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2979A51B-5942-42E5-AD6B-D9120754E047}" xr6:coauthVersionLast="47" xr6:coauthVersionMax="47" xr10:uidLastSave="{00000000-0000-0000-0000-000000000000}"/>
  <bookViews>
    <workbookView xWindow="-120" yWindow="-120" windowWidth="29040" windowHeight="15720" firstSheet="1" activeTab="1" xr2:uid="{A02B2E54-AE82-4526-AF74-BEC4E028ED21}"/>
  </bookViews>
  <sheets>
    <sheet name="LIQUIDACION" sheetId="1" state="hidden" r:id="rId1"/>
    <sheet name="BP_PRUEBA" sheetId="41" r:id="rId2"/>
    <sheet name="CONSOLIDACION" sheetId="3" r:id="rId3"/>
    <sheet name="LIQUIDACIÓN" sheetId="24" r:id="rId4"/>
    <sheet name="300" sheetId="39" r:id="rId5"/>
    <sheet name="INGRESOS DIAN" sheetId="15" r:id="rId6"/>
    <sheet name="COMPRAS DIAN" sheetId="16" r:id="rId7"/>
    <sheet name="CONTROL" sheetId="29" r:id="rId8"/>
    <sheet name="OBSERVACIONES" sheetId="28" r:id="rId9"/>
  </sheets>
  <functionGroups builtInGroupCount="19"/>
  <definedNames>
    <definedName name="_xlnm._FilterDatabase" localSheetId="6" hidden="1">'COMPRAS DIAN'!#REF!</definedName>
    <definedName name="_xlnm._FilterDatabase" localSheetId="7" hidden="1">CONTROL!$N$2:$T$150</definedName>
    <definedName name="_xlnm._FilterDatabase" localSheetId="3" hidden="1">LIQUIDACIÓN!$B$5:$L$37</definedName>
    <definedName name="_xleta.TODAY" hidden="1" xlm="1">#NAME?</definedName>
    <definedName name="_xlpm.codigos_devolucion" hidden="1" xlm="1">#NAME?</definedName>
    <definedName name="_xlpm.iva_descontable" hidden="1" xlm="1">#NAME?</definedName>
    <definedName name="_xlpm.iva_transitorio" hidden="1" xlm="1">#NAME?</definedName>
    <definedName name="_xlpm.lista_completa" hidden="1" xlm="1">#NAME?</definedName>
    <definedName name="_xlpm.num_extraido" hidden="1" xlm="1">#NAME?</definedName>
    <definedName name="_xlpm.num_limpio" hidden="1" xlm="1">#NAME?</definedName>
    <definedName name="_xlpm.pos_porc" hidden="1" xlm="1">#NAME?</definedName>
    <definedName name="_xlpm.rango_codigos" hidden="1" xlm="1">#NAME?</definedName>
    <definedName name="_xlpm.rango_nombres" hidden="1" xlm="1">#NAME?</definedName>
    <definedName name="_xlpm.resultado" hidden="1" xlm="1">#NAME?</definedName>
    <definedName name="_xlpm.resultado_con_blancos" hidden="1" xlm="1">#NAME?</definedName>
    <definedName name="BIMESTRAL">CONTROL!$B$3:$B$8</definedName>
    <definedName name="CUATRIMESTRAL">CONTROL!$C$3:$C$5</definedName>
    <definedName name="ExportarAExcel">#REF!</definedName>
    <definedName name="ExportarExcelBPMetodo2">#REF!</definedName>
  </definedNames>
  <calcPr calcId="191029"/>
  <pivotCaches>
    <pivotCache cacheId="14" r:id="rId10"/>
    <pivotCache cacheId="15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2" i="29" l="1"/>
  <c r="R52" i="29"/>
  <c r="Q53" i="29"/>
  <c r="R53" i="29"/>
  <c r="Q54" i="29"/>
  <c r="R54" i="29"/>
  <c r="Q55" i="29"/>
  <c r="R55" i="29"/>
  <c r="Q56" i="29"/>
  <c r="R56" i="29"/>
  <c r="Q57" i="29"/>
  <c r="R57" i="29"/>
  <c r="Q58" i="29"/>
  <c r="R58" i="29"/>
  <c r="Q59" i="29"/>
  <c r="R59" i="29"/>
  <c r="Q60" i="29"/>
  <c r="R60" i="29"/>
  <c r="Q61" i="29"/>
  <c r="R61" i="29"/>
  <c r="Q62" i="29"/>
  <c r="R62" i="29"/>
  <c r="Q63" i="29"/>
  <c r="R63" i="29"/>
  <c r="Q64" i="29"/>
  <c r="R64" i="29"/>
  <c r="Q65" i="29"/>
  <c r="R65" i="29"/>
  <c r="Q66" i="29"/>
  <c r="R66" i="29"/>
  <c r="Q67" i="29"/>
  <c r="R67" i="29"/>
  <c r="Q68" i="29"/>
  <c r="R68" i="29"/>
  <c r="Q69" i="29"/>
  <c r="R69" i="29"/>
  <c r="Q70" i="29"/>
  <c r="R70" i="29"/>
  <c r="Q71" i="29"/>
  <c r="R71" i="29"/>
  <c r="Q72" i="29"/>
  <c r="R72" i="29"/>
  <c r="Q73" i="29"/>
  <c r="R73" i="29"/>
  <c r="Q74" i="29"/>
  <c r="R74" i="29"/>
  <c r="Q75" i="29"/>
  <c r="R75" i="29"/>
  <c r="Q76" i="29"/>
  <c r="R76" i="29"/>
  <c r="Q77" i="29"/>
  <c r="R77" i="29"/>
  <c r="Q78" i="29"/>
  <c r="R78" i="29"/>
  <c r="Q79" i="29"/>
  <c r="R79" i="29"/>
  <c r="Q80" i="29"/>
  <c r="R80" i="29"/>
  <c r="Q81" i="29"/>
  <c r="R81" i="29"/>
  <c r="Q82" i="29"/>
  <c r="R82" i="29"/>
  <c r="Q83" i="29"/>
  <c r="R83" i="29"/>
  <c r="Q84" i="29"/>
  <c r="R84" i="29"/>
  <c r="Q85" i="29"/>
  <c r="R85" i="29"/>
  <c r="Q86" i="29"/>
  <c r="R86" i="29"/>
  <c r="Q87" i="29"/>
  <c r="R87" i="29"/>
  <c r="Q88" i="29"/>
  <c r="R88" i="29"/>
  <c r="Q89" i="29"/>
  <c r="R89" i="29"/>
  <c r="Q90" i="29"/>
  <c r="R90" i="29"/>
  <c r="Q91" i="29"/>
  <c r="R91" i="29"/>
  <c r="Q92" i="29"/>
  <c r="R92" i="29"/>
  <c r="Q93" i="29"/>
  <c r="R93" i="29"/>
  <c r="Q94" i="29"/>
  <c r="R94" i="29"/>
  <c r="Q95" i="29"/>
  <c r="R95" i="29"/>
  <c r="Q96" i="29"/>
  <c r="R96" i="29"/>
  <c r="Q97" i="29"/>
  <c r="R97" i="29"/>
  <c r="Q98" i="29"/>
  <c r="R98" i="29"/>
  <c r="Q99" i="29"/>
  <c r="R99" i="29"/>
  <c r="Q100" i="29"/>
  <c r="R100" i="29"/>
  <c r="Q101" i="29"/>
  <c r="R101" i="29"/>
  <c r="Q102" i="29"/>
  <c r="R102" i="29"/>
  <c r="Q103" i="29"/>
  <c r="R103" i="29"/>
  <c r="Q104" i="29"/>
  <c r="R104" i="29"/>
  <c r="Q105" i="29"/>
  <c r="R105" i="29"/>
  <c r="Q106" i="29"/>
  <c r="R106" i="29"/>
  <c r="Q107" i="29"/>
  <c r="R107" i="29"/>
  <c r="Q108" i="29"/>
  <c r="R108" i="29"/>
  <c r="Q109" i="29"/>
  <c r="R109" i="29"/>
  <c r="Q110" i="29"/>
  <c r="R110" i="29"/>
  <c r="Q111" i="29"/>
  <c r="R111" i="29"/>
  <c r="Q112" i="29"/>
  <c r="R112" i="29"/>
  <c r="Q113" i="29"/>
  <c r="R113" i="29"/>
  <c r="Q114" i="29"/>
  <c r="R114" i="29"/>
  <c r="Q115" i="29"/>
  <c r="R115" i="29"/>
  <c r="Q116" i="29"/>
  <c r="R116" i="29"/>
  <c r="Q117" i="29"/>
  <c r="R117" i="29"/>
  <c r="Q118" i="29"/>
  <c r="R118" i="29"/>
  <c r="Q119" i="29"/>
  <c r="R119" i="29"/>
  <c r="Q120" i="29"/>
  <c r="R120" i="29"/>
  <c r="Q121" i="29"/>
  <c r="R121" i="29"/>
  <c r="Q122" i="29"/>
  <c r="R122" i="29"/>
  <c r="Q123" i="29"/>
  <c r="R123" i="29"/>
  <c r="Q124" i="29"/>
  <c r="R124" i="29"/>
  <c r="Q125" i="29"/>
  <c r="R125" i="29"/>
  <c r="Q126" i="29"/>
  <c r="R126" i="29"/>
  <c r="Q127" i="29"/>
  <c r="R127" i="29"/>
  <c r="Q128" i="29"/>
  <c r="R128" i="29"/>
  <c r="Q129" i="29"/>
  <c r="R129" i="29"/>
  <c r="Q130" i="29"/>
  <c r="R130" i="29"/>
  <c r="Q131" i="29"/>
  <c r="R131" i="29"/>
  <c r="Q132" i="29"/>
  <c r="R132" i="29"/>
  <c r="Q133" i="29"/>
  <c r="R133" i="29"/>
  <c r="Q134" i="29"/>
  <c r="R134" i="29"/>
  <c r="Q135" i="29"/>
  <c r="R135" i="29"/>
  <c r="Q136" i="29"/>
  <c r="R136" i="29"/>
  <c r="Q137" i="29"/>
  <c r="R137" i="29"/>
  <c r="Q138" i="29"/>
  <c r="R138" i="29"/>
  <c r="Q139" i="29"/>
  <c r="R139" i="29"/>
  <c r="Q140" i="29"/>
  <c r="R140" i="29"/>
  <c r="Q141" i="29"/>
  <c r="R141" i="29"/>
  <c r="Q142" i="29"/>
  <c r="R142" i="29"/>
  <c r="Q143" i="29"/>
  <c r="R143" i="29"/>
  <c r="Q144" i="29"/>
  <c r="R144" i="29"/>
  <c r="Q145" i="29"/>
  <c r="R145" i="29"/>
  <c r="Q146" i="29"/>
  <c r="R146" i="29"/>
  <c r="Q147" i="29"/>
  <c r="R147" i="29"/>
  <c r="Q148" i="29"/>
  <c r="R148" i="29"/>
  <c r="Q149" i="29"/>
  <c r="R149" i="29"/>
  <c r="Q150" i="29"/>
  <c r="R150" i="29"/>
  <c r="Q50" i="29"/>
  <c r="R50" i="29"/>
  <c r="Q51" i="29"/>
  <c r="R51" i="29"/>
  <c r="J50" i="29"/>
  <c r="J51" i="29"/>
  <c r="G50" i="29"/>
  <c r="H50" i="29" s="1"/>
  <c r="C167" i="3" s="1"/>
  <c r="G51" i="29"/>
  <c r="I128" i="3"/>
  <c r="I6" i="41" a="1"/>
  <c r="I6" i="41" s="1"/>
  <c r="I7" i="41" a="1"/>
  <c r="I7" i="41" s="1"/>
  <c r="I8" i="41" a="1"/>
  <c r="I8" i="41" s="1"/>
  <c r="I9" i="41" a="1"/>
  <c r="I9" i="41" s="1"/>
  <c r="I10" i="41" a="1"/>
  <c r="I10" i="41" s="1"/>
  <c r="I11" i="41" a="1"/>
  <c r="I11" i="41" s="1"/>
  <c r="I12" i="41" a="1"/>
  <c r="I12" i="41" s="1"/>
  <c r="I13" i="41" a="1"/>
  <c r="I13" i="41" s="1"/>
  <c r="I14" i="41" a="1"/>
  <c r="I14" i="41" s="1"/>
  <c r="I15" i="41" a="1"/>
  <c r="I15" i="41" s="1"/>
  <c r="I16" i="41" a="1"/>
  <c r="I16" i="41" s="1"/>
  <c r="I17" i="41" a="1"/>
  <c r="I17" i="41" s="1"/>
  <c r="I18" i="41" a="1"/>
  <c r="I18" i="41" s="1"/>
  <c r="I19" i="41" a="1"/>
  <c r="I19" i="41" s="1"/>
  <c r="I20" i="41" a="1"/>
  <c r="I20" i="41" s="1"/>
  <c r="I21" i="41" a="1"/>
  <c r="I21" i="41" s="1"/>
  <c r="I22" i="41" a="1"/>
  <c r="I22" i="41" s="1"/>
  <c r="I23" i="41" a="1"/>
  <c r="I23" i="41" s="1"/>
  <c r="I24" i="41" a="1"/>
  <c r="I24" i="41" s="1"/>
  <c r="I25" i="41" a="1"/>
  <c r="I25" i="41" s="1"/>
  <c r="I26" i="41" a="1"/>
  <c r="I26" i="41" s="1"/>
  <c r="I27" i="41" a="1"/>
  <c r="I27" i="41" s="1"/>
  <c r="I28" i="41" a="1"/>
  <c r="I28" i="41" s="1"/>
  <c r="I29" i="41" a="1"/>
  <c r="I29" i="41" s="1"/>
  <c r="I30" i="41" a="1"/>
  <c r="I30" i="41" s="1"/>
  <c r="I31" i="41" a="1"/>
  <c r="I31" i="41" s="1"/>
  <c r="I32" i="41" a="1"/>
  <c r="I32" i="41" s="1"/>
  <c r="I33" i="41" a="1"/>
  <c r="I33" i="41" s="1"/>
  <c r="I34" i="41" a="1"/>
  <c r="I34" i="41" s="1"/>
  <c r="I35" i="41" a="1"/>
  <c r="I35" i="41" s="1"/>
  <c r="I36" i="41" a="1"/>
  <c r="I36" i="41" s="1"/>
  <c r="I37" i="41" a="1"/>
  <c r="I37" i="41" s="1"/>
  <c r="I38" i="41" a="1"/>
  <c r="I38" i="41" s="1"/>
  <c r="I39" i="41" a="1"/>
  <c r="I39" i="41" s="1"/>
  <c r="I40" i="41" a="1"/>
  <c r="I40" i="41" s="1"/>
  <c r="I41" i="41" a="1"/>
  <c r="I41" i="41" s="1"/>
  <c r="I42" i="41" a="1"/>
  <c r="I42" i="41" s="1"/>
  <c r="I43" i="41" a="1"/>
  <c r="I43" i="41" s="1"/>
  <c r="I44" i="41" a="1"/>
  <c r="I44" i="41" s="1"/>
  <c r="I45" i="41" a="1"/>
  <c r="I45" i="41" s="1"/>
  <c r="I46" i="41" a="1"/>
  <c r="I46" i="41" s="1"/>
  <c r="I47" i="41" a="1"/>
  <c r="I47" i="41" s="1"/>
  <c r="I48" i="41" a="1"/>
  <c r="I48" i="41" s="1"/>
  <c r="I49" i="41" a="1"/>
  <c r="I49" i="41" s="1"/>
  <c r="I50" i="41" a="1"/>
  <c r="I50" i="41" s="1"/>
  <c r="I51" i="41" a="1"/>
  <c r="I51" i="41" s="1"/>
  <c r="I52" i="41" a="1"/>
  <c r="I52" i="41" s="1"/>
  <c r="I53" i="41" a="1"/>
  <c r="I53" i="41" s="1"/>
  <c r="I54" i="41" a="1"/>
  <c r="I54" i="41" s="1"/>
  <c r="I55" i="41" a="1"/>
  <c r="I55" i="41" s="1"/>
  <c r="I56" i="41" a="1"/>
  <c r="I56" i="41" s="1"/>
  <c r="I57" i="41" a="1"/>
  <c r="I57" i="41" s="1"/>
  <c r="I58" i="41" a="1"/>
  <c r="I58" i="41" s="1"/>
  <c r="I59" i="41" a="1"/>
  <c r="I59" i="41" s="1"/>
  <c r="I60" i="41" a="1"/>
  <c r="I60" i="41" s="1"/>
  <c r="I61" i="41" a="1"/>
  <c r="I61" i="41" s="1"/>
  <c r="I62" i="41" a="1"/>
  <c r="I62" i="41" s="1"/>
  <c r="I63" i="41" a="1"/>
  <c r="I63" i="41" s="1"/>
  <c r="I64" i="41" a="1"/>
  <c r="I64" i="41" s="1"/>
  <c r="I65" i="41" a="1"/>
  <c r="I65" i="41" s="1"/>
  <c r="I66" i="41" a="1"/>
  <c r="I66" i="41" s="1"/>
  <c r="I67" i="41" a="1"/>
  <c r="I67" i="41" s="1"/>
  <c r="I68" i="41" a="1"/>
  <c r="I68" i="41" s="1"/>
  <c r="I69" i="41" a="1"/>
  <c r="I69" i="41" s="1"/>
  <c r="I70" i="41" a="1"/>
  <c r="I70" i="41" s="1"/>
  <c r="I71" i="41" a="1"/>
  <c r="I71" i="41" s="1"/>
  <c r="I72" i="41" a="1"/>
  <c r="I72" i="41" s="1"/>
  <c r="I73" i="41" a="1"/>
  <c r="I73" i="41" s="1"/>
  <c r="I74" i="41" a="1"/>
  <c r="I74" i="41" s="1"/>
  <c r="I75" i="41" a="1"/>
  <c r="I75" i="41" s="1"/>
  <c r="I76" i="41" a="1"/>
  <c r="I76" i="41" s="1"/>
  <c r="I77" i="41" a="1"/>
  <c r="I77" i="41" s="1"/>
  <c r="I78" i="41" a="1"/>
  <c r="I78" i="41" s="1"/>
  <c r="I79" i="41" a="1"/>
  <c r="I79" i="41" s="1"/>
  <c r="I80" i="41" a="1"/>
  <c r="I80" i="41" s="1"/>
  <c r="I81" i="41" a="1"/>
  <c r="I81" i="41" s="1"/>
  <c r="I82" i="41" a="1"/>
  <c r="I82" i="41" s="1"/>
  <c r="I83" i="41" a="1"/>
  <c r="I83" i="41" s="1"/>
  <c r="I84" i="41" a="1"/>
  <c r="I84" i="41" s="1"/>
  <c r="I85" i="41" a="1"/>
  <c r="I85" i="41" s="1"/>
  <c r="I86" i="41" a="1"/>
  <c r="I86" i="41" s="1"/>
  <c r="I87" i="41" a="1"/>
  <c r="I87" i="41" s="1"/>
  <c r="I88" i="41" a="1"/>
  <c r="I88" i="41" s="1"/>
  <c r="I89" i="41" a="1"/>
  <c r="I89" i="41" s="1"/>
  <c r="I90" i="41" a="1"/>
  <c r="I90" i="41" s="1"/>
  <c r="I91" i="41" a="1"/>
  <c r="I91" i="41" s="1"/>
  <c r="I92" i="41" a="1"/>
  <c r="I92" i="41" s="1"/>
  <c r="I93" i="41" a="1"/>
  <c r="I93" i="41" s="1"/>
  <c r="I94" i="41" a="1"/>
  <c r="I94" i="41" s="1"/>
  <c r="I95" i="41" a="1"/>
  <c r="I95" i="41" s="1"/>
  <c r="I96" i="41" a="1"/>
  <c r="I96" i="41" s="1"/>
  <c r="I97" i="41" a="1"/>
  <c r="I97" i="41" s="1"/>
  <c r="I98" i="41" a="1"/>
  <c r="I98" i="41" s="1"/>
  <c r="I99" i="41" a="1"/>
  <c r="I99" i="41" s="1"/>
  <c r="I100" i="41" a="1"/>
  <c r="I100" i="41" s="1"/>
  <c r="I101" i="41" a="1"/>
  <c r="I101" i="41" s="1"/>
  <c r="I102" i="41" a="1"/>
  <c r="I102" i="41" s="1"/>
  <c r="I103" i="41" a="1"/>
  <c r="I103" i="41" s="1"/>
  <c r="I104" i="41" a="1"/>
  <c r="I104" i="41" s="1"/>
  <c r="I105" i="41" a="1"/>
  <c r="I105" i="41" s="1"/>
  <c r="I106" i="41" a="1"/>
  <c r="I106" i="41" s="1"/>
  <c r="I107" i="41" a="1"/>
  <c r="I107" i="41" s="1"/>
  <c r="I108" i="41" a="1"/>
  <c r="I108" i="41" s="1"/>
  <c r="I109" i="41" a="1"/>
  <c r="I109" i="41" s="1"/>
  <c r="I110" i="41" a="1"/>
  <c r="I110" i="41" s="1"/>
  <c r="I111" i="41" a="1"/>
  <c r="I111" i="41" s="1"/>
  <c r="I112" i="41" a="1"/>
  <c r="I112" i="41" s="1"/>
  <c r="I113" i="41" a="1"/>
  <c r="I113" i="41" s="1"/>
  <c r="I114" i="41" a="1"/>
  <c r="I114" i="41" s="1"/>
  <c r="I115" i="41" a="1"/>
  <c r="I115" i="41" s="1"/>
  <c r="I116" i="41" a="1"/>
  <c r="I116" i="41" s="1"/>
  <c r="I117" i="41" a="1"/>
  <c r="I117" i="41" s="1"/>
  <c r="I118" i="41" a="1"/>
  <c r="I118" i="41" s="1"/>
  <c r="I119" i="41" a="1"/>
  <c r="I119" i="41" s="1"/>
  <c r="I120" i="41" a="1"/>
  <c r="I120" i="41" s="1"/>
  <c r="I121" i="41" a="1"/>
  <c r="I121" i="41" s="1"/>
  <c r="I122" i="41" a="1"/>
  <c r="I122" i="41" s="1"/>
  <c r="I123" i="41" a="1"/>
  <c r="I123" i="41" s="1"/>
  <c r="I124" i="41" a="1"/>
  <c r="I124" i="41" s="1"/>
  <c r="I125" i="41" a="1"/>
  <c r="I125" i="41" s="1"/>
  <c r="I126" i="41" a="1"/>
  <c r="I126" i="41" s="1"/>
  <c r="I127" i="41" a="1"/>
  <c r="I127" i="41" s="1"/>
  <c r="I128" i="41" a="1"/>
  <c r="I128" i="41" s="1"/>
  <c r="I129" i="41" a="1"/>
  <c r="I129" i="41" s="1"/>
  <c r="I130" i="41" a="1"/>
  <c r="I130" i="41" s="1"/>
  <c r="I131" i="41" a="1"/>
  <c r="I131" i="41" s="1"/>
  <c r="I132" i="41" a="1"/>
  <c r="I132" i="41" s="1"/>
  <c r="I133" i="41" a="1"/>
  <c r="I133" i="41" s="1"/>
  <c r="I134" i="41" a="1"/>
  <c r="I134" i="41" s="1"/>
  <c r="I135" i="41" a="1"/>
  <c r="I135" i="41" s="1"/>
  <c r="I136" i="41" a="1"/>
  <c r="I136" i="41" s="1"/>
  <c r="I137" i="41" a="1"/>
  <c r="I137" i="41" s="1"/>
  <c r="I138" i="41" a="1"/>
  <c r="I138" i="41" s="1"/>
  <c r="I139" i="41" a="1"/>
  <c r="I139" i="41" s="1"/>
  <c r="I140" i="41" a="1"/>
  <c r="I140" i="41" s="1"/>
  <c r="I141" i="41" a="1"/>
  <c r="I141" i="41" s="1"/>
  <c r="I142" i="41" a="1"/>
  <c r="I142" i="41" s="1"/>
  <c r="I143" i="41" a="1"/>
  <c r="I143" i="41" s="1"/>
  <c r="I144" i="41" a="1"/>
  <c r="I144" i="41" s="1"/>
  <c r="I145" i="41" a="1"/>
  <c r="I145" i="41" s="1"/>
  <c r="I146" i="41" a="1"/>
  <c r="I146" i="41" s="1"/>
  <c r="I147" i="41" a="1"/>
  <c r="I147" i="41" s="1"/>
  <c r="I148" i="41" a="1"/>
  <c r="I148" i="41" s="1"/>
  <c r="I149" i="41" a="1"/>
  <c r="I149" i="41" s="1"/>
  <c r="I150" i="41" a="1"/>
  <c r="I150" i="41" s="1"/>
  <c r="I151" i="41" a="1"/>
  <c r="I151" i="41" s="1"/>
  <c r="I152" i="41" a="1"/>
  <c r="I152" i="41" s="1"/>
  <c r="I153" i="41" a="1"/>
  <c r="I153" i="41" s="1"/>
  <c r="I154" i="41" a="1"/>
  <c r="I154" i="41" s="1"/>
  <c r="I155" i="41" a="1"/>
  <c r="I155" i="41" s="1"/>
  <c r="I156" i="41" a="1"/>
  <c r="I156" i="41" s="1"/>
  <c r="I157" i="41" a="1"/>
  <c r="I157" i="41" s="1"/>
  <c r="I158" i="41" a="1"/>
  <c r="I158" i="41" s="1"/>
  <c r="I159" i="41" a="1"/>
  <c r="I159" i="41" s="1"/>
  <c r="I160" i="41" a="1"/>
  <c r="I160" i="41" s="1"/>
  <c r="I161" i="41" a="1"/>
  <c r="I161" i="41" s="1"/>
  <c r="I162" i="41" a="1"/>
  <c r="I162" i="41" s="1"/>
  <c r="I163" i="41" a="1"/>
  <c r="I163" i="41" s="1"/>
  <c r="I164" i="41" a="1"/>
  <c r="I164" i="41" s="1"/>
  <c r="I165" i="41" a="1"/>
  <c r="I165" i="41" s="1"/>
  <c r="I166" i="41" a="1"/>
  <c r="I166" i="41" s="1"/>
  <c r="I167" i="41" a="1"/>
  <c r="I167" i="41" s="1"/>
  <c r="I168" i="41" a="1"/>
  <c r="I168" i="41" s="1"/>
  <c r="I169" i="41" a="1"/>
  <c r="I169" i="41" s="1"/>
  <c r="I170" i="41" a="1"/>
  <c r="I170" i="41" s="1"/>
  <c r="I171" i="41" a="1"/>
  <c r="I171" i="41" s="1"/>
  <c r="I172" i="41" a="1"/>
  <c r="I172" i="41" s="1"/>
  <c r="I173" i="41" a="1"/>
  <c r="I173" i="41" s="1"/>
  <c r="I174" i="41" a="1"/>
  <c r="I174" i="41" s="1"/>
  <c r="I175" i="41" a="1"/>
  <c r="I175" i="41" s="1"/>
  <c r="I176" i="41" a="1"/>
  <c r="I176" i="41" s="1"/>
  <c r="I177" i="41" a="1"/>
  <c r="I177" i="41" s="1"/>
  <c r="I178" i="41" a="1"/>
  <c r="I178" i="41" s="1"/>
  <c r="I179" i="41" a="1"/>
  <c r="I179" i="41" s="1"/>
  <c r="I180" i="41" a="1"/>
  <c r="I180" i="41" s="1"/>
  <c r="I181" i="41" a="1"/>
  <c r="I181" i="41" s="1"/>
  <c r="I182" i="41" a="1"/>
  <c r="I182" i="41" s="1"/>
  <c r="I183" i="41" a="1"/>
  <c r="I183" i="41" s="1"/>
  <c r="I184" i="41" a="1"/>
  <c r="I184" i="41" s="1"/>
  <c r="I185" i="41" a="1"/>
  <c r="I185" i="41" s="1"/>
  <c r="I186" i="41" a="1"/>
  <c r="I186" i="41" s="1"/>
  <c r="I187" i="41" a="1"/>
  <c r="I187" i="41" s="1"/>
  <c r="I188" i="41" a="1"/>
  <c r="I188" i="41" s="1"/>
  <c r="I189" i="41" a="1"/>
  <c r="I189" i="41" s="1"/>
  <c r="I190" i="41" a="1"/>
  <c r="I190" i="41" s="1"/>
  <c r="I191" i="41" a="1"/>
  <c r="I191" i="41" s="1"/>
  <c r="I192" i="41" a="1"/>
  <c r="I192" i="41" s="1"/>
  <c r="I193" i="41" a="1"/>
  <c r="I193" i="41" s="1"/>
  <c r="I194" i="41" a="1"/>
  <c r="I194" i="41" s="1"/>
  <c r="I195" i="41" a="1"/>
  <c r="I195" i="41" s="1"/>
  <c r="I196" i="41" a="1"/>
  <c r="I196" i="41" s="1"/>
  <c r="I197" i="41" a="1"/>
  <c r="I197" i="41" s="1"/>
  <c r="I198" i="41" a="1"/>
  <c r="I198" i="41" s="1"/>
  <c r="I199" i="41" a="1"/>
  <c r="I199" i="41" s="1"/>
  <c r="I200" i="41" a="1"/>
  <c r="I200" i="41" s="1"/>
  <c r="I201" i="41" a="1"/>
  <c r="I201" i="41" s="1"/>
  <c r="I202" i="41" a="1"/>
  <c r="I202" i="41" s="1"/>
  <c r="I203" i="41" a="1"/>
  <c r="I203" i="41" s="1"/>
  <c r="I204" i="41" a="1"/>
  <c r="I204" i="41" s="1"/>
  <c r="I205" i="41" a="1"/>
  <c r="I205" i="41" s="1"/>
  <c r="I206" i="41" a="1"/>
  <c r="I206" i="41" s="1"/>
  <c r="I207" i="41" a="1"/>
  <c r="I207" i="41" s="1"/>
  <c r="I208" i="41" a="1"/>
  <c r="I208" i="41" s="1"/>
  <c r="I209" i="41" a="1"/>
  <c r="I209" i="41" s="1"/>
  <c r="I210" i="41" a="1"/>
  <c r="I210" i="41" s="1"/>
  <c r="I211" i="41" a="1"/>
  <c r="I211" i="41" s="1"/>
  <c r="I212" i="41" a="1"/>
  <c r="I212" i="41" s="1"/>
  <c r="I213" i="41" a="1"/>
  <c r="I213" i="41" s="1"/>
  <c r="I214" i="41" a="1"/>
  <c r="I214" i="41" s="1"/>
  <c r="I215" i="41" a="1"/>
  <c r="I215" i="41" s="1"/>
  <c r="I216" i="41" a="1"/>
  <c r="I216" i="41" s="1"/>
  <c r="I217" i="41" a="1"/>
  <c r="I217" i="41" s="1"/>
  <c r="I218" i="41" a="1"/>
  <c r="I218" i="41" s="1"/>
  <c r="I219" i="41" a="1"/>
  <c r="I219" i="41" s="1"/>
  <c r="I220" i="41" a="1"/>
  <c r="I220" i="41" s="1"/>
  <c r="I221" i="41" a="1"/>
  <c r="I221" i="41" s="1"/>
  <c r="I222" i="41" a="1"/>
  <c r="I222" i="41" s="1"/>
  <c r="I223" i="41" a="1"/>
  <c r="I223" i="41" s="1"/>
  <c r="I224" i="41" a="1"/>
  <c r="I224" i="41" s="1"/>
  <c r="I225" i="41" a="1"/>
  <c r="I225" i="41" s="1"/>
  <c r="I226" i="41" a="1"/>
  <c r="I226" i="41" s="1"/>
  <c r="I227" i="41" a="1"/>
  <c r="I227" i="41" s="1"/>
  <c r="I228" i="41" a="1"/>
  <c r="I228" i="41" s="1"/>
  <c r="I229" i="41" a="1"/>
  <c r="I229" i="41" s="1"/>
  <c r="I230" i="41" a="1"/>
  <c r="I230" i="41" s="1"/>
  <c r="I231" i="41" a="1"/>
  <c r="I231" i="41" s="1"/>
  <c r="I232" i="41" a="1"/>
  <c r="I232" i="41" s="1"/>
  <c r="I233" i="41" a="1"/>
  <c r="I233" i="41" s="1"/>
  <c r="I234" i="41" a="1"/>
  <c r="I234" i="41" s="1"/>
  <c r="I235" i="41" a="1"/>
  <c r="I235" i="41" s="1"/>
  <c r="I236" i="41" a="1"/>
  <c r="I236" i="41" s="1"/>
  <c r="I237" i="41" a="1"/>
  <c r="I237" i="41" s="1"/>
  <c r="I238" i="41" a="1"/>
  <c r="I238" i="41" s="1"/>
  <c r="I239" i="41" a="1"/>
  <c r="I239" i="41" s="1"/>
  <c r="I240" i="41" a="1"/>
  <c r="I240" i="41" s="1"/>
  <c r="I241" i="41" a="1"/>
  <c r="I241" i="41" s="1"/>
  <c r="I242" i="41" a="1"/>
  <c r="I242" i="41" s="1"/>
  <c r="I243" i="41" a="1"/>
  <c r="I243" i="41" s="1"/>
  <c r="I244" i="41" a="1"/>
  <c r="I244" i="41" s="1"/>
  <c r="I245" i="41" a="1"/>
  <c r="I245" i="41" s="1"/>
  <c r="I246" i="41" a="1"/>
  <c r="I246" i="41" s="1"/>
  <c r="I247" i="41" a="1"/>
  <c r="I247" i="41" s="1"/>
  <c r="I248" i="41" a="1"/>
  <c r="I248" i="41" s="1"/>
  <c r="I249" i="41" a="1"/>
  <c r="I249" i="41" s="1"/>
  <c r="I250" i="41" a="1"/>
  <c r="I250" i="41" s="1"/>
  <c r="I251" i="41" a="1"/>
  <c r="I251" i="41" s="1"/>
  <c r="I252" i="41" a="1"/>
  <c r="I252" i="41" s="1"/>
  <c r="I253" i="41" a="1"/>
  <c r="I253" i="41" s="1"/>
  <c r="I254" i="41" a="1"/>
  <c r="I254" i="41" s="1"/>
  <c r="I255" i="41" a="1"/>
  <c r="I255" i="41" s="1"/>
  <c r="I256" i="41" a="1"/>
  <c r="I256" i="41" s="1"/>
  <c r="I257" i="41" a="1"/>
  <c r="I257" i="41" s="1"/>
  <c r="I258" i="41" a="1"/>
  <c r="I258" i="41" s="1"/>
  <c r="I259" i="41" a="1"/>
  <c r="I259" i="41" s="1"/>
  <c r="I260" i="41" a="1"/>
  <c r="I260" i="41" s="1"/>
  <c r="I261" i="41" a="1"/>
  <c r="I261" i="41" s="1"/>
  <c r="I262" i="41" a="1"/>
  <c r="I262" i="41" s="1"/>
  <c r="I263" i="41" a="1"/>
  <c r="I263" i="41" s="1"/>
  <c r="I264" i="41" a="1"/>
  <c r="I264" i="41" s="1"/>
  <c r="I265" i="41" a="1"/>
  <c r="I265" i="41" s="1"/>
  <c r="I266" i="41" a="1"/>
  <c r="I266" i="41" s="1"/>
  <c r="I267" i="41" a="1"/>
  <c r="I267" i="41" s="1"/>
  <c r="I268" i="41" a="1"/>
  <c r="I268" i="41" s="1"/>
  <c r="I269" i="41" a="1"/>
  <c r="I269" i="41" s="1"/>
  <c r="I270" i="41" a="1"/>
  <c r="I270" i="41" s="1"/>
  <c r="I271" i="41" a="1"/>
  <c r="I271" i="41" s="1"/>
  <c r="I272" i="41" a="1"/>
  <c r="I272" i="41" s="1"/>
  <c r="I273" i="41" a="1"/>
  <c r="I273" i="41" s="1"/>
  <c r="I274" i="41" a="1"/>
  <c r="I274" i="41" s="1"/>
  <c r="I275" i="41" a="1"/>
  <c r="I275" i="41" s="1"/>
  <c r="I276" i="41" a="1"/>
  <c r="I276" i="41" s="1"/>
  <c r="I277" i="41" a="1"/>
  <c r="I277" i="41" s="1"/>
  <c r="I278" i="41" a="1"/>
  <c r="I278" i="41" s="1"/>
  <c r="I279" i="41" a="1"/>
  <c r="I279" i="41" s="1"/>
  <c r="I280" i="41" a="1"/>
  <c r="I280" i="41" s="1"/>
  <c r="I281" i="41" a="1"/>
  <c r="I281" i="41" s="1"/>
  <c r="I282" i="41" a="1"/>
  <c r="I282" i="41" s="1"/>
  <c r="I283" i="41" a="1"/>
  <c r="I283" i="41" s="1"/>
  <c r="I284" i="41" a="1"/>
  <c r="I284" i="41" s="1"/>
  <c r="I285" i="41" a="1"/>
  <c r="I285" i="41" s="1"/>
  <c r="I286" i="41" a="1"/>
  <c r="I286" i="41" s="1"/>
  <c r="I287" i="41" a="1"/>
  <c r="I287" i="41" s="1"/>
  <c r="I288" i="41" a="1"/>
  <c r="I288" i="41" s="1"/>
  <c r="I289" i="41" a="1"/>
  <c r="I289" i="41" s="1"/>
  <c r="I290" i="41" a="1"/>
  <c r="I290" i="41" s="1"/>
  <c r="I291" i="41" a="1"/>
  <c r="I291" i="41" s="1"/>
  <c r="I292" i="41" a="1"/>
  <c r="I292" i="41" s="1"/>
  <c r="I293" i="41" a="1"/>
  <c r="I293" i="41" s="1"/>
  <c r="I294" i="41" a="1"/>
  <c r="I294" i="41" s="1"/>
  <c r="I295" i="41" a="1"/>
  <c r="I295" i="41" s="1"/>
  <c r="I296" i="41" a="1"/>
  <c r="I296" i="41" s="1"/>
  <c r="I297" i="41" a="1"/>
  <c r="I297" i="41" s="1"/>
  <c r="I298" i="41" a="1"/>
  <c r="I298" i="41" s="1"/>
  <c r="I299" i="41" a="1"/>
  <c r="I299" i="41" s="1"/>
  <c r="I300" i="41" a="1"/>
  <c r="I300" i="41" s="1"/>
  <c r="I301" i="41" a="1"/>
  <c r="I301" i="41" s="1"/>
  <c r="I302" i="41" a="1"/>
  <c r="I302" i="41" s="1"/>
  <c r="I303" i="41" a="1"/>
  <c r="I303" i="41" s="1"/>
  <c r="I304" i="41" a="1"/>
  <c r="I304" i="41" s="1"/>
  <c r="I305" i="41" a="1"/>
  <c r="I305" i="41" s="1"/>
  <c r="I306" i="41" a="1"/>
  <c r="I306" i="41" s="1"/>
  <c r="I307" i="41" a="1"/>
  <c r="I307" i="41" s="1"/>
  <c r="I308" i="41" a="1"/>
  <c r="I308" i="41" s="1"/>
  <c r="I309" i="41" a="1"/>
  <c r="I309" i="41" s="1"/>
  <c r="I310" i="41" a="1"/>
  <c r="I310" i="41" s="1"/>
  <c r="I311" i="41" a="1"/>
  <c r="I311" i="41" s="1"/>
  <c r="I312" i="41" a="1"/>
  <c r="I312" i="41" s="1"/>
  <c r="I313" i="41" a="1"/>
  <c r="I313" i="41" s="1"/>
  <c r="I314" i="41" a="1"/>
  <c r="I314" i="41" s="1"/>
  <c r="I315" i="41" a="1"/>
  <c r="I315" i="41" s="1"/>
  <c r="I316" i="41" a="1"/>
  <c r="I316" i="41" s="1"/>
  <c r="I317" i="41" a="1"/>
  <c r="I317" i="41" s="1"/>
  <c r="I318" i="41" a="1"/>
  <c r="I318" i="41" s="1"/>
  <c r="I319" i="41" a="1"/>
  <c r="I319" i="41" s="1"/>
  <c r="I320" i="41" a="1"/>
  <c r="I320" i="41" s="1"/>
  <c r="I321" i="41" a="1"/>
  <c r="I321" i="41" s="1"/>
  <c r="I322" i="41" a="1"/>
  <c r="I322" i="41" s="1"/>
  <c r="I323" i="41" a="1"/>
  <c r="I323" i="41" s="1"/>
  <c r="I324" i="41" a="1"/>
  <c r="I324" i="41" s="1"/>
  <c r="I325" i="41" a="1"/>
  <c r="I325" i="41" s="1"/>
  <c r="I326" i="41" a="1"/>
  <c r="I326" i="41" s="1"/>
  <c r="I327" i="41" a="1"/>
  <c r="I327" i="41" s="1"/>
  <c r="I328" i="41" a="1"/>
  <c r="I328" i="41" s="1"/>
  <c r="I329" i="41" a="1"/>
  <c r="I329" i="41" s="1"/>
  <c r="I330" i="41" a="1"/>
  <c r="I330" i="41" s="1"/>
  <c r="I331" i="41" a="1"/>
  <c r="I331" i="41" s="1"/>
  <c r="I332" i="41" a="1"/>
  <c r="I332" i="41" s="1"/>
  <c r="I333" i="41" a="1"/>
  <c r="I333" i="41" s="1"/>
  <c r="I334" i="41" a="1"/>
  <c r="I334" i="41" s="1"/>
  <c r="I335" i="41" a="1"/>
  <c r="I335" i="41" s="1"/>
  <c r="I336" i="41" a="1"/>
  <c r="I336" i="41" s="1"/>
  <c r="I337" i="41" a="1"/>
  <c r="I337" i="41" s="1"/>
  <c r="I338" i="41" a="1"/>
  <c r="I338" i="41" s="1"/>
  <c r="I339" i="41" a="1"/>
  <c r="I339" i="41" s="1"/>
  <c r="I340" i="41" a="1"/>
  <c r="I340" i="41" s="1"/>
  <c r="I341" i="41" a="1"/>
  <c r="I341" i="41" s="1"/>
  <c r="I342" i="41" a="1"/>
  <c r="I342" i="41" s="1"/>
  <c r="I343" i="41" a="1"/>
  <c r="I343" i="41" s="1"/>
  <c r="I344" i="41" a="1"/>
  <c r="I344" i="41" s="1"/>
  <c r="I345" i="41" a="1"/>
  <c r="I345" i="41" s="1"/>
  <c r="I346" i="41" a="1"/>
  <c r="I346" i="41" s="1"/>
  <c r="I347" i="41" a="1"/>
  <c r="I347" i="41" s="1"/>
  <c r="I348" i="41" a="1"/>
  <c r="I348" i="41" s="1"/>
  <c r="I349" i="41" a="1"/>
  <c r="I349" i="41" s="1"/>
  <c r="I350" i="41" a="1"/>
  <c r="I350" i="41" s="1"/>
  <c r="I351" i="41" a="1"/>
  <c r="I351" i="41" s="1"/>
  <c r="I352" i="41" a="1"/>
  <c r="I352" i="41" s="1"/>
  <c r="I353" i="41" a="1"/>
  <c r="I353" i="41" s="1"/>
  <c r="I354" i="41" a="1"/>
  <c r="I354" i="41" s="1"/>
  <c r="I355" i="41" a="1"/>
  <c r="I355" i="41" s="1"/>
  <c r="I356" i="41" a="1"/>
  <c r="I356" i="41" s="1"/>
  <c r="I357" i="41" a="1"/>
  <c r="I357" i="41" s="1"/>
  <c r="I358" i="41" a="1"/>
  <c r="I358" i="41" s="1"/>
  <c r="I359" i="41" a="1"/>
  <c r="I359" i="41" s="1"/>
  <c r="I360" i="41" a="1"/>
  <c r="I360" i="41" s="1"/>
  <c r="I361" i="41" a="1"/>
  <c r="I361" i="41" s="1"/>
  <c r="I362" i="41" a="1"/>
  <c r="I362" i="41" s="1"/>
  <c r="I363" i="41" a="1"/>
  <c r="I363" i="41" s="1"/>
  <c r="I364" i="41" a="1"/>
  <c r="I364" i="41" s="1"/>
  <c r="I365" i="41" a="1"/>
  <c r="I365" i="41" s="1"/>
  <c r="I366" i="41" a="1"/>
  <c r="I366" i="41" s="1"/>
  <c r="I367" i="41" a="1"/>
  <c r="I367" i="41" s="1"/>
  <c r="I368" i="41" a="1"/>
  <c r="I368" i="41" s="1"/>
  <c r="I369" i="41" a="1"/>
  <c r="I369" i="41" s="1"/>
  <c r="I370" i="41" a="1"/>
  <c r="I370" i="41" s="1"/>
  <c r="I371" i="41" a="1"/>
  <c r="I371" i="41" s="1"/>
  <c r="I372" i="41" a="1"/>
  <c r="I372" i="41" s="1"/>
  <c r="I373" i="41" a="1"/>
  <c r="I373" i="41" s="1"/>
  <c r="I374" i="41" a="1"/>
  <c r="I374" i="41" s="1"/>
  <c r="I375" i="41" a="1"/>
  <c r="I375" i="41" s="1"/>
  <c r="I376" i="41" a="1"/>
  <c r="I376" i="41" s="1"/>
  <c r="I377" i="41" a="1"/>
  <c r="I377" i="41" s="1"/>
  <c r="I378" i="41" a="1"/>
  <c r="I378" i="41" s="1"/>
  <c r="I379" i="41" a="1"/>
  <c r="I379" i="41" s="1"/>
  <c r="I380" i="41" a="1"/>
  <c r="I380" i="41" s="1"/>
  <c r="I381" i="41" a="1"/>
  <c r="I381" i="41" s="1"/>
  <c r="I382" i="41" a="1"/>
  <c r="I382" i="41" s="1"/>
  <c r="I383" i="41" a="1"/>
  <c r="I383" i="41" s="1"/>
  <c r="I384" i="41" a="1"/>
  <c r="I384" i="41" s="1"/>
  <c r="I385" i="41" a="1"/>
  <c r="I385" i="41" s="1"/>
  <c r="I386" i="41" a="1"/>
  <c r="I386" i="41" s="1"/>
  <c r="I387" i="41" a="1"/>
  <c r="I387" i="41" s="1"/>
  <c r="I388" i="41" a="1"/>
  <c r="I388" i="41" s="1"/>
  <c r="I389" i="41" a="1"/>
  <c r="I389" i="41" s="1"/>
  <c r="I390" i="41" a="1"/>
  <c r="I390" i="41" s="1"/>
  <c r="I391" i="41" a="1"/>
  <c r="I391" i="41" s="1"/>
  <c r="I392" i="41" a="1"/>
  <c r="I392" i="41" s="1"/>
  <c r="I393" i="41" a="1"/>
  <c r="I393" i="41" s="1"/>
  <c r="I394" i="41" a="1"/>
  <c r="I394" i="41" s="1"/>
  <c r="I395" i="41" a="1"/>
  <c r="I395" i="41" s="1"/>
  <c r="I396" i="41" a="1"/>
  <c r="I396" i="41" s="1"/>
  <c r="I397" i="41" a="1"/>
  <c r="I397" i="41" s="1"/>
  <c r="I398" i="41" a="1"/>
  <c r="I398" i="41" s="1"/>
  <c r="I399" i="41" a="1"/>
  <c r="I399" i="41" s="1"/>
  <c r="I400" i="41" a="1"/>
  <c r="I400" i="41" s="1"/>
  <c r="I401" i="41" a="1"/>
  <c r="I401" i="41" s="1"/>
  <c r="I402" i="41" a="1"/>
  <c r="I402" i="41" s="1"/>
  <c r="I403" i="41" a="1"/>
  <c r="I403" i="41" s="1"/>
  <c r="I404" i="41" a="1"/>
  <c r="I404" i="41" s="1"/>
  <c r="I405" i="41" a="1"/>
  <c r="I405" i="41" s="1"/>
  <c r="I406" i="41" a="1"/>
  <c r="I406" i="41" s="1"/>
  <c r="I407" i="41" a="1"/>
  <c r="I407" i="41" s="1"/>
  <c r="I408" i="41" a="1"/>
  <c r="I408" i="41" s="1"/>
  <c r="I409" i="41" a="1"/>
  <c r="I409" i="41" s="1"/>
  <c r="I410" i="41" a="1"/>
  <c r="I410" i="41" s="1"/>
  <c r="I411" i="41" a="1"/>
  <c r="I411" i="41" s="1"/>
  <c r="I412" i="41" a="1"/>
  <c r="I412" i="41" s="1"/>
  <c r="I413" i="41" a="1"/>
  <c r="I413" i="41" s="1"/>
  <c r="I414" i="41" a="1"/>
  <c r="I414" i="41" s="1"/>
  <c r="I415" i="41" a="1"/>
  <c r="I415" i="41" s="1"/>
  <c r="I416" i="41" a="1"/>
  <c r="I416" i="41" s="1"/>
  <c r="I417" i="41" a="1"/>
  <c r="I417" i="41" s="1"/>
  <c r="I418" i="41" a="1"/>
  <c r="I418" i="41" s="1"/>
  <c r="I419" i="41" a="1"/>
  <c r="I419" i="41" s="1"/>
  <c r="I420" i="41" a="1"/>
  <c r="I420" i="41" s="1"/>
  <c r="I421" i="41" a="1"/>
  <c r="I421" i="41" s="1"/>
  <c r="I422" i="41" a="1"/>
  <c r="I422" i="41" s="1"/>
  <c r="I423" i="41" a="1"/>
  <c r="I423" i="41" s="1"/>
  <c r="I424" i="41" a="1"/>
  <c r="I424" i="41" s="1"/>
  <c r="I425" i="41" a="1"/>
  <c r="I425" i="41" s="1"/>
  <c r="I426" i="41" a="1"/>
  <c r="I426" i="41" s="1"/>
  <c r="I427" i="41" a="1"/>
  <c r="I427" i="41" s="1"/>
  <c r="I428" i="41" a="1"/>
  <c r="I428" i="41" s="1"/>
  <c r="I429" i="41" a="1"/>
  <c r="I429" i="41" s="1"/>
  <c r="I430" i="41" a="1"/>
  <c r="I430" i="41" s="1"/>
  <c r="I431" i="41" a="1"/>
  <c r="I431" i="41" s="1"/>
  <c r="I432" i="41" a="1"/>
  <c r="I432" i="41" s="1"/>
  <c r="I433" i="41" a="1"/>
  <c r="I433" i="41" s="1"/>
  <c r="I434" i="41" a="1"/>
  <c r="I434" i="41" s="1"/>
  <c r="I435" i="41" a="1"/>
  <c r="I435" i="41" s="1"/>
  <c r="I436" i="41" a="1"/>
  <c r="I436" i="41" s="1"/>
  <c r="I437" i="41" a="1"/>
  <c r="I437" i="41" s="1"/>
  <c r="I438" i="41" a="1"/>
  <c r="I438" i="41" s="1"/>
  <c r="I439" i="41" a="1"/>
  <c r="I439" i="41" s="1"/>
  <c r="I440" i="41" a="1"/>
  <c r="I440" i="41" s="1"/>
  <c r="I441" i="41" a="1"/>
  <c r="I441" i="41" s="1"/>
  <c r="I442" i="41" a="1"/>
  <c r="I442" i="41" s="1"/>
  <c r="I443" i="41" a="1"/>
  <c r="I443" i="41" s="1"/>
  <c r="I444" i="41" a="1"/>
  <c r="I444" i="41" s="1"/>
  <c r="I445" i="41" a="1"/>
  <c r="I445" i="41" s="1"/>
  <c r="I446" i="41" a="1"/>
  <c r="I446" i="41" s="1"/>
  <c r="I447" i="41" a="1"/>
  <c r="I447" i="41" s="1"/>
  <c r="I448" i="41" a="1"/>
  <c r="I448" i="41" s="1"/>
  <c r="I449" i="41" a="1"/>
  <c r="I449" i="41" s="1"/>
  <c r="I450" i="41" a="1"/>
  <c r="I450" i="41" s="1"/>
  <c r="I451" i="41" a="1"/>
  <c r="I451" i="41" s="1"/>
  <c r="I452" i="41" a="1"/>
  <c r="I452" i="41" s="1"/>
  <c r="I453" i="41" a="1"/>
  <c r="I453" i="41" s="1"/>
  <c r="I454" i="41" a="1"/>
  <c r="I454" i="41" s="1"/>
  <c r="I455" i="41" a="1"/>
  <c r="I455" i="41" s="1"/>
  <c r="I456" i="41" a="1"/>
  <c r="I456" i="41" s="1"/>
  <c r="I457" i="41" a="1"/>
  <c r="I457" i="41" s="1"/>
  <c r="I458" i="41" a="1"/>
  <c r="I458" i="41" s="1"/>
  <c r="I459" i="41" a="1"/>
  <c r="I459" i="41" s="1"/>
  <c r="I460" i="41" a="1"/>
  <c r="I460" i="41" s="1"/>
  <c r="I461" i="41" a="1"/>
  <c r="I461" i="41" s="1"/>
  <c r="I462" i="41" a="1"/>
  <c r="I462" i="41" s="1"/>
  <c r="I463" i="41" a="1"/>
  <c r="I463" i="41" s="1"/>
  <c r="I464" i="41" a="1"/>
  <c r="I464" i="41" s="1"/>
  <c r="I465" i="41" a="1"/>
  <c r="I465" i="41" s="1"/>
  <c r="I466" i="41" a="1"/>
  <c r="I466" i="41" s="1"/>
  <c r="I467" i="41" a="1"/>
  <c r="I467" i="41" s="1"/>
  <c r="I468" i="41" a="1"/>
  <c r="I468" i="41" s="1"/>
  <c r="I469" i="41" a="1"/>
  <c r="I469" i="41" s="1"/>
  <c r="I470" i="41" a="1"/>
  <c r="I470" i="41" s="1"/>
  <c r="I471" i="41" a="1"/>
  <c r="I471" i="41" s="1"/>
  <c r="I472" i="41" a="1"/>
  <c r="I472" i="41" s="1"/>
  <c r="I473" i="41" a="1"/>
  <c r="I473" i="41" s="1"/>
  <c r="I474" i="41" a="1"/>
  <c r="I474" i="41" s="1"/>
  <c r="I475" i="41" a="1"/>
  <c r="I475" i="41" s="1"/>
  <c r="I476" i="41" a="1"/>
  <c r="I476" i="41" s="1"/>
  <c r="I477" i="41" a="1"/>
  <c r="I477" i="41" s="1"/>
  <c r="I478" i="41" a="1"/>
  <c r="I478" i="41" s="1"/>
  <c r="I479" i="41" a="1"/>
  <c r="I479" i="41" s="1"/>
  <c r="I480" i="41" a="1"/>
  <c r="I480" i="41" s="1"/>
  <c r="I481" i="41" a="1"/>
  <c r="I481" i="41" s="1"/>
  <c r="I482" i="41" a="1"/>
  <c r="I482" i="41" s="1"/>
  <c r="I483" i="41" a="1"/>
  <c r="I483" i="41" s="1"/>
  <c r="I484" i="41" a="1"/>
  <c r="I484" i="41" s="1"/>
  <c r="I485" i="41" a="1"/>
  <c r="I485" i="41" s="1"/>
  <c r="I486" i="41" a="1"/>
  <c r="I486" i="41" s="1"/>
  <c r="I487" i="41" a="1"/>
  <c r="I487" i="41" s="1"/>
  <c r="I488" i="41" a="1"/>
  <c r="I488" i="41" s="1"/>
  <c r="I489" i="41" a="1"/>
  <c r="I489" i="41" s="1"/>
  <c r="I490" i="41" a="1"/>
  <c r="I490" i="41" s="1"/>
  <c r="I491" i="41" a="1"/>
  <c r="I491" i="41" s="1"/>
  <c r="I492" i="41" a="1"/>
  <c r="I492" i="41" s="1"/>
  <c r="I493" i="41" a="1"/>
  <c r="I493" i="41" s="1"/>
  <c r="I494" i="41" a="1"/>
  <c r="I494" i="41" s="1"/>
  <c r="I495" i="41" a="1"/>
  <c r="I495" i="41" s="1"/>
  <c r="I496" i="41" a="1"/>
  <c r="I496" i="41" s="1"/>
  <c r="I497" i="41" a="1"/>
  <c r="I497" i="41" s="1"/>
  <c r="I498" i="41" a="1"/>
  <c r="I498" i="41" s="1"/>
  <c r="I499" i="41" a="1"/>
  <c r="I499" i="41" s="1"/>
  <c r="I500" i="41" a="1"/>
  <c r="I500" i="41" s="1"/>
  <c r="I501" i="41" a="1"/>
  <c r="I501" i="41" s="1"/>
  <c r="I502" i="41" a="1"/>
  <c r="I502" i="41" s="1"/>
  <c r="I503" i="41" a="1"/>
  <c r="I503" i="41" s="1"/>
  <c r="I504" i="41" a="1"/>
  <c r="I504" i="41" s="1"/>
  <c r="I505" i="41" a="1"/>
  <c r="I505" i="41" s="1"/>
  <c r="I506" i="41" a="1"/>
  <c r="I506" i="41" s="1"/>
  <c r="I507" i="41" a="1"/>
  <c r="I507" i="41" s="1"/>
  <c r="I508" i="41" a="1"/>
  <c r="I508" i="41" s="1"/>
  <c r="I509" i="41" a="1"/>
  <c r="I509" i="41" s="1"/>
  <c r="I510" i="41" a="1"/>
  <c r="I510" i="41" s="1"/>
  <c r="I511" i="41" a="1"/>
  <c r="I511" i="41" s="1"/>
  <c r="I512" i="41" a="1"/>
  <c r="I512" i="41" s="1"/>
  <c r="I513" i="41" a="1"/>
  <c r="I513" i="41" s="1"/>
  <c r="I514" i="41" a="1"/>
  <c r="I514" i="41" s="1"/>
  <c r="I515" i="41" a="1"/>
  <c r="I515" i="41" s="1"/>
  <c r="I516" i="41" a="1"/>
  <c r="I516" i="41" s="1"/>
  <c r="I517" i="41" a="1"/>
  <c r="I517" i="41" s="1"/>
  <c r="I518" i="41" a="1"/>
  <c r="I518" i="41" s="1"/>
  <c r="I519" i="41" a="1"/>
  <c r="I519" i="41" s="1"/>
  <c r="I520" i="41" a="1"/>
  <c r="I520" i="41" s="1"/>
  <c r="I521" i="41" a="1"/>
  <c r="I521" i="41" s="1"/>
  <c r="I522" i="41" a="1"/>
  <c r="I522" i="41" s="1"/>
  <c r="I523" i="41" a="1"/>
  <c r="I523" i="41" s="1"/>
  <c r="I524" i="41" a="1"/>
  <c r="I524" i="41" s="1"/>
  <c r="I525" i="41" a="1"/>
  <c r="I525" i="41" s="1"/>
  <c r="I526" i="41" a="1"/>
  <c r="I526" i="41" s="1"/>
  <c r="I527" i="41" a="1"/>
  <c r="I527" i="41" s="1"/>
  <c r="I528" i="41" a="1"/>
  <c r="I528" i="41" s="1"/>
  <c r="I529" i="41" a="1"/>
  <c r="I529" i="41" s="1"/>
  <c r="I530" i="41" a="1"/>
  <c r="I530" i="41" s="1"/>
  <c r="I531" i="41" a="1"/>
  <c r="I531" i="41" s="1"/>
  <c r="I532" i="41" a="1"/>
  <c r="I532" i="41" s="1"/>
  <c r="I533" i="41" a="1"/>
  <c r="I533" i="41" s="1"/>
  <c r="I534" i="41" a="1"/>
  <c r="I534" i="41" s="1"/>
  <c r="I535" i="41" a="1"/>
  <c r="I535" i="41" s="1"/>
  <c r="I536" i="41" a="1"/>
  <c r="I536" i="41" s="1"/>
  <c r="I537" i="41" a="1"/>
  <c r="I537" i="41" s="1"/>
  <c r="I538" i="41" a="1"/>
  <c r="I538" i="41" s="1"/>
  <c r="I539" i="41" a="1"/>
  <c r="I539" i="41" s="1"/>
  <c r="I540" i="41" a="1"/>
  <c r="I540" i="41" s="1"/>
  <c r="I541" i="41" a="1"/>
  <c r="I541" i="41" s="1"/>
  <c r="I542" i="41" a="1"/>
  <c r="I542" i="41" s="1"/>
  <c r="I543" i="41" a="1"/>
  <c r="I543" i="41" s="1"/>
  <c r="I544" i="41" a="1"/>
  <c r="I544" i="41" s="1"/>
  <c r="I545" i="41" a="1"/>
  <c r="I545" i="41" s="1"/>
  <c r="I546" i="41" a="1"/>
  <c r="I546" i="41" s="1"/>
  <c r="I547" i="41" a="1"/>
  <c r="I547" i="41" s="1"/>
  <c r="I548" i="41" a="1"/>
  <c r="I548" i="41" s="1"/>
  <c r="I549" i="41" a="1"/>
  <c r="I549" i="41" s="1"/>
  <c r="I550" i="41" a="1"/>
  <c r="I550" i="41" s="1"/>
  <c r="I551" i="41" a="1"/>
  <c r="I551" i="41" s="1"/>
  <c r="I552" i="41" a="1"/>
  <c r="I552" i="41" s="1"/>
  <c r="I553" i="41" a="1"/>
  <c r="I553" i="41" s="1"/>
  <c r="I554" i="41" a="1"/>
  <c r="I554" i="41" s="1"/>
  <c r="I555" i="41" a="1"/>
  <c r="I555" i="41" s="1"/>
  <c r="I556" i="41" a="1"/>
  <c r="I556" i="41" s="1"/>
  <c r="I557" i="41" a="1"/>
  <c r="I557" i="41" s="1"/>
  <c r="I558" i="41" a="1"/>
  <c r="I558" i="41" s="1"/>
  <c r="I559" i="41" a="1"/>
  <c r="I559" i="41" s="1"/>
  <c r="I560" i="41" a="1"/>
  <c r="I560" i="41" s="1"/>
  <c r="I561" i="41" a="1"/>
  <c r="I561" i="41" s="1"/>
  <c r="I562" i="41" a="1"/>
  <c r="I562" i="41" s="1"/>
  <c r="I563" i="41" a="1"/>
  <c r="I563" i="41" s="1"/>
  <c r="I564" i="41" a="1"/>
  <c r="I564" i="41" s="1"/>
  <c r="I565" i="41" a="1"/>
  <c r="I565" i="41" s="1"/>
  <c r="I566" i="41" a="1"/>
  <c r="I566" i="41" s="1"/>
  <c r="I567" i="41" a="1"/>
  <c r="I567" i="41" s="1"/>
  <c r="I568" i="41" a="1"/>
  <c r="I568" i="41" s="1"/>
  <c r="I569" i="41" a="1"/>
  <c r="I569" i="41" s="1"/>
  <c r="I570" i="41" a="1"/>
  <c r="I570" i="41" s="1"/>
  <c r="I571" i="41" a="1"/>
  <c r="I571" i="41" s="1"/>
  <c r="I572" i="41" a="1"/>
  <c r="I572" i="41" s="1"/>
  <c r="I573" i="41" a="1"/>
  <c r="I573" i="41" s="1"/>
  <c r="I574" i="41" a="1"/>
  <c r="I574" i="41" s="1"/>
  <c r="I575" i="41" a="1"/>
  <c r="I575" i="41" s="1"/>
  <c r="I576" i="41" a="1"/>
  <c r="I576" i="41" s="1"/>
  <c r="I577" i="41" a="1"/>
  <c r="I577" i="41" s="1"/>
  <c r="I578" i="41" a="1"/>
  <c r="I578" i="41" s="1"/>
  <c r="I579" i="41" a="1"/>
  <c r="I579" i="41" s="1"/>
  <c r="I580" i="41" a="1"/>
  <c r="I580" i="41" s="1"/>
  <c r="I581" i="41" a="1"/>
  <c r="I581" i="41" s="1"/>
  <c r="I582" i="41" a="1"/>
  <c r="I582" i="41" s="1"/>
  <c r="I583" i="41" a="1"/>
  <c r="I583" i="41" s="1"/>
  <c r="I584" i="41" a="1"/>
  <c r="I584" i="41" s="1"/>
  <c r="I585" i="41" a="1"/>
  <c r="I585" i="41" s="1"/>
  <c r="I586" i="41" a="1"/>
  <c r="I586" i="41" s="1"/>
  <c r="I587" i="41" a="1"/>
  <c r="I587" i="41" s="1"/>
  <c r="I588" i="41" a="1"/>
  <c r="I588" i="41" s="1"/>
  <c r="I589" i="41" a="1"/>
  <c r="I589" i="41" s="1"/>
  <c r="I590" i="41" a="1"/>
  <c r="I590" i="41" s="1"/>
  <c r="I591" i="41" a="1"/>
  <c r="I591" i="41" s="1"/>
  <c r="I592" i="41" a="1"/>
  <c r="I592" i="41" s="1"/>
  <c r="I593" i="41" a="1"/>
  <c r="I593" i="41" s="1"/>
  <c r="I594" i="41" a="1"/>
  <c r="I594" i="41" s="1"/>
  <c r="I595" i="41" a="1"/>
  <c r="I595" i="41" s="1"/>
  <c r="I596" i="41" a="1"/>
  <c r="I596" i="41" s="1"/>
  <c r="I597" i="41" a="1"/>
  <c r="I597" i="41" s="1"/>
  <c r="I598" i="41" a="1"/>
  <c r="I598" i="41" s="1"/>
  <c r="I599" i="41" a="1"/>
  <c r="I599" i="41" s="1"/>
  <c r="I600" i="41" a="1"/>
  <c r="I600" i="41" s="1"/>
  <c r="I601" i="41" a="1"/>
  <c r="I601" i="41" s="1"/>
  <c r="I602" i="41" a="1"/>
  <c r="I602" i="41" s="1"/>
  <c r="I603" i="41" a="1"/>
  <c r="I603" i="41" s="1"/>
  <c r="I604" i="41" a="1"/>
  <c r="I604" i="41" s="1"/>
  <c r="I605" i="41" a="1"/>
  <c r="I605" i="41" s="1"/>
  <c r="I606" i="41" a="1"/>
  <c r="I606" i="41" s="1"/>
  <c r="I607" i="41" a="1"/>
  <c r="I607" i="41" s="1"/>
  <c r="I608" i="41" a="1"/>
  <c r="I608" i="41" s="1"/>
  <c r="I609" i="41" a="1"/>
  <c r="I609" i="41" s="1"/>
  <c r="I610" i="41" a="1"/>
  <c r="I610" i="41" s="1"/>
  <c r="I611" i="41" a="1"/>
  <c r="I611" i="41" s="1"/>
  <c r="I612" i="41" a="1"/>
  <c r="I612" i="41" s="1"/>
  <c r="I613" i="41" a="1"/>
  <c r="I613" i="41" s="1"/>
  <c r="I614" i="41" a="1"/>
  <c r="I614" i="41" s="1"/>
  <c r="I615" i="41" a="1"/>
  <c r="I615" i="41" s="1"/>
  <c r="I616" i="41" a="1"/>
  <c r="I616" i="41" s="1"/>
  <c r="I617" i="41" a="1"/>
  <c r="I617" i="41" s="1"/>
  <c r="I618" i="41" a="1"/>
  <c r="I618" i="41" s="1"/>
  <c r="I619" i="41" a="1"/>
  <c r="I619" i="41" s="1"/>
  <c r="I620" i="41" a="1"/>
  <c r="I620" i="41" s="1"/>
  <c r="I621" i="41" a="1"/>
  <c r="I621" i="41" s="1"/>
  <c r="I622" i="41" a="1"/>
  <c r="I622" i="41" s="1"/>
  <c r="I623" i="41" a="1"/>
  <c r="I623" i="41" s="1"/>
  <c r="I624" i="41" a="1"/>
  <c r="I624" i="41" s="1"/>
  <c r="I625" i="41" a="1"/>
  <c r="I625" i="41" s="1"/>
  <c r="I626" i="41" a="1"/>
  <c r="I626" i="41" s="1"/>
  <c r="I627" i="41" a="1"/>
  <c r="I627" i="41" s="1"/>
  <c r="I628" i="41" a="1"/>
  <c r="I628" i="41" s="1"/>
  <c r="I629" i="41" a="1"/>
  <c r="I629" i="41" s="1"/>
  <c r="I630" i="41" a="1"/>
  <c r="I630" i="41" s="1"/>
  <c r="I631" i="41" a="1"/>
  <c r="I631" i="41" s="1"/>
  <c r="I632" i="41" a="1"/>
  <c r="I632" i="41" s="1"/>
  <c r="I633" i="41" a="1"/>
  <c r="I633" i="41" s="1"/>
  <c r="I634" i="41" a="1"/>
  <c r="I634" i="41" s="1"/>
  <c r="I635" i="41" a="1"/>
  <c r="I635" i="41" s="1"/>
  <c r="I636" i="41" a="1"/>
  <c r="I636" i="41" s="1"/>
  <c r="I637" i="41" a="1"/>
  <c r="I637" i="41" s="1"/>
  <c r="I638" i="41" a="1"/>
  <c r="I638" i="41" s="1"/>
  <c r="I639" i="41" a="1"/>
  <c r="I639" i="41" s="1"/>
  <c r="I640" i="41" a="1"/>
  <c r="I640" i="41" s="1"/>
  <c r="I641" i="41" a="1"/>
  <c r="I641" i="41" s="1"/>
  <c r="I642" i="41" a="1"/>
  <c r="I642" i="41" s="1"/>
  <c r="I643" i="41" a="1"/>
  <c r="I643" i="41" s="1"/>
  <c r="I644" i="41" a="1"/>
  <c r="I644" i="41" s="1"/>
  <c r="I645" i="41" a="1"/>
  <c r="I645" i="41" s="1"/>
  <c r="I646" i="41" a="1"/>
  <c r="I646" i="41" s="1"/>
  <c r="I647" i="41" a="1"/>
  <c r="I647" i="41" s="1"/>
  <c r="I648" i="41" a="1"/>
  <c r="I648" i="41" s="1"/>
  <c r="I649" i="41" a="1"/>
  <c r="I649" i="41" s="1"/>
  <c r="I650" i="41" a="1"/>
  <c r="I650" i="41" s="1"/>
  <c r="I651" i="41" a="1"/>
  <c r="I651" i="41" s="1"/>
  <c r="I652" i="41" a="1"/>
  <c r="I652" i="41" s="1"/>
  <c r="I653" i="41" a="1"/>
  <c r="I653" i="41" s="1"/>
  <c r="I654" i="41" a="1"/>
  <c r="I654" i="41" s="1"/>
  <c r="I655" i="41" a="1"/>
  <c r="I655" i="41" s="1"/>
  <c r="I656" i="41" a="1"/>
  <c r="I656" i="41" s="1"/>
  <c r="I657" i="41" a="1"/>
  <c r="I657" i="41" s="1"/>
  <c r="I658" i="41" a="1"/>
  <c r="I658" i="41" s="1"/>
  <c r="I659" i="41" a="1"/>
  <c r="I659" i="41" s="1"/>
  <c r="I660" i="41" a="1"/>
  <c r="I660" i="41" s="1"/>
  <c r="I661" i="41" a="1"/>
  <c r="I661" i="41" s="1"/>
  <c r="I662" i="41" a="1"/>
  <c r="I662" i="41" s="1"/>
  <c r="I663" i="41" a="1"/>
  <c r="I663" i="41" s="1"/>
  <c r="I664" i="41" a="1"/>
  <c r="I664" i="41" s="1"/>
  <c r="I665" i="41" a="1"/>
  <c r="I665" i="41" s="1"/>
  <c r="I666" i="41" a="1"/>
  <c r="I666" i="41" s="1"/>
  <c r="I667" i="41" a="1"/>
  <c r="I667" i="41" s="1"/>
  <c r="I668" i="41" a="1"/>
  <c r="I668" i="41" s="1"/>
  <c r="I669" i="41" a="1"/>
  <c r="I669" i="41" s="1"/>
  <c r="I670" i="41" a="1"/>
  <c r="I670" i="41" s="1"/>
  <c r="I671" i="41" a="1"/>
  <c r="I671" i="41" s="1"/>
  <c r="I672" i="41" a="1"/>
  <c r="I672" i="41" s="1"/>
  <c r="I673" i="41" a="1"/>
  <c r="I673" i="41" s="1"/>
  <c r="I674" i="41" a="1"/>
  <c r="I674" i="41" s="1"/>
  <c r="I675" i="41" a="1"/>
  <c r="I675" i="41" s="1"/>
  <c r="I676" i="41" a="1"/>
  <c r="I676" i="41" s="1"/>
  <c r="I677" i="41" a="1"/>
  <c r="I677" i="41" s="1"/>
  <c r="I678" i="41" a="1"/>
  <c r="I678" i="41" s="1"/>
  <c r="I679" i="41" a="1"/>
  <c r="I679" i="41" s="1"/>
  <c r="I680" i="41" a="1"/>
  <c r="I680" i="41" s="1"/>
  <c r="I681" i="41" a="1"/>
  <c r="I681" i="41" s="1"/>
  <c r="I682" i="41" a="1"/>
  <c r="I682" i="41" s="1"/>
  <c r="I683" i="41" a="1"/>
  <c r="I683" i="41" s="1"/>
  <c r="I684" i="41" a="1"/>
  <c r="I684" i="41" s="1"/>
  <c r="I685" i="41" a="1"/>
  <c r="I685" i="41" s="1"/>
  <c r="I686" i="41" a="1"/>
  <c r="I686" i="41" s="1"/>
  <c r="I687" i="41" a="1"/>
  <c r="I687" i="41" s="1"/>
  <c r="I688" i="41" a="1"/>
  <c r="I688" i="41" s="1"/>
  <c r="I689" i="41" a="1"/>
  <c r="I689" i="41" s="1"/>
  <c r="I690" i="41" a="1"/>
  <c r="I690" i="41" s="1"/>
  <c r="I691" i="41" a="1"/>
  <c r="I691" i="41" s="1"/>
  <c r="I692" i="41" a="1"/>
  <c r="I692" i="41" s="1"/>
  <c r="I693" i="41" a="1"/>
  <c r="I693" i="41" s="1"/>
  <c r="I694" i="41" a="1"/>
  <c r="I694" i="41" s="1"/>
  <c r="I695" i="41" a="1"/>
  <c r="I695" i="41" s="1"/>
  <c r="I696" i="41" a="1"/>
  <c r="I696" i="41" s="1"/>
  <c r="I697" i="41" a="1"/>
  <c r="I697" i="41" s="1"/>
  <c r="I698" i="41" a="1"/>
  <c r="I698" i="41" s="1"/>
  <c r="I699" i="41" a="1"/>
  <c r="I699" i="41" s="1"/>
  <c r="I700" i="41" a="1"/>
  <c r="I700" i="41" s="1"/>
  <c r="I701" i="41" a="1"/>
  <c r="I701" i="41" s="1"/>
  <c r="I702" i="41" a="1"/>
  <c r="I702" i="41" s="1"/>
  <c r="I703" i="41" a="1"/>
  <c r="I703" i="41" s="1"/>
  <c r="I704" i="41" a="1"/>
  <c r="I704" i="41" s="1"/>
  <c r="I705" i="41" a="1"/>
  <c r="I705" i="41" s="1"/>
  <c r="I706" i="41" a="1"/>
  <c r="I706" i="41" s="1"/>
  <c r="I707" i="41" a="1"/>
  <c r="I707" i="41" s="1"/>
  <c r="I708" i="41" a="1"/>
  <c r="I708" i="41" s="1"/>
  <c r="I709" i="41" a="1"/>
  <c r="I709" i="41" s="1"/>
  <c r="I710" i="41" a="1"/>
  <c r="I710" i="41" s="1"/>
  <c r="I711" i="41" a="1"/>
  <c r="I711" i="41" s="1"/>
  <c r="I712" i="41" a="1"/>
  <c r="I712" i="41" s="1"/>
  <c r="I713" i="41" a="1"/>
  <c r="I713" i="41" s="1"/>
  <c r="I714" i="41" a="1"/>
  <c r="I714" i="41" s="1"/>
  <c r="I715" i="41" a="1"/>
  <c r="I715" i="41" s="1"/>
  <c r="I716" i="41" a="1"/>
  <c r="I716" i="41" s="1"/>
  <c r="I717" i="41" a="1"/>
  <c r="I717" i="41" s="1"/>
  <c r="I718" i="41" a="1"/>
  <c r="I718" i="41" s="1"/>
  <c r="I719" i="41" a="1"/>
  <c r="I719" i="41" s="1"/>
  <c r="I720" i="41" a="1"/>
  <c r="I720" i="41" s="1"/>
  <c r="I721" i="41" a="1"/>
  <c r="I721" i="41" s="1"/>
  <c r="I722" i="41" a="1"/>
  <c r="I722" i="41" s="1"/>
  <c r="I723" i="41" a="1"/>
  <c r="I723" i="41" s="1"/>
  <c r="I724" i="41" a="1"/>
  <c r="I724" i="41" s="1"/>
  <c r="I725" i="41" a="1"/>
  <c r="I725" i="41" s="1"/>
  <c r="I726" i="41" a="1"/>
  <c r="I726" i="41" s="1"/>
  <c r="I727" i="41" a="1"/>
  <c r="I727" i="41" s="1"/>
  <c r="I728" i="41" a="1"/>
  <c r="I728" i="41" s="1"/>
  <c r="I729" i="41" a="1"/>
  <c r="I729" i="41" s="1"/>
  <c r="I730" i="41" a="1"/>
  <c r="I730" i="41" s="1"/>
  <c r="I731" i="41" a="1"/>
  <c r="I731" i="41" s="1"/>
  <c r="I732" i="41" a="1"/>
  <c r="I732" i="41" s="1"/>
  <c r="I733" i="41" a="1"/>
  <c r="I733" i="41" s="1"/>
  <c r="I734" i="41" a="1"/>
  <c r="I734" i="41" s="1"/>
  <c r="I735" i="41" a="1"/>
  <c r="I735" i="41" s="1"/>
  <c r="I736" i="41" a="1"/>
  <c r="I736" i="41" s="1"/>
  <c r="I737" i="41" a="1"/>
  <c r="I737" i="41" s="1"/>
  <c r="I738" i="41" a="1"/>
  <c r="I738" i="41" s="1"/>
  <c r="I739" i="41" a="1"/>
  <c r="I739" i="41" s="1"/>
  <c r="I740" i="41" a="1"/>
  <c r="I740" i="41" s="1"/>
  <c r="I741" i="41" a="1"/>
  <c r="I741" i="41" s="1"/>
  <c r="I742" i="41" a="1"/>
  <c r="I742" i="41" s="1"/>
  <c r="I743" i="41" a="1"/>
  <c r="I743" i="41" s="1"/>
  <c r="I744" i="41" a="1"/>
  <c r="I744" i="41" s="1"/>
  <c r="I745" i="41" a="1"/>
  <c r="I745" i="41" s="1"/>
  <c r="I746" i="41" a="1"/>
  <c r="I746" i="41" s="1"/>
  <c r="I747" i="41" a="1"/>
  <c r="I747" i="41" s="1"/>
  <c r="I748" i="41" a="1"/>
  <c r="I748" i="41" s="1"/>
  <c r="I749" i="41" a="1"/>
  <c r="I749" i="41" s="1"/>
  <c r="I750" i="41" a="1"/>
  <c r="I750" i="41" s="1"/>
  <c r="I751" i="41" a="1"/>
  <c r="I751" i="41" s="1"/>
  <c r="I752" i="41" a="1"/>
  <c r="I752" i="41" s="1"/>
  <c r="I753" i="41" a="1"/>
  <c r="I753" i="41" s="1"/>
  <c r="I754" i="41" a="1"/>
  <c r="I754" i="41" s="1"/>
  <c r="I755" i="41" a="1"/>
  <c r="I755" i="41" s="1"/>
  <c r="I756" i="41" a="1"/>
  <c r="I756" i="41" s="1"/>
  <c r="I757" i="41" a="1"/>
  <c r="I757" i="41" s="1"/>
  <c r="I758" i="41" a="1"/>
  <c r="I758" i="41" s="1"/>
  <c r="I759" i="41" a="1"/>
  <c r="I759" i="41" s="1"/>
  <c r="I760" i="41" a="1"/>
  <c r="I760" i="41" s="1"/>
  <c r="I761" i="41" a="1"/>
  <c r="I761" i="41" s="1"/>
  <c r="I762" i="41" a="1"/>
  <c r="I762" i="41" s="1"/>
  <c r="I763" i="41" a="1"/>
  <c r="I763" i="41" s="1"/>
  <c r="I764" i="41" a="1"/>
  <c r="I764" i="41" s="1"/>
  <c r="I765" i="41" a="1"/>
  <c r="I765" i="41" s="1"/>
  <c r="I766" i="41" a="1"/>
  <c r="I766" i="41" s="1"/>
  <c r="I767" i="41" a="1"/>
  <c r="I767" i="41" s="1"/>
  <c r="I768" i="41" a="1"/>
  <c r="I768" i="41" s="1"/>
  <c r="I769" i="41" a="1"/>
  <c r="I769" i="41" s="1"/>
  <c r="I770" i="41" a="1"/>
  <c r="I770" i="41" s="1"/>
  <c r="I771" i="41" a="1"/>
  <c r="I771" i="41" s="1"/>
  <c r="I772" i="41" a="1"/>
  <c r="I772" i="41" s="1"/>
  <c r="I773" i="41" a="1"/>
  <c r="I773" i="41" s="1"/>
  <c r="I774" i="41" a="1"/>
  <c r="I774" i="41" s="1"/>
  <c r="I775" i="41" a="1"/>
  <c r="I775" i="41" s="1"/>
  <c r="I776" i="41" a="1"/>
  <c r="I776" i="41" s="1"/>
  <c r="I777" i="41" a="1"/>
  <c r="I777" i="41" s="1"/>
  <c r="I778" i="41" a="1"/>
  <c r="I778" i="41" s="1"/>
  <c r="I779" i="41" a="1"/>
  <c r="I779" i="41" s="1"/>
  <c r="I780" i="41" a="1"/>
  <c r="I780" i="41" s="1"/>
  <c r="I781" i="41" a="1"/>
  <c r="I781" i="41" s="1"/>
  <c r="I782" i="41" a="1"/>
  <c r="I782" i="41" s="1"/>
  <c r="I783" i="41" a="1"/>
  <c r="I783" i="41" s="1"/>
  <c r="I784" i="41" a="1"/>
  <c r="I784" i="41" s="1"/>
  <c r="I785" i="41" a="1"/>
  <c r="I785" i="41" s="1"/>
  <c r="I786" i="41" a="1"/>
  <c r="I786" i="41" s="1"/>
  <c r="I787" i="41" a="1"/>
  <c r="I787" i="41" s="1"/>
  <c r="I788" i="41" a="1"/>
  <c r="I788" i="41" s="1"/>
  <c r="I789" i="41" a="1"/>
  <c r="I789" i="41" s="1"/>
  <c r="I790" i="41" a="1"/>
  <c r="I790" i="41" s="1"/>
  <c r="I791" i="41" a="1"/>
  <c r="I791" i="41" s="1"/>
  <c r="I792" i="41" a="1"/>
  <c r="I792" i="41" s="1"/>
  <c r="I793" i="41" a="1"/>
  <c r="I793" i="41" s="1"/>
  <c r="I794" i="41" a="1"/>
  <c r="I794" i="41" s="1"/>
  <c r="I795" i="41" a="1"/>
  <c r="I795" i="41" s="1"/>
  <c r="I796" i="41" a="1"/>
  <c r="I796" i="41" s="1"/>
  <c r="I797" i="41" a="1"/>
  <c r="I797" i="41" s="1"/>
  <c r="I798" i="41" a="1"/>
  <c r="I798" i="41" s="1"/>
  <c r="I799" i="41" a="1"/>
  <c r="I799" i="41" s="1"/>
  <c r="I800" i="41" a="1"/>
  <c r="I800" i="41" s="1"/>
  <c r="I801" i="41" a="1"/>
  <c r="I801" i="41" s="1"/>
  <c r="I802" i="41" a="1"/>
  <c r="I802" i="41" s="1"/>
  <c r="I803" i="41" a="1"/>
  <c r="I803" i="41" s="1"/>
  <c r="I804" i="41" a="1"/>
  <c r="I804" i="41" s="1"/>
  <c r="I805" i="41" a="1"/>
  <c r="I805" i="41" s="1"/>
  <c r="I806" i="41" a="1"/>
  <c r="I806" i="41" s="1"/>
  <c r="I807" i="41" a="1"/>
  <c r="I807" i="41" s="1"/>
  <c r="I808" i="41" a="1"/>
  <c r="I808" i="41" s="1"/>
  <c r="I809" i="41" a="1"/>
  <c r="I809" i="41" s="1"/>
  <c r="I810" i="41" a="1"/>
  <c r="I810" i="41" s="1"/>
  <c r="I811" i="41" a="1"/>
  <c r="I811" i="41" s="1"/>
  <c r="I812" i="41" a="1"/>
  <c r="I812" i="41" s="1"/>
  <c r="I813" i="41" a="1"/>
  <c r="I813" i="41" s="1"/>
  <c r="I814" i="41" a="1"/>
  <c r="I814" i="41" s="1"/>
  <c r="I815" i="41" a="1"/>
  <c r="I815" i="41" s="1"/>
  <c r="I816" i="41" a="1"/>
  <c r="I816" i="41" s="1"/>
  <c r="I817" i="41" a="1"/>
  <c r="I817" i="41" s="1"/>
  <c r="I818" i="41" a="1"/>
  <c r="I818" i="41" s="1"/>
  <c r="I819" i="41" a="1"/>
  <c r="I819" i="41" s="1"/>
  <c r="I820" i="41" a="1"/>
  <c r="I820" i="41" s="1"/>
  <c r="I821" i="41" a="1"/>
  <c r="I821" i="41" s="1"/>
  <c r="I822" i="41" a="1"/>
  <c r="I822" i="41" s="1"/>
  <c r="I823" i="41" a="1"/>
  <c r="I823" i="41" s="1"/>
  <c r="I824" i="41" a="1"/>
  <c r="I824" i="41" s="1"/>
  <c r="I825" i="41" a="1"/>
  <c r="I825" i="41" s="1"/>
  <c r="I826" i="41" a="1"/>
  <c r="I826" i="41" s="1"/>
  <c r="I827" i="41" a="1"/>
  <c r="I827" i="41" s="1"/>
  <c r="I828" i="41" a="1"/>
  <c r="I828" i="41" s="1"/>
  <c r="I829" i="41" a="1"/>
  <c r="I829" i="41" s="1"/>
  <c r="I830" i="41" a="1"/>
  <c r="I830" i="41" s="1"/>
  <c r="I831" i="41" a="1"/>
  <c r="I831" i="41" s="1"/>
  <c r="I832" i="41" a="1"/>
  <c r="I832" i="41" s="1"/>
  <c r="I833" i="41" a="1"/>
  <c r="I833" i="41" s="1"/>
  <c r="I834" i="41" a="1"/>
  <c r="I834" i="41" s="1"/>
  <c r="I835" i="41" a="1"/>
  <c r="I835" i="41" s="1"/>
  <c r="I836" i="41" a="1"/>
  <c r="I836" i="41" s="1"/>
  <c r="I837" i="41" a="1"/>
  <c r="I837" i="41" s="1"/>
  <c r="I838" i="41" a="1"/>
  <c r="I838" i="41" s="1"/>
  <c r="I839" i="41" a="1"/>
  <c r="I839" i="41" s="1"/>
  <c r="I840" i="41" a="1"/>
  <c r="I840" i="41" s="1"/>
  <c r="I841" i="41" a="1"/>
  <c r="I841" i="41" s="1"/>
  <c r="I842" i="41" a="1"/>
  <c r="I842" i="41" s="1"/>
  <c r="I843" i="41" a="1"/>
  <c r="I843" i="41" s="1"/>
  <c r="I844" i="41" a="1"/>
  <c r="I844" i="41" s="1"/>
  <c r="I845" i="41" a="1"/>
  <c r="I845" i="41" s="1"/>
  <c r="I846" i="41" a="1"/>
  <c r="I846" i="41" s="1"/>
  <c r="I847" i="41" a="1"/>
  <c r="I847" i="41" s="1"/>
  <c r="I848" i="41" a="1"/>
  <c r="I848" i="41" s="1"/>
  <c r="I849" i="41" a="1"/>
  <c r="I849" i="41" s="1"/>
  <c r="I850" i="41" a="1"/>
  <c r="I850" i="41" s="1"/>
  <c r="I851" i="41" a="1"/>
  <c r="I851" i="41" s="1"/>
  <c r="I852" i="41" a="1"/>
  <c r="I852" i="41" s="1"/>
  <c r="I853" i="41" a="1"/>
  <c r="I853" i="41" s="1"/>
  <c r="I854" i="41" a="1"/>
  <c r="I854" i="41" s="1"/>
  <c r="I855" i="41" a="1"/>
  <c r="I855" i="41" s="1"/>
  <c r="I856" i="41" a="1"/>
  <c r="I856" i="41" s="1"/>
  <c r="I857" i="41" a="1"/>
  <c r="I857" i="41" s="1"/>
  <c r="I858" i="41" a="1"/>
  <c r="I858" i="41" s="1"/>
  <c r="I859" i="41" a="1"/>
  <c r="I859" i="41" s="1"/>
  <c r="I860" i="41" a="1"/>
  <c r="I860" i="41" s="1"/>
  <c r="I861" i="41" a="1"/>
  <c r="I861" i="41" s="1"/>
  <c r="I862" i="41" a="1"/>
  <c r="I862" i="41" s="1"/>
  <c r="I863" i="41" a="1"/>
  <c r="I863" i="41" s="1"/>
  <c r="I864" i="41" a="1"/>
  <c r="I864" i="41" s="1"/>
  <c r="I865" i="41" a="1"/>
  <c r="I865" i="41" s="1"/>
  <c r="I866" i="41" a="1"/>
  <c r="I866" i="41" s="1"/>
  <c r="I867" i="41" a="1"/>
  <c r="I867" i="41" s="1"/>
  <c r="I868" i="41" a="1"/>
  <c r="I868" i="41" s="1"/>
  <c r="I869" i="41" a="1"/>
  <c r="I869" i="41" s="1"/>
  <c r="I870" i="41" a="1"/>
  <c r="I870" i="41" s="1"/>
  <c r="I871" i="41" a="1"/>
  <c r="I871" i="41" s="1"/>
  <c r="I872" i="41" a="1"/>
  <c r="I872" i="41" s="1"/>
  <c r="I873" i="41" a="1"/>
  <c r="I873" i="41" s="1"/>
  <c r="I874" i="41" a="1"/>
  <c r="I874" i="41" s="1"/>
  <c r="I875" i="41" a="1"/>
  <c r="I875" i="41" s="1"/>
  <c r="I876" i="41" a="1"/>
  <c r="I876" i="41" s="1"/>
  <c r="I877" i="41" a="1"/>
  <c r="I877" i="41" s="1"/>
  <c r="I878" i="41" a="1"/>
  <c r="I878" i="41" s="1"/>
  <c r="I879" i="41" a="1"/>
  <c r="I879" i="41" s="1"/>
  <c r="I880" i="41" a="1"/>
  <c r="I880" i="41" s="1"/>
  <c r="I881" i="41" a="1"/>
  <c r="I881" i="41" s="1"/>
  <c r="I882" i="41" a="1"/>
  <c r="I882" i="41" s="1"/>
  <c r="I883" i="41" a="1"/>
  <c r="I883" i="41" s="1"/>
  <c r="I884" i="41" a="1"/>
  <c r="I884" i="41" s="1"/>
  <c r="I885" i="41" a="1"/>
  <c r="I885" i="41" s="1"/>
  <c r="I886" i="41" a="1"/>
  <c r="I886" i="41" s="1"/>
  <c r="I887" i="41" a="1"/>
  <c r="I887" i="41" s="1"/>
  <c r="I888" i="41" a="1"/>
  <c r="I888" i="41" s="1"/>
  <c r="I889" i="41" a="1"/>
  <c r="I889" i="41" s="1"/>
  <c r="I890" i="41" a="1"/>
  <c r="I890" i="41" s="1"/>
  <c r="I891" i="41" a="1"/>
  <c r="I891" i="41" s="1"/>
  <c r="I892" i="41" a="1"/>
  <c r="I892" i="41" s="1"/>
  <c r="I893" i="41" a="1"/>
  <c r="I893" i="41" s="1"/>
  <c r="I894" i="41" a="1"/>
  <c r="I894" i="41" s="1"/>
  <c r="I895" i="41" a="1"/>
  <c r="I895" i="41" s="1"/>
  <c r="I896" i="41" a="1"/>
  <c r="I896" i="41" s="1"/>
  <c r="I897" i="41" a="1"/>
  <c r="I897" i="41" s="1"/>
  <c r="I898" i="41" a="1"/>
  <c r="I898" i="41" s="1"/>
  <c r="I899" i="41" a="1"/>
  <c r="I899" i="41" s="1"/>
  <c r="I900" i="41" a="1"/>
  <c r="I900" i="41" s="1"/>
  <c r="I901" i="41" a="1"/>
  <c r="I901" i="41" s="1"/>
  <c r="I902" i="41" a="1"/>
  <c r="I902" i="41" s="1"/>
  <c r="I903" i="41" a="1"/>
  <c r="I903" i="41" s="1"/>
  <c r="I904" i="41" a="1"/>
  <c r="I904" i="41" s="1"/>
  <c r="I905" i="41" a="1"/>
  <c r="I905" i="41" s="1"/>
  <c r="I906" i="41" a="1"/>
  <c r="I906" i="41" s="1"/>
  <c r="I907" i="41" a="1"/>
  <c r="I907" i="41" s="1"/>
  <c r="I908" i="41" a="1"/>
  <c r="I908" i="41" s="1"/>
  <c r="I909" i="41" a="1"/>
  <c r="I909" i="41" s="1"/>
  <c r="I910" i="41" a="1"/>
  <c r="I910" i="41" s="1"/>
  <c r="I911" i="41" a="1"/>
  <c r="I911" i="41" s="1"/>
  <c r="I912" i="41" a="1"/>
  <c r="I912" i="41" s="1"/>
  <c r="I913" i="41" a="1"/>
  <c r="I913" i="41" s="1"/>
  <c r="I914" i="41" a="1"/>
  <c r="I914" i="41" s="1"/>
  <c r="I915" i="41" a="1"/>
  <c r="I915" i="41" s="1"/>
  <c r="I916" i="41" a="1"/>
  <c r="I916" i="41" s="1"/>
  <c r="I917" i="41" a="1"/>
  <c r="I917" i="41" s="1"/>
  <c r="I918" i="41" a="1"/>
  <c r="I918" i="41" s="1"/>
  <c r="I919" i="41" a="1"/>
  <c r="I919" i="41" s="1"/>
  <c r="I920" i="41" a="1"/>
  <c r="I920" i="41" s="1"/>
  <c r="I921" i="41" a="1"/>
  <c r="I921" i="41" s="1"/>
  <c r="I922" i="41" a="1"/>
  <c r="I922" i="41" s="1"/>
  <c r="I923" i="41" a="1"/>
  <c r="I923" i="41" s="1"/>
  <c r="I924" i="41" a="1"/>
  <c r="I924" i="41" s="1"/>
  <c r="I925" i="41" a="1"/>
  <c r="I925" i="41" s="1"/>
  <c r="I926" i="41" a="1"/>
  <c r="I926" i="41" s="1"/>
  <c r="I927" i="41" a="1"/>
  <c r="I927" i="41" s="1"/>
  <c r="I928" i="41" a="1"/>
  <c r="I928" i="41" s="1"/>
  <c r="I929" i="41" a="1"/>
  <c r="I929" i="41" s="1"/>
  <c r="I930" i="41" a="1"/>
  <c r="I930" i="41" s="1"/>
  <c r="I931" i="41" a="1"/>
  <c r="I931" i="41" s="1"/>
  <c r="I932" i="41" a="1"/>
  <c r="I932" i="41" s="1"/>
  <c r="I933" i="41" a="1"/>
  <c r="I933" i="41" s="1"/>
  <c r="I934" i="41" a="1"/>
  <c r="I934" i="41" s="1"/>
  <c r="I935" i="41" a="1"/>
  <c r="I935" i="41" s="1"/>
  <c r="I936" i="41" a="1"/>
  <c r="I936" i="41" s="1"/>
  <c r="I937" i="41" a="1"/>
  <c r="I937" i="41" s="1"/>
  <c r="I938" i="41" a="1"/>
  <c r="I938" i="41" s="1"/>
  <c r="I939" i="41" a="1"/>
  <c r="I939" i="41" s="1"/>
  <c r="I940" i="41" a="1"/>
  <c r="I940" i="41" s="1"/>
  <c r="I941" i="41" a="1"/>
  <c r="I941" i="41" s="1"/>
  <c r="I942" i="41" a="1"/>
  <c r="I942" i="41" s="1"/>
  <c r="I943" i="41" a="1"/>
  <c r="I943" i="41" s="1"/>
  <c r="I944" i="41" a="1"/>
  <c r="I944" i="41" s="1"/>
  <c r="I945" i="41" a="1"/>
  <c r="I945" i="41" s="1"/>
  <c r="I946" i="41" a="1"/>
  <c r="I946" i="41" s="1"/>
  <c r="I947" i="41" a="1"/>
  <c r="I947" i="41" s="1"/>
  <c r="I948" i="41" a="1"/>
  <c r="I948" i="41" s="1"/>
  <c r="I949" i="41" a="1"/>
  <c r="I949" i="41" s="1"/>
  <c r="I950" i="41" a="1"/>
  <c r="I950" i="41" s="1"/>
  <c r="I951" i="41" a="1"/>
  <c r="I951" i="41" s="1"/>
  <c r="I952" i="41" a="1"/>
  <c r="I952" i="41" s="1"/>
  <c r="I953" i="41" a="1"/>
  <c r="I953" i="41" s="1"/>
  <c r="I954" i="41" a="1"/>
  <c r="I954" i="41" s="1"/>
  <c r="I955" i="41" a="1"/>
  <c r="I955" i="41" s="1"/>
  <c r="I956" i="41" a="1"/>
  <c r="I956" i="41" s="1"/>
  <c r="I957" i="41" a="1"/>
  <c r="I957" i="41" s="1"/>
  <c r="I958" i="41" a="1"/>
  <c r="I958" i="41" s="1"/>
  <c r="I959" i="41" a="1"/>
  <c r="I959" i="41" s="1"/>
  <c r="I960" i="41" a="1"/>
  <c r="I960" i="41" s="1"/>
  <c r="I961" i="41" a="1"/>
  <c r="I961" i="41" s="1"/>
  <c r="I962" i="41" a="1"/>
  <c r="I962" i="41" s="1"/>
  <c r="I963" i="41" a="1"/>
  <c r="I963" i="41" s="1"/>
  <c r="I964" i="41" a="1"/>
  <c r="I964" i="41" s="1"/>
  <c r="I965" i="41" a="1"/>
  <c r="I965" i="41" s="1"/>
  <c r="I966" i="41" a="1"/>
  <c r="I966" i="41" s="1"/>
  <c r="I967" i="41" a="1"/>
  <c r="I967" i="41" s="1"/>
  <c r="I968" i="41" a="1"/>
  <c r="I968" i="41" s="1"/>
  <c r="I969" i="41" a="1"/>
  <c r="I969" i="41" s="1"/>
  <c r="I970" i="41" a="1"/>
  <c r="I970" i="41" s="1"/>
  <c r="I971" i="41" a="1"/>
  <c r="I971" i="41" s="1"/>
  <c r="I972" i="41" a="1"/>
  <c r="I972" i="41" s="1"/>
  <c r="I973" i="41" a="1"/>
  <c r="I973" i="41" s="1"/>
  <c r="I974" i="41" a="1"/>
  <c r="I974" i="41" s="1"/>
  <c r="I975" i="41" a="1"/>
  <c r="I975" i="41" s="1"/>
  <c r="I976" i="41" a="1"/>
  <c r="I976" i="41" s="1"/>
  <c r="I977" i="41" a="1"/>
  <c r="I977" i="41" s="1"/>
  <c r="I978" i="41" a="1"/>
  <c r="I978" i="41" s="1"/>
  <c r="I979" i="41" a="1"/>
  <c r="I979" i="41" s="1"/>
  <c r="I980" i="41" a="1"/>
  <c r="I980" i="41" s="1"/>
  <c r="I981" i="41" a="1"/>
  <c r="I981" i="41" s="1"/>
  <c r="I982" i="41" a="1"/>
  <c r="I982" i="41" s="1"/>
  <c r="I983" i="41" a="1"/>
  <c r="I983" i="41" s="1"/>
  <c r="I984" i="41" a="1"/>
  <c r="I984" i="41" s="1"/>
  <c r="I985" i="41" a="1"/>
  <c r="I985" i="41" s="1"/>
  <c r="I986" i="41" a="1"/>
  <c r="I986" i="41" s="1"/>
  <c r="I987" i="41" a="1"/>
  <c r="I987" i="41" s="1"/>
  <c r="I988" i="41" a="1"/>
  <c r="I988" i="41" s="1"/>
  <c r="I989" i="41" a="1"/>
  <c r="I989" i="41" s="1"/>
  <c r="I990" i="41" a="1"/>
  <c r="I990" i="41" s="1"/>
  <c r="I991" i="41" a="1"/>
  <c r="I991" i="41" s="1"/>
  <c r="I992" i="41" a="1"/>
  <c r="I992" i="41" s="1"/>
  <c r="I993" i="41" a="1"/>
  <c r="I993" i="41" s="1"/>
  <c r="I994" i="41" a="1"/>
  <c r="I994" i="41" s="1"/>
  <c r="I995" i="41" a="1"/>
  <c r="I995" i="41" s="1"/>
  <c r="I996" i="41" a="1"/>
  <c r="I996" i="41" s="1"/>
  <c r="I997" i="41" a="1"/>
  <c r="I997" i="41" s="1"/>
  <c r="I998" i="41" a="1"/>
  <c r="I998" i="41" s="1"/>
  <c r="I999" i="41" a="1"/>
  <c r="I999" i="41" s="1"/>
  <c r="I1000" i="41" a="1"/>
  <c r="I1000" i="41" s="1"/>
  <c r="I1001" i="41" a="1"/>
  <c r="I1001" i="41" s="1"/>
  <c r="I1002" i="41" a="1"/>
  <c r="I1002" i="41" s="1"/>
  <c r="I1003" i="41" a="1"/>
  <c r="I1003" i="41" s="1"/>
  <c r="I1004" i="41" a="1"/>
  <c r="I1004" i="41" s="1"/>
  <c r="I1005" i="41" a="1"/>
  <c r="I1005" i="41" s="1"/>
  <c r="I1006" i="41" a="1"/>
  <c r="I1006" i="41" s="1"/>
  <c r="I1007" i="41" a="1"/>
  <c r="I1007" i="41" s="1"/>
  <c r="I1008" i="41" a="1"/>
  <c r="I1008" i="41" s="1"/>
  <c r="I1009" i="41" a="1"/>
  <c r="I1009" i="41" s="1"/>
  <c r="I1010" i="41" a="1"/>
  <c r="I1010" i="41" s="1"/>
  <c r="I1011" i="41" a="1"/>
  <c r="I1011" i="41" s="1"/>
  <c r="I1012" i="41" a="1"/>
  <c r="I1012" i="41" s="1"/>
  <c r="I1013" i="41" a="1"/>
  <c r="I1013" i="41" s="1"/>
  <c r="I1014" i="41" a="1"/>
  <c r="I1014" i="41" s="1"/>
  <c r="I1015" i="41" a="1"/>
  <c r="I1015" i="41" s="1"/>
  <c r="I1016" i="41" a="1"/>
  <c r="I1016" i="41" s="1"/>
  <c r="I1017" i="41" a="1"/>
  <c r="I1017" i="41" s="1"/>
  <c r="I1018" i="41" a="1"/>
  <c r="I1018" i="41" s="1"/>
  <c r="I1019" i="41" a="1"/>
  <c r="I1019" i="41" s="1"/>
  <c r="I1020" i="41" a="1"/>
  <c r="I1020" i="41" s="1"/>
  <c r="I1021" i="41" a="1"/>
  <c r="I1021" i="41" s="1"/>
  <c r="I1022" i="41" a="1"/>
  <c r="I1022" i="41" s="1"/>
  <c r="I1023" i="41" a="1"/>
  <c r="I1023" i="41" s="1"/>
  <c r="I1024" i="41" a="1"/>
  <c r="I1024" i="41" s="1"/>
  <c r="I1025" i="41" a="1"/>
  <c r="I1025" i="41" s="1"/>
  <c r="I1026" i="41" a="1"/>
  <c r="I1026" i="41" s="1"/>
  <c r="I1027" i="41" a="1"/>
  <c r="I1027" i="41" s="1"/>
  <c r="I1028" i="41" a="1"/>
  <c r="I1028" i="41" s="1"/>
  <c r="I1029" i="41" a="1"/>
  <c r="I1029" i="41" s="1"/>
  <c r="I1030" i="41" a="1"/>
  <c r="I1030" i="41" s="1"/>
  <c r="I1031" i="41" a="1"/>
  <c r="I1031" i="41" s="1"/>
  <c r="I1032" i="41" a="1"/>
  <c r="I1032" i="41" s="1"/>
  <c r="I1033" i="41" a="1"/>
  <c r="I1033" i="41" s="1"/>
  <c r="I1034" i="41" a="1"/>
  <c r="I1034" i="41" s="1"/>
  <c r="I1035" i="41" a="1"/>
  <c r="I1035" i="41" s="1"/>
  <c r="I1036" i="41" a="1"/>
  <c r="I1036" i="41" s="1"/>
  <c r="I1037" i="41" a="1"/>
  <c r="I1037" i="41" s="1"/>
  <c r="I1038" i="41" a="1"/>
  <c r="I1038" i="41" s="1"/>
  <c r="I1039" i="41" a="1"/>
  <c r="I1039" i="41" s="1"/>
  <c r="I1040" i="41" a="1"/>
  <c r="I1040" i="41" s="1"/>
  <c r="I1041" i="41" a="1"/>
  <c r="I1041" i="41" s="1"/>
  <c r="I1042" i="41" a="1"/>
  <c r="I1042" i="41" s="1"/>
  <c r="I1043" i="41" a="1"/>
  <c r="I1043" i="41" s="1"/>
  <c r="I1044" i="41" a="1"/>
  <c r="I1044" i="41" s="1"/>
  <c r="I1045" i="41" a="1"/>
  <c r="I1045" i="41" s="1"/>
  <c r="I1046" i="41" a="1"/>
  <c r="I1046" i="41" s="1"/>
  <c r="I1047" i="41" a="1"/>
  <c r="I1047" i="41" s="1"/>
  <c r="I1048" i="41" a="1"/>
  <c r="I1048" i="41" s="1"/>
  <c r="I1049" i="41" a="1"/>
  <c r="I1049" i="41" s="1"/>
  <c r="I1050" i="41" a="1"/>
  <c r="I1050" i="41" s="1"/>
  <c r="I1051" i="41" a="1"/>
  <c r="I1051" i="41" s="1"/>
  <c r="I1052" i="41" a="1"/>
  <c r="I1052" i="41" s="1"/>
  <c r="I1053" i="41" a="1"/>
  <c r="I1053" i="41" s="1"/>
  <c r="I1054" i="41" a="1"/>
  <c r="I1054" i="41" s="1"/>
  <c r="I1055" i="41" a="1"/>
  <c r="I1055" i="41" s="1"/>
  <c r="I1056" i="41" a="1"/>
  <c r="I1056" i="41" s="1"/>
  <c r="I1057" i="41" a="1"/>
  <c r="I1057" i="41" s="1"/>
  <c r="I1058" i="41" a="1"/>
  <c r="I1058" i="41" s="1"/>
  <c r="I1059" i="41" a="1"/>
  <c r="I1059" i="41" s="1"/>
  <c r="I1060" i="41" a="1"/>
  <c r="I1060" i="41" s="1"/>
  <c r="I1061" i="41" a="1"/>
  <c r="I1061" i="41" s="1"/>
  <c r="I1062" i="41" a="1"/>
  <c r="I1062" i="41" s="1"/>
  <c r="I1063" i="41" a="1"/>
  <c r="I1063" i="41" s="1"/>
  <c r="I1064" i="41" a="1"/>
  <c r="I1064" i="41" s="1"/>
  <c r="I1065" i="41" a="1"/>
  <c r="I1065" i="41" s="1"/>
  <c r="I1066" i="41" a="1"/>
  <c r="I1066" i="41" s="1"/>
  <c r="I1067" i="41" a="1"/>
  <c r="I1067" i="41" s="1"/>
  <c r="I1068" i="41" a="1"/>
  <c r="I1068" i="41" s="1"/>
  <c r="I1069" i="41" a="1"/>
  <c r="I1069" i="41" s="1"/>
  <c r="I1070" i="41" a="1"/>
  <c r="I1070" i="41" s="1"/>
  <c r="I1071" i="41" a="1"/>
  <c r="I1071" i="41" s="1"/>
  <c r="I1072" i="41" a="1"/>
  <c r="I1072" i="41" s="1"/>
  <c r="I1073" i="41" a="1"/>
  <c r="I1073" i="41" s="1"/>
  <c r="I1074" i="41" a="1"/>
  <c r="I1074" i="41" s="1"/>
  <c r="I1075" i="41" a="1"/>
  <c r="I1075" i="41" s="1"/>
  <c r="I1076" i="41" a="1"/>
  <c r="I1076" i="41" s="1"/>
  <c r="I1077" i="41" a="1"/>
  <c r="I1077" i="41" s="1"/>
  <c r="I1078" i="41" a="1"/>
  <c r="I1078" i="41" s="1"/>
  <c r="I1079" i="41" a="1"/>
  <c r="I1079" i="41" s="1"/>
  <c r="I1080" i="41" a="1"/>
  <c r="I1080" i="41" s="1"/>
  <c r="I1081" i="41" a="1"/>
  <c r="I1081" i="41" s="1"/>
  <c r="I1082" i="41" a="1"/>
  <c r="I1082" i="41" s="1"/>
  <c r="I1083" i="41" a="1"/>
  <c r="I1083" i="41" s="1"/>
  <c r="I1084" i="41" a="1"/>
  <c r="I1084" i="41" s="1"/>
  <c r="I1085" i="41" a="1"/>
  <c r="I1085" i="41" s="1"/>
  <c r="I1086" i="41" a="1"/>
  <c r="I1086" i="41" s="1"/>
  <c r="I1087" i="41" a="1"/>
  <c r="I1087" i="41" s="1"/>
  <c r="I1088" i="41" a="1"/>
  <c r="I1088" i="41" s="1"/>
  <c r="I1089" i="41" a="1"/>
  <c r="I1089" i="41" s="1"/>
  <c r="I1090" i="41" a="1"/>
  <c r="I1090" i="41" s="1"/>
  <c r="I1091" i="41" a="1"/>
  <c r="I1091" i="41" s="1"/>
  <c r="I1092" i="41" a="1"/>
  <c r="I1092" i="41" s="1"/>
  <c r="I1093" i="41" a="1"/>
  <c r="I1093" i="41" s="1"/>
  <c r="I1094" i="41" a="1"/>
  <c r="I1094" i="41" s="1"/>
  <c r="I1095" i="41" a="1"/>
  <c r="I1095" i="41" s="1"/>
  <c r="I1096" i="41" a="1"/>
  <c r="I1096" i="41" s="1"/>
  <c r="I1097" i="41" a="1"/>
  <c r="I1097" i="41" s="1"/>
  <c r="I1098" i="41" a="1"/>
  <c r="I1098" i="41" s="1"/>
  <c r="I1099" i="41" a="1"/>
  <c r="I1099" i="41" s="1"/>
  <c r="I1100" i="41" a="1"/>
  <c r="I1100" i="41" s="1"/>
  <c r="I1101" i="41" a="1"/>
  <c r="I1101" i="41" s="1"/>
  <c r="I1102" i="41" a="1"/>
  <c r="I1102" i="41" s="1"/>
  <c r="I1103" i="41" a="1"/>
  <c r="I1103" i="41" s="1"/>
  <c r="I1104" i="41" a="1"/>
  <c r="I1104" i="41" s="1"/>
  <c r="I1105" i="41" a="1"/>
  <c r="I1105" i="41" s="1"/>
  <c r="I1106" i="41" a="1"/>
  <c r="I1106" i="41" s="1"/>
  <c r="I1107" i="41" a="1"/>
  <c r="I1107" i="41" s="1"/>
  <c r="I1108" i="41" a="1"/>
  <c r="I1108" i="41" s="1"/>
  <c r="I1109" i="41" a="1"/>
  <c r="I1109" i="41" s="1"/>
  <c r="I1110" i="41" a="1"/>
  <c r="I1110" i="41" s="1"/>
  <c r="I1111" i="41" a="1"/>
  <c r="I1111" i="41" s="1"/>
  <c r="I1112" i="41" a="1"/>
  <c r="I1112" i="41" s="1"/>
  <c r="I1113" i="41" a="1"/>
  <c r="I1113" i="41" s="1"/>
  <c r="I1114" i="41" a="1"/>
  <c r="I1114" i="41" s="1"/>
  <c r="I1115" i="41" a="1"/>
  <c r="I1115" i="41" s="1"/>
  <c r="I1116" i="41" a="1"/>
  <c r="I1116" i="41" s="1"/>
  <c r="I1117" i="41" a="1"/>
  <c r="I1117" i="41" s="1"/>
  <c r="I1118" i="41" a="1"/>
  <c r="I1118" i="41" s="1"/>
  <c r="I1119" i="41" a="1"/>
  <c r="I1119" i="41" s="1"/>
  <c r="I1120" i="41" a="1"/>
  <c r="I1120" i="41" s="1"/>
  <c r="I1121" i="41" a="1"/>
  <c r="I1121" i="41" s="1"/>
  <c r="I1122" i="41" a="1"/>
  <c r="I1122" i="41" s="1"/>
  <c r="I1123" i="41" a="1"/>
  <c r="I1123" i="41" s="1"/>
  <c r="I1124" i="41" a="1"/>
  <c r="I1124" i="41" s="1"/>
  <c r="I1125" i="41" a="1"/>
  <c r="I1125" i="41" s="1"/>
  <c r="I1126" i="41" a="1"/>
  <c r="I1126" i="41" s="1"/>
  <c r="I1127" i="41" a="1"/>
  <c r="I1127" i="41" s="1"/>
  <c r="I1128" i="41" a="1"/>
  <c r="I1128" i="41" s="1"/>
  <c r="I1129" i="41" a="1"/>
  <c r="I1129" i="41" s="1"/>
  <c r="I1130" i="41" a="1"/>
  <c r="I1130" i="41" s="1"/>
  <c r="I1131" i="41" a="1"/>
  <c r="I1131" i="41" s="1"/>
  <c r="I1132" i="41" a="1"/>
  <c r="I1132" i="41" s="1"/>
  <c r="I1133" i="41" a="1"/>
  <c r="I1133" i="41" s="1"/>
  <c r="I1134" i="41" a="1"/>
  <c r="I1134" i="41" s="1"/>
  <c r="I1135" i="41" a="1"/>
  <c r="I1135" i="41" s="1"/>
  <c r="I1136" i="41" a="1"/>
  <c r="I1136" i="41" s="1"/>
  <c r="I1137" i="41" a="1"/>
  <c r="I1137" i="41" s="1"/>
  <c r="I1138" i="41" a="1"/>
  <c r="I1138" i="41" s="1"/>
  <c r="I1139" i="41" a="1"/>
  <c r="I1139" i="41" s="1"/>
  <c r="I1140" i="41" a="1"/>
  <c r="I1140" i="41" s="1"/>
  <c r="I1141" i="41" a="1"/>
  <c r="I1141" i="41" s="1"/>
  <c r="I1142" i="41" a="1"/>
  <c r="I1142" i="41" s="1"/>
  <c r="I1143" i="41" a="1"/>
  <c r="I1143" i="41" s="1"/>
  <c r="I1144" i="41" a="1"/>
  <c r="I1144" i="41" s="1"/>
  <c r="I1145" i="41" a="1"/>
  <c r="I1145" i="41" s="1"/>
  <c r="I1146" i="41" a="1"/>
  <c r="I1146" i="41" s="1"/>
  <c r="I1147" i="41" a="1"/>
  <c r="I1147" i="41" s="1"/>
  <c r="I1148" i="41" a="1"/>
  <c r="I1148" i="41" s="1"/>
  <c r="I1149" i="41" a="1"/>
  <c r="I1149" i="41" s="1"/>
  <c r="I1150" i="41" a="1"/>
  <c r="I1150" i="41" s="1"/>
  <c r="I1151" i="41" a="1"/>
  <c r="I1151" i="41" s="1"/>
  <c r="I1152" i="41" a="1"/>
  <c r="I1152" i="41" s="1"/>
  <c r="I1153" i="41" a="1"/>
  <c r="I1153" i="41" s="1"/>
  <c r="I1154" i="41" a="1"/>
  <c r="I1154" i="41" s="1"/>
  <c r="I1155" i="41" a="1"/>
  <c r="I1155" i="41" s="1"/>
  <c r="I1156" i="41" a="1"/>
  <c r="I1156" i="41" s="1"/>
  <c r="I1157" i="41" a="1"/>
  <c r="I1157" i="41" s="1"/>
  <c r="I1158" i="41" a="1"/>
  <c r="I1158" i="41" s="1"/>
  <c r="I1159" i="41" a="1"/>
  <c r="I1159" i="41" s="1"/>
  <c r="I1160" i="41" a="1"/>
  <c r="I1160" i="41" s="1"/>
  <c r="I1161" i="41" a="1"/>
  <c r="I1161" i="41" s="1"/>
  <c r="I1162" i="41" a="1"/>
  <c r="I1162" i="41" s="1"/>
  <c r="I1163" i="41" a="1"/>
  <c r="I1163" i="41" s="1"/>
  <c r="I1164" i="41" a="1"/>
  <c r="I1164" i="41" s="1"/>
  <c r="I1165" i="41" a="1"/>
  <c r="I1165" i="41" s="1"/>
  <c r="I1166" i="41" a="1"/>
  <c r="I1166" i="41" s="1"/>
  <c r="I1167" i="41" a="1"/>
  <c r="I1167" i="41" s="1"/>
  <c r="I1168" i="41" a="1"/>
  <c r="I1168" i="41" s="1"/>
  <c r="I1169" i="41" a="1"/>
  <c r="I1169" i="41" s="1"/>
  <c r="I1170" i="41" a="1"/>
  <c r="I1170" i="41" s="1"/>
  <c r="I1171" i="41" a="1"/>
  <c r="I1171" i="41" s="1"/>
  <c r="I1172" i="41" a="1"/>
  <c r="I1172" i="41" s="1"/>
  <c r="I1173" i="41" a="1"/>
  <c r="I1173" i="41" s="1"/>
  <c r="I1174" i="41" a="1"/>
  <c r="I1174" i="41" s="1"/>
  <c r="I1175" i="41" a="1"/>
  <c r="I1175" i="41" s="1"/>
  <c r="I1176" i="41" a="1"/>
  <c r="I1176" i="41" s="1"/>
  <c r="I1177" i="41" a="1"/>
  <c r="I1177" i="41" s="1"/>
  <c r="I1178" i="41" a="1"/>
  <c r="I1178" i="41" s="1"/>
  <c r="I1179" i="41" a="1"/>
  <c r="I1179" i="41" s="1"/>
  <c r="I1180" i="41" a="1"/>
  <c r="I1180" i="41" s="1"/>
  <c r="I1181" i="41" a="1"/>
  <c r="I1181" i="41" s="1"/>
  <c r="I1182" i="41" a="1"/>
  <c r="I1182" i="41" s="1"/>
  <c r="I1183" i="41" a="1"/>
  <c r="I1183" i="41" s="1"/>
  <c r="I1184" i="41" a="1"/>
  <c r="I1184" i="41" s="1"/>
  <c r="I1185" i="41" a="1"/>
  <c r="I1185" i="41" s="1"/>
  <c r="I1186" i="41" a="1"/>
  <c r="I1186" i="41" s="1"/>
  <c r="I1187" i="41" a="1"/>
  <c r="I1187" i="41" s="1"/>
  <c r="I1188" i="41" a="1"/>
  <c r="I1188" i="41" s="1"/>
  <c r="I1189" i="41" a="1"/>
  <c r="I1189" i="41" s="1"/>
  <c r="I1190" i="41" a="1"/>
  <c r="I1190" i="41" s="1"/>
  <c r="I1191" i="41" a="1"/>
  <c r="I1191" i="41" s="1"/>
  <c r="I1192" i="41" a="1"/>
  <c r="I1192" i="41" s="1"/>
  <c r="I1193" i="41" a="1"/>
  <c r="I1193" i="41" s="1"/>
  <c r="I1194" i="41" a="1"/>
  <c r="I1194" i="41" s="1"/>
  <c r="I1195" i="41" a="1"/>
  <c r="I1195" i="41" s="1"/>
  <c r="I1196" i="41" a="1"/>
  <c r="I1196" i="41" s="1"/>
  <c r="I1197" i="41" a="1"/>
  <c r="I1197" i="41" s="1"/>
  <c r="I1198" i="41" a="1"/>
  <c r="I1198" i="41" s="1"/>
  <c r="I1199" i="41" a="1"/>
  <c r="I1199" i="41" s="1"/>
  <c r="I1200" i="41" a="1"/>
  <c r="I1200" i="41" s="1"/>
  <c r="I1201" i="41" a="1"/>
  <c r="I1201" i="41" s="1"/>
  <c r="I1202" i="41" a="1"/>
  <c r="I1202" i="41" s="1"/>
  <c r="I1203" i="41" a="1"/>
  <c r="I1203" i="41" s="1"/>
  <c r="I1204" i="41" a="1"/>
  <c r="I1204" i="41" s="1"/>
  <c r="I1205" i="41" a="1"/>
  <c r="I1205" i="41" s="1"/>
  <c r="I1206" i="41" a="1"/>
  <c r="I1206" i="41" s="1"/>
  <c r="I1207" i="41" a="1"/>
  <c r="I1207" i="41" s="1"/>
  <c r="I1208" i="41" a="1"/>
  <c r="I1208" i="41" s="1"/>
  <c r="I1209" i="41" a="1"/>
  <c r="I1209" i="41" s="1"/>
  <c r="I1210" i="41" a="1"/>
  <c r="I1210" i="41" s="1"/>
  <c r="I1211" i="41" a="1"/>
  <c r="I1211" i="41" s="1"/>
  <c r="I1212" i="41" a="1"/>
  <c r="I1212" i="41" s="1"/>
  <c r="I1213" i="41" a="1"/>
  <c r="I1213" i="41" s="1"/>
  <c r="I1214" i="41" a="1"/>
  <c r="I1214" i="41" s="1"/>
  <c r="I1215" i="41" a="1"/>
  <c r="I1215" i="41" s="1"/>
  <c r="I1216" i="41" a="1"/>
  <c r="I1216" i="41" s="1"/>
  <c r="I1217" i="41" a="1"/>
  <c r="I1217" i="41" s="1"/>
  <c r="I1218" i="41" a="1"/>
  <c r="I1218" i="41" s="1"/>
  <c r="I1219" i="41" a="1"/>
  <c r="I1219" i="41" s="1"/>
  <c r="I1220" i="41" a="1"/>
  <c r="I1220" i="41" s="1"/>
  <c r="I1221" i="41" a="1"/>
  <c r="I1221" i="41" s="1"/>
  <c r="I1222" i="41" a="1"/>
  <c r="I1222" i="41" s="1"/>
  <c r="I1223" i="41" a="1"/>
  <c r="I1223" i="41" s="1"/>
  <c r="I1224" i="41" a="1"/>
  <c r="I1224" i="41" s="1"/>
  <c r="I1225" i="41" a="1"/>
  <c r="I1225" i="41" s="1"/>
  <c r="I1226" i="41" a="1"/>
  <c r="I1226" i="41" s="1"/>
  <c r="I1227" i="41" a="1"/>
  <c r="I1227" i="41" s="1"/>
  <c r="I1228" i="41" a="1"/>
  <c r="I1228" i="41" s="1"/>
  <c r="I1229" i="41" a="1"/>
  <c r="I1229" i="41" s="1"/>
  <c r="I1230" i="41" a="1"/>
  <c r="I1230" i="41" s="1"/>
  <c r="I1231" i="41" a="1"/>
  <c r="I1231" i="41" s="1"/>
  <c r="I1232" i="41" a="1"/>
  <c r="I1232" i="41" s="1"/>
  <c r="I1233" i="41" a="1"/>
  <c r="I1233" i="41" s="1"/>
  <c r="I1234" i="41" a="1"/>
  <c r="I1234" i="41" s="1"/>
  <c r="I1235" i="41" a="1"/>
  <c r="I1235" i="41" s="1"/>
  <c r="I1236" i="41" a="1"/>
  <c r="I1236" i="41" s="1"/>
  <c r="I1237" i="41" a="1"/>
  <c r="I1237" i="41" s="1"/>
  <c r="I1238" i="41" a="1"/>
  <c r="I1238" i="41" s="1"/>
  <c r="I1239" i="41" a="1"/>
  <c r="I1239" i="41" s="1"/>
  <c r="I1240" i="41" a="1"/>
  <c r="I1240" i="41" s="1"/>
  <c r="I1241" i="41" a="1"/>
  <c r="I1241" i="41" s="1"/>
  <c r="I1242" i="41" a="1"/>
  <c r="I1242" i="41" s="1"/>
  <c r="I1243" i="41" a="1"/>
  <c r="I1243" i="41" s="1"/>
  <c r="I1244" i="41" a="1"/>
  <c r="I1244" i="41" s="1"/>
  <c r="I1245" i="41" a="1"/>
  <c r="I1245" i="41" s="1"/>
  <c r="I1246" i="41" a="1"/>
  <c r="I1246" i="41" s="1"/>
  <c r="I1247" i="41" a="1"/>
  <c r="I1247" i="41" s="1"/>
  <c r="I1248" i="41" a="1"/>
  <c r="I1248" i="41" s="1"/>
  <c r="I1249" i="41" a="1"/>
  <c r="I1249" i="41" s="1"/>
  <c r="I1250" i="41" a="1"/>
  <c r="I1250" i="41" s="1"/>
  <c r="I1251" i="41" a="1"/>
  <c r="I1251" i="41" s="1"/>
  <c r="I1252" i="41" a="1"/>
  <c r="I1252" i="41" s="1"/>
  <c r="I1253" i="41" a="1"/>
  <c r="I1253" i="41" s="1"/>
  <c r="I1254" i="41" a="1"/>
  <c r="I1254" i="41" s="1"/>
  <c r="I1255" i="41" a="1"/>
  <c r="I1255" i="41" s="1"/>
  <c r="I1256" i="41" a="1"/>
  <c r="I1256" i="41" s="1"/>
  <c r="I1257" i="41" a="1"/>
  <c r="I1257" i="41" s="1"/>
  <c r="I1258" i="41" a="1"/>
  <c r="I1258" i="41" s="1"/>
  <c r="I1259" i="41" a="1"/>
  <c r="I1259" i="41" s="1"/>
  <c r="I1260" i="41" a="1"/>
  <c r="I1260" i="41" s="1"/>
  <c r="I1261" i="41" a="1"/>
  <c r="I1261" i="41" s="1"/>
  <c r="I1262" i="41" a="1"/>
  <c r="I1262" i="41" s="1"/>
  <c r="I1263" i="41" a="1"/>
  <c r="I1263" i="41" s="1"/>
  <c r="I1264" i="41" a="1"/>
  <c r="I1264" i="41" s="1"/>
  <c r="I1265" i="41" a="1"/>
  <c r="I1265" i="41" s="1"/>
  <c r="I1266" i="41" a="1"/>
  <c r="I1266" i="41" s="1"/>
  <c r="I1267" i="41" a="1"/>
  <c r="I1267" i="41" s="1"/>
  <c r="I1268" i="41" a="1"/>
  <c r="I1268" i="41" s="1"/>
  <c r="I1269" i="41" a="1"/>
  <c r="I1269" i="41" s="1"/>
  <c r="I1270" i="41" a="1"/>
  <c r="I1270" i="41" s="1"/>
  <c r="I1271" i="41" a="1"/>
  <c r="I1271" i="41" s="1"/>
  <c r="I1272" i="41" a="1"/>
  <c r="I1272" i="41" s="1"/>
  <c r="I1273" i="41" a="1"/>
  <c r="I1273" i="41" s="1"/>
  <c r="I1274" i="41" a="1"/>
  <c r="I1274" i="41" s="1"/>
  <c r="I1275" i="41" a="1"/>
  <c r="I1275" i="41" s="1"/>
  <c r="I1276" i="41" a="1"/>
  <c r="I1276" i="41" s="1"/>
  <c r="I1277" i="41" a="1"/>
  <c r="I1277" i="41" s="1"/>
  <c r="I1278" i="41" a="1"/>
  <c r="I1278" i="41" s="1"/>
  <c r="I1279" i="41" a="1"/>
  <c r="I1279" i="41" s="1"/>
  <c r="I1280" i="41" a="1"/>
  <c r="I1280" i="41" s="1"/>
  <c r="I1281" i="41" a="1"/>
  <c r="I1281" i="41" s="1"/>
  <c r="I1282" i="41" a="1"/>
  <c r="I1282" i="41" s="1"/>
  <c r="I1283" i="41" a="1"/>
  <c r="I1283" i="41" s="1"/>
  <c r="I1284" i="41" a="1"/>
  <c r="I1284" i="41" s="1"/>
  <c r="I1285" i="41" a="1"/>
  <c r="I1285" i="41" s="1"/>
  <c r="I1286" i="41" a="1"/>
  <c r="I1286" i="41" s="1"/>
  <c r="I1287" i="41" a="1"/>
  <c r="I1287" i="41" s="1"/>
  <c r="I1288" i="41" a="1"/>
  <c r="I1288" i="41" s="1"/>
  <c r="I1289" i="41" a="1"/>
  <c r="I1289" i="41" s="1"/>
  <c r="I1290" i="41" a="1"/>
  <c r="I1290" i="41" s="1"/>
  <c r="I1291" i="41" a="1"/>
  <c r="I1291" i="41" s="1"/>
  <c r="I1292" i="41" a="1"/>
  <c r="I1292" i="41" s="1"/>
  <c r="I1293" i="41" a="1"/>
  <c r="I1293" i="41" s="1"/>
  <c r="I1294" i="41" a="1"/>
  <c r="I1294" i="41" s="1"/>
  <c r="I1295" i="41" a="1"/>
  <c r="I1295" i="41" s="1"/>
  <c r="I1296" i="41" a="1"/>
  <c r="I1296" i="41" s="1"/>
  <c r="I1297" i="41" a="1"/>
  <c r="I1297" i="41" s="1"/>
  <c r="I1298" i="41" a="1"/>
  <c r="I1298" i="41" s="1"/>
  <c r="I1299" i="41" a="1"/>
  <c r="I1299" i="41" s="1"/>
  <c r="I1300" i="41" a="1"/>
  <c r="I1300" i="41" s="1"/>
  <c r="I1301" i="41" a="1"/>
  <c r="I1301" i="41" s="1"/>
  <c r="I1302" i="41" a="1"/>
  <c r="I1302" i="41" s="1"/>
  <c r="I1303" i="41" a="1"/>
  <c r="I1303" i="41" s="1"/>
  <c r="I1304" i="41" a="1"/>
  <c r="I1304" i="41" s="1"/>
  <c r="I1305" i="41" a="1"/>
  <c r="I1305" i="41" s="1"/>
  <c r="I1306" i="41" a="1"/>
  <c r="I1306" i="41" s="1"/>
  <c r="I1307" i="41" a="1"/>
  <c r="I1307" i="41" s="1"/>
  <c r="I1308" i="41" a="1"/>
  <c r="I1308" i="41" s="1"/>
  <c r="I1309" i="41" a="1"/>
  <c r="I1309" i="41" s="1"/>
  <c r="I1310" i="41" a="1"/>
  <c r="I1310" i="41" s="1"/>
  <c r="I1311" i="41" a="1"/>
  <c r="I1311" i="41" s="1"/>
  <c r="I1312" i="41" a="1"/>
  <c r="I1312" i="41" s="1"/>
  <c r="I1313" i="41" a="1"/>
  <c r="I1313" i="41" s="1"/>
  <c r="I1314" i="41" a="1"/>
  <c r="I1314" i="41" s="1"/>
  <c r="I1315" i="41" a="1"/>
  <c r="I1315" i="41" s="1"/>
  <c r="I1316" i="41" a="1"/>
  <c r="I1316" i="41" s="1"/>
  <c r="I1317" i="41" a="1"/>
  <c r="I1317" i="41" s="1"/>
  <c r="I1318" i="41" a="1"/>
  <c r="I1318" i="41" s="1"/>
  <c r="I1319" i="41" a="1"/>
  <c r="I1319" i="41" s="1"/>
  <c r="I1320" i="41" a="1"/>
  <c r="I1320" i="41" s="1"/>
  <c r="I1321" i="41" a="1"/>
  <c r="I1321" i="41" s="1"/>
  <c r="I1322" i="41" a="1"/>
  <c r="I1322" i="41" s="1"/>
  <c r="I1323" i="41" a="1"/>
  <c r="I1323" i="41" s="1"/>
  <c r="I1324" i="41" a="1"/>
  <c r="I1324" i="41" s="1"/>
  <c r="I1325" i="41" a="1"/>
  <c r="I1325" i="41" s="1"/>
  <c r="I1326" i="41" a="1"/>
  <c r="I1326" i="41" s="1"/>
  <c r="I1327" i="41" a="1"/>
  <c r="I1327" i="41" s="1"/>
  <c r="I1328" i="41" a="1"/>
  <c r="I1328" i="41" s="1"/>
  <c r="I1329" i="41" a="1"/>
  <c r="I1329" i="41" s="1"/>
  <c r="I1330" i="41" a="1"/>
  <c r="I1330" i="41" s="1"/>
  <c r="I1331" i="41" a="1"/>
  <c r="I1331" i="41" s="1"/>
  <c r="I1332" i="41" a="1"/>
  <c r="I1332" i="41" s="1"/>
  <c r="I1333" i="41" a="1"/>
  <c r="I1333" i="41" s="1"/>
  <c r="I1334" i="41" a="1"/>
  <c r="I1334" i="41" s="1"/>
  <c r="I1335" i="41" a="1"/>
  <c r="I1335" i="41" s="1"/>
  <c r="I1336" i="41" a="1"/>
  <c r="I1336" i="41" s="1"/>
  <c r="I1337" i="41" a="1"/>
  <c r="I1337" i="41" s="1"/>
  <c r="I1338" i="41" a="1"/>
  <c r="I1338" i="41" s="1"/>
  <c r="I1339" i="41" a="1"/>
  <c r="I1339" i="41" s="1"/>
  <c r="I1340" i="41" a="1"/>
  <c r="I1340" i="41" s="1"/>
  <c r="I1341" i="41" a="1"/>
  <c r="I1341" i="41" s="1"/>
  <c r="I1342" i="41" a="1"/>
  <c r="I1342" i="41" s="1"/>
  <c r="I1343" i="41" a="1"/>
  <c r="I1343" i="41" s="1"/>
  <c r="I1344" i="41" a="1"/>
  <c r="I1344" i="41" s="1"/>
  <c r="I1345" i="41" a="1"/>
  <c r="I1345" i="41" s="1"/>
  <c r="I1346" i="41" a="1"/>
  <c r="I1346" i="41" s="1"/>
  <c r="I1347" i="41" a="1"/>
  <c r="I1347" i="41" s="1"/>
  <c r="I1348" i="41" a="1"/>
  <c r="I1348" i="41" s="1"/>
  <c r="I1349" i="41" a="1"/>
  <c r="I1349" i="41" s="1"/>
  <c r="I1350" i="41" a="1"/>
  <c r="I1350" i="41" s="1"/>
  <c r="I1351" i="41" a="1"/>
  <c r="I1351" i="41" s="1"/>
  <c r="I1352" i="41" a="1"/>
  <c r="I1352" i="41" s="1"/>
  <c r="I1353" i="41" a="1"/>
  <c r="I1353" i="41" s="1"/>
  <c r="I1354" i="41" a="1"/>
  <c r="I1354" i="41" s="1"/>
  <c r="I1355" i="41" a="1"/>
  <c r="I1355" i="41" s="1"/>
  <c r="I1356" i="41" a="1"/>
  <c r="I1356" i="41" s="1"/>
  <c r="I1357" i="41" a="1"/>
  <c r="I1357" i="41" s="1"/>
  <c r="I1358" i="41" a="1"/>
  <c r="I1358" i="41" s="1"/>
  <c r="I1359" i="41" a="1"/>
  <c r="I1359" i="41" s="1"/>
  <c r="I1360" i="41" a="1"/>
  <c r="I1360" i="41" s="1"/>
  <c r="I1361" i="41" a="1"/>
  <c r="I1361" i="41" s="1"/>
  <c r="I1362" i="41" a="1"/>
  <c r="I1362" i="41" s="1"/>
  <c r="I1363" i="41" a="1"/>
  <c r="I1363" i="41" s="1"/>
  <c r="I1364" i="41" a="1"/>
  <c r="I1364" i="41" s="1"/>
  <c r="I1365" i="41" a="1"/>
  <c r="I1365" i="41" s="1"/>
  <c r="I1366" i="41" a="1"/>
  <c r="I1366" i="41" s="1"/>
  <c r="I1367" i="41" a="1"/>
  <c r="I1367" i="41" s="1"/>
  <c r="I1368" i="41" a="1"/>
  <c r="I1368" i="41" s="1"/>
  <c r="I1369" i="41" a="1"/>
  <c r="I1369" i="41" s="1"/>
  <c r="I1370" i="41" a="1"/>
  <c r="I1370" i="41" s="1"/>
  <c r="I1371" i="41" a="1"/>
  <c r="I1371" i="41" s="1"/>
  <c r="I1372" i="41" a="1"/>
  <c r="I1372" i="41" s="1"/>
  <c r="I1373" i="41" a="1"/>
  <c r="I1373" i="41" s="1"/>
  <c r="I1374" i="41" a="1"/>
  <c r="I1374" i="41" s="1"/>
  <c r="I1375" i="41" a="1"/>
  <c r="I1375" i="41" s="1"/>
  <c r="I1376" i="41" a="1"/>
  <c r="I1376" i="41" s="1"/>
  <c r="I1377" i="41" a="1"/>
  <c r="I1377" i="41" s="1"/>
  <c r="I1378" i="41" a="1"/>
  <c r="I1378" i="41" s="1"/>
  <c r="I1379" i="41" a="1"/>
  <c r="I1379" i="41" s="1"/>
  <c r="I1380" i="41" a="1"/>
  <c r="I1380" i="41" s="1"/>
  <c r="I1381" i="41" a="1"/>
  <c r="I1381" i="41" s="1"/>
  <c r="I1382" i="41" a="1"/>
  <c r="I1382" i="41" s="1"/>
  <c r="I1383" i="41" a="1"/>
  <c r="I1383" i="41" s="1"/>
  <c r="I1384" i="41" a="1"/>
  <c r="I1384" i="41" s="1"/>
  <c r="I1385" i="41" a="1"/>
  <c r="I1385" i="41" s="1"/>
  <c r="I1386" i="41" a="1"/>
  <c r="I1386" i="41" s="1"/>
  <c r="I1387" i="41" a="1"/>
  <c r="I1387" i="41" s="1"/>
  <c r="I1388" i="41" a="1"/>
  <c r="I1388" i="41" s="1"/>
  <c r="I1389" i="41" a="1"/>
  <c r="I1389" i="41" s="1"/>
  <c r="I1390" i="41" a="1"/>
  <c r="I1390" i="41" s="1"/>
  <c r="I1391" i="41" a="1"/>
  <c r="I1391" i="41" s="1"/>
  <c r="I1392" i="41" a="1"/>
  <c r="I1392" i="41" s="1"/>
  <c r="I1393" i="41" a="1"/>
  <c r="I1393" i="41" s="1"/>
  <c r="I1394" i="41" a="1"/>
  <c r="I1394" i="41" s="1"/>
  <c r="I1395" i="41" a="1"/>
  <c r="I1395" i="41" s="1"/>
  <c r="I1396" i="41" a="1"/>
  <c r="I1396" i="41" s="1"/>
  <c r="I1397" i="41" a="1"/>
  <c r="I1397" i="41" s="1"/>
  <c r="I1398" i="41" a="1"/>
  <c r="I1398" i="41" s="1"/>
  <c r="I1399" i="41" a="1"/>
  <c r="I1399" i="41" s="1"/>
  <c r="I1400" i="41" a="1"/>
  <c r="I1400" i="41" s="1"/>
  <c r="I1401" i="41" a="1"/>
  <c r="I1401" i="41" s="1"/>
  <c r="I1402" i="41" a="1"/>
  <c r="I1402" i="41" s="1"/>
  <c r="I1403" i="41" a="1"/>
  <c r="I1403" i="41" s="1"/>
  <c r="I1404" i="41" a="1"/>
  <c r="I1404" i="41" s="1"/>
  <c r="I1405" i="41" a="1"/>
  <c r="I1405" i="41" s="1"/>
  <c r="I1406" i="41" a="1"/>
  <c r="I1406" i="41" s="1"/>
  <c r="I1407" i="41" a="1"/>
  <c r="I1407" i="41" s="1"/>
  <c r="I1408" i="41" a="1"/>
  <c r="I1408" i="41" s="1"/>
  <c r="I1409" i="41" a="1"/>
  <c r="I1409" i="41" s="1"/>
  <c r="I1410" i="41" a="1"/>
  <c r="I1410" i="41" s="1"/>
  <c r="I1411" i="41" a="1"/>
  <c r="I1411" i="41" s="1"/>
  <c r="I1412" i="41" a="1"/>
  <c r="I1412" i="41" s="1"/>
  <c r="I1413" i="41" a="1"/>
  <c r="I1413" i="41" s="1"/>
  <c r="I1414" i="41" a="1"/>
  <c r="I1414" i="41" s="1"/>
  <c r="I1415" i="41" a="1"/>
  <c r="I1415" i="41" s="1"/>
  <c r="I1416" i="41" a="1"/>
  <c r="I1416" i="41" s="1"/>
  <c r="I1417" i="41" a="1"/>
  <c r="I1417" i="41" s="1"/>
  <c r="I1418" i="41" a="1"/>
  <c r="I1418" i="41" s="1"/>
  <c r="I1419" i="41" a="1"/>
  <c r="I1419" i="41" s="1"/>
  <c r="I1420" i="41" a="1"/>
  <c r="I1420" i="41" s="1"/>
  <c r="I1421" i="41" a="1"/>
  <c r="I1421" i="41" s="1"/>
  <c r="I1422" i="41" a="1"/>
  <c r="I1422" i="41" s="1"/>
  <c r="I1423" i="41" a="1"/>
  <c r="I1423" i="41" s="1"/>
  <c r="I1424" i="41" a="1"/>
  <c r="I1424" i="41" s="1"/>
  <c r="I1425" i="41" a="1"/>
  <c r="I1425" i="41" s="1"/>
  <c r="I1426" i="41" a="1"/>
  <c r="I1426" i="41" s="1"/>
  <c r="I1427" i="41" a="1"/>
  <c r="I1427" i="41" s="1"/>
  <c r="I1428" i="41" a="1"/>
  <c r="I1428" i="41" s="1"/>
  <c r="I1429" i="41" a="1"/>
  <c r="I1429" i="41" s="1"/>
  <c r="I1430" i="41" a="1"/>
  <c r="I1430" i="41" s="1"/>
  <c r="I1431" i="41" a="1"/>
  <c r="I1431" i="41" s="1"/>
  <c r="I1432" i="41" a="1"/>
  <c r="I1432" i="41" s="1"/>
  <c r="I1433" i="41" a="1"/>
  <c r="I1433" i="41" s="1"/>
  <c r="I1434" i="41" a="1"/>
  <c r="I1434" i="41" s="1"/>
  <c r="I1435" i="41" a="1"/>
  <c r="I1435" i="41" s="1"/>
  <c r="I1436" i="41" a="1"/>
  <c r="I1436" i="41" s="1"/>
  <c r="I1437" i="41" a="1"/>
  <c r="I1437" i="41" s="1"/>
  <c r="I1438" i="41" a="1"/>
  <c r="I1438" i="41" s="1"/>
  <c r="I1439" i="41" a="1"/>
  <c r="I1439" i="41" s="1"/>
  <c r="I1440" i="41" a="1"/>
  <c r="I1440" i="41" s="1"/>
  <c r="I1441" i="41" a="1"/>
  <c r="I1441" i="41" s="1"/>
  <c r="I1442" i="41" a="1"/>
  <c r="I1442" i="41" s="1"/>
  <c r="I1443" i="41" a="1"/>
  <c r="I1443" i="41" s="1"/>
  <c r="I1444" i="41" a="1"/>
  <c r="I1444" i="41" s="1"/>
  <c r="I1445" i="41" a="1"/>
  <c r="I1445" i="41" s="1"/>
  <c r="I1446" i="41" a="1"/>
  <c r="I1446" i="41" s="1"/>
  <c r="I1447" i="41" a="1"/>
  <c r="I1447" i="41" s="1"/>
  <c r="I1448" i="41" a="1"/>
  <c r="I1448" i="41" s="1"/>
  <c r="I1449" i="41" a="1"/>
  <c r="I1449" i="41" s="1"/>
  <c r="I1450" i="41" a="1"/>
  <c r="I1450" i="41" s="1"/>
  <c r="I1451" i="41" a="1"/>
  <c r="I1451" i="41" s="1"/>
  <c r="I1452" i="41" a="1"/>
  <c r="I1452" i="41" s="1"/>
  <c r="I1453" i="41" a="1"/>
  <c r="I1453" i="41" s="1"/>
  <c r="I1454" i="41" a="1"/>
  <c r="I1454" i="41" s="1"/>
  <c r="I1455" i="41" a="1"/>
  <c r="I1455" i="41" s="1"/>
  <c r="I1456" i="41" a="1"/>
  <c r="I1456" i="41" s="1"/>
  <c r="I1457" i="41" a="1"/>
  <c r="I1457" i="41" s="1"/>
  <c r="I1458" i="41" a="1"/>
  <c r="I1458" i="41" s="1"/>
  <c r="I1459" i="41" a="1"/>
  <c r="I1459" i="41" s="1"/>
  <c r="I1460" i="41" a="1"/>
  <c r="I1460" i="41" s="1"/>
  <c r="I1461" i="41" a="1"/>
  <c r="I1461" i="41" s="1"/>
  <c r="I1462" i="41" a="1"/>
  <c r="I1462" i="41" s="1"/>
  <c r="I1463" i="41" a="1"/>
  <c r="I1463" i="41" s="1"/>
  <c r="I1464" i="41" a="1"/>
  <c r="I1464" i="41" s="1"/>
  <c r="I1465" i="41" a="1"/>
  <c r="I1465" i="41" s="1"/>
  <c r="I1466" i="41" a="1"/>
  <c r="I1466" i="41" s="1"/>
  <c r="I1467" i="41" a="1"/>
  <c r="I1467" i="41" s="1"/>
  <c r="I1468" i="41" a="1"/>
  <c r="I1468" i="41" s="1"/>
  <c r="I1469" i="41" a="1"/>
  <c r="I1469" i="41" s="1"/>
  <c r="I1470" i="41" a="1"/>
  <c r="I1470" i="41" s="1"/>
  <c r="I1471" i="41" a="1"/>
  <c r="I1471" i="41" s="1"/>
  <c r="I1472" i="41" a="1"/>
  <c r="I1472" i="41" s="1"/>
  <c r="I1473" i="41" a="1"/>
  <c r="I1473" i="41" s="1"/>
  <c r="I1474" i="41" a="1"/>
  <c r="I1474" i="41" s="1"/>
  <c r="I1475" i="41" a="1"/>
  <c r="I1475" i="41" s="1"/>
  <c r="I1476" i="41" a="1"/>
  <c r="I1476" i="41" s="1"/>
  <c r="I1477" i="41" a="1"/>
  <c r="I1477" i="41" s="1"/>
  <c r="I1478" i="41" a="1"/>
  <c r="I1478" i="41" s="1"/>
  <c r="I1479" i="41" a="1"/>
  <c r="I1479" i="41" s="1"/>
  <c r="I1480" i="41" a="1"/>
  <c r="I1480" i="41" s="1"/>
  <c r="I1481" i="41" a="1"/>
  <c r="I1481" i="41" s="1"/>
  <c r="I1482" i="41" a="1"/>
  <c r="I1482" i="41" s="1"/>
  <c r="I1483" i="41" a="1"/>
  <c r="I1483" i="41" s="1"/>
  <c r="I1484" i="41" a="1"/>
  <c r="I1484" i="41" s="1"/>
  <c r="I1485" i="41" a="1"/>
  <c r="I1485" i="41" s="1"/>
  <c r="I1486" i="41" a="1"/>
  <c r="I1486" i="41" s="1"/>
  <c r="I1487" i="41" a="1"/>
  <c r="I1487" i="41" s="1"/>
  <c r="I1488" i="41" a="1"/>
  <c r="I1488" i="41" s="1"/>
  <c r="I1489" i="41" a="1"/>
  <c r="I1489" i="41" s="1"/>
  <c r="I1490" i="41" a="1"/>
  <c r="I1490" i="41" s="1"/>
  <c r="I1491" i="41" a="1"/>
  <c r="I1491" i="41" s="1"/>
  <c r="I1492" i="41" a="1"/>
  <c r="I1492" i="41" s="1"/>
  <c r="I1493" i="41" a="1"/>
  <c r="I1493" i="41" s="1"/>
  <c r="I1494" i="41" a="1"/>
  <c r="I1494" i="41" s="1"/>
  <c r="I1495" i="41" a="1"/>
  <c r="I1495" i="41" s="1"/>
  <c r="I1496" i="41" a="1"/>
  <c r="I1496" i="41" s="1"/>
  <c r="I1497" i="41" a="1"/>
  <c r="I1497" i="41" s="1"/>
  <c r="I1498" i="41" a="1"/>
  <c r="I1498" i="41" s="1"/>
  <c r="I1499" i="41" a="1"/>
  <c r="I1499" i="41" s="1"/>
  <c r="I1500" i="41" a="1"/>
  <c r="I1500" i="41" s="1"/>
  <c r="I1501" i="41" a="1"/>
  <c r="I1501" i="41" s="1"/>
  <c r="I1502" i="41" a="1"/>
  <c r="I1502" i="41" s="1"/>
  <c r="I1503" i="41" a="1"/>
  <c r="I1503" i="41" s="1"/>
  <c r="I1504" i="41" a="1"/>
  <c r="I1504" i="41" s="1"/>
  <c r="I1505" i="41" a="1"/>
  <c r="I1505" i="41" s="1"/>
  <c r="I1506" i="41" a="1"/>
  <c r="I1506" i="41" s="1"/>
  <c r="I1507" i="41" a="1"/>
  <c r="I1507" i="41" s="1"/>
  <c r="I1508" i="41" a="1"/>
  <c r="I1508" i="41" s="1"/>
  <c r="I1509" i="41" a="1"/>
  <c r="I1509" i="41" s="1"/>
  <c r="I1510" i="41" a="1"/>
  <c r="I1510" i="41" s="1"/>
  <c r="I1511" i="41" a="1"/>
  <c r="I1511" i="41" s="1"/>
  <c r="I1512" i="41" a="1"/>
  <c r="I1512" i="41" s="1"/>
  <c r="I1513" i="41" a="1"/>
  <c r="I1513" i="41" s="1"/>
  <c r="I1514" i="41" a="1"/>
  <c r="I1514" i="41" s="1"/>
  <c r="I1515" i="41" a="1"/>
  <c r="I1515" i="41" s="1"/>
  <c r="I1516" i="41" a="1"/>
  <c r="I1516" i="41" s="1"/>
  <c r="I1517" i="41" a="1"/>
  <c r="I1517" i="41" s="1"/>
  <c r="I1518" i="41" a="1"/>
  <c r="I1518" i="41" s="1"/>
  <c r="I1519" i="41" a="1"/>
  <c r="I1519" i="41" s="1"/>
  <c r="I1520" i="41" a="1"/>
  <c r="I1520" i="41" s="1"/>
  <c r="I1521" i="41" a="1"/>
  <c r="I1521" i="41" s="1"/>
  <c r="I1522" i="41" a="1"/>
  <c r="I1522" i="41" s="1"/>
  <c r="I1523" i="41" a="1"/>
  <c r="I1523" i="41" s="1"/>
  <c r="I1524" i="41" a="1"/>
  <c r="I1524" i="41" s="1"/>
  <c r="I1525" i="41" a="1"/>
  <c r="I1525" i="41" s="1"/>
  <c r="I1526" i="41" a="1"/>
  <c r="I1526" i="41" s="1"/>
  <c r="I1527" i="41" a="1"/>
  <c r="I1527" i="41" s="1"/>
  <c r="I1528" i="41" a="1"/>
  <c r="I1528" i="41" s="1"/>
  <c r="I1529" i="41" a="1"/>
  <c r="I1529" i="41" s="1"/>
  <c r="I1530" i="41" a="1"/>
  <c r="I1530" i="41" s="1"/>
  <c r="I1531" i="41" a="1"/>
  <c r="I1531" i="41" s="1"/>
  <c r="I1532" i="41" a="1"/>
  <c r="I1532" i="41" s="1"/>
  <c r="I1533" i="41" a="1"/>
  <c r="I1533" i="41" s="1"/>
  <c r="I1534" i="41" a="1"/>
  <c r="I1534" i="41" s="1"/>
  <c r="I1535" i="41" a="1"/>
  <c r="I1535" i="41" s="1"/>
  <c r="I1536" i="41" a="1"/>
  <c r="I1536" i="41" s="1"/>
  <c r="I1537" i="41" a="1"/>
  <c r="I1537" i="41" s="1"/>
  <c r="I1538" i="41" a="1"/>
  <c r="I1538" i="41" s="1"/>
  <c r="I1539" i="41" a="1"/>
  <c r="I1539" i="41" s="1"/>
  <c r="I1540" i="41" a="1"/>
  <c r="I1540" i="41" s="1"/>
  <c r="I1541" i="41" a="1"/>
  <c r="I1541" i="41" s="1"/>
  <c r="I1542" i="41" a="1"/>
  <c r="I1542" i="41" s="1"/>
  <c r="I1543" i="41" a="1"/>
  <c r="I1543" i="41" s="1"/>
  <c r="I1544" i="41" a="1"/>
  <c r="I1544" i="41" s="1"/>
  <c r="I1545" i="41" a="1"/>
  <c r="I1545" i="41" s="1"/>
  <c r="I1546" i="41" a="1"/>
  <c r="I1546" i="41" s="1"/>
  <c r="I1547" i="41" a="1"/>
  <c r="I1547" i="41" s="1"/>
  <c r="I1548" i="41" a="1"/>
  <c r="I1548" i="41" s="1"/>
  <c r="I1549" i="41" a="1"/>
  <c r="I1549" i="41" s="1"/>
  <c r="I1550" i="41" a="1"/>
  <c r="I1550" i="41" s="1"/>
  <c r="I1551" i="41" a="1"/>
  <c r="I1551" i="41" s="1"/>
  <c r="I1552" i="41" a="1"/>
  <c r="I1552" i="41" s="1"/>
  <c r="I1553" i="41" a="1"/>
  <c r="I1553" i="41" s="1"/>
  <c r="I1554" i="41" a="1"/>
  <c r="I1554" i="41" s="1"/>
  <c r="I1555" i="41" a="1"/>
  <c r="I1555" i="41" s="1"/>
  <c r="I1556" i="41" a="1"/>
  <c r="I1556" i="41" s="1"/>
  <c r="I1557" i="41" a="1"/>
  <c r="I1557" i="41" s="1"/>
  <c r="I1558" i="41" a="1"/>
  <c r="I1558" i="41" s="1"/>
  <c r="I1559" i="41" a="1"/>
  <c r="I1559" i="41" s="1"/>
  <c r="I1560" i="41" a="1"/>
  <c r="I1560" i="41" s="1"/>
  <c r="I1561" i="41" a="1"/>
  <c r="I1561" i="41" s="1"/>
  <c r="I1562" i="41" a="1"/>
  <c r="I1562" i="41" s="1"/>
  <c r="I1563" i="41" a="1"/>
  <c r="I1563" i="41" s="1"/>
  <c r="I1564" i="41" a="1"/>
  <c r="I1564" i="41" s="1"/>
  <c r="I1565" i="41" a="1"/>
  <c r="I1565" i="41" s="1"/>
  <c r="I1566" i="41" a="1"/>
  <c r="I1566" i="41" s="1"/>
  <c r="I1567" i="41" a="1"/>
  <c r="I1567" i="41" s="1"/>
  <c r="I1568" i="41" a="1"/>
  <c r="I1568" i="41" s="1"/>
  <c r="I1569" i="41" a="1"/>
  <c r="I1569" i="41" s="1"/>
  <c r="I1570" i="41" a="1"/>
  <c r="I1570" i="41" s="1"/>
  <c r="I1571" i="41" a="1"/>
  <c r="I1571" i="41" s="1"/>
  <c r="I1572" i="41" a="1"/>
  <c r="I1572" i="41" s="1"/>
  <c r="I1573" i="41" a="1"/>
  <c r="I1573" i="41" s="1"/>
  <c r="I1574" i="41" a="1"/>
  <c r="I1574" i="41" s="1"/>
  <c r="I1575" i="41" a="1"/>
  <c r="I1575" i="41" s="1"/>
  <c r="I1576" i="41" a="1"/>
  <c r="I1576" i="41" s="1"/>
  <c r="I1577" i="41" a="1"/>
  <c r="I1577" i="41" s="1"/>
  <c r="I1578" i="41" a="1"/>
  <c r="I1578" i="41" s="1"/>
  <c r="I1579" i="41" a="1"/>
  <c r="I1579" i="41" s="1"/>
  <c r="I1580" i="41" a="1"/>
  <c r="I1580" i="41" s="1"/>
  <c r="I1581" i="41" a="1"/>
  <c r="I1581" i="41" s="1"/>
  <c r="I1582" i="41" a="1"/>
  <c r="I1582" i="41" s="1"/>
  <c r="I1583" i="41" a="1"/>
  <c r="I1583" i="41" s="1"/>
  <c r="I1584" i="41" a="1"/>
  <c r="I1584" i="41" s="1"/>
  <c r="I1585" i="41" a="1"/>
  <c r="I1585" i="41" s="1"/>
  <c r="I1586" i="41" a="1"/>
  <c r="I1586" i="41" s="1"/>
  <c r="I1587" i="41" a="1"/>
  <c r="I1587" i="41" s="1"/>
  <c r="I1588" i="41" a="1"/>
  <c r="I1588" i="41" s="1"/>
  <c r="I1589" i="41" a="1"/>
  <c r="I1589" i="41" s="1"/>
  <c r="I1590" i="41" a="1"/>
  <c r="I1590" i="41" s="1"/>
  <c r="I1591" i="41" a="1"/>
  <c r="I1591" i="41" s="1"/>
  <c r="I1592" i="41" a="1"/>
  <c r="I1592" i="41" s="1"/>
  <c r="I1593" i="41" a="1"/>
  <c r="I1593" i="41" s="1"/>
  <c r="I1594" i="41" a="1"/>
  <c r="I1594" i="41" s="1"/>
  <c r="I1595" i="41" a="1"/>
  <c r="I1595" i="41" s="1"/>
  <c r="I1596" i="41" a="1"/>
  <c r="I1596" i="41" s="1"/>
  <c r="I1597" i="41" a="1"/>
  <c r="I1597" i="41" s="1"/>
  <c r="I1598" i="41" a="1"/>
  <c r="I1598" i="41" s="1"/>
  <c r="I1599" i="41" a="1"/>
  <c r="I1599" i="41" s="1"/>
  <c r="I1600" i="41" a="1"/>
  <c r="I1600" i="41" s="1"/>
  <c r="I1601" i="41" a="1"/>
  <c r="I1601" i="41" s="1"/>
  <c r="I1602" i="41" a="1"/>
  <c r="I1602" i="41" s="1"/>
  <c r="I1603" i="41" a="1"/>
  <c r="I1603" i="41" s="1"/>
  <c r="I1604" i="41" a="1"/>
  <c r="I1604" i="41" s="1"/>
  <c r="I1605" i="41" a="1"/>
  <c r="I1605" i="41" s="1"/>
  <c r="I1606" i="41" a="1"/>
  <c r="I1606" i="41" s="1"/>
  <c r="I1607" i="41" a="1"/>
  <c r="I1607" i="41" s="1"/>
  <c r="I1608" i="41" a="1"/>
  <c r="I1608" i="41" s="1"/>
  <c r="I1609" i="41" a="1"/>
  <c r="I1609" i="41" s="1"/>
  <c r="I1610" i="41" a="1"/>
  <c r="I1610" i="41" s="1"/>
  <c r="I1611" i="41" a="1"/>
  <c r="I1611" i="41" s="1"/>
  <c r="I1612" i="41" a="1"/>
  <c r="I1612" i="41" s="1"/>
  <c r="I1613" i="41" a="1"/>
  <c r="I1613" i="41" s="1"/>
  <c r="I1614" i="41" a="1"/>
  <c r="I1614" i="41" s="1"/>
  <c r="I1615" i="41" a="1"/>
  <c r="I1615" i="41" s="1"/>
  <c r="I1616" i="41" a="1"/>
  <c r="I1616" i="41" s="1"/>
  <c r="I1617" i="41" a="1"/>
  <c r="I1617" i="41" s="1"/>
  <c r="I1618" i="41" a="1"/>
  <c r="I1618" i="41" s="1"/>
  <c r="I1619" i="41" a="1"/>
  <c r="I1619" i="41" s="1"/>
  <c r="I1620" i="41" a="1"/>
  <c r="I1620" i="41" s="1"/>
  <c r="I1621" i="41" a="1"/>
  <c r="I1621" i="41" s="1"/>
  <c r="I1622" i="41" a="1"/>
  <c r="I1622" i="41" s="1"/>
  <c r="I1623" i="41" a="1"/>
  <c r="I1623" i="41" s="1"/>
  <c r="I1624" i="41" a="1"/>
  <c r="I1624" i="41" s="1"/>
  <c r="I1625" i="41" a="1"/>
  <c r="I1625" i="41" s="1"/>
  <c r="I1626" i="41" a="1"/>
  <c r="I1626" i="41" s="1"/>
  <c r="I1627" i="41" a="1"/>
  <c r="I1627" i="41" s="1"/>
  <c r="I1628" i="41" a="1"/>
  <c r="I1628" i="41" s="1"/>
  <c r="I1629" i="41" a="1"/>
  <c r="I1629" i="41" s="1"/>
  <c r="I1630" i="41" a="1"/>
  <c r="I1630" i="41" s="1"/>
  <c r="I1631" i="41" a="1"/>
  <c r="I1631" i="41" s="1"/>
  <c r="I1632" i="41" a="1"/>
  <c r="I1632" i="41" s="1"/>
  <c r="I1633" i="41" a="1"/>
  <c r="I1633" i="41" s="1"/>
  <c r="I1634" i="41" a="1"/>
  <c r="I1634" i="41" s="1"/>
  <c r="I1635" i="41" a="1"/>
  <c r="I1635" i="41" s="1"/>
  <c r="I1636" i="41" a="1"/>
  <c r="I1636" i="41" s="1"/>
  <c r="I1637" i="41" a="1"/>
  <c r="I1637" i="41" s="1"/>
  <c r="I1638" i="41" a="1"/>
  <c r="I1638" i="41" s="1"/>
  <c r="I1639" i="41" a="1"/>
  <c r="I1639" i="41" s="1"/>
  <c r="I1640" i="41" a="1"/>
  <c r="I1640" i="41" s="1"/>
  <c r="I1641" i="41" a="1"/>
  <c r="I1641" i="41" s="1"/>
  <c r="I1642" i="41" a="1"/>
  <c r="I1642" i="41" s="1"/>
  <c r="I1643" i="41" a="1"/>
  <c r="I1643" i="41" s="1"/>
  <c r="I1644" i="41" a="1"/>
  <c r="I1644" i="41" s="1"/>
  <c r="I1645" i="41" a="1"/>
  <c r="I1645" i="41" s="1"/>
  <c r="I1646" i="41" a="1"/>
  <c r="I1646" i="41" s="1"/>
  <c r="I1647" i="41" a="1"/>
  <c r="I1647" i="41" s="1"/>
  <c r="I1648" i="41" a="1"/>
  <c r="I1648" i="41" s="1"/>
  <c r="I1649" i="41" a="1"/>
  <c r="I1649" i="41" s="1"/>
  <c r="I1650" i="41" a="1"/>
  <c r="I1650" i="41" s="1"/>
  <c r="I1651" i="41" a="1"/>
  <c r="I1651" i="41" s="1"/>
  <c r="I1652" i="41" a="1"/>
  <c r="I1652" i="41" s="1"/>
  <c r="I1653" i="41" a="1"/>
  <c r="I1653" i="41" s="1"/>
  <c r="I1654" i="41" a="1"/>
  <c r="I1654" i="41" s="1"/>
  <c r="I1655" i="41" a="1"/>
  <c r="I1655" i="41" s="1"/>
  <c r="I1656" i="41" a="1"/>
  <c r="I1656" i="41" s="1"/>
  <c r="I1657" i="41" a="1"/>
  <c r="I1657" i="41" s="1"/>
  <c r="I1658" i="41" a="1"/>
  <c r="I1658" i="41" s="1"/>
  <c r="I1659" i="41" a="1"/>
  <c r="I1659" i="41" s="1"/>
  <c r="I1660" i="41" a="1"/>
  <c r="I1660" i="41" s="1"/>
  <c r="I1661" i="41" a="1"/>
  <c r="I1661" i="41" s="1"/>
  <c r="I1662" i="41" a="1"/>
  <c r="I1662" i="41" s="1"/>
  <c r="I1663" i="41" a="1"/>
  <c r="I1663" i="41" s="1"/>
  <c r="I1664" i="41" a="1"/>
  <c r="I1664" i="41" s="1"/>
  <c r="I1665" i="41" a="1"/>
  <c r="I1665" i="41" s="1"/>
  <c r="I1666" i="41" a="1"/>
  <c r="I1666" i="41" s="1"/>
  <c r="I1667" i="41" a="1"/>
  <c r="I1667" i="41" s="1"/>
  <c r="I1668" i="41" a="1"/>
  <c r="I1668" i="41" s="1"/>
  <c r="I1669" i="41" a="1"/>
  <c r="I1669" i="41" s="1"/>
  <c r="I1670" i="41" a="1"/>
  <c r="I1670" i="41" s="1"/>
  <c r="I1671" i="41" a="1"/>
  <c r="I1671" i="41" s="1"/>
  <c r="I1672" i="41" a="1"/>
  <c r="I1672" i="41" s="1"/>
  <c r="I1673" i="41" a="1"/>
  <c r="I1673" i="41" s="1"/>
  <c r="I1674" i="41" a="1"/>
  <c r="I1674" i="41" s="1"/>
  <c r="I1675" i="41" a="1"/>
  <c r="I1675" i="41" s="1"/>
  <c r="I1676" i="41" a="1"/>
  <c r="I1676" i="41" s="1"/>
  <c r="I1677" i="41" a="1"/>
  <c r="I1677" i="41" s="1"/>
  <c r="I1678" i="41" a="1"/>
  <c r="I1678" i="41" s="1"/>
  <c r="I1679" i="41" a="1"/>
  <c r="I1679" i="41" s="1"/>
  <c r="I1680" i="41" a="1"/>
  <c r="I1680" i="41" s="1"/>
  <c r="I1681" i="41" a="1"/>
  <c r="I1681" i="41" s="1"/>
  <c r="I1682" i="41" a="1"/>
  <c r="I1682" i="41" s="1"/>
  <c r="I1683" i="41" a="1"/>
  <c r="I1683" i="41" s="1"/>
  <c r="I1684" i="41" a="1"/>
  <c r="I1684" i="41" s="1"/>
  <c r="I1685" i="41" a="1"/>
  <c r="I1685" i="41" s="1"/>
  <c r="I1686" i="41" a="1"/>
  <c r="I1686" i="41" s="1"/>
  <c r="I1687" i="41" a="1"/>
  <c r="I1687" i="41" s="1"/>
  <c r="I1688" i="41" a="1"/>
  <c r="I1688" i="41" s="1"/>
  <c r="I1689" i="41" a="1"/>
  <c r="I1689" i="41" s="1"/>
  <c r="I1690" i="41" a="1"/>
  <c r="I1690" i="41" s="1"/>
  <c r="I1691" i="41" a="1"/>
  <c r="I1691" i="41" s="1"/>
  <c r="I1692" i="41" a="1"/>
  <c r="I1692" i="41" s="1"/>
  <c r="I1693" i="41" a="1"/>
  <c r="I1693" i="41" s="1"/>
  <c r="I1694" i="41" a="1"/>
  <c r="I1694" i="41" s="1"/>
  <c r="I1695" i="41" a="1"/>
  <c r="I1695" i="41" s="1"/>
  <c r="I1696" i="41" a="1"/>
  <c r="I1696" i="41" s="1"/>
  <c r="I1697" i="41" a="1"/>
  <c r="I1697" i="41" s="1"/>
  <c r="I1698" i="41" a="1"/>
  <c r="I1698" i="41" s="1"/>
  <c r="I1699" i="41" a="1"/>
  <c r="I1699" i="41" s="1"/>
  <c r="I1700" i="41" a="1"/>
  <c r="I1700" i="41" s="1"/>
  <c r="I1701" i="41" a="1"/>
  <c r="I1701" i="41" s="1"/>
  <c r="I1702" i="41" a="1"/>
  <c r="I1702" i="41" s="1"/>
  <c r="I1703" i="41" a="1"/>
  <c r="I1703" i="41" s="1"/>
  <c r="I1704" i="41" a="1"/>
  <c r="I1704" i="41" s="1"/>
  <c r="I1705" i="41" a="1"/>
  <c r="I1705" i="41" s="1"/>
  <c r="I1706" i="41" a="1"/>
  <c r="I1706" i="41" s="1"/>
  <c r="I1707" i="41" a="1"/>
  <c r="I1707" i="41" s="1"/>
  <c r="I1708" i="41" a="1"/>
  <c r="I1708" i="41" s="1"/>
  <c r="I1709" i="41" a="1"/>
  <c r="I1709" i="41" s="1"/>
  <c r="I1710" i="41" a="1"/>
  <c r="I1710" i="41" s="1"/>
  <c r="I1711" i="41" a="1"/>
  <c r="I1711" i="41" s="1"/>
  <c r="I1712" i="41" a="1"/>
  <c r="I1712" i="41" s="1"/>
  <c r="I1713" i="41" a="1"/>
  <c r="I1713" i="41" s="1"/>
  <c r="I1714" i="41" a="1"/>
  <c r="I1714" i="41" s="1"/>
  <c r="I1715" i="41" a="1"/>
  <c r="I1715" i="41" s="1"/>
  <c r="I1716" i="41" a="1"/>
  <c r="I1716" i="41" s="1"/>
  <c r="I1717" i="41" a="1"/>
  <c r="I1717" i="41" s="1"/>
  <c r="I1718" i="41" a="1"/>
  <c r="I1718" i="41" s="1"/>
  <c r="I1719" i="41" a="1"/>
  <c r="I1719" i="41" s="1"/>
  <c r="I1720" i="41" a="1"/>
  <c r="I1720" i="41" s="1"/>
  <c r="I1721" i="41" a="1"/>
  <c r="I1721" i="41" s="1"/>
  <c r="I1722" i="41" a="1"/>
  <c r="I1722" i="41" s="1"/>
  <c r="I1723" i="41" a="1"/>
  <c r="I1723" i="41" s="1"/>
  <c r="I1724" i="41" a="1"/>
  <c r="I1724" i="41" s="1"/>
  <c r="I1725" i="41" a="1"/>
  <c r="I1725" i="41" s="1"/>
  <c r="I1726" i="41" a="1"/>
  <c r="I1726" i="41" s="1"/>
  <c r="I1727" i="41" a="1"/>
  <c r="I1727" i="41" s="1"/>
  <c r="I1728" i="41" a="1"/>
  <c r="I1728" i="41" s="1"/>
  <c r="I1729" i="41" a="1"/>
  <c r="I1729" i="41" s="1"/>
  <c r="I1730" i="41" a="1"/>
  <c r="I1730" i="41" s="1"/>
  <c r="I1731" i="41" a="1"/>
  <c r="I1731" i="41" s="1"/>
  <c r="I1732" i="41" a="1"/>
  <c r="I1732" i="41" s="1"/>
  <c r="I1733" i="41" a="1"/>
  <c r="I1733" i="41" s="1"/>
  <c r="I1734" i="41" a="1"/>
  <c r="I1734" i="41" s="1"/>
  <c r="I1735" i="41" a="1"/>
  <c r="I1735" i="41" s="1"/>
  <c r="I1736" i="41" a="1"/>
  <c r="I1736" i="41" s="1"/>
  <c r="I1737" i="41" a="1"/>
  <c r="I1737" i="41" s="1"/>
  <c r="I1738" i="41" a="1"/>
  <c r="I1738" i="41" s="1"/>
  <c r="I1739" i="41" a="1"/>
  <c r="I1739" i="41" s="1"/>
  <c r="I1740" i="41" a="1"/>
  <c r="I1740" i="41" s="1"/>
  <c r="I1741" i="41" a="1"/>
  <c r="I1741" i="41" s="1"/>
  <c r="I1742" i="41" a="1"/>
  <c r="I1742" i="41" s="1"/>
  <c r="I1743" i="41" a="1"/>
  <c r="I1743" i="41" s="1"/>
  <c r="I1744" i="41" a="1"/>
  <c r="I1744" i="41" s="1"/>
  <c r="I1745" i="41" a="1"/>
  <c r="I1745" i="41" s="1"/>
  <c r="I1746" i="41" a="1"/>
  <c r="I1746" i="41" s="1"/>
  <c r="I1747" i="41" a="1"/>
  <c r="I1747" i="41" s="1"/>
  <c r="I1748" i="41" a="1"/>
  <c r="I1748" i="41" s="1"/>
  <c r="I1749" i="41" a="1"/>
  <c r="I1749" i="41" s="1"/>
  <c r="I1750" i="41" a="1"/>
  <c r="I1750" i="41" s="1"/>
  <c r="I1751" i="41" a="1"/>
  <c r="I1751" i="41" s="1"/>
  <c r="I1752" i="41" a="1"/>
  <c r="I1752" i="41" s="1"/>
  <c r="I1753" i="41" a="1"/>
  <c r="I1753" i="41" s="1"/>
  <c r="I1754" i="41" a="1"/>
  <c r="I1754" i="41" s="1"/>
  <c r="I1755" i="41" a="1"/>
  <c r="I1755" i="41" s="1"/>
  <c r="I1756" i="41" a="1"/>
  <c r="I1756" i="41" s="1"/>
  <c r="I1757" i="41" a="1"/>
  <c r="I1757" i="41" s="1"/>
  <c r="I1758" i="41" a="1"/>
  <c r="I1758" i="41" s="1"/>
  <c r="I1759" i="41" a="1"/>
  <c r="I1759" i="41" s="1"/>
  <c r="I1760" i="41" a="1"/>
  <c r="I1760" i="41" s="1"/>
  <c r="I1761" i="41" a="1"/>
  <c r="I1761" i="41" s="1"/>
  <c r="I1762" i="41" a="1"/>
  <c r="I1762" i="41" s="1"/>
  <c r="I1763" i="41" a="1"/>
  <c r="I1763" i="41" s="1"/>
  <c r="I1764" i="41" a="1"/>
  <c r="I1764" i="41" s="1"/>
  <c r="I1765" i="41" a="1"/>
  <c r="I1765" i="41" s="1"/>
  <c r="I1766" i="41" a="1"/>
  <c r="I1766" i="41" s="1"/>
  <c r="I1767" i="41" a="1"/>
  <c r="I1767" i="41" s="1"/>
  <c r="I1768" i="41" a="1"/>
  <c r="I1768" i="41" s="1"/>
  <c r="I1769" i="41" a="1"/>
  <c r="I1769" i="41" s="1"/>
  <c r="I1770" i="41" a="1"/>
  <c r="I1770" i="41" s="1"/>
  <c r="I1771" i="41" a="1"/>
  <c r="I1771" i="41" s="1"/>
  <c r="I1772" i="41" a="1"/>
  <c r="I1772" i="41" s="1"/>
  <c r="I1773" i="41" a="1"/>
  <c r="I1773" i="41" s="1"/>
  <c r="I1774" i="41" a="1"/>
  <c r="I1774" i="41" s="1"/>
  <c r="I1775" i="41" a="1"/>
  <c r="I1775" i="41" s="1"/>
  <c r="I1776" i="41" a="1"/>
  <c r="I1776" i="41" s="1"/>
  <c r="I1777" i="41" a="1"/>
  <c r="I1777" i="41" s="1"/>
  <c r="I1778" i="41" a="1"/>
  <c r="I1778" i="41" s="1"/>
  <c r="I1779" i="41" a="1"/>
  <c r="I1779" i="41" s="1"/>
  <c r="I1780" i="41" a="1"/>
  <c r="I1780" i="41" s="1"/>
  <c r="I1781" i="41" a="1"/>
  <c r="I1781" i="41" s="1"/>
  <c r="I1782" i="41" a="1"/>
  <c r="I1782" i="41" s="1"/>
  <c r="I1783" i="41" a="1"/>
  <c r="I1783" i="41" s="1"/>
  <c r="I1784" i="41" a="1"/>
  <c r="I1784" i="41" s="1"/>
  <c r="I1785" i="41" a="1"/>
  <c r="I1785" i="41" s="1"/>
  <c r="I1786" i="41" a="1"/>
  <c r="I1786" i="41" s="1"/>
  <c r="I1787" i="41" a="1"/>
  <c r="I1787" i="41" s="1"/>
  <c r="I1788" i="41" a="1"/>
  <c r="I1788" i="41" s="1"/>
  <c r="I1789" i="41" a="1"/>
  <c r="I1789" i="41" s="1"/>
  <c r="I1790" i="41" a="1"/>
  <c r="I1790" i="41" s="1"/>
  <c r="I1791" i="41" a="1"/>
  <c r="I1791" i="41" s="1"/>
  <c r="I1792" i="41" a="1"/>
  <c r="I1792" i="41" s="1"/>
  <c r="I1793" i="41" a="1"/>
  <c r="I1793" i="41" s="1"/>
  <c r="I1794" i="41" a="1"/>
  <c r="I1794" i="41" s="1"/>
  <c r="I1795" i="41" a="1"/>
  <c r="I1795" i="41" s="1"/>
  <c r="I1796" i="41" a="1"/>
  <c r="I1796" i="41" s="1"/>
  <c r="I1797" i="41" a="1"/>
  <c r="I1797" i="41" s="1"/>
  <c r="I1798" i="41" a="1"/>
  <c r="I1798" i="41" s="1"/>
  <c r="I1799" i="41" a="1"/>
  <c r="I1799" i="41" s="1"/>
  <c r="I1800" i="41" a="1"/>
  <c r="I1800" i="41" s="1"/>
  <c r="I1801" i="41" a="1"/>
  <c r="I1801" i="41" s="1"/>
  <c r="I1802" i="41" a="1"/>
  <c r="I1802" i="41" s="1"/>
  <c r="I1803" i="41" a="1"/>
  <c r="I1803" i="41" s="1"/>
  <c r="I1804" i="41" a="1"/>
  <c r="I1804" i="41" s="1"/>
  <c r="I1805" i="41" a="1"/>
  <c r="I1805" i="41" s="1"/>
  <c r="I1806" i="41" a="1"/>
  <c r="I1806" i="41" s="1"/>
  <c r="I1807" i="41" a="1"/>
  <c r="I1807" i="41" s="1"/>
  <c r="I1808" i="41" a="1"/>
  <c r="I1808" i="41" s="1"/>
  <c r="I1809" i="41" a="1"/>
  <c r="I1809" i="41" s="1"/>
  <c r="I1810" i="41" a="1"/>
  <c r="I1810" i="41" s="1"/>
  <c r="I1811" i="41" a="1"/>
  <c r="I1811" i="41" s="1"/>
  <c r="I1812" i="41" a="1"/>
  <c r="I1812" i="41" s="1"/>
  <c r="I1813" i="41" a="1"/>
  <c r="I1813" i="41" s="1"/>
  <c r="I1814" i="41" a="1"/>
  <c r="I1814" i="41" s="1"/>
  <c r="I1815" i="41" a="1"/>
  <c r="I1815" i="41" s="1"/>
  <c r="I1816" i="41" a="1"/>
  <c r="I1816" i="41" s="1"/>
  <c r="I1817" i="41" a="1"/>
  <c r="I1817" i="41" s="1"/>
  <c r="I1818" i="41" a="1"/>
  <c r="I1818" i="41" s="1"/>
  <c r="I1819" i="41" a="1"/>
  <c r="I1819" i="41" s="1"/>
  <c r="I1820" i="41" a="1"/>
  <c r="I1820" i="41" s="1"/>
  <c r="I1821" i="41" a="1"/>
  <c r="I1821" i="41" s="1"/>
  <c r="I1822" i="41" a="1"/>
  <c r="I1822" i="41" s="1"/>
  <c r="I1823" i="41" a="1"/>
  <c r="I1823" i="41" s="1"/>
  <c r="I1824" i="41" a="1"/>
  <c r="I1824" i="41" s="1"/>
  <c r="I1825" i="41" a="1"/>
  <c r="I1825" i="41" s="1"/>
  <c r="I1826" i="41" a="1"/>
  <c r="I1826" i="41" s="1"/>
  <c r="I1827" i="41" a="1"/>
  <c r="I1827" i="41" s="1"/>
  <c r="I1828" i="41" a="1"/>
  <c r="I1828" i="41" s="1"/>
  <c r="I1829" i="41" a="1"/>
  <c r="I1829" i="41" s="1"/>
  <c r="I1830" i="41" a="1"/>
  <c r="I1830" i="41" s="1"/>
  <c r="I1831" i="41" a="1"/>
  <c r="I1831" i="41" s="1"/>
  <c r="I1832" i="41" a="1"/>
  <c r="I1832" i="41" s="1"/>
  <c r="I1833" i="41" a="1"/>
  <c r="I1833" i="41" s="1"/>
  <c r="I1834" i="41" a="1"/>
  <c r="I1834" i="41" s="1"/>
  <c r="I1835" i="41" a="1"/>
  <c r="I1835" i="41" s="1"/>
  <c r="I1836" i="41" a="1"/>
  <c r="I1836" i="41" s="1"/>
  <c r="I1837" i="41" a="1"/>
  <c r="I1837" i="41" s="1"/>
  <c r="I1838" i="41" a="1"/>
  <c r="I1838" i="41" s="1"/>
  <c r="I1839" i="41" a="1"/>
  <c r="I1839" i="41" s="1"/>
  <c r="I1840" i="41" a="1"/>
  <c r="I1840" i="41" s="1"/>
  <c r="I1841" i="41" a="1"/>
  <c r="I1841" i="41" s="1"/>
  <c r="I1842" i="41" a="1"/>
  <c r="I1842" i="41" s="1"/>
  <c r="I1843" i="41" a="1"/>
  <c r="I1843" i="41" s="1"/>
  <c r="I1844" i="41" a="1"/>
  <c r="I1844" i="41" s="1"/>
  <c r="I1845" i="41" a="1"/>
  <c r="I1845" i="41" s="1"/>
  <c r="I1846" i="41" a="1"/>
  <c r="I1846" i="41" s="1"/>
  <c r="I1847" i="41" a="1"/>
  <c r="I1847" i="41" s="1"/>
  <c r="I1848" i="41" a="1"/>
  <c r="I1848" i="41" s="1"/>
  <c r="I1849" i="41" a="1"/>
  <c r="I1849" i="41" s="1"/>
  <c r="I1850" i="41" a="1"/>
  <c r="I1850" i="41" s="1"/>
  <c r="I1851" i="41" a="1"/>
  <c r="I1851" i="41" s="1"/>
  <c r="I1852" i="41" a="1"/>
  <c r="I1852" i="41" s="1"/>
  <c r="I1853" i="41" a="1"/>
  <c r="I1853" i="41" s="1"/>
  <c r="I1854" i="41" a="1"/>
  <c r="I1854" i="41" s="1"/>
  <c r="I1855" i="41" a="1"/>
  <c r="I1855" i="41" s="1"/>
  <c r="I1856" i="41" a="1"/>
  <c r="I1856" i="41" s="1"/>
  <c r="I1857" i="41" a="1"/>
  <c r="I1857" i="41" s="1"/>
  <c r="I1858" i="41" a="1"/>
  <c r="I1858" i="41" s="1"/>
  <c r="I1859" i="41" a="1"/>
  <c r="I1859" i="41" s="1"/>
  <c r="I1860" i="41" a="1"/>
  <c r="I1860" i="41" s="1"/>
  <c r="I1861" i="41" a="1"/>
  <c r="I1861" i="41" s="1"/>
  <c r="I1862" i="41" a="1"/>
  <c r="I1862" i="41" s="1"/>
  <c r="I1863" i="41" a="1"/>
  <c r="I1863" i="41" s="1"/>
  <c r="I1864" i="41" a="1"/>
  <c r="I1864" i="41" s="1"/>
  <c r="I1865" i="41" a="1"/>
  <c r="I1865" i="41" s="1"/>
  <c r="I1866" i="41" a="1"/>
  <c r="I1866" i="41" s="1"/>
  <c r="I1867" i="41" a="1"/>
  <c r="I1867" i="41" s="1"/>
  <c r="I1868" i="41" a="1"/>
  <c r="I1868" i="41" s="1"/>
  <c r="I1869" i="41" a="1"/>
  <c r="I1869" i="41" s="1"/>
  <c r="I1870" i="41" a="1"/>
  <c r="I1870" i="41" s="1"/>
  <c r="I1871" i="41" a="1"/>
  <c r="I1871" i="41" s="1"/>
  <c r="I1872" i="41" a="1"/>
  <c r="I1872" i="41" s="1"/>
  <c r="I1873" i="41" a="1"/>
  <c r="I1873" i="41" s="1"/>
  <c r="I1874" i="41" a="1"/>
  <c r="I1874" i="41" s="1"/>
  <c r="I1875" i="41" a="1"/>
  <c r="I1875" i="41" s="1"/>
  <c r="I1876" i="41" a="1"/>
  <c r="I1876" i="41" s="1"/>
  <c r="I1877" i="41" a="1"/>
  <c r="I1877" i="41" s="1"/>
  <c r="I1878" i="41" a="1"/>
  <c r="I1878" i="41" s="1"/>
  <c r="I1879" i="41" a="1"/>
  <c r="I1879" i="41" s="1"/>
  <c r="I1880" i="41" a="1"/>
  <c r="I1880" i="41" s="1"/>
  <c r="I1881" i="41" a="1"/>
  <c r="I1881" i="41" s="1"/>
  <c r="I1882" i="41" a="1"/>
  <c r="I1882" i="41" s="1"/>
  <c r="I1883" i="41" a="1"/>
  <c r="I1883" i="41" s="1"/>
  <c r="I1884" i="41" a="1"/>
  <c r="I1884" i="41" s="1"/>
  <c r="I1885" i="41" a="1"/>
  <c r="I1885" i="41" s="1"/>
  <c r="I1886" i="41" a="1"/>
  <c r="I1886" i="41" s="1"/>
  <c r="I1887" i="41" a="1"/>
  <c r="I1887" i="41" s="1"/>
  <c r="I1888" i="41" a="1"/>
  <c r="I1888" i="41" s="1"/>
  <c r="I1889" i="41" a="1"/>
  <c r="I1889" i="41" s="1"/>
  <c r="I1890" i="41" a="1"/>
  <c r="I1890" i="41" s="1"/>
  <c r="I1891" i="41" a="1"/>
  <c r="I1891" i="41" s="1"/>
  <c r="I1892" i="41" a="1"/>
  <c r="I1892" i="41" s="1"/>
  <c r="I1893" i="41" a="1"/>
  <c r="I1893" i="41" s="1"/>
  <c r="I1894" i="41" a="1"/>
  <c r="I1894" i="41" s="1"/>
  <c r="I1895" i="41" a="1"/>
  <c r="I1895" i="41" s="1"/>
  <c r="I1896" i="41" a="1"/>
  <c r="I1896" i="41" s="1"/>
  <c r="I1897" i="41" a="1"/>
  <c r="I1897" i="41" s="1"/>
  <c r="I1898" i="41" a="1"/>
  <c r="I1898" i="41" s="1"/>
  <c r="I1899" i="41" a="1"/>
  <c r="I1899" i="41" s="1"/>
  <c r="I1900" i="41" a="1"/>
  <c r="I1900" i="41" s="1"/>
  <c r="I1901" i="41" a="1"/>
  <c r="I1901" i="41" s="1"/>
  <c r="I1902" i="41" a="1"/>
  <c r="I1902" i="41" s="1"/>
  <c r="I1903" i="41" a="1"/>
  <c r="I1903" i="41" s="1"/>
  <c r="I1904" i="41" a="1"/>
  <c r="I1904" i="41" s="1"/>
  <c r="I1905" i="41" a="1"/>
  <c r="I1905" i="41" s="1"/>
  <c r="I1906" i="41" a="1"/>
  <c r="I1906" i="41" s="1"/>
  <c r="I1907" i="41" a="1"/>
  <c r="I1907" i="41" s="1"/>
  <c r="I1908" i="41" a="1"/>
  <c r="I1908" i="41" s="1"/>
  <c r="I1909" i="41" a="1"/>
  <c r="I1909" i="41" s="1"/>
  <c r="I1910" i="41" a="1"/>
  <c r="I1910" i="41" s="1"/>
  <c r="I1911" i="41" a="1"/>
  <c r="I1911" i="41" s="1"/>
  <c r="I1912" i="41" a="1"/>
  <c r="I1912" i="41" s="1"/>
  <c r="I1913" i="41" a="1"/>
  <c r="I1913" i="41" s="1"/>
  <c r="I1914" i="41" a="1"/>
  <c r="I1914" i="41" s="1"/>
  <c r="I1915" i="41" a="1"/>
  <c r="I1915" i="41" s="1"/>
  <c r="I1916" i="41" a="1"/>
  <c r="I1916" i="41" s="1"/>
  <c r="I1917" i="41" a="1"/>
  <c r="I1917" i="41" s="1"/>
  <c r="I1918" i="41" a="1"/>
  <c r="I1918" i="41" s="1"/>
  <c r="I1919" i="41" a="1"/>
  <c r="I1919" i="41" s="1"/>
  <c r="I1920" i="41" a="1"/>
  <c r="I1920" i="41" s="1"/>
  <c r="I1921" i="41" a="1"/>
  <c r="I1921" i="41" s="1"/>
  <c r="I1922" i="41" a="1"/>
  <c r="I1922" i="41" s="1"/>
  <c r="I1923" i="41" a="1"/>
  <c r="I1923" i="41" s="1"/>
  <c r="I1924" i="41" a="1"/>
  <c r="I1924" i="41" s="1"/>
  <c r="I1925" i="41" a="1"/>
  <c r="I1925" i="41" s="1"/>
  <c r="I1926" i="41" a="1"/>
  <c r="I1926" i="41" s="1"/>
  <c r="I1927" i="41" a="1"/>
  <c r="I1927" i="41" s="1"/>
  <c r="I1928" i="41" a="1"/>
  <c r="I1928" i="41" s="1"/>
  <c r="I1929" i="41" a="1"/>
  <c r="I1929" i="41" s="1"/>
  <c r="I1930" i="41" a="1"/>
  <c r="I1930" i="41" s="1"/>
  <c r="I1931" i="41" a="1"/>
  <c r="I1931" i="41" s="1"/>
  <c r="I1932" i="41" a="1"/>
  <c r="I1932" i="41" s="1"/>
  <c r="I1933" i="41" a="1"/>
  <c r="I1933" i="41" s="1"/>
  <c r="I1934" i="41" a="1"/>
  <c r="I1934" i="41" s="1"/>
  <c r="I1935" i="41" a="1"/>
  <c r="I1935" i="41" s="1"/>
  <c r="I1936" i="41" a="1"/>
  <c r="I1936" i="41" s="1"/>
  <c r="I1937" i="41" a="1"/>
  <c r="I1937" i="41" s="1"/>
  <c r="I1938" i="41" a="1"/>
  <c r="I1938" i="41" s="1"/>
  <c r="I1939" i="41" a="1"/>
  <c r="I1939" i="41" s="1"/>
  <c r="I1940" i="41" a="1"/>
  <c r="I1940" i="41" s="1"/>
  <c r="I1941" i="41" a="1"/>
  <c r="I1941" i="41" s="1"/>
  <c r="I1942" i="41" a="1"/>
  <c r="I1942" i="41" s="1"/>
  <c r="I1943" i="41" a="1"/>
  <c r="I1943" i="41" s="1"/>
  <c r="I1944" i="41" a="1"/>
  <c r="I1944" i="41" s="1"/>
  <c r="I1945" i="41" a="1"/>
  <c r="I1945" i="41" s="1"/>
  <c r="I1946" i="41" a="1"/>
  <c r="I1946" i="41" s="1"/>
  <c r="I1947" i="41" a="1"/>
  <c r="I1947" i="41" s="1"/>
  <c r="I1948" i="41" a="1"/>
  <c r="I1948" i="41" s="1"/>
  <c r="I1949" i="41" a="1"/>
  <c r="I1949" i="41" s="1"/>
  <c r="I1950" i="41" a="1"/>
  <c r="I1950" i="41" s="1"/>
  <c r="I1951" i="41" a="1"/>
  <c r="I1951" i="41" s="1"/>
  <c r="I1952" i="41" a="1"/>
  <c r="I1952" i="41" s="1"/>
  <c r="I1953" i="41" a="1"/>
  <c r="I1953" i="41" s="1"/>
  <c r="I1954" i="41" a="1"/>
  <c r="I1954" i="41" s="1"/>
  <c r="I1955" i="41" a="1"/>
  <c r="I1955" i="41" s="1"/>
  <c r="I1956" i="41" a="1"/>
  <c r="I1956" i="41" s="1"/>
  <c r="I1957" i="41" a="1"/>
  <c r="I1957" i="41" s="1"/>
  <c r="I1958" i="41" a="1"/>
  <c r="I1958" i="41" s="1"/>
  <c r="I1959" i="41" a="1"/>
  <c r="I1959" i="41" s="1"/>
  <c r="I1960" i="41" a="1"/>
  <c r="I1960" i="41" s="1"/>
  <c r="I1961" i="41" a="1"/>
  <c r="I1961" i="41" s="1"/>
  <c r="I1962" i="41" a="1"/>
  <c r="I1962" i="41" s="1"/>
  <c r="I1963" i="41" a="1"/>
  <c r="I1963" i="41" s="1"/>
  <c r="I1964" i="41" a="1"/>
  <c r="I1964" i="41" s="1"/>
  <c r="I1965" i="41" a="1"/>
  <c r="I1965" i="41" s="1"/>
  <c r="I1966" i="41" a="1"/>
  <c r="I1966" i="41" s="1"/>
  <c r="I1967" i="41" a="1"/>
  <c r="I1967" i="41" s="1"/>
  <c r="I1968" i="41" a="1"/>
  <c r="I1968" i="41" s="1"/>
  <c r="I1969" i="41" a="1"/>
  <c r="I1969" i="41" s="1"/>
  <c r="I1970" i="41" a="1"/>
  <c r="I1970" i="41" s="1"/>
  <c r="I1971" i="41" a="1"/>
  <c r="I1971" i="41" s="1"/>
  <c r="I1972" i="41" a="1"/>
  <c r="I1972" i="41" s="1"/>
  <c r="I1973" i="41" a="1"/>
  <c r="I1973" i="41" s="1"/>
  <c r="I1974" i="41" a="1"/>
  <c r="I1974" i="41" s="1"/>
  <c r="I1975" i="41" a="1"/>
  <c r="I1975" i="41" s="1"/>
  <c r="I1976" i="41" a="1"/>
  <c r="I1976" i="41" s="1"/>
  <c r="I1977" i="41" a="1"/>
  <c r="I1977" i="41" s="1"/>
  <c r="I1978" i="41" a="1"/>
  <c r="I1978" i="41" s="1"/>
  <c r="I1979" i="41" a="1"/>
  <c r="I1979" i="41" s="1"/>
  <c r="I1980" i="41" a="1"/>
  <c r="I1980" i="41" s="1"/>
  <c r="I1981" i="41" a="1"/>
  <c r="I1981" i="41" s="1"/>
  <c r="I1982" i="41" a="1"/>
  <c r="I1982" i="41" s="1"/>
  <c r="I1983" i="41" a="1"/>
  <c r="I1983" i="41" s="1"/>
  <c r="I1984" i="41" a="1"/>
  <c r="I1984" i="41" s="1"/>
  <c r="I1985" i="41" a="1"/>
  <c r="I1985" i="41" s="1"/>
  <c r="I1986" i="41" a="1"/>
  <c r="I1986" i="41" s="1"/>
  <c r="I1987" i="41" a="1"/>
  <c r="I1987" i="41" s="1"/>
  <c r="I1988" i="41" a="1"/>
  <c r="I1988" i="41" s="1"/>
  <c r="I1989" i="41" a="1"/>
  <c r="I1989" i="41" s="1"/>
  <c r="I1990" i="41" a="1"/>
  <c r="I1990" i="41" s="1"/>
  <c r="I1991" i="41" a="1"/>
  <c r="I1991" i="41" s="1"/>
  <c r="I1992" i="41" a="1"/>
  <c r="I1992" i="41" s="1"/>
  <c r="I1993" i="41" a="1"/>
  <c r="I1993" i="41" s="1"/>
  <c r="I1994" i="41" a="1"/>
  <c r="I1994" i="41" s="1"/>
  <c r="I1995" i="41" a="1"/>
  <c r="I1995" i="41" s="1"/>
  <c r="I1996" i="41" a="1"/>
  <c r="I1996" i="41" s="1"/>
  <c r="I1997" i="41" a="1"/>
  <c r="I1997" i="41" s="1"/>
  <c r="I1998" i="41" a="1"/>
  <c r="I1998" i="41" s="1"/>
  <c r="I1999" i="41" a="1"/>
  <c r="I1999" i="41" s="1"/>
  <c r="I2000" i="41" a="1"/>
  <c r="I2000" i="41" s="1"/>
  <c r="I2001" i="41" a="1"/>
  <c r="I2001" i="41" s="1"/>
  <c r="I2002" i="41" a="1"/>
  <c r="I2002" i="41" s="1"/>
  <c r="I2003" i="41" a="1"/>
  <c r="I2003" i="41" s="1"/>
  <c r="I2004" i="41" a="1"/>
  <c r="I2004" i="41" s="1"/>
  <c r="I2005" i="41" a="1"/>
  <c r="I2005" i="41" s="1"/>
  <c r="I2006" i="41" a="1"/>
  <c r="I2006" i="41" s="1"/>
  <c r="I2007" i="41" a="1"/>
  <c r="I2007" i="41" s="1"/>
  <c r="I2008" i="41" a="1"/>
  <c r="I2008" i="41" s="1"/>
  <c r="I2009" i="41" a="1"/>
  <c r="I2009" i="41" s="1"/>
  <c r="I2010" i="41" a="1"/>
  <c r="I2010" i="41" s="1"/>
  <c r="I2011" i="41" a="1"/>
  <c r="I2011" i="41" s="1"/>
  <c r="I2012" i="41" a="1"/>
  <c r="I2012" i="41" s="1"/>
  <c r="I2013" i="41" a="1"/>
  <c r="I2013" i="41" s="1"/>
  <c r="I2014" i="41" a="1"/>
  <c r="I2014" i="41" s="1"/>
  <c r="I2015" i="41" a="1"/>
  <c r="I2015" i="41" s="1"/>
  <c r="I2016" i="41" a="1"/>
  <c r="I2016" i="41" s="1"/>
  <c r="I2017" i="41" a="1"/>
  <c r="I2017" i="41" s="1"/>
  <c r="I2018" i="41" a="1"/>
  <c r="I2018" i="41" s="1"/>
  <c r="I2019" i="41" a="1"/>
  <c r="I2019" i="41" s="1"/>
  <c r="I2020" i="41" a="1"/>
  <c r="I2020" i="41" s="1"/>
  <c r="I2021" i="41" a="1"/>
  <c r="I2021" i="41" s="1"/>
  <c r="I2022" i="41" a="1"/>
  <c r="I2022" i="41" s="1"/>
  <c r="I2023" i="41" a="1"/>
  <c r="I2023" i="41" s="1"/>
  <c r="I2024" i="41" a="1"/>
  <c r="I2024" i="41" s="1"/>
  <c r="I2025" i="41" a="1"/>
  <c r="I2025" i="41" s="1"/>
  <c r="I2026" i="41" a="1"/>
  <c r="I2026" i="41" s="1"/>
  <c r="I2027" i="41" a="1"/>
  <c r="I2027" i="41" s="1"/>
  <c r="I2028" i="41" a="1"/>
  <c r="I2028" i="41" s="1"/>
  <c r="I2029" i="41" a="1"/>
  <c r="I2029" i="41" s="1"/>
  <c r="I2030" i="41" a="1"/>
  <c r="I2030" i="41" s="1"/>
  <c r="I2031" i="41" a="1"/>
  <c r="I2031" i="41" s="1"/>
  <c r="I2032" i="41" a="1"/>
  <c r="I2032" i="41" s="1"/>
  <c r="I2033" i="41" a="1"/>
  <c r="I2033" i="41" s="1"/>
  <c r="I2034" i="41" a="1"/>
  <c r="I2034" i="41" s="1"/>
  <c r="I2035" i="41" a="1"/>
  <c r="I2035" i="41" s="1"/>
  <c r="I2036" i="41" a="1"/>
  <c r="I2036" i="41" s="1"/>
  <c r="I2037" i="41" a="1"/>
  <c r="I2037" i="41" s="1"/>
  <c r="I2038" i="41" a="1"/>
  <c r="I2038" i="41" s="1"/>
  <c r="I2039" i="41" a="1"/>
  <c r="I2039" i="41" s="1"/>
  <c r="I2040" i="41" a="1"/>
  <c r="I2040" i="41" s="1"/>
  <c r="I2041" i="41" a="1"/>
  <c r="I2041" i="41" s="1"/>
  <c r="I2042" i="41" a="1"/>
  <c r="I2042" i="41" s="1"/>
  <c r="I2043" i="41" a="1"/>
  <c r="I2043" i="41" s="1"/>
  <c r="I2044" i="41" a="1"/>
  <c r="I2044" i="41" s="1"/>
  <c r="I2045" i="41" a="1"/>
  <c r="I2045" i="41" s="1"/>
  <c r="I2046" i="41" a="1"/>
  <c r="I2046" i="41" s="1"/>
  <c r="I2047" i="41" a="1"/>
  <c r="I2047" i="41" s="1"/>
  <c r="I2048" i="41" a="1"/>
  <c r="I2048" i="41" s="1"/>
  <c r="I2049" i="41" a="1"/>
  <c r="I2049" i="41" s="1"/>
  <c r="I2050" i="41" a="1"/>
  <c r="I2050" i="41" s="1"/>
  <c r="I2051" i="41" a="1"/>
  <c r="I2051" i="41" s="1"/>
  <c r="I2052" i="41" a="1"/>
  <c r="I2052" i="41" s="1"/>
  <c r="I2053" i="41" a="1"/>
  <c r="I2053" i="41" s="1"/>
  <c r="I2054" i="41" a="1"/>
  <c r="I2054" i="41" s="1"/>
  <c r="I2055" i="41" a="1"/>
  <c r="I2055" i="41" s="1"/>
  <c r="I2056" i="41" a="1"/>
  <c r="I2056" i="41" s="1"/>
  <c r="I2057" i="41" a="1"/>
  <c r="I2057" i="41" s="1"/>
  <c r="I2058" i="41" a="1"/>
  <c r="I2058" i="41" s="1"/>
  <c r="I2059" i="41" a="1"/>
  <c r="I2059" i="41" s="1"/>
  <c r="I2060" i="41" a="1"/>
  <c r="I2060" i="41" s="1"/>
  <c r="I2061" i="41" a="1"/>
  <c r="I2061" i="41" s="1"/>
  <c r="I2062" i="41" a="1"/>
  <c r="I2062" i="41" s="1"/>
  <c r="I2063" i="41" a="1"/>
  <c r="I2063" i="41" s="1"/>
  <c r="I2064" i="41" a="1"/>
  <c r="I2064" i="41" s="1"/>
  <c r="I2065" i="41" a="1"/>
  <c r="I2065" i="41" s="1"/>
  <c r="I2066" i="41" a="1"/>
  <c r="I2066" i="41" s="1"/>
  <c r="I2067" i="41" a="1"/>
  <c r="I2067" i="41" s="1"/>
  <c r="I2068" i="41" a="1"/>
  <c r="I2068" i="41" s="1"/>
  <c r="I2069" i="41" a="1"/>
  <c r="I2069" i="41" s="1"/>
  <c r="I2070" i="41" a="1"/>
  <c r="I2070" i="41" s="1"/>
  <c r="I2071" i="41" a="1"/>
  <c r="I2071" i="41" s="1"/>
  <c r="I2072" i="41" a="1"/>
  <c r="I2072" i="41" s="1"/>
  <c r="I2073" i="41" a="1"/>
  <c r="I2073" i="41" s="1"/>
  <c r="I2074" i="41" a="1"/>
  <c r="I2074" i="41" s="1"/>
  <c r="I2075" i="41" a="1"/>
  <c r="I2075" i="41" s="1"/>
  <c r="I2076" i="41" a="1"/>
  <c r="I2076" i="41" s="1"/>
  <c r="I2077" i="41" a="1"/>
  <c r="I2077" i="41" s="1"/>
  <c r="I2078" i="41" a="1"/>
  <c r="I2078" i="41" s="1"/>
  <c r="I2079" i="41" a="1"/>
  <c r="I2079" i="41" s="1"/>
  <c r="I2080" i="41" a="1"/>
  <c r="I2080" i="41" s="1"/>
  <c r="I2081" i="41" a="1"/>
  <c r="I2081" i="41" s="1"/>
  <c r="I2082" i="41" a="1"/>
  <c r="I2082" i="41" s="1"/>
  <c r="I2083" i="41" a="1"/>
  <c r="I2083" i="41" s="1"/>
  <c r="I2084" i="41" a="1"/>
  <c r="I2084" i="41" s="1"/>
  <c r="I2085" i="41" a="1"/>
  <c r="I2085" i="41" s="1"/>
  <c r="I2086" i="41" a="1"/>
  <c r="I2086" i="41" s="1"/>
  <c r="I2087" i="41" a="1"/>
  <c r="I2087" i="41" s="1"/>
  <c r="I2088" i="41" a="1"/>
  <c r="I2088" i="41" s="1"/>
  <c r="I2089" i="41" a="1"/>
  <c r="I2089" i="41" s="1"/>
  <c r="I2090" i="41" a="1"/>
  <c r="I2090" i="41" s="1"/>
  <c r="I2091" i="41" a="1"/>
  <c r="I2091" i="41" s="1"/>
  <c r="I2092" i="41" a="1"/>
  <c r="I2092" i="41" s="1"/>
  <c r="I2093" i="41" a="1"/>
  <c r="I2093" i="41" s="1"/>
  <c r="I2094" i="41" a="1"/>
  <c r="I2094" i="41" s="1"/>
  <c r="I2095" i="41" a="1"/>
  <c r="I2095" i="41" s="1"/>
  <c r="I2096" i="41" a="1"/>
  <c r="I2096" i="41" s="1"/>
  <c r="I2097" i="41" a="1"/>
  <c r="I2097" i="41" s="1"/>
  <c r="I2098" i="41" a="1"/>
  <c r="I2098" i="41" s="1"/>
  <c r="I2099" i="41" a="1"/>
  <c r="I2099" i="41" s="1"/>
  <c r="I2100" i="41" a="1"/>
  <c r="I2100" i="41" s="1"/>
  <c r="I2101" i="41" a="1"/>
  <c r="I2101" i="41" s="1"/>
  <c r="I2102" i="41" a="1"/>
  <c r="I2102" i="41" s="1"/>
  <c r="I2103" i="41" a="1"/>
  <c r="I2103" i="41" s="1"/>
  <c r="I2104" i="41" a="1"/>
  <c r="I2104" i="41" s="1"/>
  <c r="I2105" i="41" a="1"/>
  <c r="I2105" i="41" s="1"/>
  <c r="I2106" i="41" a="1"/>
  <c r="I2106" i="41" s="1"/>
  <c r="I2107" i="41" a="1"/>
  <c r="I2107" i="41" s="1"/>
  <c r="I2108" i="41" a="1"/>
  <c r="I2108" i="41" s="1"/>
  <c r="I2109" i="41" a="1"/>
  <c r="I2109" i="41" s="1"/>
  <c r="I2110" i="41" a="1"/>
  <c r="I2110" i="41" s="1"/>
  <c r="I2111" i="41" a="1"/>
  <c r="I2111" i="41" s="1"/>
  <c r="I2112" i="41" a="1"/>
  <c r="I2112" i="41" s="1"/>
  <c r="I2113" i="41" a="1"/>
  <c r="I2113" i="41" s="1"/>
  <c r="I2114" i="41" a="1"/>
  <c r="I2114" i="41" s="1"/>
  <c r="I2115" i="41" a="1"/>
  <c r="I2115" i="41" s="1"/>
  <c r="I2116" i="41" a="1"/>
  <c r="I2116" i="41" s="1"/>
  <c r="I2117" i="41" a="1"/>
  <c r="I2117" i="41" s="1"/>
  <c r="I2118" i="41" a="1"/>
  <c r="I2118" i="41" s="1"/>
  <c r="I2119" i="41" a="1"/>
  <c r="I2119" i="41" s="1"/>
  <c r="I2120" i="41" a="1"/>
  <c r="I2120" i="41" s="1"/>
  <c r="I2121" i="41" a="1"/>
  <c r="I2121" i="41" s="1"/>
  <c r="I2122" i="41" a="1"/>
  <c r="I2122" i="41" s="1"/>
  <c r="I2123" i="41" a="1"/>
  <c r="I2123" i="41" s="1"/>
  <c r="I2124" i="41" a="1"/>
  <c r="I2124" i="41" s="1"/>
  <c r="I2125" i="41" a="1"/>
  <c r="I2125" i="41" s="1"/>
  <c r="I2126" i="41" a="1"/>
  <c r="I2126" i="41" s="1"/>
  <c r="I2127" i="41" a="1"/>
  <c r="I2127" i="41" s="1"/>
  <c r="I2128" i="41" a="1"/>
  <c r="I2128" i="41" s="1"/>
  <c r="I2129" i="41" a="1"/>
  <c r="I2129" i="41" s="1"/>
  <c r="I2130" i="41" a="1"/>
  <c r="I2130" i="41" s="1"/>
  <c r="I2131" i="41" a="1"/>
  <c r="I2131" i="41" s="1"/>
  <c r="I2132" i="41" a="1"/>
  <c r="I2132" i="41" s="1"/>
  <c r="I2133" i="41" a="1"/>
  <c r="I2133" i="41" s="1"/>
  <c r="I2134" i="41" a="1"/>
  <c r="I2134" i="41" s="1"/>
  <c r="I2135" i="41" a="1"/>
  <c r="I2135" i="41" s="1"/>
  <c r="I2136" i="41" a="1"/>
  <c r="I2136" i="41" s="1"/>
  <c r="I2137" i="41" a="1"/>
  <c r="I2137" i="41" s="1"/>
  <c r="I2138" i="41" a="1"/>
  <c r="I2138" i="41" s="1"/>
  <c r="I2139" i="41" a="1"/>
  <c r="I2139" i="41" s="1"/>
  <c r="I2140" i="41" a="1"/>
  <c r="I2140" i="41" s="1"/>
  <c r="I2141" i="41" a="1"/>
  <c r="I2141" i="41" s="1"/>
  <c r="I2142" i="41" a="1"/>
  <c r="I2142" i="41" s="1"/>
  <c r="I2143" i="41" a="1"/>
  <c r="I2143" i="41" s="1"/>
  <c r="I2144" i="41" a="1"/>
  <c r="I2144" i="41" s="1"/>
  <c r="I2145" i="41" a="1"/>
  <c r="I2145" i="41" s="1"/>
  <c r="I2146" i="41" a="1"/>
  <c r="I2146" i="41" s="1"/>
  <c r="I2147" i="41" a="1"/>
  <c r="I2147" i="41" s="1"/>
  <c r="I2148" i="41" a="1"/>
  <c r="I2148" i="41" s="1"/>
  <c r="I2149" i="41" a="1"/>
  <c r="I2149" i="41" s="1"/>
  <c r="I2150" i="41" a="1"/>
  <c r="I2150" i="41" s="1"/>
  <c r="I2151" i="41" a="1"/>
  <c r="I2151" i="41" s="1"/>
  <c r="I2152" i="41" a="1"/>
  <c r="I2152" i="41" s="1"/>
  <c r="I2153" i="41" a="1"/>
  <c r="I2153" i="41" s="1"/>
  <c r="I2154" i="41" a="1"/>
  <c r="I2154" i="41" s="1"/>
  <c r="I2155" i="41" a="1"/>
  <c r="I2155" i="41" s="1"/>
  <c r="I2156" i="41" a="1"/>
  <c r="I2156" i="41" s="1"/>
  <c r="I2157" i="41" a="1"/>
  <c r="I2157" i="41" s="1"/>
  <c r="I2158" i="41" a="1"/>
  <c r="I2158" i="41" s="1"/>
  <c r="I2159" i="41" a="1"/>
  <c r="I2159" i="41" s="1"/>
  <c r="I2160" i="41" a="1"/>
  <c r="I2160" i="41" s="1"/>
  <c r="I2161" i="41" a="1"/>
  <c r="I2161" i="41" s="1"/>
  <c r="I2162" i="41" a="1"/>
  <c r="I2162" i="41" s="1"/>
  <c r="I2163" i="41" a="1"/>
  <c r="I2163" i="41" s="1"/>
  <c r="I2164" i="41" a="1"/>
  <c r="I2164" i="41" s="1"/>
  <c r="I2165" i="41" a="1"/>
  <c r="I2165" i="41" s="1"/>
  <c r="I2166" i="41" a="1"/>
  <c r="I2166" i="41" s="1"/>
  <c r="I2167" i="41" a="1"/>
  <c r="I2167" i="41" s="1"/>
  <c r="I2168" i="41" a="1"/>
  <c r="I2168" i="41" s="1"/>
  <c r="I2169" i="41" a="1"/>
  <c r="I2169" i="41" s="1"/>
  <c r="I2170" i="41" a="1"/>
  <c r="I2170" i="41" s="1"/>
  <c r="I2171" i="41" a="1"/>
  <c r="I2171" i="41" s="1"/>
  <c r="I2172" i="41" a="1"/>
  <c r="I2172" i="41" s="1"/>
  <c r="I2173" i="41" a="1"/>
  <c r="I2173" i="41" s="1"/>
  <c r="I2174" i="41" a="1"/>
  <c r="I2174" i="41" s="1"/>
  <c r="I2175" i="41" a="1"/>
  <c r="I2175" i="41" s="1"/>
  <c r="I2176" i="41" a="1"/>
  <c r="I2176" i="41" s="1"/>
  <c r="I2177" i="41" a="1"/>
  <c r="I2177" i="41" s="1"/>
  <c r="I2178" i="41" a="1"/>
  <c r="I2178" i="41" s="1"/>
  <c r="I2179" i="41" a="1"/>
  <c r="I2179" i="41" s="1"/>
  <c r="I2180" i="41" a="1"/>
  <c r="I2180" i="41" s="1"/>
  <c r="I2181" i="41" a="1"/>
  <c r="I2181" i="41" s="1"/>
  <c r="I2182" i="41" a="1"/>
  <c r="I2182" i="41" s="1"/>
  <c r="I2183" i="41" a="1"/>
  <c r="I2183" i="41" s="1"/>
  <c r="I2184" i="41" a="1"/>
  <c r="I2184" i="41" s="1"/>
  <c r="I2185" i="41" a="1"/>
  <c r="I2185" i="41" s="1"/>
  <c r="I2186" i="41" a="1"/>
  <c r="I2186" i="41" s="1"/>
  <c r="I2187" i="41" a="1"/>
  <c r="I2187" i="41" s="1"/>
  <c r="I2188" i="41" a="1"/>
  <c r="I2188" i="41" s="1"/>
  <c r="I2189" i="41" a="1"/>
  <c r="I2189" i="41" s="1"/>
  <c r="I2190" i="41" a="1"/>
  <c r="I2190" i="41" s="1"/>
  <c r="I2191" i="41" a="1"/>
  <c r="I2191" i="41" s="1"/>
  <c r="I2192" i="41" a="1"/>
  <c r="I2192" i="41" s="1"/>
  <c r="I2193" i="41" a="1"/>
  <c r="I2193" i="41" s="1"/>
  <c r="I2194" i="41" a="1"/>
  <c r="I2194" i="41" s="1"/>
  <c r="I2195" i="41" a="1"/>
  <c r="I2195" i="41" s="1"/>
  <c r="I2196" i="41" a="1"/>
  <c r="I2196" i="41" s="1"/>
  <c r="I2197" i="41" a="1"/>
  <c r="I2197" i="41" s="1"/>
  <c r="I2198" i="41" a="1"/>
  <c r="I2198" i="41" s="1"/>
  <c r="I2199" i="41" a="1"/>
  <c r="I2199" i="41" s="1"/>
  <c r="I2200" i="41" a="1"/>
  <c r="I2200" i="41" s="1"/>
  <c r="I2201" i="41" a="1"/>
  <c r="I2201" i="41" s="1"/>
  <c r="I2202" i="41" a="1"/>
  <c r="I2202" i="41" s="1"/>
  <c r="I2203" i="41" a="1"/>
  <c r="I2203" i="41" s="1"/>
  <c r="I2204" i="41" a="1"/>
  <c r="I2204" i="41" s="1"/>
  <c r="I2205" i="41" a="1"/>
  <c r="I2205" i="41" s="1"/>
  <c r="I2206" i="41" a="1"/>
  <c r="I2206" i="41" s="1"/>
  <c r="I2207" i="41" a="1"/>
  <c r="I2207" i="41" s="1"/>
  <c r="I2208" i="41" a="1"/>
  <c r="I2208" i="41" s="1"/>
  <c r="I2209" i="41" a="1"/>
  <c r="I2209" i="41" s="1"/>
  <c r="I2210" i="41" a="1"/>
  <c r="I2210" i="41" s="1"/>
  <c r="I2211" i="41" a="1"/>
  <c r="I2211" i="41" s="1"/>
  <c r="I2212" i="41" a="1"/>
  <c r="I2212" i="41" s="1"/>
  <c r="I2213" i="41" a="1"/>
  <c r="I2213" i="41" s="1"/>
  <c r="I2214" i="41" a="1"/>
  <c r="I2214" i="41" s="1"/>
  <c r="I2215" i="41" a="1"/>
  <c r="I2215" i="41" s="1"/>
  <c r="I2216" i="41" a="1"/>
  <c r="I2216" i="41" s="1"/>
  <c r="I2217" i="41" a="1"/>
  <c r="I2217" i="41" s="1"/>
  <c r="I2218" i="41" a="1"/>
  <c r="I2218" i="41" s="1"/>
  <c r="I2219" i="41" a="1"/>
  <c r="I2219" i="41" s="1"/>
  <c r="I2220" i="41" a="1"/>
  <c r="I2220" i="41" s="1"/>
  <c r="I2221" i="41" a="1"/>
  <c r="I2221" i="41" s="1"/>
  <c r="I2222" i="41" a="1"/>
  <c r="I2222" i="41" s="1"/>
  <c r="I2223" i="41" a="1"/>
  <c r="I2223" i="41" s="1"/>
  <c r="I2224" i="41" a="1"/>
  <c r="I2224" i="41" s="1"/>
  <c r="I2225" i="41" a="1"/>
  <c r="I2225" i="41" s="1"/>
  <c r="I2226" i="41" a="1"/>
  <c r="I2226" i="41" s="1"/>
  <c r="I2227" i="41" a="1"/>
  <c r="I2227" i="41" s="1"/>
  <c r="I2228" i="41" a="1"/>
  <c r="I2228" i="41" s="1"/>
  <c r="I2229" i="41" a="1"/>
  <c r="I2229" i="41" s="1"/>
  <c r="I2230" i="41" a="1"/>
  <c r="I2230" i="41" s="1"/>
  <c r="I2231" i="41" a="1"/>
  <c r="I2231" i="41" s="1"/>
  <c r="I2232" i="41" a="1"/>
  <c r="I2232" i="41" s="1"/>
  <c r="I2233" i="41" a="1"/>
  <c r="I2233" i="41" s="1"/>
  <c r="I2234" i="41" a="1"/>
  <c r="I2234" i="41" s="1"/>
  <c r="I2235" i="41" a="1"/>
  <c r="I2235" i="41" s="1"/>
  <c r="I2236" i="41" a="1"/>
  <c r="I2236" i="41" s="1"/>
  <c r="I2237" i="41" a="1"/>
  <c r="I2237" i="41" s="1"/>
  <c r="I2238" i="41" a="1"/>
  <c r="I2238" i="41" s="1"/>
  <c r="I2239" i="41" a="1"/>
  <c r="I2239" i="41" s="1"/>
  <c r="I2240" i="41" a="1"/>
  <c r="I2240" i="41" s="1"/>
  <c r="I2241" i="41" a="1"/>
  <c r="I2241" i="41" s="1"/>
  <c r="I2242" i="41" a="1"/>
  <c r="I2242" i="41" s="1"/>
  <c r="I2243" i="41" a="1"/>
  <c r="I2243" i="41" s="1"/>
  <c r="I2244" i="41" a="1"/>
  <c r="I2244" i="41" s="1"/>
  <c r="I2245" i="41" a="1"/>
  <c r="I2245" i="41" s="1"/>
  <c r="I2246" i="41" a="1"/>
  <c r="I2246" i="41" s="1"/>
  <c r="I2247" i="41" a="1"/>
  <c r="I2247" i="41" s="1"/>
  <c r="I2248" i="41" a="1"/>
  <c r="I2248" i="41" s="1"/>
  <c r="I2249" i="41" a="1"/>
  <c r="I2249" i="41" s="1"/>
  <c r="I2250" i="41" a="1"/>
  <c r="I2250" i="41" s="1"/>
  <c r="I2251" i="41" a="1"/>
  <c r="I2251" i="41" s="1"/>
  <c r="I2252" i="41" a="1"/>
  <c r="I2252" i="41" s="1"/>
  <c r="I2253" i="41" a="1"/>
  <c r="I2253" i="41" s="1"/>
  <c r="I2254" i="41" a="1"/>
  <c r="I2254" i="41" s="1"/>
  <c r="I2255" i="41" a="1"/>
  <c r="I2255" i="41" s="1"/>
  <c r="I2256" i="41" a="1"/>
  <c r="I2256" i="41" s="1"/>
  <c r="I2257" i="41" a="1"/>
  <c r="I2257" i="41" s="1"/>
  <c r="I2258" i="41" a="1"/>
  <c r="I2258" i="41" s="1"/>
  <c r="I2259" i="41" a="1"/>
  <c r="I2259" i="41" s="1"/>
  <c r="I2260" i="41" a="1"/>
  <c r="I2260" i="41" s="1"/>
  <c r="I2261" i="41" a="1"/>
  <c r="I2261" i="41" s="1"/>
  <c r="I2262" i="41" a="1"/>
  <c r="I2262" i="41" s="1"/>
  <c r="I2263" i="41" a="1"/>
  <c r="I2263" i="41" s="1"/>
  <c r="I2264" i="41" a="1"/>
  <c r="I2264" i="41" s="1"/>
  <c r="I2265" i="41" a="1"/>
  <c r="I2265" i="41" s="1"/>
  <c r="I2266" i="41" a="1"/>
  <c r="I2266" i="41" s="1"/>
  <c r="I2267" i="41" a="1"/>
  <c r="I2267" i="41" s="1"/>
  <c r="I2268" i="41" a="1"/>
  <c r="I2268" i="41" s="1"/>
  <c r="I2269" i="41" a="1"/>
  <c r="I2269" i="41" s="1"/>
  <c r="I2270" i="41" a="1"/>
  <c r="I2270" i="41" s="1"/>
  <c r="I2271" i="41" a="1"/>
  <c r="I2271" i="41" s="1"/>
  <c r="I2272" i="41" a="1"/>
  <c r="I2272" i="41" s="1"/>
  <c r="I2273" i="41" a="1"/>
  <c r="I2273" i="41" s="1"/>
  <c r="I2274" i="41" a="1"/>
  <c r="I2274" i="41" s="1"/>
  <c r="I2275" i="41" a="1"/>
  <c r="I2275" i="41" s="1"/>
  <c r="I2276" i="41" a="1"/>
  <c r="I2276" i="41" s="1"/>
  <c r="I2277" i="41" a="1"/>
  <c r="I2277" i="41" s="1"/>
  <c r="I2278" i="41" a="1"/>
  <c r="I2278" i="41" s="1"/>
  <c r="I2279" i="41" a="1"/>
  <c r="I2279" i="41" s="1"/>
  <c r="I2280" i="41" a="1"/>
  <c r="I2280" i="41" s="1"/>
  <c r="I2281" i="41" a="1"/>
  <c r="I2281" i="41" s="1"/>
  <c r="I2282" i="41" a="1"/>
  <c r="I2282" i="41" s="1"/>
  <c r="I2283" i="41" a="1"/>
  <c r="I2283" i="41" s="1"/>
  <c r="I2284" i="41" a="1"/>
  <c r="I2284" i="41" s="1"/>
  <c r="I2285" i="41" a="1"/>
  <c r="I2285" i="41" s="1"/>
  <c r="I2286" i="41" a="1"/>
  <c r="I2286" i="41" s="1"/>
  <c r="I2287" i="41" a="1"/>
  <c r="I2287" i="41" s="1"/>
  <c r="I2288" i="41" a="1"/>
  <c r="I2288" i="41" s="1"/>
  <c r="I2289" i="41" a="1"/>
  <c r="I2289" i="41" s="1"/>
  <c r="I2290" i="41" a="1"/>
  <c r="I2290" i="41" s="1"/>
  <c r="I2291" i="41" a="1"/>
  <c r="I2291" i="41" s="1"/>
  <c r="I2292" i="41" a="1"/>
  <c r="I2292" i="41" s="1"/>
  <c r="I2293" i="41" a="1"/>
  <c r="I2293" i="41" s="1"/>
  <c r="I2294" i="41" a="1"/>
  <c r="I2294" i="41" s="1"/>
  <c r="I2295" i="41" a="1"/>
  <c r="I2295" i="41" s="1"/>
  <c r="I2296" i="41" a="1"/>
  <c r="I2296" i="41" s="1"/>
  <c r="I2297" i="41" a="1"/>
  <c r="I2297" i="41" s="1"/>
  <c r="I2298" i="41" a="1"/>
  <c r="I2298" i="41" s="1"/>
  <c r="I2299" i="41" a="1"/>
  <c r="I2299" i="41" s="1"/>
  <c r="I2300" i="41" a="1"/>
  <c r="I2300" i="41" s="1"/>
  <c r="I2301" i="41" a="1"/>
  <c r="I2301" i="41" s="1"/>
  <c r="I2302" i="41" a="1"/>
  <c r="I2302" i="41" s="1"/>
  <c r="I2303" i="41" a="1"/>
  <c r="I2303" i="41" s="1"/>
  <c r="I2304" i="41" a="1"/>
  <c r="I2304" i="41" s="1"/>
  <c r="I2305" i="41" a="1"/>
  <c r="I2305" i="41" s="1"/>
  <c r="I2306" i="41" a="1"/>
  <c r="I2306" i="41" s="1"/>
  <c r="I2307" i="41" a="1"/>
  <c r="I2307" i="41" s="1"/>
  <c r="I2308" i="41" a="1"/>
  <c r="I2308" i="41" s="1"/>
  <c r="I2309" i="41" a="1"/>
  <c r="I2309" i="41" s="1"/>
  <c r="I2310" i="41" a="1"/>
  <c r="I2310" i="41" s="1"/>
  <c r="I2311" i="41" a="1"/>
  <c r="I2311" i="41" s="1"/>
  <c r="I2312" i="41" a="1"/>
  <c r="I2312" i="41" s="1"/>
  <c r="I2313" i="41" a="1"/>
  <c r="I2313" i="41" s="1"/>
  <c r="I2314" i="41" a="1"/>
  <c r="I2314" i="41" s="1"/>
  <c r="I2315" i="41" a="1"/>
  <c r="I2315" i="41" s="1"/>
  <c r="I2316" i="41" a="1"/>
  <c r="I2316" i="41" s="1"/>
  <c r="I2317" i="41" a="1"/>
  <c r="I2317" i="41" s="1"/>
  <c r="I2318" i="41" a="1"/>
  <c r="I2318" i="41" s="1"/>
  <c r="I2319" i="41" a="1"/>
  <c r="I2319" i="41" s="1"/>
  <c r="I2320" i="41" a="1"/>
  <c r="I2320" i="41" s="1"/>
  <c r="I2321" i="41" a="1"/>
  <c r="I2321" i="41" s="1"/>
  <c r="I2322" i="41" a="1"/>
  <c r="I2322" i="41" s="1"/>
  <c r="I2323" i="41" a="1"/>
  <c r="I2323" i="41" s="1"/>
  <c r="I2324" i="41" a="1"/>
  <c r="I2324" i="41" s="1"/>
  <c r="I2325" i="41" a="1"/>
  <c r="I2325" i="41" s="1"/>
  <c r="I2326" i="41" a="1"/>
  <c r="I2326" i="41" s="1"/>
  <c r="I2327" i="41" a="1"/>
  <c r="I2327" i="41" s="1"/>
  <c r="I2328" i="41" a="1"/>
  <c r="I2328" i="41" s="1"/>
  <c r="I2329" i="41" a="1"/>
  <c r="I2329" i="41" s="1"/>
  <c r="I2330" i="41" a="1"/>
  <c r="I2330" i="41" s="1"/>
  <c r="I2331" i="41" a="1"/>
  <c r="I2331" i="41" s="1"/>
  <c r="I2332" i="41" a="1"/>
  <c r="I2332" i="41" s="1"/>
  <c r="I2333" i="41" a="1"/>
  <c r="I2333" i="41" s="1"/>
  <c r="I2334" i="41" a="1"/>
  <c r="I2334" i="41" s="1"/>
  <c r="I2335" i="41" a="1"/>
  <c r="I2335" i="41" s="1"/>
  <c r="I2336" i="41" a="1"/>
  <c r="I2336" i="41" s="1"/>
  <c r="I2337" i="41" a="1"/>
  <c r="I2337" i="41" s="1"/>
  <c r="I2338" i="41" a="1"/>
  <c r="I2338" i="41" s="1"/>
  <c r="I2339" i="41" a="1"/>
  <c r="I2339" i="41" s="1"/>
  <c r="I2340" i="41" a="1"/>
  <c r="I2340" i="41" s="1"/>
  <c r="I2341" i="41" a="1"/>
  <c r="I2341" i="41" s="1"/>
  <c r="I2342" i="41" a="1"/>
  <c r="I2342" i="41" s="1"/>
  <c r="I2343" i="41" a="1"/>
  <c r="I2343" i="41" s="1"/>
  <c r="I2344" i="41" a="1"/>
  <c r="I2344" i="41" s="1"/>
  <c r="I2345" i="41" a="1"/>
  <c r="I2345" i="41" s="1"/>
  <c r="I2346" i="41" a="1"/>
  <c r="I2346" i="41" s="1"/>
  <c r="I2347" i="41" a="1"/>
  <c r="I2347" i="41" s="1"/>
  <c r="I2348" i="41" a="1"/>
  <c r="I2348" i="41" s="1"/>
  <c r="I2349" i="41" a="1"/>
  <c r="I2349" i="41" s="1"/>
  <c r="I2350" i="41" a="1"/>
  <c r="I2350" i="41" s="1"/>
  <c r="I2351" i="41" a="1"/>
  <c r="I2351" i="41" s="1"/>
  <c r="I2352" i="41" a="1"/>
  <c r="I2352" i="41" s="1"/>
  <c r="I2353" i="41" a="1"/>
  <c r="I2353" i="41" s="1"/>
  <c r="I2354" i="41" a="1"/>
  <c r="I2354" i="41" s="1"/>
  <c r="I2355" i="41" a="1"/>
  <c r="I2355" i="41" s="1"/>
  <c r="I2356" i="41" a="1"/>
  <c r="I2356" i="41" s="1"/>
  <c r="I2357" i="41" a="1"/>
  <c r="I2357" i="41" s="1"/>
  <c r="I2358" i="41" a="1"/>
  <c r="I2358" i="41" s="1"/>
  <c r="I2359" i="41" a="1"/>
  <c r="I2359" i="41" s="1"/>
  <c r="I2360" i="41" a="1"/>
  <c r="I2360" i="41" s="1"/>
  <c r="I2361" i="41" a="1"/>
  <c r="I2361" i="41" s="1"/>
  <c r="I2362" i="41" a="1"/>
  <c r="I2362" i="41" s="1"/>
  <c r="I2363" i="41" a="1"/>
  <c r="I2363" i="41" s="1"/>
  <c r="I2364" i="41" a="1"/>
  <c r="I2364" i="41" s="1"/>
  <c r="I2365" i="41" a="1"/>
  <c r="I2365" i="41" s="1"/>
  <c r="I2366" i="41" a="1"/>
  <c r="I2366" i="41" s="1"/>
  <c r="I2367" i="41" a="1"/>
  <c r="I2367" i="41" s="1"/>
  <c r="I2368" i="41" a="1"/>
  <c r="I2368" i="41" s="1"/>
  <c r="I2369" i="41" a="1"/>
  <c r="I2369" i="41" s="1"/>
  <c r="I2370" i="41" a="1"/>
  <c r="I2370" i="41" s="1"/>
  <c r="I2371" i="41" a="1"/>
  <c r="I2371" i="41" s="1"/>
  <c r="I2372" i="41" a="1"/>
  <c r="I2372" i="41" s="1"/>
  <c r="I2373" i="41" a="1"/>
  <c r="I2373" i="41" s="1"/>
  <c r="I2374" i="41" a="1"/>
  <c r="I2374" i="41" s="1"/>
  <c r="I2375" i="41" a="1"/>
  <c r="I2375" i="41" s="1"/>
  <c r="I2376" i="41" a="1"/>
  <c r="I2376" i="41" s="1"/>
  <c r="I2377" i="41" a="1"/>
  <c r="I2377" i="41" s="1"/>
  <c r="I2378" i="41" a="1"/>
  <c r="I2378" i="41" s="1"/>
  <c r="I2379" i="41" a="1"/>
  <c r="I2379" i="41" s="1"/>
  <c r="I2380" i="41" a="1"/>
  <c r="I2380" i="41" s="1"/>
  <c r="I2381" i="41" a="1"/>
  <c r="I2381" i="41" s="1"/>
  <c r="I2382" i="41" a="1"/>
  <c r="I2382" i="41" s="1"/>
  <c r="I2383" i="41" a="1"/>
  <c r="I2383" i="41" s="1"/>
  <c r="I2384" i="41" a="1"/>
  <c r="I2384" i="41" s="1"/>
  <c r="I2385" i="41" a="1"/>
  <c r="I2385" i="41" s="1"/>
  <c r="I2386" i="41" a="1"/>
  <c r="I2386" i="41" s="1"/>
  <c r="I2387" i="41" a="1"/>
  <c r="I2387" i="41" s="1"/>
  <c r="I2388" i="41" a="1"/>
  <c r="I2388" i="41" s="1"/>
  <c r="I2389" i="41" a="1"/>
  <c r="I2389" i="41" s="1"/>
  <c r="I2390" i="41" a="1"/>
  <c r="I2390" i="41" s="1"/>
  <c r="I2391" i="41" a="1"/>
  <c r="I2391" i="41" s="1"/>
  <c r="I2392" i="41" a="1"/>
  <c r="I2392" i="41" s="1"/>
  <c r="I2393" i="41" a="1"/>
  <c r="I2393" i="41" s="1"/>
  <c r="I2394" i="41" a="1"/>
  <c r="I2394" i="41" s="1"/>
  <c r="I2395" i="41" a="1"/>
  <c r="I2395" i="41" s="1"/>
  <c r="I2396" i="41" a="1"/>
  <c r="I2396" i="41" s="1"/>
  <c r="I2397" i="41" a="1"/>
  <c r="I2397" i="41" s="1"/>
  <c r="I2398" i="41" a="1"/>
  <c r="I2398" i="41" s="1"/>
  <c r="I2399" i="41" a="1"/>
  <c r="I2399" i="41" s="1"/>
  <c r="I2400" i="41" a="1"/>
  <c r="I2400" i="41" s="1"/>
  <c r="I2401" i="41" a="1"/>
  <c r="I2401" i="41" s="1"/>
  <c r="I2402" i="41" a="1"/>
  <c r="I2402" i="41" s="1"/>
  <c r="I2403" i="41" a="1"/>
  <c r="I2403" i="41" s="1"/>
  <c r="I2404" i="41" a="1"/>
  <c r="I2404" i="41" s="1"/>
  <c r="I2405" i="41" a="1"/>
  <c r="I2405" i="41" s="1"/>
  <c r="I2406" i="41" a="1"/>
  <c r="I2406" i="41" s="1"/>
  <c r="I2407" i="41" a="1"/>
  <c r="I2407" i="41" s="1"/>
  <c r="I2408" i="41" a="1"/>
  <c r="I2408" i="41" s="1"/>
  <c r="I2409" i="41" a="1"/>
  <c r="I2409" i="41" s="1"/>
  <c r="I2410" i="41" a="1"/>
  <c r="I2410" i="41" s="1"/>
  <c r="I2411" i="41" a="1"/>
  <c r="I2411" i="41" s="1"/>
  <c r="I2412" i="41" a="1"/>
  <c r="I2412" i="41" s="1"/>
  <c r="I2413" i="41" a="1"/>
  <c r="I2413" i="41" s="1"/>
  <c r="I2414" i="41" a="1"/>
  <c r="I2414" i="41" s="1"/>
  <c r="I2415" i="41" a="1"/>
  <c r="I2415" i="41" s="1"/>
  <c r="I2416" i="41" a="1"/>
  <c r="I2416" i="41" s="1"/>
  <c r="I2417" i="41" a="1"/>
  <c r="I2417" i="41" s="1"/>
  <c r="I2418" i="41" a="1"/>
  <c r="I2418" i="41" s="1"/>
  <c r="I2419" i="41" a="1"/>
  <c r="I2419" i="41" s="1"/>
  <c r="I2420" i="41" a="1"/>
  <c r="I2420" i="41" s="1"/>
  <c r="I2421" i="41" a="1"/>
  <c r="I2421" i="41" s="1"/>
  <c r="I2422" i="41" a="1"/>
  <c r="I2422" i="41" s="1"/>
  <c r="I2423" i="41" a="1"/>
  <c r="I2423" i="41" s="1"/>
  <c r="I2424" i="41" a="1"/>
  <c r="I2424" i="41" s="1"/>
  <c r="I2425" i="41" a="1"/>
  <c r="I2425" i="41" s="1"/>
  <c r="I2426" i="41" a="1"/>
  <c r="I2426" i="41" s="1"/>
  <c r="I2427" i="41" a="1"/>
  <c r="I2427" i="41" s="1"/>
  <c r="I2428" i="41" a="1"/>
  <c r="I2428" i="41" s="1"/>
  <c r="I2429" i="41" a="1"/>
  <c r="I2429" i="41" s="1"/>
  <c r="I2430" i="41" a="1"/>
  <c r="I2430" i="41" s="1"/>
  <c r="I2431" i="41" a="1"/>
  <c r="I2431" i="41" s="1"/>
  <c r="I2432" i="41" a="1"/>
  <c r="I2432" i="41" s="1"/>
  <c r="I2433" i="41" a="1"/>
  <c r="I2433" i="41" s="1"/>
  <c r="I2434" i="41" a="1"/>
  <c r="I2434" i="41" s="1"/>
  <c r="I2435" i="41" a="1"/>
  <c r="I2435" i="41" s="1"/>
  <c r="I2436" i="41" a="1"/>
  <c r="I2436" i="41" s="1"/>
  <c r="I2437" i="41" a="1"/>
  <c r="I2437" i="41" s="1"/>
  <c r="I2438" i="41" a="1"/>
  <c r="I2438" i="41" s="1"/>
  <c r="I2439" i="41" a="1"/>
  <c r="I2439" i="41" s="1"/>
  <c r="I2440" i="41" a="1"/>
  <c r="I2440" i="41" s="1"/>
  <c r="I2441" i="41" a="1"/>
  <c r="I2441" i="41" s="1"/>
  <c r="I2442" i="41" a="1"/>
  <c r="I2442" i="41" s="1"/>
  <c r="I2443" i="41" a="1"/>
  <c r="I2443" i="41" s="1"/>
  <c r="I2444" i="41" a="1"/>
  <c r="I2444" i="41" s="1"/>
  <c r="I2445" i="41" a="1"/>
  <c r="I2445" i="41" s="1"/>
  <c r="I2446" i="41" a="1"/>
  <c r="I2446" i="41" s="1"/>
  <c r="I2447" i="41" a="1"/>
  <c r="I2447" i="41" s="1"/>
  <c r="I2448" i="41" a="1"/>
  <c r="I2448" i="41" s="1"/>
  <c r="I2449" i="41" a="1"/>
  <c r="I2449" i="41" s="1"/>
  <c r="I2450" i="41" a="1"/>
  <c r="I2450" i="41" s="1"/>
  <c r="I2451" i="41" a="1"/>
  <c r="I2451" i="41" s="1"/>
  <c r="I2452" i="41" a="1"/>
  <c r="I2452" i="41" s="1"/>
  <c r="I2453" i="41" a="1"/>
  <c r="I2453" i="41" s="1"/>
  <c r="I2454" i="41" a="1"/>
  <c r="I2454" i="41" s="1"/>
  <c r="I2455" i="41" a="1"/>
  <c r="I2455" i="41" s="1"/>
  <c r="I2456" i="41" a="1"/>
  <c r="I2456" i="41" s="1"/>
  <c r="I2457" i="41" a="1"/>
  <c r="I2457" i="41" s="1"/>
  <c r="I2458" i="41" a="1"/>
  <c r="I2458" i="41" s="1"/>
  <c r="I2459" i="41" a="1"/>
  <c r="I2459" i="41" s="1"/>
  <c r="I2460" i="41" a="1"/>
  <c r="I2460" i="41" s="1"/>
  <c r="I2461" i="41" a="1"/>
  <c r="I2461" i="41" s="1"/>
  <c r="I2462" i="41" a="1"/>
  <c r="I2462" i="41" s="1"/>
  <c r="I2463" i="41" a="1"/>
  <c r="I2463" i="41" s="1"/>
  <c r="I2464" i="41" a="1"/>
  <c r="I2464" i="41" s="1"/>
  <c r="I2465" i="41" a="1"/>
  <c r="I2465" i="41" s="1"/>
  <c r="I2466" i="41" a="1"/>
  <c r="I2466" i="41" s="1"/>
  <c r="I2467" i="41" a="1"/>
  <c r="I2467" i="41" s="1"/>
  <c r="I2468" i="41" a="1"/>
  <c r="I2468" i="41" s="1"/>
  <c r="I2469" i="41" a="1"/>
  <c r="I2469" i="41" s="1"/>
  <c r="I2470" i="41" a="1"/>
  <c r="I2470" i="41" s="1"/>
  <c r="I2471" i="41" a="1"/>
  <c r="I2471" i="41" s="1"/>
  <c r="I2472" i="41" a="1"/>
  <c r="I2472" i="41" s="1"/>
  <c r="I2473" i="41" a="1"/>
  <c r="I2473" i="41" s="1"/>
  <c r="I2474" i="41" a="1"/>
  <c r="I2474" i="41" s="1"/>
  <c r="I2475" i="41" a="1"/>
  <c r="I2475" i="41" s="1"/>
  <c r="I2476" i="41" a="1"/>
  <c r="I2476" i="41" s="1"/>
  <c r="I2477" i="41" a="1"/>
  <c r="I2477" i="41" s="1"/>
  <c r="I2478" i="41" a="1"/>
  <c r="I2478" i="41" s="1"/>
  <c r="I2479" i="41" a="1"/>
  <c r="I2479" i="41" s="1"/>
  <c r="I2480" i="41" a="1"/>
  <c r="I2480" i="41" s="1"/>
  <c r="I2481" i="41" a="1"/>
  <c r="I2481" i="41" s="1"/>
  <c r="I2482" i="41" a="1"/>
  <c r="I2482" i="41" s="1"/>
  <c r="I2483" i="41" a="1"/>
  <c r="I2483" i="41" s="1"/>
  <c r="I2484" i="41" a="1"/>
  <c r="I2484" i="41" s="1"/>
  <c r="I2485" i="41" a="1"/>
  <c r="I2485" i="41" s="1"/>
  <c r="I2486" i="41" a="1"/>
  <c r="I2486" i="41" s="1"/>
  <c r="I2487" i="41" a="1"/>
  <c r="I2487" i="41" s="1"/>
  <c r="I2488" i="41" a="1"/>
  <c r="I2488" i="41" s="1"/>
  <c r="I2489" i="41" a="1"/>
  <c r="I2489" i="41" s="1"/>
  <c r="I2490" i="41" a="1"/>
  <c r="I2490" i="41" s="1"/>
  <c r="I2491" i="41" a="1"/>
  <c r="I2491" i="41" s="1"/>
  <c r="I2492" i="41" a="1"/>
  <c r="I2492" i="41" s="1"/>
  <c r="I2493" i="41" a="1"/>
  <c r="I2493" i="41" s="1"/>
  <c r="I2494" i="41" a="1"/>
  <c r="I2494" i="41" s="1"/>
  <c r="I2495" i="41" a="1"/>
  <c r="I2495" i="41" s="1"/>
  <c r="I2496" i="41" a="1"/>
  <c r="I2496" i="41" s="1"/>
  <c r="I2497" i="41" a="1"/>
  <c r="I2497" i="41" s="1"/>
  <c r="I2498" i="41" a="1"/>
  <c r="I2498" i="41" s="1"/>
  <c r="I2499" i="41" a="1"/>
  <c r="I2499" i="41" s="1"/>
  <c r="I2500" i="41" a="1"/>
  <c r="I2500" i="41" s="1"/>
  <c r="I2501" i="41" a="1"/>
  <c r="I2501" i="41" s="1"/>
  <c r="I2502" i="41" a="1"/>
  <c r="I2502" i="41" s="1"/>
  <c r="I2503" i="41" a="1"/>
  <c r="I2503" i="41" s="1"/>
  <c r="I2504" i="41" a="1"/>
  <c r="I2504" i="41" s="1"/>
  <c r="I2505" i="41" a="1"/>
  <c r="I2505" i="41" s="1"/>
  <c r="I2506" i="41" a="1"/>
  <c r="I2506" i="41" s="1"/>
  <c r="I2507" i="41" a="1"/>
  <c r="I2507" i="41" s="1"/>
  <c r="I2508" i="41" a="1"/>
  <c r="I2508" i="41" s="1"/>
  <c r="I2509" i="41" a="1"/>
  <c r="I2509" i="41" s="1"/>
  <c r="I2510" i="41" a="1"/>
  <c r="I2510" i="41" s="1"/>
  <c r="I2511" i="41" a="1"/>
  <c r="I2511" i="41" s="1"/>
  <c r="I2512" i="41" a="1"/>
  <c r="I2512" i="41" s="1"/>
  <c r="I2513" i="41" a="1"/>
  <c r="I2513" i="41" s="1"/>
  <c r="I2514" i="41" a="1"/>
  <c r="I2514" i="41" s="1"/>
  <c r="I2515" i="41" a="1"/>
  <c r="I2515" i="41" s="1"/>
  <c r="I2516" i="41" a="1"/>
  <c r="I2516" i="41" s="1"/>
  <c r="I2517" i="41" a="1"/>
  <c r="I2517" i="41" s="1"/>
  <c r="I2518" i="41" a="1"/>
  <c r="I2518" i="41" s="1"/>
  <c r="I2519" i="41" a="1"/>
  <c r="I2519" i="41" s="1"/>
  <c r="I2520" i="41" a="1"/>
  <c r="I2520" i="41" s="1"/>
  <c r="I2521" i="41" a="1"/>
  <c r="I2521" i="41" s="1"/>
  <c r="I2522" i="41" a="1"/>
  <c r="I2522" i="41" s="1"/>
  <c r="I2523" i="41" a="1"/>
  <c r="I2523" i="41" s="1"/>
  <c r="I2524" i="41" a="1"/>
  <c r="I2524" i="41" s="1"/>
  <c r="I2525" i="41" a="1"/>
  <c r="I2525" i="41" s="1"/>
  <c r="I2526" i="41" a="1"/>
  <c r="I2526" i="41" s="1"/>
  <c r="I2527" i="41" a="1"/>
  <c r="I2527" i="41" s="1"/>
  <c r="I2528" i="41" a="1"/>
  <c r="I2528" i="41" s="1"/>
  <c r="I2529" i="41" a="1"/>
  <c r="I2529" i="41" s="1"/>
  <c r="I2530" i="41" a="1"/>
  <c r="I2530" i="41" s="1"/>
  <c r="I2531" i="41" a="1"/>
  <c r="I2531" i="41" s="1"/>
  <c r="I2532" i="41" a="1"/>
  <c r="I2532" i="41" s="1"/>
  <c r="I2533" i="41" a="1"/>
  <c r="I2533" i="41" s="1"/>
  <c r="I2534" i="41" a="1"/>
  <c r="I2534" i="41" s="1"/>
  <c r="I2535" i="41" a="1"/>
  <c r="I2535" i="41" s="1"/>
  <c r="I2536" i="41" a="1"/>
  <c r="I2536" i="41" s="1"/>
  <c r="I2537" i="41" a="1"/>
  <c r="I2537" i="41" s="1"/>
  <c r="I2538" i="41" a="1"/>
  <c r="I2538" i="41" s="1"/>
  <c r="I2539" i="41" a="1"/>
  <c r="I2539" i="41" s="1"/>
  <c r="I2540" i="41" a="1"/>
  <c r="I2540" i="41" s="1"/>
  <c r="I2541" i="41" a="1"/>
  <c r="I2541" i="41" s="1"/>
  <c r="I2542" i="41" a="1"/>
  <c r="I2542" i="41" s="1"/>
  <c r="I2543" i="41" a="1"/>
  <c r="I2543" i="41" s="1"/>
  <c r="I2544" i="41" a="1"/>
  <c r="I2544" i="41" s="1"/>
  <c r="I2545" i="41" a="1"/>
  <c r="I2545" i="41" s="1"/>
  <c r="I2546" i="41" a="1"/>
  <c r="I2546" i="41" s="1"/>
  <c r="I2547" i="41" a="1"/>
  <c r="I2547" i="41" s="1"/>
  <c r="I2548" i="41" a="1"/>
  <c r="I2548" i="41" s="1"/>
  <c r="I2549" i="41" a="1"/>
  <c r="I2549" i="41" s="1"/>
  <c r="I2550" i="41" a="1"/>
  <c r="I2550" i="41" s="1"/>
  <c r="I2551" i="41" a="1"/>
  <c r="I2551" i="41" s="1"/>
  <c r="I2552" i="41" a="1"/>
  <c r="I2552" i="41" s="1"/>
  <c r="I2553" i="41" a="1"/>
  <c r="I2553" i="41" s="1"/>
  <c r="I2554" i="41" a="1"/>
  <c r="I2554" i="41" s="1"/>
  <c r="I2555" i="41" a="1"/>
  <c r="I2555" i="41" s="1"/>
  <c r="I2556" i="41" a="1"/>
  <c r="I2556" i="41" s="1"/>
  <c r="I2557" i="41" a="1"/>
  <c r="I2557" i="41" s="1"/>
  <c r="I2558" i="41" a="1"/>
  <c r="I2558" i="41" s="1"/>
  <c r="I2559" i="41" a="1"/>
  <c r="I2559" i="41" s="1"/>
  <c r="I2560" i="41" a="1"/>
  <c r="I2560" i="41" s="1"/>
  <c r="I2561" i="41" a="1"/>
  <c r="I2561" i="41" s="1"/>
  <c r="I2562" i="41" a="1"/>
  <c r="I2562" i="41" s="1"/>
  <c r="I2563" i="41" a="1"/>
  <c r="I2563" i="41" s="1"/>
  <c r="I2564" i="41" a="1"/>
  <c r="I2564" i="41" s="1"/>
  <c r="I2565" i="41" a="1"/>
  <c r="I2565" i="41" s="1"/>
  <c r="I2566" i="41" a="1"/>
  <c r="I2566" i="41" s="1"/>
  <c r="I2567" i="41" a="1"/>
  <c r="I2567" i="41" s="1"/>
  <c r="I2568" i="41" a="1"/>
  <c r="I2568" i="41" s="1"/>
  <c r="I2569" i="41" a="1"/>
  <c r="I2569" i="41" s="1"/>
  <c r="I2570" i="41" a="1"/>
  <c r="I2570" i="41" s="1"/>
  <c r="I2571" i="41" a="1"/>
  <c r="I2571" i="41" s="1"/>
  <c r="I2572" i="41" a="1"/>
  <c r="I2572" i="41" s="1"/>
  <c r="I2573" i="41" a="1"/>
  <c r="I2573" i="41" s="1"/>
  <c r="I2574" i="41" a="1"/>
  <c r="I2574" i="41" s="1"/>
  <c r="I2575" i="41" a="1"/>
  <c r="I2575" i="41" s="1"/>
  <c r="I2576" i="41" a="1"/>
  <c r="I2576" i="41" s="1"/>
  <c r="I2577" i="41" a="1"/>
  <c r="I2577" i="41" s="1"/>
  <c r="I2578" i="41" a="1"/>
  <c r="I2578" i="41" s="1"/>
  <c r="I2579" i="41" a="1"/>
  <c r="I2579" i="41" s="1"/>
  <c r="I2580" i="41" a="1"/>
  <c r="I2580" i="41" s="1"/>
  <c r="I2581" i="41" a="1"/>
  <c r="I2581" i="41" s="1"/>
  <c r="I2582" i="41" a="1"/>
  <c r="I2582" i="41" s="1"/>
  <c r="I2583" i="41" a="1"/>
  <c r="I2583" i="41" s="1"/>
  <c r="I2584" i="41" a="1"/>
  <c r="I2584" i="41" s="1"/>
  <c r="I2585" i="41" a="1"/>
  <c r="I2585" i="41" s="1"/>
  <c r="I2586" i="41" a="1"/>
  <c r="I2586" i="41" s="1"/>
  <c r="I2587" i="41" a="1"/>
  <c r="I2587" i="41" s="1"/>
  <c r="I2588" i="41" a="1"/>
  <c r="I2588" i="41" s="1"/>
  <c r="I2589" i="41" a="1"/>
  <c r="I2589" i="41" s="1"/>
  <c r="I2590" i="41" a="1"/>
  <c r="I2590" i="41" s="1"/>
  <c r="I2591" i="41" a="1"/>
  <c r="I2591" i="41" s="1"/>
  <c r="I2592" i="41" a="1"/>
  <c r="I2592" i="41" s="1"/>
  <c r="I2593" i="41" a="1"/>
  <c r="I2593" i="41" s="1"/>
  <c r="I2594" i="41" a="1"/>
  <c r="I2594" i="41" s="1"/>
  <c r="I2595" i="41" a="1"/>
  <c r="I2595" i="41" s="1"/>
  <c r="I2596" i="41" a="1"/>
  <c r="I2596" i="41" s="1"/>
  <c r="I2597" i="41" a="1"/>
  <c r="I2597" i="41" s="1"/>
  <c r="I2598" i="41" a="1"/>
  <c r="I2598" i="41" s="1"/>
  <c r="I2599" i="41" a="1"/>
  <c r="I2599" i="41" s="1"/>
  <c r="I2600" i="41" a="1"/>
  <c r="I2600" i="41" s="1"/>
  <c r="I2601" i="41" a="1"/>
  <c r="I2601" i="41" s="1"/>
  <c r="I2602" i="41" a="1"/>
  <c r="I2602" i="41" s="1"/>
  <c r="I2603" i="41" a="1"/>
  <c r="I2603" i="41" s="1"/>
  <c r="I2604" i="41" a="1"/>
  <c r="I2604" i="41" s="1"/>
  <c r="I2605" i="41" a="1"/>
  <c r="I2605" i="41" s="1"/>
  <c r="I2606" i="41" a="1"/>
  <c r="I2606" i="41" s="1"/>
  <c r="I2607" i="41" a="1"/>
  <c r="I2607" i="41" s="1"/>
  <c r="I2608" i="41" a="1"/>
  <c r="I2608" i="41" s="1"/>
  <c r="I2609" i="41" a="1"/>
  <c r="I2609" i="41" s="1"/>
  <c r="I2610" i="41" a="1"/>
  <c r="I2610" i="41" s="1"/>
  <c r="I2611" i="41" a="1"/>
  <c r="I2611" i="41" s="1"/>
  <c r="I2612" i="41" a="1"/>
  <c r="I2612" i="41" s="1"/>
  <c r="I2613" i="41" a="1"/>
  <c r="I2613" i="41" s="1"/>
  <c r="I2614" i="41" a="1"/>
  <c r="I2614" i="41" s="1"/>
  <c r="I2615" i="41" a="1"/>
  <c r="I2615" i="41" s="1"/>
  <c r="I2616" i="41" a="1"/>
  <c r="I2616" i="41" s="1"/>
  <c r="I2617" i="41" a="1"/>
  <c r="I2617" i="41" s="1"/>
  <c r="I2618" i="41" a="1"/>
  <c r="I2618" i="41" s="1"/>
  <c r="I2619" i="41" a="1"/>
  <c r="I2619" i="41" s="1"/>
  <c r="I2620" i="41" a="1"/>
  <c r="I2620" i="41" s="1"/>
  <c r="I2621" i="41" a="1"/>
  <c r="I2621" i="41" s="1"/>
  <c r="I2622" i="41" a="1"/>
  <c r="I2622" i="41" s="1"/>
  <c r="I2623" i="41" a="1"/>
  <c r="I2623" i="41" s="1"/>
  <c r="I2624" i="41" a="1"/>
  <c r="I2624" i="41" s="1"/>
  <c r="I2625" i="41" a="1"/>
  <c r="I2625" i="41" s="1"/>
  <c r="I2626" i="41" a="1"/>
  <c r="I2626" i="41" s="1"/>
  <c r="I2627" i="41" a="1"/>
  <c r="I2627" i="41" s="1"/>
  <c r="I2628" i="41" a="1"/>
  <c r="I2628" i="41" s="1"/>
  <c r="I2629" i="41" a="1"/>
  <c r="I2629" i="41" s="1"/>
  <c r="I2630" i="41" a="1"/>
  <c r="I2630" i="41" s="1"/>
  <c r="I2631" i="41" a="1"/>
  <c r="I2631" i="41" s="1"/>
  <c r="I2632" i="41" a="1"/>
  <c r="I2632" i="41" s="1"/>
  <c r="I2633" i="41" a="1"/>
  <c r="I2633" i="41" s="1"/>
  <c r="I2634" i="41" a="1"/>
  <c r="I2634" i="41" s="1"/>
  <c r="I2635" i="41" a="1"/>
  <c r="I2635" i="41" s="1"/>
  <c r="I2636" i="41" a="1"/>
  <c r="I2636" i="41" s="1"/>
  <c r="I2637" i="41" a="1"/>
  <c r="I2637" i="41" s="1"/>
  <c r="I2638" i="41" a="1"/>
  <c r="I2638" i="41" s="1"/>
  <c r="I2639" i="41" a="1"/>
  <c r="I2639" i="41" s="1"/>
  <c r="I2640" i="41" a="1"/>
  <c r="I2640" i="41" s="1"/>
  <c r="I2641" i="41" a="1"/>
  <c r="I2641" i="41" s="1"/>
  <c r="I2642" i="41" a="1"/>
  <c r="I2642" i="41" s="1"/>
  <c r="I2643" i="41" a="1"/>
  <c r="I2643" i="41" s="1"/>
  <c r="I2644" i="41" a="1"/>
  <c r="I2644" i="41" s="1"/>
  <c r="I2645" i="41" a="1"/>
  <c r="I2645" i="41" s="1"/>
  <c r="I2646" i="41" a="1"/>
  <c r="I2646" i="41" s="1"/>
  <c r="I2647" i="41" a="1"/>
  <c r="I2647" i="41" s="1"/>
  <c r="I2648" i="41" a="1"/>
  <c r="I2648" i="41" s="1"/>
  <c r="I2649" i="41" a="1"/>
  <c r="I2649" i="41" s="1"/>
  <c r="I2650" i="41" a="1"/>
  <c r="I2650" i="41" s="1"/>
  <c r="I2651" i="41" a="1"/>
  <c r="I2651" i="41" s="1"/>
  <c r="I2652" i="41" a="1"/>
  <c r="I2652" i="41" s="1"/>
  <c r="I2653" i="41" a="1"/>
  <c r="I2653" i="41" s="1"/>
  <c r="I2654" i="41" a="1"/>
  <c r="I2654" i="41" s="1"/>
  <c r="I2655" i="41" a="1"/>
  <c r="I2655" i="41" s="1"/>
  <c r="I2656" i="41" a="1"/>
  <c r="I2656" i="41" s="1"/>
  <c r="I2657" i="41" a="1"/>
  <c r="I2657" i="41" s="1"/>
  <c r="I2658" i="41" a="1"/>
  <c r="I2658" i="41" s="1"/>
  <c r="I2659" i="41" a="1"/>
  <c r="I2659" i="41" s="1"/>
  <c r="I2660" i="41" a="1"/>
  <c r="I2660" i="41" s="1"/>
  <c r="I2661" i="41" a="1"/>
  <c r="I2661" i="41" s="1"/>
  <c r="I2662" i="41" a="1"/>
  <c r="I2662" i="41" s="1"/>
  <c r="I2663" i="41" a="1"/>
  <c r="I2663" i="41" s="1"/>
  <c r="I2664" i="41" a="1"/>
  <c r="I2664" i="41" s="1"/>
  <c r="I2665" i="41" a="1"/>
  <c r="I2665" i="41" s="1"/>
  <c r="I2666" i="41" a="1"/>
  <c r="I2666" i="41" s="1"/>
  <c r="I2667" i="41" a="1"/>
  <c r="I2667" i="41" s="1"/>
  <c r="I2668" i="41" a="1"/>
  <c r="I2668" i="41" s="1"/>
  <c r="I2669" i="41" a="1"/>
  <c r="I2669" i="41" s="1"/>
  <c r="I2670" i="41" a="1"/>
  <c r="I2670" i="41" s="1"/>
  <c r="I2671" i="41" a="1"/>
  <c r="I2671" i="41" s="1"/>
  <c r="I2672" i="41" a="1"/>
  <c r="I2672" i="41" s="1"/>
  <c r="I2673" i="41" a="1"/>
  <c r="I2673" i="41" s="1"/>
  <c r="I2674" i="41" a="1"/>
  <c r="I2674" i="41" s="1"/>
  <c r="I2675" i="41" a="1"/>
  <c r="I2675" i="41" s="1"/>
  <c r="I2676" i="41" a="1"/>
  <c r="I2676" i="41" s="1"/>
  <c r="I2677" i="41" a="1"/>
  <c r="I2677" i="41" s="1"/>
  <c r="I2678" i="41" a="1"/>
  <c r="I2678" i="41" s="1"/>
  <c r="I2679" i="41" a="1"/>
  <c r="I2679" i="41" s="1"/>
  <c r="I2680" i="41" a="1"/>
  <c r="I2680" i="41" s="1"/>
  <c r="I2681" i="41" a="1"/>
  <c r="I2681" i="41" s="1"/>
  <c r="I2682" i="41" a="1"/>
  <c r="I2682" i="41" s="1"/>
  <c r="I2683" i="41" a="1"/>
  <c r="I2683" i="41" s="1"/>
  <c r="I2684" i="41" a="1"/>
  <c r="I2684" i="41" s="1"/>
  <c r="I2685" i="41" a="1"/>
  <c r="I2685" i="41" s="1"/>
  <c r="I2686" i="41" a="1"/>
  <c r="I2686" i="41" s="1"/>
  <c r="I2687" i="41" a="1"/>
  <c r="I2687" i="41" s="1"/>
  <c r="I2688" i="41" a="1"/>
  <c r="I2688" i="41" s="1"/>
  <c r="I2689" i="41" a="1"/>
  <c r="I2689" i="41" s="1"/>
  <c r="I2690" i="41" a="1"/>
  <c r="I2690" i="41" s="1"/>
  <c r="I2691" i="41" a="1"/>
  <c r="I2691" i="41" s="1"/>
  <c r="I2692" i="41" a="1"/>
  <c r="I2692" i="41" s="1"/>
  <c r="I2693" i="41" a="1"/>
  <c r="I2693" i="41" s="1"/>
  <c r="I2694" i="41" a="1"/>
  <c r="I2694" i="41" s="1"/>
  <c r="I2695" i="41" a="1"/>
  <c r="I2695" i="41" s="1"/>
  <c r="I2696" i="41" a="1"/>
  <c r="I2696" i="41" s="1"/>
  <c r="I2697" i="41" a="1"/>
  <c r="I2697" i="41" s="1"/>
  <c r="I2698" i="41" a="1"/>
  <c r="I2698" i="41" s="1"/>
  <c r="I2699" i="41" a="1"/>
  <c r="I2699" i="41" s="1"/>
  <c r="I2700" i="41" a="1"/>
  <c r="I2700" i="41" s="1"/>
  <c r="I2701" i="41" a="1"/>
  <c r="I2701" i="41" s="1"/>
  <c r="I2702" i="41" a="1"/>
  <c r="I2702" i="41" s="1"/>
  <c r="I2703" i="41" a="1"/>
  <c r="I2703" i="41" s="1"/>
  <c r="I2704" i="41" a="1"/>
  <c r="I2704" i="41" s="1"/>
  <c r="I2705" i="41" a="1"/>
  <c r="I2705" i="41" s="1"/>
  <c r="I2706" i="41" a="1"/>
  <c r="I2706" i="41" s="1"/>
  <c r="I2707" i="41" a="1"/>
  <c r="I2707" i="41" s="1"/>
  <c r="I2708" i="41" a="1"/>
  <c r="I2708" i="41" s="1"/>
  <c r="I2709" i="41" a="1"/>
  <c r="I2709" i="41" s="1"/>
  <c r="I2710" i="41" a="1"/>
  <c r="I2710" i="41" s="1"/>
  <c r="I2711" i="41" a="1"/>
  <c r="I2711" i="41" s="1"/>
  <c r="I2712" i="41" a="1"/>
  <c r="I2712" i="41" s="1"/>
  <c r="I2713" i="41" a="1"/>
  <c r="I2713" i="41" s="1"/>
  <c r="I2714" i="41" a="1"/>
  <c r="I2714" i="41" s="1"/>
  <c r="I2715" i="41" a="1"/>
  <c r="I2715" i="41" s="1"/>
  <c r="I2716" i="41" a="1"/>
  <c r="I2716" i="41" s="1"/>
  <c r="I2717" i="41" a="1"/>
  <c r="I2717" i="41" s="1"/>
  <c r="I2718" i="41" a="1"/>
  <c r="I2718" i="41" s="1"/>
  <c r="I2719" i="41" a="1"/>
  <c r="I2719" i="41" s="1"/>
  <c r="I2720" i="41" a="1"/>
  <c r="I2720" i="41" s="1"/>
  <c r="I2721" i="41" a="1"/>
  <c r="I2721" i="41" s="1"/>
  <c r="I2722" i="41" a="1"/>
  <c r="I2722" i="41" s="1"/>
  <c r="I2723" i="41" a="1"/>
  <c r="I2723" i="41" s="1"/>
  <c r="I2724" i="41" a="1"/>
  <c r="I2724" i="41" s="1"/>
  <c r="I2725" i="41" a="1"/>
  <c r="I2725" i="41" s="1"/>
  <c r="I2726" i="41" a="1"/>
  <c r="I2726" i="41" s="1"/>
  <c r="I2727" i="41" a="1"/>
  <c r="I2727" i="41" s="1"/>
  <c r="I2728" i="41" a="1"/>
  <c r="I2728" i="41" s="1"/>
  <c r="I2729" i="41" a="1"/>
  <c r="I2729" i="41" s="1"/>
  <c r="I2730" i="41" a="1"/>
  <c r="I2730" i="41" s="1"/>
  <c r="I2731" i="41" a="1"/>
  <c r="I2731" i="41" s="1"/>
  <c r="I2732" i="41" a="1"/>
  <c r="I2732" i="41" s="1"/>
  <c r="I2733" i="41" a="1"/>
  <c r="I2733" i="41" s="1"/>
  <c r="I2734" i="41" a="1"/>
  <c r="I2734" i="41" s="1"/>
  <c r="I2735" i="41" a="1"/>
  <c r="I2735" i="41" s="1"/>
  <c r="I2736" i="41" a="1"/>
  <c r="I2736" i="41" s="1"/>
  <c r="I2737" i="41" a="1"/>
  <c r="I2737" i="41" s="1"/>
  <c r="I2738" i="41" a="1"/>
  <c r="I2738" i="41" s="1"/>
  <c r="I2739" i="41" a="1"/>
  <c r="I2739" i="41" s="1"/>
  <c r="I2740" i="41" a="1"/>
  <c r="I2740" i="41" s="1"/>
  <c r="I2741" i="41" a="1"/>
  <c r="I2741" i="41" s="1"/>
  <c r="I2742" i="41" a="1"/>
  <c r="I2742" i="41" s="1"/>
  <c r="I2743" i="41" a="1"/>
  <c r="I2743" i="41" s="1"/>
  <c r="I2744" i="41" a="1"/>
  <c r="I2744" i="41" s="1"/>
  <c r="I2745" i="41" a="1"/>
  <c r="I2745" i="41" s="1"/>
  <c r="I2746" i="41" a="1"/>
  <c r="I2746" i="41" s="1"/>
  <c r="I2747" i="41" a="1"/>
  <c r="I2747" i="41" s="1"/>
  <c r="I2748" i="41" a="1"/>
  <c r="I2748" i="41" s="1"/>
  <c r="I2749" i="41" a="1"/>
  <c r="I2749" i="41" s="1"/>
  <c r="I2750" i="41" a="1"/>
  <c r="I2750" i="41" s="1"/>
  <c r="I2751" i="41" a="1"/>
  <c r="I2751" i="41" s="1"/>
  <c r="I2752" i="41" a="1"/>
  <c r="I2752" i="41" s="1"/>
  <c r="I2753" i="41" a="1"/>
  <c r="I2753" i="41" s="1"/>
  <c r="I2754" i="41" a="1"/>
  <c r="I2754" i="41" s="1"/>
  <c r="I2755" i="41" a="1"/>
  <c r="I2755" i="41" s="1"/>
  <c r="I2756" i="41" a="1"/>
  <c r="I2756" i="41" s="1"/>
  <c r="I2757" i="41" a="1"/>
  <c r="I2757" i="41" s="1"/>
  <c r="I2758" i="41" a="1"/>
  <c r="I2758" i="41" s="1"/>
  <c r="I2759" i="41" a="1"/>
  <c r="I2759" i="41" s="1"/>
  <c r="I2760" i="41" a="1"/>
  <c r="I2760" i="41" s="1"/>
  <c r="I2761" i="41" a="1"/>
  <c r="I2761" i="41" s="1"/>
  <c r="I2762" i="41" a="1"/>
  <c r="I2762" i="41" s="1"/>
  <c r="I2763" i="41" a="1"/>
  <c r="I2763" i="41" s="1"/>
  <c r="I2764" i="41" a="1"/>
  <c r="I2764" i="41" s="1"/>
  <c r="I2765" i="41" a="1"/>
  <c r="I2765" i="41" s="1"/>
  <c r="I2766" i="41" a="1"/>
  <c r="I2766" i="41" s="1"/>
  <c r="I2767" i="41" a="1"/>
  <c r="I2767" i="41" s="1"/>
  <c r="I2768" i="41" a="1"/>
  <c r="I2768" i="41" s="1"/>
  <c r="I2769" i="41" a="1"/>
  <c r="I2769" i="41" s="1"/>
  <c r="I2770" i="41" a="1"/>
  <c r="I2770" i="41" s="1"/>
  <c r="I2771" i="41" a="1"/>
  <c r="I2771" i="41" s="1"/>
  <c r="I2772" i="41" a="1"/>
  <c r="I2772" i="41" s="1"/>
  <c r="I2773" i="41" a="1"/>
  <c r="I2773" i="41" s="1"/>
  <c r="I2774" i="41" a="1"/>
  <c r="I2774" i="41" s="1"/>
  <c r="I2775" i="41" a="1"/>
  <c r="I2775" i="41" s="1"/>
  <c r="I2776" i="41" a="1"/>
  <c r="I2776" i="41" s="1"/>
  <c r="I2777" i="41" a="1"/>
  <c r="I2777" i="41" s="1"/>
  <c r="I2778" i="41" a="1"/>
  <c r="I2778" i="41" s="1"/>
  <c r="I2779" i="41" a="1"/>
  <c r="I2779" i="41" s="1"/>
  <c r="I2780" i="41" a="1"/>
  <c r="I2780" i="41" s="1"/>
  <c r="I2781" i="41" a="1"/>
  <c r="I2781" i="41" s="1"/>
  <c r="I2782" i="41" a="1"/>
  <c r="I2782" i="41" s="1"/>
  <c r="I2783" i="41" a="1"/>
  <c r="I2783" i="41" s="1"/>
  <c r="I2784" i="41" a="1"/>
  <c r="I2784" i="41" s="1"/>
  <c r="I2785" i="41" a="1"/>
  <c r="I2785" i="41" s="1"/>
  <c r="I2786" i="41" a="1"/>
  <c r="I2786" i="41" s="1"/>
  <c r="I2787" i="41" a="1"/>
  <c r="I2787" i="41" s="1"/>
  <c r="I2788" i="41" a="1"/>
  <c r="I2788" i="41" s="1"/>
  <c r="I2789" i="41" a="1"/>
  <c r="I2789" i="41" s="1"/>
  <c r="I2790" i="41" a="1"/>
  <c r="I2790" i="41" s="1"/>
  <c r="I2791" i="41" a="1"/>
  <c r="I2791" i="41" s="1"/>
  <c r="I2792" i="41" a="1"/>
  <c r="I2792" i="41" s="1"/>
  <c r="I2793" i="41" a="1"/>
  <c r="I2793" i="41" s="1"/>
  <c r="I2794" i="41" a="1"/>
  <c r="I2794" i="41" s="1"/>
  <c r="I2795" i="41" a="1"/>
  <c r="I2795" i="41" s="1"/>
  <c r="I2796" i="41" a="1"/>
  <c r="I2796" i="41" s="1"/>
  <c r="I2797" i="41" a="1"/>
  <c r="I2797" i="41" s="1"/>
  <c r="I2798" i="41" a="1"/>
  <c r="I2798" i="41" s="1"/>
  <c r="I2799" i="41" a="1"/>
  <c r="I2799" i="41" s="1"/>
  <c r="I2800" i="41" a="1"/>
  <c r="I2800" i="41" s="1"/>
  <c r="I2801" i="41" a="1"/>
  <c r="I2801" i="41" s="1"/>
  <c r="I2802" i="41" a="1"/>
  <c r="I2802" i="41" s="1"/>
  <c r="I2803" i="41" a="1"/>
  <c r="I2803" i="41" s="1"/>
  <c r="I2804" i="41" a="1"/>
  <c r="I2804" i="41" s="1"/>
  <c r="I2805" i="41" a="1"/>
  <c r="I2805" i="41" s="1"/>
  <c r="I2806" i="41" a="1"/>
  <c r="I2806" i="41" s="1"/>
  <c r="I2807" i="41" a="1"/>
  <c r="I2807" i="41" s="1"/>
  <c r="I2808" i="41" a="1"/>
  <c r="I2808" i="41" s="1"/>
  <c r="I2809" i="41" a="1"/>
  <c r="I2809" i="41" s="1"/>
  <c r="I2810" i="41" a="1"/>
  <c r="I2810" i="41" s="1"/>
  <c r="I2811" i="41" a="1"/>
  <c r="I2811" i="41" s="1"/>
  <c r="I2812" i="41" a="1"/>
  <c r="I2812" i="41" s="1"/>
  <c r="I2813" i="41" a="1"/>
  <c r="I2813" i="41" s="1"/>
  <c r="I2814" i="41" a="1"/>
  <c r="I2814" i="41" s="1"/>
  <c r="I2815" i="41" a="1"/>
  <c r="I2815" i="41" s="1"/>
  <c r="I2816" i="41" a="1"/>
  <c r="I2816" i="41" s="1"/>
  <c r="I2817" i="41" a="1"/>
  <c r="I2817" i="41" s="1"/>
  <c r="I2818" i="41" a="1"/>
  <c r="I2818" i="41" s="1"/>
  <c r="I2819" i="41" a="1"/>
  <c r="I2819" i="41" s="1"/>
  <c r="I2820" i="41" a="1"/>
  <c r="I2820" i="41" s="1"/>
  <c r="I2821" i="41" a="1"/>
  <c r="I2821" i="41" s="1"/>
  <c r="I2822" i="41" a="1"/>
  <c r="I2822" i="41" s="1"/>
  <c r="I2823" i="41" a="1"/>
  <c r="I2823" i="41" s="1"/>
  <c r="I2824" i="41" a="1"/>
  <c r="I2824" i="41" s="1"/>
  <c r="I2825" i="41" a="1"/>
  <c r="I2825" i="41" s="1"/>
  <c r="I2826" i="41" a="1"/>
  <c r="I2826" i="41" s="1"/>
  <c r="I2827" i="41" a="1"/>
  <c r="I2827" i="41" s="1"/>
  <c r="I2828" i="41" a="1"/>
  <c r="I2828" i="41" s="1"/>
  <c r="I2829" i="41" a="1"/>
  <c r="I2829" i="41" s="1"/>
  <c r="I2830" i="41" a="1"/>
  <c r="I2830" i="41" s="1"/>
  <c r="I2831" i="41" a="1"/>
  <c r="I2831" i="41" s="1"/>
  <c r="I2832" i="41" a="1"/>
  <c r="I2832" i="41" s="1"/>
  <c r="I2833" i="41" a="1"/>
  <c r="I2833" i="41" s="1"/>
  <c r="I2834" i="41" a="1"/>
  <c r="I2834" i="41" s="1"/>
  <c r="I2835" i="41" a="1"/>
  <c r="I2835" i="41" s="1"/>
  <c r="I2836" i="41" a="1"/>
  <c r="I2836" i="41" s="1"/>
  <c r="I2837" i="41" a="1"/>
  <c r="I2837" i="41" s="1"/>
  <c r="I2838" i="41" a="1"/>
  <c r="I2838" i="41" s="1"/>
  <c r="I2839" i="41" a="1"/>
  <c r="I2839" i="41" s="1"/>
  <c r="I2840" i="41" a="1"/>
  <c r="I2840" i="41" s="1"/>
  <c r="I2841" i="41" a="1"/>
  <c r="I2841" i="41" s="1"/>
  <c r="I2842" i="41" a="1"/>
  <c r="I2842" i="41" s="1"/>
  <c r="I2843" i="41" a="1"/>
  <c r="I2843" i="41" s="1"/>
  <c r="I2844" i="41" a="1"/>
  <c r="I2844" i="41" s="1"/>
  <c r="I2845" i="41" a="1"/>
  <c r="I2845" i="41" s="1"/>
  <c r="I2846" i="41" a="1"/>
  <c r="I2846" i="41" s="1"/>
  <c r="I2847" i="41" a="1"/>
  <c r="I2847" i="41" s="1"/>
  <c r="I2848" i="41" a="1"/>
  <c r="I2848" i="41" s="1"/>
  <c r="I2849" i="41" a="1"/>
  <c r="I2849" i="41" s="1"/>
  <c r="I2850" i="41" a="1"/>
  <c r="I2850" i="41" s="1"/>
  <c r="I2851" i="41" a="1"/>
  <c r="I2851" i="41" s="1"/>
  <c r="I2852" i="41" a="1"/>
  <c r="I2852" i="41" s="1"/>
  <c r="I2853" i="41" a="1"/>
  <c r="I2853" i="41" s="1"/>
  <c r="I2854" i="41" a="1"/>
  <c r="I2854" i="41" s="1"/>
  <c r="I2855" i="41" a="1"/>
  <c r="I2855" i="41" s="1"/>
  <c r="I2856" i="41" a="1"/>
  <c r="I2856" i="41" s="1"/>
  <c r="I2857" i="41" a="1"/>
  <c r="I2857" i="41" s="1"/>
  <c r="I2858" i="41" a="1"/>
  <c r="I2858" i="41" s="1"/>
  <c r="I2859" i="41" a="1"/>
  <c r="I2859" i="41" s="1"/>
  <c r="I2860" i="41" a="1"/>
  <c r="I2860" i="41" s="1"/>
  <c r="I2861" i="41" a="1"/>
  <c r="I2861" i="41" s="1"/>
  <c r="I2862" i="41" a="1"/>
  <c r="I2862" i="41" s="1"/>
  <c r="I2863" i="41" a="1"/>
  <c r="I2863" i="41" s="1"/>
  <c r="I2864" i="41" a="1"/>
  <c r="I2864" i="41" s="1"/>
  <c r="I2865" i="41" a="1"/>
  <c r="I2865" i="41" s="1"/>
  <c r="I2866" i="41" a="1"/>
  <c r="I2866" i="41" s="1"/>
  <c r="I2867" i="41" a="1"/>
  <c r="I2867" i="41" s="1"/>
  <c r="I2868" i="41" a="1"/>
  <c r="I2868" i="41" s="1"/>
  <c r="I2869" i="41" a="1"/>
  <c r="I2869" i="41" s="1"/>
  <c r="I2870" i="41" a="1"/>
  <c r="I2870" i="41" s="1"/>
  <c r="I2871" i="41" a="1"/>
  <c r="I2871" i="41" s="1"/>
  <c r="I2872" i="41" a="1"/>
  <c r="I2872" i="41" s="1"/>
  <c r="I2873" i="41" a="1"/>
  <c r="I2873" i="41" s="1"/>
  <c r="I2874" i="41" a="1"/>
  <c r="I2874" i="41" s="1"/>
  <c r="I2875" i="41" a="1"/>
  <c r="I2875" i="41" s="1"/>
  <c r="I2876" i="41" a="1"/>
  <c r="I2876" i="41" s="1"/>
  <c r="I2877" i="41" a="1"/>
  <c r="I2877" i="41" s="1"/>
  <c r="I2878" i="41" a="1"/>
  <c r="I2878" i="41" s="1"/>
  <c r="I2879" i="41" a="1"/>
  <c r="I2879" i="41" s="1"/>
  <c r="I2880" i="41" a="1"/>
  <c r="I2880" i="41" s="1"/>
  <c r="I2881" i="41" a="1"/>
  <c r="I2881" i="41" s="1"/>
  <c r="I2882" i="41" a="1"/>
  <c r="I2882" i="41" s="1"/>
  <c r="I2883" i="41" a="1"/>
  <c r="I2883" i="41" s="1"/>
  <c r="I2884" i="41" a="1"/>
  <c r="I2884" i="41" s="1"/>
  <c r="I2885" i="41" a="1"/>
  <c r="I2885" i="41" s="1"/>
  <c r="I2886" i="41" a="1"/>
  <c r="I2886" i="41" s="1"/>
  <c r="I2887" i="41" a="1"/>
  <c r="I2887" i="41" s="1"/>
  <c r="I2888" i="41" a="1"/>
  <c r="I2888" i="41" s="1"/>
  <c r="I2889" i="41" a="1"/>
  <c r="I2889" i="41" s="1"/>
  <c r="I2890" i="41" a="1"/>
  <c r="I2890" i="41" s="1"/>
  <c r="I2891" i="41" a="1"/>
  <c r="I2891" i="41" s="1"/>
  <c r="I2892" i="41" a="1"/>
  <c r="I2892" i="41" s="1"/>
  <c r="I2893" i="41" a="1"/>
  <c r="I2893" i="41" s="1"/>
  <c r="I2894" i="41" a="1"/>
  <c r="I2894" i="41" s="1"/>
  <c r="I2895" i="41" a="1"/>
  <c r="I2895" i="41" s="1"/>
  <c r="I2896" i="41" a="1"/>
  <c r="I2896" i="41" s="1"/>
  <c r="I2897" i="41" a="1"/>
  <c r="I2897" i="41" s="1"/>
  <c r="I2898" i="41" a="1"/>
  <c r="I2898" i="41" s="1"/>
  <c r="I2899" i="41" a="1"/>
  <c r="I2899" i="41" s="1"/>
  <c r="I2900" i="41" a="1"/>
  <c r="I2900" i="41" s="1"/>
  <c r="I2901" i="41" a="1"/>
  <c r="I2901" i="41" s="1"/>
  <c r="I2902" i="41" a="1"/>
  <c r="I2902" i="41" s="1"/>
  <c r="I2903" i="41" a="1"/>
  <c r="I2903" i="41" s="1"/>
  <c r="I2904" i="41" a="1"/>
  <c r="I2904" i="41" s="1"/>
  <c r="I2905" i="41" a="1"/>
  <c r="I2905" i="41" s="1"/>
  <c r="I2906" i="41" a="1"/>
  <c r="I2906" i="41" s="1"/>
  <c r="I2907" i="41" a="1"/>
  <c r="I2907" i="41" s="1"/>
  <c r="I2908" i="41" a="1"/>
  <c r="I2908" i="41" s="1"/>
  <c r="I2909" i="41" a="1"/>
  <c r="I2909" i="41" s="1"/>
  <c r="I2910" i="41" a="1"/>
  <c r="I2910" i="41" s="1"/>
  <c r="I2911" i="41" a="1"/>
  <c r="I2911" i="41" s="1"/>
  <c r="I2912" i="41" a="1"/>
  <c r="I2912" i="41" s="1"/>
  <c r="I2913" i="41" a="1"/>
  <c r="I2913" i="41" s="1"/>
  <c r="I2914" i="41" a="1"/>
  <c r="I2914" i="41" s="1"/>
  <c r="I2915" i="41" a="1"/>
  <c r="I2915" i="41" s="1"/>
  <c r="I2916" i="41" a="1"/>
  <c r="I2916" i="41" s="1"/>
  <c r="I2917" i="41" a="1"/>
  <c r="I2917" i="41" s="1"/>
  <c r="I2918" i="41" a="1"/>
  <c r="I2918" i="41" s="1"/>
  <c r="I2919" i="41" a="1"/>
  <c r="I2919" i="41" s="1"/>
  <c r="I2920" i="41" a="1"/>
  <c r="I2920" i="41" s="1"/>
  <c r="I2921" i="41" a="1"/>
  <c r="I2921" i="41" s="1"/>
  <c r="I2922" i="41" a="1"/>
  <c r="I2922" i="41" s="1"/>
  <c r="I2923" i="41" a="1"/>
  <c r="I2923" i="41" s="1"/>
  <c r="I2924" i="41" a="1"/>
  <c r="I2924" i="41" s="1"/>
  <c r="I2925" i="41" a="1"/>
  <c r="I2925" i="41" s="1"/>
  <c r="I2926" i="41" a="1"/>
  <c r="I2926" i="41" s="1"/>
  <c r="I2927" i="41" a="1"/>
  <c r="I2927" i="41" s="1"/>
  <c r="I2928" i="41" a="1"/>
  <c r="I2928" i="41" s="1"/>
  <c r="I2929" i="41" a="1"/>
  <c r="I2929" i="41" s="1"/>
  <c r="I2930" i="41" a="1"/>
  <c r="I2930" i="41" s="1"/>
  <c r="I2931" i="41" a="1"/>
  <c r="I2931" i="41" s="1"/>
  <c r="I2932" i="41" a="1"/>
  <c r="I2932" i="41" s="1"/>
  <c r="I2933" i="41" a="1"/>
  <c r="I2933" i="41" s="1"/>
  <c r="I2934" i="41" a="1"/>
  <c r="I2934" i="41" s="1"/>
  <c r="I2935" i="41" a="1"/>
  <c r="I2935" i="41" s="1"/>
  <c r="I2936" i="41" a="1"/>
  <c r="I2936" i="41" s="1"/>
  <c r="I2937" i="41" a="1"/>
  <c r="I2937" i="41" s="1"/>
  <c r="I2938" i="41" a="1"/>
  <c r="I2938" i="41" s="1"/>
  <c r="I2939" i="41" a="1"/>
  <c r="I2939" i="41" s="1"/>
  <c r="I2940" i="41" a="1"/>
  <c r="I2940" i="41" s="1"/>
  <c r="I2941" i="41" a="1"/>
  <c r="I2941" i="41" s="1"/>
  <c r="I2942" i="41" a="1"/>
  <c r="I2942" i="41" s="1"/>
  <c r="I2943" i="41" a="1"/>
  <c r="I2943" i="41" s="1"/>
  <c r="I2944" i="41" a="1"/>
  <c r="I2944" i="41" s="1"/>
  <c r="I2945" i="41" a="1"/>
  <c r="I2945" i="41" s="1"/>
  <c r="I2946" i="41" a="1"/>
  <c r="I2946" i="41" s="1"/>
  <c r="I2947" i="41" a="1"/>
  <c r="I2947" i="41" s="1"/>
  <c r="I2948" i="41" a="1"/>
  <c r="I2948" i="41" s="1"/>
  <c r="I2949" i="41" a="1"/>
  <c r="I2949" i="41" s="1"/>
  <c r="I2950" i="41" a="1"/>
  <c r="I2950" i="41" s="1"/>
  <c r="I2951" i="41" a="1"/>
  <c r="I2951" i="41" s="1"/>
  <c r="I2952" i="41" a="1"/>
  <c r="I2952" i="41" s="1"/>
  <c r="I2953" i="41" a="1"/>
  <c r="I2953" i="41" s="1"/>
  <c r="I2954" i="41" a="1"/>
  <c r="I2954" i="41" s="1"/>
  <c r="I2955" i="41" a="1"/>
  <c r="I2955" i="41" s="1"/>
  <c r="I2956" i="41" a="1"/>
  <c r="I2956" i="41" s="1"/>
  <c r="I2957" i="41" a="1"/>
  <c r="I2957" i="41" s="1"/>
  <c r="I2958" i="41" a="1"/>
  <c r="I2958" i="41" s="1"/>
  <c r="I2959" i="41" a="1"/>
  <c r="I2959" i="41" s="1"/>
  <c r="I2960" i="41" a="1"/>
  <c r="I2960" i="41" s="1"/>
  <c r="I2961" i="41" a="1"/>
  <c r="I2961" i="41" s="1"/>
  <c r="I2962" i="41" a="1"/>
  <c r="I2962" i="41" s="1"/>
  <c r="I2963" i="41" a="1"/>
  <c r="I2963" i="41" s="1"/>
  <c r="I2964" i="41" a="1"/>
  <c r="I2964" i="41" s="1"/>
  <c r="I2965" i="41" a="1"/>
  <c r="I2965" i="41" s="1"/>
  <c r="I2966" i="41" a="1"/>
  <c r="I2966" i="41" s="1"/>
  <c r="I2967" i="41" a="1"/>
  <c r="I2967" i="41" s="1"/>
  <c r="I2968" i="41" a="1"/>
  <c r="I2968" i="41" s="1"/>
  <c r="I2969" i="41" a="1"/>
  <c r="I2969" i="41" s="1"/>
  <c r="I2970" i="41" a="1"/>
  <c r="I2970" i="41" s="1"/>
  <c r="I2971" i="41" a="1"/>
  <c r="I2971" i="41" s="1"/>
  <c r="I2972" i="41" a="1"/>
  <c r="I2972" i="41" s="1"/>
  <c r="I2973" i="41" a="1"/>
  <c r="I2973" i="41" s="1"/>
  <c r="I2974" i="41" a="1"/>
  <c r="I2974" i="41" s="1"/>
  <c r="I2975" i="41" a="1"/>
  <c r="I2975" i="41" s="1"/>
  <c r="I2976" i="41" a="1"/>
  <c r="I2976" i="41" s="1"/>
  <c r="I2977" i="41" a="1"/>
  <c r="I2977" i="41" s="1"/>
  <c r="I2978" i="41" a="1"/>
  <c r="I2978" i="41" s="1"/>
  <c r="I2979" i="41" a="1"/>
  <c r="I2979" i="41" s="1"/>
  <c r="I2980" i="41" a="1"/>
  <c r="I2980" i="41" s="1"/>
  <c r="I2981" i="41" a="1"/>
  <c r="I2981" i="41" s="1"/>
  <c r="I2982" i="41" a="1"/>
  <c r="I2982" i="41" s="1"/>
  <c r="I2983" i="41" a="1"/>
  <c r="I2983" i="41" s="1"/>
  <c r="I2984" i="41" a="1"/>
  <c r="I2984" i="41" s="1"/>
  <c r="I2985" i="41" a="1"/>
  <c r="I2985" i="41" s="1"/>
  <c r="I2986" i="41" a="1"/>
  <c r="I2986" i="41" s="1"/>
  <c r="I2987" i="41" a="1"/>
  <c r="I2987" i="41" s="1"/>
  <c r="I2988" i="41" a="1"/>
  <c r="I2988" i="41" s="1"/>
  <c r="I2989" i="41" a="1"/>
  <c r="I2989" i="41" s="1"/>
  <c r="I2990" i="41" a="1"/>
  <c r="I2990" i="41" s="1"/>
  <c r="I2991" i="41" a="1"/>
  <c r="I2991" i="41" s="1"/>
  <c r="I2992" i="41" a="1"/>
  <c r="I2992" i="41" s="1"/>
  <c r="I2993" i="41" a="1"/>
  <c r="I2993" i="41" s="1"/>
  <c r="I2994" i="41" a="1"/>
  <c r="I2994" i="41" s="1"/>
  <c r="I2995" i="41" a="1"/>
  <c r="I2995" i="41" s="1"/>
  <c r="I2996" i="41" a="1"/>
  <c r="I2996" i="41" s="1"/>
  <c r="I2997" i="41" a="1"/>
  <c r="I2997" i="41" s="1"/>
  <c r="I2998" i="41" a="1"/>
  <c r="I2998" i="41" s="1"/>
  <c r="I2999" i="41" a="1"/>
  <c r="I2999" i="41" s="1"/>
  <c r="I3000" i="41" a="1"/>
  <c r="I3000" i="41" s="1"/>
  <c r="I3001" i="41" a="1"/>
  <c r="I3001" i="41" s="1"/>
  <c r="I3002" i="41" a="1"/>
  <c r="I3002" i="41" s="1"/>
  <c r="I3003" i="41" a="1"/>
  <c r="I3003" i="41" s="1"/>
  <c r="I3004" i="41" a="1"/>
  <c r="I3004" i="41" s="1"/>
  <c r="I3005" i="41" a="1"/>
  <c r="I3005" i="41" s="1"/>
  <c r="I3006" i="41" a="1"/>
  <c r="I3006" i="41" s="1"/>
  <c r="I3007" i="41" a="1"/>
  <c r="I3007" i="41" s="1"/>
  <c r="I3008" i="41" a="1"/>
  <c r="I3008" i="41" s="1"/>
  <c r="I3009" i="41" a="1"/>
  <c r="I3009" i="41" s="1"/>
  <c r="I3010" i="41" a="1"/>
  <c r="I3010" i="41" s="1"/>
  <c r="I3011" i="41" a="1"/>
  <c r="I3011" i="41" s="1"/>
  <c r="I3012" i="41" a="1"/>
  <c r="I3012" i="41" s="1"/>
  <c r="I3013" i="41" a="1"/>
  <c r="I3013" i="41" s="1"/>
  <c r="I3014" i="41" a="1"/>
  <c r="I3014" i="41" s="1"/>
  <c r="I3015" i="41" a="1"/>
  <c r="I3015" i="41" s="1"/>
  <c r="I3016" i="41" a="1"/>
  <c r="I3016" i="41" s="1"/>
  <c r="I3017" i="41" a="1"/>
  <c r="I3017" i="41" s="1"/>
  <c r="I3018" i="41" a="1"/>
  <c r="I3018" i="41" s="1"/>
  <c r="I3019" i="41" a="1"/>
  <c r="I3019" i="41" s="1"/>
  <c r="I3020" i="41" a="1"/>
  <c r="I3020" i="41" s="1"/>
  <c r="I3021" i="41" a="1"/>
  <c r="I3021" i="41" s="1"/>
  <c r="I3022" i="41" a="1"/>
  <c r="I3022" i="41" s="1"/>
  <c r="I3023" i="41" a="1"/>
  <c r="I3023" i="41" s="1"/>
  <c r="I3024" i="41" a="1"/>
  <c r="I3024" i="41" s="1"/>
  <c r="I3025" i="41" a="1"/>
  <c r="I3025" i="41" s="1"/>
  <c r="I3026" i="41" a="1"/>
  <c r="I3026" i="41" s="1"/>
  <c r="I3027" i="41" a="1"/>
  <c r="I3027" i="41" s="1"/>
  <c r="I3028" i="41" a="1"/>
  <c r="I3028" i="41" s="1"/>
  <c r="I3029" i="41" a="1"/>
  <c r="I3029" i="41" s="1"/>
  <c r="I3030" i="41" a="1"/>
  <c r="I3030" i="41" s="1"/>
  <c r="I3031" i="41" a="1"/>
  <c r="I3031" i="41" s="1"/>
  <c r="I3032" i="41" a="1"/>
  <c r="I3032" i="41" s="1"/>
  <c r="I3033" i="41" a="1"/>
  <c r="I3033" i="41" s="1"/>
  <c r="I3034" i="41" a="1"/>
  <c r="I3034" i="41" s="1"/>
  <c r="I3035" i="41" a="1"/>
  <c r="I3035" i="41" s="1"/>
  <c r="I3036" i="41" a="1"/>
  <c r="I3036" i="41" s="1"/>
  <c r="I3037" i="41" a="1"/>
  <c r="I3037" i="41" s="1"/>
  <c r="I3038" i="41" a="1"/>
  <c r="I3038" i="41" s="1"/>
  <c r="I3039" i="41" a="1"/>
  <c r="I3039" i="41" s="1"/>
  <c r="I3040" i="41" a="1"/>
  <c r="I3040" i="41" s="1"/>
  <c r="I3041" i="41" a="1"/>
  <c r="I3041" i="41" s="1"/>
  <c r="I3042" i="41" a="1"/>
  <c r="I3042" i="41" s="1"/>
  <c r="I3043" i="41" a="1"/>
  <c r="I3043" i="41" s="1"/>
  <c r="I3044" i="41" a="1"/>
  <c r="I3044" i="41" s="1"/>
  <c r="I3045" i="41" a="1"/>
  <c r="I3045" i="41" s="1"/>
  <c r="I3046" i="41" a="1"/>
  <c r="I3046" i="41" s="1"/>
  <c r="I3047" i="41" a="1"/>
  <c r="I3047" i="41" s="1"/>
  <c r="I3048" i="41" a="1"/>
  <c r="I3048" i="41" s="1"/>
  <c r="I3049" i="41" a="1"/>
  <c r="I3049" i="41" s="1"/>
  <c r="I3050" i="41" a="1"/>
  <c r="I3050" i="41" s="1"/>
  <c r="I3051" i="41" a="1"/>
  <c r="I3051" i="41" s="1"/>
  <c r="I3052" i="41" a="1"/>
  <c r="I3052" i="41" s="1"/>
  <c r="I3053" i="41" a="1"/>
  <c r="I3053" i="41" s="1"/>
  <c r="I3054" i="41" a="1"/>
  <c r="I3054" i="41" s="1"/>
  <c r="I3055" i="41" a="1"/>
  <c r="I3055" i="41" s="1"/>
  <c r="I3056" i="41" a="1"/>
  <c r="I3056" i="41" s="1"/>
  <c r="I3057" i="41" a="1"/>
  <c r="I3057" i="41" s="1"/>
  <c r="I3058" i="41" a="1"/>
  <c r="I3058" i="41" s="1"/>
  <c r="I3059" i="41" a="1"/>
  <c r="I3059" i="41" s="1"/>
  <c r="I3060" i="41" a="1"/>
  <c r="I3060" i="41" s="1"/>
  <c r="I3061" i="41" a="1"/>
  <c r="I3061" i="41" s="1"/>
  <c r="I3062" i="41" a="1"/>
  <c r="I3062" i="41" s="1"/>
  <c r="I3063" i="41" a="1"/>
  <c r="I3063" i="41" s="1"/>
  <c r="I3064" i="41" a="1"/>
  <c r="I3064" i="41" s="1"/>
  <c r="I3065" i="41" a="1"/>
  <c r="I3065" i="41" s="1"/>
  <c r="I3066" i="41" a="1"/>
  <c r="I3066" i="41" s="1"/>
  <c r="I3067" i="41" a="1"/>
  <c r="I3067" i="41" s="1"/>
  <c r="I3068" i="41" a="1"/>
  <c r="I3068" i="41" s="1"/>
  <c r="I3069" i="41" a="1"/>
  <c r="I3069" i="41" s="1"/>
  <c r="I3070" i="41" a="1"/>
  <c r="I3070" i="41" s="1"/>
  <c r="I3071" i="41" a="1"/>
  <c r="I3071" i="41" s="1"/>
  <c r="I3072" i="41" a="1"/>
  <c r="I3072" i="41" s="1"/>
  <c r="I3073" i="41" a="1"/>
  <c r="I3073" i="41" s="1"/>
  <c r="I3074" i="41" a="1"/>
  <c r="I3074" i="41" s="1"/>
  <c r="I3075" i="41" a="1"/>
  <c r="I3075" i="41" s="1"/>
  <c r="I3076" i="41" a="1"/>
  <c r="I3076" i="41" s="1"/>
  <c r="I3077" i="41" a="1"/>
  <c r="I3077" i="41" s="1"/>
  <c r="I3078" i="41" a="1"/>
  <c r="I3078" i="41" s="1"/>
  <c r="I3079" i="41" a="1"/>
  <c r="I3079" i="41" s="1"/>
  <c r="I3080" i="41" a="1"/>
  <c r="I3080" i="41" s="1"/>
  <c r="I3081" i="41" a="1"/>
  <c r="I3081" i="41" s="1"/>
  <c r="I3082" i="41" a="1"/>
  <c r="I3082" i="41" s="1"/>
  <c r="I3083" i="41" a="1"/>
  <c r="I3083" i="41" s="1"/>
  <c r="I3084" i="41" a="1"/>
  <c r="I3084" i="41" s="1"/>
  <c r="I3085" i="41" a="1"/>
  <c r="I3085" i="41" s="1"/>
  <c r="I3086" i="41" a="1"/>
  <c r="I3086" i="41" s="1"/>
  <c r="I3087" i="41" a="1"/>
  <c r="I3087" i="41" s="1"/>
  <c r="I3088" i="41" a="1"/>
  <c r="I3088" i="41" s="1"/>
  <c r="I3089" i="41" a="1"/>
  <c r="I3089" i="41" s="1"/>
  <c r="I3090" i="41" a="1"/>
  <c r="I3090" i="41" s="1"/>
  <c r="I3091" i="41" a="1"/>
  <c r="I3091" i="41" s="1"/>
  <c r="I3092" i="41" a="1"/>
  <c r="I3092" i="41" s="1"/>
  <c r="I3093" i="41" a="1"/>
  <c r="I3093" i="41" s="1"/>
  <c r="I3094" i="41" a="1"/>
  <c r="I3094" i="41" s="1"/>
  <c r="I3095" i="41" a="1"/>
  <c r="I3095" i="41" s="1"/>
  <c r="I3096" i="41" a="1"/>
  <c r="I3096" i="41" s="1"/>
  <c r="I3097" i="41" a="1"/>
  <c r="I3097" i="41" s="1"/>
  <c r="I3098" i="41" a="1"/>
  <c r="I3098" i="41" s="1"/>
  <c r="I3099" i="41" a="1"/>
  <c r="I3099" i="41" s="1"/>
  <c r="I3100" i="41" a="1"/>
  <c r="I3100" i="41" s="1"/>
  <c r="I3101" i="41" a="1"/>
  <c r="I3101" i="41" s="1"/>
  <c r="I3102" i="41" a="1"/>
  <c r="I3102" i="41" s="1"/>
  <c r="I3103" i="41" a="1"/>
  <c r="I3103" i="41" s="1"/>
  <c r="I3104" i="41" a="1"/>
  <c r="I3104" i="41" s="1"/>
  <c r="I3105" i="41" a="1"/>
  <c r="I3105" i="41" s="1"/>
  <c r="I3106" i="41" a="1"/>
  <c r="I3106" i="41" s="1"/>
  <c r="I3107" i="41" a="1"/>
  <c r="I3107" i="41" s="1"/>
  <c r="I3108" i="41" a="1"/>
  <c r="I3108" i="41" s="1"/>
  <c r="I3109" i="41" a="1"/>
  <c r="I3109" i="41" s="1"/>
  <c r="I3110" i="41" a="1"/>
  <c r="I3110" i="41" s="1"/>
  <c r="I3111" i="41" a="1"/>
  <c r="I3111" i="41" s="1"/>
  <c r="I3112" i="41" a="1"/>
  <c r="I3112" i="41" s="1"/>
  <c r="I3113" i="41" a="1"/>
  <c r="I3113" i="41" s="1"/>
  <c r="I3114" i="41" a="1"/>
  <c r="I3114" i="41" s="1"/>
  <c r="I3115" i="41" a="1"/>
  <c r="I3115" i="41" s="1"/>
  <c r="I3116" i="41" a="1"/>
  <c r="I3116" i="41" s="1"/>
  <c r="I3117" i="41" a="1"/>
  <c r="I3117" i="41" s="1"/>
  <c r="I3118" i="41" a="1"/>
  <c r="I3118" i="41" s="1"/>
  <c r="I3119" i="41" a="1"/>
  <c r="I3119" i="41" s="1"/>
  <c r="I3120" i="41" a="1"/>
  <c r="I3120" i="41" s="1"/>
  <c r="I3121" i="41" a="1"/>
  <c r="I3121" i="41" s="1"/>
  <c r="I3122" i="41" a="1"/>
  <c r="I3122" i="41" s="1"/>
  <c r="I3123" i="41" a="1"/>
  <c r="I3123" i="41" s="1"/>
  <c r="I3124" i="41" a="1"/>
  <c r="I3124" i="41" s="1"/>
  <c r="I3125" i="41" a="1"/>
  <c r="I3125" i="41" s="1"/>
  <c r="I3126" i="41" a="1"/>
  <c r="I3126" i="41" s="1"/>
  <c r="I3127" i="41" a="1"/>
  <c r="I3127" i="41" s="1"/>
  <c r="I3128" i="41" a="1"/>
  <c r="I3128" i="41" s="1"/>
  <c r="I3129" i="41" a="1"/>
  <c r="I3129" i="41" s="1"/>
  <c r="I3130" i="41" a="1"/>
  <c r="I3130" i="41" s="1"/>
  <c r="I3131" i="41" a="1"/>
  <c r="I3131" i="41" s="1"/>
  <c r="I3132" i="41" a="1"/>
  <c r="I3132" i="41" s="1"/>
  <c r="I3133" i="41" a="1"/>
  <c r="I3133" i="41" s="1"/>
  <c r="I3134" i="41" a="1"/>
  <c r="I3134" i="41" s="1"/>
  <c r="I3135" i="41" a="1"/>
  <c r="I3135" i="41" s="1"/>
  <c r="I3136" i="41" a="1"/>
  <c r="I3136" i="41" s="1"/>
  <c r="I3137" i="41" a="1"/>
  <c r="I3137" i="41" s="1"/>
  <c r="I3138" i="41" a="1"/>
  <c r="I3138" i="41" s="1"/>
  <c r="I3139" i="41" a="1"/>
  <c r="I3139" i="41" s="1"/>
  <c r="I3140" i="41" a="1"/>
  <c r="I3140" i="41" s="1"/>
  <c r="I3141" i="41" a="1"/>
  <c r="I3141" i="41" s="1"/>
  <c r="I3142" i="41" a="1"/>
  <c r="I3142" i="41" s="1"/>
  <c r="I3143" i="41" a="1"/>
  <c r="I3143" i="41" s="1"/>
  <c r="I3144" i="41" a="1"/>
  <c r="I3144" i="41" s="1"/>
  <c r="I3145" i="41" a="1"/>
  <c r="I3145" i="41" s="1"/>
  <c r="I3146" i="41" a="1"/>
  <c r="I3146" i="41" s="1"/>
  <c r="I3147" i="41" a="1"/>
  <c r="I3147" i="41" s="1"/>
  <c r="I3148" i="41" a="1"/>
  <c r="I3148" i="41" s="1"/>
  <c r="I3149" i="41" a="1"/>
  <c r="I3149" i="41" s="1"/>
  <c r="I3150" i="41" a="1"/>
  <c r="I3150" i="41" s="1"/>
  <c r="I3151" i="41" a="1"/>
  <c r="I3151" i="41" s="1"/>
  <c r="I3152" i="41" a="1"/>
  <c r="I3152" i="41" s="1"/>
  <c r="I3153" i="41" a="1"/>
  <c r="I3153" i="41" s="1"/>
  <c r="I3154" i="41" a="1"/>
  <c r="I3154" i="41" s="1"/>
  <c r="I3155" i="41" a="1"/>
  <c r="I3155" i="41" s="1"/>
  <c r="I3156" i="41" a="1"/>
  <c r="I3156" i="41" s="1"/>
  <c r="I3157" i="41" a="1"/>
  <c r="I3157" i="41" s="1"/>
  <c r="I3158" i="41" a="1"/>
  <c r="I3158" i="41" s="1"/>
  <c r="I3159" i="41" a="1"/>
  <c r="I3159" i="41" s="1"/>
  <c r="I3160" i="41" a="1"/>
  <c r="I3160" i="41" s="1"/>
  <c r="I3161" i="41" a="1"/>
  <c r="I3161" i="41" s="1"/>
  <c r="I3162" i="41" a="1"/>
  <c r="I3162" i="41" s="1"/>
  <c r="I3163" i="41" a="1"/>
  <c r="I3163" i="41" s="1"/>
  <c r="I3164" i="41" a="1"/>
  <c r="I3164" i="41" s="1"/>
  <c r="I3165" i="41" a="1"/>
  <c r="I3165" i="41" s="1"/>
  <c r="I3166" i="41" a="1"/>
  <c r="I3166" i="41" s="1"/>
  <c r="I3167" i="41" a="1"/>
  <c r="I3167" i="41" s="1"/>
  <c r="I3168" i="41" a="1"/>
  <c r="I3168" i="41" s="1"/>
  <c r="I3169" i="41" a="1"/>
  <c r="I3169" i="41" s="1"/>
  <c r="I3170" i="41" a="1"/>
  <c r="I3170" i="41" s="1"/>
  <c r="I3171" i="41" a="1"/>
  <c r="I3171" i="41" s="1"/>
  <c r="I3172" i="41" a="1"/>
  <c r="I3172" i="41" s="1"/>
  <c r="I3173" i="41" a="1"/>
  <c r="I3173" i="41" s="1"/>
  <c r="I3174" i="41" a="1"/>
  <c r="I3174" i="41" s="1"/>
  <c r="I3175" i="41" a="1"/>
  <c r="I3175" i="41" s="1"/>
  <c r="I3176" i="41" a="1"/>
  <c r="I3176" i="41" s="1"/>
  <c r="I3177" i="41" a="1"/>
  <c r="I3177" i="41" s="1"/>
  <c r="I3178" i="41" a="1"/>
  <c r="I3178" i="41" s="1"/>
  <c r="I3179" i="41" a="1"/>
  <c r="I3179" i="41" s="1"/>
  <c r="I3180" i="41" a="1"/>
  <c r="I3180" i="41" s="1"/>
  <c r="I3181" i="41" a="1"/>
  <c r="I3181" i="41" s="1"/>
  <c r="I3182" i="41" a="1"/>
  <c r="I3182" i="41" s="1"/>
  <c r="I3183" i="41" a="1"/>
  <c r="I3183" i="41" s="1"/>
  <c r="I3184" i="41" a="1"/>
  <c r="I3184" i="41" s="1"/>
  <c r="I3185" i="41" a="1"/>
  <c r="I3185" i="41" s="1"/>
  <c r="I3186" i="41" a="1"/>
  <c r="I3186" i="41" s="1"/>
  <c r="I3187" i="41" a="1"/>
  <c r="I3187" i="41" s="1"/>
  <c r="I3188" i="41" a="1"/>
  <c r="I3188" i="41" s="1"/>
  <c r="I3189" i="41" a="1"/>
  <c r="I3189" i="41" s="1"/>
  <c r="I3190" i="41" a="1"/>
  <c r="I3190" i="41" s="1"/>
  <c r="I3191" i="41" a="1"/>
  <c r="I3191" i="41" s="1"/>
  <c r="I3192" i="41" a="1"/>
  <c r="I3192" i="41" s="1"/>
  <c r="I3193" i="41" a="1"/>
  <c r="I3193" i="41" s="1"/>
  <c r="I3194" i="41" a="1"/>
  <c r="I3194" i="41" s="1"/>
  <c r="I3195" i="41" a="1"/>
  <c r="I3195" i="41" s="1"/>
  <c r="I3196" i="41" a="1"/>
  <c r="I3196" i="41" s="1"/>
  <c r="I3197" i="41" a="1"/>
  <c r="I3197" i="41" s="1"/>
  <c r="I3198" i="41" a="1"/>
  <c r="I3198" i="41" s="1"/>
  <c r="I3199" i="41" a="1"/>
  <c r="I3199" i="41" s="1"/>
  <c r="I3200" i="41" a="1"/>
  <c r="I3200" i="41" s="1"/>
  <c r="I3201" i="41" a="1"/>
  <c r="I3201" i="41" s="1"/>
  <c r="I3202" i="41" a="1"/>
  <c r="I3202" i="41" s="1"/>
  <c r="I3203" i="41" a="1"/>
  <c r="I3203" i="41" s="1"/>
  <c r="I3204" i="41" a="1"/>
  <c r="I3204" i="41" s="1"/>
  <c r="I3205" i="41" a="1"/>
  <c r="I3205" i="41" s="1"/>
  <c r="I3206" i="41" a="1"/>
  <c r="I3206" i="41" s="1"/>
  <c r="I3207" i="41" a="1"/>
  <c r="I3207" i="41" s="1"/>
  <c r="I3208" i="41" a="1"/>
  <c r="I3208" i="41" s="1"/>
  <c r="I3209" i="41" a="1"/>
  <c r="I3209" i="41" s="1"/>
  <c r="I3210" i="41" a="1"/>
  <c r="I3210" i="41" s="1"/>
  <c r="I3211" i="41" a="1"/>
  <c r="I3211" i="41" s="1"/>
  <c r="I3212" i="41" a="1"/>
  <c r="I3212" i="41" s="1"/>
  <c r="I3213" i="41" a="1"/>
  <c r="I3213" i="41" s="1"/>
  <c r="I3214" i="41" a="1"/>
  <c r="I3214" i="41" s="1"/>
  <c r="I3215" i="41" a="1"/>
  <c r="I3215" i="41" s="1"/>
  <c r="I3216" i="41" a="1"/>
  <c r="I3216" i="41" s="1"/>
  <c r="I3217" i="41" a="1"/>
  <c r="I3217" i="41" s="1"/>
  <c r="I3218" i="41" a="1"/>
  <c r="I3218" i="41" s="1"/>
  <c r="I3219" i="41" a="1"/>
  <c r="I3219" i="41" s="1"/>
  <c r="I3220" i="41" a="1"/>
  <c r="I3220" i="41" s="1"/>
  <c r="I3221" i="41" a="1"/>
  <c r="I3221" i="41" s="1"/>
  <c r="I3222" i="41" a="1"/>
  <c r="I3222" i="41" s="1"/>
  <c r="I3223" i="41" a="1"/>
  <c r="I3223" i="41" s="1"/>
  <c r="I3224" i="41" a="1"/>
  <c r="I3224" i="41" s="1"/>
  <c r="I3225" i="41" a="1"/>
  <c r="I3225" i="41" s="1"/>
  <c r="I3226" i="41" a="1"/>
  <c r="I3226" i="41" s="1"/>
  <c r="I3227" i="41" a="1"/>
  <c r="I3227" i="41" s="1"/>
  <c r="I3228" i="41" a="1"/>
  <c r="I3228" i="41" s="1"/>
  <c r="I3229" i="41" a="1"/>
  <c r="I3229" i="41" s="1"/>
  <c r="I3230" i="41" a="1"/>
  <c r="I3230" i="41" s="1"/>
  <c r="I3231" i="41" a="1"/>
  <c r="I3231" i="41" s="1"/>
  <c r="I3232" i="41" a="1"/>
  <c r="I3232" i="41" s="1"/>
  <c r="I3233" i="41" a="1"/>
  <c r="I3233" i="41" s="1"/>
  <c r="I3234" i="41" a="1"/>
  <c r="I3234" i="41" s="1"/>
  <c r="I3235" i="41" a="1"/>
  <c r="I3235" i="41" s="1"/>
  <c r="I3236" i="41" a="1"/>
  <c r="I3236" i="41" s="1"/>
  <c r="I3237" i="41" a="1"/>
  <c r="I3237" i="41" s="1"/>
  <c r="I3238" i="41" a="1"/>
  <c r="I3238" i="41" s="1"/>
  <c r="I3239" i="41" a="1"/>
  <c r="I3239" i="41" s="1"/>
  <c r="I3240" i="41" a="1"/>
  <c r="I3240" i="41" s="1"/>
  <c r="I3241" i="41" a="1"/>
  <c r="I3241" i="41" s="1"/>
  <c r="I3242" i="41" a="1"/>
  <c r="I3242" i="41" s="1"/>
  <c r="I3243" i="41" a="1"/>
  <c r="I3243" i="41" s="1"/>
  <c r="I3244" i="41" a="1"/>
  <c r="I3244" i="41" s="1"/>
  <c r="I3245" i="41" a="1"/>
  <c r="I3245" i="41" s="1"/>
  <c r="I3246" i="41" a="1"/>
  <c r="I3246" i="41" s="1"/>
  <c r="I3247" i="41" a="1"/>
  <c r="I3247" i="41" s="1"/>
  <c r="I3248" i="41" a="1"/>
  <c r="I3248" i="41" s="1"/>
  <c r="I3249" i="41" a="1"/>
  <c r="I3249" i="41" s="1"/>
  <c r="I3250" i="41" a="1"/>
  <c r="I3250" i="41" s="1"/>
  <c r="I3251" i="41" a="1"/>
  <c r="I3251" i="41" s="1"/>
  <c r="I3252" i="41" a="1"/>
  <c r="I3252" i="41" s="1"/>
  <c r="I3253" i="41" a="1"/>
  <c r="I3253" i="41" s="1"/>
  <c r="I3254" i="41" a="1"/>
  <c r="I3254" i="41" s="1"/>
  <c r="I3255" i="41" a="1"/>
  <c r="I3255" i="41" s="1"/>
  <c r="I3256" i="41" a="1"/>
  <c r="I3256" i="41" s="1"/>
  <c r="I3257" i="41" a="1"/>
  <c r="I3257" i="41" s="1"/>
  <c r="I3258" i="41" a="1"/>
  <c r="I3258" i="41" s="1"/>
  <c r="I3259" i="41" a="1"/>
  <c r="I3259" i="41" s="1"/>
  <c r="I3260" i="41" a="1"/>
  <c r="I3260" i="41" s="1"/>
  <c r="I3261" i="41" a="1"/>
  <c r="I3261" i="41" s="1"/>
  <c r="I3262" i="41" a="1"/>
  <c r="I3262" i="41" s="1"/>
  <c r="I3263" i="41" a="1"/>
  <c r="I3263" i="41" s="1"/>
  <c r="I3264" i="41" a="1"/>
  <c r="I3264" i="41" s="1"/>
  <c r="I3265" i="41" a="1"/>
  <c r="I3265" i="41" s="1"/>
  <c r="I3266" i="41" a="1"/>
  <c r="I3266" i="41" s="1"/>
  <c r="I3267" i="41" a="1"/>
  <c r="I3267" i="41" s="1"/>
  <c r="I3268" i="41" a="1"/>
  <c r="I3268" i="41" s="1"/>
  <c r="I3269" i="41" a="1"/>
  <c r="I3269" i="41" s="1"/>
  <c r="I3270" i="41" a="1"/>
  <c r="I3270" i="41" s="1"/>
  <c r="I3271" i="41" a="1"/>
  <c r="I3271" i="41" s="1"/>
  <c r="I3272" i="41" a="1"/>
  <c r="I3272" i="41" s="1"/>
  <c r="I3273" i="41" a="1"/>
  <c r="I3273" i="41" s="1"/>
  <c r="I3274" i="41" a="1"/>
  <c r="I3274" i="41" s="1"/>
  <c r="I3275" i="41" a="1"/>
  <c r="I3275" i="41" s="1"/>
  <c r="I3276" i="41" a="1"/>
  <c r="I3276" i="41" s="1"/>
  <c r="I3277" i="41" a="1"/>
  <c r="I3277" i="41" s="1"/>
  <c r="I3278" i="41" a="1"/>
  <c r="I3278" i="41" s="1"/>
  <c r="I3279" i="41" a="1"/>
  <c r="I3279" i="41" s="1"/>
  <c r="I3280" i="41" a="1"/>
  <c r="I3280" i="41" s="1"/>
  <c r="I3281" i="41" a="1"/>
  <c r="I3281" i="41" s="1"/>
  <c r="I3282" i="41" a="1"/>
  <c r="I3282" i="41" s="1"/>
  <c r="I3283" i="41" a="1"/>
  <c r="I3283" i="41" s="1"/>
  <c r="I3284" i="41" a="1"/>
  <c r="I3284" i="41" s="1"/>
  <c r="I3285" i="41" a="1"/>
  <c r="I3285" i="41" s="1"/>
  <c r="I3286" i="41" a="1"/>
  <c r="I3286" i="41" s="1"/>
  <c r="I3287" i="41" a="1"/>
  <c r="I3287" i="41" s="1"/>
  <c r="I3288" i="41" a="1"/>
  <c r="I3288" i="41" s="1"/>
  <c r="I3289" i="41" a="1"/>
  <c r="I3289" i="41" s="1"/>
  <c r="I3290" i="41" a="1"/>
  <c r="I3290" i="41" s="1"/>
  <c r="I3291" i="41" a="1"/>
  <c r="I3291" i="41" s="1"/>
  <c r="I3292" i="41" a="1"/>
  <c r="I3292" i="41" s="1"/>
  <c r="I3293" i="41" a="1"/>
  <c r="I3293" i="41" s="1"/>
  <c r="I3294" i="41" a="1"/>
  <c r="I3294" i="41" s="1"/>
  <c r="I3295" i="41" a="1"/>
  <c r="I3295" i="41" s="1"/>
  <c r="I3296" i="41" a="1"/>
  <c r="I3296" i="41" s="1"/>
  <c r="I3297" i="41" a="1"/>
  <c r="I3297" i="41" s="1"/>
  <c r="I3298" i="41" a="1"/>
  <c r="I3298" i="41" s="1"/>
  <c r="I3299" i="41" a="1"/>
  <c r="I3299" i="41" s="1"/>
  <c r="I3300" i="41" a="1"/>
  <c r="I3300" i="41" s="1"/>
  <c r="I3301" i="41" a="1"/>
  <c r="I3301" i="41" s="1"/>
  <c r="I3302" i="41" a="1"/>
  <c r="I3302" i="41" s="1"/>
  <c r="I3303" i="41" a="1"/>
  <c r="I3303" i="41" s="1"/>
  <c r="I3304" i="41" a="1"/>
  <c r="I3304" i="41" s="1"/>
  <c r="I3305" i="41" a="1"/>
  <c r="I3305" i="41" s="1"/>
  <c r="I3306" i="41" a="1"/>
  <c r="I3306" i="41" s="1"/>
  <c r="I3307" i="41" a="1"/>
  <c r="I3307" i="41" s="1"/>
  <c r="I3308" i="41" a="1"/>
  <c r="I3308" i="41" s="1"/>
  <c r="I3309" i="41" a="1"/>
  <c r="I3309" i="41" s="1"/>
  <c r="I3310" i="41" a="1"/>
  <c r="I3310" i="41" s="1"/>
  <c r="I3311" i="41" a="1"/>
  <c r="I3311" i="41" s="1"/>
  <c r="I3312" i="41" a="1"/>
  <c r="I3312" i="41" s="1"/>
  <c r="I3313" i="41" a="1"/>
  <c r="I3313" i="41" s="1"/>
  <c r="I3314" i="41" a="1"/>
  <c r="I3314" i="41" s="1"/>
  <c r="I3315" i="41" a="1"/>
  <c r="I3315" i="41" s="1"/>
  <c r="I3316" i="41" a="1"/>
  <c r="I3316" i="41" s="1"/>
  <c r="I3317" i="41" a="1"/>
  <c r="I3317" i="41" s="1"/>
  <c r="I3318" i="41" a="1"/>
  <c r="I3318" i="41" s="1"/>
  <c r="I3319" i="41" a="1"/>
  <c r="I3319" i="41" s="1"/>
  <c r="I3320" i="41" a="1"/>
  <c r="I3320" i="41" s="1"/>
  <c r="I3321" i="41" a="1"/>
  <c r="I3321" i="41" s="1"/>
  <c r="I3322" i="41" a="1"/>
  <c r="I3322" i="41" s="1"/>
  <c r="I3323" i="41" a="1"/>
  <c r="I3323" i="41" s="1"/>
  <c r="I3324" i="41" a="1"/>
  <c r="I3324" i="41" s="1"/>
  <c r="I3325" i="41" a="1"/>
  <c r="I3325" i="41" s="1"/>
  <c r="I3326" i="41" a="1"/>
  <c r="I3326" i="41" s="1"/>
  <c r="I3327" i="41" a="1"/>
  <c r="I3327" i="41" s="1"/>
  <c r="I3328" i="41" a="1"/>
  <c r="I3328" i="41" s="1"/>
  <c r="I3329" i="41" a="1"/>
  <c r="I3329" i="41" s="1"/>
  <c r="I3330" i="41" a="1"/>
  <c r="I3330" i="41" s="1"/>
  <c r="I3331" i="41" a="1"/>
  <c r="I3331" i="41" s="1"/>
  <c r="I3332" i="41" a="1"/>
  <c r="I3332" i="41" s="1"/>
  <c r="I3333" i="41" a="1"/>
  <c r="I3333" i="41" s="1"/>
  <c r="I3334" i="41" a="1"/>
  <c r="I3334" i="41" s="1"/>
  <c r="I3335" i="41" a="1"/>
  <c r="I3335" i="41" s="1"/>
  <c r="I3336" i="41" a="1"/>
  <c r="I3336" i="41" s="1"/>
  <c r="I3337" i="41" a="1"/>
  <c r="I3337" i="41" s="1"/>
  <c r="I3338" i="41" a="1"/>
  <c r="I3338" i="41" s="1"/>
  <c r="I3339" i="41" a="1"/>
  <c r="I3339" i="41" s="1"/>
  <c r="I3340" i="41" a="1"/>
  <c r="I3340" i="41" s="1"/>
  <c r="I3341" i="41" a="1"/>
  <c r="I3341" i="41" s="1"/>
  <c r="I3342" i="41" a="1"/>
  <c r="I3342" i="41" s="1"/>
  <c r="I3343" i="41" a="1"/>
  <c r="I3343" i="41" s="1"/>
  <c r="I3344" i="41" a="1"/>
  <c r="I3344" i="41" s="1"/>
  <c r="I3345" i="41" a="1"/>
  <c r="I3345" i="41" s="1"/>
  <c r="I3346" i="41" a="1"/>
  <c r="I3346" i="41" s="1"/>
  <c r="I3347" i="41" a="1"/>
  <c r="I3347" i="41" s="1"/>
  <c r="I3348" i="41" a="1"/>
  <c r="I3348" i="41" s="1"/>
  <c r="I3349" i="41" a="1"/>
  <c r="I3349" i="41" s="1"/>
  <c r="I3350" i="41" a="1"/>
  <c r="I3350" i="41" s="1"/>
  <c r="I3351" i="41" a="1"/>
  <c r="I3351" i="41" s="1"/>
  <c r="I3352" i="41" a="1"/>
  <c r="I3352" i="41" s="1"/>
  <c r="I3353" i="41" a="1"/>
  <c r="I3353" i="41" s="1"/>
  <c r="I3354" i="41" a="1"/>
  <c r="I3354" i="41" s="1"/>
  <c r="I3355" i="41" a="1"/>
  <c r="I3355" i="41" s="1"/>
  <c r="I3356" i="41" a="1"/>
  <c r="I3356" i="41" s="1"/>
  <c r="I3357" i="41" a="1"/>
  <c r="I3357" i="41" s="1"/>
  <c r="I3358" i="41" a="1"/>
  <c r="I3358" i="41" s="1"/>
  <c r="I3359" i="41" a="1"/>
  <c r="I3359" i="41" s="1"/>
  <c r="I3360" i="41" a="1"/>
  <c r="I3360" i="41" s="1"/>
  <c r="I3361" i="41" a="1"/>
  <c r="I3361" i="41" s="1"/>
  <c r="I3362" i="41" a="1"/>
  <c r="I3362" i="41" s="1"/>
  <c r="I3363" i="41" a="1"/>
  <c r="I3363" i="41" s="1"/>
  <c r="I3364" i="41" a="1"/>
  <c r="I3364" i="41" s="1"/>
  <c r="I3365" i="41" a="1"/>
  <c r="I3365" i="41" s="1"/>
  <c r="I3366" i="41" a="1"/>
  <c r="I3366" i="41" s="1"/>
  <c r="I3367" i="41" a="1"/>
  <c r="I3367" i="41" s="1"/>
  <c r="I3368" i="41" a="1"/>
  <c r="I3368" i="41" s="1"/>
  <c r="I3369" i="41" a="1"/>
  <c r="I3369" i="41" s="1"/>
  <c r="I3370" i="41" a="1"/>
  <c r="I3370" i="41" s="1"/>
  <c r="I3371" i="41" a="1"/>
  <c r="I3371" i="41" s="1"/>
  <c r="I3372" i="41" a="1"/>
  <c r="I3372" i="41" s="1"/>
  <c r="I3373" i="41" a="1"/>
  <c r="I3373" i="41" s="1"/>
  <c r="I3374" i="41" a="1"/>
  <c r="I3374" i="41" s="1"/>
  <c r="I3375" i="41" a="1"/>
  <c r="I3375" i="41" s="1"/>
  <c r="I3376" i="41" a="1"/>
  <c r="I3376" i="41" s="1"/>
  <c r="I3377" i="41" a="1"/>
  <c r="I3377" i="41" s="1"/>
  <c r="I3378" i="41" a="1"/>
  <c r="I3378" i="41" s="1"/>
  <c r="I3379" i="41" a="1"/>
  <c r="I3379" i="41" s="1"/>
  <c r="I3380" i="41" a="1"/>
  <c r="I3380" i="41" s="1"/>
  <c r="I3381" i="41" a="1"/>
  <c r="I3381" i="41" s="1"/>
  <c r="I3382" i="41" a="1"/>
  <c r="I3382" i="41" s="1"/>
  <c r="I3383" i="41" a="1"/>
  <c r="I3383" i="41" s="1"/>
  <c r="I3384" i="41" a="1"/>
  <c r="I3384" i="41" s="1"/>
  <c r="I3385" i="41" a="1"/>
  <c r="I3385" i="41" s="1"/>
  <c r="I3386" i="41" a="1"/>
  <c r="I3386" i="41" s="1"/>
  <c r="I3387" i="41" a="1"/>
  <c r="I3387" i="41" s="1"/>
  <c r="I3388" i="41" a="1"/>
  <c r="I3388" i="41" s="1"/>
  <c r="I3389" i="41" a="1"/>
  <c r="I3389" i="41" s="1"/>
  <c r="I3390" i="41" a="1"/>
  <c r="I3390" i="41" s="1"/>
  <c r="I3391" i="41" a="1"/>
  <c r="I3391" i="41" s="1"/>
  <c r="I3392" i="41" a="1"/>
  <c r="I3392" i="41" s="1"/>
  <c r="I3393" i="41" a="1"/>
  <c r="I3393" i="41" s="1"/>
  <c r="I3394" i="41" a="1"/>
  <c r="I3394" i="41" s="1"/>
  <c r="I3395" i="41" a="1"/>
  <c r="I3395" i="41" s="1"/>
  <c r="I3396" i="41" a="1"/>
  <c r="I3396" i="41" s="1"/>
  <c r="I3397" i="41" a="1"/>
  <c r="I3397" i="41" s="1"/>
  <c r="I3398" i="41" a="1"/>
  <c r="I3398" i="41" s="1"/>
  <c r="I3399" i="41" a="1"/>
  <c r="I3399" i="41" s="1"/>
  <c r="I3400" i="41" a="1"/>
  <c r="I3400" i="41" s="1"/>
  <c r="I3401" i="41" a="1"/>
  <c r="I3401" i="41" s="1"/>
  <c r="I3402" i="41" a="1"/>
  <c r="I3402" i="41" s="1"/>
  <c r="I3403" i="41" a="1"/>
  <c r="I3403" i="41" s="1"/>
  <c r="I3404" i="41" a="1"/>
  <c r="I3404" i="41" s="1"/>
  <c r="I3405" i="41" a="1"/>
  <c r="I3405" i="41" s="1"/>
  <c r="I3406" i="41" a="1"/>
  <c r="I3406" i="41" s="1"/>
  <c r="I3407" i="41" a="1"/>
  <c r="I3407" i="41" s="1"/>
  <c r="I3408" i="41" a="1"/>
  <c r="I3408" i="41" s="1"/>
  <c r="I3409" i="41" a="1"/>
  <c r="I3409" i="41" s="1"/>
  <c r="I3410" i="41" a="1"/>
  <c r="I3410" i="41" s="1"/>
  <c r="I3411" i="41" a="1"/>
  <c r="I3411" i="41" s="1"/>
  <c r="I3412" i="41" a="1"/>
  <c r="I3412" i="41" s="1"/>
  <c r="I3413" i="41" a="1"/>
  <c r="I3413" i="41" s="1"/>
  <c r="I3414" i="41" a="1"/>
  <c r="I3414" i="41" s="1"/>
  <c r="I3415" i="41" a="1"/>
  <c r="I3415" i="41" s="1"/>
  <c r="I3416" i="41" a="1"/>
  <c r="I3416" i="41" s="1"/>
  <c r="I3417" i="41" a="1"/>
  <c r="I3417" i="41" s="1"/>
  <c r="I3418" i="41" a="1"/>
  <c r="I3418" i="41" s="1"/>
  <c r="I3419" i="41" a="1"/>
  <c r="I3419" i="41" s="1"/>
  <c r="I3420" i="41" a="1"/>
  <c r="I3420" i="41" s="1"/>
  <c r="I3421" i="41" a="1"/>
  <c r="I3421" i="41" s="1"/>
  <c r="I3422" i="41" a="1"/>
  <c r="I3422" i="41" s="1"/>
  <c r="I3423" i="41" a="1"/>
  <c r="I3423" i="41" s="1"/>
  <c r="I3424" i="41" a="1"/>
  <c r="I3424" i="41" s="1"/>
  <c r="I3425" i="41" a="1"/>
  <c r="I3425" i="41" s="1"/>
  <c r="I3426" i="41" a="1"/>
  <c r="I3426" i="41" s="1"/>
  <c r="I3427" i="41" a="1"/>
  <c r="I3427" i="41" s="1"/>
  <c r="I3428" i="41" a="1"/>
  <c r="I3428" i="41" s="1"/>
  <c r="I3429" i="41" a="1"/>
  <c r="I3429" i="41" s="1"/>
  <c r="I3430" i="41" a="1"/>
  <c r="I3430" i="41" s="1"/>
  <c r="I3431" i="41" a="1"/>
  <c r="I3431" i="41" s="1"/>
  <c r="I3432" i="41" a="1"/>
  <c r="I3432" i="41" s="1"/>
  <c r="I3433" i="41" a="1"/>
  <c r="I3433" i="41" s="1"/>
  <c r="I3434" i="41" a="1"/>
  <c r="I3434" i="41" s="1"/>
  <c r="I3435" i="41" a="1"/>
  <c r="I3435" i="41" s="1"/>
  <c r="I3436" i="41" a="1"/>
  <c r="I3436" i="41" s="1"/>
  <c r="I3437" i="41" a="1"/>
  <c r="I3437" i="41" s="1"/>
  <c r="I3438" i="41" a="1"/>
  <c r="I3438" i="41" s="1"/>
  <c r="I3439" i="41" a="1"/>
  <c r="I3439" i="41" s="1"/>
  <c r="I3440" i="41" a="1"/>
  <c r="I3440" i="41" s="1"/>
  <c r="I3441" i="41" a="1"/>
  <c r="I3441" i="41" s="1"/>
  <c r="I3442" i="41" a="1"/>
  <c r="I3442" i="41" s="1"/>
  <c r="I3443" i="41" a="1"/>
  <c r="I3443" i="41" s="1"/>
  <c r="I3444" i="41" a="1"/>
  <c r="I3444" i="41" s="1"/>
  <c r="I3445" i="41" a="1"/>
  <c r="I3445" i="41" s="1"/>
  <c r="I3446" i="41" a="1"/>
  <c r="I3446" i="41" s="1"/>
  <c r="I3447" i="41" a="1"/>
  <c r="I3447" i="41" s="1"/>
  <c r="I3448" i="41" a="1"/>
  <c r="I3448" i="41" s="1"/>
  <c r="I3449" i="41" a="1"/>
  <c r="I3449" i="41" s="1"/>
  <c r="I3450" i="41" a="1"/>
  <c r="I3450" i="41" s="1"/>
  <c r="I3451" i="41" a="1"/>
  <c r="I3451" i="41" s="1"/>
  <c r="I3452" i="41" a="1"/>
  <c r="I3452" i="41" s="1"/>
  <c r="I3453" i="41" a="1"/>
  <c r="I3453" i="41" s="1"/>
  <c r="I3454" i="41" a="1"/>
  <c r="I3454" i="41" s="1"/>
  <c r="I3455" i="41" a="1"/>
  <c r="I3455" i="41" s="1"/>
  <c r="I3456" i="41" a="1"/>
  <c r="I3456" i="41" s="1"/>
  <c r="I3457" i="41" a="1"/>
  <c r="I3457" i="41" s="1"/>
  <c r="I3458" i="41" a="1"/>
  <c r="I3458" i="41" s="1"/>
  <c r="I3459" i="41" a="1"/>
  <c r="I3459" i="41" s="1"/>
  <c r="I3460" i="41" a="1"/>
  <c r="I3460" i="41" s="1"/>
  <c r="I3461" i="41" a="1"/>
  <c r="I3461" i="41" s="1"/>
  <c r="I3462" i="41" a="1"/>
  <c r="I3462" i="41" s="1"/>
  <c r="I3463" i="41" a="1"/>
  <c r="I3463" i="41" s="1"/>
  <c r="I3464" i="41" a="1"/>
  <c r="I3464" i="41" s="1"/>
  <c r="I3465" i="41" a="1"/>
  <c r="I3465" i="41" s="1"/>
  <c r="I3466" i="41" a="1"/>
  <c r="I3466" i="41" s="1"/>
  <c r="I3467" i="41" a="1"/>
  <c r="I3467" i="41" s="1"/>
  <c r="I3468" i="41" a="1"/>
  <c r="I3468" i="41" s="1"/>
  <c r="I3469" i="41" a="1"/>
  <c r="I3469" i="41" s="1"/>
  <c r="I3470" i="41" a="1"/>
  <c r="I3470" i="41" s="1"/>
  <c r="I3471" i="41" a="1"/>
  <c r="I3471" i="41" s="1"/>
  <c r="I3472" i="41" a="1"/>
  <c r="I3472" i="41" s="1"/>
  <c r="I3473" i="41" a="1"/>
  <c r="I3473" i="41" s="1"/>
  <c r="I3474" i="41" a="1"/>
  <c r="I3474" i="41" s="1"/>
  <c r="I3475" i="41" a="1"/>
  <c r="I3475" i="41" s="1"/>
  <c r="I3476" i="41" a="1"/>
  <c r="I3476" i="41" s="1"/>
  <c r="I3477" i="41" a="1"/>
  <c r="I3477" i="41" s="1"/>
  <c r="I3478" i="41" a="1"/>
  <c r="I3478" i="41" s="1"/>
  <c r="I3479" i="41" a="1"/>
  <c r="I3479" i="41" s="1"/>
  <c r="I3480" i="41" a="1"/>
  <c r="I3480" i="41" s="1"/>
  <c r="I3481" i="41" a="1"/>
  <c r="I3481" i="41" s="1"/>
  <c r="I3482" i="41" a="1"/>
  <c r="I3482" i="41" s="1"/>
  <c r="I3483" i="41" a="1"/>
  <c r="I3483" i="41" s="1"/>
  <c r="I3484" i="41" a="1"/>
  <c r="I3484" i="41" s="1"/>
  <c r="I3485" i="41" a="1"/>
  <c r="I3485" i="41" s="1"/>
  <c r="I3486" i="41" a="1"/>
  <c r="I3486" i="41" s="1"/>
  <c r="I3487" i="41" a="1"/>
  <c r="I3487" i="41" s="1"/>
  <c r="I3488" i="41" a="1"/>
  <c r="I3488" i="41" s="1"/>
  <c r="I3489" i="41" a="1"/>
  <c r="I3489" i="41" s="1"/>
  <c r="I3490" i="41" a="1"/>
  <c r="I3490" i="41" s="1"/>
  <c r="I3491" i="41" a="1"/>
  <c r="I3491" i="41" s="1"/>
  <c r="I3492" i="41" a="1"/>
  <c r="I3492" i="41" s="1"/>
  <c r="I3493" i="41" a="1"/>
  <c r="I3493" i="41" s="1"/>
  <c r="I3494" i="41" a="1"/>
  <c r="I3494" i="41" s="1"/>
  <c r="I3495" i="41" a="1"/>
  <c r="I3495" i="41" s="1"/>
  <c r="I3496" i="41" a="1"/>
  <c r="I3496" i="41" s="1"/>
  <c r="I3497" i="41" a="1"/>
  <c r="I3497" i="41" s="1"/>
  <c r="I3498" i="41" a="1"/>
  <c r="I3498" i="41" s="1"/>
  <c r="I3499" i="41" a="1"/>
  <c r="I3499" i="41" s="1"/>
  <c r="I3500" i="41" a="1"/>
  <c r="I3500" i="41" s="1"/>
  <c r="I3501" i="41" a="1"/>
  <c r="I3501" i="41" s="1"/>
  <c r="I3502" i="41" a="1"/>
  <c r="I3502" i="41" s="1"/>
  <c r="I3503" i="41" a="1"/>
  <c r="I3503" i="41" s="1"/>
  <c r="I3504" i="41" a="1"/>
  <c r="I3504" i="41" s="1"/>
  <c r="I3505" i="41" a="1"/>
  <c r="I3505" i="41" s="1"/>
  <c r="I3506" i="41" a="1"/>
  <c r="I3506" i="41" s="1"/>
  <c r="I3507" i="41" a="1"/>
  <c r="I3507" i="41" s="1"/>
  <c r="I3508" i="41" a="1"/>
  <c r="I3508" i="41" s="1"/>
  <c r="I3509" i="41" a="1"/>
  <c r="I3509" i="41" s="1"/>
  <c r="I3510" i="41" a="1"/>
  <c r="I3510" i="41" s="1"/>
  <c r="I3511" i="41" a="1"/>
  <c r="I3511" i="41" s="1"/>
  <c r="I3512" i="41" a="1"/>
  <c r="I3512" i="41" s="1"/>
  <c r="I3513" i="41" a="1"/>
  <c r="I3513" i="41" s="1"/>
  <c r="I3514" i="41" a="1"/>
  <c r="I3514" i="41" s="1"/>
  <c r="I3515" i="41" a="1"/>
  <c r="I3515" i="41" s="1"/>
  <c r="I3516" i="41" a="1"/>
  <c r="I3516" i="41" s="1"/>
  <c r="I3517" i="41" a="1"/>
  <c r="I3517" i="41" s="1"/>
  <c r="I3518" i="41" a="1"/>
  <c r="I3518" i="41" s="1"/>
  <c r="I3519" i="41" a="1"/>
  <c r="I3519" i="41" s="1"/>
  <c r="I3520" i="41" a="1"/>
  <c r="I3520" i="41" s="1"/>
  <c r="I3521" i="41" a="1"/>
  <c r="I3521" i="41" s="1"/>
  <c r="I3522" i="41" a="1"/>
  <c r="I3522" i="41" s="1"/>
  <c r="I3523" i="41" a="1"/>
  <c r="I3523" i="41" s="1"/>
  <c r="I3524" i="41" a="1"/>
  <c r="I3524" i="41" s="1"/>
  <c r="I3525" i="41" a="1"/>
  <c r="I3525" i="41" s="1"/>
  <c r="I3526" i="41" a="1"/>
  <c r="I3526" i="41" s="1"/>
  <c r="I3527" i="41" a="1"/>
  <c r="I3527" i="41" s="1"/>
  <c r="I3528" i="41" a="1"/>
  <c r="I3528" i="41" s="1"/>
  <c r="I3529" i="41" a="1"/>
  <c r="I3529" i="41" s="1"/>
  <c r="I3530" i="41" a="1"/>
  <c r="I3530" i="41" s="1"/>
  <c r="I3531" i="41" a="1"/>
  <c r="I3531" i="41" s="1"/>
  <c r="I3532" i="41" a="1"/>
  <c r="I3532" i="41" s="1"/>
  <c r="I3533" i="41" a="1"/>
  <c r="I3533" i="41" s="1"/>
  <c r="I3534" i="41" a="1"/>
  <c r="I3534" i="41" s="1"/>
  <c r="I3535" i="41" a="1"/>
  <c r="I3535" i="41" s="1"/>
  <c r="I3536" i="41" a="1"/>
  <c r="I3536" i="41" s="1"/>
  <c r="I3537" i="41" a="1"/>
  <c r="I3537" i="41" s="1"/>
  <c r="I3538" i="41" a="1"/>
  <c r="I3538" i="41" s="1"/>
  <c r="I3539" i="41" a="1"/>
  <c r="I3539" i="41" s="1"/>
  <c r="I3540" i="41" a="1"/>
  <c r="I3540" i="41" s="1"/>
  <c r="I3541" i="41" a="1"/>
  <c r="I3541" i="41" s="1"/>
  <c r="I3542" i="41" a="1"/>
  <c r="I3542" i="41" s="1"/>
  <c r="I3543" i="41" a="1"/>
  <c r="I3543" i="41" s="1"/>
  <c r="I3544" i="41" a="1"/>
  <c r="I3544" i="41" s="1"/>
  <c r="I3545" i="41" a="1"/>
  <c r="I3545" i="41" s="1"/>
  <c r="I3546" i="41" a="1"/>
  <c r="I3546" i="41" s="1"/>
  <c r="I3547" i="41" a="1"/>
  <c r="I3547" i="41" s="1"/>
  <c r="I3548" i="41" a="1"/>
  <c r="I3548" i="41" s="1"/>
  <c r="I3549" i="41" a="1"/>
  <c r="I3549" i="41" s="1"/>
  <c r="I3550" i="41" a="1"/>
  <c r="I3550" i="41" s="1"/>
  <c r="I3551" i="41" a="1"/>
  <c r="I3551" i="41" s="1"/>
  <c r="I3552" i="41" a="1"/>
  <c r="I3552" i="41" s="1"/>
  <c r="I3553" i="41" a="1"/>
  <c r="I3553" i="41" s="1"/>
  <c r="I3554" i="41" a="1"/>
  <c r="I3554" i="41" s="1"/>
  <c r="I3555" i="41" a="1"/>
  <c r="I3555" i="41" s="1"/>
  <c r="I3556" i="41" a="1"/>
  <c r="I3556" i="41" s="1"/>
  <c r="I3557" i="41" a="1"/>
  <c r="I3557" i="41" s="1"/>
  <c r="I3558" i="41" a="1"/>
  <c r="I3558" i="41" s="1"/>
  <c r="I3559" i="41" a="1"/>
  <c r="I3559" i="41" s="1"/>
  <c r="I3560" i="41" a="1"/>
  <c r="I3560" i="41" s="1"/>
  <c r="I3561" i="41" a="1"/>
  <c r="I3561" i="41" s="1"/>
  <c r="I3562" i="41" a="1"/>
  <c r="I3562" i="41" s="1"/>
  <c r="I3563" i="41" a="1"/>
  <c r="I3563" i="41" s="1"/>
  <c r="I3564" i="41" a="1"/>
  <c r="I3564" i="41" s="1"/>
  <c r="I3565" i="41" a="1"/>
  <c r="I3565" i="41" s="1"/>
  <c r="I3566" i="41" a="1"/>
  <c r="I3566" i="41" s="1"/>
  <c r="I3567" i="41" a="1"/>
  <c r="I3567" i="41" s="1"/>
  <c r="I3568" i="41" a="1"/>
  <c r="I3568" i="41" s="1"/>
  <c r="I3569" i="41" a="1"/>
  <c r="I3569" i="41" s="1"/>
  <c r="I3570" i="41" a="1"/>
  <c r="I3570" i="41" s="1"/>
  <c r="I3571" i="41" a="1"/>
  <c r="I3571" i="41" s="1"/>
  <c r="I3572" i="41" a="1"/>
  <c r="I3572" i="41" s="1"/>
  <c r="I3573" i="41" a="1"/>
  <c r="I3573" i="41" s="1"/>
  <c r="I3574" i="41" a="1"/>
  <c r="I3574" i="41" s="1"/>
  <c r="I3575" i="41" a="1"/>
  <c r="I3575" i="41" s="1"/>
  <c r="I3576" i="41" a="1"/>
  <c r="I3576" i="41" s="1"/>
  <c r="I3577" i="41" a="1"/>
  <c r="I3577" i="41" s="1"/>
  <c r="I3578" i="41" a="1"/>
  <c r="I3578" i="41" s="1"/>
  <c r="I3579" i="41" a="1"/>
  <c r="I3579" i="41" s="1"/>
  <c r="I3580" i="41" a="1"/>
  <c r="I3580" i="41" s="1"/>
  <c r="I3581" i="41" a="1"/>
  <c r="I3581" i="41" s="1"/>
  <c r="I3582" i="41" a="1"/>
  <c r="I3582" i="41" s="1"/>
  <c r="I3583" i="41" a="1"/>
  <c r="I3583" i="41" s="1"/>
  <c r="I3584" i="41" a="1"/>
  <c r="I3584" i="41" s="1"/>
  <c r="I3585" i="41" a="1"/>
  <c r="I3585" i="41" s="1"/>
  <c r="I3586" i="41" a="1"/>
  <c r="I3586" i="41" s="1"/>
  <c r="I3587" i="41" a="1"/>
  <c r="I3587" i="41" s="1"/>
  <c r="I3588" i="41" a="1"/>
  <c r="I3588" i="41" s="1"/>
  <c r="I3589" i="41" a="1"/>
  <c r="I3589" i="41" s="1"/>
  <c r="I3590" i="41" a="1"/>
  <c r="I3590" i="41" s="1"/>
  <c r="I3591" i="41" a="1"/>
  <c r="I3591" i="41" s="1"/>
  <c r="I3592" i="41" a="1"/>
  <c r="I3592" i="41" s="1"/>
  <c r="I3593" i="41" a="1"/>
  <c r="I3593" i="41" s="1"/>
  <c r="I3594" i="41" a="1"/>
  <c r="I3594" i="41" s="1"/>
  <c r="I3595" i="41" a="1"/>
  <c r="I3595" i="41" s="1"/>
  <c r="I3596" i="41" a="1"/>
  <c r="I3596" i="41" s="1"/>
  <c r="I3597" i="41" a="1"/>
  <c r="I3597" i="41" s="1"/>
  <c r="I3598" i="41" a="1"/>
  <c r="I3598" i="41" s="1"/>
  <c r="I3599" i="41" a="1"/>
  <c r="I3599" i="41" s="1"/>
  <c r="I3600" i="41" a="1"/>
  <c r="I3600" i="41" s="1"/>
  <c r="I3601" i="41" a="1"/>
  <c r="I3601" i="41" s="1"/>
  <c r="I3602" i="41" a="1"/>
  <c r="I3602" i="41" s="1"/>
  <c r="I3603" i="41" a="1"/>
  <c r="I3603" i="41" s="1"/>
  <c r="I3604" i="41" a="1"/>
  <c r="I3604" i="41" s="1"/>
  <c r="I3605" i="41" a="1"/>
  <c r="I3605" i="41" s="1"/>
  <c r="I3606" i="41" a="1"/>
  <c r="I3606" i="41" s="1"/>
  <c r="I3607" i="41" a="1"/>
  <c r="I3607" i="41" s="1"/>
  <c r="I3608" i="41" a="1"/>
  <c r="I3608" i="41" s="1"/>
  <c r="I3609" i="41" a="1"/>
  <c r="I3609" i="41" s="1"/>
  <c r="I3610" i="41" a="1"/>
  <c r="I3610" i="41" s="1"/>
  <c r="I3611" i="41" a="1"/>
  <c r="I3611" i="41" s="1"/>
  <c r="I3612" i="41" a="1"/>
  <c r="I3612" i="41" s="1"/>
  <c r="I3613" i="41" a="1"/>
  <c r="I3613" i="41" s="1"/>
  <c r="I3614" i="41" a="1"/>
  <c r="I3614" i="41" s="1"/>
  <c r="I3615" i="41" a="1"/>
  <c r="I3615" i="41" s="1"/>
  <c r="I3616" i="41" a="1"/>
  <c r="I3616" i="41" s="1"/>
  <c r="I3617" i="41" a="1"/>
  <c r="I3617" i="41" s="1"/>
  <c r="I3618" i="41" a="1"/>
  <c r="I3618" i="41" s="1"/>
  <c r="I3619" i="41" a="1"/>
  <c r="I3619" i="41" s="1"/>
  <c r="I3620" i="41" a="1"/>
  <c r="I3620" i="41" s="1"/>
  <c r="I3621" i="41" a="1"/>
  <c r="I3621" i="41" s="1"/>
  <c r="I3622" i="41" a="1"/>
  <c r="I3622" i="41" s="1"/>
  <c r="I3623" i="41" a="1"/>
  <c r="I3623" i="41" s="1"/>
  <c r="I3624" i="41" a="1"/>
  <c r="I3624" i="41" s="1"/>
  <c r="I3625" i="41" a="1"/>
  <c r="I3625" i="41" s="1"/>
  <c r="I3626" i="41" a="1"/>
  <c r="I3626" i="41" s="1"/>
  <c r="I3627" i="41" a="1"/>
  <c r="I3627" i="41" s="1"/>
  <c r="I3628" i="41" a="1"/>
  <c r="I3628" i="41" s="1"/>
  <c r="I3629" i="41" a="1"/>
  <c r="I3629" i="41" s="1"/>
  <c r="I3630" i="41" a="1"/>
  <c r="I3630" i="41" s="1"/>
  <c r="I3631" i="41" a="1"/>
  <c r="I3631" i="41" s="1"/>
  <c r="I3632" i="41" a="1"/>
  <c r="I3632" i="41" s="1"/>
  <c r="I3633" i="41" a="1"/>
  <c r="I3633" i="41" s="1"/>
  <c r="I3634" i="41" a="1"/>
  <c r="I3634" i="41" s="1"/>
  <c r="I3635" i="41" a="1"/>
  <c r="I3635" i="41" s="1"/>
  <c r="I3636" i="41" a="1"/>
  <c r="I3636" i="41" s="1"/>
  <c r="I3637" i="41" a="1"/>
  <c r="I3637" i="41" s="1"/>
  <c r="I3638" i="41" a="1"/>
  <c r="I3638" i="41" s="1"/>
  <c r="I3639" i="41" a="1"/>
  <c r="I3639" i="41" s="1"/>
  <c r="I3640" i="41" a="1"/>
  <c r="I3640" i="41" s="1"/>
  <c r="I3641" i="41" a="1"/>
  <c r="I3641" i="41" s="1"/>
  <c r="I3642" i="41" a="1"/>
  <c r="I3642" i="41" s="1"/>
  <c r="I3643" i="41" a="1"/>
  <c r="I3643" i="41" s="1"/>
  <c r="I3644" i="41" a="1"/>
  <c r="I3644" i="41" s="1"/>
  <c r="I3645" i="41" a="1"/>
  <c r="I3645" i="41" s="1"/>
  <c r="I3646" i="41" a="1"/>
  <c r="I3646" i="41" s="1"/>
  <c r="I3647" i="41" a="1"/>
  <c r="I3647" i="41" s="1"/>
  <c r="I3648" i="41" a="1"/>
  <c r="I3648" i="41" s="1"/>
  <c r="I3649" i="41" a="1"/>
  <c r="I3649" i="41" s="1"/>
  <c r="I3650" i="41" a="1"/>
  <c r="I3650" i="41" s="1"/>
  <c r="I3651" i="41" a="1"/>
  <c r="I3651" i="41" s="1"/>
  <c r="I3652" i="41" a="1"/>
  <c r="I3652" i="41" s="1"/>
  <c r="I3653" i="41" a="1"/>
  <c r="I3653" i="41" s="1"/>
  <c r="I3654" i="41" a="1"/>
  <c r="I3654" i="41" s="1"/>
  <c r="I3655" i="41" a="1"/>
  <c r="I3655" i="41" s="1"/>
  <c r="I3656" i="41" a="1"/>
  <c r="I3656" i="41" s="1"/>
  <c r="I3657" i="41" a="1"/>
  <c r="I3657" i="41" s="1"/>
  <c r="I3658" i="41" a="1"/>
  <c r="I3658" i="41" s="1"/>
  <c r="I3659" i="41" a="1"/>
  <c r="I3659" i="41" s="1"/>
  <c r="I3660" i="41" a="1"/>
  <c r="I3660" i="41" s="1"/>
  <c r="I3661" i="41" a="1"/>
  <c r="I3661" i="41" s="1"/>
  <c r="I3662" i="41" a="1"/>
  <c r="I3662" i="41" s="1"/>
  <c r="I3663" i="41" a="1"/>
  <c r="I3663" i="41" s="1"/>
  <c r="I3664" i="41" a="1"/>
  <c r="I3664" i="41" s="1"/>
  <c r="I3665" i="41" a="1"/>
  <c r="I3665" i="41" s="1"/>
  <c r="I3666" i="41" a="1"/>
  <c r="I3666" i="41" s="1"/>
  <c r="I3667" i="41" a="1"/>
  <c r="I3667" i="41" s="1"/>
  <c r="I3668" i="41" a="1"/>
  <c r="I3668" i="41" s="1"/>
  <c r="I3669" i="41" a="1"/>
  <c r="I3669" i="41" s="1"/>
  <c r="I3670" i="41" a="1"/>
  <c r="I3670" i="41" s="1"/>
  <c r="I3671" i="41" a="1"/>
  <c r="I3671" i="41" s="1"/>
  <c r="I3672" i="41" a="1"/>
  <c r="I3672" i="41" s="1"/>
  <c r="I3673" i="41" a="1"/>
  <c r="I3673" i="41" s="1"/>
  <c r="I3674" i="41" a="1"/>
  <c r="I3674" i="41" s="1"/>
  <c r="I3675" i="41" a="1"/>
  <c r="I3675" i="41" s="1"/>
  <c r="I3676" i="41" a="1"/>
  <c r="I3676" i="41" s="1"/>
  <c r="I3677" i="41" a="1"/>
  <c r="I3677" i="41" s="1"/>
  <c r="I3678" i="41" a="1"/>
  <c r="I3678" i="41" s="1"/>
  <c r="I3679" i="41" a="1"/>
  <c r="I3679" i="41" s="1"/>
  <c r="I3680" i="41" a="1"/>
  <c r="I3680" i="41" s="1"/>
  <c r="I3681" i="41" a="1"/>
  <c r="I3681" i="41" s="1"/>
  <c r="I3682" i="41" a="1"/>
  <c r="I3682" i="41" s="1"/>
  <c r="I3683" i="41" a="1"/>
  <c r="I3683" i="41" s="1"/>
  <c r="I3684" i="41" a="1"/>
  <c r="I3684" i="41" s="1"/>
  <c r="I3685" i="41" a="1"/>
  <c r="I3685" i="41" s="1"/>
  <c r="I3686" i="41" a="1"/>
  <c r="I3686" i="41" s="1"/>
  <c r="I3687" i="41" a="1"/>
  <c r="I3687" i="41" s="1"/>
  <c r="I3688" i="41" a="1"/>
  <c r="I3688" i="41" s="1"/>
  <c r="I3689" i="41" a="1"/>
  <c r="I3689" i="41" s="1"/>
  <c r="I3690" i="41" a="1"/>
  <c r="I3690" i="41" s="1"/>
  <c r="I3691" i="41" a="1"/>
  <c r="I3691" i="41" s="1"/>
  <c r="I3692" i="41" a="1"/>
  <c r="I3692" i="41" s="1"/>
  <c r="I3693" i="41" a="1"/>
  <c r="I3693" i="41" s="1"/>
  <c r="I3694" i="41" a="1"/>
  <c r="I3694" i="41" s="1"/>
  <c r="I3695" i="41" a="1"/>
  <c r="I3695" i="41" s="1"/>
  <c r="I3696" i="41" a="1"/>
  <c r="I3696" i="41" s="1"/>
  <c r="I3697" i="41" a="1"/>
  <c r="I3697" i="41" s="1"/>
  <c r="I3698" i="41" a="1"/>
  <c r="I3698" i="41" s="1"/>
  <c r="I3699" i="41" a="1"/>
  <c r="I3699" i="41" s="1"/>
  <c r="I3700" i="41" a="1"/>
  <c r="I3700" i="41" s="1"/>
  <c r="I3701" i="41" a="1"/>
  <c r="I3701" i="41" s="1"/>
  <c r="I3702" i="41" a="1"/>
  <c r="I3702" i="41" s="1"/>
  <c r="I3703" i="41" a="1"/>
  <c r="I3703" i="41" s="1"/>
  <c r="I3704" i="41" a="1"/>
  <c r="I3704" i="41" s="1"/>
  <c r="I3705" i="41" a="1"/>
  <c r="I3705" i="41" s="1"/>
  <c r="I3706" i="41" a="1"/>
  <c r="I3706" i="41" s="1"/>
  <c r="I3707" i="41" a="1"/>
  <c r="I3707" i="41" s="1"/>
  <c r="I3708" i="41" a="1"/>
  <c r="I3708" i="41" s="1"/>
  <c r="I3709" i="41" a="1"/>
  <c r="I3709" i="41" s="1"/>
  <c r="I3710" i="41" a="1"/>
  <c r="I3710" i="41" s="1"/>
  <c r="I3711" i="41" a="1"/>
  <c r="I3711" i="41" s="1"/>
  <c r="I3712" i="41" a="1"/>
  <c r="I3712" i="41" s="1"/>
  <c r="I3713" i="41" a="1"/>
  <c r="I3713" i="41" s="1"/>
  <c r="I3714" i="41" a="1"/>
  <c r="I3714" i="41" s="1"/>
  <c r="I3715" i="41" a="1"/>
  <c r="I3715" i="41" s="1"/>
  <c r="I3716" i="41" a="1"/>
  <c r="I3716" i="41" s="1"/>
  <c r="I3717" i="41" a="1"/>
  <c r="I3717" i="41" s="1"/>
  <c r="I3718" i="41" a="1"/>
  <c r="I3718" i="41" s="1"/>
  <c r="I3719" i="41" a="1"/>
  <c r="I3719" i="41" s="1"/>
  <c r="I3720" i="41" a="1"/>
  <c r="I3720" i="41" s="1"/>
  <c r="I3721" i="41" a="1"/>
  <c r="I3721" i="41" s="1"/>
  <c r="I3722" i="41" a="1"/>
  <c r="I3722" i="41" s="1"/>
  <c r="I3723" i="41" a="1"/>
  <c r="I3723" i="41" s="1"/>
  <c r="I3724" i="41" a="1"/>
  <c r="I3724" i="41" s="1"/>
  <c r="I3725" i="41" a="1"/>
  <c r="I3725" i="41" s="1"/>
  <c r="I3726" i="41" a="1"/>
  <c r="I3726" i="41" s="1"/>
  <c r="I3727" i="41" a="1"/>
  <c r="I3727" i="41" s="1"/>
  <c r="I3728" i="41" a="1"/>
  <c r="I3728" i="41" s="1"/>
  <c r="I3729" i="41" a="1"/>
  <c r="I3729" i="41" s="1"/>
  <c r="I3730" i="41" a="1"/>
  <c r="I3730" i="41" s="1"/>
  <c r="I3731" i="41" a="1"/>
  <c r="I3731" i="41" s="1"/>
  <c r="I3732" i="41" a="1"/>
  <c r="I3732" i="41" s="1"/>
  <c r="I3733" i="41" a="1"/>
  <c r="I3733" i="41" s="1"/>
  <c r="I3734" i="41" a="1"/>
  <c r="I3734" i="41" s="1"/>
  <c r="I3735" i="41" a="1"/>
  <c r="I3735" i="41" s="1"/>
  <c r="I3736" i="41" a="1"/>
  <c r="I3736" i="41" s="1"/>
  <c r="I3737" i="41" a="1"/>
  <c r="I3737" i="41" s="1"/>
  <c r="I3738" i="41" a="1"/>
  <c r="I3738" i="41" s="1"/>
  <c r="I3739" i="41" a="1"/>
  <c r="I3739" i="41" s="1"/>
  <c r="I3740" i="41" a="1"/>
  <c r="I3740" i="41" s="1"/>
  <c r="I3741" i="41" a="1"/>
  <c r="I3741" i="41" s="1"/>
  <c r="I3742" i="41" a="1"/>
  <c r="I3742" i="41" s="1"/>
  <c r="I3743" i="41" a="1"/>
  <c r="I3743" i="41" s="1"/>
  <c r="I3744" i="41" a="1"/>
  <c r="I3744" i="41" s="1"/>
  <c r="I3745" i="41" a="1"/>
  <c r="I3745" i="41" s="1"/>
  <c r="I3746" i="41" a="1"/>
  <c r="I3746" i="41" s="1"/>
  <c r="I3747" i="41" a="1"/>
  <c r="I3747" i="41" s="1"/>
  <c r="I3748" i="41" a="1"/>
  <c r="I3748" i="41" s="1"/>
  <c r="I3749" i="41" a="1"/>
  <c r="I3749" i="41" s="1"/>
  <c r="I3750" i="41" a="1"/>
  <c r="I3750" i="41" s="1"/>
  <c r="I3751" i="41" a="1"/>
  <c r="I3751" i="41" s="1"/>
  <c r="I3752" i="41" a="1"/>
  <c r="I3752" i="41" s="1"/>
  <c r="I3753" i="41" a="1"/>
  <c r="I3753" i="41" s="1"/>
  <c r="I3754" i="41" a="1"/>
  <c r="I3754" i="41" s="1"/>
  <c r="I3755" i="41" a="1"/>
  <c r="I3755" i="41" s="1"/>
  <c r="I3756" i="41" a="1"/>
  <c r="I3756" i="41" s="1"/>
  <c r="I3757" i="41" a="1"/>
  <c r="I3757" i="41" s="1"/>
  <c r="I3758" i="41" a="1"/>
  <c r="I3758" i="41" s="1"/>
  <c r="I3759" i="41" a="1"/>
  <c r="I3759" i="41" s="1"/>
  <c r="I3760" i="41" a="1"/>
  <c r="I3760" i="41" s="1"/>
  <c r="I3761" i="41" a="1"/>
  <c r="I3761" i="41" s="1"/>
  <c r="I3762" i="41" a="1"/>
  <c r="I3762" i="41" s="1"/>
  <c r="I3763" i="41" a="1"/>
  <c r="I3763" i="41" s="1"/>
  <c r="I3764" i="41" a="1"/>
  <c r="I3764" i="41" s="1"/>
  <c r="I3765" i="41" a="1"/>
  <c r="I3765" i="41" s="1"/>
  <c r="I3766" i="41" a="1"/>
  <c r="I3766" i="41" s="1"/>
  <c r="I3767" i="41" a="1"/>
  <c r="I3767" i="41" s="1"/>
  <c r="I3768" i="41" a="1"/>
  <c r="I3768" i="41" s="1"/>
  <c r="I3769" i="41" a="1"/>
  <c r="I3769" i="41" s="1"/>
  <c r="I3770" i="41" a="1"/>
  <c r="I3770" i="41" s="1"/>
  <c r="I3771" i="41" a="1"/>
  <c r="I3771" i="41" s="1"/>
  <c r="I3772" i="41" a="1"/>
  <c r="I3772" i="41" s="1"/>
  <c r="I3773" i="41" a="1"/>
  <c r="I3773" i="41" s="1"/>
  <c r="I3774" i="41" a="1"/>
  <c r="I3774" i="41" s="1"/>
  <c r="I3775" i="41" a="1"/>
  <c r="I3775" i="41" s="1"/>
  <c r="I3776" i="41" a="1"/>
  <c r="I3776" i="41" s="1"/>
  <c r="I3777" i="41" a="1"/>
  <c r="I3777" i="41" s="1"/>
  <c r="I3778" i="41" a="1"/>
  <c r="I3778" i="41" s="1"/>
  <c r="I3779" i="41" a="1"/>
  <c r="I3779" i="41" s="1"/>
  <c r="I3780" i="41" a="1"/>
  <c r="I3780" i="41" s="1"/>
  <c r="I3781" i="41" a="1"/>
  <c r="I3781" i="41" s="1"/>
  <c r="I3782" i="41" a="1"/>
  <c r="I3782" i="41" s="1"/>
  <c r="I3783" i="41" a="1"/>
  <c r="I3783" i="41" s="1"/>
  <c r="I3784" i="41" a="1"/>
  <c r="I3784" i="41" s="1"/>
  <c r="I3785" i="41" a="1"/>
  <c r="I3785" i="41" s="1"/>
  <c r="I3786" i="41" a="1"/>
  <c r="I3786" i="41" s="1"/>
  <c r="I3787" i="41" a="1"/>
  <c r="I3787" i="41" s="1"/>
  <c r="I3788" i="41" a="1"/>
  <c r="I3788" i="41" s="1"/>
  <c r="I3789" i="41" a="1"/>
  <c r="I3789" i="41" s="1"/>
  <c r="I3790" i="41" a="1"/>
  <c r="I3790" i="41" s="1"/>
  <c r="I3791" i="41" a="1"/>
  <c r="I3791" i="41" s="1"/>
  <c r="I3792" i="41" a="1"/>
  <c r="I3792" i="41" s="1"/>
  <c r="I3793" i="41" a="1"/>
  <c r="I3793" i="41" s="1"/>
  <c r="I3794" i="41" a="1"/>
  <c r="I3794" i="41" s="1"/>
  <c r="I3795" i="41" a="1"/>
  <c r="I3795" i="41" s="1"/>
  <c r="I3796" i="41" a="1"/>
  <c r="I3796" i="41" s="1"/>
  <c r="I3797" i="41" a="1"/>
  <c r="I3797" i="41" s="1"/>
  <c r="I3798" i="41" a="1"/>
  <c r="I3798" i="41" s="1"/>
  <c r="I3799" i="41" a="1"/>
  <c r="I3799" i="41" s="1"/>
  <c r="I3800" i="41" a="1"/>
  <c r="I3800" i="41" s="1"/>
  <c r="I3801" i="41" a="1"/>
  <c r="I3801" i="41" s="1"/>
  <c r="I3802" i="41" a="1"/>
  <c r="I3802" i="41" s="1"/>
  <c r="I3803" i="41" a="1"/>
  <c r="I3803" i="41" s="1"/>
  <c r="I3804" i="41" a="1"/>
  <c r="I3804" i="41" s="1"/>
  <c r="I3805" i="41" a="1"/>
  <c r="I3805" i="41" s="1"/>
  <c r="I3806" i="41" a="1"/>
  <c r="I3806" i="41" s="1"/>
  <c r="I3807" i="41" a="1"/>
  <c r="I3807" i="41" s="1"/>
  <c r="I3808" i="41" a="1"/>
  <c r="I3808" i="41" s="1"/>
  <c r="I3809" i="41" a="1"/>
  <c r="I3809" i="41" s="1"/>
  <c r="I3810" i="41" a="1"/>
  <c r="I3810" i="41" s="1"/>
  <c r="I3811" i="41" a="1"/>
  <c r="I3811" i="41" s="1"/>
  <c r="I3812" i="41" a="1"/>
  <c r="I3812" i="41" s="1"/>
  <c r="I3813" i="41" a="1"/>
  <c r="I3813" i="41" s="1"/>
  <c r="I3814" i="41" a="1"/>
  <c r="I3814" i="41" s="1"/>
  <c r="J70" i="29"/>
  <c r="J71" i="29"/>
  <c r="J72" i="29"/>
  <c r="AF430" i="15"/>
  <c r="AG430" i="15" s="1"/>
  <c r="AF431" i="15"/>
  <c r="AF432" i="15"/>
  <c r="AF433" i="15"/>
  <c r="AF434" i="15"/>
  <c r="AF435" i="15"/>
  <c r="AF436" i="15"/>
  <c r="AF437" i="15"/>
  <c r="AF438" i="15"/>
  <c r="AF439" i="15"/>
  <c r="AF440" i="15"/>
  <c r="AG440" i="15" s="1"/>
  <c r="AF441" i="15"/>
  <c r="AG441" i="15" s="1"/>
  <c r="AF442" i="15"/>
  <c r="AG442" i="15" s="1"/>
  <c r="AF443" i="15"/>
  <c r="AF444" i="15"/>
  <c r="AF445" i="15"/>
  <c r="AG445" i="15" s="1"/>
  <c r="AF446" i="15"/>
  <c r="AG446" i="15" s="1"/>
  <c r="AF447" i="15"/>
  <c r="AG447" i="15" s="1"/>
  <c r="AF448" i="15"/>
  <c r="AG448" i="15" s="1"/>
  <c r="AF449" i="15"/>
  <c r="AG449" i="15" s="1"/>
  <c r="AF450" i="15"/>
  <c r="AG450" i="15" s="1"/>
  <c r="AF451" i="15"/>
  <c r="AG451" i="15" s="1"/>
  <c r="AF452" i="15"/>
  <c r="AG452" i="15" s="1"/>
  <c r="AF453" i="15"/>
  <c r="AG453" i="15" s="1"/>
  <c r="AF454" i="15"/>
  <c r="AG454" i="15" s="1"/>
  <c r="AF455" i="15"/>
  <c r="AF456" i="15"/>
  <c r="AF457" i="15"/>
  <c r="AF458" i="15"/>
  <c r="AF459" i="15"/>
  <c r="AG459" i="15" s="1"/>
  <c r="AF460" i="15"/>
  <c r="AG460" i="15" s="1"/>
  <c r="AF461" i="15"/>
  <c r="AG461" i="15" s="1"/>
  <c r="AF462" i="15"/>
  <c r="AG462" i="15" s="1"/>
  <c r="AF463" i="15"/>
  <c r="AG463" i="15" s="1"/>
  <c r="AF464" i="15"/>
  <c r="AG464" i="15" s="1"/>
  <c r="AF465" i="15"/>
  <c r="AG465" i="15" s="1"/>
  <c r="AF466" i="15"/>
  <c r="AG466" i="15" s="1"/>
  <c r="AF467" i="15"/>
  <c r="AF468" i="15"/>
  <c r="AF469" i="15"/>
  <c r="AF470" i="15"/>
  <c r="AF471" i="15"/>
  <c r="AF472" i="15"/>
  <c r="AF473" i="15"/>
  <c r="AF474" i="15"/>
  <c r="AG474" i="15" s="1"/>
  <c r="AF475" i="15"/>
  <c r="AG475" i="15" s="1"/>
  <c r="AF476" i="15"/>
  <c r="AG476" i="15" s="1"/>
  <c r="AF477" i="15"/>
  <c r="AG477" i="15" s="1"/>
  <c r="AF478" i="15"/>
  <c r="AG478" i="15" s="1"/>
  <c r="AF479" i="15"/>
  <c r="AF480" i="15"/>
  <c r="AF481" i="15"/>
  <c r="AF482" i="15"/>
  <c r="AF483" i="15"/>
  <c r="AF484" i="15"/>
  <c r="AF485" i="15"/>
  <c r="AF486" i="15"/>
  <c r="AF487" i="15"/>
  <c r="AF488" i="15"/>
  <c r="AG488" i="15" s="1"/>
  <c r="AF489" i="15"/>
  <c r="AG489" i="15" s="1"/>
  <c r="AF490" i="15"/>
  <c r="AG490" i="15" s="1"/>
  <c r="AF491" i="15"/>
  <c r="AF492" i="15"/>
  <c r="AF493" i="15"/>
  <c r="AG493" i="15" s="1"/>
  <c r="AF494" i="15"/>
  <c r="AG494" i="15" s="1"/>
  <c r="AF495" i="15"/>
  <c r="AG495" i="15" s="1"/>
  <c r="AF496" i="15"/>
  <c r="AG496" i="15" s="1"/>
  <c r="AF497" i="15"/>
  <c r="AG497" i="15" s="1"/>
  <c r="AF498" i="15"/>
  <c r="AG498" i="15" s="1"/>
  <c r="AF499" i="15"/>
  <c r="AG499" i="15" s="1"/>
  <c r="AF500" i="15"/>
  <c r="AG500" i="15" s="1"/>
  <c r="AF501" i="15"/>
  <c r="AG501" i="15" s="1"/>
  <c r="AF502" i="15"/>
  <c r="AG502" i="15" s="1"/>
  <c r="AF503" i="15"/>
  <c r="AG431" i="15"/>
  <c r="AG432" i="15"/>
  <c r="AG433" i="15"/>
  <c r="AG434" i="15"/>
  <c r="AG435" i="15"/>
  <c r="AG436" i="15"/>
  <c r="AG437" i="15"/>
  <c r="AG438" i="15"/>
  <c r="AG439" i="15"/>
  <c r="AG443" i="15"/>
  <c r="AG444" i="15"/>
  <c r="AG455" i="15"/>
  <c r="AG456" i="15"/>
  <c r="AG457" i="15"/>
  <c r="AG458" i="15"/>
  <c r="AG467" i="15"/>
  <c r="AG468" i="15"/>
  <c r="AG469" i="15"/>
  <c r="AG470" i="15"/>
  <c r="AG471" i="15"/>
  <c r="AG472" i="15"/>
  <c r="AG473" i="15"/>
  <c r="AG479" i="15"/>
  <c r="AG480" i="15"/>
  <c r="AG481" i="15"/>
  <c r="AG482" i="15"/>
  <c r="AG483" i="15"/>
  <c r="AG484" i="15"/>
  <c r="AG485" i="15"/>
  <c r="AG486" i="15"/>
  <c r="AG487" i="15"/>
  <c r="AG491" i="15"/>
  <c r="AG492" i="15"/>
  <c r="AG503" i="15"/>
  <c r="AH430" i="15"/>
  <c r="AH431" i="15"/>
  <c r="AH432" i="15"/>
  <c r="AH433" i="15"/>
  <c r="AH434" i="15"/>
  <c r="AH435" i="15"/>
  <c r="AH436" i="15"/>
  <c r="AH437" i="15"/>
  <c r="AH438" i="15"/>
  <c r="AH439" i="15"/>
  <c r="AH440" i="15"/>
  <c r="AH441" i="15"/>
  <c r="AH442" i="15"/>
  <c r="AH443" i="15"/>
  <c r="AH444" i="15"/>
  <c r="AH445" i="15"/>
  <c r="AH446" i="15"/>
  <c r="AH447" i="15"/>
  <c r="AH448" i="15"/>
  <c r="AH449" i="15"/>
  <c r="AH450" i="15"/>
  <c r="AH451" i="15"/>
  <c r="AH452" i="15"/>
  <c r="AH453" i="15"/>
  <c r="AH454" i="15"/>
  <c r="AH455" i="15"/>
  <c r="AH456" i="15"/>
  <c r="AH457" i="15"/>
  <c r="AH458" i="15"/>
  <c r="AH459" i="15"/>
  <c r="AH460" i="15"/>
  <c r="AH461" i="15"/>
  <c r="AH462" i="15"/>
  <c r="AH463" i="15"/>
  <c r="AH464" i="15"/>
  <c r="AH465" i="15"/>
  <c r="AH466" i="15"/>
  <c r="AH467" i="15"/>
  <c r="AH468" i="15"/>
  <c r="AH469" i="15"/>
  <c r="AH470" i="15"/>
  <c r="AH471" i="15"/>
  <c r="AH472" i="15"/>
  <c r="AH473" i="15"/>
  <c r="AH474" i="15"/>
  <c r="AH475" i="15"/>
  <c r="AH476" i="15"/>
  <c r="AH477" i="15"/>
  <c r="AH478" i="15"/>
  <c r="AH479" i="15"/>
  <c r="AH480" i="15"/>
  <c r="AH481" i="15"/>
  <c r="AH482" i="15"/>
  <c r="AH483" i="15"/>
  <c r="AH484" i="15"/>
  <c r="AH485" i="15"/>
  <c r="AH486" i="15"/>
  <c r="AH487" i="15"/>
  <c r="AH488" i="15"/>
  <c r="AH489" i="15"/>
  <c r="AH490" i="15"/>
  <c r="AH491" i="15"/>
  <c r="AH492" i="15"/>
  <c r="AH493" i="15"/>
  <c r="AH494" i="15"/>
  <c r="AH495" i="15"/>
  <c r="AH496" i="15"/>
  <c r="AH497" i="15"/>
  <c r="AH498" i="15"/>
  <c r="AH499" i="15"/>
  <c r="AH500" i="15"/>
  <c r="AH501" i="15"/>
  <c r="AH502" i="15"/>
  <c r="AH503" i="15"/>
  <c r="O150" i="29"/>
  <c r="P150" i="29" s="1"/>
  <c r="O149" i="29"/>
  <c r="P149" i="29" s="1"/>
  <c r="O148" i="29"/>
  <c r="P148" i="29" s="1"/>
  <c r="O147" i="29"/>
  <c r="P147" i="29" s="1"/>
  <c r="O146" i="29"/>
  <c r="P146" i="29" s="1"/>
  <c r="O145" i="29"/>
  <c r="P145" i="29" s="1"/>
  <c r="O144" i="29"/>
  <c r="P144" i="29" s="1"/>
  <c r="O143" i="29"/>
  <c r="P143" i="29" s="1"/>
  <c r="O142" i="29"/>
  <c r="P142" i="29" s="1"/>
  <c r="O141" i="29"/>
  <c r="P141" i="29" s="1"/>
  <c r="O140" i="29"/>
  <c r="P140" i="29" s="1"/>
  <c r="O139" i="29"/>
  <c r="P139" i="29" s="1"/>
  <c r="O138" i="29"/>
  <c r="P138" i="29" s="1"/>
  <c r="O137" i="29"/>
  <c r="P137" i="29" s="1"/>
  <c r="O136" i="29"/>
  <c r="P136" i="29" s="1"/>
  <c r="O135" i="29"/>
  <c r="P135" i="29" s="1"/>
  <c r="O134" i="29"/>
  <c r="P134" i="29" s="1"/>
  <c r="O133" i="29"/>
  <c r="P133" i="29" s="1"/>
  <c r="O132" i="29"/>
  <c r="P132" i="29" s="1"/>
  <c r="O131" i="29"/>
  <c r="P131" i="29" s="1"/>
  <c r="O130" i="29"/>
  <c r="P130" i="29" s="1"/>
  <c r="O129" i="29"/>
  <c r="P129" i="29" s="1"/>
  <c r="O128" i="29"/>
  <c r="P128" i="29" s="1"/>
  <c r="O127" i="29"/>
  <c r="P127" i="29" s="1"/>
  <c r="O126" i="29"/>
  <c r="P126" i="29" s="1"/>
  <c r="O125" i="29"/>
  <c r="P125" i="29" s="1"/>
  <c r="O124" i="29"/>
  <c r="P124" i="29" s="1"/>
  <c r="O123" i="29"/>
  <c r="P123" i="29" s="1"/>
  <c r="O122" i="29"/>
  <c r="P122" i="29" s="1"/>
  <c r="O121" i="29"/>
  <c r="P121" i="29" s="1"/>
  <c r="O120" i="29"/>
  <c r="P120" i="29" s="1"/>
  <c r="O119" i="29"/>
  <c r="P119" i="29" s="1"/>
  <c r="O118" i="29"/>
  <c r="P118" i="29" s="1"/>
  <c r="O117" i="29"/>
  <c r="P117" i="29" s="1"/>
  <c r="O116" i="29"/>
  <c r="P116" i="29" s="1"/>
  <c r="O115" i="29"/>
  <c r="P115" i="29" s="1"/>
  <c r="O114" i="29"/>
  <c r="P114" i="29" s="1"/>
  <c r="O113" i="29"/>
  <c r="P113" i="29" s="1"/>
  <c r="O112" i="29"/>
  <c r="P112" i="29" s="1"/>
  <c r="O111" i="29"/>
  <c r="P111" i="29" s="1"/>
  <c r="O110" i="29"/>
  <c r="P110" i="29" s="1"/>
  <c r="O109" i="29"/>
  <c r="P109" i="29" s="1"/>
  <c r="O108" i="29"/>
  <c r="P108" i="29" s="1"/>
  <c r="O107" i="29"/>
  <c r="P107" i="29" s="1"/>
  <c r="O106" i="29"/>
  <c r="P106" i="29" s="1"/>
  <c r="O105" i="29"/>
  <c r="P105" i="29" s="1"/>
  <c r="O104" i="29"/>
  <c r="P104" i="29" s="1"/>
  <c r="O103" i="29"/>
  <c r="P103" i="29" s="1"/>
  <c r="O102" i="29"/>
  <c r="P102" i="29" s="1"/>
  <c r="O101" i="29"/>
  <c r="P101" i="29" s="1"/>
  <c r="O100" i="29"/>
  <c r="P100" i="29" s="1"/>
  <c r="O99" i="29"/>
  <c r="P99" i="29" s="1"/>
  <c r="O98" i="29"/>
  <c r="P98" i="29" s="1"/>
  <c r="O97" i="29"/>
  <c r="P97" i="29" s="1"/>
  <c r="O96" i="29"/>
  <c r="P96" i="29" s="1"/>
  <c r="O95" i="29"/>
  <c r="P95" i="29" s="1"/>
  <c r="O94" i="29"/>
  <c r="P94" i="29" s="1"/>
  <c r="O93" i="29"/>
  <c r="P93" i="29" s="1"/>
  <c r="O92" i="29"/>
  <c r="P92" i="29" s="1"/>
  <c r="O91" i="29"/>
  <c r="P91" i="29" s="1"/>
  <c r="O90" i="29"/>
  <c r="P90" i="29" s="1"/>
  <c r="D49" i="3" a="1"/>
  <c r="D49" i="3" s="1"/>
  <c r="D56" i="3" s="1"/>
  <c r="C49" i="3" a="1"/>
  <c r="C49" i="3" s="1"/>
  <c r="B49" i="3" a="1"/>
  <c r="B49" i="3" s="1"/>
  <c r="H6" i="41" a="1"/>
  <c r="H6" i="41" l="1"/>
  <c r="S108" i="29"/>
  <c r="S102" i="29"/>
  <c r="S90" i="29"/>
  <c r="S78" i="29"/>
  <c r="S72" i="29"/>
  <c r="S146" i="29"/>
  <c r="S140" i="29"/>
  <c r="S134" i="29"/>
  <c r="S122" i="29"/>
  <c r="S110" i="29"/>
  <c r="S98" i="29"/>
  <c r="S92" i="29"/>
  <c r="S86" i="29"/>
  <c r="S74" i="29"/>
  <c r="S56" i="29"/>
  <c r="S50" i="29"/>
  <c r="S139" i="29"/>
  <c r="S127" i="29"/>
  <c r="S115" i="29"/>
  <c r="S103" i="29"/>
  <c r="S91" i="29"/>
  <c r="S79" i="29"/>
  <c r="S67" i="29"/>
  <c r="S61" i="29"/>
  <c r="S55" i="29"/>
  <c r="S138" i="29"/>
  <c r="S126" i="29"/>
  <c r="S143" i="29"/>
  <c r="S131" i="29"/>
  <c r="S119" i="29"/>
  <c r="S107" i="29"/>
  <c r="S95" i="29"/>
  <c r="S83" i="29"/>
  <c r="S77" i="29"/>
  <c r="S71" i="29"/>
  <c r="S59" i="29"/>
  <c r="S150" i="29"/>
  <c r="S114" i="29"/>
  <c r="S142" i="29"/>
  <c r="S130" i="29"/>
  <c r="S124" i="29"/>
  <c r="S118" i="29"/>
  <c r="S106" i="29"/>
  <c r="S94" i="29"/>
  <c r="S76" i="29"/>
  <c r="S70" i="29"/>
  <c r="S64" i="29"/>
  <c r="S58" i="29"/>
  <c r="S147" i="29"/>
  <c r="S135" i="29"/>
  <c r="S123" i="29"/>
  <c r="S111" i="29"/>
  <c r="S99" i="29"/>
  <c r="S87" i="29"/>
  <c r="S75" i="29"/>
  <c r="S63" i="29"/>
  <c r="S137" i="29"/>
  <c r="S121" i="29"/>
  <c r="S105" i="29"/>
  <c r="S89" i="29"/>
  <c r="S73" i="29"/>
  <c r="S57" i="29"/>
  <c r="S62" i="29"/>
  <c r="S136" i="29"/>
  <c r="S120" i="29"/>
  <c r="S104" i="29"/>
  <c r="S88" i="29"/>
  <c r="S51" i="29"/>
  <c r="S141" i="29"/>
  <c r="S125" i="29"/>
  <c r="S109" i="29"/>
  <c r="S93" i="29"/>
  <c r="S82" i="29"/>
  <c r="S66" i="29"/>
  <c r="S60" i="29"/>
  <c r="S145" i="29"/>
  <c r="S129" i="29"/>
  <c r="S113" i="29"/>
  <c r="S97" i="29"/>
  <c r="S81" i="29"/>
  <c r="S65" i="29"/>
  <c r="S54" i="29"/>
  <c r="S144" i="29"/>
  <c r="S128" i="29"/>
  <c r="S112" i="29"/>
  <c r="S96" i="29"/>
  <c r="S80" i="29"/>
  <c r="S149" i="29"/>
  <c r="S133" i="29"/>
  <c r="S117" i="29"/>
  <c r="S101" i="29"/>
  <c r="S85" i="29"/>
  <c r="S69" i="29"/>
  <c r="S53" i="29"/>
  <c r="S148" i="29"/>
  <c r="S132" i="29"/>
  <c r="S116" i="29"/>
  <c r="S100" i="29"/>
  <c r="S84" i="29"/>
  <c r="S68" i="29"/>
  <c r="S52" i="29"/>
  <c r="AF92" i="15"/>
  <c r="AF93" i="15"/>
  <c r="AF94" i="15"/>
  <c r="AF95" i="15"/>
  <c r="AF96" i="15"/>
  <c r="AF97" i="15"/>
  <c r="AF98" i="15"/>
  <c r="AG98" i="15" s="1"/>
  <c r="AF99" i="15"/>
  <c r="AF100" i="15"/>
  <c r="AF101" i="15"/>
  <c r="AF102" i="15"/>
  <c r="AG102" i="15" s="1"/>
  <c r="AF103" i="15"/>
  <c r="AG103" i="15" s="1"/>
  <c r="AF104" i="15"/>
  <c r="AF105" i="15"/>
  <c r="AF106" i="15"/>
  <c r="AG106" i="15" s="1"/>
  <c r="AF107" i="15"/>
  <c r="AG107" i="15" s="1"/>
  <c r="AF108" i="15"/>
  <c r="AG108" i="15" s="1"/>
  <c r="AF109" i="15"/>
  <c r="AG109" i="15" s="1"/>
  <c r="AF110" i="15"/>
  <c r="AG110" i="15" s="1"/>
  <c r="AF111" i="15"/>
  <c r="AG111" i="15" s="1"/>
  <c r="AF112" i="15"/>
  <c r="AG112" i="15" s="1"/>
  <c r="AF113" i="15"/>
  <c r="AG113" i="15" s="1"/>
  <c r="AF114" i="15"/>
  <c r="AG114" i="15" s="1"/>
  <c r="AF115" i="15"/>
  <c r="AG115" i="15" s="1"/>
  <c r="AF116" i="15"/>
  <c r="AF117" i="15"/>
  <c r="AF118" i="15"/>
  <c r="AF119" i="15"/>
  <c r="AF120" i="15"/>
  <c r="AG120" i="15" s="1"/>
  <c r="AF121" i="15"/>
  <c r="AG121" i="15" s="1"/>
  <c r="AF122" i="15"/>
  <c r="AG122" i="15" s="1"/>
  <c r="AF123" i="15"/>
  <c r="AG123" i="15" s="1"/>
  <c r="AF124" i="15"/>
  <c r="AG124" i="15" s="1"/>
  <c r="AF125" i="15"/>
  <c r="AG125" i="15" s="1"/>
  <c r="AF126" i="15"/>
  <c r="AG126" i="15" s="1"/>
  <c r="AF127" i="15"/>
  <c r="AG127" i="15" s="1"/>
  <c r="AF128" i="15"/>
  <c r="AF129" i="15"/>
  <c r="AF130" i="15"/>
  <c r="AG130" i="15" s="1"/>
  <c r="AF131" i="15"/>
  <c r="AF132" i="15"/>
  <c r="AF133" i="15"/>
  <c r="AF134" i="15"/>
  <c r="AF135" i="15"/>
  <c r="AG135" i="15" s="1"/>
  <c r="AF136" i="15"/>
  <c r="AG136" i="15" s="1"/>
  <c r="AF137" i="15"/>
  <c r="AG137" i="15" s="1"/>
  <c r="AF138" i="15"/>
  <c r="AG138" i="15" s="1"/>
  <c r="AF139" i="15"/>
  <c r="AG139" i="15" s="1"/>
  <c r="AF140" i="15"/>
  <c r="AG140" i="15" s="1"/>
  <c r="AF141" i="15"/>
  <c r="AF142" i="15"/>
  <c r="AG142" i="15" s="1"/>
  <c r="AF143" i="15"/>
  <c r="AG143" i="15" s="1"/>
  <c r="AF144" i="15"/>
  <c r="AG144" i="15" s="1"/>
  <c r="AF145" i="15"/>
  <c r="AG145" i="15" s="1"/>
  <c r="AF146" i="15"/>
  <c r="AG146" i="15" s="1"/>
  <c r="AF147" i="15"/>
  <c r="AG147" i="15" s="1"/>
  <c r="AF148" i="15"/>
  <c r="AG148" i="15" s="1"/>
  <c r="AF149" i="15"/>
  <c r="AG149" i="15" s="1"/>
  <c r="AF150" i="15"/>
  <c r="AG150" i="15" s="1"/>
  <c r="AF151" i="15"/>
  <c r="AG151" i="15" s="1"/>
  <c r="AF152" i="15"/>
  <c r="AF153" i="15"/>
  <c r="AF154" i="15"/>
  <c r="AF155" i="15"/>
  <c r="AF156" i="15"/>
  <c r="AG156" i="15" s="1"/>
  <c r="AF157" i="15"/>
  <c r="AG157" i="15" s="1"/>
  <c r="AF158" i="15"/>
  <c r="AG158" i="15" s="1"/>
  <c r="AF159" i="15"/>
  <c r="AG159" i="15" s="1"/>
  <c r="AF160" i="15"/>
  <c r="AG160" i="15" s="1"/>
  <c r="AF161" i="15"/>
  <c r="AG161" i="15" s="1"/>
  <c r="AF162" i="15"/>
  <c r="AG162" i="15" s="1"/>
  <c r="AF163" i="15"/>
  <c r="AG163" i="15" s="1"/>
  <c r="AF164" i="15"/>
  <c r="AF165" i="15"/>
  <c r="AF166" i="15"/>
  <c r="AG166" i="15" s="1"/>
  <c r="AF167" i="15"/>
  <c r="AF168" i="15"/>
  <c r="AG168" i="15" s="1"/>
  <c r="AF169" i="15"/>
  <c r="AG169" i="15" s="1"/>
  <c r="AF170" i="15"/>
  <c r="AG170" i="15" s="1"/>
  <c r="AF171" i="15"/>
  <c r="AG171" i="15" s="1"/>
  <c r="AF172" i="15"/>
  <c r="AG172" i="15" s="1"/>
  <c r="AF173" i="15"/>
  <c r="AG173" i="15" s="1"/>
  <c r="AF174" i="15"/>
  <c r="AG174" i="15" s="1"/>
  <c r="AF175" i="15"/>
  <c r="AG175" i="15" s="1"/>
  <c r="AF176" i="15"/>
  <c r="AF177" i="15"/>
  <c r="AF178" i="15"/>
  <c r="AG178" i="15" s="1"/>
  <c r="AF179" i="15"/>
  <c r="AF180" i="15"/>
  <c r="AG180" i="15" s="1"/>
  <c r="AF181" i="15"/>
  <c r="AG181" i="15" s="1"/>
  <c r="AF182" i="15"/>
  <c r="AG182" i="15" s="1"/>
  <c r="AF183" i="15"/>
  <c r="AG183" i="15" s="1"/>
  <c r="AF184" i="15"/>
  <c r="AG184" i="15" s="1"/>
  <c r="AF185" i="15"/>
  <c r="AG185" i="15" s="1"/>
  <c r="AF186" i="15"/>
  <c r="AG186" i="15" s="1"/>
  <c r="AF187" i="15"/>
  <c r="AG187" i="15" s="1"/>
  <c r="AF188" i="15"/>
  <c r="AF189" i="15"/>
  <c r="AF190" i="15"/>
  <c r="AF191" i="15"/>
  <c r="AF192" i="15"/>
  <c r="AF193" i="15"/>
  <c r="AF194" i="15"/>
  <c r="AG194" i="15" s="1"/>
  <c r="AF195" i="15"/>
  <c r="AF196" i="15"/>
  <c r="AF197" i="15"/>
  <c r="AG197" i="15" s="1"/>
  <c r="AF198" i="15"/>
  <c r="AG198" i="15" s="1"/>
  <c r="AF199" i="15"/>
  <c r="AG199" i="15" s="1"/>
  <c r="AF200" i="15"/>
  <c r="AG200" i="15" s="1"/>
  <c r="AF201" i="15"/>
  <c r="AF202" i="15"/>
  <c r="AG202" i="15" s="1"/>
  <c r="AF203" i="15"/>
  <c r="AF204" i="15"/>
  <c r="AG204" i="15" s="1"/>
  <c r="AF205" i="15"/>
  <c r="AG205" i="15" s="1"/>
  <c r="AF206" i="15"/>
  <c r="AG206" i="15" s="1"/>
  <c r="AF207" i="15"/>
  <c r="AG207" i="15" s="1"/>
  <c r="AF208" i="15"/>
  <c r="AG208" i="15" s="1"/>
  <c r="AF209" i="15"/>
  <c r="AG209" i="15" s="1"/>
  <c r="AF210" i="15"/>
  <c r="AG210" i="15" s="1"/>
  <c r="AF211" i="15"/>
  <c r="AG211" i="15" s="1"/>
  <c r="AF212" i="15"/>
  <c r="AF213" i="15"/>
  <c r="AF214" i="15"/>
  <c r="AG214" i="15" s="1"/>
  <c r="AF215" i="15"/>
  <c r="AF216" i="15"/>
  <c r="AG216" i="15" s="1"/>
  <c r="AF217" i="15"/>
  <c r="AG217" i="15" s="1"/>
  <c r="AF218" i="15"/>
  <c r="AG218" i="15" s="1"/>
  <c r="AF219" i="15"/>
  <c r="AG219" i="15" s="1"/>
  <c r="AF220" i="15"/>
  <c r="AG220" i="15" s="1"/>
  <c r="AF221" i="15"/>
  <c r="AG221" i="15" s="1"/>
  <c r="AF222" i="15"/>
  <c r="AG222" i="15" s="1"/>
  <c r="AF223" i="15"/>
  <c r="AG223" i="15" s="1"/>
  <c r="AF224" i="15"/>
  <c r="AF225" i="15"/>
  <c r="AF226" i="15"/>
  <c r="AG226" i="15" s="1"/>
  <c r="AF227" i="15"/>
  <c r="AF228" i="15"/>
  <c r="AG228" i="15" s="1"/>
  <c r="AF229" i="15"/>
  <c r="AG229" i="15" s="1"/>
  <c r="AF230" i="15"/>
  <c r="AG230" i="15" s="1"/>
  <c r="AF231" i="15"/>
  <c r="AG231" i="15" s="1"/>
  <c r="AF232" i="15"/>
  <c r="AG232" i="15" s="1"/>
  <c r="AF233" i="15"/>
  <c r="AG233" i="15" s="1"/>
  <c r="AF234" i="15"/>
  <c r="AG234" i="15" s="1"/>
  <c r="AF235" i="15"/>
  <c r="AG235" i="15" s="1"/>
  <c r="AF236" i="15"/>
  <c r="AF237" i="15"/>
  <c r="AF238" i="15"/>
  <c r="AF239" i="15"/>
  <c r="AF240" i="15"/>
  <c r="AF241" i="15"/>
  <c r="AF242" i="15"/>
  <c r="AG242" i="15" s="1"/>
  <c r="AF243" i="15"/>
  <c r="AF244" i="15"/>
  <c r="AG244" i="15" s="1"/>
  <c r="AF245" i="15"/>
  <c r="AG245" i="15" s="1"/>
  <c r="AF246" i="15"/>
  <c r="AG246" i="15" s="1"/>
  <c r="AF247" i="15"/>
  <c r="AG247" i="15" s="1"/>
  <c r="AF248" i="15"/>
  <c r="AF249" i="15"/>
  <c r="AF250" i="15"/>
  <c r="AF251" i="15"/>
  <c r="AF252" i="15"/>
  <c r="AG252" i="15" s="1"/>
  <c r="AF253" i="15"/>
  <c r="AG253" i="15" s="1"/>
  <c r="AF254" i="15"/>
  <c r="AG254" i="15" s="1"/>
  <c r="AF255" i="15"/>
  <c r="AG255" i="15" s="1"/>
  <c r="AF256" i="15"/>
  <c r="AG256" i="15" s="1"/>
  <c r="AF257" i="15"/>
  <c r="AG257" i="15" s="1"/>
  <c r="AF258" i="15"/>
  <c r="AG258" i="15" s="1"/>
  <c r="AF259" i="15"/>
  <c r="AG259" i="15" s="1"/>
  <c r="AF260" i="15"/>
  <c r="AF261" i="15"/>
  <c r="AF262" i="15"/>
  <c r="AF263" i="15"/>
  <c r="AF264" i="15"/>
  <c r="AG264" i="15" s="1"/>
  <c r="AF265" i="15"/>
  <c r="AG265" i="15" s="1"/>
  <c r="AF266" i="15"/>
  <c r="AG266" i="15" s="1"/>
  <c r="AF267" i="15"/>
  <c r="AG267" i="15" s="1"/>
  <c r="AF268" i="15"/>
  <c r="AG268" i="15" s="1"/>
  <c r="AF269" i="15"/>
  <c r="AG269" i="15" s="1"/>
  <c r="AF270" i="15"/>
  <c r="AG270" i="15" s="1"/>
  <c r="AF271" i="15"/>
  <c r="AG271" i="15" s="1"/>
  <c r="AF272" i="15"/>
  <c r="AF273" i="15"/>
  <c r="AF274" i="15"/>
  <c r="AG274" i="15" s="1"/>
  <c r="AF275" i="15"/>
  <c r="AG275" i="15" s="1"/>
  <c r="AF276" i="15"/>
  <c r="AG276" i="15" s="1"/>
  <c r="AF277" i="15"/>
  <c r="AG277" i="15" s="1"/>
  <c r="AF278" i="15"/>
  <c r="AG278" i="15" s="1"/>
  <c r="AF279" i="15"/>
  <c r="AG279" i="15" s="1"/>
  <c r="AF280" i="15"/>
  <c r="AG280" i="15" s="1"/>
  <c r="AF281" i="15"/>
  <c r="AG281" i="15" s="1"/>
  <c r="AF282" i="15"/>
  <c r="AG282" i="15" s="1"/>
  <c r="AF283" i="15"/>
  <c r="AG283" i="15" s="1"/>
  <c r="AF284" i="15"/>
  <c r="AF285" i="15"/>
  <c r="AF286" i="15"/>
  <c r="AF287" i="15"/>
  <c r="AF288" i="15"/>
  <c r="AF289" i="15"/>
  <c r="AF290" i="15"/>
  <c r="AG290" i="15" s="1"/>
  <c r="AF291" i="15"/>
  <c r="AF292" i="15"/>
  <c r="AG292" i="15" s="1"/>
  <c r="AF293" i="15"/>
  <c r="AG293" i="15" s="1"/>
  <c r="AF294" i="15"/>
  <c r="AG294" i="15" s="1"/>
  <c r="AF295" i="15"/>
  <c r="AG295" i="15" s="1"/>
  <c r="AF296" i="15"/>
  <c r="AF297" i="15"/>
  <c r="AF298" i="15"/>
  <c r="AG298" i="15" s="1"/>
  <c r="AF299" i="15"/>
  <c r="AF300" i="15"/>
  <c r="AG300" i="15" s="1"/>
  <c r="AF301" i="15"/>
  <c r="AG301" i="15" s="1"/>
  <c r="AF302" i="15"/>
  <c r="AG302" i="15" s="1"/>
  <c r="AF303" i="15"/>
  <c r="AG303" i="15" s="1"/>
  <c r="AF304" i="15"/>
  <c r="AG304" i="15" s="1"/>
  <c r="AF305" i="15"/>
  <c r="AG305" i="15" s="1"/>
  <c r="AF306" i="15"/>
  <c r="AG306" i="15" s="1"/>
  <c r="AF307" i="15"/>
  <c r="AG307" i="15" s="1"/>
  <c r="AF308" i="15"/>
  <c r="AF309" i="15"/>
  <c r="AF310" i="15"/>
  <c r="AG310" i="15" s="1"/>
  <c r="AF311" i="15"/>
  <c r="AF312" i="15"/>
  <c r="AG312" i="15" s="1"/>
  <c r="AF313" i="15"/>
  <c r="AG313" i="15" s="1"/>
  <c r="AF314" i="15"/>
  <c r="AG314" i="15" s="1"/>
  <c r="AF315" i="15"/>
  <c r="AG315" i="15" s="1"/>
  <c r="AF316" i="15"/>
  <c r="AG316" i="15" s="1"/>
  <c r="AF317" i="15"/>
  <c r="AG317" i="15" s="1"/>
  <c r="AF318" i="15"/>
  <c r="AG318" i="15" s="1"/>
  <c r="AF319" i="15"/>
  <c r="AG319" i="15" s="1"/>
  <c r="AF320" i="15"/>
  <c r="AF321" i="15"/>
  <c r="AF322" i="15"/>
  <c r="AG322" i="15" s="1"/>
  <c r="AF323" i="15"/>
  <c r="AF324" i="15"/>
  <c r="AG324" i="15" s="1"/>
  <c r="AF325" i="15"/>
  <c r="AG325" i="15" s="1"/>
  <c r="AF326" i="15"/>
  <c r="AG326" i="15" s="1"/>
  <c r="AF327" i="15"/>
  <c r="AG327" i="15" s="1"/>
  <c r="AF328" i="15"/>
  <c r="AG328" i="15" s="1"/>
  <c r="AF329" i="15"/>
  <c r="AG329" i="15" s="1"/>
  <c r="AF330" i="15"/>
  <c r="AG330" i="15" s="1"/>
  <c r="AF331" i="15"/>
  <c r="AG331" i="15" s="1"/>
  <c r="AF332" i="15"/>
  <c r="AF333" i="15"/>
  <c r="AF334" i="15"/>
  <c r="AF335" i="15"/>
  <c r="AF336" i="15"/>
  <c r="AF337" i="15"/>
  <c r="AF338" i="15"/>
  <c r="AG338" i="15" s="1"/>
  <c r="AF339" i="15"/>
  <c r="AF340" i="15"/>
  <c r="AG340" i="15" s="1"/>
  <c r="AF341" i="15"/>
  <c r="AG341" i="15" s="1"/>
  <c r="AF342" i="15"/>
  <c r="AG342" i="15" s="1"/>
  <c r="AF343" i="15"/>
  <c r="AG343" i="15" s="1"/>
  <c r="AF344" i="15"/>
  <c r="AF345" i="15"/>
  <c r="AF346" i="15"/>
  <c r="AG346" i="15" s="1"/>
  <c r="AF347" i="15"/>
  <c r="AF348" i="15"/>
  <c r="AF349" i="15"/>
  <c r="AG349" i="15" s="1"/>
  <c r="AF350" i="15"/>
  <c r="AG350" i="15" s="1"/>
  <c r="AF351" i="15"/>
  <c r="AG351" i="15" s="1"/>
  <c r="AF352" i="15"/>
  <c r="AG352" i="15" s="1"/>
  <c r="AF353" i="15"/>
  <c r="AG353" i="15" s="1"/>
  <c r="AF354" i="15"/>
  <c r="AG354" i="15" s="1"/>
  <c r="AF355" i="15"/>
  <c r="AG355" i="15" s="1"/>
  <c r="AF356" i="15"/>
  <c r="AF357" i="15"/>
  <c r="AF358" i="15"/>
  <c r="AG358" i="15" s="1"/>
  <c r="AF359" i="15"/>
  <c r="AF360" i="15"/>
  <c r="AG360" i="15" s="1"/>
  <c r="AF361" i="15"/>
  <c r="AG361" i="15" s="1"/>
  <c r="AF362" i="15"/>
  <c r="AG362" i="15" s="1"/>
  <c r="AF363" i="15"/>
  <c r="AG363" i="15" s="1"/>
  <c r="AF364" i="15"/>
  <c r="AG364" i="15" s="1"/>
  <c r="AF365" i="15"/>
  <c r="AG365" i="15" s="1"/>
  <c r="AF366" i="15"/>
  <c r="AG366" i="15" s="1"/>
  <c r="AF367" i="15"/>
  <c r="AG367" i="15" s="1"/>
  <c r="AF368" i="15"/>
  <c r="AF369" i="15"/>
  <c r="AF370" i="15"/>
  <c r="AG370" i="15" s="1"/>
  <c r="AF371" i="15"/>
  <c r="AF372" i="15"/>
  <c r="AF373" i="15"/>
  <c r="AG373" i="15" s="1"/>
  <c r="AF374" i="15"/>
  <c r="AG374" i="15" s="1"/>
  <c r="AF375" i="15"/>
  <c r="AG375" i="15" s="1"/>
  <c r="AF376" i="15"/>
  <c r="AG376" i="15" s="1"/>
  <c r="AF377" i="15"/>
  <c r="AG377" i="15" s="1"/>
  <c r="AF378" i="15"/>
  <c r="AG378" i="15" s="1"/>
  <c r="AF379" i="15"/>
  <c r="AG379" i="15" s="1"/>
  <c r="AF380" i="15"/>
  <c r="AF381" i="15"/>
  <c r="AF382" i="15"/>
  <c r="AF383" i="15"/>
  <c r="AF384" i="15"/>
  <c r="AF385" i="15"/>
  <c r="AF386" i="15"/>
  <c r="AG386" i="15" s="1"/>
  <c r="AF387" i="15"/>
  <c r="AG387" i="15" s="1"/>
  <c r="AF388" i="15"/>
  <c r="AG388" i="15" s="1"/>
  <c r="AF389" i="15"/>
  <c r="AG389" i="15" s="1"/>
  <c r="AF390" i="15"/>
  <c r="AG390" i="15" s="1"/>
  <c r="AF391" i="15"/>
  <c r="AG391" i="15" s="1"/>
  <c r="AF392" i="15"/>
  <c r="AF393" i="15"/>
  <c r="AF394" i="15"/>
  <c r="AG394" i="15" s="1"/>
  <c r="AF395" i="15"/>
  <c r="AF396" i="15"/>
  <c r="AF397" i="15"/>
  <c r="AF398" i="15"/>
  <c r="AG398" i="15" s="1"/>
  <c r="AF399" i="15"/>
  <c r="AG399" i="15" s="1"/>
  <c r="AF400" i="15"/>
  <c r="AG400" i="15" s="1"/>
  <c r="AF401" i="15"/>
  <c r="AG401" i="15" s="1"/>
  <c r="AF402" i="15"/>
  <c r="AG402" i="15" s="1"/>
  <c r="AF403" i="15"/>
  <c r="AG403" i="15" s="1"/>
  <c r="AF404" i="15"/>
  <c r="AF405" i="15"/>
  <c r="AF406" i="15"/>
  <c r="AG406" i="15" s="1"/>
  <c r="AF407" i="15"/>
  <c r="AF408" i="15"/>
  <c r="AG408" i="15" s="1"/>
  <c r="AF409" i="15"/>
  <c r="AG409" i="15" s="1"/>
  <c r="AF410" i="15"/>
  <c r="AG410" i="15" s="1"/>
  <c r="AF411" i="15"/>
  <c r="AG411" i="15" s="1"/>
  <c r="AF412" i="15"/>
  <c r="AG412" i="15" s="1"/>
  <c r="AF413" i="15"/>
  <c r="AG413" i="15" s="1"/>
  <c r="AF414" i="15"/>
  <c r="AG414" i="15" s="1"/>
  <c r="AF415" i="15"/>
  <c r="AG415" i="15" s="1"/>
  <c r="AF416" i="15"/>
  <c r="AF417" i="15"/>
  <c r="AF418" i="15"/>
  <c r="AG418" i="15" s="1"/>
  <c r="AF419" i="15"/>
  <c r="AF420" i="15"/>
  <c r="AF421" i="15"/>
  <c r="AG421" i="15" s="1"/>
  <c r="AF422" i="15"/>
  <c r="AG422" i="15" s="1"/>
  <c r="AF423" i="15"/>
  <c r="AG423" i="15" s="1"/>
  <c r="AF424" i="15"/>
  <c r="AG424" i="15" s="1"/>
  <c r="AF425" i="15"/>
  <c r="AG425" i="15" s="1"/>
  <c r="AF426" i="15"/>
  <c r="AG426" i="15" s="1"/>
  <c r="AF427" i="15"/>
  <c r="AG427" i="15" s="1"/>
  <c r="AF428" i="15"/>
  <c r="AF429" i="15"/>
  <c r="AG92" i="15"/>
  <c r="AG93" i="15"/>
  <c r="AG94" i="15"/>
  <c r="AG95" i="15"/>
  <c r="AG96" i="15"/>
  <c r="AG97" i="15"/>
  <c r="AG99" i="15"/>
  <c r="AG100" i="15"/>
  <c r="AG101" i="15"/>
  <c r="AG104" i="15"/>
  <c r="AG105" i="15"/>
  <c r="AG116" i="15"/>
  <c r="AG117" i="15"/>
  <c r="AG118" i="15"/>
  <c r="AG119" i="15"/>
  <c r="AG128" i="15"/>
  <c r="AG129" i="15"/>
  <c r="AG131" i="15"/>
  <c r="AG132" i="15"/>
  <c r="AG133" i="15"/>
  <c r="AG134" i="15"/>
  <c r="AG141" i="15"/>
  <c r="AG152" i="15"/>
  <c r="AG153" i="15"/>
  <c r="AG154" i="15"/>
  <c r="AG155" i="15"/>
  <c r="AG164" i="15"/>
  <c r="AG165" i="15"/>
  <c r="AG167" i="15"/>
  <c r="AG176" i="15"/>
  <c r="AG177" i="15"/>
  <c r="AG179" i="15"/>
  <c r="AG188" i="15"/>
  <c r="AG189" i="15"/>
  <c r="AG190" i="15"/>
  <c r="AG191" i="15"/>
  <c r="AG192" i="15"/>
  <c r="AG193" i="15"/>
  <c r="AG195" i="15"/>
  <c r="AG196" i="15"/>
  <c r="AG201" i="15"/>
  <c r="AG203" i="15"/>
  <c r="AG212" i="15"/>
  <c r="AG213" i="15"/>
  <c r="AG215" i="15"/>
  <c r="AG224" i="15"/>
  <c r="AG225" i="15"/>
  <c r="AG227" i="15"/>
  <c r="AG236" i="15"/>
  <c r="AG237" i="15"/>
  <c r="AG238" i="15"/>
  <c r="AG239" i="15"/>
  <c r="AG240" i="15"/>
  <c r="AG241" i="15"/>
  <c r="AG243" i="15"/>
  <c r="AG248" i="15"/>
  <c r="AG249" i="15"/>
  <c r="AG250" i="15"/>
  <c r="AG251" i="15"/>
  <c r="AG260" i="15"/>
  <c r="AG261" i="15"/>
  <c r="AG262" i="15"/>
  <c r="AG263" i="15"/>
  <c r="AG272" i="15"/>
  <c r="AG273" i="15"/>
  <c r="AG284" i="15"/>
  <c r="AG285" i="15"/>
  <c r="AG286" i="15"/>
  <c r="AG287" i="15"/>
  <c r="AG288" i="15"/>
  <c r="AG289" i="15"/>
  <c r="AG291" i="15"/>
  <c r="AG296" i="15"/>
  <c r="AG297" i="15"/>
  <c r="AG299" i="15"/>
  <c r="AG308" i="15"/>
  <c r="AG309" i="15"/>
  <c r="AG311" i="15"/>
  <c r="AG320" i="15"/>
  <c r="AG321" i="15"/>
  <c r="AG323" i="15"/>
  <c r="AG332" i="15"/>
  <c r="AG333" i="15"/>
  <c r="AG334" i="15"/>
  <c r="AG335" i="15"/>
  <c r="AG336" i="15"/>
  <c r="AG337" i="15"/>
  <c r="AG339" i="15"/>
  <c r="AG344" i="15"/>
  <c r="AG345" i="15"/>
  <c r="AG347" i="15"/>
  <c r="AG348" i="15"/>
  <c r="AG356" i="15"/>
  <c r="AG357" i="15"/>
  <c r="AG359" i="15"/>
  <c r="AG368" i="15"/>
  <c r="AG369" i="15"/>
  <c r="AG371" i="15"/>
  <c r="AG372" i="15"/>
  <c r="AG380" i="15"/>
  <c r="AG381" i="15"/>
  <c r="AG382" i="15"/>
  <c r="AG383" i="15"/>
  <c r="AG384" i="15"/>
  <c r="AG385" i="15"/>
  <c r="AG392" i="15"/>
  <c r="AG393" i="15"/>
  <c r="AG395" i="15"/>
  <c r="AG396" i="15"/>
  <c r="AG397" i="15"/>
  <c r="AG404" i="15"/>
  <c r="AG405" i="15"/>
  <c r="AG407" i="15"/>
  <c r="AG416" i="15"/>
  <c r="AG417" i="15"/>
  <c r="AG419" i="15"/>
  <c r="AG420" i="15"/>
  <c r="AG428" i="15"/>
  <c r="AG429" i="15"/>
  <c r="AH92" i="15"/>
  <c r="AH93" i="15"/>
  <c r="AH94" i="15"/>
  <c r="AH95" i="15"/>
  <c r="AH96" i="15"/>
  <c r="AH97" i="15"/>
  <c r="AH98" i="15"/>
  <c r="AH99" i="15"/>
  <c r="AH100" i="15"/>
  <c r="AH101" i="15"/>
  <c r="AH102" i="15"/>
  <c r="AH103" i="15"/>
  <c r="AH104" i="15"/>
  <c r="AH105" i="15"/>
  <c r="AH106" i="15"/>
  <c r="AH107" i="15"/>
  <c r="AH108" i="15"/>
  <c r="AH109" i="15"/>
  <c r="AH110" i="15"/>
  <c r="AH111" i="15"/>
  <c r="AH112" i="15"/>
  <c r="AH113" i="15"/>
  <c r="AH114" i="15"/>
  <c r="AH115" i="15"/>
  <c r="AH116" i="15"/>
  <c r="AH117" i="15"/>
  <c r="AH118" i="15"/>
  <c r="AH119" i="15"/>
  <c r="AH120" i="15"/>
  <c r="AH121" i="15"/>
  <c r="AH122" i="15"/>
  <c r="AH123" i="15"/>
  <c r="AH124" i="15"/>
  <c r="AH125" i="15"/>
  <c r="AH126" i="15"/>
  <c r="AH127" i="15"/>
  <c r="AH128" i="15"/>
  <c r="AH129" i="15"/>
  <c r="AH130" i="15"/>
  <c r="AH131" i="15"/>
  <c r="AH132" i="15"/>
  <c r="AH133" i="15"/>
  <c r="AH134" i="15"/>
  <c r="AH135" i="15"/>
  <c r="AH136" i="15"/>
  <c r="AH137" i="15"/>
  <c r="AH138" i="15"/>
  <c r="AH139" i="15"/>
  <c r="AH140" i="15"/>
  <c r="AH141" i="15"/>
  <c r="AH142" i="15"/>
  <c r="AH143" i="15"/>
  <c r="AH144" i="15"/>
  <c r="AH145" i="15"/>
  <c r="AH146" i="15"/>
  <c r="AH147" i="15"/>
  <c r="AH148" i="15"/>
  <c r="AH149" i="15"/>
  <c r="AH150" i="15"/>
  <c r="AH151" i="15"/>
  <c r="AH152" i="15"/>
  <c r="AH153" i="15"/>
  <c r="AH154" i="15"/>
  <c r="AH155" i="15"/>
  <c r="AH156" i="15"/>
  <c r="AH157" i="15"/>
  <c r="AH158" i="15"/>
  <c r="AH159" i="15"/>
  <c r="AH160" i="15"/>
  <c r="AH161" i="15"/>
  <c r="AH162" i="15"/>
  <c r="AH163" i="15"/>
  <c r="AH164" i="15"/>
  <c r="AH165" i="15"/>
  <c r="AH166" i="15"/>
  <c r="AH167" i="15"/>
  <c r="AH168" i="15"/>
  <c r="AH169" i="15"/>
  <c r="AH170" i="15"/>
  <c r="AH171" i="15"/>
  <c r="AH172" i="15"/>
  <c r="AH173" i="15"/>
  <c r="AH174" i="15"/>
  <c r="AH175" i="15"/>
  <c r="AH176" i="15"/>
  <c r="AH177" i="15"/>
  <c r="AH178" i="15"/>
  <c r="AH179" i="15"/>
  <c r="AH180" i="15"/>
  <c r="AH181" i="15"/>
  <c r="AH182" i="15"/>
  <c r="AH183" i="15"/>
  <c r="AH184" i="15"/>
  <c r="AH185" i="15"/>
  <c r="AH186" i="15"/>
  <c r="AH187" i="15"/>
  <c r="AH188" i="15"/>
  <c r="AH189" i="15"/>
  <c r="AH190" i="15"/>
  <c r="AH191" i="15"/>
  <c r="AH192" i="15"/>
  <c r="AH193" i="15"/>
  <c r="AH194" i="15"/>
  <c r="AH195" i="15"/>
  <c r="AH196" i="15"/>
  <c r="AH197" i="15"/>
  <c r="AH198" i="15"/>
  <c r="AH199" i="15"/>
  <c r="AH200" i="15"/>
  <c r="AH201" i="15"/>
  <c r="AH202" i="15"/>
  <c r="AH203" i="15"/>
  <c r="AH204" i="15"/>
  <c r="AH205" i="15"/>
  <c r="AH206" i="15"/>
  <c r="AH207" i="15"/>
  <c r="AH208" i="15"/>
  <c r="AH209" i="15"/>
  <c r="AH210" i="15"/>
  <c r="AH211" i="15"/>
  <c r="AH212" i="15"/>
  <c r="AH213" i="15"/>
  <c r="AH214" i="15"/>
  <c r="AH215" i="15"/>
  <c r="AH216" i="15"/>
  <c r="AH217" i="15"/>
  <c r="AH218" i="15"/>
  <c r="AH219" i="15"/>
  <c r="AH220" i="15"/>
  <c r="AH221" i="15"/>
  <c r="AH222" i="15"/>
  <c r="AH223" i="15"/>
  <c r="AH224" i="15"/>
  <c r="AH225" i="15"/>
  <c r="AH226" i="15"/>
  <c r="AH227" i="15"/>
  <c r="AH228" i="15"/>
  <c r="AH229" i="15"/>
  <c r="AH230" i="15"/>
  <c r="AH231" i="15"/>
  <c r="AH232" i="15"/>
  <c r="AH233" i="15"/>
  <c r="AH234" i="15"/>
  <c r="AH235" i="15"/>
  <c r="AH236" i="15"/>
  <c r="AH237" i="15"/>
  <c r="AH238" i="15"/>
  <c r="AH239" i="15"/>
  <c r="AH240" i="15"/>
  <c r="AH241" i="15"/>
  <c r="AH242" i="15"/>
  <c r="AH243" i="15"/>
  <c r="AH244" i="15"/>
  <c r="AH245" i="15"/>
  <c r="AH246" i="15"/>
  <c r="AH247" i="15"/>
  <c r="AH248" i="15"/>
  <c r="AH249" i="15"/>
  <c r="AH250" i="15"/>
  <c r="AH251" i="15"/>
  <c r="AH252" i="15"/>
  <c r="AH253" i="15"/>
  <c r="AH254" i="15"/>
  <c r="AH255" i="15"/>
  <c r="AH256" i="15"/>
  <c r="AH257" i="15"/>
  <c r="AH258" i="15"/>
  <c r="AH259" i="15"/>
  <c r="AH260" i="15"/>
  <c r="AH261" i="15"/>
  <c r="AH262" i="15"/>
  <c r="AH263" i="15"/>
  <c r="AH264" i="15"/>
  <c r="AH265" i="15"/>
  <c r="AH266" i="15"/>
  <c r="AH267" i="15"/>
  <c r="AH268" i="15"/>
  <c r="AH269" i="15"/>
  <c r="AH270" i="15"/>
  <c r="AH271" i="15"/>
  <c r="AH272" i="15"/>
  <c r="AH273" i="15"/>
  <c r="AH274" i="15"/>
  <c r="AH275" i="15"/>
  <c r="AH276" i="15"/>
  <c r="AH277" i="15"/>
  <c r="AH278" i="15"/>
  <c r="AH279" i="15"/>
  <c r="AH280" i="15"/>
  <c r="AH281" i="15"/>
  <c r="AH282" i="15"/>
  <c r="AH283" i="15"/>
  <c r="AH284" i="15"/>
  <c r="AH285" i="15"/>
  <c r="AH286" i="15"/>
  <c r="AH287" i="15"/>
  <c r="AH288" i="15"/>
  <c r="AH289" i="15"/>
  <c r="AH290" i="15"/>
  <c r="AH291" i="15"/>
  <c r="AH292" i="15"/>
  <c r="AH293" i="15"/>
  <c r="AH294" i="15"/>
  <c r="AH295" i="15"/>
  <c r="AH296" i="15"/>
  <c r="AH297" i="15"/>
  <c r="AH298" i="15"/>
  <c r="AH299" i="15"/>
  <c r="AH300" i="15"/>
  <c r="AH301" i="15"/>
  <c r="AH302" i="15"/>
  <c r="AH303" i="15"/>
  <c r="AH304" i="15"/>
  <c r="AH305" i="15"/>
  <c r="AH306" i="15"/>
  <c r="AH307" i="15"/>
  <c r="AH308" i="15"/>
  <c r="AH309" i="15"/>
  <c r="AH310" i="15"/>
  <c r="AH311" i="15"/>
  <c r="AH312" i="15"/>
  <c r="AH313" i="15"/>
  <c r="AH314" i="15"/>
  <c r="AH315" i="15"/>
  <c r="AH316" i="15"/>
  <c r="AH317" i="15"/>
  <c r="AH318" i="15"/>
  <c r="AH319" i="15"/>
  <c r="AH320" i="15"/>
  <c r="AH321" i="15"/>
  <c r="AH322" i="15"/>
  <c r="AH323" i="15"/>
  <c r="AH324" i="15"/>
  <c r="AH325" i="15"/>
  <c r="AH326" i="15"/>
  <c r="AH327" i="15"/>
  <c r="AH328" i="15"/>
  <c r="AH329" i="15"/>
  <c r="AH330" i="15"/>
  <c r="AH331" i="15"/>
  <c r="AH332" i="15"/>
  <c r="AH333" i="15"/>
  <c r="AH334" i="15"/>
  <c r="AH335" i="15"/>
  <c r="AH336" i="15"/>
  <c r="AH337" i="15"/>
  <c r="AH338" i="15"/>
  <c r="AH339" i="15"/>
  <c r="AH340" i="15"/>
  <c r="AH341" i="15"/>
  <c r="AH342" i="15"/>
  <c r="AH343" i="15"/>
  <c r="AH344" i="15"/>
  <c r="AH345" i="15"/>
  <c r="AH346" i="15"/>
  <c r="AH347" i="15"/>
  <c r="AH348" i="15"/>
  <c r="AH349" i="15"/>
  <c r="AH350" i="15"/>
  <c r="AH351" i="15"/>
  <c r="AH352" i="15"/>
  <c r="AH353" i="15"/>
  <c r="AH354" i="15"/>
  <c r="AH355" i="15"/>
  <c r="AH356" i="15"/>
  <c r="AH357" i="15"/>
  <c r="AH358" i="15"/>
  <c r="AH359" i="15"/>
  <c r="AH360" i="15"/>
  <c r="AH361" i="15"/>
  <c r="AH362" i="15"/>
  <c r="AH363" i="15"/>
  <c r="AH364" i="15"/>
  <c r="AH365" i="15"/>
  <c r="AH366" i="15"/>
  <c r="AH367" i="15"/>
  <c r="AH368" i="15"/>
  <c r="AH369" i="15"/>
  <c r="AH370" i="15"/>
  <c r="AH371" i="15"/>
  <c r="AH372" i="15"/>
  <c r="AH373" i="15"/>
  <c r="AH374" i="15"/>
  <c r="AH375" i="15"/>
  <c r="AH376" i="15"/>
  <c r="AH377" i="15"/>
  <c r="AH378" i="15"/>
  <c r="AH379" i="15"/>
  <c r="AH380" i="15"/>
  <c r="AH381" i="15"/>
  <c r="AH382" i="15"/>
  <c r="AH383" i="15"/>
  <c r="AH384" i="15"/>
  <c r="AH385" i="15"/>
  <c r="AH386" i="15"/>
  <c r="AH387" i="15"/>
  <c r="AH388" i="15"/>
  <c r="AH389" i="15"/>
  <c r="AH390" i="15"/>
  <c r="AH391" i="15"/>
  <c r="AH392" i="15"/>
  <c r="AH393" i="15"/>
  <c r="AH394" i="15"/>
  <c r="AH395" i="15"/>
  <c r="AH396" i="15"/>
  <c r="AH397" i="15"/>
  <c r="AH398" i="15"/>
  <c r="AH399" i="15"/>
  <c r="AH400" i="15"/>
  <c r="AH401" i="15"/>
  <c r="AH402" i="15"/>
  <c r="AH403" i="15"/>
  <c r="AH404" i="15"/>
  <c r="AH405" i="15"/>
  <c r="AH406" i="15"/>
  <c r="AH407" i="15"/>
  <c r="AH408" i="15"/>
  <c r="AH409" i="15"/>
  <c r="AH410" i="15"/>
  <c r="AH411" i="15"/>
  <c r="AH412" i="15"/>
  <c r="AH413" i="15"/>
  <c r="AH414" i="15"/>
  <c r="AH415" i="15"/>
  <c r="AH416" i="15"/>
  <c r="AH417" i="15"/>
  <c r="AH418" i="15"/>
  <c r="AH419" i="15"/>
  <c r="AH420" i="15"/>
  <c r="AH421" i="15"/>
  <c r="AH422" i="15"/>
  <c r="AH423" i="15"/>
  <c r="AH424" i="15"/>
  <c r="AH425" i="15"/>
  <c r="AH426" i="15"/>
  <c r="AH427" i="15"/>
  <c r="AH428" i="15"/>
  <c r="AH429" i="15"/>
  <c r="G70" i="29"/>
  <c r="G71" i="29"/>
  <c r="G72" i="29"/>
  <c r="G73" i="29"/>
  <c r="G74" i="29"/>
  <c r="G75" i="29"/>
  <c r="G76" i="29"/>
  <c r="G77" i="29"/>
  <c r="G78" i="29"/>
  <c r="G79" i="29"/>
  <c r="G80" i="29"/>
  <c r="G81" i="29"/>
  <c r="G82" i="29"/>
  <c r="G83" i="29"/>
  <c r="G84" i="29"/>
  <c r="G27" i="29"/>
  <c r="G28" i="29"/>
  <c r="G29" i="29"/>
  <c r="G30" i="29"/>
  <c r="G31" i="29"/>
  <c r="G32" i="29"/>
  <c r="G33" i="29"/>
  <c r="G34" i="29"/>
  <c r="G35" i="29"/>
  <c r="G36" i="29"/>
  <c r="G37" i="29"/>
  <c r="G38" i="29"/>
  <c r="G39" i="29"/>
  <c r="G40" i="29"/>
  <c r="J9" i="29"/>
  <c r="J10" i="29"/>
  <c r="J11" i="29"/>
  <c r="J12" i="29"/>
  <c r="J13" i="29"/>
  <c r="J14" i="29"/>
  <c r="J15" i="29"/>
  <c r="J16" i="29"/>
  <c r="J17" i="29"/>
  <c r="J18" i="29"/>
  <c r="G9" i="29"/>
  <c r="G10" i="29"/>
  <c r="G11" i="29"/>
  <c r="G12" i="29"/>
  <c r="G13" i="29"/>
  <c r="G14" i="29"/>
  <c r="G15" i="29"/>
  <c r="G16" i="29"/>
  <c r="G17" i="29"/>
  <c r="G18" i="29"/>
  <c r="Y29" i="29"/>
  <c r="Y30" i="29"/>
  <c r="Y31" i="29"/>
  <c r="Y32" i="29"/>
  <c r="Y33" i="29"/>
  <c r="Y34" i="29"/>
  <c r="Y35" i="29"/>
  <c r="Y36" i="29"/>
  <c r="Y37" i="29"/>
  <c r="Y38" i="29"/>
  <c r="Y39" i="29"/>
  <c r="Y40" i="29"/>
  <c r="Y41" i="29"/>
  <c r="Y42" i="29"/>
  <c r="Y43" i="29"/>
  <c r="Y44" i="29"/>
  <c r="Y45" i="29"/>
  <c r="Y9" i="29"/>
  <c r="W9" i="29"/>
  <c r="W10" i="29"/>
  <c r="W11" i="29"/>
  <c r="W12" i="29"/>
  <c r="W13" i="29"/>
  <c r="W14" i="29"/>
  <c r="W15" i="29"/>
  <c r="W16" i="29"/>
  <c r="W17" i="29"/>
  <c r="W18" i="29"/>
  <c r="G59" i="24"/>
  <c r="F59" i="24"/>
  <c r="AA41" i="39"/>
  <c r="G43" i="24"/>
  <c r="H43" i="24"/>
  <c r="AF2" i="15"/>
  <c r="E178" i="3"/>
  <c r="AM5" i="29" l="1"/>
  <c r="AM6" i="29"/>
  <c r="AM7" i="29"/>
  <c r="AM8" i="29"/>
  <c r="AM9" i="29"/>
  <c r="AM10" i="29"/>
  <c r="AM11" i="29"/>
  <c r="AM12" i="29"/>
  <c r="AD10" i="29" l="1"/>
  <c r="AE10" i="29" s="1"/>
  <c r="AD11" i="29"/>
  <c r="AE11" i="29" s="1"/>
  <c r="AD12" i="29"/>
  <c r="AE12" i="29" s="1"/>
  <c r="AD13" i="29"/>
  <c r="AE13" i="29" s="1"/>
  <c r="AD14" i="29"/>
  <c r="AE14" i="29" s="1"/>
  <c r="AD15" i="29"/>
  <c r="AE15" i="29" s="1"/>
  <c r="AD16" i="29"/>
  <c r="AE16" i="29" s="1"/>
  <c r="AD17" i="29"/>
  <c r="AE17" i="29" s="1"/>
  <c r="AD18" i="29"/>
  <c r="AE18" i="29" s="1"/>
  <c r="H409" i="41" a="1"/>
  <c r="H3102" i="41" a="1"/>
  <c r="H2488" i="41" a="1"/>
  <c r="H2546" i="41" a="1"/>
  <c r="H2031" i="41" a="1"/>
  <c r="H377" i="41" a="1"/>
  <c r="H3592" i="41" a="1"/>
  <c r="H1153" i="41" a="1"/>
  <c r="H911" i="41" a="1"/>
  <c r="H1773" i="41" a="1"/>
  <c r="H3049" i="41" a="1"/>
  <c r="H3372" i="41" a="1"/>
  <c r="H491" i="41" a="1"/>
  <c r="H1418" i="41" a="1"/>
  <c r="H396" i="41" a="1"/>
  <c r="H1701" i="41" a="1"/>
  <c r="H3234" i="41" a="1"/>
  <c r="H3552" i="41" a="1"/>
  <c r="H103" i="41" a="1"/>
  <c r="H460" i="41" a="1"/>
  <c r="H2057" i="41" a="1"/>
  <c r="H1601" i="41" a="1"/>
  <c r="H614" i="41" a="1"/>
  <c r="H3038" i="41" a="1"/>
  <c r="H475" i="41" a="1"/>
  <c r="H2840" i="41" a="1"/>
  <c r="H2638" i="41" a="1"/>
  <c r="H1470" i="41" a="1"/>
  <c r="H630" i="41" a="1"/>
  <c r="H557" i="41" a="1"/>
  <c r="H2747" i="41" a="1"/>
  <c r="H1890" i="41" a="1"/>
  <c r="H598" i="41" a="1"/>
  <c r="H1876" i="41" a="1"/>
  <c r="H3028" i="41" a="1"/>
  <c r="H2585" i="41" a="1"/>
  <c r="H3132" i="41" a="1"/>
  <c r="H2987" i="41" a="1"/>
  <c r="H1926" i="41" a="1"/>
  <c r="H444" i="41" a="1"/>
  <c r="H2127" i="41" a="1"/>
  <c r="H1494" i="41" a="1"/>
  <c r="H3186" i="41" a="1"/>
  <c r="H1972" i="41" a="1"/>
  <c r="H2781" i="41" a="1"/>
  <c r="H2542" i="41" a="1"/>
  <c r="H998" i="41" a="1"/>
  <c r="H2014" i="41" a="1"/>
  <c r="H3518" i="41" a="1"/>
  <c r="H2366" i="41" a="1"/>
  <c r="H3519" i="41" a="1"/>
  <c r="H1420" i="41" a="1"/>
  <c r="H1449" i="41" a="1"/>
  <c r="H3636" i="41" a="1"/>
  <c r="H2469" i="41" a="1"/>
  <c r="H880" i="41" a="1"/>
  <c r="H1368" i="41" a="1"/>
  <c r="H1326" i="41" a="1"/>
  <c r="H3213" i="41" a="1"/>
  <c r="H2015" i="41" a="1"/>
  <c r="H1186" i="41" a="1"/>
  <c r="H1264" i="41" a="1"/>
  <c r="H3181" i="41" a="1"/>
  <c r="H204" i="41" a="1"/>
  <c r="H791" i="41" a="1"/>
  <c r="H2806" i="41" a="1"/>
  <c r="H2486" i="41" a="1"/>
  <c r="H15" i="41" a="1"/>
  <c r="H731" i="41" a="1"/>
  <c r="H3508" i="41" a="1"/>
  <c r="H3158" i="41" a="1"/>
  <c r="H83" i="41" a="1"/>
  <c r="H2067" i="41" a="1"/>
  <c r="H649" i="41" a="1"/>
  <c r="H1850" i="41" a="1"/>
  <c r="H389" i="41" a="1"/>
  <c r="H1081" i="41" a="1"/>
  <c r="H3781" i="41" a="1"/>
  <c r="H3397" i="41" a="1"/>
  <c r="H3437" i="41" a="1"/>
  <c r="H1436" i="41" a="1"/>
  <c r="H401" i="41" a="1"/>
  <c r="H1585" i="41" a="1"/>
  <c r="H1974" i="41" a="1"/>
  <c r="H2148" i="41" a="1"/>
  <c r="H143" i="41" a="1"/>
  <c r="H319" i="41" a="1"/>
  <c r="H68" i="41" a="1"/>
  <c r="H1431" i="41" a="1"/>
  <c r="H2567" i="41" a="1"/>
  <c r="H3195" i="41" a="1"/>
  <c r="H2836" i="41" a="1"/>
  <c r="H65" i="41" a="1"/>
  <c r="H2869" i="41" a="1"/>
  <c r="H1272" i="41" a="1"/>
  <c r="H1587" i="41" a="1"/>
  <c r="H594" i="41" a="1"/>
  <c r="H3035" i="41" a="1"/>
  <c r="H3394" i="41" a="1"/>
  <c r="H3115" i="41" a="1"/>
  <c r="H1102" i="41" a="1"/>
  <c r="H692" i="41" a="1"/>
  <c r="H43" i="41" a="1"/>
  <c r="H1154" i="41" a="1"/>
  <c r="H1931" i="41" a="1"/>
  <c r="H3188" i="41" a="1"/>
  <c r="H3366" i="41" a="1"/>
  <c r="H1841" i="41" a="1"/>
  <c r="H376" i="41" a="1"/>
  <c r="H184" i="41" a="1"/>
  <c r="H700" i="41" a="1"/>
  <c r="H230" i="41" a="1"/>
  <c r="H3297" i="41" a="1"/>
  <c r="H3489" i="41" a="1"/>
  <c r="H709" i="41" a="1"/>
  <c r="H2903" i="41" a="1"/>
  <c r="H971" i="41" a="1"/>
  <c r="H2131" i="41" a="1"/>
  <c r="H3296" i="41" a="1"/>
  <c r="H394" i="41" a="1"/>
  <c r="H3763" i="41" a="1"/>
  <c r="H1785" i="41" a="1"/>
  <c r="H1654" i="41" a="1"/>
  <c r="H1634" i="41" a="1"/>
  <c r="H1091" i="41" a="1"/>
  <c r="H2616" i="41" a="1"/>
  <c r="H101" i="41" a="1"/>
  <c r="H33" i="41" a="1"/>
  <c r="H3353" i="41" a="1"/>
  <c r="H1094" i="41" a="1"/>
  <c r="H1870" i="41" a="1"/>
  <c r="H1401" i="41" a="1"/>
  <c r="H2598" i="41" a="1"/>
  <c r="H1021" i="41" a="1"/>
  <c r="H2798" i="41" a="1"/>
  <c r="H1687" i="41" a="1"/>
  <c r="H762" i="41" a="1"/>
  <c r="H585" i="41" a="1"/>
  <c r="H3463" i="41" a="1"/>
  <c r="H128" i="41" a="1"/>
  <c r="H3100" i="41" a="1"/>
  <c r="H302" i="41" a="1"/>
  <c r="H1246" i="41" a="1"/>
  <c r="H814" i="41" a="1"/>
  <c r="H2351" i="41" a="1"/>
  <c r="H3720" i="41" a="1"/>
  <c r="H280" i="41" a="1"/>
  <c r="H894" i="41" a="1"/>
  <c r="H530" i="41" a="1"/>
  <c r="H1962" i="41" a="1"/>
  <c r="H879" i="41" a="1"/>
  <c r="H583" i="41" a="1"/>
  <c r="H1995" i="41" a="1"/>
  <c r="H1942" i="41" a="1"/>
  <c r="H1976" i="41" a="1"/>
  <c r="H445" i="41" a="1"/>
  <c r="H1612" i="41" a="1"/>
  <c r="H3336" i="41" a="1"/>
  <c r="H796" i="41" a="1"/>
  <c r="H2841" i="41" a="1"/>
  <c r="H758" i="41" a="1"/>
  <c r="H3225" i="41" a="1"/>
  <c r="H464" i="41" a="1"/>
  <c r="H2792" i="41" a="1"/>
  <c r="H1951" i="41" a="1"/>
  <c r="H3498" i="41" a="1"/>
  <c r="H988" i="41" a="1"/>
  <c r="H2516" i="41" a="1"/>
  <c r="H2556" i="41" a="1"/>
  <c r="H976" i="41" a="1"/>
  <c r="H1043" i="41" a="1"/>
  <c r="H2811" i="41" a="1"/>
  <c r="H3329" i="41" a="1"/>
  <c r="H3337" i="41" a="1"/>
  <c r="H443" i="41" a="1"/>
  <c r="H2073" i="41" a="1"/>
  <c r="H2128" i="41" a="1"/>
  <c r="H1716" i="41" a="1"/>
  <c r="H1357" i="41" a="1"/>
  <c r="H3076" i="41" a="1"/>
  <c r="H3377" i="41" a="1"/>
  <c r="H960" i="41" a="1"/>
  <c r="H1746" i="41" a="1"/>
  <c r="H3211" i="41" a="1"/>
  <c r="H3078" i="41" a="1"/>
  <c r="H2079" i="41" a="1"/>
  <c r="H3806" i="41" a="1"/>
  <c r="H3153" i="41" a="1"/>
  <c r="H56" i="41" a="1"/>
  <c r="H493" i="41" a="1"/>
  <c r="H1370" i="41" a="1"/>
  <c r="H1944" i="41" a="1"/>
  <c r="H3447" i="41" a="1"/>
  <c r="H1121" i="41" a="1"/>
  <c r="H3714" i="41" a="1"/>
  <c r="H680" i="41" a="1"/>
  <c r="H750" i="41" a="1"/>
  <c r="H277" i="41" a="1"/>
  <c r="H2701" i="41" a="1"/>
  <c r="H761" i="41" a="1"/>
  <c r="H53" i="41" a="1"/>
  <c r="H2628" i="41" a="1"/>
  <c r="H35" i="41" a="1"/>
  <c r="H2410" i="41" a="1"/>
  <c r="H928" i="41" a="1"/>
  <c r="H3407" i="41" a="1"/>
  <c r="H3631" i="41" a="1"/>
  <c r="H959" i="41" a="1"/>
  <c r="H2558" i="41" a="1"/>
  <c r="H2498" i="41" a="1"/>
  <c r="H3052" i="41" a="1"/>
  <c r="H2888" i="41" a="1"/>
  <c r="H1745" i="41" a="1"/>
  <c r="H2132" i="41" a="1"/>
  <c r="H3219" i="41" a="1"/>
  <c r="H2895" i="41" a="1"/>
  <c r="H2141" i="41" a="1"/>
  <c r="H573" i="41" a="1"/>
  <c r="H764" i="41" a="1"/>
  <c r="H1814" i="41" a="1"/>
  <c r="H2442" i="41" a="1"/>
  <c r="H2817" i="41" a="1"/>
  <c r="H3250" i="41" a="1"/>
  <c r="H3279" i="41" a="1"/>
  <c r="H638" i="41" a="1"/>
  <c r="H3715" i="41" a="1"/>
  <c r="H2541" i="41" a="1"/>
  <c r="H1884" i="41" a="1"/>
  <c r="H3265" i="41" a="1"/>
  <c r="H2422" i="41" a="1"/>
  <c r="H3583" i="41" a="1"/>
  <c r="H3542" i="41" a="1"/>
  <c r="H1636" i="41" a="1"/>
  <c r="H2728" i="41" a="1"/>
  <c r="H2538" i="41" a="1"/>
  <c r="H432" i="41" a="1"/>
  <c r="H2575" i="41" a="1"/>
  <c r="H3622" i="41" a="1"/>
  <c r="H3420" i="41" a="1"/>
  <c r="H346" i="41" a="1"/>
  <c r="H657" i="41" a="1"/>
  <c r="H3745" i="41" a="1"/>
  <c r="H3261" i="41" a="1"/>
  <c r="H3242" i="41" a="1"/>
  <c r="H1538" i="41" a="1"/>
  <c r="H1459" i="41" a="1"/>
  <c r="H1523" i="41" a="1"/>
  <c r="H862" i="41" a="1"/>
  <c r="H482" i="41" a="1"/>
  <c r="H3594" i="41" a="1"/>
  <c r="H3387" i="41" a="1"/>
  <c r="H3611" i="41" a="1"/>
  <c r="H1060" i="41" a="1"/>
  <c r="H1314" i="41" a="1"/>
  <c r="H3595" i="41" a="1"/>
  <c r="H1404" i="41" a="1"/>
  <c r="H3320" i="41" a="1"/>
  <c r="H3368" i="41" a="1"/>
  <c r="H1940" i="41" a="1"/>
  <c r="H2793" i="41" a="1"/>
  <c r="H1123" i="41" a="1"/>
  <c r="H3360" i="41" a="1"/>
  <c r="H3534" i="41" a="1"/>
  <c r="H2925" i="41" a="1"/>
  <c r="H3357" i="41" a="1"/>
  <c r="H400" i="41" a="1"/>
  <c r="H3606" i="41" a="1"/>
  <c r="H2760" i="41" a="1"/>
  <c r="H1628" i="41" a="1"/>
  <c r="H2691" i="41" a="1"/>
  <c r="H902" i="41" a="1"/>
  <c r="H3294" i="41" a="1"/>
  <c r="H1804" i="41" a="1"/>
  <c r="H568" i="41" a="1"/>
  <c r="H815" i="41" a="1"/>
  <c r="H2772" i="41" a="1"/>
  <c r="H1791" i="41" a="1"/>
  <c r="H508" i="41" a="1"/>
  <c r="H2020" i="41" a="1"/>
  <c r="H248" i="41" a="1"/>
  <c r="H3070" i="41" a="1"/>
  <c r="H359" i="41" a="1"/>
  <c r="H1475" i="41" a="1"/>
  <c r="H3022" i="41" a="1"/>
  <c r="H1736" i="41" a="1"/>
  <c r="H2052" i="41" a="1"/>
  <c r="H1622" i="41" a="1"/>
  <c r="H483" i="41" a="1"/>
  <c r="H933" i="41" a="1"/>
  <c r="H1136" i="41" a="1"/>
  <c r="H1961" i="41" a="1"/>
  <c r="H1065" i="41" a="1"/>
  <c r="H2267" i="41" a="1"/>
  <c r="H3083" i="41" a="1"/>
  <c r="H3318" i="41" a="1"/>
  <c r="H818" i="41" a="1"/>
  <c r="H2550" i="41" a="1"/>
  <c r="H1506" i="41" a="1"/>
  <c r="H3473" i="41" a="1"/>
  <c r="H1159" i="41" a="1"/>
  <c r="H1000" i="41" a="1"/>
  <c r="H3358" i="41" a="1"/>
  <c r="H3580" i="41" a="1"/>
  <c r="H2418" i="41" a="1"/>
  <c r="H3288" i="41" a="1"/>
  <c r="H1864" i="41" a="1"/>
  <c r="H1563" i="41" a="1"/>
  <c r="H1793" i="41" a="1"/>
  <c r="H3591" i="41" a="1"/>
  <c r="H679" i="41" a="1"/>
  <c r="H747" i="41" a="1"/>
  <c r="H1694" i="41" a="1"/>
  <c r="H1699" i="41" a="1"/>
  <c r="H1887" i="41" a="1"/>
  <c r="H2796" i="41" a="1"/>
  <c r="H2009" i="41" a="1"/>
  <c r="H1467" i="41" a="1"/>
  <c r="H650" i="41" a="1"/>
  <c r="H915" i="41" a="1"/>
  <c r="H382" i="41" a="1"/>
  <c r="H725" i="41" a="1"/>
  <c r="H741" i="41" a="1"/>
  <c r="H2755" i="41" a="1"/>
  <c r="H1602" i="41" a="1"/>
  <c r="H1711" i="41" a="1"/>
  <c r="H3048" i="41" a="1"/>
  <c r="H1041" i="41" a="1"/>
  <c r="H2022" i="41" a="1"/>
  <c r="H3125" i="41" a="1"/>
  <c r="H2683" i="41" a="1"/>
  <c r="H872" i="41" a="1"/>
  <c r="H2462" i="41" a="1"/>
  <c r="H2011" i="41" a="1"/>
  <c r="H1411" i="41" a="1"/>
  <c r="H3429" i="41" a="1"/>
  <c r="H2510" i="41" a="1"/>
  <c r="H2402" i="41" a="1"/>
  <c r="H1784" i="41" a="1"/>
  <c r="H2607" i="41" a="1"/>
  <c r="H3762" i="41" a="1"/>
  <c r="H1149" i="41" a="1"/>
  <c r="H2467" i="41" a="1"/>
  <c r="H1953" i="41" a="1"/>
  <c r="H310" i="41" a="1"/>
  <c r="H2729" i="41" a="1"/>
  <c r="H392" i="41" a="1"/>
  <c r="H2623" i="41" a="1"/>
  <c r="H1775" i="41" a="1"/>
  <c r="H1075" i="41" a="1"/>
  <c r="H3570" i="41" a="1"/>
  <c r="H599" i="41" a="1"/>
  <c r="H932" i="41" a="1"/>
  <c r="H193" i="41" a="1"/>
  <c r="H235" i="41" a="1"/>
  <c r="H1474" i="41" a="1"/>
  <c r="H3019" i="41" a="1"/>
  <c r="H778" i="41" a="1"/>
  <c r="H793" i="41" a="1"/>
  <c r="H591" i="41" a="1"/>
  <c r="H3773" i="41" a="1"/>
  <c r="H195" i="41" a="1"/>
  <c r="H2478" i="41" a="1"/>
  <c r="H1032" i="41" a="1"/>
  <c r="H1115" i="41" a="1"/>
  <c r="H3642" i="41" a="1"/>
  <c r="H441" i="41" a="1"/>
  <c r="H357" i="41" a="1"/>
  <c r="H1762" i="41" a="1"/>
  <c r="H442" i="41" a="1"/>
  <c r="H2062" i="41" a="1"/>
  <c r="H3504" i="41" a="1"/>
  <c r="H3155" i="41" a="1"/>
  <c r="H951" i="41" a="1"/>
  <c r="H3441" i="41" a="1"/>
  <c r="H810" i="41" a="1"/>
  <c r="H2789" i="41" a="1"/>
  <c r="H155" i="41" a="1"/>
  <c r="H2045" i="41" a="1"/>
  <c r="H221" i="41" a="1"/>
  <c r="H1072" i="41" a="1"/>
  <c r="H633" i="41" a="1"/>
  <c r="H3772" i="41" a="1"/>
  <c r="H2268" i="41" a="1"/>
  <c r="H3487" i="41" a="1"/>
  <c r="H3222" i="41" a="1"/>
  <c r="H2146" i="41" a="1"/>
  <c r="H2805" i="41" a="1"/>
  <c r="H1562" i="41" a="1"/>
  <c r="H408" i="41" a="1"/>
  <c r="H3298" i="41" a="1"/>
  <c r="H665" i="41" a="1"/>
  <c r="H1037" i="41" a="1"/>
  <c r="H3517" i="41" a="1"/>
  <c r="H2818" i="41" a="1"/>
  <c r="H2746" i="41" a="1"/>
  <c r="H2770" i="41" a="1"/>
  <c r="H3589" i="41" a="1"/>
  <c r="H2493" i="41" a="1"/>
  <c r="H2446" i="41" a="1"/>
  <c r="H3044" i="41" a="1"/>
  <c r="H3201" i="41" a="1"/>
  <c r="H323" i="41" a="1"/>
  <c r="H1394" i="41" a="1"/>
  <c r="H759" i="41" a="1"/>
  <c r="H3040" i="41" a="1"/>
  <c r="H2720" i="41" a="1"/>
  <c r="H3334" i="41" a="1"/>
  <c r="H2370" i="41" a="1"/>
  <c r="H47" i="41" a="1"/>
  <c r="H1740" i="41" a="1"/>
  <c r="H1150" i="41" a="1"/>
  <c r="H2858" i="41" a="1"/>
  <c r="H1566" i="41" a="1"/>
  <c r="H257" i="41" a="1"/>
  <c r="H2695" i="41" a="1"/>
  <c r="H3577" i="41" a="1"/>
  <c r="H2224" i="41" a="1"/>
  <c r="H757" i="41" a="1"/>
  <c r="H779" i="41" a="1"/>
  <c r="H2175" i="41" a="1"/>
  <c r="H1383" i="41" a="1"/>
  <c r="H673" i="41" a="1"/>
  <c r="H3233" i="41" a="1"/>
  <c r="H3671" i="41" a="1"/>
  <c r="H1319" i="41" a="1"/>
  <c r="H1341" i="41" a="1"/>
  <c r="H3270" i="41" a="1"/>
  <c r="H3586" i="41" a="1"/>
  <c r="H2881" i="41" a="1"/>
  <c r="H2002" i="41" a="1"/>
  <c r="H1375" i="41" a="1"/>
  <c r="H2778" i="41" a="1"/>
  <c r="H347" i="41" a="1"/>
  <c r="H1305" i="41" a="1"/>
  <c r="H1484" i="41" a="1"/>
  <c r="H1367" i="41" a="1"/>
  <c r="H3384" i="41" a="1"/>
  <c r="H140" i="41" a="1"/>
  <c r="H658" i="41" a="1"/>
  <c r="H510" i="41" a="1"/>
  <c r="H883" i="41" a="1"/>
  <c r="H3538" i="41" a="1"/>
  <c r="H242" i="41" a="1"/>
  <c r="H3515" i="41" a="1"/>
  <c r="H842" i="41" a="1"/>
  <c r="H1720" i="41" a="1"/>
  <c r="H3050" i="41" a="1"/>
  <c r="H3021" i="41" a="1"/>
  <c r="H502" i="41" a="1"/>
  <c r="H924" i="41" a="1"/>
  <c r="H2449" i="41" a="1"/>
  <c r="H2560" i="41" a="1"/>
  <c r="H807" i="41" a="1"/>
  <c r="H2508" i="41" a="1"/>
  <c r="H3291" i="41" a="1"/>
  <c r="H1339" i="41" a="1"/>
  <c r="H2038" i="41" a="1"/>
  <c r="H329" i="41" a="1"/>
  <c r="H2363" i="41" a="1"/>
  <c r="H1238" i="41" a="1"/>
  <c r="H726" i="41" a="1"/>
  <c r="H2195" i="41" a="1"/>
  <c r="H2233" i="41" a="1"/>
  <c r="H105" i="41" a="1"/>
  <c r="H426" i="41" a="1"/>
  <c r="H2899" i="41" a="1"/>
  <c r="H340" i="41" a="1"/>
  <c r="H2251" i="41" a="1"/>
  <c r="H1356" i="41" a="1"/>
  <c r="H3749" i="41" a="1"/>
  <c r="H1120" i="41" a="1"/>
  <c r="H2737" i="41" a="1"/>
  <c r="H1550" i="41" a="1"/>
  <c r="H3581" i="41" a="1"/>
  <c r="H2594" i="41" a="1"/>
  <c r="H3131" i="41" a="1"/>
  <c r="H7" i="41" a="1"/>
  <c r="H2849" i="41" a="1"/>
  <c r="H1398" i="41" a="1"/>
  <c r="H1994" i="41" a="1"/>
  <c r="H2807" i="41" a="1"/>
  <c r="H2323" i="41" a="1"/>
  <c r="H3722" i="41" a="1"/>
  <c r="H2908" i="41" a="1"/>
  <c r="H2929" i="41" a="1"/>
  <c r="H2221" i="41" a="1"/>
  <c r="H1501" i="41" a="1"/>
  <c r="H2924" i="41" a="1"/>
  <c r="H2966" i="41" a="1"/>
  <c r="H1122" i="41" a="1"/>
  <c r="H2867" i="41" a="1"/>
  <c r="H1458" i="41" a="1"/>
  <c r="H3660" i="41" a="1"/>
  <c r="H3669" i="41" a="1"/>
  <c r="H2597" i="41" a="1"/>
  <c r="H3785" i="41" a="1"/>
  <c r="H2120" i="41" a="1"/>
  <c r="H1807" i="41" a="1"/>
  <c r="H1281" i="41" a="1"/>
  <c r="H2158" i="41" a="1"/>
  <c r="H100" i="41" a="1"/>
  <c r="H1405" i="41" a="1"/>
  <c r="H517" i="41" a="1"/>
  <c r="H1657" i="41" a="1"/>
  <c r="H1478" i="41" a="1"/>
  <c r="H3310" i="41" a="1"/>
  <c r="H2764" i="41" a="1"/>
  <c r="H3640" i="41" a="1"/>
  <c r="H1984" i="41" a="1"/>
  <c r="H1925" i="41" a="1"/>
  <c r="H2572" i="41" a="1"/>
  <c r="H1522" i="41" a="1"/>
  <c r="H2650" i="41" a="1"/>
  <c r="H3063" i="41" a="1"/>
  <c r="H3769" i="41" a="1"/>
  <c r="H2341" i="41" a="1"/>
  <c r="H1954" i="41" a="1"/>
  <c r="H3564" i="41" a="1"/>
  <c r="H921" i="41" a="1"/>
  <c r="H2152" i="41" a="1"/>
  <c r="H652" i="41" a="1"/>
  <c r="H2149" i="41" a="1"/>
  <c r="H3024" i="41" a="1"/>
  <c r="H2358" i="41" a="1"/>
  <c r="H2197" i="41" a="1"/>
  <c r="H1104" i="41" a="1"/>
  <c r="H1854" i="41" a="1"/>
  <c r="H2601" i="41" a="1"/>
  <c r="H3458" i="41" a="1"/>
  <c r="H1673" i="41" a="1"/>
  <c r="H1821" i="41" a="1"/>
  <c r="H3425" i="41" a="1"/>
  <c r="H720" i="41" a="1"/>
  <c r="H3467" i="41" a="1"/>
  <c r="H2979" i="41" a="1"/>
  <c r="H531" i="41" a="1"/>
  <c r="H117" i="41" a="1"/>
  <c r="H2688" i="41" a="1"/>
  <c r="H434" i="41" a="1"/>
  <c r="H3637" i="41" a="1"/>
  <c r="H713" i="41" a="1"/>
  <c r="H3794" i="41" a="1"/>
  <c r="H3112" i="41" a="1"/>
  <c r="H2005" i="41" a="1"/>
  <c r="H2962" i="41" a="1"/>
  <c r="H1187" i="41" a="1"/>
  <c r="H1143" i="41" a="1"/>
  <c r="H2526" i="41" a="1"/>
  <c r="H3503" i="41" a="1"/>
  <c r="H2991" i="41" a="1"/>
  <c r="H157" i="41" a="1"/>
  <c r="H3739" i="41" a="1"/>
  <c r="H2666" i="41" a="1"/>
  <c r="H867" i="41" a="1"/>
  <c r="H3269" i="41" a="1"/>
  <c r="H314" i="41" a="1"/>
  <c r="H1586" i="41" a="1"/>
  <c r="H3702" i="41" a="1"/>
  <c r="H1276" i="41" a="1"/>
  <c r="H2570" i="41" a="1"/>
  <c r="H1898" i="41" a="1"/>
  <c r="H264" i="41" a="1"/>
  <c r="H627" i="41" a="1"/>
  <c r="H268" i="41" a="1"/>
  <c r="H1365" i="41" a="1"/>
  <c r="H1519" i="41" a="1"/>
  <c r="H246" i="41" a="1"/>
  <c r="H1539" i="41" a="1"/>
  <c r="H2234" i="41" a="1"/>
  <c r="H2289" i="41" a="1"/>
  <c r="H291" i="41" a="1"/>
  <c r="H1964" i="41" a="1"/>
  <c r="H3703" i="41" a="1"/>
  <c r="H1236" i="41" a="1"/>
  <c r="H3579" i="41" a="1"/>
  <c r="H666" i="41" a="1"/>
  <c r="H110" i="41" a="1"/>
  <c r="H773" i="41" a="1"/>
  <c r="H3306" i="41" a="1"/>
  <c r="H1655" i="41" a="1"/>
  <c r="H2400" i="41" a="1"/>
  <c r="H3663" i="41" a="1"/>
  <c r="H1617" i="41" a="1"/>
  <c r="H2652" i="41" a="1"/>
  <c r="H3252" i="41" a="1"/>
  <c r="H2155" i="41" a="1"/>
  <c r="H2280" i="41" a="1"/>
  <c r="H2671" i="41" a="1"/>
  <c r="H1044" i="41" a="1"/>
  <c r="H189" i="41" a="1"/>
  <c r="H1723" i="41" a="1"/>
  <c r="H2071" i="41" a="1"/>
  <c r="H620" i="41" a="1"/>
  <c r="H1447" i="41" a="1"/>
  <c r="H920" i="41" a="1"/>
  <c r="H3656" i="41" a="1"/>
  <c r="H1177" i="41" a="1"/>
  <c r="H2980" i="41" a="1"/>
  <c r="H3717" i="41" a="1"/>
  <c r="H511" i="41" a="1"/>
  <c r="H954" i="41" a="1"/>
  <c r="H1313" i="41" a="1"/>
  <c r="H1923" i="41" a="1"/>
  <c r="H3128" i="41" a="1"/>
  <c r="H25" i="41" a="1"/>
  <c r="H3207" i="41" a="1"/>
  <c r="H3774" i="41" a="1"/>
  <c r="H3505" i="41" a="1"/>
  <c r="H3161" i="41" a="1"/>
  <c r="H3351" i="41" a="1"/>
  <c r="H2095" i="41" a="1"/>
  <c r="H3685" i="41" a="1"/>
  <c r="H2129" i="41" a="1"/>
  <c r="H1662" i="41" a="1"/>
  <c r="H3090" i="41" a="1"/>
  <c r="H2428" i="41" a="1"/>
  <c r="H1042" i="41" a="1"/>
  <c r="H2582" i="41" a="1"/>
  <c r="H284" i="41" a="1"/>
  <c r="H2277" i="41" a="1"/>
  <c r="H2573" i="41" a="1"/>
  <c r="H2298" i="41" a="1"/>
  <c r="H3521" i="41" a="1"/>
  <c r="H2297" i="41" a="1"/>
  <c r="H1934" i="41" a="1"/>
  <c r="H2900" i="41" a="1"/>
  <c r="H3135" i="41" a="1"/>
  <c r="H2218" i="41" a="1"/>
  <c r="H69" i="41" a="1"/>
  <c r="H1454" i="41" a="1"/>
  <c r="H1500" i="41" a="1"/>
  <c r="H3236" i="41" a="1"/>
  <c r="H372" i="41" a="1"/>
  <c r="H232" i="41" a="1"/>
  <c r="H3814" i="41" a="1"/>
  <c r="H2870" i="41" a="1"/>
  <c r="H714" i="41" a="1"/>
  <c r="H3754" i="41" a="1"/>
  <c r="H199" i="41" a="1"/>
  <c r="H1300" i="41" a="1"/>
  <c r="H1488" i="41" a="1"/>
  <c r="H1443" i="41" a="1"/>
  <c r="H2472" i="41" a="1"/>
  <c r="H2571" i="41" a="1"/>
  <c r="H1270" i="41" a="1"/>
  <c r="H584" i="41" a="1"/>
  <c r="H3157" i="41" a="1"/>
  <c r="H439" i="41" a="1"/>
  <c r="H1667" i="41" a="1"/>
  <c r="H3354" i="41" a="1"/>
  <c r="H2617" i="41" a="1"/>
  <c r="H2487" i="41" a="1"/>
  <c r="H3167" i="41" a="1"/>
  <c r="H1315" i="41" a="1"/>
  <c r="H2432" i="41" a="1"/>
  <c r="H735" i="41" a="1"/>
  <c r="H574" i="41" a="1"/>
  <c r="H549" i="41" a="1"/>
  <c r="H2565" i="41" a="1"/>
  <c r="H2413" i="41" a="1"/>
  <c r="H716" i="41" a="1"/>
  <c r="H1624" i="41" a="1"/>
  <c r="H449" i="41" a="1"/>
  <c r="H3371" i="41" a="1"/>
  <c r="H2915" i="41" a="1"/>
  <c r="H2492" i="41" a="1"/>
  <c r="H3423" i="41" a="1"/>
  <c r="H1403" i="41" a="1"/>
  <c r="H1166" i="41" a="1"/>
  <c r="H208" i="41" a="1"/>
  <c r="H2545" i="41" a="1"/>
  <c r="H3625" i="41" a="1"/>
  <c r="H2213" i="41" a="1"/>
  <c r="H1427" i="41" a="1"/>
  <c r="H358" i="41" a="1"/>
  <c r="H279" i="41" a="1"/>
  <c r="H2347" i="41" a="1"/>
  <c r="H748" i="41" a="1"/>
  <c r="H774" i="41" a="1"/>
  <c r="H320" i="41" a="1"/>
  <c r="H2243" i="41" a="1"/>
  <c r="H3462" i="41" a="1"/>
  <c r="H1027" i="41" a="1"/>
  <c r="H3480" i="41" a="1"/>
  <c r="H1162" i="41" a="1"/>
  <c r="H3172" i="41" a="1"/>
  <c r="H3530" i="41" a="1"/>
  <c r="H2674" i="41" a="1"/>
  <c r="H718" i="41" a="1"/>
  <c r="H2474" i="41" a="1"/>
  <c r="H1232" i="41" a="1"/>
  <c r="H3246" i="41" a="1"/>
  <c r="H306" i="41" a="1"/>
  <c r="H490" i="41" a="1"/>
  <c r="H2417" i="41" a="1"/>
  <c r="H2047" i="41" a="1"/>
  <c r="H997" i="41" a="1"/>
  <c r="H1327" i="41" a="1"/>
  <c r="H2262" i="41" a="1"/>
  <c r="H539" i="41" a="1"/>
  <c r="H3241" i="41" a="1"/>
  <c r="H1684" i="41" a="1"/>
  <c r="H1446" i="41" a="1"/>
  <c r="H3176" i="41" a="1"/>
  <c r="H564" i="41" a="1"/>
  <c r="H1695" i="41" a="1"/>
  <c r="H1861" i="41" a="1"/>
  <c r="H420" i="41" a="1"/>
  <c r="H1763" i="41" a="1"/>
  <c r="H1148" i="41" a="1"/>
  <c r="H1512" i="41" a="1"/>
  <c r="H2103" i="41" a="1"/>
  <c r="H2864" i="41" a="1"/>
  <c r="H463" i="41" a="1"/>
  <c r="H3742" i="41" a="1"/>
  <c r="H3074" i="41" a="1"/>
  <c r="H1025" i="41" a="1"/>
  <c r="H559" i="41" a="1"/>
  <c r="H3426" i="41" a="1"/>
  <c r="H234" i="41" a="1"/>
  <c r="H2426" i="41" a="1"/>
  <c r="H2996" i="41" a="1"/>
  <c r="H1058" i="41" a="1"/>
  <c r="H3346" i="41" a="1"/>
  <c r="H1218" i="41" a="1"/>
  <c r="H356" i="41" a="1"/>
  <c r="H1275" i="41" a="1"/>
  <c r="H3664" i="41" a="1"/>
  <c r="H1192" i="41" a="1"/>
  <c r="H3163" i="41" a="1"/>
  <c r="H106" i="41" a="1"/>
  <c r="H1714" i="41" a="1"/>
  <c r="H950" i="41" a="1"/>
  <c r="H50" i="41" a="1"/>
  <c r="H2385" i="41" a="1"/>
  <c r="H1295" i="41" a="1"/>
  <c r="H3446" i="41" a="1"/>
  <c r="H2677" i="41" a="1"/>
  <c r="H1353" i="41" a="1"/>
  <c r="H2710" i="41" a="1"/>
  <c r="H1477" i="41" a="1"/>
  <c r="H78" i="41" a="1"/>
  <c r="H1766" i="41" a="1"/>
  <c r="H2519" i="41" a="1"/>
  <c r="H472" i="41" a="1"/>
  <c r="H1261" i="41" a="1"/>
  <c r="H3646" i="41" a="1"/>
  <c r="H2922" i="41" a="1"/>
  <c r="H1214" i="41" a="1"/>
  <c r="H1487" i="41" a="1"/>
  <c r="H1266" i="41" a="1"/>
  <c r="H2656" i="41" a="1"/>
  <c r="H1107" i="41" a="1"/>
  <c r="H546" i="41" a="1"/>
  <c r="H1575" i="41" a="1"/>
  <c r="H1577" i="41" a="1"/>
  <c r="H3020" i="41" a="1"/>
  <c r="H3569" i="41" a="1"/>
  <c r="H3137" i="41" a="1"/>
  <c r="H3119" i="41" a="1"/>
  <c r="H1033" i="41" a="1"/>
  <c r="H1051" i="41" a="1"/>
  <c r="H1637" i="41" a="1"/>
  <c r="H179" i="41" a="1"/>
  <c r="H1554" i="41" a="1"/>
  <c r="H2107" i="41" a="1"/>
  <c r="H2527" i="41" a="1"/>
  <c r="H3047" i="41" a="1"/>
  <c r="H2914" i="41" a="1"/>
  <c r="H1096" i="41" a="1"/>
  <c r="H624" i="41" a="1"/>
  <c r="H1646" i="41" a="1"/>
  <c r="H3466" i="41" a="1"/>
  <c r="H3084" i="41" a="1"/>
  <c r="H1291" i="41" a="1"/>
  <c r="H1904" i="41" a="1"/>
  <c r="H3080" i="41" a="1"/>
  <c r="H2835" i="41" a="1"/>
  <c r="H80" i="41" a="1"/>
  <c r="H835" i="41" a="1"/>
  <c r="H2580" i="41" a="1"/>
  <c r="H1978" i="41" a="1"/>
  <c r="H534" i="41" a="1"/>
  <c r="H2989" i="41" a="1"/>
  <c r="H1049" i="41" a="1"/>
  <c r="H3460" i="41" a="1"/>
  <c r="H2784" i="41" a="1"/>
  <c r="H3461" i="41" a="1"/>
  <c r="H977" i="41" a="1"/>
  <c r="H2865" i="41" a="1"/>
  <c r="H1900" i="41" a="1"/>
  <c r="H1237" i="41" a="1"/>
  <c r="H548" i="41" a="1"/>
  <c r="H446" i="41" a="1"/>
  <c r="H623" i="41" a="1"/>
  <c r="H3421" i="41" a="1"/>
  <c r="H772" i="41" a="1"/>
  <c r="H2016" i="41" a="1"/>
  <c r="H175" i="41" a="1"/>
  <c r="H162" i="41" a="1"/>
  <c r="H1680" i="41" a="1"/>
  <c r="H3683" i="41" a="1"/>
  <c r="H2884" i="41" a="1"/>
  <c r="H1983" i="41" a="1"/>
  <c r="H497" i="41" a="1"/>
  <c r="H975" i="41" a="1"/>
  <c r="H1412" i="41" a="1"/>
  <c r="H2995" i="41" a="1"/>
  <c r="H1213" i="41" a="1"/>
  <c r="H1138" i="41" a="1"/>
  <c r="H243" i="41" a="1"/>
  <c r="H669" i="41" a="1"/>
  <c r="H2427" i="41" a="1"/>
  <c r="H2947" i="41" a="1"/>
  <c r="H1098" i="41" a="1"/>
  <c r="H383" i="41" a="1"/>
  <c r="H240" i="41" a="1"/>
  <c r="H1103" i="41" a="1"/>
  <c r="H214" i="41" a="1"/>
  <c r="H231" i="41" a="1"/>
  <c r="H2466" i="41" a="1"/>
  <c r="H3141" i="41" a="1"/>
  <c r="H2216" i="41" a="1"/>
  <c r="H3224" i="41" a="1"/>
  <c r="H2579" i="41" a="1"/>
  <c r="H366" i="41" a="1"/>
  <c r="H874" i="41" a="1"/>
  <c r="H1101" i="41" a="1"/>
  <c r="H2739" i="41" a="1"/>
  <c r="H1778" i="41" a="1"/>
  <c r="H1438" i="41" a="1"/>
  <c r="H2970" i="41" a="1"/>
  <c r="H226" i="41" a="1"/>
  <c r="H2854" i="41" a="1"/>
  <c r="H2942" i="41" a="1"/>
  <c r="H2955" i="41" a="1"/>
  <c r="H910" i="41" a="1"/>
  <c r="H1052" i="41" a="1"/>
  <c r="H3349" i="41" a="1"/>
  <c r="H3507" i="41" a="1"/>
  <c r="H1891" i="41" a="1"/>
  <c r="H3150" i="41" a="1"/>
  <c r="H3557" i="41" a="1"/>
  <c r="H3118" i="41" a="1"/>
  <c r="H1812" i="41" a="1"/>
  <c r="H581" i="41" a="1"/>
  <c r="H3486" i="41" a="1"/>
  <c r="H2056" i="41" a="1"/>
  <c r="H3560" i="41" a="1"/>
  <c r="H790" i="41" a="1"/>
  <c r="H2376" i="41" a="1"/>
  <c r="H3784" i="41" a="1"/>
  <c r="H134" i="41" a="1"/>
  <c r="H2834" i="41" a="1"/>
  <c r="H1498" i="41" a="1"/>
  <c r="H2167" i="41" a="1"/>
  <c r="H312" i="41" a="1"/>
  <c r="H91" i="41" a="1"/>
  <c r="H1344" i="41" a="1"/>
  <c r="H3245" i="41" a="1"/>
  <c r="H2245" i="41" a="1"/>
  <c r="H955" i="41" a="1"/>
  <c r="H1260" i="41" a="1"/>
  <c r="H2852" i="41" a="1"/>
  <c r="H1228" i="41" a="1"/>
  <c r="H3149" i="41" a="1"/>
  <c r="H2635" i="41" a="1"/>
  <c r="H3547" i="41" a="1"/>
  <c r="H3468" i="41" a="1"/>
  <c r="H1047" i="41" a="1"/>
  <c r="H1833" i="41" a="1"/>
  <c r="H75" i="41" a="1"/>
  <c r="H1556" i="41" a="1"/>
  <c r="H2608" i="41" a="1"/>
  <c r="H2049" i="41" a="1"/>
  <c r="H3302" i="41" a="1"/>
  <c r="H3229" i="41" a="1"/>
  <c r="H1335" i="41" a="1"/>
  <c r="H1929" i="41" a="1"/>
  <c r="H1618" i="41" a="1"/>
  <c r="H822" i="41" a="1"/>
  <c r="H3765" i="41" a="1"/>
  <c r="H2496" i="41" a="1"/>
  <c r="H3283" i="41" a="1"/>
  <c r="H424" i="41" a="1"/>
  <c r="H1756" i="41" a="1"/>
  <c r="H2808" i="41" a="1"/>
  <c r="H485" i="41" a="1"/>
  <c r="H3244" i="41" a="1"/>
  <c r="H567" i="41" a="1"/>
  <c r="H1015" i="41" a="1"/>
  <c r="H367" i="41" a="1"/>
  <c r="H1604" i="41" a="1"/>
  <c r="H393" i="41" a="1"/>
  <c r="H3566" i="41" a="1"/>
  <c r="H18" i="41" a="1"/>
  <c r="H1621" i="41" a="1"/>
  <c r="H3209" i="41" a="1"/>
  <c r="H1463" i="41" a="1"/>
  <c r="H121" i="41" a="1"/>
  <c r="H2606" i="41" a="1"/>
  <c r="H853" i="41" a="1"/>
  <c r="H3079" i="41" a="1"/>
  <c r="H1957" i="41" a="1"/>
  <c r="H780" i="41" a="1"/>
  <c r="H550" i="41" a="1"/>
  <c r="H1801" i="41" a="1"/>
  <c r="H2819" i="41" a="1"/>
  <c r="H1008" i="41" a="1"/>
  <c r="H1433" i="41" a="1"/>
  <c r="H1160" i="41" a="1"/>
  <c r="H1413" i="41" a="1"/>
  <c r="H3705" i="41" a="1"/>
  <c r="H258" i="41" a="1"/>
  <c r="H1553" i="41" a="1"/>
  <c r="H1869" i="41" a="1"/>
  <c r="H2730" i="41" a="1"/>
  <c r="H113" i="41" a="1"/>
  <c r="H2844" i="41" a="1"/>
  <c r="H1842" i="41" a="1"/>
  <c r="H328" i="41" a="1"/>
  <c r="H2054" i="41" a="1"/>
  <c r="H942" i="41" a="1"/>
  <c r="H929" i="41" a="1"/>
  <c r="H2949" i="41" a="1"/>
  <c r="H3738" i="41" a="1"/>
  <c r="H3713" i="41" a="1"/>
  <c r="H777" i="41" a="1"/>
  <c r="H2716" i="41" a="1"/>
  <c r="H3183" i="41" a="1"/>
  <c r="H2703" i="41" a="1"/>
  <c r="H2935" i="41" a="1"/>
  <c r="H2326" i="41" a="1"/>
  <c r="H956" i="41" a="1"/>
  <c r="H1311" i="41" a="1"/>
  <c r="H1289" i="41" a="1"/>
  <c r="H190" i="41" a="1"/>
  <c r="H2943" i="41" a="1"/>
  <c r="H1509" i="41" a="1"/>
  <c r="H3144" i="41" a="1"/>
  <c r="H2055" i="41" a="1"/>
  <c r="H385" i="41" a="1"/>
  <c r="H520" i="41" a="1"/>
  <c r="H2025" i="41" a="1"/>
  <c r="H831" i="41" a="1"/>
  <c r="H690" i="41" a="1"/>
  <c r="H1928" i="41" a="1"/>
  <c r="H3524" i="41" a="1"/>
  <c r="H2027" i="41" a="1"/>
  <c r="H689" i="41" a="1"/>
  <c r="H363" i="41" a="1"/>
  <c r="H3243" i="41" a="1"/>
  <c r="H305" i="41" a="1"/>
  <c r="H1185" i="41" a="1"/>
  <c r="H535" i="41" a="1"/>
  <c r="H3652" i="41" a="1"/>
  <c r="H266" i="41" a="1"/>
  <c r="H3210" i="41" a="1"/>
  <c r="H1852" i="41" a="1"/>
  <c r="H1283" i="41" a="1"/>
  <c r="H855" i="41" a="1"/>
  <c r="H2503" i="41" a="1"/>
  <c r="H3393" i="41" a="1"/>
  <c r="H543" i="41" a="1"/>
  <c r="H611" i="41" a="1"/>
  <c r="H800" i="41" a="1"/>
  <c r="H724" i="41" a="1"/>
  <c r="H1505" i="41" a="1"/>
  <c r="H3326" i="41" a="1"/>
  <c r="H2725" i="41" a="1"/>
  <c r="H3196" i="41" a="1"/>
  <c r="H1030" i="41" a="1"/>
  <c r="H2429" i="41" a="1"/>
  <c r="H2021" i="41" a="1"/>
  <c r="H3540" i="41" a="1"/>
  <c r="H2425" i="41" a="1"/>
  <c r="H970" i="41" a="1"/>
  <c r="H3228" i="41" a="1"/>
  <c r="H3775" i="41" a="1"/>
  <c r="H918" i="41" a="1"/>
  <c r="H3756" i="41" a="1"/>
  <c r="H1810" i="41" a="1"/>
  <c r="H2396" i="41" a="1"/>
  <c r="H58" i="41" a="1"/>
  <c r="H948" i="41" a="1"/>
  <c r="H3275" i="41" a="1"/>
  <c r="H2421" i="41" a="1"/>
  <c r="H2946" i="41" a="1"/>
  <c r="H1783" i="41" a="1"/>
  <c r="H48" i="41" a="1"/>
  <c r="H2948" i="41" a="1"/>
  <c r="H299" i="41" a="1"/>
  <c r="H653" i="41" a="1"/>
  <c r="H3452" i="41" a="1"/>
  <c r="H135" i="41" a="1"/>
  <c r="H3689" i="41" a="1"/>
  <c r="H2145" i="41" a="1"/>
  <c r="H547" i="41" a="1"/>
  <c r="H2372" i="41" a="1"/>
  <c r="H11" i="41" a="1"/>
  <c r="H1132" i="41" a="1"/>
  <c r="H1018" i="41" a="1"/>
  <c r="H3344" i="41" a="1"/>
  <c r="H2591" i="41" a="1"/>
  <c r="H3248" i="41" a="1"/>
  <c r="H353" i="41" a="1"/>
  <c r="H1095" i="41" a="1"/>
  <c r="H1399" i="41" a="1"/>
  <c r="H2066" i="41" a="1"/>
  <c r="H3767" i="41" a="1"/>
  <c r="H3389" i="41" a="1"/>
  <c r="H2060" i="41" a="1"/>
  <c r="H2563" i="41" a="1"/>
  <c r="H3662" i="41" a="1"/>
  <c r="H1533" i="41" a="1"/>
  <c r="H1681" i="41" a="1"/>
  <c r="H125" i="41" a="1"/>
  <c r="H387" i="41" a="1"/>
  <c r="H1298" i="41" a="1"/>
  <c r="H350" i="41" a="1"/>
  <c r="H3548" i="41" a="1"/>
  <c r="H588" i="41" a="1"/>
  <c r="H3097" i="41" a="1"/>
  <c r="H1981" i="41" a="1"/>
  <c r="H974" i="41" a="1"/>
  <c r="H2686" i="41" a="1"/>
  <c r="H2928" i="41" a="1"/>
  <c r="H2641" i="41" a="1"/>
  <c r="H866" i="41" a="1"/>
  <c r="H1385" i="41" a="1"/>
  <c r="H2917" i="41" a="1"/>
  <c r="H218" i="41" a="1"/>
  <c r="H1945" i="41" a="1"/>
  <c r="H239" i="41" a="1"/>
  <c r="H3747" i="41" a="1"/>
  <c r="H2212" i="41" a="1"/>
  <c r="H1752" i="41" a="1"/>
  <c r="H71" i="41" a="1"/>
  <c r="H1640" i="41" a="1"/>
  <c r="H201" i="41" a="1"/>
  <c r="H3481" i="41" a="1"/>
  <c r="H3004" i="41" a="1"/>
  <c r="H1372" i="41" a="1"/>
  <c r="H3321" i="41" a="1"/>
  <c r="H1578" i="41" a="1"/>
  <c r="H2173" i="41" a="1"/>
  <c r="H1920" i="41" a="1"/>
  <c r="H1608" i="41" a="1"/>
  <c r="H2640" i="41" a="1"/>
  <c r="H3658" i="41" a="1"/>
  <c r="H164" i="41" a="1"/>
  <c r="H1155" i="41" a="1"/>
  <c r="H3156" i="41" a="1"/>
  <c r="H335" i="41" a="1"/>
  <c r="H3544" i="41" a="1"/>
  <c r="H1302" i="41" a="1"/>
  <c r="H3759" i="41" a="1"/>
  <c r="H3061" i="41" a="1"/>
  <c r="H1415" i="41" a="1"/>
  <c r="H1323" i="41" a="1"/>
  <c r="H678" i="41" a="1"/>
  <c r="H2795" i="41" a="1"/>
  <c r="H1744" i="41" a="1"/>
  <c r="H3453" i="41" a="1"/>
  <c r="H3069" i="41" a="1"/>
  <c r="H2275" i="41" a="1"/>
  <c r="H3758" i="41" a="1"/>
  <c r="H766" i="41" a="1"/>
  <c r="H2853" i="41" a="1"/>
  <c r="H1693" i="41" a="1"/>
  <c r="H2483" i="41" a="1"/>
  <c r="H2315" i="41" a="1"/>
  <c r="H2176" i="41" a="1"/>
  <c r="H2561" i="41" a="1"/>
  <c r="H3618" i="41" a="1"/>
  <c r="H1003" i="41" a="1"/>
  <c r="H3056" i="41" a="1"/>
  <c r="H3383" i="41" a="1"/>
  <c r="H395" i="41" a="1"/>
  <c r="H2136" i="41" a="1"/>
  <c r="H3435" i="41" a="1"/>
  <c r="H3116" i="41" a="1"/>
  <c r="H2757" i="41" a="1"/>
  <c r="H2274" i="41" a="1"/>
  <c r="H254" i="41" a="1"/>
  <c r="H625" i="41" a="1"/>
  <c r="H1593" i="41" a="1"/>
  <c r="H3493" i="41" a="1"/>
  <c r="H3005" i="41" a="1"/>
  <c r="H3506" i="41" a="1"/>
  <c r="H3345" i="41" a="1"/>
  <c r="H2902" i="41" a="1"/>
  <c r="H2304" i="41" a="1"/>
  <c r="H3410" i="41" a="1"/>
  <c r="H139" i="41" a="1"/>
  <c r="H1117" i="41" a="1"/>
  <c r="H2603" i="41" a="1"/>
  <c r="H2643" i="41" a="1"/>
  <c r="H509" i="41" a="1"/>
  <c r="H378" i="41" a="1"/>
  <c r="H3676" i="41" a="1"/>
  <c r="H2890" i="41" a="1"/>
  <c r="H1678" i="41" a="1"/>
  <c r="H3502" i="41" a="1"/>
  <c r="H3268" i="41" a="1"/>
  <c r="H3695" i="41" a="1"/>
  <c r="H1738" i="41" a="1"/>
  <c r="H3343" i="41" a="1"/>
  <c r="H1489" i="41" a="1"/>
  <c r="H1690" i="41" a="1"/>
  <c r="H2933" i="41" a="1"/>
  <c r="H2981" i="41" a="1"/>
  <c r="H751" i="41" a="1"/>
  <c r="H1610" i="41" a="1"/>
  <c r="H3575" i="41" a="1"/>
  <c r="H2861" i="41" a="1"/>
  <c r="H120" i="41" a="1"/>
  <c r="H3203" i="41" a="1"/>
  <c r="H2281" i="41" a="1"/>
  <c r="H344" i="41" a="1"/>
  <c r="H1749" i="41" a="1"/>
  <c r="H3295" i="41" a="1"/>
  <c r="H3105" i="41" a="1"/>
  <c r="H2043" i="41" a="1"/>
  <c r="H337" i="41" a="1"/>
  <c r="H2440" i="41" a="1"/>
  <c r="H3485" i="41" a="1"/>
  <c r="H2521" i="41" a="1"/>
  <c r="H3284" i="41" a="1"/>
  <c r="H354" i="41" a="1"/>
  <c r="H2788" i="41" a="1"/>
  <c r="H3402" i="41" a="1"/>
  <c r="H2518" i="41" a="1"/>
  <c r="H1875" i="41" a="1"/>
  <c r="H3440" i="41" a="1"/>
  <c r="H2276" i="41" a="1"/>
  <c r="H3240" i="41" a="1"/>
  <c r="H3391" i="41" a="1"/>
  <c r="H109" i="41" a="1"/>
  <c r="H2554" i="41" a="1"/>
  <c r="H2475" i="41" a="1"/>
  <c r="H1503" i="41" a="1"/>
  <c r="H1565" i="41" a="1"/>
  <c r="H3761" i="41" a="1"/>
  <c r="H1838" i="41" a="1"/>
  <c r="H3218" i="41" a="1"/>
  <c r="H2068" i="41" a="1"/>
  <c r="H1106" i="41" a="1"/>
  <c r="H152" i="41" a="1"/>
  <c r="H1442" i="41" a="1"/>
  <c r="H1820" i="41" a="1"/>
  <c r="H705" i="41" a="1"/>
  <c r="H3142" i="41" a="1"/>
  <c r="H2622" i="41" a="1"/>
  <c r="H2452" i="41" a="1"/>
  <c r="H2392" i="41" a="1"/>
  <c r="H241" i="41" a="1"/>
  <c r="H1076" i="41" a="1"/>
  <c r="H1848" i="41" a="1"/>
  <c r="H3572" i="41" a="1"/>
  <c r="H1195" i="41" a="1"/>
  <c r="H1369" i="41" a="1"/>
  <c r="H3175" i="41" a="1"/>
  <c r="H1728" i="41" a="1"/>
  <c r="H2286" i="41" a="1"/>
  <c r="H123" i="41" a="1"/>
  <c r="H24" i="41" a="1"/>
  <c r="H1830" i="41" a="1"/>
  <c r="H1572" i="41" a="1"/>
  <c r="H2893" i="41" a="1"/>
  <c r="H3237" i="41" a="1"/>
  <c r="H2655" i="41" a="1"/>
  <c r="H49" i="41" a="1"/>
  <c r="H3301" i="41" a="1"/>
  <c r="H2456" i="41" a="1"/>
  <c r="H471" i="41" a="1"/>
  <c r="H2704" i="41" a="1"/>
  <c r="H3456" i="41" a="1"/>
  <c r="H2629" i="41" a="1"/>
  <c r="H3171" i="41" a="1"/>
  <c r="H229" i="41" a="1"/>
  <c r="H3805" i="41" a="1"/>
  <c r="H2940" i="41" a="1"/>
  <c r="H2360" i="41" a="1"/>
  <c r="H1119" i="41" a="1"/>
  <c r="H3415" i="41" a="1"/>
  <c r="H3147" i="41" a="1"/>
  <c r="H3593" i="41" a="1"/>
  <c r="H3311" i="41" a="1"/>
  <c r="H1529" i="41" a="1"/>
  <c r="H1759" i="41" a="1"/>
  <c r="H3359" i="41" a="1"/>
  <c r="H3184" i="41" a="1"/>
  <c r="H3706" i="41" a="1"/>
  <c r="H146" i="41" a="1"/>
  <c r="H2113" i="41" a="1"/>
  <c r="H1724" i="41" a="1"/>
  <c r="H2803" i="41" a="1"/>
  <c r="H3439" i="41" a="1"/>
  <c r="H3232" i="41" a="1"/>
  <c r="H1986" i="41" a="1"/>
  <c r="H1883" i="41" a="1"/>
  <c r="H846" i="41" a="1"/>
  <c r="H3152" i="41" a="1"/>
  <c r="H2460" i="41" a="1"/>
  <c r="H3335" i="41" a="1"/>
  <c r="H3679" i="41" a="1"/>
  <c r="H2868" i="41" a="1"/>
  <c r="H2689" i="41" a="1"/>
  <c r="H433" i="41" a="1"/>
  <c r="H1196" i="41" a="1"/>
  <c r="H2633" i="41" a="1"/>
  <c r="H1943" i="41" a="1"/>
  <c r="H407" i="41" a="1"/>
  <c r="H2511" i="41" a="1"/>
  <c r="H1486" i="41" a="1"/>
  <c r="H3179" i="41" a="1"/>
  <c r="H3120" i="41" a="1"/>
  <c r="H2260" i="41" a="1"/>
  <c r="H315" i="41" a="1"/>
  <c r="H969" i="41" a="1"/>
  <c r="H89" i="41" a="1"/>
  <c r="H3081" i="41" a="1"/>
  <c r="H2273" i="41" a="1"/>
  <c r="H2084" i="41" a="1"/>
  <c r="H3667" i="41" a="1"/>
  <c r="H1672" i="41" a="1"/>
  <c r="H1719" i="41" a="1"/>
  <c r="H677" i="41" a="1"/>
  <c r="H2513" i="41" a="1"/>
  <c r="H3650" i="41" a="1"/>
  <c r="H1178" i="41" a="1"/>
  <c r="H1063" i="41" a="1"/>
  <c r="H1935" i="41" a="1"/>
  <c r="H2180" i="41" a="1"/>
  <c r="H719" i="41" a="1"/>
  <c r="H2537" i="41" a="1"/>
  <c r="H878" i="41" a="1"/>
  <c r="H1779" i="41" a="1"/>
  <c r="H994" i="41" a="1"/>
  <c r="H3623" i="41" a="1"/>
  <c r="H1930" i="41" a="1"/>
  <c r="H569" i="41" a="1"/>
  <c r="H2529" i="41" a="1"/>
  <c r="H1099" i="41" a="1"/>
  <c r="H551" i="41" a="1"/>
  <c r="H46" i="41" a="1"/>
  <c r="H295" i="41" a="1"/>
  <c r="H2210" i="41" a="1"/>
  <c r="H3198" i="41" a="1"/>
  <c r="H2379" i="41" a="1"/>
  <c r="H476" i="41" a="1"/>
  <c r="H935" i="41" a="1"/>
  <c r="H1387" i="41" a="1"/>
  <c r="H1828" i="41" a="1"/>
  <c r="H3484" i="41" a="1"/>
  <c r="H1989" i="41" a="1"/>
  <c r="H1582" i="41" a="1"/>
  <c r="H662" i="41" a="1"/>
  <c r="H3571" i="41" a="1"/>
  <c r="H31" i="41" a="1"/>
  <c r="H54" i="41" a="1"/>
  <c r="H2183" i="41" a="1"/>
  <c r="H453" i="41" a="1"/>
  <c r="H2153" i="41" a="1"/>
  <c r="H2611" i="41" a="1"/>
  <c r="H288" i="41" a="1"/>
  <c r="H2676" i="41" a="1"/>
  <c r="H1216" i="41" a="1"/>
  <c r="H1603" i="41" a="1"/>
  <c r="H1729" i="41" a="1"/>
  <c r="H133" i="41" a="1"/>
  <c r="H3173" i="41" a="1"/>
  <c r="H38" i="41" a="1"/>
  <c r="H3226" i="41" a="1"/>
  <c r="H2028" i="41" a="1"/>
  <c r="H1402" i="41" a="1"/>
  <c r="H153" i="41" a="1"/>
  <c r="H1156" i="41" a="1"/>
  <c r="H2101" i="41" a="1"/>
  <c r="H166" i="41" a="1"/>
  <c r="H3725" i="41" a="1"/>
  <c r="H3647" i="41" a="1"/>
  <c r="H1504" i="41" a="1"/>
  <c r="H513" i="41" a="1"/>
  <c r="H1490" i="41" a="1"/>
  <c r="H1910" i="41" a="1"/>
  <c r="H3778" i="41" a="1"/>
  <c r="H19" i="41" a="1"/>
  <c r="H2114" i="41" a="1"/>
  <c r="H255" i="41" a="1"/>
  <c r="H3626" i="41" a="1"/>
  <c r="H322" i="41" a="1"/>
  <c r="H22" i="41" a="1"/>
  <c r="H1239" i="41" a="1"/>
  <c r="H116" i="41" a="1"/>
  <c r="H1683" i="41" a="1"/>
  <c r="H2555" i="41" a="1"/>
  <c r="H618" i="41" a="1"/>
  <c r="H1635" i="41" a="1"/>
  <c r="H416" i="41" a="1"/>
  <c r="H1269" i="41" a="1"/>
  <c r="H2489" i="41" a="1"/>
  <c r="H3768" i="41" a="1"/>
  <c r="H3605" i="41" a="1"/>
  <c r="H3731" i="41" a="1"/>
  <c r="H3194" i="41" a="1"/>
  <c r="H671" i="41" a="1"/>
  <c r="H289" i="41" a="1"/>
  <c r="H3145" i="41" a="1"/>
  <c r="H3729" i="41" a="1"/>
  <c r="H1086" i="41" a="1"/>
  <c r="H783" i="41" a="1"/>
  <c r="H2653" i="41" a="1"/>
  <c r="H480" i="41" a="1"/>
  <c r="H2032" i="41" a="1"/>
  <c r="H797" i="41" a="1"/>
  <c r="H1316" i="41" a="1"/>
  <c r="H2445" i="41" a="1"/>
  <c r="H644" i="41" a="1"/>
  <c r="H2408" i="41" a="1"/>
  <c r="H3082" i="41" a="1"/>
  <c r="H2939" i="41" a="1"/>
  <c r="H3752" i="41" a="1"/>
  <c r="H1180" i="41" a="1"/>
  <c r="H2960" i="41" a="1"/>
  <c r="H1392" i="41" a="1"/>
  <c r="H899" i="41" a="1"/>
  <c r="H1481" i="41" a="1"/>
  <c r="H1168" i="41" a="1"/>
  <c r="H2034" i="41" a="1"/>
  <c r="H1165" i="41" a="1"/>
  <c r="H1439" i="41" a="1"/>
  <c r="H2058" i="41" a="1"/>
  <c r="H2731" i="41" a="1"/>
  <c r="H1097" i="41" a="1"/>
  <c r="H683" i="41" a="1"/>
  <c r="H2206" i="41" a="1"/>
  <c r="H1871" i="41" a="1"/>
  <c r="H13" i="41" a="1"/>
  <c r="H9" i="41" a="1"/>
  <c r="H2471" i="41" a="1"/>
  <c r="H2824" i="41" a="1"/>
  <c r="H1423" i="41" a="1"/>
  <c r="H1748" i="41" a="1"/>
  <c r="H1527" i="41" a="1"/>
  <c r="H1589" i="41" a="1"/>
  <c r="H813" i="41" a="1"/>
  <c r="H521" i="41" a="1"/>
  <c r="H1528" i="41" a="1"/>
  <c r="H1663" i="41" a="1"/>
  <c r="H3528" i="41" a="1"/>
  <c r="H470" i="41" a="1"/>
  <c r="H3392" i="41" a="1"/>
  <c r="H2495" i="41" a="1"/>
  <c r="H1592" i="41" a="1"/>
  <c r="H3263" i="41" a="1"/>
  <c r="H3164" i="41" a="1"/>
  <c r="H1040" i="41" a="1"/>
  <c r="H943" i="41" a="1"/>
  <c r="H2144" i="41" a="1"/>
  <c r="H876" i="41" a="1"/>
  <c r="H1202" i="41" a="1"/>
  <c r="H3691" i="41" a="1"/>
  <c r="H886" i="41" a="1"/>
  <c r="H967" i="41" a="1"/>
  <c r="H984" i="41" a="1"/>
  <c r="H1169" i="41" a="1"/>
  <c r="H2285" i="41" a="1"/>
  <c r="H593" i="41" a="1"/>
  <c r="H2063" i="41" a="1"/>
  <c r="H2509" i="41" a="1"/>
  <c r="H3239" i="41" a="1"/>
  <c r="H1874" i="41" a="1"/>
  <c r="H1717" i="41" a="1"/>
  <c r="H1809" i="41" a="1"/>
  <c r="H1046" i="41" a="1"/>
  <c r="H1174" i="41" a="1"/>
  <c r="H1596" i="41" a="1"/>
  <c r="H202" i="41" a="1"/>
  <c r="H3565" i="41" a="1"/>
  <c r="H3799" i="41" a="1"/>
  <c r="H1584" i="41" a="1"/>
  <c r="H2455" i="41" a="1"/>
  <c r="H2838" i="41" a="1"/>
  <c r="H1987" i="41" a="1"/>
  <c r="H3670" i="41" a="1"/>
  <c r="H670" i="41" a="1"/>
  <c r="H1598" i="41" a="1"/>
  <c r="H1348" i="41" a="1"/>
  <c r="H468" i="41" a="1"/>
  <c r="H316" i="41" a="1"/>
  <c r="H2872" i="41" a="1"/>
  <c r="H3755" i="41" a="1"/>
  <c r="H2850" i="41" a="1"/>
  <c r="H341" i="41" a="1"/>
  <c r="H830" i="41" a="1"/>
  <c r="H684" i="41" a="1"/>
  <c r="H2669" i="41" a="1"/>
  <c r="H191" i="41" a="1"/>
  <c r="H3710" i="41" a="1"/>
  <c r="H1457" i="41" a="1"/>
  <c r="H587" i="41" a="1"/>
  <c r="H636" i="41" a="1"/>
  <c r="H1184" i="41" a="1"/>
  <c r="H3178" i="41" a="1"/>
  <c r="H1170" i="41" a="1"/>
  <c r="H76" i="41" a="1"/>
  <c r="H2855" i="41" a="1"/>
  <c r="H3401" i="41" a="1"/>
  <c r="H3523" i="41" a="1"/>
  <c r="H1391" i="41" a="1"/>
  <c r="H589" i="41" a="1"/>
  <c r="H456" i="41" a="1"/>
  <c r="H1685" i="41" a="1"/>
  <c r="H1293" i="41" a="1"/>
  <c r="H1708" i="41" a="1"/>
  <c r="H1885" i="41" a="1"/>
  <c r="H3238" i="41" a="1"/>
  <c r="H124" i="41" a="1"/>
  <c r="H3803" i="41" a="1"/>
  <c r="H1788" i="41" a="1"/>
  <c r="H613" i="41" a="1"/>
  <c r="H2670" i="41" a="1"/>
  <c r="H2042" i="41" a="1"/>
  <c r="H996" i="41" a="1"/>
  <c r="H3525" i="41" a="1"/>
  <c r="H2581" i="41" a="1"/>
  <c r="H12" i="41" a="1"/>
  <c r="H691" i="41" a="1"/>
  <c r="H1653" i="41" a="1"/>
  <c r="H1280" i="41" a="1"/>
  <c r="H3214" i="41" a="1"/>
  <c r="H160" i="41" a="1"/>
  <c r="H733" i="41" a="1"/>
  <c r="H1772" i="41" a="1"/>
  <c r="H2321" i="41" a="1"/>
  <c r="H2272" i="41" a="1"/>
  <c r="H2614" i="41" a="1"/>
  <c r="H505" i="41" a="1"/>
  <c r="H3790" i="41" a="1"/>
  <c r="H2115" i="41" a="1"/>
  <c r="H3634" i="41" a="1"/>
  <c r="H882" i="41" a="1"/>
  <c r="H1378" i="41" a="1"/>
  <c r="H3764" i="41" a="1"/>
  <c r="H3443" i="41" a="1"/>
  <c r="H3411" i="41" a="1"/>
  <c r="H1211" i="41" a="1"/>
  <c r="H1455" i="41" a="1"/>
  <c r="H2983" i="41" a="1"/>
  <c r="H2307" i="41" a="1"/>
  <c r="H2111" i="41" a="1"/>
  <c r="H2339" i="41" a="1"/>
  <c r="H2654" i="41" a="1"/>
  <c r="H1800" i="41" a="1"/>
  <c r="H2367" i="41" a="1"/>
  <c r="H1083" i="41" a="1"/>
  <c r="H871" i="41" a="1"/>
  <c r="H1956" i="41" a="1"/>
  <c r="H1100" i="41" a="1"/>
  <c r="H2945" i="41" a="1"/>
  <c r="H2461" i="41" a="1"/>
  <c r="H1696" i="41" a="1"/>
  <c r="H2204" i="41" a="1"/>
  <c r="H2142" i="41" a="1"/>
  <c r="H1536" i="41" a="1"/>
  <c r="H1886" i="41" a="1"/>
  <c r="H1581" i="41" a="1"/>
  <c r="H3026" i="41" a="1"/>
  <c r="H3746" i="41" a="1"/>
  <c r="H1557" i="41" a="1"/>
  <c r="H3286" i="41" a="1"/>
  <c r="H854" i="41" a="1"/>
  <c r="H2147" i="41" a="1"/>
  <c r="H1733" i="41" a="1"/>
  <c r="H3278" i="41" a="1"/>
  <c r="H1631" i="41" a="1"/>
  <c r="H2378" i="41" a="1"/>
  <c r="H3382" i="41" a="1"/>
  <c r="H84" i="41" a="1"/>
  <c r="H1296" i="41" a="1"/>
  <c r="H1879" i="41" a="1"/>
  <c r="H3568" i="41" a="1"/>
  <c r="H672" i="41" a="1"/>
  <c r="H1819" i="41" a="1"/>
  <c r="H3723" i="41" a="1"/>
  <c r="H1615" i="41" a="1"/>
  <c r="H2050" i="41" a="1"/>
  <c r="H1517" i="41" a="1"/>
  <c r="H936" i="41" a="1"/>
  <c r="H3597" i="41" a="1"/>
  <c r="H985" i="41" a="1"/>
  <c r="H1429" i="41" a="1"/>
  <c r="H1073" i="41" a="1"/>
  <c r="H1176" i="41" a="1"/>
  <c r="H3643" i="41" a="1"/>
  <c r="H250" i="41" a="1"/>
  <c r="H473" i="41" a="1"/>
  <c r="H3479" i="41" a="1"/>
  <c r="H2388" i="41" a="1"/>
  <c r="H1713" i="41" a="1"/>
  <c r="H1483" i="41" a="1"/>
  <c r="H365" i="41" a="1"/>
  <c r="H1013" i="41" a="1"/>
  <c r="H2211" i="41" a="1"/>
  <c r="H542" i="41" a="1"/>
  <c r="H923" i="41" a="1"/>
  <c r="H374" i="41" a="1"/>
  <c r="H97" i="41" a="1"/>
  <c r="H1818" i="41" a="1"/>
  <c r="H1126" i="41" a="1"/>
  <c r="H1651" i="41" a="1"/>
  <c r="H781" i="41" a="1"/>
  <c r="H253" i="41" a="1"/>
  <c r="H515" i="41" a="1"/>
  <c r="H145" i="41" a="1"/>
  <c r="H3451" i="41" a="1"/>
  <c r="H2294" i="41" a="1"/>
  <c r="H275" i="41" a="1"/>
  <c r="H1632" i="41" a="1"/>
  <c r="H536" i="41" a="1"/>
  <c r="H2702" i="41" a="1"/>
  <c r="H1665" i="41" a="1"/>
  <c r="H884" i="41" a="1"/>
  <c r="H3341" i="41" a="1"/>
  <c r="H114" i="41" a="1"/>
  <c r="H1967" i="41" a="1"/>
  <c r="H3728" i="41" a="1"/>
  <c r="H8" i="41" a="1"/>
  <c r="H2830" i="41" a="1"/>
  <c r="H3732" i="41" a="1"/>
  <c r="H1858" i="41" a="1"/>
  <c r="H656" i="41" a="1"/>
  <c r="H96" i="41" a="1"/>
  <c r="H3734" i="41" a="1"/>
  <c r="H917" i="41" a="1"/>
  <c r="H628" i="41" a="1"/>
  <c r="H3111" i="41" a="1"/>
  <c r="H3379" i="41" a="1"/>
  <c r="H708" i="41" a="1"/>
  <c r="H1764" i="41" a="1"/>
  <c r="H3700" i="41" a="1"/>
  <c r="H2523" i="41" a="1"/>
  <c r="H1362" i="41" a="1"/>
  <c r="H931" i="41" a="1"/>
  <c r="H2117" i="41" a="1"/>
  <c r="H1340" i="41" a="1"/>
  <c r="H819" i="41" a="1"/>
  <c r="H712" i="41" a="1"/>
  <c r="H3014" i="41" a="1"/>
  <c r="H3797" i="41" a="1"/>
  <c r="H285" i="41" a="1"/>
  <c r="H3126" i="41" a="1"/>
  <c r="H1514" i="41" a="1"/>
  <c r="H3556" i="41" a="1"/>
  <c r="H3427" i="41" a="1"/>
  <c r="H499" i="41" a="1"/>
  <c r="H2340" i="41" a="1"/>
  <c r="H3412" i="41" a="1"/>
  <c r="H1817" i="41" a="1"/>
  <c r="H2386" i="41" a="1"/>
  <c r="H1660" i="41" a="1"/>
  <c r="H2350" i="41" a="1"/>
  <c r="H1417" i="41" a="1"/>
  <c r="H1786" i="41" a="1"/>
  <c r="H2985" i="41" a="1"/>
  <c r="H2775" i="41" a="1"/>
  <c r="H1304" i="41" a="1"/>
  <c r="H1917" i="41" a="1"/>
  <c r="H1576" i="41" a="1"/>
  <c r="H2126" i="41" a="1"/>
  <c r="H635" i="41" a="1"/>
  <c r="H3271" i="41" a="1"/>
  <c r="H2815" i="41" a="1"/>
  <c r="H2419" i="41" a="1"/>
  <c r="H553" i="41" a="1"/>
  <c r="H2368" i="41" a="1"/>
  <c r="H1580" i="41" a="1"/>
  <c r="H2990" i="41" a="1"/>
  <c r="H789" i="41" a="1"/>
  <c r="H2774" i="41" a="1"/>
  <c r="H2741" i="41" a="1"/>
  <c r="H2988" i="41" a="1"/>
  <c r="H3367" i="41" a="1"/>
  <c r="H710" i="41" a="1"/>
  <c r="H2143" i="41" a="1"/>
  <c r="H1222" i="41" a="1"/>
  <c r="H646" i="41" a="1"/>
  <c r="H1815" i="41" a="1"/>
  <c r="H3312" i="41" a="1"/>
  <c r="H1203" i="41" a="1"/>
  <c r="H373" i="41" a="1"/>
  <c r="H2499" i="41" a="1"/>
  <c r="H1129" i="41" a="1"/>
  <c r="H1384" i="41" a="1"/>
  <c r="H324" i="41" a="1"/>
  <c r="H3008" i="41" a="1"/>
  <c r="H3793" i="41" a="1"/>
  <c r="H3574" i="41" a="1"/>
  <c r="H1896" i="41" a="1"/>
  <c r="H182" i="41" a="1"/>
  <c r="H1599" i="41" a="1"/>
  <c r="H3113" i="41" a="1"/>
  <c r="H2794" i="41" a="1"/>
  <c r="H2831" i="41" a="1"/>
  <c r="H223" i="41" a="1"/>
  <c r="H1163" i="41" a="1"/>
  <c r="H3788" i="41" a="1"/>
  <c r="H2362" i="41" a="1"/>
  <c r="H1806" i="41" a="1"/>
  <c r="H1371" i="41" a="1"/>
  <c r="H586" i="41" a="1"/>
  <c r="H111" i="41" a="1"/>
  <c r="H1832" i="41" a="1"/>
  <c r="H1024" i="41" a="1"/>
  <c r="H450" i="41" a="1"/>
  <c r="H273" i="41" a="1"/>
  <c r="H1182" i="41" a="1"/>
  <c r="H1881" i="41" a="1"/>
  <c r="H2719" i="41" a="1"/>
  <c r="H3573" i="41" a="1"/>
  <c r="H626" i="41" a="1"/>
  <c r="H806" i="41" a="1"/>
  <c r="H1059" i="41" a="1"/>
  <c r="H3023" i="41" a="1"/>
  <c r="H1727" i="41" a="1"/>
  <c r="H655" i="41" a="1"/>
  <c r="H30" i="41" a="1"/>
  <c r="H3559" i="41" a="1"/>
  <c r="H1619" i="41" a="1"/>
  <c r="H1808" i="41" a="1"/>
  <c r="H1089" i="41" a="1"/>
  <c r="H368" i="41" a="1"/>
  <c r="H1453" i="41" a="1"/>
  <c r="H3002" i="41" a="1"/>
  <c r="H566" i="41" a="1"/>
  <c r="H2851" i="41" a="1"/>
  <c r="H1286" i="41" a="1"/>
  <c r="H2952" i="41" a="1"/>
  <c r="H1798" i="41" a="1"/>
  <c r="H622" i="41" a="1"/>
  <c r="H1914" i="41" a="1"/>
  <c r="H227" i="41" a="1"/>
  <c r="H3432" i="41" a="1"/>
  <c r="H2742" i="41" a="1"/>
  <c r="H3066" i="41" a="1"/>
  <c r="H2549" i="41" a="1"/>
  <c r="H2140" i="41" a="1"/>
  <c r="H877" i="41" a="1"/>
  <c r="H3395" i="41" a="1"/>
  <c r="H2214" i="41" a="1"/>
  <c r="H2776" i="41" a="1"/>
  <c r="H216" i="41" a="1"/>
  <c r="H381" i="41" a="1"/>
  <c r="H2973" i="41" a="1"/>
  <c r="H3744" i="41" a="1"/>
  <c r="H562" i="41" a="1"/>
  <c r="H2752" i="41" a="1"/>
  <c r="H467" i="41" a="1"/>
  <c r="H2441" i="41" a="1"/>
  <c r="H1020" i="41" a="1"/>
  <c r="H2365" i="41" a="1"/>
  <c r="H1361" i="41" a="1"/>
  <c r="H1834" i="41" a="1"/>
  <c r="H3107" i="41" a="1"/>
  <c r="H1758" i="41" a="1"/>
  <c r="H2756" i="41" a="1"/>
  <c r="H2620" i="41" a="1"/>
  <c r="H52" i="41" a="1"/>
  <c r="H734" i="41" a="1"/>
  <c r="H845" i="41" a="1"/>
  <c r="H1781" i="41" a="1"/>
  <c r="H1692" i="41" a="1"/>
  <c r="H2602" i="41" a="1"/>
  <c r="H180" i="41" a="1"/>
  <c r="H3609" i="41" a="1"/>
  <c r="H1706" i="41" a="1"/>
  <c r="H3140" i="41" a="1"/>
  <c r="H3584" i="41" a="1"/>
  <c r="H3585" i="41" a="1"/>
  <c r="H2288" i="41" a="1"/>
  <c r="H2407" i="41" a="1"/>
  <c r="H2097" i="41" a="1"/>
  <c r="H3726" i="41" a="1"/>
  <c r="H3378" i="41" a="1"/>
  <c r="H1377" i="41" a="1"/>
  <c r="H3587" i="41" a="1"/>
  <c r="H848" i="41" a="1"/>
  <c r="H556" i="41" a="1"/>
  <c r="H1082" i="41" a="1"/>
  <c r="H2717" i="41" a="1"/>
  <c r="H2672" i="41" a="1"/>
  <c r="H3192" i="41" a="1"/>
  <c r="H2694" i="41" a="1"/>
  <c r="H3117" i="41" a="1"/>
  <c r="H2157" i="41" a="1"/>
  <c r="H77" i="41" a="1"/>
  <c r="H87" i="41" a="1"/>
  <c r="H213" i="41" a="1"/>
  <c r="H3624" i="41" a="1"/>
  <c r="H36" i="41" a="1"/>
  <c r="H17" i="41" a="1"/>
  <c r="H704" i="41" a="1"/>
  <c r="H2004" i="41" a="1"/>
  <c r="H579" i="41" a="1"/>
  <c r="H237" i="41" a="1"/>
  <c r="H1722" i="41" a="1"/>
  <c r="H2266" i="41" a="1"/>
  <c r="H271" i="41" a="1"/>
  <c r="H775" i="41" a="1"/>
  <c r="H1789" i="41" a="1"/>
  <c r="H1308" i="41" a="1"/>
  <c r="H1909" i="41" a="1"/>
  <c r="H1611" i="41" a="1"/>
  <c r="H1644" i="41" a="1"/>
  <c r="H2534" i="41" a="1"/>
  <c r="H112" i="41" a="1"/>
  <c r="H2859" i="41" a="1"/>
  <c r="H1813" i="41" a="1"/>
  <c r="H1899" i="41" a="1"/>
  <c r="H602" i="41" a="1"/>
  <c r="H2017" i="41" a="1"/>
  <c r="H3721" i="41" a="1"/>
  <c r="H595" i="41" a="1"/>
  <c r="H3331" i="41" a="1"/>
  <c r="H2134" i="41" a="1"/>
  <c r="H885" i="41" a="1"/>
  <c r="H2958" i="41" a="1"/>
  <c r="H946" i="41" a="1"/>
  <c r="H2590" i="41" a="1"/>
  <c r="H906" i="41" a="1"/>
  <c r="H2587" i="41" a="1"/>
  <c r="H3264" i="41" a="1"/>
  <c r="H293" i="41" a="1"/>
  <c r="H1171" i="41" a="1"/>
  <c r="H1496" i="41" a="1"/>
  <c r="H769" i="41" a="1"/>
  <c r="H693" i="41" a="1"/>
  <c r="H3258" i="41" a="1"/>
  <c r="H820" i="41" a="1"/>
  <c r="H3370" i="41" a="1"/>
  <c r="H3231" i="41" a="1"/>
  <c r="H2081" i="41" a="1"/>
  <c r="H1208" i="41" a="1"/>
  <c r="H2583" i="41" a="1"/>
  <c r="H2758" i="41" a="1"/>
  <c r="H1647" i="41" a="1"/>
  <c r="H892" i="41" a="1"/>
  <c r="H1903" i="41" a="1"/>
  <c r="H1336" i="41" a="1"/>
  <c r="H1643" i="41" a="1"/>
  <c r="H3414" i="41" a="1"/>
  <c r="H2072" i="41" a="1"/>
  <c r="H2490" i="41" a="1"/>
  <c r="H3380" i="41" a="1"/>
  <c r="H2828" i="41" a="1"/>
  <c r="H3416" i="41" a="1"/>
  <c r="H3180" i="41" a="1"/>
  <c r="H1205" i="41" a="1"/>
  <c r="H1093" i="41" a="1"/>
  <c r="H1224" i="41" a="1"/>
  <c r="H707" i="41" a="1"/>
  <c r="H263" i="41" a="1"/>
  <c r="H1568" i="41" a="1"/>
  <c r="H3476" i="41" a="1"/>
  <c r="H615" i="41" a="1"/>
  <c r="H3604" i="41" a="1"/>
  <c r="H1001" i="41" a="1"/>
  <c r="H2500" i="41" a="1"/>
  <c r="H2800" i="41" a="1"/>
  <c r="H3610" i="41" a="1"/>
  <c r="H283" i="41" a="1"/>
  <c r="H1422" i="41" a="1"/>
  <c r="H167" i="41" a="1"/>
  <c r="H1933" i="41" a="1"/>
  <c r="H244" i="41" a="1"/>
  <c r="H2662" i="41" a="1"/>
  <c r="H1992" i="41" a="1"/>
  <c r="H1948" i="41" a="1"/>
  <c r="H609" i="41" a="1"/>
  <c r="H1430" i="41" a="1"/>
  <c r="H2415" i="41" a="1"/>
  <c r="H2238" i="41" a="1"/>
  <c r="H868" i="41" a="1"/>
  <c r="H94" i="41" a="1"/>
  <c r="H1626" i="41" a="1"/>
  <c r="H2586" i="41" a="1"/>
  <c r="H2247" i="41" a="1"/>
  <c r="H1851" i="41" a="1"/>
  <c r="H608" i="41" a="1"/>
  <c r="H3130" i="41" a="1"/>
  <c r="H2566" i="41" a="1"/>
  <c r="H3757" i="41" a="1"/>
  <c r="H1325" i="41" a="1"/>
  <c r="H2314" i="41" a="1"/>
  <c r="H2411" i="41" a="1"/>
  <c r="H1440" i="41" a="1"/>
  <c r="H2207" i="41" a="1"/>
  <c r="H1731" i="41" a="1"/>
  <c r="H2439" i="41" a="1"/>
  <c r="H3257" i="41" a="1"/>
  <c r="H1007" i="41" a="1"/>
  <c r="H3737" i="41" a="1"/>
  <c r="H1321" i="41" a="1"/>
  <c r="H3684" i="41" a="1"/>
  <c r="H66" i="41" a="1"/>
  <c r="H2501" i="41" a="1"/>
  <c r="H154" i="41" a="1"/>
  <c r="H2977" i="41" a="1"/>
  <c r="H907" i="41" a="1"/>
  <c r="H1267" i="41" a="1"/>
  <c r="H2164" i="41" a="1"/>
  <c r="H2577" i="41" a="1"/>
  <c r="H3095" i="41" a="1"/>
  <c r="H3003" i="41" a="1"/>
  <c r="H1843" i="41" a="1"/>
  <c r="H3674" i="41" a="1"/>
  <c r="H2692" i="41" a="1"/>
  <c r="H3743" i="41" a="1"/>
  <c r="H2076" i="41" a="1"/>
  <c r="H212" i="41" a="1"/>
  <c r="H2122" i="41" a="1"/>
  <c r="H486" i="41" a="1"/>
  <c r="H3455" i="41" a="1"/>
  <c r="H1905" i="41" a="1"/>
  <c r="H1836" i="41" a="1"/>
  <c r="H410" i="41" a="1"/>
  <c r="H1947" i="41" a="1"/>
  <c r="H92" i="41" a="1"/>
  <c r="H3801" i="41" a="1"/>
  <c r="H2029" i="41" a="1"/>
  <c r="H2239" i="41" a="1"/>
  <c r="H2188" i="41" a="1"/>
  <c r="H3315" i="41" a="1"/>
  <c r="H2848" i="41" a="1"/>
  <c r="H1543" i="41" a="1"/>
  <c r="H2236" i="41" a="1"/>
  <c r="H2108" i="41" a="1"/>
  <c r="H2226" i="41" a="1"/>
  <c r="H1911" i="41" a="1"/>
  <c r="H3114" i="41" a="1"/>
  <c r="H3783" i="41" a="1"/>
  <c r="H864" i="41" a="1"/>
  <c r="H962" i="41" a="1"/>
  <c r="H2344" i="41" a="1"/>
  <c r="H514" i="41" a="1"/>
  <c r="H1354" i="41" a="1"/>
  <c r="H2479" i="41" a="1"/>
  <c r="H2609" i="41" a="1"/>
  <c r="H2723" i="41" a="1"/>
  <c r="H1395" i="41" a="1"/>
  <c r="H2116" i="41" a="1"/>
  <c r="H3810" i="41" a="1"/>
  <c r="H1301" i="41" a="1"/>
  <c r="H1342" i="41" a="1"/>
  <c r="H1462" i="41" a="1"/>
  <c r="H2593" i="41" a="1"/>
  <c r="H857" i="41" a="1"/>
  <c r="H1859" i="41" a="1"/>
  <c r="H3001" i="41" a="1"/>
  <c r="H2936" i="41" a="1"/>
  <c r="H3630" i="41" a="1"/>
  <c r="H1297" i="41" a="1"/>
  <c r="H3607" i="41" a="1"/>
  <c r="H209" i="41" a="1"/>
  <c r="H421" i="41" a="1"/>
  <c r="H2035" i="41" a="1"/>
  <c r="H2241" i="41" a="1"/>
  <c r="H1284" i="41" a="1"/>
  <c r="H3808" i="41" a="1"/>
  <c r="H2797" i="41" a="1"/>
  <c r="H603" i="41" a="1"/>
  <c r="H3438" i="41" a="1"/>
  <c r="H380" i="41" a="1"/>
  <c r="H631" i="41" a="1"/>
  <c r="H2089" i="41" a="1"/>
  <c r="H427" i="41" a="1"/>
  <c r="H1650" i="41" a="1"/>
  <c r="H1131" i="41" a="1"/>
  <c r="H2842" i="41" a="1"/>
  <c r="H2353" i="41" a="1"/>
  <c r="H3027" i="41" a="1"/>
  <c r="H2150" i="41" a="1"/>
  <c r="H1250" i="41" a="1"/>
  <c r="H2205" i="41" a="1"/>
  <c r="H1792" i="41" a="1"/>
  <c r="H2613" i="41" a="1"/>
  <c r="H3174" i="41" a="1"/>
  <c r="H327" i="41" a="1"/>
  <c r="H2123" i="41" a="1"/>
  <c r="H1240" i="41" a="1"/>
  <c r="H767" i="41" a="1"/>
  <c r="H406" i="41" a="1"/>
  <c r="H308" i="41" a="1"/>
  <c r="H1982" i="41" a="1"/>
  <c r="H2039" i="41" a="1"/>
  <c r="H1133" i="41" a="1"/>
  <c r="H330" i="41" a="1"/>
  <c r="H334" i="41" a="1"/>
  <c r="H3072" i="41" a="1"/>
  <c r="H2645" i="41" a="1"/>
  <c r="H1011" i="41" a="1"/>
  <c r="H415" i="41" a="1"/>
  <c r="H2562" i="41" a="1"/>
  <c r="H986" i="41" a="1"/>
  <c r="H1111" i="41" a="1"/>
  <c r="H2713" i="41" a="1"/>
  <c r="H1090" i="41" a="1"/>
  <c r="H1799" i="41" a="1"/>
  <c r="H236" i="41" a="1"/>
  <c r="H2668" i="41" a="1"/>
  <c r="H512" i="41" a="1"/>
  <c r="H188" i="41" a="1"/>
  <c r="H1682" i="41" a="1"/>
  <c r="H398" i="41" a="1"/>
  <c r="H3596" i="41" a="1"/>
  <c r="H1445" i="41" a="1"/>
  <c r="H245" i="41" a="1"/>
  <c r="H2820" i="41" a="1"/>
  <c r="H2300" i="41" a="1"/>
  <c r="H1329" i="41" a="1"/>
  <c r="H1688" i="41" a="1"/>
  <c r="H1960" i="41" a="1"/>
  <c r="H2921" i="41" a="1"/>
  <c r="H3516" i="41" a="1"/>
  <c r="H2450" i="41" a="1"/>
  <c r="H1029" i="41" a="1"/>
  <c r="H2892" i="41" a="1"/>
  <c r="H1333" i="41" a="1"/>
  <c r="H1373" i="41" a="1"/>
  <c r="H1330" i="41" a="1"/>
  <c r="H3522" i="41" a="1"/>
  <c r="H1376" i="41" a="1"/>
  <c r="H1831" i="41" a="1"/>
  <c r="H3428" i="41" a="1"/>
  <c r="H198" i="41" a="1"/>
  <c r="H3031" i="41" a="1"/>
  <c r="H3187" i="41" a="1"/>
  <c r="H1317" i="41" a="1"/>
  <c r="H711" i="41" a="1"/>
  <c r="H2075" i="41" a="1"/>
  <c r="H2352" i="41" a="1"/>
  <c r="H2748" i="41" a="1"/>
  <c r="H945" i="41" a="1"/>
  <c r="H3614" i="41" a="1"/>
  <c r="H2046" i="41" a="1"/>
  <c r="H2548" i="41" a="1"/>
  <c r="H2812" i="41" a="1"/>
  <c r="H1005" i="41" a="1"/>
  <c r="H131" i="41" a="1"/>
  <c r="H2332" i="41" a="1"/>
  <c r="H3751" i="41" a="1"/>
  <c r="H3190" i="41" a="1"/>
  <c r="H3399" i="41" a="1"/>
  <c r="H217" i="41" a="1"/>
  <c r="H1249" i="41" a="1"/>
  <c r="H2786" i="41" a="1"/>
  <c r="H816" i="41" a="1"/>
  <c r="H1591" i="41" a="1"/>
  <c r="H2284" i="41" a="1"/>
  <c r="H3813" i="41" a="1"/>
  <c r="H2574" i="41" a="1"/>
  <c r="H2169" i="41" a="1"/>
  <c r="H3324" i="41" a="1"/>
  <c r="H126" i="41" a="1"/>
  <c r="H1892" i="41" a="1"/>
  <c r="H1865" i="41" a="1"/>
  <c r="H3465" i="41" a="1"/>
  <c r="H1134" i="41" a="1"/>
  <c r="H2403" i="41" a="1"/>
  <c r="H405" i="41" a="1"/>
  <c r="H2528" i="41" a="1"/>
  <c r="H2536" i="41" a="1"/>
  <c r="H3067" i="41" a="1"/>
  <c r="H3287" i="41" a="1"/>
  <c r="H978" i="41" a="1"/>
  <c r="H642" i="41" a="1"/>
  <c r="H782" i="41" a="1"/>
  <c r="H1255" i="41" a="1"/>
  <c r="H3303" i="41" a="1"/>
  <c r="H2451" i="41" a="1"/>
  <c r="H1939" i="41" a="1"/>
  <c r="H2320" i="41" a="1"/>
  <c r="H107" i="41" a="1"/>
  <c r="H2375" i="41" a="1"/>
  <c r="H2065" i="41" a="1"/>
  <c r="H371" i="41" a="1"/>
  <c r="H1555" i="41" a="1"/>
  <c r="H2685" i="41" a="1"/>
  <c r="H1877" i="41" a="1"/>
  <c r="H968" i="41" a="1"/>
  <c r="H3388" i="41" a="1"/>
  <c r="H2862" i="41" a="1"/>
  <c r="H1924" i="41" a="1"/>
  <c r="H64" i="41" a="1"/>
  <c r="H1451" i="41" a="1"/>
  <c r="H3598" i="41" a="1"/>
  <c r="H3539" i="41" a="1"/>
  <c r="H668" i="41" a="1"/>
  <c r="H828" i="41" a="1"/>
  <c r="H1669" i="41" a="1"/>
  <c r="H170" i="41" a="1"/>
  <c r="H411" i="41" a="1"/>
  <c r="H3405" i="41" a="1"/>
  <c r="H459" i="41" a="1"/>
  <c r="H1919" i="41" a="1"/>
  <c r="H3511" i="41" a="1"/>
  <c r="H2090" i="41" a="1"/>
  <c r="H21" i="41" a="1"/>
  <c r="H3450" i="41" a="1"/>
  <c r="H961" i="41" a="1"/>
  <c r="H895" i="41" a="1"/>
  <c r="H3590" i="41" a="1"/>
  <c r="H2310" i="41" a="1"/>
  <c r="H2898" i="41" a="1"/>
  <c r="H2227" i="41" a="1"/>
  <c r="H1569" i="41" a="1"/>
  <c r="H2121" i="41" a="1"/>
  <c r="H332" i="41" a="1"/>
  <c r="H1448" i="41" a="1"/>
  <c r="H3470" i="41" a="1"/>
  <c r="H3445" i="41" a="1"/>
  <c r="H2201" i="41" a="1"/>
  <c r="H1835" i="41" a="1"/>
  <c r="H39" i="41" a="1"/>
  <c r="H3165" i="41" a="1"/>
  <c r="H3319" i="41" a="1"/>
  <c r="H2557" i="41" a="1"/>
  <c r="H3170" i="41" a="1"/>
  <c r="H525" i="41" a="1"/>
  <c r="H484" i="41" a="1"/>
  <c r="H926" i="41" a="1"/>
  <c r="H674" i="41" a="1"/>
  <c r="H2882" i="41" a="1"/>
  <c r="H749" i="41" a="1"/>
  <c r="H2959" i="41" a="1"/>
  <c r="H1355" i="41" a="1"/>
  <c r="H1338" i="41" a="1"/>
  <c r="H834" i="41" a="1"/>
  <c r="H3563" i="41" a="1"/>
  <c r="H2532" i="41" a="1"/>
  <c r="H1530" i="41" a="1"/>
  <c r="H259" i="41" a="1"/>
  <c r="H2369" i="41" a="1"/>
  <c r="H576" i="41" a="1"/>
  <c r="H2290" i="41" a="1"/>
  <c r="H3127" i="41" a="1"/>
  <c r="H860" i="41" a="1"/>
  <c r="H651" i="41" a="1"/>
  <c r="H95" i="41" a="1"/>
  <c r="H1167" i="41" a="1"/>
  <c r="H2568" i="41" a="1"/>
  <c r="H313" i="41" a="1"/>
  <c r="H55" i="41" a="1"/>
  <c r="H645" i="41" a="1"/>
  <c r="H1941" i="41" a="1"/>
  <c r="H1140" i="41" a="1"/>
  <c r="H1912" i="41" a="1"/>
  <c r="H183" i="41" a="1"/>
  <c r="H972" i="41" a="1"/>
  <c r="H2163" i="41" a="1"/>
  <c r="H3786" i="41" a="1"/>
  <c r="H1181" i="41" a="1"/>
  <c r="H163" i="41" a="1"/>
  <c r="H1396" i="41" a="1"/>
  <c r="H727" i="41" a="1"/>
  <c r="H1629" i="41" a="1"/>
  <c r="H2961" i="41" a="1"/>
  <c r="H2391" i="41" a="1"/>
  <c r="H798" i="41" a="1"/>
  <c r="H1734" i="41" a="1"/>
  <c r="H2642" i="41" a="1"/>
  <c r="H1374" i="41" a="1"/>
  <c r="H3736" i="41" a="1"/>
  <c r="H3355" i="41" a="1"/>
  <c r="H3352" i="41" a="1"/>
  <c r="H1235" i="41" a="1"/>
  <c r="H419" i="41" a="1"/>
  <c r="H572" i="41" a="1"/>
  <c r="H1259" i="41" a="1"/>
  <c r="H788" i="41" a="1"/>
  <c r="H296" i="41" a="1"/>
  <c r="H2477" i="41" a="1"/>
  <c r="H2976" i="41" a="1"/>
  <c r="H1479" i="41" a="1"/>
  <c r="H1189" i="41" a="1"/>
  <c r="H3707" i="41" a="1"/>
  <c r="H2637" i="41" a="1"/>
  <c r="H28" i="41" a="1"/>
  <c r="H44" i="41" a="1"/>
  <c r="H1135" i="41" a="1"/>
  <c r="H2514" i="41" a="1"/>
  <c r="H3789" i="41" a="1"/>
  <c r="H1658" i="41" a="1"/>
  <c r="H2414" i="41" a="1"/>
  <c r="H730" i="41" a="1"/>
  <c r="H3735" i="41" a="1"/>
  <c r="H1294" i="41" a="1"/>
  <c r="H1889" i="41" a="1"/>
  <c r="H1718" i="41" a="1"/>
  <c r="H2954" i="41" a="1"/>
  <c r="H2292" i="41" a="1"/>
  <c r="H2481" i="41" a="1"/>
  <c r="H682" i="41" a="1"/>
  <c r="H2154" i="41" a="1"/>
  <c r="H2464" i="41" a="1"/>
  <c r="H82" i="41" a="1"/>
  <c r="H3361" i="41" a="1"/>
  <c r="H3356" i="41" a="1"/>
  <c r="H3266" i="41" a="1"/>
  <c r="H1977" i="41" a="1"/>
  <c r="H900" i="41" a="1"/>
  <c r="H3649" i="41" a="1"/>
  <c r="H706" i="41" a="1"/>
  <c r="H533" i="41" a="1"/>
  <c r="H1279" i="41" a="1"/>
  <c r="H3200" i="41" a="1"/>
  <c r="H601" i="41" a="1"/>
  <c r="H840" i="41" a="1"/>
  <c r="H2355" i="41" a="1"/>
  <c r="H2328" i="41" a="1"/>
  <c r="H1397" i="41" a="1"/>
  <c r="H3328" i="41" a="1"/>
  <c r="H2634" i="41" a="1"/>
  <c r="H79" i="41" a="1"/>
  <c r="H850" i="41" a="1"/>
  <c r="H3682" i="41" a="1"/>
  <c r="H1524" i="41" a="1"/>
  <c r="H1797" i="41" a="1"/>
  <c r="H896" i="41" a="1"/>
  <c r="H2139" i="41" a="1"/>
  <c r="H1715" i="41" a="1"/>
  <c r="H67" i="41" a="1"/>
  <c r="H3645" i="41" a="1"/>
  <c r="H1560" i="41" a="1"/>
  <c r="H1352" i="41" a="1"/>
  <c r="H3644" i="41" a="1"/>
  <c r="H3033" i="41" a="1"/>
  <c r="H1023" i="41" a="1"/>
  <c r="H1511" i="41" a="1"/>
  <c r="H20" i="41" a="1"/>
  <c r="H1927" i="41" a="1"/>
  <c r="H1518" i="41" a="1"/>
  <c r="H220" i="41" a="1"/>
  <c r="H685" i="41" a="1"/>
  <c r="H804" i="41" a="1"/>
  <c r="H1227" i="41" a="1"/>
  <c r="H3398" i="41" a="1"/>
  <c r="H2424" i="41" a="1"/>
  <c r="H10" i="41" a="1"/>
  <c r="H1980" i="41" a="1"/>
  <c r="H1247" i="41" a="1"/>
  <c r="H2098" i="41" a="1"/>
  <c r="H2994" i="41" a="1"/>
  <c r="H2886" i="41" a="1"/>
  <c r="H3403" i="41" a="1"/>
  <c r="H2696" i="41" a="1"/>
  <c r="H643" i="41" a="1"/>
  <c r="H3290" i="41" a="1"/>
  <c r="H1606" i="41" a="1"/>
  <c r="H2825" i="41" a="1"/>
  <c r="H1790" i="41" a="1"/>
  <c r="H2040" i="41" a="1"/>
  <c r="H1223" i="41" a="1"/>
  <c r="H2953" i="41" a="1"/>
  <c r="H1700" i="41" a="1"/>
  <c r="H62" i="41" a="1"/>
  <c r="H1531" i="41" a="1"/>
  <c r="H2837" i="41" a="1"/>
  <c r="H3615" i="41" a="1"/>
  <c r="H1999" i="41" a="1"/>
  <c r="H3770" i="41" a="1"/>
  <c r="H3496" i="41" a="1"/>
  <c r="H3509" i="41" a="1"/>
  <c r="H981" i="41" a="1"/>
  <c r="H717" i="41" a="1"/>
  <c r="H2231" i="41" a="1"/>
  <c r="H3639" i="41" a="1"/>
  <c r="H1868" i="41" a="1"/>
  <c r="H1768" i="41" a="1"/>
  <c r="H1499" i="41" a="1"/>
  <c r="H2631" i="41" a="1"/>
  <c r="H1004" i="41" a="1"/>
  <c r="H142" i="41" a="1"/>
  <c r="H805" i="41" a="1"/>
  <c r="H59" i="41" a="1"/>
  <c r="H2875" i="41" a="1"/>
  <c r="H390" i="41" a="1"/>
  <c r="H3696" i="41" a="1"/>
  <c r="H3424" i="41" a="1"/>
  <c r="H2871" i="41" a="1"/>
  <c r="H34" i="41" a="1"/>
  <c r="H2883" i="41" a="1"/>
  <c r="H1516" i="41" a="1"/>
  <c r="H617" i="41" a="1"/>
  <c r="H3477" i="41" a="1"/>
  <c r="H989" i="41" a="1"/>
  <c r="H1594" i="41" a="1"/>
  <c r="H1078" i="41" a="1"/>
  <c r="H2618" i="41" a="1"/>
  <c r="H2228" i="41" a="1"/>
  <c r="H1084" i="41" a="1"/>
  <c r="H362" i="41" a="1"/>
  <c r="H3677" i="41" a="1"/>
  <c r="H2553" i="41" a="1"/>
  <c r="H697" i="41" a="1"/>
  <c r="H1054" i="41" a="1"/>
  <c r="H2318" i="41" a="1"/>
  <c r="H2721" i="41" a="1"/>
  <c r="H1780" i="41" a="1"/>
  <c r="H1183" i="41" a="1"/>
  <c r="H345" i="41" a="1"/>
  <c r="H149" i="41" a="1"/>
  <c r="H1472" i="41" a="1"/>
  <c r="H2270" i="41" a="1"/>
  <c r="H3567" i="41" a="1"/>
  <c r="H144" i="41" a="1"/>
  <c r="H2494" i="41" a="1"/>
  <c r="H2732" i="41" a="1"/>
  <c r="H1894" i="41" a="1"/>
  <c r="H2454" i="41" a="1"/>
  <c r="H3494" i="41" a="1"/>
  <c r="H492" i="41" a="1"/>
  <c r="H3478" i="41" a="1"/>
  <c r="H297" i="41" a="1"/>
  <c r="H3474" i="41" a="1"/>
  <c r="H1985" i="41" a="1"/>
  <c r="H1732" i="41" a="1"/>
  <c r="H86" i="41" a="1"/>
  <c r="H3340" i="41" a="1"/>
  <c r="H2569" i="41" a="1"/>
  <c r="H852" i="41" a="1"/>
  <c r="H2777" i="41" a="1"/>
  <c r="H2331" i="41" a="1"/>
  <c r="H2971" i="41" a="1"/>
  <c r="H2761" i="41" a="1"/>
  <c r="H3712" i="41" a="1"/>
  <c r="H770" i="41" a="1"/>
  <c r="H1535" i="41" a="1"/>
  <c r="H1839" i="41" a="1"/>
  <c r="H3666" i="41" a="1"/>
  <c r="H1545" i="41" a="1"/>
  <c r="H495" i="41" a="1"/>
  <c r="H1761" i="41" a="1"/>
  <c r="H1969" i="41" a="1"/>
  <c r="H2863" i="41" a="1"/>
  <c r="H1282" i="41" a="1"/>
  <c r="H2091" i="41" a="1"/>
  <c r="H333" i="41" a="1"/>
  <c r="H518" i="41" a="1"/>
  <c r="H2306" i="41" a="1"/>
  <c r="H3166" i="41" a="1"/>
  <c r="H992" i="41" a="1"/>
  <c r="H3348" i="41" a="1"/>
  <c r="H2576" i="41" a="1"/>
  <c r="H2833" i="41" a="1"/>
  <c r="H1627" i="41" a="1"/>
  <c r="H174" i="41" a="1"/>
  <c r="H1649" i="41" a="1"/>
  <c r="H1471" i="41" a="1"/>
  <c r="H2735" i="41" a="1"/>
  <c r="H2941" i="41" a="1"/>
  <c r="H1856" i="41" a="1"/>
  <c r="H605" i="41" a="1"/>
  <c r="H728" i="41" a="1"/>
  <c r="H2030" i="41" a="1"/>
  <c r="H2708" i="41" a="1"/>
  <c r="H2630" i="41" a="1"/>
  <c r="H496" i="41" a="1"/>
  <c r="H2832" i="41" a="1"/>
  <c r="H3259" i="41" a="1"/>
  <c r="H1485" i="41" a="1"/>
  <c r="H108" i="41" a="1"/>
  <c r="H336" i="41" a="1"/>
  <c r="H3792" i="41" a="1"/>
  <c r="H2485" i="41" a="1"/>
  <c r="H1262" i="41" a="1"/>
  <c r="H2780" i="41" a="1"/>
  <c r="H2007" i="41" a="1"/>
  <c r="H3006" i="41" a="1"/>
  <c r="H1867" i="41" a="1"/>
  <c r="H151" i="41" a="1"/>
  <c r="H1229" i="41" a="1"/>
  <c r="H979" i="41" a="1"/>
  <c r="H3690" i="41" a="1"/>
  <c r="H3322" i="41" a="1"/>
  <c r="H1009" i="41" a="1"/>
  <c r="H2398" i="41" a="1"/>
  <c r="H3342" i="41" a="1"/>
  <c r="H1334" i="41" a="1"/>
  <c r="H1990" i="41" a="1"/>
  <c r="H2151" i="41" a="1"/>
  <c r="H265" i="41" a="1"/>
  <c r="H1996" i="41" a="1"/>
  <c r="H3708" i="41" a="1"/>
  <c r="H3576" i="41" a="1"/>
  <c r="H3782" i="41" a="1"/>
  <c r="H1347" i="41" a="1"/>
  <c r="H937" i="41" a="1"/>
  <c r="H1971" i="41" a="1"/>
  <c r="H3558" i="41" a="1"/>
  <c r="H794" i="41" a="1"/>
  <c r="H1226" i="41" a="1"/>
  <c r="H2813" i="41" a="1"/>
  <c r="H2978" i="41" a="1"/>
  <c r="H3292" i="41" a="1"/>
  <c r="H897" i="41" a="1"/>
  <c r="H422" i="41" a="1"/>
  <c r="H1703" i="41" a="1"/>
  <c r="H2322" i="41" a="1"/>
  <c r="H2202" i="41" a="1"/>
  <c r="H29" i="41" a="1"/>
  <c r="H2309" i="41" a="1"/>
  <c r="H3272" i="41" a="1"/>
  <c r="H150" i="41" a="1"/>
  <c r="H2632" i="41" a="1"/>
  <c r="H1916" i="41" a="1"/>
  <c r="H2891" i="41" a="1"/>
  <c r="H3688" i="41" a="1"/>
  <c r="H2909" i="41" a="1"/>
  <c r="H2303" i="41" a="1"/>
  <c r="H3791" i="41" a="1"/>
  <c r="H776" i="41" a="1"/>
  <c r="H2389" i="41" a="1"/>
  <c r="H1233" i="41" a="1"/>
  <c r="H2615" i="41" a="1"/>
  <c r="H1258" i="41" a="1"/>
  <c r="H2222" i="41" a="1"/>
  <c r="H3716" i="41" a="1"/>
  <c r="H1441" i="41" a="1"/>
  <c r="H2733" i="41" a="1"/>
  <c r="H1290" i="41" a="1"/>
  <c r="H1432" i="41" a="1"/>
  <c r="H3653" i="41" a="1"/>
  <c r="H3280" i="41" a="1"/>
  <c r="H2551" i="41" a="1"/>
  <c r="H2345" i="41" a="1"/>
  <c r="H823" i="41" a="1"/>
  <c r="H3409" i="41" a="1"/>
  <c r="H619" i="41" a="1"/>
  <c r="H3333" i="41" a="1"/>
  <c r="H3434" i="41" a="1"/>
  <c r="H1390" i="41" a="1"/>
  <c r="H2605" i="41" a="1"/>
  <c r="H1564" i="41" a="1"/>
  <c r="H1973" i="41" a="1"/>
  <c r="H1825" i="41" a="1"/>
  <c r="H1016" i="41" a="1"/>
  <c r="H1826" i="41" a="1"/>
  <c r="H1198" i="41" a="1"/>
  <c r="H570" i="41" a="1"/>
  <c r="H3216" i="41" a="1"/>
  <c r="H3740" i="41" a="1"/>
  <c r="H836" i="41" a="1"/>
  <c r="H2074" i="41" a="1"/>
  <c r="H832" i="41" a="1"/>
  <c r="H339" i="41" a="1"/>
  <c r="H938" i="41" a="1"/>
  <c r="H2879" i="41" a="1"/>
  <c r="H40" i="41" a="1"/>
  <c r="H2974" i="41" a="1"/>
  <c r="H752" i="41" a="1"/>
  <c r="H461" i="41" a="1"/>
  <c r="H2287" i="41" a="1"/>
  <c r="H742" i="41" a="1"/>
  <c r="H2254" i="41" a="1"/>
  <c r="H2520" i="41" a="1"/>
  <c r="H1863" i="41" a="1"/>
  <c r="H2711" i="41" a="1"/>
  <c r="H211" i="41" a="1"/>
  <c r="H957" i="41" a="1"/>
  <c r="H2726" i="41" a="1"/>
  <c r="H2343" i="41" a="1"/>
  <c r="H634" i="41" a="1"/>
  <c r="H3162" i="41" a="1"/>
  <c r="H3307" i="41" a="1"/>
  <c r="H3053" i="41" a="1"/>
  <c r="H3549" i="41" a="1"/>
  <c r="H2051" i="41" a="1"/>
  <c r="H676" i="41" a="1"/>
  <c r="H3262" i="41" a="1"/>
  <c r="H990" i="41" a="1"/>
  <c r="H2596" i="41" a="1"/>
  <c r="H1671" i="41" a="1"/>
  <c r="H1590" i="41" a="1"/>
  <c r="H3500" i="41" a="1"/>
  <c r="H2610" i="41" a="1"/>
  <c r="H1551" i="41" a="1"/>
  <c r="H3491" i="41" a="1"/>
  <c r="H1497" i="41" a="1"/>
  <c r="H963" i="41" a="1"/>
  <c r="H3206" i="41" a="1"/>
  <c r="H3638" i="41" a="1"/>
  <c r="H1704" i="41" a="1"/>
  <c r="H3148" i="41" a="1"/>
  <c r="H837" i="41" a="1"/>
  <c r="H2682" i="41" a="1"/>
  <c r="H2482" i="41" a="1"/>
  <c r="H2194" i="41" a="1"/>
  <c r="H3277" i="41" a="1"/>
  <c r="H2156" i="41" a="1"/>
  <c r="H224" i="41" a="1"/>
  <c r="H3699" i="41" a="1"/>
  <c r="H349" i="41" a="1"/>
  <c r="H2325" i="41" a="1"/>
  <c r="H1853" i="41" a="1"/>
  <c r="H953" i="41" a="1"/>
  <c r="H3619" i="41" a="1"/>
  <c r="H3750" i="41" a="1"/>
  <c r="H1028" i="41" a="1"/>
  <c r="H1215" i="41" a="1"/>
  <c r="H286" i="41" a="1"/>
  <c r="H2920" i="41" a="1"/>
  <c r="H1092" i="41" a="1"/>
  <c r="H3661" i="41" a="1"/>
  <c r="H1251" i="41" a="1"/>
  <c r="H2675" i="41" a="1"/>
  <c r="H1307" i="41" a="1"/>
  <c r="H3555" i="41" a="1"/>
  <c r="H3110" i="41" a="1"/>
  <c r="H1035" i="41" a="1"/>
  <c r="H744" i="41" a="1"/>
  <c r="H3347" i="41" a="1"/>
  <c r="H404" i="41" a="1"/>
  <c r="H1674" i="41" a="1"/>
  <c r="H2037" i="41" a="1"/>
  <c r="H639" i="41" a="1"/>
  <c r="H3804" i="41" a="1"/>
  <c r="H2109" i="41" a="1"/>
  <c r="H2172" i="41" a="1"/>
  <c r="H3205" i="41" a="1"/>
  <c r="H3724" i="41" a="1"/>
  <c r="H1668" i="41" a="1"/>
  <c r="H1309" i="41" a="1"/>
  <c r="H3059" i="41" a="1"/>
  <c r="H3089" i="41" a="1"/>
  <c r="H1753" i="41" a="1"/>
  <c r="H3338" i="41" a="1"/>
  <c r="H3350" i="41" a="1"/>
  <c r="H1546" i="41" a="1"/>
  <c r="H375" i="41" a="1"/>
  <c r="H1144" i="41" a="1"/>
  <c r="H3697" i="41" a="1"/>
  <c r="H2734" i="41" a="1"/>
  <c r="H45" i="41" a="1"/>
  <c r="H1822" i="41" a="1"/>
  <c r="H1253" i="41" a="1"/>
  <c r="H430" i="41" a="1"/>
  <c r="H172" i="41" a="1"/>
  <c r="H2457" i="41" a="1"/>
  <c r="H2124" i="41" a="1"/>
  <c r="H3779" i="41" a="1"/>
  <c r="H675" i="41" a="1"/>
  <c r="H2008" i="41" a="1"/>
  <c r="H2069" i="41" a="1"/>
  <c r="H2112" i="41" a="1"/>
  <c r="H2395" i="41" a="1"/>
  <c r="H2096" i="41" a="1"/>
  <c r="H1164" i="41" a="1"/>
  <c r="H343" i="41" a="1"/>
  <c r="H2324" i="41" a="1"/>
  <c r="H2269" i="41" a="1"/>
  <c r="H2371" i="41" a="1"/>
  <c r="H3551" i="41" a="1"/>
  <c r="H3154" i="41" a="1"/>
  <c r="H2809" i="41" a="1"/>
  <c r="H821" i="41" a="1"/>
  <c r="H2192" i="41" a="1"/>
  <c r="H1541" i="41" a="1"/>
  <c r="H1254" i="41" a="1"/>
  <c r="H2543" i="41" a="1"/>
  <c r="H905" i="41" a="1"/>
  <c r="H2724" i="41" a="1"/>
  <c r="H1620" i="41" a="1"/>
  <c r="H537" i="41" a="1"/>
  <c r="H2552" i="41" a="1"/>
  <c r="H597" i="41" a="1"/>
  <c r="H2033" i="41" a="1"/>
  <c r="H3363" i="41" a="1"/>
  <c r="H1805" i="41" a="1"/>
  <c r="H3139" i="41" a="1"/>
  <c r="H2712" i="41" a="1"/>
  <c r="H278" i="41" a="1"/>
  <c r="H3787" i="41" a="1"/>
  <c r="H1435" i="41" a="1"/>
  <c r="H1476" i="41" a="1"/>
  <c r="H360" i="41" a="1"/>
  <c r="H2381" i="41" a="1"/>
  <c r="H1386" i="41" a="1"/>
  <c r="H2125" i="41" a="1"/>
  <c r="H1031" i="41" a="1"/>
  <c r="H489" i="41" a="1"/>
  <c r="H865" i="41" a="1"/>
  <c r="H3362" i="41" a="1"/>
  <c r="H1061" i="41" a="1"/>
  <c r="H1955" i="41" a="1"/>
  <c r="H1754" i="41" a="1"/>
  <c r="H138" i="41" a="1"/>
  <c r="H756" i="41" a="1"/>
  <c r="H3055" i="41" a="1"/>
  <c r="H1482" i="41" a="1"/>
  <c r="H3039" i="41" a="1"/>
  <c r="H3073" i="41" a="1"/>
  <c r="H2636" i="41" a="1"/>
  <c r="H2964" i="41" a="1"/>
  <c r="H1633" i="41" a="1"/>
  <c r="H2998" i="41" a="1"/>
  <c r="H2416" i="41" a="1"/>
  <c r="H2404" i="41" a="1"/>
  <c r="H1949" i="41" a="1"/>
  <c r="H2208" i="41" a="1"/>
  <c r="H2093" i="41" a="1"/>
  <c r="H1567" i="41" a="1"/>
  <c r="H1776" i="41" a="1"/>
  <c r="H1623" i="41" a="1"/>
  <c r="H1425" i="41" a="1"/>
  <c r="H519" i="41" a="1"/>
  <c r="H753" i="41" a="1"/>
  <c r="H2203" i="41" a="1"/>
  <c r="H81" i="41" a="1"/>
  <c r="H1193" i="41" a="1"/>
  <c r="H1698" i="41" a="1"/>
  <c r="H1991" i="41" a="1"/>
  <c r="H839" i="41" a="1"/>
  <c r="H1197" i="41" a="1"/>
  <c r="H552" i="41" a="1"/>
  <c r="H260" i="41" a="1"/>
  <c r="H2311" i="41" a="1"/>
  <c r="H3267" i="41" a="1"/>
  <c r="H3776" i="41" a="1"/>
  <c r="H27" i="41" a="1"/>
  <c r="H370" i="41" a="1"/>
  <c r="H3422" i="41" a="1"/>
  <c r="H3253" i="41" a="1"/>
  <c r="H16" i="41" a="1"/>
  <c r="H474" i="41" a="1"/>
  <c r="H2769" i="41" a="1"/>
  <c r="H2822" i="41" a="1"/>
  <c r="H2878" i="41" a="1"/>
  <c r="H3146" i="41" a="1"/>
  <c r="H3138" i="41" a="1"/>
  <c r="H1532" i="41" a="1"/>
  <c r="H3709" i="41" a="1"/>
  <c r="H702" i="41" a="1"/>
  <c r="H925" i="41" a="1"/>
  <c r="H1988" i="41" a="1"/>
  <c r="H451" i="41" a="1"/>
  <c r="H2423" i="41" a="1"/>
  <c r="H1456" i="41" a="1"/>
  <c r="H1965" i="41" a="1"/>
  <c r="H2932" i="41" a="1"/>
  <c r="H849" i="41" a="1"/>
  <c r="H2448" i="41" a="1"/>
  <c r="H428" i="41" a="1"/>
  <c r="H2745" i="41" a="1"/>
  <c r="H440" i="41" a="1"/>
  <c r="H3088" i="41" a="1"/>
  <c r="H2377" i="41" a="1"/>
  <c r="H1906" i="41" a="1"/>
  <c r="H3701" i="41" a="1"/>
  <c r="H3075" i="41" a="1"/>
  <c r="H2715" i="41" a="1"/>
  <c r="H2857" i="41" a="1"/>
  <c r="H3060" i="41" a="1"/>
  <c r="H2661" i="41" a="1"/>
  <c r="H1946" i="41" a="1"/>
  <c r="H3681" i="41" a="1"/>
  <c r="H621" i="41" a="1"/>
  <c r="H2698" i="41" a="1"/>
  <c r="H1299" i="41" a="1"/>
  <c r="H3600" i="41" a="1"/>
  <c r="H2887" i="41" a="1"/>
  <c r="H2023" i="41" a="1"/>
  <c r="H3304" i="41" a="1"/>
  <c r="H3299" i="41" a="1"/>
  <c r="H1110" i="41" a="1"/>
  <c r="H187" i="41" a="1"/>
  <c r="H1495" i="41" a="1"/>
  <c r="H225" i="41" a="1"/>
  <c r="H554" i="41" a="1"/>
  <c r="H3376" i="41" a="1"/>
  <c r="H1410" i="41" a="1"/>
  <c r="H3096" i="41" a="1"/>
  <c r="H1600" i="41" a="1"/>
  <c r="H2094" i="41" a="1"/>
  <c r="H429" i="41" a="1"/>
  <c r="H540" i="41" a="1"/>
  <c r="H185" i="41" a="1"/>
  <c r="H1607" i="41" a="1"/>
  <c r="H875" i="41" a="1"/>
  <c r="H2465" i="41" a="1"/>
  <c r="H616" i="41" a="1"/>
  <c r="H402" i="41" a="1"/>
  <c r="H458" i="41" a="1"/>
  <c r="H3418" i="41" a="1"/>
  <c r="H1666" i="41" a="1"/>
  <c r="H1765" i="41" a="1"/>
  <c r="H2950" i="41" a="1"/>
  <c r="H1349" i="41" a="1"/>
  <c r="H729" i="41" a="1"/>
  <c r="H3037" i="41" a="1"/>
  <c r="H2659" i="41" a="1"/>
  <c r="H1549" i="41" a="1"/>
  <c r="H765" i="41" a="1"/>
  <c r="H1712" i="41" a="1"/>
  <c r="H1268" i="41" a="1"/>
  <c r="H3212" i="41" a="1"/>
  <c r="H3121" i="41" a="1"/>
  <c r="H2906" i="41" a="1"/>
  <c r="H545" i="41" a="1"/>
  <c r="H847" i="41" a="1"/>
  <c r="H2178" i="41" a="1"/>
  <c r="H2240" i="41" a="1"/>
  <c r="H1742" i="41" a="1"/>
  <c r="H3199" i="41" a="1"/>
  <c r="H3795" i="41" a="1"/>
  <c r="H1145" i="41" a="1"/>
  <c r="H723" i="41" a="1"/>
  <c r="H2193" i="41" a="1"/>
  <c r="H403" i="41" a="1"/>
  <c r="H2651" i="41" a="1"/>
  <c r="H2048" i="41" a="1"/>
  <c r="H1263" i="41" a="1"/>
  <c r="H3221" i="41" a="1"/>
  <c r="H488" i="41" a="1"/>
  <c r="H1053" i="41" a="1"/>
  <c r="H1641" i="41" a="1"/>
  <c r="H2660" i="41" a="1"/>
  <c r="H2434" i="41" a="1"/>
  <c r="H2189" i="41" a="1"/>
  <c r="H326" i="41" a="1"/>
  <c r="H2773" i="41" a="1"/>
  <c r="H2647" i="41" a="1"/>
  <c r="H1113" i="41" a="1"/>
  <c r="H1908" i="41" a="1"/>
  <c r="H755" i="41" a="1"/>
  <c r="H3444" i="41" a="1"/>
  <c r="H206" i="41" a="1"/>
  <c r="H1175" i="41" a="1"/>
  <c r="H3077" i="41" a="1"/>
  <c r="H2810" i="41" a="1"/>
  <c r="H3499" i="41" a="1"/>
  <c r="H1796" i="41" a="1"/>
  <c r="H2931" i="41" a="1"/>
  <c r="H3010" i="41" a="1"/>
  <c r="H1022" i="41" a="1"/>
  <c r="H1388" i="41" a="1"/>
  <c r="H3204" i="41" a="1"/>
  <c r="H3718" i="41" a="1"/>
  <c r="H281" i="41" a="1"/>
  <c r="H3274" i="41" a="1"/>
  <c r="H454" i="41" a="1"/>
  <c r="H2059" i="41" a="1"/>
  <c r="H2697" i="41" a="1"/>
  <c r="H3085" i="41" a="1"/>
  <c r="H3753" i="41" a="1"/>
  <c r="H2649" i="41" a="1"/>
  <c r="H14" i="41" a="1"/>
  <c r="H1558" i="41" a="1"/>
  <c r="H2502" i="41" a="1"/>
  <c r="H1588" i="41" a="1"/>
  <c r="H2264" i="41" a="1"/>
  <c r="H122" i="41" a="1"/>
  <c r="H2845" i="41" a="1"/>
  <c r="H462" i="41" a="1"/>
  <c r="H2648" i="41" a="1"/>
  <c r="H203" i="41" a="1"/>
  <c r="H3436" i="41" a="1"/>
  <c r="H1077" i="41" a="1"/>
  <c r="H3043" i="41" a="1"/>
  <c r="H1613" i="41" a="1"/>
  <c r="H2866" i="41" a="1"/>
  <c r="H2293" i="41" a="1"/>
  <c r="H2248" i="41" a="1"/>
  <c r="H2235" i="41" a="1"/>
  <c r="H1901" i="41" a="1"/>
  <c r="H90" i="41" a="1"/>
  <c r="H3289" i="41" a="1"/>
  <c r="H3527" i="41" a="1"/>
  <c r="H1161" i="41" a="1"/>
  <c r="H3561" i="41" a="1"/>
  <c r="H1234" i="41" a="1"/>
  <c r="H2718" i="41" a="1"/>
  <c r="H3471" i="41" a="1"/>
  <c r="H3621" i="41" a="1"/>
  <c r="H1406" i="41" a="1"/>
  <c r="H3093" i="41" a="1"/>
  <c r="H2219" i="41" a="1"/>
  <c r="H3635" i="41" a="1"/>
  <c r="H1173" i="41" a="1"/>
  <c r="H3733" i="41" a="1"/>
  <c r="H1070" i="41" a="1"/>
  <c r="H1709" i="41" a="1"/>
  <c r="H3227" i="41" a="1"/>
  <c r="H1707" i="41" a="1"/>
  <c r="H1774" i="41" a="1"/>
  <c r="H2317" i="41" a="1"/>
  <c r="H2768" i="41" a="1"/>
  <c r="H1777" i="41" a="1"/>
  <c r="H3086" i="41" a="1"/>
  <c r="H1855" i="41" a="1"/>
  <c r="H119" i="41" a="1"/>
  <c r="H3281" i="41" a="1"/>
  <c r="H640" i="41" a="1"/>
  <c r="H98" i="41" a="1"/>
  <c r="H3602" i="41" a="1"/>
  <c r="H1421" i="41" a="1"/>
  <c r="H331" i="41" a="1"/>
  <c r="H1085" i="41" a="1"/>
  <c r="H2250" i="41" a="1"/>
  <c r="H2384" i="41" a="1"/>
  <c r="H916" i="41" a="1"/>
  <c r="H2512" i="41" a="1"/>
  <c r="H391" i="41" a="1"/>
  <c r="H352" i="41" a="1"/>
  <c r="H200" i="41" a="1"/>
  <c r="H3672" i="41" a="1"/>
  <c r="H786" i="41" a="1"/>
  <c r="H3501" i="41" a="1"/>
  <c r="H3273" i="41" a="1"/>
  <c r="H1393" i="41" a="1"/>
  <c r="H3657" i="41" a="1"/>
  <c r="H2080" i="41" a="1"/>
  <c r="H3373" i="41" a="1"/>
  <c r="H901" i="41" a="1"/>
  <c r="H3550" i="41" a="1"/>
  <c r="H526" i="41" a="1"/>
  <c r="H1108" i="41" a="1"/>
  <c r="H2663" i="41" a="1"/>
  <c r="H2088" i="41" a="1"/>
  <c r="H3546" i="41" a="1"/>
  <c r="H1265" i="41" a="1"/>
  <c r="H3490" i="41" a="1"/>
  <c r="H516" i="41" a="1"/>
  <c r="H1661" i="41" a="1"/>
  <c r="H688" i="41" a="1"/>
  <c r="H3325" i="41" a="1"/>
  <c r="H3122" i="41" a="1"/>
  <c r="H3800" i="41" a="1"/>
  <c r="H2186" i="41" a="1"/>
  <c r="H3448" i="41" a="1"/>
  <c r="H3766" i="41" a="1"/>
  <c r="H2282" i="41" a="1"/>
  <c r="H927" i="41" a="1"/>
  <c r="H1172" i="41" a="1"/>
  <c r="H238" i="41" a="1"/>
  <c r="H1114" i="41" a="1"/>
  <c r="H3057" i="41" a="1"/>
  <c r="H2700" i="41" a="1"/>
  <c r="H1921" i="41" a="1"/>
  <c r="H1521" i="41" a="1"/>
  <c r="H469" i="41" a="1"/>
  <c r="H1492" i="41" a="1"/>
  <c r="H2168" i="41" a="1"/>
  <c r="H768" i="41" a="1"/>
  <c r="H1548" i="41" a="1"/>
  <c r="H2013" i="41" a="1"/>
  <c r="H3648" i="41" a="1"/>
  <c r="H3251" i="41" a="1"/>
  <c r="H3692" i="41" a="1"/>
  <c r="H1583" i="41" a="1"/>
  <c r="H1019" i="41" a="1"/>
  <c r="H1897" i="41" a="1"/>
  <c r="H3483" i="41" a="1"/>
  <c r="H3694" i="41" a="1"/>
  <c r="H99" i="41" a="1"/>
  <c r="H2506" i="41" a="1"/>
  <c r="H2003" i="41" a="1"/>
  <c r="H664" i="41" a="1"/>
  <c r="H399" i="41" a="1"/>
  <c r="H1188" i="41" a="1"/>
  <c r="H2584" i="41" a="1"/>
  <c r="H487" i="41" a="1"/>
  <c r="H527" i="41" a="1"/>
  <c r="H2171" i="41" a="1"/>
  <c r="H2348" i="41" a="1"/>
  <c r="H2624" i="41" a="1"/>
  <c r="H1552" i="41" a="1"/>
  <c r="H1278" i="41" a="1"/>
  <c r="H448" i="41" a="1"/>
  <c r="H1067" i="41" a="1"/>
  <c r="H833" i="41" a="1"/>
  <c r="H2198" i="41" a="1"/>
  <c r="H3230" i="41" a="1"/>
  <c r="H93" i="41" a="1"/>
  <c r="H893" i="41" a="1"/>
  <c r="H118" i="41" a="1"/>
  <c r="H2342" i="41" a="1"/>
  <c r="H1328" i="41" a="1"/>
  <c r="H522" i="41" a="1"/>
  <c r="H3651" i="41" a="1"/>
  <c r="H1959" i="41" a="1"/>
  <c r="H949" i="41" a="1"/>
  <c r="H2589" i="41" a="1"/>
  <c r="H2904" i="41" a="1"/>
  <c r="H2877" i="41" a="1"/>
  <c r="H228" i="41" a="1"/>
  <c r="H2759" i="41" a="1"/>
  <c r="H1287" i="41" a="1"/>
  <c r="H858" i="41" a="1"/>
  <c r="H2092" i="41" a="1"/>
  <c r="H1312" i="41" a="1"/>
  <c r="H660" i="41" a="1"/>
  <c r="H2291" i="41" a="1"/>
  <c r="H1975" i="41" a="1"/>
  <c r="H2885" i="41" a="1"/>
  <c r="H3472" i="41" a="1"/>
  <c r="H1844" i="41" a="1"/>
  <c r="H1292" i="41" a="1"/>
  <c r="H1664" i="41" a="1"/>
  <c r="H2873" i="41" a="1"/>
  <c r="H1303" i="41" a="1"/>
  <c r="H3396" i="41" a="1"/>
  <c r="H3316" i="41" a="1"/>
  <c r="H104" i="41" a="1"/>
  <c r="H290" i="41" a="1"/>
  <c r="H2010" i="41" a="1"/>
  <c r="H465" i="41" a="1"/>
  <c r="H3094" i="41" a="1"/>
  <c r="H2612" i="41" a="1"/>
  <c r="H1219" i="41" a="1"/>
  <c r="H3617" i="41" a="1"/>
  <c r="H3058" i="41" a="1"/>
  <c r="H1124" i="41" a="1"/>
  <c r="H2435" i="41" a="1"/>
  <c r="H2255" i="41" a="1"/>
  <c r="H869" i="41" a="1"/>
  <c r="H2220" i="41" a="1"/>
  <c r="H3327" i="41" a="1"/>
  <c r="H500" i="41" a="1"/>
  <c r="H919" i="41" a="1"/>
  <c r="H3065" i="41" a="1"/>
  <c r="H2783" i="41" a="1"/>
  <c r="H2918" i="41" a="1"/>
  <c r="H2229" i="41" a="1"/>
  <c r="H1127" i="41" a="1"/>
  <c r="H3034" i="41" a="1"/>
  <c r="H1697" i="41" a="1"/>
  <c r="H2894" i="41" a="1"/>
  <c r="H2588" i="41" a="1"/>
  <c r="H247" i="41" a="1"/>
  <c r="H2595" i="41" a="1"/>
  <c r="H2765" i="41" a="1"/>
  <c r="H592" i="41" a="1"/>
  <c r="H1252" i="41" a="1"/>
  <c r="H2337" i="41" a="1"/>
  <c r="H2019" i="41" a="1"/>
  <c r="H1510" i="41" a="1"/>
  <c r="H743" i="41" a="1"/>
  <c r="H1888" i="41" a="1"/>
  <c r="H1460" i="41" a="1"/>
  <c r="H3276" i="41" a="1"/>
  <c r="H3809" i="41" a="1"/>
  <c r="H2468" i="41" a="1"/>
  <c r="H3543" i="41" a="1"/>
  <c r="H272" i="41" a="1"/>
  <c r="H3255" i="41" a="1"/>
  <c r="H1862" i="41" a="1"/>
  <c r="H1767" i="41" a="1"/>
  <c r="H2271" i="41" a="1"/>
  <c r="H2349" i="41" a="1"/>
  <c r="H338" i="41" a="1"/>
  <c r="H2382" i="41" a="1"/>
  <c r="H1823" i="41" a="1"/>
  <c r="H2087" i="41" a="1"/>
  <c r="H397" i="41" a="1"/>
  <c r="H1873" i="41" a="1"/>
  <c r="H1534" i="41" a="1"/>
  <c r="H2740" i="41" a="1"/>
  <c r="H2196" i="41" a="1"/>
  <c r="H274" i="41" a="1"/>
  <c r="H1845" i="41" a="1"/>
  <c r="H2026" i="41" a="1"/>
  <c r="H2699" i="41" a="1"/>
  <c r="H2706" i="41" a="1"/>
  <c r="H2578" i="41" a="1"/>
  <c r="H2078" i="41" a="1"/>
  <c r="H3578" i="41" a="1"/>
  <c r="H3045" i="41" a="1"/>
  <c r="H1379" i="41" a="1"/>
  <c r="H3062" i="41" a="1"/>
  <c r="H721" i="41" a="1"/>
  <c r="H186" i="41" a="1"/>
  <c r="H2604" i="41" a="1"/>
  <c r="H2374" i="41" a="1"/>
  <c r="H3103" i="41" a="1"/>
  <c r="H3308" i="41" a="1"/>
  <c r="H2823" i="41" a="1"/>
  <c r="H2064" i="41" a="1"/>
  <c r="H912" i="41" a="1"/>
  <c r="H2531" i="41" a="1"/>
  <c r="H667" i="41" a="1"/>
  <c r="H2673" i="41" a="1"/>
  <c r="H1288" i="41" a="1"/>
  <c r="H1351" i="41" a="1"/>
  <c r="H699" i="41" a="1"/>
  <c r="H1840" i="41" a="1"/>
  <c r="H659" i="41" a="1"/>
  <c r="H2743" i="41" a="1"/>
  <c r="H3385" i="41" a="1"/>
  <c r="H1747" i="41" a="1"/>
  <c r="H2889" i="41" a="1"/>
  <c r="H1010" i="41" a="1"/>
  <c r="H3215" i="41" a="1"/>
  <c r="H528" i="41" a="1"/>
  <c r="H1750" i="41" a="1"/>
  <c r="H1679" i="41" a="1"/>
  <c r="H1468" i="41" a="1"/>
  <c r="H501" i="41" a="1"/>
  <c r="H2522" i="41" a="1"/>
  <c r="H3654" i="41" a="1"/>
  <c r="H3339" i="41" a="1"/>
  <c r="H2044" i="41" a="1"/>
  <c r="H3513" i="41" a="1"/>
  <c r="H2967" i="41" a="1"/>
  <c r="H1922" i="41" a="1"/>
  <c r="H303" i="41" a="1"/>
  <c r="H494" i="41" a="1"/>
  <c r="H563" i="41" a="1"/>
  <c r="H889" i="41" a="1"/>
  <c r="H1918" i="41" a="1"/>
  <c r="H1625" i="41" a="1"/>
  <c r="H3133" i="41" a="1"/>
  <c r="H2252" i="41" a="1"/>
  <c r="H2364" i="41" a="1"/>
  <c r="H2533" i="41" a="1"/>
  <c r="H2843" i="41" a="1"/>
  <c r="H1318" i="41" a="1"/>
  <c r="H1002" i="41" a="1"/>
  <c r="H1080" i="41" a="1"/>
  <c r="H2305" i="41" a="1"/>
  <c r="H2957" i="41" a="1"/>
  <c r="H1190" i="41" a="1"/>
  <c r="H2791" i="41" a="1"/>
  <c r="H1794" i="41" a="1"/>
  <c r="H282" i="41" a="1"/>
  <c r="H438" i="41" a="1"/>
  <c r="H3711" i="41" a="1"/>
  <c r="H2592" i="41" a="1"/>
  <c r="H2897" i="41" a="1"/>
  <c r="H1676" i="41" a="1"/>
  <c r="H1380" i="41" a="1"/>
  <c r="H423" i="41" a="1"/>
  <c r="H2161" i="41" a="1"/>
  <c r="H3011" i="41" a="1"/>
  <c r="H2086" i="41" a="1"/>
  <c r="H771" i="41" a="1"/>
  <c r="H3686" i="41" a="1"/>
  <c r="H156" i="41" a="1"/>
  <c r="H2767" i="41" a="1"/>
  <c r="H70" i="41" a="1"/>
  <c r="H2006" i="41" a="1"/>
  <c r="H466" i="41" a="1"/>
  <c r="H1350" i="41" a="1"/>
  <c r="H909" i="41" a="1"/>
  <c r="H2333" i="41" a="1"/>
  <c r="H3159" i="41" a="1"/>
  <c r="H802" i="41" a="1"/>
  <c r="H647" i="41" a="1"/>
  <c r="H2667" i="41" a="1"/>
  <c r="H2012" i="41" a="1"/>
  <c r="H2705" i="41" a="1"/>
  <c r="H1147" i="41" a="1"/>
  <c r="H1466" i="41" a="1"/>
  <c r="H1066" i="41" a="1"/>
  <c r="H2504" i="41" a="1"/>
  <c r="H1408" i="41" a="1"/>
  <c r="H3628" i="41" a="1"/>
  <c r="H3454" i="41" a="1"/>
  <c r="H2181" i="41" a="1"/>
  <c r="H2530" i="41" a="1"/>
  <c r="H1277" i="41" a="1"/>
  <c r="H1343" i="41" a="1"/>
  <c r="H37" i="41" a="1"/>
  <c r="H2104" i="41" a="1"/>
  <c r="H891" i="41" a="1"/>
  <c r="H479" i="41" a="1"/>
  <c r="H1322" i="41" a="1"/>
  <c r="H1670" i="41" a="1"/>
  <c r="H544" i="41" a="1"/>
  <c r="H3673" i="41" a="1"/>
  <c r="H386" i="41" a="1"/>
  <c r="H74" i="41" a="1"/>
  <c r="H379" i="41" a="1"/>
  <c r="H2874" i="41" a="1"/>
  <c r="H61" i="41" a="1"/>
  <c r="H478" i="41" a="1"/>
  <c r="H904" i="41" a="1"/>
  <c r="H1782" i="41" a="1"/>
  <c r="H2106" i="41" a="1"/>
  <c r="H2507" i="41" a="1"/>
  <c r="H2896" i="41" a="1"/>
  <c r="H1087" i="41" a="1"/>
  <c r="H2646" i="41" a="1"/>
  <c r="H629" i="41" a="1"/>
  <c r="H1225" i="41" a="1"/>
  <c r="H1220" i="41" a="1"/>
  <c r="H2804" i="41" a="1"/>
  <c r="H2684" i="41" a="1"/>
  <c r="H3041" i="41" a="1"/>
  <c r="H2401" i="41" a="1"/>
  <c r="H844" i="41" a="1"/>
  <c r="H3430" i="41" a="1"/>
  <c r="H2753" i="41" a="1"/>
  <c r="H2444" i="41" a="1"/>
  <c r="H3160" i="41" a="1"/>
  <c r="H3629" i="41" a="1"/>
  <c r="H565" i="41" a="1"/>
  <c r="H1787" i="41" a="1"/>
  <c r="H129" i="41" a="1"/>
  <c r="H3582" i="41" a="1"/>
  <c r="H3254" i="41" a="1"/>
  <c r="H3197" i="41" a="1"/>
  <c r="H2354" i="41" a="1"/>
  <c r="H3730" i="41" a="1"/>
  <c r="H2997" i="41" a="1"/>
  <c r="H3168" i="41" a="1"/>
  <c r="H1507" i="41" a="1"/>
  <c r="H436" i="41" a="1"/>
  <c r="H73" i="41" a="1"/>
  <c r="H1116" i="41" a="1"/>
  <c r="H1993" i="41" a="1"/>
  <c r="H498" i="41" a="1"/>
  <c r="H2191" i="41" a="1"/>
  <c r="H298" i="41" a="1"/>
  <c r="H3497" i="41" a="1"/>
  <c r="H3220" i="41" a="1"/>
  <c r="H196" i="41" a="1"/>
  <c r="H2319" i="41" a="1"/>
  <c r="H1248" i="41" a="1"/>
  <c r="H317" i="41" a="1"/>
  <c r="H2829" i="41" a="1"/>
  <c r="H2678" i="41" a="1"/>
  <c r="H3256" i="41" a="1"/>
  <c r="H3798" i="41" a="1"/>
  <c r="H3741" i="41" a="1"/>
  <c r="H147" i="41" a="1"/>
  <c r="H1771" i="41" a="1"/>
  <c r="H3796" i="41" a="1"/>
  <c r="H698" i="41" a="1"/>
  <c r="H2787" i="41" a="1"/>
  <c r="H192" i="41" a="1"/>
  <c r="H3620" i="41" a="1"/>
  <c r="H859" i="41" a="1"/>
  <c r="H2253" i="41" a="1"/>
  <c r="H2259" i="41" a="1"/>
  <c r="H1359" i="41" a="1"/>
  <c r="H1331" i="41" a="1"/>
  <c r="H580" i="41" a="1"/>
  <c r="H898" i="41" a="1"/>
  <c r="H1285" i="41" a="1"/>
  <c r="H1424" i="41" a="1"/>
  <c r="H1595" i="41" a="1"/>
  <c r="H3536" i="41" a="1"/>
  <c r="H1079" i="41" a="1"/>
  <c r="H1597" i="41" a="1"/>
  <c r="H1217" i="41" a="1"/>
  <c r="H1036" i="41" a="1"/>
  <c r="H637" i="41" a="1"/>
  <c r="H1012" i="41" a="1"/>
  <c r="H176" i="41" a="1"/>
  <c r="H1416" i="41" a="1"/>
  <c r="H966" i="41" a="1"/>
  <c r="H2359" i="41" a="1"/>
  <c r="H300" i="41" a="1"/>
  <c r="H2821" i="41" a="1"/>
  <c r="H1702" i="41" a="1"/>
  <c r="H2301" i="41" a="1"/>
  <c r="H1997" i="41" a="1"/>
  <c r="H1642" i="41" a="1"/>
  <c r="H507" i="41" a="1"/>
  <c r="H2856" i="41" a="1"/>
  <c r="H2934" i="41" a="1"/>
  <c r="H3282" i="41" a="1"/>
  <c r="H1209" i="41" a="1"/>
  <c r="H2278" i="41" a="1"/>
  <c r="H1014" i="41" a="1"/>
  <c r="H3223" i="41" a="1"/>
  <c r="H1201" i="41" a="1"/>
  <c r="H983" i="41" a="1"/>
  <c r="H1017" i="41" a="1"/>
  <c r="H1450" i="41" a="1"/>
  <c r="H2905" i="41" a="1"/>
  <c r="H3332" i="41" a="1"/>
  <c r="H1130" i="41" a="1"/>
  <c r="H2177" i="41" a="1"/>
  <c r="H3807" i="41" a="1"/>
  <c r="H417" i="41" a="1"/>
  <c r="H2447" i="41" a="1"/>
  <c r="H2433" i="41" a="1"/>
  <c r="H1244" i="41" a="1"/>
  <c r="H2473" i="41" a="1"/>
  <c r="H825" i="41" a="1"/>
  <c r="H870" i="41" a="1"/>
  <c r="H3017" i="41" a="1"/>
  <c r="H2393" i="41" a="1"/>
  <c r="H3330" i="41" a="1"/>
  <c r="H504" i="41" a="1"/>
  <c r="H863" i="41" a="1"/>
  <c r="H2517" i="41" a="1"/>
  <c r="H1274" i="41" a="1"/>
  <c r="H2927" i="41" a="1"/>
  <c r="H2782" i="41" a="1"/>
  <c r="H369" i="41" a="1"/>
  <c r="H503" i="41" a="1"/>
  <c r="H3533" i="41" a="1"/>
  <c r="H1502" i="41" a="1"/>
  <c r="H1559" i="41" a="1"/>
  <c r="H2105" i="41" a="1"/>
  <c r="H1204" i="41" a="1"/>
  <c r="H1795" i="41" a="1"/>
  <c r="H795" i="41" a="1"/>
  <c r="H1770" i="41" a="1"/>
  <c r="H1639" i="41" a="1"/>
  <c r="H2263" i="41" a="1"/>
  <c r="H3182" i="41" a="1"/>
  <c r="H3562" i="41" a="1"/>
  <c r="H739" i="41" a="1"/>
  <c r="H2024" i="41" a="1"/>
  <c r="H3408" i="41" a="1"/>
  <c r="H1137" i="41" a="1"/>
  <c r="H3032" i="41" a="1"/>
  <c r="H746" i="41" a="1"/>
  <c r="H1902" i="41" a="1"/>
  <c r="H3442" i="41" a="1"/>
  <c r="H1730" i="41" a="1"/>
  <c r="H2036" i="41" a="1"/>
  <c r="H1320" i="41" a="1"/>
  <c r="H158" i="41" a="1"/>
  <c r="H524" i="41" a="1"/>
  <c r="H856" i="41" a="1"/>
  <c r="H1400" i="41" a="1"/>
  <c r="H2387" i="41" a="1"/>
  <c r="H3375" i="41" a="1"/>
  <c r="H457" i="41" a="1"/>
  <c r="H388" i="41" a="1"/>
  <c r="H2799" i="41" a="1"/>
  <c r="H1034" i="41" a="1"/>
  <c r="H2714" i="41" a="1"/>
  <c r="H610" i="41" a="1"/>
  <c r="H1979" i="41" a="1"/>
  <c r="H2118" i="41" a="1"/>
  <c r="H3124" i="41" a="1"/>
  <c r="H85" i="41" a="1"/>
  <c r="H1968" i="41" a="1"/>
  <c r="H841" i="41" a="1"/>
  <c r="H3151" i="41" a="1"/>
  <c r="H3285" i="41" a="1"/>
  <c r="H2242" i="41" a="1"/>
  <c r="H2083" i="41" a="1"/>
  <c r="H2257" i="41" a="1"/>
  <c r="H2771" i="41" a="1"/>
  <c r="H1179" i="41" a="1"/>
  <c r="H2283" i="41" a="1"/>
  <c r="H1645" i="41" a="1"/>
  <c r="H913" i="41" a="1"/>
  <c r="H2907" i="41" a="1"/>
  <c r="H3191" i="41" a="1"/>
  <c r="H944" i="41" a="1"/>
  <c r="H3431" i="41" a="1"/>
  <c r="H2497" i="41" a="1"/>
  <c r="H1473" i="41" a="1"/>
  <c r="H914" i="41" a="1"/>
  <c r="H792" i="41" a="1"/>
  <c r="H575" i="41" a="1"/>
  <c r="H1638" i="41" a="1"/>
  <c r="H1872" i="41" a="1"/>
  <c r="H2754" i="41" a="1"/>
  <c r="H2751" i="41" a="1"/>
  <c r="H1139" i="41" a="1"/>
  <c r="H1199" i="41" a="1"/>
  <c r="H1573" i="41" a="1"/>
  <c r="H1461" i="41" a="1"/>
  <c r="H3099" i="41" a="1"/>
  <c r="H41" i="41" a="1"/>
  <c r="H1118" i="41" a="1"/>
  <c r="H2436" i="41" a="1"/>
  <c r="H1437" i="41" a="1"/>
  <c r="H1273" i="41" a="1"/>
  <c r="H3042" i="41" a="1"/>
  <c r="H3064" i="41" a="1"/>
  <c r="H2910" i="41" a="1"/>
  <c r="H2969" i="41" a="1"/>
  <c r="H3054" i="41" a="1"/>
  <c r="H364" i="41" a="1"/>
  <c r="H1428" i="41" a="1"/>
  <c r="H687" i="41" a="1"/>
  <c r="H2338" i="41" a="1"/>
  <c r="H754" i="41" a="1"/>
  <c r="H132" i="41" a="1"/>
  <c r="H732" i="41" a="1"/>
  <c r="H2801" i="41" a="1"/>
  <c r="H1656" i="41" a="1"/>
  <c r="H2102" i="41" a="1"/>
  <c r="H2001" i="41" a="1"/>
  <c r="H590" i="41" a="1"/>
  <c r="H3317" i="41" a="1"/>
  <c r="H178" i="41" a="1"/>
  <c r="H169" i="41" a="1"/>
  <c r="H3104" i="41" a="1"/>
  <c r="H3529" i="41" a="1"/>
  <c r="H342" i="41" a="1"/>
  <c r="H2316" i="41" a="1"/>
  <c r="H1112" i="41" a="1"/>
  <c r="H2916" i="41" a="1"/>
  <c r="H2061" i="41" a="1"/>
  <c r="H3051" i="41" a="1"/>
  <c r="H2179" i="41" a="1"/>
  <c r="H1146" i="41" a="1"/>
  <c r="H2926" i="41" a="1"/>
  <c r="H452" i="41" a="1"/>
  <c r="H3554" i="41" a="1"/>
  <c r="H941" i="41" a="1"/>
  <c r="H1206" i="41" a="1"/>
  <c r="H1757" i="41" a="1"/>
  <c r="H1128" i="41" a="1"/>
  <c r="H233" i="41" a="1"/>
  <c r="H1039" i="41" a="1"/>
  <c r="H2279" i="41" a="1"/>
  <c r="H3249" i="41" a="1"/>
  <c r="H127" i="41" a="1"/>
  <c r="H1345" i="41" a="1"/>
  <c r="H3535" i="41" a="1"/>
  <c r="H2412" i="41" a="1"/>
  <c r="H3177" i="41" a="1"/>
  <c r="H1570" i="41" a="1"/>
  <c r="H2165" i="41" a="1"/>
  <c r="H1630" i="41" a="1"/>
  <c r="H2296" i="41" a="1"/>
  <c r="H171" i="41" a="1"/>
  <c r="H2420" i="41" a="1"/>
  <c r="H2876" i="41" a="1"/>
  <c r="H1337" i="41" a="1"/>
  <c r="H2383" i="41" a="1"/>
  <c r="H3369" i="41" a="1"/>
  <c r="H1332" i="41" a="1"/>
  <c r="H2525" i="41" a="1"/>
  <c r="H1913" i="41" a="1"/>
  <c r="H2162" i="41" a="1"/>
  <c r="H1407" i="41" a="1"/>
  <c r="H1045" i="41" a="1"/>
  <c r="H455" i="41" a="1"/>
  <c r="H3680" i="41" a="1"/>
  <c r="H3495" i="41" a="1"/>
  <c r="H999" i="41" a="1"/>
  <c r="H695" i="41" a="1"/>
  <c r="H1915" i="41" a="1"/>
  <c r="H1837" i="41" a="1"/>
  <c r="H3406" i="41" a="1"/>
  <c r="H3553" i="41" a="1"/>
  <c r="H1882" i="41" a="1"/>
  <c r="H3365" i="41" a="1"/>
  <c r="H1710" i="41" a="1"/>
  <c r="H532" i="41" a="1"/>
  <c r="H3719" i="41" a="1"/>
  <c r="H1256" i="41" a="1"/>
  <c r="H3413" i="41" a="1"/>
  <c r="H738" i="41" a="1"/>
  <c r="H2041" i="41" a="1"/>
  <c r="H1491" i="41" a="1"/>
  <c r="H3693" i="41" a="1"/>
  <c r="H2335" i="41" a="1"/>
  <c r="H3510" i="41" a="1"/>
  <c r="H1950" i="41" a="1"/>
  <c r="H541" i="41" a="1"/>
  <c r="H940" i="41" a="1"/>
  <c r="H2438" i="41" a="1"/>
  <c r="H2972" i="41" a="1"/>
  <c r="H2779" i="41" a="1"/>
  <c r="H3136" i="41" a="1"/>
  <c r="H1542" i="41" a="1"/>
  <c r="H269" i="41" a="1"/>
  <c r="H2665" i="41" a="1"/>
  <c r="H3235" i="41" a="1"/>
  <c r="H2018" i="41" a="1"/>
  <c r="H808" i="41" a="1"/>
  <c r="H648" i="41" a="1"/>
  <c r="H3009" i="41" a="1"/>
  <c r="H2458" i="41" a="1"/>
  <c r="H2215" i="41" a="1"/>
  <c r="H736" i="41" a="1"/>
  <c r="H2999" i="41" a="1"/>
  <c r="H903" i="41" a="1"/>
  <c r="H1726" i="41" a="1"/>
  <c r="H2738" i="41" a="1"/>
  <c r="H425" i="41" a="1"/>
  <c r="H817" i="41" a="1"/>
  <c r="H2361" i="41" a="1"/>
  <c r="H538" i="41" a="1"/>
  <c r="H2406" i="41" a="1"/>
  <c r="H159" i="41" a="1"/>
  <c r="H2930" i="41" a="1"/>
  <c r="H3374" i="41" a="1"/>
  <c r="H1691" i="41" a="1"/>
  <c r="H418" i="41" a="1"/>
  <c r="H3030" i="41" a="1"/>
  <c r="H2814" i="41" a="1"/>
  <c r="H177" i="41" a="1"/>
  <c r="H311" i="41" a="1"/>
  <c r="H384" i="41" a="1"/>
  <c r="H1614" i="41" a="1"/>
  <c r="H3512" i="41" a="1"/>
  <c r="H982" i="41" a="1"/>
  <c r="H3526" i="41" a="1"/>
  <c r="H414" i="41" a="1"/>
  <c r="H787" i="41" a="1"/>
  <c r="H1824" i="41" a="1"/>
  <c r="H2217" i="41" a="1"/>
  <c r="H42" i="41" a="1"/>
  <c r="H939" i="41" a="1"/>
  <c r="H3541" i="41" a="1"/>
  <c r="H1561" i="41" a="1"/>
  <c r="H431" i="41" a="1"/>
  <c r="H799" i="41" a="1"/>
  <c r="H2762" i="41" a="1"/>
  <c r="H2690" i="41" a="1"/>
  <c r="H3018" i="41" a="1"/>
  <c r="H2880" i="41" a="1"/>
  <c r="H1469" i="41" a="1"/>
  <c r="H1829" i="41" a="1"/>
  <c r="H1860" i="41" a="1"/>
  <c r="H3608" i="41" a="1"/>
  <c r="H838" i="41" a="1"/>
  <c r="H1346" i="41" a="1"/>
  <c r="H1686" i="41" a="1"/>
  <c r="H3727" i="41" a="1"/>
  <c r="H1544" i="41" a="1"/>
  <c r="H1540" i="41" a="1"/>
  <c r="H2693" i="41" a="1"/>
  <c r="H558" i="41" a="1"/>
  <c r="H1508" i="41" a="1"/>
  <c r="H604" i="41" a="1"/>
  <c r="H1243" i="41" a="1"/>
  <c r="H2986" i="41" a="1"/>
  <c r="H2265" i="41" a="1"/>
  <c r="H3007" i="41" a="1"/>
  <c r="H2137" i="41" a="1"/>
  <c r="H1513" i="41" a="1"/>
  <c r="H148" i="41" a="1"/>
  <c r="H219" i="41" a="1"/>
  <c r="H632" i="41" a="1"/>
  <c r="H1652" i="41" a="1"/>
  <c r="H2399" i="41" a="1"/>
  <c r="H1721" i="41" a="1"/>
  <c r="H2913" i="41" a="1"/>
  <c r="H57" i="41" a="1"/>
  <c r="H1769" i="41" a="1"/>
  <c r="H3000" i="41" a="1"/>
  <c r="H2816" i="41" a="1"/>
  <c r="H3488" i="41" a="1"/>
  <c r="H1381" i="41" a="1"/>
  <c r="H952" i="41" a="1"/>
  <c r="H60" i="41" a="1"/>
  <c r="H3520" i="41" a="1"/>
  <c r="H1609" i="41" a="1"/>
  <c r="H2000" i="41" a="1"/>
  <c r="H1743" i="41" a="1"/>
  <c r="H2200" i="41" a="1"/>
  <c r="H2540" i="41" a="1"/>
  <c r="H3323" i="41" a="1"/>
  <c r="H1306" i="41" a="1"/>
  <c r="H1605" i="41" a="1"/>
  <c r="H3046" i="41" a="1"/>
  <c r="H2135" i="41" a="1"/>
  <c r="H325" i="41" a="1"/>
  <c r="H2484" i="41" a="1"/>
  <c r="H3748" i="41" a="1"/>
  <c r="H1158" i="41" a="1"/>
  <c r="H2860" i="41" a="1"/>
  <c r="H1069" i="41" a="1"/>
  <c r="H745" i="41" a="1"/>
  <c r="H1409" i="41" a="1"/>
  <c r="H2160" i="41" a="1"/>
  <c r="H2847" i="41" a="1"/>
  <c r="H947" i="41" a="1"/>
  <c r="H2246" i="41" a="1"/>
  <c r="H3812" i="41" a="1"/>
  <c r="H2085" i="41" a="1"/>
  <c r="H2346" i="41" a="1"/>
  <c r="H1230" i="41" a="1"/>
  <c r="H2707" i="41" a="1"/>
  <c r="H1849" i="41" a="1"/>
  <c r="H1677" i="41" a="1"/>
  <c r="H3641" i="41" a="1"/>
  <c r="H3419" i="41" a="1"/>
  <c r="H908" i="41" a="1"/>
  <c r="H2258" i="41" a="1"/>
  <c r="H2330" i="41" a="1"/>
  <c r="H2295" i="41" a="1"/>
  <c r="H2559" i="41" a="1"/>
  <c r="H1125" i="41" a="1"/>
  <c r="H3532" i="41" a="1"/>
  <c r="H1310" i="41" a="1"/>
  <c r="H1525" i="41" a="1"/>
  <c r="H3098" i="41" a="1"/>
  <c r="H2327" i="41" a="1"/>
  <c r="H3364" i="41" a="1"/>
  <c r="H3087" i="41" a="1"/>
  <c r="H321" i="41" a="1"/>
  <c r="H3659" i="41" a="1"/>
  <c r="H1937" i="41" a="1"/>
  <c r="H3633" i="41" a="1"/>
  <c r="H2727" i="41" a="1"/>
  <c r="H2357" i="41" a="1"/>
  <c r="H2453" i="41" a="1"/>
  <c r="H3588" i="41" a="1"/>
  <c r="H763" i="41" a="1"/>
  <c r="H2938" i="41" a="1"/>
  <c r="H1271" i="41" a="1"/>
  <c r="H1414" i="41" a="1"/>
  <c r="H809" i="41" a="1"/>
  <c r="H2394" i="41" a="1"/>
  <c r="H168" i="41" a="1"/>
  <c r="H1152" i="41" a="1"/>
  <c r="H348" i="41" a="1"/>
  <c r="H3655" i="41" a="1"/>
  <c r="H829" i="41" a="1"/>
  <c r="H2249" i="41" a="1"/>
  <c r="H3305" i="41" a="1"/>
  <c r="H2679" i="41" a="1"/>
  <c r="H3613" i="41" a="1"/>
  <c r="H3632" i="41" a="1"/>
  <c r="H2185" i="41" a="1"/>
  <c r="H2463" i="41" a="1"/>
  <c r="H3185" i="41" a="1"/>
  <c r="H2982" i="41" a="1"/>
  <c r="H2225" i="41" a="1"/>
  <c r="H1434" i="41" a="1"/>
  <c r="H1055" i="41" a="1"/>
  <c r="H2070" i="41" a="1"/>
  <c r="H197" i="41" a="1"/>
  <c r="H1970" i="41" a="1"/>
  <c r="H3492" i="41" a="1"/>
  <c r="H1048" i="41" a="1"/>
  <c r="H740" i="41" a="1"/>
  <c r="H3314" i="41" a="1"/>
  <c r="H2625" i="41" a="1"/>
  <c r="H663" i="41" a="1"/>
  <c r="H606" i="41" a="1"/>
  <c r="H1109" i="41" a="1"/>
  <c r="H1659" i="41" a="1"/>
  <c r="H826" i="41" a="1"/>
  <c r="H715" i="41" a="1"/>
  <c r="H1526" i="41" a="1"/>
  <c r="H3404" i="41" a="1"/>
  <c r="H2430" i="41" a="1"/>
  <c r="H600" i="41" a="1"/>
  <c r="H2244" i="41" a="1"/>
  <c r="H578" i="41" a="1"/>
  <c r="H3601" i="41" a="1"/>
  <c r="H32" i="41" a="1"/>
  <c r="H3217" i="41" a="1"/>
  <c r="H1056" i="41" a="1"/>
  <c r="H2308" i="41" a="1"/>
  <c r="H1151" i="41" a="1"/>
  <c r="H3029" i="41" a="1"/>
  <c r="H703" i="41" a="1"/>
  <c r="H3802" i="41" a="1"/>
  <c r="H2390" i="41" a="1"/>
  <c r="H2256" i="41" a="1"/>
  <c r="H560" i="41" a="1"/>
  <c r="H1571" i="41" a="1"/>
  <c r="H2199" i="41" a="1"/>
  <c r="H965" i="41" a="1"/>
  <c r="H3092" i="41" a="1"/>
  <c r="H51" i="41" a="1"/>
  <c r="H2709" i="41" a="1"/>
  <c r="H1966" i="41" a="1"/>
  <c r="H3143" i="41" a="1"/>
  <c r="H3091" i="41" a="1"/>
  <c r="H3106" i="41" a="1"/>
  <c r="H1537" i="41" a="1"/>
  <c r="H506" i="41" a="1"/>
  <c r="H437" i="41" a="1"/>
  <c r="H851" i="41" a="1"/>
  <c r="H3134" i="41" a="1"/>
  <c r="H2431" i="41" a="1"/>
  <c r="H1725" i="41" a="1"/>
  <c r="H3514" i="41" a="1"/>
  <c r="H760" i="41" a="1"/>
  <c r="H252" i="41" a="1"/>
  <c r="H210" i="41" a="1"/>
  <c r="H3704" i="41" a="1"/>
  <c r="H529" i="41" a="1"/>
  <c r="H2230" i="41" a="1"/>
  <c r="H3464" i="41" a="1"/>
  <c r="H1366" i="41" a="1"/>
  <c r="H2170" i="41" a="1"/>
  <c r="H2174" i="41" a="1"/>
  <c r="H991" i="41" a="1"/>
  <c r="H2912" i="41" a="1"/>
  <c r="H873" i="41" a="1"/>
  <c r="H72" i="41" a="1"/>
  <c r="H2110" i="41" a="1"/>
  <c r="H1952" i="41" a="1"/>
  <c r="H930" i="41" a="1"/>
  <c r="H2722" i="41" a="1"/>
  <c r="H2785" i="41" a="1"/>
  <c r="H1958" i="41" a="1"/>
  <c r="H3678" i="41" a="1"/>
  <c r="H1200" i="41" a="1"/>
  <c r="H102" i="41" a="1"/>
  <c r="H1464" i="41" a="1"/>
  <c r="H1811" i="41" a="1"/>
  <c r="H1360" i="41" a="1"/>
  <c r="H801" i="41" a="1"/>
  <c r="H1057" i="41" a="1"/>
  <c r="H3101" i="41" a="1"/>
  <c r="H1857" i="41" a="1"/>
  <c r="H2911" i="41" a="1"/>
  <c r="H2599" i="41" a="1"/>
  <c r="H2380" i="41" a="1"/>
  <c r="H1847" i="41" a="1"/>
  <c r="H1803" i="41" a="1"/>
  <c r="H1465" i="41" a="1"/>
  <c r="H861" i="41" a="1"/>
  <c r="H1827" i="41" a="1"/>
  <c r="H887" i="41" a="1"/>
  <c r="H3780" i="41" a="1"/>
  <c r="H696" i="41" a="1"/>
  <c r="H654" i="41" a="1"/>
  <c r="H1157" i="41" a="1"/>
  <c r="H165" i="41" a="1"/>
  <c r="H812" i="41" a="1"/>
  <c r="H1064" i="41" a="1"/>
  <c r="H137" i="41" a="1"/>
  <c r="H1257" i="41" a="1"/>
  <c r="H1105" i="41" a="1"/>
  <c r="H3675" i="41" a="1"/>
  <c r="H2053" i="41" a="1"/>
  <c r="H612" i="41" a="1"/>
  <c r="H1480" i="41" a="1"/>
  <c r="H3381" i="41" a="1"/>
  <c r="H607" i="41" a="1"/>
  <c r="H1038" i="41" a="1"/>
  <c r="H995" i="41" a="1"/>
  <c r="H641" i="41" a="1"/>
  <c r="H784" i="41" a="1"/>
  <c r="H136" i="41" a="1"/>
  <c r="H2505" i="41" a="1"/>
  <c r="H3687" i="41" a="1"/>
  <c r="H1493" i="41" a="1"/>
  <c r="H3260" i="41" a="1"/>
  <c r="H181" i="41" a="1"/>
  <c r="H2443" i="41" a="1"/>
  <c r="H2826" i="41" a="1"/>
  <c r="H2313" i="41" a="1"/>
  <c r="H2209" i="41" a="1"/>
  <c r="H2992" i="41" a="1"/>
  <c r="H2182" i="41" a="1"/>
  <c r="H267" i="41" a="1"/>
  <c r="H3300" i="41" a="1"/>
  <c r="H251" i="41" a="1"/>
  <c r="H1452" i="41" a="1"/>
  <c r="H1419" i="41" a="1"/>
  <c r="H2480" i="41" a="1"/>
  <c r="H361" i="41" a="1"/>
  <c r="H2901" i="41" a="1"/>
  <c r="H2975" i="41" a="1"/>
  <c r="H1068" i="41" a="1"/>
  <c r="H2750" i="41" a="1"/>
  <c r="H1358" i="41" a="1"/>
  <c r="H2476" i="41" a="1"/>
  <c r="H115" i="41" a="1"/>
  <c r="H262" i="41" a="1"/>
  <c r="H1231" i="41" a="1"/>
  <c r="H3449" i="41" a="1"/>
  <c r="H2119" i="41" a="1"/>
  <c r="H1574" i="41" a="1"/>
  <c r="H1616" i="41" a="1"/>
  <c r="H2923" i="41" a="1"/>
  <c r="H435" i="41" a="1"/>
  <c r="H2681" i="41" a="1"/>
  <c r="H3771" i="41" a="1"/>
  <c r="H1936" i="41" a="1"/>
  <c r="H3108" i="41" a="1"/>
  <c r="H3202" i="41" a="1"/>
  <c r="H1389" i="41" a="1"/>
  <c r="H3208" i="41" a="1"/>
  <c r="H3616" i="41" a="1"/>
  <c r="H3760" i="41" a="1"/>
  <c r="H1878" i="41" a="1"/>
  <c r="H2827" i="41" a="1"/>
  <c r="H1382" i="41" a="1"/>
  <c r="H523" i="41" a="1"/>
  <c r="H1088" i="41" a="1"/>
  <c r="H2190" i="41" a="1"/>
  <c r="H2159" i="41" a="1"/>
  <c r="H681" i="41" a="1"/>
  <c r="H2356" i="41" a="1"/>
  <c r="H3247" i="41" a="1"/>
  <c r="H1751" i="41" a="1"/>
  <c r="H1212" i="41" a="1"/>
  <c r="H1191" i="41" a="1"/>
  <c r="H973" i="41" a="1"/>
  <c r="H2600" i="41" a="1"/>
  <c r="H3109" i="41" a="1"/>
  <c r="H413" i="41" a="1"/>
  <c r="H205" i="41" a="1"/>
  <c r="H3071" i="41" a="1"/>
  <c r="H2515" i="41" a="1"/>
  <c r="H3313" i="41" a="1"/>
  <c r="H3016" i="41" a="1"/>
  <c r="H1938" i="41" a="1"/>
  <c r="H1241" i="41" a="1"/>
  <c r="H307" i="41" a="1"/>
  <c r="H1735" i="41" a="1"/>
  <c r="H888" i="41" a="1"/>
  <c r="H1579" i="41" a="1"/>
  <c r="H207" i="41" a="1"/>
  <c r="H309" i="41" a="1"/>
  <c r="H2802" i="41" a="1"/>
  <c r="H2680" i="41" a="1"/>
  <c r="H3469" i="41" a="1"/>
  <c r="H2237" i="41" a="1"/>
  <c r="H1245" i="41" a="1"/>
  <c r="H1705" i="41" a="1"/>
  <c r="H270" i="41" a="1"/>
  <c r="H3123" i="41" a="1"/>
  <c r="H2133" i="41" a="1"/>
  <c r="H1071" i="41" a="1"/>
  <c r="H141" i="41" a="1"/>
  <c r="H2664" i="41" a="1"/>
  <c r="H3189" i="41" a="1"/>
  <c r="H3482" i="41" a="1"/>
  <c r="H2564" i="41" a="1"/>
  <c r="H63" i="41" a="1"/>
  <c r="H2547" i="41" a="1"/>
  <c r="H964" i="41" a="1"/>
  <c r="H1142" i="41" a="1"/>
  <c r="H555" i="41" a="1"/>
  <c r="H2644" i="41" a="1"/>
  <c r="H1802" i="41" a="1"/>
  <c r="H3386" i="41" a="1"/>
  <c r="H1755" i="41" a="1"/>
  <c r="H1194" i="41" a="1"/>
  <c r="H2658" i="41" a="1"/>
  <c r="H261" i="41" a="1"/>
  <c r="H2166" i="41" a="1"/>
  <c r="H1026" i="41" a="1"/>
  <c r="H2968" i="41" a="1"/>
  <c r="H890" i="41" a="1"/>
  <c r="H2397" i="41" a="1"/>
  <c r="H1741" i="41" a="1"/>
  <c r="H292" i="41" a="1"/>
  <c r="H2657" i="41" a="1"/>
  <c r="H2965" i="41" a="1"/>
  <c r="H3013" i="41" a="1"/>
  <c r="H824" i="41" a="1"/>
  <c r="H2944" i="41" a="1"/>
  <c r="H1675" i="41" a="1"/>
  <c r="H2736" i="41" a="1"/>
  <c r="H2491" i="41" a="1"/>
  <c r="H561" i="41" a="1"/>
  <c r="H2329" i="41" a="1"/>
  <c r="H3811" i="41" a="1"/>
  <c r="H958" i="41" a="1"/>
  <c r="H222" i="41" a="1"/>
  <c r="H3603" i="41" a="1"/>
  <c r="H2184" i="41" a="1"/>
  <c r="H173" i="41" a="1"/>
  <c r="H2639" i="41" a="1"/>
  <c r="H1998" i="41" a="1"/>
  <c r="H922" i="41" a="1"/>
  <c r="H1895" i="41" a="1"/>
  <c r="H2766" i="41" a="1"/>
  <c r="H1363" i="41" a="1"/>
  <c r="H2223" i="41" a="1"/>
  <c r="H2544" i="41" a="1"/>
  <c r="H1210" i="41" a="1"/>
  <c r="H1221" i="41" a="1"/>
  <c r="H737" i="41" a="1"/>
  <c r="H1074" i="41" a="1"/>
  <c r="H26" i="41" a="1"/>
  <c r="H3475" i="41" a="1"/>
  <c r="H3457" i="41" a="1"/>
  <c r="H215" i="41" a="1"/>
  <c r="H571" i="41" a="1"/>
  <c r="H2077" i="41" a="1"/>
  <c r="H722" i="41" a="1"/>
  <c r="H2130" i="41" a="1"/>
  <c r="H2626" i="41" a="1"/>
  <c r="H276" i="41" a="1"/>
  <c r="H2790" i="41" a="1"/>
  <c r="H1689" i="41" a="1"/>
  <c r="H3012" i="41" a="1"/>
  <c r="H3193" i="41" a="1"/>
  <c r="H3433" i="41" a="1"/>
  <c r="H3293" i="41" a="1"/>
  <c r="H88" i="41" a="1"/>
  <c r="H481" i="41" a="1"/>
  <c r="H2437" i="41" a="1"/>
  <c r="H412" i="41" a="1"/>
  <c r="H2956" i="41" a="1"/>
  <c r="H694" i="41" a="1"/>
  <c r="H1050" i="41" a="1"/>
  <c r="H1426" i="41" a="1"/>
  <c r="H3665" i="41" a="1"/>
  <c r="H2919" i="41" a="1"/>
  <c r="H785" i="41" a="1"/>
  <c r="H2232" i="41" a="1"/>
  <c r="H318" i="41" a="1"/>
  <c r="H1907" i="41" a="1"/>
  <c r="H803" i="41" a="1"/>
  <c r="H827" i="41" a="1"/>
  <c r="H1547" i="41" a="1"/>
  <c r="H1648" i="41" a="1"/>
  <c r="H2535" i="41" a="1"/>
  <c r="H1141" i="41" a="1"/>
  <c r="H2619" i="41" a="1"/>
  <c r="H3627" i="41" a="1"/>
  <c r="H1444" i="41" a="1"/>
  <c r="H881" i="41" a="1"/>
  <c r="H2299" i="41" a="1"/>
  <c r="H2187" i="41" a="1"/>
  <c r="H194" i="41" a="1"/>
  <c r="H2984" i="41" a="1"/>
  <c r="H843" i="41" a="1"/>
  <c r="H577" i="41" a="1"/>
  <c r="H249" i="41" a="1"/>
  <c r="H2524" i="41" a="1"/>
  <c r="H1893" i="41" a="1"/>
  <c r="H2470" i="41" a="1"/>
  <c r="H1816" i="41" a="1"/>
  <c r="H3537" i="41" a="1"/>
  <c r="H2261" i="41" a="1"/>
  <c r="H2839" i="41" a="1"/>
  <c r="H1963" i="41" a="1"/>
  <c r="H2937" i="41" a="1"/>
  <c r="H1364" i="41" a="1"/>
  <c r="H1760" i="41" a="1"/>
  <c r="H2336" i="41" a="1"/>
  <c r="H2312" i="41" a="1"/>
  <c r="H3025" i="41" a="1"/>
  <c r="H2409" i="41" a="1"/>
  <c r="H3599" i="41" a="1"/>
  <c r="H1739" i="41" a="1"/>
  <c r="H2539" i="41" a="1"/>
  <c r="H1515" i="41" a="1"/>
  <c r="H2846" i="41" a="1"/>
  <c r="H477" i="41" a="1"/>
  <c r="H2627" i="41" a="1"/>
  <c r="H993" i="41" a="1"/>
  <c r="H3459" i="41" a="1"/>
  <c r="H2099" i="41" a="1"/>
  <c r="H3400" i="41" a="1"/>
  <c r="H351" i="41" a="1"/>
  <c r="H2951" i="41" a="1"/>
  <c r="H1324" i="41" a="1"/>
  <c r="H2744" i="41" a="1"/>
  <c r="H3309" i="41" a="1"/>
  <c r="H1062" i="41" a="1"/>
  <c r="H2334" i="41" a="1"/>
  <c r="H596" i="41" a="1"/>
  <c r="H1866" i="41" a="1"/>
  <c r="H582" i="41" a="1"/>
  <c r="H2687" i="41" a="1"/>
  <c r="H661" i="41" a="1"/>
  <c r="H301" i="41" a="1"/>
  <c r="H1880" i="41" a="1"/>
  <c r="H355" i="41" a="1"/>
  <c r="H3390" i="41" a="1"/>
  <c r="H2963" i="41" a="1"/>
  <c r="H701" i="41" a="1"/>
  <c r="H3417" i="41" a="1"/>
  <c r="H2082" i="41" a="1"/>
  <c r="H3698" i="41" a="1"/>
  <c r="H934" i="41" a="1"/>
  <c r="H980" i="41" a="1"/>
  <c r="H2749" i="41" a="1"/>
  <c r="H3036" i="41" a="1"/>
  <c r="H304" i="41" a="1"/>
  <c r="H3015" i="41" a="1"/>
  <c r="H1006" i="41" a="1"/>
  <c r="H3129" i="41" a="1"/>
  <c r="H987" i="41" a="1"/>
  <c r="H1520" i="41" a="1"/>
  <c r="H1207" i="41" a="1"/>
  <c r="H130" i="41" a="1"/>
  <c r="H1242" i="41" a="1"/>
  <c r="H3612" i="41" a="1"/>
  <c r="H686" i="41" a="1"/>
  <c r="H811" i="41" a="1"/>
  <c r="H287" i="41" a="1"/>
  <c r="H3668" i="41" a="1"/>
  <c r="H3531" i="41" a="1"/>
  <c r="H1846" i="41" a="1"/>
  <c r="H2373" i="41" a="1"/>
  <c r="H447" i="41" a="1"/>
  <c r="H1932" i="41" a="1"/>
  <c r="H2138" i="41" a="1"/>
  <c r="H2621" i="41" a="1"/>
  <c r="H256" i="41" a="1"/>
  <c r="H2405" i="41" a="1"/>
  <c r="H2302" i="41" a="1"/>
  <c r="H3068" i="41" a="1"/>
  <c r="H2459" i="41" a="1"/>
  <c r="H1737" i="41" a="1"/>
  <c r="H3545" i="41" a="1"/>
  <c r="H161" i="41" a="1"/>
  <c r="H2100" i="41" a="1"/>
  <c r="H294" i="41" a="1"/>
  <c r="H2763" i="41" a="1"/>
  <c r="H3169" i="41" a="1"/>
  <c r="H2993" i="41" a="1"/>
  <c r="H23" i="41" a="1"/>
  <c r="H3777" i="41" a="1"/>
  <c r="H3777" i="41" l="1"/>
  <c r="H23" i="41"/>
  <c r="H2993" i="41"/>
  <c r="H3169" i="41"/>
  <c r="H2763" i="41"/>
  <c r="H294" i="41"/>
  <c r="H2100" i="41"/>
  <c r="H161" i="41"/>
  <c r="H3545" i="41"/>
  <c r="H1737" i="41"/>
  <c r="H2459" i="41"/>
  <c r="H3068" i="41"/>
  <c r="H2302" i="41"/>
  <c r="H2405" i="41"/>
  <c r="H256" i="41"/>
  <c r="H2621" i="41"/>
  <c r="H2138" i="41"/>
  <c r="H1932" i="41"/>
  <c r="H447" i="41"/>
  <c r="H2373" i="41"/>
  <c r="H1846" i="41"/>
  <c r="H3531" i="41"/>
  <c r="H3668" i="41"/>
  <c r="H287" i="41"/>
  <c r="H811" i="41"/>
  <c r="H686" i="41"/>
  <c r="H3612" i="41"/>
  <c r="H1242" i="41"/>
  <c r="H130" i="41"/>
  <c r="H1207" i="41"/>
  <c r="H1520" i="41"/>
  <c r="H987" i="41"/>
  <c r="H3129" i="41"/>
  <c r="H1006" i="41"/>
  <c r="H3015" i="41"/>
  <c r="H304" i="41"/>
  <c r="H3036" i="41"/>
  <c r="H2749" i="41"/>
  <c r="H980" i="41"/>
  <c r="H934" i="41"/>
  <c r="H3698" i="41"/>
  <c r="H2082" i="41"/>
  <c r="H3417" i="41"/>
  <c r="H701" i="41"/>
  <c r="H2963" i="41"/>
  <c r="H3390" i="41"/>
  <c r="H355" i="41"/>
  <c r="H1880" i="41"/>
  <c r="H301" i="41"/>
  <c r="H661" i="41"/>
  <c r="H2687" i="41"/>
  <c r="H582" i="41"/>
  <c r="H1866" i="41"/>
  <c r="H596" i="41"/>
  <c r="H2334" i="41"/>
  <c r="H1062" i="41"/>
  <c r="H3309" i="41"/>
  <c r="H2744" i="41"/>
  <c r="H1324" i="41"/>
  <c r="H2951" i="41"/>
  <c r="H351" i="41"/>
  <c r="H3400" i="41"/>
  <c r="H2099" i="41"/>
  <c r="H3459" i="41"/>
  <c r="H993" i="41"/>
  <c r="H2627" i="41"/>
  <c r="H477" i="41"/>
  <c r="H2846" i="41"/>
  <c r="H1515" i="41"/>
  <c r="H2539" i="41"/>
  <c r="H1739" i="41"/>
  <c r="H3599" i="41"/>
  <c r="H2409" i="41"/>
  <c r="H3025" i="41"/>
  <c r="H2312" i="41"/>
  <c r="H2336" i="41"/>
  <c r="H1760" i="41"/>
  <c r="H1364" i="41"/>
  <c r="H2937" i="41"/>
  <c r="H1963" i="41"/>
  <c r="H2839" i="41"/>
  <c r="H2261" i="41"/>
  <c r="H3537" i="41"/>
  <c r="H1816" i="41"/>
  <c r="H2470" i="41"/>
  <c r="H1893" i="41"/>
  <c r="H2524" i="41"/>
  <c r="H249" i="41"/>
  <c r="H577" i="41"/>
  <c r="H843" i="41"/>
  <c r="H2984" i="41"/>
  <c r="H194" i="41"/>
  <c r="H2187" i="41"/>
  <c r="H2299" i="41"/>
  <c r="H881" i="41"/>
  <c r="H1444" i="41"/>
  <c r="H3627" i="41"/>
  <c r="H2619" i="41"/>
  <c r="H1141" i="41"/>
  <c r="H2535" i="41"/>
  <c r="H1648" i="41"/>
  <c r="H1547" i="41"/>
  <c r="H827" i="41"/>
  <c r="H803" i="41"/>
  <c r="H1907" i="41"/>
  <c r="H318" i="41"/>
  <c r="H2232" i="41"/>
  <c r="H785" i="41"/>
  <c r="H2919" i="41"/>
  <c r="H3665" i="41"/>
  <c r="H1426" i="41"/>
  <c r="H1050" i="41"/>
  <c r="H694" i="41"/>
  <c r="H2956" i="41"/>
  <c r="H412" i="41"/>
  <c r="H2437" i="41"/>
  <c r="H481" i="41"/>
  <c r="H88" i="41"/>
  <c r="H3293" i="41"/>
  <c r="H3433" i="41"/>
  <c r="H3193" i="41"/>
  <c r="H3012" i="41"/>
  <c r="H1689" i="41"/>
  <c r="H2790" i="41"/>
  <c r="H276" i="41"/>
  <c r="H2626" i="41"/>
  <c r="H2130" i="41"/>
  <c r="H722" i="41"/>
  <c r="H2077" i="41"/>
  <c r="H571" i="41"/>
  <c r="H215" i="41"/>
  <c r="H3457" i="41"/>
  <c r="H3475" i="41"/>
  <c r="H26" i="41"/>
  <c r="H1074" i="41"/>
  <c r="H737" i="41"/>
  <c r="H1221" i="41"/>
  <c r="H1210" i="41"/>
  <c r="H2544" i="41"/>
  <c r="H2223" i="41"/>
  <c r="H1363" i="41"/>
  <c r="H2766" i="41"/>
  <c r="H1895" i="41"/>
  <c r="H922" i="41"/>
  <c r="H1998" i="41"/>
  <c r="H2639" i="41"/>
  <c r="H173" i="41"/>
  <c r="H2184" i="41"/>
  <c r="H3603" i="41"/>
  <c r="H222" i="41"/>
  <c r="H958" i="41"/>
  <c r="H3811" i="41"/>
  <c r="H2329" i="41"/>
  <c r="H561" i="41"/>
  <c r="H2491" i="41"/>
  <c r="H2736" i="41"/>
  <c r="H1675" i="41"/>
  <c r="H2944" i="41"/>
  <c r="H824" i="41"/>
  <c r="H3013" i="41"/>
  <c r="H2965" i="41"/>
  <c r="H2657" i="41"/>
  <c r="H292" i="41"/>
  <c r="H1741" i="41"/>
  <c r="H2397" i="41"/>
  <c r="H890" i="41"/>
  <c r="H2968" i="41"/>
  <c r="H1026" i="41"/>
  <c r="H2166" i="41"/>
  <c r="H261" i="41"/>
  <c r="H2658" i="41"/>
  <c r="H1194" i="41"/>
  <c r="H1755" i="41"/>
  <c r="H3386" i="41"/>
  <c r="H1802" i="41"/>
  <c r="H2644" i="41"/>
  <c r="H555" i="41"/>
  <c r="H1142" i="41"/>
  <c r="H964" i="41"/>
  <c r="H2547" i="41"/>
  <c r="H63" i="41"/>
  <c r="H2564" i="41"/>
  <c r="H3482" i="41"/>
  <c r="H3189" i="41"/>
  <c r="H2664" i="41"/>
  <c r="H141" i="41"/>
  <c r="H1071" i="41"/>
  <c r="H2133" i="41"/>
  <c r="H3123" i="41"/>
  <c r="H270" i="41"/>
  <c r="H1705" i="41"/>
  <c r="H1245" i="41"/>
  <c r="H2237" i="41"/>
  <c r="H3469" i="41"/>
  <c r="H2680" i="41"/>
  <c r="H2802" i="41"/>
  <c r="H309" i="41"/>
  <c r="H207" i="41"/>
  <c r="H1579" i="41"/>
  <c r="H888" i="41"/>
  <c r="H1735" i="41"/>
  <c r="H307" i="41"/>
  <c r="H1241" i="41"/>
  <c r="H1938" i="41"/>
  <c r="H3016" i="41"/>
  <c r="H3313" i="41"/>
  <c r="H2515" i="41"/>
  <c r="H3071" i="41"/>
  <c r="H205" i="41"/>
  <c r="H413" i="41"/>
  <c r="H3109" i="41"/>
  <c r="H2600" i="41"/>
  <c r="H973" i="41"/>
  <c r="H1191" i="41"/>
  <c r="H1212" i="41"/>
  <c r="H1751" i="41"/>
  <c r="H3247" i="41"/>
  <c r="H2356" i="41"/>
  <c r="H681" i="41"/>
  <c r="H2159" i="41"/>
  <c r="H2190" i="41"/>
  <c r="H1088" i="41"/>
  <c r="H523" i="41"/>
  <c r="H1382" i="41"/>
  <c r="H2827" i="41"/>
  <c r="H1878" i="41"/>
  <c r="H3760" i="41"/>
  <c r="H3616" i="41"/>
  <c r="H3208" i="41"/>
  <c r="H1389" i="41"/>
  <c r="H3202" i="41"/>
  <c r="H3108" i="41"/>
  <c r="H1936" i="41"/>
  <c r="H3771" i="41"/>
  <c r="H2681" i="41"/>
  <c r="H435" i="41"/>
  <c r="H2923" i="41"/>
  <c r="H1616" i="41"/>
  <c r="H1574" i="41"/>
  <c r="H2119" i="41"/>
  <c r="H3449" i="41"/>
  <c r="H1231" i="41"/>
  <c r="H262" i="41"/>
  <c r="H115" i="41"/>
  <c r="H2476" i="41"/>
  <c r="H1358" i="41"/>
  <c r="H2750" i="41"/>
  <c r="H1068" i="41"/>
  <c r="H2975" i="41"/>
  <c r="H2901" i="41"/>
  <c r="H361" i="41"/>
  <c r="H2480" i="41"/>
  <c r="H1419" i="41"/>
  <c r="H1452" i="41"/>
  <c r="H251" i="41"/>
  <c r="H3300" i="41"/>
  <c r="H267" i="41"/>
  <c r="H2182" i="41"/>
  <c r="H2992" i="41"/>
  <c r="H2209" i="41"/>
  <c r="H2313" i="41"/>
  <c r="H2826" i="41"/>
  <c r="H2443" i="41"/>
  <c r="H181" i="41"/>
  <c r="H3260" i="41"/>
  <c r="H1493" i="41"/>
  <c r="H3687" i="41"/>
  <c r="H2505" i="41"/>
  <c r="H136" i="41"/>
  <c r="H784" i="41"/>
  <c r="H641" i="41"/>
  <c r="H995" i="41"/>
  <c r="H1038" i="41"/>
  <c r="H607" i="41"/>
  <c r="H3381" i="41"/>
  <c r="H1480" i="41"/>
  <c r="H612" i="41"/>
  <c r="H2053" i="41"/>
  <c r="H3675" i="41"/>
  <c r="H1105" i="41"/>
  <c r="H1257" i="41"/>
  <c r="H137" i="41"/>
  <c r="H1064" i="41"/>
  <c r="H812" i="41"/>
  <c r="H165" i="41"/>
  <c r="H1157" i="41"/>
  <c r="H654" i="41"/>
  <c r="H696" i="41"/>
  <c r="H3780" i="41"/>
  <c r="H887" i="41"/>
  <c r="H1827" i="41"/>
  <c r="H861" i="41"/>
  <c r="H1465" i="41"/>
  <c r="H1803" i="41"/>
  <c r="H1847" i="41"/>
  <c r="H2380" i="41"/>
  <c r="H2599" i="41"/>
  <c r="H2911" i="41"/>
  <c r="H1857" i="41"/>
  <c r="H3101" i="41"/>
  <c r="H1057" i="41"/>
  <c r="H801" i="41"/>
  <c r="H1360" i="41"/>
  <c r="H1811" i="41"/>
  <c r="H1464" i="41"/>
  <c r="H102" i="41"/>
  <c r="H1200" i="41"/>
  <c r="H3678" i="41"/>
  <c r="H1958" i="41"/>
  <c r="H2785" i="41"/>
  <c r="H2722" i="41"/>
  <c r="H930" i="41"/>
  <c r="H1952" i="41"/>
  <c r="H2110" i="41"/>
  <c r="H72" i="41"/>
  <c r="H873" i="41"/>
  <c r="H2912" i="41"/>
  <c r="H991" i="41"/>
  <c r="H2174" i="41"/>
  <c r="H2170" i="41"/>
  <c r="H1366" i="41"/>
  <c r="H3464" i="41"/>
  <c r="H2230" i="41"/>
  <c r="H529" i="41"/>
  <c r="H3704" i="41"/>
  <c r="H210" i="41"/>
  <c r="H252" i="41"/>
  <c r="H760" i="41"/>
  <c r="H3514" i="41"/>
  <c r="H1725" i="41"/>
  <c r="H2431" i="41"/>
  <c r="H3134" i="41"/>
  <c r="H851" i="41"/>
  <c r="H437" i="41"/>
  <c r="H506" i="41"/>
  <c r="H1537" i="41"/>
  <c r="H3106" i="41"/>
  <c r="H3091" i="41"/>
  <c r="H3143" i="41"/>
  <c r="H1966" i="41"/>
  <c r="H2709" i="41"/>
  <c r="H51" i="41"/>
  <c r="H3092" i="41"/>
  <c r="H965" i="41"/>
  <c r="H2199" i="41"/>
  <c r="H1571" i="41"/>
  <c r="H560" i="41"/>
  <c r="H2256" i="41"/>
  <c r="H2390" i="41"/>
  <c r="H3802" i="41"/>
  <c r="H703" i="41"/>
  <c r="H3029" i="41"/>
  <c r="H1151" i="41"/>
  <c r="H2308" i="41"/>
  <c r="H1056" i="41"/>
  <c r="H3217" i="41"/>
  <c r="H32" i="41"/>
  <c r="H3601" i="41"/>
  <c r="H578" i="41"/>
  <c r="H2244" i="41"/>
  <c r="H600" i="41"/>
  <c r="H2430" i="41"/>
  <c r="H3404" i="41"/>
  <c r="H1526" i="41"/>
  <c r="H715" i="41"/>
  <c r="H826" i="41"/>
  <c r="H1659" i="41"/>
  <c r="H1109" i="41"/>
  <c r="H606" i="41"/>
  <c r="H663" i="41"/>
  <c r="H2625" i="41"/>
  <c r="H3314" i="41"/>
  <c r="H740" i="41"/>
  <c r="H1048" i="41"/>
  <c r="H3492" i="41"/>
  <c r="H1970" i="41"/>
  <c r="H197" i="41"/>
  <c r="H2070" i="41"/>
  <c r="H1055" i="41"/>
  <c r="H1434" i="41"/>
  <c r="H2225" i="41"/>
  <c r="H2982" i="41"/>
  <c r="H3185" i="41"/>
  <c r="H2463" i="41"/>
  <c r="H2185" i="41"/>
  <c r="H3632" i="41"/>
  <c r="H3613" i="41"/>
  <c r="H2679" i="41"/>
  <c r="H3305" i="41"/>
  <c r="H2249" i="41"/>
  <c r="H829" i="41"/>
  <c r="H3655" i="41"/>
  <c r="H348" i="41"/>
  <c r="H1152" i="41"/>
  <c r="H168" i="41"/>
  <c r="H2394" i="41"/>
  <c r="H809" i="41"/>
  <c r="H1414" i="41"/>
  <c r="H1271" i="41"/>
  <c r="H2938" i="41"/>
  <c r="H763" i="41"/>
  <c r="H3588" i="41"/>
  <c r="H2453" i="41"/>
  <c r="H2357" i="41"/>
  <c r="H2727" i="41"/>
  <c r="H3633" i="41"/>
  <c r="H1937" i="41"/>
  <c r="H3659" i="41"/>
  <c r="H321" i="41"/>
  <c r="H3087" i="41"/>
  <c r="H3364" i="41"/>
  <c r="H2327" i="41"/>
  <c r="H3098" i="41"/>
  <c r="H1525" i="41"/>
  <c r="H1310" i="41"/>
  <c r="H3532" i="41"/>
  <c r="H1125" i="41"/>
  <c r="H2559" i="41"/>
  <c r="H2295" i="41"/>
  <c r="H2330" i="41"/>
  <c r="H2258" i="41"/>
  <c r="H908" i="41"/>
  <c r="H3419" i="41"/>
  <c r="H3641" i="41"/>
  <c r="H1677" i="41"/>
  <c r="H1849" i="41"/>
  <c r="H2707" i="41"/>
  <c r="H1230" i="41"/>
  <c r="H2346" i="41"/>
  <c r="H2085" i="41"/>
  <c r="H3812" i="41"/>
  <c r="H2246" i="41"/>
  <c r="H947" i="41"/>
  <c r="H2847" i="41"/>
  <c r="H2160" i="41"/>
  <c r="H1409" i="41"/>
  <c r="H745" i="41"/>
  <c r="H1069" i="41"/>
  <c r="H2860" i="41"/>
  <c r="H1158" i="41"/>
  <c r="H3748" i="41"/>
  <c r="H2484" i="41"/>
  <c r="H325" i="41"/>
  <c r="H2135" i="41"/>
  <c r="H3046" i="41"/>
  <c r="H1605" i="41"/>
  <c r="H1306" i="41"/>
  <c r="H3323" i="41"/>
  <c r="H2540" i="41"/>
  <c r="H2200" i="41"/>
  <c r="H1743" i="41"/>
  <c r="H2000" i="41"/>
  <c r="H1609" i="41"/>
  <c r="H3520" i="41"/>
  <c r="H60" i="41"/>
  <c r="H952" i="41"/>
  <c r="H1381" i="41"/>
  <c r="H3488" i="41"/>
  <c r="H2816" i="41"/>
  <c r="H3000" i="41"/>
  <c r="H1769" i="41"/>
  <c r="H57" i="41"/>
  <c r="H2913" i="41"/>
  <c r="H1721" i="41"/>
  <c r="H2399" i="41"/>
  <c r="H1652" i="41"/>
  <c r="H632" i="41"/>
  <c r="H219" i="41"/>
  <c r="H148" i="41"/>
  <c r="H1513" i="41"/>
  <c r="H2137" i="41"/>
  <c r="H3007" i="41"/>
  <c r="H2265" i="41"/>
  <c r="H2986" i="41"/>
  <c r="H1243" i="41"/>
  <c r="H604" i="41"/>
  <c r="H1508" i="41"/>
  <c r="H558" i="41"/>
  <c r="H2693" i="41"/>
  <c r="H1540" i="41"/>
  <c r="H1544" i="41"/>
  <c r="H3727" i="41"/>
  <c r="H1686" i="41"/>
  <c r="H1346" i="41"/>
  <c r="H838" i="41"/>
  <c r="H3608" i="41"/>
  <c r="H1860" i="41"/>
  <c r="H1829" i="41"/>
  <c r="H1469" i="41"/>
  <c r="H2880" i="41"/>
  <c r="H3018" i="41"/>
  <c r="H2690" i="41"/>
  <c r="H2762" i="41"/>
  <c r="H799" i="41"/>
  <c r="H431" i="41"/>
  <c r="H1561" i="41"/>
  <c r="H3541" i="41"/>
  <c r="H939" i="41"/>
  <c r="H42" i="41"/>
  <c r="H2217" i="41"/>
  <c r="H1824" i="41"/>
  <c r="H787" i="41"/>
  <c r="H414" i="41"/>
  <c r="H3526" i="41"/>
  <c r="H982" i="41"/>
  <c r="H3512" i="41"/>
  <c r="H1614" i="41"/>
  <c r="H384" i="41"/>
  <c r="H311" i="41"/>
  <c r="H177" i="41"/>
  <c r="H2814" i="41"/>
  <c r="H3030" i="41"/>
  <c r="H418" i="41"/>
  <c r="H1691" i="41"/>
  <c r="H3374" i="41"/>
  <c r="H2930" i="41"/>
  <c r="H159" i="41"/>
  <c r="H2406" i="41"/>
  <c r="H538" i="41"/>
  <c r="H2361" i="41"/>
  <c r="H817" i="41"/>
  <c r="H425" i="41"/>
  <c r="H2738" i="41"/>
  <c r="H1726" i="41"/>
  <c r="H903" i="41"/>
  <c r="H2999" i="41"/>
  <c r="H736" i="41"/>
  <c r="H2215" i="41"/>
  <c r="H2458" i="41"/>
  <c r="H3009" i="41"/>
  <c r="H648" i="41"/>
  <c r="H808" i="41"/>
  <c r="H2018" i="41"/>
  <c r="H3235" i="41"/>
  <c r="H2665" i="41"/>
  <c r="H269" i="41"/>
  <c r="H1542" i="41"/>
  <c r="H3136" i="41"/>
  <c r="H2779" i="41"/>
  <c r="H2972" i="41"/>
  <c r="H2438" i="41"/>
  <c r="H940" i="41"/>
  <c r="H541" i="41"/>
  <c r="H1950" i="41"/>
  <c r="H3510" i="41"/>
  <c r="H2335" i="41"/>
  <c r="H3693" i="41"/>
  <c r="H1491" i="41"/>
  <c r="H2041" i="41"/>
  <c r="H738" i="41"/>
  <c r="H3413" i="41"/>
  <c r="H1256" i="41"/>
  <c r="H3719" i="41"/>
  <c r="H532" i="41"/>
  <c r="H1710" i="41"/>
  <c r="H3365" i="41"/>
  <c r="H1882" i="41"/>
  <c r="H3553" i="41"/>
  <c r="H3406" i="41"/>
  <c r="H1837" i="41"/>
  <c r="H1915" i="41"/>
  <c r="H695" i="41"/>
  <c r="H999" i="41"/>
  <c r="H3495" i="41"/>
  <c r="H3680" i="41"/>
  <c r="H455" i="41"/>
  <c r="H1045" i="41"/>
  <c r="H1407" i="41"/>
  <c r="H2162" i="41"/>
  <c r="H1913" i="41"/>
  <c r="H2525" i="41"/>
  <c r="H1332" i="41"/>
  <c r="H3369" i="41"/>
  <c r="H2383" i="41"/>
  <c r="H1337" i="41"/>
  <c r="H2876" i="41"/>
  <c r="H2420" i="41"/>
  <c r="H171" i="41"/>
  <c r="H2296" i="41"/>
  <c r="H1630" i="41"/>
  <c r="H2165" i="41"/>
  <c r="H1570" i="41"/>
  <c r="H3177" i="41"/>
  <c r="H2412" i="41"/>
  <c r="H3535" i="41"/>
  <c r="H1345" i="41"/>
  <c r="H127" i="41"/>
  <c r="H3249" i="41"/>
  <c r="H2279" i="41"/>
  <c r="H1039" i="41"/>
  <c r="H233" i="41"/>
  <c r="H1128" i="41"/>
  <c r="H1757" i="41"/>
  <c r="H1206" i="41"/>
  <c r="H941" i="41"/>
  <c r="H3554" i="41"/>
  <c r="H452" i="41"/>
  <c r="H2926" i="41"/>
  <c r="H1146" i="41"/>
  <c r="H2179" i="41"/>
  <c r="H3051" i="41"/>
  <c r="H2061" i="41"/>
  <c r="H2916" i="41"/>
  <c r="H1112" i="41"/>
  <c r="H2316" i="41"/>
  <c r="H342" i="41"/>
  <c r="H3529" i="41"/>
  <c r="H3104" i="41"/>
  <c r="H169" i="41"/>
  <c r="H178" i="41"/>
  <c r="H3317" i="41"/>
  <c r="H590" i="41"/>
  <c r="H2001" i="41"/>
  <c r="H2102" i="41"/>
  <c r="H1656" i="41"/>
  <c r="H2801" i="41"/>
  <c r="H732" i="41"/>
  <c r="H132" i="41"/>
  <c r="H754" i="41"/>
  <c r="H2338" i="41"/>
  <c r="H687" i="41"/>
  <c r="H1428" i="41"/>
  <c r="H364" i="41"/>
  <c r="H3054" i="41"/>
  <c r="H2969" i="41"/>
  <c r="H2910" i="41"/>
  <c r="H3064" i="41"/>
  <c r="H3042" i="41"/>
  <c r="H1273" i="41"/>
  <c r="H1437" i="41"/>
  <c r="H2436" i="41"/>
  <c r="H1118" i="41"/>
  <c r="H41" i="41"/>
  <c r="H3099" i="41"/>
  <c r="H1461" i="41"/>
  <c r="H1573" i="41"/>
  <c r="H1199" i="41"/>
  <c r="H1139" i="41"/>
  <c r="H2751" i="41"/>
  <c r="H2754" i="41"/>
  <c r="H1872" i="41"/>
  <c r="H1638" i="41"/>
  <c r="H575" i="41"/>
  <c r="H792" i="41"/>
  <c r="H914" i="41"/>
  <c r="H1473" i="41"/>
  <c r="H2497" i="41"/>
  <c r="H3431" i="41"/>
  <c r="H944" i="41"/>
  <c r="H3191" i="41"/>
  <c r="H2907" i="41"/>
  <c r="H913" i="41"/>
  <c r="H1645" i="41"/>
  <c r="H2283" i="41"/>
  <c r="H1179" i="41"/>
  <c r="H2771" i="41"/>
  <c r="H2257" i="41"/>
  <c r="H2083" i="41"/>
  <c r="H2242" i="41"/>
  <c r="H3285" i="41"/>
  <c r="H3151" i="41"/>
  <c r="H841" i="41"/>
  <c r="H1968" i="41"/>
  <c r="H85" i="41"/>
  <c r="H3124" i="41"/>
  <c r="H2118" i="41"/>
  <c r="H1979" i="41"/>
  <c r="H610" i="41"/>
  <c r="H2714" i="41"/>
  <c r="H1034" i="41"/>
  <c r="H2799" i="41"/>
  <c r="H388" i="41"/>
  <c r="H457" i="41"/>
  <c r="H3375" i="41"/>
  <c r="H2387" i="41"/>
  <c r="H1400" i="41"/>
  <c r="H856" i="41"/>
  <c r="H524" i="41"/>
  <c r="H158" i="41"/>
  <c r="H1320" i="41"/>
  <c r="H2036" i="41"/>
  <c r="H1730" i="41"/>
  <c r="H3442" i="41"/>
  <c r="H1902" i="41"/>
  <c r="H746" i="41"/>
  <c r="H3032" i="41"/>
  <c r="H1137" i="41"/>
  <c r="H3408" i="41"/>
  <c r="H2024" i="41"/>
  <c r="H739" i="41"/>
  <c r="H3562" i="41"/>
  <c r="H3182" i="41"/>
  <c r="H2263" i="41"/>
  <c r="H1639" i="41"/>
  <c r="H1770" i="41"/>
  <c r="H795" i="41"/>
  <c r="H1795" i="41"/>
  <c r="H1204" i="41"/>
  <c r="H2105" i="41"/>
  <c r="H1559" i="41"/>
  <c r="H1502" i="41"/>
  <c r="H3533" i="41"/>
  <c r="H503" i="41"/>
  <c r="H369" i="41"/>
  <c r="H2782" i="41"/>
  <c r="H2927" i="41"/>
  <c r="H1274" i="41"/>
  <c r="H2517" i="41"/>
  <c r="H863" i="41"/>
  <c r="H504" i="41"/>
  <c r="H3330" i="41"/>
  <c r="H2393" i="41"/>
  <c r="H3017" i="41"/>
  <c r="H870" i="41"/>
  <c r="H825" i="41"/>
  <c r="H2473" i="41"/>
  <c r="H1244" i="41"/>
  <c r="H2433" i="41"/>
  <c r="H2447" i="41"/>
  <c r="H417" i="41"/>
  <c r="H3807" i="41"/>
  <c r="H2177" i="41"/>
  <c r="H1130" i="41"/>
  <c r="H3332" i="41"/>
  <c r="H2905" i="41"/>
  <c r="H1450" i="41"/>
  <c r="H1017" i="41"/>
  <c r="H983" i="41"/>
  <c r="H1201" i="41"/>
  <c r="H3223" i="41"/>
  <c r="H1014" i="41"/>
  <c r="H2278" i="41"/>
  <c r="H1209" i="41"/>
  <c r="H3282" i="41"/>
  <c r="H2934" i="41"/>
  <c r="H2856" i="41"/>
  <c r="H507" i="41"/>
  <c r="H1642" i="41"/>
  <c r="H1997" i="41"/>
  <c r="H2301" i="41"/>
  <c r="H1702" i="41"/>
  <c r="H2821" i="41"/>
  <c r="H300" i="41"/>
  <c r="H2359" i="41"/>
  <c r="H966" i="41"/>
  <c r="H1416" i="41"/>
  <c r="H176" i="41"/>
  <c r="H1012" i="41"/>
  <c r="H637" i="41"/>
  <c r="H1036" i="41"/>
  <c r="H1217" i="41"/>
  <c r="H1597" i="41"/>
  <c r="H1079" i="41"/>
  <c r="H3536" i="41"/>
  <c r="H1595" i="41"/>
  <c r="H1424" i="41"/>
  <c r="H1285" i="41"/>
  <c r="H898" i="41"/>
  <c r="H580" i="41"/>
  <c r="H1331" i="41"/>
  <c r="H1359" i="41"/>
  <c r="H2259" i="41"/>
  <c r="H2253" i="41"/>
  <c r="H859" i="41"/>
  <c r="H3620" i="41"/>
  <c r="H192" i="41"/>
  <c r="H2787" i="41"/>
  <c r="H698" i="41"/>
  <c r="H3796" i="41"/>
  <c r="H1771" i="41"/>
  <c r="H147" i="41"/>
  <c r="H3741" i="41"/>
  <c r="H3798" i="41"/>
  <c r="H3256" i="41"/>
  <c r="H2678" i="41"/>
  <c r="H2829" i="41"/>
  <c r="H317" i="41"/>
  <c r="H1248" i="41"/>
  <c r="H2319" i="41"/>
  <c r="H196" i="41"/>
  <c r="H3220" i="41"/>
  <c r="H3497" i="41"/>
  <c r="H298" i="41"/>
  <c r="H2191" i="41"/>
  <c r="H498" i="41"/>
  <c r="H1993" i="41"/>
  <c r="H1116" i="41"/>
  <c r="H73" i="41"/>
  <c r="H436" i="41"/>
  <c r="H1507" i="41"/>
  <c r="H3168" i="41"/>
  <c r="H2997" i="41"/>
  <c r="H3730" i="41"/>
  <c r="H2354" i="41"/>
  <c r="H3197" i="41"/>
  <c r="H3254" i="41"/>
  <c r="H3582" i="41"/>
  <c r="H129" i="41"/>
  <c r="H1787" i="41"/>
  <c r="H565" i="41"/>
  <c r="H3629" i="41"/>
  <c r="H3160" i="41"/>
  <c r="H2444" i="41"/>
  <c r="H2753" i="41"/>
  <c r="H3430" i="41"/>
  <c r="H844" i="41"/>
  <c r="H2401" i="41"/>
  <c r="H3041" i="41"/>
  <c r="H2684" i="41"/>
  <c r="H2804" i="41"/>
  <c r="H1220" i="41"/>
  <c r="H1225" i="41"/>
  <c r="H629" i="41"/>
  <c r="H2646" i="41"/>
  <c r="H1087" i="41"/>
  <c r="H2896" i="41"/>
  <c r="H2507" i="41"/>
  <c r="H2106" i="41"/>
  <c r="H1782" i="41"/>
  <c r="H904" i="41"/>
  <c r="H478" i="41"/>
  <c r="H61" i="41"/>
  <c r="H2874" i="41"/>
  <c r="H379" i="41"/>
  <c r="H74" i="41"/>
  <c r="H386" i="41"/>
  <c r="H3673" i="41"/>
  <c r="H544" i="41"/>
  <c r="H1670" i="41"/>
  <c r="H1322" i="41"/>
  <c r="H479" i="41"/>
  <c r="H891" i="41"/>
  <c r="H2104" i="41"/>
  <c r="H37" i="41"/>
  <c r="H1343" i="41"/>
  <c r="H1277" i="41"/>
  <c r="H2530" i="41"/>
  <c r="H2181" i="41"/>
  <c r="H3454" i="41"/>
  <c r="H3628" i="41"/>
  <c r="H1408" i="41"/>
  <c r="H2504" i="41"/>
  <c r="H1066" i="41"/>
  <c r="H1466" i="41"/>
  <c r="H1147" i="41"/>
  <c r="H2705" i="41"/>
  <c r="H2012" i="41"/>
  <c r="H2667" i="41"/>
  <c r="H647" i="41"/>
  <c r="H802" i="41"/>
  <c r="H3159" i="41"/>
  <c r="H2333" i="41"/>
  <c r="H909" i="41"/>
  <c r="H1350" i="41"/>
  <c r="H466" i="41"/>
  <c r="H2006" i="41"/>
  <c r="H70" i="41"/>
  <c r="H2767" i="41"/>
  <c r="H156" i="41"/>
  <c r="H3686" i="41"/>
  <c r="H771" i="41"/>
  <c r="H2086" i="41"/>
  <c r="H3011" i="41"/>
  <c r="H2161" i="41"/>
  <c r="H423" i="41"/>
  <c r="H1380" i="41"/>
  <c r="H1676" i="41"/>
  <c r="H2897" i="41"/>
  <c r="H2592" i="41"/>
  <c r="H3711" i="41"/>
  <c r="H438" i="41"/>
  <c r="H282" i="41"/>
  <c r="H1794" i="41"/>
  <c r="H2791" i="41"/>
  <c r="H1190" i="41"/>
  <c r="H2957" i="41"/>
  <c r="H2305" i="41"/>
  <c r="H1080" i="41"/>
  <c r="H1002" i="41"/>
  <c r="H1318" i="41"/>
  <c r="H2843" i="41"/>
  <c r="H2533" i="41"/>
  <c r="H2364" i="41"/>
  <c r="H2252" i="41"/>
  <c r="H3133" i="41"/>
  <c r="H1625" i="41"/>
  <c r="H1918" i="41"/>
  <c r="H889" i="41"/>
  <c r="H563" i="41"/>
  <c r="H494" i="41"/>
  <c r="H303" i="41"/>
  <c r="H1922" i="41"/>
  <c r="H2967" i="41"/>
  <c r="H3513" i="41"/>
  <c r="H2044" i="41"/>
  <c r="H3339" i="41"/>
  <c r="H3654" i="41"/>
  <c r="H2522" i="41"/>
  <c r="H501" i="41"/>
  <c r="H1468" i="41"/>
  <c r="H1679" i="41"/>
  <c r="H1750" i="41"/>
  <c r="H528" i="41"/>
  <c r="H3215" i="41"/>
  <c r="H1010" i="41"/>
  <c r="H2889" i="41"/>
  <c r="H1747" i="41"/>
  <c r="H3385" i="41"/>
  <c r="H2743" i="41"/>
  <c r="H659" i="41"/>
  <c r="H1840" i="41"/>
  <c r="H699" i="41"/>
  <c r="H1351" i="41"/>
  <c r="H1288" i="41"/>
  <c r="H2673" i="41"/>
  <c r="H667" i="41"/>
  <c r="H2531" i="41"/>
  <c r="H912" i="41"/>
  <c r="H2064" i="41"/>
  <c r="H2823" i="41"/>
  <c r="H3308" i="41"/>
  <c r="H3103" i="41"/>
  <c r="H2374" i="41"/>
  <c r="H2604" i="41"/>
  <c r="H186" i="41"/>
  <c r="H721" i="41"/>
  <c r="H3062" i="41"/>
  <c r="H1379" i="41"/>
  <c r="H3045" i="41"/>
  <c r="H3578" i="41"/>
  <c r="H2078" i="41"/>
  <c r="H2578" i="41"/>
  <c r="H2706" i="41"/>
  <c r="H2699" i="41"/>
  <c r="H2026" i="41"/>
  <c r="H1845" i="41"/>
  <c r="H274" i="41"/>
  <c r="H2196" i="41"/>
  <c r="H2740" i="41"/>
  <c r="H1534" i="41"/>
  <c r="H1873" i="41"/>
  <c r="H397" i="41"/>
  <c r="H2087" i="41"/>
  <c r="H1823" i="41"/>
  <c r="H2382" i="41"/>
  <c r="H338" i="41"/>
  <c r="H2349" i="41"/>
  <c r="H2271" i="41"/>
  <c r="H1767" i="41"/>
  <c r="H1862" i="41"/>
  <c r="H3255" i="41"/>
  <c r="H272" i="41"/>
  <c r="H3543" i="41"/>
  <c r="H2468" i="41"/>
  <c r="H3809" i="41"/>
  <c r="H3276" i="41"/>
  <c r="H1460" i="41"/>
  <c r="H1888" i="41"/>
  <c r="H743" i="41"/>
  <c r="H1510" i="41"/>
  <c r="H2019" i="41"/>
  <c r="H2337" i="41"/>
  <c r="H1252" i="41"/>
  <c r="H592" i="41"/>
  <c r="H2765" i="41"/>
  <c r="H2595" i="41"/>
  <c r="H247" i="41"/>
  <c r="H2588" i="41"/>
  <c r="H2894" i="41"/>
  <c r="H1697" i="41"/>
  <c r="H3034" i="41"/>
  <c r="H1127" i="41"/>
  <c r="H2229" i="41"/>
  <c r="H2918" i="41"/>
  <c r="H2783" i="41"/>
  <c r="H3065" i="41"/>
  <c r="H919" i="41"/>
  <c r="H500" i="41"/>
  <c r="H3327" i="41"/>
  <c r="H2220" i="41"/>
  <c r="H869" i="41"/>
  <c r="H2255" i="41"/>
  <c r="H2435" i="41"/>
  <c r="H1124" i="41"/>
  <c r="H3058" i="41"/>
  <c r="H3617" i="41"/>
  <c r="H1219" i="41"/>
  <c r="H2612" i="41"/>
  <c r="H3094" i="41"/>
  <c r="H465" i="41"/>
  <c r="H2010" i="41"/>
  <c r="H290" i="41"/>
  <c r="H104" i="41"/>
  <c r="H3316" i="41"/>
  <c r="H3396" i="41"/>
  <c r="H1303" i="41"/>
  <c r="H2873" i="41"/>
  <c r="H1664" i="41"/>
  <c r="H1292" i="41"/>
  <c r="H1844" i="41"/>
  <c r="H3472" i="41"/>
  <c r="H2885" i="41"/>
  <c r="H1975" i="41"/>
  <c r="H2291" i="41"/>
  <c r="H660" i="41"/>
  <c r="H1312" i="41"/>
  <c r="H2092" i="41"/>
  <c r="H858" i="41"/>
  <c r="H1287" i="41"/>
  <c r="H2759" i="41"/>
  <c r="H228" i="41"/>
  <c r="H2877" i="41"/>
  <c r="H2904" i="41"/>
  <c r="H2589" i="41"/>
  <c r="H949" i="41"/>
  <c r="H1959" i="41"/>
  <c r="H3651" i="41"/>
  <c r="H522" i="41"/>
  <c r="H1328" i="41"/>
  <c r="H2342" i="41"/>
  <c r="H118" i="41"/>
  <c r="H893" i="41"/>
  <c r="H93" i="41"/>
  <c r="H3230" i="41"/>
  <c r="H2198" i="41"/>
  <c r="H833" i="41"/>
  <c r="H1067" i="41"/>
  <c r="H448" i="41"/>
  <c r="H1278" i="41"/>
  <c r="H1552" i="41"/>
  <c r="H2624" i="41"/>
  <c r="H2348" i="41"/>
  <c r="H2171" i="41"/>
  <c r="H527" i="41"/>
  <c r="H487" i="41"/>
  <c r="H2584" i="41"/>
  <c r="H1188" i="41"/>
  <c r="H399" i="41"/>
  <c r="H664" i="41"/>
  <c r="H2003" i="41"/>
  <c r="H2506" i="41"/>
  <c r="H99" i="41"/>
  <c r="H3694" i="41"/>
  <c r="H3483" i="41"/>
  <c r="H1897" i="41"/>
  <c r="H1019" i="41"/>
  <c r="H1583" i="41"/>
  <c r="H3692" i="41"/>
  <c r="H3251" i="41"/>
  <c r="H3648" i="41"/>
  <c r="H2013" i="41"/>
  <c r="H1548" i="41"/>
  <c r="H768" i="41"/>
  <c r="H2168" i="41"/>
  <c r="H1492" i="41"/>
  <c r="H469" i="41"/>
  <c r="H1521" i="41"/>
  <c r="H1921" i="41"/>
  <c r="H2700" i="41"/>
  <c r="H3057" i="41"/>
  <c r="H1114" i="41"/>
  <c r="H238" i="41"/>
  <c r="H1172" i="41"/>
  <c r="H927" i="41"/>
  <c r="H2282" i="41"/>
  <c r="H3766" i="41"/>
  <c r="H3448" i="41"/>
  <c r="H2186" i="41"/>
  <c r="H3800" i="41"/>
  <c r="H3122" i="41"/>
  <c r="H3325" i="41"/>
  <c r="H688" i="41"/>
  <c r="H1661" i="41"/>
  <c r="H516" i="41"/>
  <c r="H3490" i="41"/>
  <c r="H1265" i="41"/>
  <c r="H3546" i="41"/>
  <c r="H2088" i="41"/>
  <c r="H2663" i="41"/>
  <c r="H1108" i="41"/>
  <c r="H526" i="41"/>
  <c r="H3550" i="41"/>
  <c r="H901" i="41"/>
  <c r="H3373" i="41"/>
  <c r="H2080" i="41"/>
  <c r="H3657" i="41"/>
  <c r="H1393" i="41"/>
  <c r="H3273" i="41"/>
  <c r="H3501" i="41"/>
  <c r="H786" i="41"/>
  <c r="H3672" i="41"/>
  <c r="H200" i="41"/>
  <c r="H352" i="41"/>
  <c r="H391" i="41"/>
  <c r="H2512" i="41"/>
  <c r="H916" i="41"/>
  <c r="H2384" i="41"/>
  <c r="H2250" i="41"/>
  <c r="H1085" i="41"/>
  <c r="H331" i="41"/>
  <c r="H1421" i="41"/>
  <c r="H3602" i="41"/>
  <c r="H98" i="41"/>
  <c r="H640" i="41"/>
  <c r="H3281" i="41"/>
  <c r="H119" i="41"/>
  <c r="H1855" i="41"/>
  <c r="H3086" i="41"/>
  <c r="H1777" i="41"/>
  <c r="H2768" i="41"/>
  <c r="H2317" i="41"/>
  <c r="H1774" i="41"/>
  <c r="H1707" i="41"/>
  <c r="H3227" i="41"/>
  <c r="H1709" i="41"/>
  <c r="H1070" i="41"/>
  <c r="H3733" i="41"/>
  <c r="H1173" i="41"/>
  <c r="H3635" i="41"/>
  <c r="H2219" i="41"/>
  <c r="H3093" i="41"/>
  <c r="H1406" i="41"/>
  <c r="H3621" i="41"/>
  <c r="H3471" i="41"/>
  <c r="H2718" i="41"/>
  <c r="H1234" i="41"/>
  <c r="H3561" i="41"/>
  <c r="H1161" i="41"/>
  <c r="H3527" i="41"/>
  <c r="H3289" i="41"/>
  <c r="H90" i="41"/>
  <c r="H1901" i="41"/>
  <c r="H2235" i="41"/>
  <c r="H2248" i="41"/>
  <c r="H2293" i="41"/>
  <c r="H2866" i="41"/>
  <c r="H1613" i="41"/>
  <c r="H3043" i="41"/>
  <c r="H1077" i="41"/>
  <c r="H3436" i="41"/>
  <c r="H203" i="41"/>
  <c r="H2648" i="41"/>
  <c r="H462" i="41"/>
  <c r="H2845" i="41"/>
  <c r="H122" i="41"/>
  <c r="H2264" i="41"/>
  <c r="H1588" i="41"/>
  <c r="H2502" i="41"/>
  <c r="H1558" i="41"/>
  <c r="H14" i="41"/>
  <c r="H2649" i="41"/>
  <c r="H3753" i="41"/>
  <c r="H3085" i="41"/>
  <c r="H2697" i="41"/>
  <c r="H2059" i="41"/>
  <c r="H454" i="41"/>
  <c r="H3274" i="41"/>
  <c r="H281" i="41"/>
  <c r="H3718" i="41"/>
  <c r="H3204" i="41"/>
  <c r="H1388" i="41"/>
  <c r="H1022" i="41"/>
  <c r="H3010" i="41"/>
  <c r="H2931" i="41"/>
  <c r="H1796" i="41"/>
  <c r="H3499" i="41"/>
  <c r="H2810" i="41"/>
  <c r="H3077" i="41"/>
  <c r="H1175" i="41"/>
  <c r="H206" i="41"/>
  <c r="H3444" i="41"/>
  <c r="H755" i="41"/>
  <c r="H1908" i="41"/>
  <c r="H1113" i="41"/>
  <c r="H2647" i="41"/>
  <c r="H2773" i="41"/>
  <c r="H326" i="41"/>
  <c r="H2189" i="41"/>
  <c r="H2434" i="41"/>
  <c r="H2660" i="41"/>
  <c r="H1641" i="41"/>
  <c r="H1053" i="41"/>
  <c r="H488" i="41"/>
  <c r="H3221" i="41"/>
  <c r="H1263" i="41"/>
  <c r="H2048" i="41"/>
  <c r="H2651" i="41"/>
  <c r="H403" i="41"/>
  <c r="H2193" i="41"/>
  <c r="H723" i="41"/>
  <c r="H1145" i="41"/>
  <c r="H3795" i="41"/>
  <c r="H3199" i="41"/>
  <c r="H1742" i="41"/>
  <c r="H2240" i="41"/>
  <c r="H2178" i="41"/>
  <c r="H847" i="41"/>
  <c r="H545" i="41"/>
  <c r="H2906" i="41"/>
  <c r="H3121" i="41"/>
  <c r="H3212" i="41"/>
  <c r="H1268" i="41"/>
  <c r="H1712" i="41"/>
  <c r="H765" i="41"/>
  <c r="H1549" i="41"/>
  <c r="H2659" i="41"/>
  <c r="H3037" i="41"/>
  <c r="H729" i="41"/>
  <c r="H1349" i="41"/>
  <c r="H2950" i="41"/>
  <c r="H1765" i="41"/>
  <c r="H1666" i="41"/>
  <c r="H3418" i="41"/>
  <c r="H458" i="41"/>
  <c r="H402" i="41"/>
  <c r="H616" i="41"/>
  <c r="H2465" i="41"/>
  <c r="H875" i="41"/>
  <c r="H1607" i="41"/>
  <c r="H185" i="41"/>
  <c r="H540" i="41"/>
  <c r="H429" i="41"/>
  <c r="H2094" i="41"/>
  <c r="H1600" i="41"/>
  <c r="H3096" i="41"/>
  <c r="H1410" i="41"/>
  <c r="H3376" i="41"/>
  <c r="H554" i="41"/>
  <c r="H225" i="41"/>
  <c r="H1495" i="41"/>
  <c r="H187" i="41"/>
  <c r="H1110" i="41"/>
  <c r="H3299" i="41"/>
  <c r="H3304" i="41"/>
  <c r="H2023" i="41"/>
  <c r="H2887" i="41"/>
  <c r="H3600" i="41"/>
  <c r="H1299" i="41"/>
  <c r="H2698" i="41"/>
  <c r="H621" i="41"/>
  <c r="H3681" i="41"/>
  <c r="H1946" i="41"/>
  <c r="H2661" i="41"/>
  <c r="H3060" i="41"/>
  <c r="H2857" i="41"/>
  <c r="H2715" i="41"/>
  <c r="H3075" i="41"/>
  <c r="H3701" i="41"/>
  <c r="H1906" i="41"/>
  <c r="H2377" i="41"/>
  <c r="H3088" i="41"/>
  <c r="H440" i="41"/>
  <c r="H2745" i="41"/>
  <c r="H428" i="41"/>
  <c r="H2448" i="41"/>
  <c r="H849" i="41"/>
  <c r="H2932" i="41"/>
  <c r="H1965" i="41"/>
  <c r="H1456" i="41"/>
  <c r="H2423" i="41"/>
  <c r="H451" i="41"/>
  <c r="H1988" i="41"/>
  <c r="H925" i="41"/>
  <c r="H702" i="41"/>
  <c r="H3709" i="41"/>
  <c r="H1532" i="41"/>
  <c r="H3138" i="41"/>
  <c r="H3146" i="41"/>
  <c r="H2878" i="41"/>
  <c r="H2822" i="41"/>
  <c r="H2769" i="41"/>
  <c r="H474" i="41"/>
  <c r="H16" i="41"/>
  <c r="H3253" i="41"/>
  <c r="H3422" i="41"/>
  <c r="H370" i="41"/>
  <c r="H27" i="41"/>
  <c r="H3776" i="41"/>
  <c r="H3267" i="41"/>
  <c r="H2311" i="41"/>
  <c r="H260" i="41"/>
  <c r="H552" i="41"/>
  <c r="H1197" i="41"/>
  <c r="H839" i="41"/>
  <c r="H1991" i="41"/>
  <c r="H1698" i="41"/>
  <c r="H1193" i="41"/>
  <c r="H81" i="41"/>
  <c r="H2203" i="41"/>
  <c r="H753" i="41"/>
  <c r="H519" i="41"/>
  <c r="H1425" i="41"/>
  <c r="H1623" i="41"/>
  <c r="H1776" i="41"/>
  <c r="H1567" i="41"/>
  <c r="H2093" i="41"/>
  <c r="H2208" i="41"/>
  <c r="H1949" i="41"/>
  <c r="H2404" i="41"/>
  <c r="H2416" i="41"/>
  <c r="H2998" i="41"/>
  <c r="H1633" i="41"/>
  <c r="H2964" i="41"/>
  <c r="H2636" i="41"/>
  <c r="H3073" i="41"/>
  <c r="H3039" i="41"/>
  <c r="H1482" i="41"/>
  <c r="H3055" i="41"/>
  <c r="H756" i="41"/>
  <c r="H138" i="41"/>
  <c r="H1754" i="41"/>
  <c r="H1955" i="41"/>
  <c r="H1061" i="41"/>
  <c r="H3362" i="41"/>
  <c r="H865" i="41"/>
  <c r="H489" i="41"/>
  <c r="H1031" i="41"/>
  <c r="H2125" i="41"/>
  <c r="H1386" i="41"/>
  <c r="H2381" i="41"/>
  <c r="H360" i="41"/>
  <c r="H1476" i="41"/>
  <c r="H1435" i="41"/>
  <c r="H3787" i="41"/>
  <c r="H278" i="41"/>
  <c r="H2712" i="41"/>
  <c r="H3139" i="41"/>
  <c r="H1805" i="41"/>
  <c r="H3363" i="41"/>
  <c r="H2033" i="41"/>
  <c r="H597" i="41"/>
  <c r="H2552" i="41"/>
  <c r="H537" i="41"/>
  <c r="H1620" i="41"/>
  <c r="H2724" i="41"/>
  <c r="H905" i="41"/>
  <c r="H2543" i="41"/>
  <c r="H1254" i="41"/>
  <c r="H1541" i="41"/>
  <c r="H2192" i="41"/>
  <c r="H821" i="41"/>
  <c r="H2809" i="41"/>
  <c r="H3154" i="41"/>
  <c r="H3551" i="41"/>
  <c r="H2371" i="41"/>
  <c r="H2269" i="41"/>
  <c r="H2324" i="41"/>
  <c r="H343" i="41"/>
  <c r="H1164" i="41"/>
  <c r="H2096" i="41"/>
  <c r="H2395" i="41"/>
  <c r="H2112" i="41"/>
  <c r="H2069" i="41"/>
  <c r="H2008" i="41"/>
  <c r="H675" i="41"/>
  <c r="H3779" i="41"/>
  <c r="H2124" i="41"/>
  <c r="H2457" i="41"/>
  <c r="H172" i="41"/>
  <c r="H430" i="41"/>
  <c r="H1253" i="41"/>
  <c r="H1822" i="41"/>
  <c r="H45" i="41"/>
  <c r="H2734" i="41"/>
  <c r="H3697" i="41"/>
  <c r="H1144" i="41"/>
  <c r="H375" i="41"/>
  <c r="H1546" i="41"/>
  <c r="H3350" i="41"/>
  <c r="H3338" i="41"/>
  <c r="H1753" i="41"/>
  <c r="H3089" i="41"/>
  <c r="H3059" i="41"/>
  <c r="H1309" i="41"/>
  <c r="H1668" i="41"/>
  <c r="H3724" i="41"/>
  <c r="H3205" i="41"/>
  <c r="H2172" i="41"/>
  <c r="H2109" i="41"/>
  <c r="H3804" i="41"/>
  <c r="H639" i="41"/>
  <c r="H2037" i="41"/>
  <c r="H1674" i="41"/>
  <c r="H404" i="41"/>
  <c r="H3347" i="41"/>
  <c r="H744" i="41"/>
  <c r="H1035" i="41"/>
  <c r="H3110" i="41"/>
  <c r="H3555" i="41"/>
  <c r="H1307" i="41"/>
  <c r="H2675" i="41"/>
  <c r="H1251" i="41"/>
  <c r="H3661" i="41"/>
  <c r="H1092" i="41"/>
  <c r="H2920" i="41"/>
  <c r="H286" i="41"/>
  <c r="H1215" i="41"/>
  <c r="H1028" i="41"/>
  <c r="H3750" i="41"/>
  <c r="H3619" i="41"/>
  <c r="H953" i="41"/>
  <c r="H1853" i="41"/>
  <c r="H2325" i="41"/>
  <c r="H349" i="41"/>
  <c r="H3699" i="41"/>
  <c r="H224" i="41"/>
  <c r="H2156" i="41"/>
  <c r="H3277" i="41"/>
  <c r="H2194" i="41"/>
  <c r="H2482" i="41"/>
  <c r="H2682" i="41"/>
  <c r="H837" i="41"/>
  <c r="H3148" i="41"/>
  <c r="H1704" i="41"/>
  <c r="H3638" i="41"/>
  <c r="H3206" i="41"/>
  <c r="H963" i="41"/>
  <c r="H1497" i="41"/>
  <c r="H3491" i="41"/>
  <c r="H1551" i="41"/>
  <c r="H2610" i="41"/>
  <c r="H3500" i="41"/>
  <c r="H1590" i="41"/>
  <c r="H1671" i="41"/>
  <c r="H2596" i="41"/>
  <c r="H990" i="41"/>
  <c r="H3262" i="41"/>
  <c r="H676" i="41"/>
  <c r="H2051" i="41"/>
  <c r="H3549" i="41"/>
  <c r="H3053" i="41"/>
  <c r="H3307" i="41"/>
  <c r="H3162" i="41"/>
  <c r="H634" i="41"/>
  <c r="H2343" i="41"/>
  <c r="H2726" i="41"/>
  <c r="H957" i="41"/>
  <c r="H211" i="41"/>
  <c r="H2711" i="41"/>
  <c r="H1863" i="41"/>
  <c r="H2520" i="41"/>
  <c r="H2254" i="41"/>
  <c r="H742" i="41"/>
  <c r="H2287" i="41"/>
  <c r="H461" i="41"/>
  <c r="H752" i="41"/>
  <c r="H2974" i="41"/>
  <c r="H40" i="41"/>
  <c r="H2879" i="41"/>
  <c r="H938" i="41"/>
  <c r="H339" i="41"/>
  <c r="H832" i="41"/>
  <c r="H2074" i="41"/>
  <c r="H836" i="41"/>
  <c r="H3740" i="41"/>
  <c r="H3216" i="41"/>
  <c r="H570" i="41"/>
  <c r="H1198" i="41"/>
  <c r="H1826" i="41"/>
  <c r="H1016" i="41"/>
  <c r="H1825" i="41"/>
  <c r="H1973" i="41"/>
  <c r="H1564" i="41"/>
  <c r="H2605" i="41"/>
  <c r="H1390" i="41"/>
  <c r="H3434" i="41"/>
  <c r="H3333" i="41"/>
  <c r="H619" i="41"/>
  <c r="H3409" i="41"/>
  <c r="H823" i="41"/>
  <c r="H2345" i="41"/>
  <c r="H2551" i="41"/>
  <c r="H3280" i="41"/>
  <c r="H3653" i="41"/>
  <c r="H1432" i="41"/>
  <c r="H1290" i="41"/>
  <c r="H2733" i="41"/>
  <c r="H1441" i="41"/>
  <c r="H3716" i="41"/>
  <c r="H2222" i="41"/>
  <c r="H1258" i="41"/>
  <c r="H2615" i="41"/>
  <c r="H1233" i="41"/>
  <c r="H2389" i="41"/>
  <c r="H776" i="41"/>
  <c r="H3791" i="41"/>
  <c r="H2303" i="41"/>
  <c r="H2909" i="41"/>
  <c r="H3688" i="41"/>
  <c r="H2891" i="41"/>
  <c r="H1916" i="41"/>
  <c r="H2632" i="41"/>
  <c r="H150" i="41"/>
  <c r="H3272" i="41"/>
  <c r="H2309" i="41"/>
  <c r="H29" i="41"/>
  <c r="H2202" i="41"/>
  <c r="H2322" i="41"/>
  <c r="H1703" i="41"/>
  <c r="H422" i="41"/>
  <c r="H897" i="41"/>
  <c r="H3292" i="41"/>
  <c r="H2978" i="41"/>
  <c r="H2813" i="41"/>
  <c r="H1226" i="41"/>
  <c r="H794" i="41"/>
  <c r="H3558" i="41"/>
  <c r="H1971" i="41"/>
  <c r="H937" i="41"/>
  <c r="H1347" i="41"/>
  <c r="H3782" i="41"/>
  <c r="H3576" i="41"/>
  <c r="H3708" i="41"/>
  <c r="H1996" i="41"/>
  <c r="H265" i="41"/>
  <c r="H2151" i="41"/>
  <c r="H1990" i="41"/>
  <c r="H1334" i="41"/>
  <c r="H3342" i="41"/>
  <c r="H2398" i="41"/>
  <c r="H1009" i="41"/>
  <c r="H3322" i="41"/>
  <c r="H3690" i="41"/>
  <c r="H979" i="41"/>
  <c r="H1229" i="41"/>
  <c r="H151" i="41"/>
  <c r="H1867" i="41"/>
  <c r="H3006" i="41"/>
  <c r="H2007" i="41"/>
  <c r="H2780" i="41"/>
  <c r="H1262" i="41"/>
  <c r="H2485" i="41"/>
  <c r="H3792" i="41"/>
  <c r="H336" i="41"/>
  <c r="H108" i="41"/>
  <c r="H1485" i="41"/>
  <c r="H3259" i="41"/>
  <c r="H2832" i="41"/>
  <c r="H496" i="41"/>
  <c r="H2630" i="41"/>
  <c r="H2708" i="41"/>
  <c r="H2030" i="41"/>
  <c r="H728" i="41"/>
  <c r="H605" i="41"/>
  <c r="H1856" i="41"/>
  <c r="H2941" i="41"/>
  <c r="H2735" i="41"/>
  <c r="H1471" i="41"/>
  <c r="H1649" i="41"/>
  <c r="H174" i="41"/>
  <c r="H1627" i="41"/>
  <c r="H2833" i="41"/>
  <c r="H2576" i="41"/>
  <c r="H3348" i="41"/>
  <c r="H992" i="41"/>
  <c r="H3166" i="41"/>
  <c r="H2306" i="41"/>
  <c r="H518" i="41"/>
  <c r="H333" i="41"/>
  <c r="H2091" i="41"/>
  <c r="H1282" i="41"/>
  <c r="H2863" i="41"/>
  <c r="H1969" i="41"/>
  <c r="H1761" i="41"/>
  <c r="H495" i="41"/>
  <c r="H1545" i="41"/>
  <c r="H3666" i="41"/>
  <c r="H1839" i="41"/>
  <c r="H1535" i="41"/>
  <c r="H770" i="41"/>
  <c r="H3712" i="41"/>
  <c r="H2761" i="41"/>
  <c r="H2971" i="41"/>
  <c r="H2331" i="41"/>
  <c r="H2777" i="41"/>
  <c r="H852" i="41"/>
  <c r="H2569" i="41"/>
  <c r="H3340" i="41"/>
  <c r="H86" i="41"/>
  <c r="H1732" i="41"/>
  <c r="H1985" i="41"/>
  <c r="H3474" i="41"/>
  <c r="H297" i="41"/>
  <c r="H3478" i="41"/>
  <c r="H492" i="41"/>
  <c r="H3494" i="41"/>
  <c r="H2454" i="41"/>
  <c r="H1894" i="41"/>
  <c r="H2732" i="41"/>
  <c r="H2494" i="41"/>
  <c r="H144" i="41"/>
  <c r="H3567" i="41"/>
  <c r="H2270" i="41"/>
  <c r="H1472" i="41"/>
  <c r="H149" i="41"/>
  <c r="H345" i="41"/>
  <c r="H1183" i="41"/>
  <c r="H1780" i="41"/>
  <c r="H2721" i="41"/>
  <c r="H2318" i="41"/>
  <c r="H1054" i="41"/>
  <c r="H697" i="41"/>
  <c r="H2553" i="41"/>
  <c r="H3677" i="41"/>
  <c r="H362" i="41"/>
  <c r="H1084" i="41"/>
  <c r="H2228" i="41"/>
  <c r="H2618" i="41"/>
  <c r="H1078" i="41"/>
  <c r="H1594" i="41"/>
  <c r="H989" i="41"/>
  <c r="H3477" i="41"/>
  <c r="H617" i="41"/>
  <c r="H1516" i="41"/>
  <c r="H2883" i="41"/>
  <c r="H34" i="41"/>
  <c r="H2871" i="41"/>
  <c r="H3424" i="41"/>
  <c r="H3696" i="41"/>
  <c r="H390" i="41"/>
  <c r="H2875" i="41"/>
  <c r="H59" i="41"/>
  <c r="H805" i="41"/>
  <c r="H142" i="41"/>
  <c r="H1004" i="41"/>
  <c r="H2631" i="41"/>
  <c r="H1499" i="41"/>
  <c r="H1768" i="41"/>
  <c r="H1868" i="41"/>
  <c r="H3639" i="41"/>
  <c r="H2231" i="41"/>
  <c r="H717" i="41"/>
  <c r="H981" i="41"/>
  <c r="H3509" i="41"/>
  <c r="H3496" i="41"/>
  <c r="H3770" i="41"/>
  <c r="H1999" i="41"/>
  <c r="H3615" i="41"/>
  <c r="H2837" i="41"/>
  <c r="H1531" i="41"/>
  <c r="H62" i="41"/>
  <c r="H1700" i="41"/>
  <c r="H2953" i="41"/>
  <c r="H1223" i="41"/>
  <c r="H2040" i="41"/>
  <c r="H1790" i="41"/>
  <c r="H2825" i="41"/>
  <c r="H1606" i="41"/>
  <c r="H3290" i="41"/>
  <c r="H643" i="41"/>
  <c r="H2696" i="41"/>
  <c r="H3403" i="41"/>
  <c r="H2886" i="41"/>
  <c r="H2994" i="41"/>
  <c r="H2098" i="41"/>
  <c r="H1247" i="41"/>
  <c r="H1980" i="41"/>
  <c r="H10" i="41"/>
  <c r="H2424" i="41"/>
  <c r="H3398" i="41"/>
  <c r="H1227" i="41"/>
  <c r="H804" i="41"/>
  <c r="H685" i="41"/>
  <c r="H220" i="41"/>
  <c r="H1518" i="41"/>
  <c r="H1927" i="41"/>
  <c r="H20" i="41"/>
  <c r="H1511" i="41"/>
  <c r="H1023" i="41"/>
  <c r="H3033" i="41"/>
  <c r="H3644" i="41"/>
  <c r="H1352" i="41"/>
  <c r="H1560" i="41"/>
  <c r="H3645" i="41"/>
  <c r="H67" i="41"/>
  <c r="H1715" i="41"/>
  <c r="H2139" i="41"/>
  <c r="H896" i="41"/>
  <c r="H1797" i="41"/>
  <c r="H1524" i="41"/>
  <c r="H3682" i="41"/>
  <c r="H850" i="41"/>
  <c r="H79" i="41"/>
  <c r="H2634" i="41"/>
  <c r="H3328" i="41"/>
  <c r="H1397" i="41"/>
  <c r="H2328" i="41"/>
  <c r="H2355" i="41"/>
  <c r="H840" i="41"/>
  <c r="H601" i="41"/>
  <c r="H3200" i="41"/>
  <c r="H1279" i="41"/>
  <c r="H533" i="41"/>
  <c r="H706" i="41"/>
  <c r="H3649" i="41"/>
  <c r="H900" i="41"/>
  <c r="H1977" i="41"/>
  <c r="H3266" i="41"/>
  <c r="H3356" i="41"/>
  <c r="H3361" i="41"/>
  <c r="H82" i="41"/>
  <c r="H2464" i="41"/>
  <c r="H2154" i="41"/>
  <c r="H682" i="41"/>
  <c r="H2481" i="41"/>
  <c r="H2292" i="41"/>
  <c r="H2954" i="41"/>
  <c r="H1718" i="41"/>
  <c r="H1889" i="41"/>
  <c r="H1294" i="41"/>
  <c r="H3735" i="41"/>
  <c r="H730" i="41"/>
  <c r="H2414" i="41"/>
  <c r="H1658" i="41"/>
  <c r="H3789" i="41"/>
  <c r="H2514" i="41"/>
  <c r="H1135" i="41"/>
  <c r="H44" i="41"/>
  <c r="H28" i="41"/>
  <c r="H2637" i="41"/>
  <c r="H3707" i="41"/>
  <c r="H1189" i="41"/>
  <c r="H1479" i="41"/>
  <c r="H2976" i="41"/>
  <c r="H2477" i="41"/>
  <c r="H296" i="41"/>
  <c r="H788" i="41"/>
  <c r="H1259" i="41"/>
  <c r="H572" i="41"/>
  <c r="H419" i="41"/>
  <c r="H1235" i="41"/>
  <c r="H3352" i="41"/>
  <c r="H3355" i="41"/>
  <c r="H3736" i="41"/>
  <c r="H1374" i="41"/>
  <c r="H2642" i="41"/>
  <c r="H1734" i="41"/>
  <c r="H798" i="41"/>
  <c r="H2391" i="41"/>
  <c r="H2961" i="41"/>
  <c r="H1629" i="41"/>
  <c r="H727" i="41"/>
  <c r="H1396" i="41"/>
  <c r="H163" i="41"/>
  <c r="H1181" i="41"/>
  <c r="H3786" i="41"/>
  <c r="H2163" i="41"/>
  <c r="H972" i="41"/>
  <c r="H183" i="41"/>
  <c r="H1912" i="41"/>
  <c r="H1140" i="41"/>
  <c r="H1941" i="41"/>
  <c r="H645" i="41"/>
  <c r="H55" i="41"/>
  <c r="H313" i="41"/>
  <c r="H2568" i="41"/>
  <c r="H1167" i="41"/>
  <c r="H95" i="41"/>
  <c r="H651" i="41"/>
  <c r="H860" i="41"/>
  <c r="H3127" i="41"/>
  <c r="H2290" i="41"/>
  <c r="H576" i="41"/>
  <c r="H2369" i="41"/>
  <c r="H259" i="41"/>
  <c r="H1530" i="41"/>
  <c r="H2532" i="41"/>
  <c r="H3563" i="41"/>
  <c r="H834" i="41"/>
  <c r="H1338" i="41"/>
  <c r="H1355" i="41"/>
  <c r="H2959" i="41"/>
  <c r="H749" i="41"/>
  <c r="H2882" i="41"/>
  <c r="H674" i="41"/>
  <c r="H926" i="41"/>
  <c r="H484" i="41"/>
  <c r="H525" i="41"/>
  <c r="H3170" i="41"/>
  <c r="H2557" i="41"/>
  <c r="H3319" i="41"/>
  <c r="H3165" i="41"/>
  <c r="H39" i="41"/>
  <c r="H1835" i="41"/>
  <c r="H2201" i="41"/>
  <c r="H3445" i="41"/>
  <c r="H3470" i="41"/>
  <c r="H1448" i="41"/>
  <c r="H332" i="41"/>
  <c r="H2121" i="41"/>
  <c r="H1569" i="41"/>
  <c r="H2227" i="41"/>
  <c r="H2898" i="41"/>
  <c r="H2310" i="41"/>
  <c r="H3590" i="41"/>
  <c r="H895" i="41"/>
  <c r="H961" i="41"/>
  <c r="H3450" i="41"/>
  <c r="H21" i="41"/>
  <c r="H2090" i="41"/>
  <c r="H3511" i="41"/>
  <c r="H1919" i="41"/>
  <c r="H459" i="41"/>
  <c r="H3405" i="41"/>
  <c r="H411" i="41"/>
  <c r="H170" i="41"/>
  <c r="H1669" i="41"/>
  <c r="H828" i="41"/>
  <c r="H668" i="41"/>
  <c r="H3539" i="41"/>
  <c r="H3598" i="41"/>
  <c r="H1451" i="41"/>
  <c r="H64" i="41"/>
  <c r="H1924" i="41"/>
  <c r="H2862" i="41"/>
  <c r="H3388" i="41"/>
  <c r="H968" i="41"/>
  <c r="H1877" i="41"/>
  <c r="H2685" i="41"/>
  <c r="H1555" i="41"/>
  <c r="H371" i="41"/>
  <c r="H2065" i="41"/>
  <c r="H2375" i="41"/>
  <c r="H107" i="41"/>
  <c r="H2320" i="41"/>
  <c r="H1939" i="41"/>
  <c r="H2451" i="41"/>
  <c r="H3303" i="41"/>
  <c r="H1255" i="41"/>
  <c r="H782" i="41"/>
  <c r="H642" i="41"/>
  <c r="H978" i="41"/>
  <c r="H3287" i="41"/>
  <c r="H3067" i="41"/>
  <c r="H2536" i="41"/>
  <c r="H2528" i="41"/>
  <c r="H405" i="41"/>
  <c r="H2403" i="41"/>
  <c r="H1134" i="41"/>
  <c r="H3465" i="41"/>
  <c r="H1865" i="41"/>
  <c r="H1892" i="41"/>
  <c r="H126" i="41"/>
  <c r="H3324" i="41"/>
  <c r="H2169" i="41"/>
  <c r="H2574" i="41"/>
  <c r="H3813" i="41"/>
  <c r="H2284" i="41"/>
  <c r="H1591" i="41"/>
  <c r="H816" i="41"/>
  <c r="H2786" i="41"/>
  <c r="H1249" i="41"/>
  <c r="H217" i="41"/>
  <c r="H3399" i="41"/>
  <c r="H3190" i="41"/>
  <c r="H3751" i="41"/>
  <c r="H2332" i="41"/>
  <c r="H131" i="41"/>
  <c r="H1005" i="41"/>
  <c r="H2812" i="41"/>
  <c r="H2548" i="41"/>
  <c r="H2046" i="41"/>
  <c r="H3614" i="41"/>
  <c r="H945" i="41"/>
  <c r="H2748" i="41"/>
  <c r="H2352" i="41"/>
  <c r="H2075" i="41"/>
  <c r="H711" i="41"/>
  <c r="H1317" i="41"/>
  <c r="H3187" i="41"/>
  <c r="H3031" i="41"/>
  <c r="H198" i="41"/>
  <c r="H3428" i="41"/>
  <c r="H1831" i="41"/>
  <c r="H1376" i="41"/>
  <c r="H3522" i="41"/>
  <c r="H1330" i="41"/>
  <c r="H1373" i="41"/>
  <c r="H1333" i="41"/>
  <c r="H2892" i="41"/>
  <c r="H1029" i="41"/>
  <c r="H2450" i="41"/>
  <c r="H3516" i="41"/>
  <c r="H2921" i="41"/>
  <c r="H1960" i="41"/>
  <c r="H1688" i="41"/>
  <c r="H1329" i="41"/>
  <c r="H2300" i="41"/>
  <c r="H2820" i="41"/>
  <c r="H245" i="41"/>
  <c r="H1445" i="41"/>
  <c r="H3596" i="41"/>
  <c r="H398" i="41"/>
  <c r="H1682" i="41"/>
  <c r="H188" i="41"/>
  <c r="H512" i="41"/>
  <c r="H2668" i="41"/>
  <c r="H236" i="41"/>
  <c r="H1799" i="41"/>
  <c r="H1090" i="41"/>
  <c r="H2713" i="41"/>
  <c r="H1111" i="41"/>
  <c r="H986" i="41"/>
  <c r="H2562" i="41"/>
  <c r="H415" i="41"/>
  <c r="H1011" i="41"/>
  <c r="H2645" i="41"/>
  <c r="H3072" i="41"/>
  <c r="H334" i="41"/>
  <c r="H330" i="41"/>
  <c r="H1133" i="41"/>
  <c r="H2039" i="41"/>
  <c r="H1982" i="41"/>
  <c r="H308" i="41"/>
  <c r="H406" i="41"/>
  <c r="H767" i="41"/>
  <c r="H1240" i="41"/>
  <c r="H2123" i="41"/>
  <c r="H327" i="41"/>
  <c r="H3174" i="41"/>
  <c r="H2613" i="41"/>
  <c r="H1792" i="41"/>
  <c r="H2205" i="41"/>
  <c r="H1250" i="41"/>
  <c r="H2150" i="41"/>
  <c r="H3027" i="41"/>
  <c r="H2353" i="41"/>
  <c r="H2842" i="41"/>
  <c r="H1131" i="41"/>
  <c r="H1650" i="41"/>
  <c r="H427" i="41"/>
  <c r="H2089" i="41"/>
  <c r="H631" i="41"/>
  <c r="H380" i="41"/>
  <c r="H3438" i="41"/>
  <c r="H603" i="41"/>
  <c r="H2797" i="41"/>
  <c r="H3808" i="41"/>
  <c r="H1284" i="41"/>
  <c r="H2241" i="41"/>
  <c r="H2035" i="41"/>
  <c r="H421" i="41"/>
  <c r="H209" i="41"/>
  <c r="H3607" i="41"/>
  <c r="H1297" i="41"/>
  <c r="H3630" i="41"/>
  <c r="H2936" i="41"/>
  <c r="H3001" i="41"/>
  <c r="H1859" i="41"/>
  <c r="H857" i="41"/>
  <c r="H2593" i="41"/>
  <c r="H1462" i="41"/>
  <c r="H1342" i="41"/>
  <c r="H1301" i="41"/>
  <c r="H3810" i="41"/>
  <c r="H2116" i="41"/>
  <c r="H1395" i="41"/>
  <c r="H2723" i="41"/>
  <c r="H2609" i="41"/>
  <c r="H2479" i="41"/>
  <c r="H1354" i="41"/>
  <c r="H514" i="41"/>
  <c r="H2344" i="41"/>
  <c r="H962" i="41"/>
  <c r="H864" i="41"/>
  <c r="H3783" i="41"/>
  <c r="H3114" i="41"/>
  <c r="H1911" i="41"/>
  <c r="H2226" i="41"/>
  <c r="H2108" i="41"/>
  <c r="H2236" i="41"/>
  <c r="H1543" i="41"/>
  <c r="H2848" i="41"/>
  <c r="H3315" i="41"/>
  <c r="H2188" i="41"/>
  <c r="H2239" i="41"/>
  <c r="H2029" i="41"/>
  <c r="H3801" i="41"/>
  <c r="H92" i="41"/>
  <c r="H1947" i="41"/>
  <c r="H410" i="41"/>
  <c r="H1836" i="41"/>
  <c r="H1905" i="41"/>
  <c r="H3455" i="41"/>
  <c r="H486" i="41"/>
  <c r="H2122" i="41"/>
  <c r="H212" i="41"/>
  <c r="H2076" i="41"/>
  <c r="H3743" i="41"/>
  <c r="H2692" i="41"/>
  <c r="H3674" i="41"/>
  <c r="H1843" i="41"/>
  <c r="H3003" i="41"/>
  <c r="H3095" i="41"/>
  <c r="H2577" i="41"/>
  <c r="H2164" i="41"/>
  <c r="H1267" i="41"/>
  <c r="H907" i="41"/>
  <c r="H2977" i="41"/>
  <c r="H154" i="41"/>
  <c r="H2501" i="41"/>
  <c r="H66" i="41"/>
  <c r="H3684" i="41"/>
  <c r="H1321" i="41"/>
  <c r="H3737" i="41"/>
  <c r="H1007" i="41"/>
  <c r="H3257" i="41"/>
  <c r="H2439" i="41"/>
  <c r="H1731" i="41"/>
  <c r="H2207" i="41"/>
  <c r="H1440" i="41"/>
  <c r="H2411" i="41"/>
  <c r="H2314" i="41"/>
  <c r="H1325" i="41"/>
  <c r="H3757" i="41"/>
  <c r="H2566" i="41"/>
  <c r="H3130" i="41"/>
  <c r="H608" i="41"/>
  <c r="H1851" i="41"/>
  <c r="H2247" i="41"/>
  <c r="H2586" i="41"/>
  <c r="H1626" i="41"/>
  <c r="H94" i="41"/>
  <c r="H868" i="41"/>
  <c r="H2238" i="41"/>
  <c r="H2415" i="41"/>
  <c r="H1430" i="41"/>
  <c r="H609" i="41"/>
  <c r="H1948" i="41"/>
  <c r="H1992" i="41"/>
  <c r="H2662" i="41"/>
  <c r="H244" i="41"/>
  <c r="H1933" i="41"/>
  <c r="H167" i="41"/>
  <c r="H1422" i="41"/>
  <c r="H283" i="41"/>
  <c r="H3610" i="41"/>
  <c r="H2800" i="41"/>
  <c r="H2500" i="41"/>
  <c r="H1001" i="41"/>
  <c r="H3604" i="41"/>
  <c r="H615" i="41"/>
  <c r="H3476" i="41"/>
  <c r="H1568" i="41"/>
  <c r="H263" i="41"/>
  <c r="H707" i="41"/>
  <c r="H1224" i="41"/>
  <c r="H1093" i="41"/>
  <c r="H1205" i="41"/>
  <c r="H3180" i="41"/>
  <c r="H3416" i="41"/>
  <c r="H2828" i="41"/>
  <c r="H3380" i="41"/>
  <c r="H2490" i="41"/>
  <c r="H2072" i="41"/>
  <c r="H3414" i="41"/>
  <c r="H1643" i="41"/>
  <c r="H1336" i="41"/>
  <c r="H1903" i="41"/>
  <c r="H892" i="41"/>
  <c r="H1647" i="41"/>
  <c r="H2758" i="41"/>
  <c r="H2583" i="41"/>
  <c r="H1208" i="41"/>
  <c r="H2081" i="41"/>
  <c r="H3231" i="41"/>
  <c r="H3370" i="41"/>
  <c r="H820" i="41"/>
  <c r="H3258" i="41"/>
  <c r="H693" i="41"/>
  <c r="H769" i="41"/>
  <c r="H1496" i="41"/>
  <c r="H1171" i="41"/>
  <c r="H293" i="41"/>
  <c r="H3264" i="41"/>
  <c r="H2587" i="41"/>
  <c r="H906" i="41"/>
  <c r="H2590" i="41"/>
  <c r="H946" i="41"/>
  <c r="H2958" i="41"/>
  <c r="H885" i="41"/>
  <c r="H2134" i="41"/>
  <c r="H3331" i="41"/>
  <c r="H595" i="41"/>
  <c r="H3721" i="41"/>
  <c r="H2017" i="41"/>
  <c r="H602" i="41"/>
  <c r="H1899" i="41"/>
  <c r="H1813" i="41"/>
  <c r="H2859" i="41"/>
  <c r="H112" i="41"/>
  <c r="H2534" i="41"/>
  <c r="H1644" i="41"/>
  <c r="H1611" i="41"/>
  <c r="H1909" i="41"/>
  <c r="H1308" i="41"/>
  <c r="H1789" i="41"/>
  <c r="H775" i="41"/>
  <c r="H271" i="41"/>
  <c r="H2266" i="41"/>
  <c r="H1722" i="41"/>
  <c r="H237" i="41"/>
  <c r="H579" i="41"/>
  <c r="H2004" i="41"/>
  <c r="H704" i="41"/>
  <c r="H17" i="41"/>
  <c r="H36" i="41"/>
  <c r="H3624" i="41"/>
  <c r="H213" i="41"/>
  <c r="H87" i="41"/>
  <c r="H77" i="41"/>
  <c r="H2157" i="41"/>
  <c r="H3117" i="41"/>
  <c r="H2694" i="41"/>
  <c r="H3192" i="41"/>
  <c r="H2672" i="41"/>
  <c r="H2717" i="41"/>
  <c r="H1082" i="41"/>
  <c r="H556" i="41"/>
  <c r="H848" i="41"/>
  <c r="H3587" i="41"/>
  <c r="H1377" i="41"/>
  <c r="H3378" i="41"/>
  <c r="H3726" i="41"/>
  <c r="H2097" i="41"/>
  <c r="H2407" i="41"/>
  <c r="H2288" i="41"/>
  <c r="H3585" i="41"/>
  <c r="H3584" i="41"/>
  <c r="H3140" i="41"/>
  <c r="H1706" i="41"/>
  <c r="H3609" i="41"/>
  <c r="H180" i="41"/>
  <c r="H2602" i="41"/>
  <c r="H1692" i="41"/>
  <c r="H1781" i="41"/>
  <c r="H845" i="41"/>
  <c r="H734" i="41"/>
  <c r="H52" i="41"/>
  <c r="H2620" i="41"/>
  <c r="H2756" i="41"/>
  <c r="H1758" i="41"/>
  <c r="H3107" i="41"/>
  <c r="H1834" i="41"/>
  <c r="H1361" i="41"/>
  <c r="H2365" i="41"/>
  <c r="H1020" i="41"/>
  <c r="H2441" i="41"/>
  <c r="H467" i="41"/>
  <c r="H2752" i="41"/>
  <c r="H562" i="41"/>
  <c r="H3744" i="41"/>
  <c r="H2973" i="41"/>
  <c r="H381" i="41"/>
  <c r="H216" i="41"/>
  <c r="H2776" i="41"/>
  <c r="H2214" i="41"/>
  <c r="H3395" i="41"/>
  <c r="H877" i="41"/>
  <c r="H2140" i="41"/>
  <c r="H2549" i="41"/>
  <c r="H3066" i="41"/>
  <c r="H2742" i="41"/>
  <c r="H3432" i="41"/>
  <c r="H227" i="41"/>
  <c r="H1914" i="41"/>
  <c r="H622" i="41"/>
  <c r="H1798" i="41"/>
  <c r="H2952" i="41"/>
  <c r="H1286" i="41"/>
  <c r="H2851" i="41"/>
  <c r="H566" i="41"/>
  <c r="H3002" i="41"/>
  <c r="H1453" i="41"/>
  <c r="H368" i="41"/>
  <c r="H1089" i="41"/>
  <c r="H1808" i="41"/>
  <c r="H1619" i="41"/>
  <c r="H3559" i="41"/>
  <c r="H30" i="41"/>
  <c r="H655" i="41"/>
  <c r="H1727" i="41"/>
  <c r="H3023" i="41"/>
  <c r="H1059" i="41"/>
  <c r="H806" i="41"/>
  <c r="H626" i="41"/>
  <c r="H3573" i="41"/>
  <c r="H2719" i="41"/>
  <c r="H1881" i="41"/>
  <c r="H1182" i="41"/>
  <c r="H273" i="41"/>
  <c r="H450" i="41"/>
  <c r="H1024" i="41"/>
  <c r="H1832" i="41"/>
  <c r="H111" i="41"/>
  <c r="H586" i="41"/>
  <c r="H1371" i="41"/>
  <c r="H1806" i="41"/>
  <c r="H2362" i="41"/>
  <c r="H3788" i="41"/>
  <c r="H1163" i="41"/>
  <c r="H223" i="41"/>
  <c r="H2831" i="41"/>
  <c r="H2794" i="41"/>
  <c r="H3113" i="41"/>
  <c r="H1599" i="41"/>
  <c r="H182" i="41"/>
  <c r="H1896" i="41"/>
  <c r="H3574" i="41"/>
  <c r="H3793" i="41"/>
  <c r="H3008" i="41"/>
  <c r="H324" i="41"/>
  <c r="H1384" i="41"/>
  <c r="H1129" i="41"/>
  <c r="H2499" i="41"/>
  <c r="H373" i="41"/>
  <c r="H1203" i="41"/>
  <c r="H3312" i="41"/>
  <c r="H1815" i="41"/>
  <c r="H646" i="41"/>
  <c r="H1222" i="41"/>
  <c r="H2143" i="41"/>
  <c r="H710" i="41"/>
  <c r="H3367" i="41"/>
  <c r="H2988" i="41"/>
  <c r="H2741" i="41"/>
  <c r="H2774" i="41"/>
  <c r="H789" i="41"/>
  <c r="H2990" i="41"/>
  <c r="H1580" i="41"/>
  <c r="H2368" i="41"/>
  <c r="H553" i="41"/>
  <c r="H2419" i="41"/>
  <c r="H2815" i="41"/>
  <c r="H3271" i="41"/>
  <c r="H635" i="41"/>
  <c r="H2126" i="41"/>
  <c r="H1576" i="41"/>
  <c r="H1917" i="41"/>
  <c r="H1304" i="41"/>
  <c r="H2775" i="41"/>
  <c r="H2985" i="41"/>
  <c r="H1786" i="41"/>
  <c r="H1417" i="41"/>
  <c r="H2350" i="41"/>
  <c r="H1660" i="41"/>
  <c r="H2386" i="41"/>
  <c r="H1817" i="41"/>
  <c r="H3412" i="41"/>
  <c r="H2340" i="41"/>
  <c r="H499" i="41"/>
  <c r="H3427" i="41"/>
  <c r="H3556" i="41"/>
  <c r="H1514" i="41"/>
  <c r="H3126" i="41"/>
  <c r="H285" i="41"/>
  <c r="H3797" i="41"/>
  <c r="H3014" i="41"/>
  <c r="H712" i="41"/>
  <c r="H819" i="41"/>
  <c r="H1340" i="41"/>
  <c r="H2117" i="41"/>
  <c r="H931" i="41"/>
  <c r="H1362" i="41"/>
  <c r="H2523" i="41"/>
  <c r="H3700" i="41"/>
  <c r="H1764" i="41"/>
  <c r="H708" i="41"/>
  <c r="H3379" i="41"/>
  <c r="H3111" i="41"/>
  <c r="H628" i="41"/>
  <c r="H917" i="41"/>
  <c r="H3734" i="41"/>
  <c r="H96" i="41"/>
  <c r="H656" i="41"/>
  <c r="H1858" i="41"/>
  <c r="H3732" i="41"/>
  <c r="H2830" i="41"/>
  <c r="H8" i="41"/>
  <c r="H3728" i="41"/>
  <c r="H1967" i="41"/>
  <c r="H114" i="41"/>
  <c r="H3341" i="41"/>
  <c r="H884" i="41"/>
  <c r="H1665" i="41"/>
  <c r="H2702" i="41"/>
  <c r="H536" i="41"/>
  <c r="H1632" i="41"/>
  <c r="H275" i="41"/>
  <c r="H2294" i="41"/>
  <c r="H3451" i="41"/>
  <c r="H145" i="41"/>
  <c r="H515" i="41"/>
  <c r="H253" i="41"/>
  <c r="H781" i="41"/>
  <c r="H1651" i="41"/>
  <c r="H1126" i="41"/>
  <c r="H1818" i="41"/>
  <c r="H97" i="41"/>
  <c r="H374" i="41"/>
  <c r="H923" i="41"/>
  <c r="H542" i="41"/>
  <c r="H2211" i="41"/>
  <c r="H1013" i="41"/>
  <c r="H365" i="41"/>
  <c r="H1483" i="41"/>
  <c r="H1713" i="41"/>
  <c r="H2388" i="41"/>
  <c r="H3479" i="41"/>
  <c r="H473" i="41"/>
  <c r="H250" i="41"/>
  <c r="H3643" i="41"/>
  <c r="H1176" i="41"/>
  <c r="H1073" i="41"/>
  <c r="H1429" i="41"/>
  <c r="H985" i="41"/>
  <c r="H3597" i="41"/>
  <c r="H936" i="41"/>
  <c r="H1517" i="41"/>
  <c r="H2050" i="41"/>
  <c r="H1615" i="41"/>
  <c r="H3723" i="41"/>
  <c r="H1819" i="41"/>
  <c r="H672" i="41"/>
  <c r="H3568" i="41"/>
  <c r="H1879" i="41"/>
  <c r="H1296" i="41"/>
  <c r="H84" i="41"/>
  <c r="H3382" i="41"/>
  <c r="H2378" i="41"/>
  <c r="H1631" i="41"/>
  <c r="H3278" i="41"/>
  <c r="H1733" i="41"/>
  <c r="H2147" i="41"/>
  <c r="H854" i="41"/>
  <c r="H3286" i="41"/>
  <c r="H1557" i="41"/>
  <c r="H3746" i="41"/>
  <c r="H3026" i="41"/>
  <c r="H1581" i="41"/>
  <c r="H1886" i="41"/>
  <c r="H1536" i="41"/>
  <c r="H2142" i="41"/>
  <c r="H2204" i="41"/>
  <c r="H1696" i="41"/>
  <c r="H2461" i="41"/>
  <c r="H2945" i="41"/>
  <c r="H1100" i="41"/>
  <c r="H1956" i="41"/>
  <c r="H871" i="41"/>
  <c r="H1083" i="41"/>
  <c r="H2367" i="41"/>
  <c r="H1800" i="41"/>
  <c r="H2654" i="41"/>
  <c r="H2339" i="41"/>
  <c r="H2111" i="41"/>
  <c r="H2307" i="41"/>
  <c r="H2983" i="41"/>
  <c r="H1455" i="41"/>
  <c r="H1211" i="41"/>
  <c r="H3411" i="41"/>
  <c r="H3443" i="41"/>
  <c r="H3764" i="41"/>
  <c r="H1378" i="41"/>
  <c r="H882" i="41"/>
  <c r="H3634" i="41"/>
  <c r="H2115" i="41"/>
  <c r="H3790" i="41"/>
  <c r="H505" i="41"/>
  <c r="H2614" i="41"/>
  <c r="H2272" i="41"/>
  <c r="H2321" i="41"/>
  <c r="H1772" i="41"/>
  <c r="H733" i="41"/>
  <c r="H160" i="41"/>
  <c r="H3214" i="41"/>
  <c r="H1280" i="41"/>
  <c r="H1653" i="41"/>
  <c r="H691" i="41"/>
  <c r="H12" i="41"/>
  <c r="H2581" i="41"/>
  <c r="H3525" i="41"/>
  <c r="H996" i="41"/>
  <c r="H2042" i="41"/>
  <c r="H2670" i="41"/>
  <c r="H613" i="41"/>
  <c r="H1788" i="41"/>
  <c r="H3803" i="41"/>
  <c r="H124" i="41"/>
  <c r="H3238" i="41"/>
  <c r="H1885" i="41"/>
  <c r="H1708" i="41"/>
  <c r="H1293" i="41"/>
  <c r="H1685" i="41"/>
  <c r="H456" i="41"/>
  <c r="H589" i="41"/>
  <c r="H1391" i="41"/>
  <c r="H3523" i="41"/>
  <c r="H3401" i="41"/>
  <c r="H2855" i="41"/>
  <c r="H76" i="41"/>
  <c r="H1170" i="41"/>
  <c r="H3178" i="41"/>
  <c r="H1184" i="41"/>
  <c r="H636" i="41"/>
  <c r="H587" i="41"/>
  <c r="H1457" i="41"/>
  <c r="H3710" i="41"/>
  <c r="H191" i="41"/>
  <c r="H2669" i="41"/>
  <c r="H684" i="41"/>
  <c r="H830" i="41"/>
  <c r="H341" i="41"/>
  <c r="H2850" i="41"/>
  <c r="H3755" i="41"/>
  <c r="H2872" i="41"/>
  <c r="H316" i="41"/>
  <c r="H468" i="41"/>
  <c r="H1348" i="41"/>
  <c r="H1598" i="41"/>
  <c r="H670" i="41"/>
  <c r="H3670" i="41"/>
  <c r="H1987" i="41"/>
  <c r="H2838" i="41"/>
  <c r="H2455" i="41"/>
  <c r="H1584" i="41"/>
  <c r="H3799" i="41"/>
  <c r="H3565" i="41"/>
  <c r="H202" i="41"/>
  <c r="H1596" i="41"/>
  <c r="H1174" i="41"/>
  <c r="H1046" i="41"/>
  <c r="H1809" i="41"/>
  <c r="H1717" i="41"/>
  <c r="H1874" i="41"/>
  <c r="H3239" i="41"/>
  <c r="H2509" i="41"/>
  <c r="H2063" i="41"/>
  <c r="H593" i="41"/>
  <c r="H2285" i="41"/>
  <c r="H1169" i="41"/>
  <c r="H984" i="41"/>
  <c r="H967" i="41"/>
  <c r="H886" i="41"/>
  <c r="H3691" i="41"/>
  <c r="H1202" i="41"/>
  <c r="H876" i="41"/>
  <c r="H2144" i="41"/>
  <c r="H943" i="41"/>
  <c r="H1040" i="41"/>
  <c r="H3164" i="41"/>
  <c r="H3263" i="41"/>
  <c r="H1592" i="41"/>
  <c r="H2495" i="41"/>
  <c r="H3392" i="41"/>
  <c r="H470" i="41"/>
  <c r="H3528" i="41"/>
  <c r="H1663" i="41"/>
  <c r="H1528" i="41"/>
  <c r="H521" i="41"/>
  <c r="H813" i="41"/>
  <c r="H1589" i="41"/>
  <c r="H1527" i="41"/>
  <c r="H1748" i="41"/>
  <c r="H1423" i="41"/>
  <c r="H2824" i="41"/>
  <c r="H2471" i="41"/>
  <c r="H9" i="41"/>
  <c r="H13" i="41"/>
  <c r="H1871" i="41"/>
  <c r="H2206" i="41"/>
  <c r="H683" i="41"/>
  <c r="H1097" i="41"/>
  <c r="H2731" i="41"/>
  <c r="H2058" i="41"/>
  <c r="H1439" i="41"/>
  <c r="H1165" i="41"/>
  <c r="H2034" i="41"/>
  <c r="H1168" i="41"/>
  <c r="H1481" i="41"/>
  <c r="H899" i="41"/>
  <c r="H1392" i="41"/>
  <c r="H2960" i="41"/>
  <c r="H1180" i="41"/>
  <c r="H3752" i="41"/>
  <c r="H2939" i="41"/>
  <c r="H3082" i="41"/>
  <c r="H2408" i="41"/>
  <c r="H644" i="41"/>
  <c r="H2445" i="41"/>
  <c r="H1316" i="41"/>
  <c r="H797" i="41"/>
  <c r="H2032" i="41"/>
  <c r="H480" i="41"/>
  <c r="H2653" i="41"/>
  <c r="H783" i="41"/>
  <c r="H1086" i="41"/>
  <c r="H3729" i="41"/>
  <c r="H3145" i="41"/>
  <c r="H289" i="41"/>
  <c r="H671" i="41"/>
  <c r="H3194" i="41"/>
  <c r="H3731" i="41"/>
  <c r="H3605" i="41"/>
  <c r="H3768" i="41"/>
  <c r="H2489" i="41"/>
  <c r="H1269" i="41"/>
  <c r="H416" i="41"/>
  <c r="H1635" i="41"/>
  <c r="H618" i="41"/>
  <c r="H2555" i="41"/>
  <c r="H1683" i="41"/>
  <c r="H116" i="41"/>
  <c r="H1239" i="41"/>
  <c r="H22" i="41"/>
  <c r="H322" i="41"/>
  <c r="H3626" i="41"/>
  <c r="H255" i="41"/>
  <c r="H2114" i="41"/>
  <c r="H19" i="41"/>
  <c r="H3778" i="41"/>
  <c r="H1910" i="41"/>
  <c r="H1490" i="41"/>
  <c r="H513" i="41"/>
  <c r="H1504" i="41"/>
  <c r="H3647" i="41"/>
  <c r="H3725" i="41"/>
  <c r="H166" i="41"/>
  <c r="H2101" i="41"/>
  <c r="H1156" i="41"/>
  <c r="H153" i="41"/>
  <c r="H1402" i="41"/>
  <c r="H2028" i="41"/>
  <c r="H3226" i="41"/>
  <c r="H38" i="41"/>
  <c r="H3173" i="41"/>
  <c r="H133" i="41"/>
  <c r="H1729" i="41"/>
  <c r="H1603" i="41"/>
  <c r="H1216" i="41"/>
  <c r="H2676" i="41"/>
  <c r="H288" i="41"/>
  <c r="H2611" i="41"/>
  <c r="H2153" i="41"/>
  <c r="H453" i="41"/>
  <c r="H2183" i="41"/>
  <c r="H54" i="41"/>
  <c r="H31" i="41"/>
  <c r="H3571" i="41"/>
  <c r="H662" i="41"/>
  <c r="H1582" i="41"/>
  <c r="H1989" i="41"/>
  <c r="H3484" i="41"/>
  <c r="H1828" i="41"/>
  <c r="H1387" i="41"/>
  <c r="H935" i="41"/>
  <c r="H476" i="41"/>
  <c r="H2379" i="41"/>
  <c r="H3198" i="41"/>
  <c r="H2210" i="41"/>
  <c r="H295" i="41"/>
  <c r="H46" i="41"/>
  <c r="H551" i="41"/>
  <c r="H1099" i="41"/>
  <c r="H2529" i="41"/>
  <c r="H569" i="41"/>
  <c r="H1930" i="41"/>
  <c r="H3623" i="41"/>
  <c r="H994" i="41"/>
  <c r="H1779" i="41"/>
  <c r="H878" i="41"/>
  <c r="H2537" i="41"/>
  <c r="H719" i="41"/>
  <c r="H2180" i="41"/>
  <c r="H1935" i="41"/>
  <c r="H1063" i="41"/>
  <c r="H1178" i="41"/>
  <c r="H3650" i="41"/>
  <c r="H2513" i="41"/>
  <c r="H677" i="41"/>
  <c r="H1719" i="41"/>
  <c r="H1672" i="41"/>
  <c r="H3667" i="41"/>
  <c r="H2084" i="41"/>
  <c r="H2273" i="41"/>
  <c r="H3081" i="41"/>
  <c r="H89" i="41"/>
  <c r="H969" i="41"/>
  <c r="H315" i="41"/>
  <c r="H2260" i="41"/>
  <c r="H3120" i="41"/>
  <c r="H3179" i="41"/>
  <c r="H1486" i="41"/>
  <c r="H2511" i="41"/>
  <c r="H407" i="41"/>
  <c r="H1943" i="41"/>
  <c r="H2633" i="41"/>
  <c r="H1196" i="41"/>
  <c r="H433" i="41"/>
  <c r="H2689" i="41"/>
  <c r="H2868" i="41"/>
  <c r="H3679" i="41"/>
  <c r="H3335" i="41"/>
  <c r="H2460" i="41"/>
  <c r="H3152" i="41"/>
  <c r="H846" i="41"/>
  <c r="H1883" i="41"/>
  <c r="H1986" i="41"/>
  <c r="H3232" i="41"/>
  <c r="H3439" i="41"/>
  <c r="H2803" i="41"/>
  <c r="H1724" i="41"/>
  <c r="H2113" i="41"/>
  <c r="H146" i="41"/>
  <c r="H3706" i="41"/>
  <c r="H3184" i="41"/>
  <c r="H3359" i="41"/>
  <c r="H1759" i="41"/>
  <c r="H1529" i="41"/>
  <c r="H3311" i="41"/>
  <c r="H3593" i="41"/>
  <c r="H3147" i="41"/>
  <c r="H3415" i="41"/>
  <c r="H1119" i="41"/>
  <c r="H2360" i="41"/>
  <c r="H2940" i="41"/>
  <c r="H3805" i="41"/>
  <c r="H229" i="41"/>
  <c r="H3171" i="41"/>
  <c r="H2629" i="41"/>
  <c r="H3456" i="41"/>
  <c r="H2704" i="41"/>
  <c r="H471" i="41"/>
  <c r="H2456" i="41"/>
  <c r="H3301" i="41"/>
  <c r="H49" i="41"/>
  <c r="H2655" i="41"/>
  <c r="H3237" i="41"/>
  <c r="H2893" i="41"/>
  <c r="H1572" i="41"/>
  <c r="H1830" i="41"/>
  <c r="H24" i="41"/>
  <c r="H123" i="41"/>
  <c r="H2286" i="41"/>
  <c r="H1728" i="41"/>
  <c r="H3175" i="41"/>
  <c r="H1369" i="41"/>
  <c r="H1195" i="41"/>
  <c r="H3572" i="41"/>
  <c r="H1848" i="41"/>
  <c r="H1076" i="41"/>
  <c r="H241" i="41"/>
  <c r="H2392" i="41"/>
  <c r="H2452" i="41"/>
  <c r="H2622" i="41"/>
  <c r="H3142" i="41"/>
  <c r="H705" i="41"/>
  <c r="H1820" i="41"/>
  <c r="H1442" i="41"/>
  <c r="H152" i="41"/>
  <c r="H1106" i="41"/>
  <c r="H2068" i="41"/>
  <c r="H3218" i="41"/>
  <c r="H1838" i="41"/>
  <c r="H3761" i="41"/>
  <c r="H1565" i="41"/>
  <c r="H1503" i="41"/>
  <c r="H2475" i="41"/>
  <c r="H2554" i="41"/>
  <c r="H109" i="41"/>
  <c r="H3391" i="41"/>
  <c r="H3240" i="41"/>
  <c r="H2276" i="41"/>
  <c r="H3440" i="41"/>
  <c r="H1875" i="41"/>
  <c r="H2518" i="41"/>
  <c r="H3402" i="41"/>
  <c r="H2788" i="41"/>
  <c r="H354" i="41"/>
  <c r="H3284" i="41"/>
  <c r="H2521" i="41"/>
  <c r="H3485" i="41"/>
  <c r="H2440" i="41"/>
  <c r="H337" i="41"/>
  <c r="H2043" i="41"/>
  <c r="H3105" i="41"/>
  <c r="H3295" i="41"/>
  <c r="H1749" i="41"/>
  <c r="H344" i="41"/>
  <c r="H2281" i="41"/>
  <c r="H3203" i="41"/>
  <c r="H120" i="41"/>
  <c r="H2861" i="41"/>
  <c r="H3575" i="41"/>
  <c r="H1610" i="41"/>
  <c r="H751" i="41"/>
  <c r="H2981" i="41"/>
  <c r="H2933" i="41"/>
  <c r="H1690" i="41"/>
  <c r="H1489" i="41"/>
  <c r="H3343" i="41"/>
  <c r="H1738" i="41"/>
  <c r="H3695" i="41"/>
  <c r="H3268" i="41"/>
  <c r="H3502" i="41"/>
  <c r="H1678" i="41"/>
  <c r="H2890" i="41"/>
  <c r="H3676" i="41"/>
  <c r="H378" i="41"/>
  <c r="H509" i="41"/>
  <c r="H2643" i="41"/>
  <c r="H2603" i="41"/>
  <c r="H1117" i="41"/>
  <c r="H139" i="41"/>
  <c r="H3410" i="41"/>
  <c r="H2304" i="41"/>
  <c r="H2902" i="41"/>
  <c r="H3345" i="41"/>
  <c r="H3506" i="41"/>
  <c r="H3005" i="41"/>
  <c r="H3493" i="41"/>
  <c r="H1593" i="41"/>
  <c r="H625" i="41"/>
  <c r="H254" i="41"/>
  <c r="H2274" i="41"/>
  <c r="H2757" i="41"/>
  <c r="H3116" i="41"/>
  <c r="H3435" i="41"/>
  <c r="H2136" i="41"/>
  <c r="H395" i="41"/>
  <c r="H3383" i="41"/>
  <c r="H3056" i="41"/>
  <c r="H1003" i="41"/>
  <c r="H3618" i="41"/>
  <c r="H2561" i="41"/>
  <c r="H2176" i="41"/>
  <c r="H2315" i="41"/>
  <c r="H2483" i="41"/>
  <c r="H1693" i="41"/>
  <c r="H2853" i="41"/>
  <c r="H766" i="41"/>
  <c r="H3758" i="41"/>
  <c r="H2275" i="41"/>
  <c r="H3069" i="41"/>
  <c r="H3453" i="41"/>
  <c r="H1744" i="41"/>
  <c r="H2795" i="41"/>
  <c r="H678" i="41"/>
  <c r="H1323" i="41"/>
  <c r="H1415" i="41"/>
  <c r="H3061" i="41"/>
  <c r="H3759" i="41"/>
  <c r="H1302" i="41"/>
  <c r="H3544" i="41"/>
  <c r="H335" i="41"/>
  <c r="H3156" i="41"/>
  <c r="H1155" i="41"/>
  <c r="H164" i="41"/>
  <c r="H3658" i="41"/>
  <c r="H2640" i="41"/>
  <c r="H1608" i="41"/>
  <c r="H1920" i="41"/>
  <c r="H2173" i="41"/>
  <c r="H1578" i="41"/>
  <c r="H3321" i="41"/>
  <c r="H1372" i="41"/>
  <c r="H3004" i="41"/>
  <c r="H3481" i="41"/>
  <c r="H201" i="41"/>
  <c r="H1640" i="41"/>
  <c r="H71" i="41"/>
  <c r="H1752" i="41"/>
  <c r="H2212" i="41"/>
  <c r="H3747" i="41"/>
  <c r="H239" i="41"/>
  <c r="H1945" i="41"/>
  <c r="H218" i="41"/>
  <c r="H2917" i="41"/>
  <c r="H1385" i="41"/>
  <c r="H866" i="41"/>
  <c r="H2641" i="41"/>
  <c r="H2928" i="41"/>
  <c r="H2686" i="41"/>
  <c r="H974" i="41"/>
  <c r="H1981" i="41"/>
  <c r="H3097" i="41"/>
  <c r="H588" i="41"/>
  <c r="H3548" i="41"/>
  <c r="H350" i="41"/>
  <c r="H1298" i="41"/>
  <c r="H387" i="41"/>
  <c r="H125" i="41"/>
  <c r="H1681" i="41"/>
  <c r="H1533" i="41"/>
  <c r="H3662" i="41"/>
  <c r="H2563" i="41"/>
  <c r="H2060" i="41"/>
  <c r="H3389" i="41"/>
  <c r="H3767" i="41"/>
  <c r="H2066" i="41"/>
  <c r="H1399" i="41"/>
  <c r="H1095" i="41"/>
  <c r="H353" i="41"/>
  <c r="H3248" i="41"/>
  <c r="H2591" i="41"/>
  <c r="H3344" i="41"/>
  <c r="H1018" i="41"/>
  <c r="H1132" i="41"/>
  <c r="H11" i="41"/>
  <c r="H2372" i="41"/>
  <c r="H547" i="41"/>
  <c r="H2145" i="41"/>
  <c r="H3689" i="41"/>
  <c r="H135" i="41"/>
  <c r="H3452" i="41"/>
  <c r="H653" i="41"/>
  <c r="H299" i="41"/>
  <c r="H2948" i="41"/>
  <c r="H48" i="41"/>
  <c r="H1783" i="41"/>
  <c r="H2946" i="41"/>
  <c r="H2421" i="41"/>
  <c r="H3275" i="41"/>
  <c r="H948" i="41"/>
  <c r="H58" i="41"/>
  <c r="H2396" i="41"/>
  <c r="H1810" i="41"/>
  <c r="H3756" i="41"/>
  <c r="H918" i="41"/>
  <c r="H3775" i="41"/>
  <c r="H3228" i="41"/>
  <c r="H970" i="41"/>
  <c r="H2425" i="41"/>
  <c r="H3540" i="41"/>
  <c r="H2021" i="41"/>
  <c r="H2429" i="41"/>
  <c r="H1030" i="41"/>
  <c r="H3196" i="41"/>
  <c r="H2725" i="41"/>
  <c r="H3326" i="41"/>
  <c r="H1505" i="41"/>
  <c r="H724" i="41"/>
  <c r="H800" i="41"/>
  <c r="H611" i="41"/>
  <c r="H543" i="41"/>
  <c r="H3393" i="41"/>
  <c r="H2503" i="41"/>
  <c r="H855" i="41"/>
  <c r="H1283" i="41"/>
  <c r="H1852" i="41"/>
  <c r="H3210" i="41"/>
  <c r="H266" i="41"/>
  <c r="H3652" i="41"/>
  <c r="H535" i="41"/>
  <c r="H1185" i="41"/>
  <c r="H305" i="41"/>
  <c r="H3243" i="41"/>
  <c r="H363" i="41"/>
  <c r="H689" i="41"/>
  <c r="H2027" i="41"/>
  <c r="H3524" i="41"/>
  <c r="H1928" i="41"/>
  <c r="H690" i="41"/>
  <c r="H831" i="41"/>
  <c r="H2025" i="41"/>
  <c r="H520" i="41"/>
  <c r="H385" i="41"/>
  <c r="H2055" i="41"/>
  <c r="H3144" i="41"/>
  <c r="H1509" i="41"/>
  <c r="H2943" i="41"/>
  <c r="H190" i="41"/>
  <c r="H1289" i="41"/>
  <c r="H1311" i="41"/>
  <c r="H956" i="41"/>
  <c r="H2326" i="41"/>
  <c r="H2935" i="41"/>
  <c r="H2703" i="41"/>
  <c r="H3183" i="41"/>
  <c r="H2716" i="41"/>
  <c r="H777" i="41"/>
  <c r="H3713" i="41"/>
  <c r="H3738" i="41"/>
  <c r="H2949" i="41"/>
  <c r="H929" i="41"/>
  <c r="H942" i="41"/>
  <c r="H2054" i="41"/>
  <c r="H328" i="41"/>
  <c r="H1842" i="41"/>
  <c r="H2844" i="41"/>
  <c r="H113" i="41"/>
  <c r="H2730" i="41"/>
  <c r="H1869" i="41"/>
  <c r="H1553" i="41"/>
  <c r="H258" i="41"/>
  <c r="H3705" i="41"/>
  <c r="H1413" i="41"/>
  <c r="H1160" i="41"/>
  <c r="H1433" i="41"/>
  <c r="H1008" i="41"/>
  <c r="H2819" i="41"/>
  <c r="H1801" i="41"/>
  <c r="H550" i="41"/>
  <c r="H780" i="41"/>
  <c r="H1957" i="41"/>
  <c r="H3079" i="41"/>
  <c r="H853" i="41"/>
  <c r="H2606" i="41"/>
  <c r="H121" i="41"/>
  <c r="H1463" i="41"/>
  <c r="H3209" i="41"/>
  <c r="H1621" i="41"/>
  <c r="H18" i="41"/>
  <c r="H3566" i="41"/>
  <c r="H393" i="41"/>
  <c r="H1604" i="41"/>
  <c r="H367" i="41"/>
  <c r="H1015" i="41"/>
  <c r="H567" i="41"/>
  <c r="H3244" i="41"/>
  <c r="H485" i="41"/>
  <c r="H2808" i="41"/>
  <c r="H1756" i="41"/>
  <c r="H424" i="41"/>
  <c r="H3283" i="41"/>
  <c r="H2496" i="41"/>
  <c r="H3765" i="41"/>
  <c r="H822" i="41"/>
  <c r="H1618" i="41"/>
  <c r="H1929" i="41"/>
  <c r="H1335" i="41"/>
  <c r="H3229" i="41"/>
  <c r="H3302" i="41"/>
  <c r="H2049" i="41"/>
  <c r="H2608" i="41"/>
  <c r="H1556" i="41"/>
  <c r="H75" i="41"/>
  <c r="H1833" i="41"/>
  <c r="H1047" i="41"/>
  <c r="H3468" i="41"/>
  <c r="H3547" i="41"/>
  <c r="H2635" i="41"/>
  <c r="H3149" i="41"/>
  <c r="H1228" i="41"/>
  <c r="H2852" i="41"/>
  <c r="H1260" i="41"/>
  <c r="H955" i="41"/>
  <c r="H2245" i="41"/>
  <c r="H3245" i="41"/>
  <c r="H1344" i="41"/>
  <c r="H91" i="41"/>
  <c r="H312" i="41"/>
  <c r="H2167" i="41"/>
  <c r="H1498" i="41"/>
  <c r="H2834" i="41"/>
  <c r="H134" i="41"/>
  <c r="H3784" i="41"/>
  <c r="H2376" i="41"/>
  <c r="H790" i="41"/>
  <c r="H3560" i="41"/>
  <c r="H2056" i="41"/>
  <c r="H3486" i="41"/>
  <c r="H581" i="41"/>
  <c r="H1812" i="41"/>
  <c r="H3118" i="41"/>
  <c r="H3557" i="41"/>
  <c r="H3150" i="41"/>
  <c r="H1891" i="41"/>
  <c r="H3507" i="41"/>
  <c r="H3349" i="41"/>
  <c r="H1052" i="41"/>
  <c r="H910" i="41"/>
  <c r="H2955" i="41"/>
  <c r="H2942" i="41"/>
  <c r="H2854" i="41"/>
  <c r="H226" i="41"/>
  <c r="H2970" i="41"/>
  <c r="H1438" i="41"/>
  <c r="H1778" i="41"/>
  <c r="H2739" i="41"/>
  <c r="H1101" i="41"/>
  <c r="H874" i="41"/>
  <c r="H366" i="41"/>
  <c r="H2579" i="41"/>
  <c r="H3224" i="41"/>
  <c r="H2216" i="41"/>
  <c r="H3141" i="41"/>
  <c r="H2466" i="41"/>
  <c r="H231" i="41"/>
  <c r="H214" i="41"/>
  <c r="H1103" i="41"/>
  <c r="H240" i="41"/>
  <c r="H383" i="41"/>
  <c r="H1098" i="41"/>
  <c r="H2947" i="41"/>
  <c r="H2427" i="41"/>
  <c r="H669" i="41"/>
  <c r="H243" i="41"/>
  <c r="H1138" i="41"/>
  <c r="H1213" i="41"/>
  <c r="H2995" i="41"/>
  <c r="H1412" i="41"/>
  <c r="H975" i="41"/>
  <c r="H497" i="41"/>
  <c r="H1983" i="41"/>
  <c r="H2884" i="41"/>
  <c r="H3683" i="41"/>
  <c r="H1680" i="41"/>
  <c r="H162" i="41"/>
  <c r="H175" i="41"/>
  <c r="H2016" i="41"/>
  <c r="H772" i="41"/>
  <c r="H3421" i="41"/>
  <c r="H623" i="41"/>
  <c r="H446" i="41"/>
  <c r="H548" i="41"/>
  <c r="H1237" i="41"/>
  <c r="H1900" i="41"/>
  <c r="H2865" i="41"/>
  <c r="H977" i="41"/>
  <c r="H3461" i="41"/>
  <c r="H2784" i="41"/>
  <c r="H3460" i="41"/>
  <c r="H1049" i="41"/>
  <c r="H2989" i="41"/>
  <c r="H534" i="41"/>
  <c r="H1978" i="41"/>
  <c r="H2580" i="41"/>
  <c r="H835" i="41"/>
  <c r="H80" i="41"/>
  <c r="H2835" i="41"/>
  <c r="H3080" i="41"/>
  <c r="H1904" i="41"/>
  <c r="H1291" i="41"/>
  <c r="H3084" i="41"/>
  <c r="H3466" i="41"/>
  <c r="H1646" i="41"/>
  <c r="H624" i="41"/>
  <c r="H1096" i="41"/>
  <c r="H2914" i="41"/>
  <c r="H3047" i="41"/>
  <c r="H2527" i="41"/>
  <c r="H2107" i="41"/>
  <c r="H1554" i="41"/>
  <c r="H179" i="41"/>
  <c r="H1637" i="41"/>
  <c r="H1051" i="41"/>
  <c r="H1033" i="41"/>
  <c r="H3119" i="41"/>
  <c r="H3137" i="41"/>
  <c r="H3569" i="41"/>
  <c r="H3020" i="41"/>
  <c r="H1577" i="41"/>
  <c r="H1575" i="41"/>
  <c r="H546" i="41"/>
  <c r="H1107" i="41"/>
  <c r="H2656" i="41"/>
  <c r="H1266" i="41"/>
  <c r="H1487" i="41"/>
  <c r="H1214" i="41"/>
  <c r="H2922" i="41"/>
  <c r="H3646" i="41"/>
  <c r="H1261" i="41"/>
  <c r="H472" i="41"/>
  <c r="H2519" i="41"/>
  <c r="H1766" i="41"/>
  <c r="H78" i="41"/>
  <c r="H1477" i="41"/>
  <c r="H2710" i="41"/>
  <c r="H1353" i="41"/>
  <c r="H2677" i="41"/>
  <c r="H3446" i="41"/>
  <c r="H1295" i="41"/>
  <c r="H2385" i="41"/>
  <c r="H50" i="41"/>
  <c r="H950" i="41"/>
  <c r="H1714" i="41"/>
  <c r="H106" i="41"/>
  <c r="H3163" i="41"/>
  <c r="H1192" i="41"/>
  <c r="H3664" i="41"/>
  <c r="H1275" i="41"/>
  <c r="H356" i="41"/>
  <c r="H1218" i="41"/>
  <c r="H3346" i="41"/>
  <c r="H1058" i="41"/>
  <c r="H2996" i="41"/>
  <c r="H2426" i="41"/>
  <c r="H234" i="41"/>
  <c r="H3426" i="41"/>
  <c r="H559" i="41"/>
  <c r="H1025" i="41"/>
  <c r="H3074" i="41"/>
  <c r="H3742" i="41"/>
  <c r="H463" i="41"/>
  <c r="H2864" i="41"/>
  <c r="H2103" i="41"/>
  <c r="H1512" i="41"/>
  <c r="H1148" i="41"/>
  <c r="H1763" i="41"/>
  <c r="H420" i="41"/>
  <c r="H1861" i="41"/>
  <c r="H1695" i="41"/>
  <c r="H564" i="41"/>
  <c r="H3176" i="41"/>
  <c r="H1446" i="41"/>
  <c r="H1684" i="41"/>
  <c r="H3241" i="41"/>
  <c r="H539" i="41"/>
  <c r="H2262" i="41"/>
  <c r="H1327" i="41"/>
  <c r="H997" i="41"/>
  <c r="H2047" i="41"/>
  <c r="H2417" i="41"/>
  <c r="H490" i="41"/>
  <c r="H306" i="41"/>
  <c r="H3246" i="41"/>
  <c r="H1232" i="41"/>
  <c r="H2474" i="41"/>
  <c r="H718" i="41"/>
  <c r="H2674" i="41"/>
  <c r="H3530" i="41"/>
  <c r="H3172" i="41"/>
  <c r="H1162" i="41"/>
  <c r="H3480" i="41"/>
  <c r="H1027" i="41"/>
  <c r="H3462" i="41"/>
  <c r="H2243" i="41"/>
  <c r="H320" i="41"/>
  <c r="H774" i="41"/>
  <c r="H748" i="41"/>
  <c r="H2347" i="41"/>
  <c r="H279" i="41"/>
  <c r="H358" i="41"/>
  <c r="H1427" i="41"/>
  <c r="H2213" i="41"/>
  <c r="H3625" i="41"/>
  <c r="H2545" i="41"/>
  <c r="H208" i="41"/>
  <c r="H1166" i="41"/>
  <c r="H1403" i="41"/>
  <c r="H3423" i="41"/>
  <c r="H2492" i="41"/>
  <c r="H2915" i="41"/>
  <c r="H3371" i="41"/>
  <c r="H449" i="41"/>
  <c r="H1624" i="41"/>
  <c r="H716" i="41"/>
  <c r="H2413" i="41"/>
  <c r="H2565" i="41"/>
  <c r="H549" i="41"/>
  <c r="H574" i="41"/>
  <c r="H735" i="41"/>
  <c r="H2432" i="41"/>
  <c r="H1315" i="41"/>
  <c r="H3167" i="41"/>
  <c r="H2487" i="41"/>
  <c r="H2617" i="41"/>
  <c r="H3354" i="41"/>
  <c r="H1667" i="41"/>
  <c r="H439" i="41"/>
  <c r="H3157" i="41"/>
  <c r="H584" i="41"/>
  <c r="H1270" i="41"/>
  <c r="H2571" i="41"/>
  <c r="H2472" i="41"/>
  <c r="H1443" i="41"/>
  <c r="H1488" i="41"/>
  <c r="H1300" i="41"/>
  <c r="H199" i="41"/>
  <c r="H3754" i="41"/>
  <c r="H714" i="41"/>
  <c r="H2870" i="41"/>
  <c r="H3814" i="41"/>
  <c r="H232" i="41"/>
  <c r="H372" i="41"/>
  <c r="H3236" i="41"/>
  <c r="H1500" i="41"/>
  <c r="H1454" i="41"/>
  <c r="H69" i="41"/>
  <c r="H2218" i="41"/>
  <c r="H3135" i="41"/>
  <c r="H2900" i="41"/>
  <c r="H1934" i="41"/>
  <c r="H2297" i="41"/>
  <c r="H3521" i="41"/>
  <c r="H2298" i="41"/>
  <c r="H2573" i="41"/>
  <c r="H2277" i="41"/>
  <c r="H284" i="41"/>
  <c r="H2582" i="41"/>
  <c r="H1042" i="41"/>
  <c r="H2428" i="41"/>
  <c r="H3090" i="41"/>
  <c r="H1662" i="41"/>
  <c r="H2129" i="41"/>
  <c r="H3685" i="41"/>
  <c r="H2095" i="41"/>
  <c r="H3351" i="41"/>
  <c r="H3161" i="41"/>
  <c r="H3505" i="41"/>
  <c r="H3774" i="41"/>
  <c r="H3207" i="41"/>
  <c r="H25" i="41"/>
  <c r="H3128" i="41"/>
  <c r="H1923" i="41"/>
  <c r="H1313" i="41"/>
  <c r="H954" i="41"/>
  <c r="H511" i="41"/>
  <c r="H3717" i="41"/>
  <c r="H2980" i="41"/>
  <c r="H1177" i="41"/>
  <c r="H3656" i="41"/>
  <c r="H920" i="41"/>
  <c r="H1447" i="41"/>
  <c r="H620" i="41"/>
  <c r="H2071" i="41"/>
  <c r="H1723" i="41"/>
  <c r="H189" i="41"/>
  <c r="H1044" i="41"/>
  <c r="H2671" i="41"/>
  <c r="H2280" i="41"/>
  <c r="H2155" i="41"/>
  <c r="H3252" i="41"/>
  <c r="H2652" i="41"/>
  <c r="H1617" i="41"/>
  <c r="H3663" i="41"/>
  <c r="H2400" i="41"/>
  <c r="H1655" i="41"/>
  <c r="H3306" i="41"/>
  <c r="H773" i="41"/>
  <c r="H110" i="41"/>
  <c r="H666" i="41"/>
  <c r="H3579" i="41"/>
  <c r="H1236" i="41"/>
  <c r="H3703" i="41"/>
  <c r="H1964" i="41"/>
  <c r="H291" i="41"/>
  <c r="H2289" i="41"/>
  <c r="H2234" i="41"/>
  <c r="H1539" i="41"/>
  <c r="H246" i="41"/>
  <c r="H1519" i="41"/>
  <c r="H1365" i="41"/>
  <c r="H268" i="41"/>
  <c r="H627" i="41"/>
  <c r="H264" i="41"/>
  <c r="H1898" i="41"/>
  <c r="H2570" i="41"/>
  <c r="H1276" i="41"/>
  <c r="H3702" i="41"/>
  <c r="H1586" i="41"/>
  <c r="H314" i="41"/>
  <c r="H3269" i="41"/>
  <c r="H867" i="41"/>
  <c r="H2666" i="41"/>
  <c r="H3739" i="41"/>
  <c r="H157" i="41"/>
  <c r="H2991" i="41"/>
  <c r="H3503" i="41"/>
  <c r="H2526" i="41"/>
  <c r="H1143" i="41"/>
  <c r="H1187" i="41"/>
  <c r="H2962" i="41"/>
  <c r="H2005" i="41"/>
  <c r="H3112" i="41"/>
  <c r="H3794" i="41"/>
  <c r="H713" i="41"/>
  <c r="H3637" i="41"/>
  <c r="H434" i="41"/>
  <c r="H2688" i="41"/>
  <c r="H117" i="41"/>
  <c r="H531" i="41"/>
  <c r="H2979" i="41"/>
  <c r="H3467" i="41"/>
  <c r="H720" i="41"/>
  <c r="H3425" i="41"/>
  <c r="H1821" i="41"/>
  <c r="H1673" i="41"/>
  <c r="H3458" i="41"/>
  <c r="H2601" i="41"/>
  <c r="H1854" i="41"/>
  <c r="H1104" i="41"/>
  <c r="H2197" i="41"/>
  <c r="H2358" i="41"/>
  <c r="H3024" i="41"/>
  <c r="H2149" i="41"/>
  <c r="H652" i="41"/>
  <c r="H2152" i="41"/>
  <c r="H921" i="41"/>
  <c r="H3564" i="41"/>
  <c r="H1954" i="41"/>
  <c r="H2341" i="41"/>
  <c r="H3769" i="41"/>
  <c r="H3063" i="41"/>
  <c r="H2650" i="41"/>
  <c r="H1522" i="41"/>
  <c r="H2572" i="41"/>
  <c r="H1925" i="41"/>
  <c r="H1984" i="41"/>
  <c r="H3640" i="41"/>
  <c r="H2764" i="41"/>
  <c r="H3310" i="41"/>
  <c r="H1478" i="41"/>
  <c r="H1657" i="41"/>
  <c r="H517" i="41"/>
  <c r="H1405" i="41"/>
  <c r="H100" i="41"/>
  <c r="H2158" i="41"/>
  <c r="H1281" i="41"/>
  <c r="H1807" i="41"/>
  <c r="H2120" i="41"/>
  <c r="H3785" i="41"/>
  <c r="H2597" i="41"/>
  <c r="H3669" i="41"/>
  <c r="H3660" i="41"/>
  <c r="H1458" i="41"/>
  <c r="H2867" i="41"/>
  <c r="H1122" i="41"/>
  <c r="H2966" i="41"/>
  <c r="H2924" i="41"/>
  <c r="H1501" i="41"/>
  <c r="H2221" i="41"/>
  <c r="H2929" i="41"/>
  <c r="H2908" i="41"/>
  <c r="H3722" i="41"/>
  <c r="H2323" i="41"/>
  <c r="H2807" i="41"/>
  <c r="H1994" i="41"/>
  <c r="H1398" i="41"/>
  <c r="H2849" i="41"/>
  <c r="H7" i="41"/>
  <c r="H3131" i="41"/>
  <c r="H2594" i="41"/>
  <c r="H3581" i="41"/>
  <c r="H1550" i="41"/>
  <c r="H2737" i="41"/>
  <c r="H1120" i="41"/>
  <c r="H3749" i="41"/>
  <c r="H1356" i="41"/>
  <c r="H2251" i="41"/>
  <c r="H340" i="41"/>
  <c r="H2899" i="41"/>
  <c r="H426" i="41"/>
  <c r="H105" i="41"/>
  <c r="H2233" i="41"/>
  <c r="H2195" i="41"/>
  <c r="H726" i="41"/>
  <c r="H1238" i="41"/>
  <c r="H2363" i="41"/>
  <c r="H329" i="41"/>
  <c r="H2038" i="41"/>
  <c r="H1339" i="41"/>
  <c r="H3291" i="41"/>
  <c r="H2508" i="41"/>
  <c r="H807" i="41"/>
  <c r="H2560" i="41"/>
  <c r="H2449" i="41"/>
  <c r="H924" i="41"/>
  <c r="H502" i="41"/>
  <c r="H3021" i="41"/>
  <c r="H3050" i="41"/>
  <c r="H1720" i="41"/>
  <c r="H842" i="41"/>
  <c r="H3515" i="41"/>
  <c r="H242" i="41"/>
  <c r="H3538" i="41"/>
  <c r="H883" i="41"/>
  <c r="H510" i="41"/>
  <c r="H658" i="41"/>
  <c r="H140" i="41"/>
  <c r="H3384" i="41"/>
  <c r="H1367" i="41"/>
  <c r="H1484" i="41"/>
  <c r="H1305" i="41"/>
  <c r="H347" i="41"/>
  <c r="H2778" i="41"/>
  <c r="H1375" i="41"/>
  <c r="H2002" i="41"/>
  <c r="H2881" i="41"/>
  <c r="H3586" i="41"/>
  <c r="H3270" i="41"/>
  <c r="H1341" i="41"/>
  <c r="H1319" i="41"/>
  <c r="H3671" i="41"/>
  <c r="H3233" i="41"/>
  <c r="H673" i="41"/>
  <c r="H1383" i="41"/>
  <c r="H2175" i="41"/>
  <c r="H779" i="41"/>
  <c r="H757" i="41"/>
  <c r="H2224" i="41"/>
  <c r="H3577" i="41"/>
  <c r="H2695" i="41"/>
  <c r="H257" i="41"/>
  <c r="H1566" i="41"/>
  <c r="H2858" i="41"/>
  <c r="H1150" i="41"/>
  <c r="H1740" i="41"/>
  <c r="H47" i="41"/>
  <c r="H2370" i="41"/>
  <c r="H3334" i="41"/>
  <c r="H2720" i="41"/>
  <c r="H3040" i="41"/>
  <c r="H759" i="41"/>
  <c r="H1394" i="41"/>
  <c r="H323" i="41"/>
  <c r="H3201" i="41"/>
  <c r="H3044" i="41"/>
  <c r="H2446" i="41"/>
  <c r="H2493" i="41"/>
  <c r="H3589" i="41"/>
  <c r="H2770" i="41"/>
  <c r="H2746" i="41"/>
  <c r="H2818" i="41"/>
  <c r="H3517" i="41"/>
  <c r="H1037" i="41"/>
  <c r="H665" i="41"/>
  <c r="H3298" i="41"/>
  <c r="H408" i="41"/>
  <c r="H1562" i="41"/>
  <c r="H2805" i="41"/>
  <c r="H2146" i="41"/>
  <c r="H3222" i="41"/>
  <c r="H3487" i="41"/>
  <c r="H2268" i="41"/>
  <c r="H3772" i="41"/>
  <c r="H633" i="41"/>
  <c r="H1072" i="41"/>
  <c r="H221" i="41"/>
  <c r="H2045" i="41"/>
  <c r="H155" i="41"/>
  <c r="H2789" i="41"/>
  <c r="H810" i="41"/>
  <c r="H3441" i="41"/>
  <c r="H951" i="41"/>
  <c r="H3155" i="41"/>
  <c r="H3504" i="41"/>
  <c r="H2062" i="41"/>
  <c r="H442" i="41"/>
  <c r="H1762" i="41"/>
  <c r="H357" i="41"/>
  <c r="H441" i="41"/>
  <c r="H3642" i="41"/>
  <c r="H1115" i="41"/>
  <c r="H1032" i="41"/>
  <c r="H2478" i="41"/>
  <c r="H195" i="41"/>
  <c r="H3773" i="41"/>
  <c r="H591" i="41"/>
  <c r="H793" i="41"/>
  <c r="H778" i="41"/>
  <c r="H3019" i="41"/>
  <c r="H1474" i="41"/>
  <c r="H235" i="41"/>
  <c r="H193" i="41"/>
  <c r="H932" i="41"/>
  <c r="H599" i="41"/>
  <c r="H3570" i="41"/>
  <c r="H1075" i="41"/>
  <c r="H1775" i="41"/>
  <c r="H2623" i="41"/>
  <c r="H392" i="41"/>
  <c r="H2729" i="41"/>
  <c r="H310" i="41"/>
  <c r="H1953" i="41"/>
  <c r="H2467" i="41"/>
  <c r="H1149" i="41"/>
  <c r="H3762" i="41"/>
  <c r="H2607" i="41"/>
  <c r="H1784" i="41"/>
  <c r="H2402" i="41"/>
  <c r="H2510" i="41"/>
  <c r="H3429" i="41"/>
  <c r="H1411" i="41"/>
  <c r="H2011" i="41"/>
  <c r="H2462" i="41"/>
  <c r="H872" i="41"/>
  <c r="H2683" i="41"/>
  <c r="H3125" i="41"/>
  <c r="H2022" i="41"/>
  <c r="H1041" i="41"/>
  <c r="H3048" i="41"/>
  <c r="H1711" i="41"/>
  <c r="H1602" i="41"/>
  <c r="H2755" i="41"/>
  <c r="H741" i="41"/>
  <c r="H725" i="41"/>
  <c r="H382" i="41"/>
  <c r="H915" i="41"/>
  <c r="H650" i="41"/>
  <c r="H1467" i="41"/>
  <c r="H2009" i="41"/>
  <c r="H2796" i="41"/>
  <c r="H1887" i="41"/>
  <c r="H1699" i="41"/>
  <c r="H1694" i="41"/>
  <c r="H747" i="41"/>
  <c r="H679" i="41"/>
  <c r="H3591" i="41"/>
  <c r="H1793" i="41"/>
  <c r="H1563" i="41"/>
  <c r="H1864" i="41"/>
  <c r="H3288" i="41"/>
  <c r="H2418" i="41"/>
  <c r="H3580" i="41"/>
  <c r="H3358" i="41"/>
  <c r="H1000" i="41"/>
  <c r="H1159" i="41"/>
  <c r="H3473" i="41"/>
  <c r="H1506" i="41"/>
  <c r="H2550" i="41"/>
  <c r="H818" i="41"/>
  <c r="H3318" i="41"/>
  <c r="H3083" i="41"/>
  <c r="H2267" i="41"/>
  <c r="H1065" i="41"/>
  <c r="H1961" i="41"/>
  <c r="H1136" i="41"/>
  <c r="H933" i="41"/>
  <c r="H483" i="41"/>
  <c r="H1622" i="41"/>
  <c r="H2052" i="41"/>
  <c r="H1736" i="41"/>
  <c r="H3022" i="41"/>
  <c r="H1475" i="41"/>
  <c r="H359" i="41"/>
  <c r="H3070" i="41"/>
  <c r="H248" i="41"/>
  <c r="H2020" i="41"/>
  <c r="H508" i="41"/>
  <c r="H1791" i="41"/>
  <c r="H2772" i="41"/>
  <c r="H815" i="41"/>
  <c r="H568" i="41"/>
  <c r="H1804" i="41"/>
  <c r="H3294" i="41"/>
  <c r="H902" i="41"/>
  <c r="H2691" i="41"/>
  <c r="H1628" i="41"/>
  <c r="H2760" i="41"/>
  <c r="H3606" i="41"/>
  <c r="H400" i="41"/>
  <c r="H3357" i="41"/>
  <c r="H2925" i="41"/>
  <c r="H3534" i="41"/>
  <c r="H3360" i="41"/>
  <c r="H1123" i="41"/>
  <c r="H2793" i="41"/>
  <c r="H1940" i="41"/>
  <c r="H3368" i="41"/>
  <c r="H3320" i="41"/>
  <c r="H1404" i="41"/>
  <c r="H3595" i="41"/>
  <c r="H1314" i="41"/>
  <c r="H1060" i="41"/>
  <c r="H3611" i="41"/>
  <c r="H3387" i="41"/>
  <c r="H3594" i="41"/>
  <c r="H482" i="41"/>
  <c r="H862" i="41"/>
  <c r="H1523" i="41"/>
  <c r="H1459" i="41"/>
  <c r="H1538" i="41"/>
  <c r="H3242" i="41"/>
  <c r="H3261" i="41"/>
  <c r="H3745" i="41"/>
  <c r="H657" i="41"/>
  <c r="H346" i="41"/>
  <c r="H3420" i="41"/>
  <c r="H3622" i="41"/>
  <c r="H2575" i="41"/>
  <c r="H432" i="41"/>
  <c r="H2538" i="41"/>
  <c r="H2728" i="41"/>
  <c r="H1636" i="41"/>
  <c r="H3542" i="41"/>
  <c r="H3583" i="41"/>
  <c r="H2422" i="41"/>
  <c r="H3265" i="41"/>
  <c r="H1884" i="41"/>
  <c r="H2541" i="41"/>
  <c r="H3715" i="41"/>
  <c r="H638" i="41"/>
  <c r="H3279" i="41"/>
  <c r="H3250" i="41"/>
  <c r="H2817" i="41"/>
  <c r="H2442" i="41"/>
  <c r="H1814" i="41"/>
  <c r="H764" i="41"/>
  <c r="H573" i="41"/>
  <c r="H2141" i="41"/>
  <c r="H2895" i="41"/>
  <c r="H3219" i="41"/>
  <c r="H2132" i="41"/>
  <c r="H1745" i="41"/>
  <c r="H2888" i="41"/>
  <c r="H3052" i="41"/>
  <c r="H2498" i="41"/>
  <c r="H2558" i="41"/>
  <c r="H959" i="41"/>
  <c r="H3631" i="41"/>
  <c r="H3407" i="41"/>
  <c r="H928" i="41"/>
  <c r="H2410" i="41"/>
  <c r="H35" i="41"/>
  <c r="H2628" i="41"/>
  <c r="H53" i="41"/>
  <c r="H761" i="41"/>
  <c r="H2701" i="41"/>
  <c r="H277" i="41"/>
  <c r="H750" i="41"/>
  <c r="H680" i="41"/>
  <c r="H3714" i="41"/>
  <c r="H1121" i="41"/>
  <c r="H3447" i="41"/>
  <c r="H1944" i="41"/>
  <c r="H1370" i="41"/>
  <c r="H493" i="41"/>
  <c r="H56" i="41"/>
  <c r="H3153" i="41"/>
  <c r="H3806" i="41"/>
  <c r="H2079" i="41"/>
  <c r="H3078" i="41"/>
  <c r="H3211" i="41"/>
  <c r="H1746" i="41"/>
  <c r="H960" i="41"/>
  <c r="H3377" i="41"/>
  <c r="H3076" i="41"/>
  <c r="H1357" i="41"/>
  <c r="H1716" i="41"/>
  <c r="H2128" i="41"/>
  <c r="H2073" i="41"/>
  <c r="H443" i="41"/>
  <c r="H3337" i="41"/>
  <c r="H3329" i="41"/>
  <c r="H2811" i="41"/>
  <c r="H1043" i="41"/>
  <c r="H976" i="41"/>
  <c r="H2556" i="41"/>
  <c r="H2516" i="41"/>
  <c r="H988" i="41"/>
  <c r="H3498" i="41"/>
  <c r="H1951" i="41"/>
  <c r="H2792" i="41"/>
  <c r="H464" i="41"/>
  <c r="H3225" i="41"/>
  <c r="H758" i="41"/>
  <c r="H2841" i="41"/>
  <c r="H796" i="41"/>
  <c r="H3336" i="41"/>
  <c r="H1612" i="41"/>
  <c r="H445" i="41"/>
  <c r="H1976" i="41"/>
  <c r="H1942" i="41"/>
  <c r="H1995" i="41"/>
  <c r="H583" i="41"/>
  <c r="H879" i="41"/>
  <c r="H1962" i="41"/>
  <c r="H530" i="41"/>
  <c r="H894" i="41"/>
  <c r="H280" i="41"/>
  <c r="H3720" i="41"/>
  <c r="H2351" i="41"/>
  <c r="H814" i="41"/>
  <c r="H1246" i="41"/>
  <c r="H302" i="41"/>
  <c r="H3100" i="41"/>
  <c r="H128" i="41"/>
  <c r="H3463" i="41"/>
  <c r="H585" i="41"/>
  <c r="H762" i="41"/>
  <c r="H1687" i="41"/>
  <c r="H2798" i="41"/>
  <c r="H1021" i="41"/>
  <c r="H2598" i="41"/>
  <c r="H1401" i="41"/>
  <c r="H1870" i="41"/>
  <c r="H1094" i="41"/>
  <c r="H3353" i="41"/>
  <c r="H33" i="41"/>
  <c r="H101" i="41"/>
  <c r="H2616" i="41"/>
  <c r="H1091" i="41"/>
  <c r="H1634" i="41"/>
  <c r="H1654" i="41"/>
  <c r="H1785" i="41"/>
  <c r="H3763" i="41"/>
  <c r="H394" i="41"/>
  <c r="H3296" i="41"/>
  <c r="H2131" i="41"/>
  <c r="H971" i="41"/>
  <c r="H2903" i="41"/>
  <c r="H709" i="41"/>
  <c r="H3489" i="41"/>
  <c r="H3297" i="41"/>
  <c r="H230" i="41"/>
  <c r="H700" i="41"/>
  <c r="H184" i="41"/>
  <c r="H376" i="41"/>
  <c r="H1841" i="41"/>
  <c r="H3366" i="41"/>
  <c r="H3188" i="41"/>
  <c r="H1931" i="41"/>
  <c r="H1154" i="41"/>
  <c r="H43" i="41"/>
  <c r="H692" i="41"/>
  <c r="H1102" i="41"/>
  <c r="H3115" i="41"/>
  <c r="H3394" i="41"/>
  <c r="H3035" i="41"/>
  <c r="H594" i="41"/>
  <c r="H1587" i="41"/>
  <c r="H1272" i="41"/>
  <c r="H2869" i="41"/>
  <c r="H65" i="41"/>
  <c r="H2836" i="41"/>
  <c r="H3195" i="41"/>
  <c r="H2567" i="41"/>
  <c r="H1431" i="41"/>
  <c r="H68" i="41"/>
  <c r="H319" i="41"/>
  <c r="H143" i="41"/>
  <c r="H2148" i="41"/>
  <c r="H1974" i="41"/>
  <c r="H1585" i="41"/>
  <c r="H401" i="41"/>
  <c r="H1436" i="41"/>
  <c r="H3437" i="41"/>
  <c r="H3397" i="41"/>
  <c r="H3781" i="41"/>
  <c r="H1081" i="41"/>
  <c r="H389" i="41"/>
  <c r="H1850" i="41"/>
  <c r="H649" i="41"/>
  <c r="H2067" i="41"/>
  <c r="H83" i="41"/>
  <c r="H3158" i="41"/>
  <c r="H3508" i="41"/>
  <c r="H731" i="41"/>
  <c r="H15" i="41"/>
  <c r="H2486" i="41"/>
  <c r="H2806" i="41"/>
  <c r="H791" i="41"/>
  <c r="H204" i="41"/>
  <c r="H3181" i="41"/>
  <c r="H1264" i="41"/>
  <c r="H1186" i="41"/>
  <c r="H2015" i="41"/>
  <c r="H3213" i="41"/>
  <c r="H1326" i="41"/>
  <c r="H1368" i="41"/>
  <c r="H880" i="41"/>
  <c r="H2469" i="41"/>
  <c r="H3636" i="41"/>
  <c r="H1449" i="41"/>
  <c r="H1420" i="41"/>
  <c r="H3519" i="41"/>
  <c r="H2366" i="41"/>
  <c r="H3518" i="41"/>
  <c r="H2014" i="41"/>
  <c r="H998" i="41"/>
  <c r="H2542" i="41"/>
  <c r="H2781" i="41"/>
  <c r="H1972" i="41"/>
  <c r="H3186" i="41"/>
  <c r="H1494" i="41"/>
  <c r="H2127" i="41"/>
  <c r="H444" i="41"/>
  <c r="H1926" i="41"/>
  <c r="H2987" i="41"/>
  <c r="H3132" i="41"/>
  <c r="H2585" i="41"/>
  <c r="H3028" i="41"/>
  <c r="H1876" i="41"/>
  <c r="H598" i="41"/>
  <c r="H1890" i="41"/>
  <c r="H2747" i="41"/>
  <c r="H557" i="41"/>
  <c r="H630" i="41"/>
  <c r="H1470" i="41"/>
  <c r="H2638" i="41"/>
  <c r="H2840" i="41"/>
  <c r="H475" i="41"/>
  <c r="H3038" i="41"/>
  <c r="H614" i="41"/>
  <c r="H1601" i="41"/>
  <c r="H2057" i="41"/>
  <c r="H460" i="41"/>
  <c r="H103" i="41"/>
  <c r="H3552" i="41"/>
  <c r="H3234" i="41"/>
  <c r="H1701" i="41"/>
  <c r="H396" i="41"/>
  <c r="H1418" i="41"/>
  <c r="H491" i="41"/>
  <c r="H3372" i="41"/>
  <c r="H3049" i="41"/>
  <c r="H1773" i="41"/>
  <c r="H911" i="41"/>
  <c r="H1153" i="41"/>
  <c r="H3592" i="41"/>
  <c r="H377" i="41"/>
  <c r="H2031" i="41"/>
  <c r="H2546" i="41"/>
  <c r="H2488" i="41"/>
  <c r="H3102" i="41"/>
  <c r="H409" i="41"/>
  <c r="I3815" i="41" a="1"/>
  <c r="I3815" i="41" s="1"/>
  <c r="I3816" i="41" a="1"/>
  <c r="I3816" i="41" s="1"/>
  <c r="I3817" i="41" a="1"/>
  <c r="I3817" i="41" s="1"/>
  <c r="I3818" i="41" a="1"/>
  <c r="I3818" i="41" s="1"/>
  <c r="I3819" i="41" a="1"/>
  <c r="I3819" i="41" s="1"/>
  <c r="I3820" i="41" a="1"/>
  <c r="I3820" i="41" s="1"/>
  <c r="I3821" i="41" a="1"/>
  <c r="I3821" i="41" s="1"/>
  <c r="I3822" i="41" a="1"/>
  <c r="I3822" i="41" s="1"/>
  <c r="I3823" i="41" a="1"/>
  <c r="I3823" i="41" s="1"/>
  <c r="I3824" i="41" a="1"/>
  <c r="I3824" i="41" s="1"/>
  <c r="I3825" i="41" a="1"/>
  <c r="I3825" i="41" s="1"/>
  <c r="I3826" i="41" a="1"/>
  <c r="I3826" i="41" s="1"/>
  <c r="I3827" i="41" a="1"/>
  <c r="I3827" i="41" s="1"/>
  <c r="I3828" i="41" a="1"/>
  <c r="I3828" i="41" s="1"/>
  <c r="I3829" i="41" a="1"/>
  <c r="I3829" i="41" s="1"/>
  <c r="I3830" i="41" a="1"/>
  <c r="I3830" i="41" s="1"/>
  <c r="I3831" i="41" a="1"/>
  <c r="I3831" i="41" s="1"/>
  <c r="I3832" i="41" a="1"/>
  <c r="I3832" i="41" s="1"/>
  <c r="I3833" i="41" a="1"/>
  <c r="I3833" i="41" s="1"/>
  <c r="I3834" i="41" a="1"/>
  <c r="I3834" i="41" s="1"/>
  <c r="I3835" i="41" a="1"/>
  <c r="I3835" i="41" s="1"/>
  <c r="I3836" i="41" a="1"/>
  <c r="I3836" i="41" s="1"/>
  <c r="I3837" i="41" a="1"/>
  <c r="I3837" i="41" s="1"/>
  <c r="I3838" i="41" a="1"/>
  <c r="I3838" i="41" s="1"/>
  <c r="I3839" i="41" a="1"/>
  <c r="I3839" i="41" s="1"/>
  <c r="I3840" i="41" a="1"/>
  <c r="I3840" i="41" s="1"/>
  <c r="I3841" i="41" a="1"/>
  <c r="I3841" i="41" s="1"/>
  <c r="I3842" i="41" a="1"/>
  <c r="I3842" i="41" s="1"/>
  <c r="I3843" i="41" a="1"/>
  <c r="I3843" i="41" s="1"/>
  <c r="I3844" i="41" a="1"/>
  <c r="I3844" i="41" s="1"/>
  <c r="I3845" i="41" a="1"/>
  <c r="I3845" i="41" s="1"/>
  <c r="I3846" i="41" a="1"/>
  <c r="I3846" i="41" s="1"/>
  <c r="I3847" i="41" a="1"/>
  <c r="I3847" i="41" s="1"/>
  <c r="I3848" i="41" a="1"/>
  <c r="I3848" i="41" s="1"/>
  <c r="I3849" i="41" a="1"/>
  <c r="I3849" i="41" s="1"/>
  <c r="I3850" i="41" a="1"/>
  <c r="I3850" i="41" s="1"/>
  <c r="I3851" i="41" a="1"/>
  <c r="I3851" i="41" s="1"/>
  <c r="I3852" i="41" a="1"/>
  <c r="I3852" i="41" s="1"/>
  <c r="I3853" i="41" a="1"/>
  <c r="I3853" i="41" s="1"/>
  <c r="I3854" i="41" a="1"/>
  <c r="I3854" i="41" s="1"/>
  <c r="I3855" i="41" a="1"/>
  <c r="I3855" i="41" s="1"/>
  <c r="I3856" i="41" a="1"/>
  <c r="I3856" i="41" s="1"/>
  <c r="I3857" i="41" a="1"/>
  <c r="I3857" i="41" s="1"/>
  <c r="I3858" i="41" a="1"/>
  <c r="I3858" i="41" s="1"/>
  <c r="I3859" i="41" a="1"/>
  <c r="I3859" i="41" s="1"/>
  <c r="I3860" i="41" a="1"/>
  <c r="I3860" i="41" s="1"/>
  <c r="I3861" i="41" a="1"/>
  <c r="I3861" i="41" s="1"/>
  <c r="I3862" i="41" a="1"/>
  <c r="I3862" i="41" s="1"/>
  <c r="I3863" i="41" a="1"/>
  <c r="I3863" i="41" s="1"/>
  <c r="I3864" i="41" a="1"/>
  <c r="I3864" i="41" s="1"/>
  <c r="I3865" i="41" a="1"/>
  <c r="I3865" i="41" s="1"/>
  <c r="I3866" i="41" a="1"/>
  <c r="I3866" i="41" s="1"/>
  <c r="I3867" i="41" a="1"/>
  <c r="I3867" i="41" s="1"/>
  <c r="I3868" i="41" a="1"/>
  <c r="I3868" i="41" s="1"/>
  <c r="I3869" i="41" a="1"/>
  <c r="I3869" i="41" s="1"/>
  <c r="I3870" i="41" a="1"/>
  <c r="I3870" i="41" s="1"/>
  <c r="I3871" i="41" a="1"/>
  <c r="I3871" i="41" s="1"/>
  <c r="I3872" i="41" a="1"/>
  <c r="I3872" i="41" s="1"/>
  <c r="I3873" i="41" a="1"/>
  <c r="I3873" i="41" s="1"/>
  <c r="I3874" i="41" a="1"/>
  <c r="I3874" i="41" s="1"/>
  <c r="I3875" i="41" a="1"/>
  <c r="I3875" i="41" s="1"/>
  <c r="I3876" i="41" a="1"/>
  <c r="I3876" i="41" s="1"/>
  <c r="I3877" i="41" a="1"/>
  <c r="I3877" i="41" s="1"/>
  <c r="I3878" i="41" a="1"/>
  <c r="I3878" i="41" s="1"/>
  <c r="I3879" i="41" a="1"/>
  <c r="I3879" i="41" s="1"/>
  <c r="I3880" i="41" a="1"/>
  <c r="I3880" i="41" s="1"/>
  <c r="I3881" i="41" a="1"/>
  <c r="I3881" i="41" s="1"/>
  <c r="I3882" i="41" a="1"/>
  <c r="I3882" i="41" s="1"/>
  <c r="I3883" i="41" a="1"/>
  <c r="I3883" i="41" s="1"/>
  <c r="I3884" i="41" a="1"/>
  <c r="I3884" i="41" s="1"/>
  <c r="I3885" i="41" a="1"/>
  <c r="I3885" i="41" s="1"/>
  <c r="I3886" i="41" a="1"/>
  <c r="I3886" i="41" s="1"/>
  <c r="I3887" i="41" a="1"/>
  <c r="I3887" i="41" s="1"/>
  <c r="I3888" i="41" a="1"/>
  <c r="I3888" i="41" s="1"/>
  <c r="I3889" i="41" a="1"/>
  <c r="I3889" i="41" s="1"/>
  <c r="I3890" i="41" a="1"/>
  <c r="I3890" i="41" s="1"/>
  <c r="I3891" i="41" a="1"/>
  <c r="I3891" i="41" s="1"/>
  <c r="I3892" i="41" a="1"/>
  <c r="I3892" i="41" s="1"/>
  <c r="I3893" i="41" a="1"/>
  <c r="I3893" i="41" s="1"/>
  <c r="I3894" i="41" a="1"/>
  <c r="I3894" i="41" s="1"/>
  <c r="I3895" i="41" a="1"/>
  <c r="I3895" i="41" s="1"/>
  <c r="I3896" i="41" a="1"/>
  <c r="I3896" i="41" s="1"/>
  <c r="I3897" i="41" a="1"/>
  <c r="I3897" i="41" s="1"/>
  <c r="I3898" i="41" a="1"/>
  <c r="I3898" i="41" s="1"/>
  <c r="I3899" i="41" a="1"/>
  <c r="I3899" i="41" s="1"/>
  <c r="I3900" i="41" a="1"/>
  <c r="I3900" i="41" s="1"/>
  <c r="I3901" i="41" a="1"/>
  <c r="I3901" i="41" s="1"/>
  <c r="I3902" i="41" a="1"/>
  <c r="I3902" i="41" s="1"/>
  <c r="I3903" i="41" a="1"/>
  <c r="I3903" i="41" s="1"/>
  <c r="I3904" i="41" a="1"/>
  <c r="I3904" i="41" s="1"/>
  <c r="I3905" i="41" a="1"/>
  <c r="I3905" i="41" s="1"/>
  <c r="I3906" i="41" a="1"/>
  <c r="I3906" i="41" s="1"/>
  <c r="I3907" i="41" a="1"/>
  <c r="I3907" i="41" s="1"/>
  <c r="I3908" i="41" a="1"/>
  <c r="I3908" i="41" s="1"/>
  <c r="I3909" i="41" a="1"/>
  <c r="I3909" i="41" s="1"/>
  <c r="I3910" i="41" a="1"/>
  <c r="I3910" i="41" s="1"/>
  <c r="I3911" i="41" a="1"/>
  <c r="I3911" i="41" s="1"/>
  <c r="I3912" i="41" a="1"/>
  <c r="I3912" i="41" s="1"/>
  <c r="I3913" i="41" a="1"/>
  <c r="I3913" i="41" s="1"/>
  <c r="I3914" i="41" a="1"/>
  <c r="I3914" i="41" s="1"/>
  <c r="I3915" i="41" a="1"/>
  <c r="I3915" i="41" s="1"/>
  <c r="I3916" i="41" a="1"/>
  <c r="I3916" i="41" s="1"/>
  <c r="I3917" i="41" a="1"/>
  <c r="I3917" i="41" s="1"/>
  <c r="I3918" i="41" a="1"/>
  <c r="I3918" i="41" s="1"/>
  <c r="I3919" i="41" a="1"/>
  <c r="I3919" i="41" s="1"/>
  <c r="I3920" i="41" a="1"/>
  <c r="I3920" i="41" s="1"/>
  <c r="I3921" i="41" a="1"/>
  <c r="I3921" i="41" s="1"/>
  <c r="I3922" i="41" a="1"/>
  <c r="I3922" i="41" s="1"/>
  <c r="I3923" i="41" a="1"/>
  <c r="I3923" i="41" s="1"/>
  <c r="I3924" i="41" a="1"/>
  <c r="I3924" i="41" s="1"/>
  <c r="I3925" i="41" a="1"/>
  <c r="I3925" i="41" s="1"/>
  <c r="I3926" i="41" a="1"/>
  <c r="I3926" i="41" s="1"/>
  <c r="I3927" i="41" a="1"/>
  <c r="I3927" i="41" s="1"/>
  <c r="I3928" i="41" a="1"/>
  <c r="I3928" i="41" s="1"/>
  <c r="I3929" i="41" a="1"/>
  <c r="I3929" i="41" s="1"/>
  <c r="I3930" i="41" a="1"/>
  <c r="I3930" i="41" s="1"/>
  <c r="I3931" i="41" a="1"/>
  <c r="I3931" i="41" s="1"/>
  <c r="I3932" i="41" a="1"/>
  <c r="I3932" i="41" s="1"/>
  <c r="I3933" i="41" a="1"/>
  <c r="I3933" i="41" s="1"/>
  <c r="I3934" i="41" a="1"/>
  <c r="I3934" i="41" s="1"/>
  <c r="I3935" i="41" a="1"/>
  <c r="I3935" i="41" s="1"/>
  <c r="I3936" i="41" a="1"/>
  <c r="I3936" i="41" s="1"/>
  <c r="I3937" i="41" a="1"/>
  <c r="I3937" i="41" s="1"/>
  <c r="I3938" i="41" a="1"/>
  <c r="I3938" i="41" s="1"/>
  <c r="I3939" i="41" a="1"/>
  <c r="I3939" i="41" s="1"/>
  <c r="I3940" i="41" a="1"/>
  <c r="I3940" i="41" s="1"/>
  <c r="I3941" i="41" a="1"/>
  <c r="I3941" i="41" s="1"/>
  <c r="I3942" i="41" a="1"/>
  <c r="I3942" i="41" s="1"/>
  <c r="I3943" i="41" a="1"/>
  <c r="I3943" i="41" s="1"/>
  <c r="I3944" i="41" a="1"/>
  <c r="I3944" i="41" s="1"/>
  <c r="I3945" i="41" a="1"/>
  <c r="I3945" i="41" s="1"/>
  <c r="I3946" i="41" a="1"/>
  <c r="I3946" i="41" s="1"/>
  <c r="I3947" i="41" a="1"/>
  <c r="I3947" i="41" s="1"/>
  <c r="I3948" i="41" a="1"/>
  <c r="I3948" i="41" s="1"/>
  <c r="I3949" i="41" a="1"/>
  <c r="I3949" i="41" s="1"/>
  <c r="I3950" i="41" a="1"/>
  <c r="I3950" i="41" s="1"/>
  <c r="I3951" i="41" a="1"/>
  <c r="I3951" i="41" s="1"/>
  <c r="I3952" i="41" a="1"/>
  <c r="I3952" i="41" s="1"/>
  <c r="I3953" i="41" a="1"/>
  <c r="I3953" i="41" s="1"/>
  <c r="I3954" i="41" a="1"/>
  <c r="I3954" i="41" s="1"/>
  <c r="I3955" i="41" a="1"/>
  <c r="I3955" i="41" s="1"/>
  <c r="I3956" i="41" a="1"/>
  <c r="I3956" i="41" s="1"/>
  <c r="I3957" i="41" a="1"/>
  <c r="I3957" i="41" s="1"/>
  <c r="I3958" i="41" a="1"/>
  <c r="I3958" i="41" s="1"/>
  <c r="I3959" i="41" a="1"/>
  <c r="I3959" i="41" s="1"/>
  <c r="I3960" i="41" a="1"/>
  <c r="I3960" i="41" s="1"/>
  <c r="I3961" i="41" a="1"/>
  <c r="I3961" i="41" s="1"/>
  <c r="I3962" i="41" a="1"/>
  <c r="I3962" i="41" s="1"/>
  <c r="I3963" i="41" a="1"/>
  <c r="I3963" i="41" s="1"/>
  <c r="I3964" i="41" a="1"/>
  <c r="I3964" i="41" s="1"/>
  <c r="I3965" i="41" a="1"/>
  <c r="I3965" i="41" s="1"/>
  <c r="I3966" i="41" a="1"/>
  <c r="I3966" i="41" s="1"/>
  <c r="I3967" i="41" a="1"/>
  <c r="I3967" i="41" s="1"/>
  <c r="I3968" i="41" a="1"/>
  <c r="I3968" i="41" s="1"/>
  <c r="I3969" i="41" a="1"/>
  <c r="I3969" i="41" s="1"/>
  <c r="I3970" i="41" a="1"/>
  <c r="I3970" i="41" s="1"/>
  <c r="I3971" i="41" a="1"/>
  <c r="I3971" i="41" s="1"/>
  <c r="I3972" i="41" a="1"/>
  <c r="I3972" i="41" s="1"/>
  <c r="I3973" i="41" a="1"/>
  <c r="I3973" i="41" s="1"/>
  <c r="I3974" i="41" a="1"/>
  <c r="I3974" i="41" s="1"/>
  <c r="I3975" i="41" a="1"/>
  <c r="I3975" i="41" s="1"/>
  <c r="I3976" i="41" a="1"/>
  <c r="I3976" i="41" s="1"/>
  <c r="I3977" i="41" a="1"/>
  <c r="I3977" i="41" s="1"/>
  <c r="I3978" i="41" a="1"/>
  <c r="I3978" i="41" s="1"/>
  <c r="I3979" i="41" a="1"/>
  <c r="I3979" i="41" s="1"/>
  <c r="I3980" i="41" a="1"/>
  <c r="I3980" i="41" s="1"/>
  <c r="I3981" i="41" a="1"/>
  <c r="I3981" i="41" s="1"/>
  <c r="I3982" i="41" a="1"/>
  <c r="I3982" i="41" s="1"/>
  <c r="I3983" i="41" a="1"/>
  <c r="I3983" i="41" s="1"/>
  <c r="I3984" i="41" a="1"/>
  <c r="I3984" i="41" s="1"/>
  <c r="I3985" i="41" a="1"/>
  <c r="I3985" i="41" s="1"/>
  <c r="I3986" i="41" a="1"/>
  <c r="I3986" i="41" s="1"/>
  <c r="I3987" i="41" a="1"/>
  <c r="I3987" i="41" s="1"/>
  <c r="I3988" i="41" a="1"/>
  <c r="I3988" i="41" s="1"/>
  <c r="I3989" i="41" a="1"/>
  <c r="I3989" i="41" s="1"/>
  <c r="I3990" i="41" a="1"/>
  <c r="I3990" i="41" s="1"/>
  <c r="I3991" i="41" a="1"/>
  <c r="I3991" i="41" s="1"/>
  <c r="I3992" i="41" a="1"/>
  <c r="I3992" i="41" s="1"/>
  <c r="I3993" i="41" a="1"/>
  <c r="I3993" i="41" s="1"/>
  <c r="I3994" i="41" a="1"/>
  <c r="I3994" i="41" s="1"/>
  <c r="I3995" i="41" a="1"/>
  <c r="I3995" i="41" s="1"/>
  <c r="I3996" i="41" a="1"/>
  <c r="I3996" i="41" s="1"/>
  <c r="I3997" i="41" a="1"/>
  <c r="I3997" i="41" s="1"/>
  <c r="I3998" i="41" a="1"/>
  <c r="I3998" i="41" s="1"/>
  <c r="I3999" i="41" a="1"/>
  <c r="I3999" i="41" s="1"/>
  <c r="I4000" i="41" a="1"/>
  <c r="I4000" i="41" s="1"/>
  <c r="I4001" i="41" a="1"/>
  <c r="I4001" i="41" s="1"/>
  <c r="I4002" i="41" a="1"/>
  <c r="I4002" i="41" s="1"/>
  <c r="I4003" i="41" a="1"/>
  <c r="I4003" i="41" s="1"/>
  <c r="I4004" i="41" a="1"/>
  <c r="I4004" i="41" s="1"/>
  <c r="I4005" i="41" a="1"/>
  <c r="I4005" i="41" s="1"/>
  <c r="I4006" i="41" a="1"/>
  <c r="I4006" i="41" s="1"/>
  <c r="I4007" i="41" a="1"/>
  <c r="I4007" i="41" s="1"/>
  <c r="I4008" i="41" a="1"/>
  <c r="I4008" i="41" s="1"/>
  <c r="I4009" i="41" a="1"/>
  <c r="I4009" i="41" s="1"/>
  <c r="I4010" i="41" a="1"/>
  <c r="I4010" i="41" s="1"/>
  <c r="I4011" i="41" a="1"/>
  <c r="I4011" i="41" s="1"/>
  <c r="I4012" i="41" a="1"/>
  <c r="I4012" i="41" s="1"/>
  <c r="I4013" i="41" a="1"/>
  <c r="I4013" i="41" s="1"/>
  <c r="I4014" i="41" a="1"/>
  <c r="I4014" i="41" s="1"/>
  <c r="I4015" i="41" a="1"/>
  <c r="I4015" i="41" s="1"/>
  <c r="I4016" i="41" a="1"/>
  <c r="I4016" i="41" s="1"/>
  <c r="I4017" i="41" a="1"/>
  <c r="I4017" i="41" s="1"/>
  <c r="I4018" i="41" a="1"/>
  <c r="I4018" i="41" s="1"/>
  <c r="I4019" i="41" a="1"/>
  <c r="I4019" i="41" s="1"/>
  <c r="I4020" i="41" a="1"/>
  <c r="I4020" i="41" s="1"/>
  <c r="I4021" i="41" a="1"/>
  <c r="I4021" i="41" s="1"/>
  <c r="I4022" i="41" a="1"/>
  <c r="I4022" i="41" s="1"/>
  <c r="I4023" i="41" a="1"/>
  <c r="I4023" i="41" s="1"/>
  <c r="I4024" i="41" a="1"/>
  <c r="I4024" i="41" s="1"/>
  <c r="I4025" i="41" a="1"/>
  <c r="I4025" i="41" s="1"/>
  <c r="I4026" i="41" a="1"/>
  <c r="I4026" i="41" s="1"/>
  <c r="I4027" i="41" a="1"/>
  <c r="I4027" i="41" s="1"/>
  <c r="I4028" i="41" a="1"/>
  <c r="I4028" i="41" s="1"/>
  <c r="I4029" i="41" a="1"/>
  <c r="I4029" i="41" s="1"/>
  <c r="I4030" i="41" a="1"/>
  <c r="I4030" i="41" s="1"/>
  <c r="I4031" i="41" a="1"/>
  <c r="I4031" i="41" s="1"/>
  <c r="I4032" i="41" a="1"/>
  <c r="I4032" i="41" s="1"/>
  <c r="I4033" i="41" a="1"/>
  <c r="I4033" i="41" s="1"/>
  <c r="I4034" i="41" a="1"/>
  <c r="I4034" i="41" s="1"/>
  <c r="I4035" i="41" a="1"/>
  <c r="I4035" i="41" s="1"/>
  <c r="I4036" i="41" a="1"/>
  <c r="I4036" i="41" s="1"/>
  <c r="I4037" i="41" a="1"/>
  <c r="I4037" i="41" s="1"/>
  <c r="I4038" i="41" a="1"/>
  <c r="I4038" i="41" s="1"/>
  <c r="I4039" i="41" a="1"/>
  <c r="I4039" i="41" s="1"/>
  <c r="I4040" i="41" a="1"/>
  <c r="I4040" i="41" s="1"/>
  <c r="I4041" i="41" a="1"/>
  <c r="I4041" i="41" s="1"/>
  <c r="I4042" i="41" a="1"/>
  <c r="I4042" i="41" s="1"/>
  <c r="I4043" i="41" a="1"/>
  <c r="I4043" i="41" s="1"/>
  <c r="I4044" i="41" a="1"/>
  <c r="I4044" i="41" s="1"/>
  <c r="I4045" i="41" a="1"/>
  <c r="I4045" i="41" s="1"/>
  <c r="I4046" i="41" a="1"/>
  <c r="I4046" i="41" s="1"/>
  <c r="I4047" i="41" a="1"/>
  <c r="I4047" i="41" s="1"/>
  <c r="I4048" i="41" a="1"/>
  <c r="I4048" i="41" s="1"/>
  <c r="I4049" i="41" a="1"/>
  <c r="I4049" i="41" s="1"/>
  <c r="I4050" i="41" a="1"/>
  <c r="I4050" i="41" s="1"/>
  <c r="I4051" i="41" a="1"/>
  <c r="I4051" i="41" s="1"/>
  <c r="I4052" i="41" a="1"/>
  <c r="I4052" i="41" s="1"/>
  <c r="I4053" i="41" a="1"/>
  <c r="I4053" i="41" s="1"/>
  <c r="I4054" i="41" a="1"/>
  <c r="I4054" i="41" s="1"/>
  <c r="I4055" i="41" a="1"/>
  <c r="I4055" i="41" s="1"/>
  <c r="I4056" i="41" a="1"/>
  <c r="I4056" i="41" s="1"/>
  <c r="I4057" i="41" a="1"/>
  <c r="I4057" i="41" s="1"/>
  <c r="I4058" i="41" a="1"/>
  <c r="I4058" i="41" s="1"/>
  <c r="I4059" i="41" a="1"/>
  <c r="I4059" i="41" s="1"/>
  <c r="I4060" i="41" a="1"/>
  <c r="I4060" i="41" s="1"/>
  <c r="I4061" i="41" a="1"/>
  <c r="I4061" i="41" s="1"/>
  <c r="I4062" i="41" a="1"/>
  <c r="I4062" i="41" s="1"/>
  <c r="I4063" i="41" a="1"/>
  <c r="I4063" i="41" s="1"/>
  <c r="I4064" i="41" a="1"/>
  <c r="I4064" i="41" s="1"/>
  <c r="I4065" i="41" a="1"/>
  <c r="I4065" i="41" s="1"/>
  <c r="I4066" i="41" a="1"/>
  <c r="I4066" i="41" s="1"/>
  <c r="I4067" i="41" a="1"/>
  <c r="I4067" i="41" s="1"/>
  <c r="I4068" i="41" a="1"/>
  <c r="I4068" i="41" s="1"/>
  <c r="I4069" i="41" a="1"/>
  <c r="I4069" i="41" s="1"/>
  <c r="I4070" i="41" a="1"/>
  <c r="I4070" i="41" s="1"/>
  <c r="I4071" i="41" a="1"/>
  <c r="I4071" i="41" s="1"/>
  <c r="I4072" i="41" a="1"/>
  <c r="I4072" i="41" s="1"/>
  <c r="I4073" i="41" a="1"/>
  <c r="I4073" i="41" s="1"/>
  <c r="I4074" i="41" a="1"/>
  <c r="I4074" i="41" s="1"/>
  <c r="I4075" i="41" a="1"/>
  <c r="I4075" i="41" s="1"/>
  <c r="I4076" i="41" a="1"/>
  <c r="I4076" i="41" s="1"/>
  <c r="I4077" i="41" a="1"/>
  <c r="I4077" i="41" s="1"/>
  <c r="I4078" i="41" a="1"/>
  <c r="I4078" i="41" s="1"/>
  <c r="I4079" i="41" a="1"/>
  <c r="I4079" i="41" s="1"/>
  <c r="I4080" i="41" a="1"/>
  <c r="I4080" i="41" s="1"/>
  <c r="I4081" i="41" a="1"/>
  <c r="I4081" i="41" s="1"/>
  <c r="I4082" i="41" a="1"/>
  <c r="I4082" i="41" s="1"/>
  <c r="I4083" i="41" a="1"/>
  <c r="I4083" i="41" s="1"/>
  <c r="I4084" i="41" a="1"/>
  <c r="I4084" i="41" s="1"/>
  <c r="I4085" i="41" a="1"/>
  <c r="I4085" i="41" s="1"/>
  <c r="I4086" i="41" a="1"/>
  <c r="I4086" i="41" s="1"/>
  <c r="I4087" i="41" a="1"/>
  <c r="I4087" i="41" s="1"/>
  <c r="I4088" i="41" a="1"/>
  <c r="I4088" i="41" s="1"/>
  <c r="I4089" i="41" a="1"/>
  <c r="I4089" i="41" s="1"/>
  <c r="I4090" i="41" a="1"/>
  <c r="I4090" i="41" s="1"/>
  <c r="I4091" i="41" a="1"/>
  <c r="I4091" i="41" s="1"/>
  <c r="I4092" i="41" a="1"/>
  <c r="I4092" i="41" s="1"/>
  <c r="I4093" i="41" a="1"/>
  <c r="I4093" i="41" s="1"/>
  <c r="I4094" i="41" a="1"/>
  <c r="I4094" i="41" s="1"/>
  <c r="I4095" i="41" a="1"/>
  <c r="I4095" i="41" s="1"/>
  <c r="I4096" i="41" a="1"/>
  <c r="I4096" i="41" s="1"/>
  <c r="I4097" i="41" a="1"/>
  <c r="I4097" i="41" s="1"/>
  <c r="I4098" i="41" a="1"/>
  <c r="I4098" i="41" s="1"/>
  <c r="I4099" i="41" a="1"/>
  <c r="I4099" i="41" s="1"/>
  <c r="I4100" i="41" a="1"/>
  <c r="I4100" i="41" s="1"/>
  <c r="I4101" i="41" a="1"/>
  <c r="I4101" i="41" s="1"/>
  <c r="I4102" i="41" a="1"/>
  <c r="I4102" i="41" s="1"/>
  <c r="I4103" i="41" a="1"/>
  <c r="I4103" i="41" s="1"/>
  <c r="I4104" i="41" a="1"/>
  <c r="I4104" i="41" s="1"/>
  <c r="I4105" i="41" a="1"/>
  <c r="I4105" i="41" s="1"/>
  <c r="I4106" i="41" a="1"/>
  <c r="I4106" i="41" s="1"/>
  <c r="I4107" i="41" a="1"/>
  <c r="I4107" i="41" s="1"/>
  <c r="I4108" i="41" a="1"/>
  <c r="I4108" i="41" s="1"/>
  <c r="I4109" i="41" a="1"/>
  <c r="I4109" i="41" s="1"/>
  <c r="I4110" i="41" a="1"/>
  <c r="I4110" i="41" s="1"/>
  <c r="I4111" i="41" a="1"/>
  <c r="I4111" i="41" s="1"/>
  <c r="I4112" i="41" a="1"/>
  <c r="I4112" i="41" s="1"/>
  <c r="I4113" i="41" a="1"/>
  <c r="I4113" i="41" s="1"/>
  <c r="I4114" i="41" a="1"/>
  <c r="I4114" i="41" s="1"/>
  <c r="I4115" i="41" a="1"/>
  <c r="I4115" i="41" s="1"/>
  <c r="I4116" i="41" a="1"/>
  <c r="I4116" i="41" s="1"/>
  <c r="I4117" i="41" a="1"/>
  <c r="I4117" i="41" s="1"/>
  <c r="I4118" i="41" a="1"/>
  <c r="I4118" i="41" s="1"/>
  <c r="I4119" i="41" a="1"/>
  <c r="I4119" i="41" s="1"/>
  <c r="I4120" i="41" a="1"/>
  <c r="I4120" i="41" s="1"/>
  <c r="I4121" i="41" a="1"/>
  <c r="I4121" i="41" s="1"/>
  <c r="I4122" i="41" a="1"/>
  <c r="I4122" i="41" s="1"/>
  <c r="I4123" i="41" a="1"/>
  <c r="I4123" i="41" s="1"/>
  <c r="I4124" i="41" a="1"/>
  <c r="I4124" i="41" s="1"/>
  <c r="I4125" i="41" a="1"/>
  <c r="I4125" i="41" s="1"/>
  <c r="I4126" i="41" a="1"/>
  <c r="I4126" i="41" s="1"/>
  <c r="I4127" i="41" a="1"/>
  <c r="I4127" i="41" s="1"/>
  <c r="I4128" i="41" a="1"/>
  <c r="I4128" i="41" s="1"/>
  <c r="I4129" i="41" a="1"/>
  <c r="I4129" i="41" s="1"/>
  <c r="I4130" i="41" a="1"/>
  <c r="I4130" i="41" s="1"/>
  <c r="I4131" i="41" a="1"/>
  <c r="I4131" i="41" s="1"/>
  <c r="I4132" i="41" a="1"/>
  <c r="I4132" i="41" s="1"/>
  <c r="I4133" i="41" a="1"/>
  <c r="I4133" i="41" s="1"/>
  <c r="I4134" i="41" a="1"/>
  <c r="I4134" i="41" s="1"/>
  <c r="I4135" i="41" a="1"/>
  <c r="I4135" i="41" s="1"/>
  <c r="I4136" i="41" a="1"/>
  <c r="I4136" i="41" s="1"/>
  <c r="I4137" i="41" a="1"/>
  <c r="I4137" i="41" s="1"/>
  <c r="I4138" i="41" a="1"/>
  <c r="I4138" i="41" s="1"/>
  <c r="I4139" i="41" a="1"/>
  <c r="I4139" i="41" s="1"/>
  <c r="I4140" i="41" a="1"/>
  <c r="I4140" i="41" s="1"/>
  <c r="I4141" i="41" a="1"/>
  <c r="I4141" i="41" s="1"/>
  <c r="I4142" i="41" a="1"/>
  <c r="I4142" i="41" s="1"/>
  <c r="I4143" i="41" a="1"/>
  <c r="I4143" i="41" s="1"/>
  <c r="I4144" i="41" a="1"/>
  <c r="I4144" i="41" s="1"/>
  <c r="I4145" i="41" a="1"/>
  <c r="I4145" i="41" s="1"/>
  <c r="I4146" i="41" a="1"/>
  <c r="I4146" i="41" s="1"/>
  <c r="I4147" i="41" a="1"/>
  <c r="I4147" i="41" s="1"/>
  <c r="I4148" i="41" a="1"/>
  <c r="I4148" i="41" s="1"/>
  <c r="I4149" i="41" a="1"/>
  <c r="I4149" i="41" s="1"/>
  <c r="I4150" i="41" a="1"/>
  <c r="I4150" i="41" s="1"/>
  <c r="I4151" i="41" a="1"/>
  <c r="I4151" i="41" s="1"/>
  <c r="I4152" i="41" a="1"/>
  <c r="I4152" i="41" s="1"/>
  <c r="I4153" i="41" a="1"/>
  <c r="I4153" i="41" s="1"/>
  <c r="I4154" i="41" a="1"/>
  <c r="I4154" i="41" s="1"/>
  <c r="I4155" i="41" a="1"/>
  <c r="I4155" i="41" s="1"/>
  <c r="I4156" i="41" a="1"/>
  <c r="I4156" i="41" s="1"/>
  <c r="I4157" i="41" a="1"/>
  <c r="I4157" i="41" s="1"/>
  <c r="I4158" i="41" a="1"/>
  <c r="I4158" i="41" s="1"/>
  <c r="I4159" i="41" a="1"/>
  <c r="I4159" i="41" s="1"/>
  <c r="I4160" i="41" a="1"/>
  <c r="I4160" i="41" s="1"/>
  <c r="I4161" i="41" a="1"/>
  <c r="I4161" i="41" s="1"/>
  <c r="I4162" i="41" a="1"/>
  <c r="I4162" i="41" s="1"/>
  <c r="I4163" i="41" a="1"/>
  <c r="I4163" i="41" s="1"/>
  <c r="I4164" i="41" a="1"/>
  <c r="I4164" i="41" s="1"/>
  <c r="I4165" i="41" a="1"/>
  <c r="I4165" i="41" s="1"/>
  <c r="I4166" i="41" a="1"/>
  <c r="I4166" i="41" s="1"/>
  <c r="I4167" i="41" a="1"/>
  <c r="I4167" i="41" s="1"/>
  <c r="I4168" i="41" a="1"/>
  <c r="I4168" i="41" s="1"/>
  <c r="I4169" i="41" a="1"/>
  <c r="I4169" i="41" s="1"/>
  <c r="I4170" i="41" a="1"/>
  <c r="I4170" i="41" s="1"/>
  <c r="I4171" i="41" a="1"/>
  <c r="I4171" i="41" s="1"/>
  <c r="I4172" i="41" a="1"/>
  <c r="I4172" i="41" s="1"/>
  <c r="I4173" i="41" a="1"/>
  <c r="I4173" i="41" s="1"/>
  <c r="I4174" i="41" a="1"/>
  <c r="I4174" i="41" s="1"/>
  <c r="I4175" i="41" a="1"/>
  <c r="I4175" i="41" s="1"/>
  <c r="I4176" i="41" a="1"/>
  <c r="I4176" i="41" s="1"/>
  <c r="I4177" i="41" a="1"/>
  <c r="I4177" i="41" s="1"/>
  <c r="I4178" i="41" a="1"/>
  <c r="I4178" i="41" s="1"/>
  <c r="I4179" i="41" a="1"/>
  <c r="I4179" i="41" s="1"/>
  <c r="I4180" i="41" a="1"/>
  <c r="I4180" i="41" s="1"/>
  <c r="I4181" i="41" a="1"/>
  <c r="I4181" i="41" s="1"/>
  <c r="I4182" i="41" a="1"/>
  <c r="I4182" i="41" s="1"/>
  <c r="I4183" i="41" a="1"/>
  <c r="I4183" i="41" s="1"/>
  <c r="I4184" i="41" a="1"/>
  <c r="I4184" i="41" s="1"/>
  <c r="I4185" i="41" a="1"/>
  <c r="I4185" i="41" s="1"/>
  <c r="I4186" i="41" a="1"/>
  <c r="I4186" i="41" s="1"/>
  <c r="I4187" i="41" a="1"/>
  <c r="I4187" i="41" s="1"/>
  <c r="I4188" i="41" a="1"/>
  <c r="I4188" i="41" s="1"/>
  <c r="I4189" i="41" a="1"/>
  <c r="I4189" i="41" s="1"/>
  <c r="I4190" i="41" a="1"/>
  <c r="I4190" i="41" s="1"/>
  <c r="I4191" i="41" a="1"/>
  <c r="I4191" i="41" s="1"/>
  <c r="I4192" i="41" a="1"/>
  <c r="I4192" i="41" s="1"/>
  <c r="I4193" i="41" a="1"/>
  <c r="I4193" i="41" s="1"/>
  <c r="I4194" i="41" a="1"/>
  <c r="I4194" i="41" s="1"/>
  <c r="I4195" i="41" a="1"/>
  <c r="I4195" i="41" s="1"/>
  <c r="I4196" i="41" a="1"/>
  <c r="I4196" i="41" s="1"/>
  <c r="I4197" i="41" a="1"/>
  <c r="I4197" i="41" s="1"/>
  <c r="I4198" i="41" a="1"/>
  <c r="I4198" i="41" s="1"/>
  <c r="I4199" i="41" a="1"/>
  <c r="I4199" i="41" s="1"/>
  <c r="I4200" i="41" a="1"/>
  <c r="I4200" i="41" s="1"/>
  <c r="I4201" i="41" a="1"/>
  <c r="I4201" i="41" s="1"/>
  <c r="I4202" i="41" a="1"/>
  <c r="I4202" i="41" s="1"/>
  <c r="I4203" i="41" a="1"/>
  <c r="I4203" i="41" s="1"/>
  <c r="I4204" i="41" a="1"/>
  <c r="I4204" i="41" s="1"/>
  <c r="I4205" i="41" a="1"/>
  <c r="I4205" i="41" s="1"/>
  <c r="I4206" i="41" a="1"/>
  <c r="I4206" i="41" s="1"/>
  <c r="I4207" i="41" a="1"/>
  <c r="I4207" i="41" s="1"/>
  <c r="I4208" i="41" a="1"/>
  <c r="I4208" i="41" s="1"/>
  <c r="I4209" i="41" a="1"/>
  <c r="I4209" i="41" s="1"/>
  <c r="I4210" i="41" a="1"/>
  <c r="I4210" i="41" s="1"/>
  <c r="I4211" i="41" a="1"/>
  <c r="I4211" i="41" s="1"/>
  <c r="I4212" i="41" a="1"/>
  <c r="I4212" i="41" s="1"/>
  <c r="I4213" i="41" a="1"/>
  <c r="I4213" i="41" s="1"/>
  <c r="I4214" i="41" a="1"/>
  <c r="I4214" i="41" s="1"/>
  <c r="I4215" i="41" a="1"/>
  <c r="I4215" i="41" s="1"/>
  <c r="I4216" i="41" a="1"/>
  <c r="I4216" i="41" s="1"/>
  <c r="I4217" i="41" a="1"/>
  <c r="I4217" i="41" s="1"/>
  <c r="I4218" i="41" a="1"/>
  <c r="I4218" i="41" s="1"/>
  <c r="I4219" i="41" a="1"/>
  <c r="I4219" i="41" s="1"/>
  <c r="I4220" i="41" a="1"/>
  <c r="I4220" i="41" s="1"/>
  <c r="I4221" i="41" a="1"/>
  <c r="I4221" i="41" s="1"/>
  <c r="I4222" i="41" a="1"/>
  <c r="I4222" i="41" s="1"/>
  <c r="I4223" i="41" a="1"/>
  <c r="I4223" i="41" s="1"/>
  <c r="I4224" i="41" a="1"/>
  <c r="I4224" i="41" s="1"/>
  <c r="I4225" i="41" a="1"/>
  <c r="I4225" i="41" s="1"/>
  <c r="I4226" i="41" a="1"/>
  <c r="I4226" i="41" s="1"/>
  <c r="I4227" i="41" a="1"/>
  <c r="I4227" i="41" s="1"/>
  <c r="I4228" i="41" a="1"/>
  <c r="I4228" i="41" s="1"/>
  <c r="I4229" i="41" a="1"/>
  <c r="I4229" i="41" s="1"/>
  <c r="I4230" i="41" a="1"/>
  <c r="I4230" i="41" s="1"/>
  <c r="I4231" i="41" a="1"/>
  <c r="I4231" i="41" s="1"/>
  <c r="I4232" i="41" a="1"/>
  <c r="I4232" i="41" s="1"/>
  <c r="I4233" i="41" a="1"/>
  <c r="I4233" i="41" s="1"/>
  <c r="I4234" i="41" a="1"/>
  <c r="I4234" i="41" s="1"/>
  <c r="I4235" i="41" a="1"/>
  <c r="I4235" i="41" s="1"/>
  <c r="I4236" i="41" a="1"/>
  <c r="I4236" i="41" s="1"/>
  <c r="I4237" i="41" a="1"/>
  <c r="I4237" i="41" s="1"/>
  <c r="I4238" i="41" a="1"/>
  <c r="I4238" i="41" s="1"/>
  <c r="I4239" i="41" a="1"/>
  <c r="I4239" i="41" s="1"/>
  <c r="I4240" i="41" a="1"/>
  <c r="I4240" i="41" s="1"/>
  <c r="I4241" i="41" a="1"/>
  <c r="I4241" i="41" s="1"/>
  <c r="I4242" i="41" a="1"/>
  <c r="I4242" i="41" s="1"/>
  <c r="I4243" i="41" a="1"/>
  <c r="I4243" i="41" s="1"/>
  <c r="I4244" i="41" a="1"/>
  <c r="I4244" i="41" s="1"/>
  <c r="I4245" i="41" a="1"/>
  <c r="I4245" i="41" s="1"/>
  <c r="I4246" i="41" a="1"/>
  <c r="I4246" i="41" s="1"/>
  <c r="I4247" i="41" a="1"/>
  <c r="I4247" i="41" s="1"/>
  <c r="I4248" i="41" a="1"/>
  <c r="I4248" i="41" s="1"/>
  <c r="I4249" i="41" a="1"/>
  <c r="I4249" i="41" s="1"/>
  <c r="I4250" i="41" a="1"/>
  <c r="I4250" i="41" s="1"/>
  <c r="I4251" i="41" a="1"/>
  <c r="I4251" i="41" s="1"/>
  <c r="I4252" i="41" a="1"/>
  <c r="I4252" i="41" s="1"/>
  <c r="I4253" i="41" a="1"/>
  <c r="I4253" i="41" s="1"/>
  <c r="I4254" i="41" a="1"/>
  <c r="I4254" i="41" s="1"/>
  <c r="I4255" i="41" a="1"/>
  <c r="I4255" i="41" s="1"/>
  <c r="I4256" i="41" a="1"/>
  <c r="I4256" i="41" s="1"/>
  <c r="I4257" i="41" a="1"/>
  <c r="I4257" i="41" s="1"/>
  <c r="I4258" i="41" a="1"/>
  <c r="I4258" i="41" s="1"/>
  <c r="I4259" i="41" a="1"/>
  <c r="I4259" i="41" s="1"/>
  <c r="I4260" i="41" a="1"/>
  <c r="I4260" i="41" s="1"/>
  <c r="I4261" i="41" a="1"/>
  <c r="I4261" i="41" s="1"/>
  <c r="I4262" i="41" a="1"/>
  <c r="I4262" i="41" s="1"/>
  <c r="I4263" i="41" a="1"/>
  <c r="I4263" i="41" s="1"/>
  <c r="I4264" i="41" a="1"/>
  <c r="I4264" i="41" s="1"/>
  <c r="I4265" i="41" a="1"/>
  <c r="I4265" i="41" s="1"/>
  <c r="I4266" i="41" a="1"/>
  <c r="I4266" i="41" s="1"/>
  <c r="I4267" i="41" a="1"/>
  <c r="I4267" i="41" s="1"/>
  <c r="I4268" i="41" a="1"/>
  <c r="I4268" i="41" s="1"/>
  <c r="I4269" i="41" a="1"/>
  <c r="I4269" i="41" s="1"/>
  <c r="I4270" i="41" a="1"/>
  <c r="I4270" i="41" s="1"/>
  <c r="I4271" i="41" a="1"/>
  <c r="I4271" i="41" s="1"/>
  <c r="I4272" i="41" a="1"/>
  <c r="I4272" i="41" s="1"/>
  <c r="I4273" i="41" a="1"/>
  <c r="I4273" i="41" s="1"/>
  <c r="I4274" i="41" a="1"/>
  <c r="I4274" i="41" s="1"/>
  <c r="I4275" i="41" a="1"/>
  <c r="I4275" i="41" s="1"/>
  <c r="I4276" i="41" a="1"/>
  <c r="I4276" i="41" s="1"/>
  <c r="I4277" i="41" a="1"/>
  <c r="I4277" i="41" s="1"/>
  <c r="I4278" i="41" a="1"/>
  <c r="I4278" i="41" s="1"/>
  <c r="I4279" i="41" a="1"/>
  <c r="I4279" i="41" s="1"/>
  <c r="I4280" i="41" a="1"/>
  <c r="I4280" i="41" s="1"/>
  <c r="I4281" i="41" a="1"/>
  <c r="I4281" i="41" s="1"/>
  <c r="I4282" i="41" a="1"/>
  <c r="I4282" i="41" s="1"/>
  <c r="I4283" i="41" a="1"/>
  <c r="I4283" i="41" s="1"/>
  <c r="I4284" i="41" a="1"/>
  <c r="I4284" i="41" s="1"/>
  <c r="I4285" i="41" a="1"/>
  <c r="I4285" i="41" s="1"/>
  <c r="I4286" i="41" a="1"/>
  <c r="I4286" i="41" s="1"/>
  <c r="I4287" i="41" a="1"/>
  <c r="I4287" i="41" s="1"/>
  <c r="I4288" i="41" a="1"/>
  <c r="I4288" i="41" s="1"/>
  <c r="I4289" i="41" a="1"/>
  <c r="I4289" i="41" s="1"/>
  <c r="I4290" i="41" a="1"/>
  <c r="I4290" i="41" s="1"/>
  <c r="I4291" i="41" a="1"/>
  <c r="I4291" i="41" s="1"/>
  <c r="I4292" i="41" a="1"/>
  <c r="I4292" i="41" s="1"/>
  <c r="I4293" i="41" a="1"/>
  <c r="I4293" i="41" s="1"/>
  <c r="I4294" i="41" a="1"/>
  <c r="I4294" i="41" s="1"/>
  <c r="I4295" i="41" a="1"/>
  <c r="I4295" i="41" s="1"/>
  <c r="I4296" i="41" a="1"/>
  <c r="I4296" i="41" s="1"/>
  <c r="I4297" i="41" a="1"/>
  <c r="I4297" i="41" s="1"/>
  <c r="I4298" i="41" a="1"/>
  <c r="I4298" i="41" s="1"/>
  <c r="I4299" i="41" a="1"/>
  <c r="I4299" i="41" s="1"/>
  <c r="I4300" i="41" a="1"/>
  <c r="I4300" i="41" s="1"/>
  <c r="I4301" i="41" a="1"/>
  <c r="I4301" i="41" s="1"/>
  <c r="I4302" i="41" a="1"/>
  <c r="I4302" i="41" s="1"/>
  <c r="I4303" i="41" a="1"/>
  <c r="I4303" i="41" s="1"/>
  <c r="I4304" i="41" a="1"/>
  <c r="I4304" i="41" s="1"/>
  <c r="I4305" i="41" a="1"/>
  <c r="I4305" i="41" s="1"/>
  <c r="I4306" i="41" a="1"/>
  <c r="I4306" i="41" s="1"/>
  <c r="I4307" i="41" a="1"/>
  <c r="I4307" i="41" s="1"/>
  <c r="I4308" i="41" a="1"/>
  <c r="I4308" i="41" s="1"/>
  <c r="I4309" i="41" a="1"/>
  <c r="I4309" i="41" s="1"/>
  <c r="I4310" i="41" a="1"/>
  <c r="I4310" i="41" s="1"/>
  <c r="I4311" i="41" a="1"/>
  <c r="I4311" i="41" s="1"/>
  <c r="I4312" i="41" a="1"/>
  <c r="I4312" i="41" s="1"/>
  <c r="I4313" i="41" a="1"/>
  <c r="I4313" i="41" s="1"/>
  <c r="I4314" i="41" a="1"/>
  <c r="I4314" i="41" s="1"/>
  <c r="I4315" i="41" a="1"/>
  <c r="I4315" i="41" s="1"/>
  <c r="I4316" i="41" a="1"/>
  <c r="I4316" i="41" s="1"/>
  <c r="I4317" i="41" a="1"/>
  <c r="I4317" i="41" s="1"/>
  <c r="I4318" i="41" a="1"/>
  <c r="I4318" i="41" s="1"/>
  <c r="I4319" i="41" a="1"/>
  <c r="I4319" i="41" s="1"/>
  <c r="I4320" i="41" a="1"/>
  <c r="I4320" i="41" s="1"/>
  <c r="I4321" i="41" a="1"/>
  <c r="I4321" i="41" s="1"/>
  <c r="I4322" i="41" a="1"/>
  <c r="I4322" i="41" s="1"/>
  <c r="I4323" i="41" a="1"/>
  <c r="I4323" i="41" s="1"/>
  <c r="I4324" i="41" a="1"/>
  <c r="I4324" i="41" s="1"/>
  <c r="I4325" i="41" a="1"/>
  <c r="I4325" i="41" s="1"/>
  <c r="I4326" i="41" a="1"/>
  <c r="I4326" i="41" s="1"/>
  <c r="I4327" i="41" a="1"/>
  <c r="I4327" i="41" s="1"/>
  <c r="I4328" i="41" a="1"/>
  <c r="I4328" i="41" s="1"/>
  <c r="I4329" i="41" a="1"/>
  <c r="I4329" i="41" s="1"/>
  <c r="I4330" i="41" a="1"/>
  <c r="I4330" i="41" s="1"/>
  <c r="I4331" i="41" a="1"/>
  <c r="I4331" i="41" s="1"/>
  <c r="I4332" i="41" a="1"/>
  <c r="I4332" i="41" s="1"/>
  <c r="I4333" i="41" a="1"/>
  <c r="I4333" i="41" s="1"/>
  <c r="I4334" i="41" a="1"/>
  <c r="I4334" i="41" s="1"/>
  <c r="I4335" i="41" a="1"/>
  <c r="I4335" i="41" s="1"/>
  <c r="I4336" i="41" a="1"/>
  <c r="I4336" i="41" s="1"/>
  <c r="I4337" i="41" a="1"/>
  <c r="I4337" i="41" s="1"/>
  <c r="I4338" i="41" a="1"/>
  <c r="I4338" i="41" s="1"/>
  <c r="I4339" i="41" a="1"/>
  <c r="I4339" i="41" s="1"/>
  <c r="I4340" i="41" a="1"/>
  <c r="I4340" i="41" s="1"/>
  <c r="I4341" i="41" a="1"/>
  <c r="I4341" i="41" s="1"/>
  <c r="I4342" i="41" a="1"/>
  <c r="I4342" i="41" s="1"/>
  <c r="I4343" i="41" a="1"/>
  <c r="I4343" i="41" s="1"/>
  <c r="I4344" i="41" a="1"/>
  <c r="I4344" i="41" s="1"/>
  <c r="I4345" i="41" a="1"/>
  <c r="I4345" i="41" s="1"/>
  <c r="I4346" i="41" a="1"/>
  <c r="I4346" i="41" s="1"/>
  <c r="I4347" i="41" a="1"/>
  <c r="I4347" i="41" s="1"/>
  <c r="I4348" i="41" a="1"/>
  <c r="I4348" i="41" s="1"/>
  <c r="I4349" i="41" a="1"/>
  <c r="I4349" i="41" s="1"/>
  <c r="I4350" i="41" a="1"/>
  <c r="I4350" i="41" s="1"/>
  <c r="I4351" i="41" a="1"/>
  <c r="I4351" i="41" s="1"/>
  <c r="I4352" i="41" a="1"/>
  <c r="I4352" i="41" s="1"/>
  <c r="I4353" i="41" a="1"/>
  <c r="I4353" i="41" s="1"/>
  <c r="I4354" i="41" a="1"/>
  <c r="I4354" i="41" s="1"/>
  <c r="I4355" i="41" a="1"/>
  <c r="I4355" i="41" s="1"/>
  <c r="I4356" i="41" a="1"/>
  <c r="I4356" i="41" s="1"/>
  <c r="I4357" i="41" a="1"/>
  <c r="I4357" i="41" s="1"/>
  <c r="I4358" i="41" a="1"/>
  <c r="I4358" i="41" s="1"/>
  <c r="I4359" i="41" a="1"/>
  <c r="I4359" i="41" s="1"/>
  <c r="I4360" i="41" a="1"/>
  <c r="I4360" i="41" s="1"/>
  <c r="I4361" i="41" a="1"/>
  <c r="I4361" i="41" s="1"/>
  <c r="I4362" i="41" a="1"/>
  <c r="I4362" i="41" s="1"/>
  <c r="I4363" i="41" a="1"/>
  <c r="I4363" i="41" s="1"/>
  <c r="I4364" i="41" a="1"/>
  <c r="I4364" i="41" s="1"/>
  <c r="I4365" i="41" a="1"/>
  <c r="I4365" i="41" s="1"/>
  <c r="I4366" i="41" a="1"/>
  <c r="I4366" i="41" s="1"/>
  <c r="I4367" i="41" a="1"/>
  <c r="I4367" i="41" s="1"/>
  <c r="I4368" i="41" a="1"/>
  <c r="I4368" i="41" s="1"/>
  <c r="I4369" i="41" a="1"/>
  <c r="I4369" i="41" s="1"/>
  <c r="I4370" i="41" a="1"/>
  <c r="I4370" i="41" s="1"/>
  <c r="I4371" i="41" a="1"/>
  <c r="I4371" i="41" s="1"/>
  <c r="I4372" i="41" a="1"/>
  <c r="I4372" i="41" s="1"/>
  <c r="I4373" i="41" a="1"/>
  <c r="I4373" i="41" s="1"/>
  <c r="I4374" i="41" a="1"/>
  <c r="I4374" i="41" s="1"/>
  <c r="I4375" i="41" a="1"/>
  <c r="I4375" i="41" s="1"/>
  <c r="I4376" i="41" a="1"/>
  <c r="I4376" i="41" s="1"/>
  <c r="I4377" i="41" a="1"/>
  <c r="I4377" i="41" s="1"/>
  <c r="I4378" i="41" a="1"/>
  <c r="I4378" i="41" s="1"/>
  <c r="I4379" i="41" a="1"/>
  <c r="I4379" i="41" s="1"/>
  <c r="I4380" i="41" a="1"/>
  <c r="I4380" i="41" s="1"/>
  <c r="I4381" i="41" a="1"/>
  <c r="I4381" i="41" s="1"/>
  <c r="I4382" i="41" a="1"/>
  <c r="I4382" i="41" s="1"/>
  <c r="I4383" i="41" a="1"/>
  <c r="I4383" i="41" s="1"/>
  <c r="I4384" i="41" a="1"/>
  <c r="I4384" i="41" s="1"/>
  <c r="I4385" i="41" a="1"/>
  <c r="I4385" i="41" s="1"/>
  <c r="I4386" i="41" a="1"/>
  <c r="I4386" i="41" s="1"/>
  <c r="I4387" i="41" a="1"/>
  <c r="I4387" i="41" s="1"/>
  <c r="I4388" i="41" a="1"/>
  <c r="I4388" i="41" s="1"/>
  <c r="I4389" i="41" a="1"/>
  <c r="I4389" i="41" s="1"/>
  <c r="I4390" i="41" a="1"/>
  <c r="I4390" i="41" s="1"/>
  <c r="I4391" i="41" a="1"/>
  <c r="I4391" i="41" s="1"/>
  <c r="I4392" i="41" a="1"/>
  <c r="I4392" i="41" s="1"/>
  <c r="I4393" i="41" a="1"/>
  <c r="I4393" i="41" s="1"/>
  <c r="I4394" i="41" a="1"/>
  <c r="I4394" i="41" s="1"/>
  <c r="I4395" i="41" a="1"/>
  <c r="I4395" i="41" s="1"/>
  <c r="I4396" i="41" a="1"/>
  <c r="I4396" i="41" s="1"/>
  <c r="I4397" i="41" a="1"/>
  <c r="I4397" i="41" s="1"/>
  <c r="I4398" i="41" a="1"/>
  <c r="I4398" i="41" s="1"/>
  <c r="I4399" i="41" a="1"/>
  <c r="I4399" i="41" s="1"/>
  <c r="I4400" i="41" a="1"/>
  <c r="I4400" i="41" s="1"/>
  <c r="I4401" i="41" a="1"/>
  <c r="I4401" i="41" s="1"/>
  <c r="I4402" i="41" a="1"/>
  <c r="I4402" i="41" s="1"/>
  <c r="I4403" i="41" a="1"/>
  <c r="I4403" i="41" s="1"/>
  <c r="I4404" i="41" a="1"/>
  <c r="I4404" i="41" s="1"/>
  <c r="I4405" i="41" a="1"/>
  <c r="I4405" i="41" s="1"/>
  <c r="I4406" i="41" a="1"/>
  <c r="I4406" i="41" s="1"/>
  <c r="I4407" i="41" a="1"/>
  <c r="I4407" i="41" s="1"/>
  <c r="I4408" i="41" a="1"/>
  <c r="I4408" i="41" s="1"/>
  <c r="I4409" i="41" a="1"/>
  <c r="I4409" i="41" s="1"/>
  <c r="I4410" i="41" a="1"/>
  <c r="I4410" i="41" s="1"/>
  <c r="I4411" i="41" a="1"/>
  <c r="I4411" i="41" s="1"/>
  <c r="I4412" i="41" a="1"/>
  <c r="I4412" i="41" s="1"/>
  <c r="I4413" i="41" a="1"/>
  <c r="I4413" i="41" s="1"/>
  <c r="I4414" i="41" a="1"/>
  <c r="I4414" i="41" s="1"/>
  <c r="I4415" i="41" a="1"/>
  <c r="I4415" i="41" s="1"/>
  <c r="I4416" i="41" a="1"/>
  <c r="I4416" i="41" s="1"/>
  <c r="I4417" i="41" a="1"/>
  <c r="I4417" i="41" s="1"/>
  <c r="I4418" i="41" a="1"/>
  <c r="I4418" i="41" s="1"/>
  <c r="I4419" i="41" a="1"/>
  <c r="I4419" i="41" s="1"/>
  <c r="I4420" i="41" a="1"/>
  <c r="I4420" i="41" s="1"/>
  <c r="I4421" i="41" a="1"/>
  <c r="I4421" i="41" s="1"/>
  <c r="I4422" i="41" a="1"/>
  <c r="I4422" i="41" s="1"/>
  <c r="I4423" i="41" a="1"/>
  <c r="I4423" i="41" s="1"/>
  <c r="I4424" i="41" a="1"/>
  <c r="I4424" i="41" s="1"/>
  <c r="I4425" i="41" a="1"/>
  <c r="I4425" i="41" s="1"/>
  <c r="I4426" i="41" a="1"/>
  <c r="I4426" i="41" s="1"/>
  <c r="I4427" i="41" a="1"/>
  <c r="I4427" i="41" s="1"/>
  <c r="I4428" i="41" a="1"/>
  <c r="I4428" i="41" s="1"/>
  <c r="I4429" i="41" a="1"/>
  <c r="I4429" i="41" s="1"/>
  <c r="I4430" i="41" a="1"/>
  <c r="I4430" i="41" s="1"/>
  <c r="I4431" i="41" a="1"/>
  <c r="I4431" i="41" s="1"/>
  <c r="I4432" i="41" a="1"/>
  <c r="I4432" i="41" s="1"/>
  <c r="I4433" i="41" a="1"/>
  <c r="I4433" i="41" s="1"/>
  <c r="I4434" i="41" a="1"/>
  <c r="I4434" i="41" s="1"/>
  <c r="I4435" i="41" a="1"/>
  <c r="I4435" i="41" s="1"/>
  <c r="I4436" i="41" a="1"/>
  <c r="I4436" i="41" s="1"/>
  <c r="I4437" i="41" a="1"/>
  <c r="I4437" i="41" s="1"/>
  <c r="I4438" i="41" a="1"/>
  <c r="I4438" i="41" s="1"/>
  <c r="I4439" i="41" a="1"/>
  <c r="I4439" i="41" s="1"/>
  <c r="I4440" i="41" a="1"/>
  <c r="I4440" i="41" s="1"/>
  <c r="I4441" i="41" a="1"/>
  <c r="I4441" i="41" s="1"/>
  <c r="I4442" i="41" a="1"/>
  <c r="I4442" i="41" s="1"/>
  <c r="I4443" i="41" a="1"/>
  <c r="I4443" i="41" s="1"/>
  <c r="I4444" i="41" a="1"/>
  <c r="I4444" i="41" s="1"/>
  <c r="I4445" i="41" a="1"/>
  <c r="I4445" i="41" s="1"/>
  <c r="I4446" i="41" a="1"/>
  <c r="I4446" i="41" s="1"/>
  <c r="I4447" i="41" a="1"/>
  <c r="I4447" i="41" s="1"/>
  <c r="I4448" i="41" a="1"/>
  <c r="I4448" i="41" s="1"/>
  <c r="I4449" i="41" a="1"/>
  <c r="I4449" i="41" s="1"/>
  <c r="I4450" i="41" a="1"/>
  <c r="I4450" i="41" s="1"/>
  <c r="I4451" i="41" a="1"/>
  <c r="I4451" i="41" s="1"/>
  <c r="I4452" i="41" a="1"/>
  <c r="I4452" i="41" s="1"/>
  <c r="I4453" i="41" a="1"/>
  <c r="I4453" i="41" s="1"/>
  <c r="I4454" i="41" a="1"/>
  <c r="I4454" i="41" s="1"/>
  <c r="I4455" i="41" a="1"/>
  <c r="I4455" i="41" s="1"/>
  <c r="I4456" i="41" a="1"/>
  <c r="I4456" i="41" s="1"/>
  <c r="I4457" i="41" a="1"/>
  <c r="I4457" i="41" s="1"/>
  <c r="I4458" i="41" a="1"/>
  <c r="I4458" i="41" s="1"/>
  <c r="I4459" i="41" a="1"/>
  <c r="I4459" i="41" s="1"/>
  <c r="I4460" i="41" a="1"/>
  <c r="I4460" i="41" s="1"/>
  <c r="I4461" i="41" a="1"/>
  <c r="I4461" i="41" s="1"/>
  <c r="I4462" i="41" a="1"/>
  <c r="I4462" i="41" s="1"/>
  <c r="I4463" i="41" a="1"/>
  <c r="I4463" i="41" s="1"/>
  <c r="I4464" i="41" a="1"/>
  <c r="I4464" i="41" s="1"/>
  <c r="I4465" i="41" a="1"/>
  <c r="I4465" i="41" s="1"/>
  <c r="I4466" i="41" a="1"/>
  <c r="I4466" i="41" s="1"/>
  <c r="I4467" i="41" a="1"/>
  <c r="I4467" i="41" s="1"/>
  <c r="I4468" i="41" a="1"/>
  <c r="I4468" i="41" s="1"/>
  <c r="I4469" i="41" a="1"/>
  <c r="I4469" i="41" s="1"/>
  <c r="I4470" i="41" a="1"/>
  <c r="I4470" i="41" s="1"/>
  <c r="I4471" i="41" a="1"/>
  <c r="I4471" i="41" s="1"/>
  <c r="I4472" i="41" a="1"/>
  <c r="I4472" i="41" s="1"/>
  <c r="I4473" i="41" a="1"/>
  <c r="I4473" i="41" s="1"/>
  <c r="I4474" i="41" a="1"/>
  <c r="I4474" i="41" s="1"/>
  <c r="I4475" i="41" a="1"/>
  <c r="I4475" i="41" s="1"/>
  <c r="I4476" i="41" a="1"/>
  <c r="I4476" i="41" s="1"/>
  <c r="I4477" i="41" a="1"/>
  <c r="I4477" i="41" s="1"/>
  <c r="I4478" i="41" a="1"/>
  <c r="I4478" i="41" s="1"/>
  <c r="I4479" i="41" a="1"/>
  <c r="I4479" i="41" s="1"/>
  <c r="I4480" i="41" a="1"/>
  <c r="I4480" i="41" s="1"/>
  <c r="I4481" i="41" a="1"/>
  <c r="I4481" i="41" s="1"/>
  <c r="I4482" i="41" a="1"/>
  <c r="I4482" i="41" s="1"/>
  <c r="I4483" i="41" a="1"/>
  <c r="I4483" i="41" s="1"/>
  <c r="I4484" i="41" a="1"/>
  <c r="I4484" i="41" s="1"/>
  <c r="I4485" i="41" a="1"/>
  <c r="I4485" i="41" s="1"/>
  <c r="I4486" i="41" a="1"/>
  <c r="I4486" i="41" s="1"/>
  <c r="I4487" i="41" a="1"/>
  <c r="I4487" i="41" s="1"/>
  <c r="I4488" i="41" a="1"/>
  <c r="I4488" i="41" s="1"/>
  <c r="I4489" i="41" a="1"/>
  <c r="I4489" i="41" s="1"/>
  <c r="I4490" i="41" a="1"/>
  <c r="I4490" i="41" s="1"/>
  <c r="I4491" i="41" a="1"/>
  <c r="I4491" i="41" s="1"/>
  <c r="I4492" i="41" a="1"/>
  <c r="I4492" i="41" s="1"/>
  <c r="I4493" i="41" a="1"/>
  <c r="I4493" i="41" s="1"/>
  <c r="I4494" i="41" a="1"/>
  <c r="I4494" i="41" s="1"/>
  <c r="I4495" i="41" a="1"/>
  <c r="I4495" i="41" s="1"/>
  <c r="I4496" i="41" a="1"/>
  <c r="I4496" i="41" s="1"/>
  <c r="I4497" i="41" a="1"/>
  <c r="I4497" i="41" s="1"/>
  <c r="I4498" i="41" a="1"/>
  <c r="I4498" i="41" s="1"/>
  <c r="I4499" i="41" a="1"/>
  <c r="I4499" i="41" s="1"/>
  <c r="I4500" i="41" a="1"/>
  <c r="I4500" i="41" s="1"/>
  <c r="I4501" i="41" a="1"/>
  <c r="I4501" i="41" s="1"/>
  <c r="I4502" i="41" a="1"/>
  <c r="I4502" i="41" s="1"/>
  <c r="I4503" i="41" a="1"/>
  <c r="I4503" i="41" s="1"/>
  <c r="I4504" i="41" a="1"/>
  <c r="I4504" i="41" s="1"/>
  <c r="I4505" i="41" a="1"/>
  <c r="I4505" i="41" s="1"/>
  <c r="I4506" i="41" a="1"/>
  <c r="I4506" i="41" s="1"/>
  <c r="I4507" i="41" a="1"/>
  <c r="I4507" i="41" s="1"/>
  <c r="I4508" i="41" a="1"/>
  <c r="I4508" i="41" s="1"/>
  <c r="I4509" i="41" a="1"/>
  <c r="I4509" i="41" s="1"/>
  <c r="I4510" i="41" a="1"/>
  <c r="I4510" i="41" s="1"/>
  <c r="I4511" i="41" a="1"/>
  <c r="I4511" i="41" s="1"/>
  <c r="I4512" i="41" a="1"/>
  <c r="I4512" i="41" s="1"/>
  <c r="I4513" i="41" a="1"/>
  <c r="I4513" i="41" s="1"/>
  <c r="I4514" i="41" a="1"/>
  <c r="I4514" i="41" s="1"/>
  <c r="I4515" i="41" a="1"/>
  <c r="I4515" i="41" s="1"/>
  <c r="I4516" i="41" a="1"/>
  <c r="I4516" i="41" s="1"/>
  <c r="I4517" i="41" a="1"/>
  <c r="I4517" i="41" s="1"/>
  <c r="I4518" i="41" a="1"/>
  <c r="I4518" i="41" s="1"/>
  <c r="I4519" i="41" a="1"/>
  <c r="I4519" i="41" s="1"/>
  <c r="I4520" i="41" a="1"/>
  <c r="I4520" i="41" s="1"/>
  <c r="I4521" i="41" a="1"/>
  <c r="I4521" i="41" s="1"/>
  <c r="I4522" i="41" a="1"/>
  <c r="I4522" i="41" s="1"/>
  <c r="I4523" i="41" a="1"/>
  <c r="I4523" i="41" s="1"/>
  <c r="I4524" i="41" a="1"/>
  <c r="I4524" i="41" s="1"/>
  <c r="I4525" i="41" a="1"/>
  <c r="I4525" i="41" s="1"/>
  <c r="I4526" i="41" a="1"/>
  <c r="I4526" i="41" s="1"/>
  <c r="I4527" i="41" a="1"/>
  <c r="I4527" i="41" s="1"/>
  <c r="I4528" i="41" a="1"/>
  <c r="I4528" i="41" s="1"/>
  <c r="I4529" i="41" a="1"/>
  <c r="I4529" i="41" s="1"/>
  <c r="I4530" i="41" a="1"/>
  <c r="I4530" i="41" s="1"/>
  <c r="I4531" i="41" a="1"/>
  <c r="I4531" i="41" s="1"/>
  <c r="I4532" i="41" a="1"/>
  <c r="I4532" i="41" s="1"/>
  <c r="I4533" i="41" a="1"/>
  <c r="I4533" i="41" s="1"/>
  <c r="I4534" i="41" a="1"/>
  <c r="I4534" i="41" s="1"/>
  <c r="I4535" i="41" a="1"/>
  <c r="I4535" i="41" s="1"/>
  <c r="I4536" i="41" a="1"/>
  <c r="I4536" i="41" s="1"/>
  <c r="I4537" i="41" a="1"/>
  <c r="I4537" i="41" s="1"/>
  <c r="I4538" i="41" a="1"/>
  <c r="I4538" i="41" s="1"/>
  <c r="I4539" i="41" a="1"/>
  <c r="I4539" i="41" s="1"/>
  <c r="I4540" i="41" a="1"/>
  <c r="I4540" i="41" s="1"/>
  <c r="I4541" i="41" a="1"/>
  <c r="I4541" i="41" s="1"/>
  <c r="I4542" i="41" a="1"/>
  <c r="I4542" i="41" s="1"/>
  <c r="I4543" i="41" a="1"/>
  <c r="I4543" i="41" s="1"/>
  <c r="I4544" i="41" a="1"/>
  <c r="I4544" i="41" s="1"/>
  <c r="I4545" i="41" a="1"/>
  <c r="I4545" i="41" s="1"/>
  <c r="I4546" i="41" a="1"/>
  <c r="I4546" i="41" s="1"/>
  <c r="I4547" i="41" a="1"/>
  <c r="I4547" i="41" s="1"/>
  <c r="I4548" i="41" a="1"/>
  <c r="I4548" i="41" s="1"/>
  <c r="I4549" i="41" a="1"/>
  <c r="I4549" i="41" s="1"/>
  <c r="I4550" i="41" a="1"/>
  <c r="I4550" i="41" s="1"/>
  <c r="I4551" i="41" a="1"/>
  <c r="I4551" i="41" s="1"/>
  <c r="I4552" i="41" a="1"/>
  <c r="I4552" i="41" s="1"/>
  <c r="I4553" i="41" a="1"/>
  <c r="I4553" i="41" s="1"/>
  <c r="I4554" i="41" a="1"/>
  <c r="I4554" i="41" s="1"/>
  <c r="I4555" i="41" a="1"/>
  <c r="I4555" i="41" s="1"/>
  <c r="I4556" i="41" a="1"/>
  <c r="I4556" i="41" s="1"/>
  <c r="I4557" i="41" a="1"/>
  <c r="I4557" i="41" s="1"/>
  <c r="I4558" i="41" a="1"/>
  <c r="I4558" i="41" s="1"/>
  <c r="I4559" i="41" a="1"/>
  <c r="I4559" i="41" s="1"/>
  <c r="I4560" i="41" a="1"/>
  <c r="I4560" i="41" s="1"/>
  <c r="I4561" i="41" a="1"/>
  <c r="I4561" i="41" s="1"/>
  <c r="I4562" i="41" a="1"/>
  <c r="I4562" i="41" s="1"/>
  <c r="I4563" i="41" a="1"/>
  <c r="I4563" i="41" s="1"/>
  <c r="I4564" i="41" a="1"/>
  <c r="I4564" i="41" s="1"/>
  <c r="I4565" i="41" a="1"/>
  <c r="I4565" i="41" s="1"/>
  <c r="I4566" i="41" a="1"/>
  <c r="I4566" i="41" s="1"/>
  <c r="I4567" i="41" a="1"/>
  <c r="I4567" i="41" s="1"/>
  <c r="I4568" i="41" a="1"/>
  <c r="I4568" i="41" s="1"/>
  <c r="I4569" i="41" a="1"/>
  <c r="I4569" i="41" s="1"/>
  <c r="I4570" i="41" a="1"/>
  <c r="I4570" i="41" s="1"/>
  <c r="I4571" i="41" a="1"/>
  <c r="I4571" i="41" s="1"/>
  <c r="I4572" i="41" a="1"/>
  <c r="I4572" i="41" s="1"/>
  <c r="I4573" i="41" a="1"/>
  <c r="I4573" i="41" s="1"/>
  <c r="I4574" i="41" a="1"/>
  <c r="I4574" i="41" s="1"/>
  <c r="I4575" i="41" a="1"/>
  <c r="I4575" i="41" s="1"/>
  <c r="I4576" i="41" a="1"/>
  <c r="I4576" i="41" s="1"/>
  <c r="I4577" i="41" a="1"/>
  <c r="I4577" i="41" s="1"/>
  <c r="I4578" i="41" a="1"/>
  <c r="I4578" i="41" s="1"/>
  <c r="I4579" i="41" a="1"/>
  <c r="I4579" i="41" s="1"/>
  <c r="I4580" i="41" a="1"/>
  <c r="I4580" i="41" s="1"/>
  <c r="I4581" i="41" a="1"/>
  <c r="I4581" i="41" s="1"/>
  <c r="I4582" i="41" a="1"/>
  <c r="I4582" i="41" s="1"/>
  <c r="I4583" i="41" a="1"/>
  <c r="I4583" i="41" s="1"/>
  <c r="I4584" i="41" a="1"/>
  <c r="I4584" i="41" s="1"/>
  <c r="I4585" i="41" a="1"/>
  <c r="I4585" i="41" s="1"/>
  <c r="I4586" i="41" a="1"/>
  <c r="I4586" i="41" s="1"/>
  <c r="I4587" i="41" a="1"/>
  <c r="I4587" i="41" s="1"/>
  <c r="I4588" i="41" a="1"/>
  <c r="I4588" i="41" s="1"/>
  <c r="I4589" i="41" a="1"/>
  <c r="I4589" i="41" s="1"/>
  <c r="I4590" i="41" a="1"/>
  <c r="I4590" i="41" s="1"/>
  <c r="I4591" i="41" a="1"/>
  <c r="I4591" i="41" s="1"/>
  <c r="I4592" i="41" a="1"/>
  <c r="I4592" i="41" s="1"/>
  <c r="I4593" i="41" a="1"/>
  <c r="I4593" i="41" s="1"/>
  <c r="I4594" i="41" a="1"/>
  <c r="I4594" i="41" s="1"/>
  <c r="I4595" i="41" a="1"/>
  <c r="I4595" i="41" s="1"/>
  <c r="I4596" i="41" a="1"/>
  <c r="I4596" i="41" s="1"/>
  <c r="I4597" i="41" a="1"/>
  <c r="I4597" i="41" s="1"/>
  <c r="I4598" i="41" a="1"/>
  <c r="I4598" i="41" s="1"/>
  <c r="I4599" i="41" a="1"/>
  <c r="I4599" i="41" s="1"/>
  <c r="I4600" i="41" a="1"/>
  <c r="I4600" i="41" s="1"/>
  <c r="I4601" i="41" a="1"/>
  <c r="I4601" i="41" s="1"/>
  <c r="I4602" i="41" a="1"/>
  <c r="I4602" i="41" s="1"/>
  <c r="I4603" i="41" a="1"/>
  <c r="I4603" i="41" s="1"/>
  <c r="I4604" i="41" a="1"/>
  <c r="I4604" i="41" s="1"/>
  <c r="I4605" i="41" a="1"/>
  <c r="I4605" i="41" s="1"/>
  <c r="I4606" i="41" a="1"/>
  <c r="I4606" i="41" s="1"/>
  <c r="I4607" i="41" a="1"/>
  <c r="I4607" i="41" s="1"/>
  <c r="I4608" i="41" a="1"/>
  <c r="I4608" i="41" s="1"/>
  <c r="I4609" i="41" a="1"/>
  <c r="I4609" i="41" s="1"/>
  <c r="I4610" i="41" a="1"/>
  <c r="I4610" i="41" s="1"/>
  <c r="I4611" i="41" a="1"/>
  <c r="I4611" i="41" s="1"/>
  <c r="I4612" i="41" a="1"/>
  <c r="I4612" i="41" s="1"/>
  <c r="I4613" i="41" a="1"/>
  <c r="I4613" i="41" s="1"/>
  <c r="I4614" i="41" a="1"/>
  <c r="I4614" i="41" s="1"/>
  <c r="I4615" i="41" a="1"/>
  <c r="I4615" i="41" s="1"/>
  <c r="I4616" i="41" a="1"/>
  <c r="I4616" i="41" s="1"/>
  <c r="I4617" i="41" a="1"/>
  <c r="I4617" i="41" s="1"/>
  <c r="I4618" i="41" a="1"/>
  <c r="I4618" i="41" s="1"/>
  <c r="I4619" i="41" a="1"/>
  <c r="I4619" i="41" s="1"/>
  <c r="I4620" i="41" a="1"/>
  <c r="I4620" i="41" s="1"/>
  <c r="I4621" i="41" a="1"/>
  <c r="I4621" i="41" s="1"/>
  <c r="I4622" i="41" a="1"/>
  <c r="I4622" i="41" s="1"/>
  <c r="I4623" i="41" a="1"/>
  <c r="I4623" i="41" s="1"/>
  <c r="I4624" i="41" a="1"/>
  <c r="I4624" i="41" s="1"/>
  <c r="I4625" i="41" a="1"/>
  <c r="I4625" i="41" s="1"/>
  <c r="I4626" i="41" a="1"/>
  <c r="I4626" i="41" s="1"/>
  <c r="I4627" i="41" a="1"/>
  <c r="I4627" i="41" s="1"/>
  <c r="I4628" i="41" a="1"/>
  <c r="I4628" i="41" s="1"/>
  <c r="I4629" i="41" a="1"/>
  <c r="I4629" i="41" s="1"/>
  <c r="I4630" i="41" a="1"/>
  <c r="I4630" i="41" s="1"/>
  <c r="I4631" i="41" a="1"/>
  <c r="I4631" i="41" s="1"/>
  <c r="I4632" i="41" a="1"/>
  <c r="I4632" i="41" s="1"/>
  <c r="I4633" i="41" a="1"/>
  <c r="I4633" i="41" s="1"/>
  <c r="I4634" i="41" a="1"/>
  <c r="I4634" i="41" s="1"/>
  <c r="I4635" i="41" a="1"/>
  <c r="I4635" i="41" s="1"/>
  <c r="I4636" i="41" a="1"/>
  <c r="I4636" i="41" s="1"/>
  <c r="I4637" i="41" a="1"/>
  <c r="I4637" i="41" s="1"/>
  <c r="I4638" i="41" a="1"/>
  <c r="I4638" i="41" s="1"/>
  <c r="I4639" i="41" a="1"/>
  <c r="I4639" i="41" s="1"/>
  <c r="I4640" i="41" a="1"/>
  <c r="I4640" i="41" s="1"/>
  <c r="I4641" i="41" a="1"/>
  <c r="I4641" i="41" s="1"/>
  <c r="I4642" i="41" a="1"/>
  <c r="I4642" i="41" s="1"/>
  <c r="I4643" i="41" a="1"/>
  <c r="I4643" i="41" s="1"/>
  <c r="I4644" i="41" a="1"/>
  <c r="I4644" i="41" s="1"/>
  <c r="I4645" i="41" a="1"/>
  <c r="I4645" i="41" s="1"/>
  <c r="I4646" i="41" a="1"/>
  <c r="I4646" i="41" s="1"/>
  <c r="I4647" i="41" a="1"/>
  <c r="I4647" i="41" s="1"/>
  <c r="I4648" i="41" a="1"/>
  <c r="I4648" i="41" s="1"/>
  <c r="I4649" i="41" a="1"/>
  <c r="I4649" i="41" s="1"/>
  <c r="I4650" i="41" a="1"/>
  <c r="I4650" i="41" s="1"/>
  <c r="I4651" i="41" a="1"/>
  <c r="I4651" i="41" s="1"/>
  <c r="I4652" i="41" a="1"/>
  <c r="I4652" i="41" s="1"/>
  <c r="I4653" i="41" a="1"/>
  <c r="I4653" i="41" s="1"/>
  <c r="I4654" i="41" a="1"/>
  <c r="I4654" i="41" s="1"/>
  <c r="I4655" i="41" a="1"/>
  <c r="I4655" i="41" s="1"/>
  <c r="I4656" i="41" a="1"/>
  <c r="I4656" i="41" s="1"/>
  <c r="I4657" i="41" a="1"/>
  <c r="I4657" i="41" s="1"/>
  <c r="I4658" i="41" a="1"/>
  <c r="I4658" i="41" s="1"/>
  <c r="I4659" i="41" a="1"/>
  <c r="I4659" i="41" s="1"/>
  <c r="I4660" i="41" a="1"/>
  <c r="I4660" i="41" s="1"/>
  <c r="I4661" i="41" a="1"/>
  <c r="I4661" i="41" s="1"/>
  <c r="I4662" i="41" a="1"/>
  <c r="I4662" i="41" s="1"/>
  <c r="I4663" i="41" a="1"/>
  <c r="I4663" i="41" s="1"/>
  <c r="I4664" i="41" a="1"/>
  <c r="I4664" i="41" s="1"/>
  <c r="I4665" i="41" a="1"/>
  <c r="I4665" i="41" s="1"/>
  <c r="I4666" i="41" a="1"/>
  <c r="I4666" i="41" s="1"/>
  <c r="I4667" i="41" a="1"/>
  <c r="I4667" i="41" s="1"/>
  <c r="I4668" i="41" a="1"/>
  <c r="I4668" i="41" s="1"/>
  <c r="I4669" i="41" a="1"/>
  <c r="I4669" i="41" s="1"/>
  <c r="I4670" i="41" a="1"/>
  <c r="I4670" i="41" s="1"/>
  <c r="I4671" i="41" a="1"/>
  <c r="I4671" i="41" s="1"/>
  <c r="I4672" i="41" a="1"/>
  <c r="I4672" i="41" s="1"/>
  <c r="I4673" i="41" a="1"/>
  <c r="I4673" i="41" s="1"/>
  <c r="I4674" i="41" a="1"/>
  <c r="I4674" i="41" s="1"/>
  <c r="I4675" i="41" a="1"/>
  <c r="I4675" i="41" s="1"/>
  <c r="I4676" i="41" a="1"/>
  <c r="I4676" i="41" s="1"/>
  <c r="I4677" i="41" a="1"/>
  <c r="I4677" i="41" s="1"/>
  <c r="I4678" i="41" a="1"/>
  <c r="I4678" i="41" s="1"/>
  <c r="I4679" i="41" a="1"/>
  <c r="I4679" i="41" s="1"/>
  <c r="I4680" i="41" a="1"/>
  <c r="I4680" i="41" s="1"/>
  <c r="I4681" i="41" a="1"/>
  <c r="I4681" i="41" s="1"/>
  <c r="I4682" i="41" a="1"/>
  <c r="I4682" i="41" s="1"/>
  <c r="I4683" i="41" a="1"/>
  <c r="I4683" i="41" s="1"/>
  <c r="I4684" i="41" a="1"/>
  <c r="I4684" i="41" s="1"/>
  <c r="I4685" i="41" a="1"/>
  <c r="I4685" i="41" s="1"/>
  <c r="I4686" i="41" a="1"/>
  <c r="I4686" i="41" s="1"/>
  <c r="I4687" i="41" a="1"/>
  <c r="I4687" i="41" s="1"/>
  <c r="I4688" i="41" a="1"/>
  <c r="I4688" i="41" s="1"/>
  <c r="I4689" i="41" a="1"/>
  <c r="I4689" i="41" s="1"/>
  <c r="I4690" i="41" a="1"/>
  <c r="I4690" i="41" s="1"/>
  <c r="I4691" i="41" a="1"/>
  <c r="I4691" i="41" s="1"/>
  <c r="I4692" i="41" a="1"/>
  <c r="I4692" i="41" s="1"/>
  <c r="I4693" i="41" a="1"/>
  <c r="I4693" i="41" s="1"/>
  <c r="I4694" i="41" a="1"/>
  <c r="I4694" i="41" s="1"/>
  <c r="I4695" i="41" a="1"/>
  <c r="I4695" i="41" s="1"/>
  <c r="I4696" i="41" a="1"/>
  <c r="I4696" i="41" s="1"/>
  <c r="I4697" i="41" a="1"/>
  <c r="I4697" i="41" s="1"/>
  <c r="I4698" i="41" a="1"/>
  <c r="I4698" i="41" s="1"/>
  <c r="I4699" i="41" a="1"/>
  <c r="I4699" i="41" s="1"/>
  <c r="I4700" i="41" a="1"/>
  <c r="I4700" i="41" s="1"/>
  <c r="I4701" i="41" a="1"/>
  <c r="I4701" i="41" s="1"/>
  <c r="I4702" i="41" a="1"/>
  <c r="I4702" i="41" s="1"/>
  <c r="I4703" i="41" a="1"/>
  <c r="I4703" i="41" s="1"/>
  <c r="I4704" i="41" a="1"/>
  <c r="I4704" i="41" s="1"/>
  <c r="I4705" i="41" a="1"/>
  <c r="I4705" i="41" s="1"/>
  <c r="I4706" i="41" a="1"/>
  <c r="I4706" i="41" s="1"/>
  <c r="I4707" i="41" a="1"/>
  <c r="I4707" i="41" s="1"/>
  <c r="I4708" i="41" a="1"/>
  <c r="I4708" i="41" s="1"/>
  <c r="I4709" i="41" a="1"/>
  <c r="I4709" i="41" s="1"/>
  <c r="I4710" i="41" a="1"/>
  <c r="I4710" i="41" s="1"/>
  <c r="I4711" i="41" a="1"/>
  <c r="I4711" i="41" s="1"/>
  <c r="I4712" i="41" a="1"/>
  <c r="I4712" i="41" s="1"/>
  <c r="I4713" i="41" a="1"/>
  <c r="I4713" i="41" s="1"/>
  <c r="I4714" i="41" a="1"/>
  <c r="I4714" i="41" s="1"/>
  <c r="I4715" i="41" a="1"/>
  <c r="I4715" i="41" s="1"/>
  <c r="I4716" i="41" a="1"/>
  <c r="I4716" i="41" s="1"/>
  <c r="I4717" i="41" a="1"/>
  <c r="I4717" i="41" s="1"/>
  <c r="I4718" i="41" a="1"/>
  <c r="I4718" i="41" s="1"/>
  <c r="I4719" i="41" a="1"/>
  <c r="I4719" i="41" s="1"/>
  <c r="I4720" i="41" a="1"/>
  <c r="I4720" i="41" s="1"/>
  <c r="I4721" i="41" a="1"/>
  <c r="I4721" i="41" s="1"/>
  <c r="I4722" i="41" a="1"/>
  <c r="I4722" i="41" s="1"/>
  <c r="I4723" i="41" a="1"/>
  <c r="I4723" i="41" s="1"/>
  <c r="I4724" i="41" a="1"/>
  <c r="I4724" i="41" s="1"/>
  <c r="I4725" i="41" a="1"/>
  <c r="I4725" i="41" s="1"/>
  <c r="I4726" i="41" a="1"/>
  <c r="I4726" i="41" s="1"/>
  <c r="I4727" i="41" a="1"/>
  <c r="I4727" i="41" s="1"/>
  <c r="I4728" i="41" a="1"/>
  <c r="I4728" i="41" s="1"/>
  <c r="I4729" i="41" a="1"/>
  <c r="I4729" i="41" s="1"/>
  <c r="I4730" i="41" a="1"/>
  <c r="I4730" i="41" s="1"/>
  <c r="I4731" i="41" a="1"/>
  <c r="I4731" i="41" s="1"/>
  <c r="I4732" i="41" a="1"/>
  <c r="I4732" i="41" s="1"/>
  <c r="I4733" i="41" a="1"/>
  <c r="I4733" i="41" s="1"/>
  <c r="I4734" i="41" a="1"/>
  <c r="I4734" i="41" s="1"/>
  <c r="I4735" i="41" a="1"/>
  <c r="I4735" i="41" s="1"/>
  <c r="I4736" i="41" a="1"/>
  <c r="I4736" i="41" s="1"/>
  <c r="I4737" i="41" a="1"/>
  <c r="I4737" i="41" s="1"/>
  <c r="I4738" i="41" a="1"/>
  <c r="I4738" i="41" s="1"/>
  <c r="I4739" i="41" a="1"/>
  <c r="I4739" i="41" s="1"/>
  <c r="I4740" i="41" a="1"/>
  <c r="I4740" i="41" s="1"/>
  <c r="I4741" i="41" a="1"/>
  <c r="I4741" i="41" s="1"/>
  <c r="I4742" i="41" a="1"/>
  <c r="I4742" i="41" s="1"/>
  <c r="I4743" i="41" a="1"/>
  <c r="I4743" i="41" s="1"/>
  <c r="I4744" i="41" a="1"/>
  <c r="I4744" i="41" s="1"/>
  <c r="I4745" i="41" a="1"/>
  <c r="I4745" i="41" s="1"/>
  <c r="I4746" i="41" a="1"/>
  <c r="I4746" i="41" s="1"/>
  <c r="I4747" i="41" a="1"/>
  <c r="I4747" i="41" s="1"/>
  <c r="I4748" i="41" a="1"/>
  <c r="I4748" i="41" s="1"/>
  <c r="I4749" i="41" a="1"/>
  <c r="I4749" i="41" s="1"/>
  <c r="I4750" i="41" a="1"/>
  <c r="I4750" i="41" s="1"/>
  <c r="I4751" i="41" a="1"/>
  <c r="I4751" i="41" s="1"/>
  <c r="I4752" i="41" a="1"/>
  <c r="I4752" i="41" s="1"/>
  <c r="I4753" i="41" a="1"/>
  <c r="I4753" i="41" s="1"/>
  <c r="I4754" i="41" a="1"/>
  <c r="I4754" i="41" s="1"/>
  <c r="I4755" i="41" a="1"/>
  <c r="I4755" i="41" s="1"/>
  <c r="I4756" i="41" a="1"/>
  <c r="I4756" i="41" s="1"/>
  <c r="I4757" i="41" a="1"/>
  <c r="I4757" i="41" s="1"/>
  <c r="I4758" i="41" a="1"/>
  <c r="I4758" i="41" s="1"/>
  <c r="I4759" i="41" a="1"/>
  <c r="I4759" i="41" s="1"/>
  <c r="I4760" i="41" a="1"/>
  <c r="I4760" i="41" s="1"/>
  <c r="I4761" i="41" a="1"/>
  <c r="I4761" i="41" s="1"/>
  <c r="I4762" i="41" a="1"/>
  <c r="I4762" i="41" s="1"/>
  <c r="I4763" i="41" a="1"/>
  <c r="I4763" i="41" s="1"/>
  <c r="I4764" i="41" a="1"/>
  <c r="I4764" i="41" s="1"/>
  <c r="I4765" i="41" a="1"/>
  <c r="I4765" i="41" s="1"/>
  <c r="I4766" i="41" a="1"/>
  <c r="I4766" i="41" s="1"/>
  <c r="I4767" i="41" a="1"/>
  <c r="I4767" i="41" s="1"/>
  <c r="I4768" i="41" a="1"/>
  <c r="I4768" i="41" s="1"/>
  <c r="I4769" i="41" a="1"/>
  <c r="I4769" i="41" s="1"/>
  <c r="I4770" i="41" a="1"/>
  <c r="I4770" i="41" s="1"/>
  <c r="I4771" i="41" a="1"/>
  <c r="I4771" i="41" s="1"/>
  <c r="I4772" i="41" a="1"/>
  <c r="I4772" i="41" s="1"/>
  <c r="I4773" i="41" a="1"/>
  <c r="I4773" i="41" s="1"/>
  <c r="I4774" i="41" a="1"/>
  <c r="I4774" i="41" s="1"/>
  <c r="I4775" i="41" a="1"/>
  <c r="I4775" i="41" s="1"/>
  <c r="I4776" i="41" a="1"/>
  <c r="I4776" i="41" s="1"/>
  <c r="I4777" i="41" a="1"/>
  <c r="I4777" i="41" s="1"/>
  <c r="I4778" i="41" a="1"/>
  <c r="I4778" i="41" s="1"/>
  <c r="I4779" i="41" a="1"/>
  <c r="I4779" i="41" s="1"/>
  <c r="I4780" i="41" a="1"/>
  <c r="I4780" i="41" s="1"/>
  <c r="I4781" i="41" a="1"/>
  <c r="I4781" i="41" s="1"/>
  <c r="I4782" i="41" a="1"/>
  <c r="I4782" i="41" s="1"/>
  <c r="I4783" i="41" a="1"/>
  <c r="I4783" i="41" s="1"/>
  <c r="I4784" i="41" a="1"/>
  <c r="I4784" i="41" s="1"/>
  <c r="I4785" i="41" a="1"/>
  <c r="I4785" i="41" s="1"/>
  <c r="I4786" i="41" a="1"/>
  <c r="I4786" i="41" s="1"/>
  <c r="I4787" i="41" a="1"/>
  <c r="I4787" i="41" s="1"/>
  <c r="I4788" i="41" a="1"/>
  <c r="I4788" i="41" s="1"/>
  <c r="I4789" i="41" a="1"/>
  <c r="I4789" i="41" s="1"/>
  <c r="I4790" i="41" a="1"/>
  <c r="I4790" i="41" s="1"/>
  <c r="I4791" i="41" a="1"/>
  <c r="I4791" i="41" s="1"/>
  <c r="I4792" i="41" a="1"/>
  <c r="I4792" i="41" s="1"/>
  <c r="I4793" i="41" a="1"/>
  <c r="I4793" i="41" s="1"/>
  <c r="I4794" i="41" a="1"/>
  <c r="I4794" i="41" s="1"/>
  <c r="I4795" i="41" a="1"/>
  <c r="I4795" i="41" s="1"/>
  <c r="I4796" i="41" a="1"/>
  <c r="I4796" i="41" s="1"/>
  <c r="I4797" i="41" a="1"/>
  <c r="I4797" i="41" s="1"/>
  <c r="I4798" i="41" a="1"/>
  <c r="I4798" i="41" s="1"/>
  <c r="I4799" i="41" a="1"/>
  <c r="I4799" i="41" s="1"/>
  <c r="I4800" i="41" a="1"/>
  <c r="I4800" i="41" s="1"/>
  <c r="I4801" i="41" a="1"/>
  <c r="I4801" i="41" s="1"/>
  <c r="I4802" i="41" a="1"/>
  <c r="I4802" i="41" s="1"/>
  <c r="I4803" i="41" a="1"/>
  <c r="I4803" i="41" s="1"/>
  <c r="I4804" i="41" a="1"/>
  <c r="I4804" i="41" s="1"/>
  <c r="I4805" i="41" a="1"/>
  <c r="I4805" i="41" s="1"/>
  <c r="I4806" i="41" a="1"/>
  <c r="I4806" i="41" s="1"/>
  <c r="I4807" i="41" a="1"/>
  <c r="I4807" i="41" s="1"/>
  <c r="I4808" i="41" a="1"/>
  <c r="I4808" i="41" s="1"/>
  <c r="I4809" i="41" a="1"/>
  <c r="I4809" i="41" s="1"/>
  <c r="I4810" i="41" a="1"/>
  <c r="I4810" i="41" s="1"/>
  <c r="I4811" i="41" a="1"/>
  <c r="I4811" i="41" s="1"/>
  <c r="I4812" i="41" a="1"/>
  <c r="I4812" i="41" s="1"/>
  <c r="I4813" i="41" a="1"/>
  <c r="I4813" i="41" s="1"/>
  <c r="I4814" i="41" a="1"/>
  <c r="I4814" i="41" s="1"/>
  <c r="I4815" i="41" a="1"/>
  <c r="I4815" i="41" s="1"/>
  <c r="I4816" i="41" a="1"/>
  <c r="I4816" i="41" s="1"/>
  <c r="I4817" i="41" a="1"/>
  <c r="I4817" i="41" s="1"/>
  <c r="I4818" i="41" a="1"/>
  <c r="I4818" i="41" s="1"/>
  <c r="I4819" i="41" a="1"/>
  <c r="I4819" i="41" s="1"/>
  <c r="I4820" i="41" a="1"/>
  <c r="I4820" i="41" s="1"/>
  <c r="I4821" i="41" a="1"/>
  <c r="I4821" i="41" s="1"/>
  <c r="I4822" i="41" a="1"/>
  <c r="I4822" i="41" s="1"/>
  <c r="I4823" i="41" a="1"/>
  <c r="I4823" i="41" s="1"/>
  <c r="I4824" i="41" a="1"/>
  <c r="I4824" i="41" s="1"/>
  <c r="I4825" i="41" a="1"/>
  <c r="I4825" i="41" s="1"/>
  <c r="I4826" i="41" a="1"/>
  <c r="I4826" i="41" s="1"/>
  <c r="I4827" i="41" a="1"/>
  <c r="I4827" i="41" s="1"/>
  <c r="I4828" i="41" a="1"/>
  <c r="I4828" i="41" s="1"/>
  <c r="I4829" i="41" a="1"/>
  <c r="I4829" i="41" s="1"/>
  <c r="I4830" i="41" a="1"/>
  <c r="I4830" i="41" s="1"/>
  <c r="I4831" i="41" a="1"/>
  <c r="I4831" i="41" s="1"/>
  <c r="I4832" i="41" a="1"/>
  <c r="I4832" i="41" s="1"/>
  <c r="I4833" i="41" a="1"/>
  <c r="I4833" i="41" s="1"/>
  <c r="I4834" i="41" a="1"/>
  <c r="I4834" i="41" s="1"/>
  <c r="I4835" i="41" a="1"/>
  <c r="I4835" i="41" s="1"/>
  <c r="I4836" i="41" a="1"/>
  <c r="I4836" i="41" s="1"/>
  <c r="I4837" i="41" a="1"/>
  <c r="I4837" i="41" s="1"/>
  <c r="I4838" i="41" a="1"/>
  <c r="I4838" i="41" s="1"/>
  <c r="I4839" i="41" a="1"/>
  <c r="I4839" i="41" s="1"/>
  <c r="I4840" i="41" a="1"/>
  <c r="I4840" i="41" s="1"/>
  <c r="I4841" i="41" a="1"/>
  <c r="I4841" i="41" s="1"/>
  <c r="I4842" i="41" a="1"/>
  <c r="I4842" i="41" s="1"/>
  <c r="I4843" i="41" a="1"/>
  <c r="I4843" i="41" s="1"/>
  <c r="I4844" i="41" a="1"/>
  <c r="I4844" i="41" s="1"/>
  <c r="I4845" i="41" a="1"/>
  <c r="I4845" i="41" s="1"/>
  <c r="I4846" i="41" a="1"/>
  <c r="I4846" i="41" s="1"/>
  <c r="I4847" i="41" a="1"/>
  <c r="I4847" i="41" s="1"/>
  <c r="I4848" i="41" a="1"/>
  <c r="I4848" i="41" s="1"/>
  <c r="I4849" i="41" a="1"/>
  <c r="I4849" i="41" s="1"/>
  <c r="I4850" i="41" a="1"/>
  <c r="I4850" i="41" s="1"/>
  <c r="I4851" i="41" a="1"/>
  <c r="I4851" i="41" s="1"/>
  <c r="I4852" i="41" a="1"/>
  <c r="I4852" i="41" s="1"/>
  <c r="I4853" i="41" a="1"/>
  <c r="I4853" i="41" s="1"/>
  <c r="I4854" i="41" a="1"/>
  <c r="I4854" i="41" s="1"/>
  <c r="I4855" i="41" a="1"/>
  <c r="I4855" i="41" s="1"/>
  <c r="I4856" i="41" a="1"/>
  <c r="I4856" i="41" s="1"/>
  <c r="I4857" i="41" a="1"/>
  <c r="I4857" i="41" s="1"/>
  <c r="I4858" i="41" a="1"/>
  <c r="I4858" i="41" s="1"/>
  <c r="I4859" i="41" a="1"/>
  <c r="I4859" i="41" s="1"/>
  <c r="I4860" i="41" a="1"/>
  <c r="I4860" i="41" s="1"/>
  <c r="I4861" i="41" a="1"/>
  <c r="I4861" i="41" s="1"/>
  <c r="I4862" i="41" a="1"/>
  <c r="I4862" i="41" s="1"/>
  <c r="I4863" i="41" a="1"/>
  <c r="I4863" i="41" s="1"/>
  <c r="I4864" i="41" a="1"/>
  <c r="I4864" i="41" s="1"/>
  <c r="I4865" i="41" a="1"/>
  <c r="I4865" i="41" s="1"/>
  <c r="I4866" i="41" a="1"/>
  <c r="I4866" i="41" s="1"/>
  <c r="I4867" i="41" a="1"/>
  <c r="I4867" i="41" s="1"/>
  <c r="I4868" i="41" a="1"/>
  <c r="I4868" i="41" s="1"/>
  <c r="I4869" i="41" a="1"/>
  <c r="I4869" i="41" s="1"/>
  <c r="I4870" i="41" a="1"/>
  <c r="I4870" i="41" s="1"/>
  <c r="I4871" i="41" a="1"/>
  <c r="I4871" i="41" s="1"/>
  <c r="I4872" i="41" a="1"/>
  <c r="I4872" i="41" s="1"/>
  <c r="I4873" i="41" a="1"/>
  <c r="I4873" i="41" s="1"/>
  <c r="I4874" i="41" a="1"/>
  <c r="I4874" i="41" s="1"/>
  <c r="I4875" i="41" a="1"/>
  <c r="I4875" i="41" s="1"/>
  <c r="I4876" i="41" a="1"/>
  <c r="I4876" i="41" s="1"/>
  <c r="I4877" i="41" a="1"/>
  <c r="I4877" i="41" s="1"/>
  <c r="I4878" i="41" a="1"/>
  <c r="I4878" i="41" s="1"/>
  <c r="I4879" i="41" a="1"/>
  <c r="I4879" i="41" s="1"/>
  <c r="I4880" i="41" a="1"/>
  <c r="I4880" i="41" s="1"/>
  <c r="I4881" i="41" a="1"/>
  <c r="I4881" i="41" s="1"/>
  <c r="I4882" i="41" a="1"/>
  <c r="I4882" i="41" s="1"/>
  <c r="I4883" i="41" a="1"/>
  <c r="I4883" i="41" s="1"/>
  <c r="I4884" i="41" a="1"/>
  <c r="I4884" i="41" s="1"/>
  <c r="I4885" i="41" a="1"/>
  <c r="I4885" i="41" s="1"/>
  <c r="I4886" i="41" a="1"/>
  <c r="I4886" i="41" s="1"/>
  <c r="I4887" i="41" a="1"/>
  <c r="I4887" i="41" s="1"/>
  <c r="I4888" i="41" a="1"/>
  <c r="I4888" i="41" s="1"/>
  <c r="I4889" i="41" a="1"/>
  <c r="I4889" i="41" s="1"/>
  <c r="I4890" i="41" a="1"/>
  <c r="I4890" i="41" s="1"/>
  <c r="I4891" i="41" a="1"/>
  <c r="I4891" i="41" s="1"/>
  <c r="I4892" i="41" a="1"/>
  <c r="I4892" i="41" s="1"/>
  <c r="I4893" i="41" a="1"/>
  <c r="I4893" i="41" s="1"/>
  <c r="I4894" i="41" a="1"/>
  <c r="I4894" i="41" s="1"/>
  <c r="I4895" i="41" a="1"/>
  <c r="I4895" i="41" s="1"/>
  <c r="I4896" i="41" a="1"/>
  <c r="I4896" i="41" s="1"/>
  <c r="I4897" i="41" a="1"/>
  <c r="I4897" i="41" s="1"/>
  <c r="I4898" i="41" a="1"/>
  <c r="I4898" i="41" s="1"/>
  <c r="I4899" i="41" a="1"/>
  <c r="I4899" i="41" s="1"/>
  <c r="I4900" i="41" a="1"/>
  <c r="I4900" i="41" s="1"/>
  <c r="I4901" i="41" a="1"/>
  <c r="I4901" i="41" s="1"/>
  <c r="I4902" i="41" a="1"/>
  <c r="I4902" i="41" s="1"/>
  <c r="I4903" i="41" a="1"/>
  <c r="I4903" i="41" s="1"/>
  <c r="I4904" i="41" a="1"/>
  <c r="I4904" i="41" s="1"/>
  <c r="I4905" i="41" a="1"/>
  <c r="I4905" i="41" s="1"/>
  <c r="I4906" i="41" a="1"/>
  <c r="I4906" i="41" s="1"/>
  <c r="I4907" i="41" a="1"/>
  <c r="I4907" i="41" s="1"/>
  <c r="I4908" i="41" a="1"/>
  <c r="I4908" i="41" s="1"/>
  <c r="I4909" i="41" a="1"/>
  <c r="I4909" i="41" s="1"/>
  <c r="I4910" i="41" a="1"/>
  <c r="I4910" i="41" s="1"/>
  <c r="I4911" i="41" a="1"/>
  <c r="I4911" i="41" s="1"/>
  <c r="I4912" i="41" a="1"/>
  <c r="I4912" i="41" s="1"/>
  <c r="I4913" i="41" a="1"/>
  <c r="I4913" i="41" s="1"/>
  <c r="I4914" i="41" a="1"/>
  <c r="I4914" i="41" s="1"/>
  <c r="I4915" i="41" a="1"/>
  <c r="I4915" i="41" s="1"/>
  <c r="I4916" i="41" a="1"/>
  <c r="I4916" i="41" s="1"/>
  <c r="I4917" i="41" a="1"/>
  <c r="I4917" i="41" s="1"/>
  <c r="I4918" i="41" a="1"/>
  <c r="I4918" i="41" s="1"/>
  <c r="I4919" i="41" a="1"/>
  <c r="I4919" i="41" s="1"/>
  <c r="I4920" i="41" a="1"/>
  <c r="I4920" i="41" s="1"/>
  <c r="I4921" i="41" a="1"/>
  <c r="I4921" i="41" s="1"/>
  <c r="I4922" i="41" a="1"/>
  <c r="I4922" i="41" s="1"/>
  <c r="I4923" i="41" a="1"/>
  <c r="I4923" i="41" s="1"/>
  <c r="I4924" i="41" a="1"/>
  <c r="I4924" i="41" s="1"/>
  <c r="I4925" i="41" a="1"/>
  <c r="I4925" i="41" s="1"/>
  <c r="I4926" i="41" a="1"/>
  <c r="I4926" i="41" s="1"/>
  <c r="I4927" i="41" a="1"/>
  <c r="I4927" i="41" s="1"/>
  <c r="I4928" i="41" a="1"/>
  <c r="I4928" i="41" s="1"/>
  <c r="I4929" i="41" a="1"/>
  <c r="I4929" i="41" s="1"/>
  <c r="I4930" i="41" a="1"/>
  <c r="I4930" i="41" s="1"/>
  <c r="I4931" i="41" a="1"/>
  <c r="I4931" i="41" s="1"/>
  <c r="I4932" i="41" a="1"/>
  <c r="I4932" i="41" s="1"/>
  <c r="I4933" i="41" a="1"/>
  <c r="I4933" i="41" s="1"/>
  <c r="I4934" i="41" a="1"/>
  <c r="I4934" i="41" s="1"/>
  <c r="I4935" i="41" a="1"/>
  <c r="I4935" i="41" s="1"/>
  <c r="I4936" i="41" a="1"/>
  <c r="I4936" i="41" s="1"/>
  <c r="I4937" i="41" a="1"/>
  <c r="I4937" i="41" s="1"/>
  <c r="I4938" i="41" a="1"/>
  <c r="I4938" i="41" s="1"/>
  <c r="I4939" i="41" a="1"/>
  <c r="I4939" i="41" s="1"/>
  <c r="I4940" i="41" a="1"/>
  <c r="I4940" i="41" s="1"/>
  <c r="I4941" i="41" a="1"/>
  <c r="I4941" i="41" s="1"/>
  <c r="I4942" i="41" a="1"/>
  <c r="I4942" i="41" s="1"/>
  <c r="I4943" i="41" a="1"/>
  <c r="I4943" i="41" s="1"/>
  <c r="I4944" i="41" a="1"/>
  <c r="I4944" i="41" s="1"/>
  <c r="I4945" i="41" a="1"/>
  <c r="I4945" i="41" s="1"/>
  <c r="I4946" i="41" a="1"/>
  <c r="I4946" i="41" s="1"/>
  <c r="I4947" i="41" a="1"/>
  <c r="I4947" i="41" s="1"/>
  <c r="I4948" i="41" a="1"/>
  <c r="I4948" i="41" s="1"/>
  <c r="I4949" i="41" a="1"/>
  <c r="I4949" i="41" s="1"/>
  <c r="I4950" i="41" a="1"/>
  <c r="I4950" i="41" s="1"/>
  <c r="I4951" i="41" a="1"/>
  <c r="I4951" i="41" s="1"/>
  <c r="I4952" i="41" a="1"/>
  <c r="I4952" i="41" s="1"/>
  <c r="I4953" i="41" a="1"/>
  <c r="I4953" i="41" s="1"/>
  <c r="I4954" i="41" a="1"/>
  <c r="I4954" i="41" s="1"/>
  <c r="I4955" i="41" a="1"/>
  <c r="I4955" i="41" s="1"/>
  <c r="I4956" i="41" a="1"/>
  <c r="I4956" i="41" s="1"/>
  <c r="I4957" i="41" a="1"/>
  <c r="I4957" i="41" s="1"/>
  <c r="I4958" i="41" a="1"/>
  <c r="I4958" i="41" s="1"/>
  <c r="I4959" i="41" a="1"/>
  <c r="I4959" i="41" s="1"/>
  <c r="I4960" i="41" a="1"/>
  <c r="I4960" i="41" s="1"/>
  <c r="I4961" i="41" a="1"/>
  <c r="I4961" i="41" s="1"/>
  <c r="I4962" i="41" a="1"/>
  <c r="I4962" i="41" s="1"/>
  <c r="I4963" i="41" a="1"/>
  <c r="I4963" i="41" s="1"/>
  <c r="I4964" i="41" a="1"/>
  <c r="I4964" i="41" s="1"/>
  <c r="I4965" i="41" a="1"/>
  <c r="I4965" i="41" s="1"/>
  <c r="I4966" i="41" a="1"/>
  <c r="I4966" i="41" s="1"/>
  <c r="I4967" i="41" a="1"/>
  <c r="I4967" i="41" s="1"/>
  <c r="I4968" i="41" a="1"/>
  <c r="I4968" i="41" s="1"/>
  <c r="I4969" i="41" a="1"/>
  <c r="I4969" i="41" s="1"/>
  <c r="I4970" i="41" a="1"/>
  <c r="I4970" i="41" s="1"/>
  <c r="I4971" i="41" a="1"/>
  <c r="I4971" i="41" s="1"/>
  <c r="I4972" i="41" a="1"/>
  <c r="I4972" i="41" s="1"/>
  <c r="I4973" i="41" a="1"/>
  <c r="I4973" i="41" s="1"/>
  <c r="I4974" i="41" a="1"/>
  <c r="I4974" i="41" s="1"/>
  <c r="I4975" i="41" a="1"/>
  <c r="I4975" i="41" s="1"/>
  <c r="I4976" i="41" a="1"/>
  <c r="I4976" i="41" s="1"/>
  <c r="I4977" i="41" a="1"/>
  <c r="I4977" i="41" s="1"/>
  <c r="I4978" i="41" a="1"/>
  <c r="I4978" i="41" s="1"/>
  <c r="I4979" i="41" a="1"/>
  <c r="I4979" i="41" s="1"/>
  <c r="I4980" i="41" a="1"/>
  <c r="I4980" i="41" s="1"/>
  <c r="I4981" i="41" a="1"/>
  <c r="I4981" i="41" s="1"/>
  <c r="I4982" i="41" a="1"/>
  <c r="I4982" i="41" s="1"/>
  <c r="I4983" i="41" a="1"/>
  <c r="I4983" i="41" s="1"/>
  <c r="I4984" i="41" a="1"/>
  <c r="I4984" i="41" s="1"/>
  <c r="I4985" i="41" a="1"/>
  <c r="I4985" i="41" s="1"/>
  <c r="I4986" i="41" a="1"/>
  <c r="I4986" i="41" s="1"/>
  <c r="I4987" i="41" a="1"/>
  <c r="I4987" i="41" s="1"/>
  <c r="I4988" i="41" a="1"/>
  <c r="I4988" i="41" s="1"/>
  <c r="I4989" i="41" a="1"/>
  <c r="I4989" i="41" s="1"/>
  <c r="I4990" i="41" a="1"/>
  <c r="I4990" i="41" s="1"/>
  <c r="I4991" i="41" a="1"/>
  <c r="I4991" i="41" s="1"/>
  <c r="I4992" i="41" a="1"/>
  <c r="I4992" i="41" s="1"/>
  <c r="I4993" i="41" a="1"/>
  <c r="I4993" i="41" s="1"/>
  <c r="I4994" i="41" a="1"/>
  <c r="I4994" i="41" s="1"/>
  <c r="I4995" i="41" a="1"/>
  <c r="I4995" i="41" s="1"/>
  <c r="I4996" i="41" a="1"/>
  <c r="I4996" i="41" s="1"/>
  <c r="I4997" i="41" a="1"/>
  <c r="I4997" i="41" s="1"/>
  <c r="I4998" i="41" a="1"/>
  <c r="I4998" i="41" s="1"/>
  <c r="I4999" i="41" a="1"/>
  <c r="I4999" i="41" s="1"/>
  <c r="I5000" i="41" a="1"/>
  <c r="I5000" i="41" s="1"/>
  <c r="I5001" i="41" a="1"/>
  <c r="I5001" i="41" s="1"/>
  <c r="I5002" i="41" a="1"/>
  <c r="I5002" i="41" s="1"/>
  <c r="I5003" i="41" a="1"/>
  <c r="I5003" i="41" s="1"/>
  <c r="I5004" i="41" a="1"/>
  <c r="I5004" i="41" s="1"/>
  <c r="I5005" i="41" a="1"/>
  <c r="I5005" i="41" s="1"/>
  <c r="I5006" i="41" a="1"/>
  <c r="I5006" i="41" s="1"/>
  <c r="I5007" i="41" a="1"/>
  <c r="I5007" i="41" s="1"/>
  <c r="I5008" i="41" a="1"/>
  <c r="I5008" i="41" s="1"/>
  <c r="I5009" i="41" a="1"/>
  <c r="I5009" i="41" s="1"/>
  <c r="I5010" i="41" a="1"/>
  <c r="I5010" i="41" s="1"/>
  <c r="I5011" i="41" a="1"/>
  <c r="I5011" i="41" s="1"/>
  <c r="I5012" i="41" a="1"/>
  <c r="I5012" i="41" s="1"/>
  <c r="I5013" i="41" a="1"/>
  <c r="I5013" i="41" s="1"/>
  <c r="I5014" i="41" a="1"/>
  <c r="I5014" i="41" s="1"/>
  <c r="I5015" i="41" a="1"/>
  <c r="I5015" i="41" s="1"/>
  <c r="I5016" i="41" a="1"/>
  <c r="I5016" i="41" s="1"/>
  <c r="I5017" i="41" a="1"/>
  <c r="I5017" i="41" s="1"/>
  <c r="I5018" i="41" a="1"/>
  <c r="I5018" i="41" s="1"/>
  <c r="I5019" i="41" a="1"/>
  <c r="I5019" i="41" s="1"/>
  <c r="I5020" i="41" a="1"/>
  <c r="I5020" i="41" s="1"/>
  <c r="I5021" i="41" a="1"/>
  <c r="I5021" i="41" s="1"/>
  <c r="I5022" i="41" a="1"/>
  <c r="I5022" i="41" s="1"/>
  <c r="I5023" i="41" a="1"/>
  <c r="I5023" i="41" s="1"/>
  <c r="I5024" i="41" a="1"/>
  <c r="I5024" i="41" s="1"/>
  <c r="I5025" i="41" a="1"/>
  <c r="I5025" i="41" s="1"/>
  <c r="I5026" i="41" a="1"/>
  <c r="I5026" i="41" s="1"/>
  <c r="I5027" i="41" a="1"/>
  <c r="I5027" i="41" s="1"/>
  <c r="I5028" i="41" a="1"/>
  <c r="I5028" i="41" s="1"/>
  <c r="I5029" i="41" a="1"/>
  <c r="I5029" i="41" s="1"/>
  <c r="I5030" i="41" a="1"/>
  <c r="I5030" i="41" s="1"/>
  <c r="I5031" i="41" a="1"/>
  <c r="I5031" i="41" s="1"/>
  <c r="I5032" i="41" a="1"/>
  <c r="I5032" i="41" s="1"/>
  <c r="I5033" i="41" a="1"/>
  <c r="I5033" i="41" s="1"/>
  <c r="I5034" i="41" a="1"/>
  <c r="I5034" i="41" s="1"/>
  <c r="I5035" i="41" a="1"/>
  <c r="I5035" i="41" s="1"/>
  <c r="I5036" i="41" a="1"/>
  <c r="I5036" i="41" s="1"/>
  <c r="I5037" i="41" a="1"/>
  <c r="I5037" i="41" s="1"/>
  <c r="I5038" i="41" a="1"/>
  <c r="I5038" i="41" s="1"/>
  <c r="I5039" i="41" a="1"/>
  <c r="I5039" i="41" s="1"/>
  <c r="I5040" i="41" a="1"/>
  <c r="I5040" i="41" s="1"/>
  <c r="I5041" i="41" a="1"/>
  <c r="I5041" i="41" s="1"/>
  <c r="I5042" i="41" a="1"/>
  <c r="I5042" i="41" s="1"/>
  <c r="I5043" i="41" a="1"/>
  <c r="I5043" i="41" s="1"/>
  <c r="I5044" i="41" a="1"/>
  <c r="I5044" i="41" s="1"/>
  <c r="I5045" i="41" a="1"/>
  <c r="I5045" i="41" s="1"/>
  <c r="I5046" i="41" a="1"/>
  <c r="I5046" i="41" s="1"/>
  <c r="I5047" i="41" a="1"/>
  <c r="I5047" i="41" s="1"/>
  <c r="I5048" i="41" a="1"/>
  <c r="I5048" i="41" s="1"/>
  <c r="I5049" i="41" a="1"/>
  <c r="I5049" i="41" s="1"/>
  <c r="I5050" i="41" a="1"/>
  <c r="I5050" i="41" s="1"/>
  <c r="I5051" i="41" a="1"/>
  <c r="I5051" i="41" s="1"/>
  <c r="I5052" i="41" a="1"/>
  <c r="I5052" i="41" s="1"/>
  <c r="I5053" i="41" a="1"/>
  <c r="I5053" i="41" s="1"/>
  <c r="I5054" i="41" a="1"/>
  <c r="I5054" i="41" s="1"/>
  <c r="I5055" i="41" a="1"/>
  <c r="I5055" i="41" s="1"/>
  <c r="I5056" i="41" a="1"/>
  <c r="I5056" i="41" s="1"/>
  <c r="I5057" i="41" a="1"/>
  <c r="I5057" i="41" s="1"/>
  <c r="I5058" i="41" a="1"/>
  <c r="I5058" i="41" s="1"/>
  <c r="I5059" i="41" a="1"/>
  <c r="I5059" i="41" s="1"/>
  <c r="I5060" i="41" a="1"/>
  <c r="I5060" i="41" s="1"/>
  <c r="I5061" i="41" a="1"/>
  <c r="I5061" i="41" s="1"/>
  <c r="I5062" i="41" a="1"/>
  <c r="I5062" i="41" s="1"/>
  <c r="I5063" i="41" a="1"/>
  <c r="I5063" i="41" s="1"/>
  <c r="I5064" i="41" a="1"/>
  <c r="I5064" i="41" s="1"/>
  <c r="I5065" i="41" a="1"/>
  <c r="I5065" i="41" s="1"/>
  <c r="I5066" i="41" a="1"/>
  <c r="I5066" i="41" s="1"/>
  <c r="I5067" i="41" a="1"/>
  <c r="I5067" i="41" s="1"/>
  <c r="I5068" i="41" a="1"/>
  <c r="I5068" i="41" s="1"/>
  <c r="I5069" i="41" a="1"/>
  <c r="I5069" i="41" s="1"/>
  <c r="I5070" i="41" a="1"/>
  <c r="I5070" i="41" s="1"/>
  <c r="I5071" i="41" a="1"/>
  <c r="I5071" i="41" s="1"/>
  <c r="I5072" i="41" a="1"/>
  <c r="I5072" i="41" s="1"/>
  <c r="I5073" i="41" a="1"/>
  <c r="I5073" i="41" s="1"/>
  <c r="I5074" i="41" a="1"/>
  <c r="I5074" i="41" s="1"/>
  <c r="I5075" i="41" a="1"/>
  <c r="I5075" i="41" s="1"/>
  <c r="I5076" i="41" a="1"/>
  <c r="I5076" i="41" s="1"/>
  <c r="I5077" i="41" a="1"/>
  <c r="I5077" i="41" s="1"/>
  <c r="I5078" i="41" a="1"/>
  <c r="I5078" i="41" s="1"/>
  <c r="I5079" i="41" a="1"/>
  <c r="I5079" i="41" s="1"/>
  <c r="I5080" i="41" a="1"/>
  <c r="I5080" i="41" s="1"/>
  <c r="I5081" i="41" a="1"/>
  <c r="I5081" i="41" s="1"/>
  <c r="I5082" i="41" a="1"/>
  <c r="I5082" i="41" s="1"/>
  <c r="I5083" i="41" a="1"/>
  <c r="I5083" i="41" s="1"/>
  <c r="I5084" i="41" a="1"/>
  <c r="I5084" i="41" s="1"/>
  <c r="I5085" i="41" a="1"/>
  <c r="I5085" i="41" s="1"/>
  <c r="I5086" i="41" a="1"/>
  <c r="I5086" i="41" s="1"/>
  <c r="I5087" i="41" a="1"/>
  <c r="I5087" i="41" s="1"/>
  <c r="I5088" i="41" a="1"/>
  <c r="I5088" i="41" s="1"/>
  <c r="I5089" i="41" a="1"/>
  <c r="I5089" i="41" s="1"/>
  <c r="I5090" i="41" a="1"/>
  <c r="I5090" i="41" s="1"/>
  <c r="I5091" i="41" a="1"/>
  <c r="I5091" i="41" s="1"/>
  <c r="I5092" i="41" a="1"/>
  <c r="I5092" i="41" s="1"/>
  <c r="I5093" i="41" a="1"/>
  <c r="I5093" i="41" s="1"/>
  <c r="I5094" i="41" a="1"/>
  <c r="I5094" i="41" s="1"/>
  <c r="I5095" i="41" a="1"/>
  <c r="I5095" i="41" s="1"/>
  <c r="I5096" i="41" a="1"/>
  <c r="I5096" i="41" s="1"/>
  <c r="I5097" i="41" a="1"/>
  <c r="I5097" i="41" s="1"/>
  <c r="I5098" i="41" a="1"/>
  <c r="I5098" i="41" s="1"/>
  <c r="I5099" i="41" a="1"/>
  <c r="I5099" i="41" s="1"/>
  <c r="I5100" i="41" a="1"/>
  <c r="I5100" i="41" s="1"/>
  <c r="I5101" i="41" a="1"/>
  <c r="I5101" i="41" s="1"/>
  <c r="I5102" i="41" a="1"/>
  <c r="I5102" i="41" s="1"/>
  <c r="I5103" i="41" a="1"/>
  <c r="I5103" i="41" s="1"/>
  <c r="I5104" i="41" a="1"/>
  <c r="I5104" i="41" s="1"/>
  <c r="I5105" i="41" a="1"/>
  <c r="I5105" i="41" s="1"/>
  <c r="I5106" i="41" a="1"/>
  <c r="I5106" i="41" s="1"/>
  <c r="I5107" i="41" a="1"/>
  <c r="I5107" i="41" s="1"/>
  <c r="I5108" i="41" a="1"/>
  <c r="I5108" i="41" s="1"/>
  <c r="I5109" i="41" a="1"/>
  <c r="I5109" i="41" s="1"/>
  <c r="I5110" i="41" a="1"/>
  <c r="I5110" i="41" s="1"/>
  <c r="I5111" i="41" a="1"/>
  <c r="I5111" i="41" s="1"/>
  <c r="I5112" i="41" a="1"/>
  <c r="I5112" i="41" s="1"/>
  <c r="I5113" i="41" a="1"/>
  <c r="I5113" i="41" s="1"/>
  <c r="I5114" i="41" a="1"/>
  <c r="I5114" i="41" s="1"/>
  <c r="I5115" i="41" a="1"/>
  <c r="I5115" i="41" s="1"/>
  <c r="I5116" i="41" a="1"/>
  <c r="I5116" i="41" s="1"/>
  <c r="I5117" i="41" a="1"/>
  <c r="I5117" i="41" s="1"/>
  <c r="I5118" i="41" a="1"/>
  <c r="I5118" i="41" s="1"/>
  <c r="I5119" i="41" a="1"/>
  <c r="I5119" i="41" s="1"/>
  <c r="I5120" i="41" a="1"/>
  <c r="I5120" i="41" s="1"/>
  <c r="I5121" i="41" a="1"/>
  <c r="I5121" i="41" s="1"/>
  <c r="I5122" i="41" a="1"/>
  <c r="I5122" i="41" s="1"/>
  <c r="I5123" i="41" a="1"/>
  <c r="I5123" i="41" s="1"/>
  <c r="I5124" i="41" a="1"/>
  <c r="I5124" i="41" s="1"/>
  <c r="I5125" i="41" a="1"/>
  <c r="I5125" i="41" s="1"/>
  <c r="I5126" i="41" a="1"/>
  <c r="I5126" i="41" s="1"/>
  <c r="I5127" i="41" a="1"/>
  <c r="I5127" i="41" s="1"/>
  <c r="I5128" i="41" a="1"/>
  <c r="I5128" i="41" s="1"/>
  <c r="I5129" i="41" a="1"/>
  <c r="I5129" i="41" s="1"/>
  <c r="I5130" i="41" a="1"/>
  <c r="I5130" i="41" s="1"/>
  <c r="I5131" i="41" a="1"/>
  <c r="I5131" i="41" s="1"/>
  <c r="I5132" i="41" a="1"/>
  <c r="I5132" i="41" s="1"/>
  <c r="I5133" i="41" a="1"/>
  <c r="I5133" i="41" s="1"/>
  <c r="I5134" i="41" a="1"/>
  <c r="I5134" i="41" s="1"/>
  <c r="I5135" i="41" a="1"/>
  <c r="I5135" i="41" s="1"/>
  <c r="I5136" i="41" a="1"/>
  <c r="I5136" i="41" s="1"/>
  <c r="I5137" i="41" a="1"/>
  <c r="I5137" i="41" s="1"/>
  <c r="I5138" i="41" a="1"/>
  <c r="I5138" i="41" s="1"/>
  <c r="I5139" i="41" a="1"/>
  <c r="I5139" i="41" s="1"/>
  <c r="I5140" i="41" a="1"/>
  <c r="I5140" i="41" s="1"/>
  <c r="I5141" i="41" a="1"/>
  <c r="I5141" i="41" s="1"/>
  <c r="I5142" i="41" a="1"/>
  <c r="I5142" i="41" s="1"/>
  <c r="I5143" i="41" a="1"/>
  <c r="I5143" i="41" s="1"/>
  <c r="I5144" i="41" a="1"/>
  <c r="I5144" i="41" s="1"/>
  <c r="I5145" i="41" a="1"/>
  <c r="I5145" i="41" s="1"/>
  <c r="I5146" i="41" a="1"/>
  <c r="I5146" i="41" s="1"/>
  <c r="I5147" i="41" a="1"/>
  <c r="I5147" i="41" s="1"/>
  <c r="I5148" i="41" a="1"/>
  <c r="I5148" i="41" s="1"/>
  <c r="I5149" i="41" a="1"/>
  <c r="I5149" i="41" s="1"/>
  <c r="I5150" i="41" a="1"/>
  <c r="I5150" i="41" s="1"/>
  <c r="I5151" i="41" a="1"/>
  <c r="I5151" i="41" s="1"/>
  <c r="I5152" i="41" a="1"/>
  <c r="I5152" i="41" s="1"/>
  <c r="I5153" i="41" a="1"/>
  <c r="I5153" i="41" s="1"/>
  <c r="I5154" i="41" a="1"/>
  <c r="I5154" i="41" s="1"/>
  <c r="I5155" i="41" a="1"/>
  <c r="I5155" i="41" s="1"/>
  <c r="I5156" i="41" a="1"/>
  <c r="I5156" i="41" s="1"/>
  <c r="I5157" i="41" a="1"/>
  <c r="I5157" i="41" s="1"/>
  <c r="I5158" i="41" a="1"/>
  <c r="I5158" i="41" s="1"/>
  <c r="I5159" i="41" a="1"/>
  <c r="I5159" i="41" s="1"/>
  <c r="I5160" i="41" a="1"/>
  <c r="I5160" i="41" s="1"/>
  <c r="I5161" i="41" a="1"/>
  <c r="I5161" i="41" s="1"/>
  <c r="I5162" i="41" a="1"/>
  <c r="I5162" i="41" s="1"/>
  <c r="I5163" i="41" a="1"/>
  <c r="I5163" i="41" s="1"/>
  <c r="I5164" i="41" a="1"/>
  <c r="I5164" i="41" s="1"/>
  <c r="I5165" i="41" a="1"/>
  <c r="I5165" i="41" s="1"/>
  <c r="I5166" i="41" a="1"/>
  <c r="I5166" i="41" s="1"/>
  <c r="I5167" i="41" a="1"/>
  <c r="I5167" i="41" s="1"/>
  <c r="I5168" i="41" a="1"/>
  <c r="I5168" i="41" s="1"/>
  <c r="I5169" i="41" a="1"/>
  <c r="I5169" i="41" s="1"/>
  <c r="I5170" i="41" a="1"/>
  <c r="I5170" i="41" s="1"/>
  <c r="I5171" i="41" a="1"/>
  <c r="I5171" i="41" s="1"/>
  <c r="I5172" i="41" a="1"/>
  <c r="I5172" i="41" s="1"/>
  <c r="I5173" i="41" a="1"/>
  <c r="I5173" i="41" s="1"/>
  <c r="I5174" i="41" a="1"/>
  <c r="I5174" i="41" s="1"/>
  <c r="I5175" i="41" a="1"/>
  <c r="I5175" i="41" s="1"/>
  <c r="I5176" i="41" a="1"/>
  <c r="I5176" i="41" s="1"/>
  <c r="I5177" i="41" a="1"/>
  <c r="I5177" i="41" s="1"/>
  <c r="I5178" i="41" a="1"/>
  <c r="I5178" i="41" s="1"/>
  <c r="I5179" i="41" a="1"/>
  <c r="I5179" i="41" s="1"/>
  <c r="I5180" i="41" a="1"/>
  <c r="I5180" i="41" s="1"/>
  <c r="I5181" i="41" a="1"/>
  <c r="I5181" i="41" s="1"/>
  <c r="I5182" i="41" a="1"/>
  <c r="I5182" i="41" s="1"/>
  <c r="I5183" i="41" a="1"/>
  <c r="I5183" i="41" s="1"/>
  <c r="I5184" i="41" a="1"/>
  <c r="I5184" i="41" s="1"/>
  <c r="I5185" i="41" a="1"/>
  <c r="I5185" i="41" s="1"/>
  <c r="I5186" i="41" a="1"/>
  <c r="I5186" i="41" s="1"/>
  <c r="I5187" i="41" a="1"/>
  <c r="I5187" i="41" s="1"/>
  <c r="I5188" i="41" a="1"/>
  <c r="I5188" i="41" s="1"/>
  <c r="I5189" i="41" a="1"/>
  <c r="I5189" i="41" s="1"/>
  <c r="I5190" i="41" a="1"/>
  <c r="I5190" i="41" s="1"/>
  <c r="I5191" i="41" a="1"/>
  <c r="I5191" i="41" s="1"/>
  <c r="I5192" i="41" a="1"/>
  <c r="I5192" i="41" s="1"/>
  <c r="I5193" i="41" a="1"/>
  <c r="I5193" i="41" s="1"/>
  <c r="I5194" i="41" a="1"/>
  <c r="I5194" i="41" s="1"/>
  <c r="I5195" i="41" a="1"/>
  <c r="I5195" i="41" s="1"/>
  <c r="I5196" i="41" a="1"/>
  <c r="I5196" i="41" s="1"/>
  <c r="I5197" i="41" a="1"/>
  <c r="I5197" i="41" s="1"/>
  <c r="I5198" i="41" a="1"/>
  <c r="I5198" i="41" s="1"/>
  <c r="I5199" i="41" a="1"/>
  <c r="I5199" i="41" s="1"/>
  <c r="I5200" i="41" a="1"/>
  <c r="I5200" i="41" s="1"/>
  <c r="I5201" i="41" a="1"/>
  <c r="I5201" i="41" s="1"/>
  <c r="I5202" i="41" a="1"/>
  <c r="I5202" i="41" s="1"/>
  <c r="I5203" i="41" a="1"/>
  <c r="I5203" i="41" s="1"/>
  <c r="I5204" i="41" a="1"/>
  <c r="I5204" i="41" s="1"/>
  <c r="I5205" i="41" a="1"/>
  <c r="I5205" i="41" s="1"/>
  <c r="I5206" i="41" a="1"/>
  <c r="I5206" i="41" s="1"/>
  <c r="I5207" i="41" a="1"/>
  <c r="I5207" i="41" s="1"/>
  <c r="I5208" i="41" a="1"/>
  <c r="I5208" i="41" s="1"/>
  <c r="I5209" i="41" a="1"/>
  <c r="I5209" i="41" s="1"/>
  <c r="I5210" i="41" a="1"/>
  <c r="I5210" i="41" s="1"/>
  <c r="I5211" i="41" a="1"/>
  <c r="I5211" i="41" s="1"/>
  <c r="I5212" i="41" a="1"/>
  <c r="I5212" i="41" s="1"/>
  <c r="I5213" i="41" a="1"/>
  <c r="I5213" i="41" s="1"/>
  <c r="I5214" i="41" a="1"/>
  <c r="I5214" i="41" s="1"/>
  <c r="I5215" i="41" a="1"/>
  <c r="I5215" i="41" s="1"/>
  <c r="I5216" i="41" a="1"/>
  <c r="I5216" i="41" s="1"/>
  <c r="I5217" i="41" a="1"/>
  <c r="I5217" i="41" s="1"/>
  <c r="I5218" i="41" a="1"/>
  <c r="I5218" i="41" s="1"/>
  <c r="I5219" i="41" a="1"/>
  <c r="I5219" i="41" s="1"/>
  <c r="I5220" i="41" a="1"/>
  <c r="I5220" i="41" s="1"/>
  <c r="I5221" i="41" a="1"/>
  <c r="I5221" i="41" s="1"/>
  <c r="I5222" i="41" a="1"/>
  <c r="I5222" i="41" s="1"/>
  <c r="I5223" i="41" a="1"/>
  <c r="I5223" i="41" s="1"/>
  <c r="I5224" i="41" a="1"/>
  <c r="I5224" i="41" s="1"/>
  <c r="I5225" i="41" a="1"/>
  <c r="I5225" i="41" s="1"/>
  <c r="I5226" i="41" a="1"/>
  <c r="I5226" i="41" s="1"/>
  <c r="I5227" i="41" a="1"/>
  <c r="I5227" i="41" s="1"/>
  <c r="I5228" i="41" a="1"/>
  <c r="I5228" i="41" s="1"/>
  <c r="I5229" i="41" a="1"/>
  <c r="I5229" i="41" s="1"/>
  <c r="I5230" i="41" a="1"/>
  <c r="I5230" i="41" s="1"/>
  <c r="I5231" i="41" a="1"/>
  <c r="I5231" i="41" s="1"/>
  <c r="I5232" i="41" a="1"/>
  <c r="I5232" i="41" s="1"/>
  <c r="I5233" i="41" a="1"/>
  <c r="I5233" i="41" s="1"/>
  <c r="I5234" i="41" a="1"/>
  <c r="I5234" i="41" s="1"/>
  <c r="I5235" i="41" a="1"/>
  <c r="I5235" i="41" s="1"/>
  <c r="I5236" i="41" a="1"/>
  <c r="I5236" i="41" s="1"/>
  <c r="I5237" i="41" a="1"/>
  <c r="I5237" i="41" s="1"/>
  <c r="I5238" i="41" a="1"/>
  <c r="I5238" i="41" s="1"/>
  <c r="I5239" i="41" a="1"/>
  <c r="I5239" i="41" s="1"/>
  <c r="I5240" i="41" a="1"/>
  <c r="I5240" i="41" s="1"/>
  <c r="I5241" i="41" a="1"/>
  <c r="I5241" i="41" s="1"/>
  <c r="I5242" i="41" a="1"/>
  <c r="I5242" i="41" s="1"/>
  <c r="I5243" i="41" a="1"/>
  <c r="I5243" i="41" s="1"/>
  <c r="I5244" i="41" a="1"/>
  <c r="I5244" i="41" s="1"/>
  <c r="I5245" i="41" a="1"/>
  <c r="I5245" i="41" s="1"/>
  <c r="I5246" i="41" a="1"/>
  <c r="I5246" i="41" s="1"/>
  <c r="I5247" i="41" a="1"/>
  <c r="I5247" i="41" s="1"/>
  <c r="I5248" i="41" a="1"/>
  <c r="I5248" i="41" s="1"/>
  <c r="I5249" i="41" a="1"/>
  <c r="I5249" i="41" s="1"/>
  <c r="I5250" i="41" a="1"/>
  <c r="I5250" i="41" s="1"/>
  <c r="I5251" i="41" a="1"/>
  <c r="I5251" i="41" s="1"/>
  <c r="I5252" i="41" a="1"/>
  <c r="I5252" i="41" s="1"/>
  <c r="I5253" i="41" a="1"/>
  <c r="I5253" i="41" s="1"/>
  <c r="I5254" i="41" a="1"/>
  <c r="I5254" i="41" s="1"/>
  <c r="I5255" i="41" a="1"/>
  <c r="I5255" i="41" s="1"/>
  <c r="I5256" i="41" a="1"/>
  <c r="I5256" i="41" s="1"/>
  <c r="I5257" i="41" a="1"/>
  <c r="I5257" i="41" s="1"/>
  <c r="I5258" i="41" a="1"/>
  <c r="I5258" i="41" s="1"/>
  <c r="I5259" i="41" a="1"/>
  <c r="I5259" i="41" s="1"/>
  <c r="I5260" i="41" a="1"/>
  <c r="I5260" i="41" s="1"/>
  <c r="I5261" i="41" a="1"/>
  <c r="I5261" i="41" s="1"/>
  <c r="I5262" i="41" a="1"/>
  <c r="I5262" i="41" s="1"/>
  <c r="I5263" i="41" a="1"/>
  <c r="I5263" i="41" s="1"/>
  <c r="I5264" i="41" a="1"/>
  <c r="I5264" i="41" s="1"/>
  <c r="I5265" i="41" a="1"/>
  <c r="I5265" i="41" s="1"/>
  <c r="I5266" i="41" a="1"/>
  <c r="I5266" i="41" s="1"/>
  <c r="I5267" i="41" a="1"/>
  <c r="I5267" i="41" s="1"/>
  <c r="I5268" i="41" a="1"/>
  <c r="I5268" i="41" s="1"/>
  <c r="I5269" i="41" a="1"/>
  <c r="I5269" i="41" s="1"/>
  <c r="I5270" i="41" a="1"/>
  <c r="I5270" i="41" s="1"/>
  <c r="I5271" i="41" a="1"/>
  <c r="I5271" i="41" s="1"/>
  <c r="I5272" i="41" a="1"/>
  <c r="I5272" i="41" s="1"/>
  <c r="I5273" i="41" a="1"/>
  <c r="I5273" i="41" s="1"/>
  <c r="I5274" i="41" a="1"/>
  <c r="I5274" i="41" s="1"/>
  <c r="I5275" i="41" a="1"/>
  <c r="I5275" i="41" s="1"/>
  <c r="I5276" i="41" a="1"/>
  <c r="I5276" i="41" s="1"/>
  <c r="I5277" i="41" a="1"/>
  <c r="I5277" i="41" s="1"/>
  <c r="I5278" i="41" a="1"/>
  <c r="I5278" i="41" s="1"/>
  <c r="I5279" i="41" a="1"/>
  <c r="I5279" i="41" s="1"/>
  <c r="I5280" i="41" a="1"/>
  <c r="I5280" i="41" s="1"/>
  <c r="I5281" i="41" a="1"/>
  <c r="I5281" i="41" s="1"/>
  <c r="I5282" i="41" a="1"/>
  <c r="I5282" i="41" s="1"/>
  <c r="I5283" i="41" a="1"/>
  <c r="I5283" i="41" s="1"/>
  <c r="I5284" i="41" a="1"/>
  <c r="I5284" i="41" s="1"/>
  <c r="I5285" i="41" a="1"/>
  <c r="I5285" i="41" s="1"/>
  <c r="I5286" i="41" a="1"/>
  <c r="I5286" i="41" s="1"/>
  <c r="I5287" i="41" a="1"/>
  <c r="I5287" i="41" s="1"/>
  <c r="I5288" i="41" a="1"/>
  <c r="I5288" i="41" s="1"/>
  <c r="I5289" i="41" a="1"/>
  <c r="I5289" i="41" s="1"/>
  <c r="I5290" i="41" a="1"/>
  <c r="I5290" i="41" s="1"/>
  <c r="I5291" i="41" a="1"/>
  <c r="I5291" i="41" s="1"/>
  <c r="I5292" i="41" a="1"/>
  <c r="I5292" i="41" s="1"/>
  <c r="I5293" i="41" a="1"/>
  <c r="I5293" i="41" s="1"/>
  <c r="I5294" i="41" a="1"/>
  <c r="I5294" i="41" s="1"/>
  <c r="I5295" i="41" a="1"/>
  <c r="I5295" i="41" s="1"/>
  <c r="I5296" i="41" a="1"/>
  <c r="I5296" i="41" s="1"/>
  <c r="I5297" i="41" a="1"/>
  <c r="I5297" i="41" s="1"/>
  <c r="I5298" i="41" a="1"/>
  <c r="I5298" i="41" s="1"/>
  <c r="I5299" i="41" a="1"/>
  <c r="I5299" i="41" s="1"/>
  <c r="I5300" i="41" a="1"/>
  <c r="I5300" i="41" s="1"/>
  <c r="I5301" i="41" a="1"/>
  <c r="I5301" i="41" s="1"/>
  <c r="I5302" i="41" a="1"/>
  <c r="I5302" i="41" s="1"/>
  <c r="I5303" i="41" a="1"/>
  <c r="I5303" i="41" s="1"/>
  <c r="I5304" i="41" a="1"/>
  <c r="I5304" i="41" s="1"/>
  <c r="I5305" i="41" a="1"/>
  <c r="I5305" i="41" s="1"/>
  <c r="I5306" i="41" a="1"/>
  <c r="I5306" i="41" s="1"/>
  <c r="I5307" i="41" a="1"/>
  <c r="I5307" i="41" s="1"/>
  <c r="I5308" i="41" a="1"/>
  <c r="I5308" i="41" s="1"/>
  <c r="I5309" i="41" a="1"/>
  <c r="I5309" i="41" s="1"/>
  <c r="I5310" i="41" a="1"/>
  <c r="I5310" i="41" s="1"/>
  <c r="I5311" i="41" a="1"/>
  <c r="I5311" i="41" s="1"/>
  <c r="I5312" i="41" a="1"/>
  <c r="I5312" i="41" s="1"/>
  <c r="I5313" i="41" a="1"/>
  <c r="I5313" i="41" s="1"/>
  <c r="I5314" i="41" a="1"/>
  <c r="I5314" i="41" s="1"/>
  <c r="I5315" i="41" a="1"/>
  <c r="I5315" i="41" s="1"/>
  <c r="I5316" i="41" a="1"/>
  <c r="I5316" i="41" s="1"/>
  <c r="I5317" i="41" a="1"/>
  <c r="I5317" i="41" s="1"/>
  <c r="I5318" i="41" a="1"/>
  <c r="I5318" i="41" s="1"/>
  <c r="I5319" i="41" a="1"/>
  <c r="I5319" i="41" s="1"/>
  <c r="I5320" i="41" a="1"/>
  <c r="I5320" i="41" s="1"/>
  <c r="I5321" i="41" a="1"/>
  <c r="I5321" i="41" s="1"/>
  <c r="I5322" i="41" a="1"/>
  <c r="I5322" i="41" s="1"/>
  <c r="I5323" i="41" a="1"/>
  <c r="I5323" i="41" s="1"/>
  <c r="I5324" i="41" a="1"/>
  <c r="I5324" i="41" s="1"/>
  <c r="I5325" i="41" a="1"/>
  <c r="I5325" i="41" s="1"/>
  <c r="I5326" i="41" a="1"/>
  <c r="I5326" i="41" s="1"/>
  <c r="I5327" i="41" a="1"/>
  <c r="I5327" i="41" s="1"/>
  <c r="I5328" i="41" a="1"/>
  <c r="I5328" i="41" s="1"/>
  <c r="I5329" i="41" a="1"/>
  <c r="I5329" i="41" s="1"/>
  <c r="I5330" i="41" a="1"/>
  <c r="I5330" i="41" s="1"/>
  <c r="I5331" i="41" a="1"/>
  <c r="I5331" i="41" s="1"/>
  <c r="I5332" i="41" a="1"/>
  <c r="I5332" i="41" s="1"/>
  <c r="I5333" i="41" a="1"/>
  <c r="I5333" i="41" s="1"/>
  <c r="I5334" i="41" a="1"/>
  <c r="I5334" i="41" s="1"/>
  <c r="I5335" i="41" a="1"/>
  <c r="I5335" i="41" s="1"/>
  <c r="I5336" i="41" a="1"/>
  <c r="I5336" i="41" s="1"/>
  <c r="I5337" i="41" a="1"/>
  <c r="I5337" i="41" s="1"/>
  <c r="I5338" i="41" a="1"/>
  <c r="I5338" i="41" s="1"/>
  <c r="I5339" i="41" a="1"/>
  <c r="I5339" i="41" s="1"/>
  <c r="I5340" i="41" a="1"/>
  <c r="I5340" i="41" s="1"/>
  <c r="I5341" i="41" a="1"/>
  <c r="I5341" i="41" s="1"/>
  <c r="I5342" i="41" a="1"/>
  <c r="I5342" i="41" s="1"/>
  <c r="I5343" i="41" a="1"/>
  <c r="I5343" i="41" s="1"/>
  <c r="I5344" i="41" a="1"/>
  <c r="I5344" i="41" s="1"/>
  <c r="I5345" i="41" a="1"/>
  <c r="I5345" i="41" s="1"/>
  <c r="I5346" i="41" a="1"/>
  <c r="I5346" i="41" s="1"/>
  <c r="I5347" i="41" a="1"/>
  <c r="I5347" i="41" s="1"/>
  <c r="I5348" i="41" a="1"/>
  <c r="I5348" i="41" s="1"/>
  <c r="I5349" i="41" a="1"/>
  <c r="I5349" i="41" s="1"/>
  <c r="I5350" i="41" a="1"/>
  <c r="I5350" i="41" s="1"/>
  <c r="I5351" i="41" a="1"/>
  <c r="I5351" i="41" s="1"/>
  <c r="I5352" i="41" a="1"/>
  <c r="I5352" i="41" s="1"/>
  <c r="I5353" i="41" a="1"/>
  <c r="I5353" i="41" s="1"/>
  <c r="I5354" i="41" a="1"/>
  <c r="I5354" i="41" s="1"/>
  <c r="I5355" i="41" a="1"/>
  <c r="I5355" i="41" s="1"/>
  <c r="I5356" i="41" a="1"/>
  <c r="I5356" i="41" s="1"/>
  <c r="I5357" i="41" a="1"/>
  <c r="I5357" i="41" s="1"/>
  <c r="I5358" i="41" a="1"/>
  <c r="I5358" i="41" s="1"/>
  <c r="I5359" i="41" a="1"/>
  <c r="I5359" i="41" s="1"/>
  <c r="I5360" i="41" a="1"/>
  <c r="I5360" i="41" s="1"/>
  <c r="I5361" i="41" a="1"/>
  <c r="I5361" i="41" s="1"/>
  <c r="I5362" i="41" a="1"/>
  <c r="I5362" i="41" s="1"/>
  <c r="I5363" i="41" a="1"/>
  <c r="I5363" i="41" s="1"/>
  <c r="I5364" i="41" a="1"/>
  <c r="I5364" i="41" s="1"/>
  <c r="I5365" i="41" a="1"/>
  <c r="I5365" i="41" s="1"/>
  <c r="I5366" i="41" a="1"/>
  <c r="I5366" i="41" s="1"/>
  <c r="I5367" i="41" a="1"/>
  <c r="I5367" i="41" s="1"/>
  <c r="I5368" i="41" a="1"/>
  <c r="I5368" i="41" s="1"/>
  <c r="I5369" i="41" a="1"/>
  <c r="I5369" i="41" s="1"/>
  <c r="I5370" i="41" a="1"/>
  <c r="I5370" i="41" s="1"/>
  <c r="I5371" i="41" a="1"/>
  <c r="I5371" i="41" s="1"/>
  <c r="I5372" i="41" a="1"/>
  <c r="I5372" i="41" s="1"/>
  <c r="I5373" i="41" a="1"/>
  <c r="I5373" i="41" s="1"/>
  <c r="I5374" i="41" a="1"/>
  <c r="I5374" i="41" s="1"/>
  <c r="I5375" i="41" a="1"/>
  <c r="I5375" i="41" s="1"/>
  <c r="I5376" i="41" a="1"/>
  <c r="I5376" i="41" s="1"/>
  <c r="I5377" i="41" a="1"/>
  <c r="I5377" i="41" s="1"/>
  <c r="I5378" i="41" a="1"/>
  <c r="I5378" i="41" s="1"/>
  <c r="I5379" i="41" a="1"/>
  <c r="I5379" i="41" s="1"/>
  <c r="I5380" i="41" a="1"/>
  <c r="I5380" i="41" s="1"/>
  <c r="I5381" i="41" a="1"/>
  <c r="I5381" i="41" s="1"/>
  <c r="I5382" i="41" a="1"/>
  <c r="I5382" i="41" s="1"/>
  <c r="I5383" i="41" a="1"/>
  <c r="I5383" i="41" s="1"/>
  <c r="I5384" i="41" a="1"/>
  <c r="I5384" i="41" s="1"/>
  <c r="I5385" i="41" a="1"/>
  <c r="I5385" i="41" s="1"/>
  <c r="I5386" i="41" a="1"/>
  <c r="I5386" i="41" s="1"/>
  <c r="I5387" i="41" a="1"/>
  <c r="I5387" i="41" s="1"/>
  <c r="I5388" i="41" a="1"/>
  <c r="I5388" i="41" s="1"/>
  <c r="I5389" i="41" a="1"/>
  <c r="I5389" i="41" s="1"/>
  <c r="I5390" i="41" a="1"/>
  <c r="I5390" i="41" s="1"/>
  <c r="I5391" i="41" a="1"/>
  <c r="I5391" i="41" s="1"/>
  <c r="I5392" i="41" a="1"/>
  <c r="I5392" i="41" s="1"/>
  <c r="I5393" i="41" a="1"/>
  <c r="I5393" i="41" s="1"/>
  <c r="I5394" i="41" a="1"/>
  <c r="I5394" i="41" s="1"/>
  <c r="I5395" i="41" a="1"/>
  <c r="I5395" i="41" s="1"/>
  <c r="I5396" i="41" a="1"/>
  <c r="I5396" i="41" s="1"/>
  <c r="I5397" i="41" a="1"/>
  <c r="I5397" i="41" s="1"/>
  <c r="I5398" i="41" a="1"/>
  <c r="I5398" i="41" s="1"/>
  <c r="I5399" i="41" a="1"/>
  <c r="I5399" i="41" s="1"/>
  <c r="I5400" i="41" a="1"/>
  <c r="I5400" i="41" s="1"/>
  <c r="I5401" i="41" a="1"/>
  <c r="I5401" i="41" s="1"/>
  <c r="I5402" i="41" a="1"/>
  <c r="I5402" i="41" s="1"/>
  <c r="I5403" i="41" a="1"/>
  <c r="I5403" i="41" s="1"/>
  <c r="I5404" i="41" a="1"/>
  <c r="I5404" i="41" s="1"/>
  <c r="I5405" i="41" a="1"/>
  <c r="I5405" i="41" s="1"/>
  <c r="I5406" i="41" a="1"/>
  <c r="I5406" i="41" s="1"/>
  <c r="I5407" i="41" a="1"/>
  <c r="I5407" i="41" s="1"/>
  <c r="I5408" i="41" a="1"/>
  <c r="I5408" i="41" s="1"/>
  <c r="I5409" i="41" a="1"/>
  <c r="I5409" i="41" s="1"/>
  <c r="I5410" i="41" a="1"/>
  <c r="I5410" i="41" s="1"/>
  <c r="I5411" i="41" a="1"/>
  <c r="I5411" i="41" s="1"/>
  <c r="I5412" i="41" a="1"/>
  <c r="I5412" i="41" s="1"/>
  <c r="I5413" i="41" a="1"/>
  <c r="I5413" i="41" s="1"/>
  <c r="I5414" i="41" a="1"/>
  <c r="I5414" i="41" s="1"/>
  <c r="I5415" i="41" a="1"/>
  <c r="I5415" i="41" s="1"/>
  <c r="I5416" i="41" a="1"/>
  <c r="I5416" i="41" s="1"/>
  <c r="I5417" i="41" a="1"/>
  <c r="I5417" i="41" s="1"/>
  <c r="I5418" i="41" a="1"/>
  <c r="I5418" i="41" s="1"/>
  <c r="I5419" i="41" a="1"/>
  <c r="I5419" i="41" s="1"/>
  <c r="I5420" i="41" a="1"/>
  <c r="I5420" i="41" s="1"/>
  <c r="I5421" i="41" a="1"/>
  <c r="I5421" i="41" s="1"/>
  <c r="I5422" i="41" a="1"/>
  <c r="I5422" i="41" s="1"/>
  <c r="I5423" i="41" a="1"/>
  <c r="I5423" i="41" s="1"/>
  <c r="I5424" i="41" a="1"/>
  <c r="I5424" i="41" s="1"/>
  <c r="I5425" i="41" a="1"/>
  <c r="I5425" i="41" s="1"/>
  <c r="I5426" i="41" a="1"/>
  <c r="I5426" i="41" s="1"/>
  <c r="I5427" i="41" a="1"/>
  <c r="I5427" i="41" s="1"/>
  <c r="I5428" i="41" a="1"/>
  <c r="I5428" i="41" s="1"/>
  <c r="I5429" i="41" a="1"/>
  <c r="I5429" i="41" s="1"/>
  <c r="I5430" i="41" a="1"/>
  <c r="I5430" i="41" s="1"/>
  <c r="I5431" i="41" a="1"/>
  <c r="I5431" i="41" s="1"/>
  <c r="I5432" i="41" a="1"/>
  <c r="I5432" i="41" s="1"/>
  <c r="I5433" i="41" a="1"/>
  <c r="I5433" i="41" s="1"/>
  <c r="I5434" i="41" a="1"/>
  <c r="I5434" i="41" s="1"/>
  <c r="I5435" i="41" a="1"/>
  <c r="I5435" i="41" s="1"/>
  <c r="I5436" i="41" a="1"/>
  <c r="I5436" i="41" s="1"/>
  <c r="I5437" i="41" a="1"/>
  <c r="I5437" i="41" s="1"/>
  <c r="I5438" i="41" a="1"/>
  <c r="I5438" i="41" s="1"/>
  <c r="I5439" i="41" a="1"/>
  <c r="I5439" i="41" s="1"/>
  <c r="I5440" i="41" a="1"/>
  <c r="I5440" i="41" s="1"/>
  <c r="I5441" i="41" a="1"/>
  <c r="I5441" i="41" s="1"/>
  <c r="I5442" i="41" a="1"/>
  <c r="I5442" i="41" s="1"/>
  <c r="I5443" i="41" a="1"/>
  <c r="I5443" i="41" s="1"/>
  <c r="I5444" i="41" a="1"/>
  <c r="I5444" i="41" s="1"/>
  <c r="I5445" i="41" a="1"/>
  <c r="I5445" i="41" s="1"/>
  <c r="I5446" i="41" a="1"/>
  <c r="I5446" i="41" s="1"/>
  <c r="I5447" i="41" a="1"/>
  <c r="I5447" i="41" s="1"/>
  <c r="I5448" i="41" a="1"/>
  <c r="I5448" i="41" s="1"/>
  <c r="I5449" i="41" a="1"/>
  <c r="I5449" i="41" s="1"/>
  <c r="I5450" i="41" a="1"/>
  <c r="I5450" i="41" s="1"/>
  <c r="I5451" i="41" a="1"/>
  <c r="I5451" i="41" s="1"/>
  <c r="I5452" i="41" a="1"/>
  <c r="I5452" i="41" s="1"/>
  <c r="I5453" i="41" a="1"/>
  <c r="I5453" i="41" s="1"/>
  <c r="I5454" i="41" a="1"/>
  <c r="I5454" i="41" s="1"/>
  <c r="I5455" i="41" a="1"/>
  <c r="I5455" i="41" s="1"/>
  <c r="I5456" i="41" a="1"/>
  <c r="I5456" i="41" s="1"/>
  <c r="I5457" i="41" a="1"/>
  <c r="I5457" i="41" s="1"/>
  <c r="I5458" i="41" a="1"/>
  <c r="I5458" i="41" s="1"/>
  <c r="I5459" i="41" a="1"/>
  <c r="I5459" i="41" s="1"/>
  <c r="I5460" i="41" a="1"/>
  <c r="I5460" i="41" s="1"/>
  <c r="I5461" i="41" a="1"/>
  <c r="I5461" i="41" s="1"/>
  <c r="I5462" i="41" a="1"/>
  <c r="I5462" i="41" s="1"/>
  <c r="I5463" i="41" a="1"/>
  <c r="I5463" i="41" s="1"/>
  <c r="I5464" i="41" a="1"/>
  <c r="I5464" i="41" s="1"/>
  <c r="I5465" i="41" a="1"/>
  <c r="I5465" i="41" s="1"/>
  <c r="I5466" i="41" a="1"/>
  <c r="I5466" i="41" s="1"/>
  <c r="I5467" i="41" a="1"/>
  <c r="I5467" i="41" s="1"/>
  <c r="I5468" i="41" a="1"/>
  <c r="I5468" i="41" s="1"/>
  <c r="I5469" i="41" a="1"/>
  <c r="I5469" i="41" s="1"/>
  <c r="I5470" i="41" a="1"/>
  <c r="I5470" i="41" s="1"/>
  <c r="I5471" i="41" a="1"/>
  <c r="I5471" i="41" s="1"/>
  <c r="I5472" i="41" a="1"/>
  <c r="I5472" i="41" s="1"/>
  <c r="I5473" i="41" a="1"/>
  <c r="I5473" i="41" s="1"/>
  <c r="I5474" i="41" a="1"/>
  <c r="I5474" i="41" s="1"/>
  <c r="I5475" i="41" a="1"/>
  <c r="I5475" i="41" s="1"/>
  <c r="I5476" i="41" a="1"/>
  <c r="I5476" i="41" s="1"/>
  <c r="I5477" i="41" a="1"/>
  <c r="I5477" i="41" s="1"/>
  <c r="I5478" i="41" a="1"/>
  <c r="I5478" i="41" s="1"/>
  <c r="I5479" i="41" a="1"/>
  <c r="I5479" i="41" s="1"/>
  <c r="I5480" i="41" a="1"/>
  <c r="I5480" i="41" s="1"/>
  <c r="I5481" i="41" a="1"/>
  <c r="I5481" i="41" s="1"/>
  <c r="I5482" i="41" a="1"/>
  <c r="I5482" i="41" s="1"/>
  <c r="I5483" i="41" a="1"/>
  <c r="I5483" i="41" s="1"/>
  <c r="I5484" i="41" a="1"/>
  <c r="I5484" i="41" s="1"/>
  <c r="I5485" i="41" a="1"/>
  <c r="I5485" i="41" s="1"/>
  <c r="I5486" i="41" a="1"/>
  <c r="I5486" i="41" s="1"/>
  <c r="I5487" i="41" a="1"/>
  <c r="I5487" i="41" s="1"/>
  <c r="I5488" i="41" a="1"/>
  <c r="I5488" i="41" s="1"/>
  <c r="I5489" i="41" a="1"/>
  <c r="I5489" i="41" s="1"/>
  <c r="I5490" i="41" a="1"/>
  <c r="I5490" i="41" s="1"/>
  <c r="I5491" i="41" a="1"/>
  <c r="I5491" i="41" s="1"/>
  <c r="I5492" i="41" a="1"/>
  <c r="I5492" i="41" s="1"/>
  <c r="I5493" i="41" a="1"/>
  <c r="I5493" i="41" s="1"/>
  <c r="I5494" i="41" a="1"/>
  <c r="I5494" i="41" s="1"/>
  <c r="I5495" i="41" a="1"/>
  <c r="I5495" i="41" s="1"/>
  <c r="I5496" i="41" a="1"/>
  <c r="I5496" i="41" s="1"/>
  <c r="I5497" i="41" a="1"/>
  <c r="I5497" i="41" s="1"/>
  <c r="I5498" i="41" a="1"/>
  <c r="I5498" i="41" s="1"/>
  <c r="I5499" i="41" a="1"/>
  <c r="I5499" i="41" s="1"/>
  <c r="I5500" i="41" a="1"/>
  <c r="I5500" i="41" s="1"/>
  <c r="I5501" i="41" a="1"/>
  <c r="I5501" i="41" s="1"/>
  <c r="I5502" i="41" a="1"/>
  <c r="I5502" i="41" s="1"/>
  <c r="I5503" i="41" a="1"/>
  <c r="I5503" i="41" s="1"/>
  <c r="I5504" i="41" a="1"/>
  <c r="I5504" i="41" s="1"/>
  <c r="I5505" i="41" a="1"/>
  <c r="I5505" i="41" s="1"/>
  <c r="I5506" i="41" a="1"/>
  <c r="I5506" i="41" s="1"/>
  <c r="I5507" i="41" a="1"/>
  <c r="I5507" i="41" s="1"/>
  <c r="I5508" i="41" a="1"/>
  <c r="I5508" i="41" s="1"/>
  <c r="I5509" i="41" a="1"/>
  <c r="I5509" i="41" s="1"/>
  <c r="I5510" i="41" a="1"/>
  <c r="I5510" i="41" s="1"/>
  <c r="I5511" i="41" a="1"/>
  <c r="I5511" i="41" s="1"/>
  <c r="I5512" i="41" a="1"/>
  <c r="I5512" i="41" s="1"/>
  <c r="I5513" i="41" a="1"/>
  <c r="I5513" i="41" s="1"/>
  <c r="I5514" i="41" a="1"/>
  <c r="I5514" i="41" s="1"/>
  <c r="I5515" i="41" a="1"/>
  <c r="I5515" i="41" s="1"/>
  <c r="I5516" i="41" a="1"/>
  <c r="I5516" i="41" s="1"/>
  <c r="I5517" i="41" a="1"/>
  <c r="I5517" i="41" s="1"/>
  <c r="I5518" i="41" a="1"/>
  <c r="I5518" i="41" s="1"/>
  <c r="I5519" i="41" a="1"/>
  <c r="I5519" i="41" s="1"/>
  <c r="I5520" i="41" a="1"/>
  <c r="I5520" i="41" s="1"/>
  <c r="I5521" i="41" a="1"/>
  <c r="I5521" i="41" s="1"/>
  <c r="I5522" i="41" a="1"/>
  <c r="I5522" i="41" s="1"/>
  <c r="I5523" i="41" a="1"/>
  <c r="I5523" i="41" s="1"/>
  <c r="I5524" i="41" a="1"/>
  <c r="I5524" i="41" s="1"/>
  <c r="I5525" i="41" a="1"/>
  <c r="I5525" i="41" s="1"/>
  <c r="I5526" i="41" a="1"/>
  <c r="I5526" i="41" s="1"/>
  <c r="I5527" i="41" a="1"/>
  <c r="I5527" i="41" s="1"/>
  <c r="I5528" i="41" a="1"/>
  <c r="I5528" i="41" s="1"/>
  <c r="I5529" i="41" a="1"/>
  <c r="I5529" i="41" s="1"/>
  <c r="I5530" i="41" a="1"/>
  <c r="I5530" i="41" s="1"/>
  <c r="I5531" i="41" a="1"/>
  <c r="I5531" i="41" s="1"/>
  <c r="I5532" i="41" a="1"/>
  <c r="I5532" i="41" s="1"/>
  <c r="I5533" i="41" a="1"/>
  <c r="I5533" i="41" s="1"/>
  <c r="I5534" i="41" a="1"/>
  <c r="I5534" i="41" s="1"/>
  <c r="I5535" i="41" a="1"/>
  <c r="I5535" i="41" s="1"/>
  <c r="I5536" i="41" a="1"/>
  <c r="I5536" i="41" s="1"/>
  <c r="I5537" i="41" a="1"/>
  <c r="I5537" i="41" s="1"/>
  <c r="I5538" i="41" a="1"/>
  <c r="I5538" i="41" s="1"/>
  <c r="I5539" i="41" a="1"/>
  <c r="I5539" i="41" s="1"/>
  <c r="I5540" i="41" a="1"/>
  <c r="I5540" i="41" s="1"/>
  <c r="I5541" i="41" a="1"/>
  <c r="I5541" i="41" s="1"/>
  <c r="I5542" i="41" a="1"/>
  <c r="I5542" i="41" s="1"/>
  <c r="I5543" i="41" a="1"/>
  <c r="I5543" i="41" s="1"/>
  <c r="I5544" i="41" a="1"/>
  <c r="I5544" i="41" s="1"/>
  <c r="I5545" i="41" a="1"/>
  <c r="I5545" i="41" s="1"/>
  <c r="I5546" i="41" a="1"/>
  <c r="I5546" i="41" s="1"/>
  <c r="I5547" i="41" a="1"/>
  <c r="I5547" i="41" s="1"/>
  <c r="I5548" i="41" a="1"/>
  <c r="I5548" i="41" s="1"/>
  <c r="I5549" i="41" a="1"/>
  <c r="I5549" i="41" s="1"/>
  <c r="I5550" i="41" a="1"/>
  <c r="I5550" i="41" s="1"/>
  <c r="I5551" i="41" a="1"/>
  <c r="I5551" i="41" s="1"/>
  <c r="I5552" i="41" a="1"/>
  <c r="I5552" i="41" s="1"/>
  <c r="I5553" i="41" a="1"/>
  <c r="I5553" i="41" s="1"/>
  <c r="I5554" i="41" a="1"/>
  <c r="I5554" i="41" s="1"/>
  <c r="I5555" i="41" a="1"/>
  <c r="I5555" i="41" s="1"/>
  <c r="I5556" i="41" a="1"/>
  <c r="I5556" i="41" s="1"/>
  <c r="I5557" i="41" a="1"/>
  <c r="I5557" i="41" s="1"/>
  <c r="I5558" i="41" a="1"/>
  <c r="I5558" i="41" s="1"/>
  <c r="I5559" i="41" a="1"/>
  <c r="I5559" i="41" s="1"/>
  <c r="I5560" i="41" a="1"/>
  <c r="I5560" i="41" s="1"/>
  <c r="I5561" i="41" a="1"/>
  <c r="I5561" i="41" s="1"/>
  <c r="I5562" i="41" a="1"/>
  <c r="I5562" i="41" s="1"/>
  <c r="I5563" i="41" a="1"/>
  <c r="I5563" i="41" s="1"/>
  <c r="I5564" i="41" a="1"/>
  <c r="I5564" i="41" s="1"/>
  <c r="I5565" i="41" a="1"/>
  <c r="I5565" i="41" s="1"/>
  <c r="I5566" i="41" a="1"/>
  <c r="I5566" i="41" s="1"/>
  <c r="I5567" i="41" a="1"/>
  <c r="I5567" i="41" s="1"/>
  <c r="I5568" i="41" a="1"/>
  <c r="I5568" i="41" s="1"/>
  <c r="I5569" i="41" a="1"/>
  <c r="I5569" i="41" s="1"/>
  <c r="I5570" i="41" a="1"/>
  <c r="I5570" i="41" s="1"/>
  <c r="I5571" i="41" a="1"/>
  <c r="I5571" i="41" s="1"/>
  <c r="I5572" i="41" a="1"/>
  <c r="I5572" i="41" s="1"/>
  <c r="I5573" i="41" a="1"/>
  <c r="I5573" i="41" s="1"/>
  <c r="I5574" i="41" a="1"/>
  <c r="I5574" i="41" s="1"/>
  <c r="I5575" i="41" a="1"/>
  <c r="I5575" i="41" s="1"/>
  <c r="I5576" i="41" a="1"/>
  <c r="I5576" i="41" s="1"/>
  <c r="I5577" i="41" a="1"/>
  <c r="I5577" i="41" s="1"/>
  <c r="I5578" i="41" a="1"/>
  <c r="I5578" i="41" s="1"/>
  <c r="I5579" i="41" a="1"/>
  <c r="I5579" i="41" s="1"/>
  <c r="I5580" i="41" a="1"/>
  <c r="I5580" i="41" s="1"/>
  <c r="I5581" i="41" a="1"/>
  <c r="I5581" i="41" s="1"/>
  <c r="I5582" i="41" a="1"/>
  <c r="I5582" i="41" s="1"/>
  <c r="I5583" i="41" a="1"/>
  <c r="I5583" i="41" s="1"/>
  <c r="I5584" i="41" a="1"/>
  <c r="I5584" i="41" s="1"/>
  <c r="I5585" i="41" a="1"/>
  <c r="I5585" i="41" s="1"/>
  <c r="I5586" i="41" a="1"/>
  <c r="I5586" i="41" s="1"/>
  <c r="I5587" i="41" a="1"/>
  <c r="I5587" i="41" s="1"/>
  <c r="I5588" i="41" a="1"/>
  <c r="I5588" i="41" s="1"/>
  <c r="I5589" i="41" a="1"/>
  <c r="I5589" i="41" s="1"/>
  <c r="I5590" i="41" a="1"/>
  <c r="I5590" i="41" s="1"/>
  <c r="I5591" i="41" a="1"/>
  <c r="I5591" i="41" s="1"/>
  <c r="I5592" i="41" a="1"/>
  <c r="I5592" i="41" s="1"/>
  <c r="I5593" i="41" a="1"/>
  <c r="I5593" i="41" s="1"/>
  <c r="I5594" i="41" a="1"/>
  <c r="I5594" i="41" s="1"/>
  <c r="I5595" i="41" a="1"/>
  <c r="I5595" i="41" s="1"/>
  <c r="I5596" i="41" a="1"/>
  <c r="I5596" i="41" s="1"/>
  <c r="I5597" i="41" a="1"/>
  <c r="I5597" i="41" s="1"/>
  <c r="I5598" i="41" a="1"/>
  <c r="I5598" i="41" s="1"/>
  <c r="I5599" i="41" a="1"/>
  <c r="I5599" i="41" s="1"/>
  <c r="I5600" i="41" a="1"/>
  <c r="I5600" i="41" s="1"/>
  <c r="I5601" i="41" a="1"/>
  <c r="I5601" i="41" s="1"/>
  <c r="I5602" i="41" a="1"/>
  <c r="I5602" i="41" s="1"/>
  <c r="I5603" i="41" a="1"/>
  <c r="I5603" i="41" s="1"/>
  <c r="I5604" i="41" a="1"/>
  <c r="I5604" i="41" s="1"/>
  <c r="I5605" i="41" a="1"/>
  <c r="I5605" i="41" s="1"/>
  <c r="I5606" i="41" a="1"/>
  <c r="I5606" i="41" s="1"/>
  <c r="I5607" i="41" a="1"/>
  <c r="I5607" i="41" s="1"/>
  <c r="I5608" i="41" a="1"/>
  <c r="I5608" i="41" s="1"/>
  <c r="I5609" i="41" a="1"/>
  <c r="I5609" i="41" s="1"/>
  <c r="I5610" i="41" a="1"/>
  <c r="I5610" i="41" s="1"/>
  <c r="I5611" i="41" a="1"/>
  <c r="I5611" i="41" s="1"/>
  <c r="I5612" i="41" a="1"/>
  <c r="I5612" i="41" s="1"/>
  <c r="I5613" i="41" a="1"/>
  <c r="I5613" i="41" s="1"/>
  <c r="I5614" i="41" a="1"/>
  <c r="I5614" i="41" s="1"/>
  <c r="I5615" i="41" a="1"/>
  <c r="I5615" i="41" s="1"/>
  <c r="I5616" i="41" a="1"/>
  <c r="I5616" i="41" s="1"/>
  <c r="I5617" i="41" a="1"/>
  <c r="I5617" i="41" s="1"/>
  <c r="I5618" i="41" a="1"/>
  <c r="I5618" i="41" s="1"/>
  <c r="I5619" i="41" a="1"/>
  <c r="I5619" i="41" s="1"/>
  <c r="I5620" i="41" a="1"/>
  <c r="I5620" i="41" s="1"/>
  <c r="I5621" i="41" a="1"/>
  <c r="I5621" i="41" s="1"/>
  <c r="I5622" i="41" a="1"/>
  <c r="I5622" i="41" s="1"/>
  <c r="I5623" i="41" a="1"/>
  <c r="I5623" i="41" s="1"/>
  <c r="I5624" i="41" a="1"/>
  <c r="I5624" i="41" s="1"/>
  <c r="I5625" i="41" a="1"/>
  <c r="I5625" i="41" s="1"/>
  <c r="I5626" i="41" a="1"/>
  <c r="I5626" i="41" s="1"/>
  <c r="I5627" i="41" a="1"/>
  <c r="I5627" i="41" s="1"/>
  <c r="I5628" i="41" a="1"/>
  <c r="I5628" i="41" s="1"/>
  <c r="I5629" i="41" a="1"/>
  <c r="I5629" i="41" s="1"/>
  <c r="I5630" i="41" a="1"/>
  <c r="I5630" i="41" s="1"/>
  <c r="I5631" i="41" a="1"/>
  <c r="I5631" i="41" s="1"/>
  <c r="I5632" i="41" a="1"/>
  <c r="I5632" i="41" s="1"/>
  <c r="I5633" i="41" a="1"/>
  <c r="I5633" i="41" s="1"/>
  <c r="I5634" i="41" a="1"/>
  <c r="I5634" i="41" s="1"/>
  <c r="I5635" i="41" a="1"/>
  <c r="I5635" i="41" s="1"/>
  <c r="I5636" i="41" a="1"/>
  <c r="I5636" i="41" s="1"/>
  <c r="I5637" i="41" a="1"/>
  <c r="I5637" i="41" s="1"/>
  <c r="I5638" i="41" a="1"/>
  <c r="I5638" i="41" s="1"/>
  <c r="I5639" i="41" a="1"/>
  <c r="I5639" i="41" s="1"/>
  <c r="I5640" i="41" a="1"/>
  <c r="I5640" i="41" s="1"/>
  <c r="I5641" i="41" a="1"/>
  <c r="I5641" i="41" s="1"/>
  <c r="I5642" i="41" a="1"/>
  <c r="I5642" i="41" s="1"/>
  <c r="I5643" i="41" a="1"/>
  <c r="I5643" i="41" s="1"/>
  <c r="I5644" i="41" a="1"/>
  <c r="I5644" i="41" s="1"/>
  <c r="I5645" i="41" a="1"/>
  <c r="I5645" i="41" s="1"/>
  <c r="I5646" i="41" a="1"/>
  <c r="I5646" i="41" s="1"/>
  <c r="I5647" i="41" a="1"/>
  <c r="I5647" i="41" s="1"/>
  <c r="I5648" i="41" a="1"/>
  <c r="I5648" i="41" s="1"/>
  <c r="I5649" i="41" a="1"/>
  <c r="I5649" i="41" s="1"/>
  <c r="I5650" i="41" a="1"/>
  <c r="I5650" i="41" s="1"/>
  <c r="I5651" i="41" a="1"/>
  <c r="I5651" i="41" s="1"/>
  <c r="I5652" i="41" a="1"/>
  <c r="I5652" i="41" s="1"/>
  <c r="I5653" i="41" a="1"/>
  <c r="I5653" i="41" s="1"/>
  <c r="I5654" i="41" a="1"/>
  <c r="I5654" i="41" s="1"/>
  <c r="I5655" i="41" a="1"/>
  <c r="I5655" i="41" s="1"/>
  <c r="I5656" i="41" a="1"/>
  <c r="I5656" i="41" s="1"/>
  <c r="I5657" i="41" a="1"/>
  <c r="I5657" i="41" s="1"/>
  <c r="I5658" i="41" a="1"/>
  <c r="I5658" i="41" s="1"/>
  <c r="I5659" i="41" a="1"/>
  <c r="I5659" i="41" s="1"/>
  <c r="I5660" i="41" a="1"/>
  <c r="I5660" i="41" s="1"/>
  <c r="I5661" i="41" a="1"/>
  <c r="I5661" i="41" s="1"/>
  <c r="I5662" i="41" a="1"/>
  <c r="I5662" i="41" s="1"/>
  <c r="I5663" i="41" a="1"/>
  <c r="I5663" i="41" s="1"/>
  <c r="I5664" i="41" a="1"/>
  <c r="I5664" i="41" s="1"/>
  <c r="I5665" i="41" a="1"/>
  <c r="I5665" i="41" s="1"/>
  <c r="I5666" i="41" a="1"/>
  <c r="I5666" i="41" s="1"/>
  <c r="I5667" i="41" a="1"/>
  <c r="I5667" i="41" s="1"/>
  <c r="I5668" i="41" a="1"/>
  <c r="I5668" i="41" s="1"/>
  <c r="I5669" i="41" a="1"/>
  <c r="I5669" i="41" s="1"/>
  <c r="I5670" i="41" a="1"/>
  <c r="I5670" i="41" s="1"/>
  <c r="I5671" i="41" a="1"/>
  <c r="I5671" i="41" s="1"/>
  <c r="I5672" i="41" a="1"/>
  <c r="I5672" i="41" s="1"/>
  <c r="I5673" i="41" a="1"/>
  <c r="I5673" i="41" s="1"/>
  <c r="I5674" i="41" a="1"/>
  <c r="I5674" i="41" s="1"/>
  <c r="I5675" i="41" a="1"/>
  <c r="I5675" i="41" s="1"/>
  <c r="I5676" i="41" a="1"/>
  <c r="I5676" i="41" s="1"/>
  <c r="I5677" i="41" a="1"/>
  <c r="I5677" i="41" s="1"/>
  <c r="I5678" i="41" a="1"/>
  <c r="I5678" i="41" s="1"/>
  <c r="I5679" i="41" a="1"/>
  <c r="I5679" i="41" s="1"/>
  <c r="I5680" i="41" a="1"/>
  <c r="I5680" i="41" s="1"/>
  <c r="I5681" i="41" a="1"/>
  <c r="I5681" i="41" s="1"/>
  <c r="I5682" i="41" a="1"/>
  <c r="I5682" i="41" s="1"/>
  <c r="I5683" i="41" a="1"/>
  <c r="I5683" i="41" s="1"/>
  <c r="I5684" i="41" a="1"/>
  <c r="I5684" i="41" s="1"/>
  <c r="I5685" i="41" a="1"/>
  <c r="I5685" i="41" s="1"/>
  <c r="I5686" i="41" a="1"/>
  <c r="I5686" i="41" s="1"/>
  <c r="I5687" i="41" a="1"/>
  <c r="I5687" i="41" s="1"/>
  <c r="I5688" i="41" a="1"/>
  <c r="I5688" i="41" s="1"/>
  <c r="I5689" i="41" a="1"/>
  <c r="I5689" i="41" s="1"/>
  <c r="I5690" i="41" a="1"/>
  <c r="I5690" i="41" s="1"/>
  <c r="I5691" i="41" a="1"/>
  <c r="I5691" i="41" s="1"/>
  <c r="I5692" i="41" a="1"/>
  <c r="I5692" i="41" s="1"/>
  <c r="I5693" i="41" a="1"/>
  <c r="I5693" i="41" s="1"/>
  <c r="I5694" i="41" a="1"/>
  <c r="I5694" i="41" s="1"/>
  <c r="I5695" i="41" a="1"/>
  <c r="I5695" i="41" s="1"/>
  <c r="I5696" i="41" a="1"/>
  <c r="I5696" i="41" s="1"/>
  <c r="I5697" i="41" a="1"/>
  <c r="I5697" i="41" s="1"/>
  <c r="I5698" i="41" a="1"/>
  <c r="I5698" i="41" s="1"/>
  <c r="I5699" i="41" a="1"/>
  <c r="I5699" i="41" s="1"/>
  <c r="I5700" i="41" a="1"/>
  <c r="I5700" i="41" s="1"/>
  <c r="I5701" i="41" a="1"/>
  <c r="I5701" i="41" s="1"/>
  <c r="I5702" i="41" a="1"/>
  <c r="I5702" i="41" s="1"/>
  <c r="I5703" i="41" a="1"/>
  <c r="I5703" i="41" s="1"/>
  <c r="I5704" i="41" a="1"/>
  <c r="I5704" i="41" s="1"/>
  <c r="I5705" i="41" a="1"/>
  <c r="I5705" i="41" s="1"/>
  <c r="I5706" i="41" a="1"/>
  <c r="I5706" i="41" s="1"/>
  <c r="I5707" i="41" a="1"/>
  <c r="I5707" i="41" s="1"/>
  <c r="I5708" i="41" a="1"/>
  <c r="I5708" i="41" s="1"/>
  <c r="I5709" i="41" a="1"/>
  <c r="I5709" i="41" s="1"/>
  <c r="I5710" i="41" a="1"/>
  <c r="I5710" i="41" s="1"/>
  <c r="I5711" i="41" a="1"/>
  <c r="I5711" i="41" s="1"/>
  <c r="I5712" i="41" a="1"/>
  <c r="I5712" i="41" s="1"/>
  <c r="I5713" i="41" a="1"/>
  <c r="I5713" i="41" s="1"/>
  <c r="I5714" i="41" a="1"/>
  <c r="I5714" i="41" s="1"/>
  <c r="I5715" i="41" a="1"/>
  <c r="I5715" i="41" s="1"/>
  <c r="I5716" i="41" a="1"/>
  <c r="I5716" i="41" s="1"/>
  <c r="I5717" i="41" a="1"/>
  <c r="I5717" i="41" s="1"/>
  <c r="I5718" i="41" a="1"/>
  <c r="I5718" i="41" s="1"/>
  <c r="I5719" i="41" a="1"/>
  <c r="I5719" i="41" s="1"/>
  <c r="I5720" i="41" a="1"/>
  <c r="I5720" i="41" s="1"/>
  <c r="I5721" i="41" a="1"/>
  <c r="I5721" i="41" s="1"/>
  <c r="I5722" i="41" a="1"/>
  <c r="I5722" i="41" s="1"/>
  <c r="I5723" i="41" a="1"/>
  <c r="I5723" i="41" s="1"/>
  <c r="I5724" i="41" a="1"/>
  <c r="I5724" i="41" s="1"/>
  <c r="I5725" i="41" a="1"/>
  <c r="I5725" i="41" s="1"/>
  <c r="I5726" i="41" a="1"/>
  <c r="I5726" i="41" s="1"/>
  <c r="I5727" i="41" a="1"/>
  <c r="I5727" i="41" s="1"/>
  <c r="I5728" i="41" a="1"/>
  <c r="I5728" i="41" s="1"/>
  <c r="I5729" i="41" a="1"/>
  <c r="I5729" i="41" s="1"/>
  <c r="I5730" i="41" a="1"/>
  <c r="I5730" i="41" s="1"/>
  <c r="I5731" i="41" a="1"/>
  <c r="I5731" i="41" s="1"/>
  <c r="I5732" i="41" a="1"/>
  <c r="I5732" i="41" s="1"/>
  <c r="I5733" i="41" a="1"/>
  <c r="I5733" i="41" s="1"/>
  <c r="I5734" i="41" a="1"/>
  <c r="I5734" i="41" s="1"/>
  <c r="I5735" i="41" a="1"/>
  <c r="I5735" i="41" s="1"/>
  <c r="I5736" i="41" a="1"/>
  <c r="I5736" i="41" s="1"/>
  <c r="I5737" i="41" a="1"/>
  <c r="I5737" i="41" s="1"/>
  <c r="I5738" i="41" a="1"/>
  <c r="I5738" i="41" s="1"/>
  <c r="I5739" i="41" a="1"/>
  <c r="I5739" i="41" s="1"/>
  <c r="I5740" i="41" a="1"/>
  <c r="I5740" i="41" s="1"/>
  <c r="I5741" i="41" a="1"/>
  <c r="I5741" i="41" s="1"/>
  <c r="I5742" i="41" a="1"/>
  <c r="I5742" i="41" s="1"/>
  <c r="I5743" i="41" a="1"/>
  <c r="I5743" i="41" s="1"/>
  <c r="I5744" i="41" a="1"/>
  <c r="I5744" i="41" s="1"/>
  <c r="I5745" i="41" a="1"/>
  <c r="I5745" i="41" s="1"/>
  <c r="I5746" i="41" a="1"/>
  <c r="I5746" i="41" s="1"/>
  <c r="I5747" i="41" a="1"/>
  <c r="I5747" i="41" s="1"/>
  <c r="I5748" i="41" a="1"/>
  <c r="I5748" i="41" s="1"/>
  <c r="I5749" i="41" a="1"/>
  <c r="I5749" i="41" s="1"/>
  <c r="I5750" i="41" a="1"/>
  <c r="I5750" i="41" s="1"/>
  <c r="I5751" i="41" a="1"/>
  <c r="I5751" i="41" s="1"/>
  <c r="I5752" i="41" a="1"/>
  <c r="I5752" i="41" s="1"/>
  <c r="I5753" i="41" a="1"/>
  <c r="I5753" i="41" s="1"/>
  <c r="I5754" i="41" a="1"/>
  <c r="I5754" i="41" s="1"/>
  <c r="I5755" i="41" a="1"/>
  <c r="I5755" i="41" s="1"/>
  <c r="I5756" i="41" a="1"/>
  <c r="I5756" i="41" s="1"/>
  <c r="I5757" i="41" a="1"/>
  <c r="I5757" i="41" s="1"/>
  <c r="I5758" i="41" a="1"/>
  <c r="I5758" i="41" s="1"/>
  <c r="I5759" i="41" a="1"/>
  <c r="I5759" i="41" s="1"/>
  <c r="I5760" i="41" a="1"/>
  <c r="I5760" i="41" s="1"/>
  <c r="I5761" i="41" a="1"/>
  <c r="I5761" i="41" s="1"/>
  <c r="I5762" i="41" a="1"/>
  <c r="I5762" i="41" s="1"/>
  <c r="I5763" i="41" a="1"/>
  <c r="I5763" i="41" s="1"/>
  <c r="I5764" i="41" a="1"/>
  <c r="I5764" i="41" s="1"/>
  <c r="I5765" i="41" a="1"/>
  <c r="I5765" i="41" s="1"/>
  <c r="I5766" i="41" a="1"/>
  <c r="I5766" i="41" s="1"/>
  <c r="I5767" i="41" a="1"/>
  <c r="I5767" i="41" s="1"/>
  <c r="I5768" i="41" a="1"/>
  <c r="I5768" i="41" s="1"/>
  <c r="I5769" i="41" a="1"/>
  <c r="I5769" i="41" s="1"/>
  <c r="I5770" i="41" a="1"/>
  <c r="I5770" i="41" s="1"/>
  <c r="I5771" i="41" a="1"/>
  <c r="I5771" i="41" s="1"/>
  <c r="I5772" i="41" a="1"/>
  <c r="I5772" i="41" s="1"/>
  <c r="I5773" i="41" a="1"/>
  <c r="I5773" i="41" s="1"/>
  <c r="I5774" i="41" a="1"/>
  <c r="I5774" i="41" s="1"/>
  <c r="I5775" i="41" a="1"/>
  <c r="I5775" i="41" s="1"/>
  <c r="I5776" i="41" a="1"/>
  <c r="I5776" i="41" s="1"/>
  <c r="I5777" i="41" a="1"/>
  <c r="I5777" i="41" s="1"/>
  <c r="I5778" i="41" a="1"/>
  <c r="I5778" i="41" s="1"/>
  <c r="I5779" i="41" a="1"/>
  <c r="I5779" i="41" s="1"/>
  <c r="I5780" i="41" a="1"/>
  <c r="I5780" i="41" s="1"/>
  <c r="I5781" i="41" a="1"/>
  <c r="I5781" i="41" s="1"/>
  <c r="I5782" i="41" a="1"/>
  <c r="I5782" i="41" s="1"/>
  <c r="I5783" i="41" a="1"/>
  <c r="I5783" i="41" s="1"/>
  <c r="I5784" i="41" a="1"/>
  <c r="I5784" i="41" s="1"/>
  <c r="I5785" i="41" a="1"/>
  <c r="I5785" i="41" s="1"/>
  <c r="I5786" i="41" a="1"/>
  <c r="I5786" i="41" s="1"/>
  <c r="I5787" i="41" a="1"/>
  <c r="I5787" i="41" s="1"/>
  <c r="I5788" i="41" a="1"/>
  <c r="I5788" i="41" s="1"/>
  <c r="I5789" i="41" a="1"/>
  <c r="I5789" i="41" s="1"/>
  <c r="I5790" i="41" a="1"/>
  <c r="I5790" i="41" s="1"/>
  <c r="I5791" i="41" a="1"/>
  <c r="I5791" i="41" s="1"/>
  <c r="I5792" i="41" a="1"/>
  <c r="I5792" i="41" s="1"/>
  <c r="I5793" i="41" a="1"/>
  <c r="I5793" i="41" s="1"/>
  <c r="I5794" i="41" a="1"/>
  <c r="I5794" i="41" s="1"/>
  <c r="I5795" i="41" a="1"/>
  <c r="I5795" i="41" s="1"/>
  <c r="I5796" i="41" a="1"/>
  <c r="I5796" i="41" s="1"/>
  <c r="I5797" i="41" a="1"/>
  <c r="I5797" i="41" s="1"/>
  <c r="I5798" i="41" a="1"/>
  <c r="I5798" i="41" s="1"/>
  <c r="I5799" i="41" a="1"/>
  <c r="I5799" i="41" s="1"/>
  <c r="I5800" i="41" a="1"/>
  <c r="I5800" i="41" s="1"/>
  <c r="I5801" i="41" a="1"/>
  <c r="I5801" i="41" s="1"/>
  <c r="I5802" i="41" a="1"/>
  <c r="I5802" i="41" s="1"/>
  <c r="I5803" i="41" a="1"/>
  <c r="I5803" i="41" s="1"/>
  <c r="I5804" i="41" a="1"/>
  <c r="I5804" i="41" s="1"/>
  <c r="I5805" i="41" a="1"/>
  <c r="I5805" i="41" s="1"/>
  <c r="I5806" i="41" a="1"/>
  <c r="I5806" i="41" s="1"/>
  <c r="I5807" i="41" a="1"/>
  <c r="I5807" i="41" s="1"/>
  <c r="I5808" i="41" a="1"/>
  <c r="I5808" i="41" s="1"/>
  <c r="I5809" i="41" a="1"/>
  <c r="I5809" i="41" s="1"/>
  <c r="I5810" i="41" a="1"/>
  <c r="I5810" i="41" s="1"/>
  <c r="I5811" i="41" a="1"/>
  <c r="I5811" i="41" s="1"/>
  <c r="I5812" i="41" a="1"/>
  <c r="I5812" i="41" s="1"/>
  <c r="I5813" i="41" a="1"/>
  <c r="I5813" i="41" s="1"/>
  <c r="I5814" i="41" a="1"/>
  <c r="I5814" i="41" s="1"/>
  <c r="I5815" i="41" a="1"/>
  <c r="I5815" i="41" s="1"/>
  <c r="I5816" i="41" a="1"/>
  <c r="I5816" i="41" s="1"/>
  <c r="I5817" i="41" a="1"/>
  <c r="I5817" i="41" s="1"/>
  <c r="I5818" i="41" a="1"/>
  <c r="I5818" i="41" s="1"/>
  <c r="I5819" i="41" a="1"/>
  <c r="I5819" i="41" s="1"/>
  <c r="I5820" i="41" a="1"/>
  <c r="I5820" i="41" s="1"/>
  <c r="I5821" i="41" a="1"/>
  <c r="I5821" i="41" s="1"/>
  <c r="I5822" i="41" a="1"/>
  <c r="I5822" i="41" s="1"/>
  <c r="I5823" i="41" a="1"/>
  <c r="I5823" i="41" s="1"/>
  <c r="I5824" i="41" a="1"/>
  <c r="I5824" i="41" s="1"/>
  <c r="I5825" i="41" a="1"/>
  <c r="I5825" i="41" s="1"/>
  <c r="I5826" i="41" a="1"/>
  <c r="I5826" i="41" s="1"/>
  <c r="I5827" i="41" a="1"/>
  <c r="I5827" i="41" s="1"/>
  <c r="I5828" i="41" a="1"/>
  <c r="I5828" i="41" s="1"/>
  <c r="I5829" i="41" a="1"/>
  <c r="I5829" i="41" s="1"/>
  <c r="I5830" i="41" a="1"/>
  <c r="I5830" i="41" s="1"/>
  <c r="I5831" i="41" a="1"/>
  <c r="I5831" i="41" s="1"/>
  <c r="I5832" i="41" a="1"/>
  <c r="I5832" i="41" s="1"/>
  <c r="I5833" i="41" a="1"/>
  <c r="I5833" i="41" s="1"/>
  <c r="I5834" i="41" a="1"/>
  <c r="I5834" i="41" s="1"/>
  <c r="I5835" i="41" a="1"/>
  <c r="I5835" i="41" s="1"/>
  <c r="I5836" i="41" a="1"/>
  <c r="I5836" i="41" s="1"/>
  <c r="I5837" i="41" a="1"/>
  <c r="I5837" i="41" s="1"/>
  <c r="I5838" i="41" a="1"/>
  <c r="I5838" i="41" s="1"/>
  <c r="I5839" i="41" a="1"/>
  <c r="I5839" i="41" s="1"/>
  <c r="I5840" i="41" a="1"/>
  <c r="I5840" i="41" s="1"/>
  <c r="I5841" i="41" a="1"/>
  <c r="I5841" i="41" s="1"/>
  <c r="I5842" i="41" a="1"/>
  <c r="I5842" i="41" s="1"/>
  <c r="I5843" i="41" a="1"/>
  <c r="I5843" i="41" s="1"/>
  <c r="I5844" i="41" a="1"/>
  <c r="I5844" i="41" s="1"/>
  <c r="I5845" i="41" a="1"/>
  <c r="I5845" i="41" s="1"/>
  <c r="I5846" i="41" a="1"/>
  <c r="I5846" i="41" s="1"/>
  <c r="I5847" i="41" a="1"/>
  <c r="I5847" i="41" s="1"/>
  <c r="I5848" i="41" a="1"/>
  <c r="I5848" i="41" s="1"/>
  <c r="I5849" i="41" a="1"/>
  <c r="I5849" i="41" s="1"/>
  <c r="I5850" i="41" a="1"/>
  <c r="I5850" i="41" s="1"/>
  <c r="I5851" i="41" a="1"/>
  <c r="I5851" i="41" s="1"/>
  <c r="I5852" i="41" a="1"/>
  <c r="I5852" i="41" s="1"/>
  <c r="I5853" i="41" a="1"/>
  <c r="I5853" i="41" s="1"/>
  <c r="I5854" i="41" a="1"/>
  <c r="I5854" i="41" s="1"/>
  <c r="I5855" i="41" a="1"/>
  <c r="I5855" i="41" s="1"/>
  <c r="I5856" i="41" a="1"/>
  <c r="I5856" i="41" s="1"/>
  <c r="I5857" i="41" a="1"/>
  <c r="I5857" i="41" s="1"/>
  <c r="I5858" i="41" a="1"/>
  <c r="I5858" i="41" s="1"/>
  <c r="I5859" i="41" a="1"/>
  <c r="I5859" i="41" s="1"/>
  <c r="I5860" i="41" a="1"/>
  <c r="I5860" i="41" s="1"/>
  <c r="I5861" i="41" a="1"/>
  <c r="I5861" i="41" s="1"/>
  <c r="I5862" i="41" a="1"/>
  <c r="I5862" i="41" s="1"/>
  <c r="I5863" i="41" a="1"/>
  <c r="I5863" i="41" s="1"/>
  <c r="I5864" i="41" a="1"/>
  <c r="I5864" i="41" s="1"/>
  <c r="I5865" i="41" a="1"/>
  <c r="I5865" i="41" s="1"/>
  <c r="I5866" i="41" a="1"/>
  <c r="I5866" i="41" s="1"/>
  <c r="I5867" i="41" a="1"/>
  <c r="I5867" i="41" s="1"/>
  <c r="I5868" i="41" a="1"/>
  <c r="I5868" i="41" s="1"/>
  <c r="I5869" i="41" a="1"/>
  <c r="I5869" i="41" s="1"/>
  <c r="I5870" i="41" a="1"/>
  <c r="I5870" i="41" s="1"/>
  <c r="I5871" i="41" a="1"/>
  <c r="I5871" i="41" s="1"/>
  <c r="I5872" i="41" a="1"/>
  <c r="I5872" i="41" s="1"/>
  <c r="I5873" i="41" a="1"/>
  <c r="I5873" i="41" s="1"/>
  <c r="I5874" i="41" a="1"/>
  <c r="I5874" i="41" s="1"/>
  <c r="I5875" i="41" a="1"/>
  <c r="I5875" i="41" s="1"/>
  <c r="I5876" i="41" a="1"/>
  <c r="I5876" i="41" s="1"/>
  <c r="I5877" i="41" a="1"/>
  <c r="I5877" i="41" s="1"/>
  <c r="I5878" i="41" a="1"/>
  <c r="I5878" i="41" s="1"/>
  <c r="I5879" i="41" a="1"/>
  <c r="I5879" i="41" s="1"/>
  <c r="I5880" i="41" a="1"/>
  <c r="I5880" i="41" s="1"/>
  <c r="I5881" i="41" a="1"/>
  <c r="I5881" i="41" s="1"/>
  <c r="I5882" i="41" a="1"/>
  <c r="I5882" i="41" s="1"/>
  <c r="I5883" i="41" a="1"/>
  <c r="I5883" i="41" s="1"/>
  <c r="I5884" i="41" a="1"/>
  <c r="I5884" i="41" s="1"/>
  <c r="I5885" i="41" a="1"/>
  <c r="I5885" i="41" s="1"/>
  <c r="I5886" i="41" a="1"/>
  <c r="I5886" i="41" s="1"/>
  <c r="I5887" i="41" a="1"/>
  <c r="I5887" i="41" s="1"/>
  <c r="I5888" i="41" a="1"/>
  <c r="I5888" i="41" s="1"/>
  <c r="I5889" i="41" a="1"/>
  <c r="I5889" i="41" s="1"/>
  <c r="I5890" i="41" a="1"/>
  <c r="I5890" i="41" s="1"/>
  <c r="I5891" i="41" a="1"/>
  <c r="I5891" i="41" s="1"/>
  <c r="I5892" i="41" a="1"/>
  <c r="I5892" i="41" s="1"/>
  <c r="I5893" i="41" a="1"/>
  <c r="I5893" i="41" s="1"/>
  <c r="I5894" i="41" a="1"/>
  <c r="I5894" i="41" s="1"/>
  <c r="I5895" i="41" a="1"/>
  <c r="I5895" i="41" s="1"/>
  <c r="I5896" i="41" a="1"/>
  <c r="I5896" i="41" s="1"/>
  <c r="I5897" i="41" a="1"/>
  <c r="I5897" i="41" s="1"/>
  <c r="I5898" i="41" a="1"/>
  <c r="I5898" i="41" s="1"/>
  <c r="I5899" i="41" a="1"/>
  <c r="I5899" i="41" s="1"/>
  <c r="I5900" i="41" a="1"/>
  <c r="I5900" i="41" s="1"/>
  <c r="I5901" i="41" a="1"/>
  <c r="I5901" i="41" s="1"/>
  <c r="I5902" i="41" a="1"/>
  <c r="I5902" i="41" s="1"/>
  <c r="I5903" i="41" a="1"/>
  <c r="I5903" i="41" s="1"/>
  <c r="I5904" i="41" a="1"/>
  <c r="I5904" i="41" s="1"/>
  <c r="I5905" i="41" a="1"/>
  <c r="I5905" i="41" s="1"/>
  <c r="I5906" i="41" a="1"/>
  <c r="I5906" i="41" s="1"/>
  <c r="I5907" i="41" a="1"/>
  <c r="I5907" i="41" s="1"/>
  <c r="I5908" i="41" a="1"/>
  <c r="I5908" i="41" s="1"/>
  <c r="I5909" i="41" a="1"/>
  <c r="I5909" i="41" s="1"/>
  <c r="I5910" i="41" a="1"/>
  <c r="I5910" i="41" s="1"/>
  <c r="I5911" i="41" a="1"/>
  <c r="I5911" i="41" s="1"/>
  <c r="I5912" i="41" a="1"/>
  <c r="I5912" i="41" s="1"/>
  <c r="I5913" i="41" a="1"/>
  <c r="I5913" i="41" s="1"/>
  <c r="I5914" i="41" a="1"/>
  <c r="I5914" i="41" s="1"/>
  <c r="I5915" i="41" a="1"/>
  <c r="I5915" i="41" s="1"/>
  <c r="I5916" i="41" a="1"/>
  <c r="I5916" i="41" s="1"/>
  <c r="I5917" i="41" a="1"/>
  <c r="I5917" i="41" s="1"/>
  <c r="I5918" i="41" a="1"/>
  <c r="I5918" i="41" s="1"/>
  <c r="I5919" i="41" a="1"/>
  <c r="I5919" i="41" s="1"/>
  <c r="I5920" i="41" a="1"/>
  <c r="I5920" i="41" s="1"/>
  <c r="I5921" i="41" a="1"/>
  <c r="I5921" i="41" s="1"/>
  <c r="I5922" i="41" a="1"/>
  <c r="I5922" i="41" s="1"/>
  <c r="I5923" i="41" a="1"/>
  <c r="I5923" i="41" s="1"/>
  <c r="I5924" i="41" a="1"/>
  <c r="I5924" i="41" s="1"/>
  <c r="I5925" i="41" a="1"/>
  <c r="I5925" i="41" s="1"/>
  <c r="I5926" i="41" a="1"/>
  <c r="I5926" i="41" s="1"/>
  <c r="I5927" i="41" a="1"/>
  <c r="I5927" i="41" s="1"/>
  <c r="I5928" i="41" a="1"/>
  <c r="I5928" i="41" s="1"/>
  <c r="I5929" i="41" a="1"/>
  <c r="I5929" i="41" s="1"/>
  <c r="I5930" i="41" a="1"/>
  <c r="I5930" i="41" s="1"/>
  <c r="I5931" i="41" a="1"/>
  <c r="I5931" i="41" s="1"/>
  <c r="I5932" i="41" a="1"/>
  <c r="I5932" i="41" s="1"/>
  <c r="I5933" i="41" a="1"/>
  <c r="I5933" i="41" s="1"/>
  <c r="I5934" i="41" a="1"/>
  <c r="I5934" i="41" s="1"/>
  <c r="I5935" i="41" a="1"/>
  <c r="I5935" i="41" s="1"/>
  <c r="I5936" i="41" a="1"/>
  <c r="I5936" i="41" s="1"/>
  <c r="I5937" i="41" a="1"/>
  <c r="I5937" i="41" s="1"/>
  <c r="I5938" i="41" a="1"/>
  <c r="I5938" i="41" s="1"/>
  <c r="I5939" i="41" a="1"/>
  <c r="I5939" i="41" s="1"/>
  <c r="I5940" i="41" a="1"/>
  <c r="I5940" i="41" s="1"/>
  <c r="I5941" i="41" a="1"/>
  <c r="I5941" i="41" s="1"/>
  <c r="I5942" i="41" a="1"/>
  <c r="I5942" i="41" s="1"/>
  <c r="I5943" i="41" a="1"/>
  <c r="I5943" i="41" s="1"/>
  <c r="I5944" i="41" a="1"/>
  <c r="I5944" i="41" s="1"/>
  <c r="I5945" i="41" a="1"/>
  <c r="I5945" i="41" s="1"/>
  <c r="I5946" i="41" a="1"/>
  <c r="I5946" i="41" s="1"/>
  <c r="I5947" i="41" a="1"/>
  <c r="I5947" i="41" s="1"/>
  <c r="I5948" i="41" a="1"/>
  <c r="I5948" i="41" s="1"/>
  <c r="I5949" i="41" a="1"/>
  <c r="I5949" i="41" s="1"/>
  <c r="I5950" i="41" a="1"/>
  <c r="I5950" i="41" s="1"/>
  <c r="I5951" i="41" a="1"/>
  <c r="I5951" i="41" s="1"/>
  <c r="I5952" i="41" a="1"/>
  <c r="I5952" i="41" s="1"/>
  <c r="I5953" i="41" a="1"/>
  <c r="I5953" i="41" s="1"/>
  <c r="I5954" i="41" a="1"/>
  <c r="I5954" i="41" s="1"/>
  <c r="I5955" i="41" a="1"/>
  <c r="I5955" i="41" s="1"/>
  <c r="I5956" i="41" a="1"/>
  <c r="I5956" i="41" s="1"/>
  <c r="I5957" i="41" a="1"/>
  <c r="I5957" i="41" s="1"/>
  <c r="I5958" i="41" a="1"/>
  <c r="I5958" i="41" s="1"/>
  <c r="I5959" i="41" a="1"/>
  <c r="I5959" i="41" s="1"/>
  <c r="I5960" i="41" a="1"/>
  <c r="I5960" i="41" s="1"/>
  <c r="I5961" i="41" a="1"/>
  <c r="I5961" i="41" s="1"/>
  <c r="I5962" i="41" a="1"/>
  <c r="I5962" i="41" s="1"/>
  <c r="I5963" i="41" a="1"/>
  <c r="I5963" i="41" s="1"/>
  <c r="I5964" i="41" a="1"/>
  <c r="I5964" i="41" s="1"/>
  <c r="I5965" i="41" a="1"/>
  <c r="I5965" i="41" s="1"/>
  <c r="I5966" i="41" a="1"/>
  <c r="I5966" i="41" s="1"/>
  <c r="I5967" i="41" a="1"/>
  <c r="I5967" i="41" s="1"/>
  <c r="I5968" i="41" a="1"/>
  <c r="I5968" i="41" s="1"/>
  <c r="I5969" i="41" a="1"/>
  <c r="I5969" i="41" s="1"/>
  <c r="I5970" i="41" a="1"/>
  <c r="I5970" i="41" s="1"/>
  <c r="I5971" i="41" a="1"/>
  <c r="I5971" i="41" s="1"/>
  <c r="I5972" i="41" a="1"/>
  <c r="I5972" i="41" s="1"/>
  <c r="I5973" i="41" a="1"/>
  <c r="I5973" i="41" s="1"/>
  <c r="I5974" i="41" a="1"/>
  <c r="I5974" i="41" s="1"/>
  <c r="I5975" i="41" a="1"/>
  <c r="I5975" i="41" s="1"/>
  <c r="I5976" i="41" a="1"/>
  <c r="I5976" i="41" s="1"/>
  <c r="I5977" i="41" a="1"/>
  <c r="I5977" i="41" s="1"/>
  <c r="I5978" i="41" a="1"/>
  <c r="I5978" i="41" s="1"/>
  <c r="I5979" i="41" a="1"/>
  <c r="I5979" i="41" s="1"/>
  <c r="I5980" i="41" a="1"/>
  <c r="I5980" i="41" s="1"/>
  <c r="I5981" i="41" a="1"/>
  <c r="I5981" i="41" s="1"/>
  <c r="I5982" i="41" a="1"/>
  <c r="I5982" i="41" s="1"/>
  <c r="I5983" i="41" a="1"/>
  <c r="I5983" i="41" s="1"/>
  <c r="I5984" i="41" a="1"/>
  <c r="I5984" i="41" s="1"/>
  <c r="I5985" i="41" a="1"/>
  <c r="I5985" i="41" s="1"/>
  <c r="I5986" i="41" a="1"/>
  <c r="I5986" i="41" s="1"/>
  <c r="I5987" i="41" a="1"/>
  <c r="I5987" i="41" s="1"/>
  <c r="I5988" i="41" a="1"/>
  <c r="I5988" i="41" s="1"/>
  <c r="I5989" i="41" a="1"/>
  <c r="I5989" i="41" s="1"/>
  <c r="I5990" i="41" a="1"/>
  <c r="I5990" i="41" s="1"/>
  <c r="I5991" i="41" a="1"/>
  <c r="I5991" i="41" s="1"/>
  <c r="I5992" i="41" a="1"/>
  <c r="I5992" i="41" s="1"/>
  <c r="I5993" i="41" a="1"/>
  <c r="I5993" i="41" s="1"/>
  <c r="I5994" i="41" a="1"/>
  <c r="I5994" i="41" s="1"/>
  <c r="I5995" i="41" a="1"/>
  <c r="I5995" i="41" s="1"/>
  <c r="I5996" i="41" a="1"/>
  <c r="I5996" i="41" s="1"/>
  <c r="I5997" i="41" a="1"/>
  <c r="I5997" i="41" s="1"/>
  <c r="I5998" i="41" a="1"/>
  <c r="I5998" i="41" s="1"/>
  <c r="I5999" i="41" a="1"/>
  <c r="I5999" i="41" s="1"/>
  <c r="I6000" i="41" a="1"/>
  <c r="I6000" i="41" s="1"/>
  <c r="I6001" i="41" a="1"/>
  <c r="I6001" i="41" s="1"/>
  <c r="I6002" i="41" a="1"/>
  <c r="I6002" i="41" s="1"/>
  <c r="I6003" i="41" a="1"/>
  <c r="I6003" i="41" s="1"/>
  <c r="I6004" i="41" a="1"/>
  <c r="I6004" i="41" s="1"/>
  <c r="I6005" i="41" a="1"/>
  <c r="I6005" i="41" s="1"/>
  <c r="I6006" i="41" a="1"/>
  <c r="I6006" i="41" s="1"/>
  <c r="I6007" i="41" a="1"/>
  <c r="I6007" i="41" s="1"/>
  <c r="I6008" i="41" a="1"/>
  <c r="I6008" i="41" s="1"/>
  <c r="I6009" i="41" a="1"/>
  <c r="I6009" i="41" s="1"/>
  <c r="I6010" i="41" a="1"/>
  <c r="I6010" i="41" s="1"/>
  <c r="I6011" i="41" a="1"/>
  <c r="I6011" i="41" s="1"/>
  <c r="I6012" i="41" a="1"/>
  <c r="I6012" i="41" s="1"/>
  <c r="I6013" i="41" a="1"/>
  <c r="I6013" i="41" s="1"/>
  <c r="I6014" i="41" a="1"/>
  <c r="I6014" i="41" s="1"/>
  <c r="I6015" i="41" a="1"/>
  <c r="I6015" i="41" s="1"/>
  <c r="I6016" i="41" a="1"/>
  <c r="I6016" i="41" s="1"/>
  <c r="I6017" i="41" a="1"/>
  <c r="I6017" i="41" s="1"/>
  <c r="I6018" i="41" a="1"/>
  <c r="I6018" i="41" s="1"/>
  <c r="I6019" i="41" a="1"/>
  <c r="I6019" i="41" s="1"/>
  <c r="I6020" i="41" a="1"/>
  <c r="I6020" i="41" s="1"/>
  <c r="I6021" i="41" a="1"/>
  <c r="I6021" i="41" s="1"/>
  <c r="I6022" i="41" a="1"/>
  <c r="I6022" i="41" s="1"/>
  <c r="I6023" i="41" a="1"/>
  <c r="I6023" i="41" s="1"/>
  <c r="I6024" i="41" a="1"/>
  <c r="I6024" i="41" s="1"/>
  <c r="I6025" i="41" a="1"/>
  <c r="I6025" i="41" s="1"/>
  <c r="I6026" i="41" a="1"/>
  <c r="I6026" i="41" s="1"/>
  <c r="I6027" i="41" a="1"/>
  <c r="I6027" i="41" s="1"/>
  <c r="I6028" i="41" a="1"/>
  <c r="I6028" i="41" s="1"/>
  <c r="I6029" i="41" a="1"/>
  <c r="I6029" i="41" s="1"/>
  <c r="I6030" i="41" a="1"/>
  <c r="I6030" i="41" s="1"/>
  <c r="I6031" i="41" a="1"/>
  <c r="I6031" i="41" s="1"/>
  <c r="I6032" i="41" a="1"/>
  <c r="I6032" i="41" s="1"/>
  <c r="I6033" i="41" a="1"/>
  <c r="I6033" i="41" s="1"/>
  <c r="I6034" i="41" a="1"/>
  <c r="I6034" i="41" s="1"/>
  <c r="I6035" i="41" a="1"/>
  <c r="I6035" i="41" s="1"/>
  <c r="I6036" i="41" a="1"/>
  <c r="I6036" i="41" s="1"/>
  <c r="I6037" i="41" a="1"/>
  <c r="I6037" i="41" s="1"/>
  <c r="I6038" i="41" a="1"/>
  <c r="I6038" i="41" s="1"/>
  <c r="I6039" i="41" a="1"/>
  <c r="I6039" i="41" s="1"/>
  <c r="I6040" i="41" a="1"/>
  <c r="I6040" i="41" s="1"/>
  <c r="I6041" i="41" a="1"/>
  <c r="I6041" i="41" s="1"/>
  <c r="I6042" i="41" a="1"/>
  <c r="I6042" i="41" s="1"/>
  <c r="I6043" i="41" a="1"/>
  <c r="I6043" i="41" s="1"/>
  <c r="I6044" i="41" a="1"/>
  <c r="I6044" i="41" s="1"/>
  <c r="I6045" i="41" a="1"/>
  <c r="I6045" i="41" s="1"/>
  <c r="I6046" i="41" a="1"/>
  <c r="I6046" i="41" s="1"/>
  <c r="I6047" i="41" a="1"/>
  <c r="I6047" i="41" s="1"/>
  <c r="I6048" i="41" a="1"/>
  <c r="I6048" i="41" s="1"/>
  <c r="I6049" i="41" a="1"/>
  <c r="I6049" i="41" s="1"/>
  <c r="I6050" i="41" a="1"/>
  <c r="I6050" i="41" s="1"/>
  <c r="I6051" i="41" a="1"/>
  <c r="I6051" i="41" s="1"/>
  <c r="I6052" i="41" a="1"/>
  <c r="I6052" i="41" s="1"/>
  <c r="I6053" i="41" a="1"/>
  <c r="I6053" i="41" s="1"/>
  <c r="I6054" i="41" a="1"/>
  <c r="I6054" i="41" s="1"/>
  <c r="I6055" i="41" a="1"/>
  <c r="I6055" i="41" s="1"/>
  <c r="I6056" i="41" a="1"/>
  <c r="I6056" i="41" s="1"/>
  <c r="I6057" i="41" a="1"/>
  <c r="I6057" i="41" s="1"/>
  <c r="I6058" i="41" a="1"/>
  <c r="I6058" i="41" s="1"/>
  <c r="I6059" i="41" a="1"/>
  <c r="I6059" i="41" s="1"/>
  <c r="I6060" i="41" a="1"/>
  <c r="I6060" i="41" s="1"/>
  <c r="I6061" i="41" a="1"/>
  <c r="I6061" i="41" s="1"/>
  <c r="I6062" i="41" a="1"/>
  <c r="I6062" i="41" s="1"/>
  <c r="I6063" i="41" a="1"/>
  <c r="I6063" i="41" s="1"/>
  <c r="I6064" i="41" a="1"/>
  <c r="I6064" i="41" s="1"/>
  <c r="I6065" i="41" a="1"/>
  <c r="I6065" i="41" s="1"/>
  <c r="I6066" i="41" a="1"/>
  <c r="I6066" i="41" s="1"/>
  <c r="I6067" i="41" a="1"/>
  <c r="I6067" i="41" s="1"/>
  <c r="I6068" i="41" a="1"/>
  <c r="I6068" i="41" s="1"/>
  <c r="I6069" i="41" a="1"/>
  <c r="I6069" i="41" s="1"/>
  <c r="I6070" i="41" a="1"/>
  <c r="I6070" i="41" s="1"/>
  <c r="I6071" i="41" a="1"/>
  <c r="I6071" i="41" s="1"/>
  <c r="I6072" i="41" a="1"/>
  <c r="I6072" i="41" s="1"/>
  <c r="I6073" i="41" a="1"/>
  <c r="I6073" i="41" s="1"/>
  <c r="I6074" i="41" a="1"/>
  <c r="I6074" i="41" s="1"/>
  <c r="I6075" i="41" a="1"/>
  <c r="I6075" i="41" s="1"/>
  <c r="I6076" i="41" a="1"/>
  <c r="I6076" i="41" s="1"/>
  <c r="I6077" i="41" a="1"/>
  <c r="I6077" i="41" s="1"/>
  <c r="I6078" i="41" a="1"/>
  <c r="I6078" i="41" s="1"/>
  <c r="I6079" i="41" a="1"/>
  <c r="I6079" i="41" s="1"/>
  <c r="I6080" i="41" a="1"/>
  <c r="I6080" i="41" s="1"/>
  <c r="I6081" i="41" a="1"/>
  <c r="I6081" i="41" s="1"/>
  <c r="I6082" i="41" a="1"/>
  <c r="I6082" i="41" s="1"/>
  <c r="I6083" i="41" a="1"/>
  <c r="I6083" i="41" s="1"/>
  <c r="I6084" i="41" a="1"/>
  <c r="I6084" i="41" s="1"/>
  <c r="I6085" i="41" a="1"/>
  <c r="I6085" i="41" s="1"/>
  <c r="I6086" i="41" a="1"/>
  <c r="I6086" i="41" s="1"/>
  <c r="I6087" i="41" a="1"/>
  <c r="I6087" i="41" s="1"/>
  <c r="I6088" i="41" a="1"/>
  <c r="I6088" i="41" s="1"/>
  <c r="I6089" i="41" a="1"/>
  <c r="I6089" i="41" s="1"/>
  <c r="I6090" i="41" a="1"/>
  <c r="I6090" i="41" s="1"/>
  <c r="I6091" i="41" a="1"/>
  <c r="I6091" i="41" s="1"/>
  <c r="I6092" i="41" a="1"/>
  <c r="I6092" i="41" s="1"/>
  <c r="I6093" i="41" a="1"/>
  <c r="I6093" i="41" s="1"/>
  <c r="I6094" i="41" a="1"/>
  <c r="I6094" i="41" s="1"/>
  <c r="I6095" i="41" a="1"/>
  <c r="I6095" i="41" s="1"/>
  <c r="I6096" i="41" a="1"/>
  <c r="I6096" i="41" s="1"/>
  <c r="I6097" i="41" a="1"/>
  <c r="I6097" i="41" s="1"/>
  <c r="I6098" i="41" a="1"/>
  <c r="I6098" i="41" s="1"/>
  <c r="I6099" i="41" a="1"/>
  <c r="I6099" i="41" s="1"/>
  <c r="I6100" i="41" a="1"/>
  <c r="I6100" i="41" s="1"/>
  <c r="I6101" i="41" a="1"/>
  <c r="I6101" i="41" s="1"/>
  <c r="I6102" i="41" a="1"/>
  <c r="I6102" i="41" s="1"/>
  <c r="I6103" i="41" a="1"/>
  <c r="I6103" i="41" s="1"/>
  <c r="I6104" i="41" a="1"/>
  <c r="I6104" i="41" s="1"/>
  <c r="I6105" i="41" a="1"/>
  <c r="I6105" i="41" s="1"/>
  <c r="I6106" i="41" a="1"/>
  <c r="I6106" i="41" s="1"/>
  <c r="I6107" i="41" a="1"/>
  <c r="I6107" i="41" s="1"/>
  <c r="I6108" i="41" a="1"/>
  <c r="I6108" i="41" s="1"/>
  <c r="I6109" i="41" a="1"/>
  <c r="I6109" i="41" s="1"/>
  <c r="I6110" i="41" a="1"/>
  <c r="I6110" i="41" s="1"/>
  <c r="I6111" i="41" a="1"/>
  <c r="I6111" i="41" s="1"/>
  <c r="I6112" i="41" a="1"/>
  <c r="I6112" i="41" s="1"/>
  <c r="I6113" i="41" a="1"/>
  <c r="I6113" i="41" s="1"/>
  <c r="I6114" i="41" a="1"/>
  <c r="I6114" i="41" s="1"/>
  <c r="I6115" i="41" a="1"/>
  <c r="I6115" i="41" s="1"/>
  <c r="I6116" i="41" a="1"/>
  <c r="I6116" i="41" s="1"/>
  <c r="I6117" i="41" a="1"/>
  <c r="I6117" i="41" s="1"/>
  <c r="I6118" i="41" a="1"/>
  <c r="I6118" i="41" s="1"/>
  <c r="I6119" i="41" a="1"/>
  <c r="I6119" i="41" s="1"/>
  <c r="I6120" i="41" a="1"/>
  <c r="I6120" i="41" s="1"/>
  <c r="I6121" i="41" a="1"/>
  <c r="I6121" i="41" s="1"/>
  <c r="I6122" i="41" a="1"/>
  <c r="I6122" i="41" s="1"/>
  <c r="I6123" i="41" a="1"/>
  <c r="I6123" i="41" s="1"/>
  <c r="I6124" i="41" a="1"/>
  <c r="I6124" i="41" s="1"/>
  <c r="I6125" i="41" a="1"/>
  <c r="I6125" i="41" s="1"/>
  <c r="I6126" i="41" a="1"/>
  <c r="I6126" i="41" s="1"/>
  <c r="I6127" i="41" a="1"/>
  <c r="I6127" i="41" s="1"/>
  <c r="I6128" i="41" a="1"/>
  <c r="I6128" i="41" s="1"/>
  <c r="I6129" i="41" a="1"/>
  <c r="I6129" i="41" s="1"/>
  <c r="I6130" i="41" a="1"/>
  <c r="I6130" i="41" s="1"/>
  <c r="I6131" i="41" a="1"/>
  <c r="I6131" i="41" s="1"/>
  <c r="I6132" i="41" a="1"/>
  <c r="I6132" i="41" s="1"/>
  <c r="I6133" i="41" a="1"/>
  <c r="I6133" i="41" s="1"/>
  <c r="I6134" i="41" a="1"/>
  <c r="I6134" i="41" s="1"/>
  <c r="I6135" i="41" a="1"/>
  <c r="I6135" i="41" s="1"/>
  <c r="I6136" i="41" a="1"/>
  <c r="I6136" i="41" s="1"/>
  <c r="I6137" i="41" a="1"/>
  <c r="I6137" i="41" s="1"/>
  <c r="I6138" i="41" a="1"/>
  <c r="I6138" i="41" s="1"/>
  <c r="I6139" i="41" a="1"/>
  <c r="I6139" i="41" s="1"/>
  <c r="I6140" i="41" a="1"/>
  <c r="I6140" i="41" s="1"/>
  <c r="I6141" i="41" a="1"/>
  <c r="I6141" i="41" s="1"/>
  <c r="I6142" i="41" a="1"/>
  <c r="I6142" i="41" s="1"/>
  <c r="I6143" i="41" a="1"/>
  <c r="I6143" i="41" s="1"/>
  <c r="I6144" i="41" a="1"/>
  <c r="I6144" i="41" s="1"/>
  <c r="I6145" i="41" a="1"/>
  <c r="I6145" i="41" s="1"/>
  <c r="I6146" i="41" a="1"/>
  <c r="I6146" i="41" s="1"/>
  <c r="I6147" i="41" a="1"/>
  <c r="I6147" i="41" s="1"/>
  <c r="I6148" i="41" a="1"/>
  <c r="I6148" i="41" s="1"/>
  <c r="I6149" i="41" a="1"/>
  <c r="I6149" i="41" s="1"/>
  <c r="I6150" i="41" a="1"/>
  <c r="I6150" i="41" s="1"/>
  <c r="I6151" i="41" a="1"/>
  <c r="I6151" i="41" s="1"/>
  <c r="I6152" i="41" a="1"/>
  <c r="I6152" i="41" s="1"/>
  <c r="I6153" i="41" a="1"/>
  <c r="I6153" i="41" s="1"/>
  <c r="I6154" i="41" a="1"/>
  <c r="I6154" i="41" s="1"/>
  <c r="I6155" i="41" a="1"/>
  <c r="I6155" i="41" s="1"/>
  <c r="I6156" i="41" a="1"/>
  <c r="I6156" i="41" s="1"/>
  <c r="I6157" i="41" a="1"/>
  <c r="I6157" i="41" s="1"/>
  <c r="I6158" i="41" a="1"/>
  <c r="I6158" i="41" s="1"/>
  <c r="I6159" i="41" a="1"/>
  <c r="I6159" i="41" s="1"/>
  <c r="I6160" i="41" a="1"/>
  <c r="I6160" i="41" s="1"/>
  <c r="I6161" i="41" a="1"/>
  <c r="I6161" i="41" s="1"/>
  <c r="I6162" i="41" a="1"/>
  <c r="I6162" i="41" s="1"/>
  <c r="I6163" i="41" a="1"/>
  <c r="I6163" i="41" s="1"/>
  <c r="I6164" i="41" a="1"/>
  <c r="I6164" i="41" s="1"/>
  <c r="I6165" i="41" a="1"/>
  <c r="I6165" i="41" s="1"/>
  <c r="I6166" i="41" a="1"/>
  <c r="I6166" i="41" s="1"/>
  <c r="I6167" i="41" a="1"/>
  <c r="I6167" i="41" s="1"/>
  <c r="I6168" i="41" a="1"/>
  <c r="I6168" i="41" s="1"/>
  <c r="I6169" i="41" a="1"/>
  <c r="I6169" i="41" s="1"/>
  <c r="I6170" i="41" a="1"/>
  <c r="I6170" i="41" s="1"/>
  <c r="I6171" i="41" a="1"/>
  <c r="I6171" i="41" s="1"/>
  <c r="I6172" i="41" a="1"/>
  <c r="I6172" i="41" s="1"/>
  <c r="I6173" i="41" a="1"/>
  <c r="I6173" i="41" s="1"/>
  <c r="I6174" i="41" a="1"/>
  <c r="I6174" i="41" s="1"/>
  <c r="I6175" i="41" a="1"/>
  <c r="I6175" i="41" s="1"/>
  <c r="I6176" i="41" a="1"/>
  <c r="I6176" i="41" s="1"/>
  <c r="I6177" i="41" a="1"/>
  <c r="I6177" i="41" s="1"/>
  <c r="I6178" i="41" a="1"/>
  <c r="I6178" i="41" s="1"/>
  <c r="I6179" i="41" a="1"/>
  <c r="I6179" i="41" s="1"/>
  <c r="I6180" i="41" a="1"/>
  <c r="I6180" i="41" s="1"/>
  <c r="I6181" i="41" a="1"/>
  <c r="I6181" i="41" s="1"/>
  <c r="I6182" i="41" a="1"/>
  <c r="I6182" i="41" s="1"/>
  <c r="I6183" i="41" a="1"/>
  <c r="I6183" i="41" s="1"/>
  <c r="I6184" i="41" a="1"/>
  <c r="I6184" i="41" s="1"/>
  <c r="I6185" i="41" a="1"/>
  <c r="I6185" i="41" s="1"/>
  <c r="I6186" i="41" a="1"/>
  <c r="I6186" i="41" s="1"/>
  <c r="I6187" i="41" a="1"/>
  <c r="I6187" i="41" s="1"/>
  <c r="I6188" i="41" a="1"/>
  <c r="I6188" i="41" s="1"/>
  <c r="I6189" i="41" a="1"/>
  <c r="I6189" i="41" s="1"/>
  <c r="I6190" i="41" a="1"/>
  <c r="I6190" i="41" s="1"/>
  <c r="I6191" i="41" a="1"/>
  <c r="I6191" i="41" s="1"/>
  <c r="I6192" i="41" a="1"/>
  <c r="I6192" i="41" s="1"/>
  <c r="I6193" i="41" a="1"/>
  <c r="I6193" i="41" s="1"/>
  <c r="I6194" i="41" a="1"/>
  <c r="I6194" i="41" s="1"/>
  <c r="I6195" i="41" a="1"/>
  <c r="I6195" i="41" s="1"/>
  <c r="I6196" i="41" a="1"/>
  <c r="I6196" i="41" s="1"/>
  <c r="I6197" i="41" a="1"/>
  <c r="I6197" i="41" s="1"/>
  <c r="I6198" i="41" a="1"/>
  <c r="I6198" i="41" s="1"/>
  <c r="I6199" i="41" a="1"/>
  <c r="I6199" i="41" s="1"/>
  <c r="I6200" i="41" a="1"/>
  <c r="I6200" i="41" s="1"/>
  <c r="I6201" i="41" a="1"/>
  <c r="I6201" i="41" s="1"/>
  <c r="I6202" i="41" a="1"/>
  <c r="I6202" i="41" s="1"/>
  <c r="I6203" i="41" a="1"/>
  <c r="I6203" i="41" s="1"/>
  <c r="I6204" i="41" a="1"/>
  <c r="I6204" i="41" s="1"/>
  <c r="I6205" i="41" a="1"/>
  <c r="I6205" i="41" s="1"/>
  <c r="I6206" i="41" a="1"/>
  <c r="I6206" i="41" s="1"/>
  <c r="I6207" i="41" a="1"/>
  <c r="I6207" i="41" s="1"/>
  <c r="I6208" i="41" a="1"/>
  <c r="I6208" i="41" s="1"/>
  <c r="I6209" i="41" a="1"/>
  <c r="I6209" i="41" s="1"/>
  <c r="I6210" i="41" a="1"/>
  <c r="I6210" i="41" s="1"/>
  <c r="I6211" i="41" a="1"/>
  <c r="I6211" i="41" s="1"/>
  <c r="I6212" i="41" a="1"/>
  <c r="I6212" i="41" s="1"/>
  <c r="I6213" i="41" a="1"/>
  <c r="I6213" i="41" s="1"/>
  <c r="I6214" i="41" a="1"/>
  <c r="I6214" i="41" s="1"/>
  <c r="I6215" i="41" a="1"/>
  <c r="I6215" i="41" s="1"/>
  <c r="I6216" i="41" a="1"/>
  <c r="I6216" i="41" s="1"/>
  <c r="I6217" i="41" a="1"/>
  <c r="I6217" i="41" s="1"/>
  <c r="I6218" i="41" a="1"/>
  <c r="I6218" i="41" s="1"/>
  <c r="I6219" i="41" a="1"/>
  <c r="I6219" i="41" s="1"/>
  <c r="I6220" i="41" a="1"/>
  <c r="I6220" i="41" s="1"/>
  <c r="I6221" i="41" a="1"/>
  <c r="I6221" i="41" s="1"/>
  <c r="I6222" i="41" a="1"/>
  <c r="I6222" i="41" s="1"/>
  <c r="I6223" i="41" a="1"/>
  <c r="I6223" i="41" s="1"/>
  <c r="I6224" i="41" a="1"/>
  <c r="I6224" i="41" s="1"/>
  <c r="I6225" i="41" a="1"/>
  <c r="I6225" i="41" s="1"/>
  <c r="I6226" i="41" a="1"/>
  <c r="I6226" i="41" s="1"/>
  <c r="I6227" i="41" a="1"/>
  <c r="I6227" i="41" s="1"/>
  <c r="I6228" i="41" a="1"/>
  <c r="I6228" i="41" s="1"/>
  <c r="I6229" i="41" a="1"/>
  <c r="I6229" i="41" s="1"/>
  <c r="I6230" i="41" a="1"/>
  <c r="I6230" i="41" s="1"/>
  <c r="I6231" i="41" a="1"/>
  <c r="I6231" i="41" s="1"/>
  <c r="I6232" i="41" a="1"/>
  <c r="I6232" i="41" s="1"/>
  <c r="I6233" i="41" a="1"/>
  <c r="I6233" i="41" s="1"/>
  <c r="I6234" i="41" a="1"/>
  <c r="I6234" i="41" s="1"/>
  <c r="I6235" i="41" a="1"/>
  <c r="I6235" i="41" s="1"/>
  <c r="I6236" i="41" a="1"/>
  <c r="I6236" i="41" s="1"/>
  <c r="I6237" i="41" a="1"/>
  <c r="I6237" i="41" s="1"/>
  <c r="I6238" i="41" a="1"/>
  <c r="I6238" i="41" s="1"/>
  <c r="I6239" i="41" a="1"/>
  <c r="I6239" i="41" s="1"/>
  <c r="I6240" i="41" a="1"/>
  <c r="I6240" i="41" s="1"/>
  <c r="I6241" i="41" a="1"/>
  <c r="I6241" i="41" s="1"/>
  <c r="I6242" i="41" a="1"/>
  <c r="I6242" i="41" s="1"/>
  <c r="I6243" i="41" a="1"/>
  <c r="I6243" i="41" s="1"/>
  <c r="I6244" i="41" a="1"/>
  <c r="I6244" i="41" s="1"/>
  <c r="I6245" i="41" a="1"/>
  <c r="I6245" i="41" s="1"/>
  <c r="I6246" i="41" a="1"/>
  <c r="I6246" i="41" s="1"/>
  <c r="I6247" i="41" a="1"/>
  <c r="I6247" i="41" s="1"/>
  <c r="I6248" i="41" a="1"/>
  <c r="I6248" i="41" s="1"/>
  <c r="I6249" i="41" a="1"/>
  <c r="I6249" i="41" s="1"/>
  <c r="I6250" i="41" a="1"/>
  <c r="I6250" i="41" s="1"/>
  <c r="I6251" i="41" a="1"/>
  <c r="I6251" i="41" s="1"/>
  <c r="I6252" i="41" a="1"/>
  <c r="I6252" i="41" s="1"/>
  <c r="I6253" i="41" a="1"/>
  <c r="I6253" i="41" s="1"/>
  <c r="I6254" i="41" a="1"/>
  <c r="I6254" i="41" s="1"/>
  <c r="I6255" i="41" a="1"/>
  <c r="I6255" i="41" s="1"/>
  <c r="I6256" i="41" a="1"/>
  <c r="I6256" i="41" s="1"/>
  <c r="I6257" i="41" a="1"/>
  <c r="I6257" i="41" s="1"/>
  <c r="I6258" i="41" a="1"/>
  <c r="I6258" i="41" s="1"/>
  <c r="I6259" i="41" a="1"/>
  <c r="I6259" i="41" s="1"/>
  <c r="I6260" i="41" a="1"/>
  <c r="I6260" i="41" s="1"/>
  <c r="I6261" i="41" a="1"/>
  <c r="I6261" i="41" s="1"/>
  <c r="I6262" i="41" a="1"/>
  <c r="I6262" i="41" s="1"/>
  <c r="I6263" i="41" a="1"/>
  <c r="I6263" i="41" s="1"/>
  <c r="I6264" i="41" a="1"/>
  <c r="I6264" i="41" s="1"/>
  <c r="I6265" i="41" a="1"/>
  <c r="I6265" i="41" s="1"/>
  <c r="I6266" i="41" a="1"/>
  <c r="I6266" i="41" s="1"/>
  <c r="I6267" i="41" a="1"/>
  <c r="I6267" i="41" s="1"/>
  <c r="I6268" i="41" a="1"/>
  <c r="I6268" i="41" s="1"/>
  <c r="I6269" i="41" a="1"/>
  <c r="I6269" i="41" s="1"/>
  <c r="I6270" i="41" a="1"/>
  <c r="I6270" i="41" s="1"/>
  <c r="I6271" i="41" a="1"/>
  <c r="I6271" i="41" s="1"/>
  <c r="I6272" i="41" a="1"/>
  <c r="I6272" i="41" s="1"/>
  <c r="I6273" i="41" a="1"/>
  <c r="I6273" i="41" s="1"/>
  <c r="I6274" i="41" a="1"/>
  <c r="I6274" i="41" s="1"/>
  <c r="I6275" i="41" a="1"/>
  <c r="I6275" i="41" s="1"/>
  <c r="I6276" i="41" a="1"/>
  <c r="I6276" i="41" s="1"/>
  <c r="I6277" i="41" a="1"/>
  <c r="I6277" i="41" s="1"/>
  <c r="I6278" i="41" a="1"/>
  <c r="I6278" i="41" s="1"/>
  <c r="I6279" i="41" a="1"/>
  <c r="I6279" i="41" s="1"/>
  <c r="I6280" i="41" a="1"/>
  <c r="I6280" i="41" s="1"/>
  <c r="I6281" i="41" a="1"/>
  <c r="I6281" i="41" s="1"/>
  <c r="I6282" i="41" a="1"/>
  <c r="I6282" i="41" s="1"/>
  <c r="I6283" i="41" a="1"/>
  <c r="I6283" i="41" s="1"/>
  <c r="I6284" i="41" a="1"/>
  <c r="I6284" i="41" s="1"/>
  <c r="I6285" i="41" a="1"/>
  <c r="I6285" i="41" s="1"/>
  <c r="I6286" i="41" a="1"/>
  <c r="I6286" i="41" s="1"/>
  <c r="I6287" i="41" a="1"/>
  <c r="I6287" i="41" s="1"/>
  <c r="I6288" i="41" a="1"/>
  <c r="I6288" i="41" s="1"/>
  <c r="I6289" i="41" a="1"/>
  <c r="I6289" i="41" s="1"/>
  <c r="I6290" i="41" a="1"/>
  <c r="I6290" i="41" s="1"/>
  <c r="I6291" i="41" a="1"/>
  <c r="I6291" i="41" s="1"/>
  <c r="I6292" i="41" a="1"/>
  <c r="I6292" i="41" s="1"/>
  <c r="I6293" i="41" a="1"/>
  <c r="I6293" i="41" s="1"/>
  <c r="I6294" i="41" a="1"/>
  <c r="I6294" i="41" s="1"/>
  <c r="I6295" i="41" a="1"/>
  <c r="I6295" i="41" s="1"/>
  <c r="I6296" i="41" a="1"/>
  <c r="I6296" i="41" s="1"/>
  <c r="I6297" i="41" a="1"/>
  <c r="I6297" i="41" s="1"/>
  <c r="I6298" i="41" a="1"/>
  <c r="I6298" i="41" s="1"/>
  <c r="I6299" i="41" a="1"/>
  <c r="I6299" i="41" s="1"/>
  <c r="I6300" i="41" a="1"/>
  <c r="I6300" i="41" s="1"/>
  <c r="I6301" i="41" a="1"/>
  <c r="I6301" i="41" s="1"/>
  <c r="I6302" i="41" a="1"/>
  <c r="I6302" i="41" s="1"/>
  <c r="I6303" i="41" a="1"/>
  <c r="I6303" i="41" s="1"/>
  <c r="I6304" i="41" a="1"/>
  <c r="I6304" i="41" s="1"/>
  <c r="I6305" i="41" a="1"/>
  <c r="I6305" i="41" s="1"/>
  <c r="I6306" i="41" a="1"/>
  <c r="I6306" i="41" s="1"/>
  <c r="I6307" i="41" a="1"/>
  <c r="I6307" i="41" s="1"/>
  <c r="I6308" i="41" a="1"/>
  <c r="I6308" i="41" s="1"/>
  <c r="I6309" i="41" a="1"/>
  <c r="I6309" i="41" s="1"/>
  <c r="I6310" i="41" a="1"/>
  <c r="I6310" i="41" s="1"/>
  <c r="I6311" i="41" a="1"/>
  <c r="I6311" i="41" s="1"/>
  <c r="I6312" i="41" a="1"/>
  <c r="I6312" i="41" s="1"/>
  <c r="I6313" i="41" a="1"/>
  <c r="I6313" i="41" s="1"/>
  <c r="I6314" i="41" a="1"/>
  <c r="I6314" i="41" s="1"/>
  <c r="I6315" i="41" a="1"/>
  <c r="I6315" i="41" s="1"/>
  <c r="I6316" i="41" a="1"/>
  <c r="I6316" i="41" s="1"/>
  <c r="I6317" i="41" a="1"/>
  <c r="I6317" i="41" s="1"/>
  <c r="I6318" i="41" a="1"/>
  <c r="I6318" i="41" s="1"/>
  <c r="I6319" i="41" a="1"/>
  <c r="I6319" i="41" s="1"/>
  <c r="I6320" i="41" a="1"/>
  <c r="I6320" i="41" s="1"/>
  <c r="I6321" i="41" a="1"/>
  <c r="I6321" i="41" s="1"/>
  <c r="I6322" i="41" a="1"/>
  <c r="I6322" i="41" s="1"/>
  <c r="I6323" i="41" a="1"/>
  <c r="I6323" i="41" s="1"/>
  <c r="I6324" i="41" a="1"/>
  <c r="I6324" i="41" s="1"/>
  <c r="I6325" i="41" a="1"/>
  <c r="I6325" i="41" s="1"/>
  <c r="I6326" i="41" a="1"/>
  <c r="I6326" i="41" s="1"/>
  <c r="I6327" i="41" a="1"/>
  <c r="I6327" i="41" s="1"/>
  <c r="I6328" i="41" a="1"/>
  <c r="I6328" i="41" s="1"/>
  <c r="I6329" i="41" a="1"/>
  <c r="I6329" i="41" s="1"/>
  <c r="I6330" i="41" a="1"/>
  <c r="I6330" i="41" s="1"/>
  <c r="I6331" i="41" a="1"/>
  <c r="I6331" i="41" s="1"/>
  <c r="I6332" i="41" a="1"/>
  <c r="I6332" i="41" s="1"/>
  <c r="I6333" i="41" a="1"/>
  <c r="I6333" i="41" s="1"/>
  <c r="I6334" i="41" a="1"/>
  <c r="I6334" i="41" s="1"/>
  <c r="I6335" i="41" a="1"/>
  <c r="I6335" i="41" s="1"/>
  <c r="I6336" i="41" a="1"/>
  <c r="I6336" i="41" s="1"/>
  <c r="I6337" i="41" a="1"/>
  <c r="I6337" i="41" s="1"/>
  <c r="I6338" i="41" a="1"/>
  <c r="I6338" i="41" s="1"/>
  <c r="I6339" i="41" a="1"/>
  <c r="I6339" i="41" s="1"/>
  <c r="I6340" i="41" a="1"/>
  <c r="I6340" i="41" s="1"/>
  <c r="I6341" i="41" a="1"/>
  <c r="I6341" i="41" s="1"/>
  <c r="I6342" i="41" a="1"/>
  <c r="I6342" i="41" s="1"/>
  <c r="I6343" i="41" a="1"/>
  <c r="I6343" i="41" s="1"/>
  <c r="I6344" i="41" a="1"/>
  <c r="I6344" i="41" s="1"/>
  <c r="I6345" i="41" a="1"/>
  <c r="I6345" i="41" s="1"/>
  <c r="I6346" i="41" a="1"/>
  <c r="I6346" i="41" s="1"/>
  <c r="I6347" i="41" a="1"/>
  <c r="I6347" i="41" s="1"/>
  <c r="I6348" i="41" a="1"/>
  <c r="I6348" i="41" s="1"/>
  <c r="I6349" i="41" a="1"/>
  <c r="I6349" i="41" s="1"/>
  <c r="I6350" i="41" a="1"/>
  <c r="I6350" i="41" s="1"/>
  <c r="I6351" i="41" a="1"/>
  <c r="I6351" i="41" s="1"/>
  <c r="I6352" i="41" a="1"/>
  <c r="I6352" i="41" s="1"/>
  <c r="I6353" i="41" a="1"/>
  <c r="I6353" i="41" s="1"/>
  <c r="I6354" i="41" a="1"/>
  <c r="I6354" i="41" s="1"/>
  <c r="I6355" i="41" a="1"/>
  <c r="I6355" i="41" s="1"/>
  <c r="I6356" i="41" a="1"/>
  <c r="I6356" i="41" s="1"/>
  <c r="I6357" i="41" a="1"/>
  <c r="I6357" i="41" s="1"/>
  <c r="I6358" i="41" a="1"/>
  <c r="I6358" i="41" s="1"/>
  <c r="I6359" i="41" a="1"/>
  <c r="I6359" i="41" s="1"/>
  <c r="I6360" i="41" a="1"/>
  <c r="I6360" i="41" s="1"/>
  <c r="I6361" i="41" a="1"/>
  <c r="I6361" i="41" s="1"/>
  <c r="I6362" i="41" a="1"/>
  <c r="I6362" i="41" s="1"/>
  <c r="I6363" i="41" a="1"/>
  <c r="I6363" i="41" s="1"/>
  <c r="I6364" i="41" a="1"/>
  <c r="I6364" i="41" s="1"/>
  <c r="I6365" i="41" a="1"/>
  <c r="I6365" i="41" s="1"/>
  <c r="I6366" i="41" a="1"/>
  <c r="I6366" i="41" s="1"/>
  <c r="I6367" i="41" a="1"/>
  <c r="I6367" i="41" s="1"/>
  <c r="I6368" i="41" a="1"/>
  <c r="I6368" i="41" s="1"/>
  <c r="I6369" i="41" a="1"/>
  <c r="I6369" i="41" s="1"/>
  <c r="I6370" i="41" a="1"/>
  <c r="I6370" i="41" s="1"/>
  <c r="I6371" i="41" a="1"/>
  <c r="I6371" i="41" s="1"/>
  <c r="I6372" i="41" a="1"/>
  <c r="I6372" i="41" s="1"/>
  <c r="I6373" i="41" a="1"/>
  <c r="I6373" i="41" s="1"/>
  <c r="I6374" i="41" a="1"/>
  <c r="I6374" i="41" s="1"/>
  <c r="I6375" i="41" a="1"/>
  <c r="I6375" i="41" s="1"/>
  <c r="I6376" i="41" a="1"/>
  <c r="I6376" i="41" s="1"/>
  <c r="I6377" i="41" a="1"/>
  <c r="I6377" i="41" s="1"/>
  <c r="I6378" i="41" a="1"/>
  <c r="I6378" i="41" s="1"/>
  <c r="I6379" i="41" a="1"/>
  <c r="I6379" i="41" s="1"/>
  <c r="I6380" i="41" a="1"/>
  <c r="I6380" i="41" s="1"/>
  <c r="I6381" i="41" a="1"/>
  <c r="I6381" i="41" s="1"/>
  <c r="I6382" i="41" a="1"/>
  <c r="I6382" i="41" s="1"/>
  <c r="I6383" i="41" a="1"/>
  <c r="I6383" i="41" s="1"/>
  <c r="I6384" i="41" a="1"/>
  <c r="I6384" i="41" s="1"/>
  <c r="I6385" i="41" a="1"/>
  <c r="I6385" i="41" s="1"/>
  <c r="I6386" i="41" a="1"/>
  <c r="I6386" i="41" s="1"/>
  <c r="I6387" i="41" a="1"/>
  <c r="I6387" i="41" s="1"/>
  <c r="I6388" i="41" a="1"/>
  <c r="I6388" i="41" s="1"/>
  <c r="I6389" i="41" a="1"/>
  <c r="I6389" i="41" s="1"/>
  <c r="I6390" i="41" a="1"/>
  <c r="I6390" i="41" s="1"/>
  <c r="I6391" i="41" a="1"/>
  <c r="I6391" i="41" s="1"/>
  <c r="I6392" i="41" a="1"/>
  <c r="I6392" i="41" s="1"/>
  <c r="I6393" i="41" a="1"/>
  <c r="I6393" i="41" s="1"/>
  <c r="I6394" i="41" a="1"/>
  <c r="I6394" i="41" s="1"/>
  <c r="I6395" i="41" a="1"/>
  <c r="I6395" i="41" s="1"/>
  <c r="I6396" i="41" a="1"/>
  <c r="I6396" i="41" s="1"/>
  <c r="I6397" i="41" a="1"/>
  <c r="I6397" i="41" s="1"/>
  <c r="I6398" i="41" a="1"/>
  <c r="I6398" i="41" s="1"/>
  <c r="I6399" i="41" a="1"/>
  <c r="I6399" i="41" s="1"/>
  <c r="I6400" i="41" a="1"/>
  <c r="I6400" i="41" s="1"/>
  <c r="I6401" i="41" a="1"/>
  <c r="I6401" i="41" s="1"/>
  <c r="I6402" i="41" a="1"/>
  <c r="I6402" i="41" s="1"/>
  <c r="I6403" i="41" a="1"/>
  <c r="I6403" i="41" s="1"/>
  <c r="I6404" i="41" a="1"/>
  <c r="I6404" i="41" s="1"/>
  <c r="I6405" i="41" a="1"/>
  <c r="I6405" i="41" s="1"/>
  <c r="I6406" i="41" a="1"/>
  <c r="I6406" i="41" s="1"/>
  <c r="I6407" i="41" a="1"/>
  <c r="I6407" i="41" s="1"/>
  <c r="I6408" i="41" a="1"/>
  <c r="I6408" i="41" s="1"/>
  <c r="I6409" i="41" a="1"/>
  <c r="I6409" i="41" s="1"/>
  <c r="I6410" i="41" a="1"/>
  <c r="I6410" i="41" s="1"/>
  <c r="I6411" i="41" a="1"/>
  <c r="I6411" i="41" s="1"/>
  <c r="I6412" i="41" a="1"/>
  <c r="I6412" i="41" s="1"/>
  <c r="I6413" i="41" a="1"/>
  <c r="I6413" i="41" s="1"/>
  <c r="I6414" i="41" a="1"/>
  <c r="I6414" i="41" s="1"/>
  <c r="I6415" i="41" a="1"/>
  <c r="I6415" i="41" s="1"/>
  <c r="I6416" i="41" a="1"/>
  <c r="I6416" i="41" s="1"/>
  <c r="I6417" i="41" a="1"/>
  <c r="I6417" i="41" s="1"/>
  <c r="I6418" i="41" a="1"/>
  <c r="I6418" i="41" s="1"/>
  <c r="I6419" i="41" a="1"/>
  <c r="I6419" i="41" s="1"/>
  <c r="I6420" i="41" a="1"/>
  <c r="I6420" i="41" s="1"/>
  <c r="I6421" i="41" a="1"/>
  <c r="I6421" i="41" s="1"/>
  <c r="I6422" i="41" a="1"/>
  <c r="I6422" i="41" s="1"/>
  <c r="I6423" i="41" a="1"/>
  <c r="I6423" i="41" s="1"/>
  <c r="I6424" i="41" a="1"/>
  <c r="I6424" i="41" s="1"/>
  <c r="I6425" i="41" a="1"/>
  <c r="I6425" i="41" s="1"/>
  <c r="I6426" i="41" a="1"/>
  <c r="I6426" i="41" s="1"/>
  <c r="I6427" i="41" a="1"/>
  <c r="I6427" i="41" s="1"/>
  <c r="I6428" i="41" a="1"/>
  <c r="I6428" i="41" s="1"/>
  <c r="I6429" i="41" a="1"/>
  <c r="I6429" i="41" s="1"/>
  <c r="I6430" i="41" a="1"/>
  <c r="I6430" i="41" s="1"/>
  <c r="I6431" i="41" a="1"/>
  <c r="I6431" i="41" s="1"/>
  <c r="I6432" i="41" a="1"/>
  <c r="I6432" i="41" s="1"/>
  <c r="I6433" i="41" a="1"/>
  <c r="I6433" i="41" s="1"/>
  <c r="I6434" i="41" a="1"/>
  <c r="I6434" i="41" s="1"/>
  <c r="I6435" i="41" a="1"/>
  <c r="I6435" i="41" s="1"/>
  <c r="I6436" i="41" a="1"/>
  <c r="I6436" i="41" s="1"/>
  <c r="I6437" i="41" a="1"/>
  <c r="I6437" i="41" s="1"/>
  <c r="I6438" i="41" a="1"/>
  <c r="I6438" i="41" s="1"/>
  <c r="I6439" i="41" a="1"/>
  <c r="I6439" i="41" s="1"/>
  <c r="I6440" i="41" a="1"/>
  <c r="I6440" i="41" s="1"/>
  <c r="I6441" i="41" a="1"/>
  <c r="I6441" i="41" s="1"/>
  <c r="I6442" i="41" a="1"/>
  <c r="I6442" i="41" s="1"/>
  <c r="I6443" i="41" a="1"/>
  <c r="I6443" i="41" s="1"/>
  <c r="I6444" i="41" a="1"/>
  <c r="I6444" i="41" s="1"/>
  <c r="I6445" i="41" a="1"/>
  <c r="I6445" i="41" s="1"/>
  <c r="I6446" i="41" a="1"/>
  <c r="I6446" i="41" s="1"/>
  <c r="I6447" i="41" a="1"/>
  <c r="I6447" i="41" s="1"/>
  <c r="I6448" i="41" a="1"/>
  <c r="I6448" i="41" s="1"/>
  <c r="I6449" i="41" a="1"/>
  <c r="I6449" i="41" s="1"/>
  <c r="I6450" i="41" a="1"/>
  <c r="I6450" i="41" s="1"/>
  <c r="I6451" i="41" a="1"/>
  <c r="I6451" i="41" s="1"/>
  <c r="I6452" i="41" a="1"/>
  <c r="I6452" i="41" s="1"/>
  <c r="I6453" i="41" a="1"/>
  <c r="I6453" i="41" s="1"/>
  <c r="I6454" i="41" a="1"/>
  <c r="I6454" i="41" s="1"/>
  <c r="I6455" i="41" a="1"/>
  <c r="I6455" i="41" s="1"/>
  <c r="I6456" i="41" a="1"/>
  <c r="I6456" i="41" s="1"/>
  <c r="I6457" i="41" a="1"/>
  <c r="I6457" i="41" s="1"/>
  <c r="I6458" i="41" a="1"/>
  <c r="I6458" i="41" s="1"/>
  <c r="I6459" i="41" a="1"/>
  <c r="I6459" i="41" s="1"/>
  <c r="I6460" i="41" a="1"/>
  <c r="I6460" i="41" s="1"/>
  <c r="I6461" i="41" a="1"/>
  <c r="I6461" i="41" s="1"/>
  <c r="I6462" i="41" a="1"/>
  <c r="I6462" i="41" s="1"/>
  <c r="I6463" i="41" a="1"/>
  <c r="I6463" i="41" s="1"/>
  <c r="I6464" i="41" a="1"/>
  <c r="I6464" i="41" s="1"/>
  <c r="I6465" i="41" a="1"/>
  <c r="I6465" i="41" s="1"/>
  <c r="I6466" i="41" a="1"/>
  <c r="I6466" i="41" s="1"/>
  <c r="I6467" i="41" a="1"/>
  <c r="I6467" i="41" s="1"/>
  <c r="I6468" i="41" a="1"/>
  <c r="I6468" i="41" s="1"/>
  <c r="I6469" i="41" a="1"/>
  <c r="I6469" i="41" s="1"/>
  <c r="I6470" i="41" a="1"/>
  <c r="I6470" i="41" s="1"/>
  <c r="I6471" i="41" a="1"/>
  <c r="I6471" i="41" s="1"/>
  <c r="I6472" i="41" a="1"/>
  <c r="I6472" i="41" s="1"/>
  <c r="I6473" i="41" a="1"/>
  <c r="I6473" i="41" s="1"/>
  <c r="I6474" i="41" a="1"/>
  <c r="I6474" i="41" s="1"/>
  <c r="I6475" i="41" a="1"/>
  <c r="I6475" i="41" s="1"/>
  <c r="I6476" i="41" a="1"/>
  <c r="I6476" i="41" s="1"/>
  <c r="I6477" i="41" a="1"/>
  <c r="I6477" i="41" s="1"/>
  <c r="I6478" i="41" a="1"/>
  <c r="I6478" i="41" s="1"/>
  <c r="I6479" i="41" a="1"/>
  <c r="I6479" i="41" s="1"/>
  <c r="I6480" i="41" a="1"/>
  <c r="I6480" i="41" s="1"/>
  <c r="I6481" i="41" a="1"/>
  <c r="I6481" i="41" s="1"/>
  <c r="I6482" i="41" a="1"/>
  <c r="I6482" i="41" s="1"/>
  <c r="I6483" i="41" a="1"/>
  <c r="I6483" i="41" s="1"/>
  <c r="I6484" i="41" a="1"/>
  <c r="I6484" i="41" s="1"/>
  <c r="I6485" i="41" a="1"/>
  <c r="I6485" i="41" s="1"/>
  <c r="I6486" i="41" a="1"/>
  <c r="I6486" i="41" s="1"/>
  <c r="I6487" i="41" a="1"/>
  <c r="I6487" i="41" s="1"/>
  <c r="I6488" i="41" a="1"/>
  <c r="I6488" i="41" s="1"/>
  <c r="I6489" i="41" a="1"/>
  <c r="I6489" i="41" s="1"/>
  <c r="I6490" i="41" a="1"/>
  <c r="I6490" i="41" s="1"/>
  <c r="I6491" i="41" a="1"/>
  <c r="I6491" i="41" s="1"/>
  <c r="I6492" i="41" a="1"/>
  <c r="I6492" i="41" s="1"/>
  <c r="I6493" i="41" a="1"/>
  <c r="I6493" i="41" s="1"/>
  <c r="I6494" i="41" a="1"/>
  <c r="I6494" i="41" s="1"/>
  <c r="I6495" i="41" a="1"/>
  <c r="I6495" i="41" s="1"/>
  <c r="I6496" i="41" a="1"/>
  <c r="I6496" i="41" s="1"/>
  <c r="I6497" i="41" a="1"/>
  <c r="I6497" i="41" s="1"/>
  <c r="I6498" i="41" a="1"/>
  <c r="I6498" i="41" s="1"/>
  <c r="I6499" i="41" a="1"/>
  <c r="I6499" i="41" s="1"/>
  <c r="I6500" i="41" a="1"/>
  <c r="I6500" i="41" s="1"/>
  <c r="I6501" i="41" a="1"/>
  <c r="I6501" i="41" s="1"/>
  <c r="I6502" i="41" a="1"/>
  <c r="I6502" i="41" s="1"/>
  <c r="I6503" i="41" a="1"/>
  <c r="I6503" i="41" s="1"/>
  <c r="I6504" i="41" a="1"/>
  <c r="I6504" i="41" s="1"/>
  <c r="I6505" i="41" a="1"/>
  <c r="I6505" i="41" s="1"/>
  <c r="I6506" i="41" a="1"/>
  <c r="I6506" i="41" s="1"/>
  <c r="I6507" i="41" a="1"/>
  <c r="I6507" i="41" s="1"/>
  <c r="I6508" i="41" a="1"/>
  <c r="I6508" i="41" s="1"/>
  <c r="I6509" i="41" a="1"/>
  <c r="I6509" i="41" s="1"/>
  <c r="I6510" i="41" a="1"/>
  <c r="I6510" i="41" s="1"/>
  <c r="I6511" i="41" a="1"/>
  <c r="I6511" i="41" s="1"/>
  <c r="I6512" i="41" a="1"/>
  <c r="I6512" i="41" s="1"/>
  <c r="I6513" i="41" a="1"/>
  <c r="I6513" i="41" s="1"/>
  <c r="I6514" i="41" a="1"/>
  <c r="I6514" i="41" s="1"/>
  <c r="I6515" i="41" a="1"/>
  <c r="I6515" i="41" s="1"/>
  <c r="I6516" i="41" a="1"/>
  <c r="I6516" i="41" s="1"/>
  <c r="I6517" i="41" a="1"/>
  <c r="I6517" i="41" s="1"/>
  <c r="I6518" i="41" a="1"/>
  <c r="I6518" i="41" s="1"/>
  <c r="I6519" i="41" a="1"/>
  <c r="I6519" i="41" s="1"/>
  <c r="I6520" i="41" a="1"/>
  <c r="I6520" i="41" s="1"/>
  <c r="I6521" i="41" a="1"/>
  <c r="I6521" i="41" s="1"/>
  <c r="I6522" i="41" a="1"/>
  <c r="I6522" i="41" s="1"/>
  <c r="I6523" i="41" a="1"/>
  <c r="I6523" i="41" s="1"/>
  <c r="I6524" i="41" a="1"/>
  <c r="I6524" i="41" s="1"/>
  <c r="I6525" i="41" a="1"/>
  <c r="I6525" i="41" s="1"/>
  <c r="I6526" i="41" a="1"/>
  <c r="I6526" i="41" s="1"/>
  <c r="I6527" i="41" a="1"/>
  <c r="I6527" i="41" s="1"/>
  <c r="I6528" i="41" a="1"/>
  <c r="I6528" i="41" s="1"/>
  <c r="I6529" i="41" a="1"/>
  <c r="I6529" i="41" s="1"/>
  <c r="I6530" i="41" a="1"/>
  <c r="I6530" i="41" s="1"/>
  <c r="I6531" i="41" a="1"/>
  <c r="I6531" i="41" s="1"/>
  <c r="I6532" i="41" a="1"/>
  <c r="I6532" i="41" s="1"/>
  <c r="I6533" i="41" a="1"/>
  <c r="I6533" i="41" s="1"/>
  <c r="I6534" i="41" a="1"/>
  <c r="I6534" i="41" s="1"/>
  <c r="I6535" i="41" a="1"/>
  <c r="I6535" i="41" s="1"/>
  <c r="I6536" i="41" a="1"/>
  <c r="I6536" i="41" s="1"/>
  <c r="I6537" i="41" a="1"/>
  <c r="I6537" i="41" s="1"/>
  <c r="I6538" i="41" a="1"/>
  <c r="I6538" i="41" s="1"/>
  <c r="I6539" i="41" a="1"/>
  <c r="I6539" i="41" s="1"/>
  <c r="I6540" i="41" a="1"/>
  <c r="I6540" i="41" s="1"/>
  <c r="I6541" i="41" a="1"/>
  <c r="I6541" i="41" s="1"/>
  <c r="I6542" i="41" a="1"/>
  <c r="I6542" i="41" s="1"/>
  <c r="I6543" i="41" a="1"/>
  <c r="I6543" i="41" s="1"/>
  <c r="I6544" i="41" a="1"/>
  <c r="I6544" i="41" s="1"/>
  <c r="I6545" i="41" a="1"/>
  <c r="I6545" i="41" s="1"/>
  <c r="I6546" i="41" a="1"/>
  <c r="I6546" i="41" s="1"/>
  <c r="I6547" i="41" a="1"/>
  <c r="I6547" i="41" s="1"/>
  <c r="I6548" i="41" a="1"/>
  <c r="I6548" i="41" s="1"/>
  <c r="I6549" i="41" a="1"/>
  <c r="I6549" i="41" s="1"/>
  <c r="I6550" i="41" a="1"/>
  <c r="I6550" i="41" s="1"/>
  <c r="I6551" i="41" a="1"/>
  <c r="I6551" i="41" s="1"/>
  <c r="I6552" i="41" a="1"/>
  <c r="I6552" i="41" s="1"/>
  <c r="I6553" i="41" a="1"/>
  <c r="I6553" i="41" s="1"/>
  <c r="I6554" i="41" a="1"/>
  <c r="I6554" i="41" s="1"/>
  <c r="I6555" i="41" a="1"/>
  <c r="I6555" i="41" s="1"/>
  <c r="I6556" i="41" a="1"/>
  <c r="I6556" i="41" s="1"/>
  <c r="I6557" i="41" a="1"/>
  <c r="I6557" i="41" s="1"/>
  <c r="I6558" i="41" a="1"/>
  <c r="I6558" i="41" s="1"/>
  <c r="I6559" i="41" a="1"/>
  <c r="I6559" i="41" s="1"/>
  <c r="I6560" i="41" a="1"/>
  <c r="I6560" i="41" s="1"/>
  <c r="I6561" i="41" a="1"/>
  <c r="I6561" i="41" s="1"/>
  <c r="I6562" i="41" a="1"/>
  <c r="I6562" i="41" s="1"/>
  <c r="I6563" i="41" a="1"/>
  <c r="I6563" i="41" s="1"/>
  <c r="I6564" i="41" a="1"/>
  <c r="I6564" i="41" s="1"/>
  <c r="I6565" i="41" a="1"/>
  <c r="I6565" i="41" s="1"/>
  <c r="I6566" i="41" a="1"/>
  <c r="I6566" i="41" s="1"/>
  <c r="I6567" i="41" a="1"/>
  <c r="I6567" i="41" s="1"/>
  <c r="I6568" i="41" a="1"/>
  <c r="I6568" i="41" s="1"/>
  <c r="I6569" i="41" a="1"/>
  <c r="I6569" i="41" s="1"/>
  <c r="I6570" i="41" a="1"/>
  <c r="I6570" i="41" s="1"/>
  <c r="I6571" i="41" a="1"/>
  <c r="I6571" i="41" s="1"/>
  <c r="I6572" i="41" a="1"/>
  <c r="I6572" i="41" s="1"/>
  <c r="I6573" i="41" a="1"/>
  <c r="I6573" i="41" s="1"/>
  <c r="I6574" i="41" a="1"/>
  <c r="I6574" i="41" s="1"/>
  <c r="I6575" i="41" a="1"/>
  <c r="I6575" i="41" s="1"/>
  <c r="I6576" i="41" a="1"/>
  <c r="I6576" i="41" s="1"/>
  <c r="I6577" i="41" a="1"/>
  <c r="I6577" i="41" s="1"/>
  <c r="I6578" i="41" a="1"/>
  <c r="I6578" i="41" s="1"/>
  <c r="I6579" i="41" a="1"/>
  <c r="I6579" i="41" s="1"/>
  <c r="I6580" i="41" a="1"/>
  <c r="I6580" i="41" s="1"/>
  <c r="I6581" i="41" a="1"/>
  <c r="I6581" i="41" s="1"/>
  <c r="I6582" i="41" a="1"/>
  <c r="I6582" i="41" s="1"/>
  <c r="I6583" i="41" a="1"/>
  <c r="I6583" i="41" s="1"/>
  <c r="I6584" i="41" a="1"/>
  <c r="I6584" i="41" s="1"/>
  <c r="I6585" i="41" a="1"/>
  <c r="I6585" i="41" s="1"/>
  <c r="I6586" i="41" a="1"/>
  <c r="I6586" i="41" s="1"/>
  <c r="I6587" i="41" a="1"/>
  <c r="I6587" i="41" s="1"/>
  <c r="I6588" i="41" a="1"/>
  <c r="I6588" i="41" s="1"/>
  <c r="I6589" i="41" a="1"/>
  <c r="I6589" i="41" s="1"/>
  <c r="I6590" i="41" a="1"/>
  <c r="I6590" i="41" s="1"/>
  <c r="I6591" i="41" a="1"/>
  <c r="I6591" i="41" s="1"/>
  <c r="I6592" i="41" a="1"/>
  <c r="I6592" i="41" s="1"/>
  <c r="I6593" i="41" a="1"/>
  <c r="I6593" i="41" s="1"/>
  <c r="I6594" i="41" a="1"/>
  <c r="I6594" i="41" s="1"/>
  <c r="I6595" i="41" a="1"/>
  <c r="I6595" i="41" s="1"/>
  <c r="I6596" i="41" a="1"/>
  <c r="I6596" i="41" s="1"/>
  <c r="I6597" i="41" a="1"/>
  <c r="I6597" i="41" s="1"/>
  <c r="I6598" i="41" a="1"/>
  <c r="I6598" i="41" s="1"/>
  <c r="I6599" i="41" a="1"/>
  <c r="I6599" i="41" s="1"/>
  <c r="I6600" i="41" a="1"/>
  <c r="I6600" i="41" s="1"/>
  <c r="I6601" i="41" a="1"/>
  <c r="I6601" i="41" s="1"/>
  <c r="I6602" i="41" a="1"/>
  <c r="I6602" i="41" s="1"/>
  <c r="I6603" i="41" a="1"/>
  <c r="I6603" i="41" s="1"/>
  <c r="I6604" i="41" a="1"/>
  <c r="I6604" i="41" s="1"/>
  <c r="I6605" i="41" a="1"/>
  <c r="I6605" i="41" s="1"/>
  <c r="I6606" i="41" a="1"/>
  <c r="I6606" i="41" s="1"/>
  <c r="I6607" i="41" a="1"/>
  <c r="I6607" i="41" s="1"/>
  <c r="I6608" i="41" a="1"/>
  <c r="I6608" i="41" s="1"/>
  <c r="I6609" i="41" a="1"/>
  <c r="I6609" i="41" s="1"/>
  <c r="I6610" i="41" a="1"/>
  <c r="I6610" i="41" s="1"/>
  <c r="I6611" i="41" a="1"/>
  <c r="I6611" i="41" s="1"/>
  <c r="I6612" i="41" a="1"/>
  <c r="I6612" i="41" s="1"/>
  <c r="I6613" i="41" a="1"/>
  <c r="I6613" i="41" s="1"/>
  <c r="I6614" i="41" a="1"/>
  <c r="I6614" i="41" s="1"/>
  <c r="I6615" i="41" a="1"/>
  <c r="I6615" i="41" s="1"/>
  <c r="I6616" i="41" a="1"/>
  <c r="I6616" i="41" s="1"/>
  <c r="I6617" i="41" a="1"/>
  <c r="I6617" i="41" s="1"/>
  <c r="I6618" i="41" a="1"/>
  <c r="I6618" i="41" s="1"/>
  <c r="I6619" i="41" a="1"/>
  <c r="I6619" i="41" s="1"/>
  <c r="I6620" i="41" a="1"/>
  <c r="I6620" i="41" s="1"/>
  <c r="I6621" i="41" a="1"/>
  <c r="I6621" i="41" s="1"/>
  <c r="I6622" i="41" a="1"/>
  <c r="I6622" i="41" s="1"/>
  <c r="I6623" i="41" a="1"/>
  <c r="I6623" i="41" s="1"/>
  <c r="I6624" i="41" a="1"/>
  <c r="I6624" i="41" s="1"/>
  <c r="I6625" i="41" a="1"/>
  <c r="I6625" i="41" s="1"/>
  <c r="I6626" i="41" a="1"/>
  <c r="I6626" i="41" s="1"/>
  <c r="I6627" i="41" a="1"/>
  <c r="I6627" i="41" s="1"/>
  <c r="I6628" i="41" a="1"/>
  <c r="I6628" i="41" s="1"/>
  <c r="I6629" i="41" a="1"/>
  <c r="I6629" i="41" s="1"/>
  <c r="I6630" i="41" a="1"/>
  <c r="I6630" i="41" s="1"/>
  <c r="I6631" i="41" a="1"/>
  <c r="I6631" i="41" s="1"/>
  <c r="I6632" i="41" a="1"/>
  <c r="I6632" i="41" s="1"/>
  <c r="I6633" i="41" a="1"/>
  <c r="I6633" i="41" s="1"/>
  <c r="I6634" i="41" a="1"/>
  <c r="I6634" i="41" s="1"/>
  <c r="I6635" i="41" a="1"/>
  <c r="I6635" i="41" s="1"/>
  <c r="I6636" i="41" a="1"/>
  <c r="I6636" i="41" s="1"/>
  <c r="I6637" i="41" a="1"/>
  <c r="I6637" i="41" s="1"/>
  <c r="I6638" i="41" a="1"/>
  <c r="I6638" i="41" s="1"/>
  <c r="I6639" i="41" a="1"/>
  <c r="I6639" i="41" s="1"/>
  <c r="I6640" i="41" a="1"/>
  <c r="I6640" i="41" s="1"/>
  <c r="I6641" i="41" a="1"/>
  <c r="I6641" i="41" s="1"/>
  <c r="I6642" i="41" a="1"/>
  <c r="I6642" i="41" s="1"/>
  <c r="I6643" i="41" a="1"/>
  <c r="I6643" i="41" s="1"/>
  <c r="I6644" i="41" a="1"/>
  <c r="I6644" i="41" s="1"/>
  <c r="I6645" i="41" a="1"/>
  <c r="I6645" i="41" s="1"/>
  <c r="I6646" i="41" a="1"/>
  <c r="I6646" i="41" s="1"/>
  <c r="I6647" i="41" a="1"/>
  <c r="I6647" i="41" s="1"/>
  <c r="I6648" i="41" a="1"/>
  <c r="I6648" i="41" s="1"/>
  <c r="I6649" i="41" a="1"/>
  <c r="I6649" i="41" s="1"/>
  <c r="I6650" i="41" a="1"/>
  <c r="I6650" i="41" s="1"/>
  <c r="I6651" i="41" a="1"/>
  <c r="I6651" i="41" s="1"/>
  <c r="I6652" i="41" a="1"/>
  <c r="I6652" i="41" s="1"/>
  <c r="I6653" i="41" a="1"/>
  <c r="I6653" i="41" s="1"/>
  <c r="I6654" i="41" a="1"/>
  <c r="I6654" i="41" s="1"/>
  <c r="I6655" i="41" a="1"/>
  <c r="I6655" i="41" s="1"/>
  <c r="I6656" i="41" a="1"/>
  <c r="I6656" i="41" s="1"/>
  <c r="I6657" i="41" a="1"/>
  <c r="I6657" i="41" s="1"/>
  <c r="I6658" i="41" a="1"/>
  <c r="I6658" i="41" s="1"/>
  <c r="I6659" i="41" a="1"/>
  <c r="I6659" i="41" s="1"/>
  <c r="I6660" i="41" a="1"/>
  <c r="I6660" i="41" s="1"/>
  <c r="I6661" i="41" a="1"/>
  <c r="I6661" i="41" s="1"/>
  <c r="I6662" i="41" a="1"/>
  <c r="I6662" i="41" s="1"/>
  <c r="I6663" i="41" a="1"/>
  <c r="I6663" i="41" s="1"/>
  <c r="I6664" i="41" a="1"/>
  <c r="I6664" i="41" s="1"/>
  <c r="I6665" i="41" a="1"/>
  <c r="I6665" i="41" s="1"/>
  <c r="I6666" i="41" a="1"/>
  <c r="I6666" i="41" s="1"/>
  <c r="I6667" i="41" a="1"/>
  <c r="I6667" i="41" s="1"/>
  <c r="I6668" i="41" a="1"/>
  <c r="I6668" i="41" s="1"/>
  <c r="I6669" i="41" a="1"/>
  <c r="I6669" i="41" s="1"/>
  <c r="I6670" i="41" a="1"/>
  <c r="I6670" i="41" s="1"/>
  <c r="I6671" i="41" a="1"/>
  <c r="I6671" i="41" s="1"/>
  <c r="I6672" i="41" a="1"/>
  <c r="I6672" i="41" s="1"/>
  <c r="I6673" i="41" a="1"/>
  <c r="I6673" i="41" s="1"/>
  <c r="I6674" i="41" a="1"/>
  <c r="I6674" i="41" s="1"/>
  <c r="I6675" i="41" a="1"/>
  <c r="I6675" i="41" s="1"/>
  <c r="I6676" i="41" a="1"/>
  <c r="I6676" i="41" s="1"/>
  <c r="I6677" i="41" a="1"/>
  <c r="I6677" i="41" s="1"/>
  <c r="I6678" i="41" a="1"/>
  <c r="I6678" i="41" s="1"/>
  <c r="I6679" i="41" a="1"/>
  <c r="I6679" i="41" s="1"/>
  <c r="I6680" i="41" a="1"/>
  <c r="I6680" i="41" s="1"/>
  <c r="I6681" i="41" a="1"/>
  <c r="I6681" i="41" s="1"/>
  <c r="I6682" i="41" a="1"/>
  <c r="I6682" i="41" s="1"/>
  <c r="I6683" i="41" a="1"/>
  <c r="I6683" i="41" s="1"/>
  <c r="I6684" i="41" a="1"/>
  <c r="I6684" i="41" s="1"/>
  <c r="I6685" i="41" a="1"/>
  <c r="I6685" i="41" s="1"/>
  <c r="I6686" i="41" a="1"/>
  <c r="I6686" i="41" s="1"/>
  <c r="I6687" i="41" a="1"/>
  <c r="I6687" i="41" s="1"/>
  <c r="I6688" i="41" a="1"/>
  <c r="I6688" i="41" s="1"/>
  <c r="I6689" i="41" a="1"/>
  <c r="I6689" i="41" s="1"/>
  <c r="I6690" i="41" a="1"/>
  <c r="I6690" i="41" s="1"/>
  <c r="I6691" i="41" a="1"/>
  <c r="I6691" i="41" s="1"/>
  <c r="I6692" i="41" a="1"/>
  <c r="I6692" i="41" s="1"/>
  <c r="I6693" i="41" a="1"/>
  <c r="I6693" i="41" s="1"/>
  <c r="I6694" i="41" a="1"/>
  <c r="I6694" i="41" s="1"/>
  <c r="I6695" i="41" a="1"/>
  <c r="I6695" i="41" s="1"/>
  <c r="I6696" i="41" a="1"/>
  <c r="I6696" i="41" s="1"/>
  <c r="I6697" i="41" a="1"/>
  <c r="I6697" i="41" s="1"/>
  <c r="I6698" i="41" a="1"/>
  <c r="I6698" i="41" s="1"/>
  <c r="I6699" i="41" a="1"/>
  <c r="I6699" i="41" s="1"/>
  <c r="I6700" i="41" a="1"/>
  <c r="I6700" i="41" s="1"/>
  <c r="I6701" i="41" a="1"/>
  <c r="I6701" i="41" s="1"/>
  <c r="I6702" i="41" a="1"/>
  <c r="I6702" i="41" s="1"/>
  <c r="I6703" i="41" a="1"/>
  <c r="I6703" i="41" s="1"/>
  <c r="I6704" i="41" a="1"/>
  <c r="I6704" i="41" s="1"/>
  <c r="I6705" i="41" a="1"/>
  <c r="I6705" i="41" s="1"/>
  <c r="I6706" i="41" a="1"/>
  <c r="I6706" i="41" s="1"/>
  <c r="I6707" i="41" a="1"/>
  <c r="I6707" i="41" s="1"/>
  <c r="I6708" i="41" a="1"/>
  <c r="I6708" i="41" s="1"/>
  <c r="I6709" i="41" a="1"/>
  <c r="I6709" i="41" s="1"/>
  <c r="I6710" i="41" a="1"/>
  <c r="I6710" i="41" s="1"/>
  <c r="I6711" i="41" a="1"/>
  <c r="I6711" i="41" s="1"/>
  <c r="I6712" i="41" a="1"/>
  <c r="I6712" i="41" s="1"/>
  <c r="I6713" i="41" a="1"/>
  <c r="I6713" i="41" s="1"/>
  <c r="I6714" i="41" a="1"/>
  <c r="I6714" i="41" s="1"/>
  <c r="I6715" i="41" a="1"/>
  <c r="I6715" i="41" s="1"/>
  <c r="I6716" i="41" a="1"/>
  <c r="I6716" i="41" s="1"/>
  <c r="I6717" i="41" a="1"/>
  <c r="I6717" i="41" s="1"/>
  <c r="I6718" i="41" a="1"/>
  <c r="I6718" i="41" s="1"/>
  <c r="I6719" i="41" a="1"/>
  <c r="I6719" i="41" s="1"/>
  <c r="I6720" i="41" a="1"/>
  <c r="I6720" i="41" s="1"/>
  <c r="I6721" i="41" a="1"/>
  <c r="I6721" i="41" s="1"/>
  <c r="I6722" i="41" a="1"/>
  <c r="I6722" i="41" s="1"/>
  <c r="I6723" i="41" a="1"/>
  <c r="I6723" i="41" s="1"/>
  <c r="I6724" i="41" a="1"/>
  <c r="I6724" i="41" s="1"/>
  <c r="I6725" i="41" a="1"/>
  <c r="I6725" i="41" s="1"/>
  <c r="I6726" i="41" a="1"/>
  <c r="I6726" i="41" s="1"/>
  <c r="I6727" i="41" a="1"/>
  <c r="I6727" i="41" s="1"/>
  <c r="I6728" i="41" a="1"/>
  <c r="I6728" i="41" s="1"/>
  <c r="I6729" i="41" a="1"/>
  <c r="I6729" i="41" s="1"/>
  <c r="I6730" i="41" a="1"/>
  <c r="I6730" i="41" s="1"/>
  <c r="I6731" i="41" a="1"/>
  <c r="I6731" i="41" s="1"/>
  <c r="I6732" i="41" a="1"/>
  <c r="I6732" i="41" s="1"/>
  <c r="I6733" i="41" a="1"/>
  <c r="I6733" i="41" s="1"/>
  <c r="I6734" i="41" a="1"/>
  <c r="I6734" i="41" s="1"/>
  <c r="I6735" i="41" a="1"/>
  <c r="I6735" i="41" s="1"/>
  <c r="I6736" i="41" a="1"/>
  <c r="I6736" i="41" s="1"/>
  <c r="I6737" i="41" a="1"/>
  <c r="I6737" i="41" s="1"/>
  <c r="I6738" i="41" a="1"/>
  <c r="I6738" i="41" s="1"/>
  <c r="I6739" i="41" a="1"/>
  <c r="I6739" i="41" s="1"/>
  <c r="I6740" i="41" a="1"/>
  <c r="I6740" i="41" s="1"/>
  <c r="I6741" i="41" a="1"/>
  <c r="I6741" i="41" s="1"/>
  <c r="I6742" i="41" a="1"/>
  <c r="I6742" i="41" s="1"/>
  <c r="I6743" i="41" a="1"/>
  <c r="I6743" i="41" s="1"/>
  <c r="I6744" i="41" a="1"/>
  <c r="I6744" i="41" s="1"/>
  <c r="I6745" i="41" a="1"/>
  <c r="I6745" i="41" s="1"/>
  <c r="I6746" i="41" a="1"/>
  <c r="I6746" i="41" s="1"/>
  <c r="I6747" i="41" a="1"/>
  <c r="I6747" i="41" s="1"/>
  <c r="I6748" i="41" a="1"/>
  <c r="I6748" i="41" s="1"/>
  <c r="I6749" i="41" a="1"/>
  <c r="I6749" i="41" s="1"/>
  <c r="I6750" i="41" a="1"/>
  <c r="I6750" i="41" s="1"/>
  <c r="I6751" i="41" a="1"/>
  <c r="I6751" i="41" s="1"/>
  <c r="I6752" i="41" a="1"/>
  <c r="I6752" i="41" s="1"/>
  <c r="I6753" i="41" a="1"/>
  <c r="I6753" i="41" s="1"/>
  <c r="I6754" i="41" a="1"/>
  <c r="I6754" i="41" s="1"/>
  <c r="I6755" i="41" a="1"/>
  <c r="I6755" i="41" s="1"/>
  <c r="I6756" i="41" a="1"/>
  <c r="I6756" i="41" s="1"/>
  <c r="I6757" i="41" a="1"/>
  <c r="I6757" i="41" s="1"/>
  <c r="I6758" i="41" a="1"/>
  <c r="I6758" i="41" s="1"/>
  <c r="I6759" i="41" a="1"/>
  <c r="I6759" i="41" s="1"/>
  <c r="I6760" i="41" a="1"/>
  <c r="I6760" i="41" s="1"/>
  <c r="I6761" i="41" a="1"/>
  <c r="I6761" i="41" s="1"/>
  <c r="I6762" i="41" a="1"/>
  <c r="I6762" i="41" s="1"/>
  <c r="I6763" i="41" a="1"/>
  <c r="I6763" i="41" s="1"/>
  <c r="I6764" i="41" a="1"/>
  <c r="I6764" i="41" s="1"/>
  <c r="I6765" i="41" a="1"/>
  <c r="I6765" i="41" s="1"/>
  <c r="I6766" i="41" a="1"/>
  <c r="I6766" i="41" s="1"/>
  <c r="I6767" i="41" a="1"/>
  <c r="I6767" i="41" s="1"/>
  <c r="I6768" i="41" a="1"/>
  <c r="I6768" i="41" s="1"/>
  <c r="I6769" i="41" a="1"/>
  <c r="I6769" i="41" s="1"/>
  <c r="I6770" i="41" a="1"/>
  <c r="I6770" i="41" s="1"/>
  <c r="I6771" i="41" a="1"/>
  <c r="I6771" i="41" s="1"/>
  <c r="I6772" i="41" a="1"/>
  <c r="I6772" i="41" s="1"/>
  <c r="I6773" i="41" a="1"/>
  <c r="I6773" i="41" s="1"/>
  <c r="I6774" i="41" a="1"/>
  <c r="I6774" i="41" s="1"/>
  <c r="I6775" i="41" a="1"/>
  <c r="I6775" i="41" s="1"/>
  <c r="I6776" i="41" a="1"/>
  <c r="I6776" i="41" s="1"/>
  <c r="I6777" i="41" a="1"/>
  <c r="I6777" i="41" s="1"/>
  <c r="I6778" i="41" a="1"/>
  <c r="I6778" i="41" s="1"/>
  <c r="I6779" i="41" a="1"/>
  <c r="I6779" i="41" s="1"/>
  <c r="I6780" i="41" a="1"/>
  <c r="I6780" i="41" s="1"/>
  <c r="I6781" i="41" a="1"/>
  <c r="I6781" i="41" s="1"/>
  <c r="I6782" i="41" a="1"/>
  <c r="I6782" i="41" s="1"/>
  <c r="I6783" i="41" a="1"/>
  <c r="I6783" i="41" s="1"/>
  <c r="I6784" i="41" a="1"/>
  <c r="I6784" i="41" s="1"/>
  <c r="I6785" i="41" a="1"/>
  <c r="I6785" i="41" s="1"/>
  <c r="I6786" i="41" a="1"/>
  <c r="I6786" i="41" s="1"/>
  <c r="I6787" i="41" a="1"/>
  <c r="I6787" i="41" s="1"/>
  <c r="I6788" i="41" a="1"/>
  <c r="I6788" i="41" s="1"/>
  <c r="I6789" i="41" a="1"/>
  <c r="I6789" i="41" s="1"/>
  <c r="I6790" i="41" a="1"/>
  <c r="I6790" i="41" s="1"/>
  <c r="I6791" i="41" a="1"/>
  <c r="I6791" i="41" s="1"/>
  <c r="I6792" i="41" a="1"/>
  <c r="I6792" i="41" s="1"/>
  <c r="I6793" i="41" a="1"/>
  <c r="I6793" i="41" s="1"/>
  <c r="I6794" i="41" a="1"/>
  <c r="I6794" i="41" s="1"/>
  <c r="I6795" i="41" a="1"/>
  <c r="I6795" i="41" s="1"/>
  <c r="I6796" i="41" a="1"/>
  <c r="I6796" i="41" s="1"/>
  <c r="I6797" i="41" a="1"/>
  <c r="I6797" i="41" s="1"/>
  <c r="I6798" i="41" a="1"/>
  <c r="I6798" i="41" s="1"/>
  <c r="I6799" i="41" a="1"/>
  <c r="I6799" i="41" s="1"/>
  <c r="I6800" i="41" a="1"/>
  <c r="I6800" i="41" s="1"/>
  <c r="I6801" i="41" a="1"/>
  <c r="I6801" i="41" s="1"/>
  <c r="I6802" i="41" a="1"/>
  <c r="I6802" i="41" s="1"/>
  <c r="I6803" i="41" a="1"/>
  <c r="I6803" i="41" s="1"/>
  <c r="I6804" i="41" a="1"/>
  <c r="I6804" i="41" s="1"/>
  <c r="I6805" i="41" a="1"/>
  <c r="I6805" i="41" s="1"/>
  <c r="I6806" i="41" a="1"/>
  <c r="I6806" i="41" s="1"/>
  <c r="I6807" i="41" a="1"/>
  <c r="I6807" i="41" s="1"/>
  <c r="I6808" i="41" a="1"/>
  <c r="I6808" i="41" s="1"/>
  <c r="I6809" i="41" a="1"/>
  <c r="I6809" i="41" s="1"/>
  <c r="I6810" i="41" a="1"/>
  <c r="I6810" i="41" s="1"/>
  <c r="I6811" i="41" a="1"/>
  <c r="I6811" i="41" s="1"/>
  <c r="I6812" i="41" a="1"/>
  <c r="I6812" i="41" s="1"/>
  <c r="I6813" i="41" a="1"/>
  <c r="I6813" i="41" s="1"/>
  <c r="I6814" i="41" a="1"/>
  <c r="I6814" i="41" s="1"/>
  <c r="I6815" i="41" a="1"/>
  <c r="I6815" i="41" s="1"/>
  <c r="I6816" i="41" a="1"/>
  <c r="I6816" i="41" s="1"/>
  <c r="I6817" i="41" a="1"/>
  <c r="I6817" i="41" s="1"/>
  <c r="I6818" i="41" a="1"/>
  <c r="I6818" i="41" s="1"/>
  <c r="I6819" i="41" a="1"/>
  <c r="I6819" i="41" s="1"/>
  <c r="I6820" i="41" a="1"/>
  <c r="I6820" i="41" s="1"/>
  <c r="I6821" i="41" a="1"/>
  <c r="I6821" i="41" s="1"/>
  <c r="I6822" i="41" a="1"/>
  <c r="I6822" i="41" s="1"/>
  <c r="I6823" i="41" a="1"/>
  <c r="I6823" i="41" s="1"/>
  <c r="I6824" i="41" a="1"/>
  <c r="I6824" i="41" s="1"/>
  <c r="I6825" i="41" a="1"/>
  <c r="I6825" i="41" s="1"/>
  <c r="I6826" i="41" a="1"/>
  <c r="I6826" i="41" s="1"/>
  <c r="I6827" i="41" a="1"/>
  <c r="I6827" i="41" s="1"/>
  <c r="I6828" i="41" a="1"/>
  <c r="I6828" i="41" s="1"/>
  <c r="I6829" i="41" a="1"/>
  <c r="I6829" i="41" s="1"/>
  <c r="I6830" i="41" a="1"/>
  <c r="I6830" i="41" s="1"/>
  <c r="I6831" i="41" a="1"/>
  <c r="I6831" i="41" s="1"/>
  <c r="I6832" i="41" a="1"/>
  <c r="I6832" i="41" s="1"/>
  <c r="I6833" i="41" a="1"/>
  <c r="I6833" i="41" s="1"/>
  <c r="I6834" i="41" a="1"/>
  <c r="I6834" i="41" s="1"/>
  <c r="I6835" i="41" a="1"/>
  <c r="I6835" i="41" s="1"/>
  <c r="I6836" i="41" a="1"/>
  <c r="I6836" i="41" s="1"/>
  <c r="I6837" i="41" a="1"/>
  <c r="I6837" i="41" s="1"/>
  <c r="I6838" i="41" a="1"/>
  <c r="I6838" i="41" s="1"/>
  <c r="I6839" i="41" a="1"/>
  <c r="I6839" i="41" s="1"/>
  <c r="I6840" i="41" a="1"/>
  <c r="I6840" i="41" s="1"/>
  <c r="I6841" i="41" a="1"/>
  <c r="I6841" i="41" s="1"/>
  <c r="I6842" i="41" a="1"/>
  <c r="I6842" i="41" s="1"/>
  <c r="I6843" i="41" a="1"/>
  <c r="I6843" i="41" s="1"/>
  <c r="I6844" i="41" a="1"/>
  <c r="I6844" i="41" s="1"/>
  <c r="I6845" i="41" a="1"/>
  <c r="I6845" i="41" s="1"/>
  <c r="I6846" i="41" a="1"/>
  <c r="I6846" i="41" s="1"/>
  <c r="I6847" i="41" a="1"/>
  <c r="I6847" i="41" s="1"/>
  <c r="I6848" i="41" a="1"/>
  <c r="I6848" i="41" s="1"/>
  <c r="I6849" i="41" a="1"/>
  <c r="I6849" i="41" s="1"/>
  <c r="I6850" i="41" a="1"/>
  <c r="I6850" i="41" s="1"/>
  <c r="I6851" i="41" a="1"/>
  <c r="I6851" i="41" s="1"/>
  <c r="I6852" i="41" a="1"/>
  <c r="I6852" i="41" s="1"/>
  <c r="I6853" i="41" a="1"/>
  <c r="I6853" i="41" s="1"/>
  <c r="I6854" i="41" a="1"/>
  <c r="I6854" i="41" s="1"/>
  <c r="I6855" i="41" a="1"/>
  <c r="I6855" i="41" s="1"/>
  <c r="I6856" i="41" a="1"/>
  <c r="I6856" i="41" s="1"/>
  <c r="I6857" i="41" a="1"/>
  <c r="I6857" i="41" s="1"/>
  <c r="I6858" i="41" a="1"/>
  <c r="I6858" i="41" s="1"/>
  <c r="I6859" i="41" a="1"/>
  <c r="I6859" i="41" s="1"/>
  <c r="I6860" i="41" a="1"/>
  <c r="I6860" i="41" s="1"/>
  <c r="I6861" i="41" a="1"/>
  <c r="I6861" i="41" s="1"/>
  <c r="I6862" i="41" a="1"/>
  <c r="I6862" i="41" s="1"/>
  <c r="I6863" i="41" a="1"/>
  <c r="I6863" i="41" s="1"/>
  <c r="I6864" i="41" a="1"/>
  <c r="I6864" i="41" s="1"/>
  <c r="I6865" i="41" a="1"/>
  <c r="I6865" i="41" s="1"/>
  <c r="I6866" i="41" a="1"/>
  <c r="I6866" i="41" s="1"/>
  <c r="I6867" i="41" a="1"/>
  <c r="I6867" i="41" s="1"/>
  <c r="I6868" i="41" a="1"/>
  <c r="I6868" i="41" s="1"/>
  <c r="I6869" i="41" a="1"/>
  <c r="I6869" i="41" s="1"/>
  <c r="I6870" i="41" a="1"/>
  <c r="I6870" i="41" s="1"/>
  <c r="I6871" i="41" a="1"/>
  <c r="I6871" i="41" s="1"/>
  <c r="I6872" i="41" a="1"/>
  <c r="I6872" i="41" s="1"/>
  <c r="I6873" i="41" a="1"/>
  <c r="I6873" i="41" s="1"/>
  <c r="I6874" i="41" a="1"/>
  <c r="I6874" i="41" s="1"/>
  <c r="I6875" i="41" a="1"/>
  <c r="I6875" i="41" s="1"/>
  <c r="I6876" i="41" a="1"/>
  <c r="I6876" i="41" s="1"/>
  <c r="I6877" i="41" a="1"/>
  <c r="I6877" i="41" s="1"/>
  <c r="I6878" i="41" a="1"/>
  <c r="I6878" i="41" s="1"/>
  <c r="I6879" i="41" a="1"/>
  <c r="I6879" i="41" s="1"/>
  <c r="I6880" i="41" a="1"/>
  <c r="I6880" i="41" s="1"/>
  <c r="I6881" i="41" a="1"/>
  <c r="I6881" i="41" s="1"/>
  <c r="I6882" i="41" a="1"/>
  <c r="I6882" i="41" s="1"/>
  <c r="I6883" i="41" a="1"/>
  <c r="I6883" i="41" s="1"/>
  <c r="I6884" i="41" a="1"/>
  <c r="I6884" i="41" s="1"/>
  <c r="I6885" i="41" a="1"/>
  <c r="I6885" i="41" s="1"/>
  <c r="I6886" i="41" a="1"/>
  <c r="I6886" i="41" s="1"/>
  <c r="I6887" i="41" a="1"/>
  <c r="I6887" i="41" s="1"/>
  <c r="I6888" i="41" a="1"/>
  <c r="I6888" i="41" s="1"/>
  <c r="I6889" i="41" a="1"/>
  <c r="I6889" i="41" s="1"/>
  <c r="I6890" i="41" a="1"/>
  <c r="I6890" i="41" s="1"/>
  <c r="I6891" i="41" a="1"/>
  <c r="I6891" i="41" s="1"/>
  <c r="I6892" i="41" a="1"/>
  <c r="I6892" i="41" s="1"/>
  <c r="I6893" i="41" a="1"/>
  <c r="I6893" i="41" s="1"/>
  <c r="I6894" i="41" a="1"/>
  <c r="I6894" i="41" s="1"/>
  <c r="I6895" i="41" a="1"/>
  <c r="I6895" i="41" s="1"/>
  <c r="I6896" i="41" a="1"/>
  <c r="I6896" i="41" s="1"/>
  <c r="I6897" i="41" a="1"/>
  <c r="I6897" i="41" s="1"/>
  <c r="I6898" i="41" a="1"/>
  <c r="I6898" i="41" s="1"/>
  <c r="I6899" i="41" a="1"/>
  <c r="I6899" i="41" s="1"/>
  <c r="I6900" i="41" a="1"/>
  <c r="I6900" i="41" s="1"/>
  <c r="I6901" i="41" a="1"/>
  <c r="I6901" i="41" s="1"/>
  <c r="I6902" i="41" a="1"/>
  <c r="I6902" i="41" s="1"/>
  <c r="I6903" i="41" a="1"/>
  <c r="I6903" i="41" s="1"/>
  <c r="I6904" i="41" a="1"/>
  <c r="I6904" i="41" s="1"/>
  <c r="I6905" i="41" a="1"/>
  <c r="I6905" i="41" s="1"/>
  <c r="I6906" i="41" a="1"/>
  <c r="I6906" i="41" s="1"/>
  <c r="I6907" i="41" a="1"/>
  <c r="I6907" i="41" s="1"/>
  <c r="I6908" i="41" a="1"/>
  <c r="I6908" i="41" s="1"/>
  <c r="I6909" i="41" a="1"/>
  <c r="I6909" i="41" s="1"/>
  <c r="I6910" i="41" a="1"/>
  <c r="I6910" i="41" s="1"/>
  <c r="I6911" i="41" a="1"/>
  <c r="I6911" i="41" s="1"/>
  <c r="I6912" i="41" a="1"/>
  <c r="I6912" i="41" s="1"/>
  <c r="I6913" i="41" a="1"/>
  <c r="I6913" i="41" s="1"/>
  <c r="I6914" i="41" a="1"/>
  <c r="I6914" i="41" s="1"/>
  <c r="I6915" i="41" a="1"/>
  <c r="I6915" i="41" s="1"/>
  <c r="I6916" i="41" a="1"/>
  <c r="I6916" i="41" s="1"/>
  <c r="I6917" i="41" a="1"/>
  <c r="I6917" i="41" s="1"/>
  <c r="I6918" i="41" a="1"/>
  <c r="I6918" i="41" s="1"/>
  <c r="I6919" i="41" a="1"/>
  <c r="I6919" i="41" s="1"/>
  <c r="I6920" i="41" a="1"/>
  <c r="I6920" i="41" s="1"/>
  <c r="I6921" i="41" a="1"/>
  <c r="I6921" i="41" s="1"/>
  <c r="I6922" i="41" a="1"/>
  <c r="I6922" i="41" s="1"/>
  <c r="I6923" i="41" a="1"/>
  <c r="I6923" i="41" s="1"/>
  <c r="I6924" i="41" a="1"/>
  <c r="I6924" i="41" s="1"/>
  <c r="I6925" i="41" a="1"/>
  <c r="I6925" i="41" s="1"/>
  <c r="I6926" i="41" a="1"/>
  <c r="I6926" i="41" s="1"/>
  <c r="I6927" i="41" a="1"/>
  <c r="I6927" i="41" s="1"/>
  <c r="I6928" i="41" a="1"/>
  <c r="I6928" i="41" s="1"/>
  <c r="I6929" i="41" a="1"/>
  <c r="I6929" i="41" s="1"/>
  <c r="I6930" i="41" a="1"/>
  <c r="I6930" i="41" s="1"/>
  <c r="I6931" i="41" a="1"/>
  <c r="I6931" i="41" s="1"/>
  <c r="I6932" i="41" a="1"/>
  <c r="I6932" i="41" s="1"/>
  <c r="I6933" i="41" a="1"/>
  <c r="I6933" i="41" s="1"/>
  <c r="I6934" i="41" a="1"/>
  <c r="I6934" i="41" s="1"/>
  <c r="I6935" i="41" a="1"/>
  <c r="I6935" i="41" s="1"/>
  <c r="I6936" i="41" a="1"/>
  <c r="I6936" i="41" s="1"/>
  <c r="I6937" i="41" a="1"/>
  <c r="I6937" i="41" s="1"/>
  <c r="I6938" i="41" a="1"/>
  <c r="I6938" i="41" s="1"/>
  <c r="I6939" i="41" a="1"/>
  <c r="I6939" i="41" s="1"/>
  <c r="I6940" i="41" a="1"/>
  <c r="I6940" i="41" s="1"/>
  <c r="I6941" i="41" a="1"/>
  <c r="I6941" i="41" s="1"/>
  <c r="I6942" i="41" a="1"/>
  <c r="I6942" i="41" s="1"/>
  <c r="I6943" i="41" a="1"/>
  <c r="I6943" i="41" s="1"/>
  <c r="I6944" i="41" a="1"/>
  <c r="I6944" i="41" s="1"/>
  <c r="I6945" i="41" a="1"/>
  <c r="I6945" i="41" s="1"/>
  <c r="I6946" i="41" a="1"/>
  <c r="I6946" i="41" s="1"/>
  <c r="I6947" i="41" a="1"/>
  <c r="I6947" i="41" s="1"/>
  <c r="I6948" i="41" a="1"/>
  <c r="I6948" i="41" s="1"/>
  <c r="I6949" i="41" a="1"/>
  <c r="I6949" i="41" s="1"/>
  <c r="I6950" i="41" a="1"/>
  <c r="I6950" i="41" s="1"/>
  <c r="I6951" i="41" a="1"/>
  <c r="I6951" i="41" s="1"/>
  <c r="I6952" i="41" a="1"/>
  <c r="I6952" i="41" s="1"/>
  <c r="I6953" i="41" a="1"/>
  <c r="I6953" i="41" s="1"/>
  <c r="I6954" i="41" a="1"/>
  <c r="I6954" i="41" s="1"/>
  <c r="I6955" i="41" a="1"/>
  <c r="I6955" i="41" s="1"/>
  <c r="I6956" i="41" a="1"/>
  <c r="I6956" i="41" s="1"/>
  <c r="I6957" i="41" a="1"/>
  <c r="I6957" i="41" s="1"/>
  <c r="I6958" i="41" a="1"/>
  <c r="I6958" i="41" s="1"/>
  <c r="I6959" i="41" a="1"/>
  <c r="I6959" i="41" s="1"/>
  <c r="I6960" i="41" a="1"/>
  <c r="I6960" i="41" s="1"/>
  <c r="I6961" i="41" a="1"/>
  <c r="I6961" i="41" s="1"/>
  <c r="I6962" i="41" a="1"/>
  <c r="I6962" i="41" s="1"/>
  <c r="I6963" i="41" a="1"/>
  <c r="I6963" i="41" s="1"/>
  <c r="I6964" i="41" a="1"/>
  <c r="I6964" i="41" s="1"/>
  <c r="I6965" i="41" a="1"/>
  <c r="I6965" i="41" s="1"/>
  <c r="I6966" i="41" a="1"/>
  <c r="I6966" i="41" s="1"/>
  <c r="I6967" i="41" a="1"/>
  <c r="I6967" i="41" s="1"/>
  <c r="I6968" i="41" a="1"/>
  <c r="I6968" i="41" s="1"/>
  <c r="I6969" i="41" a="1"/>
  <c r="I6969" i="41" s="1"/>
  <c r="I6970" i="41" a="1"/>
  <c r="I6970" i="41" s="1"/>
  <c r="I6971" i="41" a="1"/>
  <c r="I6971" i="41" s="1"/>
  <c r="I6972" i="41" a="1"/>
  <c r="I6972" i="41" s="1"/>
  <c r="I6973" i="41" a="1"/>
  <c r="I6973" i="41" s="1"/>
  <c r="I6974" i="41" a="1"/>
  <c r="I6974" i="41" s="1"/>
  <c r="I6975" i="41" a="1"/>
  <c r="I6975" i="41" s="1"/>
  <c r="I6976" i="41" a="1"/>
  <c r="I6976" i="41" s="1"/>
  <c r="I6977" i="41" a="1"/>
  <c r="I6977" i="41" s="1"/>
  <c r="I6978" i="41" a="1"/>
  <c r="I6978" i="41" s="1"/>
  <c r="I6979" i="41" a="1"/>
  <c r="I6979" i="41" s="1"/>
  <c r="I6980" i="41" a="1"/>
  <c r="I6980" i="41" s="1"/>
  <c r="I6981" i="41" a="1"/>
  <c r="I6981" i="41" s="1"/>
  <c r="I6982" i="41" a="1"/>
  <c r="I6982" i="41" s="1"/>
  <c r="I6983" i="41" a="1"/>
  <c r="I6983" i="41" s="1"/>
  <c r="I6984" i="41" a="1"/>
  <c r="I6984" i="41" s="1"/>
  <c r="I6985" i="41" a="1"/>
  <c r="I6985" i="41" s="1"/>
  <c r="I6986" i="41" a="1"/>
  <c r="I6986" i="41" s="1"/>
  <c r="I6987" i="41" a="1"/>
  <c r="I6987" i="41" s="1"/>
  <c r="I6988" i="41" a="1"/>
  <c r="I6988" i="41" s="1"/>
  <c r="I6989" i="41" a="1"/>
  <c r="I6989" i="41" s="1"/>
  <c r="I6990" i="41" a="1"/>
  <c r="I6990" i="41" s="1"/>
  <c r="I6991" i="41" a="1"/>
  <c r="I6991" i="41" s="1"/>
  <c r="I6992" i="41" a="1"/>
  <c r="I6992" i="41" s="1"/>
  <c r="I6993" i="41" a="1"/>
  <c r="I6993" i="41" s="1"/>
  <c r="I6994" i="41" a="1"/>
  <c r="I6994" i="41" s="1"/>
  <c r="I6995" i="41" a="1"/>
  <c r="I6995" i="41" s="1"/>
  <c r="I6996" i="41" a="1"/>
  <c r="I6996" i="41" s="1"/>
  <c r="I6997" i="41" a="1"/>
  <c r="I6997" i="41" s="1"/>
  <c r="I6998" i="41" a="1"/>
  <c r="I6998" i="41" s="1"/>
  <c r="I6999" i="41" a="1"/>
  <c r="I6999" i="41" s="1"/>
  <c r="I7000" i="41" a="1"/>
  <c r="I7000" i="41" s="1"/>
  <c r="I7001" i="41" a="1"/>
  <c r="I7001" i="41" s="1"/>
  <c r="I7002" i="41" a="1"/>
  <c r="I7002" i="41" s="1"/>
  <c r="I7003" i="41" a="1"/>
  <c r="I7003" i="41" s="1"/>
  <c r="I7004" i="41" a="1"/>
  <c r="I7004" i="41" s="1"/>
  <c r="I7005" i="41" a="1"/>
  <c r="I7005" i="41" s="1"/>
  <c r="I7006" i="41" a="1"/>
  <c r="I7006" i="41" s="1"/>
  <c r="I7007" i="41" a="1"/>
  <c r="I7007" i="41" s="1"/>
  <c r="I7008" i="41" a="1"/>
  <c r="I7008" i="41" s="1"/>
  <c r="I7009" i="41" a="1"/>
  <c r="I7009" i="41" s="1"/>
  <c r="I7010" i="41" a="1"/>
  <c r="I7010" i="41" s="1"/>
  <c r="I7011" i="41" a="1"/>
  <c r="I7011" i="41" s="1"/>
  <c r="I7012" i="41" a="1"/>
  <c r="I7012" i="41" s="1"/>
  <c r="I7013" i="41" a="1"/>
  <c r="I7013" i="41" s="1"/>
  <c r="I7014" i="41" a="1"/>
  <c r="I7014" i="41" s="1"/>
  <c r="I7015" i="41" a="1"/>
  <c r="I7015" i="41" s="1"/>
  <c r="I7016" i="41" a="1"/>
  <c r="I7016" i="41" s="1"/>
  <c r="I7017" i="41" a="1"/>
  <c r="I7017" i="41" s="1"/>
  <c r="I7018" i="41" a="1"/>
  <c r="I7018" i="41" s="1"/>
  <c r="I7019" i="41" a="1"/>
  <c r="I7019" i="41" s="1"/>
  <c r="I7020" i="41" a="1"/>
  <c r="I7020" i="41" s="1"/>
  <c r="I7021" i="41" a="1"/>
  <c r="I7021" i="41" s="1"/>
  <c r="I7022" i="41" a="1"/>
  <c r="I7022" i="41" s="1"/>
  <c r="I7023" i="41" a="1"/>
  <c r="I7023" i="41" s="1"/>
  <c r="I7024" i="41" a="1"/>
  <c r="I7024" i="41" s="1"/>
  <c r="I7025" i="41" a="1"/>
  <c r="I7025" i="41" s="1"/>
  <c r="I7026" i="41" a="1"/>
  <c r="I7026" i="41" s="1"/>
  <c r="I7027" i="41" a="1"/>
  <c r="I7027" i="41" s="1"/>
  <c r="I7028" i="41" a="1"/>
  <c r="I7028" i="41" s="1"/>
  <c r="I7029" i="41" a="1"/>
  <c r="I7029" i="41" s="1"/>
  <c r="I7030" i="41" a="1"/>
  <c r="I7030" i="41" s="1"/>
  <c r="I7031" i="41" a="1"/>
  <c r="I7031" i="41" s="1"/>
  <c r="I7032" i="41" a="1"/>
  <c r="I7032" i="41" s="1"/>
  <c r="I7033" i="41" a="1"/>
  <c r="I7033" i="41" s="1"/>
  <c r="I7034" i="41" a="1"/>
  <c r="I7034" i="41" s="1"/>
  <c r="I7035" i="41" a="1"/>
  <c r="I7035" i="41" s="1"/>
  <c r="I7036" i="41" a="1"/>
  <c r="I7036" i="41" s="1"/>
  <c r="I7037" i="41" a="1"/>
  <c r="I7037" i="41" s="1"/>
  <c r="I7038" i="41" a="1"/>
  <c r="I7038" i="41" s="1"/>
  <c r="I7039" i="41" a="1"/>
  <c r="I7039" i="41" s="1"/>
  <c r="I7040" i="41" a="1"/>
  <c r="I7040" i="41" s="1"/>
  <c r="I7041" i="41" a="1"/>
  <c r="I7041" i="41" s="1"/>
  <c r="I7042" i="41" a="1"/>
  <c r="I7042" i="41" s="1"/>
  <c r="I7043" i="41" a="1"/>
  <c r="I7043" i="41" s="1"/>
  <c r="I7044" i="41" a="1"/>
  <c r="I7044" i="41" s="1"/>
  <c r="I7045" i="41" a="1"/>
  <c r="I7045" i="41" s="1"/>
  <c r="I7046" i="41" a="1"/>
  <c r="I7046" i="41" s="1"/>
  <c r="I7047" i="41" a="1"/>
  <c r="I7047" i="41" s="1"/>
  <c r="I7048" i="41" a="1"/>
  <c r="I7048" i="41" s="1"/>
  <c r="I7049" i="41" a="1"/>
  <c r="I7049" i="41" s="1"/>
  <c r="I7050" i="41" a="1"/>
  <c r="I7050" i="41" s="1"/>
  <c r="I7051" i="41" a="1"/>
  <c r="I7051" i="41" s="1"/>
  <c r="I7052" i="41" a="1"/>
  <c r="I7052" i="41" s="1"/>
  <c r="I7053" i="41" a="1"/>
  <c r="I7053" i="41" s="1"/>
  <c r="I7054" i="41" a="1"/>
  <c r="I7054" i="41" s="1"/>
  <c r="I7055" i="41" a="1"/>
  <c r="I7055" i="41" s="1"/>
  <c r="I7056" i="41" a="1"/>
  <c r="I7056" i="41" s="1"/>
  <c r="I7057" i="41" a="1"/>
  <c r="I7057" i="41" s="1"/>
  <c r="I7058" i="41" a="1"/>
  <c r="I7058" i="41" s="1"/>
  <c r="I7059" i="41" a="1"/>
  <c r="I7059" i="41" s="1"/>
  <c r="I7060" i="41" a="1"/>
  <c r="I7060" i="41" s="1"/>
  <c r="I7061" i="41" a="1"/>
  <c r="I7061" i="41" s="1"/>
  <c r="I7062" i="41" a="1"/>
  <c r="I7062" i="41" s="1"/>
  <c r="I7063" i="41" a="1"/>
  <c r="I7063" i="41" s="1"/>
  <c r="I7064" i="41" a="1"/>
  <c r="I7064" i="41" s="1"/>
  <c r="I7065" i="41" a="1"/>
  <c r="I7065" i="41" s="1"/>
  <c r="I7066" i="41" a="1"/>
  <c r="I7066" i="41" s="1"/>
  <c r="I7067" i="41" a="1"/>
  <c r="I7067" i="41" s="1"/>
  <c r="I7068" i="41" a="1"/>
  <c r="I7068" i="41" s="1"/>
  <c r="I7069" i="41" a="1"/>
  <c r="I7069" i="41" s="1"/>
  <c r="I7070" i="41" a="1"/>
  <c r="I7070" i="41" s="1"/>
  <c r="I7071" i="41" a="1"/>
  <c r="I7071" i="41" s="1"/>
  <c r="I7072" i="41" a="1"/>
  <c r="I7072" i="41" s="1"/>
  <c r="I7073" i="41" a="1"/>
  <c r="I7073" i="41" s="1"/>
  <c r="I7074" i="41" a="1"/>
  <c r="I7074" i="41" s="1"/>
  <c r="I7075" i="41" a="1"/>
  <c r="I7075" i="41" s="1"/>
  <c r="I7076" i="41" a="1"/>
  <c r="I7076" i="41" s="1"/>
  <c r="I7077" i="41" a="1"/>
  <c r="I7077" i="41" s="1"/>
  <c r="I7078" i="41" a="1"/>
  <c r="I7078" i="41" s="1"/>
  <c r="I7079" i="41" a="1"/>
  <c r="I7079" i="41" s="1"/>
  <c r="I7080" i="41" a="1"/>
  <c r="I7080" i="41" s="1"/>
  <c r="I7081" i="41" a="1"/>
  <c r="I7081" i="41" s="1"/>
  <c r="I7082" i="41" a="1"/>
  <c r="I7082" i="41" s="1"/>
  <c r="I7083" i="41" a="1"/>
  <c r="I7083" i="41" s="1"/>
  <c r="I7084" i="41" a="1"/>
  <c r="I7084" i="41" s="1"/>
  <c r="I7085" i="41" a="1"/>
  <c r="I7085" i="41" s="1"/>
  <c r="I7086" i="41" a="1"/>
  <c r="I7086" i="41" s="1"/>
  <c r="I7087" i="41" a="1"/>
  <c r="I7087" i="41" s="1"/>
  <c r="I7088" i="41" a="1"/>
  <c r="I7088" i="41" s="1"/>
  <c r="I7089" i="41" a="1"/>
  <c r="I7089" i="41" s="1"/>
  <c r="I7090" i="41" a="1"/>
  <c r="I7090" i="41" s="1"/>
  <c r="I7091" i="41" a="1"/>
  <c r="I7091" i="41" s="1"/>
  <c r="I7092" i="41" a="1"/>
  <c r="I7092" i="41" s="1"/>
  <c r="I7093" i="41" a="1"/>
  <c r="I7093" i="41" s="1"/>
  <c r="I7094" i="41" a="1"/>
  <c r="I7094" i="41" s="1"/>
  <c r="I7095" i="41" a="1"/>
  <c r="I7095" i="41" s="1"/>
  <c r="I7096" i="41" a="1"/>
  <c r="I7096" i="41" s="1"/>
  <c r="I7097" i="41" a="1"/>
  <c r="I7097" i="41" s="1"/>
  <c r="I7098" i="41" a="1"/>
  <c r="I7098" i="41" s="1"/>
  <c r="I7099" i="41" a="1"/>
  <c r="I7099" i="41" s="1"/>
  <c r="I7100" i="41" a="1"/>
  <c r="I7100" i="41" s="1"/>
  <c r="I7101" i="41" a="1"/>
  <c r="I7101" i="41" s="1"/>
  <c r="I7102" i="41" a="1"/>
  <c r="I7102" i="41" s="1"/>
  <c r="I7103" i="41" a="1"/>
  <c r="I7103" i="41" s="1"/>
  <c r="I7104" i="41" a="1"/>
  <c r="I7104" i="41" s="1"/>
  <c r="I7105" i="41" a="1"/>
  <c r="I7105" i="41" s="1"/>
  <c r="I7106" i="41" a="1"/>
  <c r="I7106" i="41" s="1"/>
  <c r="I7107" i="41" a="1"/>
  <c r="I7107" i="41" s="1"/>
  <c r="I7108" i="41" a="1"/>
  <c r="I7108" i="41" s="1"/>
  <c r="I7109" i="41" a="1"/>
  <c r="I7109" i="41" s="1"/>
  <c r="I7110" i="41" a="1"/>
  <c r="I7110" i="41" s="1"/>
  <c r="I7111" i="41" a="1"/>
  <c r="I7111" i="41" s="1"/>
  <c r="I7112" i="41" a="1"/>
  <c r="I7112" i="41" s="1"/>
  <c r="I7113" i="41" a="1"/>
  <c r="I7113" i="41" s="1"/>
  <c r="I7114" i="41" a="1"/>
  <c r="I7114" i="41" s="1"/>
  <c r="I7115" i="41" a="1"/>
  <c r="I7115" i="41" s="1"/>
  <c r="I7116" i="41" a="1"/>
  <c r="I7116" i="41" s="1"/>
  <c r="I7117" i="41" a="1"/>
  <c r="I7117" i="41" s="1"/>
  <c r="I7118" i="41" a="1"/>
  <c r="I7118" i="41" s="1"/>
  <c r="I7119" i="41" a="1"/>
  <c r="I7119" i="41" s="1"/>
  <c r="I7120" i="41" a="1"/>
  <c r="I7120" i="41" s="1"/>
  <c r="I7121" i="41" a="1"/>
  <c r="I7121" i="41" s="1"/>
  <c r="I7122" i="41" a="1"/>
  <c r="I7122" i="41" s="1"/>
  <c r="I7123" i="41" a="1"/>
  <c r="I7123" i="41" s="1"/>
  <c r="I7124" i="41" a="1"/>
  <c r="I7124" i="41" s="1"/>
  <c r="I7125" i="41" a="1"/>
  <c r="I7125" i="41" s="1"/>
  <c r="I7126" i="41" a="1"/>
  <c r="I7126" i="41" s="1"/>
  <c r="I7127" i="41" a="1"/>
  <c r="I7127" i="41" s="1"/>
  <c r="I7128" i="41" a="1"/>
  <c r="I7128" i="41" s="1"/>
  <c r="I7129" i="41" a="1"/>
  <c r="I7129" i="41" s="1"/>
  <c r="I7130" i="41" a="1"/>
  <c r="I7130" i="41" s="1"/>
  <c r="I7131" i="41" a="1"/>
  <c r="I7131" i="41" s="1"/>
  <c r="I7132" i="41" a="1"/>
  <c r="I7132" i="41" s="1"/>
  <c r="I7133" i="41" a="1"/>
  <c r="I7133" i="41" s="1"/>
  <c r="I7134" i="41" a="1"/>
  <c r="I7134" i="41" s="1"/>
  <c r="I7135" i="41" a="1"/>
  <c r="I7135" i="41" s="1"/>
  <c r="I7136" i="41" a="1"/>
  <c r="I7136" i="41" s="1"/>
  <c r="I7137" i="41" a="1"/>
  <c r="I7137" i="41" s="1"/>
  <c r="I7138" i="41" a="1"/>
  <c r="I7138" i="41" s="1"/>
  <c r="I7139" i="41" a="1"/>
  <c r="I7139" i="41" s="1"/>
  <c r="I7140" i="41" a="1"/>
  <c r="I7140" i="41" s="1"/>
  <c r="I7141" i="41" a="1"/>
  <c r="I7141" i="41" s="1"/>
  <c r="I7142" i="41" a="1"/>
  <c r="I7142" i="41" s="1"/>
  <c r="I7143" i="41" a="1"/>
  <c r="I7143" i="41" s="1"/>
  <c r="I7144" i="41" a="1"/>
  <c r="I7144" i="41" s="1"/>
  <c r="I7145" i="41" a="1"/>
  <c r="I7145" i="41" s="1"/>
  <c r="I7146" i="41" a="1"/>
  <c r="I7146" i="41" s="1"/>
  <c r="I7147" i="41" a="1"/>
  <c r="I7147" i="41" s="1"/>
  <c r="I7148" i="41" a="1"/>
  <c r="I7148" i="41" s="1"/>
  <c r="I7149" i="41" a="1"/>
  <c r="I7149" i="41" s="1"/>
  <c r="I7150" i="41" a="1"/>
  <c r="I7150" i="41" s="1"/>
  <c r="I7151" i="41" a="1"/>
  <c r="I7151" i="41" s="1"/>
  <c r="I7152" i="41" a="1"/>
  <c r="I7152" i="41" s="1"/>
  <c r="I7153" i="41" a="1"/>
  <c r="I7153" i="41" s="1"/>
  <c r="I7154" i="41" a="1"/>
  <c r="I7154" i="41" s="1"/>
  <c r="I7155" i="41" a="1"/>
  <c r="I7155" i="41" s="1"/>
  <c r="I7156" i="41" a="1"/>
  <c r="I7156" i="41" s="1"/>
  <c r="I7157" i="41" a="1"/>
  <c r="I7157" i="41" s="1"/>
  <c r="I7158" i="41" a="1"/>
  <c r="I7158" i="41" s="1"/>
  <c r="I7159" i="41" a="1"/>
  <c r="I7159" i="41" s="1"/>
  <c r="I7160" i="41" a="1"/>
  <c r="I7160" i="41" s="1"/>
  <c r="I7161" i="41" a="1"/>
  <c r="I7161" i="41" s="1"/>
  <c r="I7162" i="41" a="1"/>
  <c r="I7162" i="41" s="1"/>
  <c r="I7163" i="41" a="1"/>
  <c r="I7163" i="41" s="1"/>
  <c r="I7164" i="41" a="1"/>
  <c r="I7164" i="41" s="1"/>
  <c r="I7165" i="41" a="1"/>
  <c r="I7165" i="41" s="1"/>
  <c r="I7166" i="41" a="1"/>
  <c r="I7166" i="41" s="1"/>
  <c r="I7167" i="41" a="1"/>
  <c r="I7167" i="41" s="1"/>
  <c r="I7168" i="41" a="1"/>
  <c r="I7168" i="41" s="1"/>
  <c r="I7169" i="41" a="1"/>
  <c r="I7169" i="41" s="1"/>
  <c r="I7170" i="41" a="1"/>
  <c r="I7170" i="41" s="1"/>
  <c r="I7171" i="41" a="1"/>
  <c r="I7171" i="41" s="1"/>
  <c r="I7172" i="41" a="1"/>
  <c r="I7172" i="41" s="1"/>
  <c r="I7173" i="41" a="1"/>
  <c r="I7173" i="41" s="1"/>
  <c r="I7174" i="41" a="1"/>
  <c r="I7174" i="41" s="1"/>
  <c r="I7175" i="41" a="1"/>
  <c r="I7175" i="41" s="1"/>
  <c r="I7176" i="41" a="1"/>
  <c r="I7176" i="41" s="1"/>
  <c r="I7177" i="41" a="1"/>
  <c r="I7177" i="41" s="1"/>
  <c r="I7178" i="41" a="1"/>
  <c r="I7178" i="41" s="1"/>
  <c r="I7179" i="41" a="1"/>
  <c r="I7179" i="41" s="1"/>
  <c r="I7180" i="41" a="1"/>
  <c r="I7180" i="41" s="1"/>
  <c r="I7181" i="41" a="1"/>
  <c r="I7181" i="41" s="1"/>
  <c r="I7182" i="41" a="1"/>
  <c r="I7182" i="41" s="1"/>
  <c r="I7183" i="41" a="1"/>
  <c r="I7183" i="41" s="1"/>
  <c r="I7184" i="41" a="1"/>
  <c r="I7184" i="41" s="1"/>
  <c r="I7185" i="41" a="1"/>
  <c r="I7185" i="41" s="1"/>
  <c r="I7186" i="41" a="1"/>
  <c r="I7186" i="41" s="1"/>
  <c r="I7187" i="41" a="1"/>
  <c r="I7187" i="41" s="1"/>
  <c r="I7188" i="41" a="1"/>
  <c r="I7188" i="41" s="1"/>
  <c r="I7189" i="41" a="1"/>
  <c r="I7189" i="41" s="1"/>
  <c r="I7190" i="41" a="1"/>
  <c r="I7190" i="41" s="1"/>
  <c r="I7191" i="41" a="1"/>
  <c r="I7191" i="41" s="1"/>
  <c r="I7192" i="41" a="1"/>
  <c r="I7192" i="41" s="1"/>
  <c r="I7193" i="41" a="1"/>
  <c r="I7193" i="41" s="1"/>
  <c r="I7194" i="41" a="1"/>
  <c r="I7194" i="41" s="1"/>
  <c r="I7195" i="41" a="1"/>
  <c r="I7195" i="41" s="1"/>
  <c r="I7196" i="41" a="1"/>
  <c r="I7196" i="41" s="1"/>
  <c r="I7197" i="41" a="1"/>
  <c r="I7197" i="41" s="1"/>
  <c r="I7198" i="41" a="1"/>
  <c r="I7198" i="41" s="1"/>
  <c r="I7199" i="41" a="1"/>
  <c r="I7199" i="41" s="1"/>
  <c r="I7200" i="41" a="1"/>
  <c r="I7200" i="41" s="1"/>
  <c r="I7201" i="41" a="1"/>
  <c r="I7201" i="41" s="1"/>
  <c r="I7202" i="41" a="1"/>
  <c r="I7202" i="41" s="1"/>
  <c r="I7203" i="41" a="1"/>
  <c r="I7203" i="41" s="1"/>
  <c r="I7204" i="41" a="1"/>
  <c r="I7204" i="41" s="1"/>
  <c r="I7205" i="41" a="1"/>
  <c r="I7205" i="41" s="1"/>
  <c r="I7206" i="41" a="1"/>
  <c r="I7206" i="41" s="1"/>
  <c r="I7207" i="41" a="1"/>
  <c r="I7207" i="41" s="1"/>
  <c r="I7208" i="41" a="1"/>
  <c r="I7208" i="41" s="1"/>
  <c r="I7209" i="41" a="1"/>
  <c r="I7209" i="41" s="1"/>
  <c r="I7210" i="41" a="1"/>
  <c r="I7210" i="41" s="1"/>
  <c r="I7211" i="41" a="1"/>
  <c r="I7211" i="41" s="1"/>
  <c r="I7212" i="41" a="1"/>
  <c r="I7212" i="41" s="1"/>
  <c r="I7213" i="41" a="1"/>
  <c r="I7213" i="41" s="1"/>
  <c r="I7214" i="41" a="1"/>
  <c r="I7214" i="41" s="1"/>
  <c r="I7215" i="41" a="1"/>
  <c r="I7215" i="41" s="1"/>
  <c r="I7216" i="41" a="1"/>
  <c r="I7216" i="41" s="1"/>
  <c r="I7217" i="41" a="1"/>
  <c r="I7217" i="41" s="1"/>
  <c r="I7218" i="41" a="1"/>
  <c r="I7218" i="41" s="1"/>
  <c r="I7219" i="41" a="1"/>
  <c r="I7219" i="41" s="1"/>
  <c r="I7220" i="41" a="1"/>
  <c r="I7220" i="41" s="1"/>
  <c r="I7221" i="41" a="1"/>
  <c r="I7221" i="41" s="1"/>
  <c r="I7222" i="41" a="1"/>
  <c r="I7222" i="41" s="1"/>
  <c r="I7223" i="41" a="1"/>
  <c r="I7223" i="41" s="1"/>
  <c r="I7224" i="41" a="1"/>
  <c r="I7224" i="41" s="1"/>
  <c r="I7225" i="41" a="1"/>
  <c r="I7225" i="41" s="1"/>
  <c r="I7226" i="41" a="1"/>
  <c r="I7226" i="41" s="1"/>
  <c r="I7227" i="41" a="1"/>
  <c r="I7227" i="41" s="1"/>
  <c r="I7228" i="41" a="1"/>
  <c r="I7228" i="41" s="1"/>
  <c r="I7229" i="41" a="1"/>
  <c r="I7229" i="41" s="1"/>
  <c r="I7230" i="41" a="1"/>
  <c r="I7230" i="41" s="1"/>
  <c r="I7231" i="41" a="1"/>
  <c r="I7231" i="41" s="1"/>
  <c r="I7232" i="41" a="1"/>
  <c r="I7232" i="41" s="1"/>
  <c r="I7233" i="41" a="1"/>
  <c r="I7233" i="41" s="1"/>
  <c r="I7234" i="41" a="1"/>
  <c r="I7234" i="41" s="1"/>
  <c r="I7235" i="41" a="1"/>
  <c r="I7235" i="41" s="1"/>
  <c r="I7236" i="41" a="1"/>
  <c r="I7236" i="41" s="1"/>
  <c r="I7237" i="41" a="1"/>
  <c r="I7237" i="41" s="1"/>
  <c r="I7238" i="41" a="1"/>
  <c r="I7238" i="41" s="1"/>
  <c r="I7239" i="41" a="1"/>
  <c r="I7239" i="41" s="1"/>
  <c r="I7240" i="41" a="1"/>
  <c r="I7240" i="41" s="1"/>
  <c r="I7241" i="41" a="1"/>
  <c r="I7241" i="41" s="1"/>
  <c r="I7242" i="41" a="1"/>
  <c r="I7242" i="41" s="1"/>
  <c r="I7243" i="41" a="1"/>
  <c r="I7243" i="41" s="1"/>
  <c r="I7244" i="41" a="1"/>
  <c r="I7244" i="41" s="1"/>
  <c r="I7245" i="41" a="1"/>
  <c r="I7245" i="41" s="1"/>
  <c r="I7246" i="41" a="1"/>
  <c r="I7246" i="41" s="1"/>
  <c r="I7247" i="41" a="1"/>
  <c r="I7247" i="41" s="1"/>
  <c r="I7248" i="41" a="1"/>
  <c r="I7248" i="41" s="1"/>
  <c r="I7249" i="41" a="1"/>
  <c r="I7249" i="41" s="1"/>
  <c r="I7250" i="41" a="1"/>
  <c r="I7250" i="41" s="1"/>
  <c r="I7251" i="41" a="1"/>
  <c r="I7251" i="41" s="1"/>
  <c r="I7252" i="41" a="1"/>
  <c r="I7252" i="41" s="1"/>
  <c r="I7253" i="41" a="1"/>
  <c r="I7253" i="41" s="1"/>
  <c r="I7254" i="41" a="1"/>
  <c r="I7254" i="41" s="1"/>
  <c r="I7255" i="41" a="1"/>
  <c r="I7255" i="41" s="1"/>
  <c r="I7256" i="41" a="1"/>
  <c r="I7256" i="41" s="1"/>
  <c r="I7257" i="41" a="1"/>
  <c r="I7257" i="41" s="1"/>
  <c r="I7258" i="41" a="1"/>
  <c r="I7258" i="41" s="1"/>
  <c r="I7259" i="41" a="1"/>
  <c r="I7259" i="41" s="1"/>
  <c r="I7260" i="41" a="1"/>
  <c r="I7260" i="41" s="1"/>
  <c r="I7261" i="41" a="1"/>
  <c r="I7261" i="41" s="1"/>
  <c r="I7262" i="41" a="1"/>
  <c r="I7262" i="41" s="1"/>
  <c r="I7263" i="41" a="1"/>
  <c r="I7263" i="41" s="1"/>
  <c r="I7264" i="41" a="1"/>
  <c r="I7264" i="41" s="1"/>
  <c r="I7265" i="41" a="1"/>
  <c r="I7265" i="41" s="1"/>
  <c r="I7266" i="41" a="1"/>
  <c r="I7266" i="41" s="1"/>
  <c r="I7267" i="41" a="1"/>
  <c r="I7267" i="41" s="1"/>
  <c r="I7268" i="41" a="1"/>
  <c r="I7268" i="41" s="1"/>
  <c r="I7269" i="41" a="1"/>
  <c r="I7269" i="41" s="1"/>
  <c r="I7270" i="41" a="1"/>
  <c r="I7270" i="41" s="1"/>
  <c r="I7271" i="41" a="1"/>
  <c r="I7271" i="41" s="1"/>
  <c r="I7272" i="41" a="1"/>
  <c r="I7272" i="41" s="1"/>
  <c r="I7273" i="41" a="1"/>
  <c r="I7273" i="41" s="1"/>
  <c r="I7274" i="41" a="1"/>
  <c r="I7274" i="41" s="1"/>
  <c r="I7275" i="41" a="1"/>
  <c r="I7275" i="41" s="1"/>
  <c r="I7276" i="41" a="1"/>
  <c r="I7276" i="41" s="1"/>
  <c r="I7277" i="41" a="1"/>
  <c r="I7277" i="41" s="1"/>
  <c r="I7278" i="41" a="1"/>
  <c r="I7278" i="41" s="1"/>
  <c r="I7279" i="41" a="1"/>
  <c r="I7279" i="41" s="1"/>
  <c r="I7280" i="41" a="1"/>
  <c r="I7280" i="41" s="1"/>
  <c r="I7281" i="41" a="1"/>
  <c r="I7281" i="41" s="1"/>
  <c r="I7282" i="41" a="1"/>
  <c r="I7282" i="41" s="1"/>
  <c r="I7283" i="41" a="1"/>
  <c r="I7283" i="41" s="1"/>
  <c r="I7284" i="41" a="1"/>
  <c r="I7284" i="41" s="1"/>
  <c r="I7285" i="41" a="1"/>
  <c r="I7285" i="41" s="1"/>
  <c r="I7286" i="41" a="1"/>
  <c r="I7286" i="41" s="1"/>
  <c r="I7287" i="41" a="1"/>
  <c r="I7287" i="41" s="1"/>
  <c r="I7288" i="41" a="1"/>
  <c r="I7288" i="41" s="1"/>
  <c r="I7289" i="41" a="1"/>
  <c r="I7289" i="41" s="1"/>
  <c r="I7290" i="41" a="1"/>
  <c r="I7290" i="41" s="1"/>
  <c r="I7291" i="41" a="1"/>
  <c r="I7291" i="41" s="1"/>
  <c r="I7292" i="41" a="1"/>
  <c r="I7292" i="41" s="1"/>
  <c r="I7293" i="41" a="1"/>
  <c r="I7293" i="41" s="1"/>
  <c r="I7294" i="41" a="1"/>
  <c r="I7294" i="41" s="1"/>
  <c r="I7295" i="41" a="1"/>
  <c r="I7295" i="41" s="1"/>
  <c r="I7296" i="41" a="1"/>
  <c r="I7296" i="41" s="1"/>
  <c r="I7297" i="41" a="1"/>
  <c r="I7297" i="41" s="1"/>
  <c r="I7298" i="41" a="1"/>
  <c r="I7298" i="41" s="1"/>
  <c r="I7299" i="41" a="1"/>
  <c r="I7299" i="41" s="1"/>
  <c r="I7300" i="41" a="1"/>
  <c r="I7300" i="41" s="1"/>
  <c r="I7301" i="41" a="1"/>
  <c r="I7301" i="41" s="1"/>
  <c r="I7302" i="41" a="1"/>
  <c r="I7302" i="41" s="1"/>
  <c r="I7303" i="41" a="1"/>
  <c r="I7303" i="41" s="1"/>
  <c r="I7304" i="41" a="1"/>
  <c r="I7304" i="41" s="1"/>
  <c r="I7305" i="41" a="1"/>
  <c r="I7305" i="41" s="1"/>
  <c r="I7306" i="41" a="1"/>
  <c r="I7306" i="41" s="1"/>
  <c r="I7307" i="41" a="1"/>
  <c r="I7307" i="41" s="1"/>
  <c r="I7308" i="41" a="1"/>
  <c r="I7308" i="41" s="1"/>
  <c r="I7309" i="41" a="1"/>
  <c r="I7309" i="41" s="1"/>
  <c r="I7310" i="41" a="1"/>
  <c r="I7310" i="41" s="1"/>
  <c r="I7311" i="41" a="1"/>
  <c r="I7311" i="41" s="1"/>
  <c r="I7312" i="41" a="1"/>
  <c r="I7312" i="41" s="1"/>
  <c r="I7313" i="41" a="1"/>
  <c r="I7313" i="41" s="1"/>
  <c r="I7314" i="41" a="1"/>
  <c r="I7314" i="41" s="1"/>
  <c r="I7315" i="41" a="1"/>
  <c r="I7315" i="41" s="1"/>
  <c r="I7316" i="41" a="1"/>
  <c r="I7316" i="41" s="1"/>
  <c r="I7317" i="41" a="1"/>
  <c r="I7317" i="41" s="1"/>
  <c r="I7318" i="41" a="1"/>
  <c r="I7318" i="41" s="1"/>
  <c r="I7319" i="41" a="1"/>
  <c r="I7319" i="41" s="1"/>
  <c r="I7320" i="41" a="1"/>
  <c r="I7320" i="41" s="1"/>
  <c r="I7321" i="41" a="1"/>
  <c r="I7321" i="41" s="1"/>
  <c r="I7322" i="41" a="1"/>
  <c r="I7322" i="41" s="1"/>
  <c r="I7323" i="41" a="1"/>
  <c r="I7323" i="41" s="1"/>
  <c r="I7324" i="41" a="1"/>
  <c r="I7324" i="41" s="1"/>
  <c r="I7325" i="41" a="1"/>
  <c r="I7325" i="41" s="1"/>
  <c r="I7326" i="41" a="1"/>
  <c r="I7326" i="41" s="1"/>
  <c r="I7327" i="41" a="1"/>
  <c r="I7327" i="41" s="1"/>
  <c r="I7328" i="41" a="1"/>
  <c r="I7328" i="41" s="1"/>
  <c r="I7329" i="41" a="1"/>
  <c r="I7329" i="41" s="1"/>
  <c r="I7330" i="41" a="1"/>
  <c r="I7330" i="41" s="1"/>
  <c r="I7331" i="41" a="1"/>
  <c r="I7331" i="41" s="1"/>
  <c r="I7332" i="41" a="1"/>
  <c r="I7332" i="41" s="1"/>
  <c r="I7333" i="41" a="1"/>
  <c r="I7333" i="41" s="1"/>
  <c r="I7334" i="41" a="1"/>
  <c r="I7334" i="41" s="1"/>
  <c r="I7335" i="41" a="1"/>
  <c r="I7335" i="41" s="1"/>
  <c r="I7336" i="41" a="1"/>
  <c r="I7336" i="41" s="1"/>
  <c r="I7337" i="41" a="1"/>
  <c r="I7337" i="41" s="1"/>
  <c r="I7338" i="41" a="1"/>
  <c r="I7338" i="41" s="1"/>
  <c r="I7339" i="41" a="1"/>
  <c r="I7339" i="41" s="1"/>
  <c r="I7340" i="41" a="1"/>
  <c r="I7340" i="41" s="1"/>
  <c r="I7341" i="41" a="1"/>
  <c r="I7341" i="41" s="1"/>
  <c r="I7342" i="41" a="1"/>
  <c r="I7342" i="41" s="1"/>
  <c r="I7343" i="41" a="1"/>
  <c r="I7343" i="41" s="1"/>
  <c r="I7344" i="41" a="1"/>
  <c r="I7344" i="41" s="1"/>
  <c r="I7345" i="41" a="1"/>
  <c r="I7345" i="41" s="1"/>
  <c r="I7346" i="41" a="1"/>
  <c r="I7346" i="41" s="1"/>
  <c r="I7347" i="41" a="1"/>
  <c r="I7347" i="41" s="1"/>
  <c r="I7348" i="41" a="1"/>
  <c r="I7348" i="41" s="1"/>
  <c r="I7349" i="41" a="1"/>
  <c r="I7349" i="41" s="1"/>
  <c r="I7350" i="41" a="1"/>
  <c r="I7350" i="41" s="1"/>
  <c r="I7351" i="41" a="1"/>
  <c r="I7351" i="41" s="1"/>
  <c r="I7352" i="41" a="1"/>
  <c r="I7352" i="41" s="1"/>
  <c r="I7353" i="41" a="1"/>
  <c r="I7353" i="41" s="1"/>
  <c r="I7354" i="41" a="1"/>
  <c r="I7354" i="41" s="1"/>
  <c r="I7355" i="41" a="1"/>
  <c r="I7355" i="41" s="1"/>
  <c r="I7356" i="41" a="1"/>
  <c r="I7356" i="41" s="1"/>
  <c r="I7357" i="41" a="1"/>
  <c r="I7357" i="41" s="1"/>
  <c r="I7358" i="41" a="1"/>
  <c r="I7358" i="41" s="1"/>
  <c r="I7359" i="41" a="1"/>
  <c r="I7359" i="41" s="1"/>
  <c r="I7360" i="41" a="1"/>
  <c r="I7360" i="41" s="1"/>
  <c r="I7361" i="41" a="1"/>
  <c r="I7361" i="41" s="1"/>
  <c r="I7362" i="41" a="1"/>
  <c r="I7362" i="41" s="1"/>
  <c r="I7363" i="41" a="1"/>
  <c r="I7363" i="41" s="1"/>
  <c r="I7364" i="41" a="1"/>
  <c r="I7364" i="41" s="1"/>
  <c r="I7365" i="41" a="1"/>
  <c r="I7365" i="41" s="1"/>
  <c r="I7366" i="41" a="1"/>
  <c r="I7366" i="41" s="1"/>
  <c r="I7367" i="41" a="1"/>
  <c r="I7367" i="41" s="1"/>
  <c r="I7368" i="41" a="1"/>
  <c r="I7368" i="41" s="1"/>
  <c r="I7369" i="41" a="1"/>
  <c r="I7369" i="41" s="1"/>
  <c r="I7370" i="41" a="1"/>
  <c r="I7370" i="41" s="1"/>
  <c r="I7371" i="41" a="1"/>
  <c r="I7371" i="41" s="1"/>
  <c r="I7372" i="41" a="1"/>
  <c r="I7372" i="41" s="1"/>
  <c r="I7373" i="41" a="1"/>
  <c r="I7373" i="41" s="1"/>
  <c r="I7374" i="41" a="1"/>
  <c r="I7374" i="41" s="1"/>
  <c r="I7375" i="41" a="1"/>
  <c r="I7375" i="41" s="1"/>
  <c r="I7376" i="41" a="1"/>
  <c r="I7376" i="41" s="1"/>
  <c r="I7377" i="41" a="1"/>
  <c r="I7377" i="41" s="1"/>
  <c r="I7378" i="41" a="1"/>
  <c r="I7378" i="41" s="1"/>
  <c r="I7379" i="41" a="1"/>
  <c r="I7379" i="41" s="1"/>
  <c r="I7380" i="41" a="1"/>
  <c r="I7380" i="41" s="1"/>
  <c r="I7381" i="41" a="1"/>
  <c r="I7381" i="41" s="1"/>
  <c r="I7382" i="41" a="1"/>
  <c r="I7382" i="41" s="1"/>
  <c r="I7383" i="41" a="1"/>
  <c r="I7383" i="41" s="1"/>
  <c r="I7384" i="41" a="1"/>
  <c r="I7384" i="41" s="1"/>
  <c r="I7385" i="41" a="1"/>
  <c r="I7385" i="41" s="1"/>
  <c r="I7386" i="41" a="1"/>
  <c r="I7386" i="41" s="1"/>
  <c r="I7387" i="41" a="1"/>
  <c r="I7387" i="41" s="1"/>
  <c r="I7388" i="41" a="1"/>
  <c r="I7388" i="41" s="1"/>
  <c r="I7389" i="41" a="1"/>
  <c r="I7389" i="41" s="1"/>
  <c r="I7390" i="41" a="1"/>
  <c r="I7390" i="41" s="1"/>
  <c r="I7391" i="41" a="1"/>
  <c r="I7391" i="41" s="1"/>
  <c r="I7392" i="41" a="1"/>
  <c r="I7392" i="41" s="1"/>
  <c r="I7393" i="41" a="1"/>
  <c r="I7393" i="41" s="1"/>
  <c r="I7394" i="41" a="1"/>
  <c r="I7394" i="41" s="1"/>
  <c r="I7395" i="41" a="1"/>
  <c r="I7395" i="41" s="1"/>
  <c r="I7396" i="41" a="1"/>
  <c r="I7396" i="41" s="1"/>
  <c r="I7397" i="41" a="1"/>
  <c r="I7397" i="41" s="1"/>
  <c r="I7398" i="41" a="1"/>
  <c r="I7398" i="41" s="1"/>
  <c r="I7399" i="41" a="1"/>
  <c r="I7399" i="41" s="1"/>
  <c r="I7400" i="41" a="1"/>
  <c r="I7400" i="41" s="1"/>
  <c r="I7401" i="41" a="1"/>
  <c r="I7401" i="41" s="1"/>
  <c r="I7402" i="41" a="1"/>
  <c r="I7402" i="41" s="1"/>
  <c r="I7403" i="41" a="1"/>
  <c r="I7403" i="41" s="1"/>
  <c r="I7404" i="41" a="1"/>
  <c r="I7404" i="41" s="1"/>
  <c r="I7405" i="41" a="1"/>
  <c r="I7405" i="41" s="1"/>
  <c r="I7406" i="41" a="1"/>
  <c r="I7406" i="41" s="1"/>
  <c r="I7407" i="41" a="1"/>
  <c r="I7407" i="41" s="1"/>
  <c r="I7408" i="41" a="1"/>
  <c r="I7408" i="41" s="1"/>
  <c r="I7409" i="41" a="1"/>
  <c r="I7409" i="41" s="1"/>
  <c r="I7410" i="41" a="1"/>
  <c r="I7410" i="41" s="1"/>
  <c r="I7411" i="41" a="1"/>
  <c r="I7411" i="41" s="1"/>
  <c r="I7412" i="41" a="1"/>
  <c r="I7412" i="41" s="1"/>
  <c r="I7413" i="41" a="1"/>
  <c r="I7413" i="41" s="1"/>
  <c r="I7414" i="41" a="1"/>
  <c r="I7414" i="41" s="1"/>
  <c r="I7415" i="41" a="1"/>
  <c r="I7415" i="41" s="1"/>
  <c r="I7416" i="41" a="1"/>
  <c r="I7416" i="41" s="1"/>
  <c r="I7417" i="41" a="1"/>
  <c r="I7417" i="41" s="1"/>
  <c r="I7418" i="41" a="1"/>
  <c r="I7418" i="41" s="1"/>
  <c r="I7419" i="41" a="1"/>
  <c r="I7419" i="41" s="1"/>
  <c r="I7420" i="41" a="1"/>
  <c r="I7420" i="41" s="1"/>
  <c r="I7421" i="41" a="1"/>
  <c r="I7421" i="41" s="1"/>
  <c r="I7422" i="41" a="1"/>
  <c r="I7422" i="41" s="1"/>
  <c r="I7423" i="41" a="1"/>
  <c r="I7423" i="41" s="1"/>
  <c r="I7424" i="41" a="1"/>
  <c r="I7424" i="41" s="1"/>
  <c r="I7425" i="41" a="1"/>
  <c r="I7425" i="41" s="1"/>
  <c r="I7426" i="41" a="1"/>
  <c r="I7426" i="41" s="1"/>
  <c r="I7427" i="41" a="1"/>
  <c r="I7427" i="41" s="1"/>
  <c r="I7428" i="41" a="1"/>
  <c r="I7428" i="41" s="1"/>
  <c r="I7429" i="41" a="1"/>
  <c r="I7429" i="41" s="1"/>
  <c r="I7430" i="41" a="1"/>
  <c r="I7430" i="41" s="1"/>
  <c r="I7431" i="41" a="1"/>
  <c r="I7431" i="41" s="1"/>
  <c r="I7432" i="41" a="1"/>
  <c r="I7432" i="41" s="1"/>
  <c r="I7433" i="41" a="1"/>
  <c r="I7433" i="41" s="1"/>
  <c r="I7434" i="41" a="1"/>
  <c r="I7434" i="41" s="1"/>
  <c r="I7435" i="41" a="1"/>
  <c r="I7435" i="41" s="1"/>
  <c r="I7436" i="41" a="1"/>
  <c r="I7436" i="41" s="1"/>
  <c r="I7437" i="41" a="1"/>
  <c r="I7437" i="41" s="1"/>
  <c r="I7438" i="41" a="1"/>
  <c r="I7438" i="41" s="1"/>
  <c r="I7439" i="41" a="1"/>
  <c r="I7439" i="41" s="1"/>
  <c r="I7440" i="41" a="1"/>
  <c r="I7440" i="41" s="1"/>
  <c r="I7441" i="41" a="1"/>
  <c r="I7441" i="41" s="1"/>
  <c r="I7442" i="41" a="1"/>
  <c r="I7442" i="41" s="1"/>
  <c r="I7443" i="41" a="1"/>
  <c r="I7443" i="41" s="1"/>
  <c r="I7444" i="41" a="1"/>
  <c r="I7444" i="41" s="1"/>
  <c r="I7445" i="41" a="1"/>
  <c r="I7445" i="41" s="1"/>
  <c r="I7446" i="41" a="1"/>
  <c r="I7446" i="41" s="1"/>
  <c r="I7447" i="41" a="1"/>
  <c r="I7447" i="41" s="1"/>
  <c r="I7448" i="41" a="1"/>
  <c r="I7448" i="41" s="1"/>
  <c r="I7449" i="41" a="1"/>
  <c r="I7449" i="41" s="1"/>
  <c r="I7450" i="41" a="1"/>
  <c r="I7450" i="41" s="1"/>
  <c r="I7451" i="41" a="1"/>
  <c r="I7451" i="41" s="1"/>
  <c r="I7452" i="41" a="1"/>
  <c r="I7452" i="41" s="1"/>
  <c r="I7453" i="41" a="1"/>
  <c r="I7453" i="41" s="1"/>
  <c r="I7454" i="41" a="1"/>
  <c r="I7454" i="41" s="1"/>
  <c r="I7455" i="41" a="1"/>
  <c r="I7455" i="41" s="1"/>
  <c r="I7456" i="41" a="1"/>
  <c r="I7456" i="41" s="1"/>
  <c r="I7457" i="41" a="1"/>
  <c r="I7457" i="41" s="1"/>
  <c r="I7458" i="41" a="1"/>
  <c r="I7458" i="41" s="1"/>
  <c r="I7459" i="41" a="1"/>
  <c r="I7459" i="41" s="1"/>
  <c r="I7460" i="41" a="1"/>
  <c r="I7460" i="41" s="1"/>
  <c r="I7461" i="41" a="1"/>
  <c r="I7461" i="41" s="1"/>
  <c r="I7462" i="41" a="1"/>
  <c r="I7462" i="41" s="1"/>
  <c r="I7463" i="41" a="1"/>
  <c r="I7463" i="41" s="1"/>
  <c r="I7464" i="41" a="1"/>
  <c r="I7464" i="41" s="1"/>
  <c r="I7465" i="41" a="1"/>
  <c r="I7465" i="41" s="1"/>
  <c r="I7466" i="41" a="1"/>
  <c r="I7466" i="41" s="1"/>
  <c r="I7467" i="41" a="1"/>
  <c r="I7467" i="41" s="1"/>
  <c r="I7468" i="41" a="1"/>
  <c r="I7468" i="41" s="1"/>
  <c r="I7469" i="41" a="1"/>
  <c r="I7469" i="41" s="1"/>
  <c r="I7470" i="41" a="1"/>
  <c r="I7470" i="41" s="1"/>
  <c r="I7471" i="41" a="1"/>
  <c r="I7471" i="41" s="1"/>
  <c r="I7472" i="41" a="1"/>
  <c r="I7472" i="41" s="1"/>
  <c r="I7473" i="41" a="1"/>
  <c r="I7473" i="41" s="1"/>
  <c r="I7474" i="41" a="1"/>
  <c r="I7474" i="41" s="1"/>
  <c r="I7475" i="41" a="1"/>
  <c r="I7475" i="41" s="1"/>
  <c r="I7476" i="41" a="1"/>
  <c r="I7476" i="41" s="1"/>
  <c r="I7477" i="41" a="1"/>
  <c r="I7477" i="41" s="1"/>
  <c r="I7478" i="41" a="1"/>
  <c r="I7478" i="41" s="1"/>
  <c r="I7479" i="41" a="1"/>
  <c r="I7479" i="41" s="1"/>
  <c r="I7480" i="41" a="1"/>
  <c r="I7480" i="41" s="1"/>
  <c r="I7481" i="41" a="1"/>
  <c r="I7481" i="41" s="1"/>
  <c r="I7482" i="41" a="1"/>
  <c r="I7482" i="41" s="1"/>
  <c r="I7483" i="41" a="1"/>
  <c r="I7483" i="41" s="1"/>
  <c r="I7484" i="41" a="1"/>
  <c r="I7484" i="41" s="1"/>
  <c r="I7485" i="41" a="1"/>
  <c r="I7485" i="41" s="1"/>
  <c r="I7486" i="41" a="1"/>
  <c r="I7486" i="41" s="1"/>
  <c r="I7487" i="41" a="1"/>
  <c r="I7487" i="41" s="1"/>
  <c r="I7488" i="41" a="1"/>
  <c r="I7488" i="41" s="1"/>
  <c r="I7489" i="41" a="1"/>
  <c r="I7489" i="41" s="1"/>
  <c r="I7490" i="41" a="1"/>
  <c r="I7490" i="41" s="1"/>
  <c r="I7491" i="41" a="1"/>
  <c r="I7491" i="41" s="1"/>
  <c r="I7492" i="41" a="1"/>
  <c r="I7492" i="41" s="1"/>
  <c r="I7493" i="41" a="1"/>
  <c r="I7493" i="41" s="1"/>
  <c r="I7494" i="41" a="1"/>
  <c r="I7494" i="41" s="1"/>
  <c r="I7495" i="41" a="1"/>
  <c r="I7495" i="41" s="1"/>
  <c r="I7496" i="41" a="1"/>
  <c r="I7496" i="41" s="1"/>
  <c r="I7497" i="41" a="1"/>
  <c r="I7497" i="41" s="1"/>
  <c r="I7498" i="41" a="1"/>
  <c r="I7498" i="41" s="1"/>
  <c r="I7499" i="41" a="1"/>
  <c r="I7499" i="41" s="1"/>
  <c r="I7500" i="41" a="1"/>
  <c r="I7500" i="41" s="1"/>
  <c r="I7501" i="41" a="1"/>
  <c r="I7501" i="41" s="1"/>
  <c r="I7502" i="41" a="1"/>
  <c r="I7502" i="41" s="1"/>
  <c r="I7503" i="41" a="1"/>
  <c r="I7503" i="41" s="1"/>
  <c r="I7504" i="41" a="1"/>
  <c r="I7504" i="41" s="1"/>
  <c r="I7505" i="41" a="1"/>
  <c r="I7505" i="41" s="1"/>
  <c r="I7506" i="41" a="1"/>
  <c r="I7506" i="41" s="1"/>
  <c r="I7507" i="41" a="1"/>
  <c r="I7507" i="41" s="1"/>
  <c r="I7508" i="41" a="1"/>
  <c r="I7508" i="41" s="1"/>
  <c r="I7509" i="41" a="1"/>
  <c r="I7509" i="41" s="1"/>
  <c r="I7510" i="41" a="1"/>
  <c r="I7510" i="41" s="1"/>
  <c r="I7511" i="41" a="1"/>
  <c r="I7511" i="41" s="1"/>
  <c r="I7512" i="41" a="1"/>
  <c r="I7512" i="41" s="1"/>
  <c r="I7513" i="41" a="1"/>
  <c r="I7513" i="41" s="1"/>
  <c r="I7514" i="41" a="1"/>
  <c r="I7514" i="41" s="1"/>
  <c r="I7515" i="41" a="1"/>
  <c r="I7515" i="41" s="1"/>
  <c r="I7516" i="41" a="1"/>
  <c r="I7516" i="41" s="1"/>
  <c r="I7517" i="41" a="1"/>
  <c r="I7517" i="41" s="1"/>
  <c r="I7518" i="41" a="1"/>
  <c r="I7518" i="41" s="1"/>
  <c r="I7519" i="41" a="1"/>
  <c r="I7519" i="41" s="1"/>
  <c r="I7520" i="41" a="1"/>
  <c r="I7520" i="41" s="1"/>
  <c r="I7521" i="41" a="1"/>
  <c r="I7521" i="41" s="1"/>
  <c r="I7522" i="41" a="1"/>
  <c r="I7522" i="41" s="1"/>
  <c r="I7523" i="41" a="1"/>
  <c r="I7523" i="41" s="1"/>
  <c r="I7524" i="41" a="1"/>
  <c r="I7524" i="41" s="1"/>
  <c r="I7525" i="41" a="1"/>
  <c r="I7525" i="41" s="1"/>
  <c r="I7526" i="41" a="1"/>
  <c r="I7526" i="41" s="1"/>
  <c r="I7527" i="41" a="1"/>
  <c r="I7527" i="41" s="1"/>
  <c r="I7528" i="41" a="1"/>
  <c r="I7528" i="41" s="1"/>
  <c r="I7529" i="41" a="1"/>
  <c r="I7529" i="41" s="1"/>
  <c r="I7530" i="41" a="1"/>
  <c r="I7530" i="41" s="1"/>
  <c r="I7531" i="41" a="1"/>
  <c r="I7531" i="41" s="1"/>
  <c r="I7532" i="41" a="1"/>
  <c r="I7532" i="41" s="1"/>
  <c r="I7533" i="41" a="1"/>
  <c r="I7533" i="41" s="1"/>
  <c r="I7534" i="41" a="1"/>
  <c r="I7534" i="41" s="1"/>
  <c r="I7535" i="41" a="1"/>
  <c r="I7535" i="41" s="1"/>
  <c r="I7536" i="41" a="1"/>
  <c r="I7536" i="41" s="1"/>
  <c r="I7537" i="41" a="1"/>
  <c r="I7537" i="41" s="1"/>
  <c r="I7538" i="41" a="1"/>
  <c r="I7538" i="41" s="1"/>
  <c r="I7539" i="41" a="1"/>
  <c r="I7539" i="41" s="1"/>
  <c r="I7540" i="41" a="1"/>
  <c r="I7540" i="41" s="1"/>
  <c r="I7541" i="41" a="1"/>
  <c r="I7541" i="41" s="1"/>
  <c r="I7542" i="41" a="1"/>
  <c r="I7542" i="41" s="1"/>
  <c r="I7543" i="41" a="1"/>
  <c r="I7543" i="41" s="1"/>
  <c r="I7544" i="41" a="1"/>
  <c r="I7544" i="41" s="1"/>
  <c r="I7545" i="41" a="1"/>
  <c r="I7545" i="41" s="1"/>
  <c r="I7546" i="41" a="1"/>
  <c r="I7546" i="41" s="1"/>
  <c r="I7547" i="41" a="1"/>
  <c r="I7547" i="41" s="1"/>
  <c r="I7548" i="41" a="1"/>
  <c r="I7548" i="41" s="1"/>
  <c r="I7549" i="41" a="1"/>
  <c r="I7549" i="41" s="1"/>
  <c r="I7550" i="41" a="1"/>
  <c r="I7550" i="41" s="1"/>
  <c r="I7551" i="41" a="1"/>
  <c r="I7551" i="41" s="1"/>
  <c r="I7552" i="41" a="1"/>
  <c r="I7552" i="41" s="1"/>
  <c r="I7553" i="41" a="1"/>
  <c r="I7553" i="41" s="1"/>
  <c r="I7554" i="41" a="1"/>
  <c r="I7554" i="41" s="1"/>
  <c r="I7555" i="41" a="1"/>
  <c r="I7555" i="41" s="1"/>
  <c r="I7556" i="41" a="1"/>
  <c r="I7556" i="41" s="1"/>
  <c r="I7557" i="41" a="1"/>
  <c r="I7557" i="41" s="1"/>
  <c r="I7558" i="41" a="1"/>
  <c r="I7558" i="41" s="1"/>
  <c r="I7559" i="41" a="1"/>
  <c r="I7559" i="41" s="1"/>
  <c r="I7560" i="41" a="1"/>
  <c r="I7560" i="41" s="1"/>
  <c r="I7561" i="41" a="1"/>
  <c r="I7561" i="41" s="1"/>
  <c r="I7562" i="41" a="1"/>
  <c r="I7562" i="41" s="1"/>
  <c r="I7563" i="41" a="1"/>
  <c r="I7563" i="41" s="1"/>
  <c r="I7564" i="41" a="1"/>
  <c r="I7564" i="41" s="1"/>
  <c r="I7565" i="41" a="1"/>
  <c r="I7565" i="41" s="1"/>
  <c r="I7566" i="41" a="1"/>
  <c r="I7566" i="41" s="1"/>
  <c r="I7567" i="41" a="1"/>
  <c r="I7567" i="41" s="1"/>
  <c r="I7568" i="41" a="1"/>
  <c r="I7568" i="41" s="1"/>
  <c r="I7569" i="41" a="1"/>
  <c r="I7569" i="41" s="1"/>
  <c r="I7570" i="41" a="1"/>
  <c r="I7570" i="41" s="1"/>
  <c r="I7571" i="41" a="1"/>
  <c r="I7571" i="41" s="1"/>
  <c r="I7572" i="41" a="1"/>
  <c r="I7572" i="41" s="1"/>
  <c r="I7573" i="41" a="1"/>
  <c r="I7573" i="41" s="1"/>
  <c r="I7574" i="41" a="1"/>
  <c r="I7574" i="41" s="1"/>
  <c r="I7575" i="41" a="1"/>
  <c r="I7575" i="41" s="1"/>
  <c r="I7576" i="41" a="1"/>
  <c r="I7576" i="41" s="1"/>
  <c r="I7577" i="41" a="1"/>
  <c r="I7577" i="41" s="1"/>
  <c r="I7578" i="41" a="1"/>
  <c r="I7578" i="41" s="1"/>
  <c r="I7579" i="41" a="1"/>
  <c r="I7579" i="41" s="1"/>
  <c r="I7580" i="41" a="1"/>
  <c r="I7580" i="41" s="1"/>
  <c r="I7581" i="41" a="1"/>
  <c r="I7581" i="41" s="1"/>
  <c r="I7582" i="41" a="1"/>
  <c r="I7582" i="41" s="1"/>
  <c r="I7583" i="41" a="1"/>
  <c r="I7583" i="41" s="1"/>
  <c r="I7584" i="41" a="1"/>
  <c r="I7584" i="41" s="1"/>
  <c r="I7585" i="41" a="1"/>
  <c r="I7585" i="41" s="1"/>
  <c r="I7586" i="41" a="1"/>
  <c r="I7586" i="41" s="1"/>
  <c r="I7587" i="41" a="1"/>
  <c r="I7587" i="41" s="1"/>
  <c r="I7588" i="41" a="1"/>
  <c r="I7588" i="41" s="1"/>
  <c r="I7589" i="41" a="1"/>
  <c r="I7589" i="41" s="1"/>
  <c r="I7590" i="41" a="1"/>
  <c r="I7590" i="41" s="1"/>
  <c r="I7591" i="41" a="1"/>
  <c r="I7591" i="41" s="1"/>
  <c r="I7592" i="41" a="1"/>
  <c r="I7592" i="41" s="1"/>
  <c r="I7593" i="41" a="1"/>
  <c r="I7593" i="41" s="1"/>
  <c r="I7594" i="41" a="1"/>
  <c r="I7594" i="41" s="1"/>
  <c r="I7595" i="41" a="1"/>
  <c r="I7595" i="41" s="1"/>
  <c r="I7596" i="41" a="1"/>
  <c r="I7596" i="41" s="1"/>
  <c r="I7597" i="41" a="1"/>
  <c r="I7597" i="41" s="1"/>
  <c r="I7598" i="41" a="1"/>
  <c r="I7598" i="41" s="1"/>
  <c r="I7599" i="41" a="1"/>
  <c r="I7599" i="41" s="1"/>
  <c r="I7600" i="41" a="1"/>
  <c r="I7600" i="41" s="1"/>
  <c r="I7601" i="41" a="1"/>
  <c r="I7601" i="41" s="1"/>
  <c r="I7602" i="41" a="1"/>
  <c r="I7602" i="41" s="1"/>
  <c r="I7603" i="41" a="1"/>
  <c r="I7603" i="41" s="1"/>
  <c r="I7604" i="41" a="1"/>
  <c r="I7604" i="41" s="1"/>
  <c r="I7605" i="41" a="1"/>
  <c r="I7605" i="41" s="1"/>
  <c r="I7606" i="41" a="1"/>
  <c r="I7606" i="41" s="1"/>
  <c r="I7607" i="41" a="1"/>
  <c r="I7607" i="41" s="1"/>
  <c r="I7608" i="41" a="1"/>
  <c r="I7608" i="41" s="1"/>
  <c r="I7609" i="41" a="1"/>
  <c r="I7609" i="41" s="1"/>
  <c r="I7610" i="41" a="1"/>
  <c r="I7610" i="41" s="1"/>
  <c r="I7611" i="41" a="1"/>
  <c r="I7611" i="41" s="1"/>
  <c r="I7612" i="41" a="1"/>
  <c r="I7612" i="41" s="1"/>
  <c r="I7613" i="41" a="1"/>
  <c r="I7613" i="41" s="1"/>
  <c r="I7614" i="41" a="1"/>
  <c r="I7614" i="41" s="1"/>
  <c r="I7615" i="41" a="1"/>
  <c r="I7615" i="41" s="1"/>
  <c r="I7616" i="41" a="1"/>
  <c r="I7616" i="41" s="1"/>
  <c r="I7617" i="41" a="1"/>
  <c r="I7617" i="41" s="1"/>
  <c r="I7618" i="41" a="1"/>
  <c r="I7618" i="41" s="1"/>
  <c r="I7619" i="41" a="1"/>
  <c r="I7619" i="41" s="1"/>
  <c r="I7620" i="41" a="1"/>
  <c r="I7620" i="41" s="1"/>
  <c r="I7621" i="41" a="1"/>
  <c r="I7621" i="41" s="1"/>
  <c r="I7622" i="41" a="1"/>
  <c r="I7622" i="41" s="1"/>
  <c r="I7623" i="41" a="1"/>
  <c r="I7623" i="41" s="1"/>
  <c r="I7624" i="41" a="1"/>
  <c r="I7624" i="41" s="1"/>
  <c r="I7625" i="41" a="1"/>
  <c r="I7625" i="41" s="1"/>
  <c r="I7626" i="41" a="1"/>
  <c r="I7626" i="41" s="1"/>
  <c r="I7627" i="41" a="1"/>
  <c r="I7627" i="41" s="1"/>
  <c r="I7628" i="41" a="1"/>
  <c r="I7628" i="41" s="1"/>
  <c r="I7629" i="41" a="1"/>
  <c r="I7629" i="41" s="1"/>
  <c r="I7630" i="41" a="1"/>
  <c r="I7630" i="41" s="1"/>
  <c r="I7631" i="41" a="1"/>
  <c r="I7631" i="41" s="1"/>
  <c r="I7632" i="41" a="1"/>
  <c r="I7632" i="41" s="1"/>
  <c r="I7633" i="41" a="1"/>
  <c r="I7633" i="41" s="1"/>
  <c r="I7634" i="41" a="1"/>
  <c r="I7634" i="41" s="1"/>
  <c r="I7635" i="41" a="1"/>
  <c r="I7635" i="41" s="1"/>
  <c r="I7636" i="41" a="1"/>
  <c r="I7636" i="41" s="1"/>
  <c r="I7637" i="41" a="1"/>
  <c r="I7637" i="41" s="1"/>
  <c r="I7638" i="41" a="1"/>
  <c r="I7638" i="41" s="1"/>
  <c r="I7639" i="41" a="1"/>
  <c r="I7639" i="41" s="1"/>
  <c r="I7640" i="41" a="1"/>
  <c r="I7640" i="41" s="1"/>
  <c r="I7641" i="41" a="1"/>
  <c r="I7641" i="41" s="1"/>
  <c r="I7642" i="41" a="1"/>
  <c r="I7642" i="41" s="1"/>
  <c r="I7643" i="41" a="1"/>
  <c r="I7643" i="41" s="1"/>
  <c r="I7644" i="41" a="1"/>
  <c r="I7644" i="41" s="1"/>
  <c r="I7645" i="41" a="1"/>
  <c r="I7645" i="41" s="1"/>
  <c r="I7646" i="41" a="1"/>
  <c r="I7646" i="41" s="1"/>
  <c r="I7647" i="41" a="1"/>
  <c r="I7647" i="41" s="1"/>
  <c r="I7648" i="41" a="1"/>
  <c r="I7648" i="41" s="1"/>
  <c r="I7649" i="41" a="1"/>
  <c r="I7649" i="41" s="1"/>
  <c r="I7650" i="41" a="1"/>
  <c r="I7650" i="41" s="1"/>
  <c r="I7651" i="41" a="1"/>
  <c r="I7651" i="41" s="1"/>
  <c r="I7652" i="41" a="1"/>
  <c r="I7652" i="41" s="1"/>
  <c r="I7653" i="41" a="1"/>
  <c r="I7653" i="41" s="1"/>
  <c r="I7654" i="41" a="1"/>
  <c r="I7654" i="41" s="1"/>
  <c r="I7655" i="41" a="1"/>
  <c r="I7655" i="41" s="1"/>
  <c r="I7656" i="41" a="1"/>
  <c r="I7656" i="41" s="1"/>
  <c r="I7657" i="41" a="1"/>
  <c r="I7657" i="41" s="1"/>
  <c r="I7658" i="41" a="1"/>
  <c r="I7658" i="41" s="1"/>
  <c r="I7659" i="41" a="1"/>
  <c r="I7659" i="41" s="1"/>
  <c r="I7660" i="41" a="1"/>
  <c r="I7660" i="41" s="1"/>
  <c r="I7661" i="41" a="1"/>
  <c r="I7661" i="41" s="1"/>
  <c r="I7662" i="41" a="1"/>
  <c r="I7662" i="41" s="1"/>
  <c r="I7663" i="41" a="1"/>
  <c r="I7663" i="41" s="1"/>
  <c r="I7664" i="41" a="1"/>
  <c r="I7664" i="41" s="1"/>
  <c r="I7665" i="41" a="1"/>
  <c r="I7665" i="41" s="1"/>
  <c r="I7666" i="41" a="1"/>
  <c r="I7666" i="41" s="1"/>
  <c r="I7667" i="41" a="1"/>
  <c r="I7667" i="41" s="1"/>
  <c r="I7668" i="41" a="1"/>
  <c r="I7668" i="41" s="1"/>
  <c r="I7669" i="41" a="1"/>
  <c r="I7669" i="41" s="1"/>
  <c r="I7670" i="41" a="1"/>
  <c r="I7670" i="41" s="1"/>
  <c r="I7671" i="41" a="1"/>
  <c r="I7671" i="41" s="1"/>
  <c r="I7672" i="41" a="1"/>
  <c r="I7672" i="41" s="1"/>
  <c r="I7673" i="41" a="1"/>
  <c r="I7673" i="41" s="1"/>
  <c r="I7674" i="41" a="1"/>
  <c r="I7674" i="41" s="1"/>
  <c r="I7675" i="41" a="1"/>
  <c r="I7675" i="41" s="1"/>
  <c r="I7676" i="41" a="1"/>
  <c r="I7676" i="41" s="1"/>
  <c r="I7677" i="41" a="1"/>
  <c r="I7677" i="41" s="1"/>
  <c r="I7678" i="41" a="1"/>
  <c r="I7678" i="41" s="1"/>
  <c r="I7679" i="41" a="1"/>
  <c r="I7679" i="41" s="1"/>
  <c r="I7680" i="41" a="1"/>
  <c r="I7680" i="41" s="1"/>
  <c r="I7681" i="41" a="1"/>
  <c r="I7681" i="41" s="1"/>
  <c r="I7682" i="41" a="1"/>
  <c r="I7682" i="41" s="1"/>
  <c r="I7683" i="41" a="1"/>
  <c r="I7683" i="41" s="1"/>
  <c r="I7684" i="41" a="1"/>
  <c r="I7684" i="41" s="1"/>
  <c r="I7685" i="41" a="1"/>
  <c r="I7685" i="41" s="1"/>
  <c r="I7686" i="41" a="1"/>
  <c r="I7686" i="41" s="1"/>
  <c r="I7687" i="41" a="1"/>
  <c r="I7687" i="41" s="1"/>
  <c r="I7688" i="41" a="1"/>
  <c r="I7688" i="41" s="1"/>
  <c r="I7689" i="41" a="1"/>
  <c r="I7689" i="41" s="1"/>
  <c r="I7690" i="41" a="1"/>
  <c r="I7690" i="41" s="1"/>
  <c r="I7691" i="41" a="1"/>
  <c r="I7691" i="41" s="1"/>
  <c r="I7692" i="41" a="1"/>
  <c r="I7692" i="41" s="1"/>
  <c r="I7693" i="41" a="1"/>
  <c r="I7693" i="41" s="1"/>
  <c r="I7694" i="41" a="1"/>
  <c r="I7694" i="41" s="1"/>
  <c r="I7695" i="41" a="1"/>
  <c r="I7695" i="41" s="1"/>
  <c r="I7696" i="41" a="1"/>
  <c r="I7696" i="41" s="1"/>
  <c r="I7697" i="41" a="1"/>
  <c r="I7697" i="41" s="1"/>
  <c r="I7698" i="41" a="1"/>
  <c r="I7698" i="41" s="1"/>
  <c r="I7699" i="41" a="1"/>
  <c r="I7699" i="41" s="1"/>
  <c r="I7700" i="41" a="1"/>
  <c r="I7700" i="41" s="1"/>
  <c r="I7701" i="41" a="1"/>
  <c r="I7701" i="41" s="1"/>
  <c r="I7702" i="41" a="1"/>
  <c r="I7702" i="41" s="1"/>
  <c r="I7703" i="41" a="1"/>
  <c r="I7703" i="41" s="1"/>
  <c r="I7704" i="41" a="1"/>
  <c r="I7704" i="41" s="1"/>
  <c r="I7705" i="41" a="1"/>
  <c r="I7705" i="41" s="1"/>
  <c r="I7706" i="41" a="1"/>
  <c r="I7706" i="41" s="1"/>
  <c r="I7707" i="41" a="1"/>
  <c r="I7707" i="41" s="1"/>
  <c r="I7708" i="41" a="1"/>
  <c r="I7708" i="41" s="1"/>
  <c r="I7709" i="41" a="1"/>
  <c r="I7709" i="41" s="1"/>
  <c r="I7710" i="41" a="1"/>
  <c r="I7710" i="41" s="1"/>
  <c r="I7711" i="41" a="1"/>
  <c r="I7711" i="41" s="1"/>
  <c r="I7712" i="41" a="1"/>
  <c r="I7712" i="41" s="1"/>
  <c r="I7713" i="41" a="1"/>
  <c r="I7713" i="41" s="1"/>
  <c r="I7714" i="41" a="1"/>
  <c r="I7714" i="41" s="1"/>
  <c r="I7715" i="41" a="1"/>
  <c r="I7715" i="41" s="1"/>
  <c r="I7716" i="41" a="1"/>
  <c r="I7716" i="41" s="1"/>
  <c r="I7717" i="41" a="1"/>
  <c r="I7717" i="41" s="1"/>
  <c r="I7718" i="41" a="1"/>
  <c r="I7718" i="41" s="1"/>
  <c r="I7719" i="41" a="1"/>
  <c r="I7719" i="41" s="1"/>
  <c r="I7720" i="41" a="1"/>
  <c r="I7720" i="41" s="1"/>
  <c r="I7721" i="41" a="1"/>
  <c r="I7721" i="41" s="1"/>
  <c r="I7722" i="41" a="1"/>
  <c r="I7722" i="41" s="1"/>
  <c r="I7723" i="41" a="1"/>
  <c r="I7723" i="41" s="1"/>
  <c r="I7724" i="41" a="1"/>
  <c r="I7724" i="41" s="1"/>
  <c r="I7725" i="41" a="1"/>
  <c r="I7725" i="41" s="1"/>
  <c r="I7726" i="41" a="1"/>
  <c r="I7726" i="41" s="1"/>
  <c r="I7727" i="41" a="1"/>
  <c r="I7727" i="41" s="1"/>
  <c r="I7728" i="41" a="1"/>
  <c r="I7728" i="41" s="1"/>
  <c r="I7729" i="41" a="1"/>
  <c r="I7729" i="41" s="1"/>
  <c r="I7730" i="41" a="1"/>
  <c r="I7730" i="41" s="1"/>
  <c r="I7731" i="41" a="1"/>
  <c r="I7731" i="41" s="1"/>
  <c r="I7732" i="41" a="1"/>
  <c r="I7732" i="41" s="1"/>
  <c r="I7733" i="41" a="1"/>
  <c r="I7733" i="41" s="1"/>
  <c r="I7734" i="41" a="1"/>
  <c r="I7734" i="41" s="1"/>
  <c r="I7735" i="41" a="1"/>
  <c r="I7735" i="41" s="1"/>
  <c r="I7736" i="41" a="1"/>
  <c r="I7736" i="41" s="1"/>
  <c r="I7737" i="41" a="1"/>
  <c r="I7737" i="41" s="1"/>
  <c r="I7738" i="41" a="1"/>
  <c r="I7738" i="41" s="1"/>
  <c r="I7739" i="41" a="1"/>
  <c r="I7739" i="41" s="1"/>
  <c r="I7740" i="41" a="1"/>
  <c r="I7740" i="41" s="1"/>
  <c r="I7741" i="41" a="1"/>
  <c r="I7741" i="41" s="1"/>
  <c r="I7742" i="41" a="1"/>
  <c r="I7742" i="41" s="1"/>
  <c r="I7743" i="41" a="1"/>
  <c r="I7743" i="41" s="1"/>
  <c r="I7744" i="41" a="1"/>
  <c r="I7744" i="41" s="1"/>
  <c r="I7745" i="41" a="1"/>
  <c r="I7745" i="41" s="1"/>
  <c r="I7746" i="41" a="1"/>
  <c r="I7746" i="41" s="1"/>
  <c r="I7747" i="41" a="1"/>
  <c r="I7747" i="41" s="1"/>
  <c r="I7748" i="41" a="1"/>
  <c r="I7748" i="41" s="1"/>
  <c r="I7749" i="41" a="1"/>
  <c r="I7749" i="41" s="1"/>
  <c r="I7750" i="41" a="1"/>
  <c r="I7750" i="41" s="1"/>
  <c r="I7751" i="41" a="1"/>
  <c r="I7751" i="41" s="1"/>
  <c r="I7752" i="41" a="1"/>
  <c r="I7752" i="41" s="1"/>
  <c r="I7753" i="41" a="1"/>
  <c r="I7753" i="41" s="1"/>
  <c r="I7754" i="41" a="1"/>
  <c r="I7754" i="41" s="1"/>
  <c r="I7755" i="41" a="1"/>
  <c r="I7755" i="41" s="1"/>
  <c r="I7756" i="41" a="1"/>
  <c r="I7756" i="41" s="1"/>
  <c r="I7757" i="41" a="1"/>
  <c r="I7757" i="41" s="1"/>
  <c r="I7758" i="41" a="1"/>
  <c r="I7758" i="41" s="1"/>
  <c r="I7759" i="41" a="1"/>
  <c r="I7759" i="41" s="1"/>
  <c r="I7760" i="41" a="1"/>
  <c r="I7760" i="41" s="1"/>
  <c r="I7761" i="41" a="1"/>
  <c r="I7761" i="41" s="1"/>
  <c r="I7762" i="41" a="1"/>
  <c r="I7762" i="41" s="1"/>
  <c r="I7763" i="41" a="1"/>
  <c r="I7763" i="41" s="1"/>
  <c r="I7764" i="41" a="1"/>
  <c r="I7764" i="41" s="1"/>
  <c r="I7765" i="41" a="1"/>
  <c r="I7765" i="41" s="1"/>
  <c r="I7766" i="41" a="1"/>
  <c r="I7766" i="41" s="1"/>
  <c r="I7767" i="41" a="1"/>
  <c r="I7767" i="41" s="1"/>
  <c r="I7768" i="41" a="1"/>
  <c r="I7768" i="41" s="1"/>
  <c r="I7769" i="41" a="1"/>
  <c r="I7769" i="41" s="1"/>
  <c r="I7770" i="41" a="1"/>
  <c r="I7770" i="41" s="1"/>
  <c r="I7771" i="41" a="1"/>
  <c r="I7771" i="41" s="1"/>
  <c r="I7772" i="41" a="1"/>
  <c r="I7772" i="41" s="1"/>
  <c r="I7773" i="41" a="1"/>
  <c r="I7773" i="41" s="1"/>
  <c r="I7774" i="41" a="1"/>
  <c r="I7774" i="41" s="1"/>
  <c r="I7775" i="41" a="1"/>
  <c r="I7775" i="41" s="1"/>
  <c r="I7776" i="41" a="1"/>
  <c r="I7776" i="41" s="1"/>
  <c r="I7777" i="41" a="1"/>
  <c r="I7777" i="41" s="1"/>
  <c r="I7778" i="41" a="1"/>
  <c r="I7778" i="41" s="1"/>
  <c r="I7779" i="41" a="1"/>
  <c r="I7779" i="41" s="1"/>
  <c r="I7780" i="41" a="1"/>
  <c r="I7780" i="41" s="1"/>
  <c r="I7781" i="41" a="1"/>
  <c r="I7781" i="41" s="1"/>
  <c r="I7782" i="41" a="1"/>
  <c r="I7782" i="41" s="1"/>
  <c r="I7783" i="41" a="1"/>
  <c r="I7783" i="41" s="1"/>
  <c r="I7784" i="41" a="1"/>
  <c r="I7784" i="41" s="1"/>
  <c r="I7785" i="41" a="1"/>
  <c r="I7785" i="41" s="1"/>
  <c r="I7786" i="41" a="1"/>
  <c r="I7786" i="41" s="1"/>
  <c r="I7787" i="41" a="1"/>
  <c r="I7787" i="41" s="1"/>
  <c r="I7788" i="41" a="1"/>
  <c r="I7788" i="41" s="1"/>
  <c r="I7789" i="41" a="1"/>
  <c r="I7789" i="41" s="1"/>
  <c r="I7790" i="41" a="1"/>
  <c r="I7790" i="41" s="1"/>
  <c r="I7791" i="41" a="1"/>
  <c r="I7791" i="41" s="1"/>
  <c r="I7792" i="41" a="1"/>
  <c r="I7792" i="41" s="1"/>
  <c r="I7793" i="41" a="1"/>
  <c r="I7793" i="41" s="1"/>
  <c r="I7794" i="41" a="1"/>
  <c r="I7794" i="41" s="1"/>
  <c r="I7795" i="41" a="1"/>
  <c r="I7795" i="41" s="1"/>
  <c r="I7796" i="41" a="1"/>
  <c r="I7796" i="41" s="1"/>
  <c r="I7797" i="41" a="1"/>
  <c r="I7797" i="41" s="1"/>
  <c r="I7798" i="41" a="1"/>
  <c r="I7798" i="41" s="1"/>
  <c r="I7799" i="41" a="1"/>
  <c r="I7799" i="41" s="1"/>
  <c r="I7800" i="41" a="1"/>
  <c r="I7800" i="41" s="1"/>
  <c r="I7801" i="41" a="1"/>
  <c r="I7801" i="41" s="1"/>
  <c r="I7802" i="41" a="1"/>
  <c r="I7802" i="41" s="1"/>
  <c r="I7803" i="41" a="1"/>
  <c r="I7803" i="41" s="1"/>
  <c r="I7804" i="41" a="1"/>
  <c r="I7804" i="41" s="1"/>
  <c r="I7805" i="41" a="1"/>
  <c r="I7805" i="41" s="1"/>
  <c r="I7806" i="41" a="1"/>
  <c r="I7806" i="41" s="1"/>
  <c r="I7807" i="41" a="1"/>
  <c r="I7807" i="41" s="1"/>
  <c r="I7808" i="41" a="1"/>
  <c r="I7808" i="41" s="1"/>
  <c r="I7809" i="41" a="1"/>
  <c r="I7809" i="41" s="1"/>
  <c r="I7810" i="41" a="1"/>
  <c r="I7810" i="41" s="1"/>
  <c r="I7811" i="41" a="1"/>
  <c r="I7811" i="41" s="1"/>
  <c r="I7812" i="41" a="1"/>
  <c r="I7812" i="41" s="1"/>
  <c r="I7813" i="41" a="1"/>
  <c r="I7813" i="41" s="1"/>
  <c r="I7814" i="41" a="1"/>
  <c r="I7814" i="41" s="1"/>
  <c r="I7815" i="41" a="1"/>
  <c r="I7815" i="41" s="1"/>
  <c r="I7816" i="41" a="1"/>
  <c r="I7816" i="41" s="1"/>
  <c r="I7817" i="41" a="1"/>
  <c r="I7817" i="41" s="1"/>
  <c r="I7818" i="41" a="1"/>
  <c r="I7818" i="41" s="1"/>
  <c r="I7819" i="41" a="1"/>
  <c r="I7819" i="41" s="1"/>
  <c r="I7820" i="41" a="1"/>
  <c r="I7820" i="41" s="1"/>
  <c r="I7821" i="41" a="1"/>
  <c r="I7821" i="41" s="1"/>
  <c r="I7822" i="41" a="1"/>
  <c r="I7822" i="41" s="1"/>
  <c r="I7823" i="41" a="1"/>
  <c r="I7823" i="41" s="1"/>
  <c r="I7824" i="41" a="1"/>
  <c r="I7824" i="41" s="1"/>
  <c r="I7825" i="41" a="1"/>
  <c r="I7825" i="41" s="1"/>
  <c r="I7826" i="41" a="1"/>
  <c r="I7826" i="41" s="1"/>
  <c r="I7827" i="41" a="1"/>
  <c r="I7827" i="41" s="1"/>
  <c r="I7828" i="41" a="1"/>
  <c r="I7828" i="41" s="1"/>
  <c r="I7829" i="41" a="1"/>
  <c r="I7829" i="41" s="1"/>
  <c r="I7830" i="41" a="1"/>
  <c r="I7830" i="41" s="1"/>
  <c r="I7831" i="41" a="1"/>
  <c r="I7831" i="41" s="1"/>
  <c r="I7832" i="41" a="1"/>
  <c r="I7832" i="41" s="1"/>
  <c r="I7833" i="41" a="1"/>
  <c r="I7833" i="41" s="1"/>
  <c r="I7834" i="41" a="1"/>
  <c r="I7834" i="41" s="1"/>
  <c r="I7835" i="41" a="1"/>
  <c r="I7835" i="41" s="1"/>
  <c r="I7836" i="41" a="1"/>
  <c r="I7836" i="41" s="1"/>
  <c r="I7837" i="41" a="1"/>
  <c r="I7837" i="41" s="1"/>
  <c r="I7838" i="41" a="1"/>
  <c r="I7838" i="41" s="1"/>
  <c r="I7839" i="41" a="1"/>
  <c r="I7839" i="41" s="1"/>
  <c r="I7840" i="41" a="1"/>
  <c r="I7840" i="41" s="1"/>
  <c r="I7841" i="41" a="1"/>
  <c r="I7841" i="41" s="1"/>
  <c r="I7842" i="41" a="1"/>
  <c r="I7842" i="41" s="1"/>
  <c r="I7843" i="41" a="1"/>
  <c r="I7843" i="41" s="1"/>
  <c r="I7844" i="41" a="1"/>
  <c r="I7844" i="41" s="1"/>
  <c r="I7845" i="41" a="1"/>
  <c r="I7845" i="41" s="1"/>
  <c r="I7846" i="41" a="1"/>
  <c r="I7846" i="41" s="1"/>
  <c r="I7847" i="41" a="1"/>
  <c r="I7847" i="41" s="1"/>
  <c r="I7848" i="41" a="1"/>
  <c r="I7848" i="41" s="1"/>
  <c r="I7849" i="41" a="1"/>
  <c r="I7849" i="41" s="1"/>
  <c r="I7850" i="41" a="1"/>
  <c r="I7850" i="41" s="1"/>
  <c r="I7851" i="41" a="1"/>
  <c r="I7851" i="41" s="1"/>
  <c r="I7852" i="41" a="1"/>
  <c r="I7852" i="41" s="1"/>
  <c r="I7853" i="41" a="1"/>
  <c r="I7853" i="41" s="1"/>
  <c r="I7854" i="41" a="1"/>
  <c r="I7854" i="41" s="1"/>
  <c r="I7855" i="41" a="1"/>
  <c r="I7855" i="41" s="1"/>
  <c r="I7856" i="41" a="1"/>
  <c r="I7856" i="41" s="1"/>
  <c r="I7857" i="41" a="1"/>
  <c r="I7857" i="41" s="1"/>
  <c r="I7858" i="41" a="1"/>
  <c r="I7858" i="41" s="1"/>
  <c r="I7859" i="41" a="1"/>
  <c r="I7859" i="41" s="1"/>
  <c r="I7860" i="41" a="1"/>
  <c r="I7860" i="41" s="1"/>
  <c r="I7861" i="41" a="1"/>
  <c r="I7861" i="41" s="1"/>
  <c r="I7862" i="41" a="1"/>
  <c r="I7862" i="41" s="1"/>
  <c r="I7863" i="41" a="1"/>
  <c r="I7863" i="41" s="1"/>
  <c r="I7864" i="41" a="1"/>
  <c r="I7864" i="41" s="1"/>
  <c r="I7865" i="41" a="1"/>
  <c r="I7865" i="41" s="1"/>
  <c r="I7866" i="41" a="1"/>
  <c r="I7866" i="41" s="1"/>
  <c r="I7867" i="41" a="1"/>
  <c r="I7867" i="41" s="1"/>
  <c r="I7868" i="41" a="1"/>
  <c r="I7868" i="41" s="1"/>
  <c r="I7869" i="41" a="1"/>
  <c r="I7869" i="41" s="1"/>
  <c r="I7870" i="41" a="1"/>
  <c r="I7870" i="41" s="1"/>
  <c r="I7871" i="41" a="1"/>
  <c r="I7871" i="41" s="1"/>
  <c r="I7872" i="41" a="1"/>
  <c r="I7872" i="41" s="1"/>
  <c r="I7873" i="41" a="1"/>
  <c r="I7873" i="41" s="1"/>
  <c r="I7874" i="41" a="1"/>
  <c r="I7874" i="41" s="1"/>
  <c r="I7875" i="41" a="1"/>
  <c r="I7875" i="41" s="1"/>
  <c r="I7876" i="41" a="1"/>
  <c r="I7876" i="41" s="1"/>
  <c r="I7877" i="41" a="1"/>
  <c r="I7877" i="41" s="1"/>
  <c r="I7878" i="41" a="1"/>
  <c r="I7878" i="41" s="1"/>
  <c r="I7879" i="41" a="1"/>
  <c r="I7879" i="41" s="1"/>
  <c r="I7880" i="41" a="1"/>
  <c r="I7880" i="41" s="1"/>
  <c r="I7881" i="41" a="1"/>
  <c r="I7881" i="41" s="1"/>
  <c r="I7882" i="41" a="1"/>
  <c r="I7882" i="41" s="1"/>
  <c r="I7883" i="41" a="1"/>
  <c r="I7883" i="41" s="1"/>
  <c r="I7884" i="41" a="1"/>
  <c r="I7884" i="41" s="1"/>
  <c r="I7885" i="41" a="1"/>
  <c r="I7885" i="41" s="1"/>
  <c r="I7886" i="41" a="1"/>
  <c r="I7886" i="41" s="1"/>
  <c r="I7887" i="41" a="1"/>
  <c r="I7887" i="41" s="1"/>
  <c r="I7888" i="41" a="1"/>
  <c r="I7888" i="41" s="1"/>
  <c r="I7889" i="41" a="1"/>
  <c r="I7889" i="41" s="1"/>
  <c r="I7890" i="41" a="1"/>
  <c r="I7890" i="41" s="1"/>
  <c r="I7891" i="41" a="1"/>
  <c r="I7891" i="41" s="1"/>
  <c r="I7892" i="41" a="1"/>
  <c r="I7892" i="41" s="1"/>
  <c r="I7893" i="41" a="1"/>
  <c r="I7893" i="41" s="1"/>
  <c r="I7894" i="41" a="1"/>
  <c r="I7894" i="41" s="1"/>
  <c r="I7895" i="41" a="1"/>
  <c r="I7895" i="41" s="1"/>
  <c r="I7896" i="41" a="1"/>
  <c r="I7896" i="41" s="1"/>
  <c r="I7897" i="41" a="1"/>
  <c r="I7897" i="41" s="1"/>
  <c r="I7898" i="41" a="1"/>
  <c r="I7898" i="41" s="1"/>
  <c r="I7899" i="41" a="1"/>
  <c r="I7899" i="41" s="1"/>
  <c r="I7900" i="41" a="1"/>
  <c r="I7900" i="41" s="1"/>
  <c r="I7901" i="41" a="1"/>
  <c r="I7901" i="41" s="1"/>
  <c r="I7902" i="41" a="1"/>
  <c r="I7902" i="41" s="1"/>
  <c r="I7903" i="41" a="1"/>
  <c r="I7903" i="41" s="1"/>
  <c r="I7904" i="41" a="1"/>
  <c r="I7904" i="41" s="1"/>
  <c r="I7905" i="41" a="1"/>
  <c r="I7905" i="41" s="1"/>
  <c r="I7906" i="41" a="1"/>
  <c r="I7906" i="41" s="1"/>
  <c r="I7907" i="41" a="1"/>
  <c r="I7907" i="41" s="1"/>
  <c r="I7908" i="41" a="1"/>
  <c r="I7908" i="41" s="1"/>
  <c r="I7909" i="41" a="1"/>
  <c r="I7909" i="41" s="1"/>
  <c r="I7910" i="41" a="1"/>
  <c r="I7910" i="41" s="1"/>
  <c r="I7911" i="41" a="1"/>
  <c r="I7911" i="41" s="1"/>
  <c r="I7912" i="41" a="1"/>
  <c r="I7912" i="41" s="1"/>
  <c r="I7913" i="41" a="1"/>
  <c r="I7913" i="41" s="1"/>
  <c r="I7914" i="41" a="1"/>
  <c r="I7914" i="41" s="1"/>
  <c r="I7915" i="41" a="1"/>
  <c r="I7915" i="41" s="1"/>
  <c r="I7916" i="41" a="1"/>
  <c r="I7916" i="41" s="1"/>
  <c r="I7917" i="41" a="1"/>
  <c r="I7917" i="41" s="1"/>
  <c r="I7918" i="41" a="1"/>
  <c r="I7918" i="41" s="1"/>
  <c r="I7919" i="41" a="1"/>
  <c r="I7919" i="41" s="1"/>
  <c r="I7920" i="41" a="1"/>
  <c r="I7920" i="41" s="1"/>
  <c r="I7921" i="41" a="1"/>
  <c r="I7921" i="41" s="1"/>
  <c r="I7922" i="41" a="1"/>
  <c r="I7922" i="41" s="1"/>
  <c r="I7923" i="41" a="1"/>
  <c r="I7923" i="41" s="1"/>
  <c r="I7924" i="41" a="1"/>
  <c r="I7924" i="41" s="1"/>
  <c r="I7925" i="41" a="1"/>
  <c r="I7925" i="41" s="1"/>
  <c r="I7926" i="41" a="1"/>
  <c r="I7926" i="41" s="1"/>
  <c r="I7927" i="41" a="1"/>
  <c r="I7927" i="41" s="1"/>
  <c r="I7928" i="41" a="1"/>
  <c r="I7928" i="41" s="1"/>
  <c r="I7929" i="41" a="1"/>
  <c r="I7929" i="41" s="1"/>
  <c r="I7930" i="41" a="1"/>
  <c r="I7930" i="41" s="1"/>
  <c r="I7931" i="41" a="1"/>
  <c r="I7931" i="41" s="1"/>
  <c r="I7932" i="41" a="1"/>
  <c r="I7932" i="41" s="1"/>
  <c r="I7933" i="41" a="1"/>
  <c r="I7933" i="41" s="1"/>
  <c r="I7934" i="41" a="1"/>
  <c r="I7934" i="41" s="1"/>
  <c r="I7935" i="41" a="1"/>
  <c r="I7935" i="41" s="1"/>
  <c r="I7936" i="41" a="1"/>
  <c r="I7936" i="41" s="1"/>
  <c r="I7937" i="41" a="1"/>
  <c r="I7937" i="41" s="1"/>
  <c r="I7938" i="41" a="1"/>
  <c r="I7938" i="41" s="1"/>
  <c r="I7939" i="41" a="1"/>
  <c r="I7939" i="41" s="1"/>
  <c r="I7940" i="41" a="1"/>
  <c r="I7940" i="41" s="1"/>
  <c r="I7941" i="41" a="1"/>
  <c r="I7941" i="41" s="1"/>
  <c r="I7942" i="41" a="1"/>
  <c r="I7942" i="41" s="1"/>
  <c r="I7943" i="41" a="1"/>
  <c r="I7943" i="41" s="1"/>
  <c r="I7944" i="41" a="1"/>
  <c r="I7944" i="41" s="1"/>
  <c r="I7945" i="41" a="1"/>
  <c r="I7945" i="41" s="1"/>
  <c r="I7946" i="41" a="1"/>
  <c r="I7946" i="41" s="1"/>
  <c r="I7947" i="41" a="1"/>
  <c r="I7947" i="41" s="1"/>
  <c r="I7948" i="41" a="1"/>
  <c r="I7948" i="41" s="1"/>
  <c r="I7949" i="41" a="1"/>
  <c r="I7949" i="41" s="1"/>
  <c r="I7950" i="41" a="1"/>
  <c r="I7950" i="41" s="1"/>
  <c r="I7951" i="41" a="1"/>
  <c r="I7951" i="41" s="1"/>
  <c r="I7952" i="41" a="1"/>
  <c r="I7952" i="41" s="1"/>
  <c r="I7953" i="41" a="1"/>
  <c r="I7953" i="41" s="1"/>
  <c r="I7954" i="41" a="1"/>
  <c r="I7954" i="41" s="1"/>
  <c r="I7955" i="41" a="1"/>
  <c r="I7955" i="41" s="1"/>
  <c r="I7956" i="41" a="1"/>
  <c r="I7956" i="41" s="1"/>
  <c r="I7957" i="41" a="1"/>
  <c r="I7957" i="41" s="1"/>
  <c r="I7958" i="41" a="1"/>
  <c r="I7958" i="41" s="1"/>
  <c r="I7959" i="41" a="1"/>
  <c r="I7959" i="41" s="1"/>
  <c r="I7960" i="41" a="1"/>
  <c r="I7960" i="41" s="1"/>
  <c r="I7961" i="41" a="1"/>
  <c r="I7961" i="41" s="1"/>
  <c r="I7962" i="41" a="1"/>
  <c r="I7962" i="41" s="1"/>
  <c r="I7963" i="41" a="1"/>
  <c r="I7963" i="41" s="1"/>
  <c r="I7964" i="41" a="1"/>
  <c r="I7964" i="41" s="1"/>
  <c r="I7965" i="41" a="1"/>
  <c r="I7965" i="41" s="1"/>
  <c r="I7966" i="41" a="1"/>
  <c r="I7966" i="41" s="1"/>
  <c r="I7967" i="41" a="1"/>
  <c r="I7967" i="41" s="1"/>
  <c r="I7968" i="41" a="1"/>
  <c r="I7968" i="41" s="1"/>
  <c r="I7969" i="41" a="1"/>
  <c r="I7969" i="41" s="1"/>
  <c r="I7970" i="41" a="1"/>
  <c r="I7970" i="41" s="1"/>
  <c r="I7971" i="41" a="1"/>
  <c r="I7971" i="41" s="1"/>
  <c r="I7972" i="41" a="1"/>
  <c r="I7972" i="41" s="1"/>
  <c r="I7973" i="41" a="1"/>
  <c r="I7973" i="41" s="1"/>
  <c r="I7974" i="41" a="1"/>
  <c r="I7974" i="41" s="1"/>
  <c r="I7975" i="41" a="1"/>
  <c r="I7975" i="41" s="1"/>
  <c r="I7976" i="41" a="1"/>
  <c r="I7976" i="41" s="1"/>
  <c r="I7977" i="41" a="1"/>
  <c r="I7977" i="41" s="1"/>
  <c r="I7978" i="41" a="1"/>
  <c r="I7978" i="41" s="1"/>
  <c r="I7979" i="41" a="1"/>
  <c r="I7979" i="41" s="1"/>
  <c r="I7980" i="41" a="1"/>
  <c r="I7980" i="41" s="1"/>
  <c r="I7981" i="41" a="1"/>
  <c r="I7981" i="41" s="1"/>
  <c r="I7982" i="41" a="1"/>
  <c r="I7982" i="41" s="1"/>
  <c r="I7983" i="41" a="1"/>
  <c r="I7983" i="41" s="1"/>
  <c r="I7984" i="41" a="1"/>
  <c r="I7984" i="41" s="1"/>
  <c r="I7985" i="41" a="1"/>
  <c r="I7985" i="41" s="1"/>
  <c r="I7986" i="41" a="1"/>
  <c r="I7986" i="41" s="1"/>
  <c r="I7987" i="41" a="1"/>
  <c r="I7987" i="41" s="1"/>
  <c r="I7988" i="41" a="1"/>
  <c r="I7988" i="41" s="1"/>
  <c r="I7989" i="41" a="1"/>
  <c r="I7989" i="41" s="1"/>
  <c r="I7990" i="41" a="1"/>
  <c r="I7990" i="41" s="1"/>
  <c r="I7991" i="41" a="1"/>
  <c r="I7991" i="41" s="1"/>
  <c r="I7992" i="41" a="1"/>
  <c r="I7992" i="41" s="1"/>
  <c r="I7993" i="41" a="1"/>
  <c r="I7993" i="41" s="1"/>
  <c r="I7994" i="41" a="1"/>
  <c r="I7994" i="41" s="1"/>
  <c r="I7995" i="41" a="1"/>
  <c r="I7995" i="41" s="1"/>
  <c r="I7996" i="41" a="1"/>
  <c r="I7996" i="41" s="1"/>
  <c r="I7997" i="41" a="1"/>
  <c r="I7997" i="41" s="1"/>
  <c r="I7998" i="41" a="1"/>
  <c r="I7998" i="41" s="1"/>
  <c r="I7999" i="41" a="1"/>
  <c r="I7999" i="41" s="1"/>
  <c r="I8000" i="41" a="1"/>
  <c r="I8000" i="41" s="1"/>
  <c r="I8001" i="41" a="1"/>
  <c r="I8001" i="41" s="1"/>
  <c r="I8002" i="41" a="1"/>
  <c r="I8002" i="41" s="1"/>
  <c r="I8003" i="41" a="1"/>
  <c r="I8003" i="41" s="1"/>
  <c r="I8004" i="41" a="1"/>
  <c r="I8004" i="41" s="1"/>
  <c r="I8005" i="41" a="1"/>
  <c r="I8005" i="41" s="1"/>
  <c r="I8006" i="41" a="1"/>
  <c r="I8006" i="41" s="1"/>
  <c r="I8007" i="41" a="1"/>
  <c r="I8007" i="41" s="1"/>
  <c r="I8008" i="41" a="1"/>
  <c r="I8008" i="41" s="1"/>
  <c r="I8009" i="41" a="1"/>
  <c r="I8009" i="41" s="1"/>
  <c r="I8010" i="41" a="1"/>
  <c r="I8010" i="41" s="1"/>
  <c r="I8011" i="41" a="1"/>
  <c r="I8011" i="41" s="1"/>
  <c r="I8012" i="41" a="1"/>
  <c r="I8012" i="41" s="1"/>
  <c r="I8013" i="41" a="1"/>
  <c r="I8013" i="41" s="1"/>
  <c r="I8014" i="41" a="1"/>
  <c r="I8014" i="41" s="1"/>
  <c r="I8015" i="41" a="1"/>
  <c r="I8015" i="41" s="1"/>
  <c r="I8016" i="41" a="1"/>
  <c r="I8016" i="41" s="1"/>
  <c r="I8017" i="41" a="1"/>
  <c r="I8017" i="41" s="1"/>
  <c r="I8018" i="41" a="1"/>
  <c r="I8018" i="41" s="1"/>
  <c r="I8019" i="41" a="1"/>
  <c r="I8019" i="41" s="1"/>
  <c r="I8020" i="41" a="1"/>
  <c r="I8020" i="41" s="1"/>
  <c r="I8021" i="41" a="1"/>
  <c r="I8021" i="41" s="1"/>
  <c r="I8022" i="41" a="1"/>
  <c r="I8022" i="41" s="1"/>
  <c r="I8023" i="41" a="1"/>
  <c r="I8023" i="41" s="1"/>
  <c r="I8024" i="41" a="1"/>
  <c r="I8024" i="41" s="1"/>
  <c r="I8025" i="41" a="1"/>
  <c r="I8025" i="41" s="1"/>
  <c r="I8026" i="41" a="1"/>
  <c r="I8026" i="41" s="1"/>
  <c r="I8027" i="41" a="1"/>
  <c r="I8027" i="41" s="1"/>
  <c r="I8028" i="41" a="1"/>
  <c r="I8028" i="41" s="1"/>
  <c r="I8029" i="41" a="1"/>
  <c r="I8029" i="41" s="1"/>
  <c r="I8030" i="41" a="1"/>
  <c r="I8030" i="41" s="1"/>
  <c r="I8031" i="41" a="1"/>
  <c r="I8031" i="41" s="1"/>
  <c r="I8032" i="41" a="1"/>
  <c r="I8032" i="41" s="1"/>
  <c r="I8033" i="41" a="1"/>
  <c r="I8033" i="41" s="1"/>
  <c r="I8034" i="41" a="1"/>
  <c r="I8034" i="41" s="1"/>
  <c r="I8035" i="41" a="1"/>
  <c r="I8035" i="41" s="1"/>
  <c r="I8036" i="41" a="1"/>
  <c r="I8036" i="41" s="1"/>
  <c r="I8037" i="41" a="1"/>
  <c r="I8037" i="41" s="1"/>
  <c r="I8038" i="41" a="1"/>
  <c r="I8038" i="41" s="1"/>
  <c r="I8039" i="41" a="1"/>
  <c r="I8039" i="41" s="1"/>
  <c r="I8040" i="41" a="1"/>
  <c r="I8040" i="41" s="1"/>
  <c r="I8041" i="41" a="1"/>
  <c r="I8041" i="41" s="1"/>
  <c r="I8042" i="41" a="1"/>
  <c r="I8042" i="41" s="1"/>
  <c r="I8043" i="41" a="1"/>
  <c r="I8043" i="41" s="1"/>
  <c r="I8044" i="41" a="1"/>
  <c r="I8044" i="41" s="1"/>
  <c r="I8045" i="41" a="1"/>
  <c r="I8045" i="41" s="1"/>
  <c r="I8046" i="41" a="1"/>
  <c r="I8046" i="41" s="1"/>
  <c r="I8047" i="41" a="1"/>
  <c r="I8047" i="41" s="1"/>
  <c r="I8048" i="41" a="1"/>
  <c r="I8048" i="41" s="1"/>
  <c r="I8049" i="41" a="1"/>
  <c r="I8049" i="41" s="1"/>
  <c r="I8050" i="41" a="1"/>
  <c r="I8050" i="41" s="1"/>
  <c r="I8051" i="41" a="1"/>
  <c r="I8051" i="41" s="1"/>
  <c r="I8052" i="41" a="1"/>
  <c r="I8052" i="41" s="1"/>
  <c r="I8053" i="41" a="1"/>
  <c r="I8053" i="41" s="1"/>
  <c r="I8054" i="41" a="1"/>
  <c r="I8054" i="41" s="1"/>
  <c r="I8055" i="41" a="1"/>
  <c r="I8055" i="41" s="1"/>
  <c r="I8056" i="41" a="1"/>
  <c r="I8056" i="41" s="1"/>
  <c r="I8057" i="41" a="1"/>
  <c r="I8057" i="41" s="1"/>
  <c r="I8058" i="41" a="1"/>
  <c r="I8058" i="41" s="1"/>
  <c r="I8059" i="41" a="1"/>
  <c r="I8059" i="41" s="1"/>
  <c r="I8060" i="41" a="1"/>
  <c r="I8060" i="41" s="1"/>
  <c r="I8061" i="41" a="1"/>
  <c r="I8061" i="41" s="1"/>
  <c r="I8062" i="41" a="1"/>
  <c r="I8062" i="41" s="1"/>
  <c r="I8063" i="41" a="1"/>
  <c r="I8063" i="41" s="1"/>
  <c r="I8064" i="41" a="1"/>
  <c r="I8064" i="41" s="1"/>
  <c r="I8065" i="41" a="1"/>
  <c r="I8065" i="41" s="1"/>
  <c r="I8066" i="41" a="1"/>
  <c r="I8066" i="41" s="1"/>
  <c r="I8067" i="41" a="1"/>
  <c r="I8067" i="41" s="1"/>
  <c r="I8068" i="41" a="1"/>
  <c r="I8068" i="41" s="1"/>
  <c r="I8069" i="41" a="1"/>
  <c r="I8069" i="41" s="1"/>
  <c r="I8070" i="41" a="1"/>
  <c r="I8070" i="41" s="1"/>
  <c r="I8071" i="41" a="1"/>
  <c r="I8071" i="41" s="1"/>
  <c r="I8072" i="41" a="1"/>
  <c r="I8072" i="41" s="1"/>
  <c r="I8073" i="41" a="1"/>
  <c r="I8073" i="41" s="1"/>
  <c r="I8074" i="41" a="1"/>
  <c r="I8074" i="41" s="1"/>
  <c r="I8075" i="41" a="1"/>
  <c r="I8075" i="41" s="1"/>
  <c r="I8076" i="41" a="1"/>
  <c r="I8076" i="41" s="1"/>
  <c r="I8077" i="41" a="1"/>
  <c r="I8077" i="41" s="1"/>
  <c r="I8078" i="41" a="1"/>
  <c r="I8078" i="41" s="1"/>
  <c r="I8079" i="41" a="1"/>
  <c r="I8079" i="41" s="1"/>
  <c r="I8080" i="41" a="1"/>
  <c r="I8080" i="41" s="1"/>
  <c r="I8081" i="41" a="1"/>
  <c r="I8081" i="41" s="1"/>
  <c r="I8082" i="41" a="1"/>
  <c r="I8082" i="41" s="1"/>
  <c r="I8083" i="41" a="1"/>
  <c r="I8083" i="41" s="1"/>
  <c r="I8084" i="41" a="1"/>
  <c r="I8084" i="41" s="1"/>
  <c r="I8085" i="41" a="1"/>
  <c r="I8085" i="41" s="1"/>
  <c r="I8086" i="41" a="1"/>
  <c r="I8086" i="41" s="1"/>
  <c r="I8087" i="41" a="1"/>
  <c r="I8087" i="41" s="1"/>
  <c r="I8088" i="41" a="1"/>
  <c r="I8088" i="41" s="1"/>
  <c r="I8089" i="41" a="1"/>
  <c r="I8089" i="41" s="1"/>
  <c r="I8090" i="41" a="1"/>
  <c r="I8090" i="41" s="1"/>
  <c r="I8091" i="41" a="1"/>
  <c r="I8091" i="41" s="1"/>
  <c r="I8092" i="41" a="1"/>
  <c r="I8092" i="41" s="1"/>
  <c r="I8093" i="41" a="1"/>
  <c r="I8093" i="41" s="1"/>
  <c r="I8094" i="41" a="1"/>
  <c r="I8094" i="41" s="1"/>
  <c r="I8095" i="41" a="1"/>
  <c r="I8095" i="41" s="1"/>
  <c r="I8096" i="41" a="1"/>
  <c r="I8096" i="41" s="1"/>
  <c r="I8097" i="41" a="1"/>
  <c r="I8097" i="41" s="1"/>
  <c r="I8098" i="41" a="1"/>
  <c r="I8098" i="41" s="1"/>
  <c r="I8099" i="41" a="1"/>
  <c r="I8099" i="41" s="1"/>
  <c r="I8100" i="41" a="1"/>
  <c r="I8100" i="41" s="1"/>
  <c r="I8101" i="41" a="1"/>
  <c r="I8101" i="41" s="1"/>
  <c r="I8102" i="41" a="1"/>
  <c r="I8102" i="41" s="1"/>
  <c r="I8103" i="41" a="1"/>
  <c r="I8103" i="41" s="1"/>
  <c r="I8104" i="41" a="1"/>
  <c r="I8104" i="41" s="1"/>
  <c r="I8105" i="41" a="1"/>
  <c r="I8105" i="41" s="1"/>
  <c r="I8106" i="41" a="1"/>
  <c r="I8106" i="41" s="1"/>
  <c r="I8107" i="41" a="1"/>
  <c r="I8107" i="41" s="1"/>
  <c r="I8108" i="41" a="1"/>
  <c r="I8108" i="41" s="1"/>
  <c r="I8109" i="41" a="1"/>
  <c r="I8109" i="41" s="1"/>
  <c r="I8110" i="41" a="1"/>
  <c r="I8110" i="41" s="1"/>
  <c r="I8111" i="41" a="1"/>
  <c r="I8111" i="41" s="1"/>
  <c r="I8112" i="41" a="1"/>
  <c r="I8112" i="41" s="1"/>
  <c r="I8113" i="41" a="1"/>
  <c r="I8113" i="41" s="1"/>
  <c r="I8114" i="41" a="1"/>
  <c r="I8114" i="41" s="1"/>
  <c r="I8115" i="41" a="1"/>
  <c r="I8115" i="41" s="1"/>
  <c r="I8116" i="41" a="1"/>
  <c r="I8116" i="41" s="1"/>
  <c r="I8117" i="41" a="1"/>
  <c r="I8117" i="41" s="1"/>
  <c r="I8118" i="41" a="1"/>
  <c r="I8118" i="41" s="1"/>
  <c r="I8119" i="41" a="1"/>
  <c r="I8119" i="41" s="1"/>
  <c r="I8120" i="41" a="1"/>
  <c r="I8120" i="41" s="1"/>
  <c r="I8121" i="41" a="1"/>
  <c r="I8121" i="41" s="1"/>
  <c r="I8122" i="41" a="1"/>
  <c r="I8122" i="41" s="1"/>
  <c r="I8123" i="41" a="1"/>
  <c r="I8123" i="41" s="1"/>
  <c r="I8124" i="41" a="1"/>
  <c r="I8124" i="41" s="1"/>
  <c r="I8125" i="41" a="1"/>
  <c r="I8125" i="41" s="1"/>
  <c r="I8126" i="41" a="1"/>
  <c r="I8126" i="41" s="1"/>
  <c r="I8127" i="41" a="1"/>
  <c r="I8127" i="41" s="1"/>
  <c r="I8128" i="41" a="1"/>
  <c r="I8128" i="41" s="1"/>
  <c r="I8129" i="41" a="1"/>
  <c r="I8129" i="41" s="1"/>
  <c r="I8130" i="41" a="1"/>
  <c r="I8130" i="41" s="1"/>
  <c r="I8131" i="41" a="1"/>
  <c r="I8131" i="41" s="1"/>
  <c r="I8132" i="41" a="1"/>
  <c r="I8132" i="41" s="1"/>
  <c r="I8133" i="41" a="1"/>
  <c r="I8133" i="41" s="1"/>
  <c r="I8134" i="41" a="1"/>
  <c r="I8134" i="41" s="1"/>
  <c r="I8135" i="41" a="1"/>
  <c r="I8135" i="41" s="1"/>
  <c r="I8136" i="41" a="1"/>
  <c r="I8136" i="41" s="1"/>
  <c r="I8137" i="41" a="1"/>
  <c r="I8137" i="41" s="1"/>
  <c r="I8138" i="41" a="1"/>
  <c r="I8138" i="41" s="1"/>
  <c r="I8139" i="41" a="1"/>
  <c r="I8139" i="41" s="1"/>
  <c r="I8140" i="41" a="1"/>
  <c r="I8140" i="41" s="1"/>
  <c r="I8141" i="41" a="1"/>
  <c r="I8141" i="41" s="1"/>
  <c r="I8142" i="41" a="1"/>
  <c r="I8142" i="41" s="1"/>
  <c r="I8143" i="41" a="1"/>
  <c r="I8143" i="41" s="1"/>
  <c r="I8144" i="41" a="1"/>
  <c r="I8144" i="41" s="1"/>
  <c r="I8145" i="41" a="1"/>
  <c r="I8145" i="41" s="1"/>
  <c r="I8146" i="41" a="1"/>
  <c r="I8146" i="41" s="1"/>
  <c r="I8147" i="41" a="1"/>
  <c r="I8147" i="41" s="1"/>
  <c r="I8148" i="41" a="1"/>
  <c r="I8148" i="41" s="1"/>
  <c r="I8149" i="41" a="1"/>
  <c r="I8149" i="41" s="1"/>
  <c r="I8150" i="41" a="1"/>
  <c r="I8150" i="41" s="1"/>
  <c r="I8151" i="41" a="1"/>
  <c r="I8151" i="41" s="1"/>
  <c r="I8152" i="41" a="1"/>
  <c r="I8152" i="41" s="1"/>
  <c r="I8153" i="41" a="1"/>
  <c r="I8153" i="41" s="1"/>
  <c r="I8154" i="41" a="1"/>
  <c r="I8154" i="41" s="1"/>
  <c r="I8155" i="41" a="1"/>
  <c r="I8155" i="41" s="1"/>
  <c r="I8156" i="41" a="1"/>
  <c r="I8156" i="41" s="1"/>
  <c r="I8157" i="41" a="1"/>
  <c r="I8157" i="41" s="1"/>
  <c r="I8158" i="41" a="1"/>
  <c r="I8158" i="41" s="1"/>
  <c r="I8159" i="41" a="1"/>
  <c r="I8159" i="41" s="1"/>
  <c r="I8160" i="41" a="1"/>
  <c r="I8160" i="41" s="1"/>
  <c r="I8161" i="41" a="1"/>
  <c r="I8161" i="41" s="1"/>
  <c r="I8162" i="41" a="1"/>
  <c r="I8162" i="41" s="1"/>
  <c r="I8163" i="41" a="1"/>
  <c r="I8163" i="41" s="1"/>
  <c r="I8164" i="41" a="1"/>
  <c r="I8164" i="41" s="1"/>
  <c r="I8165" i="41" a="1"/>
  <c r="I8165" i="41" s="1"/>
  <c r="I8166" i="41" a="1"/>
  <c r="I8166" i="41" s="1"/>
  <c r="I8167" i="41" a="1"/>
  <c r="I8167" i="41" s="1"/>
  <c r="I8168" i="41" a="1"/>
  <c r="I8168" i="41" s="1"/>
  <c r="I8169" i="41" a="1"/>
  <c r="I8169" i="41" s="1"/>
  <c r="I8170" i="41" a="1"/>
  <c r="I8170" i="41" s="1"/>
  <c r="I8171" i="41" a="1"/>
  <c r="I8171" i="41" s="1"/>
  <c r="I8172" i="41" a="1"/>
  <c r="I8172" i="41" s="1"/>
  <c r="I8173" i="41" a="1"/>
  <c r="I8173" i="41" s="1"/>
  <c r="I8174" i="41" a="1"/>
  <c r="I8174" i="41" s="1"/>
  <c r="I8175" i="41" a="1"/>
  <c r="I8175" i="41" s="1"/>
  <c r="I8176" i="41" a="1"/>
  <c r="I8176" i="41" s="1"/>
  <c r="I8177" i="41" a="1"/>
  <c r="I8177" i="41" s="1"/>
  <c r="I8178" i="41" a="1"/>
  <c r="I8178" i="41" s="1"/>
  <c r="I8179" i="41" a="1"/>
  <c r="I8179" i="41" s="1"/>
  <c r="I8180" i="41" a="1"/>
  <c r="I8180" i="41" s="1"/>
  <c r="I8181" i="41" a="1"/>
  <c r="I8181" i="41" s="1"/>
  <c r="I8182" i="41" a="1"/>
  <c r="I8182" i="41" s="1"/>
  <c r="I8183" i="41" a="1"/>
  <c r="I8183" i="41" s="1"/>
  <c r="I8184" i="41" a="1"/>
  <c r="I8184" i="41" s="1"/>
  <c r="I8185" i="41" a="1"/>
  <c r="I8185" i="41" s="1"/>
  <c r="I8186" i="41" a="1"/>
  <c r="I8186" i="41" s="1"/>
  <c r="I8187" i="41" a="1"/>
  <c r="I8187" i="41" s="1"/>
  <c r="I8188" i="41" a="1"/>
  <c r="I8188" i="41" s="1"/>
  <c r="I8189" i="41" a="1"/>
  <c r="I8189" i="41" s="1"/>
  <c r="I8190" i="41" a="1"/>
  <c r="I8190" i="41" s="1"/>
  <c r="I8191" i="41" a="1"/>
  <c r="I8191" i="41" s="1"/>
  <c r="I8192" i="41" a="1"/>
  <c r="I8192" i="41" s="1"/>
  <c r="I8193" i="41" a="1"/>
  <c r="I8193" i="41" s="1"/>
  <c r="I8194" i="41" a="1"/>
  <c r="I8194" i="41" s="1"/>
  <c r="I8195" i="41" a="1"/>
  <c r="I8195" i="41" s="1"/>
  <c r="I8196" i="41" a="1"/>
  <c r="I8196" i="41" s="1"/>
  <c r="I8197" i="41" a="1"/>
  <c r="I8197" i="41" s="1"/>
  <c r="I8198" i="41" a="1"/>
  <c r="I8198" i="41" s="1"/>
  <c r="I8199" i="41" a="1"/>
  <c r="I8199" i="41" s="1"/>
  <c r="I8200" i="41" a="1"/>
  <c r="I8200" i="41" s="1"/>
  <c r="I8201" i="41" a="1"/>
  <c r="I8201" i="41" s="1"/>
  <c r="I8202" i="41" a="1"/>
  <c r="I8202" i="41" s="1"/>
  <c r="I8203" i="41" a="1"/>
  <c r="I8203" i="41" s="1"/>
  <c r="I8204" i="41" a="1"/>
  <c r="I8204" i="41" s="1"/>
  <c r="I8205" i="41" a="1"/>
  <c r="I8205" i="41" s="1"/>
  <c r="I8206" i="41" a="1"/>
  <c r="I8206" i="41" s="1"/>
  <c r="I8207" i="41" a="1"/>
  <c r="I8207" i="41" s="1"/>
  <c r="I8208" i="41" a="1"/>
  <c r="I8208" i="41" s="1"/>
  <c r="I8209" i="41" a="1"/>
  <c r="I8209" i="41" s="1"/>
  <c r="I8210" i="41" a="1"/>
  <c r="I8210" i="41" s="1"/>
  <c r="I8211" i="41" a="1"/>
  <c r="I8211" i="41" s="1"/>
  <c r="I8212" i="41" a="1"/>
  <c r="I8212" i="41" s="1"/>
  <c r="I8213" i="41" a="1"/>
  <c r="I8213" i="41" s="1"/>
  <c r="I8214" i="41" a="1"/>
  <c r="I8214" i="41" s="1"/>
  <c r="I8215" i="41" a="1"/>
  <c r="I8215" i="41" s="1"/>
  <c r="I8216" i="41" a="1"/>
  <c r="I8216" i="41" s="1"/>
  <c r="I8217" i="41" a="1"/>
  <c r="I8217" i="41" s="1"/>
  <c r="I8218" i="41" a="1"/>
  <c r="I8218" i="41" s="1"/>
  <c r="I8219" i="41" a="1"/>
  <c r="I8219" i="41" s="1"/>
  <c r="I8220" i="41" a="1"/>
  <c r="I8220" i="41" s="1"/>
  <c r="I8221" i="41" a="1"/>
  <c r="I8221" i="41" s="1"/>
  <c r="I8222" i="41" a="1"/>
  <c r="I8222" i="41" s="1"/>
  <c r="I8223" i="41" a="1"/>
  <c r="I8223" i="41" s="1"/>
  <c r="I8224" i="41" a="1"/>
  <c r="I8224" i="41" s="1"/>
  <c r="I8225" i="41" a="1"/>
  <c r="I8225" i="41" s="1"/>
  <c r="I8226" i="41" a="1"/>
  <c r="I8226" i="41" s="1"/>
  <c r="I8227" i="41" a="1"/>
  <c r="I8227" i="41" s="1"/>
  <c r="I8228" i="41" a="1"/>
  <c r="I8228" i="41" s="1"/>
  <c r="I8229" i="41" a="1"/>
  <c r="I8229" i="41" s="1"/>
  <c r="I8230" i="41" a="1"/>
  <c r="I8230" i="41" s="1"/>
  <c r="I8231" i="41" a="1"/>
  <c r="I8231" i="41" s="1"/>
  <c r="I8232" i="41" a="1"/>
  <c r="I8232" i="41" s="1"/>
  <c r="I8233" i="41" a="1"/>
  <c r="I8233" i="41" s="1"/>
  <c r="I8234" i="41" a="1"/>
  <c r="I8234" i="41" s="1"/>
  <c r="I8235" i="41" a="1"/>
  <c r="I8235" i="41" s="1"/>
  <c r="I8236" i="41" a="1"/>
  <c r="I8236" i="41" s="1"/>
  <c r="I8237" i="41" a="1"/>
  <c r="I8237" i="41" s="1"/>
  <c r="I8238" i="41" a="1"/>
  <c r="I8238" i="41" s="1"/>
  <c r="I8239" i="41" a="1"/>
  <c r="I8239" i="41" s="1"/>
  <c r="I8240" i="41" a="1"/>
  <c r="I8240" i="41" s="1"/>
  <c r="I8241" i="41" a="1"/>
  <c r="I8241" i="41" s="1"/>
  <c r="I8242" i="41" a="1"/>
  <c r="I8242" i="41" s="1"/>
  <c r="I8243" i="41" a="1"/>
  <c r="I8243" i="41" s="1"/>
  <c r="I8244" i="41" a="1"/>
  <c r="I8244" i="41" s="1"/>
  <c r="I8245" i="41" a="1"/>
  <c r="I8245" i="41" s="1"/>
  <c r="I8246" i="41" a="1"/>
  <c r="I8246" i="41" s="1"/>
  <c r="I8247" i="41" a="1"/>
  <c r="I8247" i="41" s="1"/>
  <c r="I8248" i="41" a="1"/>
  <c r="I8248" i="41" s="1"/>
  <c r="I8249" i="41" a="1"/>
  <c r="I8249" i="41" s="1"/>
  <c r="I8250" i="41" a="1"/>
  <c r="I8250" i="41" s="1"/>
  <c r="I8251" i="41" a="1"/>
  <c r="I8251" i="41" s="1"/>
  <c r="I8252" i="41" a="1"/>
  <c r="I8252" i="41" s="1"/>
  <c r="I8253" i="41" a="1"/>
  <c r="I8253" i="41" s="1"/>
  <c r="I8254" i="41" a="1"/>
  <c r="I8254" i="41" s="1"/>
  <c r="I8255" i="41" a="1"/>
  <c r="I8255" i="41" s="1"/>
  <c r="I8256" i="41" a="1"/>
  <c r="I8256" i="41" s="1"/>
  <c r="I8257" i="41" a="1"/>
  <c r="I8257" i="41" s="1"/>
  <c r="I8258" i="41" a="1"/>
  <c r="I8258" i="41" s="1"/>
  <c r="I8259" i="41" a="1"/>
  <c r="I8259" i="41" s="1"/>
  <c r="I8260" i="41" a="1"/>
  <c r="I8260" i="41" s="1"/>
  <c r="I8261" i="41" a="1"/>
  <c r="I8261" i="41" s="1"/>
  <c r="I8262" i="41" a="1"/>
  <c r="I8262" i="41" s="1"/>
  <c r="I8263" i="41" a="1"/>
  <c r="I8263" i="41" s="1"/>
  <c r="I8264" i="41" a="1"/>
  <c r="I8264" i="41" s="1"/>
  <c r="I8265" i="41" a="1"/>
  <c r="I8265" i="41" s="1"/>
  <c r="I8266" i="41" a="1"/>
  <c r="I8266" i="41" s="1"/>
  <c r="I8267" i="41" a="1"/>
  <c r="I8267" i="41" s="1"/>
  <c r="I8268" i="41" a="1"/>
  <c r="I8268" i="41" s="1"/>
  <c r="I8269" i="41" a="1"/>
  <c r="I8269" i="41" s="1"/>
  <c r="I8270" i="41" a="1"/>
  <c r="I8270" i="41" s="1"/>
  <c r="I8271" i="41" a="1"/>
  <c r="I8271" i="41" s="1"/>
  <c r="I8272" i="41" a="1"/>
  <c r="I8272" i="41" s="1"/>
  <c r="I8273" i="41" a="1"/>
  <c r="I8273" i="41" s="1"/>
  <c r="I8274" i="41" a="1"/>
  <c r="I8274" i="41" s="1"/>
  <c r="I8275" i="41" a="1"/>
  <c r="I8275" i="41" s="1"/>
  <c r="I8276" i="41" a="1"/>
  <c r="I8276" i="41" s="1"/>
  <c r="I8277" i="41" a="1"/>
  <c r="I8277" i="41" s="1"/>
  <c r="I8278" i="41" a="1"/>
  <c r="I8278" i="41" s="1"/>
  <c r="I8279" i="41" a="1"/>
  <c r="I8279" i="41" s="1"/>
  <c r="I8280" i="41" a="1"/>
  <c r="I8280" i="41" s="1"/>
  <c r="I8281" i="41" a="1"/>
  <c r="I8281" i="41" s="1"/>
  <c r="I8282" i="41" a="1"/>
  <c r="I8282" i="41" s="1"/>
  <c r="I8283" i="41" a="1"/>
  <c r="I8283" i="41" s="1"/>
  <c r="I8284" i="41" a="1"/>
  <c r="I8284" i="41" s="1"/>
  <c r="I8285" i="41" a="1"/>
  <c r="I8285" i="41" s="1"/>
  <c r="I8286" i="41" a="1"/>
  <c r="I8286" i="41" s="1"/>
  <c r="I8287" i="41" a="1"/>
  <c r="I8287" i="41" s="1"/>
  <c r="I8288" i="41" a="1"/>
  <c r="I8288" i="41" s="1"/>
  <c r="I8289" i="41" a="1"/>
  <c r="I8289" i="41" s="1"/>
  <c r="I8290" i="41" a="1"/>
  <c r="I8290" i="41" s="1"/>
  <c r="I8291" i="41" a="1"/>
  <c r="I8291" i="41" s="1"/>
  <c r="I8292" i="41" a="1"/>
  <c r="I8292" i="41" s="1"/>
  <c r="I8293" i="41" a="1"/>
  <c r="I8293" i="41" s="1"/>
  <c r="I8294" i="41" a="1"/>
  <c r="I8294" i="41" s="1"/>
  <c r="I8295" i="41" a="1"/>
  <c r="I8295" i="41" s="1"/>
  <c r="I8296" i="41" a="1"/>
  <c r="I8296" i="41" s="1"/>
  <c r="I8297" i="41" a="1"/>
  <c r="I8297" i="41" s="1"/>
  <c r="I8298" i="41" a="1"/>
  <c r="I8298" i="41" s="1"/>
  <c r="I8299" i="41" a="1"/>
  <c r="I8299" i="41" s="1"/>
  <c r="I8300" i="41" a="1"/>
  <c r="I8300" i="41" s="1"/>
  <c r="I8301" i="41" a="1"/>
  <c r="I8301" i="41" s="1"/>
  <c r="I8302" i="41" a="1"/>
  <c r="I8302" i="41" s="1"/>
  <c r="I8303" i="41" a="1"/>
  <c r="I8303" i="41" s="1"/>
  <c r="I8304" i="41" a="1"/>
  <c r="I8304" i="41" s="1"/>
  <c r="I8305" i="41" a="1"/>
  <c r="I8305" i="41" s="1"/>
  <c r="I8306" i="41" a="1"/>
  <c r="I8306" i="41" s="1"/>
  <c r="I8307" i="41" a="1"/>
  <c r="I8307" i="41" s="1"/>
  <c r="I8308" i="41" a="1"/>
  <c r="I8308" i="41" s="1"/>
  <c r="I8309" i="41" a="1"/>
  <c r="I8309" i="41" s="1"/>
  <c r="I8310" i="41" a="1"/>
  <c r="I8310" i="41" s="1"/>
  <c r="I8311" i="41" a="1"/>
  <c r="I8311" i="41" s="1"/>
  <c r="I8312" i="41" a="1"/>
  <c r="I8312" i="41" s="1"/>
  <c r="I8313" i="41" a="1"/>
  <c r="I8313" i="41" s="1"/>
  <c r="I8314" i="41" a="1"/>
  <c r="I8314" i="41" s="1"/>
  <c r="I8315" i="41" a="1"/>
  <c r="I8315" i="41" s="1"/>
  <c r="I8316" i="41" a="1"/>
  <c r="I8316" i="41" s="1"/>
  <c r="I8317" i="41" a="1"/>
  <c r="I8317" i="41" s="1"/>
  <c r="I8318" i="41" a="1"/>
  <c r="I8318" i="41" s="1"/>
  <c r="I8319" i="41" a="1"/>
  <c r="I8319" i="41" s="1"/>
  <c r="I8320" i="41" a="1"/>
  <c r="I8320" i="41" s="1"/>
  <c r="I8321" i="41" a="1"/>
  <c r="I8321" i="41" s="1"/>
  <c r="I8322" i="41" a="1"/>
  <c r="I8322" i="41" s="1"/>
  <c r="I8323" i="41" a="1"/>
  <c r="I8323" i="41" s="1"/>
  <c r="I8324" i="41" a="1"/>
  <c r="I8324" i="41" s="1"/>
  <c r="I8325" i="41" a="1"/>
  <c r="I8325" i="41" s="1"/>
  <c r="I8326" i="41" a="1"/>
  <c r="I8326" i="41" s="1"/>
  <c r="I8327" i="41" a="1"/>
  <c r="I8327" i="41" s="1"/>
  <c r="I8328" i="41" a="1"/>
  <c r="I8328" i="41" s="1"/>
  <c r="I8329" i="41" a="1"/>
  <c r="I8329" i="41" s="1"/>
  <c r="I8330" i="41" a="1"/>
  <c r="I8330" i="41" s="1"/>
  <c r="I8331" i="41" a="1"/>
  <c r="I8331" i="41" s="1"/>
  <c r="I8332" i="41" a="1"/>
  <c r="I8332" i="41" s="1"/>
  <c r="I8333" i="41" a="1"/>
  <c r="I8333" i="41" s="1"/>
  <c r="I8334" i="41" a="1"/>
  <c r="I8334" i="41" s="1"/>
  <c r="I8335" i="41" a="1"/>
  <c r="I8335" i="41" s="1"/>
  <c r="I8336" i="41" a="1"/>
  <c r="I8336" i="41" s="1"/>
  <c r="I8337" i="41" a="1"/>
  <c r="I8337" i="41" s="1"/>
  <c r="I8338" i="41" a="1"/>
  <c r="I8338" i="41" s="1"/>
  <c r="I8339" i="41" a="1"/>
  <c r="I8339" i="41" s="1"/>
  <c r="I8340" i="41" a="1"/>
  <c r="I8340" i="41" s="1"/>
  <c r="I8341" i="41" a="1"/>
  <c r="I8341" i="41" s="1"/>
  <c r="I8342" i="41" a="1"/>
  <c r="I8342" i="41" s="1"/>
  <c r="I8343" i="41" a="1"/>
  <c r="I8343" i="41" s="1"/>
  <c r="I8344" i="41" a="1"/>
  <c r="I8344" i="41" s="1"/>
  <c r="I8345" i="41" a="1"/>
  <c r="I8345" i="41" s="1"/>
  <c r="I8346" i="41" a="1"/>
  <c r="I8346" i="41" s="1"/>
  <c r="I8347" i="41" a="1"/>
  <c r="I8347" i="41" s="1"/>
  <c r="I8348" i="41" a="1"/>
  <c r="I8348" i="41" s="1"/>
  <c r="I8349" i="41" a="1"/>
  <c r="I8349" i="41" s="1"/>
  <c r="I8350" i="41" a="1"/>
  <c r="I8350" i="41" s="1"/>
  <c r="I8351" i="41" a="1"/>
  <c r="I8351" i="41" s="1"/>
  <c r="I8352" i="41" a="1"/>
  <c r="I8352" i="41" s="1"/>
  <c r="I8353" i="41" a="1"/>
  <c r="I8353" i="41" s="1"/>
  <c r="I8354" i="41" a="1"/>
  <c r="I8354" i="41" s="1"/>
  <c r="I8355" i="41" a="1"/>
  <c r="I8355" i="41" s="1"/>
  <c r="I8356" i="41" a="1"/>
  <c r="I8356" i="41" s="1"/>
  <c r="I8357" i="41" a="1"/>
  <c r="I8357" i="41" s="1"/>
  <c r="I8358" i="41" a="1"/>
  <c r="I8358" i="41" s="1"/>
  <c r="I8359" i="41" a="1"/>
  <c r="I8359" i="41" s="1"/>
  <c r="I8360" i="41" a="1"/>
  <c r="I8360" i="41" s="1"/>
  <c r="I8361" i="41" a="1"/>
  <c r="I8361" i="41" s="1"/>
  <c r="I8362" i="41" a="1"/>
  <c r="I8362" i="41" s="1"/>
  <c r="I8363" i="41" a="1"/>
  <c r="I8363" i="41" s="1"/>
  <c r="I8364" i="41" a="1"/>
  <c r="I8364" i="41" s="1"/>
  <c r="I8365" i="41" a="1"/>
  <c r="I8365" i="41" s="1"/>
  <c r="I8366" i="41" a="1"/>
  <c r="I8366" i="41" s="1"/>
  <c r="I8367" i="41" a="1"/>
  <c r="I8367" i="41" s="1"/>
  <c r="I8368" i="41" a="1"/>
  <c r="I8368" i="41" s="1"/>
  <c r="I8369" i="41" a="1"/>
  <c r="I8369" i="41" s="1"/>
  <c r="I8370" i="41" a="1"/>
  <c r="I8370" i="41" s="1"/>
  <c r="I8371" i="41" a="1"/>
  <c r="I8371" i="41" s="1"/>
  <c r="I8372" i="41" a="1"/>
  <c r="I8372" i="41" s="1"/>
  <c r="I8373" i="41" a="1"/>
  <c r="I8373" i="41" s="1"/>
  <c r="I8374" i="41" a="1"/>
  <c r="I8374" i="41" s="1"/>
  <c r="I8375" i="41" a="1"/>
  <c r="I8375" i="41" s="1"/>
  <c r="I8376" i="41" a="1"/>
  <c r="I8376" i="41" s="1"/>
  <c r="I8377" i="41" a="1"/>
  <c r="I8377" i="41" s="1"/>
  <c r="I8378" i="41" a="1"/>
  <c r="I8378" i="41" s="1"/>
  <c r="I8379" i="41" a="1"/>
  <c r="I8379" i="41" s="1"/>
  <c r="I8380" i="41" a="1"/>
  <c r="I8380" i="41" s="1"/>
  <c r="I8381" i="41" a="1"/>
  <c r="I8381" i="41" s="1"/>
  <c r="I8382" i="41" a="1"/>
  <c r="I8382" i="41" s="1"/>
  <c r="I8383" i="41" a="1"/>
  <c r="I8383" i="41" s="1"/>
  <c r="I8384" i="41" a="1"/>
  <c r="I8384" i="41" s="1"/>
  <c r="I8385" i="41" a="1"/>
  <c r="I8385" i="41" s="1"/>
  <c r="I8386" i="41" a="1"/>
  <c r="I8386" i="41" s="1"/>
  <c r="I8387" i="41" a="1"/>
  <c r="I8387" i="41" s="1"/>
  <c r="I8388" i="41" a="1"/>
  <c r="I8388" i="41" s="1"/>
  <c r="I8389" i="41" a="1"/>
  <c r="I8389" i="41" s="1"/>
  <c r="I8390" i="41" a="1"/>
  <c r="I8390" i="41" s="1"/>
  <c r="I8391" i="41" a="1"/>
  <c r="I8391" i="41" s="1"/>
  <c r="I8392" i="41" a="1"/>
  <c r="I8392" i="41" s="1"/>
  <c r="I8393" i="41" a="1"/>
  <c r="I8393" i="41" s="1"/>
  <c r="I8394" i="41" a="1"/>
  <c r="I8394" i="41" s="1"/>
  <c r="I8395" i="41" a="1"/>
  <c r="I8395" i="41" s="1"/>
  <c r="I8396" i="41" a="1"/>
  <c r="I8396" i="41" s="1"/>
  <c r="I8397" i="41" a="1"/>
  <c r="I8397" i="41" s="1"/>
  <c r="I8398" i="41" a="1"/>
  <c r="I8398" i="41" s="1"/>
  <c r="I8399" i="41" a="1"/>
  <c r="I8399" i="41" s="1"/>
  <c r="I8400" i="41" a="1"/>
  <c r="I8400" i="41" s="1"/>
  <c r="I8401" i="41" a="1"/>
  <c r="I8401" i="41" s="1"/>
  <c r="I8402" i="41" a="1"/>
  <c r="I8402" i="41" s="1"/>
  <c r="I8403" i="41" a="1"/>
  <c r="I8403" i="41" s="1"/>
  <c r="I8404" i="41" a="1"/>
  <c r="I8404" i="41" s="1"/>
  <c r="I8405" i="41" a="1"/>
  <c r="I8405" i="41" s="1"/>
  <c r="I8406" i="41" a="1"/>
  <c r="I8406" i="41" s="1"/>
  <c r="I8407" i="41" a="1"/>
  <c r="I8407" i="41" s="1"/>
  <c r="I8408" i="41" a="1"/>
  <c r="I8408" i="41" s="1"/>
  <c r="I8409" i="41" a="1"/>
  <c r="I8409" i="41" s="1"/>
  <c r="I8410" i="41" a="1"/>
  <c r="I8410" i="41" s="1"/>
  <c r="I8411" i="41" a="1"/>
  <c r="I8411" i="41" s="1"/>
  <c r="I8412" i="41" a="1"/>
  <c r="I8412" i="41" s="1"/>
  <c r="I8413" i="41" a="1"/>
  <c r="I8413" i="41" s="1"/>
  <c r="I8414" i="41" a="1"/>
  <c r="I8414" i="41" s="1"/>
  <c r="I8415" i="41" a="1"/>
  <c r="I8415" i="41" s="1"/>
  <c r="I8416" i="41" a="1"/>
  <c r="I8416" i="41" s="1"/>
  <c r="I8417" i="41" a="1"/>
  <c r="I8417" i="41" s="1"/>
  <c r="I8418" i="41" a="1"/>
  <c r="I8418" i="41" s="1"/>
  <c r="I8419" i="41" a="1"/>
  <c r="I8419" i="41" s="1"/>
  <c r="I8420" i="41" a="1"/>
  <c r="I8420" i="41" s="1"/>
  <c r="I8421" i="41" a="1"/>
  <c r="I8421" i="41" s="1"/>
  <c r="I8422" i="41" a="1"/>
  <c r="I8422" i="41" s="1"/>
  <c r="I8423" i="41" a="1"/>
  <c r="I8423" i="41" s="1"/>
  <c r="I8424" i="41" a="1"/>
  <c r="I8424" i="41" s="1"/>
  <c r="I8425" i="41" a="1"/>
  <c r="I8425" i="41" s="1"/>
  <c r="I8426" i="41" a="1"/>
  <c r="I8426" i="41" s="1"/>
  <c r="I8427" i="41" a="1"/>
  <c r="I8427" i="41" s="1"/>
  <c r="I8428" i="41" a="1"/>
  <c r="I8428" i="41" s="1"/>
  <c r="I8429" i="41" a="1"/>
  <c r="I8429" i="41" s="1"/>
  <c r="I8430" i="41" a="1"/>
  <c r="I8430" i="41" s="1"/>
  <c r="I8431" i="41" a="1"/>
  <c r="I8431" i="41" s="1"/>
  <c r="I8432" i="41" a="1"/>
  <c r="I8432" i="41" s="1"/>
  <c r="I8433" i="41" a="1"/>
  <c r="I8433" i="41" s="1"/>
  <c r="I8434" i="41" a="1"/>
  <c r="I8434" i="41" s="1"/>
  <c r="I8435" i="41" a="1"/>
  <c r="I8435" i="41" s="1"/>
  <c r="I8436" i="41" a="1"/>
  <c r="I8436" i="41" s="1"/>
  <c r="I8437" i="41" a="1"/>
  <c r="I8437" i="41" s="1"/>
  <c r="I8438" i="41" a="1"/>
  <c r="I8438" i="41" s="1"/>
  <c r="I8439" i="41" a="1"/>
  <c r="I8439" i="41" s="1"/>
  <c r="I8440" i="41" a="1"/>
  <c r="I8440" i="41" s="1"/>
  <c r="I8441" i="41" a="1"/>
  <c r="I8441" i="41" s="1"/>
  <c r="I8442" i="41" a="1"/>
  <c r="I8442" i="41" s="1"/>
  <c r="I8443" i="41" a="1"/>
  <c r="I8443" i="41" s="1"/>
  <c r="I8444" i="41" a="1"/>
  <c r="I8444" i="41" s="1"/>
  <c r="I8445" i="41" a="1"/>
  <c r="I8445" i="41" s="1"/>
  <c r="I8446" i="41" a="1"/>
  <c r="I8446" i="41" s="1"/>
  <c r="I8447" i="41" a="1"/>
  <c r="I8447" i="41" s="1"/>
  <c r="I8448" i="41" a="1"/>
  <c r="I8448" i="41" s="1"/>
  <c r="I8449" i="41" a="1"/>
  <c r="I8449" i="41" s="1"/>
  <c r="I8450" i="41" a="1"/>
  <c r="I8450" i="41" s="1"/>
  <c r="I8451" i="41" a="1"/>
  <c r="I8451" i="41" s="1"/>
  <c r="I8452" i="41" a="1"/>
  <c r="I8452" i="41" s="1"/>
  <c r="I8453" i="41" a="1"/>
  <c r="I8453" i="41" s="1"/>
  <c r="I8454" i="41" a="1"/>
  <c r="I8454" i="41" s="1"/>
  <c r="I8455" i="41" a="1"/>
  <c r="I8455" i="41" s="1"/>
  <c r="I8456" i="41" a="1"/>
  <c r="I8456" i="41" s="1"/>
  <c r="I8457" i="41" a="1"/>
  <c r="I8457" i="41" s="1"/>
  <c r="I8458" i="41" a="1"/>
  <c r="I8458" i="41" s="1"/>
  <c r="I8459" i="41" a="1"/>
  <c r="I8459" i="41" s="1"/>
  <c r="I8460" i="41" a="1"/>
  <c r="I8460" i="41" s="1"/>
  <c r="I8461" i="41" a="1"/>
  <c r="I8461" i="41" s="1"/>
  <c r="I8462" i="41" a="1"/>
  <c r="I8462" i="41" s="1"/>
  <c r="I8463" i="41" a="1"/>
  <c r="I8463" i="41" s="1"/>
  <c r="I8464" i="41" a="1"/>
  <c r="I8464" i="41" s="1"/>
  <c r="I8465" i="41" a="1"/>
  <c r="I8465" i="41" s="1"/>
  <c r="I8466" i="41" a="1"/>
  <c r="I8466" i="41" s="1"/>
  <c r="I8467" i="41" a="1"/>
  <c r="I8467" i="41" s="1"/>
  <c r="I8468" i="41" a="1"/>
  <c r="I8468" i="41" s="1"/>
  <c r="I8469" i="41" a="1"/>
  <c r="I8469" i="41" s="1"/>
  <c r="I8470" i="41" a="1"/>
  <c r="I8470" i="41" s="1"/>
  <c r="I8471" i="41" a="1"/>
  <c r="I8471" i="41" s="1"/>
  <c r="I8472" i="41" a="1"/>
  <c r="I8472" i="41" s="1"/>
  <c r="I8473" i="41" a="1"/>
  <c r="I8473" i="41" s="1"/>
  <c r="I8474" i="41" a="1"/>
  <c r="I8474" i="41" s="1"/>
  <c r="I8475" i="41" a="1"/>
  <c r="I8475" i="41" s="1"/>
  <c r="I8476" i="41" a="1"/>
  <c r="I8476" i="41" s="1"/>
  <c r="I8477" i="41" a="1"/>
  <c r="I8477" i="41" s="1"/>
  <c r="I8478" i="41" a="1"/>
  <c r="I8478" i="41" s="1"/>
  <c r="I8479" i="41" a="1"/>
  <c r="I8479" i="41" s="1"/>
  <c r="I8480" i="41" a="1"/>
  <c r="I8480" i="41" s="1"/>
  <c r="I8481" i="41" a="1"/>
  <c r="I8481" i="41" s="1"/>
  <c r="I8482" i="41" a="1"/>
  <c r="I8482" i="41" s="1"/>
  <c r="I8483" i="41" a="1"/>
  <c r="I8483" i="41" s="1"/>
  <c r="I8484" i="41" a="1"/>
  <c r="I8484" i="41" s="1"/>
  <c r="I8485" i="41" a="1"/>
  <c r="I8485" i="41" s="1"/>
  <c r="I8486" i="41" a="1"/>
  <c r="I8486" i="41" s="1"/>
  <c r="I8487" i="41" a="1"/>
  <c r="I8487" i="41" s="1"/>
  <c r="I8488" i="41" a="1"/>
  <c r="I8488" i="41" s="1"/>
  <c r="I8489" i="41" a="1"/>
  <c r="I8489" i="41" s="1"/>
  <c r="I8490" i="41" a="1"/>
  <c r="I8490" i="41" s="1"/>
  <c r="I8491" i="41" a="1"/>
  <c r="I8491" i="41" s="1"/>
  <c r="I8492" i="41" a="1"/>
  <c r="I8492" i="41" s="1"/>
  <c r="I8493" i="41" a="1"/>
  <c r="I8493" i="41" s="1"/>
  <c r="I8494" i="41" a="1"/>
  <c r="I8494" i="41" s="1"/>
  <c r="I8495" i="41" a="1"/>
  <c r="I8495" i="41" s="1"/>
  <c r="I8496" i="41" a="1"/>
  <c r="I8496" i="41" s="1"/>
  <c r="I8497" i="41" a="1"/>
  <c r="I8497" i="41" s="1"/>
  <c r="I8498" i="41" a="1"/>
  <c r="I8498" i="41" s="1"/>
  <c r="I8499" i="41" a="1"/>
  <c r="I8499" i="41" s="1"/>
  <c r="I8500" i="41" a="1"/>
  <c r="I8500" i="41" s="1"/>
  <c r="I8501" i="41" a="1"/>
  <c r="I8501" i="41" s="1"/>
  <c r="I8502" i="41" a="1"/>
  <c r="I8502" i="41" s="1"/>
  <c r="I8503" i="41" a="1"/>
  <c r="I8503" i="41" s="1"/>
  <c r="I8504" i="41" a="1"/>
  <c r="I8504" i="41" s="1"/>
  <c r="I8505" i="41" a="1"/>
  <c r="I8505" i="41" s="1"/>
  <c r="I8506" i="41" a="1"/>
  <c r="I8506" i="41" s="1"/>
  <c r="I8507" i="41" a="1"/>
  <c r="I8507" i="41" s="1"/>
  <c r="I8508" i="41" a="1"/>
  <c r="I8508" i="41" s="1"/>
  <c r="I8509" i="41" a="1"/>
  <c r="I8509" i="41" s="1"/>
  <c r="I8510" i="41" a="1"/>
  <c r="I8510" i="41" s="1"/>
  <c r="I8511" i="41" a="1"/>
  <c r="I8511" i="41" s="1"/>
  <c r="I8512" i="41" a="1"/>
  <c r="I8512" i="41" s="1"/>
  <c r="I8513" i="41" a="1"/>
  <c r="I8513" i="41" s="1"/>
  <c r="I8514" i="41" a="1"/>
  <c r="I8514" i="41" s="1"/>
  <c r="I8515" i="41" a="1"/>
  <c r="I8515" i="41" s="1"/>
  <c r="I8516" i="41" a="1"/>
  <c r="I8516" i="41" s="1"/>
  <c r="I8517" i="41" a="1"/>
  <c r="I8517" i="41" s="1"/>
  <c r="I8518" i="41" a="1"/>
  <c r="I8518" i="41" s="1"/>
  <c r="I8519" i="41" a="1"/>
  <c r="I8519" i="41" s="1"/>
  <c r="I8520" i="41" a="1"/>
  <c r="I8520" i="41" s="1"/>
  <c r="I8521" i="41" a="1"/>
  <c r="I8521" i="41" s="1"/>
  <c r="I8522" i="41" a="1"/>
  <c r="I8522" i="41" s="1"/>
  <c r="I8523" i="41" a="1"/>
  <c r="I8523" i="41" s="1"/>
  <c r="I8524" i="41" a="1"/>
  <c r="I8524" i="41" s="1"/>
  <c r="I8525" i="41" a="1"/>
  <c r="I8525" i="41" s="1"/>
  <c r="I8526" i="41" a="1"/>
  <c r="I8526" i="41" s="1"/>
  <c r="I8527" i="41" a="1"/>
  <c r="I8527" i="41" s="1"/>
  <c r="I8528" i="41" a="1"/>
  <c r="I8528" i="41" s="1"/>
  <c r="I8529" i="41" a="1"/>
  <c r="I8529" i="41" s="1"/>
  <c r="I8530" i="41" a="1"/>
  <c r="I8530" i="41" s="1"/>
  <c r="I8531" i="41" a="1"/>
  <c r="I8531" i="41" s="1"/>
  <c r="I8532" i="41" a="1"/>
  <c r="I8532" i="41" s="1"/>
  <c r="I8533" i="41" a="1"/>
  <c r="I8533" i="41" s="1"/>
  <c r="I8534" i="41" a="1"/>
  <c r="I8534" i="41" s="1"/>
  <c r="I8535" i="41" a="1"/>
  <c r="I8535" i="41" s="1"/>
  <c r="I8536" i="41" a="1"/>
  <c r="I8536" i="41" s="1"/>
  <c r="I8537" i="41" a="1"/>
  <c r="I8537" i="41" s="1"/>
  <c r="I8538" i="41" a="1"/>
  <c r="I8538" i="41" s="1"/>
  <c r="I8539" i="41" a="1"/>
  <c r="I8539" i="41" s="1"/>
  <c r="I8540" i="41" a="1"/>
  <c r="I8540" i="41" s="1"/>
  <c r="I8541" i="41" a="1"/>
  <c r="I8541" i="41" s="1"/>
  <c r="I8542" i="41" a="1"/>
  <c r="I8542" i="41" s="1"/>
  <c r="I8543" i="41" a="1"/>
  <c r="I8543" i="41" s="1"/>
  <c r="I8544" i="41" a="1"/>
  <c r="I8544" i="41" s="1"/>
  <c r="I8545" i="41" a="1"/>
  <c r="I8545" i="41" s="1"/>
  <c r="I8546" i="41" a="1"/>
  <c r="I8546" i="41" s="1"/>
  <c r="I8547" i="41" a="1"/>
  <c r="I8547" i="41" s="1"/>
  <c r="I8548" i="41" a="1"/>
  <c r="I8548" i="41" s="1"/>
  <c r="I8549" i="41" a="1"/>
  <c r="I8549" i="41" s="1"/>
  <c r="I8550" i="41" a="1"/>
  <c r="I8550" i="41" s="1"/>
  <c r="I8551" i="41" a="1"/>
  <c r="I8551" i="41" s="1"/>
  <c r="I8552" i="41" a="1"/>
  <c r="I8552" i="41" s="1"/>
  <c r="I8553" i="41" a="1"/>
  <c r="I8553" i="41" s="1"/>
  <c r="I8554" i="41" a="1"/>
  <c r="I8554" i="41" s="1"/>
  <c r="I8555" i="41" a="1"/>
  <c r="I8555" i="41" s="1"/>
  <c r="I8556" i="41" a="1"/>
  <c r="I8556" i="41" s="1"/>
  <c r="I8557" i="41" a="1"/>
  <c r="I8557" i="41" s="1"/>
  <c r="I8558" i="41" a="1"/>
  <c r="I8558" i="41" s="1"/>
  <c r="I8559" i="41" a="1"/>
  <c r="I8559" i="41" s="1"/>
  <c r="I8560" i="41" a="1"/>
  <c r="I8560" i="41" s="1"/>
  <c r="I8561" i="41" a="1"/>
  <c r="I8561" i="41" s="1"/>
  <c r="I8562" i="41" a="1"/>
  <c r="I8562" i="41" s="1"/>
  <c r="I8563" i="41" a="1"/>
  <c r="I8563" i="41" s="1"/>
  <c r="I8564" i="41" a="1"/>
  <c r="I8564" i="41" s="1"/>
  <c r="I8565" i="41" a="1"/>
  <c r="I8565" i="41" s="1"/>
  <c r="I8566" i="41" a="1"/>
  <c r="I8566" i="41" s="1"/>
  <c r="I8567" i="41" a="1"/>
  <c r="I8567" i="41" s="1"/>
  <c r="I8568" i="41" a="1"/>
  <c r="I8568" i="41" s="1"/>
  <c r="I8569" i="41" a="1"/>
  <c r="I8569" i="41" s="1"/>
  <c r="I8570" i="41" a="1"/>
  <c r="I8570" i="41" s="1"/>
  <c r="I8571" i="41" a="1"/>
  <c r="I8571" i="41" s="1"/>
  <c r="I8572" i="41" a="1"/>
  <c r="I8572" i="41" s="1"/>
  <c r="I8573" i="41" a="1"/>
  <c r="I8573" i="41" s="1"/>
  <c r="I8574" i="41" a="1"/>
  <c r="I8574" i="41" s="1"/>
  <c r="I8575" i="41" a="1"/>
  <c r="I8575" i="41" s="1"/>
  <c r="I8576" i="41" a="1"/>
  <c r="I8576" i="41" s="1"/>
  <c r="I8577" i="41" a="1"/>
  <c r="I8577" i="41" s="1"/>
  <c r="I8578" i="41" a="1"/>
  <c r="I8578" i="41" s="1"/>
  <c r="I8579" i="41" a="1"/>
  <c r="I8579" i="41" s="1"/>
  <c r="I8580" i="41" a="1"/>
  <c r="I8580" i="41" s="1"/>
  <c r="I8581" i="41" a="1"/>
  <c r="I8581" i="41" s="1"/>
  <c r="I8582" i="41" a="1"/>
  <c r="I8582" i="41" s="1"/>
  <c r="I8583" i="41" a="1"/>
  <c r="I8583" i="41" s="1"/>
  <c r="I8584" i="41" a="1"/>
  <c r="I8584" i="41" s="1"/>
  <c r="I8585" i="41" a="1"/>
  <c r="I8585" i="41" s="1"/>
  <c r="I8586" i="41" a="1"/>
  <c r="I8586" i="41" s="1"/>
  <c r="I8587" i="41" a="1"/>
  <c r="I8587" i="41" s="1"/>
  <c r="I8588" i="41" a="1"/>
  <c r="I8588" i="41" s="1"/>
  <c r="I8589" i="41" a="1"/>
  <c r="I8589" i="41" s="1"/>
  <c r="I8590" i="41" a="1"/>
  <c r="I8590" i="41" s="1"/>
  <c r="I8591" i="41" a="1"/>
  <c r="I8591" i="41" s="1"/>
  <c r="I8592" i="41" a="1"/>
  <c r="I8592" i="41" s="1"/>
  <c r="I8593" i="41" a="1"/>
  <c r="I8593" i="41" s="1"/>
  <c r="I8594" i="41" a="1"/>
  <c r="I8594" i="41" s="1"/>
  <c r="I8595" i="41" a="1"/>
  <c r="I8595" i="41" s="1"/>
  <c r="I8596" i="41" a="1"/>
  <c r="I8596" i="41" s="1"/>
  <c r="I8597" i="41" a="1"/>
  <c r="I8597" i="41" s="1"/>
  <c r="I8598" i="41" a="1"/>
  <c r="I8598" i="41" s="1"/>
  <c r="I8599" i="41" a="1"/>
  <c r="I8599" i="41" s="1"/>
  <c r="I8600" i="41" a="1"/>
  <c r="I8600" i="41" s="1"/>
  <c r="I8601" i="41" a="1"/>
  <c r="I8601" i="41" s="1"/>
  <c r="I8602" i="41" a="1"/>
  <c r="I8602" i="41" s="1"/>
  <c r="I8603" i="41" a="1"/>
  <c r="I8603" i="41" s="1"/>
  <c r="I8604" i="41" a="1"/>
  <c r="I8604" i="41" s="1"/>
  <c r="I8605" i="41" a="1"/>
  <c r="I8605" i="41" s="1"/>
  <c r="I8606" i="41" a="1"/>
  <c r="I8606" i="41" s="1"/>
  <c r="I8607" i="41" a="1"/>
  <c r="I8607" i="41" s="1"/>
  <c r="I8608" i="41" a="1"/>
  <c r="I8608" i="41" s="1"/>
  <c r="I8609" i="41" a="1"/>
  <c r="I8609" i="41" s="1"/>
  <c r="I8610" i="41" a="1"/>
  <c r="I8610" i="41" s="1"/>
  <c r="I8611" i="41" a="1"/>
  <c r="I8611" i="41" s="1"/>
  <c r="I8612" i="41" a="1"/>
  <c r="I8612" i="41" s="1"/>
  <c r="I8613" i="41" a="1"/>
  <c r="I8613" i="41" s="1"/>
  <c r="I8614" i="41" a="1"/>
  <c r="I8614" i="41" s="1"/>
  <c r="I8615" i="41" a="1"/>
  <c r="I8615" i="41" s="1"/>
  <c r="I8616" i="41" a="1"/>
  <c r="I8616" i="41" s="1"/>
  <c r="I8617" i="41" a="1"/>
  <c r="I8617" i="41" s="1"/>
  <c r="I8618" i="41" a="1"/>
  <c r="I8618" i="41" s="1"/>
  <c r="I8619" i="41" a="1"/>
  <c r="I8619" i="41" s="1"/>
  <c r="I8620" i="41" a="1"/>
  <c r="I8620" i="41" s="1"/>
  <c r="I8621" i="41" a="1"/>
  <c r="I8621" i="41" s="1"/>
  <c r="I8622" i="41" a="1"/>
  <c r="I8622" i="41" s="1"/>
  <c r="I8623" i="41" a="1"/>
  <c r="I8623" i="41" s="1"/>
  <c r="I8624" i="41" a="1"/>
  <c r="I8624" i="41" s="1"/>
  <c r="I8625" i="41" a="1"/>
  <c r="I8625" i="41" s="1"/>
  <c r="I8626" i="41" a="1"/>
  <c r="I8626" i="41" s="1"/>
  <c r="I8627" i="41" a="1"/>
  <c r="I8627" i="41" s="1"/>
  <c r="I8628" i="41" a="1"/>
  <c r="I8628" i="41" s="1"/>
  <c r="I8629" i="41" a="1"/>
  <c r="I8629" i="41" s="1"/>
  <c r="I8630" i="41" a="1"/>
  <c r="I8630" i="41" s="1"/>
  <c r="I8631" i="41" a="1"/>
  <c r="I8631" i="41" s="1"/>
  <c r="I8632" i="41" a="1"/>
  <c r="I8632" i="41" s="1"/>
  <c r="I8633" i="41" a="1"/>
  <c r="I8633" i="41" s="1"/>
  <c r="I8634" i="41" a="1"/>
  <c r="I8634" i="41" s="1"/>
  <c r="I8635" i="41" a="1"/>
  <c r="I8635" i="41" s="1"/>
  <c r="I8636" i="41" a="1"/>
  <c r="I8636" i="41" s="1"/>
  <c r="I8637" i="41" a="1"/>
  <c r="I8637" i="41" s="1"/>
  <c r="I8638" i="41" a="1"/>
  <c r="I8638" i="41" s="1"/>
  <c r="I8639" i="41" a="1"/>
  <c r="I8639" i="41" s="1"/>
  <c r="I8640" i="41" a="1"/>
  <c r="I8640" i="41" s="1"/>
  <c r="I8641" i="41" a="1"/>
  <c r="I8641" i="41" s="1"/>
  <c r="I8642" i="41" a="1"/>
  <c r="I8642" i="41" s="1"/>
  <c r="I8643" i="41" a="1"/>
  <c r="I8643" i="41" s="1"/>
  <c r="I8644" i="41" a="1"/>
  <c r="I8644" i="41" s="1"/>
  <c r="I8645" i="41" a="1"/>
  <c r="I8645" i="41" s="1"/>
  <c r="I8646" i="41" a="1"/>
  <c r="I8646" i="41" s="1"/>
  <c r="I8647" i="41" a="1"/>
  <c r="I8647" i="41" s="1"/>
  <c r="I8648" i="41" a="1"/>
  <c r="I8648" i="41" s="1"/>
  <c r="I8649" i="41" a="1"/>
  <c r="I8649" i="41" s="1"/>
  <c r="I8650" i="41" a="1"/>
  <c r="I8650" i="41" s="1"/>
  <c r="I8651" i="41" a="1"/>
  <c r="I8651" i="41" s="1"/>
  <c r="I8652" i="41" a="1"/>
  <c r="I8652" i="41" s="1"/>
  <c r="I8653" i="41" a="1"/>
  <c r="I8653" i="41" s="1"/>
  <c r="I8654" i="41" a="1"/>
  <c r="I8654" i="41" s="1"/>
  <c r="I8655" i="41" a="1"/>
  <c r="I8655" i="41" s="1"/>
  <c r="I8656" i="41" a="1"/>
  <c r="I8656" i="41" s="1"/>
  <c r="I8657" i="41" a="1"/>
  <c r="I8657" i="41" s="1"/>
  <c r="I8658" i="41" a="1"/>
  <c r="I8658" i="41" s="1"/>
  <c r="I8659" i="41" a="1"/>
  <c r="I8659" i="41" s="1"/>
  <c r="I8660" i="41" a="1"/>
  <c r="I8660" i="41" s="1"/>
  <c r="I8661" i="41" a="1"/>
  <c r="I8661" i="41" s="1"/>
  <c r="I8662" i="41" a="1"/>
  <c r="I8662" i="41" s="1"/>
  <c r="I8663" i="41" a="1"/>
  <c r="I8663" i="41" s="1"/>
  <c r="I8664" i="41" a="1"/>
  <c r="I8664" i="41" s="1"/>
  <c r="I8665" i="41" a="1"/>
  <c r="I8665" i="41" s="1"/>
  <c r="I8666" i="41" a="1"/>
  <c r="I8666" i="41" s="1"/>
  <c r="I8667" i="41" a="1"/>
  <c r="I8667" i="41" s="1"/>
  <c r="I8668" i="41" a="1"/>
  <c r="I8668" i="41" s="1"/>
  <c r="I8669" i="41" a="1"/>
  <c r="I8669" i="41" s="1"/>
  <c r="I8670" i="41" a="1"/>
  <c r="I8670" i="41" s="1"/>
  <c r="I8671" i="41" a="1"/>
  <c r="I8671" i="41" s="1"/>
  <c r="I8672" i="41" a="1"/>
  <c r="I8672" i="41" s="1"/>
  <c r="I8673" i="41" a="1"/>
  <c r="I8673" i="41" s="1"/>
  <c r="I8674" i="41" a="1"/>
  <c r="I8674" i="41" s="1"/>
  <c r="I8675" i="41" a="1"/>
  <c r="I8675" i="41" s="1"/>
  <c r="I8676" i="41" a="1"/>
  <c r="I8676" i="41" s="1"/>
  <c r="I8677" i="41" a="1"/>
  <c r="I8677" i="41" s="1"/>
  <c r="I8678" i="41" a="1"/>
  <c r="I8678" i="41" s="1"/>
  <c r="I8679" i="41" a="1"/>
  <c r="I8679" i="41" s="1"/>
  <c r="I8680" i="41" a="1"/>
  <c r="I8680" i="41" s="1"/>
  <c r="I8681" i="41" a="1"/>
  <c r="I8681" i="41" s="1"/>
  <c r="I8682" i="41" a="1"/>
  <c r="I8682" i="41" s="1"/>
  <c r="I8683" i="41" a="1"/>
  <c r="I8683" i="41" s="1"/>
  <c r="I8684" i="41" a="1"/>
  <c r="I8684" i="41" s="1"/>
  <c r="I8685" i="41" a="1"/>
  <c r="I8685" i="41" s="1"/>
  <c r="I8686" i="41" a="1"/>
  <c r="I8686" i="41" s="1"/>
  <c r="I8687" i="41" a="1"/>
  <c r="I8687" i="41" s="1"/>
  <c r="I8688" i="41" a="1"/>
  <c r="I8688" i="41" s="1"/>
  <c r="I8689" i="41" a="1"/>
  <c r="I8689" i="41" s="1"/>
  <c r="I8690" i="41" a="1"/>
  <c r="I8690" i="41" s="1"/>
  <c r="I8691" i="41" a="1"/>
  <c r="I8691" i="41" s="1"/>
  <c r="I8692" i="41" a="1"/>
  <c r="I8692" i="41" s="1"/>
  <c r="I8693" i="41" a="1"/>
  <c r="I8693" i="41" s="1"/>
  <c r="I8694" i="41" a="1"/>
  <c r="I8694" i="41" s="1"/>
  <c r="I8695" i="41" a="1"/>
  <c r="I8695" i="41" s="1"/>
  <c r="I8696" i="41" a="1"/>
  <c r="I8696" i="41" s="1"/>
  <c r="I8697" i="41" a="1"/>
  <c r="I8697" i="41" s="1"/>
  <c r="I8698" i="41" a="1"/>
  <c r="I8698" i="41" s="1"/>
  <c r="I8699" i="41" a="1"/>
  <c r="I8699" i="41" s="1"/>
  <c r="I8700" i="41" a="1"/>
  <c r="I8700" i="41" s="1"/>
  <c r="I8701" i="41" a="1"/>
  <c r="I8701" i="41" s="1"/>
  <c r="I8702" i="41" a="1"/>
  <c r="I8702" i="41" s="1"/>
  <c r="I8703" i="41" a="1"/>
  <c r="I8703" i="41" s="1"/>
  <c r="I8704" i="41" a="1"/>
  <c r="I8704" i="41" s="1"/>
  <c r="I8705" i="41" a="1"/>
  <c r="I8705" i="41" s="1"/>
  <c r="I8706" i="41" a="1"/>
  <c r="I8706" i="41" s="1"/>
  <c r="I8707" i="41" a="1"/>
  <c r="I8707" i="41" s="1"/>
  <c r="I8708" i="41" a="1"/>
  <c r="I8708" i="41" s="1"/>
  <c r="I8709" i="41" a="1"/>
  <c r="I8709" i="41" s="1"/>
  <c r="I8710" i="41" a="1"/>
  <c r="I8710" i="41" s="1"/>
  <c r="I8711" i="41" a="1"/>
  <c r="I8711" i="41" s="1"/>
  <c r="I8712" i="41" a="1"/>
  <c r="I8712" i="41" s="1"/>
  <c r="I8713" i="41" a="1"/>
  <c r="I8713" i="41" s="1"/>
  <c r="I8714" i="41" a="1"/>
  <c r="I8714" i="41" s="1"/>
  <c r="I8715" i="41" a="1"/>
  <c r="I8715" i="41" s="1"/>
  <c r="I8716" i="41" a="1"/>
  <c r="I8716" i="41" s="1"/>
  <c r="I8717" i="41" a="1"/>
  <c r="I8717" i="41" s="1"/>
  <c r="I8718" i="41" a="1"/>
  <c r="I8718" i="41" s="1"/>
  <c r="I8719" i="41" a="1"/>
  <c r="I8719" i="41" s="1"/>
  <c r="I8720" i="41" a="1"/>
  <c r="I8720" i="41" s="1"/>
  <c r="I8721" i="41" a="1"/>
  <c r="I8721" i="41" s="1"/>
  <c r="I8722" i="41" a="1"/>
  <c r="I8722" i="41" s="1"/>
  <c r="I8723" i="41" a="1"/>
  <c r="I8723" i="41" s="1"/>
  <c r="I8724" i="41" a="1"/>
  <c r="I8724" i="41" s="1"/>
  <c r="I8725" i="41" a="1"/>
  <c r="I8725" i="41" s="1"/>
  <c r="I8726" i="41" a="1"/>
  <c r="I8726" i="41" s="1"/>
  <c r="I8727" i="41" a="1"/>
  <c r="I8727" i="41" s="1"/>
  <c r="I8728" i="41" a="1"/>
  <c r="I8728" i="41" s="1"/>
  <c r="I8729" i="41" a="1"/>
  <c r="I8729" i="41" s="1"/>
  <c r="I8730" i="41" a="1"/>
  <c r="I8730" i="41" s="1"/>
  <c r="I8731" i="41" a="1"/>
  <c r="I8731" i="41" s="1"/>
  <c r="I8732" i="41" a="1"/>
  <c r="I8732" i="41" s="1"/>
  <c r="I8733" i="41" a="1"/>
  <c r="I8733" i="41" s="1"/>
  <c r="I8734" i="41" a="1"/>
  <c r="I8734" i="41" s="1"/>
  <c r="I8735" i="41" a="1"/>
  <c r="I8735" i="41" s="1"/>
  <c r="I8736" i="41" a="1"/>
  <c r="I8736" i="41" s="1"/>
  <c r="I8737" i="41" a="1"/>
  <c r="I8737" i="41" s="1"/>
  <c r="I8738" i="41" a="1"/>
  <c r="I8738" i="41" s="1"/>
  <c r="I8739" i="41" a="1"/>
  <c r="I8739" i="41" s="1"/>
  <c r="I8740" i="41" a="1"/>
  <c r="I8740" i="41" s="1"/>
  <c r="I8741" i="41" a="1"/>
  <c r="I8741" i="41" s="1"/>
  <c r="I8742" i="41" a="1"/>
  <c r="I8742" i="41" s="1"/>
  <c r="I8743" i="41" a="1"/>
  <c r="I8743" i="41" s="1"/>
  <c r="I8744" i="41" a="1"/>
  <c r="I8744" i="41" s="1"/>
  <c r="I8745" i="41" a="1"/>
  <c r="I8745" i="41" s="1"/>
  <c r="I8746" i="41" a="1"/>
  <c r="I8746" i="41" s="1"/>
  <c r="I8747" i="41" a="1"/>
  <c r="I8747" i="41" s="1"/>
  <c r="I8748" i="41" a="1"/>
  <c r="I8748" i="41" s="1"/>
  <c r="I8749" i="41" a="1"/>
  <c r="I8749" i="41" s="1"/>
  <c r="I8750" i="41" a="1"/>
  <c r="I8750" i="41" s="1"/>
  <c r="I8751" i="41" a="1"/>
  <c r="I8751" i="41" s="1"/>
  <c r="I8752" i="41" a="1"/>
  <c r="I8752" i="41" s="1"/>
  <c r="I8753" i="41" a="1"/>
  <c r="I8753" i="41" s="1"/>
  <c r="I8754" i="41" a="1"/>
  <c r="I8754" i="41" s="1"/>
  <c r="I8755" i="41" a="1"/>
  <c r="I8755" i="41" s="1"/>
  <c r="I8756" i="41" a="1"/>
  <c r="I8756" i="41" s="1"/>
  <c r="I8757" i="41" a="1"/>
  <c r="I8757" i="41" s="1"/>
  <c r="I8758" i="41" a="1"/>
  <c r="I8758" i="41" s="1"/>
  <c r="I8759" i="41" a="1"/>
  <c r="I8759" i="41" s="1"/>
  <c r="I8760" i="41" a="1"/>
  <c r="I8760" i="41" s="1"/>
  <c r="I8761" i="41" a="1"/>
  <c r="I8761" i="41" s="1"/>
  <c r="I8762" i="41" a="1"/>
  <c r="I8762" i="41" s="1"/>
  <c r="I8763" i="41" a="1"/>
  <c r="I8763" i="41" s="1"/>
  <c r="I8764" i="41" a="1"/>
  <c r="I8764" i="41" s="1"/>
  <c r="I8765" i="41" a="1"/>
  <c r="I8765" i="41" s="1"/>
  <c r="I8766" i="41" a="1"/>
  <c r="I8766" i="41" s="1"/>
  <c r="I8767" i="41" a="1"/>
  <c r="I8767" i="41" s="1"/>
  <c r="I8768" i="41" a="1"/>
  <c r="I8768" i="41" s="1"/>
  <c r="I8769" i="41" a="1"/>
  <c r="I8769" i="41" s="1"/>
  <c r="I8770" i="41" a="1"/>
  <c r="I8770" i="41" s="1"/>
  <c r="I8771" i="41" a="1"/>
  <c r="I8771" i="41" s="1"/>
  <c r="I8772" i="41" a="1"/>
  <c r="I8772" i="41" s="1"/>
  <c r="I8773" i="41" a="1"/>
  <c r="I8773" i="41" s="1"/>
  <c r="I8774" i="41" a="1"/>
  <c r="I8774" i="41" s="1"/>
  <c r="I8775" i="41" a="1"/>
  <c r="I8775" i="41" s="1"/>
  <c r="I8776" i="41" a="1"/>
  <c r="I8776" i="41" s="1"/>
  <c r="I8777" i="41" a="1"/>
  <c r="I8777" i="41" s="1"/>
  <c r="I8778" i="41" a="1"/>
  <c r="I8778" i="41" s="1"/>
  <c r="I8779" i="41" a="1"/>
  <c r="I8779" i="41" s="1"/>
  <c r="I8780" i="41" a="1"/>
  <c r="I8780" i="41" s="1"/>
  <c r="I8781" i="41" a="1"/>
  <c r="I8781" i="41" s="1"/>
  <c r="I8782" i="41" a="1"/>
  <c r="I8782" i="41" s="1"/>
  <c r="I8783" i="41" a="1"/>
  <c r="I8783" i="41" s="1"/>
  <c r="I8784" i="41" a="1"/>
  <c r="I8784" i="41" s="1"/>
  <c r="I8785" i="41" a="1"/>
  <c r="I8785" i="41" s="1"/>
  <c r="I8786" i="41" a="1"/>
  <c r="I8786" i="41" s="1"/>
  <c r="I8787" i="41" a="1"/>
  <c r="I8787" i="41" s="1"/>
  <c r="I8788" i="41" a="1"/>
  <c r="I8788" i="41" s="1"/>
  <c r="I8789" i="41" a="1"/>
  <c r="I8789" i="41" s="1"/>
  <c r="I8790" i="41" a="1"/>
  <c r="I8790" i="41" s="1"/>
  <c r="I8791" i="41" a="1"/>
  <c r="I8791" i="41" s="1"/>
  <c r="I8792" i="41" a="1"/>
  <c r="I8792" i="41" s="1"/>
  <c r="I8793" i="41" a="1"/>
  <c r="I8793" i="41" s="1"/>
  <c r="I8794" i="41" a="1"/>
  <c r="I8794" i="41" s="1"/>
  <c r="I8795" i="41" a="1"/>
  <c r="I8795" i="41" s="1"/>
  <c r="I8796" i="41" a="1"/>
  <c r="I8796" i="41" s="1"/>
  <c r="I8797" i="41" a="1"/>
  <c r="I8797" i="41" s="1"/>
  <c r="I8798" i="41" a="1"/>
  <c r="I8798" i="41" s="1"/>
  <c r="I8799" i="41" a="1"/>
  <c r="I8799" i="41" s="1"/>
  <c r="I8800" i="41" a="1"/>
  <c r="I8800" i="41" s="1"/>
  <c r="I8801" i="41" a="1"/>
  <c r="I8801" i="41" s="1"/>
  <c r="I8802" i="41" a="1"/>
  <c r="I8802" i="41" s="1"/>
  <c r="I8803" i="41" a="1"/>
  <c r="I8803" i="41" s="1"/>
  <c r="I8804" i="41" a="1"/>
  <c r="I8804" i="41" s="1"/>
  <c r="I8805" i="41" a="1"/>
  <c r="I8805" i="41" s="1"/>
  <c r="I8806" i="41" a="1"/>
  <c r="I8806" i="41" s="1"/>
  <c r="I8807" i="41" a="1"/>
  <c r="I8807" i="41" s="1"/>
  <c r="I8808" i="41" a="1"/>
  <c r="I8808" i="41" s="1"/>
  <c r="I8809" i="41" a="1"/>
  <c r="I8809" i="41" s="1"/>
  <c r="I8810" i="41" a="1"/>
  <c r="I8810" i="41" s="1"/>
  <c r="I8811" i="41" a="1"/>
  <c r="I8811" i="41" s="1"/>
  <c r="I8812" i="41" a="1"/>
  <c r="I8812" i="41" s="1"/>
  <c r="I8813" i="41" a="1"/>
  <c r="I8813" i="41" s="1"/>
  <c r="I8814" i="41" a="1"/>
  <c r="I8814" i="41" s="1"/>
  <c r="I8815" i="41" a="1"/>
  <c r="I8815" i="41" s="1"/>
  <c r="I8816" i="41" a="1"/>
  <c r="I8816" i="41" s="1"/>
  <c r="I8817" i="41" a="1"/>
  <c r="I8817" i="41" s="1"/>
  <c r="I8818" i="41" a="1"/>
  <c r="I8818" i="41" s="1"/>
  <c r="I8819" i="41" a="1"/>
  <c r="I8819" i="41" s="1"/>
  <c r="I8820" i="41" a="1"/>
  <c r="I8820" i="41" s="1"/>
  <c r="I8821" i="41" a="1"/>
  <c r="I8821" i="41" s="1"/>
  <c r="I8822" i="41" a="1"/>
  <c r="I8822" i="41" s="1"/>
  <c r="I8823" i="41" a="1"/>
  <c r="I8823" i="41" s="1"/>
  <c r="I8824" i="41" a="1"/>
  <c r="I8824" i="41" s="1"/>
  <c r="I8825" i="41" a="1"/>
  <c r="I8825" i="41" s="1"/>
  <c r="I8826" i="41" a="1"/>
  <c r="I8826" i="41" s="1"/>
  <c r="I8827" i="41" a="1"/>
  <c r="I8827" i="41" s="1"/>
  <c r="I8828" i="41" a="1"/>
  <c r="I8828" i="41" s="1"/>
  <c r="I8829" i="41" a="1"/>
  <c r="I8829" i="41" s="1"/>
  <c r="I8830" i="41" a="1"/>
  <c r="I8830" i="41" s="1"/>
  <c r="I8831" i="41" a="1"/>
  <c r="I8831" i="41" s="1"/>
  <c r="I8832" i="41" a="1"/>
  <c r="I8832" i="41" s="1"/>
  <c r="I8833" i="41" a="1"/>
  <c r="I8833" i="41" s="1"/>
  <c r="I8834" i="41" a="1"/>
  <c r="I8834" i="41" s="1"/>
  <c r="I8835" i="41" a="1"/>
  <c r="I8835" i="41" s="1"/>
  <c r="I8836" i="41" a="1"/>
  <c r="I8836" i="41" s="1"/>
  <c r="I8837" i="41" a="1"/>
  <c r="I8837" i="41" s="1"/>
  <c r="I8838" i="41" a="1"/>
  <c r="I8838" i="41" s="1"/>
  <c r="I8839" i="41" a="1"/>
  <c r="I8839" i="41" s="1"/>
  <c r="I8840" i="41" a="1"/>
  <c r="I8840" i="41" s="1"/>
  <c r="I8841" i="41" a="1"/>
  <c r="I8841" i="41" s="1"/>
  <c r="I8842" i="41" a="1"/>
  <c r="I8842" i="41" s="1"/>
  <c r="I8843" i="41" a="1"/>
  <c r="I8843" i="41" s="1"/>
  <c r="I8844" i="41" a="1"/>
  <c r="I8844" i="41" s="1"/>
  <c r="I8845" i="41" a="1"/>
  <c r="I8845" i="41" s="1"/>
  <c r="I8846" i="41" a="1"/>
  <c r="I8846" i="41" s="1"/>
  <c r="I8847" i="41" a="1"/>
  <c r="I8847" i="41" s="1"/>
  <c r="I8848" i="41" a="1"/>
  <c r="I8848" i="41" s="1"/>
  <c r="I8849" i="41" a="1"/>
  <c r="I8849" i="41" s="1"/>
  <c r="I8850" i="41" a="1"/>
  <c r="I8850" i="41" s="1"/>
  <c r="I8851" i="41" a="1"/>
  <c r="I8851" i="41" s="1"/>
  <c r="I8852" i="41" a="1"/>
  <c r="I8852" i="41" s="1"/>
  <c r="I8853" i="41" a="1"/>
  <c r="I8853" i="41" s="1"/>
  <c r="I8854" i="41" a="1"/>
  <c r="I8854" i="41" s="1"/>
  <c r="I8855" i="41" a="1"/>
  <c r="I8855" i="41" s="1"/>
  <c r="I8856" i="41" a="1"/>
  <c r="I8856" i="41" s="1"/>
  <c r="I8857" i="41" a="1"/>
  <c r="I8857" i="41" s="1"/>
  <c r="I8858" i="41" a="1"/>
  <c r="I8858" i="41" s="1"/>
  <c r="I8859" i="41" a="1"/>
  <c r="I8859" i="41" s="1"/>
  <c r="I8860" i="41" a="1"/>
  <c r="I8860" i="41" s="1"/>
  <c r="I8861" i="41" a="1"/>
  <c r="I8861" i="41" s="1"/>
  <c r="I8862" i="41" a="1"/>
  <c r="I8862" i="41" s="1"/>
  <c r="I8863" i="41" a="1"/>
  <c r="I8863" i="41" s="1"/>
  <c r="I8864" i="41" a="1"/>
  <c r="I8864" i="41" s="1"/>
  <c r="I8865" i="41" a="1"/>
  <c r="I8865" i="41" s="1"/>
  <c r="I8866" i="41" a="1"/>
  <c r="I8866" i="41" s="1"/>
  <c r="I8867" i="41" a="1"/>
  <c r="I8867" i="41" s="1"/>
  <c r="I8868" i="41" a="1"/>
  <c r="I8868" i="41" s="1"/>
  <c r="I8869" i="41" a="1"/>
  <c r="I8869" i="41" s="1"/>
  <c r="I8870" i="41" a="1"/>
  <c r="I8870" i="41" s="1"/>
  <c r="I8871" i="41" a="1"/>
  <c r="I8871" i="41" s="1"/>
  <c r="I8872" i="41" a="1"/>
  <c r="I8872" i="41" s="1"/>
  <c r="I8873" i="41" a="1"/>
  <c r="I8873" i="41" s="1"/>
  <c r="I8874" i="41" a="1"/>
  <c r="I8874" i="41" s="1"/>
  <c r="I8875" i="41" a="1"/>
  <c r="I8875" i="41" s="1"/>
  <c r="I8876" i="41" a="1"/>
  <c r="I8876" i="41" s="1"/>
  <c r="I8877" i="41" a="1"/>
  <c r="I8877" i="41" s="1"/>
  <c r="I8878" i="41" a="1"/>
  <c r="I8878" i="41" s="1"/>
  <c r="I8879" i="41" a="1"/>
  <c r="I8879" i="41" s="1"/>
  <c r="I8880" i="41" a="1"/>
  <c r="I8880" i="41" s="1"/>
  <c r="I8881" i="41" a="1"/>
  <c r="I8881" i="41" s="1"/>
  <c r="I8882" i="41" a="1"/>
  <c r="I8882" i="41" s="1"/>
  <c r="I8883" i="41" a="1"/>
  <c r="I8883" i="41" s="1"/>
  <c r="I8884" i="41" a="1"/>
  <c r="I8884" i="41" s="1"/>
  <c r="I8885" i="41" a="1"/>
  <c r="I8885" i="41" s="1"/>
  <c r="I8886" i="41" a="1"/>
  <c r="I8886" i="41" s="1"/>
  <c r="I8887" i="41" a="1"/>
  <c r="I8887" i="41" s="1"/>
  <c r="I8888" i="41" a="1"/>
  <c r="I8888" i="41" s="1"/>
  <c r="I8889" i="41" a="1"/>
  <c r="I8889" i="41" s="1"/>
  <c r="I8890" i="41" a="1"/>
  <c r="I8890" i="41" s="1"/>
  <c r="I8891" i="41" a="1"/>
  <c r="I8891" i="41" s="1"/>
  <c r="I8892" i="41" a="1"/>
  <c r="I8892" i="41" s="1"/>
  <c r="I8893" i="41" a="1"/>
  <c r="I8893" i="41" s="1"/>
  <c r="I8894" i="41" a="1"/>
  <c r="I8894" i="41" s="1"/>
  <c r="I8895" i="41" a="1"/>
  <c r="I8895" i="41" s="1"/>
  <c r="I8896" i="41" a="1"/>
  <c r="I8896" i="41" s="1"/>
  <c r="I8897" i="41" a="1"/>
  <c r="I8897" i="41" s="1"/>
  <c r="I8898" i="41" a="1"/>
  <c r="I8898" i="41" s="1"/>
  <c r="I8899" i="41" a="1"/>
  <c r="I8899" i="41" s="1"/>
  <c r="I8900" i="41" a="1"/>
  <c r="I8900" i="41" s="1"/>
  <c r="I8901" i="41" a="1"/>
  <c r="I8901" i="41" s="1"/>
  <c r="I8902" i="41" a="1"/>
  <c r="I8902" i="41" s="1"/>
  <c r="I8903" i="41" a="1"/>
  <c r="I8903" i="41" s="1"/>
  <c r="I8904" i="41" a="1"/>
  <c r="I8904" i="41" s="1"/>
  <c r="I8905" i="41" a="1"/>
  <c r="I8905" i="41" s="1"/>
  <c r="I8906" i="41" a="1"/>
  <c r="I8906" i="41" s="1"/>
  <c r="I8907" i="41" a="1"/>
  <c r="I8907" i="41" s="1"/>
  <c r="I8908" i="41" a="1"/>
  <c r="I8908" i="41" s="1"/>
  <c r="I8909" i="41" a="1"/>
  <c r="I8909" i="41" s="1"/>
  <c r="I8910" i="41" a="1"/>
  <c r="I8910" i="41" s="1"/>
  <c r="I8911" i="41" a="1"/>
  <c r="I8911" i="41" s="1"/>
  <c r="I8912" i="41" a="1"/>
  <c r="I8912" i="41" s="1"/>
  <c r="I8913" i="41" a="1"/>
  <c r="I8913" i="41" s="1"/>
  <c r="I8914" i="41" a="1"/>
  <c r="I8914" i="41" s="1"/>
  <c r="I8915" i="41" a="1"/>
  <c r="I8915" i="41" s="1"/>
  <c r="I8916" i="41" a="1"/>
  <c r="I8916" i="41" s="1"/>
  <c r="I8917" i="41" a="1"/>
  <c r="I8917" i="41" s="1"/>
  <c r="I8918" i="41" a="1"/>
  <c r="I8918" i="41" s="1"/>
  <c r="I8919" i="41" a="1"/>
  <c r="I8919" i="41" s="1"/>
  <c r="I8920" i="41" a="1"/>
  <c r="I8920" i="41" s="1"/>
  <c r="I8921" i="41" a="1"/>
  <c r="I8921" i="41" s="1"/>
  <c r="I8922" i="41" a="1"/>
  <c r="I8922" i="41" s="1"/>
  <c r="I8923" i="41" a="1"/>
  <c r="I8923" i="41" s="1"/>
  <c r="I8924" i="41" a="1"/>
  <c r="I8924" i="41" s="1"/>
  <c r="I8925" i="41" a="1"/>
  <c r="I8925" i="41" s="1"/>
  <c r="I8926" i="41" a="1"/>
  <c r="I8926" i="41" s="1"/>
  <c r="I8927" i="41" a="1"/>
  <c r="I8927" i="41" s="1"/>
  <c r="I8928" i="41" a="1"/>
  <c r="I8928" i="41" s="1"/>
  <c r="I8929" i="41" a="1"/>
  <c r="I8929" i="41" s="1"/>
  <c r="I8930" i="41" a="1"/>
  <c r="I8930" i="41" s="1"/>
  <c r="I8931" i="41" a="1"/>
  <c r="I8931" i="41" s="1"/>
  <c r="I8932" i="41" a="1"/>
  <c r="I8932" i="41" s="1"/>
  <c r="I8933" i="41" a="1"/>
  <c r="I8933" i="41" s="1"/>
  <c r="I8934" i="41" a="1"/>
  <c r="I8934" i="41" s="1"/>
  <c r="I8935" i="41" a="1"/>
  <c r="I8935" i="41" s="1"/>
  <c r="I8936" i="41" a="1"/>
  <c r="I8936" i="41" s="1"/>
  <c r="I8937" i="41" a="1"/>
  <c r="I8937" i="41" s="1"/>
  <c r="I8938" i="41" a="1"/>
  <c r="I8938" i="41" s="1"/>
  <c r="I8939" i="41" a="1"/>
  <c r="I8939" i="41" s="1"/>
  <c r="I8940" i="41" a="1"/>
  <c r="I8940" i="41" s="1"/>
  <c r="I8941" i="41" a="1"/>
  <c r="I8941" i="41" s="1"/>
  <c r="I8942" i="41" a="1"/>
  <c r="I8942" i="41" s="1"/>
  <c r="I8943" i="41" a="1"/>
  <c r="I8943" i="41" s="1"/>
  <c r="I8944" i="41" a="1"/>
  <c r="I8944" i="41" s="1"/>
  <c r="I8945" i="41" a="1"/>
  <c r="I8945" i="41" s="1"/>
  <c r="I8946" i="41" a="1"/>
  <c r="I8946" i="41" s="1"/>
  <c r="I8947" i="41" a="1"/>
  <c r="I8947" i="41" s="1"/>
  <c r="I8948" i="41" a="1"/>
  <c r="I8948" i="41" s="1"/>
  <c r="I8949" i="41" a="1"/>
  <c r="I8949" i="41" s="1"/>
  <c r="I8950" i="41" a="1"/>
  <c r="I8950" i="41" s="1"/>
  <c r="I8951" i="41" a="1"/>
  <c r="I8951" i="41" s="1"/>
  <c r="I8952" i="41" a="1"/>
  <c r="I8952" i="41" s="1"/>
  <c r="I8953" i="41" a="1"/>
  <c r="I8953" i="41" s="1"/>
  <c r="I8954" i="41" a="1"/>
  <c r="I8954" i="41" s="1"/>
  <c r="I8955" i="41" a="1"/>
  <c r="I8955" i="41" s="1"/>
  <c r="I8956" i="41" a="1"/>
  <c r="I8956" i="41" s="1"/>
  <c r="I8957" i="41" a="1"/>
  <c r="I8957" i="41" s="1"/>
  <c r="I8958" i="41" a="1"/>
  <c r="I8958" i="41" s="1"/>
  <c r="I8959" i="41" a="1"/>
  <c r="I8959" i="41" s="1"/>
  <c r="I8960" i="41" a="1"/>
  <c r="I8960" i="41" s="1"/>
  <c r="I8961" i="41" a="1"/>
  <c r="I8961" i="41" s="1"/>
  <c r="I8962" i="41" a="1"/>
  <c r="I8962" i="41" s="1"/>
  <c r="I8963" i="41" a="1"/>
  <c r="I8963" i="41" s="1"/>
  <c r="I8964" i="41" a="1"/>
  <c r="I8964" i="41" s="1"/>
  <c r="I8965" i="41" a="1"/>
  <c r="I8965" i="41" s="1"/>
  <c r="I8966" i="41" a="1"/>
  <c r="I8966" i="41" s="1"/>
  <c r="I8967" i="41" a="1"/>
  <c r="I8967" i="41" s="1"/>
  <c r="I8968" i="41" a="1"/>
  <c r="I8968" i="41" s="1"/>
  <c r="I8969" i="41" a="1"/>
  <c r="I8969" i="41" s="1"/>
  <c r="I8970" i="41" a="1"/>
  <c r="I8970" i="41" s="1"/>
  <c r="I8971" i="41" a="1"/>
  <c r="I8971" i="41" s="1"/>
  <c r="I8972" i="41" a="1"/>
  <c r="I8972" i="41" s="1"/>
  <c r="I8973" i="41" a="1"/>
  <c r="I8973" i="41" s="1"/>
  <c r="I8974" i="41" a="1"/>
  <c r="I8974" i="41" s="1"/>
  <c r="I8975" i="41" a="1"/>
  <c r="I8975" i="41" s="1"/>
  <c r="I8976" i="41" a="1"/>
  <c r="I8976" i="41" s="1"/>
  <c r="I8977" i="41" a="1"/>
  <c r="I8977" i="41" s="1"/>
  <c r="I8978" i="41" a="1"/>
  <c r="I8978" i="41" s="1"/>
  <c r="I8979" i="41" a="1"/>
  <c r="I8979" i="41" s="1"/>
  <c r="I8980" i="41" a="1"/>
  <c r="I8980" i="41" s="1"/>
  <c r="I8981" i="41" a="1"/>
  <c r="I8981" i="41" s="1"/>
  <c r="I8982" i="41" a="1"/>
  <c r="I8982" i="41" s="1"/>
  <c r="I8983" i="41" a="1"/>
  <c r="I8983" i="41" s="1"/>
  <c r="I8984" i="41" a="1"/>
  <c r="I8984" i="41" s="1"/>
  <c r="I8985" i="41" a="1"/>
  <c r="I8985" i="41" s="1"/>
  <c r="I8986" i="41" a="1"/>
  <c r="I8986" i="41" s="1"/>
  <c r="I8987" i="41" a="1"/>
  <c r="I8987" i="41" s="1"/>
  <c r="I8988" i="41" a="1"/>
  <c r="I8988" i="41" s="1"/>
  <c r="I8989" i="41" a="1"/>
  <c r="I8989" i="41" s="1"/>
  <c r="I8990" i="41" a="1"/>
  <c r="I8990" i="41" s="1"/>
  <c r="I8991" i="41" a="1"/>
  <c r="I8991" i="41" s="1"/>
  <c r="I8992" i="41" a="1"/>
  <c r="I8992" i="41" s="1"/>
  <c r="I8993" i="41" a="1"/>
  <c r="I8993" i="41" s="1"/>
  <c r="I8994" i="41" a="1"/>
  <c r="I8994" i="41" s="1"/>
  <c r="I8995" i="41" a="1"/>
  <c r="I8995" i="41" s="1"/>
  <c r="I8996" i="41" a="1"/>
  <c r="I8996" i="41" s="1"/>
  <c r="I8997" i="41" a="1"/>
  <c r="I8997" i="41" s="1"/>
  <c r="I8998" i="41" a="1"/>
  <c r="I8998" i="41" s="1"/>
  <c r="I8999" i="41" a="1"/>
  <c r="I8999" i="41" s="1"/>
  <c r="I9000" i="41" a="1"/>
  <c r="I9000" i="41" s="1"/>
  <c r="I9001" i="41" a="1"/>
  <c r="I9001" i="41" s="1"/>
  <c r="I9002" i="41" a="1"/>
  <c r="I9002" i="41" s="1"/>
  <c r="I9003" i="41" a="1"/>
  <c r="I9003" i="41" s="1"/>
  <c r="I9004" i="41" a="1"/>
  <c r="I9004" i="41" s="1"/>
  <c r="I9005" i="41" a="1"/>
  <c r="I9005" i="41" s="1"/>
  <c r="I9006" i="41" a="1"/>
  <c r="I9006" i="41" s="1"/>
  <c r="I9007" i="41" a="1"/>
  <c r="I9007" i="41" s="1"/>
  <c r="I9008" i="41" a="1"/>
  <c r="I9008" i="41" s="1"/>
  <c r="I9009" i="41" a="1"/>
  <c r="I9009" i="41" s="1"/>
  <c r="I9010" i="41" a="1"/>
  <c r="I9010" i="41" s="1"/>
  <c r="I9011" i="41" a="1"/>
  <c r="I9011" i="41" s="1"/>
  <c r="I9012" i="41" a="1"/>
  <c r="I9012" i="41" s="1"/>
  <c r="I9013" i="41" a="1"/>
  <c r="I9013" i="41" s="1"/>
  <c r="I9014" i="41" a="1"/>
  <c r="I9014" i="41" s="1"/>
  <c r="I9015" i="41" a="1"/>
  <c r="I9015" i="41" s="1"/>
  <c r="I9016" i="41" a="1"/>
  <c r="I9016" i="41" s="1"/>
  <c r="I9017" i="41" a="1"/>
  <c r="I9017" i="41" s="1"/>
  <c r="I9018" i="41" a="1"/>
  <c r="I9018" i="41" s="1"/>
  <c r="I9019" i="41" a="1"/>
  <c r="I9019" i="41" s="1"/>
  <c r="I9020" i="41" a="1"/>
  <c r="I9020" i="41" s="1"/>
  <c r="I9021" i="41" a="1"/>
  <c r="I9021" i="41" s="1"/>
  <c r="I9022" i="41" a="1"/>
  <c r="I9022" i="41" s="1"/>
  <c r="I9023" i="41" a="1"/>
  <c r="I9023" i="41" s="1"/>
  <c r="I9024" i="41" a="1"/>
  <c r="I9024" i="41" s="1"/>
  <c r="I9025" i="41" a="1"/>
  <c r="I9025" i="41" s="1"/>
  <c r="I9026" i="41" a="1"/>
  <c r="I9026" i="41" s="1"/>
  <c r="I9027" i="41" a="1"/>
  <c r="I9027" i="41" s="1"/>
  <c r="I9028" i="41" a="1"/>
  <c r="I9028" i="41" s="1"/>
  <c r="I9029" i="41" a="1"/>
  <c r="I9029" i="41" s="1"/>
  <c r="I9030" i="41" a="1"/>
  <c r="I9030" i="41" s="1"/>
  <c r="I9031" i="41" a="1"/>
  <c r="I9031" i="41" s="1"/>
  <c r="I9032" i="41" a="1"/>
  <c r="I9032" i="41" s="1"/>
  <c r="I9033" i="41" a="1"/>
  <c r="I9033" i="41" s="1"/>
  <c r="I9034" i="41" a="1"/>
  <c r="I9034" i="41" s="1"/>
  <c r="I9035" i="41" a="1"/>
  <c r="I9035" i="41" s="1"/>
  <c r="I9036" i="41" a="1"/>
  <c r="I9036" i="41" s="1"/>
  <c r="I9037" i="41" a="1"/>
  <c r="I9037" i="41" s="1"/>
  <c r="I9038" i="41" a="1"/>
  <c r="I9038" i="41" s="1"/>
  <c r="I9039" i="41" a="1"/>
  <c r="I9039" i="41" s="1"/>
  <c r="I9040" i="41" a="1"/>
  <c r="I9040" i="41" s="1"/>
  <c r="I9041" i="41" a="1"/>
  <c r="I9041" i="41" s="1"/>
  <c r="I9042" i="41" a="1"/>
  <c r="I9042" i="41" s="1"/>
  <c r="I9043" i="41" a="1"/>
  <c r="I9043" i="41" s="1"/>
  <c r="I9044" i="41" a="1"/>
  <c r="I9044" i="41" s="1"/>
  <c r="I9045" i="41" a="1"/>
  <c r="I9045" i="41" s="1"/>
  <c r="I9046" i="41" a="1"/>
  <c r="I9046" i="41" s="1"/>
  <c r="I9047" i="41" a="1"/>
  <c r="I9047" i="41" s="1"/>
  <c r="I9048" i="41" a="1"/>
  <c r="I9048" i="41" s="1"/>
  <c r="I9049" i="41" a="1"/>
  <c r="I9049" i="41" s="1"/>
  <c r="I9050" i="41" a="1"/>
  <c r="I9050" i="41" s="1"/>
  <c r="I9051" i="41" a="1"/>
  <c r="I9051" i="41" s="1"/>
  <c r="I9052" i="41" a="1"/>
  <c r="I9052" i="41" s="1"/>
  <c r="I9053" i="41" a="1"/>
  <c r="I9053" i="41" s="1"/>
  <c r="I9054" i="41" a="1"/>
  <c r="I9054" i="41" s="1"/>
  <c r="I9055" i="41" a="1"/>
  <c r="I9055" i="41" s="1"/>
  <c r="I9056" i="41" a="1"/>
  <c r="I9056" i="41" s="1"/>
  <c r="I9057" i="41" a="1"/>
  <c r="I9057" i="41" s="1"/>
  <c r="I9058" i="41" a="1"/>
  <c r="I9058" i="41" s="1"/>
  <c r="I9059" i="41" a="1"/>
  <c r="I9059" i="41" s="1"/>
  <c r="I9060" i="41" a="1"/>
  <c r="I9060" i="41" s="1"/>
  <c r="I9061" i="41" a="1"/>
  <c r="I9061" i="41" s="1"/>
  <c r="I9062" i="41" a="1"/>
  <c r="I9062" i="41" s="1"/>
  <c r="I9063" i="41" a="1"/>
  <c r="I9063" i="41" s="1"/>
  <c r="I9064" i="41" a="1"/>
  <c r="I9064" i="41" s="1"/>
  <c r="I9065" i="41" a="1"/>
  <c r="I9065" i="41" s="1"/>
  <c r="I9066" i="41" a="1"/>
  <c r="I9066" i="41" s="1"/>
  <c r="I9067" i="41" a="1"/>
  <c r="I9067" i="41" s="1"/>
  <c r="I9068" i="41" a="1"/>
  <c r="I9068" i="41" s="1"/>
  <c r="I9069" i="41" a="1"/>
  <c r="I9069" i="41" s="1"/>
  <c r="I9070" i="41" a="1"/>
  <c r="I9070" i="41" s="1"/>
  <c r="I9071" i="41" a="1"/>
  <c r="I9071" i="41" s="1"/>
  <c r="I9072" i="41" a="1"/>
  <c r="I9072" i="41" s="1"/>
  <c r="I9073" i="41" a="1"/>
  <c r="I9073" i="41" s="1"/>
  <c r="I9074" i="41" a="1"/>
  <c r="I9074" i="41" s="1"/>
  <c r="I9075" i="41" a="1"/>
  <c r="I9075" i="41" s="1"/>
  <c r="I9076" i="41" a="1"/>
  <c r="I9076" i="41" s="1"/>
  <c r="I9077" i="41" a="1"/>
  <c r="I9077" i="41" s="1"/>
  <c r="I9078" i="41" a="1"/>
  <c r="I9078" i="41" s="1"/>
  <c r="I9079" i="41" a="1"/>
  <c r="I9079" i="41" s="1"/>
  <c r="I9080" i="41" a="1"/>
  <c r="I9080" i="41" s="1"/>
  <c r="I9081" i="41" a="1"/>
  <c r="I9081" i="41" s="1"/>
  <c r="I9082" i="41" a="1"/>
  <c r="I9082" i="41" s="1"/>
  <c r="I9083" i="41" a="1"/>
  <c r="I9083" i="41" s="1"/>
  <c r="I9084" i="41" a="1"/>
  <c r="I9084" i="41" s="1"/>
  <c r="I9085" i="41" a="1"/>
  <c r="I9085" i="41" s="1"/>
  <c r="I9086" i="41" a="1"/>
  <c r="I9086" i="41" s="1"/>
  <c r="I9087" i="41" a="1"/>
  <c r="I9087" i="41" s="1"/>
  <c r="I9088" i="41" a="1"/>
  <c r="I9088" i="41" s="1"/>
  <c r="I9089" i="41" a="1"/>
  <c r="I9089" i="41" s="1"/>
  <c r="I9090" i="41" a="1"/>
  <c r="I9090" i="41" s="1"/>
  <c r="I9091" i="41" a="1"/>
  <c r="I9091" i="41" s="1"/>
  <c r="I9092" i="41" a="1"/>
  <c r="I9092" i="41" s="1"/>
  <c r="I9093" i="41" a="1"/>
  <c r="I9093" i="41" s="1"/>
  <c r="I9094" i="41" a="1"/>
  <c r="I9094" i="41" s="1"/>
  <c r="I9095" i="41" a="1"/>
  <c r="I9095" i="41" s="1"/>
  <c r="I9096" i="41" a="1"/>
  <c r="I9096" i="41" s="1"/>
  <c r="I9097" i="41" a="1"/>
  <c r="I9097" i="41" s="1"/>
  <c r="I9098" i="41" a="1"/>
  <c r="I9098" i="41" s="1"/>
  <c r="I9099" i="41" a="1"/>
  <c r="I9099" i="41" s="1"/>
  <c r="I9100" i="41" a="1"/>
  <c r="I9100" i="41" s="1"/>
  <c r="I9101" i="41" a="1"/>
  <c r="I9101" i="41" s="1"/>
  <c r="I9102" i="41" a="1"/>
  <c r="I9102" i="41" s="1"/>
  <c r="I9103" i="41" a="1"/>
  <c r="I9103" i="41" s="1"/>
  <c r="I9104" i="41" a="1"/>
  <c r="I9104" i="41" s="1"/>
  <c r="I9105" i="41" a="1"/>
  <c r="I9105" i="41" s="1"/>
  <c r="I9106" i="41" a="1"/>
  <c r="I9106" i="41" s="1"/>
  <c r="I9107" i="41" a="1"/>
  <c r="I9107" i="41" s="1"/>
  <c r="I9108" i="41" a="1"/>
  <c r="I9108" i="41" s="1"/>
  <c r="I9109" i="41" a="1"/>
  <c r="I9109" i="41" s="1"/>
  <c r="I9110" i="41" a="1"/>
  <c r="I9110" i="41" s="1"/>
  <c r="I9111" i="41" a="1"/>
  <c r="I9111" i="41" s="1"/>
  <c r="I9112" i="41" a="1"/>
  <c r="I9112" i="41" s="1"/>
  <c r="I9113" i="41" a="1"/>
  <c r="I9113" i="41" s="1"/>
  <c r="I9114" i="41" a="1"/>
  <c r="I9114" i="41" s="1"/>
  <c r="I9115" i="41" a="1"/>
  <c r="I9115" i="41" s="1"/>
  <c r="I9116" i="41" a="1"/>
  <c r="I9116" i="41" s="1"/>
  <c r="I9117" i="41" a="1"/>
  <c r="I9117" i="41" s="1"/>
  <c r="I9118" i="41" a="1"/>
  <c r="I9118" i="41" s="1"/>
  <c r="I9119" i="41" a="1"/>
  <c r="I9119" i="41" s="1"/>
  <c r="I9120" i="41" a="1"/>
  <c r="I9120" i="41" s="1"/>
  <c r="I9121" i="41" a="1"/>
  <c r="I9121" i="41" s="1"/>
  <c r="I9122" i="41" a="1"/>
  <c r="I9122" i="41" s="1"/>
  <c r="I9123" i="41" a="1"/>
  <c r="I9123" i="41" s="1"/>
  <c r="I9124" i="41" a="1"/>
  <c r="I9124" i="41" s="1"/>
  <c r="I9125" i="41" a="1"/>
  <c r="I9125" i="41" s="1"/>
  <c r="I9126" i="41" a="1"/>
  <c r="I9126" i="41" s="1"/>
  <c r="I9127" i="41" a="1"/>
  <c r="I9127" i="41" s="1"/>
  <c r="I9128" i="41" a="1"/>
  <c r="I9128" i="41" s="1"/>
  <c r="I9129" i="41" a="1"/>
  <c r="I9129" i="41" s="1"/>
  <c r="I9130" i="41" a="1"/>
  <c r="I9130" i="41" s="1"/>
  <c r="I9131" i="41" a="1"/>
  <c r="I9131" i="41" s="1"/>
  <c r="I9132" i="41" a="1"/>
  <c r="I9132" i="41" s="1"/>
  <c r="I9133" i="41" a="1"/>
  <c r="I9133" i="41" s="1"/>
  <c r="I9134" i="41" a="1"/>
  <c r="I9134" i="41" s="1"/>
  <c r="I9135" i="41" a="1"/>
  <c r="I9135" i="41" s="1"/>
  <c r="I9136" i="41" a="1"/>
  <c r="I9136" i="41" s="1"/>
  <c r="I9137" i="41" a="1"/>
  <c r="I9137" i="41" s="1"/>
  <c r="I9138" i="41" a="1"/>
  <c r="I9138" i="41" s="1"/>
  <c r="I9139" i="41" a="1"/>
  <c r="I9139" i="41" s="1"/>
  <c r="I9140" i="41" a="1"/>
  <c r="I9140" i="41" s="1"/>
  <c r="I9141" i="41" a="1"/>
  <c r="I9141" i="41" s="1"/>
  <c r="I9142" i="41" a="1"/>
  <c r="I9142" i="41" s="1"/>
  <c r="I9143" i="41" a="1"/>
  <c r="I9143" i="41" s="1"/>
  <c r="I9144" i="41" a="1"/>
  <c r="I9144" i="41" s="1"/>
  <c r="I9145" i="41" a="1"/>
  <c r="I9145" i="41" s="1"/>
  <c r="I9146" i="41" a="1"/>
  <c r="I9146" i="41" s="1"/>
  <c r="I9147" i="41" a="1"/>
  <c r="I9147" i="41" s="1"/>
  <c r="I9148" i="41" a="1"/>
  <c r="I9148" i="41" s="1"/>
  <c r="I9149" i="41" a="1"/>
  <c r="I9149" i="41" s="1"/>
  <c r="I9150" i="41" a="1"/>
  <c r="I9150" i="41" s="1"/>
  <c r="I9151" i="41" a="1"/>
  <c r="I9151" i="41" s="1"/>
  <c r="I9152" i="41" a="1"/>
  <c r="I9152" i="41" s="1"/>
  <c r="I9153" i="41" a="1"/>
  <c r="I9153" i="41" s="1"/>
  <c r="I9154" i="41" a="1"/>
  <c r="I9154" i="41" s="1"/>
  <c r="I9155" i="41" a="1"/>
  <c r="I9155" i="41" s="1"/>
  <c r="I9156" i="41" a="1"/>
  <c r="I9156" i="41" s="1"/>
  <c r="I9157" i="41" a="1"/>
  <c r="I9157" i="41" s="1"/>
  <c r="I9158" i="41" a="1"/>
  <c r="I9158" i="41" s="1"/>
  <c r="I9159" i="41" a="1"/>
  <c r="I9159" i="41" s="1"/>
  <c r="I9160" i="41" a="1"/>
  <c r="I9160" i="41" s="1"/>
  <c r="I9161" i="41" a="1"/>
  <c r="I9161" i="41" s="1"/>
  <c r="I9162" i="41" a="1"/>
  <c r="I9162" i="41" s="1"/>
  <c r="I9163" i="41" a="1"/>
  <c r="I9163" i="41" s="1"/>
  <c r="I9164" i="41" a="1"/>
  <c r="I9164" i="41" s="1"/>
  <c r="I9165" i="41" a="1"/>
  <c r="I9165" i="41" s="1"/>
  <c r="I9166" i="41" a="1"/>
  <c r="I9166" i="41" s="1"/>
  <c r="I9167" i="41" a="1"/>
  <c r="I9167" i="41" s="1"/>
  <c r="I9168" i="41" a="1"/>
  <c r="I9168" i="41" s="1"/>
  <c r="I9169" i="41" a="1"/>
  <c r="I9169" i="41" s="1"/>
  <c r="I9170" i="41" a="1"/>
  <c r="I9170" i="41" s="1"/>
  <c r="I9171" i="41" a="1"/>
  <c r="I9171" i="41" s="1"/>
  <c r="I9172" i="41" a="1"/>
  <c r="I9172" i="41" s="1"/>
  <c r="I9173" i="41" a="1"/>
  <c r="I9173" i="41" s="1"/>
  <c r="I9174" i="41" a="1"/>
  <c r="I9174" i="41" s="1"/>
  <c r="I9175" i="41" a="1"/>
  <c r="I9175" i="41" s="1"/>
  <c r="I9176" i="41" a="1"/>
  <c r="I9176" i="41" s="1"/>
  <c r="I9177" i="41" a="1"/>
  <c r="I9177" i="41" s="1"/>
  <c r="I9178" i="41" a="1"/>
  <c r="I9178" i="41" s="1"/>
  <c r="I9179" i="41" a="1"/>
  <c r="I9179" i="41" s="1"/>
  <c r="I9180" i="41" a="1"/>
  <c r="I9180" i="41" s="1"/>
  <c r="I9181" i="41" a="1"/>
  <c r="I9181" i="41" s="1"/>
  <c r="I9182" i="41" a="1"/>
  <c r="I9182" i="41" s="1"/>
  <c r="I9183" i="41" a="1"/>
  <c r="I9183" i="41" s="1"/>
  <c r="I9184" i="41" a="1"/>
  <c r="I9184" i="41" s="1"/>
  <c r="I9185" i="41" a="1"/>
  <c r="I9185" i="41" s="1"/>
  <c r="I9186" i="41" a="1"/>
  <c r="I9186" i="41" s="1"/>
  <c r="I9187" i="41" a="1"/>
  <c r="I9187" i="41" s="1"/>
  <c r="I9188" i="41" a="1"/>
  <c r="I9188" i="41" s="1"/>
  <c r="I9189" i="41" a="1"/>
  <c r="I9189" i="41" s="1"/>
  <c r="I9190" i="41" a="1"/>
  <c r="I9190" i="41" s="1"/>
  <c r="I9191" i="41" a="1"/>
  <c r="I9191" i="41" s="1"/>
  <c r="I9192" i="41" a="1"/>
  <c r="I9192" i="41" s="1"/>
  <c r="I9193" i="41" a="1"/>
  <c r="I9193" i="41" s="1"/>
  <c r="I9194" i="41" a="1"/>
  <c r="I9194" i="41" s="1"/>
  <c r="I9195" i="41" a="1"/>
  <c r="I9195" i="41" s="1"/>
  <c r="I9196" i="41" a="1"/>
  <c r="I9196" i="41" s="1"/>
  <c r="I9197" i="41" a="1"/>
  <c r="I9197" i="41" s="1"/>
  <c r="I9198" i="41" a="1"/>
  <c r="I9198" i="41" s="1"/>
  <c r="I9199" i="41" a="1"/>
  <c r="I9199" i="41" s="1"/>
  <c r="I9200" i="41" a="1"/>
  <c r="I9200" i="41" s="1"/>
  <c r="I9201" i="41" a="1"/>
  <c r="I9201" i="41" s="1"/>
  <c r="I9202" i="41" a="1"/>
  <c r="I9202" i="41" s="1"/>
  <c r="I9203" i="41" a="1"/>
  <c r="I9203" i="41" s="1"/>
  <c r="I9204" i="41" a="1"/>
  <c r="I9204" i="41" s="1"/>
  <c r="I9205" i="41" a="1"/>
  <c r="I9205" i="41" s="1"/>
  <c r="I9206" i="41" a="1"/>
  <c r="I9206" i="41" s="1"/>
  <c r="I9207" i="41" a="1"/>
  <c r="I9207" i="41" s="1"/>
  <c r="I9208" i="41" a="1"/>
  <c r="I9208" i="41" s="1"/>
  <c r="I9209" i="41" a="1"/>
  <c r="I9209" i="41" s="1"/>
  <c r="I9210" i="41" a="1"/>
  <c r="I9210" i="41" s="1"/>
  <c r="I9211" i="41" a="1"/>
  <c r="I9211" i="41" s="1"/>
  <c r="I9212" i="41" a="1"/>
  <c r="I9212" i="41" s="1"/>
  <c r="I9213" i="41" a="1"/>
  <c r="I9213" i="41" s="1"/>
  <c r="I9214" i="41" a="1"/>
  <c r="I9214" i="41" s="1"/>
  <c r="I9215" i="41" a="1"/>
  <c r="I9215" i="41" s="1"/>
  <c r="I9216" i="41" a="1"/>
  <c r="I9216" i="41" s="1"/>
  <c r="I9217" i="41" a="1"/>
  <c r="I9217" i="41" s="1"/>
  <c r="I9218" i="41" a="1"/>
  <c r="I9218" i="41" s="1"/>
  <c r="I9219" i="41" a="1"/>
  <c r="I9219" i="41" s="1"/>
  <c r="I9220" i="41" a="1"/>
  <c r="I9220" i="41" s="1"/>
  <c r="I9221" i="41" a="1"/>
  <c r="I9221" i="41" s="1"/>
  <c r="I9222" i="41" a="1"/>
  <c r="I9222" i="41" s="1"/>
  <c r="I9223" i="41" a="1"/>
  <c r="I9223" i="41" s="1"/>
  <c r="I9224" i="41" a="1"/>
  <c r="I9224" i="41" s="1"/>
  <c r="I9225" i="41" a="1"/>
  <c r="I9225" i="41" s="1"/>
  <c r="I9226" i="41" a="1"/>
  <c r="I9226" i="41" s="1"/>
  <c r="I9227" i="41" a="1"/>
  <c r="I9227" i="41" s="1"/>
  <c r="I9228" i="41" a="1"/>
  <c r="I9228" i="41" s="1"/>
  <c r="I9229" i="41" a="1"/>
  <c r="I9229" i="41" s="1"/>
  <c r="I9230" i="41" a="1"/>
  <c r="I9230" i="41" s="1"/>
  <c r="I9231" i="41" a="1"/>
  <c r="I9231" i="41" s="1"/>
  <c r="I9232" i="41" a="1"/>
  <c r="I9232" i="41" s="1"/>
  <c r="I9233" i="41" a="1"/>
  <c r="I9233" i="41" s="1"/>
  <c r="I9234" i="41" a="1"/>
  <c r="I9234" i="41" s="1"/>
  <c r="I9235" i="41" a="1"/>
  <c r="I9235" i="41" s="1"/>
  <c r="I9236" i="41" a="1"/>
  <c r="I9236" i="41" s="1"/>
  <c r="I9237" i="41" a="1"/>
  <c r="I9237" i="41" s="1"/>
  <c r="I9238" i="41" a="1"/>
  <c r="I9238" i="41" s="1"/>
  <c r="I9239" i="41" a="1"/>
  <c r="I9239" i="41" s="1"/>
  <c r="I9240" i="41" a="1"/>
  <c r="I9240" i="41" s="1"/>
  <c r="I9241" i="41" a="1"/>
  <c r="I9241" i="41" s="1"/>
  <c r="I9242" i="41" a="1"/>
  <c r="I9242" i="41" s="1"/>
  <c r="I9243" i="41" a="1"/>
  <c r="I9243" i="41" s="1"/>
  <c r="I9244" i="41" a="1"/>
  <c r="I9244" i="41" s="1"/>
  <c r="I9245" i="41" a="1"/>
  <c r="I9245" i="41" s="1"/>
  <c r="I9246" i="41" a="1"/>
  <c r="I9246" i="41" s="1"/>
  <c r="I9247" i="41" a="1"/>
  <c r="I9247" i="41" s="1"/>
  <c r="I9248" i="41" a="1"/>
  <c r="I9248" i="41" s="1"/>
  <c r="I9249" i="41" a="1"/>
  <c r="I9249" i="41" s="1"/>
  <c r="I9250" i="41" a="1"/>
  <c r="I9250" i="41" s="1"/>
  <c r="I9251" i="41" a="1"/>
  <c r="I9251" i="41" s="1"/>
  <c r="I9252" i="41" a="1"/>
  <c r="I9252" i="41" s="1"/>
  <c r="I9253" i="41" a="1"/>
  <c r="I9253" i="41" s="1"/>
  <c r="I9254" i="41" a="1"/>
  <c r="I9254" i="41" s="1"/>
  <c r="I9255" i="41" a="1"/>
  <c r="I9255" i="41" s="1"/>
  <c r="I9256" i="41" a="1"/>
  <c r="I9256" i="41" s="1"/>
  <c r="I9257" i="41" a="1"/>
  <c r="I9257" i="41" s="1"/>
  <c r="I9258" i="41" a="1"/>
  <c r="I9258" i="41" s="1"/>
  <c r="I9259" i="41" a="1"/>
  <c r="I9259" i="41" s="1"/>
  <c r="I9260" i="41" a="1"/>
  <c r="I9260" i="41" s="1"/>
  <c r="I9261" i="41" a="1"/>
  <c r="I9261" i="41" s="1"/>
  <c r="I9262" i="41" a="1"/>
  <c r="I9262" i="41" s="1"/>
  <c r="I9263" i="41" a="1"/>
  <c r="I9263" i="41" s="1"/>
  <c r="I9264" i="41" a="1"/>
  <c r="I9264" i="41" s="1"/>
  <c r="I9265" i="41" a="1"/>
  <c r="I9265" i="41" s="1"/>
  <c r="I9266" i="41" a="1"/>
  <c r="I9266" i="41" s="1"/>
  <c r="I9267" i="41" a="1"/>
  <c r="I9267" i="41" s="1"/>
  <c r="I9268" i="41" a="1"/>
  <c r="I9268" i="41" s="1"/>
  <c r="I9269" i="41" a="1"/>
  <c r="I9269" i="41" s="1"/>
  <c r="I9270" i="41" a="1"/>
  <c r="I9270" i="41" s="1"/>
  <c r="I9271" i="41" a="1"/>
  <c r="I9271" i="41" s="1"/>
  <c r="I9272" i="41" a="1"/>
  <c r="I9272" i="41" s="1"/>
  <c r="I9273" i="41" a="1"/>
  <c r="I9273" i="41" s="1"/>
  <c r="I9274" i="41" a="1"/>
  <c r="I9274" i="41" s="1"/>
  <c r="I9275" i="41" a="1"/>
  <c r="I9275" i="41" s="1"/>
  <c r="I9276" i="41" a="1"/>
  <c r="I9276" i="41" s="1"/>
  <c r="I9277" i="41" a="1"/>
  <c r="I9277" i="41" s="1"/>
  <c r="I9278" i="41" a="1"/>
  <c r="I9278" i="41" s="1"/>
  <c r="I9279" i="41" a="1"/>
  <c r="I9279" i="41" s="1"/>
  <c r="I9280" i="41" a="1"/>
  <c r="I9280" i="41" s="1"/>
  <c r="I9281" i="41" a="1"/>
  <c r="I9281" i="41" s="1"/>
  <c r="I9282" i="41" a="1"/>
  <c r="I9282" i="41" s="1"/>
  <c r="I9283" i="41" a="1"/>
  <c r="I9283" i="41" s="1"/>
  <c r="I9284" i="41" a="1"/>
  <c r="I9284" i="41" s="1"/>
  <c r="I9285" i="41" a="1"/>
  <c r="I9285" i="41" s="1"/>
  <c r="I9286" i="41" a="1"/>
  <c r="I9286" i="41" s="1"/>
  <c r="I9287" i="41" a="1"/>
  <c r="I9287" i="41" s="1"/>
  <c r="I9288" i="41" a="1"/>
  <c r="I9288" i="41" s="1"/>
  <c r="I9289" i="41" a="1"/>
  <c r="I9289" i="41" s="1"/>
  <c r="I9290" i="41" a="1"/>
  <c r="I9290" i="41" s="1"/>
  <c r="I9291" i="41" a="1"/>
  <c r="I9291" i="41" s="1"/>
  <c r="I9292" i="41" a="1"/>
  <c r="I9292" i="41" s="1"/>
  <c r="I9293" i="41" a="1"/>
  <c r="I9293" i="41" s="1"/>
  <c r="I9294" i="41" a="1"/>
  <c r="I9294" i="41" s="1"/>
  <c r="I9295" i="41" a="1"/>
  <c r="I9295" i="41" s="1"/>
  <c r="I9296" i="41" a="1"/>
  <c r="I9296" i="41" s="1"/>
  <c r="I9297" i="41" a="1"/>
  <c r="I9297" i="41" s="1"/>
  <c r="I9298" i="41" a="1"/>
  <c r="I9298" i="41" s="1"/>
  <c r="I9299" i="41" a="1"/>
  <c r="I9299" i="41" s="1"/>
  <c r="I9300" i="41" a="1"/>
  <c r="I9300" i="41" s="1"/>
  <c r="I9301" i="41" a="1"/>
  <c r="I9301" i="41" s="1"/>
  <c r="I9302" i="41" a="1"/>
  <c r="I9302" i="41" s="1"/>
  <c r="I9303" i="41" a="1"/>
  <c r="I9303" i="41" s="1"/>
  <c r="I9304" i="41" a="1"/>
  <c r="I9304" i="41" s="1"/>
  <c r="I9305" i="41" a="1"/>
  <c r="I9305" i="41" s="1"/>
  <c r="I9306" i="41" a="1"/>
  <c r="I9306" i="41" s="1"/>
  <c r="I9307" i="41" a="1"/>
  <c r="I9307" i="41" s="1"/>
  <c r="I9308" i="41" a="1"/>
  <c r="I9308" i="41" s="1"/>
  <c r="I9309" i="41" a="1"/>
  <c r="I9309" i="41" s="1"/>
  <c r="I9310" i="41" a="1"/>
  <c r="I9310" i="41" s="1"/>
  <c r="I9311" i="41" a="1"/>
  <c r="I9311" i="41" s="1"/>
  <c r="I9312" i="41" a="1"/>
  <c r="I9312" i="41" s="1"/>
  <c r="I9313" i="41" a="1"/>
  <c r="I9313" i="41" s="1"/>
  <c r="I9314" i="41" a="1"/>
  <c r="I9314" i="41" s="1"/>
  <c r="I9315" i="41" a="1"/>
  <c r="I9315" i="41" s="1"/>
  <c r="I9316" i="41" a="1"/>
  <c r="I9316" i="41" s="1"/>
  <c r="I9317" i="41" a="1"/>
  <c r="I9317" i="41" s="1"/>
  <c r="I9318" i="41" a="1"/>
  <c r="I9318" i="41" s="1"/>
  <c r="I9319" i="41" a="1"/>
  <c r="I9319" i="41" s="1"/>
  <c r="I9320" i="41" a="1"/>
  <c r="I9320" i="41" s="1"/>
  <c r="I9321" i="41" a="1"/>
  <c r="I9321" i="41" s="1"/>
  <c r="I9322" i="41" a="1"/>
  <c r="I9322" i="41" s="1"/>
  <c r="I9323" i="41" a="1"/>
  <c r="I9323" i="41" s="1"/>
  <c r="I9324" i="41" a="1"/>
  <c r="I9324" i="41" s="1"/>
  <c r="I9325" i="41" a="1"/>
  <c r="I9325" i="41" s="1"/>
  <c r="I9326" i="41" a="1"/>
  <c r="I9326" i="41" s="1"/>
  <c r="I9327" i="41" a="1"/>
  <c r="I9327" i="41" s="1"/>
  <c r="I9328" i="41" a="1"/>
  <c r="I9328" i="41" s="1"/>
  <c r="I9329" i="41" a="1"/>
  <c r="I9329" i="41" s="1"/>
  <c r="I9330" i="41" a="1"/>
  <c r="I9330" i="41" s="1"/>
  <c r="I9331" i="41" a="1"/>
  <c r="I9331" i="41" s="1"/>
  <c r="I9332" i="41" a="1"/>
  <c r="I9332" i="41" s="1"/>
  <c r="I9333" i="41" a="1"/>
  <c r="I9333" i="41" s="1"/>
  <c r="I9334" i="41" a="1"/>
  <c r="I9334" i="41" s="1"/>
  <c r="I9335" i="41" a="1"/>
  <c r="I9335" i="41" s="1"/>
  <c r="I9336" i="41" a="1"/>
  <c r="I9336" i="41" s="1"/>
  <c r="I9337" i="41" a="1"/>
  <c r="I9337" i="41" s="1"/>
  <c r="I9338" i="41" a="1"/>
  <c r="I9338" i="41" s="1"/>
  <c r="I9339" i="41" a="1"/>
  <c r="I9339" i="41" s="1"/>
  <c r="I9340" i="41" a="1"/>
  <c r="I9340" i="41" s="1"/>
  <c r="I9341" i="41" a="1"/>
  <c r="I9341" i="41" s="1"/>
  <c r="I9342" i="41" a="1"/>
  <c r="I9342" i="41" s="1"/>
  <c r="I9343" i="41" a="1"/>
  <c r="I9343" i="41" s="1"/>
  <c r="I9344" i="41" a="1"/>
  <c r="I9344" i="41" s="1"/>
  <c r="I9345" i="41" a="1"/>
  <c r="I9345" i="41" s="1"/>
  <c r="I9346" i="41" a="1"/>
  <c r="I9346" i="41" s="1"/>
  <c r="I9347" i="41" a="1"/>
  <c r="I9347" i="41" s="1"/>
  <c r="I9348" i="41" a="1"/>
  <c r="I9348" i="41" s="1"/>
  <c r="I9349" i="41" a="1"/>
  <c r="I9349" i="41" s="1"/>
  <c r="I9350" i="41" a="1"/>
  <c r="I9350" i="41" s="1"/>
  <c r="I9351" i="41" a="1"/>
  <c r="I9351" i="41" s="1"/>
  <c r="I9352" i="41" a="1"/>
  <c r="I9352" i="41" s="1"/>
  <c r="I9353" i="41" a="1"/>
  <c r="I9353" i="41" s="1"/>
  <c r="I9354" i="41" a="1"/>
  <c r="I9354" i="41" s="1"/>
  <c r="I9355" i="41" a="1"/>
  <c r="I9355" i="41" s="1"/>
  <c r="I9356" i="41" a="1"/>
  <c r="I9356" i="41" s="1"/>
  <c r="I9357" i="41" a="1"/>
  <c r="I9357" i="41" s="1"/>
  <c r="I9358" i="41" a="1"/>
  <c r="I9358" i="41" s="1"/>
  <c r="I9359" i="41" a="1"/>
  <c r="I9359" i="41" s="1"/>
  <c r="I9360" i="41" a="1"/>
  <c r="I9360" i="41" s="1"/>
  <c r="I9361" i="41" a="1"/>
  <c r="I9361" i="41" s="1"/>
  <c r="I9362" i="41" a="1"/>
  <c r="I9362" i="41" s="1"/>
  <c r="I9363" i="41" a="1"/>
  <c r="I9363" i="41" s="1"/>
  <c r="I9364" i="41" a="1"/>
  <c r="I9364" i="41" s="1"/>
  <c r="I9365" i="41" a="1"/>
  <c r="I9365" i="41" s="1"/>
  <c r="I9366" i="41" a="1"/>
  <c r="I9366" i="41" s="1"/>
  <c r="I9367" i="41" a="1"/>
  <c r="I9367" i="41" s="1"/>
  <c r="I9368" i="41" a="1"/>
  <c r="I9368" i="41" s="1"/>
  <c r="I9369" i="41" a="1"/>
  <c r="I9369" i="41" s="1"/>
  <c r="I9370" i="41" a="1"/>
  <c r="I9370" i="41" s="1"/>
  <c r="I9371" i="41" a="1"/>
  <c r="I9371" i="41" s="1"/>
  <c r="I9372" i="41" a="1"/>
  <c r="I9372" i="41" s="1"/>
  <c r="I9373" i="41" a="1"/>
  <c r="I9373" i="41" s="1"/>
  <c r="I9374" i="41" a="1"/>
  <c r="I9374" i="41" s="1"/>
  <c r="I9375" i="41" a="1"/>
  <c r="I9375" i="41" s="1"/>
  <c r="I9376" i="41" a="1"/>
  <c r="I9376" i="41" s="1"/>
  <c r="I9377" i="41" a="1"/>
  <c r="I9377" i="41" s="1"/>
  <c r="I9378" i="41" a="1"/>
  <c r="I9378" i="41" s="1"/>
  <c r="I9379" i="41" a="1"/>
  <c r="I9379" i="41" s="1"/>
  <c r="I9380" i="41" a="1"/>
  <c r="I9380" i="41" s="1"/>
  <c r="I9381" i="41" a="1"/>
  <c r="I9381" i="41" s="1"/>
  <c r="I9382" i="41" a="1"/>
  <c r="I9382" i="41" s="1"/>
  <c r="I9383" i="41" a="1"/>
  <c r="I9383" i="41" s="1"/>
  <c r="I9384" i="41" a="1"/>
  <c r="I9384" i="41" s="1"/>
  <c r="I9385" i="41" a="1"/>
  <c r="I9385" i="41" s="1"/>
  <c r="I9386" i="41" a="1"/>
  <c r="I9386" i="41" s="1"/>
  <c r="I9387" i="41" a="1"/>
  <c r="I9387" i="41" s="1"/>
  <c r="I9388" i="41" a="1"/>
  <c r="I9388" i="41" s="1"/>
  <c r="I9389" i="41" a="1"/>
  <c r="I9389" i="41" s="1"/>
  <c r="I9390" i="41" a="1"/>
  <c r="I9390" i="41" s="1"/>
  <c r="I9391" i="41" a="1"/>
  <c r="I9391" i="41" s="1"/>
  <c r="I9392" i="41" a="1"/>
  <c r="I9392" i="41" s="1"/>
  <c r="I9393" i="41" a="1"/>
  <c r="I9393" i="41" s="1"/>
  <c r="I9394" i="41" a="1"/>
  <c r="I9394" i="41" s="1"/>
  <c r="I9395" i="41" a="1"/>
  <c r="I9395" i="41" s="1"/>
  <c r="I9396" i="41" a="1"/>
  <c r="I9396" i="41" s="1"/>
  <c r="I9397" i="41" a="1"/>
  <c r="I9397" i="41" s="1"/>
  <c r="I9398" i="41" a="1"/>
  <c r="I9398" i="41" s="1"/>
  <c r="I9399" i="41" a="1"/>
  <c r="I9399" i="41" s="1"/>
  <c r="I9400" i="41" a="1"/>
  <c r="I9400" i="41" s="1"/>
  <c r="I9401" i="41" a="1"/>
  <c r="I9401" i="41" s="1"/>
  <c r="I9402" i="41" a="1"/>
  <c r="I9402" i="41" s="1"/>
  <c r="I9403" i="41" a="1"/>
  <c r="I9403" i="41" s="1"/>
  <c r="I9404" i="41" a="1"/>
  <c r="I9404" i="41" s="1"/>
  <c r="I9405" i="41" a="1"/>
  <c r="I9405" i="41" s="1"/>
  <c r="I9406" i="41" a="1"/>
  <c r="I9406" i="41" s="1"/>
  <c r="I9407" i="41" a="1"/>
  <c r="I9407" i="41" s="1"/>
  <c r="I9408" i="41" a="1"/>
  <c r="I9408" i="41" s="1"/>
  <c r="I9409" i="41" a="1"/>
  <c r="I9409" i="41" s="1"/>
  <c r="I9410" i="41" a="1"/>
  <c r="I9410" i="41" s="1"/>
  <c r="I9411" i="41" a="1"/>
  <c r="I9411" i="41" s="1"/>
  <c r="I9412" i="41" a="1"/>
  <c r="I9412" i="41" s="1"/>
  <c r="I9413" i="41" a="1"/>
  <c r="I9413" i="41" s="1"/>
  <c r="I9414" i="41" a="1"/>
  <c r="I9414" i="41" s="1"/>
  <c r="I9415" i="41" a="1"/>
  <c r="I9415" i="41" s="1"/>
  <c r="I9416" i="41" a="1"/>
  <c r="I9416" i="41" s="1"/>
  <c r="I9417" i="41" a="1"/>
  <c r="I9417" i="41" s="1"/>
  <c r="I9418" i="41" a="1"/>
  <c r="I9418" i="41" s="1"/>
  <c r="I9419" i="41" a="1"/>
  <c r="I9419" i="41" s="1"/>
  <c r="I9420" i="41" a="1"/>
  <c r="I9420" i="41" s="1"/>
  <c r="I9421" i="41" a="1"/>
  <c r="I9421" i="41" s="1"/>
  <c r="I9422" i="41" a="1"/>
  <c r="I9422" i="41" s="1"/>
  <c r="I9423" i="41" a="1"/>
  <c r="I9423" i="41" s="1"/>
  <c r="I9424" i="41" a="1"/>
  <c r="I9424" i="41" s="1"/>
  <c r="I9425" i="41" a="1"/>
  <c r="I9425" i="41" s="1"/>
  <c r="I9426" i="41" a="1"/>
  <c r="I9426" i="41" s="1"/>
  <c r="I9427" i="41" a="1"/>
  <c r="I9427" i="41" s="1"/>
  <c r="I9428" i="41" a="1"/>
  <c r="I9428" i="41" s="1"/>
  <c r="I9429" i="41" a="1"/>
  <c r="I9429" i="41" s="1"/>
  <c r="I9430" i="41" a="1"/>
  <c r="I9430" i="41" s="1"/>
  <c r="I9431" i="41" a="1"/>
  <c r="I9431" i="41" s="1"/>
  <c r="I9432" i="41" a="1"/>
  <c r="I9432" i="41" s="1"/>
  <c r="I9433" i="41" a="1"/>
  <c r="I9433" i="41" s="1"/>
  <c r="I9434" i="41" a="1"/>
  <c r="I9434" i="41" s="1"/>
  <c r="I9435" i="41" a="1"/>
  <c r="I9435" i="41" s="1"/>
  <c r="I9436" i="41" a="1"/>
  <c r="I9436" i="41" s="1"/>
  <c r="I9437" i="41" a="1"/>
  <c r="I9437" i="41" s="1"/>
  <c r="I9438" i="41" a="1"/>
  <c r="I9438" i="41" s="1"/>
  <c r="I9439" i="41" a="1"/>
  <c r="I9439" i="41" s="1"/>
  <c r="I9440" i="41" a="1"/>
  <c r="I9440" i="41" s="1"/>
  <c r="I9441" i="41" a="1"/>
  <c r="I9441" i="41" s="1"/>
  <c r="I9442" i="41" a="1"/>
  <c r="I9442" i="41" s="1"/>
  <c r="I9443" i="41" a="1"/>
  <c r="I9443" i="41" s="1"/>
  <c r="I9444" i="41" a="1"/>
  <c r="I9444" i="41" s="1"/>
  <c r="I9445" i="41" a="1"/>
  <c r="I9445" i="41" s="1"/>
  <c r="I9446" i="41" a="1"/>
  <c r="I9446" i="41" s="1"/>
  <c r="I9447" i="41" a="1"/>
  <c r="I9447" i="41" s="1"/>
  <c r="I9448" i="41" a="1"/>
  <c r="I9448" i="41" s="1"/>
  <c r="I9449" i="41" a="1"/>
  <c r="I9449" i="41" s="1"/>
  <c r="I9450" i="41" a="1"/>
  <c r="I9450" i="41" s="1"/>
  <c r="I9451" i="41" a="1"/>
  <c r="I9451" i="41" s="1"/>
  <c r="I9452" i="41" a="1"/>
  <c r="I9452" i="41" s="1"/>
  <c r="I9453" i="41" a="1"/>
  <c r="I9453" i="41" s="1"/>
  <c r="I9454" i="41" a="1"/>
  <c r="I9454" i="41" s="1"/>
  <c r="I9455" i="41" a="1"/>
  <c r="I9455" i="41" s="1"/>
  <c r="I9456" i="41" a="1"/>
  <c r="I9456" i="41" s="1"/>
  <c r="I9457" i="41" a="1"/>
  <c r="I9457" i="41" s="1"/>
  <c r="I9458" i="41" a="1"/>
  <c r="I9458" i="41" s="1"/>
  <c r="I9459" i="41" a="1"/>
  <c r="I9459" i="41" s="1"/>
  <c r="I9460" i="41" a="1"/>
  <c r="I9460" i="41" s="1"/>
  <c r="I9461" i="41" a="1"/>
  <c r="I9461" i="41" s="1"/>
  <c r="I9462" i="41" a="1"/>
  <c r="I9462" i="41" s="1"/>
  <c r="I9463" i="41" a="1"/>
  <c r="I9463" i="41" s="1"/>
  <c r="I9464" i="41" a="1"/>
  <c r="I9464" i="41" s="1"/>
  <c r="I9465" i="41" a="1"/>
  <c r="I9465" i="41" s="1"/>
  <c r="I9466" i="41" a="1"/>
  <c r="I9466" i="41" s="1"/>
  <c r="I9467" i="41" a="1"/>
  <c r="I9467" i="41" s="1"/>
  <c r="I9468" i="41" a="1"/>
  <c r="I9468" i="41" s="1"/>
  <c r="I9469" i="41" a="1"/>
  <c r="I9469" i="41" s="1"/>
  <c r="I9470" i="41" a="1"/>
  <c r="I9470" i="41" s="1"/>
  <c r="I9471" i="41" a="1"/>
  <c r="I9471" i="41" s="1"/>
  <c r="I9472" i="41" a="1"/>
  <c r="I9472" i="41" s="1"/>
  <c r="I9473" i="41" a="1"/>
  <c r="I9473" i="41" s="1"/>
  <c r="I9474" i="41" a="1"/>
  <c r="I9474" i="41" s="1"/>
  <c r="I9475" i="41" a="1"/>
  <c r="I9475" i="41" s="1"/>
  <c r="I9476" i="41" a="1"/>
  <c r="I9476" i="41" s="1"/>
  <c r="I9477" i="41" a="1"/>
  <c r="I9477" i="41" s="1"/>
  <c r="I9478" i="41" a="1"/>
  <c r="I9478" i="41" s="1"/>
  <c r="I9479" i="41" a="1"/>
  <c r="I9479" i="41" s="1"/>
  <c r="I9480" i="41" a="1"/>
  <c r="I9480" i="41" s="1"/>
  <c r="I9481" i="41" a="1"/>
  <c r="I9481" i="41" s="1"/>
  <c r="I9482" i="41" a="1"/>
  <c r="I9482" i="41" s="1"/>
  <c r="I9483" i="41" a="1"/>
  <c r="I9483" i="41" s="1"/>
  <c r="I9484" i="41" a="1"/>
  <c r="I9484" i="41" s="1"/>
  <c r="I9485" i="41" a="1"/>
  <c r="I9485" i="41" s="1"/>
  <c r="I9486" i="41" a="1"/>
  <c r="I9486" i="41" s="1"/>
  <c r="I9487" i="41" a="1"/>
  <c r="I9487" i="41" s="1"/>
  <c r="I9488" i="41" a="1"/>
  <c r="I9488" i="41" s="1"/>
  <c r="I9489" i="41" a="1"/>
  <c r="I9489" i="41" s="1"/>
  <c r="I9490" i="41" a="1"/>
  <c r="I9490" i="41" s="1"/>
  <c r="I9491" i="41" a="1"/>
  <c r="I9491" i="41" s="1"/>
  <c r="I9492" i="41" a="1"/>
  <c r="I9492" i="41" s="1"/>
  <c r="I9493" i="41" a="1"/>
  <c r="I9493" i="41" s="1"/>
  <c r="I9494" i="41" a="1"/>
  <c r="I9494" i="41" s="1"/>
  <c r="I9495" i="41" a="1"/>
  <c r="I9495" i="41" s="1"/>
  <c r="I9496" i="41" a="1"/>
  <c r="I9496" i="41" s="1"/>
  <c r="I9497" i="41" a="1"/>
  <c r="I9497" i="41" s="1"/>
  <c r="I9498" i="41" a="1"/>
  <c r="I9498" i="41" s="1"/>
  <c r="I9499" i="41" a="1"/>
  <c r="I9499" i="41" s="1"/>
  <c r="I9500" i="41" a="1"/>
  <c r="I9500" i="41" s="1"/>
  <c r="I9501" i="41" a="1"/>
  <c r="I9501" i="41" s="1"/>
  <c r="I9502" i="41" a="1"/>
  <c r="I9502" i="41" s="1"/>
  <c r="I9503" i="41" a="1"/>
  <c r="I9503" i="41" s="1"/>
  <c r="I9504" i="41" a="1"/>
  <c r="I9504" i="41" s="1"/>
  <c r="I9505" i="41" a="1"/>
  <c r="I9505" i="41" s="1"/>
  <c r="I9506" i="41" a="1"/>
  <c r="I9506" i="41" s="1"/>
  <c r="I9507" i="41" a="1"/>
  <c r="I9507" i="41" s="1"/>
  <c r="I9508" i="41" a="1"/>
  <c r="I9508" i="41" s="1"/>
  <c r="I9509" i="41" a="1"/>
  <c r="I9509" i="41" s="1"/>
  <c r="I9510" i="41" a="1"/>
  <c r="I9510" i="41" s="1"/>
  <c r="I9511" i="41" a="1"/>
  <c r="I9511" i="41" s="1"/>
  <c r="I9512" i="41" a="1"/>
  <c r="I9512" i="41" s="1"/>
  <c r="I9513" i="41" a="1"/>
  <c r="I9513" i="41" s="1"/>
  <c r="I9514" i="41" a="1"/>
  <c r="I9514" i="41" s="1"/>
  <c r="I9515" i="41" a="1"/>
  <c r="I9515" i="41" s="1"/>
  <c r="I9516" i="41" a="1"/>
  <c r="I9516" i="41" s="1"/>
  <c r="I9517" i="41" a="1"/>
  <c r="I9517" i="41" s="1"/>
  <c r="I9518" i="41" a="1"/>
  <c r="I9518" i="41" s="1"/>
  <c r="I9519" i="41" a="1"/>
  <c r="I9519" i="41" s="1"/>
  <c r="I9520" i="41" a="1"/>
  <c r="I9520" i="41" s="1"/>
  <c r="I9521" i="41" a="1"/>
  <c r="I9521" i="41" s="1"/>
  <c r="I9522" i="41" a="1"/>
  <c r="I9522" i="41" s="1"/>
  <c r="I9523" i="41" a="1"/>
  <c r="I9523" i="41" s="1"/>
  <c r="I9524" i="41" a="1"/>
  <c r="I9524" i="41" s="1"/>
  <c r="I9525" i="41" a="1"/>
  <c r="I9525" i="41" s="1"/>
  <c r="I9526" i="41" a="1"/>
  <c r="I9526" i="41" s="1"/>
  <c r="I9527" i="41" a="1"/>
  <c r="I9527" i="41" s="1"/>
  <c r="I9528" i="41" a="1"/>
  <c r="I9528" i="41" s="1"/>
  <c r="I9529" i="41" a="1"/>
  <c r="I9529" i="41" s="1"/>
  <c r="I9530" i="41" a="1"/>
  <c r="I9530" i="41" s="1"/>
  <c r="I9531" i="41" a="1"/>
  <c r="I9531" i="41" s="1"/>
  <c r="I9532" i="41" a="1"/>
  <c r="I9532" i="41" s="1"/>
  <c r="I9533" i="41" a="1"/>
  <c r="I9533" i="41" s="1"/>
  <c r="I9534" i="41" a="1"/>
  <c r="I9534" i="41" s="1"/>
  <c r="I9535" i="41" a="1"/>
  <c r="I9535" i="41" s="1"/>
  <c r="I9536" i="41" a="1"/>
  <c r="I9536" i="41" s="1"/>
  <c r="I9537" i="41" a="1"/>
  <c r="I9537" i="41" s="1"/>
  <c r="I9538" i="41" a="1"/>
  <c r="I9538" i="41" s="1"/>
  <c r="I9539" i="41" a="1"/>
  <c r="I9539" i="41" s="1"/>
  <c r="I9540" i="41" a="1"/>
  <c r="I9540" i="41" s="1"/>
  <c r="I9541" i="41" a="1"/>
  <c r="I9541" i="41" s="1"/>
  <c r="I9542" i="41" a="1"/>
  <c r="I9542" i="41" s="1"/>
  <c r="I9543" i="41" a="1"/>
  <c r="I9543" i="41" s="1"/>
  <c r="I9544" i="41" a="1"/>
  <c r="I9544" i="41" s="1"/>
  <c r="I9545" i="41" a="1"/>
  <c r="I9545" i="41" s="1"/>
  <c r="I9546" i="41" a="1"/>
  <c r="I9546" i="41" s="1"/>
  <c r="I9547" i="41" a="1"/>
  <c r="I9547" i="41" s="1"/>
  <c r="I9548" i="41" a="1"/>
  <c r="I9548" i="41" s="1"/>
  <c r="I9549" i="41" a="1"/>
  <c r="I9549" i="41" s="1"/>
  <c r="I9550" i="41" a="1"/>
  <c r="I9550" i="41" s="1"/>
  <c r="I9551" i="41" a="1"/>
  <c r="I9551" i="41" s="1"/>
  <c r="I9552" i="41" a="1"/>
  <c r="I9552" i="41" s="1"/>
  <c r="I9553" i="41" a="1"/>
  <c r="I9553" i="41" s="1"/>
  <c r="I9554" i="41" a="1"/>
  <c r="I9554" i="41" s="1"/>
  <c r="I9555" i="41" a="1"/>
  <c r="I9555" i="41" s="1"/>
  <c r="I9556" i="41" a="1"/>
  <c r="I9556" i="41" s="1"/>
  <c r="I9557" i="41" a="1"/>
  <c r="I9557" i="41" s="1"/>
  <c r="I9558" i="41" a="1"/>
  <c r="I9558" i="41" s="1"/>
  <c r="I9559" i="41" a="1"/>
  <c r="I9559" i="41" s="1"/>
  <c r="I9560" i="41" a="1"/>
  <c r="I9560" i="41" s="1"/>
  <c r="I9561" i="41" a="1"/>
  <c r="I9561" i="41" s="1"/>
  <c r="I9562" i="41" a="1"/>
  <c r="I9562" i="41" s="1"/>
  <c r="I9563" i="41" a="1"/>
  <c r="I9563" i="41" s="1"/>
  <c r="I9564" i="41" a="1"/>
  <c r="I9564" i="41" s="1"/>
  <c r="I9565" i="41" a="1"/>
  <c r="I9565" i="41" s="1"/>
  <c r="I9566" i="41" a="1"/>
  <c r="I9566" i="41" s="1"/>
  <c r="I9567" i="41" a="1"/>
  <c r="I9567" i="41" s="1"/>
  <c r="I9568" i="41" a="1"/>
  <c r="I9568" i="41" s="1"/>
  <c r="I9569" i="41" a="1"/>
  <c r="I9569" i="41" s="1"/>
  <c r="I9570" i="41" a="1"/>
  <c r="I9570" i="41" s="1"/>
  <c r="I9571" i="41" a="1"/>
  <c r="I9571" i="41" s="1"/>
  <c r="I9572" i="41" a="1"/>
  <c r="I9572" i="41" s="1"/>
  <c r="I9573" i="41" a="1"/>
  <c r="I9573" i="41" s="1"/>
  <c r="I9574" i="41" a="1"/>
  <c r="I9574" i="41" s="1"/>
  <c r="I9575" i="41" a="1"/>
  <c r="I9575" i="41" s="1"/>
  <c r="I9576" i="41" a="1"/>
  <c r="I9576" i="41" s="1"/>
  <c r="I9577" i="41" a="1"/>
  <c r="I9577" i="41" s="1"/>
  <c r="I9578" i="41" a="1"/>
  <c r="I9578" i="41" s="1"/>
  <c r="I9579" i="41" a="1"/>
  <c r="I9579" i="41" s="1"/>
  <c r="I9580" i="41" a="1"/>
  <c r="I9580" i="41" s="1"/>
  <c r="I9581" i="41" a="1"/>
  <c r="I9581" i="41" s="1"/>
  <c r="I9582" i="41" a="1"/>
  <c r="I9582" i="41" s="1"/>
  <c r="I9583" i="41" a="1"/>
  <c r="I9583" i="41" s="1"/>
  <c r="I9584" i="41" a="1"/>
  <c r="I9584" i="41" s="1"/>
  <c r="I9585" i="41" a="1"/>
  <c r="I9585" i="41" s="1"/>
  <c r="I9586" i="41" a="1"/>
  <c r="I9586" i="41" s="1"/>
  <c r="I9587" i="41" a="1"/>
  <c r="I9587" i="41" s="1"/>
  <c r="I9588" i="41" a="1"/>
  <c r="I9588" i="41" s="1"/>
  <c r="I9589" i="41" a="1"/>
  <c r="I9589" i="41" s="1"/>
  <c r="I9590" i="41" a="1"/>
  <c r="I9590" i="41" s="1"/>
  <c r="I9591" i="41" a="1"/>
  <c r="I9591" i="41" s="1"/>
  <c r="I9592" i="41" a="1"/>
  <c r="I9592" i="41" s="1"/>
  <c r="I9593" i="41" a="1"/>
  <c r="I9593" i="41" s="1"/>
  <c r="I9594" i="41" a="1"/>
  <c r="I9594" i="41" s="1"/>
  <c r="I9595" i="41" a="1"/>
  <c r="I9595" i="41" s="1"/>
  <c r="I9596" i="41" a="1"/>
  <c r="I9596" i="41" s="1"/>
  <c r="I9597" i="41" a="1"/>
  <c r="I9597" i="41" s="1"/>
  <c r="I9598" i="41" a="1"/>
  <c r="I9598" i="41" s="1"/>
  <c r="I9599" i="41" a="1"/>
  <c r="I9599" i="41" s="1"/>
  <c r="I9600" i="41" a="1"/>
  <c r="I9600" i="41" s="1"/>
  <c r="I9601" i="41" a="1"/>
  <c r="I9601" i="41" s="1"/>
  <c r="I9602" i="41" a="1"/>
  <c r="I9602" i="41" s="1"/>
  <c r="I9603" i="41" a="1"/>
  <c r="I9603" i="41" s="1"/>
  <c r="I9604" i="41" a="1"/>
  <c r="I9604" i="41" s="1"/>
  <c r="I9605" i="41" a="1"/>
  <c r="I9605" i="41" s="1"/>
  <c r="I9606" i="41" a="1"/>
  <c r="I9606" i="41" s="1"/>
  <c r="I9607" i="41" a="1"/>
  <c r="I9607" i="41" s="1"/>
  <c r="I9608" i="41" a="1"/>
  <c r="I9608" i="41" s="1"/>
  <c r="I9609" i="41" a="1"/>
  <c r="I9609" i="41" s="1"/>
  <c r="I9610" i="41" a="1"/>
  <c r="I9610" i="41" s="1"/>
  <c r="I9611" i="41" a="1"/>
  <c r="I9611" i="41" s="1"/>
  <c r="I9612" i="41" a="1"/>
  <c r="I9612" i="41" s="1"/>
  <c r="I9613" i="41" a="1"/>
  <c r="I9613" i="41" s="1"/>
  <c r="I9614" i="41" a="1"/>
  <c r="I9614" i="41" s="1"/>
  <c r="I9615" i="41" a="1"/>
  <c r="I9615" i="41" s="1"/>
  <c r="I9616" i="41" a="1"/>
  <c r="I9616" i="41" s="1"/>
  <c r="I9617" i="41" a="1"/>
  <c r="I9617" i="41" s="1"/>
  <c r="I9618" i="41" a="1"/>
  <c r="I9618" i="41" s="1"/>
  <c r="I9619" i="41" a="1"/>
  <c r="I9619" i="41" s="1"/>
  <c r="I9620" i="41" a="1"/>
  <c r="I9620" i="41" s="1"/>
  <c r="I9621" i="41" a="1"/>
  <c r="I9621" i="41" s="1"/>
  <c r="I9622" i="41" a="1"/>
  <c r="I9622" i="41" s="1"/>
  <c r="I9623" i="41" a="1"/>
  <c r="I9623" i="41" s="1"/>
  <c r="I9624" i="41" a="1"/>
  <c r="I9624" i="41" s="1"/>
  <c r="I9625" i="41" a="1"/>
  <c r="I9625" i="41" s="1"/>
  <c r="I9626" i="41" a="1"/>
  <c r="I9626" i="41" s="1"/>
  <c r="I9627" i="41" a="1"/>
  <c r="I9627" i="41" s="1"/>
  <c r="I9628" i="41" a="1"/>
  <c r="I9628" i="41" s="1"/>
  <c r="I9629" i="41" a="1"/>
  <c r="I9629" i="41" s="1"/>
  <c r="I9630" i="41" a="1"/>
  <c r="I9630" i="41" s="1"/>
  <c r="I9631" i="41" a="1"/>
  <c r="I9631" i="41" s="1"/>
  <c r="I9632" i="41" a="1"/>
  <c r="I9632" i="41" s="1"/>
  <c r="I9633" i="41" a="1"/>
  <c r="I9633" i="41" s="1"/>
  <c r="I9634" i="41" a="1"/>
  <c r="I9634" i="41" s="1"/>
  <c r="I9635" i="41" a="1"/>
  <c r="I9635" i="41" s="1"/>
  <c r="I9636" i="41" a="1"/>
  <c r="I9636" i="41" s="1"/>
  <c r="I9637" i="41" a="1"/>
  <c r="I9637" i="41" s="1"/>
  <c r="I9638" i="41" a="1"/>
  <c r="I9638" i="41" s="1"/>
  <c r="I9639" i="41" a="1"/>
  <c r="I9639" i="41" s="1"/>
  <c r="I9640" i="41" a="1"/>
  <c r="I9640" i="41" s="1"/>
  <c r="I9641" i="41" a="1"/>
  <c r="I9641" i="41" s="1"/>
  <c r="I9642" i="41" a="1"/>
  <c r="I9642" i="41" s="1"/>
  <c r="I9643" i="41" a="1"/>
  <c r="I9643" i="41" s="1"/>
  <c r="I9644" i="41" a="1"/>
  <c r="I9644" i="41" s="1"/>
  <c r="I9645" i="41" a="1"/>
  <c r="I9645" i="41" s="1"/>
  <c r="I9646" i="41" a="1"/>
  <c r="I9646" i="41" s="1"/>
  <c r="I9647" i="41" a="1"/>
  <c r="I9647" i="41" s="1"/>
  <c r="I9648" i="41" a="1"/>
  <c r="I9648" i="41" s="1"/>
  <c r="I9649" i="41" a="1"/>
  <c r="I9649" i="41" s="1"/>
  <c r="I9650" i="41" a="1"/>
  <c r="I9650" i="41" s="1"/>
  <c r="I9651" i="41" a="1"/>
  <c r="I9651" i="41" s="1"/>
  <c r="I9652" i="41" a="1"/>
  <c r="I9652" i="41" s="1"/>
  <c r="I9653" i="41" a="1"/>
  <c r="I9653" i="41" s="1"/>
  <c r="I9654" i="41" a="1"/>
  <c r="I9654" i="41" s="1"/>
  <c r="I9655" i="41" a="1"/>
  <c r="I9655" i="41" s="1"/>
  <c r="I9656" i="41" a="1"/>
  <c r="I9656" i="41" s="1"/>
  <c r="I9657" i="41" a="1"/>
  <c r="I9657" i="41" s="1"/>
  <c r="I9658" i="41" a="1"/>
  <c r="I9658" i="41" s="1"/>
  <c r="I9659" i="41" a="1"/>
  <c r="I9659" i="41" s="1"/>
  <c r="I9660" i="41" a="1"/>
  <c r="I9660" i="41" s="1"/>
  <c r="I9661" i="41" a="1"/>
  <c r="I9661" i="41" s="1"/>
  <c r="I9662" i="41" a="1"/>
  <c r="I9662" i="41" s="1"/>
  <c r="I9663" i="41" a="1"/>
  <c r="I9663" i="41" s="1"/>
  <c r="I9664" i="41" a="1"/>
  <c r="I9664" i="41" s="1"/>
  <c r="I9665" i="41" a="1"/>
  <c r="I9665" i="41" s="1"/>
  <c r="I9666" i="41" a="1"/>
  <c r="I9666" i="41" s="1"/>
  <c r="I9667" i="41" a="1"/>
  <c r="I9667" i="41" s="1"/>
  <c r="I9668" i="41" a="1"/>
  <c r="I9668" i="41" s="1"/>
  <c r="I9669" i="41" a="1"/>
  <c r="I9669" i="41" s="1"/>
  <c r="I9670" i="41" a="1"/>
  <c r="I9670" i="41" s="1"/>
  <c r="I9671" i="41" a="1"/>
  <c r="I9671" i="41" s="1"/>
  <c r="I9672" i="41" a="1"/>
  <c r="I9672" i="41" s="1"/>
  <c r="I9673" i="41" a="1"/>
  <c r="I9673" i="41" s="1"/>
  <c r="I9674" i="41" a="1"/>
  <c r="I9674" i="41" s="1"/>
  <c r="I9675" i="41" a="1"/>
  <c r="I9675" i="41" s="1"/>
  <c r="I9676" i="41" a="1"/>
  <c r="I9676" i="41" s="1"/>
  <c r="I9677" i="41" a="1"/>
  <c r="I9677" i="41" s="1"/>
  <c r="I9678" i="41" a="1"/>
  <c r="I9678" i="41" s="1"/>
  <c r="I9679" i="41" a="1"/>
  <c r="I9679" i="41" s="1"/>
  <c r="I9680" i="41" a="1"/>
  <c r="I9680" i="41" s="1"/>
  <c r="I9681" i="41" a="1"/>
  <c r="I9681" i="41" s="1"/>
  <c r="I9682" i="41" a="1"/>
  <c r="I9682" i="41" s="1"/>
  <c r="I9683" i="41" a="1"/>
  <c r="I9683" i="41" s="1"/>
  <c r="I9684" i="41" a="1"/>
  <c r="I9684" i="41" s="1"/>
  <c r="I9685" i="41" a="1"/>
  <c r="I9685" i="41" s="1"/>
  <c r="I9686" i="41" a="1"/>
  <c r="I9686" i="41" s="1"/>
  <c r="I9687" i="41" a="1"/>
  <c r="I9687" i="41" s="1"/>
  <c r="I9688" i="41" a="1"/>
  <c r="I9688" i="41" s="1"/>
  <c r="I9689" i="41" a="1"/>
  <c r="I9689" i="41" s="1"/>
  <c r="I9690" i="41" a="1"/>
  <c r="I9690" i="41" s="1"/>
  <c r="I9691" i="41" a="1"/>
  <c r="I9691" i="41" s="1"/>
  <c r="I9692" i="41" a="1"/>
  <c r="I9692" i="41" s="1"/>
  <c r="I9693" i="41" a="1"/>
  <c r="I9693" i="41" s="1"/>
  <c r="I9694" i="41" a="1"/>
  <c r="I9694" i="41" s="1"/>
  <c r="I9695" i="41" a="1"/>
  <c r="I9695" i="41" s="1"/>
  <c r="I9696" i="41" a="1"/>
  <c r="I9696" i="41" s="1"/>
  <c r="I9697" i="41" a="1"/>
  <c r="I9697" i="41" s="1"/>
  <c r="I9698" i="41" a="1"/>
  <c r="I9698" i="41" s="1"/>
  <c r="I9699" i="41" a="1"/>
  <c r="I9699" i="41" s="1"/>
  <c r="I9700" i="41" a="1"/>
  <c r="I9700" i="41" s="1"/>
  <c r="I9701" i="41" a="1"/>
  <c r="I9701" i="41" s="1"/>
  <c r="I9702" i="41" a="1"/>
  <c r="I9702" i="41" s="1"/>
  <c r="I9703" i="41" a="1"/>
  <c r="I9703" i="41" s="1"/>
  <c r="I9704" i="41" a="1"/>
  <c r="I9704" i="41" s="1"/>
  <c r="I9705" i="41" a="1"/>
  <c r="I9705" i="41" s="1"/>
  <c r="I9706" i="41" a="1"/>
  <c r="I9706" i="41" s="1"/>
  <c r="I9707" i="41" a="1"/>
  <c r="I9707" i="41" s="1"/>
  <c r="I9708" i="41" a="1"/>
  <c r="I9708" i="41" s="1"/>
  <c r="I9709" i="41" a="1"/>
  <c r="I9709" i="41" s="1"/>
  <c r="I9710" i="41" a="1"/>
  <c r="I9710" i="41" s="1"/>
  <c r="I9711" i="41" a="1"/>
  <c r="I9711" i="41" s="1"/>
  <c r="I9712" i="41" a="1"/>
  <c r="I9712" i="41" s="1"/>
  <c r="I9713" i="41" a="1"/>
  <c r="I9713" i="41" s="1"/>
  <c r="I9714" i="41" a="1"/>
  <c r="I9714" i="41" s="1"/>
  <c r="I9715" i="41" a="1"/>
  <c r="I9715" i="41" s="1"/>
  <c r="I9716" i="41" a="1"/>
  <c r="I9716" i="41" s="1"/>
  <c r="I9717" i="41" a="1"/>
  <c r="I9717" i="41" s="1"/>
  <c r="I9718" i="41" a="1"/>
  <c r="I9718" i="41" s="1"/>
  <c r="I9719" i="41" a="1"/>
  <c r="I9719" i="41" s="1"/>
  <c r="I9720" i="41" a="1"/>
  <c r="I9720" i="41" s="1"/>
  <c r="I9721" i="41" a="1"/>
  <c r="I9721" i="41" s="1"/>
  <c r="I9722" i="41" a="1"/>
  <c r="I9722" i="41" s="1"/>
  <c r="I9723" i="41" a="1"/>
  <c r="I9723" i="41" s="1"/>
  <c r="I9724" i="41" a="1"/>
  <c r="I9724" i="41" s="1"/>
  <c r="I9725" i="41" a="1"/>
  <c r="I9725" i="41" s="1"/>
  <c r="I9726" i="41" a="1"/>
  <c r="I9726" i="41" s="1"/>
  <c r="I9727" i="41" a="1"/>
  <c r="I9727" i="41" s="1"/>
  <c r="I9728" i="41" a="1"/>
  <c r="I9728" i="41" s="1"/>
  <c r="I9729" i="41" a="1"/>
  <c r="I9729" i="41" s="1"/>
  <c r="I9730" i="41" a="1"/>
  <c r="I9730" i="41" s="1"/>
  <c r="I9731" i="41" a="1"/>
  <c r="I9731" i="41" s="1"/>
  <c r="I9732" i="41" a="1"/>
  <c r="I9732" i="41" s="1"/>
  <c r="I9733" i="41" a="1"/>
  <c r="I9733" i="41" s="1"/>
  <c r="I9734" i="41" a="1"/>
  <c r="I9734" i="41" s="1"/>
  <c r="I9735" i="41" a="1"/>
  <c r="I9735" i="41" s="1"/>
  <c r="I9736" i="41" a="1"/>
  <c r="I9736" i="41" s="1"/>
  <c r="I9737" i="41" a="1"/>
  <c r="I9737" i="41" s="1"/>
  <c r="I9738" i="41" a="1"/>
  <c r="I9738" i="41" s="1"/>
  <c r="I9739" i="41" a="1"/>
  <c r="I9739" i="41" s="1"/>
  <c r="I9740" i="41" a="1"/>
  <c r="I9740" i="41" s="1"/>
  <c r="I9741" i="41" a="1"/>
  <c r="I9741" i="41" s="1"/>
  <c r="I9742" i="41" a="1"/>
  <c r="I9742" i="41" s="1"/>
  <c r="I9743" i="41" a="1"/>
  <c r="I9743" i="41" s="1"/>
  <c r="I9744" i="41" a="1"/>
  <c r="I9744" i="41" s="1"/>
  <c r="I9745" i="41" a="1"/>
  <c r="I9745" i="41" s="1"/>
  <c r="I9746" i="41" a="1"/>
  <c r="I9746" i="41" s="1"/>
  <c r="I9747" i="41" a="1"/>
  <c r="I9747" i="41" s="1"/>
  <c r="I9748" i="41" a="1"/>
  <c r="I9748" i="41" s="1"/>
  <c r="I9749" i="41" a="1"/>
  <c r="I9749" i="41" s="1"/>
  <c r="I9750" i="41" a="1"/>
  <c r="I9750" i="41" s="1"/>
  <c r="I9751" i="41" a="1"/>
  <c r="I9751" i="41" s="1"/>
  <c r="I9752" i="41" a="1"/>
  <c r="I9752" i="41" s="1"/>
  <c r="I9753" i="41" a="1"/>
  <c r="I9753" i="41" s="1"/>
  <c r="I9754" i="41" a="1"/>
  <c r="I9754" i="41" s="1"/>
  <c r="I9755" i="41" a="1"/>
  <c r="I9755" i="41" s="1"/>
  <c r="I9756" i="41" a="1"/>
  <c r="I9756" i="41" s="1"/>
  <c r="I9757" i="41" a="1"/>
  <c r="I9757" i="41" s="1"/>
  <c r="I9758" i="41" a="1"/>
  <c r="I9758" i="41" s="1"/>
  <c r="I9759" i="41" a="1"/>
  <c r="I9759" i="41" s="1"/>
  <c r="I9760" i="41" a="1"/>
  <c r="I9760" i="41" s="1"/>
  <c r="I9761" i="41" a="1"/>
  <c r="I9761" i="41" s="1"/>
  <c r="I9762" i="41" a="1"/>
  <c r="I9762" i="41" s="1"/>
  <c r="I9763" i="41" a="1"/>
  <c r="I9763" i="41" s="1"/>
  <c r="I9764" i="41" a="1"/>
  <c r="I9764" i="41" s="1"/>
  <c r="I9765" i="41" a="1"/>
  <c r="I9765" i="41" s="1"/>
  <c r="I9766" i="41" a="1"/>
  <c r="I9766" i="41" s="1"/>
  <c r="I9767" i="41" a="1"/>
  <c r="I9767" i="41" s="1"/>
  <c r="I9768" i="41" a="1"/>
  <c r="I9768" i="41" s="1"/>
  <c r="I9769" i="41" a="1"/>
  <c r="I9769" i="41" s="1"/>
  <c r="I9770" i="41" a="1"/>
  <c r="I9770" i="41" s="1"/>
  <c r="I9771" i="41" a="1"/>
  <c r="I9771" i="41" s="1"/>
  <c r="I9772" i="41" a="1"/>
  <c r="I9772" i="41" s="1"/>
  <c r="I9773" i="41" a="1"/>
  <c r="I9773" i="41" s="1"/>
  <c r="I9774" i="41" a="1"/>
  <c r="I9774" i="41" s="1"/>
  <c r="I9775" i="41" a="1"/>
  <c r="I9775" i="41" s="1"/>
  <c r="I9776" i="41" a="1"/>
  <c r="I9776" i="41" s="1"/>
  <c r="I9777" i="41" a="1"/>
  <c r="I9777" i="41" s="1"/>
  <c r="I9778" i="41" a="1"/>
  <c r="I9778" i="41" s="1"/>
  <c r="I9779" i="41" a="1"/>
  <c r="I9779" i="41" s="1"/>
  <c r="I9780" i="41" a="1"/>
  <c r="I9780" i="41" s="1"/>
  <c r="I9781" i="41" a="1"/>
  <c r="I9781" i="41" s="1"/>
  <c r="I9782" i="41" a="1"/>
  <c r="I9782" i="41" s="1"/>
  <c r="I9783" i="41" a="1"/>
  <c r="I9783" i="41" s="1"/>
  <c r="I9784" i="41" a="1"/>
  <c r="I9784" i="41" s="1"/>
  <c r="I9785" i="41" a="1"/>
  <c r="I9785" i="41" s="1"/>
  <c r="I9786" i="41" a="1"/>
  <c r="I9786" i="41" s="1"/>
  <c r="I9787" i="41" a="1"/>
  <c r="I9787" i="41" s="1"/>
  <c r="I9788" i="41" a="1"/>
  <c r="I9788" i="41" s="1"/>
  <c r="I9789" i="41" a="1"/>
  <c r="I9789" i="41" s="1"/>
  <c r="I9790" i="41" a="1"/>
  <c r="I9790" i="41" s="1"/>
  <c r="I9791" i="41" a="1"/>
  <c r="I9791" i="41" s="1"/>
  <c r="I9792" i="41" a="1"/>
  <c r="I9792" i="41" s="1"/>
  <c r="I9793" i="41" a="1"/>
  <c r="I9793" i="41" s="1"/>
  <c r="I9794" i="41" a="1"/>
  <c r="I9794" i="41" s="1"/>
  <c r="I9795" i="41" a="1"/>
  <c r="I9795" i="41" s="1"/>
  <c r="I9796" i="41" a="1"/>
  <c r="I9796" i="41" s="1"/>
  <c r="I9797" i="41" a="1"/>
  <c r="I9797" i="41" s="1"/>
  <c r="I9798" i="41" a="1"/>
  <c r="I9798" i="41" s="1"/>
  <c r="I9799" i="41" a="1"/>
  <c r="I9799" i="41" s="1"/>
  <c r="I9800" i="41" a="1"/>
  <c r="I9800" i="41" s="1"/>
  <c r="I9801" i="41" a="1"/>
  <c r="I9801" i="41" s="1"/>
  <c r="I9802" i="41" a="1"/>
  <c r="I9802" i="41" s="1"/>
  <c r="I9803" i="41" a="1"/>
  <c r="I9803" i="41" s="1"/>
  <c r="I9804" i="41" a="1"/>
  <c r="I9804" i="41" s="1"/>
  <c r="I9805" i="41" a="1"/>
  <c r="I9805" i="41" s="1"/>
  <c r="I9806" i="41" a="1"/>
  <c r="I9806" i="41" s="1"/>
  <c r="I9807" i="41" a="1"/>
  <c r="I9807" i="41" s="1"/>
  <c r="I9808" i="41" a="1"/>
  <c r="I9808" i="41" s="1"/>
  <c r="I9809" i="41" a="1"/>
  <c r="I9809" i="41" s="1"/>
  <c r="I9810" i="41" a="1"/>
  <c r="I9810" i="41" s="1"/>
  <c r="I9811" i="41" a="1"/>
  <c r="I9811" i="41" s="1"/>
  <c r="I9812" i="41" a="1"/>
  <c r="I9812" i="41" s="1"/>
  <c r="I9813" i="41" a="1"/>
  <c r="I9813" i="41" s="1"/>
  <c r="I9814" i="41" a="1"/>
  <c r="I9814" i="41" s="1"/>
  <c r="I9815" i="41" a="1"/>
  <c r="I9815" i="41" s="1"/>
  <c r="I9816" i="41" a="1"/>
  <c r="I9816" i="41" s="1"/>
  <c r="I9817" i="41" a="1"/>
  <c r="I9817" i="41" s="1"/>
  <c r="I9818" i="41" a="1"/>
  <c r="I9818" i="41" s="1"/>
  <c r="I9819" i="41" a="1"/>
  <c r="I9819" i="41" s="1"/>
  <c r="I9820" i="41" a="1"/>
  <c r="I9820" i="41" s="1"/>
  <c r="I9821" i="41" a="1"/>
  <c r="I9821" i="41" s="1"/>
  <c r="I9822" i="41" a="1"/>
  <c r="I9822" i="41" s="1"/>
  <c r="I9823" i="41" a="1"/>
  <c r="I9823" i="41" s="1"/>
  <c r="I9824" i="41" a="1"/>
  <c r="I9824" i="41" s="1"/>
  <c r="I9825" i="41" a="1"/>
  <c r="I9825" i="41" s="1"/>
  <c r="I9826" i="41" a="1"/>
  <c r="I9826" i="41" s="1"/>
  <c r="I9827" i="41" a="1"/>
  <c r="I9827" i="41" s="1"/>
  <c r="I9828" i="41" a="1"/>
  <c r="I9828" i="41" s="1"/>
  <c r="I9829" i="41" a="1"/>
  <c r="I9829" i="41" s="1"/>
  <c r="I9830" i="41" a="1"/>
  <c r="I9830" i="41" s="1"/>
  <c r="I9831" i="41" a="1"/>
  <c r="I9831" i="41" s="1"/>
  <c r="I9832" i="41" a="1"/>
  <c r="I9832" i="41" s="1"/>
  <c r="I9833" i="41" a="1"/>
  <c r="I9833" i="41" s="1"/>
  <c r="I9834" i="41" a="1"/>
  <c r="I9834" i="41" s="1"/>
  <c r="I9835" i="41" a="1"/>
  <c r="I9835" i="41" s="1"/>
  <c r="I9836" i="41" a="1"/>
  <c r="I9836" i="41" s="1"/>
  <c r="I9837" i="41" a="1"/>
  <c r="I9837" i="41" s="1"/>
  <c r="I9838" i="41" a="1"/>
  <c r="I9838" i="41" s="1"/>
  <c r="I9839" i="41" a="1"/>
  <c r="I9839" i="41" s="1"/>
  <c r="I9840" i="41" a="1"/>
  <c r="I9840" i="41" s="1"/>
  <c r="I9841" i="41" a="1"/>
  <c r="I9841" i="41" s="1"/>
  <c r="I9842" i="41" a="1"/>
  <c r="I9842" i="41" s="1"/>
  <c r="I9843" i="41" a="1"/>
  <c r="I9843" i="41" s="1"/>
  <c r="I9844" i="41" a="1"/>
  <c r="I9844" i="41" s="1"/>
  <c r="I9845" i="41" a="1"/>
  <c r="I9845" i="41" s="1"/>
  <c r="I9846" i="41" a="1"/>
  <c r="I9846" i="41" s="1"/>
  <c r="I9847" i="41" a="1"/>
  <c r="I9847" i="41" s="1"/>
  <c r="I9848" i="41" a="1"/>
  <c r="I9848" i="41" s="1"/>
  <c r="I9849" i="41" a="1"/>
  <c r="I9849" i="41" s="1"/>
  <c r="I9850" i="41" a="1"/>
  <c r="I9850" i="41" s="1"/>
  <c r="I9851" i="41" a="1"/>
  <c r="I9851" i="41" s="1"/>
  <c r="I9852" i="41" a="1"/>
  <c r="I9852" i="41" s="1"/>
  <c r="I9853" i="41" a="1"/>
  <c r="I9853" i="41" s="1"/>
  <c r="I9854" i="41" a="1"/>
  <c r="I9854" i="41" s="1"/>
  <c r="I9855" i="41" a="1"/>
  <c r="I9855" i="41" s="1"/>
  <c r="I9856" i="41" a="1"/>
  <c r="I9856" i="41" s="1"/>
  <c r="I9857" i="41" a="1"/>
  <c r="I9857" i="41" s="1"/>
  <c r="I9858" i="41" a="1"/>
  <c r="I9858" i="41" s="1"/>
  <c r="I9859" i="41" a="1"/>
  <c r="I9859" i="41" s="1"/>
  <c r="I9860" i="41" a="1"/>
  <c r="I9860" i="41" s="1"/>
  <c r="I9861" i="41" a="1"/>
  <c r="I9861" i="41" s="1"/>
  <c r="I9862" i="41" a="1"/>
  <c r="I9862" i="41" s="1"/>
  <c r="I9863" i="41" a="1"/>
  <c r="I9863" i="41" s="1"/>
  <c r="I9864" i="41" a="1"/>
  <c r="I9864" i="41" s="1"/>
  <c r="I9865" i="41" a="1"/>
  <c r="I9865" i="41" s="1"/>
  <c r="I9866" i="41" a="1"/>
  <c r="I9866" i="41" s="1"/>
  <c r="I9867" i="41" a="1"/>
  <c r="I9867" i="41" s="1"/>
  <c r="I9868" i="41" a="1"/>
  <c r="I9868" i="41" s="1"/>
  <c r="I9869" i="41" a="1"/>
  <c r="I9869" i="41" s="1"/>
  <c r="I9870" i="41" a="1"/>
  <c r="I9870" i="41" s="1"/>
  <c r="I9871" i="41" a="1"/>
  <c r="I9871" i="41" s="1"/>
  <c r="I9872" i="41" a="1"/>
  <c r="I9872" i="41" s="1"/>
  <c r="I9873" i="41" a="1"/>
  <c r="I9873" i="41" s="1"/>
  <c r="I9874" i="41" a="1"/>
  <c r="I9874" i="41" s="1"/>
  <c r="I9875" i="41" a="1"/>
  <c r="I9875" i="41" s="1"/>
  <c r="I9876" i="41" a="1"/>
  <c r="I9876" i="41" s="1"/>
  <c r="I9877" i="41" a="1"/>
  <c r="I9877" i="41" s="1"/>
  <c r="I9878" i="41" a="1"/>
  <c r="I9878" i="41" s="1"/>
  <c r="I9879" i="41" a="1"/>
  <c r="I9879" i="41" s="1"/>
  <c r="I9880" i="41" a="1"/>
  <c r="I9880" i="41" s="1"/>
  <c r="I9881" i="41" a="1"/>
  <c r="I9881" i="41" s="1"/>
  <c r="I9882" i="41" a="1"/>
  <c r="I9882" i="41" s="1"/>
  <c r="I9883" i="41" a="1"/>
  <c r="I9883" i="41" s="1"/>
  <c r="I9884" i="41" a="1"/>
  <c r="I9884" i="41" s="1"/>
  <c r="I9885" i="41" a="1"/>
  <c r="I9885" i="41" s="1"/>
  <c r="I9886" i="41" a="1"/>
  <c r="I9886" i="41" s="1"/>
  <c r="I9887" i="41" a="1"/>
  <c r="I9887" i="41" s="1"/>
  <c r="I9888" i="41" a="1"/>
  <c r="I9888" i="41" s="1"/>
  <c r="I9889" i="41" a="1"/>
  <c r="I9889" i="41" s="1"/>
  <c r="I9890" i="41" a="1"/>
  <c r="I9890" i="41" s="1"/>
  <c r="I9891" i="41" a="1"/>
  <c r="I9891" i="41" s="1"/>
  <c r="I9892" i="41" a="1"/>
  <c r="I9892" i="41" s="1"/>
  <c r="I9893" i="41" a="1"/>
  <c r="I9893" i="41" s="1"/>
  <c r="I9894" i="41" a="1"/>
  <c r="I9894" i="41" s="1"/>
  <c r="I9895" i="41" a="1"/>
  <c r="I9895" i="41" s="1"/>
  <c r="I9896" i="41" a="1"/>
  <c r="I9896" i="41" s="1"/>
  <c r="I9897" i="41" a="1"/>
  <c r="I9897" i="41" s="1"/>
  <c r="I9898" i="41" a="1"/>
  <c r="I9898" i="41" s="1"/>
  <c r="I9899" i="41" a="1"/>
  <c r="I9899" i="41" s="1"/>
  <c r="I9900" i="41" a="1"/>
  <c r="I9900" i="41" s="1"/>
  <c r="I9901" i="41" a="1"/>
  <c r="I9901" i="41" s="1"/>
  <c r="I9902" i="41" a="1"/>
  <c r="I9902" i="41" s="1"/>
  <c r="I9903" i="41" a="1"/>
  <c r="I9903" i="41" s="1"/>
  <c r="I9904" i="41" a="1"/>
  <c r="I9904" i="41" s="1"/>
  <c r="I9905" i="41" a="1"/>
  <c r="I9905" i="41" s="1"/>
  <c r="I9906" i="41" a="1"/>
  <c r="I9906" i="41" s="1"/>
  <c r="I9907" i="41" a="1"/>
  <c r="I9907" i="41" s="1"/>
  <c r="I9908" i="41" a="1"/>
  <c r="I9908" i="41" s="1"/>
  <c r="I9909" i="41" a="1"/>
  <c r="I9909" i="41" s="1"/>
  <c r="I9910" i="41" a="1"/>
  <c r="I9910" i="41" s="1"/>
  <c r="I9911" i="41" a="1"/>
  <c r="I9911" i="41" s="1"/>
  <c r="I9912" i="41" a="1"/>
  <c r="I9912" i="41" s="1"/>
  <c r="I9913" i="41" a="1"/>
  <c r="I9913" i="41" s="1"/>
  <c r="I9914" i="41" a="1"/>
  <c r="I9914" i="41" s="1"/>
  <c r="I9915" i="41" a="1"/>
  <c r="I9915" i="41" s="1"/>
  <c r="I9916" i="41" a="1"/>
  <c r="I9916" i="41" s="1"/>
  <c r="I9917" i="41" a="1"/>
  <c r="I9917" i="41" s="1"/>
  <c r="I9918" i="41" a="1"/>
  <c r="I9918" i="41" s="1"/>
  <c r="I9919" i="41" a="1"/>
  <c r="I9919" i="41" s="1"/>
  <c r="I9920" i="41" a="1"/>
  <c r="I9920" i="41" s="1"/>
  <c r="I9921" i="41" a="1"/>
  <c r="I9921" i="41" s="1"/>
  <c r="I9922" i="41" a="1"/>
  <c r="I9922" i="41" s="1"/>
  <c r="I9923" i="41" a="1"/>
  <c r="I9923" i="41" s="1"/>
  <c r="I9924" i="41" a="1"/>
  <c r="I9924" i="41" s="1"/>
  <c r="I9925" i="41" a="1"/>
  <c r="I9925" i="41" s="1"/>
  <c r="I9926" i="41" a="1"/>
  <c r="I9926" i="41" s="1"/>
  <c r="I9927" i="41" a="1"/>
  <c r="I9927" i="41" s="1"/>
  <c r="I9928" i="41" a="1"/>
  <c r="I9928" i="41" s="1"/>
  <c r="I9929" i="41" a="1"/>
  <c r="I9929" i="41" s="1"/>
  <c r="I9930" i="41" a="1"/>
  <c r="I9930" i="41" s="1"/>
  <c r="I9931" i="41" a="1"/>
  <c r="I9931" i="41" s="1"/>
  <c r="I9932" i="41" a="1"/>
  <c r="I9932" i="41" s="1"/>
  <c r="I9933" i="41" a="1"/>
  <c r="I9933" i="41" s="1"/>
  <c r="I9934" i="41" a="1"/>
  <c r="I9934" i="41" s="1"/>
  <c r="I9935" i="41" a="1"/>
  <c r="I9935" i="41" s="1"/>
  <c r="I9936" i="41" a="1"/>
  <c r="I9936" i="41" s="1"/>
  <c r="I9937" i="41" a="1"/>
  <c r="I9937" i="41" s="1"/>
  <c r="I9938" i="41" a="1"/>
  <c r="I9938" i="41" s="1"/>
  <c r="I9939" i="41" a="1"/>
  <c r="I9939" i="41" s="1"/>
  <c r="I9940" i="41" a="1"/>
  <c r="I9940" i="41" s="1"/>
  <c r="I9941" i="41" a="1"/>
  <c r="I9941" i="41" s="1"/>
  <c r="I9942" i="41" a="1"/>
  <c r="I9942" i="41" s="1"/>
  <c r="I9943" i="41" a="1"/>
  <c r="I9943" i="41" s="1"/>
  <c r="I9944" i="41" a="1"/>
  <c r="I9944" i="41" s="1"/>
  <c r="I9945" i="41" a="1"/>
  <c r="I9945" i="41" s="1"/>
  <c r="I9946" i="41" a="1"/>
  <c r="I9946" i="41" s="1"/>
  <c r="I9947" i="41" a="1"/>
  <c r="I9947" i="41" s="1"/>
  <c r="I9948" i="41" a="1"/>
  <c r="I9948" i="41" s="1"/>
  <c r="I9949" i="41" a="1"/>
  <c r="I9949" i="41" s="1"/>
  <c r="I9950" i="41" a="1"/>
  <c r="I9950" i="41" s="1"/>
  <c r="I9951" i="41" a="1"/>
  <c r="I9951" i="41" s="1"/>
  <c r="I9952" i="41" a="1"/>
  <c r="I9952" i="41" s="1"/>
  <c r="I9953" i="41" a="1"/>
  <c r="I9953" i="41" s="1"/>
  <c r="I9954" i="41" a="1"/>
  <c r="I9954" i="41" s="1"/>
  <c r="I9955" i="41" a="1"/>
  <c r="I9955" i="41" s="1"/>
  <c r="I9956" i="41" a="1"/>
  <c r="I9956" i="41" s="1"/>
  <c r="I9957" i="41" a="1"/>
  <c r="I9957" i="41" s="1"/>
  <c r="I9958" i="41" a="1"/>
  <c r="I9958" i="41" s="1"/>
  <c r="I9959" i="41" a="1"/>
  <c r="I9959" i="41" s="1"/>
  <c r="I9960" i="41" a="1"/>
  <c r="I9960" i="41" s="1"/>
  <c r="I9961" i="41" a="1"/>
  <c r="I9961" i="41" s="1"/>
  <c r="I9962" i="41" a="1"/>
  <c r="I9962" i="41" s="1"/>
  <c r="I9963" i="41" a="1"/>
  <c r="I9963" i="41" s="1"/>
  <c r="I9964" i="41" a="1"/>
  <c r="I9964" i="41" s="1"/>
  <c r="I9965" i="41" a="1"/>
  <c r="I9965" i="41" s="1"/>
  <c r="I9966" i="41" a="1"/>
  <c r="I9966" i="41" s="1"/>
  <c r="I9967" i="41" a="1"/>
  <c r="I9967" i="41" s="1"/>
  <c r="I9968" i="41" a="1"/>
  <c r="I9968" i="41" s="1"/>
  <c r="I9969" i="41" a="1"/>
  <c r="I9969" i="41" s="1"/>
  <c r="I9970" i="41" a="1"/>
  <c r="I9970" i="41" s="1"/>
  <c r="I9971" i="41" a="1"/>
  <c r="I9971" i="41" s="1"/>
  <c r="I9972" i="41" a="1"/>
  <c r="I9972" i="41" s="1"/>
  <c r="I9973" i="41" a="1"/>
  <c r="I9973" i="41" s="1"/>
  <c r="I9974" i="41" a="1"/>
  <c r="I9974" i="41" s="1"/>
  <c r="I9975" i="41" a="1"/>
  <c r="I9975" i="41" s="1"/>
  <c r="I9976" i="41" a="1"/>
  <c r="I9976" i="41" s="1"/>
  <c r="I9977" i="41" a="1"/>
  <c r="I9977" i="41" s="1"/>
  <c r="I9978" i="41" a="1"/>
  <c r="I9978" i="41" s="1"/>
  <c r="I9979" i="41" a="1"/>
  <c r="I9979" i="41" s="1"/>
  <c r="I9980" i="41" a="1"/>
  <c r="I9980" i="41" s="1"/>
  <c r="I9981" i="41" a="1"/>
  <c r="I9981" i="41" s="1"/>
  <c r="I9982" i="41" a="1"/>
  <c r="I9982" i="41" s="1"/>
  <c r="I9983" i="41" a="1"/>
  <c r="I9983" i="41" s="1"/>
  <c r="I9984" i="41" a="1"/>
  <c r="I9984" i="41" s="1"/>
  <c r="I9985" i="41" a="1"/>
  <c r="I9985" i="41" s="1"/>
  <c r="I9986" i="41" a="1"/>
  <c r="I9986" i="41" s="1"/>
  <c r="I9987" i="41" a="1"/>
  <c r="I9987" i="41" s="1"/>
  <c r="I9988" i="41" a="1"/>
  <c r="I9988" i="41" s="1"/>
  <c r="I9989" i="41" a="1"/>
  <c r="I9989" i="41" s="1"/>
  <c r="I9990" i="41" a="1"/>
  <c r="I9990" i="41" s="1"/>
  <c r="I9991" i="41" a="1"/>
  <c r="I9991" i="41" s="1"/>
  <c r="I9992" i="41" a="1"/>
  <c r="I9992" i="41" s="1"/>
  <c r="I9993" i="41" a="1"/>
  <c r="I9993" i="41" s="1"/>
  <c r="I9994" i="41" a="1"/>
  <c r="I9994" i="41" s="1"/>
  <c r="I9995" i="41" a="1"/>
  <c r="I9995" i="41" s="1"/>
  <c r="I9996" i="41" a="1"/>
  <c r="I9996" i="41" s="1"/>
  <c r="I9997" i="41" a="1"/>
  <c r="I9997" i="41" s="1"/>
  <c r="I9998" i="41" a="1"/>
  <c r="I9998" i="41" s="1"/>
  <c r="I9999" i="41" a="1"/>
  <c r="I9999" i="41" s="1"/>
  <c r="I10000" i="41" a="1"/>
  <c r="I10000" i="41" s="1"/>
  <c r="I10001" i="41" a="1"/>
  <c r="I10001" i="41" s="1"/>
  <c r="I10002" i="41" a="1"/>
  <c r="I10002" i="41" s="1"/>
  <c r="I10003" i="41" a="1"/>
  <c r="I10003" i="41" s="1"/>
  <c r="I10004" i="41" a="1"/>
  <c r="I10004" i="41" s="1"/>
  <c r="I10005" i="41" a="1"/>
  <c r="I10005" i="41" s="1"/>
  <c r="I10006" i="41" a="1"/>
  <c r="I10006" i="41" s="1"/>
  <c r="I10007" i="41" a="1"/>
  <c r="I10007" i="41" s="1"/>
  <c r="I10008" i="41" a="1"/>
  <c r="I10008" i="41" s="1"/>
  <c r="I10009" i="41" a="1"/>
  <c r="I10009" i="41" s="1"/>
  <c r="I10010" i="41" a="1"/>
  <c r="I10010" i="41" s="1"/>
  <c r="I10011" i="41" a="1"/>
  <c r="I10011" i="41" s="1"/>
  <c r="I10012" i="41" a="1"/>
  <c r="I10012" i="41" s="1"/>
  <c r="I10013" i="41" a="1"/>
  <c r="I10013" i="41" s="1"/>
  <c r="I10014" i="41" a="1"/>
  <c r="I10014" i="41" s="1"/>
  <c r="I10015" i="41" a="1"/>
  <c r="I10015" i="41" s="1"/>
  <c r="I10016" i="41" a="1"/>
  <c r="I10016" i="41" s="1"/>
  <c r="I10017" i="41" a="1"/>
  <c r="I10017" i="41" s="1"/>
  <c r="I10018" i="41" a="1"/>
  <c r="I10018" i="41" s="1"/>
  <c r="I10019" i="41" a="1"/>
  <c r="I10019" i="41" s="1"/>
  <c r="I10020" i="41" a="1"/>
  <c r="I10020" i="41" s="1"/>
  <c r="I10021" i="41" a="1"/>
  <c r="I10021" i="41" s="1"/>
  <c r="I10022" i="41" a="1"/>
  <c r="I10022" i="41" s="1"/>
  <c r="I10023" i="41" a="1"/>
  <c r="I10023" i="41" s="1"/>
  <c r="I10024" i="41" a="1"/>
  <c r="I10024" i="41" s="1"/>
  <c r="I10025" i="41" a="1"/>
  <c r="I10025" i="41" s="1"/>
  <c r="I10026" i="41" a="1"/>
  <c r="I10026" i="41" s="1"/>
  <c r="I10027" i="41" a="1"/>
  <c r="I10027" i="41" s="1"/>
  <c r="I10028" i="41" a="1"/>
  <c r="I10028" i="41" s="1"/>
  <c r="I10029" i="41" a="1"/>
  <c r="I10029" i="41" s="1"/>
  <c r="I10030" i="41" a="1"/>
  <c r="I10030" i="41" s="1"/>
  <c r="I10031" i="41" a="1"/>
  <c r="I10031" i="41" s="1"/>
  <c r="I10032" i="41" a="1"/>
  <c r="I10032" i="41" s="1"/>
  <c r="I10033" i="41" a="1"/>
  <c r="I10033" i="41" s="1"/>
  <c r="I10034" i="41" a="1"/>
  <c r="I10034" i="41" s="1"/>
  <c r="I10035" i="41" a="1"/>
  <c r="I10035" i="41" s="1"/>
  <c r="I10036" i="41" a="1"/>
  <c r="I10036" i="41" s="1"/>
  <c r="I10037" i="41" a="1"/>
  <c r="I10037" i="41" s="1"/>
  <c r="I10038" i="41" a="1"/>
  <c r="I10038" i="41" s="1"/>
  <c r="I10039" i="41" a="1"/>
  <c r="I10039" i="41" s="1"/>
  <c r="I10040" i="41" a="1"/>
  <c r="I10040" i="41" s="1"/>
  <c r="I10041" i="41" a="1"/>
  <c r="I10041" i="41" s="1"/>
  <c r="I10042" i="41" a="1"/>
  <c r="I10042" i="41" s="1"/>
  <c r="I10043" i="41" a="1"/>
  <c r="I10043" i="41" s="1"/>
  <c r="I10044" i="41" a="1"/>
  <c r="I10044" i="41" s="1"/>
  <c r="I10045" i="41" a="1"/>
  <c r="I10045" i="41" s="1"/>
  <c r="I10046" i="41" a="1"/>
  <c r="I10046" i="41" s="1"/>
  <c r="I10047" i="41" a="1"/>
  <c r="I10047" i="41" s="1"/>
  <c r="I10048" i="41" a="1"/>
  <c r="I10048" i="41" s="1"/>
  <c r="I10049" i="41" a="1"/>
  <c r="I10049" i="41" s="1"/>
  <c r="I10050" i="41" a="1"/>
  <c r="I10050" i="41" s="1"/>
  <c r="I10051" i="41" a="1"/>
  <c r="I10051" i="41" s="1"/>
  <c r="I10052" i="41" a="1"/>
  <c r="I10052" i="41" s="1"/>
  <c r="I10053" i="41" a="1"/>
  <c r="I10053" i="41" s="1"/>
  <c r="I10054" i="41" a="1"/>
  <c r="I10054" i="41" s="1"/>
  <c r="I10055" i="41" a="1"/>
  <c r="I10055" i="41" s="1"/>
  <c r="I10056" i="41" a="1"/>
  <c r="I10056" i="41" s="1"/>
  <c r="I10057" i="41" a="1"/>
  <c r="I10057" i="41" s="1"/>
  <c r="I10058" i="41" a="1"/>
  <c r="I10058" i="41" s="1"/>
  <c r="I10059" i="41" a="1"/>
  <c r="I10059" i="41" s="1"/>
  <c r="I10060" i="41" a="1"/>
  <c r="I10060" i="41" s="1"/>
  <c r="I10061" i="41" a="1"/>
  <c r="I10061" i="41" s="1"/>
  <c r="I10062" i="41" a="1"/>
  <c r="I10062" i="41" s="1"/>
  <c r="I10063" i="41" a="1"/>
  <c r="I10063" i="41" s="1"/>
  <c r="I10064" i="41" a="1"/>
  <c r="I10064" i="41" s="1"/>
  <c r="I10065" i="41" a="1"/>
  <c r="I10065" i="41" s="1"/>
  <c r="I10066" i="41" a="1"/>
  <c r="I10066" i="41" s="1"/>
  <c r="I10067" i="41" a="1"/>
  <c r="I10067" i="41" s="1"/>
  <c r="I10068" i="41" a="1"/>
  <c r="I10068" i="41" s="1"/>
  <c r="I10069" i="41" a="1"/>
  <c r="I10069" i="41" s="1"/>
  <c r="I10070" i="41" a="1"/>
  <c r="I10070" i="41" s="1"/>
  <c r="I10071" i="41" a="1"/>
  <c r="I10071" i="41" s="1"/>
  <c r="I10072" i="41" a="1"/>
  <c r="I10072" i="41" s="1"/>
  <c r="I10073" i="41" a="1"/>
  <c r="I10073" i="41" s="1"/>
  <c r="I10074" i="41" a="1"/>
  <c r="I10074" i="41" s="1"/>
  <c r="I10075" i="41" a="1"/>
  <c r="I10075" i="41" s="1"/>
  <c r="I10076" i="41" a="1"/>
  <c r="I10076" i="41" s="1"/>
  <c r="I10077" i="41" a="1"/>
  <c r="I10077" i="41" s="1"/>
  <c r="I10078" i="41" a="1"/>
  <c r="I10078" i="41" s="1"/>
  <c r="I10079" i="41" a="1"/>
  <c r="I10079" i="41" s="1"/>
  <c r="I10080" i="41" a="1"/>
  <c r="I10080" i="41" s="1"/>
  <c r="I10081" i="41" a="1"/>
  <c r="I10081" i="41" s="1"/>
  <c r="I10082" i="41" a="1"/>
  <c r="I10082" i="41" s="1"/>
  <c r="I10083" i="41" a="1"/>
  <c r="I10083" i="41" s="1"/>
  <c r="I10084" i="41" a="1"/>
  <c r="I10084" i="41" s="1"/>
  <c r="I10085" i="41" a="1"/>
  <c r="I10085" i="41" s="1"/>
  <c r="I10086" i="41" a="1"/>
  <c r="I10086" i="41" s="1"/>
  <c r="I10087" i="41" a="1"/>
  <c r="I10087" i="41" s="1"/>
  <c r="I10088" i="41" a="1"/>
  <c r="I10088" i="41" s="1"/>
  <c r="I10089" i="41" a="1"/>
  <c r="I10089" i="41" s="1"/>
  <c r="I10090" i="41" a="1"/>
  <c r="I10090" i="41" s="1"/>
  <c r="I10091" i="41" a="1"/>
  <c r="I10091" i="41" s="1"/>
  <c r="I10092" i="41" a="1"/>
  <c r="I10092" i="41" s="1"/>
  <c r="I10093" i="41" a="1"/>
  <c r="I10093" i="41" s="1"/>
  <c r="I10094" i="41" a="1"/>
  <c r="I10094" i="41" s="1"/>
  <c r="I10095" i="41" a="1"/>
  <c r="I10095" i="41" s="1"/>
  <c r="I10096" i="41" a="1"/>
  <c r="I10096" i="41" s="1"/>
  <c r="I10097" i="41" a="1"/>
  <c r="I10097" i="41" s="1"/>
  <c r="I10098" i="41" a="1"/>
  <c r="I10098" i="41" s="1"/>
  <c r="I10099" i="41" a="1"/>
  <c r="I10099" i="41" s="1"/>
  <c r="I10100" i="41" a="1"/>
  <c r="I10100" i="41" s="1"/>
  <c r="I10101" i="41" a="1"/>
  <c r="I10101" i="41" s="1"/>
  <c r="I10102" i="41" a="1"/>
  <c r="I10102" i="41" s="1"/>
  <c r="I10103" i="41" a="1"/>
  <c r="I10103" i="41" s="1"/>
  <c r="I10104" i="41" a="1"/>
  <c r="I10104" i="41" s="1"/>
  <c r="I10105" i="41" a="1"/>
  <c r="I10105" i="41" s="1"/>
  <c r="I10106" i="41" a="1"/>
  <c r="I10106" i="41" s="1"/>
  <c r="I10107" i="41" a="1"/>
  <c r="I10107" i="41" s="1"/>
  <c r="I10108" i="41" a="1"/>
  <c r="I10108" i="41" s="1"/>
  <c r="I10109" i="41" a="1"/>
  <c r="I10109" i="41" s="1"/>
  <c r="I10110" i="41" a="1"/>
  <c r="I10110" i="41" s="1"/>
  <c r="I10111" i="41" a="1"/>
  <c r="I10111" i="41" s="1"/>
  <c r="I10112" i="41" a="1"/>
  <c r="I10112" i="41" s="1"/>
  <c r="I10113" i="41" a="1"/>
  <c r="I10113" i="41" s="1"/>
  <c r="I10114" i="41" a="1"/>
  <c r="I10114" i="41" s="1"/>
  <c r="I10115" i="41" a="1"/>
  <c r="I10115" i="41" s="1"/>
  <c r="I10116" i="41" a="1"/>
  <c r="I10116" i="41" s="1"/>
  <c r="I10117" i="41" a="1"/>
  <c r="I10117" i="41" s="1"/>
  <c r="I10118" i="41" a="1"/>
  <c r="I10118" i="41" s="1"/>
  <c r="I10119" i="41" a="1"/>
  <c r="I10119" i="41" s="1"/>
  <c r="I10120" i="41" a="1"/>
  <c r="I10120" i="41" s="1"/>
  <c r="I10121" i="41" a="1"/>
  <c r="I10121" i="41" s="1"/>
  <c r="I10122" i="41" a="1"/>
  <c r="I10122" i="41" s="1"/>
  <c r="I10123" i="41" a="1"/>
  <c r="I10123" i="41" s="1"/>
  <c r="I10124" i="41" a="1"/>
  <c r="I10124" i="41" s="1"/>
  <c r="I10125" i="41" a="1"/>
  <c r="I10125" i="41" s="1"/>
  <c r="I10126" i="41" a="1"/>
  <c r="I10126" i="41" s="1"/>
  <c r="I10127" i="41" a="1"/>
  <c r="I10127" i="41" s="1"/>
  <c r="I10128" i="41" a="1"/>
  <c r="I10128" i="41" s="1"/>
  <c r="I10129" i="41" a="1"/>
  <c r="I10129" i="41" s="1"/>
  <c r="I10130" i="41" a="1"/>
  <c r="I10130" i="41" s="1"/>
  <c r="I10131" i="41" a="1"/>
  <c r="I10131" i="41" s="1"/>
  <c r="I10132" i="41" a="1"/>
  <c r="I10132" i="41" s="1"/>
  <c r="I10133" i="41" a="1"/>
  <c r="I10133" i="41" s="1"/>
  <c r="I10134" i="41" a="1"/>
  <c r="I10134" i="41" s="1"/>
  <c r="I10135" i="41" a="1"/>
  <c r="I10135" i="41" s="1"/>
  <c r="I10136" i="41" a="1"/>
  <c r="I10136" i="41" s="1"/>
  <c r="I10137" i="41" a="1"/>
  <c r="I10137" i="41" s="1"/>
  <c r="I10138" i="41" a="1"/>
  <c r="I10138" i="41" s="1"/>
  <c r="I10139" i="41" a="1"/>
  <c r="I10139" i="41" s="1"/>
  <c r="I10140" i="41" a="1"/>
  <c r="I10140" i="41" s="1"/>
  <c r="I10141" i="41" a="1"/>
  <c r="I10141" i="41" s="1"/>
  <c r="I10142" i="41" a="1"/>
  <c r="I10142" i="41" s="1"/>
  <c r="I10143" i="41" a="1"/>
  <c r="I10143" i="41" s="1"/>
  <c r="I10144" i="41" a="1"/>
  <c r="I10144" i="41" s="1"/>
  <c r="I10145" i="41" a="1"/>
  <c r="I10145" i="41" s="1"/>
  <c r="I10146" i="41" a="1"/>
  <c r="I10146" i="41" s="1"/>
  <c r="I10147" i="41" a="1"/>
  <c r="I10147" i="41" s="1"/>
  <c r="I10148" i="41" a="1"/>
  <c r="I10148" i="41" s="1"/>
  <c r="I10149" i="41" a="1"/>
  <c r="I10149" i="41" s="1"/>
  <c r="I10150" i="41" a="1"/>
  <c r="I10150" i="41" s="1"/>
  <c r="I10151" i="41" a="1"/>
  <c r="I10151" i="41" s="1"/>
  <c r="I10152" i="41" a="1"/>
  <c r="I10152" i="41" s="1"/>
  <c r="I10153" i="41" a="1"/>
  <c r="I10153" i="41" s="1"/>
  <c r="I10154" i="41" a="1"/>
  <c r="I10154" i="41" s="1"/>
  <c r="I10155" i="41" a="1"/>
  <c r="I10155" i="41" s="1"/>
  <c r="I10156" i="41" a="1"/>
  <c r="I10156" i="41" s="1"/>
  <c r="I10157" i="41" a="1"/>
  <c r="I10157" i="41" s="1"/>
  <c r="I10158" i="41" a="1"/>
  <c r="I10158" i="41" s="1"/>
  <c r="I10159" i="41" a="1"/>
  <c r="I10159" i="41" s="1"/>
  <c r="I10160" i="41" a="1"/>
  <c r="I10160" i="41" s="1"/>
  <c r="I10161" i="41" a="1"/>
  <c r="I10161" i="41" s="1"/>
  <c r="I10162" i="41" a="1"/>
  <c r="I10162" i="41" s="1"/>
  <c r="I10163" i="41" a="1"/>
  <c r="I10163" i="41" s="1"/>
  <c r="I10164" i="41" a="1"/>
  <c r="I10164" i="41" s="1"/>
  <c r="I10165" i="41" a="1"/>
  <c r="I10165" i="41" s="1"/>
  <c r="I10166" i="41" a="1"/>
  <c r="I10166" i="41" s="1"/>
  <c r="I10167" i="41" a="1"/>
  <c r="I10167" i="41" s="1"/>
  <c r="I10168" i="41" a="1"/>
  <c r="I10168" i="41" s="1"/>
  <c r="I10169" i="41" a="1"/>
  <c r="I10169" i="41" s="1"/>
  <c r="I10170" i="41" a="1"/>
  <c r="I10170" i="41" s="1"/>
  <c r="I10171" i="41" a="1"/>
  <c r="I10171" i="41" s="1"/>
  <c r="I10172" i="41" a="1"/>
  <c r="I10172" i="41" s="1"/>
  <c r="I10173" i="41" a="1"/>
  <c r="I10173" i="41" s="1"/>
  <c r="I10174" i="41" a="1"/>
  <c r="I10174" i="41" s="1"/>
  <c r="I10175" i="41" a="1"/>
  <c r="I10175" i="41" s="1"/>
  <c r="I10176" i="41" a="1"/>
  <c r="I10176" i="41" s="1"/>
  <c r="I10177" i="41" a="1"/>
  <c r="I10177" i="41" s="1"/>
  <c r="I10178" i="41" a="1"/>
  <c r="I10178" i="41" s="1"/>
  <c r="I10179" i="41" a="1"/>
  <c r="I10179" i="41" s="1"/>
  <c r="I10180" i="41" a="1"/>
  <c r="I10180" i="41" s="1"/>
  <c r="I10181" i="41" a="1"/>
  <c r="I10181" i="41" s="1"/>
  <c r="I10182" i="41" a="1"/>
  <c r="I10182" i="41" s="1"/>
  <c r="I10183" i="41" a="1"/>
  <c r="I10183" i="41" s="1"/>
  <c r="I10184" i="41" a="1"/>
  <c r="I10184" i="41" s="1"/>
  <c r="I10185" i="41" a="1"/>
  <c r="I10185" i="41" s="1"/>
  <c r="I10186" i="41" a="1"/>
  <c r="I10186" i="41" s="1"/>
  <c r="I10187" i="41" a="1"/>
  <c r="I10187" i="41" s="1"/>
  <c r="I10188" i="41" a="1"/>
  <c r="I10188" i="41" s="1"/>
  <c r="I10189" i="41" a="1"/>
  <c r="I10189" i="41" s="1"/>
  <c r="I10190" i="41" a="1"/>
  <c r="I10190" i="41" s="1"/>
  <c r="I10191" i="41" a="1"/>
  <c r="I10191" i="41" s="1"/>
  <c r="I10192" i="41" a="1"/>
  <c r="I10192" i="41" s="1"/>
  <c r="I10193" i="41" a="1"/>
  <c r="I10193" i="41" s="1"/>
  <c r="I10194" i="41" a="1"/>
  <c r="I10194" i="41" s="1"/>
  <c r="I10195" i="41" a="1"/>
  <c r="I10195" i="41" s="1"/>
  <c r="I10196" i="41" a="1"/>
  <c r="I10196" i="41" s="1"/>
  <c r="I10197" i="41" a="1"/>
  <c r="I10197" i="41" s="1"/>
  <c r="I10198" i="41" a="1"/>
  <c r="I10198" i="41" s="1"/>
  <c r="I10199" i="41" a="1"/>
  <c r="I10199" i="41" s="1"/>
  <c r="I10200" i="41" a="1"/>
  <c r="I10200" i="41" s="1"/>
  <c r="I10201" i="41" a="1"/>
  <c r="I10201" i="41" s="1"/>
  <c r="I10202" i="41" a="1"/>
  <c r="I10202" i="41" s="1"/>
  <c r="I10203" i="41" a="1"/>
  <c r="I10203" i="41" s="1"/>
  <c r="I10204" i="41" a="1"/>
  <c r="I10204" i="41" s="1"/>
  <c r="I10205" i="41" a="1"/>
  <c r="I10205" i="41" s="1"/>
  <c r="I10206" i="41" a="1"/>
  <c r="I10206" i="41" s="1"/>
  <c r="I10207" i="41" a="1"/>
  <c r="I10207" i="41" s="1"/>
  <c r="I10208" i="41" a="1"/>
  <c r="I10208" i="41" s="1"/>
  <c r="I10209" i="41" a="1"/>
  <c r="I10209" i="41" s="1"/>
  <c r="I10210" i="41" a="1"/>
  <c r="I10210" i="41" s="1"/>
  <c r="I10211" i="41" a="1"/>
  <c r="I10211" i="41" s="1"/>
  <c r="I10212" i="41" a="1"/>
  <c r="I10212" i="41" s="1"/>
  <c r="I10213" i="41" a="1"/>
  <c r="I10213" i="41" s="1"/>
  <c r="I10214" i="41" a="1"/>
  <c r="I10214" i="41" s="1"/>
  <c r="I10215" i="41" a="1"/>
  <c r="I10215" i="41" s="1"/>
  <c r="I10216" i="41" a="1"/>
  <c r="I10216" i="41" s="1"/>
  <c r="I10217" i="41" a="1"/>
  <c r="I10217" i="41" s="1"/>
  <c r="I10218" i="41" a="1"/>
  <c r="I10218" i="41" s="1"/>
  <c r="I10219" i="41" a="1"/>
  <c r="I10219" i="41" s="1"/>
  <c r="I10220" i="41" a="1"/>
  <c r="I10220" i="41" s="1"/>
  <c r="I10221" i="41" a="1"/>
  <c r="I10221" i="41" s="1"/>
  <c r="I10222" i="41" a="1"/>
  <c r="I10222" i="41" s="1"/>
  <c r="I10223" i="41" a="1"/>
  <c r="I10223" i="41" s="1"/>
  <c r="I10224" i="41" a="1"/>
  <c r="I10224" i="41" s="1"/>
  <c r="I10225" i="41" a="1"/>
  <c r="I10225" i="41" s="1"/>
  <c r="I10226" i="41" a="1"/>
  <c r="I10226" i="41" s="1"/>
  <c r="I10227" i="41" a="1"/>
  <c r="I10227" i="41" s="1"/>
  <c r="I10228" i="41" a="1"/>
  <c r="I10228" i="41" s="1"/>
  <c r="I10229" i="41" a="1"/>
  <c r="I10229" i="41" s="1"/>
  <c r="I10230" i="41" a="1"/>
  <c r="I10230" i="41" s="1"/>
  <c r="I10231" i="41" a="1"/>
  <c r="I10231" i="41" s="1"/>
  <c r="I10232" i="41" a="1"/>
  <c r="I10232" i="41" s="1"/>
  <c r="I10233" i="41" a="1"/>
  <c r="I10233" i="41" s="1"/>
  <c r="I10234" i="41" a="1"/>
  <c r="I10234" i="41" s="1"/>
  <c r="I10235" i="41" a="1"/>
  <c r="I10235" i="41" s="1"/>
  <c r="I10236" i="41" a="1"/>
  <c r="I10236" i="41" s="1"/>
  <c r="I10237" i="41" a="1"/>
  <c r="I10237" i="41" s="1"/>
  <c r="I10238" i="41" a="1"/>
  <c r="I10238" i="41" s="1"/>
  <c r="I10239" i="41" a="1"/>
  <c r="I10239" i="41" s="1"/>
  <c r="I10240" i="41" a="1"/>
  <c r="I10240" i="41" s="1"/>
  <c r="I10241" i="41" a="1"/>
  <c r="I10241" i="41" s="1"/>
  <c r="I10242" i="41" a="1"/>
  <c r="I10242" i="41" s="1"/>
  <c r="I10243" i="41" a="1"/>
  <c r="I10243" i="41" s="1"/>
  <c r="I10244" i="41" a="1"/>
  <c r="I10244" i="41" s="1"/>
  <c r="I10245" i="41" a="1"/>
  <c r="I10245" i="41" s="1"/>
  <c r="I10246" i="41" a="1"/>
  <c r="I10246" i="41" s="1"/>
  <c r="I10247" i="41" a="1"/>
  <c r="I10247" i="41" s="1"/>
  <c r="I10248" i="41" a="1"/>
  <c r="I10248" i="41" s="1"/>
  <c r="I10249" i="41" a="1"/>
  <c r="I10249" i="41" s="1"/>
  <c r="I10250" i="41" a="1"/>
  <c r="I10250" i="41" s="1"/>
  <c r="I10251" i="41" a="1"/>
  <c r="I10251" i="41" s="1"/>
  <c r="I10252" i="41" a="1"/>
  <c r="I10252" i="41" s="1"/>
  <c r="I10253" i="41" a="1"/>
  <c r="I10253" i="41" s="1"/>
  <c r="I10254" i="41" a="1"/>
  <c r="I10254" i="41" s="1"/>
  <c r="I10255" i="41" a="1"/>
  <c r="I10255" i="41" s="1"/>
  <c r="I10256" i="41" a="1"/>
  <c r="I10256" i="41" s="1"/>
  <c r="I10257" i="41" a="1"/>
  <c r="I10257" i="41" s="1"/>
  <c r="I10258" i="41" a="1"/>
  <c r="I10258" i="41" s="1"/>
  <c r="I10259" i="41" a="1"/>
  <c r="I10259" i="41" s="1"/>
  <c r="I10260" i="41" a="1"/>
  <c r="I10260" i="41" s="1"/>
  <c r="I10261" i="41" a="1"/>
  <c r="I10261" i="41" s="1"/>
  <c r="I10262" i="41" a="1"/>
  <c r="I10262" i="41" s="1"/>
  <c r="I10263" i="41" a="1"/>
  <c r="I10263" i="41" s="1"/>
  <c r="I10264" i="41" a="1"/>
  <c r="I10264" i="41" s="1"/>
  <c r="I10265" i="41" a="1"/>
  <c r="I10265" i="41" s="1"/>
  <c r="I10266" i="41" a="1"/>
  <c r="I10266" i="41" s="1"/>
  <c r="I10267" i="41" a="1"/>
  <c r="I10267" i="41" s="1"/>
  <c r="I10268" i="41" a="1"/>
  <c r="I10268" i="41" s="1"/>
  <c r="I10269" i="41" a="1"/>
  <c r="I10269" i="41" s="1"/>
  <c r="I10270" i="41" a="1"/>
  <c r="I10270" i="41" s="1"/>
  <c r="I10271" i="41" a="1"/>
  <c r="I10271" i="41" s="1"/>
  <c r="I10272" i="41" a="1"/>
  <c r="I10272" i="41" s="1"/>
  <c r="I10273" i="41" a="1"/>
  <c r="I10273" i="41" s="1"/>
  <c r="I10274" i="41" a="1"/>
  <c r="I10274" i="41" s="1"/>
  <c r="I10275" i="41" a="1"/>
  <c r="I10275" i="41" s="1"/>
  <c r="I10276" i="41" a="1"/>
  <c r="I10276" i="41" s="1"/>
  <c r="I10277" i="41" a="1"/>
  <c r="I10277" i="41" s="1"/>
  <c r="I10278" i="41" a="1"/>
  <c r="I10278" i="41" s="1"/>
  <c r="I10279" i="41" a="1"/>
  <c r="I10279" i="41" s="1"/>
  <c r="I10280" i="41" a="1"/>
  <c r="I10280" i="41" s="1"/>
  <c r="I10281" i="41" a="1"/>
  <c r="I10281" i="41" s="1"/>
  <c r="I10282" i="41" a="1"/>
  <c r="I10282" i="41" s="1"/>
  <c r="I10283" i="41" a="1"/>
  <c r="I10283" i="41" s="1"/>
  <c r="I10284" i="41" a="1"/>
  <c r="I10284" i="41" s="1"/>
  <c r="I10285" i="41" a="1"/>
  <c r="I10285" i="41" s="1"/>
  <c r="I10286" i="41" a="1"/>
  <c r="I10286" i="41" s="1"/>
  <c r="I10287" i="41" a="1"/>
  <c r="I10287" i="41" s="1"/>
  <c r="I10288" i="41" a="1"/>
  <c r="I10288" i="41" s="1"/>
  <c r="I10289" i="41" a="1"/>
  <c r="I10289" i="41" s="1"/>
  <c r="I10290" i="41" a="1"/>
  <c r="I10290" i="41" s="1"/>
  <c r="I10291" i="41" a="1"/>
  <c r="I10291" i="41" s="1"/>
  <c r="I10292" i="41" a="1"/>
  <c r="I10292" i="41" s="1"/>
  <c r="I10293" i="41" a="1"/>
  <c r="I10293" i="41" s="1"/>
  <c r="I10294" i="41" a="1"/>
  <c r="I10294" i="41" s="1"/>
  <c r="I10295" i="41" a="1"/>
  <c r="I10295" i="41" s="1"/>
  <c r="I10296" i="41" a="1"/>
  <c r="I10296" i="41" s="1"/>
  <c r="I10297" i="41" a="1"/>
  <c r="I10297" i="41" s="1"/>
  <c r="I10298" i="41" a="1"/>
  <c r="I10298" i="41" s="1"/>
  <c r="I10299" i="41" a="1"/>
  <c r="I10299" i="41" s="1"/>
  <c r="I10300" i="41" a="1"/>
  <c r="I10300" i="41" s="1"/>
  <c r="I10301" i="41" a="1"/>
  <c r="I10301" i="41" s="1"/>
  <c r="I10302" i="41" a="1"/>
  <c r="I10302" i="41" s="1"/>
  <c r="I10303" i="41" a="1"/>
  <c r="I10303" i="41" s="1"/>
  <c r="I10304" i="41" a="1"/>
  <c r="I10304" i="41" s="1"/>
  <c r="I10305" i="41" a="1"/>
  <c r="I10305" i="41" s="1"/>
  <c r="I10306" i="41" a="1"/>
  <c r="I10306" i="41" s="1"/>
  <c r="I10307" i="41" a="1"/>
  <c r="I10307" i="41" s="1"/>
  <c r="I10308" i="41" a="1"/>
  <c r="I10308" i="41" s="1"/>
  <c r="I10309" i="41" a="1"/>
  <c r="I10309" i="41" s="1"/>
  <c r="I10310" i="41" a="1"/>
  <c r="I10310" i="41" s="1"/>
  <c r="I10311" i="41" a="1"/>
  <c r="I10311" i="41" s="1"/>
  <c r="I10312" i="41" a="1"/>
  <c r="I10312" i="41" s="1"/>
  <c r="I10313" i="41" a="1"/>
  <c r="I10313" i="41" s="1"/>
  <c r="I10314" i="41" a="1"/>
  <c r="I10314" i="41" s="1"/>
  <c r="I10315" i="41" a="1"/>
  <c r="I10315" i="41" s="1"/>
  <c r="I10316" i="41" a="1"/>
  <c r="I10316" i="41" s="1"/>
  <c r="I10317" i="41" a="1"/>
  <c r="I10317" i="41" s="1"/>
  <c r="I10318" i="41" a="1"/>
  <c r="I10318" i="41" s="1"/>
  <c r="I10319" i="41" a="1"/>
  <c r="I10319" i="41" s="1"/>
  <c r="I10320" i="41" a="1"/>
  <c r="I10320" i="41" s="1"/>
  <c r="I10321" i="41" a="1"/>
  <c r="I10321" i="41" s="1"/>
  <c r="I10322" i="41" a="1"/>
  <c r="I10322" i="41" s="1"/>
  <c r="I10323" i="41" a="1"/>
  <c r="I10323" i="41" s="1"/>
  <c r="I10324" i="41" a="1"/>
  <c r="I10324" i="41" s="1"/>
  <c r="I10325" i="41" a="1"/>
  <c r="I10325" i="41" s="1"/>
  <c r="I10326" i="41" a="1"/>
  <c r="I10326" i="41" s="1"/>
  <c r="I10327" i="41" a="1"/>
  <c r="I10327" i="41" s="1"/>
  <c r="I10328" i="41" a="1"/>
  <c r="I10328" i="41" s="1"/>
  <c r="I10329" i="41" a="1"/>
  <c r="I10329" i="41" s="1"/>
  <c r="I10330" i="41" a="1"/>
  <c r="I10330" i="41" s="1"/>
  <c r="I10331" i="41" a="1"/>
  <c r="I10331" i="41" s="1"/>
  <c r="I10332" i="41" a="1"/>
  <c r="I10332" i="41" s="1"/>
  <c r="I10333" i="41" a="1"/>
  <c r="I10333" i="41" s="1"/>
  <c r="I10334" i="41" a="1"/>
  <c r="I10334" i="41" s="1"/>
  <c r="I10335" i="41" a="1"/>
  <c r="I10335" i="41" s="1"/>
  <c r="I10336" i="41" a="1"/>
  <c r="I10336" i="41" s="1"/>
  <c r="I10337" i="41" a="1"/>
  <c r="I10337" i="41" s="1"/>
  <c r="I10338" i="41" a="1"/>
  <c r="I10338" i="41" s="1"/>
  <c r="I10339" i="41" a="1"/>
  <c r="I10339" i="41" s="1"/>
  <c r="I10340" i="41" a="1"/>
  <c r="I10340" i="41" s="1"/>
  <c r="I10341" i="41" a="1"/>
  <c r="I10341" i="41" s="1"/>
  <c r="I10342" i="41" a="1"/>
  <c r="I10342" i="41" s="1"/>
  <c r="I10343" i="41" a="1"/>
  <c r="I10343" i="41" s="1"/>
  <c r="I10344" i="41" a="1"/>
  <c r="I10344" i="41" s="1"/>
  <c r="I10345" i="41" a="1"/>
  <c r="I10345" i="41" s="1"/>
  <c r="I10346" i="41" a="1"/>
  <c r="I10346" i="41" s="1"/>
  <c r="I10347" i="41" a="1"/>
  <c r="I10347" i="41" s="1"/>
  <c r="I10348" i="41" a="1"/>
  <c r="I10348" i="41" s="1"/>
  <c r="I10349" i="41" a="1"/>
  <c r="I10349" i="41" s="1"/>
  <c r="I10350" i="41" a="1"/>
  <c r="I10350" i="41" s="1"/>
  <c r="I10351" i="41" a="1"/>
  <c r="I10351" i="41" s="1"/>
  <c r="I10352" i="41" a="1"/>
  <c r="I10352" i="41" s="1"/>
  <c r="I10353" i="41" a="1"/>
  <c r="I10353" i="41" s="1"/>
  <c r="I10354" i="41" a="1"/>
  <c r="I10354" i="41" s="1"/>
  <c r="I10355" i="41" a="1"/>
  <c r="I10355" i="41" s="1"/>
  <c r="I10356" i="41" a="1"/>
  <c r="I10356" i="41" s="1"/>
  <c r="I10357" i="41" a="1"/>
  <c r="I10357" i="41" s="1"/>
  <c r="I10358" i="41" a="1"/>
  <c r="I10358" i="41" s="1"/>
  <c r="I10359" i="41" a="1"/>
  <c r="I10359" i="41" s="1"/>
  <c r="I10360" i="41" a="1"/>
  <c r="I10360" i="41" s="1"/>
  <c r="I10361" i="41" a="1"/>
  <c r="I10361" i="41" s="1"/>
  <c r="I10362" i="41" a="1"/>
  <c r="I10362" i="41" s="1"/>
  <c r="I10363" i="41" a="1"/>
  <c r="I10363" i="41" s="1"/>
  <c r="I10364" i="41" a="1"/>
  <c r="I10364" i="41" s="1"/>
  <c r="I10365" i="41" a="1"/>
  <c r="I10365" i="41" s="1"/>
  <c r="I10366" i="41" a="1"/>
  <c r="I10366" i="41" s="1"/>
  <c r="I10367" i="41" a="1"/>
  <c r="I10367" i="41" s="1"/>
  <c r="I10368" i="41" a="1"/>
  <c r="I10368" i="41" s="1"/>
  <c r="I10369" i="41" a="1"/>
  <c r="I10369" i="41" s="1"/>
  <c r="I10370" i="41" a="1"/>
  <c r="I10370" i="41" s="1"/>
  <c r="I10371" i="41" a="1"/>
  <c r="I10371" i="41" s="1"/>
  <c r="I10372" i="41" a="1"/>
  <c r="I10372" i="41" s="1"/>
  <c r="I10373" i="41" a="1"/>
  <c r="I10373" i="41" s="1"/>
  <c r="I10374" i="41" a="1"/>
  <c r="I10374" i="41" s="1"/>
  <c r="I10375" i="41" a="1"/>
  <c r="I10375" i="41" s="1"/>
  <c r="I10376" i="41" a="1"/>
  <c r="I10376" i="41" s="1"/>
  <c r="I10377" i="41" a="1"/>
  <c r="I10377" i="41" s="1"/>
  <c r="I10378" i="41" a="1"/>
  <c r="I10378" i="41" s="1"/>
  <c r="I10379" i="41" a="1"/>
  <c r="I10379" i="41" s="1"/>
  <c r="I10380" i="41" a="1"/>
  <c r="I10380" i="41" s="1"/>
  <c r="I10381" i="41" a="1"/>
  <c r="I10381" i="41" s="1"/>
  <c r="I10382" i="41" a="1"/>
  <c r="I10382" i="41" s="1"/>
  <c r="I10383" i="41" a="1"/>
  <c r="I10383" i="41" s="1"/>
  <c r="I10384" i="41" a="1"/>
  <c r="I10384" i="41" s="1"/>
  <c r="I10385" i="41" a="1"/>
  <c r="I10385" i="41" s="1"/>
  <c r="I10386" i="41" a="1"/>
  <c r="I10386" i="41" s="1"/>
  <c r="I10387" i="41" a="1"/>
  <c r="I10387" i="41" s="1"/>
  <c r="I10388" i="41" a="1"/>
  <c r="I10388" i="41" s="1"/>
  <c r="I10389" i="41" a="1"/>
  <c r="I10389" i="41" s="1"/>
  <c r="I10390" i="41" a="1"/>
  <c r="I10390" i="41" s="1"/>
  <c r="I10391" i="41" a="1"/>
  <c r="I10391" i="41" s="1"/>
  <c r="I10392" i="41" a="1"/>
  <c r="I10392" i="41" s="1"/>
  <c r="I10393" i="41" a="1"/>
  <c r="I10393" i="41" s="1"/>
  <c r="I10394" i="41" a="1"/>
  <c r="I10394" i="41" s="1"/>
  <c r="I10395" i="41" a="1"/>
  <c r="I10395" i="41" s="1"/>
  <c r="I10396" i="41" a="1"/>
  <c r="I10396" i="41" s="1"/>
  <c r="I10397" i="41" a="1"/>
  <c r="I10397" i="41" s="1"/>
  <c r="I10398" i="41" a="1"/>
  <c r="I10398" i="41" s="1"/>
  <c r="I10399" i="41" a="1"/>
  <c r="I10399" i="41" s="1"/>
  <c r="I10400" i="41" a="1"/>
  <c r="I10400" i="41" s="1"/>
  <c r="I10401" i="41" a="1"/>
  <c r="I10401" i="41" s="1"/>
  <c r="I10402" i="41" a="1"/>
  <c r="I10402" i="41" s="1"/>
  <c r="I10403" i="41" a="1"/>
  <c r="I10403" i="41" s="1"/>
  <c r="I10404" i="41" a="1"/>
  <c r="I10404" i="41" s="1"/>
  <c r="I10405" i="41" a="1"/>
  <c r="I10405" i="41" s="1"/>
  <c r="I10406" i="41" a="1"/>
  <c r="I10406" i="41" s="1"/>
  <c r="I10407" i="41" a="1"/>
  <c r="I10407" i="41" s="1"/>
  <c r="I10408" i="41" a="1"/>
  <c r="I10408" i="41" s="1"/>
  <c r="I10409" i="41" a="1"/>
  <c r="I10409" i="41" s="1"/>
  <c r="I10410" i="41" a="1"/>
  <c r="I10410" i="41" s="1"/>
  <c r="I10411" i="41" a="1"/>
  <c r="I10411" i="41" s="1"/>
  <c r="I10412" i="41" a="1"/>
  <c r="I10412" i="41" s="1"/>
  <c r="I10413" i="41" a="1"/>
  <c r="I10413" i="41" s="1"/>
  <c r="I10414" i="41" a="1"/>
  <c r="I10414" i="41" s="1"/>
  <c r="I10415" i="41" a="1"/>
  <c r="I10415" i="41" s="1"/>
  <c r="I10416" i="41" a="1"/>
  <c r="I10416" i="41" s="1"/>
  <c r="I10417" i="41" a="1"/>
  <c r="I10417" i="41" s="1"/>
  <c r="I10418" i="41" a="1"/>
  <c r="I10418" i="41" s="1"/>
  <c r="I10419" i="41" a="1"/>
  <c r="I10419" i="41" s="1"/>
  <c r="I10420" i="41" a="1"/>
  <c r="I10420" i="41" s="1"/>
  <c r="I10421" i="41" a="1"/>
  <c r="I10421" i="41" s="1"/>
  <c r="I10422" i="41" a="1"/>
  <c r="I10422" i="41" s="1"/>
  <c r="I10423" i="41" a="1"/>
  <c r="I10423" i="41" s="1"/>
  <c r="I10424" i="41" a="1"/>
  <c r="I10424" i="41" s="1"/>
  <c r="I10425" i="41" a="1"/>
  <c r="I10425" i="41" s="1"/>
  <c r="I10426" i="41" a="1"/>
  <c r="I10426" i="41" s="1"/>
  <c r="I10427" i="41" a="1"/>
  <c r="I10427" i="41" s="1"/>
  <c r="I10428" i="41" a="1"/>
  <c r="I10428" i="41" s="1"/>
  <c r="I10429" i="41" a="1"/>
  <c r="I10429" i="41" s="1"/>
  <c r="I10430" i="41" a="1"/>
  <c r="I10430" i="41" s="1"/>
  <c r="I10431" i="41" a="1"/>
  <c r="I10431" i="41" s="1"/>
  <c r="I10432" i="41" a="1"/>
  <c r="I10432" i="41" s="1"/>
  <c r="I10433" i="41" a="1"/>
  <c r="I10433" i="41" s="1"/>
  <c r="I10434" i="41" a="1"/>
  <c r="I10434" i="41" s="1"/>
  <c r="I10435" i="41" a="1"/>
  <c r="I10435" i="41" s="1"/>
  <c r="I10436" i="41" a="1"/>
  <c r="I10436" i="41" s="1"/>
  <c r="I10437" i="41" a="1"/>
  <c r="I10437" i="41" s="1"/>
  <c r="I10438" i="41" a="1"/>
  <c r="I10438" i="41" s="1"/>
  <c r="I10439" i="41" a="1"/>
  <c r="I10439" i="41" s="1"/>
  <c r="I10440" i="41" a="1"/>
  <c r="I10440" i="41" s="1"/>
  <c r="I10441" i="41" a="1"/>
  <c r="I10441" i="41" s="1"/>
  <c r="I10442" i="41" a="1"/>
  <c r="I10442" i="41" s="1"/>
  <c r="I10443" i="41" a="1"/>
  <c r="I10443" i="41" s="1"/>
  <c r="I10444" i="41" a="1"/>
  <c r="I10444" i="41" s="1"/>
  <c r="I10445" i="41" a="1"/>
  <c r="I10445" i="41" s="1"/>
  <c r="I10446" i="41" a="1"/>
  <c r="I10446" i="41" s="1"/>
  <c r="I10447" i="41" a="1"/>
  <c r="I10447" i="41" s="1"/>
  <c r="I10448" i="41" a="1"/>
  <c r="I10448" i="41" s="1"/>
  <c r="I10449" i="41" a="1"/>
  <c r="I10449" i="41" s="1"/>
  <c r="I10450" i="41" a="1"/>
  <c r="I10450" i="41" s="1"/>
  <c r="I10451" i="41" a="1"/>
  <c r="I10451" i="41" s="1"/>
  <c r="I10452" i="41" a="1"/>
  <c r="I10452" i="41" s="1"/>
  <c r="I10453" i="41" a="1"/>
  <c r="I10453" i="41" s="1"/>
  <c r="I10454" i="41" a="1"/>
  <c r="I10454" i="41" s="1"/>
  <c r="I10455" i="41" a="1"/>
  <c r="I10455" i="41" s="1"/>
  <c r="I10456" i="41" a="1"/>
  <c r="I10456" i="41" s="1"/>
  <c r="I10457" i="41" a="1"/>
  <c r="I10457" i="41" s="1"/>
  <c r="I10458" i="41" a="1"/>
  <c r="I10458" i="41" s="1"/>
  <c r="I10459" i="41" a="1"/>
  <c r="I10459" i="41" s="1"/>
  <c r="I10460" i="41" a="1"/>
  <c r="I10460" i="41" s="1"/>
  <c r="I10461" i="41" a="1"/>
  <c r="I10461" i="41" s="1"/>
  <c r="I10462" i="41" a="1"/>
  <c r="I10462" i="41" s="1"/>
  <c r="I10463" i="41" a="1"/>
  <c r="I10463" i="41" s="1"/>
  <c r="I10464" i="41" a="1"/>
  <c r="I10464" i="41" s="1"/>
  <c r="I10465" i="41" a="1"/>
  <c r="I10465" i="41" s="1"/>
  <c r="I10466" i="41" a="1"/>
  <c r="I10466" i="41" s="1"/>
  <c r="I10467" i="41" a="1"/>
  <c r="I10467" i="41" s="1"/>
  <c r="I10468" i="41" a="1"/>
  <c r="I10468" i="41" s="1"/>
  <c r="I10469" i="41" a="1"/>
  <c r="I10469" i="41" s="1"/>
  <c r="I10470" i="41" a="1"/>
  <c r="I10470" i="41" s="1"/>
  <c r="I10471" i="41" a="1"/>
  <c r="I10471" i="41" s="1"/>
  <c r="I10472" i="41" a="1"/>
  <c r="I10472" i="41" s="1"/>
  <c r="I10473" i="41" a="1"/>
  <c r="I10473" i="41" s="1"/>
  <c r="I10474" i="41" a="1"/>
  <c r="I10474" i="41" s="1"/>
  <c r="I10475" i="41" a="1"/>
  <c r="I10475" i="41" s="1"/>
  <c r="I10476" i="41" a="1"/>
  <c r="I10476" i="41" s="1"/>
  <c r="I10477" i="41" a="1"/>
  <c r="I10477" i="41" s="1"/>
  <c r="I10478" i="41" a="1"/>
  <c r="I10478" i="41" s="1"/>
  <c r="I10479" i="41" a="1"/>
  <c r="I10479" i="41" s="1"/>
  <c r="I10480" i="41" a="1"/>
  <c r="I10480" i="41" s="1"/>
  <c r="I10481" i="41" a="1"/>
  <c r="I10481" i="41" s="1"/>
  <c r="I10482" i="41" a="1"/>
  <c r="I10482" i="41" s="1"/>
  <c r="I10483" i="41" a="1"/>
  <c r="I10483" i="41" s="1"/>
  <c r="I10484" i="41" a="1"/>
  <c r="I10484" i="41" s="1"/>
  <c r="I10485" i="41" a="1"/>
  <c r="I10485" i="41" s="1"/>
  <c r="I10486" i="41" a="1"/>
  <c r="I10486" i="41" s="1"/>
  <c r="I10487" i="41" a="1"/>
  <c r="I10487" i="41" s="1"/>
  <c r="I10488" i="41" a="1"/>
  <c r="I10488" i="41" s="1"/>
  <c r="I10489" i="41" a="1"/>
  <c r="I10489" i="41" s="1"/>
  <c r="I10490" i="41" a="1"/>
  <c r="I10490" i="41" s="1"/>
  <c r="I10491" i="41" a="1"/>
  <c r="I10491" i="41" s="1"/>
  <c r="I10492" i="41" a="1"/>
  <c r="I10492" i="41" s="1"/>
  <c r="I10493" i="41" a="1"/>
  <c r="I10493" i="41" s="1"/>
  <c r="I10494" i="41" a="1"/>
  <c r="I10494" i="41" s="1"/>
  <c r="I10495" i="41" a="1"/>
  <c r="I10495" i="41" s="1"/>
  <c r="I10496" i="41" a="1"/>
  <c r="I10496" i="41" s="1"/>
  <c r="I10497" i="41" a="1"/>
  <c r="I10497" i="41" s="1"/>
  <c r="I10498" i="41" a="1"/>
  <c r="I10498" i="41" s="1"/>
  <c r="I10499" i="41" a="1"/>
  <c r="I10499" i="41" s="1"/>
  <c r="I10500" i="41" a="1"/>
  <c r="I10500" i="41" s="1"/>
  <c r="I10501" i="41" a="1"/>
  <c r="I10501" i="41" s="1"/>
  <c r="I10502" i="41" a="1"/>
  <c r="I10502" i="41" s="1"/>
  <c r="I10503" i="41" a="1"/>
  <c r="I10503" i="41" s="1"/>
  <c r="I10504" i="41" a="1"/>
  <c r="I10504" i="41" s="1"/>
  <c r="I10505" i="41" a="1"/>
  <c r="I10505" i="41" s="1"/>
  <c r="I10506" i="41" a="1"/>
  <c r="I10506" i="41" s="1"/>
  <c r="I10507" i="41" a="1"/>
  <c r="I10507" i="41" s="1"/>
  <c r="I10508" i="41" a="1"/>
  <c r="I10508" i="41" s="1"/>
  <c r="I10509" i="41" a="1"/>
  <c r="I10509" i="41" s="1"/>
  <c r="I10510" i="41" a="1"/>
  <c r="I10510" i="41" s="1"/>
  <c r="I10511" i="41" a="1"/>
  <c r="I10511" i="41" s="1"/>
  <c r="I10512" i="41" a="1"/>
  <c r="I10512" i="41" s="1"/>
  <c r="I10513" i="41" a="1"/>
  <c r="I10513" i="41" s="1"/>
  <c r="I10514" i="41" a="1"/>
  <c r="I10514" i="41" s="1"/>
  <c r="I10515" i="41" a="1"/>
  <c r="I10515" i="41" s="1"/>
  <c r="I10516" i="41" a="1"/>
  <c r="I10516" i="41" s="1"/>
  <c r="I10517" i="41" a="1"/>
  <c r="I10517" i="41" s="1"/>
  <c r="I10518" i="41" a="1"/>
  <c r="I10518" i="41" s="1"/>
  <c r="I10519" i="41" a="1"/>
  <c r="I10519" i="41" s="1"/>
  <c r="I10520" i="41" a="1"/>
  <c r="I10520" i="41" s="1"/>
  <c r="I10521" i="41" a="1"/>
  <c r="I10521" i="41" s="1"/>
  <c r="I10522" i="41" a="1"/>
  <c r="I10522" i="41" s="1"/>
  <c r="I10523" i="41" a="1"/>
  <c r="I10523" i="41" s="1"/>
  <c r="I10524" i="41" a="1"/>
  <c r="I10524" i="41" s="1"/>
  <c r="I10525" i="41" a="1"/>
  <c r="I10525" i="41" s="1"/>
  <c r="I10526" i="41" a="1"/>
  <c r="I10526" i="41" s="1"/>
  <c r="I10527" i="41" a="1"/>
  <c r="I10527" i="41" s="1"/>
  <c r="I10528" i="41" a="1"/>
  <c r="I10528" i="41" s="1"/>
  <c r="I10529" i="41" a="1"/>
  <c r="I10529" i="41" s="1"/>
  <c r="I10530" i="41" a="1"/>
  <c r="I10530" i="41" s="1"/>
  <c r="I10531" i="41" a="1"/>
  <c r="I10531" i="41" s="1"/>
  <c r="I10532" i="41" a="1"/>
  <c r="I10532" i="41" s="1"/>
  <c r="I10533" i="41" a="1"/>
  <c r="I10533" i="41" s="1"/>
  <c r="I10534" i="41" a="1"/>
  <c r="I10534" i="41" s="1"/>
  <c r="I10535" i="41" a="1"/>
  <c r="I10535" i="41" s="1"/>
  <c r="I10536" i="41" a="1"/>
  <c r="I10536" i="41" s="1"/>
  <c r="I10537" i="41" a="1"/>
  <c r="I10537" i="41" s="1"/>
  <c r="I10538" i="41" a="1"/>
  <c r="I10538" i="41" s="1"/>
  <c r="I10539" i="41" a="1"/>
  <c r="I10539" i="41" s="1"/>
  <c r="I10540" i="41" a="1"/>
  <c r="I10540" i="41" s="1"/>
  <c r="I10541" i="41" a="1"/>
  <c r="I10541" i="41" s="1"/>
  <c r="I10542" i="41" a="1"/>
  <c r="I10542" i="41" s="1"/>
  <c r="I10543" i="41" a="1"/>
  <c r="I10543" i="41" s="1"/>
  <c r="I10544" i="41" a="1"/>
  <c r="I10544" i="41" s="1"/>
  <c r="I10545" i="41" a="1"/>
  <c r="I10545" i="41" s="1"/>
  <c r="I10546" i="41" a="1"/>
  <c r="I10546" i="41" s="1"/>
  <c r="I10547" i="41" a="1"/>
  <c r="I10547" i="41" s="1"/>
  <c r="I10548" i="41" a="1"/>
  <c r="I10548" i="41" s="1"/>
  <c r="I10549" i="41" a="1"/>
  <c r="I10549" i="41" s="1"/>
  <c r="I10550" i="41" a="1"/>
  <c r="I10550" i="41" s="1"/>
  <c r="I10551" i="41" a="1"/>
  <c r="I10551" i="41" s="1"/>
  <c r="I10552" i="41" a="1"/>
  <c r="I10552" i="41" s="1"/>
  <c r="I10553" i="41" a="1"/>
  <c r="I10553" i="41" s="1"/>
  <c r="I10554" i="41" a="1"/>
  <c r="I10554" i="41" s="1"/>
  <c r="I10555" i="41" a="1"/>
  <c r="I10555" i="41" s="1"/>
  <c r="I10556" i="41" a="1"/>
  <c r="I10556" i="41" s="1"/>
  <c r="I10557" i="41" a="1"/>
  <c r="I10557" i="41" s="1"/>
  <c r="I10558" i="41" a="1"/>
  <c r="I10558" i="41" s="1"/>
  <c r="I10559" i="41" a="1"/>
  <c r="I10559" i="41" s="1"/>
  <c r="I10560" i="41" a="1"/>
  <c r="I10560" i="41" s="1"/>
  <c r="I10561" i="41" a="1"/>
  <c r="I10561" i="41" s="1"/>
  <c r="I10562" i="41" a="1"/>
  <c r="I10562" i="41" s="1"/>
  <c r="I10563" i="41" a="1"/>
  <c r="I10563" i="41" s="1"/>
  <c r="I10564" i="41" a="1"/>
  <c r="I10564" i="41" s="1"/>
  <c r="I10565" i="41" a="1"/>
  <c r="I10565" i="41" s="1"/>
  <c r="I10566" i="41" a="1"/>
  <c r="I10566" i="41" s="1"/>
  <c r="I10567" i="41" a="1"/>
  <c r="I10567" i="41" s="1"/>
  <c r="I10568" i="41" a="1"/>
  <c r="I10568" i="41" s="1"/>
  <c r="I10569" i="41" a="1"/>
  <c r="I10569" i="41" s="1"/>
  <c r="I10570" i="41" a="1"/>
  <c r="I10570" i="41" s="1"/>
  <c r="I10571" i="41" a="1"/>
  <c r="I10571" i="41" s="1"/>
  <c r="I10572" i="41" a="1"/>
  <c r="I10572" i="41" s="1"/>
  <c r="I10573" i="41" a="1"/>
  <c r="I10573" i="41" s="1"/>
  <c r="I10574" i="41" a="1"/>
  <c r="I10574" i="41" s="1"/>
  <c r="I10575" i="41" a="1"/>
  <c r="I10575" i="41" s="1"/>
  <c r="I10576" i="41" a="1"/>
  <c r="I10576" i="41" s="1"/>
  <c r="I10577" i="41" a="1"/>
  <c r="I10577" i="41" s="1"/>
  <c r="I10578" i="41" a="1"/>
  <c r="I10578" i="41" s="1"/>
  <c r="I10579" i="41" a="1"/>
  <c r="I10579" i="41" s="1"/>
  <c r="I10580" i="41" a="1"/>
  <c r="I10580" i="41" s="1"/>
  <c r="I10581" i="41" a="1"/>
  <c r="I10581" i="41" s="1"/>
  <c r="I10582" i="41" a="1"/>
  <c r="I10582" i="41" s="1"/>
  <c r="I10583" i="41" a="1"/>
  <c r="I10583" i="41" s="1"/>
  <c r="I10584" i="41" a="1"/>
  <c r="I10584" i="41" s="1"/>
  <c r="I10585" i="41" a="1"/>
  <c r="I10585" i="41" s="1"/>
  <c r="I10586" i="41" a="1"/>
  <c r="I10586" i="41" s="1"/>
  <c r="I10587" i="41" a="1"/>
  <c r="I10587" i="41" s="1"/>
  <c r="I10588" i="41" a="1"/>
  <c r="I10588" i="41" s="1"/>
  <c r="I10589" i="41" a="1"/>
  <c r="I10589" i="41" s="1"/>
  <c r="I10590" i="41" a="1"/>
  <c r="I10590" i="41" s="1"/>
  <c r="I10591" i="41" a="1"/>
  <c r="I10591" i="41" s="1"/>
  <c r="I10592" i="41" a="1"/>
  <c r="I10592" i="41" s="1"/>
  <c r="I10593" i="41" a="1"/>
  <c r="I10593" i="41" s="1"/>
  <c r="I10594" i="41" a="1"/>
  <c r="I10594" i="41" s="1"/>
  <c r="I10595" i="41" a="1"/>
  <c r="I10595" i="41" s="1"/>
  <c r="I10596" i="41" a="1"/>
  <c r="I10596" i="41" s="1"/>
  <c r="I10597" i="41" a="1"/>
  <c r="I10597" i="41" s="1"/>
  <c r="I10598" i="41" a="1"/>
  <c r="I10598" i="41" s="1"/>
  <c r="I10599" i="41" a="1"/>
  <c r="I10599" i="41" s="1"/>
  <c r="I10600" i="41" a="1"/>
  <c r="I10600" i="41" s="1"/>
  <c r="I10601" i="41" a="1"/>
  <c r="I10601" i="41" s="1"/>
  <c r="I10602" i="41" a="1"/>
  <c r="I10602" i="41" s="1"/>
  <c r="I10603" i="41" a="1"/>
  <c r="I10603" i="41" s="1"/>
  <c r="I10604" i="41" a="1"/>
  <c r="I10604" i="41" s="1"/>
  <c r="I10605" i="41" a="1"/>
  <c r="I10605" i="41" s="1"/>
  <c r="I10606" i="41" a="1"/>
  <c r="I10606" i="41" s="1"/>
  <c r="I10607" i="41" a="1"/>
  <c r="I10607" i="41" s="1"/>
  <c r="I10608" i="41" a="1"/>
  <c r="I10608" i="41" s="1"/>
  <c r="I10609" i="41" a="1"/>
  <c r="I10609" i="41" s="1"/>
  <c r="I10610" i="41" a="1"/>
  <c r="I10610" i="41" s="1"/>
  <c r="I10611" i="41" a="1"/>
  <c r="I10611" i="41" s="1"/>
  <c r="I10612" i="41" a="1"/>
  <c r="I10612" i="41" s="1"/>
  <c r="I10613" i="41" a="1"/>
  <c r="I10613" i="41" s="1"/>
  <c r="I10614" i="41" a="1"/>
  <c r="I10614" i="41" s="1"/>
  <c r="I10615" i="41" a="1"/>
  <c r="I10615" i="41" s="1"/>
  <c r="I10616" i="41" a="1"/>
  <c r="I10616" i="41" s="1"/>
  <c r="I10617" i="41" a="1"/>
  <c r="I10617" i="41" s="1"/>
  <c r="I10618" i="41" a="1"/>
  <c r="I10618" i="41" s="1"/>
  <c r="I10619" i="41" a="1"/>
  <c r="I10619" i="41" s="1"/>
  <c r="I10620" i="41" a="1"/>
  <c r="I10620" i="41" s="1"/>
  <c r="I10621" i="41" a="1"/>
  <c r="I10621" i="41" s="1"/>
  <c r="I10622" i="41" a="1"/>
  <c r="I10622" i="41" s="1"/>
  <c r="I10623" i="41" a="1"/>
  <c r="I10623" i="41" s="1"/>
  <c r="I10624" i="41" a="1"/>
  <c r="I10624" i="41" s="1"/>
  <c r="I10625" i="41" a="1"/>
  <c r="I10625" i="41" s="1"/>
  <c r="I10626" i="41" a="1"/>
  <c r="I10626" i="41" s="1"/>
  <c r="I10627" i="41" a="1"/>
  <c r="I10627" i="41" s="1"/>
  <c r="I10628" i="41" a="1"/>
  <c r="I10628" i="41" s="1"/>
  <c r="I10629" i="41" a="1"/>
  <c r="I10629" i="41" s="1"/>
  <c r="I10630" i="41" a="1"/>
  <c r="I10630" i="41" s="1"/>
  <c r="I10631" i="41" a="1"/>
  <c r="I10631" i="41" s="1"/>
  <c r="I10632" i="41" a="1"/>
  <c r="I10632" i="41" s="1"/>
  <c r="I10633" i="41" a="1"/>
  <c r="I10633" i="41" s="1"/>
  <c r="I10634" i="41" a="1"/>
  <c r="I10634" i="41" s="1"/>
  <c r="I10635" i="41" a="1"/>
  <c r="I10635" i="41" s="1"/>
  <c r="I10636" i="41" a="1"/>
  <c r="I10636" i="41" s="1"/>
  <c r="I10637" i="41" a="1"/>
  <c r="I10637" i="41" s="1"/>
  <c r="I10638" i="41" a="1"/>
  <c r="I10638" i="41" s="1"/>
  <c r="I10639" i="41" a="1"/>
  <c r="I10639" i="41" s="1"/>
  <c r="I10640" i="41" a="1"/>
  <c r="I10640" i="41" s="1"/>
  <c r="I10641" i="41" a="1"/>
  <c r="I10641" i="41" s="1"/>
  <c r="I10642" i="41" a="1"/>
  <c r="I10642" i="41" s="1"/>
  <c r="I10643" i="41" a="1"/>
  <c r="I10643" i="41" s="1"/>
  <c r="I10644" i="41" a="1"/>
  <c r="I10644" i="41" s="1"/>
  <c r="I10645" i="41" a="1"/>
  <c r="I10645" i="41" s="1"/>
  <c r="I10646" i="41" a="1"/>
  <c r="I10646" i="41" s="1"/>
  <c r="I10647" i="41" a="1"/>
  <c r="I10647" i="41" s="1"/>
  <c r="I10648" i="41" a="1"/>
  <c r="I10648" i="41" s="1"/>
  <c r="I10649" i="41" a="1"/>
  <c r="I10649" i="41" s="1"/>
  <c r="I10650" i="41" a="1"/>
  <c r="I10650" i="41" s="1"/>
  <c r="I10651" i="41" a="1"/>
  <c r="I10651" i="41" s="1"/>
  <c r="I10652" i="41" a="1"/>
  <c r="I10652" i="41" s="1"/>
  <c r="I10653" i="41" a="1"/>
  <c r="I10653" i="41" s="1"/>
  <c r="I10654" i="41" a="1"/>
  <c r="I10654" i="41" s="1"/>
  <c r="I10655" i="41" a="1"/>
  <c r="I10655" i="41" s="1"/>
  <c r="I10656" i="41" a="1"/>
  <c r="I10656" i="41" s="1"/>
  <c r="I10657" i="41" a="1"/>
  <c r="I10657" i="41" s="1"/>
  <c r="I10658" i="41" a="1"/>
  <c r="I10658" i="41" s="1"/>
  <c r="I10659" i="41" a="1"/>
  <c r="I10659" i="41" s="1"/>
  <c r="I10660" i="41" a="1"/>
  <c r="I10660" i="41" s="1"/>
  <c r="I10661" i="41" a="1"/>
  <c r="I10661" i="41" s="1"/>
  <c r="I10662" i="41" a="1"/>
  <c r="I10662" i="41" s="1"/>
  <c r="I10663" i="41" a="1"/>
  <c r="I10663" i="41" s="1"/>
  <c r="I10664" i="41" a="1"/>
  <c r="I10664" i="41" s="1"/>
  <c r="I10665" i="41" a="1"/>
  <c r="I10665" i="41" s="1"/>
  <c r="I10666" i="41" a="1"/>
  <c r="I10666" i="41" s="1"/>
  <c r="I10667" i="41" a="1"/>
  <c r="I10667" i="41" s="1"/>
  <c r="I10668" i="41" a="1"/>
  <c r="I10668" i="41" s="1"/>
  <c r="I10669" i="41" a="1"/>
  <c r="I10669" i="41" s="1"/>
  <c r="I10670" i="41" a="1"/>
  <c r="I10670" i="41" s="1"/>
  <c r="I10671" i="41" a="1"/>
  <c r="I10671" i="41" s="1"/>
  <c r="I10672" i="41" a="1"/>
  <c r="I10672" i="41" s="1"/>
  <c r="I10673" i="41" a="1"/>
  <c r="I10673" i="41" s="1"/>
  <c r="I10674" i="41" a="1"/>
  <c r="I10674" i="41" s="1"/>
  <c r="I10675" i="41" a="1"/>
  <c r="I10675" i="41" s="1"/>
  <c r="I10676" i="41" a="1"/>
  <c r="I10676" i="41" s="1"/>
  <c r="I10677" i="41" a="1"/>
  <c r="I10677" i="41" s="1"/>
  <c r="I10678" i="41" a="1"/>
  <c r="I10678" i="41" s="1"/>
  <c r="I10679" i="41" a="1"/>
  <c r="I10679" i="41" s="1"/>
  <c r="I10680" i="41" a="1"/>
  <c r="I10680" i="41" s="1"/>
  <c r="I10681" i="41" a="1"/>
  <c r="I10681" i="41" s="1"/>
  <c r="I10682" i="41" a="1"/>
  <c r="I10682" i="41" s="1"/>
  <c r="I10683" i="41" a="1"/>
  <c r="I10683" i="41" s="1"/>
  <c r="I10684" i="41" a="1"/>
  <c r="I10684" i="41" s="1"/>
  <c r="I10685" i="41" a="1"/>
  <c r="I10685" i="41" s="1"/>
  <c r="I10686" i="41" a="1"/>
  <c r="I10686" i="41" s="1"/>
  <c r="I10687" i="41" a="1"/>
  <c r="I10687" i="41" s="1"/>
  <c r="I10688" i="41" a="1"/>
  <c r="I10688" i="41" s="1"/>
  <c r="I10689" i="41" a="1"/>
  <c r="I10689" i="41" s="1"/>
  <c r="I10690" i="41" a="1"/>
  <c r="I10690" i="41" s="1"/>
  <c r="I10691" i="41" a="1"/>
  <c r="I10691" i="41" s="1"/>
  <c r="I10692" i="41" a="1"/>
  <c r="I10692" i="41" s="1"/>
  <c r="I10693" i="41" a="1"/>
  <c r="I10693" i="41" s="1"/>
  <c r="I10694" i="41" a="1"/>
  <c r="I10694" i="41" s="1"/>
  <c r="I10695" i="41" a="1"/>
  <c r="I10695" i="41" s="1"/>
  <c r="I10696" i="41" a="1"/>
  <c r="I10696" i="41" s="1"/>
  <c r="I10697" i="41" a="1"/>
  <c r="I10697" i="41" s="1"/>
  <c r="I10698" i="41" a="1"/>
  <c r="I10698" i="41" s="1"/>
  <c r="I10699" i="41" a="1"/>
  <c r="I10699" i="41" s="1"/>
  <c r="I10700" i="41" a="1"/>
  <c r="I10700" i="41" s="1"/>
  <c r="I10701" i="41" a="1"/>
  <c r="I10701" i="41" s="1"/>
  <c r="I10702" i="41" a="1"/>
  <c r="I10702" i="41" s="1"/>
  <c r="I10703" i="41" a="1"/>
  <c r="I10703" i="41" s="1"/>
  <c r="I10704" i="41" a="1"/>
  <c r="I10704" i="41" s="1"/>
  <c r="I10705" i="41" a="1"/>
  <c r="I10705" i="41" s="1"/>
  <c r="I10706" i="41" a="1"/>
  <c r="I10706" i="41" s="1"/>
  <c r="I10707" i="41" a="1"/>
  <c r="I10707" i="41" s="1"/>
  <c r="I10708" i="41" a="1"/>
  <c r="I10708" i="41" s="1"/>
  <c r="I10709" i="41" a="1"/>
  <c r="I10709" i="41" s="1"/>
  <c r="I10710" i="41" a="1"/>
  <c r="I10710" i="41" s="1"/>
  <c r="I10711" i="41" a="1"/>
  <c r="I10711" i="41" s="1"/>
  <c r="I10712" i="41" a="1"/>
  <c r="I10712" i="41" s="1"/>
  <c r="I10713" i="41" a="1"/>
  <c r="I10713" i="41" s="1"/>
  <c r="I10714" i="41" a="1"/>
  <c r="I10714" i="41" s="1"/>
  <c r="I10715" i="41" a="1"/>
  <c r="I10715" i="41" s="1"/>
  <c r="I10716" i="41" a="1"/>
  <c r="I10716" i="41" s="1"/>
  <c r="I10717" i="41" a="1"/>
  <c r="I10717" i="41" s="1"/>
  <c r="I10718" i="41" a="1"/>
  <c r="I10718" i="41" s="1"/>
  <c r="I10719" i="41" a="1"/>
  <c r="I10719" i="41" s="1"/>
  <c r="I10720" i="41" a="1"/>
  <c r="I10720" i="41" s="1"/>
  <c r="I10721" i="41" a="1"/>
  <c r="I10721" i="41" s="1"/>
  <c r="I10722" i="41" a="1"/>
  <c r="I10722" i="41" s="1"/>
  <c r="I10723" i="41" a="1"/>
  <c r="I10723" i="41" s="1"/>
  <c r="I10724" i="41" a="1"/>
  <c r="I10724" i="41" s="1"/>
  <c r="I10725" i="41" a="1"/>
  <c r="I10725" i="41" s="1"/>
  <c r="I10726" i="41" a="1"/>
  <c r="I10726" i="41" s="1"/>
  <c r="I10727" i="41" a="1"/>
  <c r="I10727" i="41" s="1"/>
  <c r="I10728" i="41" a="1"/>
  <c r="I10728" i="41" s="1"/>
  <c r="I10729" i="41" a="1"/>
  <c r="I10729" i="41" s="1"/>
  <c r="I10730" i="41" a="1"/>
  <c r="I10730" i="41" s="1"/>
  <c r="I10731" i="41" a="1"/>
  <c r="I10731" i="41" s="1"/>
  <c r="I10732" i="41" a="1"/>
  <c r="I10732" i="41" s="1"/>
  <c r="I10733" i="41" a="1"/>
  <c r="I10733" i="41" s="1"/>
  <c r="I10734" i="41" a="1"/>
  <c r="I10734" i="41" s="1"/>
  <c r="I10735" i="41" a="1"/>
  <c r="I10735" i="41" s="1"/>
  <c r="I10736" i="41" a="1"/>
  <c r="I10736" i="41" s="1"/>
  <c r="I10737" i="41" a="1"/>
  <c r="I10737" i="41" s="1"/>
  <c r="I10738" i="41" a="1"/>
  <c r="I10738" i="41" s="1"/>
  <c r="I10739" i="41" a="1"/>
  <c r="I10739" i="41" s="1"/>
  <c r="I10740" i="41" a="1"/>
  <c r="I10740" i="41" s="1"/>
  <c r="I10741" i="41" a="1"/>
  <c r="I10741" i="41" s="1"/>
  <c r="I10742" i="41" a="1"/>
  <c r="I10742" i="41" s="1"/>
  <c r="I10743" i="41" a="1"/>
  <c r="I10743" i="41" s="1"/>
  <c r="I10744" i="41" a="1"/>
  <c r="I10744" i="41" s="1"/>
  <c r="I10745" i="41" a="1"/>
  <c r="I10745" i="41" s="1"/>
  <c r="I10746" i="41" a="1"/>
  <c r="I10746" i="41" s="1"/>
  <c r="I10747" i="41" a="1"/>
  <c r="I10747" i="41" s="1"/>
  <c r="I10748" i="41" a="1"/>
  <c r="I10748" i="41" s="1"/>
  <c r="I10749" i="41" a="1"/>
  <c r="I10749" i="41" s="1"/>
  <c r="I10750" i="41" a="1"/>
  <c r="I10750" i="41" s="1"/>
  <c r="I10751" i="41" a="1"/>
  <c r="I10751" i="41" s="1"/>
  <c r="I10752" i="41" a="1"/>
  <c r="I10752" i="41" s="1"/>
  <c r="I10753" i="41" a="1"/>
  <c r="I10753" i="41" s="1"/>
  <c r="I10754" i="41" a="1"/>
  <c r="I10754" i="41" s="1"/>
  <c r="I10755" i="41" a="1"/>
  <c r="I10755" i="41" s="1"/>
  <c r="I10756" i="41" a="1"/>
  <c r="I10756" i="41" s="1"/>
  <c r="I10757" i="41" a="1"/>
  <c r="I10757" i="41" s="1"/>
  <c r="I10758" i="41" a="1"/>
  <c r="I10758" i="41" s="1"/>
  <c r="I10759" i="41" a="1"/>
  <c r="I10759" i="41" s="1"/>
  <c r="I10760" i="41" a="1"/>
  <c r="I10760" i="41" s="1"/>
  <c r="I10761" i="41" a="1"/>
  <c r="I10761" i="41" s="1"/>
  <c r="I10762" i="41" a="1"/>
  <c r="I10762" i="41" s="1"/>
  <c r="I10763" i="41" a="1"/>
  <c r="I10763" i="41" s="1"/>
  <c r="I10764" i="41" a="1"/>
  <c r="I10764" i="41" s="1"/>
  <c r="I10765" i="41" a="1"/>
  <c r="I10765" i="41" s="1"/>
  <c r="I10766" i="41" a="1"/>
  <c r="I10766" i="41" s="1"/>
  <c r="I10767" i="41" a="1"/>
  <c r="I10767" i="41" s="1"/>
  <c r="I10768" i="41" a="1"/>
  <c r="I10768" i="41" s="1"/>
  <c r="I10769" i="41" a="1"/>
  <c r="I10769" i="41" s="1"/>
  <c r="I10770" i="41" a="1"/>
  <c r="I10770" i="41" s="1"/>
  <c r="I10771" i="41" a="1"/>
  <c r="I10771" i="41" s="1"/>
  <c r="I10772" i="41" a="1"/>
  <c r="I10772" i="41" s="1"/>
  <c r="I10773" i="41" a="1"/>
  <c r="I10773" i="41" s="1"/>
  <c r="I10774" i="41" a="1"/>
  <c r="I10774" i="41" s="1"/>
  <c r="I10775" i="41" a="1"/>
  <c r="I10775" i="41" s="1"/>
  <c r="I10776" i="41" a="1"/>
  <c r="I10776" i="41" s="1"/>
  <c r="I10777" i="41" a="1"/>
  <c r="I10777" i="41" s="1"/>
  <c r="I10778" i="41" a="1"/>
  <c r="I10778" i="41" s="1"/>
  <c r="I10779" i="41" a="1"/>
  <c r="I10779" i="41" s="1"/>
  <c r="I10780" i="41" a="1"/>
  <c r="I10780" i="41" s="1"/>
  <c r="I10781" i="41" a="1"/>
  <c r="I10781" i="41" s="1"/>
  <c r="I10782" i="41" a="1"/>
  <c r="I10782" i="41" s="1"/>
  <c r="I10783" i="41" a="1"/>
  <c r="I10783" i="41" s="1"/>
  <c r="I10784" i="41" a="1"/>
  <c r="I10784" i="41" s="1"/>
  <c r="I10785" i="41" a="1"/>
  <c r="I10785" i="41" s="1"/>
  <c r="I10786" i="41" a="1"/>
  <c r="I10786" i="41" s="1"/>
  <c r="I10787" i="41" a="1"/>
  <c r="I10787" i="41" s="1"/>
  <c r="I10788" i="41" a="1"/>
  <c r="I10788" i="41" s="1"/>
  <c r="I10789" i="41" a="1"/>
  <c r="I10789" i="41" s="1"/>
  <c r="I10790" i="41" a="1"/>
  <c r="I10790" i="41" s="1"/>
  <c r="I10791" i="41" a="1"/>
  <c r="I10791" i="41" s="1"/>
  <c r="I10792" i="41" a="1"/>
  <c r="I10792" i="41" s="1"/>
  <c r="I10793" i="41" a="1"/>
  <c r="I10793" i="41" s="1"/>
  <c r="I10794" i="41" a="1"/>
  <c r="I10794" i="41" s="1"/>
  <c r="I10795" i="41" a="1"/>
  <c r="I10795" i="41" s="1"/>
  <c r="I10796" i="41" a="1"/>
  <c r="I10796" i="41" s="1"/>
  <c r="I10797" i="41" a="1"/>
  <c r="I10797" i="41" s="1"/>
  <c r="I10798" i="41" a="1"/>
  <c r="I10798" i="41" s="1"/>
  <c r="I10799" i="41" a="1"/>
  <c r="I10799" i="41" s="1"/>
  <c r="I10800" i="41" a="1"/>
  <c r="I10800" i="41" s="1"/>
  <c r="I10801" i="41" a="1"/>
  <c r="I10801" i="41" s="1"/>
  <c r="I10802" i="41" a="1"/>
  <c r="I10802" i="41" s="1"/>
  <c r="I10803" i="41" a="1"/>
  <c r="I10803" i="41" s="1"/>
  <c r="I10804" i="41" a="1"/>
  <c r="I10804" i="41" s="1"/>
  <c r="I10805" i="41" a="1"/>
  <c r="I10805" i="41" s="1"/>
  <c r="I10806" i="41" a="1"/>
  <c r="I10806" i="41" s="1"/>
  <c r="I10807" i="41" a="1"/>
  <c r="I10807" i="41" s="1"/>
  <c r="I10808" i="41" a="1"/>
  <c r="I10808" i="41" s="1"/>
  <c r="I10809" i="41" a="1"/>
  <c r="I10809" i="41" s="1"/>
  <c r="I10810" i="41" a="1"/>
  <c r="I10810" i="41" s="1"/>
  <c r="I10811" i="41" a="1"/>
  <c r="I10811" i="41" s="1"/>
  <c r="I10812" i="41" a="1"/>
  <c r="I10812" i="41" s="1"/>
  <c r="I10813" i="41" a="1"/>
  <c r="I10813" i="41" s="1"/>
  <c r="I10814" i="41" a="1"/>
  <c r="I10814" i="41" s="1"/>
  <c r="I10815" i="41" a="1"/>
  <c r="I10815" i="41" s="1"/>
  <c r="I10816" i="41" a="1"/>
  <c r="I10816" i="41" s="1"/>
  <c r="I10817" i="41" a="1"/>
  <c r="I10817" i="41" s="1"/>
  <c r="I10818" i="41" a="1"/>
  <c r="I10818" i="41" s="1"/>
  <c r="I10819" i="41" a="1"/>
  <c r="I10819" i="41" s="1"/>
  <c r="I10820" i="41" a="1"/>
  <c r="I10820" i="41" s="1"/>
  <c r="I10821" i="41" a="1"/>
  <c r="I10821" i="41" s="1"/>
  <c r="I10822" i="41" a="1"/>
  <c r="I10822" i="41" s="1"/>
  <c r="I10823" i="41" a="1"/>
  <c r="I10823" i="41" s="1"/>
  <c r="I10824" i="41" a="1"/>
  <c r="I10824" i="41" s="1"/>
  <c r="I10825" i="41" a="1"/>
  <c r="I10825" i="41" s="1"/>
  <c r="I10826" i="41" a="1"/>
  <c r="I10826" i="41" s="1"/>
  <c r="I10827" i="41" a="1"/>
  <c r="I10827" i="41" s="1"/>
  <c r="I10828" i="41" a="1"/>
  <c r="I10828" i="41" s="1"/>
  <c r="I10829" i="41" a="1"/>
  <c r="I10829" i="41" s="1"/>
  <c r="I10830" i="41" a="1"/>
  <c r="I10830" i="41" s="1"/>
  <c r="I10831" i="41" a="1"/>
  <c r="I10831" i="41" s="1"/>
  <c r="I10832" i="41" a="1"/>
  <c r="I10832" i="41" s="1"/>
  <c r="I10833" i="41" a="1"/>
  <c r="I10833" i="41" s="1"/>
  <c r="I10834" i="41" a="1"/>
  <c r="I10834" i="41" s="1"/>
  <c r="I10835" i="41" a="1"/>
  <c r="I10835" i="41" s="1"/>
  <c r="I10836" i="41" a="1"/>
  <c r="I10836" i="41" s="1"/>
  <c r="I10837" i="41" a="1"/>
  <c r="I10837" i="41" s="1"/>
  <c r="I10838" i="41" a="1"/>
  <c r="I10838" i="41" s="1"/>
  <c r="I10839" i="41" a="1"/>
  <c r="I10839" i="41" s="1"/>
  <c r="I10840" i="41" a="1"/>
  <c r="I10840" i="41" s="1"/>
  <c r="I10841" i="41" a="1"/>
  <c r="I10841" i="41" s="1"/>
  <c r="I10842" i="41" a="1"/>
  <c r="I10842" i="41" s="1"/>
  <c r="I10843" i="41" a="1"/>
  <c r="I10843" i="41" s="1"/>
  <c r="I10844" i="41" a="1"/>
  <c r="I10844" i="41" s="1"/>
  <c r="I10845" i="41" a="1"/>
  <c r="I10845" i="41" s="1"/>
  <c r="I10846" i="41" a="1"/>
  <c r="I10846" i="41" s="1"/>
  <c r="I10847" i="41" a="1"/>
  <c r="I10847" i="41" s="1"/>
  <c r="I10848" i="41" a="1"/>
  <c r="I10848" i="41" s="1"/>
  <c r="I10849" i="41" a="1"/>
  <c r="I10849" i="41" s="1"/>
  <c r="I10850" i="41" a="1"/>
  <c r="I10850" i="41" s="1"/>
  <c r="I10851" i="41" a="1"/>
  <c r="I10851" i="41" s="1"/>
  <c r="I10852" i="41" a="1"/>
  <c r="I10852" i="41" s="1"/>
  <c r="I10853" i="41" a="1"/>
  <c r="I10853" i="41" s="1"/>
  <c r="I10854" i="41" a="1"/>
  <c r="I10854" i="41" s="1"/>
  <c r="I10855" i="41" a="1"/>
  <c r="I10855" i="41" s="1"/>
  <c r="I10856" i="41" a="1"/>
  <c r="I10856" i="41" s="1"/>
  <c r="I10857" i="41" a="1"/>
  <c r="I10857" i="41" s="1"/>
  <c r="I10858" i="41" a="1"/>
  <c r="I10858" i="41" s="1"/>
  <c r="I10859" i="41" a="1"/>
  <c r="I10859" i="41" s="1"/>
  <c r="I10860" i="41" a="1"/>
  <c r="I10860" i="41" s="1"/>
  <c r="I10861" i="41" a="1"/>
  <c r="I10861" i="41" s="1"/>
  <c r="I10862" i="41" a="1"/>
  <c r="I10862" i="41" s="1"/>
  <c r="I10863" i="41" a="1"/>
  <c r="I10863" i="41" s="1"/>
  <c r="I10864" i="41" a="1"/>
  <c r="I10864" i="41" s="1"/>
  <c r="I10865" i="41" a="1"/>
  <c r="I10865" i="41" s="1"/>
  <c r="I10866" i="41" a="1"/>
  <c r="I10866" i="41" s="1"/>
  <c r="I10867" i="41" a="1"/>
  <c r="I10867" i="41" s="1"/>
  <c r="I10868" i="41" a="1"/>
  <c r="I10868" i="41" s="1"/>
  <c r="I10869" i="41" a="1"/>
  <c r="I10869" i="41" s="1"/>
  <c r="I10870" i="41" a="1"/>
  <c r="I10870" i="41" s="1"/>
  <c r="I10871" i="41" a="1"/>
  <c r="I10871" i="41" s="1"/>
  <c r="I10872" i="41" a="1"/>
  <c r="I10872" i="41" s="1"/>
  <c r="I10873" i="41" a="1"/>
  <c r="I10873" i="41" s="1"/>
  <c r="I10874" i="41" a="1"/>
  <c r="I10874" i="41" s="1"/>
  <c r="I10875" i="41" a="1"/>
  <c r="I10875" i="41" s="1"/>
  <c r="I10876" i="41" a="1"/>
  <c r="I10876" i="41" s="1"/>
  <c r="I10877" i="41" a="1"/>
  <c r="I10877" i="41" s="1"/>
  <c r="I10878" i="41" a="1"/>
  <c r="I10878" i="41" s="1"/>
  <c r="I10879" i="41" a="1"/>
  <c r="I10879" i="41" s="1"/>
  <c r="I10880" i="41" a="1"/>
  <c r="I10880" i="41" s="1"/>
  <c r="I10881" i="41" a="1"/>
  <c r="I10881" i="41" s="1"/>
  <c r="I10882" i="41" a="1"/>
  <c r="I10882" i="41" s="1"/>
  <c r="I10883" i="41" a="1"/>
  <c r="I10883" i="41" s="1"/>
  <c r="I10884" i="41" a="1"/>
  <c r="I10884" i="41" s="1"/>
  <c r="I10885" i="41" a="1"/>
  <c r="I10885" i="41" s="1"/>
  <c r="I10886" i="41" a="1"/>
  <c r="I10886" i="41" s="1"/>
  <c r="I10887" i="41" a="1"/>
  <c r="I10887" i="41" s="1"/>
  <c r="I10888" i="41" a="1"/>
  <c r="I10888" i="41" s="1"/>
  <c r="I10889" i="41" a="1"/>
  <c r="I10889" i="41" s="1"/>
  <c r="I10890" i="41" a="1"/>
  <c r="I10890" i="41" s="1"/>
  <c r="I10891" i="41" a="1"/>
  <c r="I10891" i="41" s="1"/>
  <c r="I10892" i="41" a="1"/>
  <c r="I10892" i="41" s="1"/>
  <c r="I10893" i="41" a="1"/>
  <c r="I10893" i="41" s="1"/>
  <c r="I10894" i="41" a="1"/>
  <c r="I10894" i="41" s="1"/>
  <c r="I10895" i="41" a="1"/>
  <c r="I10895" i="41" s="1"/>
  <c r="I10896" i="41" a="1"/>
  <c r="I10896" i="41" s="1"/>
  <c r="I10897" i="41" a="1"/>
  <c r="I10897" i="41" s="1"/>
  <c r="I10898" i="41" a="1"/>
  <c r="I10898" i="41" s="1"/>
  <c r="I10899" i="41" a="1"/>
  <c r="I10899" i="41" s="1"/>
  <c r="I10900" i="41" a="1"/>
  <c r="I10900" i="41" s="1"/>
  <c r="I10901" i="41" a="1"/>
  <c r="I10901" i="41" s="1"/>
  <c r="I10902" i="41" a="1"/>
  <c r="I10902" i="41" s="1"/>
  <c r="I10903" i="41" a="1"/>
  <c r="I10903" i="41" s="1"/>
  <c r="I10904" i="41" a="1"/>
  <c r="I10904" i="41" s="1"/>
  <c r="I10905" i="41" a="1"/>
  <c r="I10905" i="41" s="1"/>
  <c r="I10906" i="41" a="1"/>
  <c r="I10906" i="41" s="1"/>
  <c r="I10907" i="41" a="1"/>
  <c r="I10907" i="41" s="1"/>
  <c r="I10908" i="41" a="1"/>
  <c r="I10908" i="41" s="1"/>
  <c r="I10909" i="41" a="1"/>
  <c r="I10909" i="41" s="1"/>
  <c r="I10910" i="41" a="1"/>
  <c r="I10910" i="41" s="1"/>
  <c r="I10911" i="41" a="1"/>
  <c r="I10911" i="41" s="1"/>
  <c r="I10912" i="41" a="1"/>
  <c r="I10912" i="41" s="1"/>
  <c r="I10913" i="41" a="1"/>
  <c r="I10913" i="41" s="1"/>
  <c r="I10914" i="41" a="1"/>
  <c r="I10914" i="41" s="1"/>
  <c r="I10915" i="41" a="1"/>
  <c r="I10915" i="41" s="1"/>
  <c r="I10916" i="41" a="1"/>
  <c r="I10916" i="41" s="1"/>
  <c r="I10917" i="41" a="1"/>
  <c r="I10917" i="41" s="1"/>
  <c r="I10918" i="41" a="1"/>
  <c r="I10918" i="41" s="1"/>
  <c r="I10919" i="41" a="1"/>
  <c r="I10919" i="41" s="1"/>
  <c r="I10920" i="41" a="1"/>
  <c r="I10920" i="41" s="1"/>
  <c r="I10921" i="41" a="1"/>
  <c r="I10921" i="41" s="1"/>
  <c r="I10922" i="41" a="1"/>
  <c r="I10922" i="41" s="1"/>
  <c r="I10923" i="41" a="1"/>
  <c r="I10923" i="41" s="1"/>
  <c r="I10924" i="41" a="1"/>
  <c r="I10924" i="41" s="1"/>
  <c r="I10925" i="41" a="1"/>
  <c r="I10925" i="41" s="1"/>
  <c r="I10926" i="41" a="1"/>
  <c r="I10926" i="41" s="1"/>
  <c r="I10927" i="41" a="1"/>
  <c r="I10927" i="41" s="1"/>
  <c r="I10928" i="41" a="1"/>
  <c r="I10928" i="41" s="1"/>
  <c r="I10929" i="41" a="1"/>
  <c r="I10929" i="41" s="1"/>
  <c r="I10930" i="41" a="1"/>
  <c r="I10930" i="41" s="1"/>
  <c r="I10931" i="41" a="1"/>
  <c r="I10931" i="41" s="1"/>
  <c r="I10932" i="41" a="1"/>
  <c r="I10932" i="41" s="1"/>
  <c r="I10933" i="41" a="1"/>
  <c r="I10933" i="41" s="1"/>
  <c r="I10934" i="41" a="1"/>
  <c r="I10934" i="41" s="1"/>
  <c r="I10935" i="41" a="1"/>
  <c r="I10935" i="41" s="1"/>
  <c r="I10936" i="41" a="1"/>
  <c r="I10936" i="41" s="1"/>
  <c r="I10937" i="41" a="1"/>
  <c r="I10937" i="41" s="1"/>
  <c r="I10938" i="41" a="1"/>
  <c r="I10938" i="41" s="1"/>
  <c r="I10939" i="41" a="1"/>
  <c r="I10939" i="41" s="1"/>
  <c r="I10940" i="41" a="1"/>
  <c r="I10940" i="41" s="1"/>
  <c r="I10941" i="41" a="1"/>
  <c r="I10941" i="41" s="1"/>
  <c r="I10942" i="41" a="1"/>
  <c r="I10942" i="41" s="1"/>
  <c r="I10943" i="41" a="1"/>
  <c r="I10943" i="41" s="1"/>
  <c r="I10944" i="41" a="1"/>
  <c r="I10944" i="41" s="1"/>
  <c r="I10945" i="41" a="1"/>
  <c r="I10945" i="41" s="1"/>
  <c r="I10946" i="41" a="1"/>
  <c r="I10946" i="41" s="1"/>
  <c r="I10947" i="41" a="1"/>
  <c r="I10947" i="41" s="1"/>
  <c r="I10948" i="41" a="1"/>
  <c r="I10948" i="41" s="1"/>
  <c r="I10949" i="41" a="1"/>
  <c r="I10949" i="41" s="1"/>
  <c r="I10950" i="41" a="1"/>
  <c r="I10950" i="41" s="1"/>
  <c r="I10951" i="41" a="1"/>
  <c r="I10951" i="41" s="1"/>
  <c r="I10952" i="41" a="1"/>
  <c r="I10952" i="41" s="1"/>
  <c r="I10953" i="41" a="1"/>
  <c r="I10953" i="41" s="1"/>
  <c r="I10954" i="41" a="1"/>
  <c r="I10954" i="41" s="1"/>
  <c r="I10955" i="41" a="1"/>
  <c r="I10955" i="41" s="1"/>
  <c r="I10956" i="41" a="1"/>
  <c r="I10956" i="41" s="1"/>
  <c r="I10957" i="41" a="1"/>
  <c r="I10957" i="41" s="1"/>
  <c r="I10958" i="41" a="1"/>
  <c r="I10958" i="41" s="1"/>
  <c r="I10959" i="41" a="1"/>
  <c r="I10959" i="41" s="1"/>
  <c r="I10960" i="41" a="1"/>
  <c r="I10960" i="41" s="1"/>
  <c r="I10961" i="41" a="1"/>
  <c r="I10961" i="41" s="1"/>
  <c r="I10962" i="41" a="1"/>
  <c r="I10962" i="41" s="1"/>
  <c r="I10963" i="41" a="1"/>
  <c r="I10963" i="41" s="1"/>
  <c r="I10964" i="41" a="1"/>
  <c r="I10964" i="41" s="1"/>
  <c r="I10965" i="41" a="1"/>
  <c r="I10965" i="41" s="1"/>
  <c r="I10966" i="41" a="1"/>
  <c r="I10966" i="41" s="1"/>
  <c r="I10967" i="41" a="1"/>
  <c r="I10967" i="41" s="1"/>
  <c r="I10968" i="41" a="1"/>
  <c r="I10968" i="41" s="1"/>
  <c r="I10969" i="41" a="1"/>
  <c r="I10969" i="41" s="1"/>
  <c r="I10970" i="41" a="1"/>
  <c r="I10970" i="41" s="1"/>
  <c r="I10971" i="41" a="1"/>
  <c r="I10971" i="41" s="1"/>
  <c r="I10972" i="41" a="1"/>
  <c r="I10972" i="41" s="1"/>
  <c r="I10973" i="41" a="1"/>
  <c r="I10973" i="41" s="1"/>
  <c r="I10974" i="41" a="1"/>
  <c r="I10974" i="41" s="1"/>
  <c r="I10975" i="41" a="1"/>
  <c r="I10975" i="41" s="1"/>
  <c r="I10976" i="41" a="1"/>
  <c r="I10976" i="41" s="1"/>
  <c r="I10977" i="41" a="1"/>
  <c r="I10977" i="41" s="1"/>
  <c r="I10978" i="41" a="1"/>
  <c r="I10978" i="41" s="1"/>
  <c r="I10979" i="41" a="1"/>
  <c r="I10979" i="41" s="1"/>
  <c r="I10980" i="41" a="1"/>
  <c r="I10980" i="41" s="1"/>
  <c r="I10981" i="41" a="1"/>
  <c r="I10981" i="41" s="1"/>
  <c r="I10982" i="41" a="1"/>
  <c r="I10982" i="41" s="1"/>
  <c r="I10983" i="41" a="1"/>
  <c r="I10983" i="41" s="1"/>
  <c r="I10984" i="41" a="1"/>
  <c r="I10984" i="41" s="1"/>
  <c r="I10985" i="41" a="1"/>
  <c r="I10985" i="41" s="1"/>
  <c r="I10986" i="41" a="1"/>
  <c r="I10986" i="41" s="1"/>
  <c r="I10987" i="41" a="1"/>
  <c r="I10987" i="41" s="1"/>
  <c r="I10988" i="41" a="1"/>
  <c r="I10988" i="41" s="1"/>
  <c r="I10989" i="41" a="1"/>
  <c r="I10989" i="41" s="1"/>
  <c r="I10990" i="41" a="1"/>
  <c r="I10990" i="41" s="1"/>
  <c r="I10991" i="41" a="1"/>
  <c r="I10991" i="41" s="1"/>
  <c r="I10992" i="41" a="1"/>
  <c r="I10992" i="41" s="1"/>
  <c r="I10993" i="41" a="1"/>
  <c r="I10993" i="41" s="1"/>
  <c r="I10994" i="41" a="1"/>
  <c r="I10994" i="41" s="1"/>
  <c r="I10995" i="41" a="1"/>
  <c r="I10995" i="41" s="1"/>
  <c r="I10996" i="41" a="1"/>
  <c r="I10996" i="41" s="1"/>
  <c r="I10997" i="41" a="1"/>
  <c r="I10997" i="41" s="1"/>
  <c r="I10998" i="41" a="1"/>
  <c r="I10998" i="41" s="1"/>
  <c r="I10999" i="41" a="1"/>
  <c r="I10999" i="41" s="1"/>
  <c r="I11000" i="41" a="1"/>
  <c r="I11000" i="41" s="1"/>
  <c r="I11001" i="41" a="1"/>
  <c r="I11001" i="41" s="1"/>
  <c r="I11002" i="41" a="1"/>
  <c r="I11002" i="41" s="1"/>
  <c r="I11003" i="41" a="1"/>
  <c r="I11003" i="41" s="1"/>
  <c r="I11004" i="41" a="1"/>
  <c r="I11004" i="41" s="1"/>
  <c r="I11005" i="41" a="1"/>
  <c r="I11005" i="41" s="1"/>
  <c r="I11006" i="41" a="1"/>
  <c r="I11006" i="41" s="1"/>
  <c r="I11007" i="41" a="1"/>
  <c r="I11007" i="41" s="1"/>
  <c r="I11008" i="41" a="1"/>
  <c r="I11008" i="41" s="1"/>
  <c r="I11009" i="41" a="1"/>
  <c r="I11009" i="41" s="1"/>
  <c r="I11010" i="41" a="1"/>
  <c r="I11010" i="41" s="1"/>
  <c r="I11011" i="41" a="1"/>
  <c r="I11011" i="41" s="1"/>
  <c r="I11012" i="41" a="1"/>
  <c r="I11012" i="41" s="1"/>
  <c r="I11013" i="41" a="1"/>
  <c r="I11013" i="41" s="1"/>
  <c r="I11014" i="41" a="1"/>
  <c r="I11014" i="41" s="1"/>
  <c r="I11015" i="41" a="1"/>
  <c r="I11015" i="41" s="1"/>
  <c r="I11016" i="41" a="1"/>
  <c r="I11016" i="41" s="1"/>
  <c r="I11017" i="41" a="1"/>
  <c r="I11017" i="41" s="1"/>
  <c r="I11018" i="41" a="1"/>
  <c r="I11018" i="41" s="1"/>
  <c r="I11019" i="41" a="1"/>
  <c r="I11019" i="41" s="1"/>
  <c r="I11020" i="41" a="1"/>
  <c r="I11020" i="41" s="1"/>
  <c r="I11021" i="41" a="1"/>
  <c r="I11021" i="41" s="1"/>
  <c r="I11022" i="41" a="1"/>
  <c r="I11022" i="41" s="1"/>
  <c r="I11023" i="41" a="1"/>
  <c r="I11023" i="41" s="1"/>
  <c r="I11024" i="41" a="1"/>
  <c r="I11024" i="41" s="1"/>
  <c r="I11025" i="41" a="1"/>
  <c r="I11025" i="41" s="1"/>
  <c r="I11026" i="41" a="1"/>
  <c r="I11026" i="41" s="1"/>
  <c r="I11027" i="41" a="1"/>
  <c r="I11027" i="41" s="1"/>
  <c r="I11028" i="41" a="1"/>
  <c r="I11028" i="41" s="1"/>
  <c r="I11029" i="41" a="1"/>
  <c r="I11029" i="41" s="1"/>
  <c r="I11030" i="41" a="1"/>
  <c r="I11030" i="41" s="1"/>
  <c r="I11031" i="41" a="1"/>
  <c r="I11031" i="41" s="1"/>
  <c r="I11032" i="41" a="1"/>
  <c r="I11032" i="41" s="1"/>
  <c r="I11033" i="41" a="1"/>
  <c r="I11033" i="41" s="1"/>
  <c r="I11034" i="41" a="1"/>
  <c r="I11034" i="41" s="1"/>
  <c r="I11035" i="41" a="1"/>
  <c r="I11035" i="41" s="1"/>
  <c r="I11036" i="41" a="1"/>
  <c r="I11036" i="41" s="1"/>
  <c r="I11037" i="41" a="1"/>
  <c r="I11037" i="41" s="1"/>
  <c r="I11038" i="41" a="1"/>
  <c r="I11038" i="41" s="1"/>
  <c r="I11039" i="41" a="1"/>
  <c r="I11039" i="41" s="1"/>
  <c r="I11040" i="41" a="1"/>
  <c r="I11040" i="41" s="1"/>
  <c r="I11041" i="41" a="1"/>
  <c r="I11041" i="41" s="1"/>
  <c r="I11042" i="41" a="1"/>
  <c r="I11042" i="41" s="1"/>
  <c r="I11043" i="41" a="1"/>
  <c r="I11043" i="41" s="1"/>
  <c r="I11044" i="41" a="1"/>
  <c r="I11044" i="41" s="1"/>
  <c r="I11045" i="41" a="1"/>
  <c r="I11045" i="41" s="1"/>
  <c r="I11046" i="41" a="1"/>
  <c r="I11046" i="41" s="1"/>
  <c r="I11047" i="41" a="1"/>
  <c r="I11047" i="41" s="1"/>
  <c r="I11048" i="41" a="1"/>
  <c r="I11048" i="41" s="1"/>
  <c r="I11049" i="41" a="1"/>
  <c r="I11049" i="41" s="1"/>
  <c r="I11050" i="41" a="1"/>
  <c r="I11050" i="41" s="1"/>
  <c r="I11051" i="41" a="1"/>
  <c r="I11051" i="41" s="1"/>
  <c r="I11052" i="41" a="1"/>
  <c r="I11052" i="41" s="1"/>
  <c r="I11053" i="41" a="1"/>
  <c r="I11053" i="41" s="1"/>
  <c r="I11054" i="41" a="1"/>
  <c r="I11054" i="41" s="1"/>
  <c r="I11055" i="41" a="1"/>
  <c r="I11055" i="41" s="1"/>
  <c r="I11056" i="41" a="1"/>
  <c r="I11056" i="41" s="1"/>
  <c r="I11057" i="41" a="1"/>
  <c r="I11057" i="41" s="1"/>
  <c r="I11058" i="41" a="1"/>
  <c r="I11058" i="41" s="1"/>
  <c r="I11059" i="41" a="1"/>
  <c r="I11059" i="41" s="1"/>
  <c r="I11060" i="41" a="1"/>
  <c r="I11060" i="41" s="1"/>
  <c r="I11061" i="41" a="1"/>
  <c r="I11061" i="41" s="1"/>
  <c r="I11062" i="41" a="1"/>
  <c r="I11062" i="41" s="1"/>
  <c r="I11063" i="41" a="1"/>
  <c r="I11063" i="41" s="1"/>
  <c r="I11064" i="41" a="1"/>
  <c r="I11064" i="41" s="1"/>
  <c r="I11065" i="41" a="1"/>
  <c r="I11065" i="41" s="1"/>
  <c r="I11066" i="41" a="1"/>
  <c r="I11066" i="41" s="1"/>
  <c r="I11067" i="41" a="1"/>
  <c r="I11067" i="41" s="1"/>
  <c r="I11068" i="41" a="1"/>
  <c r="I11068" i="41" s="1"/>
  <c r="I11069" i="41" a="1"/>
  <c r="I11069" i="41" s="1"/>
  <c r="I11070" i="41" a="1"/>
  <c r="I11070" i="41" s="1"/>
  <c r="I11071" i="41" a="1"/>
  <c r="I11071" i="41" s="1"/>
  <c r="I11072" i="41" a="1"/>
  <c r="I11072" i="41" s="1"/>
  <c r="I11073" i="41" a="1"/>
  <c r="I11073" i="41" s="1"/>
  <c r="I11074" i="41" a="1"/>
  <c r="I11074" i="41" s="1"/>
  <c r="I11075" i="41" a="1"/>
  <c r="I11075" i="41" s="1"/>
  <c r="I11076" i="41" a="1"/>
  <c r="I11076" i="41" s="1"/>
  <c r="I11077" i="41" a="1"/>
  <c r="I11077" i="41" s="1"/>
  <c r="I11078" i="41" a="1"/>
  <c r="I11078" i="41" s="1"/>
  <c r="I11079" i="41" a="1"/>
  <c r="I11079" i="41" s="1"/>
  <c r="I11080" i="41" a="1"/>
  <c r="I11080" i="41" s="1"/>
  <c r="I11081" i="41" a="1"/>
  <c r="I11081" i="41" s="1"/>
  <c r="I11082" i="41" a="1"/>
  <c r="I11082" i="41" s="1"/>
  <c r="I11083" i="41" a="1"/>
  <c r="I11083" i="41" s="1"/>
  <c r="I11084" i="41" a="1"/>
  <c r="I11084" i="41" s="1"/>
  <c r="I11085" i="41" a="1"/>
  <c r="I11085" i="41" s="1"/>
  <c r="I11086" i="41" a="1"/>
  <c r="I11086" i="41" s="1"/>
  <c r="I11087" i="41" a="1"/>
  <c r="I11087" i="41" s="1"/>
  <c r="I11088" i="41" a="1"/>
  <c r="I11088" i="41" s="1"/>
  <c r="I11089" i="41" a="1"/>
  <c r="I11089" i="41" s="1"/>
  <c r="I11090" i="41" a="1"/>
  <c r="I11090" i="41" s="1"/>
  <c r="I11091" i="41" a="1"/>
  <c r="I11091" i="41" s="1"/>
  <c r="I11092" i="41" a="1"/>
  <c r="I11092" i="41" s="1"/>
  <c r="I11093" i="41" a="1"/>
  <c r="I11093" i="41" s="1"/>
  <c r="I11094" i="41" a="1"/>
  <c r="I11094" i="41" s="1"/>
  <c r="I11095" i="41" a="1"/>
  <c r="I11095" i="41" s="1"/>
  <c r="I11096" i="41" a="1"/>
  <c r="I11096" i="41" s="1"/>
  <c r="I11097" i="41" a="1"/>
  <c r="I11097" i="41" s="1"/>
  <c r="I11098" i="41" a="1"/>
  <c r="I11098" i="41" s="1"/>
  <c r="I11099" i="41" a="1"/>
  <c r="I11099" i="41" s="1"/>
  <c r="I11100" i="41" a="1"/>
  <c r="I11100" i="41" s="1"/>
  <c r="I11101" i="41" a="1"/>
  <c r="I11101" i="41" s="1"/>
  <c r="I11102" i="41" a="1"/>
  <c r="I11102" i="41" s="1"/>
  <c r="I11103" i="41" a="1"/>
  <c r="I11103" i="41" s="1"/>
  <c r="I11104" i="41" a="1"/>
  <c r="I11104" i="41" s="1"/>
  <c r="I11105" i="41" a="1"/>
  <c r="I11105" i="41" s="1"/>
  <c r="I11106" i="41" a="1"/>
  <c r="I11106" i="41" s="1"/>
  <c r="I11107" i="41" a="1"/>
  <c r="I11107" i="41" s="1"/>
  <c r="I11108" i="41" a="1"/>
  <c r="I11108" i="41" s="1"/>
  <c r="I11109" i="41" a="1"/>
  <c r="I11109" i="41" s="1"/>
  <c r="I11110" i="41" a="1"/>
  <c r="I11110" i="41" s="1"/>
  <c r="I11111" i="41" a="1"/>
  <c r="I11111" i="41" s="1"/>
  <c r="I11112" i="41" a="1"/>
  <c r="I11112" i="41" s="1"/>
  <c r="I11113" i="41" a="1"/>
  <c r="I11113" i="41" s="1"/>
  <c r="I11114" i="41" a="1"/>
  <c r="I11114" i="41" s="1"/>
  <c r="I11115" i="41" a="1"/>
  <c r="I11115" i="41" s="1"/>
  <c r="I11116" i="41" a="1"/>
  <c r="I11116" i="41" s="1"/>
  <c r="I11117" i="41" a="1"/>
  <c r="I11117" i="41" s="1"/>
  <c r="I11118" i="41" a="1"/>
  <c r="I11118" i="41" s="1"/>
  <c r="I11119" i="41" a="1"/>
  <c r="I11119" i="41" s="1"/>
  <c r="I11120" i="41" a="1"/>
  <c r="I11120" i="41" s="1"/>
  <c r="I11121" i="41" a="1"/>
  <c r="I11121" i="41" s="1"/>
  <c r="I11122" i="41" a="1"/>
  <c r="I11122" i="41" s="1"/>
  <c r="I11123" i="41" a="1"/>
  <c r="I11123" i="41" s="1"/>
  <c r="I11124" i="41" a="1"/>
  <c r="I11124" i="41" s="1"/>
  <c r="I11125" i="41" a="1"/>
  <c r="I11125" i="41" s="1"/>
  <c r="I11126" i="41" a="1"/>
  <c r="I11126" i="41" s="1"/>
  <c r="I11127" i="41" a="1"/>
  <c r="I11127" i="41" s="1"/>
  <c r="I11128" i="41" a="1"/>
  <c r="I11128" i="41" s="1"/>
  <c r="I11129" i="41" a="1"/>
  <c r="I11129" i="41" s="1"/>
  <c r="I11130" i="41" a="1"/>
  <c r="I11130" i="41" s="1"/>
  <c r="I11131" i="41" a="1"/>
  <c r="I11131" i="41" s="1"/>
  <c r="I11132" i="41" a="1"/>
  <c r="I11132" i="41" s="1"/>
  <c r="I11133" i="41" a="1"/>
  <c r="I11133" i="41" s="1"/>
  <c r="I11134" i="41" a="1"/>
  <c r="I11134" i="41" s="1"/>
  <c r="I11135" i="41" a="1"/>
  <c r="I11135" i="41" s="1"/>
  <c r="D92" i="3"/>
  <c r="AK5" i="29"/>
  <c r="AL5" i="29" s="1"/>
  <c r="AK6" i="29"/>
  <c r="AL6" i="29" s="1"/>
  <c r="AK7" i="29"/>
  <c r="AL7" i="29" s="1"/>
  <c r="AK8" i="29"/>
  <c r="AL8" i="29" s="1"/>
  <c r="AK9" i="29"/>
  <c r="AL9" i="29" s="1"/>
  <c r="AK10" i="29"/>
  <c r="AL10" i="29" s="1"/>
  <c r="AK11" i="29"/>
  <c r="AL11" i="29" s="1"/>
  <c r="AK12" i="29"/>
  <c r="AL12" i="29" s="1"/>
  <c r="AN5" i="29"/>
  <c r="AN6" i="29"/>
  <c r="AN7" i="29"/>
  <c r="AN8" i="29"/>
  <c r="AN9" i="29"/>
  <c r="AN10" i="29"/>
  <c r="AN11" i="29"/>
  <c r="AN12" i="29"/>
  <c r="Z42" i="29"/>
  <c r="Z43" i="29"/>
  <c r="Z44" i="29"/>
  <c r="Z45" i="29"/>
  <c r="W42" i="29"/>
  <c r="X42" i="29" s="1"/>
  <c r="W43" i="29"/>
  <c r="X43" i="29" s="1"/>
  <c r="W44" i="29"/>
  <c r="X44" i="29" s="1"/>
  <c r="W45" i="29"/>
  <c r="X45" i="29" s="1"/>
  <c r="AF10" i="29"/>
  <c r="AG10" i="29"/>
  <c r="AF11" i="29"/>
  <c r="AG11" i="29"/>
  <c r="AF12" i="29"/>
  <c r="AG12" i="29"/>
  <c r="AF13" i="29"/>
  <c r="AG13" i="29"/>
  <c r="AF14" i="29"/>
  <c r="AG14" i="29"/>
  <c r="AF15" i="29"/>
  <c r="AG15" i="29"/>
  <c r="AF16" i="29"/>
  <c r="AG16" i="29"/>
  <c r="AF17" i="29"/>
  <c r="AG17" i="29"/>
  <c r="AF18" i="29"/>
  <c r="AG18" i="29"/>
  <c r="I92" i="29"/>
  <c r="J92" i="29"/>
  <c r="I93" i="29"/>
  <c r="J93" i="29"/>
  <c r="I94" i="29"/>
  <c r="J94" i="29"/>
  <c r="I95" i="29"/>
  <c r="J95" i="29"/>
  <c r="I96" i="29"/>
  <c r="J96" i="29"/>
  <c r="I97" i="29"/>
  <c r="J97" i="29"/>
  <c r="I98" i="29"/>
  <c r="J98" i="29"/>
  <c r="I99" i="29"/>
  <c r="J99" i="29"/>
  <c r="I73" i="29"/>
  <c r="J73" i="29"/>
  <c r="I74" i="29"/>
  <c r="J74" i="29"/>
  <c r="I75" i="29"/>
  <c r="J75" i="29"/>
  <c r="I76" i="29"/>
  <c r="J76" i="29"/>
  <c r="I77" i="29"/>
  <c r="J77" i="29"/>
  <c r="I78" i="29"/>
  <c r="J78" i="29"/>
  <c r="I79" i="29"/>
  <c r="J79" i="29"/>
  <c r="I80" i="29"/>
  <c r="J80" i="29"/>
  <c r="I81" i="29"/>
  <c r="J81" i="29"/>
  <c r="I82" i="29"/>
  <c r="J82" i="29"/>
  <c r="I83" i="29"/>
  <c r="J83" i="29"/>
  <c r="I84" i="29"/>
  <c r="J84" i="29"/>
  <c r="I31" i="29"/>
  <c r="J31" i="29"/>
  <c r="I32" i="29"/>
  <c r="J32" i="29"/>
  <c r="I33" i="29"/>
  <c r="J33" i="29"/>
  <c r="I34" i="29"/>
  <c r="J34" i="29"/>
  <c r="I35" i="29"/>
  <c r="J35" i="29"/>
  <c r="I36" i="29"/>
  <c r="J36" i="29"/>
  <c r="I37" i="29"/>
  <c r="J37" i="29"/>
  <c r="I38" i="29"/>
  <c r="J38" i="29"/>
  <c r="I39" i="29"/>
  <c r="J39" i="29"/>
  <c r="I40" i="29"/>
  <c r="J40" i="29"/>
  <c r="I13" i="29"/>
  <c r="I14" i="29"/>
  <c r="I15" i="29"/>
  <c r="I16" i="29"/>
  <c r="I17" i="29"/>
  <c r="I18" i="29"/>
  <c r="Z15" i="29"/>
  <c r="Z16" i="29"/>
  <c r="Z17" i="29"/>
  <c r="Z18" i="29"/>
  <c r="Y15" i="29"/>
  <c r="Y16" i="29"/>
  <c r="Y17" i="29"/>
  <c r="Y18" i="29"/>
  <c r="X15" i="29"/>
  <c r="X16" i="29"/>
  <c r="X17" i="29"/>
  <c r="X18" i="29"/>
  <c r="N3" i="29" a="1"/>
  <c r="G92" i="29"/>
  <c r="H92" i="29" s="1"/>
  <c r="G93" i="29"/>
  <c r="H93" i="29" s="1"/>
  <c r="G94" i="29"/>
  <c r="H94" i="29" s="1"/>
  <c r="G95" i="29"/>
  <c r="H95" i="29" s="1"/>
  <c r="G96" i="29"/>
  <c r="H96" i="29" s="1"/>
  <c r="G97" i="29"/>
  <c r="H97" i="29" s="1"/>
  <c r="G98" i="29"/>
  <c r="H98" i="29" s="1"/>
  <c r="G99" i="29"/>
  <c r="H99" i="29" s="1"/>
  <c r="F90" i="29" a="1"/>
  <c r="F90" i="29" s="1"/>
  <c r="I90" i="29" s="1"/>
  <c r="F69" i="29" a="1"/>
  <c r="F69" i="29" s="1"/>
  <c r="I69" i="29" s="1"/>
  <c r="H73" i="29"/>
  <c r="H74" i="29"/>
  <c r="H75" i="29"/>
  <c r="H76" i="29"/>
  <c r="H77" i="29"/>
  <c r="H78" i="29"/>
  <c r="H79" i="29"/>
  <c r="H80" i="29"/>
  <c r="H81" i="29"/>
  <c r="H82" i="29"/>
  <c r="H83" i="29"/>
  <c r="H84" i="29"/>
  <c r="F48" i="29" a="1"/>
  <c r="I55" i="29"/>
  <c r="J55" i="29"/>
  <c r="I56" i="29"/>
  <c r="J56" i="29"/>
  <c r="I57" i="29"/>
  <c r="J57" i="29"/>
  <c r="I58" i="29"/>
  <c r="J58" i="29"/>
  <c r="I59" i="29"/>
  <c r="J59" i="29"/>
  <c r="I60" i="29"/>
  <c r="J60" i="29"/>
  <c r="I61" i="29"/>
  <c r="J61" i="29"/>
  <c r="I62" i="29"/>
  <c r="J62" i="29"/>
  <c r="I63" i="29"/>
  <c r="J63" i="29"/>
  <c r="G55" i="29"/>
  <c r="H55" i="29" s="1"/>
  <c r="G56" i="29"/>
  <c r="H56" i="29" s="1"/>
  <c r="G57" i="29"/>
  <c r="H57" i="29" s="1"/>
  <c r="G58" i="29"/>
  <c r="H58" i="29" s="1"/>
  <c r="G59" i="29"/>
  <c r="H59" i="29" s="1"/>
  <c r="G60" i="29"/>
  <c r="H60" i="29" s="1"/>
  <c r="G61" i="29"/>
  <c r="H61" i="29" s="1"/>
  <c r="G62" i="29"/>
  <c r="H62" i="29" s="1"/>
  <c r="G63" i="29"/>
  <c r="H63" i="29" s="1"/>
  <c r="F25" i="29" a="1"/>
  <c r="F25" i="29" s="1"/>
  <c r="G25" i="29" s="1"/>
  <c r="H25" i="29" s="1"/>
  <c r="H31" i="29"/>
  <c r="H32" i="29"/>
  <c r="H33" i="29"/>
  <c r="H34" i="29"/>
  <c r="H35" i="29"/>
  <c r="H36" i="29"/>
  <c r="H37" i="29"/>
  <c r="H38" i="29"/>
  <c r="H39" i="29"/>
  <c r="H40" i="29"/>
  <c r="F3" i="29" a="1"/>
  <c r="G8" i="29" s="1"/>
  <c r="Q12" i="29" l="1"/>
  <c r="Q24" i="29"/>
  <c r="Q36" i="29"/>
  <c r="Q13" i="29"/>
  <c r="Q25" i="29"/>
  <c r="Q37" i="29"/>
  <c r="Q14" i="29"/>
  <c r="Q26" i="29"/>
  <c r="Q38" i="29"/>
  <c r="Q15" i="29"/>
  <c r="Q27" i="29"/>
  <c r="Q39" i="29"/>
  <c r="Q4" i="29"/>
  <c r="Q16" i="29"/>
  <c r="Q28" i="29"/>
  <c r="Q40" i="29"/>
  <c r="Q5" i="29"/>
  <c r="Q17" i="29"/>
  <c r="Q29" i="29"/>
  <c r="Q41" i="29"/>
  <c r="Q44" i="29"/>
  <c r="Q6" i="29"/>
  <c r="Q18" i="29"/>
  <c r="Q30" i="29"/>
  <c r="Q42" i="29"/>
  <c r="Q45" i="29"/>
  <c r="Q7" i="29"/>
  <c r="Q19" i="29"/>
  <c r="Q31" i="29"/>
  <c r="Q43" i="29"/>
  <c r="Q46" i="29"/>
  <c r="Q8" i="29"/>
  <c r="Q20" i="29"/>
  <c r="Q32" i="29"/>
  <c r="Q47" i="29"/>
  <c r="Q9" i="29"/>
  <c r="Q21" i="29"/>
  <c r="Q33" i="29"/>
  <c r="Q48" i="29"/>
  <c r="Q10" i="29"/>
  <c r="Q22" i="29"/>
  <c r="Q34" i="29"/>
  <c r="Q49" i="29"/>
  <c r="Q11" i="29"/>
  <c r="Q23" i="29"/>
  <c r="Q35" i="29"/>
  <c r="R4" i="29"/>
  <c r="S4" i="29" s="1"/>
  <c r="R6" i="29"/>
  <c r="R8" i="29"/>
  <c r="R5" i="29"/>
  <c r="S5" i="29" s="1"/>
  <c r="R7" i="29"/>
  <c r="S7" i="29" s="1"/>
  <c r="O89" i="29"/>
  <c r="P89" i="29" s="1"/>
  <c r="O87" i="29"/>
  <c r="P87" i="29" s="1"/>
  <c r="O88" i="29"/>
  <c r="P88" i="29" s="1"/>
  <c r="O86" i="29"/>
  <c r="P86" i="29" s="1"/>
  <c r="O75" i="29"/>
  <c r="P75" i="29" s="1"/>
  <c r="O63" i="29"/>
  <c r="P63" i="29" s="1"/>
  <c r="O51" i="29"/>
  <c r="P51" i="29" s="1"/>
  <c r="O77" i="29"/>
  <c r="P77" i="29" s="1"/>
  <c r="O53" i="29"/>
  <c r="P53" i="29" s="1"/>
  <c r="O76" i="29"/>
  <c r="P76" i="29" s="1"/>
  <c r="O64" i="29"/>
  <c r="P64" i="29" s="1"/>
  <c r="O52" i="29"/>
  <c r="P52" i="29" s="1"/>
  <c r="O74" i="29"/>
  <c r="P74" i="29" s="1"/>
  <c r="O62" i="29"/>
  <c r="P62" i="29" s="1"/>
  <c r="O50" i="29"/>
  <c r="P50" i="29" s="1"/>
  <c r="O85" i="29"/>
  <c r="P85" i="29" s="1"/>
  <c r="O73" i="29"/>
  <c r="P73" i="29" s="1"/>
  <c r="O61" i="29"/>
  <c r="P61" i="29" s="1"/>
  <c r="O48" i="29"/>
  <c r="P48" i="29" s="1"/>
  <c r="O82" i="29"/>
  <c r="P82" i="29" s="1"/>
  <c r="O70" i="29"/>
  <c r="P70" i="29" s="1"/>
  <c r="O58" i="29"/>
  <c r="P58" i="29" s="1"/>
  <c r="O81" i="29"/>
  <c r="P81" i="29" s="1"/>
  <c r="O69" i="29"/>
  <c r="P69" i="29" s="1"/>
  <c r="O57" i="29"/>
  <c r="P57" i="29" s="1"/>
  <c r="O80" i="29"/>
  <c r="P80" i="29" s="1"/>
  <c r="O68" i="29"/>
  <c r="P68" i="29" s="1"/>
  <c r="O56" i="29"/>
  <c r="P56" i="29" s="1"/>
  <c r="O84" i="29"/>
  <c r="P84" i="29" s="1"/>
  <c r="O72" i="29"/>
  <c r="P72" i="29" s="1"/>
  <c r="O60" i="29"/>
  <c r="P60" i="29" s="1"/>
  <c r="O47" i="29"/>
  <c r="P47" i="29" s="1"/>
  <c r="O83" i="29"/>
  <c r="P83" i="29" s="1"/>
  <c r="O71" i="29"/>
  <c r="P71" i="29" s="1"/>
  <c r="O59" i="29"/>
  <c r="P59" i="29" s="1"/>
  <c r="O78" i="29"/>
  <c r="P78" i="29" s="1"/>
  <c r="O66" i="29"/>
  <c r="P66" i="29" s="1"/>
  <c r="O54" i="29"/>
  <c r="P54" i="29" s="1"/>
  <c r="O65" i="29"/>
  <c r="P65" i="29" s="1"/>
  <c r="O79" i="29"/>
  <c r="P79" i="29" s="1"/>
  <c r="O67" i="29"/>
  <c r="P67" i="29" s="1"/>
  <c r="O55" i="29"/>
  <c r="P55" i="29" s="1"/>
  <c r="O35" i="29"/>
  <c r="P35" i="29" s="1"/>
  <c r="O44" i="29"/>
  <c r="P44" i="29" s="1"/>
  <c r="O32" i="29"/>
  <c r="P32" i="29" s="1"/>
  <c r="O37" i="29"/>
  <c r="P37" i="29" s="1"/>
  <c r="O46" i="29"/>
  <c r="P46" i="29" s="1"/>
  <c r="O34" i="29"/>
  <c r="P34" i="29" s="1"/>
  <c r="O33" i="29"/>
  <c r="P33" i="29" s="1"/>
  <c r="O43" i="29"/>
  <c r="P43" i="29" s="1"/>
  <c r="O39" i="29"/>
  <c r="P39" i="29" s="1"/>
  <c r="O36" i="29"/>
  <c r="P36" i="29" s="1"/>
  <c r="O45" i="29"/>
  <c r="P45" i="29" s="1"/>
  <c r="O31" i="29"/>
  <c r="P31" i="29" s="1"/>
  <c r="O42" i="29"/>
  <c r="P42" i="29" s="1"/>
  <c r="O30" i="29"/>
  <c r="P30" i="29" s="1"/>
  <c r="O41" i="29"/>
  <c r="P41" i="29" s="1"/>
  <c r="O40" i="29"/>
  <c r="P40" i="29" s="1"/>
  <c r="O38" i="29"/>
  <c r="P38" i="29" s="1"/>
  <c r="F48" i="29"/>
  <c r="G48" i="29" s="1"/>
  <c r="H48" i="29" s="1"/>
  <c r="N3" i="29"/>
  <c r="O3" i="29" s="1"/>
  <c r="P3" i="29" s="1"/>
  <c r="O29" i="29"/>
  <c r="P29" i="29" s="1"/>
  <c r="O21" i="29"/>
  <c r="P21" i="29" s="1"/>
  <c r="O13" i="29"/>
  <c r="P13" i="29" s="1"/>
  <c r="O5" i="29"/>
  <c r="P5" i="29" s="1"/>
  <c r="O19" i="29"/>
  <c r="P19" i="29" s="1"/>
  <c r="O23" i="29"/>
  <c r="P23" i="29" s="1"/>
  <c r="O15" i="29"/>
  <c r="P15" i="29" s="1"/>
  <c r="O7" i="29"/>
  <c r="P7" i="29" s="1"/>
  <c r="O28" i="29"/>
  <c r="P28" i="29" s="1"/>
  <c r="O20" i="29"/>
  <c r="P20" i="29" s="1"/>
  <c r="O12" i="29"/>
  <c r="P12" i="29" s="1"/>
  <c r="O4" i="29"/>
  <c r="P4" i="29" s="1"/>
  <c r="O26" i="29"/>
  <c r="P26" i="29" s="1"/>
  <c r="O18" i="29"/>
  <c r="P18" i="29" s="1"/>
  <c r="O10" i="29"/>
  <c r="P10" i="29" s="1"/>
  <c r="O25" i="29"/>
  <c r="P25" i="29" s="1"/>
  <c r="O17" i="29"/>
  <c r="P17" i="29" s="1"/>
  <c r="O9" i="29"/>
  <c r="P9" i="29" s="1"/>
  <c r="O24" i="29"/>
  <c r="P24" i="29" s="1"/>
  <c r="O16" i="29"/>
  <c r="P16" i="29" s="1"/>
  <c r="O8" i="29"/>
  <c r="P8" i="29" s="1"/>
  <c r="O22" i="29"/>
  <c r="P22" i="29" s="1"/>
  <c r="O14" i="29"/>
  <c r="P14" i="29" s="1"/>
  <c r="O6" i="29"/>
  <c r="P6" i="29" s="1"/>
  <c r="O27" i="29"/>
  <c r="P27" i="29" s="1"/>
  <c r="O11" i="29"/>
  <c r="P11" i="29" s="1"/>
  <c r="F3" i="29"/>
  <c r="B60" i="3" s="1" a="1"/>
  <c r="B60" i="3" s="1"/>
  <c r="B39" i="3" a="1"/>
  <c r="B39" i="3" s="1"/>
  <c r="I52" i="29"/>
  <c r="I71" i="29"/>
  <c r="H29" i="29"/>
  <c r="H28" i="29"/>
  <c r="G54" i="29"/>
  <c r="H54" i="29" s="1"/>
  <c r="G53" i="29"/>
  <c r="H53" i="29" s="1"/>
  <c r="G52" i="29"/>
  <c r="H52" i="29" s="1"/>
  <c r="H30" i="29"/>
  <c r="I72" i="29"/>
  <c r="I70" i="29"/>
  <c r="I54" i="29"/>
  <c r="I53" i="29"/>
  <c r="AJ3" i="29" a="1"/>
  <c r="V23" i="29" a="1"/>
  <c r="AC3" i="29" a="1"/>
  <c r="V3" i="29" a="1"/>
  <c r="I91" i="29"/>
  <c r="O49" i="29"/>
  <c r="P49" i="29" s="1"/>
  <c r="G91" i="29"/>
  <c r="H91" i="29" s="1"/>
  <c r="G90" i="29"/>
  <c r="H90" i="29" s="1"/>
  <c r="H51" i="29"/>
  <c r="G49" i="29"/>
  <c r="H49" i="29" s="1"/>
  <c r="C166" i="3" s="1"/>
  <c r="H72" i="29"/>
  <c r="H71" i="29"/>
  <c r="H70" i="29"/>
  <c r="G69" i="29"/>
  <c r="H69" i="29" s="1"/>
  <c r="I51" i="29"/>
  <c r="I50" i="29"/>
  <c r="I49" i="29"/>
  <c r="H27" i="29"/>
  <c r="G26" i="29"/>
  <c r="H26" i="29" s="1"/>
  <c r="H10" i="29"/>
  <c r="H11" i="29"/>
  <c r="H12" i="29"/>
  <c r="H13" i="29"/>
  <c r="H14" i="29"/>
  <c r="H15" i="29"/>
  <c r="H16" i="29"/>
  <c r="H17" i="29"/>
  <c r="H18" i="29"/>
  <c r="AG42" i="29"/>
  <c r="AG43" i="29"/>
  <c r="AG44" i="29"/>
  <c r="AG45" i="29"/>
  <c r="AF42" i="29"/>
  <c r="AF43" i="29"/>
  <c r="AF44" i="29"/>
  <c r="AF45" i="29"/>
  <c r="AA43" i="39"/>
  <c r="H42" i="24"/>
  <c r="H41" i="24"/>
  <c r="AB42" i="29"/>
  <c r="AB43" i="29"/>
  <c r="AC43" i="29" s="1" a="1"/>
  <c r="AC43" i="29" s="1"/>
  <c r="AB44" i="29"/>
  <c r="AC44" i="29" s="1" a="1"/>
  <c r="AC44" i="29" s="1"/>
  <c r="AB45" i="29"/>
  <c r="AC45" i="29" s="1" a="1"/>
  <c r="AC45" i="29" s="1"/>
  <c r="Z8" i="39" a="1"/>
  <c r="Z8" i="39" s="1"/>
  <c r="AH16" i="39"/>
  <c r="AA16" i="39"/>
  <c r="E8" i="39"/>
  <c r="C15" i="39"/>
  <c r="BF53" i="39"/>
  <c r="Z31" i="39"/>
  <c r="Z32" i="39" s="1"/>
  <c r="Z33" i="39" s="1"/>
  <c r="Z34" i="39" s="1"/>
  <c r="Z35" i="39" s="1"/>
  <c r="Z36" i="39" s="1"/>
  <c r="Z37" i="39" s="1"/>
  <c r="Z38" i="39" s="1"/>
  <c r="Z39" i="39" s="1"/>
  <c r="Z40" i="39" s="1"/>
  <c r="Z41" i="39" s="1"/>
  <c r="Z42" i="39" s="1"/>
  <c r="Z43" i="39" s="1"/>
  <c r="Z44" i="39" s="1"/>
  <c r="Z45" i="39" s="1"/>
  <c r="Z46" i="39" s="1"/>
  <c r="Z47" i="39" s="1"/>
  <c r="Z48" i="39" s="1"/>
  <c r="Z49" i="39" s="1"/>
  <c r="Z50" i="39" s="1"/>
  <c r="Z51" i="39" s="1"/>
  <c r="Z52" i="39" s="1"/>
  <c r="BE18" i="39" s="1"/>
  <c r="BE19" i="39" s="1"/>
  <c r="BE20" i="39" s="1"/>
  <c r="BE21" i="39" s="1"/>
  <c r="BE22" i="39" s="1"/>
  <c r="Z30" i="39"/>
  <c r="Z19" i="39"/>
  <c r="Z20" i="39" s="1"/>
  <c r="Z21" i="39" s="1"/>
  <c r="Z22" i="39" s="1"/>
  <c r="Z23" i="39" s="1"/>
  <c r="Z24" i="39" s="1"/>
  <c r="Z25" i="39" s="1"/>
  <c r="Z26" i="39" s="1"/>
  <c r="Z27" i="39" s="1"/>
  <c r="S6" i="29" l="1"/>
  <c r="S8" i="29"/>
  <c r="I48" i="29"/>
  <c r="Q3" i="29"/>
  <c r="AA44" i="39" s="1"/>
  <c r="X10" i="29"/>
  <c r="W7" i="29"/>
  <c r="W8" i="29"/>
  <c r="Y7" i="29"/>
  <c r="Y8" i="29"/>
  <c r="W27" i="29"/>
  <c r="W28" i="29"/>
  <c r="Y28" i="29"/>
  <c r="AA45" i="39"/>
  <c r="AC3" i="29"/>
  <c r="AD3" i="29" s="1"/>
  <c r="AD5" i="29"/>
  <c r="AE5" i="29" s="1"/>
  <c r="AD6" i="29"/>
  <c r="AE6" i="29" s="1"/>
  <c r="AD7" i="29"/>
  <c r="AE7" i="29" s="1"/>
  <c r="AD8" i="29"/>
  <c r="AE8" i="29" s="1"/>
  <c r="AD9" i="29"/>
  <c r="AE9" i="29" s="1"/>
  <c r="AD4" i="29"/>
  <c r="AE4" i="29" s="1"/>
  <c r="AM4" i="29"/>
  <c r="W33" i="29"/>
  <c r="X33" i="29" s="1"/>
  <c r="W41" i="29"/>
  <c r="X41" i="29" s="1"/>
  <c r="W34" i="29"/>
  <c r="X34" i="29" s="1"/>
  <c r="W35" i="29"/>
  <c r="X35" i="29" s="1"/>
  <c r="W36" i="29"/>
  <c r="X36" i="29" s="1"/>
  <c r="W29" i="29"/>
  <c r="X29" i="29" s="1"/>
  <c r="W37" i="29"/>
  <c r="X37" i="29" s="1"/>
  <c r="W30" i="29"/>
  <c r="X30" i="29" s="1"/>
  <c r="W38" i="29"/>
  <c r="X38" i="29" s="1"/>
  <c r="W31" i="29"/>
  <c r="X31" i="29" s="1"/>
  <c r="W39" i="29"/>
  <c r="X39" i="29" s="1"/>
  <c r="W32" i="29"/>
  <c r="X32" i="29" s="1"/>
  <c r="W40" i="29"/>
  <c r="X40" i="29" s="1"/>
  <c r="X9" i="29"/>
  <c r="V3" i="29"/>
  <c r="W3" i="29" s="1"/>
  <c r="X3" i="29" s="1"/>
  <c r="X12" i="29"/>
  <c r="X13" i="29"/>
  <c r="X14" i="29"/>
  <c r="X11" i="29"/>
  <c r="AJ3" i="29"/>
  <c r="AK3" i="29" s="1"/>
  <c r="AL3" i="29" s="1"/>
  <c r="AK4" i="29"/>
  <c r="AL4" i="29" s="1"/>
  <c r="Z12" i="29"/>
  <c r="Y12" i="29"/>
  <c r="Z32" i="29"/>
  <c r="Y11" i="29"/>
  <c r="Z11" i="29"/>
  <c r="Z31" i="29"/>
  <c r="AG7" i="29"/>
  <c r="Z39" i="29"/>
  <c r="AF7" i="29"/>
  <c r="Z35" i="29"/>
  <c r="Z36" i="29"/>
  <c r="Z37" i="29"/>
  <c r="AF8" i="29"/>
  <c r="AG8" i="29"/>
  <c r="Z40" i="29"/>
  <c r="AN4" i="29"/>
  <c r="Z38" i="29"/>
  <c r="Z29" i="29"/>
  <c r="Z41" i="29"/>
  <c r="AF9" i="29"/>
  <c r="AG9" i="29"/>
  <c r="Y14" i="29"/>
  <c r="Z34" i="29"/>
  <c r="Z14" i="29"/>
  <c r="Z33" i="29"/>
  <c r="Z13" i="29"/>
  <c r="Y13" i="29"/>
  <c r="Z30" i="29"/>
  <c r="Z10" i="29"/>
  <c r="Y10" i="29"/>
  <c r="J54" i="29"/>
  <c r="J30" i="29"/>
  <c r="I30" i="29"/>
  <c r="J52" i="29"/>
  <c r="I29" i="29"/>
  <c r="J29" i="29"/>
  <c r="J53" i="29"/>
  <c r="V23" i="29"/>
  <c r="W25" i="29"/>
  <c r="X25" i="29" s="1"/>
  <c r="W26" i="29"/>
  <c r="X26" i="29" s="1"/>
  <c r="X27" i="29"/>
  <c r="X28" i="29"/>
  <c r="W24" i="29"/>
  <c r="X24" i="29" s="1"/>
  <c r="W4" i="29"/>
  <c r="X4" i="29" s="1"/>
  <c r="W6" i="29"/>
  <c r="X6" i="29" s="1"/>
  <c r="X8" i="29"/>
  <c r="W5" i="29"/>
  <c r="X5" i="29" s="1"/>
  <c r="X7" i="29"/>
  <c r="Z7" i="29"/>
  <c r="Z9" i="29"/>
  <c r="Z8" i="29"/>
  <c r="H9" i="29"/>
  <c r="G4" i="29"/>
  <c r="H4" i="29" s="1"/>
  <c r="H8" i="29"/>
  <c r="G7" i="29"/>
  <c r="H7" i="29" s="1"/>
  <c r="G3" i="29"/>
  <c r="G6" i="29"/>
  <c r="H6" i="29" s="1"/>
  <c r="G5" i="29"/>
  <c r="K16" i="29"/>
  <c r="K13" i="29"/>
  <c r="H44" i="24"/>
  <c r="K15" i="29"/>
  <c r="K18" i="29"/>
  <c r="K17" i="29"/>
  <c r="K14" i="29"/>
  <c r="AC42" i="29" a="1"/>
  <c r="AC42" i="29" s="1"/>
  <c r="BE23" i="39"/>
  <c r="B99" i="3" a="1"/>
  <c r="B99" i="3" s="1"/>
  <c r="C99" i="3" a="1"/>
  <c r="C99" i="3" s="1"/>
  <c r="W23" i="29" l="1"/>
  <c r="X23" i="29" s="1"/>
  <c r="Z23" i="29"/>
  <c r="H3" i="29"/>
  <c r="C60" i="3" a="1"/>
  <c r="C60" i="3" s="1"/>
  <c r="H5" i="29"/>
  <c r="C39" i="3" a="1"/>
  <c r="C39" i="3" s="1"/>
  <c r="C148" i="3" a="1"/>
  <c r="C148" i="3" s="1"/>
  <c r="BE24" i="39"/>
  <c r="BE25" i="39" s="1"/>
  <c r="BE26" i="39" s="1"/>
  <c r="BE27" i="39" s="1"/>
  <c r="BE28" i="39" s="1"/>
  <c r="BE29" i="39" s="1"/>
  <c r="BE30" i="39" s="1"/>
  <c r="BE31" i="39" s="1"/>
  <c r="BE32" i="39" s="1"/>
  <c r="BE33" i="39" s="1"/>
  <c r="BE34" i="39" s="1"/>
  <c r="BE35" i="39" s="1"/>
  <c r="BE36" i="39" s="1"/>
  <c r="BE37" i="39" s="1"/>
  <c r="BE38" i="39" s="1"/>
  <c r="BE39" i="39" s="1"/>
  <c r="BE40" i="39" s="1"/>
  <c r="BE41" i="39" s="1"/>
  <c r="BE42" i="39" s="1"/>
  <c r="BE43" i="39" s="1"/>
  <c r="BE44" i="39" s="1"/>
  <c r="BE45" i="39" s="1"/>
  <c r="BE46" i="39" s="1"/>
  <c r="BE47" i="39" s="1"/>
  <c r="BE48" i="39" s="1"/>
  <c r="BE49" i="39" s="1"/>
  <c r="AE3" i="29"/>
  <c r="AA49" i="39"/>
  <c r="AO9" i="29"/>
  <c r="AO7" i="29"/>
  <c r="AO8" i="29"/>
  <c r="AO5" i="29"/>
  <c r="AO12" i="29"/>
  <c r="AO10" i="29"/>
  <c r="AO6" i="29"/>
  <c r="AO11" i="29"/>
  <c r="C112" i="3" a="1"/>
  <c r="C112" i="3" s="1"/>
  <c r="AF3" i="15"/>
  <c r="AG3" i="15" s="1"/>
  <c r="AF4" i="15"/>
  <c r="AG4" i="15" s="1"/>
  <c r="AF5" i="15"/>
  <c r="AG5" i="15" s="1"/>
  <c r="AF6" i="15"/>
  <c r="AG6" i="15" s="1"/>
  <c r="AF7" i="15"/>
  <c r="AG7" i="15" s="1"/>
  <c r="AF8" i="15"/>
  <c r="AG8" i="15" s="1"/>
  <c r="AF9" i="15"/>
  <c r="AG9" i="15" s="1"/>
  <c r="AF10" i="15"/>
  <c r="AG10" i="15" s="1"/>
  <c r="AF11" i="15"/>
  <c r="AG11" i="15" s="1"/>
  <c r="AF12" i="15"/>
  <c r="AG12" i="15" s="1"/>
  <c r="AF13" i="15"/>
  <c r="AG13" i="15" s="1"/>
  <c r="AF14" i="15"/>
  <c r="AG14" i="15" s="1"/>
  <c r="AF15" i="15"/>
  <c r="AG15" i="15" s="1"/>
  <c r="AF16" i="15"/>
  <c r="AG16" i="15" s="1"/>
  <c r="AF17" i="15"/>
  <c r="AG17" i="15" s="1"/>
  <c r="AF18" i="15"/>
  <c r="AG18" i="15" s="1"/>
  <c r="AF19" i="15"/>
  <c r="AG19" i="15" s="1"/>
  <c r="AF20" i="15"/>
  <c r="AG20" i="15" s="1"/>
  <c r="AF21" i="15"/>
  <c r="AG21" i="15" s="1"/>
  <c r="AF22" i="15"/>
  <c r="AG22" i="15" s="1"/>
  <c r="AF23" i="15"/>
  <c r="AG23" i="15" s="1"/>
  <c r="AF24" i="15"/>
  <c r="AG24" i="15" s="1"/>
  <c r="AF25" i="15"/>
  <c r="AG25" i="15" s="1"/>
  <c r="AF26" i="15"/>
  <c r="AG26" i="15" s="1"/>
  <c r="AF27" i="15"/>
  <c r="AG27" i="15" s="1"/>
  <c r="AF28" i="15"/>
  <c r="AG28" i="15" s="1"/>
  <c r="AF29" i="15"/>
  <c r="AG29" i="15" s="1"/>
  <c r="AF30" i="15"/>
  <c r="AG30" i="15" s="1"/>
  <c r="AF31" i="15"/>
  <c r="AG31" i="15" s="1"/>
  <c r="AF32" i="15"/>
  <c r="AG32" i="15" s="1"/>
  <c r="AF33" i="15"/>
  <c r="AG33" i="15" s="1"/>
  <c r="AF34" i="15"/>
  <c r="AG34" i="15" s="1"/>
  <c r="AF35" i="15"/>
  <c r="AG35" i="15" s="1"/>
  <c r="AF36" i="15"/>
  <c r="AG36" i="15" s="1"/>
  <c r="AF37" i="15"/>
  <c r="AG37" i="15" s="1"/>
  <c r="AF38" i="15"/>
  <c r="AG38" i="15" s="1"/>
  <c r="AF39" i="15"/>
  <c r="AG39" i="15" s="1"/>
  <c r="AF470" i="16"/>
  <c r="AH2" i="15"/>
  <c r="AH3" i="15"/>
  <c r="AH4" i="15"/>
  <c r="AH5" i="15"/>
  <c r="AH6" i="15"/>
  <c r="AH7" i="15"/>
  <c r="AH8" i="15"/>
  <c r="AH9" i="15"/>
  <c r="AH10" i="15"/>
  <c r="AH11" i="15"/>
  <c r="AH12" i="15"/>
  <c r="AH13" i="15"/>
  <c r="AH14" i="15"/>
  <c r="AH15" i="15"/>
  <c r="AH16" i="15"/>
  <c r="AH17" i="15"/>
  <c r="AH18" i="15"/>
  <c r="AH19" i="15"/>
  <c r="AH20" i="15"/>
  <c r="AH21" i="15"/>
  <c r="AH22" i="15"/>
  <c r="AH23" i="15"/>
  <c r="AH24" i="15"/>
  <c r="AH25" i="15"/>
  <c r="AH26" i="15"/>
  <c r="AH27" i="15"/>
  <c r="AH28" i="15"/>
  <c r="AH29" i="15"/>
  <c r="AH30" i="15"/>
  <c r="AH31" i="15"/>
  <c r="AH32" i="15"/>
  <c r="AH33" i="15"/>
  <c r="AH34" i="15"/>
  <c r="AH35" i="15"/>
  <c r="AH36" i="15"/>
  <c r="AH37" i="15"/>
  <c r="AH38" i="15"/>
  <c r="AH39" i="15"/>
  <c r="AH40" i="15"/>
  <c r="AH41" i="15"/>
  <c r="AH42" i="15"/>
  <c r="AH43" i="15"/>
  <c r="AH44" i="15"/>
  <c r="AH45" i="15"/>
  <c r="AH46" i="15"/>
  <c r="AH47" i="15"/>
  <c r="AH48" i="15"/>
  <c r="AH49" i="15"/>
  <c r="AH50" i="15"/>
  <c r="AH51" i="15"/>
  <c r="AH52" i="15"/>
  <c r="AH53" i="15"/>
  <c r="AH54" i="15"/>
  <c r="AH55" i="15"/>
  <c r="AH56" i="15"/>
  <c r="AH57" i="15"/>
  <c r="AH58" i="15"/>
  <c r="AH59" i="15"/>
  <c r="AH60" i="15"/>
  <c r="AH61" i="15"/>
  <c r="AH62" i="15"/>
  <c r="AH63" i="15"/>
  <c r="AH64" i="15"/>
  <c r="AH65" i="15"/>
  <c r="AH66" i="15"/>
  <c r="AH67" i="15"/>
  <c r="AH68" i="15"/>
  <c r="AH69" i="15"/>
  <c r="AH70" i="15"/>
  <c r="AH71" i="15"/>
  <c r="AH72" i="15"/>
  <c r="AH73" i="15"/>
  <c r="AH74" i="15"/>
  <c r="AH75" i="15"/>
  <c r="AH76" i="15"/>
  <c r="AH77" i="15"/>
  <c r="AH78" i="15"/>
  <c r="AH79" i="15"/>
  <c r="AH80" i="15"/>
  <c r="AH81" i="15"/>
  <c r="AH82" i="15"/>
  <c r="AH83" i="15"/>
  <c r="AH84" i="15"/>
  <c r="AH85" i="15"/>
  <c r="AH86" i="15"/>
  <c r="AH87" i="15"/>
  <c r="AH88" i="15"/>
  <c r="AH89" i="15"/>
  <c r="AH90" i="15"/>
  <c r="AH91" i="15"/>
  <c r="AF723" i="16"/>
  <c r="E162" i="3"/>
  <c r="E180" i="3" s="1"/>
  <c r="E122" i="3"/>
  <c r="E109" i="3"/>
  <c r="AF248" i="16"/>
  <c r="AG248" i="16" s="1"/>
  <c r="AF249" i="16"/>
  <c r="AG249" i="16" s="1"/>
  <c r="AF250" i="16"/>
  <c r="AF251" i="16"/>
  <c r="AF252" i="16"/>
  <c r="AG252" i="16" s="1"/>
  <c r="AF253" i="16"/>
  <c r="AG253" i="16" s="1"/>
  <c r="AF254" i="16"/>
  <c r="AF255" i="16"/>
  <c r="AF257" i="16"/>
  <c r="AG257" i="16" s="1"/>
  <c r="AF258" i="16"/>
  <c r="AF259" i="16"/>
  <c r="AF260" i="16"/>
  <c r="AG260" i="16" s="1"/>
  <c r="AF261" i="16"/>
  <c r="AF262" i="16"/>
  <c r="AF263" i="16"/>
  <c r="AF264" i="16"/>
  <c r="AF265" i="16"/>
  <c r="AG265" i="16" s="1"/>
  <c r="AF266" i="16"/>
  <c r="AG266" i="16" s="1"/>
  <c r="AF267" i="16"/>
  <c r="AF268" i="16"/>
  <c r="AG268" i="16" s="1"/>
  <c r="AF269" i="16"/>
  <c r="AG269" i="16" s="1"/>
  <c r="AF270" i="16"/>
  <c r="AF271" i="16"/>
  <c r="AF272" i="16"/>
  <c r="AG272" i="16" s="1"/>
  <c r="AF273" i="16"/>
  <c r="AF274" i="16"/>
  <c r="AG274" i="16" s="1"/>
  <c r="AF275" i="16"/>
  <c r="AG275" i="16" s="1"/>
  <c r="AF276" i="16"/>
  <c r="AG276" i="16" s="1"/>
  <c r="AF277" i="16"/>
  <c r="AG277" i="16" s="1"/>
  <c r="AF278" i="16"/>
  <c r="AF279" i="16"/>
  <c r="AF280" i="16"/>
  <c r="AF281" i="16"/>
  <c r="AG281" i="16" s="1"/>
  <c r="AF282" i="16"/>
  <c r="AF283" i="16"/>
  <c r="AF284" i="16"/>
  <c r="AG284" i="16" s="1"/>
  <c r="AF285" i="16"/>
  <c r="AG285" i="16" s="1"/>
  <c r="AF286" i="16"/>
  <c r="AF287" i="16"/>
  <c r="AF288" i="16"/>
  <c r="AF289" i="16"/>
  <c r="AG289" i="16" s="1"/>
  <c r="AF290" i="16"/>
  <c r="AG290" i="16" s="1"/>
  <c r="AF291" i="16"/>
  <c r="AF292" i="16"/>
  <c r="AG292" i="16" s="1"/>
  <c r="AF293" i="16"/>
  <c r="AG293" i="16" s="1"/>
  <c r="AF294" i="16"/>
  <c r="AF295" i="16"/>
  <c r="AF296" i="16"/>
  <c r="AF297" i="16"/>
  <c r="AG297" i="16" s="1"/>
  <c r="AF298" i="16"/>
  <c r="AF299" i="16"/>
  <c r="AF300" i="16"/>
  <c r="AG300" i="16" s="1"/>
  <c r="AF301" i="16"/>
  <c r="AG301" i="16" s="1"/>
  <c r="AF302" i="16"/>
  <c r="AF303" i="16"/>
  <c r="AF304" i="16"/>
  <c r="AF305" i="16"/>
  <c r="AG305" i="16" s="1"/>
  <c r="AF306" i="16"/>
  <c r="AF307" i="16"/>
  <c r="AF465" i="16"/>
  <c r="AG465" i="16" s="1"/>
  <c r="AF308" i="16"/>
  <c r="AG308" i="16" s="1"/>
  <c r="AF309" i="16"/>
  <c r="AF310" i="16"/>
  <c r="AF311" i="16"/>
  <c r="AF312" i="16"/>
  <c r="AG312" i="16" s="1"/>
  <c r="AF313" i="16"/>
  <c r="AF314" i="16"/>
  <c r="AF315" i="16"/>
  <c r="AG315" i="16" s="1"/>
  <c r="AF316" i="16"/>
  <c r="AG316" i="16" s="1"/>
  <c r="AF317" i="16"/>
  <c r="AF318" i="16"/>
  <c r="AF319" i="16"/>
  <c r="AG319" i="16" s="1"/>
  <c r="AF320" i="16"/>
  <c r="AF321" i="16"/>
  <c r="AF322" i="16"/>
  <c r="AF323" i="16"/>
  <c r="AF324" i="16"/>
  <c r="AG324" i="16" s="1"/>
  <c r="AF325" i="16"/>
  <c r="AG325" i="16" s="1"/>
  <c r="AF712" i="16"/>
  <c r="AG712" i="16" s="1"/>
  <c r="AF326" i="16"/>
  <c r="AF2" i="16"/>
  <c r="AG2" i="16" s="1"/>
  <c r="AF3" i="16"/>
  <c r="AG3" i="16" s="1"/>
  <c r="AF466" i="16"/>
  <c r="AG466" i="16" s="1"/>
  <c r="AF327" i="16"/>
  <c r="AG327" i="16" s="1"/>
  <c r="AF328" i="16"/>
  <c r="AF329" i="16"/>
  <c r="AG329" i="16" s="1"/>
  <c r="AF4" i="16"/>
  <c r="AF5" i="16"/>
  <c r="AF6" i="16"/>
  <c r="AG6" i="16" s="1"/>
  <c r="AF7" i="16"/>
  <c r="AG7" i="16" s="1"/>
  <c r="AF8" i="16"/>
  <c r="AG8" i="16" s="1"/>
  <c r="AF9" i="16"/>
  <c r="AF10" i="16"/>
  <c r="AG10" i="16" s="1"/>
  <c r="AF11" i="16"/>
  <c r="AF12" i="16"/>
  <c r="AF13" i="16"/>
  <c r="AF14" i="16"/>
  <c r="AG14" i="16" s="1"/>
  <c r="AF15" i="16"/>
  <c r="AG15" i="16" s="1"/>
  <c r="AF16" i="16"/>
  <c r="AF17" i="16"/>
  <c r="AF18" i="16"/>
  <c r="AF19" i="16"/>
  <c r="AF20" i="16"/>
  <c r="AF21" i="16"/>
  <c r="AF22" i="16"/>
  <c r="AG22" i="16" s="1"/>
  <c r="AF23" i="16"/>
  <c r="AG23" i="16" s="1"/>
  <c r="AF24" i="16"/>
  <c r="AF25" i="16"/>
  <c r="AF26" i="16"/>
  <c r="AF27" i="16"/>
  <c r="AF28" i="16"/>
  <c r="AF29" i="16"/>
  <c r="AF30" i="16"/>
  <c r="AG30" i="16" s="1"/>
  <c r="AF31" i="16"/>
  <c r="AG31" i="16" s="1"/>
  <c r="AF32" i="16"/>
  <c r="AF33" i="16"/>
  <c r="AG33" i="16" s="1"/>
  <c r="AF34" i="16"/>
  <c r="AF35" i="16"/>
  <c r="AF36" i="16"/>
  <c r="AF37" i="16"/>
  <c r="AF38" i="16"/>
  <c r="AG38" i="16" s="1"/>
  <c r="AF39" i="16"/>
  <c r="AG39" i="16" s="1"/>
  <c r="AF40" i="16"/>
  <c r="AF41" i="16"/>
  <c r="AG41" i="16" s="1"/>
  <c r="AF42" i="16"/>
  <c r="AF43" i="16"/>
  <c r="AF44" i="16"/>
  <c r="AF45" i="16"/>
  <c r="AF46" i="16"/>
  <c r="AG46" i="16" s="1"/>
  <c r="AF47" i="16"/>
  <c r="AG47" i="16" s="1"/>
  <c r="AF48" i="16"/>
  <c r="AF49" i="16"/>
  <c r="AG49" i="16" s="1"/>
  <c r="AF50" i="16"/>
  <c r="AF51" i="16"/>
  <c r="AF52" i="16"/>
  <c r="AF53" i="16"/>
  <c r="AF54" i="16"/>
  <c r="AG54" i="16" s="1"/>
  <c r="AF55" i="16"/>
  <c r="AG55" i="16" s="1"/>
  <c r="AF56" i="16"/>
  <c r="AF57" i="16"/>
  <c r="AG57" i="16" s="1"/>
  <c r="AF58" i="16"/>
  <c r="AF59" i="16"/>
  <c r="AG59" i="16" s="1"/>
  <c r="AF60" i="16"/>
  <c r="AF61" i="16"/>
  <c r="AF62" i="16"/>
  <c r="AG62" i="16" s="1"/>
  <c r="AF63" i="16"/>
  <c r="AF64" i="16"/>
  <c r="AF65" i="16"/>
  <c r="AG65" i="16" s="1"/>
  <c r="AF66" i="16"/>
  <c r="AF67" i="16"/>
  <c r="AG67" i="16" s="1"/>
  <c r="AF68" i="16"/>
  <c r="AG470" i="16" s="1"/>
  <c r="AF69" i="16"/>
  <c r="AF70" i="16"/>
  <c r="AG70" i="16" s="1"/>
  <c r="AF71" i="16"/>
  <c r="AG71" i="16" s="1"/>
  <c r="AF72" i="16"/>
  <c r="AF73" i="16"/>
  <c r="AG73" i="16" s="1"/>
  <c r="AF74" i="16"/>
  <c r="AF75" i="16"/>
  <c r="AG75" i="16" s="1"/>
  <c r="AF76" i="16"/>
  <c r="AF77" i="16"/>
  <c r="AF78" i="16"/>
  <c r="AG78" i="16" s="1"/>
  <c r="AF79" i="16"/>
  <c r="AF80" i="16"/>
  <c r="AG80" i="16" s="1"/>
  <c r="AF459" i="16"/>
  <c r="AF81" i="16"/>
  <c r="AF82" i="16"/>
  <c r="AG82" i="16" s="1"/>
  <c r="AF83" i="16"/>
  <c r="AF84" i="16"/>
  <c r="AF85" i="16"/>
  <c r="AG85" i="16" s="1"/>
  <c r="AF86" i="16"/>
  <c r="AF87" i="16"/>
  <c r="AG87" i="16" s="1"/>
  <c r="AF88" i="16"/>
  <c r="AG88" i="16" s="1"/>
  <c r="AF89" i="16"/>
  <c r="AF90" i="16"/>
  <c r="AG90" i="16" s="1"/>
  <c r="AF91" i="16"/>
  <c r="AF92" i="16"/>
  <c r="AF93" i="16"/>
  <c r="AG93" i="16" s="1"/>
  <c r="AF94" i="16"/>
  <c r="AF95" i="16"/>
  <c r="AF96" i="16"/>
  <c r="AF97" i="16"/>
  <c r="AF98" i="16"/>
  <c r="AG98" i="16" s="1"/>
  <c r="AF99" i="16"/>
  <c r="AF100" i="16"/>
  <c r="AF101" i="16"/>
  <c r="AG101" i="16" s="1"/>
  <c r="AF102" i="16"/>
  <c r="AF103" i="16"/>
  <c r="AG103" i="16" s="1"/>
  <c r="AF104" i="16"/>
  <c r="AF105" i="16"/>
  <c r="AF106" i="16"/>
  <c r="AG106" i="16" s="1"/>
  <c r="AF107" i="16"/>
  <c r="AF108" i="16"/>
  <c r="AF109" i="16"/>
  <c r="AG109" i="16" s="1"/>
  <c r="AF110" i="16"/>
  <c r="AF111" i="16"/>
  <c r="AG111" i="16" s="1"/>
  <c r="AF112" i="16"/>
  <c r="AF113" i="16"/>
  <c r="AF114" i="16"/>
  <c r="AG114" i="16" s="1"/>
  <c r="AF115" i="16"/>
  <c r="AF116" i="16"/>
  <c r="AG116" i="16" s="1"/>
  <c r="AF117" i="16"/>
  <c r="AG117" i="16" s="1"/>
  <c r="AF118" i="16"/>
  <c r="AF119" i="16"/>
  <c r="AG119" i="16" s="1"/>
  <c r="AF120" i="16"/>
  <c r="AF121" i="16"/>
  <c r="AG121" i="16" s="1"/>
  <c r="AF122" i="16"/>
  <c r="AG122" i="16" s="1"/>
  <c r="AF330" i="16"/>
  <c r="AF331" i="16"/>
  <c r="AG331" i="16" s="1"/>
  <c r="AF332" i="16"/>
  <c r="AG332" i="16" s="1"/>
  <c r="AF333" i="16"/>
  <c r="AF334" i="16"/>
  <c r="AG334" i="16" s="1"/>
  <c r="AF335" i="16"/>
  <c r="AG335" i="16" s="1"/>
  <c r="AF336" i="16"/>
  <c r="AF337" i="16"/>
  <c r="AF338" i="16"/>
  <c r="AF339" i="16"/>
  <c r="AG339" i="16" s="1"/>
  <c r="AF340" i="16"/>
  <c r="AF341" i="16"/>
  <c r="AF342" i="16"/>
  <c r="AG342" i="16" s="1"/>
  <c r="AF343" i="16"/>
  <c r="AG343" i="16" s="1"/>
  <c r="AF344" i="16"/>
  <c r="AF345" i="16"/>
  <c r="AF346" i="16"/>
  <c r="AF347" i="16"/>
  <c r="AG347" i="16" s="1"/>
  <c r="AF348" i="16"/>
  <c r="AF349" i="16"/>
  <c r="AF350" i="16"/>
  <c r="AG350" i="16" s="1"/>
  <c r="AF351" i="16"/>
  <c r="AG351" i="16" s="1"/>
  <c r="AF352" i="16"/>
  <c r="AF353" i="16"/>
  <c r="AF354" i="16"/>
  <c r="AF355" i="16"/>
  <c r="AG355" i="16" s="1"/>
  <c r="AF356" i="16"/>
  <c r="AF357" i="16"/>
  <c r="AF358" i="16"/>
  <c r="AG358" i="16" s="1"/>
  <c r="AF359" i="16"/>
  <c r="AG359" i="16" s="1"/>
  <c r="AF467" i="16"/>
  <c r="AF360" i="16"/>
  <c r="AF361" i="16"/>
  <c r="AF362" i="16"/>
  <c r="AF468" i="16"/>
  <c r="AF363" i="16"/>
  <c r="AF364" i="16"/>
  <c r="AG364" i="16" s="1"/>
  <c r="AF365" i="16"/>
  <c r="AG365" i="16" s="1"/>
  <c r="AF366" i="16"/>
  <c r="AF367" i="16"/>
  <c r="AF368" i="16"/>
  <c r="AF369" i="16"/>
  <c r="AG369" i="16" s="1"/>
  <c r="AF370" i="16"/>
  <c r="AG370" i="16" s="1"/>
  <c r="AF371" i="16"/>
  <c r="AF372" i="16"/>
  <c r="AF373" i="16"/>
  <c r="AG373" i="16" s="1"/>
  <c r="AF374" i="16"/>
  <c r="AF375" i="16"/>
  <c r="AF376" i="16"/>
  <c r="AF377" i="16"/>
  <c r="AG377" i="16" s="1"/>
  <c r="AF378" i="16"/>
  <c r="AF379" i="16"/>
  <c r="AF380" i="16"/>
  <c r="AG380" i="16" s="1"/>
  <c r="AF381" i="16"/>
  <c r="AG381" i="16" s="1"/>
  <c r="AF382" i="16"/>
  <c r="AF383" i="16"/>
  <c r="AF384" i="16"/>
  <c r="AG384" i="16" s="1"/>
  <c r="AF713" i="16"/>
  <c r="AG713" i="16" s="1"/>
  <c r="AF385" i="16"/>
  <c r="AG385" i="16" s="1"/>
  <c r="AF714" i="16"/>
  <c r="AG714" i="16" s="1"/>
  <c r="AF386" i="16"/>
  <c r="AF387" i="16"/>
  <c r="AF388" i="16"/>
  <c r="AG388" i="16" s="1"/>
  <c r="AF389" i="16"/>
  <c r="AG389" i="16" s="1"/>
  <c r="AF390" i="16"/>
  <c r="AF123" i="16"/>
  <c r="AF391" i="16"/>
  <c r="AF392" i="16"/>
  <c r="AF393" i="16"/>
  <c r="AF394" i="16"/>
  <c r="AF395" i="16"/>
  <c r="AG395" i="16" s="1"/>
  <c r="AF396" i="16"/>
  <c r="AG396" i="16" s="1"/>
  <c r="AF397" i="16"/>
  <c r="AG397" i="16" s="1"/>
  <c r="AF398" i="16"/>
  <c r="AF399" i="16"/>
  <c r="AF400" i="16"/>
  <c r="AF401" i="16"/>
  <c r="AF402" i="16"/>
  <c r="AF403" i="16"/>
  <c r="AF404" i="16"/>
  <c r="AG404" i="16" s="1"/>
  <c r="AF405" i="16"/>
  <c r="AF406" i="16"/>
  <c r="AF407" i="16"/>
  <c r="AF408" i="16"/>
  <c r="AF409" i="16"/>
  <c r="AG409" i="16" s="1"/>
  <c r="AF410" i="16"/>
  <c r="AF411" i="16"/>
  <c r="AF412" i="16"/>
  <c r="AG412" i="16" s="1"/>
  <c r="AF469" i="16"/>
  <c r="AG469" i="16" s="1"/>
  <c r="AF413" i="16"/>
  <c r="AG413" i="16" s="1"/>
  <c r="AF414" i="16"/>
  <c r="AG414" i="16" s="1"/>
  <c r="AF415" i="16"/>
  <c r="AF416" i="16"/>
  <c r="AF417" i="16"/>
  <c r="AF418" i="16"/>
  <c r="AF419" i="16"/>
  <c r="AG419" i="16" s="1"/>
  <c r="AF420" i="16"/>
  <c r="AG420" i="16" s="1"/>
  <c r="AF421" i="16"/>
  <c r="AF422" i="16"/>
  <c r="AF423" i="16"/>
  <c r="AF424" i="16"/>
  <c r="AF425" i="16"/>
  <c r="AF426" i="16"/>
  <c r="AF427" i="16"/>
  <c r="AG427" i="16" s="1"/>
  <c r="AF428" i="16"/>
  <c r="AG428" i="16" s="1"/>
  <c r="AF429" i="16"/>
  <c r="AF430" i="16"/>
  <c r="AF431" i="16"/>
  <c r="AF432" i="16"/>
  <c r="AF124" i="16"/>
  <c r="AF125" i="16"/>
  <c r="AF126" i="16"/>
  <c r="AF127" i="16"/>
  <c r="AF128" i="16"/>
  <c r="AF129" i="16"/>
  <c r="AF130" i="16"/>
  <c r="AG130" i="16" s="1"/>
  <c r="AF131" i="16"/>
  <c r="AF132" i="16"/>
  <c r="AF133" i="16"/>
  <c r="AF134" i="16"/>
  <c r="AF135" i="16"/>
  <c r="AG135" i="16" s="1"/>
  <c r="AF136" i="16"/>
  <c r="AF137" i="16"/>
  <c r="AF138" i="16"/>
  <c r="AG138" i="16" s="1"/>
  <c r="AF139" i="16"/>
  <c r="AF140" i="16"/>
  <c r="AF141" i="16"/>
  <c r="AG141" i="16" s="1"/>
  <c r="AF142" i="16"/>
  <c r="AF460" i="16"/>
  <c r="AF143" i="16"/>
  <c r="AF461" i="16"/>
  <c r="AF144" i="16"/>
  <c r="AG144" i="16" s="1"/>
  <c r="AF145" i="16"/>
  <c r="AG145" i="16" s="1"/>
  <c r="AF146" i="16"/>
  <c r="AF147" i="16"/>
  <c r="AG147" i="16" s="1"/>
  <c r="AF148" i="16"/>
  <c r="AF149" i="16"/>
  <c r="AF150" i="16"/>
  <c r="AF151" i="16"/>
  <c r="AF152" i="16"/>
  <c r="AG152" i="16" s="1"/>
  <c r="AF153" i="16"/>
  <c r="AG153" i="16" s="1"/>
  <c r="AF154" i="16"/>
  <c r="AG154" i="16" s="1"/>
  <c r="AF155" i="16"/>
  <c r="AF156" i="16"/>
  <c r="AF157" i="16"/>
  <c r="AF158" i="16"/>
  <c r="AF159" i="16"/>
  <c r="AF160" i="16"/>
  <c r="AG160" i="16" s="1"/>
  <c r="AF161" i="16"/>
  <c r="AG161" i="16" s="1"/>
  <c r="AF162" i="16"/>
  <c r="AF163" i="16"/>
  <c r="AF164" i="16"/>
  <c r="AF165" i="16"/>
  <c r="AF166" i="16"/>
  <c r="AF167" i="16"/>
  <c r="AF168" i="16"/>
  <c r="AG168" i="16" s="1"/>
  <c r="AF169" i="16"/>
  <c r="AG169" i="16" s="1"/>
  <c r="AF170" i="16"/>
  <c r="AF171" i="16"/>
  <c r="AF172" i="16"/>
  <c r="AF173" i="16"/>
  <c r="AF174" i="16"/>
  <c r="AF175" i="16"/>
  <c r="AF176" i="16"/>
  <c r="AG176" i="16" s="1"/>
  <c r="AF177" i="16"/>
  <c r="AF178" i="16"/>
  <c r="AF179" i="16"/>
  <c r="AF180" i="16"/>
  <c r="AF181" i="16"/>
  <c r="AF182" i="16"/>
  <c r="AG182" i="16" s="1"/>
  <c r="AF183" i="16"/>
  <c r="AF184" i="16"/>
  <c r="AG184" i="16" s="1"/>
  <c r="AF185" i="16"/>
  <c r="AF186" i="16"/>
  <c r="AF187" i="16"/>
  <c r="AG187" i="16" s="1"/>
  <c r="AF188" i="16"/>
  <c r="AF189" i="16"/>
  <c r="AF190" i="16"/>
  <c r="AF191" i="16"/>
  <c r="AF192" i="16"/>
  <c r="AG192" i="16" s="1"/>
  <c r="AF193" i="16"/>
  <c r="AG193" i="16" s="1"/>
  <c r="AF194" i="16"/>
  <c r="AF195" i="16"/>
  <c r="AG195" i="16" s="1"/>
  <c r="AF196" i="16"/>
  <c r="AF197" i="16"/>
  <c r="AF198" i="16"/>
  <c r="AF199" i="16"/>
  <c r="AF433" i="16"/>
  <c r="AF434" i="16"/>
  <c r="AF435" i="16"/>
  <c r="AG435" i="16" s="1"/>
  <c r="AF436" i="16"/>
  <c r="AG436" i="16" s="1"/>
  <c r="AF437" i="16"/>
  <c r="AF438" i="16"/>
  <c r="AF439" i="16"/>
  <c r="AF440" i="16"/>
  <c r="AG440" i="16" s="1"/>
  <c r="AF441" i="16"/>
  <c r="AF442" i="16"/>
  <c r="AG442" i="16" s="1"/>
  <c r="AF443" i="16"/>
  <c r="AG443" i="16" s="1"/>
  <c r="AF444" i="16"/>
  <c r="AG444" i="16" s="1"/>
  <c r="AF445" i="16"/>
  <c r="AF446" i="16"/>
  <c r="AF447" i="16"/>
  <c r="AF448" i="16"/>
  <c r="AG448" i="16" s="1"/>
  <c r="AF449" i="16"/>
  <c r="AF450" i="16"/>
  <c r="AF451" i="16"/>
  <c r="AG451" i="16" s="1"/>
  <c r="AF452" i="16"/>
  <c r="AG452" i="16" s="1"/>
  <c r="AF453" i="16"/>
  <c r="AF715" i="16"/>
  <c r="AF454" i="16"/>
  <c r="AF455" i="16"/>
  <c r="AF456" i="16"/>
  <c r="AG456" i="16" s="1"/>
  <c r="AF457" i="16"/>
  <c r="AF458" i="16"/>
  <c r="AF471" i="16"/>
  <c r="AG471" i="16" s="1"/>
  <c r="AF472" i="16"/>
  <c r="AG472" i="16" s="1"/>
  <c r="AF473" i="16"/>
  <c r="AF474" i="16"/>
  <c r="AF475" i="16"/>
  <c r="AG475" i="16" s="1"/>
  <c r="AF476" i="16"/>
  <c r="AG476" i="16" s="1"/>
  <c r="AF477" i="16"/>
  <c r="AF478" i="16"/>
  <c r="AG478" i="16" s="1"/>
  <c r="AF479" i="16"/>
  <c r="AG479" i="16" s="1"/>
  <c r="AF480" i="16"/>
  <c r="AG480" i="16" s="1"/>
  <c r="AF481" i="16"/>
  <c r="AF482" i="16"/>
  <c r="AF483" i="16"/>
  <c r="AF484" i="16"/>
  <c r="AG484" i="16" s="1"/>
  <c r="AF485" i="16"/>
  <c r="AF486" i="16"/>
  <c r="AF487" i="16"/>
  <c r="AG487" i="16" s="1"/>
  <c r="AF488" i="16"/>
  <c r="AG488" i="16" s="1"/>
  <c r="AF489" i="16"/>
  <c r="AF490" i="16"/>
  <c r="AF491" i="16"/>
  <c r="AF492" i="16"/>
  <c r="AG492" i="16" s="1"/>
  <c r="AF493" i="16"/>
  <c r="AG493" i="16" s="1"/>
  <c r="AF200" i="16"/>
  <c r="AG200" i="16" s="1"/>
  <c r="AF201" i="16"/>
  <c r="AF494" i="16"/>
  <c r="AF495" i="16"/>
  <c r="AG495" i="16" s="1"/>
  <c r="AF496" i="16"/>
  <c r="AG496" i="16" s="1"/>
  <c r="AF497" i="16"/>
  <c r="AF498" i="16"/>
  <c r="AF202" i="16"/>
  <c r="AF716" i="16"/>
  <c r="AG716" i="16" s="1"/>
  <c r="AF499" i="16"/>
  <c r="AF500" i="16"/>
  <c r="AG500" i="16" s="1"/>
  <c r="AF717" i="16"/>
  <c r="AG717" i="16" s="1"/>
  <c r="AF501" i="16"/>
  <c r="AF502" i="16"/>
  <c r="AF503" i="16"/>
  <c r="AG503" i="16" s="1"/>
  <c r="AF504" i="16"/>
  <c r="AF505" i="16"/>
  <c r="AF506" i="16"/>
  <c r="AG506" i="16" s="1"/>
  <c r="AF507" i="16"/>
  <c r="AF508" i="16"/>
  <c r="AG508" i="16" s="1"/>
  <c r="AF509" i="16"/>
  <c r="AF510" i="16"/>
  <c r="AF511" i="16"/>
  <c r="AG511" i="16" s="1"/>
  <c r="AF512" i="16"/>
  <c r="AG512" i="16" s="1"/>
  <c r="AF513" i="16"/>
  <c r="AF514" i="16"/>
  <c r="AG514" i="16" s="1"/>
  <c r="AF515" i="16"/>
  <c r="AF516" i="16"/>
  <c r="AG516" i="16" s="1"/>
  <c r="AF517" i="16"/>
  <c r="AF518" i="16"/>
  <c r="AF519" i="16"/>
  <c r="AG519" i="16" s="1"/>
  <c r="AF520" i="16"/>
  <c r="AF521" i="16"/>
  <c r="AF522" i="16"/>
  <c r="AF523" i="16"/>
  <c r="AF524" i="16"/>
  <c r="AG524" i="16" s="1"/>
  <c r="AF525" i="16"/>
  <c r="AF526" i="16"/>
  <c r="AF527" i="16"/>
  <c r="AG527" i="16" s="1"/>
  <c r="AF528" i="16"/>
  <c r="AF529" i="16"/>
  <c r="AF530" i="16"/>
  <c r="AF531" i="16"/>
  <c r="AF532" i="16"/>
  <c r="AF533" i="16"/>
  <c r="AF534" i="16"/>
  <c r="AF535" i="16"/>
  <c r="AG535" i="16" s="1"/>
  <c r="AF536" i="16"/>
  <c r="AF537" i="16"/>
  <c r="AF538" i="16"/>
  <c r="AF539" i="16"/>
  <c r="AF540" i="16"/>
  <c r="AG540" i="16" s="1"/>
  <c r="AF541" i="16"/>
  <c r="AF542" i="16"/>
  <c r="AF543" i="16"/>
  <c r="AG543" i="16" s="1"/>
  <c r="AF544" i="16"/>
  <c r="AF545" i="16"/>
  <c r="AF546" i="16"/>
  <c r="AF547" i="16"/>
  <c r="AF548" i="16"/>
  <c r="AG548" i="16" s="1"/>
  <c r="AF549" i="16"/>
  <c r="AF550" i="16"/>
  <c r="AF551" i="16"/>
  <c r="AG551" i="16" s="1"/>
  <c r="AF552" i="16"/>
  <c r="AG552" i="16" s="1"/>
  <c r="AF553" i="16"/>
  <c r="AF554" i="16"/>
  <c r="AF555" i="16"/>
  <c r="AF556" i="16"/>
  <c r="AG556" i="16" s="1"/>
  <c r="AF557" i="16"/>
  <c r="AF203" i="16"/>
  <c r="AG203" i="16" s="1"/>
  <c r="AF204" i="16"/>
  <c r="AF205" i="16"/>
  <c r="AG205" i="16" s="1"/>
  <c r="AF558" i="16"/>
  <c r="AF559" i="16"/>
  <c r="AG559" i="16" s="1"/>
  <c r="AF560" i="16"/>
  <c r="AG560" i="16" s="1"/>
  <c r="AF718" i="16"/>
  <c r="AG718" i="16" s="1"/>
  <c r="AF561" i="16"/>
  <c r="AF562" i="16"/>
  <c r="AF563" i="16"/>
  <c r="AF564" i="16"/>
  <c r="AF565" i="16"/>
  <c r="AF566" i="16"/>
  <c r="AF567" i="16"/>
  <c r="AG567" i="16" s="1"/>
  <c r="AF568" i="16"/>
  <c r="AG568" i="16" s="1"/>
  <c r="AF569" i="16"/>
  <c r="AF570" i="16"/>
  <c r="AF571" i="16"/>
  <c r="AF572" i="16"/>
  <c r="AF573" i="16"/>
  <c r="AF574" i="16"/>
  <c r="AF575" i="16"/>
  <c r="AG575" i="16" s="1"/>
  <c r="AF576" i="16"/>
  <c r="AG576" i="16" s="1"/>
  <c r="AF577" i="16"/>
  <c r="AF578" i="16"/>
  <c r="AF579" i="16"/>
  <c r="AF719" i="16"/>
  <c r="AG719" i="16" s="1"/>
  <c r="AF580" i="16"/>
  <c r="AG580" i="16" s="1"/>
  <c r="AF581" i="16"/>
  <c r="AF582" i="16"/>
  <c r="AF583" i="16"/>
  <c r="AG583" i="16" s="1"/>
  <c r="AF584" i="16"/>
  <c r="AF585" i="16"/>
  <c r="AF586" i="16"/>
  <c r="AF587" i="16"/>
  <c r="AF588" i="16"/>
  <c r="AG588" i="16" s="1"/>
  <c r="AF589" i="16"/>
  <c r="AF590" i="16"/>
  <c r="AF591" i="16"/>
  <c r="AG591" i="16" s="1"/>
  <c r="AF592" i="16"/>
  <c r="AF593" i="16"/>
  <c r="AG593" i="16" s="1"/>
  <c r="AF594" i="16"/>
  <c r="AF595" i="16"/>
  <c r="AF596" i="16"/>
  <c r="AG596" i="16" s="1"/>
  <c r="AF597" i="16"/>
  <c r="AF598" i="16"/>
  <c r="AF599" i="16"/>
  <c r="AG599" i="16" s="1"/>
  <c r="AF600" i="16"/>
  <c r="AF601" i="16"/>
  <c r="AG601" i="16" s="1"/>
  <c r="AF602" i="16"/>
  <c r="AF603" i="16"/>
  <c r="AF604" i="16"/>
  <c r="AG604" i="16" s="1"/>
  <c r="AF605" i="16"/>
  <c r="AF606" i="16"/>
  <c r="AF607" i="16"/>
  <c r="AG607" i="16" s="1"/>
  <c r="AF608" i="16"/>
  <c r="AG608" i="16" s="1"/>
  <c r="AF609" i="16"/>
  <c r="AF610" i="16"/>
  <c r="AF611" i="16"/>
  <c r="AF612" i="16"/>
  <c r="AG612" i="16" s="1"/>
  <c r="AF720" i="16"/>
  <c r="AG720" i="16" s="1"/>
  <c r="AF613" i="16"/>
  <c r="AF614" i="16"/>
  <c r="AF615" i="16"/>
  <c r="AG615" i="16" s="1"/>
  <c r="AF721" i="16"/>
  <c r="AG721" i="16" s="1"/>
  <c r="AF616" i="16"/>
  <c r="AG616" i="16" s="1"/>
  <c r="AF617" i="16"/>
  <c r="AF618" i="16"/>
  <c r="AF619" i="16"/>
  <c r="AF620" i="16"/>
  <c r="AG620" i="16" s="1"/>
  <c r="AF621" i="16"/>
  <c r="AF622" i="16"/>
  <c r="AF623" i="16"/>
  <c r="AG623" i="16" s="1"/>
  <c r="AF624" i="16"/>
  <c r="AG624" i="16" s="1"/>
  <c r="AF625" i="16"/>
  <c r="AF626" i="16"/>
  <c r="AF627" i="16"/>
  <c r="AF206" i="16"/>
  <c r="AF207" i="16"/>
  <c r="AF208" i="16"/>
  <c r="AG208" i="16" s="1"/>
  <c r="AF209" i="16"/>
  <c r="AF210" i="16"/>
  <c r="AF211" i="16"/>
  <c r="AG211" i="16" s="1"/>
  <c r="AF212" i="16"/>
  <c r="AF462" i="16"/>
  <c r="AG462" i="16" s="1"/>
  <c r="AF213" i="16"/>
  <c r="AF214" i="16"/>
  <c r="AF215" i="16"/>
  <c r="AF216" i="16"/>
  <c r="AF217" i="16"/>
  <c r="AF218" i="16"/>
  <c r="AF219" i="16"/>
  <c r="AF220" i="16"/>
  <c r="AF221" i="16"/>
  <c r="AF222" i="16"/>
  <c r="AF223" i="16"/>
  <c r="AF224" i="16"/>
  <c r="AF225" i="16"/>
  <c r="AF226" i="16"/>
  <c r="AG226" i="16" s="1"/>
  <c r="AF227" i="16"/>
  <c r="AF228" i="16"/>
  <c r="AF229" i="16"/>
  <c r="AF230" i="16"/>
  <c r="AF231" i="16"/>
  <c r="AG231" i="16" s="1"/>
  <c r="AF232" i="16"/>
  <c r="AG232" i="16" s="1"/>
  <c r="AF233" i="16"/>
  <c r="AF234" i="16"/>
  <c r="AF235" i="16"/>
  <c r="AG235" i="16" s="1"/>
  <c r="AF236" i="16"/>
  <c r="AF237" i="16"/>
  <c r="AF238" i="16"/>
  <c r="AG238" i="16" s="1"/>
  <c r="AF239" i="16"/>
  <c r="AG239" i="16" s="1"/>
  <c r="AF240" i="16"/>
  <c r="AF628" i="16"/>
  <c r="AF629" i="16"/>
  <c r="AF630" i="16"/>
  <c r="AF631" i="16"/>
  <c r="AG631" i="16" s="1"/>
  <c r="AF632" i="16"/>
  <c r="AG632" i="16" s="1"/>
  <c r="AF633" i="16"/>
  <c r="AG633" i="16" s="1"/>
  <c r="AF634" i="16"/>
  <c r="AF635" i="16"/>
  <c r="AG635" i="16" s="1"/>
  <c r="AF636" i="16"/>
  <c r="AG636" i="16" s="1"/>
  <c r="AF241" i="16"/>
  <c r="AG241" i="16" s="1"/>
  <c r="AF242" i="16"/>
  <c r="AG242" i="16" s="1"/>
  <c r="AF637" i="16"/>
  <c r="AF638" i="16"/>
  <c r="AF639" i="16"/>
  <c r="AG639" i="16" s="1"/>
  <c r="AF640" i="16"/>
  <c r="AG640" i="16" s="1"/>
  <c r="AF641" i="16"/>
  <c r="AG641" i="16" s="1"/>
  <c r="AF642" i="16"/>
  <c r="AF643" i="16"/>
  <c r="AF644" i="16"/>
  <c r="AG644" i="16" s="1"/>
  <c r="AF645" i="16"/>
  <c r="AG645" i="16" s="1"/>
  <c r="AF646" i="16"/>
  <c r="AF647" i="16"/>
  <c r="AF648" i="16"/>
  <c r="AG648" i="16" s="1"/>
  <c r="AF649" i="16"/>
  <c r="AG649" i="16" s="1"/>
  <c r="AF650" i="16"/>
  <c r="AF651" i="16"/>
  <c r="AF652" i="16"/>
  <c r="AG652" i="16" s="1"/>
  <c r="AF653" i="16"/>
  <c r="AF654" i="16"/>
  <c r="AF655" i="16"/>
  <c r="AG655" i="16" s="1"/>
  <c r="AF656" i="16"/>
  <c r="AG656" i="16" s="1"/>
  <c r="AF657" i="16"/>
  <c r="AG657" i="16" s="1"/>
  <c r="AF658" i="16"/>
  <c r="AF659" i="16"/>
  <c r="AF660" i="16"/>
  <c r="AG660" i="16" s="1"/>
  <c r="AF661" i="16"/>
  <c r="AF662" i="16"/>
  <c r="AG662" i="16" s="1"/>
  <c r="AF663" i="16"/>
  <c r="AG663" i="16" s="1"/>
  <c r="AF664" i="16"/>
  <c r="AG664" i="16" s="1"/>
  <c r="AF665" i="16"/>
  <c r="AG665" i="16" s="1"/>
  <c r="AF722" i="16"/>
  <c r="AG722" i="16" s="1"/>
  <c r="AF666" i="16"/>
  <c r="AF667" i="16"/>
  <c r="AG667" i="16" s="1"/>
  <c r="AF668" i="16"/>
  <c r="AG668" i="16" s="1"/>
  <c r="AF669" i="16"/>
  <c r="AF670" i="16"/>
  <c r="AF671" i="16"/>
  <c r="AG671" i="16" s="1"/>
  <c r="AF672" i="16"/>
  <c r="AG672" i="16" s="1"/>
  <c r="AF243" i="16"/>
  <c r="AG243" i="16" s="1"/>
  <c r="AF244" i="16"/>
  <c r="AF245" i="16"/>
  <c r="AF673" i="16"/>
  <c r="AG673" i="16" s="1"/>
  <c r="AF674" i="16"/>
  <c r="AF675" i="16"/>
  <c r="AG675" i="16" s="1"/>
  <c r="AF676" i="16"/>
  <c r="AF463" i="16"/>
  <c r="AF677" i="16"/>
  <c r="AF678" i="16"/>
  <c r="AF679" i="16"/>
  <c r="AG679" i="16" s="1"/>
  <c r="AF680" i="16"/>
  <c r="AG680" i="16" s="1"/>
  <c r="AF681" i="16"/>
  <c r="AF682" i="16"/>
  <c r="AF683" i="16"/>
  <c r="AG683" i="16" s="1"/>
  <c r="AF684" i="16"/>
  <c r="AG684" i="16" s="1"/>
  <c r="AF685" i="16"/>
  <c r="AG685" i="16" s="1"/>
  <c r="AF686" i="16"/>
  <c r="AF687" i="16"/>
  <c r="AG687" i="16" s="1"/>
  <c r="AF688" i="16"/>
  <c r="AG688" i="16" s="1"/>
  <c r="AF689" i="16"/>
  <c r="AF690" i="16"/>
  <c r="AG690" i="16" s="1"/>
  <c r="AF691" i="16"/>
  <c r="AG691" i="16" s="1"/>
  <c r="AF246" i="16"/>
  <c r="AG246" i="16" s="1"/>
  <c r="AF247" i="16"/>
  <c r="AF464" i="16"/>
  <c r="AF692" i="16"/>
  <c r="AG692" i="16" s="1"/>
  <c r="AF693" i="16"/>
  <c r="AG693" i="16" s="1"/>
  <c r="AF694" i="16"/>
  <c r="AF695" i="16"/>
  <c r="AF696" i="16"/>
  <c r="AG696" i="16" s="1"/>
  <c r="AF697" i="16"/>
  <c r="AF698" i="16"/>
  <c r="AG698" i="16" s="1"/>
  <c r="AF699" i="16"/>
  <c r="AF700" i="16"/>
  <c r="AG700" i="16" s="1"/>
  <c r="AF701" i="16"/>
  <c r="AG701" i="16" s="1"/>
  <c r="AF702" i="16"/>
  <c r="AF703" i="16"/>
  <c r="AG703" i="16" s="1"/>
  <c r="AF704" i="16"/>
  <c r="AF705" i="16"/>
  <c r="AG705" i="16" s="1"/>
  <c r="AF706" i="16"/>
  <c r="AG706" i="16" s="1"/>
  <c r="AF707" i="16"/>
  <c r="AF708" i="16"/>
  <c r="AG708" i="16" s="1"/>
  <c r="AF709" i="16"/>
  <c r="AG709" i="16" s="1"/>
  <c r="AF710" i="16"/>
  <c r="AF711" i="16"/>
  <c r="AG711" i="16" s="1"/>
  <c r="AF256" i="16"/>
  <c r="AG256" i="16" s="1"/>
  <c r="AG273" i="16"/>
  <c r="AG320" i="16"/>
  <c r="AG63" i="16"/>
  <c r="AG386" i="16"/>
  <c r="AG450" i="16"/>
  <c r="AG715" i="16"/>
  <c r="AG482" i="16"/>
  <c r="AG485" i="16"/>
  <c r="AG536" i="16"/>
  <c r="AG587" i="16"/>
  <c r="AG603" i="16"/>
  <c r="AG625" i="16"/>
  <c r="AG629" i="16"/>
  <c r="AG643" i="16"/>
  <c r="AG651" i="16"/>
  <c r="AG666" i="16"/>
  <c r="AG697" i="16"/>
  <c r="AG699" i="16"/>
  <c r="AG707" i="16"/>
  <c r="AF40" i="15"/>
  <c r="AG40" i="15" s="1"/>
  <c r="AF41" i="15"/>
  <c r="AG41" i="15" s="1"/>
  <c r="AF42" i="15"/>
  <c r="AG42" i="15" s="1"/>
  <c r="AF43" i="15"/>
  <c r="AG43" i="15" s="1"/>
  <c r="AF44" i="15"/>
  <c r="AG44" i="15" s="1"/>
  <c r="AF45" i="15"/>
  <c r="AG45" i="15" s="1"/>
  <c r="AF46" i="15"/>
  <c r="AG46" i="15" s="1"/>
  <c r="AF47" i="15"/>
  <c r="AG47" i="15" s="1"/>
  <c r="AF48" i="15"/>
  <c r="AG48" i="15" s="1"/>
  <c r="AF49" i="15"/>
  <c r="AG49" i="15" s="1"/>
  <c r="AF50" i="15"/>
  <c r="AG50" i="15" s="1"/>
  <c r="AF51" i="15"/>
  <c r="AG51" i="15" s="1"/>
  <c r="AF52" i="15"/>
  <c r="AG52" i="15" s="1"/>
  <c r="AF53" i="15"/>
  <c r="AG53" i="15" s="1"/>
  <c r="AF54" i="15"/>
  <c r="AG54" i="15" s="1"/>
  <c r="AF55" i="15"/>
  <c r="AG55" i="15" s="1"/>
  <c r="AF56" i="15"/>
  <c r="AG56" i="15" s="1"/>
  <c r="AF57" i="15"/>
  <c r="AG57" i="15" s="1"/>
  <c r="AF58" i="15"/>
  <c r="AG58" i="15" s="1"/>
  <c r="AF59" i="15"/>
  <c r="AG59" i="15" s="1"/>
  <c r="AF60" i="15"/>
  <c r="AG60" i="15" s="1"/>
  <c r="AF61" i="15"/>
  <c r="AG61" i="15" s="1"/>
  <c r="AF62" i="15"/>
  <c r="AG62" i="15" s="1"/>
  <c r="AF63" i="15"/>
  <c r="AG63" i="15" s="1"/>
  <c r="AF64" i="15"/>
  <c r="AG64" i="15" s="1"/>
  <c r="AF65" i="15"/>
  <c r="AG65" i="15" s="1"/>
  <c r="AF66" i="15"/>
  <c r="AG66" i="15" s="1"/>
  <c r="AF67" i="15"/>
  <c r="AG67" i="15" s="1"/>
  <c r="AF68" i="15"/>
  <c r="AG68" i="15" s="1"/>
  <c r="AF69" i="15"/>
  <c r="AG69" i="15" s="1"/>
  <c r="AF70" i="15"/>
  <c r="AG70" i="15" s="1"/>
  <c r="AF71" i="15"/>
  <c r="AG71" i="15" s="1"/>
  <c r="AF72" i="15"/>
  <c r="AG72" i="15" s="1"/>
  <c r="AF73" i="15"/>
  <c r="AG73" i="15" s="1"/>
  <c r="AF74" i="15"/>
  <c r="AG74" i="15" s="1"/>
  <c r="AF75" i="15"/>
  <c r="AG75" i="15" s="1"/>
  <c r="AF76" i="15"/>
  <c r="AG76" i="15" s="1"/>
  <c r="AF77" i="15"/>
  <c r="AG77" i="15" s="1"/>
  <c r="AF78" i="15"/>
  <c r="AG78" i="15" s="1"/>
  <c r="AF79" i="15"/>
  <c r="AG79" i="15" s="1"/>
  <c r="AF80" i="15"/>
  <c r="AG80" i="15" s="1"/>
  <c r="AF81" i="15"/>
  <c r="AG81" i="15" s="1"/>
  <c r="AF82" i="15"/>
  <c r="AG82" i="15" s="1"/>
  <c r="AF83" i="15"/>
  <c r="AG83" i="15" s="1"/>
  <c r="AF84" i="15"/>
  <c r="AG84" i="15" s="1"/>
  <c r="AF85" i="15"/>
  <c r="AG85" i="15" s="1"/>
  <c r="AF86" i="15"/>
  <c r="AG86" i="15" s="1"/>
  <c r="AF87" i="15"/>
  <c r="AG87" i="15" s="1"/>
  <c r="AF88" i="15"/>
  <c r="AG88" i="15" s="1"/>
  <c r="AF89" i="15"/>
  <c r="AG89" i="15" s="1"/>
  <c r="AF90" i="15"/>
  <c r="AG90" i="15" s="1"/>
  <c r="AF91" i="15"/>
  <c r="AG91" i="15" s="1"/>
  <c r="B112" i="3" a="1"/>
  <c r="C128" i="3" a="1"/>
  <c r="C128" i="3" s="1"/>
  <c r="E41" i="24" a="1"/>
  <c r="B166" i="3" a="1"/>
  <c r="B166" i="3" s="1"/>
  <c r="E66" i="24"/>
  <c r="BG41" i="39"/>
  <c r="E41" i="24" l="1"/>
  <c r="G41" i="24" s="1"/>
  <c r="G42" i="24"/>
  <c r="D41" i="24" a="1"/>
  <c r="D41" i="24" s="1"/>
  <c r="F43" i="24"/>
  <c r="AF24" i="29"/>
  <c r="AF32" i="29"/>
  <c r="AF40" i="29"/>
  <c r="AF25" i="29"/>
  <c r="AF41" i="29"/>
  <c r="AB35" i="29"/>
  <c r="AC35" i="29" s="1" a="1"/>
  <c r="AC35" i="29" s="1"/>
  <c r="AF26" i="29"/>
  <c r="AF34" i="29"/>
  <c r="AB31" i="29"/>
  <c r="AC31" i="29" s="1" a="1"/>
  <c r="AC31" i="29" s="1"/>
  <c r="AB39" i="29"/>
  <c r="AC39" i="29" s="1" a="1"/>
  <c r="AC39" i="29" s="1"/>
  <c r="AB24" i="29"/>
  <c r="AC24" i="29" s="1" a="1"/>
  <c r="AC24" i="29" s="1"/>
  <c r="AB32" i="29"/>
  <c r="AC32" i="29" s="1" a="1"/>
  <c r="AC32" i="29" s="1"/>
  <c r="AB40" i="29"/>
  <c r="AC40" i="29" s="1" a="1"/>
  <c r="AC40" i="29" s="1"/>
  <c r="AB27" i="29"/>
  <c r="AC27" i="29" s="1" a="1"/>
  <c r="AC27" i="29" s="1"/>
  <c r="AF27" i="29"/>
  <c r="AF35" i="29"/>
  <c r="AF28" i="29"/>
  <c r="AF36" i="29"/>
  <c r="AB25" i="29"/>
  <c r="AC25" i="29" s="1" a="1"/>
  <c r="AC25" i="29" s="1"/>
  <c r="AB33" i="29"/>
  <c r="AC33" i="29" s="1" a="1"/>
  <c r="AC33" i="29" s="1"/>
  <c r="AB41" i="29"/>
  <c r="AC41" i="29" s="1" a="1"/>
  <c r="AC41" i="29" s="1"/>
  <c r="AF29" i="29"/>
  <c r="AF37" i="29"/>
  <c r="AB26" i="29"/>
  <c r="AC26" i="29" s="1" a="1"/>
  <c r="AC26" i="29" s="1"/>
  <c r="AB34" i="29"/>
  <c r="AC34" i="29" s="1" a="1"/>
  <c r="AC34" i="29" s="1"/>
  <c r="AF30" i="29"/>
  <c r="AF38" i="29"/>
  <c r="AF31" i="29"/>
  <c r="AF39" i="29"/>
  <c r="AB28" i="29"/>
  <c r="AC28" i="29" s="1" a="1"/>
  <c r="AC28" i="29" s="1"/>
  <c r="AB36" i="29"/>
  <c r="AC36" i="29" s="1" a="1"/>
  <c r="AC36" i="29" s="1"/>
  <c r="AB29" i="29"/>
  <c r="AC29" i="29" s="1" a="1"/>
  <c r="AC29" i="29" s="1"/>
  <c r="AB37" i="29"/>
  <c r="AC37" i="29" s="1" a="1"/>
  <c r="AC37" i="29" s="1"/>
  <c r="AF33" i="29"/>
  <c r="AB30" i="29"/>
  <c r="AC30" i="29" s="1" a="1"/>
  <c r="AC30" i="29" s="1"/>
  <c r="AB38" i="29"/>
  <c r="AC38" i="29" s="1" a="1"/>
  <c r="AC38" i="29" s="1"/>
  <c r="E30" i="24"/>
  <c r="AG31" i="29"/>
  <c r="AG39" i="29"/>
  <c r="AG24" i="29"/>
  <c r="AG32" i="29"/>
  <c r="AG40" i="29"/>
  <c r="AG25" i="29"/>
  <c r="AG33" i="29"/>
  <c r="AG41" i="29"/>
  <c r="AG29" i="29"/>
  <c r="AG26" i="29"/>
  <c r="AG34" i="29"/>
  <c r="AG27" i="29"/>
  <c r="AG35" i="29"/>
  <c r="AG28" i="29"/>
  <c r="AG36" i="29"/>
  <c r="AG37" i="29"/>
  <c r="AG30" i="29"/>
  <c r="AG38" i="29"/>
  <c r="AO4" i="29"/>
  <c r="B112" i="3"/>
  <c r="K77" i="29"/>
  <c r="AG61" i="16"/>
  <c r="AG13" i="16"/>
  <c r="AG29" i="16"/>
  <c r="AG704" i="16"/>
  <c r="AG223" i="16"/>
  <c r="AG600" i="16"/>
  <c r="AG174" i="16"/>
  <c r="AG406" i="16"/>
  <c r="AG84" i="16"/>
  <c r="AG222" i="16"/>
  <c r="AG214" i="16"/>
  <c r="AG207" i="16"/>
  <c r="AG621" i="16"/>
  <c r="AG614" i="16"/>
  <c r="AG489" i="16"/>
  <c r="AG481" i="16"/>
  <c r="AG473" i="16"/>
  <c r="AG446" i="16"/>
  <c r="AG438" i="16"/>
  <c r="AG197" i="16"/>
  <c r="AG189" i="16"/>
  <c r="AG181" i="16"/>
  <c r="AG173" i="16"/>
  <c r="AG157" i="16"/>
  <c r="AG149" i="16"/>
  <c r="AG460" i="16"/>
  <c r="AG127" i="16"/>
  <c r="AG390" i="16"/>
  <c r="AG376" i="16"/>
  <c r="AG368" i="16"/>
  <c r="AG361" i="16"/>
  <c r="AG354" i="16"/>
  <c r="AG346" i="16"/>
  <c r="AG330" i="16"/>
  <c r="AG115" i="16"/>
  <c r="AG107" i="16"/>
  <c r="AG99" i="16"/>
  <c r="AG91" i="16"/>
  <c r="AG83" i="16"/>
  <c r="AG76" i="16"/>
  <c r="AG68" i="16"/>
  <c r="AG60" i="16"/>
  <c r="AG52" i="16"/>
  <c r="AG44" i="16"/>
  <c r="AG36" i="16"/>
  <c r="AG28" i="16"/>
  <c r="AG20" i="16"/>
  <c r="AG12" i="16"/>
  <c r="AG4" i="16"/>
  <c r="AG318" i="16"/>
  <c r="AG271" i="16"/>
  <c r="AG263" i="16"/>
  <c r="AG254" i="16"/>
  <c r="AG638" i="16"/>
  <c r="AG494" i="16"/>
  <c r="AG445" i="16"/>
  <c r="AG188" i="16"/>
  <c r="AG164" i="16"/>
  <c r="AG156" i="16"/>
  <c r="AG142" i="16"/>
  <c r="AG134" i="16"/>
  <c r="AG126" i="16"/>
  <c r="AG383" i="16"/>
  <c r="AG375" i="16"/>
  <c r="AG367" i="16"/>
  <c r="AG360" i="16"/>
  <c r="AG353" i="16"/>
  <c r="AG345" i="16"/>
  <c r="AG337" i="16"/>
  <c r="AG309" i="16"/>
  <c r="AG302" i="16"/>
  <c r="AG294" i="16"/>
  <c r="AG286" i="16"/>
  <c r="AG278" i="16"/>
  <c r="AG270" i="16"/>
  <c r="AG262" i="16"/>
  <c r="AG206" i="16"/>
  <c r="AG613" i="16"/>
  <c r="AG606" i="16"/>
  <c r="AG590" i="16"/>
  <c r="AG555" i="16"/>
  <c r="AG547" i="16"/>
  <c r="AG539" i="16"/>
  <c r="AG531" i="16"/>
  <c r="AG523" i="16"/>
  <c r="AG515" i="16"/>
  <c r="AG507" i="16"/>
  <c r="AG453" i="16"/>
  <c r="AG437" i="16"/>
  <c r="AG196" i="16"/>
  <c r="AG180" i="16"/>
  <c r="AG172" i="16"/>
  <c r="AG148" i="16"/>
  <c r="AG541" i="16"/>
  <c r="AG501" i="16"/>
  <c r="AG474" i="16"/>
  <c r="AG439" i="16"/>
  <c r="AG166" i="16"/>
  <c r="AG136" i="16"/>
  <c r="AG77" i="16"/>
  <c r="AG661" i="16"/>
  <c r="AG653" i="16"/>
  <c r="AG637" i="16"/>
  <c r="AG236" i="16"/>
  <c r="AG228" i="16"/>
  <c r="AG220" i="16"/>
  <c r="AG627" i="16"/>
  <c r="AG619" i="16"/>
  <c r="AG605" i="16"/>
  <c r="AG597" i="16"/>
  <c r="AG589" i="16"/>
  <c r="AG581" i="16"/>
  <c r="AG574" i="16"/>
  <c r="AG566" i="16"/>
  <c r="AG554" i="16"/>
  <c r="AG546" i="16"/>
  <c r="AG538" i="16"/>
  <c r="AG530" i="16"/>
  <c r="AG522" i="16"/>
  <c r="AG499" i="16"/>
  <c r="AG201" i="16"/>
  <c r="AG336" i="16"/>
  <c r="AG66" i="16"/>
  <c r="AG58" i="16"/>
  <c r="AG50" i="16"/>
  <c r="AG42" i="16"/>
  <c r="AG34" i="16"/>
  <c r="AG26" i="16"/>
  <c r="AG18" i="16"/>
  <c r="AG328" i="16"/>
  <c r="AG21" i="16"/>
  <c r="AG326" i="16"/>
  <c r="AG255" i="16"/>
  <c r="AG592" i="16"/>
  <c r="AG37" i="16"/>
  <c r="AG245" i="16"/>
  <c r="AG630" i="16"/>
  <c r="AG227" i="16"/>
  <c r="AG219" i="16"/>
  <c r="AG212" i="16"/>
  <c r="AG626" i="16"/>
  <c r="AG618" i="16"/>
  <c r="AG573" i="16"/>
  <c r="AG565" i="16"/>
  <c r="AG558" i="16"/>
  <c r="AG553" i="16"/>
  <c r="AG545" i="16"/>
  <c r="AG537" i="16"/>
  <c r="AG529" i="16"/>
  <c r="AG521" i="16"/>
  <c r="AG513" i="16"/>
  <c r="AG505" i="16"/>
  <c r="AG486" i="16"/>
  <c r="AG458" i="16"/>
  <c r="AG194" i="16"/>
  <c r="AG186" i="16"/>
  <c r="AG178" i="16"/>
  <c r="AG170" i="16"/>
  <c r="AG162" i="16"/>
  <c r="AG146" i="16"/>
  <c r="AG140" i="16"/>
  <c r="AG132" i="16"/>
  <c r="AG124" i="16"/>
  <c r="AG425" i="16"/>
  <c r="AG417" i="16"/>
  <c r="AG410" i="16"/>
  <c r="AG402" i="16"/>
  <c r="AG394" i="16"/>
  <c r="AG387" i="16"/>
  <c r="AG120" i="16"/>
  <c r="AG112" i="16"/>
  <c r="AG104" i="16"/>
  <c r="AG96" i="16"/>
  <c r="AG459" i="16"/>
  <c r="AG25" i="16"/>
  <c r="AG17" i="16"/>
  <c r="AG323" i="16"/>
  <c r="AG53" i="16"/>
  <c r="AG5" i="16"/>
  <c r="AG398" i="16"/>
  <c r="AG108" i="16"/>
  <c r="AG237" i="16"/>
  <c r="AG229" i="16"/>
  <c r="AG221" i="16"/>
  <c r="AG598" i="16"/>
  <c r="AG123" i="16"/>
  <c r="AG622" i="16"/>
  <c r="AG569" i="16"/>
  <c r="AG533" i="16"/>
  <c r="AG198" i="16"/>
  <c r="AG158" i="16"/>
  <c r="AG128" i="16"/>
  <c r="AG362" i="16"/>
  <c r="AG100" i="16"/>
  <c r="AG244" i="16"/>
  <c r="AG611" i="16"/>
  <c r="AG185" i="16"/>
  <c r="AG95" i="16"/>
  <c r="AG72" i="16"/>
  <c r="AG64" i="16"/>
  <c r="AG56" i="16"/>
  <c r="AG48" i="16"/>
  <c r="AG40" i="16"/>
  <c r="AG32" i="16"/>
  <c r="AG24" i="16"/>
  <c r="AG16" i="16"/>
  <c r="AG322" i="16"/>
  <c r="AG314" i="16"/>
  <c r="AG307" i="16"/>
  <c r="AG299" i="16"/>
  <c r="AG291" i="16"/>
  <c r="AG283" i="16"/>
  <c r="AG267" i="16"/>
  <c r="AG259" i="16"/>
  <c r="AG215" i="16"/>
  <c r="AG549" i="16"/>
  <c r="AG669" i="16"/>
  <c r="AG646" i="16"/>
  <c r="AG577" i="16"/>
  <c r="AG561" i="16"/>
  <c r="AG525" i="16"/>
  <c r="AG490" i="16"/>
  <c r="AG421" i="16"/>
  <c r="AG92" i="16"/>
  <c r="AG69" i="16"/>
  <c r="AG247" i="16"/>
  <c r="AG677" i="16"/>
  <c r="AG658" i="16"/>
  <c r="AG642" i="16"/>
  <c r="AG233" i="16"/>
  <c r="AG225" i="16"/>
  <c r="AG217" i="16"/>
  <c r="AG210" i="16"/>
  <c r="AG610" i="16"/>
  <c r="AG602" i="16"/>
  <c r="AG594" i="16"/>
  <c r="AG586" i="16"/>
  <c r="AG579" i="16"/>
  <c r="AG571" i="16"/>
  <c r="AG204" i="16"/>
  <c r="AG498" i="16"/>
  <c r="AG449" i="16"/>
  <c r="AG441" i="16"/>
  <c r="AG433" i="16"/>
  <c r="AG431" i="16"/>
  <c r="AG423" i="16"/>
  <c r="AG415" i="16"/>
  <c r="AG408" i="16"/>
  <c r="AG400" i="16"/>
  <c r="AG392" i="16"/>
  <c r="AG379" i="16"/>
  <c r="AG371" i="16"/>
  <c r="AG363" i="16"/>
  <c r="AG357" i="16"/>
  <c r="AG349" i="16"/>
  <c r="AG341" i="16"/>
  <c r="AG333" i="16"/>
  <c r="AG118" i="16"/>
  <c r="AG110" i="16"/>
  <c r="AG102" i="16"/>
  <c r="AG94" i="16"/>
  <c r="AG86" i="16"/>
  <c r="AG79" i="16"/>
  <c r="AG321" i="16"/>
  <c r="AG313" i="16"/>
  <c r="AG306" i="16"/>
  <c r="AG298" i="16"/>
  <c r="AG282" i="16"/>
  <c r="AG258" i="16"/>
  <c r="AG45" i="16"/>
  <c r="AG634" i="16"/>
  <c r="AG674" i="16"/>
  <c r="AG654" i="16"/>
  <c r="AG213" i="16"/>
  <c r="AG582" i="16"/>
  <c r="AG676" i="16"/>
  <c r="AG517" i="16"/>
  <c r="AG447" i="16"/>
  <c r="AG150" i="16"/>
  <c r="AG463" i="16"/>
  <c r="AG240" i="16"/>
  <c r="AG224" i="16"/>
  <c r="AG209" i="16"/>
  <c r="AG585" i="16"/>
  <c r="AG578" i="16"/>
  <c r="AG570" i="16"/>
  <c r="AG562" i="16"/>
  <c r="AG550" i="16"/>
  <c r="AG542" i="16"/>
  <c r="AG534" i="16"/>
  <c r="AG526" i="16"/>
  <c r="AG518" i="16"/>
  <c r="AG510" i="16"/>
  <c r="AG502" i="16"/>
  <c r="AG497" i="16"/>
  <c r="AG491" i="16"/>
  <c r="AG483" i="16"/>
  <c r="AG455" i="16"/>
  <c r="AG199" i="16"/>
  <c r="AG191" i="16"/>
  <c r="AG183" i="16"/>
  <c r="AG175" i="16"/>
  <c r="AG167" i="16"/>
  <c r="AG159" i="16"/>
  <c r="AG151" i="16"/>
  <c r="AG461" i="16"/>
  <c r="AG137" i="16"/>
  <c r="AG129" i="16"/>
  <c r="AG430" i="16"/>
  <c r="AG422" i="16"/>
  <c r="AG407" i="16"/>
  <c r="AG399" i="16"/>
  <c r="AG391" i="16"/>
  <c r="AG378" i="16"/>
  <c r="AG468" i="16"/>
  <c r="AG356" i="16"/>
  <c r="AG348" i="16"/>
  <c r="AG340" i="16"/>
  <c r="K95" i="29"/>
  <c r="E19" i="3"/>
  <c r="E33" i="3"/>
  <c r="AG2" i="15"/>
  <c r="E67" i="3" s="1"/>
  <c r="AG723" i="16"/>
  <c r="AG393" i="16"/>
  <c r="AG372" i="16"/>
  <c r="AG544" i="16"/>
  <c r="AG477" i="16"/>
  <c r="AG434" i="16"/>
  <c r="AG177" i="16"/>
  <c r="AG131" i="16"/>
  <c r="AG416" i="16"/>
  <c r="AG695" i="16"/>
  <c r="AG659" i="16"/>
  <c r="AG234" i="16"/>
  <c r="AG528" i="16"/>
  <c r="AG457" i="16"/>
  <c r="AG139" i="16"/>
  <c r="AG678" i="16"/>
  <c r="AG595" i="16"/>
  <c r="AG564" i="16"/>
  <c r="AG464" i="16"/>
  <c r="AG682" i="16"/>
  <c r="AG670" i="16"/>
  <c r="AG647" i="16"/>
  <c r="AG218" i="16"/>
  <c r="AG617" i="16"/>
  <c r="AG504" i="16"/>
  <c r="AG432" i="16"/>
  <c r="AG401" i="16"/>
  <c r="AG230" i="16"/>
  <c r="AG532" i="16"/>
  <c r="AG710" i="16"/>
  <c r="AG702" i="16"/>
  <c r="AG694" i="16"/>
  <c r="AG689" i="16"/>
  <c r="AG681" i="16"/>
  <c r="AG686" i="16"/>
  <c r="AG572" i="16"/>
  <c r="AG520" i="16"/>
  <c r="AG202" i="16"/>
  <c r="AG424" i="16"/>
  <c r="AG9" i="16"/>
  <c r="AG261" i="16"/>
  <c r="AG251" i="16"/>
  <c r="AG250" i="16"/>
  <c r="AG311" i="16"/>
  <c r="AG304" i="16"/>
  <c r="AG296" i="16"/>
  <c r="AG288" i="16"/>
  <c r="AG280" i="16"/>
  <c r="AG264" i="16"/>
  <c r="AG179" i="16"/>
  <c r="AG171" i="16"/>
  <c r="AG163" i="16"/>
  <c r="AG155" i="16"/>
  <c r="AG133" i="16"/>
  <c r="AG125" i="16"/>
  <c r="AG426" i="16"/>
  <c r="AG418" i="16"/>
  <c r="AG411" i="16"/>
  <c r="AG403" i="16"/>
  <c r="AG382" i="16"/>
  <c r="AG374" i="16"/>
  <c r="AG366" i="16"/>
  <c r="AG467" i="16"/>
  <c r="AG352" i="16"/>
  <c r="AG344" i="16"/>
  <c r="AG113" i="16"/>
  <c r="AG105" i="16"/>
  <c r="AG97" i="16"/>
  <c r="AG89" i="16"/>
  <c r="AG81" i="16"/>
  <c r="AG74" i="16"/>
  <c r="AG51" i="16"/>
  <c r="AG43" i="16"/>
  <c r="AG35" i="16"/>
  <c r="AG27" i="16"/>
  <c r="AG19" i="16"/>
  <c r="AG11" i="16"/>
  <c r="AG317" i="16"/>
  <c r="AG310" i="16"/>
  <c r="AG303" i="16"/>
  <c r="AG295" i="16"/>
  <c r="AG287" i="16"/>
  <c r="AG279" i="16"/>
  <c r="AG650" i="16"/>
  <c r="AG628" i="16"/>
  <c r="AG216" i="16"/>
  <c r="AG609" i="16"/>
  <c r="AG584" i="16"/>
  <c r="AG563" i="16"/>
  <c r="AG557" i="16"/>
  <c r="AG509" i="16"/>
  <c r="AG454" i="16"/>
  <c r="AG190" i="16"/>
  <c r="AG165" i="16"/>
  <c r="AG143" i="16"/>
  <c r="AG429" i="16"/>
  <c r="AG405" i="16"/>
  <c r="AG338" i="16"/>
  <c r="E124" i="3"/>
  <c r="K98" i="29"/>
  <c r="K82" i="29"/>
  <c r="K79" i="29"/>
  <c r="K81" i="29"/>
  <c r="K97" i="29"/>
  <c r="K76" i="29"/>
  <c r="K80" i="29"/>
  <c r="K84" i="29"/>
  <c r="K96" i="29"/>
  <c r="K78" i="29"/>
  <c r="K75" i="29"/>
  <c r="K83" i="29"/>
  <c r="K99" i="29"/>
  <c r="E32" i="24"/>
  <c r="E33" i="24"/>
  <c r="K93" i="29"/>
  <c r="J28" i="24"/>
  <c r="J29" i="24"/>
  <c r="J30" i="24"/>
  <c r="J31" i="24"/>
  <c r="J32" i="24"/>
  <c r="J33" i="24"/>
  <c r="J34" i="24"/>
  <c r="J35" i="24"/>
  <c r="J36" i="24"/>
  <c r="J37" i="24"/>
  <c r="I28" i="24"/>
  <c r="I29" i="24"/>
  <c r="I30" i="24"/>
  <c r="I31" i="24"/>
  <c r="I32" i="24"/>
  <c r="I33" i="24"/>
  <c r="I34" i="24"/>
  <c r="I35" i="24"/>
  <c r="I36" i="24"/>
  <c r="I37" i="24"/>
  <c r="H28" i="24"/>
  <c r="H29" i="24"/>
  <c r="H30" i="24"/>
  <c r="H31" i="24"/>
  <c r="H32" i="24"/>
  <c r="H33" i="24"/>
  <c r="H34" i="24"/>
  <c r="H35" i="24"/>
  <c r="H36" i="24"/>
  <c r="H37" i="24"/>
  <c r="L27" i="24"/>
  <c r="L28" i="24"/>
  <c r="L29" i="24"/>
  <c r="L30" i="24"/>
  <c r="L31" i="24"/>
  <c r="L32" i="24"/>
  <c r="L33" i="24"/>
  <c r="L34" i="24"/>
  <c r="L35" i="24"/>
  <c r="L36" i="24"/>
  <c r="L37" i="24"/>
  <c r="B38" i="24"/>
  <c r="D6" i="24" a="1"/>
  <c r="C22" i="3" a="1"/>
  <c r="C22" i="3" s="1"/>
  <c r="B22" i="3" a="1"/>
  <c r="B22" i="3" s="1"/>
  <c r="E47" i="24"/>
  <c r="J27" i="29" l="1"/>
  <c r="I28" i="29"/>
  <c r="I27" i="29"/>
  <c r="J28" i="29"/>
  <c r="E29" i="24"/>
  <c r="E35" i="24"/>
  <c r="E37" i="24"/>
  <c r="E28" i="24"/>
  <c r="E34" i="24"/>
  <c r="E27" i="24"/>
  <c r="AG23" i="29"/>
  <c r="G30" i="24"/>
  <c r="G25" i="24"/>
  <c r="G33" i="24"/>
  <c r="G35" i="24"/>
  <c r="G37" i="24"/>
  <c r="G27" i="24"/>
  <c r="G31" i="24"/>
  <c r="G29" i="24"/>
  <c r="G28" i="24"/>
  <c r="G26" i="24"/>
  <c r="G34" i="24"/>
  <c r="G36" i="24"/>
  <c r="G32" i="24"/>
  <c r="E31" i="24"/>
  <c r="E36" i="24"/>
  <c r="AF23" i="29"/>
  <c r="AB23" i="29"/>
  <c r="AC23" i="29" s="1" a="1"/>
  <c r="AC23" i="29" s="1"/>
  <c r="G13" i="24"/>
  <c r="G21" i="24"/>
  <c r="G14" i="24"/>
  <c r="G22" i="24"/>
  <c r="G15" i="24"/>
  <c r="G23" i="24"/>
  <c r="G18" i="24"/>
  <c r="G16" i="24"/>
  <c r="G24" i="24"/>
  <c r="G17" i="24"/>
  <c r="G19" i="24"/>
  <c r="G20" i="24"/>
  <c r="G10" i="24"/>
  <c r="G11" i="24"/>
  <c r="G12" i="24"/>
  <c r="G8" i="24"/>
  <c r="G9" i="24"/>
  <c r="G7" i="24"/>
  <c r="K72" i="29"/>
  <c r="B8" i="3" a="1"/>
  <c r="B8" i="3" s="1"/>
  <c r="E35" i="3"/>
  <c r="AA37" i="29"/>
  <c r="E77" i="3"/>
  <c r="E80" i="3" s="1"/>
  <c r="AA39" i="29"/>
  <c r="K74" i="29"/>
  <c r="K92" i="29"/>
  <c r="K71" i="29"/>
  <c r="I100" i="29"/>
  <c r="K94" i="29"/>
  <c r="K73" i="29"/>
  <c r="I85" i="29"/>
  <c r="L25" i="24"/>
  <c r="L23" i="24"/>
  <c r="L22" i="24"/>
  <c r="L21" i="24"/>
  <c r="L24" i="24"/>
  <c r="L20" i="24"/>
  <c r="L26" i="24"/>
  <c r="L7" i="24"/>
  <c r="L15" i="24"/>
  <c r="L16" i="24"/>
  <c r="L9" i="24"/>
  <c r="L17" i="24"/>
  <c r="L10" i="24"/>
  <c r="L18" i="24"/>
  <c r="L11" i="24"/>
  <c r="L19" i="24"/>
  <c r="L13" i="24"/>
  <c r="L8" i="24"/>
  <c r="L14" i="24"/>
  <c r="L12" i="24"/>
  <c r="D6" i="24"/>
  <c r="E7" i="24"/>
  <c r="E15" i="24"/>
  <c r="E23" i="24"/>
  <c r="E8" i="24"/>
  <c r="E22" i="24"/>
  <c r="E14" i="24"/>
  <c r="E21" i="24"/>
  <c r="E20" i="24"/>
  <c r="E12" i="24"/>
  <c r="E16" i="24"/>
  <c r="E13" i="24"/>
  <c r="E19" i="24"/>
  <c r="E11" i="24"/>
  <c r="E24" i="24"/>
  <c r="E26" i="24"/>
  <c r="E18" i="24"/>
  <c r="E10" i="24"/>
  <c r="E25" i="24"/>
  <c r="E17" i="24"/>
  <c r="E9" i="24"/>
  <c r="AA45" i="29"/>
  <c r="AA44" i="29"/>
  <c r="AA43" i="29"/>
  <c r="AA42" i="29"/>
  <c r="AA40" i="29"/>
  <c r="AA41" i="29"/>
  <c r="K36" i="29"/>
  <c r="K40" i="29"/>
  <c r="C8" i="3" a="1"/>
  <c r="C8" i="3" s="1"/>
  <c r="K33" i="29"/>
  <c r="K37" i="29"/>
  <c r="B70" i="3" a="1"/>
  <c r="B70" i="3" s="1"/>
  <c r="K34" i="29"/>
  <c r="K38" i="29"/>
  <c r="C70" i="3" a="1"/>
  <c r="C70" i="3" s="1"/>
  <c r="K35" i="29"/>
  <c r="K39" i="29"/>
  <c r="AA38" i="29"/>
  <c r="AA36" i="29"/>
  <c r="AA32" i="29"/>
  <c r="AA30" i="29"/>
  <c r="AA31" i="29"/>
  <c r="K31" i="29"/>
  <c r="AB724" i="16"/>
  <c r="N724" i="16"/>
  <c r="B148" i="3" a="1"/>
  <c r="B128" i="3" a="1"/>
  <c r="B128" i="3" s="1"/>
  <c r="AB504" i="15"/>
  <c r="AF504" i="15"/>
  <c r="N504" i="15"/>
  <c r="AG504" i="15"/>
  <c r="BG24" i="39" l="1"/>
  <c r="BG29" i="39"/>
  <c r="BG26" i="39"/>
  <c r="BG32" i="39"/>
  <c r="BG30" i="39"/>
  <c r="BG25" i="39"/>
  <c r="AD25" i="29"/>
  <c r="AD33" i="29"/>
  <c r="AD41" i="29"/>
  <c r="AD26" i="29"/>
  <c r="AD34" i="29"/>
  <c r="AD42" i="29"/>
  <c r="AE42" i="29" s="1"/>
  <c r="AD27" i="29"/>
  <c r="AD35" i="29"/>
  <c r="AD43" i="29"/>
  <c r="AE43" i="29" s="1"/>
  <c r="AD28" i="29"/>
  <c r="AD36" i="29"/>
  <c r="AD44" i="29"/>
  <c r="AE44" i="29" s="1"/>
  <c r="AD29" i="29"/>
  <c r="AD37" i="29"/>
  <c r="AD45" i="29"/>
  <c r="AE45" i="29" s="1"/>
  <c r="AD24" i="29"/>
  <c r="AD30" i="29"/>
  <c r="AD38" i="29"/>
  <c r="AD23" i="29"/>
  <c r="G6" i="24"/>
  <c r="AD32" i="29"/>
  <c r="AD31" i="29"/>
  <c r="AD39" i="29"/>
  <c r="AD40" i="29"/>
  <c r="AH11" i="29"/>
  <c r="AH13" i="29"/>
  <c r="L6" i="24"/>
  <c r="E6" i="24"/>
  <c r="AH12" i="29"/>
  <c r="AH17" i="29"/>
  <c r="AH16" i="29"/>
  <c r="K27" i="29"/>
  <c r="K29" i="29"/>
  <c r="AH14" i="29"/>
  <c r="AA35" i="29"/>
  <c r="AA34" i="29"/>
  <c r="AA33" i="29"/>
  <c r="AA29" i="29"/>
  <c r="K28" i="29"/>
  <c r="K30" i="29"/>
  <c r="K32" i="29"/>
  <c r="AA18" i="29"/>
  <c r="AH15" i="29"/>
  <c r="AA17" i="29"/>
  <c r="AH18" i="29"/>
  <c r="AH10" i="29"/>
  <c r="AA42" i="39"/>
  <c r="AA46" i="39" s="1"/>
  <c r="B148" i="3"/>
  <c r="K62" i="29"/>
  <c r="K63" i="29"/>
  <c r="K59" i="29"/>
  <c r="Y5" i="29" l="1"/>
  <c r="Z5" i="29"/>
  <c r="I10" i="29"/>
  <c r="I11" i="29"/>
  <c r="I12" i="29"/>
  <c r="J91" i="29"/>
  <c r="K91" i="29" s="1"/>
  <c r="K50" i="29"/>
  <c r="D167" i="3" s="1"/>
  <c r="Z6" i="29"/>
  <c r="Y6" i="29"/>
  <c r="AF6" i="29"/>
  <c r="L55" i="28"/>
  <c r="L67" i="28"/>
  <c r="L79" i="28"/>
  <c r="L56" i="28"/>
  <c r="L68" i="28"/>
  <c r="L80" i="28"/>
  <c r="L57" i="28"/>
  <c r="L69" i="28"/>
  <c r="L81" i="28"/>
  <c r="L58" i="28"/>
  <c r="L70" i="28"/>
  <c r="L82" i="28"/>
  <c r="L59" i="28"/>
  <c r="L71" i="28"/>
  <c r="L83" i="28"/>
  <c r="L60" i="28"/>
  <c r="L72" i="28"/>
  <c r="L84" i="28"/>
  <c r="L61" i="28"/>
  <c r="L73" i="28"/>
  <c r="L85" i="28"/>
  <c r="L50" i="28"/>
  <c r="L62" i="28"/>
  <c r="L74" i="28"/>
  <c r="L51" i="28"/>
  <c r="L63" i="28"/>
  <c r="L75" i="28"/>
  <c r="L52" i="28"/>
  <c r="L64" i="28"/>
  <c r="L76" i="28"/>
  <c r="L53" i="28"/>
  <c r="L65" i="28"/>
  <c r="L77" i="28"/>
  <c r="L54" i="28"/>
  <c r="L66" i="28"/>
  <c r="L78" i="28"/>
  <c r="I9" i="29"/>
  <c r="AG6" i="29"/>
  <c r="Z28" i="29"/>
  <c r="AA51" i="39"/>
  <c r="D70" i="3" a="1"/>
  <c r="D70" i="3" s="1"/>
  <c r="D77" i="3" s="1"/>
  <c r="E84" i="3"/>
  <c r="K53" i="29"/>
  <c r="K54" i="29"/>
  <c r="K52" i="29"/>
  <c r="L38" i="24"/>
  <c r="AA7" i="29"/>
  <c r="AA13" i="29"/>
  <c r="AA8" i="29"/>
  <c r="AA9" i="29"/>
  <c r="AA16" i="29"/>
  <c r="AA10" i="29"/>
  <c r="AA12" i="29"/>
  <c r="AA15" i="29"/>
  <c r="AH9" i="29"/>
  <c r="AA14" i="29"/>
  <c r="AH7" i="29"/>
  <c r="AH8" i="29"/>
  <c r="AA11" i="29"/>
  <c r="K57" i="29"/>
  <c r="K61" i="29"/>
  <c r="K56" i="29"/>
  <c r="K58" i="29"/>
  <c r="K55" i="29"/>
  <c r="K60" i="29"/>
  <c r="I64" i="29"/>
  <c r="K51" i="29"/>
  <c r="K9" i="29" l="1"/>
  <c r="AA5" i="29"/>
  <c r="K11" i="29"/>
  <c r="AA6" i="29"/>
  <c r="K10" i="29"/>
  <c r="K12" i="29"/>
  <c r="AA28" i="29"/>
  <c r="AH6" i="29"/>
  <c r="F77" i="3"/>
  <c r="AN3" i="29" l="1"/>
  <c r="AN13" i="29" s="1"/>
  <c r="F42" i="24"/>
  <c r="C92" i="3" l="1"/>
  <c r="C91" i="3"/>
  <c r="C90" i="3"/>
  <c r="D31" i="1" l="1"/>
  <c r="I31" i="1"/>
  <c r="D29" i="1"/>
  <c r="I29" i="1" s="1"/>
  <c r="D28" i="1"/>
  <c r="I30" i="1"/>
  <c r="I32" i="1"/>
  <c r="I38" i="1"/>
  <c r="D6" i="1"/>
  <c r="D10" i="1" s="1"/>
  <c r="D12" i="1" s="1"/>
  <c r="C50" i="1"/>
  <c r="E33" i="1"/>
  <c r="F33" i="1"/>
  <c r="F36" i="1" s="1"/>
  <c r="G33" i="1"/>
  <c r="H33" i="1"/>
  <c r="C33" i="1"/>
  <c r="D25" i="1"/>
  <c r="E25" i="1"/>
  <c r="F25" i="1"/>
  <c r="G25" i="1"/>
  <c r="H25" i="1"/>
  <c r="C25" i="1"/>
  <c r="C36" i="1" s="1"/>
  <c r="I7" i="1"/>
  <c r="I8" i="1"/>
  <c r="I9" i="1"/>
  <c r="I11" i="1"/>
  <c r="E10" i="1"/>
  <c r="E12" i="1"/>
  <c r="F10" i="1"/>
  <c r="F12" i="1" s="1"/>
  <c r="G10" i="1"/>
  <c r="G12" i="1" s="1"/>
  <c r="H10" i="1"/>
  <c r="H12" i="1" s="1"/>
  <c r="C10" i="1"/>
  <c r="C12" i="1" s="1"/>
  <c r="H19" i="1"/>
  <c r="E19" i="1"/>
  <c r="F19" i="1"/>
  <c r="G19" i="1"/>
  <c r="C19" i="1"/>
  <c r="D19" i="1"/>
  <c r="D49" i="1" s="1"/>
  <c r="I13" i="1"/>
  <c r="I14" i="1"/>
  <c r="I16" i="1"/>
  <c r="I17" i="1"/>
  <c r="I18" i="1"/>
  <c r="I20" i="1"/>
  <c r="I21" i="1"/>
  <c r="I23" i="1"/>
  <c r="I24" i="1"/>
  <c r="I26" i="1"/>
  <c r="I27" i="1"/>
  <c r="I34" i="1"/>
  <c r="I41" i="1"/>
  <c r="I43" i="1"/>
  <c r="I46" i="1"/>
  <c r="F35" i="1"/>
  <c r="F39" i="1"/>
  <c r="C51" i="1"/>
  <c r="I6" i="1" l="1"/>
  <c r="G35" i="1"/>
  <c r="G39" i="1" s="1"/>
  <c r="K32" i="24"/>
  <c r="K35" i="24"/>
  <c r="K29" i="24"/>
  <c r="K31" i="24"/>
  <c r="K34" i="24"/>
  <c r="K28" i="24"/>
  <c r="K33" i="24"/>
  <c r="K30" i="24"/>
  <c r="H35" i="1"/>
  <c r="H39" i="1" s="1"/>
  <c r="D33" i="1"/>
  <c r="E35" i="1"/>
  <c r="E39" i="1" s="1"/>
  <c r="I28" i="1"/>
  <c r="K37" i="24"/>
  <c r="K36" i="24"/>
  <c r="D36" i="1"/>
  <c r="D35" i="1"/>
  <c r="D39" i="1" s="1"/>
  <c r="H36" i="1"/>
  <c r="E47" i="1"/>
  <c r="F47" i="1"/>
  <c r="I12" i="1"/>
  <c r="E36" i="1"/>
  <c r="C47" i="1"/>
  <c r="I19" i="1"/>
  <c r="H47" i="1"/>
  <c r="I10" i="1"/>
  <c r="D47" i="1"/>
  <c r="G47" i="1"/>
  <c r="G36" i="1"/>
  <c r="C35" i="1"/>
  <c r="I25" i="1"/>
  <c r="I33" i="1"/>
  <c r="K84" i="3"/>
  <c r="J3" i="29" l="1"/>
  <c r="I26" i="29"/>
  <c r="K26" i="29" s="1"/>
  <c r="J49" i="29"/>
  <c r="K49" i="29" s="1"/>
  <c r="D166" i="3" s="1"/>
  <c r="I25" i="29"/>
  <c r="AM3" i="29"/>
  <c r="AM13" i="29" s="1"/>
  <c r="Y4" i="29"/>
  <c r="C6" i="28" a="1"/>
  <c r="AE32" i="29"/>
  <c r="AE31" i="29"/>
  <c r="AE34" i="29"/>
  <c r="AE33" i="29"/>
  <c r="AE35" i="29"/>
  <c r="AE36" i="29"/>
  <c r="AE29" i="29"/>
  <c r="I36" i="1"/>
  <c r="D42" i="1"/>
  <c r="I35" i="1"/>
  <c r="C39" i="1"/>
  <c r="I41" i="29" l="1"/>
  <c r="Y27" i="29"/>
  <c r="Y24" i="29"/>
  <c r="I3" i="29"/>
  <c r="K3" i="29" s="1"/>
  <c r="J48" i="29"/>
  <c r="J64" i="29" s="1"/>
  <c r="L48" i="28"/>
  <c r="L41" i="28"/>
  <c r="L36" i="28"/>
  <c r="L34" i="28"/>
  <c r="L39" i="28"/>
  <c r="L29" i="28"/>
  <c r="L43" i="28"/>
  <c r="L46" i="28"/>
  <c r="L30" i="28"/>
  <c r="L47" i="28"/>
  <c r="L45" i="28"/>
  <c r="L31" i="28"/>
  <c r="L32" i="28"/>
  <c r="L42" i="28"/>
  <c r="L33" i="28"/>
  <c r="L44" i="28"/>
  <c r="L37" i="28"/>
  <c r="L49" i="28"/>
  <c r="L40" i="28"/>
  <c r="L35" i="28"/>
  <c r="L38" i="28"/>
  <c r="L19" i="28"/>
  <c r="L21" i="28"/>
  <c r="L23" i="28"/>
  <c r="L17" i="28"/>
  <c r="L24" i="28"/>
  <c r="L28" i="28"/>
  <c r="L18" i="28"/>
  <c r="L22" i="28"/>
  <c r="L20" i="28"/>
  <c r="L27" i="28"/>
  <c r="L26" i="28"/>
  <c r="L25" i="28"/>
  <c r="I8" i="29"/>
  <c r="J8" i="29"/>
  <c r="Z3" i="29"/>
  <c r="Y3" i="29"/>
  <c r="Y19" i="29" s="1"/>
  <c r="AO3" i="29"/>
  <c r="D112" i="3" s="1" a="1"/>
  <c r="D112" i="3" s="1"/>
  <c r="D122" i="3" s="1"/>
  <c r="I5" i="29"/>
  <c r="AG3" i="29"/>
  <c r="Z4" i="29"/>
  <c r="AA4" i="29" s="1"/>
  <c r="R3" i="29"/>
  <c r="S3" i="29" s="1"/>
  <c r="Y23" i="29"/>
  <c r="I6" i="29"/>
  <c r="J6" i="29"/>
  <c r="Z25" i="29"/>
  <c r="Y25" i="29"/>
  <c r="AF3" i="29"/>
  <c r="Z24" i="29"/>
  <c r="J5" i="29"/>
  <c r="AF4" i="29"/>
  <c r="Z26" i="29"/>
  <c r="Y26" i="29"/>
  <c r="AG4" i="29"/>
  <c r="I7" i="29"/>
  <c r="J7" i="29"/>
  <c r="AG5" i="29"/>
  <c r="Z27" i="29"/>
  <c r="AF5" i="29"/>
  <c r="J4" i="29"/>
  <c r="K4" i="29" s="1"/>
  <c r="J90" i="29"/>
  <c r="K90" i="29" s="1"/>
  <c r="J69" i="29"/>
  <c r="D22" i="3" a="1"/>
  <c r="D22" i="3" s="1"/>
  <c r="D33" i="3" s="1"/>
  <c r="L10" i="28"/>
  <c r="L13" i="28"/>
  <c r="L11" i="28"/>
  <c r="L16" i="28"/>
  <c r="L9" i="28"/>
  <c r="L15" i="28"/>
  <c r="L12" i="28"/>
  <c r="L7" i="28"/>
  <c r="L8" i="28"/>
  <c r="L14" i="28"/>
  <c r="C6" i="28"/>
  <c r="L6" i="28" s="1"/>
  <c r="C40" i="1"/>
  <c r="I40" i="1" s="1"/>
  <c r="H7320" i="41" a="1"/>
  <c r="H10482" i="41" a="1"/>
  <c r="H10178" i="41" a="1"/>
  <c r="H5564" i="41" a="1"/>
  <c r="H9078" i="41" a="1"/>
  <c r="H5277" i="41" a="1"/>
  <c r="H8327" i="41" a="1"/>
  <c r="H7785" i="41" a="1"/>
  <c r="H6608" i="41" a="1"/>
  <c r="H4304" i="41" a="1"/>
  <c r="H7550" i="41" a="1"/>
  <c r="H8832" i="41" a="1"/>
  <c r="H10321" i="41" a="1"/>
  <c r="H8870" i="41" a="1"/>
  <c r="H10928" i="41" a="1"/>
  <c r="H7728" i="41" a="1"/>
  <c r="H11074" i="41" a="1"/>
  <c r="H9587" i="41" a="1"/>
  <c r="H6394" i="41" a="1"/>
  <c r="H9060" i="41" a="1"/>
  <c r="H4186" i="41" a="1"/>
  <c r="H9890" i="41" a="1"/>
  <c r="H9920" i="41" a="1"/>
  <c r="H9758" i="41" a="1"/>
  <c r="H9002" i="41" a="1"/>
  <c r="H10302" i="41" a="1"/>
  <c r="H10919" i="41" a="1"/>
  <c r="H8615" i="41" a="1"/>
  <c r="H6429" i="41" a="1"/>
  <c r="H8700" i="41" a="1"/>
  <c r="H7945" i="41" a="1"/>
  <c r="H5719" i="41" a="1"/>
  <c r="H7497" i="41" a="1"/>
  <c r="H6112" i="41" a="1"/>
  <c r="H9191" i="41" a="1"/>
  <c r="H4144" i="41" a="1"/>
  <c r="H8117" i="41" a="1"/>
  <c r="H4648" i="41" a="1"/>
  <c r="H9985" i="41" a="1"/>
  <c r="H9838" i="41" a="1"/>
  <c r="H6447" i="41" a="1"/>
  <c r="H8552" i="41" a="1"/>
  <c r="H4867" i="41" a="1"/>
  <c r="H9801" i="41" a="1"/>
  <c r="H10887" i="41" a="1"/>
  <c r="H3861" i="41" a="1"/>
  <c r="H5256" i="41" a="1"/>
  <c r="H4840" i="41" a="1"/>
  <c r="H7692" i="41" a="1"/>
  <c r="H4282" i="41" a="1"/>
  <c r="H8174" i="41" a="1"/>
  <c r="H10387" i="41" a="1"/>
  <c r="H4227" i="41" a="1"/>
  <c r="H6229" i="41" a="1"/>
  <c r="H6331" i="41" a="1"/>
  <c r="H3955" i="41" a="1"/>
  <c r="H8787" i="41" a="1"/>
  <c r="H4146" i="41" a="1"/>
  <c r="H8545" i="41" a="1"/>
  <c r="H8050" i="41" a="1"/>
  <c r="H7524" i="41" a="1"/>
  <c r="H3815" i="41" a="1"/>
  <c r="H5312" i="41" a="1"/>
  <c r="H4924" i="41" a="1"/>
  <c r="H4407" i="41" a="1"/>
  <c r="H10009" i="41" a="1"/>
  <c r="H7954" i="41" a="1"/>
  <c r="H10161" i="41" a="1"/>
  <c r="H6888" i="41" a="1"/>
  <c r="H6497" i="41" a="1"/>
  <c r="H7746" i="41" a="1"/>
  <c r="H4946" i="41" a="1"/>
  <c r="H6097" i="41" a="1"/>
  <c r="H7647" i="41" a="1"/>
  <c r="H9627" i="41" a="1"/>
  <c r="H8091" i="41" a="1"/>
  <c r="H4706" i="41" a="1"/>
  <c r="H10386" i="41" a="1"/>
  <c r="H9964" i="41" a="1"/>
  <c r="H3832" i="41" a="1"/>
  <c r="H5501" i="41" a="1"/>
  <c r="H10840" i="41" a="1"/>
  <c r="H3865" i="41" a="1"/>
  <c r="H9098" i="41" a="1"/>
  <c r="H4443" i="41" a="1"/>
  <c r="H10586" i="41" a="1"/>
  <c r="H4718" i="41" a="1"/>
  <c r="H4496" i="41" a="1"/>
  <c r="H4130" i="41" a="1"/>
  <c r="H4055" i="41" a="1"/>
  <c r="H10374" i="41" a="1"/>
  <c r="H9085" i="41" a="1"/>
  <c r="H6482" i="41" a="1"/>
  <c r="H7691" i="41" a="1"/>
  <c r="H10764" i="41" a="1"/>
  <c r="H4354" i="41" a="1"/>
  <c r="H6301" i="41" a="1"/>
  <c r="H10222" i="41" a="1"/>
  <c r="H10056" i="41" a="1"/>
  <c r="H5504" i="41" a="1"/>
  <c r="H10345" i="41" a="1"/>
  <c r="H7492" i="41" a="1"/>
  <c r="H7887" i="41" a="1"/>
  <c r="H6372" i="41" a="1"/>
  <c r="H8432" i="41" a="1"/>
  <c r="H9359" i="41" a="1"/>
  <c r="H6037" i="41" a="1"/>
  <c r="H4993" i="41" a="1"/>
  <c r="H6670" i="41" a="1"/>
  <c r="H6948" i="41" a="1"/>
  <c r="H6015" i="41" a="1"/>
  <c r="H11076" i="41" a="1"/>
  <c r="H8878" i="41" a="1"/>
  <c r="H9802" i="41" a="1"/>
  <c r="H10606" i="41" a="1"/>
  <c r="H10042" i="41" a="1"/>
  <c r="H6929" i="41" a="1"/>
  <c r="H5006" i="41" a="1"/>
  <c r="H9582" i="41" a="1"/>
  <c r="H4518" i="41" a="1"/>
  <c r="H8208" i="41" a="1"/>
  <c r="H11107" i="41" a="1"/>
  <c r="H5027" i="41" a="1"/>
  <c r="H9449" i="41" a="1"/>
  <c r="H10320" i="41" a="1"/>
  <c r="H9652" i="41" a="1"/>
  <c r="H7409" i="41" a="1"/>
  <c r="H7260" i="41" a="1"/>
  <c r="H8951" i="41" a="1"/>
  <c r="H10425" i="41" a="1"/>
  <c r="H8575" i="41" a="1"/>
  <c r="H7204" i="41" a="1"/>
  <c r="H9318" i="41" a="1"/>
  <c r="H7282" i="41" a="1"/>
  <c r="H8496" i="41" a="1"/>
  <c r="H10175" i="41" a="1"/>
  <c r="H4413" i="41" a="1"/>
  <c r="H9383" i="41" a="1"/>
  <c r="H10983" i="41" a="1"/>
  <c r="H8165" i="41" a="1"/>
  <c r="H6845" i="41" a="1"/>
  <c r="H9339" i="41" a="1"/>
  <c r="H7986" i="41" a="1"/>
  <c r="H7363" i="41" a="1"/>
  <c r="H9064" i="41" a="1"/>
  <c r="H9486" i="41" a="1"/>
  <c r="H5514" i="41" a="1"/>
  <c r="H5061" i="41" a="1"/>
  <c r="H6884" i="41" a="1"/>
  <c r="H6934" i="41" a="1"/>
  <c r="H8280" i="41" a="1"/>
  <c r="H6335" i="41" a="1"/>
  <c r="H4457" i="41" a="1"/>
  <c r="H8558" i="41" a="1"/>
  <c r="H10533" i="41" a="1"/>
  <c r="H6478" i="41" a="1"/>
  <c r="H6326" i="41" a="1"/>
  <c r="H5120" i="41" a="1"/>
  <c r="H9169" i="41" a="1"/>
  <c r="H4075" i="41" a="1"/>
  <c r="H7773" i="41" a="1"/>
  <c r="H10778" i="41" a="1"/>
  <c r="H11003" i="41" a="1"/>
  <c r="H6753" i="41" a="1"/>
  <c r="H6504" i="41" a="1"/>
  <c r="H6944" i="41" a="1"/>
  <c r="H10866" i="41" a="1"/>
  <c r="H11094" i="41" a="1"/>
  <c r="H4018" i="41" a="1"/>
  <c r="H7740" i="41" a="1"/>
  <c r="H8651" i="41" a="1"/>
  <c r="H10064" i="41" a="1"/>
  <c r="H6311" i="41" a="1"/>
  <c r="H7435" i="41" a="1"/>
  <c r="H5475" i="41" a="1"/>
  <c r="H4579" i="41" a="1"/>
  <c r="H6378" i="41" a="1"/>
  <c r="H8206" i="41" a="1"/>
  <c r="H6286" i="41" a="1"/>
  <c r="H10557" i="41" a="1"/>
  <c r="H8799" i="41" a="1"/>
  <c r="H8388" i="41" a="1"/>
  <c r="H8071" i="41" a="1"/>
  <c r="H10582" i="41" a="1"/>
  <c r="H4575" i="41" a="1"/>
  <c r="H7944" i="41" a="1"/>
  <c r="H6315" i="41" a="1"/>
  <c r="H8384" i="41" a="1"/>
  <c r="H6382" i="41" a="1"/>
  <c r="H9249" i="41" a="1"/>
  <c r="H7732" i="41" a="1"/>
  <c r="H9405" i="41" a="1"/>
  <c r="H10363" i="41" a="1"/>
  <c r="H7815" i="41" a="1"/>
  <c r="H5756" i="41" a="1"/>
  <c r="H4552" i="41" a="1"/>
  <c r="H8494" i="41" a="1"/>
  <c r="H10357" i="41" a="1"/>
  <c r="H6011" i="41" a="1"/>
  <c r="H9245" i="41" a="1"/>
  <c r="H8680" i="41" a="1"/>
  <c r="H10997" i="41" a="1"/>
  <c r="H8000" i="41" a="1"/>
  <c r="H6549" i="41" a="1"/>
  <c r="H4992" i="41" a="1"/>
  <c r="H5647" i="41" a="1"/>
  <c r="H10629" i="41" a="1"/>
  <c r="H9938" i="41" a="1"/>
  <c r="H8108" i="41" a="1"/>
  <c r="H6596" i="41" a="1"/>
  <c r="H5012" i="41" a="1"/>
  <c r="H8967" i="41" a="1"/>
  <c r="H8038" i="41" a="1"/>
  <c r="H10839" i="41" a="1"/>
  <c r="H7613" i="41" a="1"/>
  <c r="H8064" i="41" a="1"/>
  <c r="H10122" i="41" a="1"/>
  <c r="H9158" i="41" a="1"/>
  <c r="H8721" i="41" a="1"/>
  <c r="H5958" i="41" a="1"/>
  <c r="H9286" i="41" a="1"/>
  <c r="H5800" i="41" a="1"/>
  <c r="H4738" i="41" a="1"/>
  <c r="H9589" i="41" a="1"/>
  <c r="H8079" i="41" a="1"/>
  <c r="H4409" i="41" a="1"/>
  <c r="H8881" i="41" a="1"/>
  <c r="H10277" i="41" a="1"/>
  <c r="H10716" i="41" a="1"/>
  <c r="H6457" i="41" a="1"/>
  <c r="H8980" i="41" a="1"/>
  <c r="H9909" i="41" a="1"/>
  <c r="H9691" i="41" a="1"/>
  <c r="H8055" i="41" a="1"/>
  <c r="H8888" i="41" a="1"/>
  <c r="H7568" i="41" a="1"/>
  <c r="H10505" i="41" a="1"/>
  <c r="H6744" i="41" a="1"/>
  <c r="H4637" i="41" a="1"/>
  <c r="H9826" i="41" a="1"/>
  <c r="H5925" i="41" a="1"/>
  <c r="H5755" i="41" a="1"/>
  <c r="H8439" i="41" a="1"/>
  <c r="H9824" i="41" a="1"/>
  <c r="H8644" i="41" a="1"/>
  <c r="H6368" i="41" a="1"/>
  <c r="H8267" i="41" a="1"/>
  <c r="H8279" i="41" a="1"/>
  <c r="H8389" i="41" a="1"/>
  <c r="H7275" i="41" a="1"/>
  <c r="H4944" i="41" a="1"/>
  <c r="H9412" i="41" a="1"/>
  <c r="H7928" i="41" a="1"/>
  <c r="H6959" i="41" a="1"/>
  <c r="H5419" i="41" a="1"/>
  <c r="H8803" i="41" a="1"/>
  <c r="H4191" i="41" a="1"/>
  <c r="H4981" i="41" a="1"/>
  <c r="H4351" i="41" a="1"/>
  <c r="H4899" i="41" a="1"/>
  <c r="H10801" i="41" a="1"/>
  <c r="H4184" i="41" a="1"/>
  <c r="H5592" i="41" a="1"/>
  <c r="H10433" i="41" a="1"/>
  <c r="H9127" i="41" a="1"/>
  <c r="H8046" i="41" a="1"/>
  <c r="H9413" i="41" a="1"/>
  <c r="H6533" i="41" a="1"/>
  <c r="H7258" i="41" a="1"/>
  <c r="H8839" i="41" a="1"/>
  <c r="H5797" i="41" a="1"/>
  <c r="H8218" i="41" a="1"/>
  <c r="H7362" i="41" a="1"/>
  <c r="H5951" i="41" a="1"/>
  <c r="H9411" i="41" a="1"/>
  <c r="H7191" i="41" a="1"/>
  <c r="H6702" i="41" a="1"/>
  <c r="H6957" i="41" a="1"/>
  <c r="H6677" i="41" a="1"/>
  <c r="H5836" i="41" a="1"/>
  <c r="H8100" i="41" a="1"/>
  <c r="H6681" i="41" a="1"/>
  <c r="H9294" i="41" a="1"/>
  <c r="H6226" i="41" a="1"/>
  <c r="H9240" i="41" a="1"/>
  <c r="H5782" i="41" a="1"/>
  <c r="H9513" i="41" a="1"/>
  <c r="H5411" i="41" a="1"/>
  <c r="H10123" i="41" a="1"/>
  <c r="H9429" i="41" a="1"/>
  <c r="H7663" i="41" a="1"/>
  <c r="H3912" i="41" a="1"/>
  <c r="H10542" i="41" a="1"/>
  <c r="H9772" i="41" a="1"/>
  <c r="H5083" i="41" a="1"/>
  <c r="H8150" i="41" a="1"/>
  <c r="H9354" i="41" a="1"/>
  <c r="H3925" i="41" a="1"/>
  <c r="H7591" i="41" a="1"/>
  <c r="H9225" i="41" a="1"/>
  <c r="H8075" i="41" a="1"/>
  <c r="H5788" i="41" a="1"/>
  <c r="H9980" i="41" a="1"/>
  <c r="H9628" i="41" a="1"/>
  <c r="H9620" i="41" a="1"/>
  <c r="H5672" i="41" a="1"/>
  <c r="H7940" i="41" a="1"/>
  <c r="H5294" i="41" a="1"/>
  <c r="H5573" i="41" a="1"/>
  <c r="H10343" i="41" a="1"/>
  <c r="H8859" i="41" a="1"/>
  <c r="H6054" i="41" a="1"/>
  <c r="H7324" i="41" a="1"/>
  <c r="H8852" i="41" a="1"/>
  <c r="H10998" i="41" a="1"/>
  <c r="H8195" i="41" a="1"/>
  <c r="H8705" i="41" a="1"/>
  <c r="H8322" i="41" a="1"/>
  <c r="H5481" i="41" a="1"/>
  <c r="H8693" i="41" a="1"/>
  <c r="H10249" i="41" a="1"/>
  <c r="H11108" i="41" a="1"/>
  <c r="H3826" i="41" a="1"/>
  <c r="H10209" i="41" a="1"/>
  <c r="H6922" i="41" a="1"/>
  <c r="H4157" i="41" a="1"/>
  <c r="H10713" i="41" a="1"/>
  <c r="H6161" i="41" a="1"/>
  <c r="H4220" i="41" a="1"/>
  <c r="H5814" i="41" a="1"/>
  <c r="H4236" i="41" a="1"/>
  <c r="H8148" i="41" a="1"/>
  <c r="H6918" i="41" a="1"/>
  <c r="H8922" i="41" a="1"/>
  <c r="H9708" i="41" a="1"/>
  <c r="H5691" i="41" a="1"/>
  <c r="H8016" i="41" a="1"/>
  <c r="H5161" i="41" a="1"/>
  <c r="H4604" i="41" a="1"/>
  <c r="H8515" i="41" a="1"/>
  <c r="H5904" i="41" a="1"/>
  <c r="H7771" i="41" a="1"/>
  <c r="H9764" i="41" a="1"/>
  <c r="H10531" i="41" a="1"/>
  <c r="H10120" i="41" a="1"/>
  <c r="H7967" i="41" a="1"/>
  <c r="H4297" i="41" a="1"/>
  <c r="H7145" i="41" a="1"/>
  <c r="H10685" i="41" a="1"/>
  <c r="H10296" i="41" a="1"/>
  <c r="H4687" i="41" a="1"/>
  <c r="H7283" i="41" a="1"/>
  <c r="H6790" i="41" a="1"/>
  <c r="H10281" i="41" a="1"/>
  <c r="H6413" i="41" a="1"/>
  <c r="H6131" i="41" a="1"/>
  <c r="H8656" i="41" a="1"/>
  <c r="H7849" i="41" a="1"/>
  <c r="H4388" i="41" a="1"/>
  <c r="H4537" i="41" a="1"/>
  <c r="H5060" i="41" a="1"/>
  <c r="H4017" i="41" a="1"/>
  <c r="H10967" i="41" a="1"/>
  <c r="H9291" i="41" a="1"/>
  <c r="H7471" i="41" a="1"/>
  <c r="H10124" i="41" a="1"/>
  <c r="H8130" i="41" a="1"/>
  <c r="H7964" i="41" a="1"/>
  <c r="H8579" i="41" a="1"/>
  <c r="H4683" i="41" a="1"/>
  <c r="H4613" i="41" a="1"/>
  <c r="H10916" i="41" a="1"/>
  <c r="H6864" i="41" a="1"/>
  <c r="H6966" i="41" a="1"/>
  <c r="H8413" i="41" a="1"/>
  <c r="H7464" i="41" a="1"/>
  <c r="H10006" i="41" a="1"/>
  <c r="H8704" i="41" a="1"/>
  <c r="H8444" i="41" a="1"/>
  <c r="H4392" i="41" a="1"/>
  <c r="H10699" i="41" a="1"/>
  <c r="H10835" i="41" a="1"/>
  <c r="H11001" i="41" a="1"/>
  <c r="H5108" i="41" a="1"/>
  <c r="H10800" i="41" a="1"/>
  <c r="H10708" i="41" a="1"/>
  <c r="H5848" i="41" a="1"/>
  <c r="H4703" i="41" a="1"/>
  <c r="H4775" i="41" a="1"/>
  <c r="H9879" i="41" a="1"/>
  <c r="H9812" i="41" a="1"/>
  <c r="H4272" i="41" a="1"/>
  <c r="H6362" i="41" a="1"/>
  <c r="H5838" i="41" a="1"/>
  <c r="H7490" i="41" a="1"/>
  <c r="H5699" i="41" a="1"/>
  <c r="H11006" i="41" a="1"/>
  <c r="H10634" i="41" a="1"/>
  <c r="H6505" i="41" a="1"/>
  <c r="H5139" i="41" a="1"/>
  <c r="H5644" i="41" a="1"/>
  <c r="H11077" i="41" a="1"/>
  <c r="H7004" i="41" a="1"/>
  <c r="H5358" i="41" a="1"/>
  <c r="H8768" i="41" a="1"/>
  <c r="H4210" i="41" a="1"/>
  <c r="H10436" i="41" a="1"/>
  <c r="H10564" i="41" a="1"/>
  <c r="H7921" i="41" a="1"/>
  <c r="H8027" i="41" a="1"/>
  <c r="H8979" i="41" a="1"/>
  <c r="H9463" i="41" a="1"/>
  <c r="H9731" i="41" a="1"/>
  <c r="H4890" i="41" a="1"/>
  <c r="H6980" i="41" a="1"/>
  <c r="H4550" i="41" a="1"/>
  <c r="H4746" i="41" a="1"/>
  <c r="H10484" i="41" a="1"/>
  <c r="H9355" i="41" a="1"/>
  <c r="H10962" i="41" a="1"/>
  <c r="H4051" i="41" a="1"/>
  <c r="H4661" i="41" a="1"/>
  <c r="H6671" i="41" a="1"/>
  <c r="H9762" i="41" a="1"/>
  <c r="H8391" i="41" a="1"/>
  <c r="H8211" i="41" a="1"/>
  <c r="H9740" i="41" a="1"/>
  <c r="H6838" i="41" a="1"/>
  <c r="H7288" i="41" a="1"/>
  <c r="H4980" i="41" a="1"/>
  <c r="H5183" i="41" a="1"/>
  <c r="H7748" i="41" a="1"/>
  <c r="H5523" i="41" a="1"/>
  <c r="H6609" i="41" a="1"/>
  <c r="H5513" i="41" a="1"/>
  <c r="H9748" i="41" a="1"/>
  <c r="H4356" i="41" a="1"/>
  <c r="H6715" i="41" a="1"/>
  <c r="H10749" i="41" a="1"/>
  <c r="H7970" i="41" a="1"/>
  <c r="H7211" i="41" a="1"/>
  <c r="H5774" i="41" a="1"/>
  <c r="H3894" i="41" a="1"/>
  <c r="H6560" i="41" a="1"/>
  <c r="H10000" i="41" a="1"/>
  <c r="H10423" i="41" a="1"/>
  <c r="H5272" i="41" a="1"/>
  <c r="H9058" i="41" a="1"/>
  <c r="H8471" i="41" a="1"/>
  <c r="H10832" i="41" a="1"/>
  <c r="H7538" i="41" a="1"/>
  <c r="H4423" i="41" a="1"/>
  <c r="H9755" i="41" a="1"/>
  <c r="H8798" i="41" a="1"/>
  <c r="H4916" i="41" a="1"/>
  <c r="H8710" i="41" a="1"/>
  <c r="H6629" i="41" a="1"/>
  <c r="H9696" i="41" a="1"/>
  <c r="H10761" i="41" a="1"/>
  <c r="H5067" i="41" a="1"/>
  <c r="H8202" i="41" a="1"/>
  <c r="H7384" i="41" a="1"/>
  <c r="H7984" i="41" a="1"/>
  <c r="H5507" i="41" a="1"/>
  <c r="H10950" i="41" a="1"/>
  <c r="H6786" i="41" a="1"/>
  <c r="H6019" i="41" a="1"/>
  <c r="H10620" i="41" a="1"/>
  <c r="H5036" i="41" a="1"/>
  <c r="H5768" i="41" a="1"/>
  <c r="H5710" i="41" a="1"/>
  <c r="H10001" i="41" a="1"/>
  <c r="H10903" i="41" a="1"/>
  <c r="H8589" i="41" a="1"/>
  <c r="H4510" i="41" a="1"/>
  <c r="H9679" i="41" a="1"/>
  <c r="H6889" i="41" a="1"/>
  <c r="H7176" i="41" a="1"/>
  <c r="H9557" i="41" a="1"/>
  <c r="H9184" i="41" a="1"/>
  <c r="H6100" i="41" a="1"/>
  <c r="H8336" i="41" a="1"/>
  <c r="H5818" i="41" a="1"/>
  <c r="H8478" i="41" a="1"/>
  <c r="H8328" i="41" a="1"/>
  <c r="H6245" i="41" a="1"/>
  <c r="H10181" i="41" a="1"/>
  <c r="H8517" i="41" a="1"/>
  <c r="H10841" i="41" a="1"/>
  <c r="H5954" i="41" a="1"/>
  <c r="H10503" i="41" a="1"/>
  <c r="H4173" i="41" a="1"/>
  <c r="H7755" i="41" a="1"/>
  <c r="H4302" i="41" a="1"/>
  <c r="H6018" i="41" a="1"/>
  <c r="H10957" i="41" a="1"/>
  <c r="H4847" i="41" a="1"/>
  <c r="H10834" i="41" a="1"/>
  <c r="H5927" i="41" a="1"/>
  <c r="H8891" i="41" a="1"/>
  <c r="H4403" i="41" a="1"/>
  <c r="H7292" i="41" a="1"/>
  <c r="H8400" i="41" a="1"/>
  <c r="H8467" i="41" a="1"/>
  <c r="H8316" i="41" a="1"/>
  <c r="H10114" i="41" a="1"/>
  <c r="H10575" i="41" a="1"/>
  <c r="H9446" i="41" a="1"/>
  <c r="H9729" i="41" a="1"/>
  <c r="H6263" i="41" a="1"/>
  <c r="H3981" i="41" a="1"/>
  <c r="H10257" i="41" a="1"/>
  <c r="H6875" i="41" a="1"/>
  <c r="H4647" i="41" a="1"/>
  <c r="H6899" i="41" a="1"/>
  <c r="H9147" i="41" a="1"/>
  <c r="H5381" i="41" a="1"/>
  <c r="H4500" i="41" a="1"/>
  <c r="H7950" i="41" a="1"/>
  <c r="H6655" i="41" a="1"/>
  <c r="H8187" i="41" a="1"/>
  <c r="H4373" i="41" a="1"/>
  <c r="H7734" i="41" a="1"/>
  <c r="H9398" i="41" a="1"/>
  <c r="H8306" i="41" a="1"/>
  <c r="H6558" i="41" a="1"/>
  <c r="H8551" i="41" a="1"/>
  <c r="H3996" i="41" a="1"/>
  <c r="H6167" i="41" a="1"/>
  <c r="H5617" i="41" a="1"/>
  <c r="H7484" i="41" a="1"/>
  <c r="H8846" i="41" a="1"/>
  <c r="H10253" i="41" a="1"/>
  <c r="H6393" i="41" a="1"/>
  <c r="H7669" i="41" a="1"/>
  <c r="H6233" i="41" a="1"/>
  <c r="H6787" i="41" a="1"/>
  <c r="H7403" i="41" a="1"/>
  <c r="H6699" i="41" a="1"/>
  <c r="H7092" i="41" a="1"/>
  <c r="H6090" i="41" a="1"/>
  <c r="H10938" i="41" a="1"/>
  <c r="H4095" i="41" a="1"/>
  <c r="H10999" i="41" a="1"/>
  <c r="H10913" i="41" a="1"/>
  <c r="H10876" i="41" a="1"/>
  <c r="H8217" i="41" a="1"/>
  <c r="H9939" i="41" a="1"/>
  <c r="H8386" i="41" a="1"/>
  <c r="H9460" i="41" a="1"/>
  <c r="H5480" i="41" a="1"/>
  <c r="H10072" i="41" a="1"/>
  <c r="H8261" i="41" a="1"/>
  <c r="H9437" i="41" a="1"/>
  <c r="H8228" i="41" a="1"/>
  <c r="H10299" i="41" a="1"/>
  <c r="H9522" i="41" a="1"/>
  <c r="H6835" i="41" a="1"/>
  <c r="H7738" i="41" a="1"/>
  <c r="H6323" i="41" a="1"/>
  <c r="H7334" i="41" a="1"/>
  <c r="H8507" i="41" a="1"/>
  <c r="H8750" i="41" a="1"/>
  <c r="H6406" i="41" a="1"/>
  <c r="H10944" i="41" a="1"/>
  <c r="H10104" i="41" a="1"/>
  <c r="H11119" i="41" a="1"/>
  <c r="H7823" i="41" a="1"/>
  <c r="H5046" i="41" a="1"/>
  <c r="H5314" i="41" a="1"/>
  <c r="H7084" i="41" a="1"/>
  <c r="H7085" i="41" a="1"/>
  <c r="H8838" i="41" a="1"/>
  <c r="H6906" i="41" a="1"/>
  <c r="H8676" i="41" a="1"/>
  <c r="H10265" i="41" a="1"/>
  <c r="H10656" i="41" a="1"/>
  <c r="H4024" i="41" a="1"/>
  <c r="H4900" i="41" a="1"/>
  <c r="H8249" i="41" a="1"/>
  <c r="H4504" i="41" a="1"/>
  <c r="H10043" i="41" a="1"/>
  <c r="H5188" i="41" a="1"/>
  <c r="H7581" i="41" a="1"/>
  <c r="H10568" i="41" a="1"/>
  <c r="H5102" i="41" a="1"/>
  <c r="H6428" i="41" a="1"/>
  <c r="H7514" i="41" a="1"/>
  <c r="H8857" i="41" a="1"/>
  <c r="H6742" i="41" a="1"/>
  <c r="H8593" i="41" a="1"/>
  <c r="H7196" i="41" a="1"/>
  <c r="H9757" i="41" a="1"/>
  <c r="H8856" i="41" a="1"/>
  <c r="H6757" i="41" a="1"/>
  <c r="H10665" i="41" a="1"/>
  <c r="H10026" i="41" a="1"/>
  <c r="H10520" i="41" a="1"/>
  <c r="H10059" i="41" a="1"/>
  <c r="H6114" i="41" a="1"/>
  <c r="H5608" i="41" a="1"/>
  <c r="H6867" i="41" a="1"/>
  <c r="H3942" i="41" a="1"/>
  <c r="H7194" i="41" a="1"/>
  <c r="H7103" i="41" a="1"/>
  <c r="H5693" i="41" a="1"/>
  <c r="H6524" i="41" a="1"/>
  <c r="H10391" i="41" a="1"/>
  <c r="H3986" i="41" a="1"/>
  <c r="H5044" i="41" a="1"/>
  <c r="H8607" i="41" a="1"/>
  <c r="H6865" i="41" a="1"/>
  <c r="H10132" i="41" a="1"/>
  <c r="H8820" i="41" a="1"/>
  <c r="H9178" i="41" a="1"/>
  <c r="H6585" i="41" a="1"/>
  <c r="H7402" i="41" a="1"/>
  <c r="H9501" i="41" a="1"/>
  <c r="H11053" i="41" a="1"/>
  <c r="H4105" i="41" a="1"/>
  <c r="H4450" i="41" a="1"/>
  <c r="H6065" i="41" a="1"/>
  <c r="H5783" i="41" a="1"/>
  <c r="H8385" i="41" a="1"/>
  <c r="H4204" i="41" a="1"/>
  <c r="H9105" i="41" a="1"/>
  <c r="H7715" i="41" a="1"/>
  <c r="H6675" i="41" a="1"/>
  <c r="H9137" i="41" a="1"/>
  <c r="H8288" i="41" a="1"/>
  <c r="H10546" i="41" a="1"/>
  <c r="H9351" i="41" a="1"/>
  <c r="H6077" i="41" a="1"/>
  <c r="H9007" i="41" a="1"/>
  <c r="H10135" i="41" a="1"/>
  <c r="H7236" i="41" a="1"/>
  <c r="H9893" i="41" a="1"/>
  <c r="H10663" i="41" a="1"/>
  <c r="H4936" i="41" a="1"/>
  <c r="H10491" i="41" a="1"/>
  <c r="H7687" i="41" a="1"/>
  <c r="H7442" i="41" a="1"/>
  <c r="H6669" i="41" a="1"/>
  <c r="H9070" i="41" a="1"/>
  <c r="H3979" i="41" a="1"/>
  <c r="H8262" i="41" a="1"/>
  <c r="H8057" i="41" a="1"/>
  <c r="H10008" i="41" a="1"/>
  <c r="H10684" i="41" a="1"/>
  <c r="H10432" i="41" a="1"/>
  <c r="H5732" i="41" a="1"/>
  <c r="H8769" i="41" a="1"/>
  <c r="H9307" i="41" a="1"/>
  <c r="H10232" i="41" a="1"/>
  <c r="H4411" i="41" a="1"/>
  <c r="H9682" i="41" a="1"/>
  <c r="H9229" i="41" a="1"/>
  <c r="H5077" i="41" a="1"/>
  <c r="H8449" i="41" a="1"/>
  <c r="H8183" i="41" a="1"/>
  <c r="H7552" i="41" a="1"/>
  <c r="H6389" i="41" a="1"/>
  <c r="H11043" i="41" a="1"/>
  <c r="H11054" i="41" a="1"/>
  <c r="H7148" i="41" a="1"/>
  <c r="H8487" i="41" a="1"/>
  <c r="H5664" i="41" a="1"/>
  <c r="H9407" i="41" a="1"/>
  <c r="H7041" i="41" a="1"/>
  <c r="H8309" i="41" a="1"/>
  <c r="H5409" i="41" a="1"/>
  <c r="H9616" i="41" a="1"/>
  <c r="H4445" i="41" a="1"/>
  <c r="H5826" i="41" a="1"/>
  <c r="H7342" i="41" a="1"/>
  <c r="H6423" i="41" a="1"/>
  <c r="H7119" i="41" a="1"/>
  <c r="H5659" i="41" a="1"/>
  <c r="H5846" i="41" a="1"/>
  <c r="H3947" i="41" a="1"/>
  <c r="H8434" i="41" a="1"/>
  <c r="H6472" i="41" a="1"/>
  <c r="H10732" i="41" a="1"/>
  <c r="H9404" i="41" a="1"/>
  <c r="H7809" i="41" a="1"/>
  <c r="H4209" i="41" a="1"/>
  <c r="H8735" i="41" a="1"/>
  <c r="H10580" i="41" a="1"/>
  <c r="H8142" i="41" a="1"/>
  <c r="H6905" i="41" a="1"/>
  <c r="H3918" i="41" a="1"/>
  <c r="H3897" i="41" a="1"/>
  <c r="H9366" i="41" a="1"/>
  <c r="H5191" i="41" a="1"/>
  <c r="H10894" i="41" a="1"/>
  <c r="H9625" i="41" a="1"/>
  <c r="H10766" i="41" a="1"/>
  <c r="H4481" i="41" a="1"/>
  <c r="H6591" i="41" a="1"/>
  <c r="H7865" i="41" a="1"/>
  <c r="H9734" i="41" a="1"/>
  <c r="H10483" i="41" a="1"/>
  <c r="H9580" i="41" a="1"/>
  <c r="H5344" i="41" a="1"/>
  <c r="H8824" i="41" a="1"/>
  <c r="H5823" i="41" a="1"/>
  <c r="H6528" i="41" a="1"/>
  <c r="H10052" i="41" a="1"/>
  <c r="H6219" i="41" a="1"/>
  <c r="H6942" i="41" a="1"/>
  <c r="H7890" i="41" a="1"/>
  <c r="H6602" i="41" a="1"/>
  <c r="H7206" i="41" a="1"/>
  <c r="H4420" i="41" a="1"/>
  <c r="H10347" i="41" a="1"/>
  <c r="H10973" i="41" a="1"/>
  <c r="H9210" i="41" a="1"/>
  <c r="H8659" i="41" a="1"/>
  <c r="H8490" i="41" a="1"/>
  <c r="H7960" i="41" a="1"/>
  <c r="H7626" i="41" a="1"/>
  <c r="H8342" i="41" a="1"/>
  <c r="H8178" i="41" a="1"/>
  <c r="H8259" i="41" a="1"/>
  <c r="H9473" i="41" a="1"/>
  <c r="H6270" i="41" a="1"/>
  <c r="H10743" i="41" a="1"/>
  <c r="H10466" i="41" a="1"/>
  <c r="H6299" i="41" a="1"/>
  <c r="H5490" i="41" a="1"/>
  <c r="H8190" i="41" a="1"/>
  <c r="H4219" i="41" a="1"/>
  <c r="H3900" i="41" a="1"/>
  <c r="H4001" i="41" a="1"/>
  <c r="H7895" i="41" a="1"/>
  <c r="H10183" i="41" a="1"/>
  <c r="H5562" i="41" a="1"/>
  <c r="H6880" i="41" a="1"/>
  <c r="H4501" i="41" a="1"/>
  <c r="H4348" i="41" a="1"/>
  <c r="H10868" i="41" a="1"/>
  <c r="H10338" i="41" a="1"/>
  <c r="H8851" i="41" a="1"/>
  <c r="H8696" i="41" a="1"/>
  <c r="H7106" i="41" a="1"/>
  <c r="H7056" i="41" a="1"/>
  <c r="H6208" i="41" a="1"/>
  <c r="H4549" i="41" a="1"/>
  <c r="H3839" i="41" a="1"/>
  <c r="H10315" i="41" a="1"/>
  <c r="H6636" i="41" a="1"/>
  <c r="H6523" i="41" a="1"/>
  <c r="H3817" i="41" a="1"/>
  <c r="H8904" i="41" a="1"/>
  <c r="H5944" i="41" a="1"/>
  <c r="H7054" i="41" a="1"/>
  <c r="H6615" i="41" a="1"/>
  <c r="H5483" i="41" a="1"/>
  <c r="H10255" i="41" a="1"/>
  <c r="H8571" i="41" a="1"/>
  <c r="H11092" i="41" a="1"/>
  <c r="H10863" i="41" a="1"/>
  <c r="H9804" i="41" a="1"/>
  <c r="H7454" i="41" a="1"/>
  <c r="H4766" i="41" a="1"/>
  <c r="H9132" i="41" a="1"/>
  <c r="H10712" i="41" a="1"/>
  <c r="H8219" i="41" a="1"/>
  <c r="H8175" i="41" a="1"/>
  <c r="H11128" i="41" a="1"/>
  <c r="H5728" i="41" a="1"/>
  <c r="H10356" i="41" a="1"/>
  <c r="H4853" i="41" a="1"/>
  <c r="H10275" i="41" a="1"/>
  <c r="H8110" i="41" a="1"/>
  <c r="H9713" i="41" a="1"/>
  <c r="H9629" i="41" a="1"/>
  <c r="H5549" i="41" a="1"/>
  <c r="H10933" i="41" a="1"/>
  <c r="H5148" i="41" a="1"/>
  <c r="H6791" i="41" a="1"/>
  <c r="H10262" i="41" a="1"/>
  <c r="H4119" i="41" a="1"/>
  <c r="H10721" i="41" a="1"/>
  <c r="H10420" i="41" a="1"/>
  <c r="H10822" i="41" a="1"/>
  <c r="H4901" i="41" a="1"/>
  <c r="H5701" i="41" a="1"/>
  <c r="H5928" i="41" a="1"/>
  <c r="H5575" i="41" a="1"/>
  <c r="H10307" i="41" a="1"/>
  <c r="H6424" i="41" a="1"/>
  <c r="H8420" i="41" a="1"/>
  <c r="H6559" i="41" a="1"/>
  <c r="H6642" i="41" a="1"/>
  <c r="H6834" i="41" a="1"/>
  <c r="H8009" i="41" a="1"/>
  <c r="H10880" i="41" a="1"/>
  <c r="H7900" i="41" a="1"/>
  <c r="H5976" i="41" a="1"/>
  <c r="H9319" i="41" a="1"/>
  <c r="H7712" i="41" a="1"/>
  <c r="H7529" i="41" a="1"/>
  <c r="H6209" i="41" a="1"/>
  <c r="H10326" i="41" a="1"/>
  <c r="H9433" i="41" a="1"/>
  <c r="H6248" i="41" a="1"/>
  <c r="H4906" i="41" a="1"/>
  <c r="H4680" i="41" a="1"/>
  <c r="H9472" i="41" a="1"/>
  <c r="H10817" i="41" a="1"/>
  <c r="H7074" i="41" a="1"/>
  <c r="H10259" i="41" a="1"/>
  <c r="H7999" i="41" a="1"/>
  <c r="H5247" i="41" a="1"/>
  <c r="H4435" i="41" a="1"/>
  <c r="H7829" i="41" a="1"/>
  <c r="H5296" i="41" a="1"/>
  <c r="H6451" i="41" a="1"/>
  <c r="H8912" i="41" a="1"/>
  <c r="H8756" i="41" a="1"/>
  <c r="H7601" i="41" a="1"/>
  <c r="H8728" i="41" a="1"/>
  <c r="H4391" i="41" a="1"/>
  <c r="H4808" i="41" a="1"/>
  <c r="H6102" i="41" a="1"/>
  <c r="H6370" i="41" a="1"/>
  <c r="H10443" i="41" a="1"/>
  <c r="H5096" i="41" a="1"/>
  <c r="H9524" i="41" a="1"/>
  <c r="H9903" i="41" a="1"/>
  <c r="H6253" i="41" a="1"/>
  <c r="H5948" i="41" a="1"/>
  <c r="H10177" i="41" a="1"/>
  <c r="H9142" i="41" a="1"/>
  <c r="H9897" i="41" a="1"/>
  <c r="H4153" i="41" a="1"/>
  <c r="H6257" i="41" a="1"/>
  <c r="H8085" i="41" a="1"/>
  <c r="H9377" i="41" a="1"/>
  <c r="H9160" i="41" a="1"/>
  <c r="H8630" i="41" a="1"/>
  <c r="H5765" i="41" a="1"/>
  <c r="H9185" i="41" a="1"/>
  <c r="H8865" i="41" a="1"/>
  <c r="H7046" i="41" a="1"/>
  <c r="H5724" i="41" a="1"/>
  <c r="H9482" i="41" a="1"/>
  <c r="H7389" i="41" a="1"/>
  <c r="H9075" i="41" a="1"/>
  <c r="H7317" i="41" a="1"/>
  <c r="H9332" i="41" a="1"/>
  <c r="H9455" i="41" a="1"/>
  <c r="H6568" i="41" a="1"/>
  <c r="H6519" i="41" a="1"/>
  <c r="H5999" i="41" a="1"/>
  <c r="H9927" i="41" a="1"/>
  <c r="H3961" i="41" a="1"/>
  <c r="H9574" i="41" a="1"/>
  <c r="H7575" i="41" a="1"/>
  <c r="H8166" i="41" a="1"/>
  <c r="H5548" i="41" a="1"/>
  <c r="H7207" i="41" a="1"/>
  <c r="H8996" i="41" a="1"/>
  <c r="H6933" i="41" a="1"/>
  <c r="H10867" i="41" a="1"/>
  <c r="H10113" i="41" a="1"/>
  <c r="H4114" i="41" a="1"/>
  <c r="H10838" i="41" a="1"/>
  <c r="H9745" i="41" a="1"/>
  <c r="H6227" i="41" a="1"/>
  <c r="H5906" i="41" a="1"/>
  <c r="H9288" i="41" a="1"/>
  <c r="H9040" i="41" a="1"/>
  <c r="H3962" i="41" a="1"/>
  <c r="H7151" i="41" a="1"/>
  <c r="H5796" i="41" a="1"/>
  <c r="H8090" i="41" a="1"/>
  <c r="H5303" i="41" a="1"/>
  <c r="H8210" i="41" a="1"/>
  <c r="H6506" i="41" a="1"/>
  <c r="H6364" i="41" a="1"/>
  <c r="H7312" i="41" a="1"/>
  <c r="H7621" i="41" a="1"/>
  <c r="H7880" i="41" a="1"/>
  <c r="H10821" i="41" a="1"/>
  <c r="H7709" i="41" a="1"/>
  <c r="H4998" i="41" a="1"/>
  <c r="H10492" i="41" a="1"/>
  <c r="H4601" i="41" a="1"/>
  <c r="H7383" i="41" a="1"/>
  <c r="H6909" i="41" a="1"/>
  <c r="H11024" i="41" a="1"/>
  <c r="H10086" i="41" a="1"/>
  <c r="H10389" i="41" a="1"/>
  <c r="H6296" i="41" a="1"/>
  <c r="H9216" i="41" a="1"/>
  <c r="H5601" i="41" a="1"/>
  <c r="H8254" i="41" a="1"/>
  <c r="H10129" i="41" a="1"/>
  <c r="H10762" i="41" a="1"/>
  <c r="H7676" i="41" a="1"/>
  <c r="H9961" i="41" a="1"/>
  <c r="H8012" i="41" a="1"/>
  <c r="H9974" i="41" a="1"/>
  <c r="H10667" i="41" a="1"/>
  <c r="H8510" i="41" a="1"/>
  <c r="H10994" i="41" a="1"/>
  <c r="H10988" i="41" a="1"/>
  <c r="H9690" i="41" a="1"/>
  <c r="H4943" i="41" a="1"/>
  <c r="H5690" i="41" a="1"/>
  <c r="H4147" i="41" a="1"/>
  <c r="H9845" i="41" a="1"/>
  <c r="H4952" i="41" a="1"/>
  <c r="H7700" i="41" a="1"/>
  <c r="H10429" i="41" a="1"/>
  <c r="H7287" i="41" a="1"/>
  <c r="H5660" i="41" a="1"/>
  <c r="H7433" i="41" a="1"/>
  <c r="H6044" i="41" a="1"/>
  <c r="H7911" i="41" a="1"/>
  <c r="H5281" i="41" a="1"/>
  <c r="H3875" i="41" a="1"/>
  <c r="H7480" i="41" a="1"/>
  <c r="H4573" i="41" a="1"/>
  <c r="H7839" i="41" a="1"/>
  <c r="H6975" i="41" a="1"/>
  <c r="H9341" i="41" a="1"/>
  <c r="H6385" i="41" a="1"/>
  <c r="H8233" i="41" a="1"/>
  <c r="H8252" i="41" a="1"/>
  <c r="H9328" i="41" a="1"/>
  <c r="H5416" i="41" a="1"/>
  <c r="H6522" i="41" a="1"/>
  <c r="H5854" i="41" a="1"/>
  <c r="H7806" i="41" a="1"/>
  <c r="H4410" i="41" a="1"/>
  <c r="H8780" i="41" a="1"/>
  <c r="H4651" i="41" a="1"/>
  <c r="H9706" i="41" a="1"/>
  <c r="H8235" i="41" a="1"/>
  <c r="H5671" i="41" a="1"/>
  <c r="H7619" i="41" a="1"/>
  <c r="H9730" i="41" a="1"/>
  <c r="H5021" i="41" a="1"/>
  <c r="H3835" i="41" a="1"/>
  <c r="H10529" i="41" a="1"/>
  <c r="H10211" i="41" a="1"/>
  <c r="H8369" i="41" a="1"/>
  <c r="H9385" i="41" a="1"/>
  <c r="H8461" i="41" a="1"/>
  <c r="H8941" i="41" a="1"/>
  <c r="H8092" i="41" a="1"/>
  <c r="H6373" i="41" a="1"/>
  <c r="H5022" i="41" a="1"/>
  <c r="H4009" i="41" a="1"/>
  <c r="H6127" i="41" a="1"/>
  <c r="H8572" i="41" a="1"/>
  <c r="H10670" i="41" a="1"/>
  <c r="H9239" i="41" a="1"/>
  <c r="H5597" i="41" a="1"/>
  <c r="H5425" i="41" a="1"/>
  <c r="H8240" i="41" a="1"/>
  <c r="H7329" i="41" a="1"/>
  <c r="H7221" i="41" a="1"/>
  <c r="H7129" i="41" a="1"/>
  <c r="H4298" i="41" a="1"/>
  <c r="H7098" i="41" a="1"/>
  <c r="H4611" i="41" a="1"/>
  <c r="H8830" i="41" a="1"/>
  <c r="H4313" i="41" a="1"/>
  <c r="H7237" i="41" a="1"/>
  <c r="H10065" i="41" a="1"/>
  <c r="H6646" i="41" a="1"/>
  <c r="H10476" i="41" a="1"/>
  <c r="H9090" i="41" a="1"/>
  <c r="H9737" i="41" a="1"/>
  <c r="H9019" i="41" a="1"/>
  <c r="H7428" i="41" a="1"/>
  <c r="H4781" i="41" a="1"/>
  <c r="H4694" i="41" a="1"/>
  <c r="H10562" i="41" a="1"/>
  <c r="H6545" i="41" a="1"/>
  <c r="H8642" i="41" a="1"/>
  <c r="H3852" i="41" a="1"/>
  <c r="H10499" i="41" a="1"/>
  <c r="H5860" i="41" a="1"/>
  <c r="H5530" i="41" a="1"/>
  <c r="H4768" i="41" a="1"/>
  <c r="H11089" i="41" a="1"/>
  <c r="H10237" i="41" a="1"/>
  <c r="H6686" i="41" a="1"/>
  <c r="H5014" i="41" a="1"/>
  <c r="H6925" i="41" a="1"/>
  <c r="H6075" i="41" a="1"/>
  <c r="H4566" i="41" a="1"/>
  <c r="H8257" i="41" a="1"/>
  <c r="H7924" i="41" a="1"/>
  <c r="H3991" i="41" a="1"/>
  <c r="H5579" i="41" a="1"/>
  <c r="H4399" i="41" a="1"/>
  <c r="H10206" i="41" a="1"/>
  <c r="H8061" i="41" a="1"/>
  <c r="H6919" i="41" a="1"/>
  <c r="H8982" i="41" a="1"/>
  <c r="H11049" i="41" a="1"/>
  <c r="H10227" i="41" a="1"/>
  <c r="H3848" i="41" a="1"/>
  <c r="H10847" i="41" a="1"/>
  <c r="H5966" i="41" a="1"/>
  <c r="H9139" i="41" a="1"/>
  <c r="H10598" i="41" a="1"/>
  <c r="H9065" i="41" a="1"/>
  <c r="H6383" i="41" a="1"/>
  <c r="H4262" i="41" a="1"/>
  <c r="H10395" i="41" a="1"/>
  <c r="H7142" i="41" a="1"/>
  <c r="H7259" i="41" a="1"/>
  <c r="H10504" i="41" a="1"/>
  <c r="H6040" i="41" a="1"/>
  <c r="H7285" i="41" a="1"/>
  <c r="H9698" i="41" a="1"/>
  <c r="H8624" i="41" a="1"/>
  <c r="H5590" i="41" a="1"/>
  <c r="H6573" i="41" a="1"/>
  <c r="H3854" i="41" a="1"/>
  <c r="H8407" i="41" a="1"/>
  <c r="H7169" i="41" a="1"/>
  <c r="H5112" i="41" a="1"/>
  <c r="H4632" i="41" a="1"/>
  <c r="H4914" i="41" a="1"/>
  <c r="H8341" i="41" a="1"/>
  <c r="H4773" i="41" a="1"/>
  <c r="H6722" i="41" a="1"/>
  <c r="H11005" i="41" a="1"/>
  <c r="H8200" i="41" a="1"/>
  <c r="H9324" i="41" a="1"/>
  <c r="H8529" i="41" a="1"/>
  <c r="H9115" i="41" a="1"/>
  <c r="H7152" i="41" a="1"/>
  <c r="H7491" i="41" a="1"/>
  <c r="H4745" i="41" a="1"/>
  <c r="H6210" i="41" a="1"/>
  <c r="H4967" i="41" a="1"/>
  <c r="H6783" i="41" a="1"/>
  <c r="H4284" i="41" a="1"/>
  <c r="H7082" i="41" a="1"/>
  <c r="H10027" i="41" a="1"/>
  <c r="H8726" i="41" a="1"/>
  <c r="H7039" i="41" a="1"/>
  <c r="H9100" i="41" a="1"/>
  <c r="H9292" i="41" a="1"/>
  <c r="H4273" i="41" a="1"/>
  <c r="H8749" i="41" a="1"/>
  <c r="H9770" i="41" a="1"/>
  <c r="H5356" i="41" a="1"/>
  <c r="H6968" i="41" a="1"/>
  <c r="H10637" i="41" a="1"/>
  <c r="H9080" i="41" a="1"/>
  <c r="H6960" i="41" a="1"/>
  <c r="H9873" i="41" a="1"/>
  <c r="H8059" i="41" a="1"/>
  <c r="H5641" i="41" a="1"/>
  <c r="H4415" i="41" a="1"/>
  <c r="H4142" i="41" a="1"/>
  <c r="H7796" i="41" a="1"/>
  <c r="H6516" i="41" a="1"/>
  <c r="H3856" i="41" a="1"/>
  <c r="H5713" i="41" a="1"/>
  <c r="H6094" i="41" a="1"/>
  <c r="H8555" i="41" a="1"/>
  <c r="H7973" i="41" a="1"/>
  <c r="H10964" i="41" a="1"/>
  <c r="H4641" i="41" a="1"/>
  <c r="H8417" i="41" a="1"/>
  <c r="H7209" i="41" a="1"/>
  <c r="H4631" i="41" a="1"/>
  <c r="H6402" i="41" a="1"/>
  <c r="H10884" i="41" a="1"/>
  <c r="H9057" i="41" a="1"/>
  <c r="H4203" i="41" a="1"/>
  <c r="H5049" i="41" a="1"/>
  <c r="H5493" i="41" a="1"/>
  <c r="H5304" i="41" a="1"/>
  <c r="H9039" i="41" a="1"/>
  <c r="H10469" i="41" a="1"/>
  <c r="H6199" i="41" a="1"/>
  <c r="H8430" i="41" a="1"/>
  <c r="H8600" i="41" a="1"/>
  <c r="H7326" i="41" a="1"/>
  <c r="H7032" i="41" a="1"/>
  <c r="H5545" i="41" a="1"/>
  <c r="H5518" i="41" a="1"/>
  <c r="H7070" i="41" a="1"/>
  <c r="H8086" i="41" a="1"/>
  <c r="H5517" i="41" a="1"/>
  <c r="H9363" i="41" a="1"/>
  <c r="H5606" i="41" a="1"/>
  <c r="H9687" i="41" a="1"/>
  <c r="H4037" i="41" a="1"/>
  <c r="H3931" i="41" a="1"/>
  <c r="H6471" i="41" a="1"/>
  <c r="H3849" i="41" a="1"/>
  <c r="H8392" i="41" a="1"/>
  <c r="H4489" i="41" a="1"/>
  <c r="H6712" i="41" a="1"/>
  <c r="H10723" i="41" a="1"/>
  <c r="H9232" i="41" a="1"/>
  <c r="H8475" i="41" a="1"/>
  <c r="H10457" i="41" a="1"/>
  <c r="H8414" i="41" a="1"/>
  <c r="H8104" i="41" a="1"/>
  <c r="H9317" i="41" a="1"/>
  <c r="H6526" i="41" a="1"/>
  <c r="H10826" i="41" a="1"/>
  <c r="H9514" i="41" a="1"/>
  <c r="H6289" i="41" a="1"/>
  <c r="H5392" i="41" a="1"/>
  <c r="H8987" i="41" a="1"/>
  <c r="H6341" i="41" a="1"/>
  <c r="H4984" i="41" a="1"/>
  <c r="H7128" i="41" a="1"/>
  <c r="H5471" i="41" a="1"/>
  <c r="H4113" i="41" a="1"/>
  <c r="H6963" i="41" a="1"/>
  <c r="H8848" i="41" a="1"/>
  <c r="H10701" i="41" a="1"/>
  <c r="H5956" i="41" a="1"/>
  <c r="H6770" i="41" a="1"/>
  <c r="H6958" i="41" a="1"/>
  <c r="H4935" i="41" a="1"/>
  <c r="H4870" i="41" a="1"/>
  <c r="H7193" i="41" a="1"/>
  <c r="H5674" i="41" a="1"/>
  <c r="H9660" i="41" a="1"/>
  <c r="H4487" i="41" a="1"/>
  <c r="H10192" i="41" a="1"/>
  <c r="H8818" i="41" a="1"/>
  <c r="H9487" i="41" a="1"/>
  <c r="H5371" i="41" a="1"/>
  <c r="H8376" i="41" a="1"/>
  <c r="H6177" i="41" a="1"/>
  <c r="H6059" i="41" a="1"/>
  <c r="H6598" i="41" a="1"/>
  <c r="H4846" i="41" a="1"/>
  <c r="H7216" i="41" a="1"/>
  <c r="H5479" i="41" a="1"/>
  <c r="H7387" i="41" a="1"/>
  <c r="H5440" i="41" a="1"/>
  <c r="H5947" i="41" a="1"/>
  <c r="H9966" i="41" a="1"/>
  <c r="H6459" i="41" a="1"/>
  <c r="H9311" i="41" a="1"/>
  <c r="H5042" i="41" a="1"/>
  <c r="H8567" i="41" a="1"/>
  <c r="H4892" i="41" a="1"/>
  <c r="H10442" i="41" a="1"/>
  <c r="H10379" i="41" a="1"/>
  <c r="H6135" i="41" a="1"/>
  <c r="H8397" i="41" a="1"/>
  <c r="H4364" i="41" a="1"/>
  <c r="H5910" i="41" a="1"/>
  <c r="H10617" i="41" a="1"/>
  <c r="H7272" i="41" a="1"/>
  <c r="H5251" i="41" a="1"/>
  <c r="H9024" i="41" a="1"/>
  <c r="H10196" i="41" a="1"/>
  <c r="H10292" i="41" a="1"/>
  <c r="H6981" i="41" a="1"/>
  <c r="H9532" i="41" a="1"/>
  <c r="H10831" i="41" a="1"/>
  <c r="H4028" i="41" a="1"/>
  <c r="H7140" i="41" a="1"/>
  <c r="H5441" i="41" a="1"/>
  <c r="H8102" i="41" a="1"/>
  <c r="H6860" i="41" a="1"/>
  <c r="H5805" i="41" a="1"/>
  <c r="H6610" i="41" a="1"/>
  <c r="H10996" i="41" a="1"/>
  <c r="H5557" i="41" a="1"/>
  <c r="H10424" i="41" a="1"/>
  <c r="H8759" i="41" a="1"/>
  <c r="H9485" i="41" a="1"/>
  <c r="H10895" i="41" a="1"/>
  <c r="H9053" i="41" a="1"/>
  <c r="H8433" i="41" a="1"/>
  <c r="H11086" i="41" a="1"/>
  <c r="H8380" i="41" a="1"/>
  <c r="H10167" i="41" a="1"/>
  <c r="H5211" i="41" a="1"/>
  <c r="H4645" i="41" a="1"/>
  <c r="H10116" i="41" a="1"/>
  <c r="H9780" i="41" a="1"/>
  <c r="H7318" i="41" a="1"/>
  <c r="H9547" i="41" a="1"/>
  <c r="H5777" i="41" a="1"/>
  <c r="H7253" i="41" a="1"/>
  <c r="H10435" i="41" a="1"/>
  <c r="H4417" i="41" a="1"/>
  <c r="H5249" i="41" a="1"/>
  <c r="H9438" i="41" a="1"/>
  <c r="H6476" i="41" a="1"/>
  <c r="H6145" i="41" a="1"/>
  <c r="H5011" i="41" a="1"/>
  <c r="H8610" i="41" a="1"/>
  <c r="H9896" i="41" a="1"/>
  <c r="H7110" i="41" a="1"/>
  <c r="H6176" i="41" a="1"/>
  <c r="H7860" i="41" a="1"/>
  <c r="H9172" i="41" a="1"/>
  <c r="H8109" i="41" a="1"/>
  <c r="H10615" i="41" a="1"/>
  <c r="H8742" i="41" a="1"/>
  <c r="H6032" i="41" a="1"/>
  <c r="H6200" i="41" a="1"/>
  <c r="H5401" i="41" a="1"/>
  <c r="H8455" i="41" a="1"/>
  <c r="H10412" i="41" a="1"/>
  <c r="H5684" i="41" a="1"/>
  <c r="H7852" i="41" a="1"/>
  <c r="H6861" i="41" a="1"/>
  <c r="H9957" i="41" a="1"/>
  <c r="H4515" i="41" a="1"/>
  <c r="H10188" i="41" a="1"/>
  <c r="H7495" i="41" a="1"/>
  <c r="H6110" i="41" a="1"/>
  <c r="H4165" i="41" a="1"/>
  <c r="H4735" i="41" a="1"/>
  <c r="H10810" i="41" a="1"/>
  <c r="H6997" i="41" a="1"/>
  <c r="H10796" i="41" a="1"/>
  <c r="H4861" i="41" a="1"/>
  <c r="H5408" i="41" a="1"/>
  <c r="H7430" i="41" a="1"/>
  <c r="H5039" i="41" a="1"/>
  <c r="H8329" i="41" a="1"/>
  <c r="H6576" i="41" a="1"/>
  <c r="H4233" i="41" a="1"/>
  <c r="H8650" i="41" a="1"/>
  <c r="H8569" i="41" a="1"/>
  <c r="H6053" i="41" a="1"/>
  <c r="H8805" i="41" a="1"/>
  <c r="H9260" i="41" a="1"/>
  <c r="H7366" i="41" a="1"/>
  <c r="H7662" i="41" a="1"/>
  <c r="H6084" i="41" a="1"/>
  <c r="H10007" i="41" a="1"/>
  <c r="H10472" i="41" a="1"/>
  <c r="H8541" i="41" a="1"/>
  <c r="H3843" i="41" a="1"/>
  <c r="H8159" i="41" a="1"/>
  <c r="H10077" i="41" a="1"/>
  <c r="H10037" i="41" a="1"/>
  <c r="H7226" i="41" a="1"/>
  <c r="H8350" i="41" a="1"/>
  <c r="H9416" i="41" a="1"/>
  <c r="H6279" i="41" a="1"/>
  <c r="H9401" i="41" a="1"/>
  <c r="H6050" i="41" a="1"/>
  <c r="H8978" i="41" a="1"/>
  <c r="H6705" i="41" a="1"/>
  <c r="H7922" i="41" a="1"/>
  <c r="H8205" i="41" a="1"/>
  <c r="H10706" i="41" a="1"/>
  <c r="H8076" i="41" a="1"/>
  <c r="H8933" i="41" a="1"/>
  <c r="H7367" i="41" a="1"/>
  <c r="H9602" i="41" a="1"/>
  <c r="H10746" i="41" a="1"/>
  <c r="H7069" i="41" a="1"/>
  <c r="H8772" i="41" a="1"/>
  <c r="H9823" i="41" a="1"/>
  <c r="H5025" i="41" a="1"/>
  <c r="H6902" i="41" a="1"/>
  <c r="H10348" i="41" a="1"/>
  <c r="H10028" i="41" a="1"/>
  <c r="H7560" i="41" a="1"/>
  <c r="H7869" i="41" a="1"/>
  <c r="H6169" i="41" a="1"/>
  <c r="H10893" i="41" a="1"/>
  <c r="H5793" i="41" a="1"/>
  <c r="H10394" i="41" a="1"/>
  <c r="H8464" i="41" a="1"/>
  <c r="H9000" i="41" a="1"/>
  <c r="H8497" i="41" a="1"/>
  <c r="H7932" i="41" a="1"/>
  <c r="H8736" i="41" a="1"/>
  <c r="H8553" i="41" a="1"/>
  <c r="H7563" i="41" a="1"/>
  <c r="H4361" i="41" a="1"/>
  <c r="H7290" i="41" a="1"/>
  <c r="H6181" i="41" a="1"/>
  <c r="H10818" i="41" a="1"/>
  <c r="H6572" i="41" a="1"/>
  <c r="H4335" i="41" a="1"/>
  <c r="H5054" i="41" a="1"/>
  <c r="H10383" i="41" a="1"/>
  <c r="H5309" i="41" a="1"/>
  <c r="H7941" i="41" a="1"/>
  <c r="H5520" i="41" a="1"/>
  <c r="H4045" i="41" a="1"/>
  <c r="H9309" i="41" a="1"/>
  <c r="H10878" i="41" a="1"/>
  <c r="H9296" i="41" a="1"/>
  <c r="H10941" i="41" a="1"/>
  <c r="H6717" i="41" a="1"/>
  <c r="H8719" i="41" a="1"/>
  <c r="H6979" i="41" a="1"/>
  <c r="H7347" i="41" a="1"/>
  <c r="H8357" i="41" a="1"/>
  <c r="H5157" i="41" a="1"/>
  <c r="H6319" i="41" a="1"/>
  <c r="H9483" i="41" a="1"/>
  <c r="H6611" i="41" a="1"/>
  <c r="H4902" i="41" a="1"/>
  <c r="H5715" i="41" a="1"/>
  <c r="H9112" i="41" a="1"/>
  <c r="H11052" i="41" a="1"/>
  <c r="H7859" i="41" a="1"/>
  <c r="H4868" i="41" a="1"/>
  <c r="H8706" i="41" a="1"/>
  <c r="H5869" i="41" a="1"/>
  <c r="H8720" i="41" a="1"/>
  <c r="H6574" i="41" a="1"/>
  <c r="H7276" i="41" a="1"/>
  <c r="H9604" i="41" a="1"/>
  <c r="H5968" i="41" a="1"/>
  <c r="H9221" i="41" a="1"/>
  <c r="H8722" i="41" a="1"/>
  <c r="H4643" i="41" a="1"/>
  <c r="H7029" i="41" a="1"/>
  <c r="H7096" i="41" a="1"/>
  <c r="H10186" i="41" a="1"/>
  <c r="H10033" i="41" a="1"/>
  <c r="H10057" i="41" a="1"/>
  <c r="H10611" i="41" a="1"/>
  <c r="H5215" i="41" a="1"/>
  <c r="H7850" i="41" a="1"/>
  <c r="H5406" i="41" a="1"/>
  <c r="H7024" i="41" a="1"/>
  <c r="H9545" i="41" a="1"/>
  <c r="H9523" i="41" a="1"/>
  <c r="H7391" i="41" a="1"/>
  <c r="H7633" i="41" a="1"/>
  <c r="H6700" i="41" a="1"/>
  <c r="H7051" i="41" a="1"/>
  <c r="H4991" i="41" a="1"/>
  <c r="H6987" i="41" a="1"/>
  <c r="H4231" i="41" a="1"/>
  <c r="H10402" i="41" a="1"/>
  <c r="H4572" i="41" a="1"/>
  <c r="H9798" i="41" a="1"/>
  <c r="H6146" i="41" a="1"/>
  <c r="H6381" i="41" a="1"/>
  <c r="H7107" i="41" a="1"/>
  <c r="H9036" i="41" a="1"/>
  <c r="H10016" i="41" a="1"/>
  <c r="H7091" i="41" a="1"/>
  <c r="H7892" i="41" a="1"/>
  <c r="H6821" i="41" a="1"/>
  <c r="H8718" i="41" a="1"/>
  <c r="H10350" i="41" a="1"/>
  <c r="H7067" i="41" a="1"/>
  <c r="H5311" i="41" a="1"/>
  <c r="H5235" i="41" a="1"/>
  <c r="H6621" i="41" a="1"/>
  <c r="H10165" i="41" a="1"/>
  <c r="H9157" i="41" a="1"/>
  <c r="H5551" i="41" a="1"/>
  <c r="H8480" i="41" a="1"/>
  <c r="H4994" i="41" a="1"/>
  <c r="H9469" i="41" a="1"/>
  <c r="H6624" i="41" a="1"/>
  <c r="H10173" i="41" a="1"/>
  <c r="H5389" i="41" a="1"/>
  <c r="H7255" i="41" a="1"/>
  <c r="H7482" i="41" a="1"/>
  <c r="H6936" i="41" a="1"/>
  <c r="H6010" i="41" a="1"/>
  <c r="H5126" i="41" a="1"/>
  <c r="H4749" i="41" a="1"/>
  <c r="H10676" i="41" a="1"/>
  <c r="H4577" i="41" a="1"/>
  <c r="H7879" i="41" a="1"/>
  <c r="H7644" i="41" a="1"/>
  <c r="H6239" i="41" a="1"/>
  <c r="H6730" i="41" a="1"/>
  <c r="H10204" i="41" a="1"/>
  <c r="H3874" i="41" a="1"/>
  <c r="H5394" i="41" a="1"/>
  <c r="H6496" i="41" a="1"/>
  <c r="H7019" i="41" a="1"/>
  <c r="H10360" i="41" a="1"/>
  <c r="H6106" i="41" a="1"/>
  <c r="H8797" i="41" a="1"/>
  <c r="H7730" i="41" a="1"/>
  <c r="H7759" i="41" a="1"/>
  <c r="H7863" i="41" a="1"/>
  <c r="H7418" i="41" a="1"/>
  <c r="H10139" i="41" a="1"/>
  <c r="H9518" i="41" a="1"/>
  <c r="H4666" i="41" a="1"/>
  <c r="H8959" i="41" a="1"/>
  <c r="H9074" i="41" a="1"/>
  <c r="H6295" i="41" a="1"/>
  <c r="H9614" i="41" a="1"/>
  <c r="H4599" i="41" a="1"/>
  <c r="H7135" i="41" a="1"/>
  <c r="H9289" i="41" a="1"/>
  <c r="H5045" i="41" a="1"/>
  <c r="H9619" i="41" a="1"/>
  <c r="H8107" i="41" a="1"/>
  <c r="H9488" i="41" a="1"/>
  <c r="H7341" i="41" a="1"/>
  <c r="H10569" i="41" a="1"/>
  <c r="H4286" i="41" a="1"/>
  <c r="H9741" i="41" a="1"/>
  <c r="H5202" i="41" a="1"/>
  <c r="H11059" i="41" a="1"/>
  <c r="H7665" i="41" a="1"/>
  <c r="H4172" i="41" a="1"/>
  <c r="H5300" i="41" a="1"/>
  <c r="H10452" i="41" a="1"/>
  <c r="H10119" i="41" a="1"/>
  <c r="H7251" i="41" a="1"/>
  <c r="H4100" i="41" a="1"/>
  <c r="H4034" i="41" a="1"/>
  <c r="H4977" i="41" a="1"/>
  <c r="H6421" i="41" a="1"/>
  <c r="H4340" i="41" a="1"/>
  <c r="H10231" i="41" a="1"/>
  <c r="H4240" i="41" a="1"/>
  <c r="H9227" i="41" a="1"/>
  <c r="H4148" i="41" a="1"/>
  <c r="H5882" i="41" a="1"/>
  <c r="H4071" i="41" a="1"/>
  <c r="H4511" i="41" a="1"/>
  <c r="H5527" i="41" a="1"/>
  <c r="H5047" i="41" a="1"/>
  <c r="H10136" i="41" a="1"/>
  <c r="H6704" i="41" a="1"/>
  <c r="H9491" i="41" a="1"/>
  <c r="H9784" i="41" a="1"/>
  <c r="H10475" i="41" a="1"/>
  <c r="H5953" i="41" a="1"/>
  <c r="H10137" i="41" a="1"/>
  <c r="H11133" i="41" a="1"/>
  <c r="H10446" i="41" a="1"/>
  <c r="H10553" i="41" a="1"/>
  <c r="H8547" i="41" a="1"/>
  <c r="H7035" i="41" a="1"/>
  <c r="H7109" i="41" a="1"/>
  <c r="H10398" i="41" a="1"/>
  <c r="H8354" i="41" a="1"/>
  <c r="H6999" i="41" a="1"/>
  <c r="H8550" i="41" a="1"/>
  <c r="H8573" i="41" a="1"/>
  <c r="H10105" i="41" a="1"/>
  <c r="H4029" i="41" a="1"/>
  <c r="H7006" i="41" a="1"/>
  <c r="H4347" i="41" a="1"/>
  <c r="H7156" i="41" a="1"/>
  <c r="H5380" i="41" a="1"/>
  <c r="H10022" i="41" a="1"/>
  <c r="H8054" i="41" a="1"/>
  <c r="H4975" i="41" a="1"/>
  <c r="H6984" i="41" a="1"/>
  <c r="H6356" i="41" a="1"/>
  <c r="H10036" i="41" a="1"/>
  <c r="H10151" i="41" a="1"/>
  <c r="H6409" i="41" a="1"/>
  <c r="H3858" i="41" a="1"/>
  <c r="H10310" i="41" a="1"/>
  <c r="H8377" i="41" a="1"/>
  <c r="H7217" i="41" a="1"/>
  <c r="H10353" i="41" a="1"/>
  <c r="H9174" i="41" a="1"/>
  <c r="H4079" i="41" a="1"/>
  <c r="H9444" i="41" a="1"/>
  <c r="H3969" i="41" a="1"/>
  <c r="H10873" i="41" a="1"/>
  <c r="H7502" i="41" a="1"/>
  <c r="H7345" i="41" a="1"/>
  <c r="H7044" i="41" a="1"/>
  <c r="H4033" i="41" a="1"/>
  <c r="H7599" i="41" a="1"/>
  <c r="H9658" i="41" a="1"/>
  <c r="H8074" i="41" a="1"/>
  <c r="H9529" i="41" a="1"/>
  <c r="H4225" i="41" a="1"/>
  <c r="H8563" i="41" a="1"/>
  <c r="H8415" i="41" a="1"/>
  <c r="H8602" i="41" a="1"/>
  <c r="H10153" i="41" a="1"/>
  <c r="H4276" i="41" a="1"/>
  <c r="H4530" i="41" a="1"/>
  <c r="H10829" i="41" a="1"/>
  <c r="H10816" i="41" a="1"/>
  <c r="H5137" i="41" a="1"/>
  <c r="H5508" i="41" a="1"/>
  <c r="H7496" i="41" a="1"/>
  <c r="H9665" i="41" a="1"/>
  <c r="H9646" i="41" a="1"/>
  <c r="H6460" i="41" a="1"/>
  <c r="H6434" i="41" a="1"/>
  <c r="H9578" i="41" a="1"/>
  <c r="H6652" i="41" a="1"/>
  <c r="H5862" i="41" a="1"/>
  <c r="H7913" i="41" a="1"/>
  <c r="H7533" i="41" a="1"/>
  <c r="H7076" i="41" a="1"/>
  <c r="H9230" i="41" a="1"/>
  <c r="H7673" i="41" a="1"/>
  <c r="H5704" i="41" a="1"/>
  <c r="H4567" i="41" a="1"/>
  <c r="H5319" i="41" a="1"/>
  <c r="H5147" i="41" a="1"/>
  <c r="H4841" i="41" a="1"/>
  <c r="H3885" i="41" a="1"/>
  <c r="H6828" i="41" a="1"/>
  <c r="H6452" i="41" a="1"/>
  <c r="H5341" i="41" a="1"/>
  <c r="H9384" i="41" a="1"/>
  <c r="H5932" i="41" a="1"/>
  <c r="H5769" i="41" a="1"/>
  <c r="H4488" i="41" a="1"/>
  <c r="H4600" i="41" a="1"/>
  <c r="H7020" i="41" a="1"/>
  <c r="H7797" i="41" a="1"/>
  <c r="H9467" i="41" a="1"/>
  <c r="H7842" i="41" a="1"/>
  <c r="H9410" i="41" a="1"/>
  <c r="H8793" i="41" a="1"/>
  <c r="H9331" i="41" a="1"/>
  <c r="H4927" i="41" a="1"/>
  <c r="H5679" i="41" a="1"/>
  <c r="H6001" i="41" a="1"/>
  <c r="H6580" i="41" a="1"/>
  <c r="H8113" i="41" a="1"/>
  <c r="H10075" i="41" a="1"/>
  <c r="H4719" i="41" a="1"/>
  <c r="H5107" i="41" a="1"/>
  <c r="H7239" i="41" a="1"/>
  <c r="H9171" i="41" a="1"/>
  <c r="H5226" i="41" a="1"/>
  <c r="H9391" i="41" a="1"/>
  <c r="H8577" i="41" a="1"/>
  <c r="H3943" i="41" a="1"/>
  <c r="H7313" i="41" a="1"/>
  <c r="H10805" i="41" a="1"/>
  <c r="H3974" i="41" a="1"/>
  <c r="H10871" i="41" a="1"/>
  <c r="H10647" i="41" a="1"/>
  <c r="H6854" i="41" a="1"/>
  <c r="H3893" i="41" a="1"/>
  <c r="H9365" i="41" a="1"/>
  <c r="H4784" i="41" a="1"/>
  <c r="H10198" i="41" a="1"/>
  <c r="H10982" i="41" a="1"/>
  <c r="H9512" i="41" a="1"/>
  <c r="H4212" i="41" a="1"/>
  <c r="H5218" i="41" a="1"/>
  <c r="H6614" i="41" a="1"/>
  <c r="H4857" i="41" a="1"/>
  <c r="H7530" i="41" a="1"/>
  <c r="H8018" i="41" a="1"/>
  <c r="H4653" i="41" a="1"/>
  <c r="H8198" i="41" a="1"/>
  <c r="H4665" i="41" a="1"/>
  <c r="H7915" i="41" a="1"/>
  <c r="H4063" i="41" a="1"/>
  <c r="H3877" i="41" a="1"/>
  <c r="H4301" i="41" a="1"/>
  <c r="H8116" i="41" a="1"/>
  <c r="H5979" i="41" a="1"/>
  <c r="H4138" i="41" a="1"/>
  <c r="H10583" i="41" a="1"/>
  <c r="H5658" i="41" a="1"/>
  <c r="H10162" i="41" a="1"/>
  <c r="H6973" i="41" a="1"/>
  <c r="H11118" i="41" a="1"/>
  <c r="H10635" i="41" a="1"/>
  <c r="H8711" i="41" a="1"/>
  <c r="H7066" i="41" a="1"/>
  <c r="H10907" i="41" a="1"/>
  <c r="H3887" i="41" a="1"/>
  <c r="H6182" i="41" a="1"/>
  <c r="H10410" i="41" a="1"/>
  <c r="H6467" i="41" a="1"/>
  <c r="H4036" i="41" a="1"/>
  <c r="H4941" i="41" a="1"/>
  <c r="H7240" i="41" a="1"/>
  <c r="H10291" i="41" a="1"/>
  <c r="H3927" i="41" a="1"/>
  <c r="H8840" i="41" a="1"/>
  <c r="H9029" i="41" a="1"/>
  <c r="H9832" i="41" a="1"/>
  <c r="H4308" i="41" a="1"/>
  <c r="H4958" i="41" a="1"/>
  <c r="H10809" i="41" a="1"/>
  <c r="H8253" i="41" a="1"/>
  <c r="H9928" i="41" a="1"/>
  <c r="H5559" i="41" a="1"/>
  <c r="H7919" i="41" a="1"/>
  <c r="H3930" i="41" a="1"/>
  <c r="H9388" i="41" a="1"/>
  <c r="H9140" i="41" a="1"/>
  <c r="H9338" i="41" a="1"/>
  <c r="H7539" i="41" a="1"/>
  <c r="H6254" i="41" a="1"/>
  <c r="H8246" i="41" a="1"/>
  <c r="H8945" i="41" a="1"/>
  <c r="H5522" i="41" a="1"/>
  <c r="H9443" i="41" a="1"/>
  <c r="H5353" i="41" a="1"/>
  <c r="H7534" i="41" a="1"/>
  <c r="H8537" i="41" a="1"/>
  <c r="H10092" i="41" a="1"/>
  <c r="H6710" i="41" a="1"/>
  <c r="H8491" i="41" a="1"/>
  <c r="H7125" i="41" a="1"/>
  <c r="H4468" i="41" a="1"/>
  <c r="H4849" i="41" a="1"/>
  <c r="H3952" i="41" a="1"/>
  <c r="H9603" i="41" a="1"/>
  <c r="H10856" i="41" a="1"/>
  <c r="H8412" i="41" a="1"/>
  <c r="H8913" i="41" a="1"/>
  <c r="H4296" i="41" a="1"/>
  <c r="H8994" i="41" a="1"/>
  <c r="H9356" i="41" a="1"/>
  <c r="H10977" i="41" a="1"/>
  <c r="H5270" i="41" a="1"/>
  <c r="H8783" i="41" a="1"/>
  <c r="H6155" i="41" a="1"/>
  <c r="H6041" i="41" a="1"/>
  <c r="H3945" i="41" a="1"/>
  <c r="H11002" i="41" a="1"/>
  <c r="H10038" i="41" a="1"/>
  <c r="H6111" i="41" a="1"/>
  <c r="H10068" i="41" a="1"/>
  <c r="H6337" i="41" a="1"/>
  <c r="H4882" i="41" a="1"/>
  <c r="H8730" i="41" a="1"/>
  <c r="H7657" i="41" a="1"/>
  <c r="H10428" i="41" a="1"/>
  <c r="H10930" i="41" a="1"/>
  <c r="H5539" i="41" a="1"/>
  <c r="H4250" i="41" a="1"/>
  <c r="H4386" i="41" a="1"/>
  <c r="H7942" i="41" a="1"/>
  <c r="H6334" i="41" a="1"/>
  <c r="H11112" i="41" a="1"/>
  <c r="H9175" i="41" a="1"/>
  <c r="H10636" i="41" a="1"/>
  <c r="H8836" i="41" a="1"/>
  <c r="H4020" i="41" a="1"/>
  <c r="H9791" i="41" a="1"/>
  <c r="H10948" i="41" a="1"/>
  <c r="H11035" i="41" a="1"/>
  <c r="H5091" i="41" a="1"/>
  <c r="H4623" i="41" a="1"/>
  <c r="H4258" i="41" a="1"/>
  <c r="H4669" i="41" a="1"/>
  <c r="H10515" i="41" a="1"/>
  <c r="H9151" i="41" a="1"/>
  <c r="H10322" i="41" a="1"/>
  <c r="H7248" i="41" a="1"/>
  <c r="H10361" i="41" a="1"/>
  <c r="H9797" i="41" a="1"/>
  <c r="H4078" i="41" a="1"/>
  <c r="H6064" i="41" a="1"/>
  <c r="H6332" i="41" a="1"/>
  <c r="H7138" i="41" a="1"/>
  <c r="H5477" i="41" a="1"/>
  <c r="H6804" i="41" a="1"/>
  <c r="H10349" i="41" a="1"/>
  <c r="H6366" i="41" a="1"/>
  <c r="H4897" i="41" a="1"/>
  <c r="H10912" i="41" a="1"/>
  <c r="H7002" i="41" a="1"/>
  <c r="H5132" i="41" a="1"/>
  <c r="H5666" i="41" a="1"/>
  <c r="H6706" i="41" a="1"/>
  <c r="H5718" i="41" a="1"/>
  <c r="H4470" i="41" a="1"/>
  <c r="H10799" i="41" a="1"/>
  <c r="H3953" i="41" a="1"/>
  <c r="H9335" i="41" a="1"/>
  <c r="H5390" i="41" a="1"/>
  <c r="H5822" i="41" a="1"/>
  <c r="H10228" i="41" a="1"/>
  <c r="H8713" i="41" a="1"/>
  <c r="H10083" i="41" a="1"/>
  <c r="H4188" i="41" a="1"/>
  <c r="H10223" i="41" a="1"/>
  <c r="H4162" i="41" a="1"/>
  <c r="H6313" i="41" a="1"/>
  <c r="H7714" i="41" a="1"/>
  <c r="H10370" i="41" a="1"/>
  <c r="H8335" i="41" a="1"/>
  <c r="H6883" i="41" a="1"/>
  <c r="H5845" i="41" a="1"/>
  <c r="H10600" i="41" a="1"/>
  <c r="H10756" i="41" a="1"/>
  <c r="H10485" i="41" a="1"/>
  <c r="H10976" i="41" a="1"/>
  <c r="H8549" i="41" a="1"/>
  <c r="H8723" i="41" a="1"/>
  <c r="H4843" i="41" a="1"/>
  <c r="H7057" i="41" a="1"/>
  <c r="H8239" i="41" a="1"/>
  <c r="H7375" i="41" a="1"/>
  <c r="H7549" i="41" a="1"/>
  <c r="H8755" i="41" a="1"/>
  <c r="H9694" i="41" a="1"/>
  <c r="H5631" i="41" a="1"/>
  <c r="H7307" i="41" a="1"/>
  <c r="H3831" i="41" a="1"/>
  <c r="H9220" i="41" a="1"/>
  <c r="H6303" i="41" a="1"/>
  <c r="H5141" i="41" a="1"/>
  <c r="H10725" i="41" a="1"/>
  <c r="H9349" i="41" a="1"/>
  <c r="H4540" i="41" a="1"/>
  <c r="H8036" i="41" a="1"/>
  <c r="H7711" i="41" a="1"/>
  <c r="H5350" i="41" a="1"/>
  <c r="H9561" i="41" a="1"/>
  <c r="H5943" i="41" a="1"/>
  <c r="H9835" i="41" a="1"/>
  <c r="H9097" i="41" a="1"/>
  <c r="H6348" i="41" a="1"/>
  <c r="H6431" i="41" a="1"/>
  <c r="H8454" i="41" a="1"/>
  <c r="H7750" i="41" a="1"/>
  <c r="H6618" i="41" a="1"/>
  <c r="H4038" i="41" a="1"/>
  <c r="H10604" i="41" a="1"/>
  <c r="H7723" i="41" a="1"/>
  <c r="H8020" i="41" a="1"/>
  <c r="H6327" i="41" a="1"/>
  <c r="H6695" i="41" a="1"/>
  <c r="H5830" i="41" a="1"/>
  <c r="H6745" i="41" a="1"/>
  <c r="H6641" i="41" a="1"/>
  <c r="H11025" i="41" a="1"/>
  <c r="H6307" i="41" a="1"/>
  <c r="H7233" i="41" a="1"/>
  <c r="H9082" i="41" a="1"/>
  <c r="H5489" i="41" a="1"/>
  <c r="H7280" i="41" a="1"/>
  <c r="H9061" i="41" a="1"/>
  <c r="H5613" i="41" a="1"/>
  <c r="H8997" i="41" a="1"/>
  <c r="H4855" i="41" a="1"/>
  <c r="H7170" i="41" a="1"/>
  <c r="H5525" i="41" a="1"/>
  <c r="H5599" i="41" a="1"/>
  <c r="H4598" i="41" a="1"/>
  <c r="H5681" i="41" a="1"/>
  <c r="H5447" i="41" a="1"/>
  <c r="H4312" i="41" a="1"/>
  <c r="H8538" i="41" a="1"/>
  <c r="H8077" i="41" a="1"/>
  <c r="H9565" i="41" a="1"/>
  <c r="H9257" i="41" a="1"/>
  <c r="H7904" i="41" a="1"/>
  <c r="H5576" i="41" a="1"/>
  <c r="H7045" i="41" a="1"/>
  <c r="H9201" i="41" a="1"/>
  <c r="H5533" i="41" a="1"/>
  <c r="H5010" i="41" a="1"/>
  <c r="H10646" i="41" a="1"/>
  <c r="H4787" i="41" a="1"/>
  <c r="H8394" i="41" a="1"/>
  <c r="H9304" i="41" a="1"/>
  <c r="H6970" i="41" a="1"/>
  <c r="H4052" i="41" a="1"/>
  <c r="H9166" i="41" a="1"/>
  <c r="H4456" i="41" a="1"/>
  <c r="H10143" i="41" a="1"/>
  <c r="H4503" i="41" a="1"/>
  <c r="H5320" i="41" a="1"/>
  <c r="H4639" i="41" a="1"/>
  <c r="H4367" i="41" a="1"/>
  <c r="H9830" i="41" a="1"/>
  <c r="H7856" i="41" a="1"/>
  <c r="H11127" i="41" a="1"/>
  <c r="H10102" i="41" a="1"/>
  <c r="H5712" i="41" a="1"/>
  <c r="H10733" i="41" a="1"/>
  <c r="H5252" i="41" a="1"/>
  <c r="H5478" i="41" a="1"/>
  <c r="H9243" i="41" a="1"/>
  <c r="H7543" i="41" a="1"/>
  <c r="H5864" i="41" a="1"/>
  <c r="H9028" i="41" a="1"/>
  <c r="H5196" i="41" a="1"/>
  <c r="H11068" i="41" a="1"/>
  <c r="H8887" i="41" a="1"/>
  <c r="H4094" i="41" a="1"/>
  <c r="H10852" i="41" a="1"/>
  <c r="H8559" i="41" a="1"/>
  <c r="H10312" i="41" a="1"/>
  <c r="H4754" i="41" a="1"/>
  <c r="H10168" i="41" a="1"/>
  <c r="H9981" i="41" a="1"/>
  <c r="H4424" i="41" a="1"/>
  <c r="H7505" i="41" a="1"/>
  <c r="H5090" i="41" a="1"/>
  <c r="H8808" i="41" a="1"/>
  <c r="H6360" i="41" a="1"/>
  <c r="H9952" i="41" a="1"/>
  <c r="H9769" i="41" a="1"/>
  <c r="H9912" i="41" a="1"/>
  <c r="H5414" i="41" a="1"/>
  <c r="H5338" i="41" a="1"/>
  <c r="H7015" i="41" a="1"/>
  <c r="H8042" i="41" a="1"/>
  <c r="H11015" i="41" a="1"/>
  <c r="H7518" i="41" a="1"/>
  <c r="H5187" i="41" a="1"/>
  <c r="H7862" i="41" a="1"/>
  <c r="H4640" i="41" a="1"/>
  <c r="H10698" i="41" a="1"/>
  <c r="H10268" i="41" a="1"/>
  <c r="H6869" i="41" a="1"/>
  <c r="H9312" i="41" a="1"/>
  <c r="H8465" i="41" a="1"/>
  <c r="H5770" i="41" a="1"/>
  <c r="H4699" i="41" a="1"/>
  <c r="H4159" i="41" a="1"/>
  <c r="H7689" i="41" a="1"/>
  <c r="H6816" i="41" a="1"/>
  <c r="H8991" i="41" a="1"/>
  <c r="H4934" i="41" a="1"/>
  <c r="H5026" i="41" a="1"/>
  <c r="H5804" i="41" a="1"/>
  <c r="H8189" i="41" a="1"/>
  <c r="H9162" i="41" a="1"/>
  <c r="H4743" i="41" a="1"/>
  <c r="H7966" i="41" a="1"/>
  <c r="H6512" i="41" a="1"/>
  <c r="H9044" i="41" a="1"/>
  <c r="H5915" i="41" a="1"/>
  <c r="H3998" i="41" a="1"/>
  <c r="H7782" i="41" a="1"/>
  <c r="H10680" i="41" a="1"/>
  <c r="H5404" i="41" a="1"/>
  <c r="H4274" i="41" a="1"/>
  <c r="H4531" i="41" a="1"/>
  <c r="H6554" i="41" a="1"/>
  <c r="H5744" i="41" a="1"/>
  <c r="H10478" i="41" a="1"/>
  <c r="H9314" i="41" a="1"/>
  <c r="H10815" i="41" a="1"/>
  <c r="H6408" i="41" a="1"/>
  <c r="H5474" i="41" a="1"/>
  <c r="H8167" i="41" a="1"/>
  <c r="H3938" i="41" a="1"/>
  <c r="H6694" i="41" a="1"/>
  <c r="H6752" i="41" a="1"/>
  <c r="H7640" i="41" a="1"/>
  <c r="H8049" i="41" a="1"/>
  <c r="H10949" i="41" a="1"/>
  <c r="H8779" i="41" a="1"/>
  <c r="H6008" i="41" a="1"/>
  <c r="H10623" i="41" a="1"/>
  <c r="H4969" i="41" a="1"/>
  <c r="H8115" i="41" a="1"/>
  <c r="H4621" i="41" a="1"/>
  <c r="H6917" i="41" a="1"/>
  <c r="H10031" i="41" a="1"/>
  <c r="H7990" i="41" a="1"/>
  <c r="H9464" i="41" a="1"/>
  <c r="H5476" i="41" a="1"/>
  <c r="H10688" i="41" a="1"/>
  <c r="H11090" i="41" a="1"/>
  <c r="H9068" i="41" a="1"/>
  <c r="H4161" i="41" a="1"/>
  <c r="H4885" i="41" a="1"/>
  <c r="H5935" i="41" a="1"/>
  <c r="H5439" i="41" a="1"/>
  <c r="H7088" i="41" a="1"/>
  <c r="H8812" i="41" a="1"/>
  <c r="H8250" i="41" a="1"/>
  <c r="H8349" i="41" a="1"/>
  <c r="H5491" i="41" a="1"/>
  <c r="H10267" i="41" a="1"/>
  <c r="H6475" i="41" a="1"/>
  <c r="H7853" i="41" a="1"/>
  <c r="H7632" i="41" a="1"/>
  <c r="H8372" i="41" a="1"/>
  <c r="H8274" i="41" a="1"/>
  <c r="H3901" i="41" a="1"/>
  <c r="H9152" i="41" a="1"/>
  <c r="H8682" i="41" a="1"/>
  <c r="H4589" i="41" a="1"/>
  <c r="H6259" i="41" a="1"/>
  <c r="H4570" i="41" a="1"/>
  <c r="H9841" i="41" a="1"/>
  <c r="H8903" i="41" a="1"/>
  <c r="H9887" i="41" a="1"/>
  <c r="H9692" i="41" a="1"/>
  <c r="H4672" i="41" a="1"/>
  <c r="H9287" i="41" a="1"/>
  <c r="H10213" i="41" a="1"/>
  <c r="H6961" i="41" a="1"/>
  <c r="H3917" i="41" a="1"/>
  <c r="H4655" i="41" a="1"/>
  <c r="H5900" i="41" a="1"/>
  <c r="H8303" i="41" a="1"/>
  <c r="H5118" i="41" a="1"/>
  <c r="H9697" i="41" a="1"/>
  <c r="H9562" i="41" a="1"/>
  <c r="H8831" i="41" a="1"/>
  <c r="H7108" i="41" a="1"/>
  <c r="H4455" i="41" a="1"/>
  <c r="H7615" i="41" a="1"/>
  <c r="H6458" i="41" a="1"/>
  <c r="H4132" i="41" a="1"/>
  <c r="H9021" i="41" a="1"/>
  <c r="H5863" i="41" a="1"/>
  <c r="H10061" i="41" a="1"/>
  <c r="H4093" i="41" a="1"/>
  <c r="H8890" i="41" a="1"/>
  <c r="H6900" i="41" a="1"/>
  <c r="H6857" i="41" a="1"/>
  <c r="H10795" i="41" a="1"/>
  <c r="H4189" i="41" a="1"/>
  <c r="H5368" i="41" a="1"/>
  <c r="H5155" i="41" a="1"/>
  <c r="H9632" i="41" a="1"/>
  <c r="H5565" i="41" a="1"/>
  <c r="H8751" i="41" a="1"/>
  <c r="H10488" i="41" a="1"/>
  <c r="H6221" i="41" a="1"/>
  <c r="H5503" i="41" a="1"/>
  <c r="H7299" i="41" a="1"/>
  <c r="H7989" i="41" a="1"/>
  <c r="H9252" i="41" a="1"/>
  <c r="H4387" i="41" a="1"/>
  <c r="H9822" i="41" a="1"/>
  <c r="H11098" i="41" a="1"/>
  <c r="H10463" i="41" a="1"/>
  <c r="H8673" i="41" a="1"/>
  <c r="H7421" i="41" a="1"/>
  <c r="H5754" i="41" a="1"/>
  <c r="H8582" i="41" a="1"/>
  <c r="H4154" i="41" a="1"/>
  <c r="H9281" i="41" a="1"/>
  <c r="H8664" i="41" a="1"/>
  <c r="H9273" i="41" a="1"/>
  <c r="H5313" i="41" a="1"/>
  <c r="H4237" i="41" a="1"/>
  <c r="H10217" i="41" a="1"/>
  <c r="H5578" i="41" a="1"/>
  <c r="H10340" i="41" a="1"/>
  <c r="H4408" i="41" a="1"/>
  <c r="H5366" i="41" a="1"/>
  <c r="H9818" i="41" a="1"/>
  <c r="H10970" i="41" a="1"/>
  <c r="H8522" i="41" a="1"/>
  <c r="H7557" i="41" a="1"/>
  <c r="H6028" i="41" a="1"/>
  <c r="H9253" i="41" a="1"/>
  <c r="H5811" i="41" a="1"/>
  <c r="H7735" i="41" a="1"/>
  <c r="H9608" i="41" a="1"/>
  <c r="H5330" i="41" a="1"/>
  <c r="H9540" i="41" a="1"/>
  <c r="H5623" i="41" a="1"/>
  <c r="H6653" i="41" a="1"/>
  <c r="H5825" i="41" a="1"/>
  <c r="H5919" i="41" a="1"/>
  <c r="H6943" i="41" a="1"/>
  <c r="H9922" i="41" a="1"/>
  <c r="H7803" i="41" a="1"/>
  <c r="H6562" i="41" a="1"/>
  <c r="H5298" i="41" a="1"/>
  <c r="H6444" i="41" a="1"/>
  <c r="H4555" i="41" a="1"/>
  <c r="H8371" i="41" a="1"/>
  <c r="H10987" i="41" a="1"/>
  <c r="H7444" i="41" a="1"/>
  <c r="H6662" i="41" a="1"/>
  <c r="H5795" i="41" a="1"/>
  <c r="H5694" i="41" a="1"/>
  <c r="H8293" i="41" a="1"/>
  <c r="H4248" i="41" a="1"/>
  <c r="H5580" i="41" a="1"/>
  <c r="H7042" i="41" a="1"/>
  <c r="H10946" i="41" a="1"/>
  <c r="H3840" i="41" a="1"/>
  <c r="H10508" i="41" a="1"/>
  <c r="H5563" i="41" a="1"/>
  <c r="H7981" i="41" a="1"/>
  <c r="H6043" i="41" a="1"/>
  <c r="H7976" i="41" a="1"/>
  <c r="H8460" i="41" a="1"/>
  <c r="H7040" i="41" a="1"/>
  <c r="H4667" i="41" a="1"/>
  <c r="H10366" i="41" a="1"/>
  <c r="H5136" i="41" a="1"/>
  <c r="H4593" i="41" a="1"/>
  <c r="H9892" i="41" a="1"/>
  <c r="H7245" i="41" a="1"/>
  <c r="H8924" i="41" a="1"/>
  <c r="H5127" i="41" a="1"/>
  <c r="H5550" i="41" a="1"/>
  <c r="H5916" i="41" a="1"/>
  <c r="H5328" i="41" a="1"/>
  <c r="H4427" i="41" a="1"/>
  <c r="H6914" i="41" a="1"/>
  <c r="H10523" i="41" a="1"/>
  <c r="H8047" i="41" a="1"/>
  <c r="H5415" i="41" a="1"/>
  <c r="H9033" i="41" a="1"/>
  <c r="H6345" i="41" a="1"/>
  <c r="H8740" i="41" a="1"/>
  <c r="H6527" i="41" a="1"/>
  <c r="H5992" i="41" a="1"/>
  <c r="H7725" i="41" a="1"/>
  <c r="H5114" i="41" a="1"/>
  <c r="H10774" i="41" a="1"/>
  <c r="H8850" i="41" a="1"/>
  <c r="H7988" i="41" a="1"/>
  <c r="H7625" i="41" a="1"/>
  <c r="H8462" i="41" a="1"/>
  <c r="H5627" i="41" a="1"/>
  <c r="H6878" i="41" a="1"/>
  <c r="H9821" i="41" a="1"/>
  <c r="H9860" i="41" a="1"/>
  <c r="H4288" i="41" a="1"/>
  <c r="H6947" i="41" a="1"/>
  <c r="H6716" i="41" a="1"/>
  <c r="H6412" i="41" a="1"/>
  <c r="H4827" i="41" a="1"/>
  <c r="H9435" i="41" a="1"/>
  <c r="H9370" i="41" a="1"/>
  <c r="H9878" i="41" a="1"/>
  <c r="H4789" i="41" a="1"/>
  <c r="H5907" i="41" a="1"/>
  <c r="H8833" i="41" a="1"/>
  <c r="H3950" i="41" a="1"/>
  <c r="H5833" i="41" a="1"/>
  <c r="H10559" i="41" a="1"/>
  <c r="H8897" i="41" a="1"/>
  <c r="H4074" i="41" a="1"/>
  <c r="H9560" i="41" a="1"/>
  <c r="H8620" i="41" a="1"/>
  <c r="H8588" i="41" a="1"/>
  <c r="H6184" i="41" a="1"/>
  <c r="H6809" i="41" a="1"/>
  <c r="H8765" i="41" a="1"/>
  <c r="H5636" i="41" a="1"/>
  <c r="H5385" i="41" a="1"/>
  <c r="H9209" i="41" a="1"/>
  <c r="H10247" i="41" a="1"/>
  <c r="H6990" i="41" a="1"/>
  <c r="H8544" i="41" a="1"/>
  <c r="H7661" i="41" a="1"/>
  <c r="H7616" i="41" a="1"/>
  <c r="H4027" i="41" a="1"/>
  <c r="H7400" i="41" a="1"/>
  <c r="H10914" i="41" a="1"/>
  <c r="H3888" i="41" a="1"/>
  <c r="H5002" i="41" a="1"/>
  <c r="H5088" i="41" a="1"/>
  <c r="H4987" i="41" a="1"/>
  <c r="H10069" i="41" a="1"/>
  <c r="H9972" i="41" a="1"/>
  <c r="H4747" i="41" a="1"/>
  <c r="H10376" i="41" a="1"/>
  <c r="H10190" i="41" a="1"/>
  <c r="H4684" i="41" a="1"/>
  <c r="H7624" i="41" a="1"/>
  <c r="H9676" i="41" a="1"/>
  <c r="H7264" i="41" a="1"/>
  <c r="H4713" i="41" a="1"/>
  <c r="H9163" i="41" a="1"/>
  <c r="H4323" i="41" a="1"/>
  <c r="H10536" i="41" a="1"/>
  <c r="H3994" i="41" a="1"/>
  <c r="H8643" i="41" a="1"/>
  <c r="H5185" i="41" a="1"/>
  <c r="H6128" i="41" a="1"/>
  <c r="H8035" i="41" a="1"/>
  <c r="H5911" i="41" a="1"/>
  <c r="H5486" i="41" a="1"/>
  <c r="H9083" i="41" a="1"/>
  <c r="H5957" i="41" a="1"/>
  <c r="H5901" i="41" a="1"/>
  <c r="H10618" i="41" a="1"/>
  <c r="H7540" i="41" a="1"/>
  <c r="H10337" i="41" a="1"/>
  <c r="H6417" i="41" a="1"/>
  <c r="H5076" i="41" a="1"/>
  <c r="H8671" i="41" a="1"/>
  <c r="H4560" i="41" a="1"/>
  <c r="H9251" i="41" a="1"/>
  <c r="H4534" i="41" a="1"/>
  <c r="H4125" i="41" a="1"/>
  <c r="H4660" i="41" a="1"/>
  <c r="H7821" i="41" a="1"/>
  <c r="H8363" i="41" a="1"/>
  <c r="H5815" i="41" a="1"/>
  <c r="H4596" i="41" a="1"/>
  <c r="H5040" i="41" a="1"/>
  <c r="H9130" i="41" a="1"/>
  <c r="H8343" i="41" a="1"/>
  <c r="H8767" i="41" a="1"/>
  <c r="H9321" i="41" a="1"/>
  <c r="H6901" i="41" a="1"/>
  <c r="H8229" i="41" a="1"/>
  <c r="H9300" i="41" a="1"/>
  <c r="H9820" i="41" a="1"/>
  <c r="H6023" i="41" a="1"/>
  <c r="H8668" i="41" a="1"/>
  <c r="H4876" i="41" a="1"/>
  <c r="H7224" i="41" a="1"/>
  <c r="H4568" i="41" a="1"/>
  <c r="H5791" i="41" a="1"/>
  <c r="H8029" i="41" a="1"/>
  <c r="H10096" i="41" a="1"/>
  <c r="H10711" i="41" a="1"/>
  <c r="H10769" i="41" a="1"/>
  <c r="H8053" i="41" a="1"/>
  <c r="H4081" i="41" a="1"/>
  <c r="H10682" i="41" a="1"/>
  <c r="H4179" i="41" a="1"/>
  <c r="H7439" i="41" a="1"/>
  <c r="H10384" i="41" a="1"/>
  <c r="H7971" i="41" a="1"/>
  <c r="H9904" i="41" a="1"/>
  <c r="H10882" i="41" a="1"/>
  <c r="H10807" i="41" a="1"/>
  <c r="H8775" i="41" a="1"/>
  <c r="H4195" i="41" a="1"/>
  <c r="H9751" i="41" a="1"/>
  <c r="H8914" i="41" a="1"/>
  <c r="H6369" i="41" a="1"/>
  <c r="H5498" i="41" a="1"/>
  <c r="H9109" i="41" a="1"/>
  <c r="H7666" i="41" a="1"/>
  <c r="H11064" i="41" a="1"/>
  <c r="H9828" i="41" a="1"/>
  <c r="H6965" i="41" a="1"/>
  <c r="H4192" i="41" a="1"/>
  <c r="H5857" i="41" a="1"/>
  <c r="H4104" i="41" a="1"/>
  <c r="H8920" i="41" a="1"/>
  <c r="H11029" i="41" a="1"/>
  <c r="H7116" i="41" a="1"/>
  <c r="H5423" i="41" a="1"/>
  <c r="H6049" i="41" a="1"/>
  <c r="H6825" i="41" a="1"/>
  <c r="H7374" i="41" a="1"/>
  <c r="H4446" i="41" a="1"/>
  <c r="H6468" i="41" a="1"/>
  <c r="H6563" i="41" a="1"/>
  <c r="H8543" i="41" a="1"/>
  <c r="H6030" i="41" a="1"/>
  <c r="H5738" i="41" a="1"/>
  <c r="H6172" i="41" a="1"/>
  <c r="H9680" i="41" a="1"/>
  <c r="H4439" i="41" a="1"/>
  <c r="H11109" i="41" a="1"/>
  <c r="H9295" i="41" a="1"/>
  <c r="H5989" i="41" a="1"/>
  <c r="H6764" i="41" a="1"/>
  <c r="H10276" i="41" a="1"/>
  <c r="H11038" i="41" a="1"/>
  <c r="H6531" i="41" a="1"/>
  <c r="H7382" i="41" a="1"/>
  <c r="H8078" i="41" a="1"/>
  <c r="H5454" i="41" a="1"/>
  <c r="H5560" i="41" a="1"/>
  <c r="H7242" i="41" a="1"/>
  <c r="H10714" i="41" a="1"/>
  <c r="H7210" i="41" a="1"/>
  <c r="H8321" i="41" a="1"/>
  <c r="H4370" i="41" a="1"/>
  <c r="H4381" i="41" a="1"/>
  <c r="H9855" i="41" a="1"/>
  <c r="H10507" i="41" a="1"/>
  <c r="H6841" i="41" a="1"/>
  <c r="H10625" i="41" a="1"/>
  <c r="H5610" i="41" a="1"/>
  <c r="H10726" i="41" a="1"/>
  <c r="H6815" i="41" a="1"/>
  <c r="H6271" i="41" a="1"/>
  <c r="H8616" i="41" a="1"/>
  <c r="H4711" i="41" a="1"/>
  <c r="H5949" i="41" a="1"/>
  <c r="H4253" i="41" a="1"/>
  <c r="H5612" i="41" a="1"/>
  <c r="H10451" i="41" a="1"/>
  <c r="H5751" i="41" a="1"/>
  <c r="H6105" i="41" a="1"/>
  <c r="H6095" i="41" a="1"/>
  <c r="H6663" i="41" a="1"/>
  <c r="H10776" i="41" a="1"/>
  <c r="H10922" i="41" a="1"/>
  <c r="H10846" i="41" a="1"/>
  <c r="H7474" i="41" a="1"/>
  <c r="H10332" i="41" a="1"/>
  <c r="H4112" i="41" a="1"/>
  <c r="H10250" i="41" a="1"/>
  <c r="H10679" i="41" a="1"/>
  <c r="H10925" i="41" a="1"/>
  <c r="H7630" i="41" a="1"/>
  <c r="H6354" i="41" a="1"/>
  <c r="H7537" i="41" a="1"/>
  <c r="H8058" i="41" a="1"/>
  <c r="H7277" i="41" a="1"/>
  <c r="H5842" i="41" a="1"/>
  <c r="H6141" i="41" a="1"/>
  <c r="H7930" i="41" a="1"/>
  <c r="H10316" i="41" a="1"/>
  <c r="H7794" i="41" a="1"/>
  <c r="H6005" i="41" a="1"/>
  <c r="H5737" i="41" a="1"/>
  <c r="H9063" i="41" a="1"/>
  <c r="H5488" i="41" a="1"/>
  <c r="H4092" i="41" a="1"/>
  <c r="H4080" i="41" a="1"/>
  <c r="H4543" i="41" a="1"/>
  <c r="H5739" i="41" a="1"/>
  <c r="H8459" i="41" a="1"/>
  <c r="H9138" i="41" a="1"/>
  <c r="H11087" i="41" a="1"/>
  <c r="H9131" i="41" a="1"/>
  <c r="H8844" i="41" a="1"/>
  <c r="H5781" i="41" a="1"/>
  <c r="H6420" i="41" a="1"/>
  <c r="H9579" i="41" a="1"/>
  <c r="H4121" i="41" a="1"/>
  <c r="H7987" i="41" a="1"/>
  <c r="H10696" i="41" a="1"/>
  <c r="H6536" i="41" a="1"/>
  <c r="H9450" i="41" a="1"/>
  <c r="H9983" i="41" a="1"/>
  <c r="H10526" i="41" a="1"/>
  <c r="H10864" i="41" a="1"/>
  <c r="H4315" i="41" a="1"/>
  <c r="H6386" i="41" a="1"/>
  <c r="H9577" i="41" a="1"/>
  <c r="H8674" i="41" a="1"/>
  <c r="H5310" i="41" a="1"/>
  <c r="H5086" i="41" a="1"/>
  <c r="H7173" i="41" a="1"/>
  <c r="H4525" i="41" a="1"/>
  <c r="H8028" i="41" a="1"/>
  <c r="H3970" i="41" a="1"/>
  <c r="H10798" i="41" a="1"/>
  <c r="H4940" i="41" a="1"/>
  <c r="H8504" i="41" a="1"/>
  <c r="H7603" i="41" a="1"/>
  <c r="H5941" i="41" a="1"/>
  <c r="H5426" i="41" a="1"/>
  <c r="H9269" i="41" a="1"/>
  <c r="H9747" i="41" a="1"/>
  <c r="H4854" i="41" a="1"/>
  <c r="H3989" i="41" a="1"/>
  <c r="H9768" i="41" a="1"/>
  <c r="H8747" i="41" a="1"/>
  <c r="H10528" i="41" a="1"/>
  <c r="H8495" i="41" a="1"/>
  <c r="H9718" i="41" a="1"/>
  <c r="H5205" i="41" a="1"/>
  <c r="H6971" i="41" a="1"/>
  <c r="H10094" i="41" a="1"/>
  <c r="H5903" i="41" a="1"/>
  <c r="H6082" i="41" a="1"/>
  <c r="H9490" i="41" a="1"/>
  <c r="H4412" i="41" a="1"/>
  <c r="H9726" i="41" a="1"/>
  <c r="H10585" i="41" a="1"/>
  <c r="H6234" i="41" a="1"/>
  <c r="H7515" i="41" a="1"/>
  <c r="H7220" i="41" a="1"/>
  <c r="H9858" i="41" a="1"/>
  <c r="H10511" i="41" a="1"/>
  <c r="H5038" i="41" a="1"/>
  <c r="H5007" i="41" a="1"/>
  <c r="H4664" i="41" a="1"/>
  <c r="H7295" i="41" a="1"/>
  <c r="H5593" i="41" a="1"/>
  <c r="H8532" i="41" a="1"/>
  <c r="H8273" i="41" a="1"/>
  <c r="H8220" i="41" a="1"/>
  <c r="H7525" i="41" a="1"/>
  <c r="H6877" i="41" a="1"/>
  <c r="H4630" i="41" a="1"/>
  <c r="H3910" i="41" a="1"/>
  <c r="H6625" i="41" a="1"/>
  <c r="H10823" i="41" a="1"/>
  <c r="H9834" i="41" a="1"/>
  <c r="H6548" i="41" a="1"/>
  <c r="H5175" i="41" a="1"/>
  <c r="H9630" i="41" a="1"/>
  <c r="H4076" i="41" a="1"/>
  <c r="H7694" i="41" a="1"/>
  <c r="H8745" i="41" a="1"/>
  <c r="H10145" i="41" a="1"/>
  <c r="H3898" i="41" a="1"/>
  <c r="H8895" i="41" a="1"/>
  <c r="H10770" i="41" a="1"/>
  <c r="H4010" i="41" a="1"/>
  <c r="H8804" i="41" a="1"/>
  <c r="H4223" i="41" a="1"/>
  <c r="H7846" i="41" a="1"/>
  <c r="H8654" i="41" a="1"/>
  <c r="H5878" i="41" a="1"/>
  <c r="H5288" i="41" a="1"/>
  <c r="H7139" i="41" a="1"/>
  <c r="H10554" i="41" a="1"/>
  <c r="H7012" i="41" a="1"/>
  <c r="H9765" i="41" a="1"/>
  <c r="H4182" i="41" a="1"/>
  <c r="H6038" i="41" a="1"/>
  <c r="H4886" i="41" a="1"/>
  <c r="H5074" i="41" a="1"/>
  <c r="H3873" i="41" a="1"/>
  <c r="H7684" i="41" a="1"/>
  <c r="H4278" i="41" a="1"/>
  <c r="H8970" i="41" a="1"/>
  <c r="H5318" i="41" a="1"/>
  <c r="H9752" i="41" a="1"/>
  <c r="H5243" i="41" a="1"/>
  <c r="H9945" i="41" a="1"/>
  <c r="H5772" i="41" a="1"/>
  <c r="H6612" i="41" a="1"/>
  <c r="H9982" i="41" a="1"/>
  <c r="H5285" i="41" a="1"/>
  <c r="H6798" i="41" a="1"/>
  <c r="H9766" i="41" a="1"/>
  <c r="H9738" i="41" a="1"/>
  <c r="H7749" i="41" a="1"/>
  <c r="H6422" i="41" a="1"/>
  <c r="H4371" i="41" a="1"/>
  <c r="H4602" i="41" a="1"/>
  <c r="H9526" i="41" a="1"/>
  <c r="H4663" i="41" a="1"/>
  <c r="H7121" i="41" a="1"/>
  <c r="H5673" i="41" a="1"/>
  <c r="H10048" i="41" a="1"/>
  <c r="H8123" i="41" a="1"/>
  <c r="H8453" i="41" a="1"/>
  <c r="H10935" i="41" a="1"/>
  <c r="H10497" i="41" a="1"/>
  <c r="H8477" i="41" a="1"/>
  <c r="H10673" i="41" a="1"/>
  <c r="H4447" i="41" a="1"/>
  <c r="H10293" i="41" a="1"/>
  <c r="H11099" i="41" a="1"/>
  <c r="H8441" i="41" a="1"/>
  <c r="H6246" i="41" a="1"/>
  <c r="H8939" i="41" a="1"/>
  <c r="H8445" i="41" a="1"/>
  <c r="H4725" i="41" a="1"/>
  <c r="H10011" i="41" a="1"/>
  <c r="H4358" i="41" a="1"/>
  <c r="H9898" i="41" a="1"/>
  <c r="H10980" i="41" a="1"/>
  <c r="H6473" i="41" a="1"/>
  <c r="H5577" i="41" a="1"/>
  <c r="H6738" i="41" a="1"/>
  <c r="H10502" i="41" a="1"/>
  <c r="H10959" i="41" a="1"/>
  <c r="H6324" i="41" a="1"/>
  <c r="H3948" i="41" a="1"/>
  <c r="H5180" i="41" a="1"/>
  <c r="H8489" i="41" a="1"/>
  <c r="H6013" i="41" a="1"/>
  <c r="H8788" i="41" a="1"/>
  <c r="H9548" i="41" a="1"/>
  <c r="H9889" i="41" a="1"/>
  <c r="H8287" i="41" a="1"/>
  <c r="H6071" i="41" a="1"/>
  <c r="H7800" i="41" a="1"/>
  <c r="H10658" i="41" a="1"/>
  <c r="H7726" i="41" a="1"/>
  <c r="H4124" i="41" a="1"/>
  <c r="H8554" i="41" a="1"/>
  <c r="H6222" i="41" a="1"/>
  <c r="H7910" i="41" a="1"/>
  <c r="H6187" i="41" a="1"/>
  <c r="H8438" i="41" a="1"/>
  <c r="H11126" i="41" a="1"/>
  <c r="H8056" i="41" a="1"/>
  <c r="H6597" i="41" a="1"/>
  <c r="H7947" i="41" a="1"/>
  <c r="H10375" i="41" a="1"/>
  <c r="H11018" i="41" a="1"/>
  <c r="H6537" i="41" a="1"/>
  <c r="H7546" i="41" a="1"/>
  <c r="H10848" i="41" a="1"/>
  <c r="H7643" i="41" a="1"/>
  <c r="H4532" i="41" a="1"/>
  <c r="H9192" i="41" a="1"/>
  <c r="H9371" i="41" a="1"/>
  <c r="H9107" i="41" a="1"/>
  <c r="H3914" i="41" a="1"/>
  <c r="H4434" i="41" a="1"/>
  <c r="H3999" i="41" a="1"/>
  <c r="H6339" i="41" a="1"/>
  <c r="H8169" i="41" a="1"/>
  <c r="H10403" i="41" a="1"/>
  <c r="H9947" i="41" a="1"/>
  <c r="H10110" i="41" a="1"/>
  <c r="H4863" i="41" a="1"/>
  <c r="H10013" i="41" a="1"/>
  <c r="H10331" i="41" a="1"/>
  <c r="H9414" i="41" a="1"/>
  <c r="H6543" i="41" a="1"/>
  <c r="H5635" i="41" a="1"/>
  <c r="H4523" i="41" a="1"/>
  <c r="H7854" i="41" a="1"/>
  <c r="H9051" i="41" a="1"/>
  <c r="H6855" i="41" a="1"/>
  <c r="H9575" i="41" a="1"/>
  <c r="H8383" i="41" a="1"/>
  <c r="H3899" i="41" a="1"/>
  <c r="H9250" i="41" a="1"/>
  <c r="H6344" i="41" a="1"/>
  <c r="H9156" i="41" a="1"/>
  <c r="H6886" i="41" a="1"/>
  <c r="H7452" i="41" a="1"/>
  <c r="H9333" i="41" a="1"/>
  <c r="H6682" i="41" a="1"/>
  <c r="H5798" i="41" a="1"/>
  <c r="H9188" i="41" a="1"/>
  <c r="H5879" i="41" a="1"/>
  <c r="H5048" i="41" a="1"/>
  <c r="H7758" i="41" a="1"/>
  <c r="H10062" i="41" a="1"/>
  <c r="H8535" i="41" a="1"/>
  <c r="H7047" i="41" a="1"/>
  <c r="H5443" i="41" a="1"/>
  <c r="H5973" i="41" a="1"/>
  <c r="H10021" i="41" a="1"/>
  <c r="H9743" i="41" a="1"/>
  <c r="H11047" i="41" a="1"/>
  <c r="H5994" i="41" a="1"/>
  <c r="H10462" i="41" a="1"/>
  <c r="H9723" i="41" a="1"/>
  <c r="H6317" i="41" a="1"/>
  <c r="H9015" i="41" a="1"/>
  <c r="H8325" i="41" a="1"/>
  <c r="H3890" i="41" a="1"/>
  <c r="H10430" i="41" a="1"/>
  <c r="H5991" i="41" a="1"/>
  <c r="H6292" i="41" a="1"/>
  <c r="H7595" i="41" a="1"/>
  <c r="H6380" i="41" a="1"/>
  <c r="H5866" i="41" a="1"/>
  <c r="H7835" i="41" a="1"/>
  <c r="H9992" i="41" a="1"/>
  <c r="H6678" i="41" a="1"/>
  <c r="H5717" i="41" a="1"/>
  <c r="H8421" i="41" a="1"/>
  <c r="H9813" i="41" a="1"/>
  <c r="H4771" i="41" a="1"/>
  <c r="H8258" i="41" a="1"/>
  <c r="H9914" i="41" a="1"/>
  <c r="H8502" i="41" a="1"/>
  <c r="H7371" i="41" a="1"/>
  <c r="H8081" i="41" a="1"/>
  <c r="H10722" i="41" a="1"/>
  <c r="H4462" i="41" a="1"/>
  <c r="H4295" i="41" a="1"/>
  <c r="H7517" i="41" a="1"/>
  <c r="H7674" i="41" a="1"/>
  <c r="H7698" i="41" a="1"/>
  <c r="H5236" i="41" a="1"/>
  <c r="H9369" i="41" a="1"/>
  <c r="H8339" i="41" a="1"/>
  <c r="H9550" i="41" a="1"/>
  <c r="H4561" i="41" a="1"/>
  <c r="H8663" i="41" a="1"/>
  <c r="H8048" i="41" a="1"/>
  <c r="H5680" i="41" a="1"/>
  <c r="H7203" i="41" a="1"/>
  <c r="H6551" i="41" a="1"/>
  <c r="H10899" i="41" a="1"/>
  <c r="H10309" i="41" a="1"/>
  <c r="H8807" i="41" a="1"/>
  <c r="H5336" i="41" a="1"/>
  <c r="H7751" i="41" a="1"/>
  <c r="H6628" i="41" a="1"/>
  <c r="H5065" i="41" a="1"/>
  <c r="H9119" i="41" a="1"/>
  <c r="H9825" i="41" a="1"/>
  <c r="H7627" i="41" a="1"/>
  <c r="H6616" i="41" a="1"/>
  <c r="H9017" i="41" a="1"/>
  <c r="H10219" i="41" a="1"/>
  <c r="H5975" i="41" a="1"/>
  <c r="H10752" i="41" a="1"/>
  <c r="H10870" i="41" a="1"/>
  <c r="H11067" i="41" a="1"/>
  <c r="H6437" i="41" a="1"/>
  <c r="H6435" i="41" a="1"/>
  <c r="H7180" i="41" a="1"/>
  <c r="H10700" i="41" a="1"/>
  <c r="H7961" i="41" a="1"/>
  <c r="H5081" i="41" a="1"/>
  <c r="H5173" i="41" a="1"/>
  <c r="H6833" i="41" a="1"/>
  <c r="H8849" i="41" a="1"/>
  <c r="H10797" i="41" a="1"/>
  <c r="H8224" i="41" a="1"/>
  <c r="H4801" i="41" a="1"/>
  <c r="H5735" i="41" a="1"/>
  <c r="H9882" i="41" a="1"/>
  <c r="H5670" i="41" a="1"/>
  <c r="H6089" i="41" a="1"/>
  <c r="H7469" i="41" a="1"/>
  <c r="H7586" i="41" a="1"/>
  <c r="H3902" i="41" a="1"/>
  <c r="H9316" i="41" a="1"/>
  <c r="H6142" i="41" a="1"/>
  <c r="H10373" i="41" a="1"/>
  <c r="H5988" i="41" a="1"/>
  <c r="H9525" i="41" a="1"/>
  <c r="H10902" i="41" a="1"/>
  <c r="H5305" i="41" a="1"/>
  <c r="H4180" i="41" a="1"/>
  <c r="H6806" i="41" a="1"/>
  <c r="H7830" i="41" a="1"/>
  <c r="H10273" i="41" a="1"/>
  <c r="H10691" i="41" a="1"/>
  <c r="H4774" i="41" a="1"/>
  <c r="H7722" i="41" a="1"/>
  <c r="H4280" i="41" a="1"/>
  <c r="H4102" i="41" a="1"/>
  <c r="H8318" i="41" a="1"/>
  <c r="H6858" i="41" a="1"/>
  <c r="H8773" i="41" a="1"/>
  <c r="H10549" i="41" a="1"/>
  <c r="H5179" i="41" a="1"/>
  <c r="H4528" i="41" a="1"/>
  <c r="H9238" i="41" a="1"/>
  <c r="H11056" i="41" a="1"/>
  <c r="H5016" i="41" a="1"/>
  <c r="H4880" i="41" a="1"/>
  <c r="H4636" i="41" a="1"/>
  <c r="H5497" i="41" a="1"/>
  <c r="H9280" i="41" a="1"/>
  <c r="H6007" i="41" a="1"/>
  <c r="H5708" i="41" a="1"/>
  <c r="H5324" i="41" a="1"/>
  <c r="H5511" i="41" a="1"/>
  <c r="H4736" i="41" a="1"/>
  <c r="H7064" i="41" a="1"/>
  <c r="H4317" i="41" a="1"/>
  <c r="H6392" i="41" a="1"/>
  <c r="H7886" i="41" a="1"/>
  <c r="H4656" i="41" a="1"/>
  <c r="H6260" i="41" a="1"/>
  <c r="H3964" i="41" a="1"/>
  <c r="H4077" i="41" a="1"/>
  <c r="H4971" i="41" a="1"/>
  <c r="H3838" i="41" a="1"/>
  <c r="H9326" i="41" a="1"/>
  <c r="H4949" i="41" a="1"/>
  <c r="H3867" i="41" a="1"/>
  <c r="H8443" i="41" a="1"/>
  <c r="H6623" i="41" a="1"/>
  <c r="H8313" i="41" a="1"/>
  <c r="H5855" i="41" a="1"/>
  <c r="H9754" i="41" a="1"/>
  <c r="H7902" i="41" a="1"/>
  <c r="H9258" i="41" a="1"/>
  <c r="H10471" i="41" a="1"/>
  <c r="H9905" i="41" a="1"/>
  <c r="H6964" i="41" a="1"/>
  <c r="H3891" i="41" a="1"/>
  <c r="H6903" i="41" a="1"/>
  <c r="H3988" i="41" a="1"/>
  <c r="H5289" i="41" a="1"/>
  <c r="H10780" i="41" a="1"/>
  <c r="H4369" i="41" a="1"/>
  <c r="H4372" i="41" a="1"/>
  <c r="H11100" i="41" a="1"/>
  <c r="H5216" i="41" a="1"/>
  <c r="H6500" i="41" a="1"/>
  <c r="H9670" i="41" a="1"/>
  <c r="H8330" i="41" a="1"/>
  <c r="H7861" i="41" a="1"/>
  <c r="H5624" i="41" a="1"/>
  <c r="H10245" i="41" a="1"/>
  <c r="H11104" i="41" a="1"/>
  <c r="H7132" i="41" a="1"/>
  <c r="H8295" i="41" a="1"/>
  <c r="H3922" i="41" a="1"/>
  <c r="H9968" i="41" a="1"/>
  <c r="H8882" i="41" a="1"/>
  <c r="H11102" i="41" a="1"/>
  <c r="H10588" i="41" a="1"/>
  <c r="H7565" i="41" a="1"/>
  <c r="H10740" i="41" a="1"/>
  <c r="H5874" i="41" a="1"/>
  <c r="H5421" i="41" a="1"/>
  <c r="H5222" i="41" a="1"/>
  <c r="H10294" i="41" a="1"/>
  <c r="H8194" i="41" a="1"/>
  <c r="H10448" i="41" a="1"/>
  <c r="H5730" i="41" a="1"/>
  <c r="H7093" i="41" a="1"/>
  <c r="H6836" i="41" a="1"/>
  <c r="H9921" i="41" a="1"/>
  <c r="H8566" i="41" a="1"/>
  <c r="H11028" i="41" a="1"/>
  <c r="H4131" i="41" a="1"/>
  <c r="H6411" i="41" a="1"/>
  <c r="H7339" i="41" a="1"/>
  <c r="H4062" i="41" a="1"/>
  <c r="H7473" i="41" a="1"/>
  <c r="H5633" i="41" a="1"/>
  <c r="H9760" i="41" a="1"/>
  <c r="H8135" i="41" a="1"/>
  <c r="H10014" i="41" a="1"/>
  <c r="H5204" i="41" a="1"/>
  <c r="H5698" i="41" a="1"/>
  <c r="H9556" i="41" a="1"/>
  <c r="H8998" i="41" a="1"/>
  <c r="H8212" i="41" a="1"/>
  <c r="H6885" i="41" a="1"/>
  <c r="H9330" i="41" a="1"/>
  <c r="H6130" i="41" a="1"/>
  <c r="H9710" i="41" a="1"/>
  <c r="H7358" i="41" a="1"/>
  <c r="H8026" i="41" a="1"/>
  <c r="H4082" i="41" a="1"/>
  <c r="H5746" i="41" a="1"/>
  <c r="H5843" i="41" a="1"/>
  <c r="H3836" i="41" a="1"/>
  <c r="H5201" i="41" a="1"/>
  <c r="H8901" i="41" a="1"/>
  <c r="H8790" i="41" a="1"/>
  <c r="H6718" i="41" a="1"/>
  <c r="H9519" i="41" a="1"/>
  <c r="H9949" i="41" a="1"/>
  <c r="H5553" i="41" a="1"/>
  <c r="H6012" i="41" a="1"/>
  <c r="H4823" i="41" a="1"/>
  <c r="H6579" i="41" a="1"/>
  <c r="H11085" i="41" a="1"/>
  <c r="H3821" i="41" a="1"/>
  <c r="H4480" i="41" a="1"/>
  <c r="H7072" i="41" a="1"/>
  <c r="H4331" i="41" a="1"/>
  <c r="H10422" i="41" a="1"/>
  <c r="H4553" i="41" a="1"/>
  <c r="H4909" i="41" a="1"/>
  <c r="H8154" i="41" a="1"/>
  <c r="H3958" i="41" a="1"/>
  <c r="H7969" i="41" a="1"/>
  <c r="H7776" i="41" a="1"/>
  <c r="H10633" i="41" a="1"/>
  <c r="H4698" i="41" a="1"/>
  <c r="H10197" i="41" a="1"/>
  <c r="H9285" i="41" a="1"/>
  <c r="H10978" i="41" a="1"/>
  <c r="H8315" i="41" a="1"/>
  <c r="H7574" i="41" a="1"/>
  <c r="H10512" i="41" a="1"/>
  <c r="H9650" i="41" a="1"/>
  <c r="H9457" i="41" a="1"/>
  <c r="H9108" i="41" a="1"/>
  <c r="H7073" i="41" a="1"/>
  <c r="H3825" i="41" a="1"/>
  <c r="H6827" i="41" a="1"/>
  <c r="H9803" i="41" a="1"/>
  <c r="H11065" i="41" a="1"/>
  <c r="H6115" i="41" a="1"/>
  <c r="H5640" i="41" a="1"/>
  <c r="H9198" i="41" a="1"/>
  <c r="H7230" i="41" a="1"/>
  <c r="H6418" i="41" a="1"/>
  <c r="H7756" i="41" a="1"/>
  <c r="H7589" i="41" a="1"/>
  <c r="H5333" i="41" a="1"/>
  <c r="H6085" i="41" a="1"/>
  <c r="H6951" i="41" a="1"/>
  <c r="H10861" i="41" a="1"/>
  <c r="H10421" i="41" a="1"/>
  <c r="H9329" i="41" a="1"/>
  <c r="H4512" i="41" a="1"/>
  <c r="H7028" i="41" a="1"/>
  <c r="H8134" i="41" a="1"/>
  <c r="H6991" i="41" a="1"/>
  <c r="H4693" i="41" a="1"/>
  <c r="H4691" i="41" a="1"/>
  <c r="H9462" i="41" a="1"/>
  <c r="H6349" i="41" a="1"/>
  <c r="H9500" i="41" a="1"/>
  <c r="H10289" i="41" a="1"/>
  <c r="H10793" i="41" a="1"/>
  <c r="H8658" i="41" a="1"/>
  <c r="H10510" i="41" a="1"/>
  <c r="H7631" i="41" a="1"/>
  <c r="H4070" i="41" a="1"/>
  <c r="H6578" i="41" a="1"/>
  <c r="H7089" i="41" a="1"/>
  <c r="H4482" i="41" a="1"/>
  <c r="H9266" i="41" a="1"/>
  <c r="H4483" i="41" a="1"/>
  <c r="H7528" i="41" a="1"/>
  <c r="H8992" i="41" a="1"/>
  <c r="H8118" i="41" a="1"/>
  <c r="H4008" i="41" a="1"/>
  <c r="H7697" i="41" a="1"/>
  <c r="H4716" i="41" a="1"/>
  <c r="H4757" i="41" a="1"/>
  <c r="H10741" i="41" a="1"/>
  <c r="H10445" i="41" a="1"/>
  <c r="H7542" i="41" a="1"/>
  <c r="H9756" i="41" a="1"/>
  <c r="H8604" i="41" a="1"/>
  <c r="H6388" i="41" a="1"/>
  <c r="H4287" i="41" a="1"/>
  <c r="H6544" i="41" a="1"/>
  <c r="H10280" i="41" a="1"/>
  <c r="H9727" i="41" a="1"/>
  <c r="H4815" i="41" a="1"/>
  <c r="H8446" i="41" a="1"/>
  <c r="H9006" i="41" a="1"/>
  <c r="H4156" i="41" a="1"/>
  <c r="H4421" i="41" a="1"/>
  <c r="H9642" i="41" a="1"/>
  <c r="H6272" i="41" a="1"/>
  <c r="H5516" i="41" a="1"/>
  <c r="H6550" i="41" a="1"/>
  <c r="H4042" i="41" a="1"/>
  <c r="H10456" i="41" a="1"/>
  <c r="H8743" i="41" a="1"/>
  <c r="H5630" i="41" a="1"/>
  <c r="H5812" i="41" a="1"/>
  <c r="H11069" i="41" a="1"/>
  <c r="H6116" i="41" a="1"/>
  <c r="H5448" i="41" a="1"/>
  <c r="H10438" i="41" a="1"/>
  <c r="H8752" i="41" a="1"/>
  <c r="H4898" i="41" a="1"/>
  <c r="H4012" i="41" a="1"/>
  <c r="H4440" i="41" a="1"/>
  <c r="H3954" i="41" a="1"/>
  <c r="H4360" i="41" a="1"/>
  <c r="H8649" i="41" a="1"/>
  <c r="H7147" i="41" a="1"/>
  <c r="H5990" i="41" a="1"/>
  <c r="H6314" i="41" a="1"/>
  <c r="H10176" i="41" a="1"/>
  <c r="H6060" i="41" a="1"/>
  <c r="H5709" i="41" a="1"/>
  <c r="H4845" i="41" a="1"/>
  <c r="H6788" i="41" a="1"/>
  <c r="H4088" i="41" a="1"/>
  <c r="H5898" i="41" a="1"/>
  <c r="H4526" i="41" a="1"/>
  <c r="H7422" i="41" a="1"/>
  <c r="H9720" i="41" a="1"/>
  <c r="H9807" i="41" a="1"/>
  <c r="H9588" i="41" a="1"/>
  <c r="H6719" i="41" a="1"/>
  <c r="H10906" i="41" a="1"/>
  <c r="H10367" i="41" a="1"/>
  <c r="H8708" i="41" a="1"/>
  <c r="H8426" i="41" a="1"/>
  <c r="H6892" i="41" a="1"/>
  <c r="H7535" i="41" a="1"/>
  <c r="H7747" i="41" a="1"/>
  <c r="H6022" i="41" a="1"/>
  <c r="H5052" i="41" a="1"/>
  <c r="H4275" i="41" a="1"/>
  <c r="H9367" i="41" a="1"/>
  <c r="H9327" i="41" a="1"/>
  <c r="H9918" i="41" a="1"/>
  <c r="H9205" i="41" a="1"/>
  <c r="H7576" i="41" a="1"/>
  <c r="H10689" i="41" a="1"/>
  <c r="H9427" i="41" a="1"/>
  <c r="H10085" i="41" a="1"/>
  <c r="H5534" i="41" a="1"/>
  <c r="H7606" i="41" a="1"/>
  <c r="H9712" i="41" a="1"/>
  <c r="H5695" i="41" a="1"/>
  <c r="H8883" i="41" a="1"/>
  <c r="H7268" i="41" a="1"/>
  <c r="H7157" i="41" a="1"/>
  <c r="H5924" i="41" a="1"/>
  <c r="H5075" i="41" a="1"/>
  <c r="H10141" i="41" a="1"/>
  <c r="H6817" i="41" a="1"/>
  <c r="H4107" i="41" a="1"/>
  <c r="H4675" i="41" a="1"/>
  <c r="H9862" i="41" a="1"/>
  <c r="H5569" i="41" a="1"/>
  <c r="H4872" i="41" a="1"/>
  <c r="H7781" i="41" a="1"/>
  <c r="H5820" i="41" a="1"/>
  <c r="H4737" i="41" a="1"/>
  <c r="H5436" i="41" a="1"/>
  <c r="H10836" i="41" a="1"/>
  <c r="H8013" i="41" a="1"/>
  <c r="H9122" i="41" a="1"/>
  <c r="H5929" i="41" a="1"/>
  <c r="H6546" i="41" a="1"/>
  <c r="H10715" i="41" a="1"/>
  <c r="H9571" i="41" a="1"/>
  <c r="H7232" i="41" a="1"/>
  <c r="H7688" i="41" a="1"/>
  <c r="H6685" i="41" a="1"/>
  <c r="H3929" i="41" a="1"/>
  <c r="H6017" i="41" a="1"/>
  <c r="H4790" i="41" a="1"/>
  <c r="H4341" i="41" a="1"/>
  <c r="H7822" i="41" a="1"/>
  <c r="H7123" i="41" a="1"/>
  <c r="H6982" i="41" a="1"/>
  <c r="H6414" i="41" a="1"/>
  <c r="H5450" i="41" a="1"/>
  <c r="H6972" i="41" a="1"/>
  <c r="H5945" i="41" a="1"/>
  <c r="H6737" i="41" a="1"/>
  <c r="H8084" i="41" a="1"/>
  <c r="H7851" i="41" a="1"/>
  <c r="H8984" i="41" a="1"/>
  <c r="H10306" i="41" a="1"/>
  <c r="H8374" i="41" a="1"/>
  <c r="H5920" i="41" a="1"/>
  <c r="H10786" i="41" a="1"/>
  <c r="H4246" i="41" a="1"/>
  <c r="H8948" i="41" a="1"/>
  <c r="H5248" i="41" a="1"/>
  <c r="H6280" i="41" a="1"/>
  <c r="H5209" i="41" a="1"/>
  <c r="H7817" i="41" a="1"/>
  <c r="H6779" i="41" a="1"/>
  <c r="H10908" i="41" a="1"/>
  <c r="H10961" i="41" a="1"/>
  <c r="H8006" i="41" a="1"/>
  <c r="H7998" i="41" a="1"/>
  <c r="H7406" i="41" a="1"/>
  <c r="H7506" i="41" a="1"/>
  <c r="H9792" i="41" a="1"/>
  <c r="H6765" i="41" a="1"/>
  <c r="H8431" i="41" a="1"/>
  <c r="H8585" i="41" a="1"/>
  <c r="H5228" i="41" a="1"/>
  <c r="H5106" i="41" a="1"/>
  <c r="H5395" i="41" a="1"/>
  <c r="H5449" i="41" a="1"/>
  <c r="H4267" i="41" a="1"/>
  <c r="H8334" i="41" a="1"/>
  <c r="H7855" i="41" a="1"/>
  <c r="H5939" i="41" a="1"/>
  <c r="H9935" i="41" a="1"/>
  <c r="H11022" i="41" a="1"/>
  <c r="H10224" i="41" a="1"/>
  <c r="H4770" i="41" a="1"/>
  <c r="H10303" i="41" a="1"/>
  <c r="H8127" i="41" a="1"/>
  <c r="H8518" i="41" a="1"/>
  <c r="H8140" i="41" a="1"/>
  <c r="H5234" i="41" a="1"/>
  <c r="H4670" i="41" a="1"/>
  <c r="H10898" i="41" a="1"/>
  <c r="H10934" i="41" a="1"/>
  <c r="H5847" i="41" a="1"/>
  <c r="H10002" i="41" a="1"/>
  <c r="H10971" i="41" a="1"/>
  <c r="H6298" i="41" a="1"/>
  <c r="H4965" i="41" a="1"/>
  <c r="H9528" i="41" a="1"/>
  <c r="H8855" i="41" a="1"/>
  <c r="H3827" i="41" a="1"/>
  <c r="H4431" i="41" a="1"/>
  <c r="H4234" i="41" a="1"/>
  <c r="H9866" i="41" a="1"/>
  <c r="H6674" i="41" a="1"/>
  <c r="H10054" i="41" a="1"/>
  <c r="H10313" i="41" a="1"/>
  <c r="H10590" i="41" a="1"/>
  <c r="H6698" i="41" a="1"/>
  <c r="H7338" i="41" a="1"/>
  <c r="H10596" i="41" a="1"/>
  <c r="H5819" i="41" a="1"/>
  <c r="H8242" i="41" a="1"/>
  <c r="H9141" i="41" a="1"/>
  <c r="H4866" i="41" a="1"/>
  <c r="H10781" i="41" a="1"/>
  <c r="H3921" i="41" a="1"/>
  <c r="H10381" i="41" a="1"/>
  <c r="H5134" i="41" a="1"/>
  <c r="H8595" i="41" a="1"/>
  <c r="H3987" i="41" a="1"/>
  <c r="H10148" i="41" a="1"/>
  <c r="H9010" i="41" a="1"/>
  <c r="H10789" i="41" a="1"/>
  <c r="H10327" i="41" a="1"/>
  <c r="H8955" i="41" a="1"/>
  <c r="H8132" i="41" a="1"/>
  <c r="H6720" i="41" a="1"/>
  <c r="H4527" i="41" a="1"/>
  <c r="H8784" i="41" a="1"/>
  <c r="H5095" i="41" a="1"/>
  <c r="H9215" i="41" a="1"/>
  <c r="H6330" i="41" a="1"/>
  <c r="H7455" i="41" a="1"/>
  <c r="H4603" i="41" a="1"/>
  <c r="H8094" i="41" a="1"/>
  <c r="H10627" i="41" a="1"/>
  <c r="H10218" i="41" a="1"/>
  <c r="H7580" i="41" a="1"/>
  <c r="H10082" i="41" a="1"/>
  <c r="H4692" i="41" a="1"/>
  <c r="H5494" i="41" a="1"/>
  <c r="H10697" i="41" a="1"/>
  <c r="H5703" i="41" a="1"/>
  <c r="H9212" i="41" a="1"/>
  <c r="H6143" i="41" a="1"/>
  <c r="H8451" i="41" a="1"/>
  <c r="H3868" i="41" a="1"/>
  <c r="H4207" i="41" a="1"/>
  <c r="H7094" i="41" a="1"/>
  <c r="H9606" i="41" a="1"/>
  <c r="H5499" i="41" a="1"/>
  <c r="H6755" i="41" a="1"/>
  <c r="H4760" i="41" a="1"/>
  <c r="H4054" i="41" a="1"/>
  <c r="H6277" i="41" a="1"/>
  <c r="H4546" i="41" a="1"/>
  <c r="H9350" i="41" a="1"/>
  <c r="H4198" i="41" a="1"/>
  <c r="H10406" i="41" a="1"/>
  <c r="H7780" i="41" a="1"/>
  <c r="H8234" i="41" a="1"/>
  <c r="H4291" i="41" a="1"/>
  <c r="H8811" i="41" a="1"/>
  <c r="H5555" i="41" a="1"/>
  <c r="H8900" i="41" a="1"/>
  <c r="H5611" i="41" a="1"/>
  <c r="H9716" i="41" a="1"/>
  <c r="H7332" i="41" a="1"/>
  <c r="H9387" i="41" a="1"/>
  <c r="H6517" i="41" a="1"/>
  <c r="H6873" i="41" a="1"/>
  <c r="H9583" i="41" a="1"/>
  <c r="H3857" i="41" a="1"/>
  <c r="H10594" i="41" a="1"/>
  <c r="H8806" i="41" a="1"/>
  <c r="H7774" i="41" a="1"/>
  <c r="H6741" i="41" a="1"/>
  <c r="H8485" i="41" a="1"/>
  <c r="H9345" i="41" a="1"/>
  <c r="H4729" i="41" a="1"/>
  <c r="H4337" i="41" a="1"/>
  <c r="H5066" i="41" a="1"/>
  <c r="H7708" i="41" a="1"/>
  <c r="H9725" i="41" a="1"/>
  <c r="H11048" i="41" a="1"/>
  <c r="H3895" i="41" a="1"/>
  <c r="H7270" i="41" a="1"/>
  <c r="H4454" i="41" a="1"/>
  <c r="H9995" i="41" a="1"/>
  <c r="H4193" i="41" a="1"/>
  <c r="H7828" i="41" a="1"/>
  <c r="H4652" i="41" a="1"/>
  <c r="H5685" i="41" a="1"/>
  <c r="H9189" i="41" a="1"/>
  <c r="H4134" i="41" a="1"/>
  <c r="H6316" i="41" a="1"/>
  <c r="H10638" i="41" a="1"/>
  <c r="H9790" i="41" a="1"/>
  <c r="H9937" i="41" a="1"/>
  <c r="H10150" i="41" a="1"/>
  <c r="H4375" i="41" a="1"/>
  <c r="H9831" i="41" a="1"/>
  <c r="H8802" i="41" a="1"/>
  <c r="H9783" i="41" a="1"/>
  <c r="H9043" i="41" a="1"/>
  <c r="H9895" i="41" a="1"/>
  <c r="H10972" i="41" a="1"/>
  <c r="H9763" i="41" a="1"/>
  <c r="H5375" i="41" a="1"/>
  <c r="H10314" i="41" a="1"/>
  <c r="H10995" i="41" a="1"/>
  <c r="H10078" i="41" a="1"/>
  <c r="H4473" i="41" a="1"/>
  <c r="H9034" i="41" a="1"/>
  <c r="H10156" i="41" a="1"/>
  <c r="H6763" i="41" a="1"/>
  <c r="H5645" i="41" a="1"/>
  <c r="H5547" i="41" a="1"/>
  <c r="H10093" i="41" a="1"/>
  <c r="H5844" i="41" a="1"/>
  <c r="H5964" i="41" a="1"/>
  <c r="H9431" i="41" a="1"/>
  <c r="H5299" i="41" a="1"/>
  <c r="H8665" i="41" a="1"/>
  <c r="H9581" i="41" a="1"/>
  <c r="H7937" i="41" a="1"/>
  <c r="H8045" i="41" a="1"/>
  <c r="H6994" i="41" a="1"/>
  <c r="H10359" i="41" a="1"/>
  <c r="H9417" i="41" a="1"/>
  <c r="H5223" i="41" a="1"/>
  <c r="H8794" i="41" a="1"/>
  <c r="H4137" i="41" a="1"/>
  <c r="H4377" i="41" a="1"/>
  <c r="H6509" i="41" a="1"/>
  <c r="H8988" i="41" a="1"/>
  <c r="H10827" i="41" a="1"/>
  <c r="H7398" i="41" a="1"/>
  <c r="H10937" i="41" a="1"/>
  <c r="H9153" i="41" a="1"/>
  <c r="H7011" i="41" a="1"/>
  <c r="H10128" i="41" a="1"/>
  <c r="H10905" i="41" a="1"/>
  <c r="H8184" i="41" a="1"/>
  <c r="H6121" i="41" a="1"/>
  <c r="H6793" i="41" a="1"/>
  <c r="H4235" i="41" a="1"/>
  <c r="H10855" i="41" a="1"/>
  <c r="H9827" i="41" a="1"/>
  <c r="H7956" i="41" a="1"/>
  <c r="H5665" i="41" a="1"/>
  <c r="H4521" i="41" a="1"/>
  <c r="H9016" i="41" a="1"/>
  <c r="H7274" i="41" a="1"/>
  <c r="H4326" i="41" a="1"/>
  <c r="H8193" i="41" a="1"/>
  <c r="H5210" i="41" a="1"/>
  <c r="H8638" i="41" a="1"/>
  <c r="H8268" i="41" a="1"/>
  <c r="H7837" i="41" a="1"/>
  <c r="H4244" i="41" a="1"/>
  <c r="H9594" i="41" a="1"/>
  <c r="H6647" i="41" a="1"/>
  <c r="H6192" i="41" a="1"/>
  <c r="H7834" i="41" a="1"/>
  <c r="H6124" i="41" a="1"/>
  <c r="H10806" i="41" a="1"/>
  <c r="H7205" i="41" a="1"/>
  <c r="H10205" i="41" a="1"/>
  <c r="H7489" i="41" a="1"/>
  <c r="H10203" i="41" a="1"/>
  <c r="H10556" i="41" a="1"/>
  <c r="H10107" i="41" a="1"/>
  <c r="H10364" i="41" a="1"/>
  <c r="H10354" i="41" a="1"/>
  <c r="H5678" i="41" a="1"/>
  <c r="H10382" i="41" a="1"/>
  <c r="H7682" i="41" a="1"/>
  <c r="H11042" i="41" a="1"/>
  <c r="H6978" i="41" a="1"/>
  <c r="H6946" i="41" a="1"/>
  <c r="H5000" i="41" a="1"/>
  <c r="H6066" i="41" a="1"/>
  <c r="H6047" i="41" a="1"/>
  <c r="H5893" i="41" a="1"/>
  <c r="H6244" i="41" a="1"/>
  <c r="H9344" i="41" a="1"/>
  <c r="H5212" i="41" a="1"/>
  <c r="H8044" i="41" a="1"/>
  <c r="H8829" i="41" a="1"/>
  <c r="H5413" i="41" a="1"/>
  <c r="H8662" i="41" a="1"/>
  <c r="H8247" i="41" a="1"/>
  <c r="H7646" i="41" a="1"/>
  <c r="H10073" i="41" a="1"/>
  <c r="H9971" i="41" a="1"/>
  <c r="H10622" i="41" a="1"/>
  <c r="H10901" i="41" a="1"/>
  <c r="H8608" i="41" a="1"/>
  <c r="H9302" i="41" a="1"/>
  <c r="H7122" i="41" a="1"/>
  <c r="H5515" i="41" a="1"/>
  <c r="H7918" i="41" a="1"/>
  <c r="H9840" i="41" a="1"/>
  <c r="H4874" i="41" a="1"/>
  <c r="H5340" i="41" a="1"/>
  <c r="H7838" i="41" a="1"/>
  <c r="H6583" i="41" a="1"/>
  <c r="H5459" i="41" a="1"/>
  <c r="H6228" i="41" a="1"/>
  <c r="H5144" i="41" a="1"/>
  <c r="H10055" i="41" a="1"/>
  <c r="H9110" i="41" a="1"/>
  <c r="H9420" i="41" a="1"/>
  <c r="H6098" i="41" a="1"/>
  <c r="H6495" i="41" a="1"/>
  <c r="H4565" i="41" a="1"/>
  <c r="H10450" i="41" a="1"/>
  <c r="H7772" i="41" a="1"/>
  <c r="H4290" i="41" a="1"/>
  <c r="H10263" i="41" a="1"/>
  <c r="H7231" i="41" a="1"/>
  <c r="H4785" i="41" a="1"/>
  <c r="H9744" i="41" a="1"/>
  <c r="H8463" i="41" a="1"/>
  <c r="H9261" i="41" a="1"/>
  <c r="H7478" i="41" a="1"/>
  <c r="H8370" i="41" a="1"/>
  <c r="H7266" i="41" a="1"/>
  <c r="H9402" i="41" a="1"/>
  <c r="H10272" i="41" a="1"/>
  <c r="H10035" i="41" a="1"/>
  <c r="H6795" i="41" a="1"/>
  <c r="H8345" i="41" a="1"/>
  <c r="H7171" i="41" a="1"/>
  <c r="H4858" i="41" a="1"/>
  <c r="H7023" i="41" a="1"/>
  <c r="H11121" i="41" a="1"/>
  <c r="H8082" i="41" a="1"/>
  <c r="H8201" i="41" a="1"/>
  <c r="H9143" i="41" a="1"/>
  <c r="H7582" i="41" a="1"/>
  <c r="H6300" i="41" a="1"/>
  <c r="H9609" i="41" a="1"/>
  <c r="H10109" i="41" a="1"/>
  <c r="H7281" i="41" a="1"/>
  <c r="H5031" i="41" a="1"/>
  <c r="H9003" i="41" a="1"/>
  <c r="H9932" i="41" a="1"/>
  <c r="H4490" i="41" a="1"/>
  <c r="H10896" i="41" a="1"/>
  <c r="H9477" i="41" a="1"/>
  <c r="H4350" i="41" a="1"/>
  <c r="H5104" i="41" a="1"/>
  <c r="H5115" i="41" a="1"/>
  <c r="H8875" i="41" a="1"/>
  <c r="H8853" i="41" a="1"/>
  <c r="H6156" i="41" a="1"/>
  <c r="H8934" i="41" a="1"/>
  <c r="H6483" i="41" a="1"/>
  <c r="H4507" i="41" a="1"/>
  <c r="H8457" i="41" a="1"/>
  <c r="H10981" i="41" a="1"/>
  <c r="H10459" i="41" a="1"/>
  <c r="H9969" i="41" a="1"/>
  <c r="H5789" i="41" a="1"/>
  <c r="H7164" i="41" a="1"/>
  <c r="H4366" i="41" a="1"/>
  <c r="H6622" i="41" a="1"/>
  <c r="H8974" i="41" a="1"/>
  <c r="H9306" i="41" a="1"/>
  <c r="H5729" i="41" a="1"/>
  <c r="H7718" i="41" a="1"/>
  <c r="H5753" i="41" a="1"/>
  <c r="H5583" i="41" a="1"/>
  <c r="H10335" i="41" a="1"/>
  <c r="H5349" i="41" a="1"/>
  <c r="H5165" i="41" a="1"/>
  <c r="H10543" i="41" a="1"/>
  <c r="H5317" i="41" a="1"/>
  <c r="H3978" i="41" a="1"/>
  <c r="H8523" i="41" a="1"/>
  <c r="H11122" i="41" a="1"/>
  <c r="H7197" i="41" a="1"/>
  <c r="H8458" i="41" a="1"/>
  <c r="H6218" i="41" a="1"/>
  <c r="H9567" i="41" a="1"/>
  <c r="H6048" i="41" a="1"/>
  <c r="H5113" i="41" a="1"/>
  <c r="H5741" i="41" a="1"/>
  <c r="H7968" i="41" a="1"/>
  <c r="H4185" i="41" a="1"/>
  <c r="H8905" i="41" a="1"/>
  <c r="H4430" i="41" a="1"/>
  <c r="H5889" i="41" a="1"/>
  <c r="H6464" i="41" a="1"/>
  <c r="H3951" i="41" a="1"/>
  <c r="H7215" i="41" a="1"/>
  <c r="H7212" i="41" a="1"/>
  <c r="H6739" i="41" a="1"/>
  <c r="H6617" i="41" a="1"/>
  <c r="H8473" i="41" a="1"/>
  <c r="H7420" i="41" a="1"/>
  <c r="H11123" i="41" a="1"/>
  <c r="H4741" i="41" a="1"/>
  <c r="H4046" i="41" a="1"/>
  <c r="H10885" i="41" a="1"/>
  <c r="H9441" i="41" a="1"/>
  <c r="H6470" i="41" a="1"/>
  <c r="H7706" i="41" a="1"/>
  <c r="H6644" i="41" a="1"/>
  <c r="H9035" i="41" a="1"/>
  <c r="H5217" i="41" a="1"/>
  <c r="H8731" i="41" a="1"/>
  <c r="H6238" i="41" a="1"/>
  <c r="H4797" i="41" a="1"/>
  <c r="H5352" i="41" a="1"/>
  <c r="H6175" i="41" a="1"/>
  <c r="H9008" i="41" a="1"/>
  <c r="H8209" i="41" a="1"/>
  <c r="H7404" i="41" a="1"/>
  <c r="H6953" i="41" a="1"/>
  <c r="H6067" i="41" a="1"/>
  <c r="H6654" i="41" a="1"/>
  <c r="H7810" i="41" a="1"/>
  <c r="H4109" i="41" a="1"/>
  <c r="H5339" i="41" a="1"/>
  <c r="H5554" i="41" a="1"/>
  <c r="H4007" i="41" a="1"/>
  <c r="H7757" i="41" a="1"/>
  <c r="H9050" i="41" a="1"/>
  <c r="H7049" i="41" a="1"/>
  <c r="H6449" i="41" a="1"/>
  <c r="H7225" i="41" a="1"/>
  <c r="H8136" i="41" a="1"/>
  <c r="H6267" i="41" a="1"/>
  <c r="H9375" i="41" a="1"/>
  <c r="H4878" i="41" a="1"/>
  <c r="H10046" i="41" a="1"/>
  <c r="H8842" i="41" a="1"/>
  <c r="H8171" i="41" a="1"/>
  <c r="H4292" i="41" a="1"/>
  <c r="H8556" i="41" a="1"/>
  <c r="H5387" i="41" a="1"/>
  <c r="H4061" i="41" a="1"/>
  <c r="H10709" i="41" a="1"/>
  <c r="H9846" i="41" a="1"/>
  <c r="H8514" i="41" a="1"/>
  <c r="H7551" i="41" a="1"/>
  <c r="H6683" i="41" a="1"/>
  <c r="H4035" i="41" a="1"/>
  <c r="H7649" i="41" a="1"/>
  <c r="H4213" i="41" a="1"/>
  <c r="H6696" i="41" a="1"/>
  <c r="H5308" i="41" a="1"/>
  <c r="H11004" i="41" a="1"/>
  <c r="H10947" i="41" a="1"/>
  <c r="H7923" i="41" a="1"/>
  <c r="H4215" i="41" a="1"/>
  <c r="H6203" i="41" a="1"/>
  <c r="H7894" i="41" a="1"/>
  <c r="H11041" i="41" a="1"/>
  <c r="H4099" i="41" a="1"/>
  <c r="H5556" i="41" a="1"/>
  <c r="H3896" i="41" a="1"/>
  <c r="H7588" i="41" a="1"/>
  <c r="H9695" i="41" a="1"/>
  <c r="H6002" i="41" a="1"/>
  <c r="H10572" i="41" a="1"/>
  <c r="H9598" i="41" a="1"/>
  <c r="H5632" i="41" a="1"/>
  <c r="H9542" i="41" a="1"/>
  <c r="H7844" i="41" a="1"/>
  <c r="H5133" i="41" a="1"/>
  <c r="H9881" i="41" a="1"/>
  <c r="H9624" i="41" a="1"/>
  <c r="H5163" i="41" a="1"/>
  <c r="H7874" i="41" a="1"/>
  <c r="H8729" i="41" a="1"/>
  <c r="H6104" i="41" a="1"/>
  <c r="H5974" i="41" a="1"/>
  <c r="H10945" i="41" a="1"/>
  <c r="H5946" i="41" a="1"/>
  <c r="H6510" i="41" a="1"/>
  <c r="H7126" i="41" a="1"/>
  <c r="H10960" i="41" a="1"/>
  <c r="H5615" i="41" a="1"/>
  <c r="H5453" i="41" a="1"/>
  <c r="H7087" i="41" a="1"/>
  <c r="H4709" i="41" a="1"/>
  <c r="H5618" i="41" a="1"/>
  <c r="H7296" i="41" a="1"/>
  <c r="H9836" i="41" a="1"/>
  <c r="H7905" i="41" a="1"/>
  <c r="H10661" i="41" a="1"/>
  <c r="H7355" i="41" a="1"/>
  <c r="H7908" i="41" a="1"/>
  <c r="H9842" i="41" a="1"/>
  <c r="H10044" i="41" a="1"/>
  <c r="H5747" i="41" a="1"/>
  <c r="H4190" i="41" a="1"/>
  <c r="H6556" i="41" a="1"/>
  <c r="H11019" i="41" a="1"/>
  <c r="H10377" i="41" a="1"/>
  <c r="H8126" i="41" a="1"/>
  <c r="H6904" i="41" a="1"/>
  <c r="H9940" i="41" a="1"/>
  <c r="H11051" i="41" a="1"/>
  <c r="H9337" i="41" a="1"/>
  <c r="H9145" i="41" a="1"/>
  <c r="H8456" i="41" a="1"/>
  <c r="H7143" i="41" a="1"/>
  <c r="H9235" i="41" a="1"/>
  <c r="H8364" i="41" a="1"/>
  <c r="H8586" i="41" a="1"/>
  <c r="H7086" i="41" a="1"/>
  <c r="H4056" i="41" a="1"/>
  <c r="H7022" i="41" a="1"/>
  <c r="H6781" i="41" a="1"/>
  <c r="H9403" i="41" a="1"/>
  <c r="H10808" i="41" a="1"/>
  <c r="H4962" i="41" a="1"/>
  <c r="H6441" i="41" a="1"/>
  <c r="H8332" i="41" a="1"/>
  <c r="H9814" i="41" a="1"/>
  <c r="H6083" i="41" a="1"/>
  <c r="H6603" i="41" a="1"/>
  <c r="H7450" i="41" a="1"/>
  <c r="H7133" i="41" a="1"/>
  <c r="H7594" i="41" a="1"/>
  <c r="H3975" i="41" a="1"/>
  <c r="H9148" i="41" a="1"/>
  <c r="H9867" i="41" a="1"/>
  <c r="H8324" i="41" a="1"/>
  <c r="H7857" i="41" a="1"/>
  <c r="H9259" i="41" a="1"/>
  <c r="H5646" i="41" a="1"/>
  <c r="H6404" i="41" a="1"/>
  <c r="H8648" i="41" a="1"/>
  <c r="H10767" i="41" a="1"/>
  <c r="H5264" i="41" a="1"/>
  <c r="H10121" i="41" a="1"/>
  <c r="H8378" i="41" a="1"/>
  <c r="H6137" i="41" a="1"/>
  <c r="H8416" i="41" a="1"/>
  <c r="H6426" i="41" a="1"/>
  <c r="H5316" i="41" a="1"/>
  <c r="H7247" i="41" a="1"/>
  <c r="H4911" i="41" a="1"/>
  <c r="H6453" i="41" a="1"/>
  <c r="H4959" i="41" a="1"/>
  <c r="H10090" i="41" a="1"/>
  <c r="H9913" i="41" a="1"/>
  <c r="H7668" i="41" a="1"/>
  <c r="H9965" i="41" a="1"/>
  <c r="H9364" i="41" a="1"/>
  <c r="H6264" i="41" a="1"/>
  <c r="H4932" i="41" a="1"/>
  <c r="H3940" i="41" a="1"/>
  <c r="H4588" i="41" a="1"/>
  <c r="H6813" i="41" a="1"/>
  <c r="H4087" i="41" a="1"/>
  <c r="H6567" i="41" a="1"/>
  <c r="H7336" i="41" a="1"/>
  <c r="H10951" i="41" a="1"/>
  <c r="H10477" i="41" a="1"/>
  <c r="H4829" i="41" a="1"/>
  <c r="H7777" i="41" a="1"/>
  <c r="H5451" i="41" a="1"/>
  <c r="H6149" i="41" a="1"/>
  <c r="H9347" i="41" a="1"/>
  <c r="H9224" i="41" a="1"/>
  <c r="H9213" i="41" a="1"/>
  <c r="H10728" i="41" a="1"/>
  <c r="H4498" i="41" a="1"/>
  <c r="H6070" i="41" a="1"/>
  <c r="H7513" i="41" a="1"/>
  <c r="H8017" i="41" a="1"/>
  <c r="H10271" i="41" a="1"/>
  <c r="H9395" i="41" a="1"/>
  <c r="H10750" i="41" a="1"/>
  <c r="H8041" i="41" a="1"/>
  <c r="H3995" i="41" a="1"/>
  <c r="H6039" i="41" a="1"/>
  <c r="H8789" i="41" a="1"/>
  <c r="H10487" i="41" a="1"/>
  <c r="H10295" i="41" a="1"/>
  <c r="H4418" i="41" a="1"/>
  <c r="H6405" i="41" a="1"/>
  <c r="H8245" i="41" a="1"/>
  <c r="H8524" i="41" a="1"/>
  <c r="H5894" i="41" a="1"/>
  <c r="H7906" i="41" a="1"/>
  <c r="H6552" i="41" a="1"/>
  <c r="H9233" i="41" a="1"/>
  <c r="H9186" i="41" a="1"/>
  <c r="H9675" i="41" a="1"/>
  <c r="H4513" i="41" a="1"/>
  <c r="H4294" i="41" a="1"/>
  <c r="H3845" i="41" a="1"/>
  <c r="H4851" i="41" a="1"/>
  <c r="H11131" i="41" a="1"/>
  <c r="H9521" i="41" a="1"/>
  <c r="H8892" i="41" a="1"/>
  <c r="H4834" i="41" a="1"/>
  <c r="H7820" i="41" a="1"/>
  <c r="H7331" i="41" a="1"/>
  <c r="H4634" i="41" a="1"/>
  <c r="H6138" i="41" a="1"/>
  <c r="H5138" i="41" a="1"/>
  <c r="H10144" i="41" a="1"/>
  <c r="H8533" i="41" a="1"/>
  <c r="H4985" i="41" a="1"/>
  <c r="H6180" i="41" a="1"/>
  <c r="H8866" i="41" a="1"/>
  <c r="H3907" i="41" a="1"/>
  <c r="H9244" i="41" a="1"/>
  <c r="H8540" i="41" a="1"/>
  <c r="H8683" i="41" a="1"/>
  <c r="H8133" i="41" a="1"/>
  <c r="H5255" i="41" a="1"/>
  <c r="H4026" i="41" a="1"/>
  <c r="H8947" i="41" a="1"/>
  <c r="H8381" i="41" a="1"/>
  <c r="H10541" i="41" a="1"/>
  <c r="H8248" i="41" a="1"/>
  <c r="H9796" i="41" a="1"/>
  <c r="H8981" i="41" a="1"/>
  <c r="H8902" i="41" a="1"/>
  <c r="H4127" i="41" a="1"/>
  <c r="H10631" i="41" a="1"/>
  <c r="H8898" i="41" a="1"/>
  <c r="H7294" i="41" a="1"/>
  <c r="H10355" i="41" a="1"/>
  <c r="H10877" i="41" a="1"/>
  <c r="H7571" i="41" a="1"/>
  <c r="H7448" i="41" a="1"/>
  <c r="H9293" i="41" a="1"/>
  <c r="H10390" i="41" a="1"/>
  <c r="H7167" i="41" a="1"/>
  <c r="H10324" i="41" a="1"/>
  <c r="H10365" i="41" a="1"/>
  <c r="H5369" i="41" a="1"/>
  <c r="H5662" i="41" a="1"/>
  <c r="H10242" i="41" a="1"/>
  <c r="H4873" i="41" a="1"/>
  <c r="H8570" i="41" a="1"/>
  <c r="H10089" i="41" a="1"/>
  <c r="H4734" i="41" a="1"/>
  <c r="H10969" i="41" a="1"/>
  <c r="H6340" i="41" a="1"/>
  <c r="H6057" i="41" a="1"/>
  <c r="H8101" i="41" a="1"/>
  <c r="H9886" i="41" a="1"/>
  <c r="H10149" i="41" a="1"/>
  <c r="H4293" i="41" a="1"/>
  <c r="H6555" i="41" a="1"/>
  <c r="H10140" i="41" a="1"/>
  <c r="H10147" i="41" a="1"/>
  <c r="H5456" i="41" a="1"/>
  <c r="H8111" i="41" a="1"/>
  <c r="H10142" i="41" a="1"/>
  <c r="H10943" i="41" a="1"/>
  <c r="H6632" i="41" a="1"/>
  <c r="H4385" i="41" a="1"/>
  <c r="H5881" i="41" a="1"/>
  <c r="H9900" i="41" a="1"/>
  <c r="H10464" i="41" a="1"/>
  <c r="H5570" i="41" a="1"/>
  <c r="H8843" i="41" a="1"/>
  <c r="H6976" i="41" a="1"/>
  <c r="H5089" i="41" a="1"/>
  <c r="H4956" i="41" a="1"/>
  <c r="H6288" i="41" a="1"/>
  <c r="H7449" i="41" a="1"/>
  <c r="H7693" i="41" a="1"/>
  <c r="H8437" i="41" a="1"/>
  <c r="H7609" i="41" a="1"/>
  <c r="H4999" i="41" a="1"/>
  <c r="H9970" i="41" a="1"/>
  <c r="H9851" i="41" a="1"/>
  <c r="H9445" i="41" a="1"/>
  <c r="H6151" i="41" a="1"/>
  <c r="H6152" i="41" a="1"/>
  <c r="H9621" i="41" a="1"/>
  <c r="H3884" i="41" a="1"/>
  <c r="H7623" i="41" a="1"/>
  <c r="H9393" i="41" a="1"/>
  <c r="H6926" i="41" a="1"/>
  <c r="H9991" i="41" a="1"/>
  <c r="H7882" i="41" a="1"/>
  <c r="H5689" i="41" a="1"/>
  <c r="H9116" i="41" a="1"/>
  <c r="H5731" i="41" a="1"/>
  <c r="H8936" i="41" a="1"/>
  <c r="H6081" i="41" a="1"/>
  <c r="H11055" i="41" a="1"/>
  <c r="H5057" i="41" a="1"/>
  <c r="H7783" i="41" a="1"/>
  <c r="H10496" i="41" a="1"/>
  <c r="H7214" i="41" a="1"/>
  <c r="H7413" i="41" a="1"/>
  <c r="H4728" i="41" a="1"/>
  <c r="H5278" i="41" a="1"/>
  <c r="H8366" i="41" a="1"/>
  <c r="H9026" i="41" a="1"/>
  <c r="H4158" i="41" a="1"/>
  <c r="H10739" i="41" a="1"/>
  <c r="H8338" i="41" a="1"/>
  <c r="H6780" i="41" a="1"/>
  <c r="H8213" i="41" a="1"/>
  <c r="H7392" i="41" a="1"/>
  <c r="H7527" i="41" a="1"/>
  <c r="H8546" i="41" a="1"/>
  <c r="H9746" i="41" a="1"/>
  <c r="H8867" i="41" a="1"/>
  <c r="H10392" i="41" a="1"/>
  <c r="H9641" i="41" a="1"/>
  <c r="H9018" i="41" a="1"/>
  <c r="H7396" i="41" a="1"/>
  <c r="H7768" i="41" a="1"/>
  <c r="H8506" i="41" a="1"/>
  <c r="H10785" i="41" a="1"/>
  <c r="H10669" i="41" a="1"/>
  <c r="H6035" i="41" a="1"/>
  <c r="H8499" i="41" a="1"/>
  <c r="H6923" i="41" a="1"/>
  <c r="H4122" i="41" a="1"/>
  <c r="H6606" i="41" a="1"/>
  <c r="H4752" i="41" a="1"/>
  <c r="H9511" i="41" a="1"/>
  <c r="H5616" i="41" a="1"/>
  <c r="H6159" i="41" a="1"/>
  <c r="H9685" i="41" a="1"/>
  <c r="H9136" i="41" a="1"/>
  <c r="H9566" i="41" a="1"/>
  <c r="H8275" i="41" a="1"/>
  <c r="H10200" i="41" a="1"/>
  <c r="H5806" i="41" a="1"/>
  <c r="H4658" i="41" a="1"/>
  <c r="H6796" i="41" a="1"/>
  <c r="H8889" i="41" a="1"/>
  <c r="H5105" i="41" a="1"/>
  <c r="H5952" i="41" a="1"/>
  <c r="H4401" i="41" a="1"/>
  <c r="H8611" i="41" a="1"/>
  <c r="H4243" i="41" a="1"/>
  <c r="H6033" i="41" a="1"/>
  <c r="H3982" i="41" a="1"/>
  <c r="H9282" i="41" a="1"/>
  <c r="H3993" i="41" a="1"/>
  <c r="H7889" i="41" a="1"/>
  <c r="H5487" i="41" a="1"/>
  <c r="H4437" i="41" a="1"/>
  <c r="H4976" i="41" a="1"/>
  <c r="H4578" i="41" a="1"/>
  <c r="H4720" i="41" a="1"/>
  <c r="H4329" i="41" a="1"/>
  <c r="H7841" i="41" a="1"/>
  <c r="H5293" i="41" a="1"/>
  <c r="H9454" i="41" a="1"/>
  <c r="H8826" i="41" a="1"/>
  <c r="H9093" i="41" a="1"/>
  <c r="H10084" i="41" a="1"/>
  <c r="H8482" i="41" a="1"/>
  <c r="H7994" i="41" a="1"/>
  <c r="H10097" i="41" a="1"/>
  <c r="H4649" i="41" a="1"/>
  <c r="H9360" i="41" a="1"/>
  <c r="H9555" i="41" a="1"/>
  <c r="H5342" i="41" a="1"/>
  <c r="H6822" i="41" a="1"/>
  <c r="H10401" i="41" a="1"/>
  <c r="H4343" i="41" a="1"/>
  <c r="H8331" i="41" a="1"/>
  <c r="H4889" i="41" a="1"/>
  <c r="H5535" i="41" a="1"/>
  <c r="H7068" i="41" a="1"/>
  <c r="H4048" i="41" a="1"/>
  <c r="H3976" i="41" a="1"/>
  <c r="H4545" i="41" a="1"/>
  <c r="H8962" i="41" a="1"/>
  <c r="H6243" i="41" a="1"/>
  <c r="H8088" i="41" a="1"/>
  <c r="H6006" i="41" a="1"/>
  <c r="H7182" i="41" a="1"/>
  <c r="H5706" i="41" a="1"/>
  <c r="H10333" i="41" a="1"/>
  <c r="H4345" i="41" a="1"/>
  <c r="H6689" i="41" a="1"/>
  <c r="H7763" i="41" a="1"/>
  <c r="H9386" i="41" a="1"/>
  <c r="H8597" i="41" a="1"/>
  <c r="H6201" i="41" a="1"/>
  <c r="H8203" i="41" a="1"/>
  <c r="H9689" i="41" a="1"/>
  <c r="H10811" i="41" a="1"/>
  <c r="H9659" i="41" a="1"/>
  <c r="H6634" i="41" a="1"/>
  <c r="H8255" i="41" a="1"/>
  <c r="H7278" i="41" a="1"/>
  <c r="H10850" i="41" a="1"/>
  <c r="H5752" i="41" a="1"/>
  <c r="H3903" i="41" a="1"/>
  <c r="H5427" i="41" a="1"/>
  <c r="H9165" i="41" a="1"/>
  <c r="H9572" i="41" a="1"/>
  <c r="H9237" i="41" a="1"/>
  <c r="H6173" i="41" a="1"/>
  <c r="H4685" i="41" a="1"/>
  <c r="H8825" i="41" a="1"/>
  <c r="H5775" i="41" a="1"/>
  <c r="H10753" i="41" a="1"/>
  <c r="H4311" i="41" a="1"/>
  <c r="H4177" i="41" a="1"/>
  <c r="H5626" i="41" a="1"/>
  <c r="H4983" i="41" a="1"/>
  <c r="H7130" i="41" a="1"/>
  <c r="H4662" i="41" a="1"/>
  <c r="H7124" i="41" a="1"/>
  <c r="H7114" i="41" a="1"/>
  <c r="H5780" i="41" a="1"/>
  <c r="H7978" i="41" a="1"/>
  <c r="H6949" i="41" a="1"/>
  <c r="H4238" i="41" a="1"/>
  <c r="H7653" i="41" a="1"/>
  <c r="H3880" i="41" a="1"/>
  <c r="H10212" i="41" a="1"/>
  <c r="H9634" i="41" a="1"/>
  <c r="H4469" i="41" a="1"/>
  <c r="H8021" i="41" a="1"/>
  <c r="H7187" i="41" a="1"/>
  <c r="H4264" i="41" a="1"/>
  <c r="H5029" i="41" a="1"/>
  <c r="H6220" i="41" a="1"/>
  <c r="H4116" i="41" a="1"/>
  <c r="H8137" i="41" a="1"/>
  <c r="H6927" i="41" a="1"/>
  <c r="H6748" i="41" a="1"/>
  <c r="H7227" i="41" a="1"/>
  <c r="H10890" i="41" a="1"/>
  <c r="H7137" i="41" a="1"/>
  <c r="H9775" i="41" a="1"/>
  <c r="H9950" i="41" a="1"/>
  <c r="H7213" i="41" a="1"/>
  <c r="H8022" i="41" a="1"/>
  <c r="H5167" i="41" a="1"/>
  <c r="H7963" i="41" a="1"/>
  <c r="H5184" i="41" a="1"/>
  <c r="H10655" i="41" a="1"/>
  <c r="H6998" i="41" a="1"/>
  <c r="H8337" i="41" a="1"/>
  <c r="H7792" i="41" a="1"/>
  <c r="H4091" i="41" a="1"/>
  <c r="H7380" i="41" a="1"/>
  <c r="H5705" i="41" a="1"/>
  <c r="H7349" i="41" a="1"/>
  <c r="H5700" i="41" a="1"/>
  <c r="H8647" i="41" a="1"/>
  <c r="H4646" i="41" a="1"/>
  <c r="H6427" i="41" a="1"/>
  <c r="H10071" i="41" a="1"/>
  <c r="H5809" i="41" a="1"/>
  <c r="H10018" i="41" a="1"/>
  <c r="H3830" i="41" a="1"/>
  <c r="H8098" i="41" a="1"/>
  <c r="H7365" i="41" a="1"/>
  <c r="H6767" i="41" a="1"/>
  <c r="H10527" i="41" a="1"/>
  <c r="H10024" i="41" a="1"/>
  <c r="H5908" i="41" a="1"/>
  <c r="H6179" i="41" a="1"/>
  <c r="H8562" i="41" a="1"/>
  <c r="H9199" i="41" a="1"/>
  <c r="H11008" i="41" a="1"/>
  <c r="H3977" i="41" a="1"/>
  <c r="H7189" i="41" a="1"/>
  <c r="H8114" i="41" a="1"/>
  <c r="H5799" i="41" a="1"/>
  <c r="H4848" i="41" a="1"/>
  <c r="H7907" i="41" a="1"/>
  <c r="H5760" i="41" a="1"/>
  <c r="H10440" i="41" a="1"/>
  <c r="H6762" i="41" a="1"/>
  <c r="H7672" i="41" a="1"/>
  <c r="H7650" i="41" a="1"/>
  <c r="H9510" i="41" a="1"/>
  <c r="H5532" i="41" a="1"/>
  <c r="H10378" i="41" a="1"/>
  <c r="H5279" i="41" a="1"/>
  <c r="H10550" i="41" a="1"/>
  <c r="H5140" i="41" a="1"/>
  <c r="H8672" i="41" a="1"/>
  <c r="H9599" i="41" a="1"/>
  <c r="H4285" i="41" a="1"/>
  <c r="H5260" i="41" a="1"/>
  <c r="H10439" i="41" a="1"/>
  <c r="H9848" i="41" a="1"/>
  <c r="H11129" i="41" a="1"/>
  <c r="H10909" i="41" a="1"/>
  <c r="H4587" i="41" a="1"/>
  <c r="H4363" i="41" a="1"/>
  <c r="H9573" i="41" a="1"/>
  <c r="H8622" i="41" a="1"/>
  <c r="H8691" i="41" a="1"/>
  <c r="H8764" i="41" a="1"/>
  <c r="H8052" i="41" a="1"/>
  <c r="H6363" i="41" a="1"/>
  <c r="H9079" i="41" a="1"/>
  <c r="H10098" i="41" a="1"/>
  <c r="H5955" i="41" a="1"/>
  <c r="H10404" i="41" a="1"/>
  <c r="H7807" i="41" a="1"/>
  <c r="H3847" i="41" a="1"/>
  <c r="H4342" i="41" a="1"/>
  <c r="H4712" i="41" a="1"/>
  <c r="H5214" i="41" a="1"/>
  <c r="H5714" i="41" a="1"/>
  <c r="H8748" i="41" a="1"/>
  <c r="H10004" i="41" a="1"/>
  <c r="H6163" i="41" a="1"/>
  <c r="H10574" i="41" a="1"/>
  <c r="H4000" i="41" a="1"/>
  <c r="H7256" i="41" a="1"/>
  <c r="H10308" i="41" a="1"/>
  <c r="H5725" i="41" a="1"/>
  <c r="H5442" i="41" a="1"/>
  <c r="H9121" i="41" a="1"/>
  <c r="H7441" i="41" a="1"/>
  <c r="H9611" i="41" a="1"/>
  <c r="H4739" i="41" a="1"/>
  <c r="H4349" i="41" a="1"/>
  <c r="H6735" i="41" a="1"/>
  <c r="H11111" i="41" a="1"/>
  <c r="H7060" i="41" a="1"/>
  <c r="H8264" i="41" a="1"/>
  <c r="H9299" i="41" a="1"/>
  <c r="H4299" i="41" a="1"/>
  <c r="H6601" i="41" a="1"/>
  <c r="H8782" i="41" a="1"/>
  <c r="H9639" i="41" a="1"/>
  <c r="H4812" i="41" a="1"/>
  <c r="H6484" i="41" a="1"/>
  <c r="H9489" i="41" a="1"/>
  <c r="H8007" i="41" a="1"/>
  <c r="H9214" i="41" a="1"/>
  <c r="H6691" i="41" a="1"/>
  <c r="H4199" i="41" a="1"/>
  <c r="H7584" i="41" a="1"/>
  <c r="H5745" i="41" a="1"/>
  <c r="H7885" i="41" a="1"/>
  <c r="H5648" i="41" a="1"/>
  <c r="H8776" i="41" a="1"/>
  <c r="H9211" i="41" a="1"/>
  <c r="H6333" i="41" a="1"/>
  <c r="H5259" i="41" a="1"/>
  <c r="H8163" i="41" a="1"/>
  <c r="H3844" i="41" a="1"/>
  <c r="H5087" i="41" a="1"/>
  <c r="H10146" i="41" a="1"/>
  <c r="H4458" i="41" a="1"/>
  <c r="H9183" i="41" a="1"/>
  <c r="H8333" i="41" a="1"/>
  <c r="H9884" i="41" a="1"/>
  <c r="H6489" i="41" a="1"/>
  <c r="H6216" i="41" a="1"/>
  <c r="H9361" i="41" a="1"/>
  <c r="H8147" i="41" a="1"/>
  <c r="H9481" i="41" a="1"/>
  <c r="H5652" i="41" a="1"/>
  <c r="H5233" i="41" a="1"/>
  <c r="H5174" i="41" a="1"/>
  <c r="H4805" i="41" a="1"/>
  <c r="H6924" i="41" a="1"/>
  <c r="H5834" i="41" a="1"/>
  <c r="H9703" i="41" a="1"/>
  <c r="H10053" i="41" a="1"/>
  <c r="H4707" i="41" a="1"/>
  <c r="H4535" i="41" a="1"/>
  <c r="H4465" i="41" a="1"/>
  <c r="H9478" i="41" a="1"/>
  <c r="H4318" i="41" a="1"/>
  <c r="H5538" i="41" a="1"/>
  <c r="H7742" i="41" a="1"/>
  <c r="H10532" i="41" a="1"/>
  <c r="H5873" i="41" a="1"/>
  <c r="H6882" i="41" a="1"/>
  <c r="H5424" i="41" a="1"/>
  <c r="H9248" i="41" a="1"/>
  <c r="H4978" i="41" a="1"/>
  <c r="H6962" i="41" a="1"/>
  <c r="H8746" i="41" a="1"/>
  <c r="H4509" i="41" a="1"/>
  <c r="H5197" i="41" a="1"/>
  <c r="H6419" i="41" a="1"/>
  <c r="H10371" i="41" a="1"/>
  <c r="H5667" i="41" a="1"/>
  <c r="H7926" i="41" a="1"/>
  <c r="H6575" i="41" a="1"/>
  <c r="H6294" i="41" a="1"/>
  <c r="H7605" i="41" a="1"/>
  <c r="H4167" i="41" a="1"/>
  <c r="H4471" i="41" a="1"/>
  <c r="H7488" i="41" a="1"/>
  <c r="H7637" i="41" a="1"/>
  <c r="H6680" i="41" a="1"/>
  <c r="H9011" i="41" a="1"/>
  <c r="H6166" i="41" a="1"/>
  <c r="H6792" i="41" a="1"/>
  <c r="H11124" i="41" a="1"/>
  <c r="H6589" i="41" a="1"/>
  <c r="H7912" i="41" a="1"/>
  <c r="H5643" i="41" a="1"/>
  <c r="H7328" i="41" a="1"/>
  <c r="H8146" i="41" a="1"/>
  <c r="H8837" i="41" a="1"/>
  <c r="H7658" i="41" a="1"/>
  <c r="H5015" i="41" a="1"/>
  <c r="H7058" i="41" a="1"/>
  <c r="H5803" i="41" a="1"/>
  <c r="H9863" i="41" a="1"/>
  <c r="H8131" i="41" a="1"/>
  <c r="H5567" i="41" a="1"/>
  <c r="H9086" i="41" a="1"/>
  <c r="H6073" i="41" a="1"/>
  <c r="H4394" i="41" a="1"/>
  <c r="H7713" i="41" a="1"/>
  <c r="H6129" i="41" a="1"/>
  <c r="H9864" i="41" a="1"/>
  <c r="H4255" i="41" a="1"/>
  <c r="H4320" i="41" a="1"/>
  <c r="H10305" i="41" a="1"/>
  <c r="H6266" i="41" a="1"/>
  <c r="H5971" i="41" a="1"/>
  <c r="H6590" i="41" a="1"/>
  <c r="H10490" i="41" a="1"/>
  <c r="H11017" i="41" a="1"/>
  <c r="H5743" i="41" a="1"/>
  <c r="H8847" i="41" a="1"/>
  <c r="H6113" i="41" a="1"/>
  <c r="H8375" i="41" a="1"/>
  <c r="H8727" i="41" a="1"/>
  <c r="H7716" i="41" a="1"/>
  <c r="H8953" i="41" a="1"/>
  <c r="H9515" i="41" a="1"/>
  <c r="H8725" i="41" a="1"/>
  <c r="H6939" i="41" a="1"/>
  <c r="H7486" i="41" a="1"/>
  <c r="H8598" i="41" a="1"/>
  <c r="H6336" i="41" a="1"/>
  <c r="H5182" i="41" a="1"/>
  <c r="H10264" i="41" a="1"/>
  <c r="H7510" i="41" a="1"/>
  <c r="H9849" i="41" a="1"/>
  <c r="H6479" i="41" a="1"/>
  <c r="H8834" i="41" a="1"/>
  <c r="H10991" i="41" a="1"/>
  <c r="H11134" i="41" a="1"/>
  <c r="H9508" i="41" a="1"/>
  <c r="H3944" i="41" a="1"/>
  <c r="H10755" i="41" a="1"/>
  <c r="H4257" i="41" a="1"/>
  <c r="H6374" i="41" a="1"/>
  <c r="H9543" i="41" a="1"/>
  <c r="H9527" i="41" a="1"/>
  <c r="H6016" i="41" a="1"/>
  <c r="H6367" i="41" a="1"/>
  <c r="H6400" i="41" a="1"/>
  <c r="H4926" i="41" a="1"/>
  <c r="H7381" i="41" a="1"/>
  <c r="H7416" i="41" a="1"/>
  <c r="H9871" i="41" a="1"/>
  <c r="H9926" i="41" a="1"/>
  <c r="H10889" i="41" a="1"/>
  <c r="H6687" i="41" a="1"/>
  <c r="H10814" i="41" a="1"/>
  <c r="H10738" i="41" a="1"/>
  <c r="H7048" i="41" a="1"/>
  <c r="H6940" i="41" a="1"/>
  <c r="H5297" i="41" a="1"/>
  <c r="H4422" i="41" a="1"/>
  <c r="H6074" i="41" a="1"/>
  <c r="H8379" i="41" a="1"/>
  <c r="H8492" i="41" a="1"/>
  <c r="H7891" i="41" a="1"/>
  <c r="H8993" i="41" a="1"/>
  <c r="H4769" i="41" a="1"/>
  <c r="H10963" i="41" a="1"/>
  <c r="H6586" i="41" a="1"/>
  <c r="H4217" i="41" a="1"/>
  <c r="H10101" i="41" a="1"/>
  <c r="H7228" i="41" a="1"/>
  <c r="H5707" i="41" a="1"/>
  <c r="H10517" i="41" a="1"/>
  <c r="H7353" i="41" a="1"/>
  <c r="H5097" i="41" a="1"/>
  <c r="H6215" i="41" a="1"/>
  <c r="H6581" i="41" a="1"/>
  <c r="H6935" i="41" a="1"/>
  <c r="H9536" i="41" a="1"/>
  <c r="H5687" i="41" a="1"/>
  <c r="H8442" i="41" a="1"/>
  <c r="H9226" i="41" a="1"/>
  <c r="H9724" i="41" a="1"/>
  <c r="H7720" i="41" a="1"/>
  <c r="H4508" i="41" a="1"/>
  <c r="H9662" i="41" a="1"/>
  <c r="H10074" i="41" a="1"/>
  <c r="H8741" i="41" a="1"/>
  <c r="H3963" i="41" a="1"/>
  <c r="H7787" i="41" a="1"/>
  <c r="H10434" i="41" a="1"/>
  <c r="H11033" i="41" a="1"/>
  <c r="H10584" i="41" a="1"/>
  <c r="H5721" i="41" a="1"/>
  <c r="H5407" i="41" a="1"/>
  <c r="H10718" i="41" a="1"/>
  <c r="H8139" i="41" a="1"/>
  <c r="H6287" i="41" a="1"/>
  <c r="H9194" i="41" a="1"/>
  <c r="H4763" i="41" a="1"/>
  <c r="H4030" i="41" a="1"/>
  <c r="H9498" i="41" a="1"/>
  <c r="H6863" i="41" a="1"/>
  <c r="H5581" i="41" a="1"/>
  <c r="H4432" i="41" a="1"/>
  <c r="H7310" i="41" a="1"/>
  <c r="H5143" i="41" a="1"/>
  <c r="H6661" i="41" a="1"/>
  <c r="H9045" i="41" a="1"/>
  <c r="H7463" i="41" a="1"/>
  <c r="H4123" i="41" a="1"/>
  <c r="H7192" i="41" a="1"/>
  <c r="H6358" i="41" a="1"/>
  <c r="H7881" i="41" a="1"/>
  <c r="H10802" i="41" a="1"/>
  <c r="H10956" i="41" a="1"/>
  <c r="H7760" i="41" a="1"/>
  <c r="H6024" i="41" a="1"/>
  <c r="H9336" i="41" a="1"/>
  <c r="H9976" i="41" a="1"/>
  <c r="H4811" i="41" a="1"/>
  <c r="H9977" i="41" a="1"/>
  <c r="H10058" i="41" a="1"/>
  <c r="H9786" i="41" a="1"/>
  <c r="H4464" i="41" a="1"/>
  <c r="H3957" i="41" a="1"/>
  <c r="H5464" i="41" a="1"/>
  <c r="H6068" i="41" a="1"/>
  <c r="H4040" i="41" a="1"/>
  <c r="H7249" i="41" a="1"/>
  <c r="H7065" i="41" a="1"/>
  <c r="H8906" i="41" a="1"/>
  <c r="H4755" i="41" a="1"/>
  <c r="H8312" i="41" a="1"/>
  <c r="H5437" i="41" a="1"/>
  <c r="H4241" i="41" a="1"/>
  <c r="H8398" i="41" a="1"/>
  <c r="H8915" i="41" a="1"/>
  <c r="H4629" i="41" a="1"/>
  <c r="H9284" i="41" a="1"/>
  <c r="H4820" i="41" a="1"/>
  <c r="H4590" i="41" a="1"/>
  <c r="H7477" i="41" a="1"/>
  <c r="H10278" i="41" a="1"/>
  <c r="H8181" i="41" a="1"/>
  <c r="H8359" i="41" a="1"/>
  <c r="H4129" i="41" a="1"/>
  <c r="H7508" i="41" a="1"/>
  <c r="H7008" i="41" a="1"/>
  <c r="H4495" i="41" a="1"/>
  <c r="H8986" i="41" a="1"/>
  <c r="H11026" i="41" a="1"/>
  <c r="H9684" i="41" a="1"/>
  <c r="H5438" i="41" a="1"/>
  <c r="H4800" i="41" a="1"/>
  <c r="H4068" i="41" a="1"/>
  <c r="H5388" i="41" a="1"/>
  <c r="H8170" i="41" a="1"/>
  <c r="H5023" i="41" a="1"/>
  <c r="H5585" i="41" a="1"/>
  <c r="H5177" i="41" a="1"/>
  <c r="H10461" i="41" a="1"/>
  <c r="H10342" i="41" a="1"/>
  <c r="H4701" i="41" a="1"/>
  <c r="H7745" i="41" a="1"/>
  <c r="H7516" i="41" a="1"/>
  <c r="H3939" i="41" a="1"/>
  <c r="H8122" i="41" a="1"/>
  <c r="H10179" i="41" a="1"/>
  <c r="H5546" i="41" a="1"/>
  <c r="H6847" i="41" a="1"/>
  <c r="H5213" i="41" a="1"/>
  <c r="H7909" i="41" a="1"/>
  <c r="H5621" i="41" a="1"/>
  <c r="H8910" i="41" a="1"/>
  <c r="H5269" i="41" a="1"/>
  <c r="H6322" i="41" a="1"/>
  <c r="H4919" i="41" a="1"/>
  <c r="H6119" i="41" a="1"/>
  <c r="H7235" i="41" a="1"/>
  <c r="H6308" i="41" a="1"/>
  <c r="H7521" i="41" a="1"/>
  <c r="H10455" i="41" a="1"/>
  <c r="H10599" i="41" a="1"/>
  <c r="H4175" i="41" a="1"/>
  <c r="H8452" i="41" a="1"/>
  <c r="H6450" i="41" a="1"/>
  <c r="H4814" i="41" a="1"/>
  <c r="H7030" i="41" a="1"/>
  <c r="H7547" i="41" a="1"/>
  <c r="H10804" i="41" a="1"/>
  <c r="H6832" i="41" a="1"/>
  <c r="H4086" i="41" a="1"/>
  <c r="H6604" i="41" a="1"/>
  <c r="H3824" i="41" a="1"/>
  <c r="H7991" i="41" a="1"/>
  <c r="H11116" i="41" a="1"/>
  <c r="H10235" i="41" a="1"/>
  <c r="H9118" i="41" a="1"/>
  <c r="H11062" i="41" a="1"/>
  <c r="H10965" i="41" a="1"/>
  <c r="H6920" i="41" a="1"/>
  <c r="H8539" i="41" a="1"/>
  <c r="H5347" i="41" a="1"/>
  <c r="H9242" i="41" a="1"/>
  <c r="H9374" i="41" a="1"/>
  <c r="H4831" i="41" a="1"/>
  <c r="H8072" i="41" a="1"/>
  <c r="H6666" i="41" a="1"/>
  <c r="H10923" i="41" a="1"/>
  <c r="H6645" i="41" a="1"/>
  <c r="H6633" i="41" a="1"/>
  <c r="H9113" i="41" a="1"/>
  <c r="H7775" i="41" a="1"/>
  <c r="H6859" i="41" a="1"/>
  <c r="H6009" i="41" a="1"/>
  <c r="H10560" i="41" a="1"/>
  <c r="H8121" i="41" a="1"/>
  <c r="H5470" i="41" a="1"/>
  <c r="H8861" i="41" a="1"/>
  <c r="H8373" i="41" a="1"/>
  <c r="H8621" i="41" a="1"/>
  <c r="H6977" i="41" a="1"/>
  <c r="H7804" i="41" a="1"/>
  <c r="H5930" i="41" a="1"/>
  <c r="H4920" i="41" a="1"/>
  <c r="H11044" i="41" a="1"/>
  <c r="H4564" i="41" a="1"/>
  <c r="H10051" i="41" a="1"/>
  <c r="H7980" i="41" a="1"/>
  <c r="H4678" i="41" a="1"/>
  <c r="H6204" i="41" a="1"/>
  <c r="H11060" i="41" a="1"/>
  <c r="H9551" i="41" a="1"/>
  <c r="H3886" i="41" a="1"/>
  <c r="H5149" i="41" a="1"/>
  <c r="H6736" i="41" a="1"/>
  <c r="H8927" i="41" a="1"/>
  <c r="H7572" i="41" a="1"/>
  <c r="H10545" i="41" a="1"/>
  <c r="H10017" i="41" a="1"/>
  <c r="H5119" i="41" a="1"/>
  <c r="H4974" i="41" a="1"/>
  <c r="H8932" i="41" a="1"/>
  <c r="H10509" i="41" a="1"/>
  <c r="H9861" i="41" a="1"/>
  <c r="H10616" i="41" a="1"/>
  <c r="H5055" i="41" a="1"/>
  <c r="H7179" i="41" a="1"/>
  <c r="H11135" i="41" a="1"/>
  <c r="H4963" i="41" a="1"/>
  <c r="H4497" i="41" a="1"/>
  <c r="H5605" i="41" a="1"/>
  <c r="H5345" i="41" a="1"/>
  <c r="H6950" i="41" a="1"/>
  <c r="H9128" i="41" a="1"/>
  <c r="H9645" i="41" a="1"/>
  <c r="H11037" i="41" a="1"/>
  <c r="H8632" i="41" a="1"/>
  <c r="H11013" i="41" a="1"/>
  <c r="H8678" i="41" a="1"/>
  <c r="H8067" i="41" a="1"/>
  <c r="H10671" i="41" a="1"/>
  <c r="H5856" i="41" a="1"/>
  <c r="H10597" i="41" a="1"/>
  <c r="H11080" i="41" a="1"/>
  <c r="H8583" i="41" a="1"/>
  <c r="H8424" i="41" a="1"/>
  <c r="H8503" i="41" a="1"/>
  <c r="H9164" i="41" a="1"/>
  <c r="H6593" i="41" a="1"/>
  <c r="H3841" i="41" a="1"/>
  <c r="H8666" i="41" a="1"/>
  <c r="H9005" i="41" a="1"/>
  <c r="H8894" i="41" a="1"/>
  <c r="H6811" i="41" a="1"/>
  <c r="H8872" i="41" a="1"/>
  <c r="H8868" i="41" a="1"/>
  <c r="H9368" i="41" a="1"/>
  <c r="H4426" i="41" a="1"/>
  <c r="H10426" i="41" a="1"/>
  <c r="H3911" i="41" a="1"/>
  <c r="H6387" i="41" a="1"/>
  <c r="H4626" i="41" a="1"/>
  <c r="H8501" i="41" a="1"/>
  <c r="H9534" i="41" a="1"/>
  <c r="H3916" i="41" a="1"/>
  <c r="H5093" i="41" a="1"/>
  <c r="H10045" i="41" a="1"/>
  <c r="H10940" i="41" a="1"/>
  <c r="H6577" i="41" a="1"/>
  <c r="H3878" i="41" a="1"/>
  <c r="H7195" i="41" a="1"/>
  <c r="H9942" i="41" a="1"/>
  <c r="H8227" i="41" a="1"/>
  <c r="H4727" i="41" a="1"/>
  <c r="H9087" i="41" a="1"/>
  <c r="H4328" i="41" a="1"/>
  <c r="H6139" i="41" a="1"/>
  <c r="H5418" i="41" a="1"/>
  <c r="H4216" i="41" a="1"/>
  <c r="H8069" i="41" a="1"/>
  <c r="H3853" i="41" a="1"/>
  <c r="H5116" i="41" a="1"/>
  <c r="H7949" i="41" a="1"/>
  <c r="H10932" i="41" a="1"/>
  <c r="H8308" i="41" a="1"/>
  <c r="H5069" i="41" a="1"/>
  <c r="H6353" i="41" a="1"/>
  <c r="H8519" i="41" a="1"/>
  <c r="H7866" i="41" a="1"/>
  <c r="H9502" i="41" a="1"/>
  <c r="H10860" i="41" a="1"/>
  <c r="H4218" i="41" a="1"/>
  <c r="H9424" i="41" a="1"/>
  <c r="H4818" i="41" a="1"/>
  <c r="H7279" i="41" a="1"/>
  <c r="H4576" i="41" a="1"/>
  <c r="H9310" i="41" a="1"/>
  <c r="H4673" i="41" a="1"/>
  <c r="H3818" i="41" a="1"/>
  <c r="H4879" i="41" a="1"/>
  <c r="H9872" i="41" a="1"/>
  <c r="H6446" i="41" a="1"/>
  <c r="H10607" i="41" a="1"/>
  <c r="H6709" i="41" a="1"/>
  <c r="H10519" i="41" a="1"/>
  <c r="H4791" i="41" a="1"/>
  <c r="H10651" i="41" a="1"/>
  <c r="H10194" i="41" a="1"/>
  <c r="H8034" i="41" a="1"/>
  <c r="H5589" i="41" a="1"/>
  <c r="H5169" i="41" a="1"/>
  <c r="H10727" i="41" a="1"/>
  <c r="H8301" i="41" a="1"/>
  <c r="H4606" i="41" a="1"/>
  <c r="H5262" i="41" a="1"/>
  <c r="H4939" i="41" a="1"/>
  <c r="H7178" i="41" a="1"/>
  <c r="H10260" i="41" a="1"/>
  <c r="H5160" i="41" a="1"/>
  <c r="H10985" i="41" a="1"/>
  <c r="H4558" i="41" a="1"/>
  <c r="H5100" i="41" a="1"/>
  <c r="H7201" i="41" a="1"/>
  <c r="H6956" i="41" a="1"/>
  <c r="H10287" i="41" a="1"/>
  <c r="H9538" i="41" a="1"/>
  <c r="H4633" i="41" a="1"/>
  <c r="H5519" i="41" a="1"/>
  <c r="H4964" i="41" a="1"/>
  <c r="H5227" i="41" a="1"/>
  <c r="H10975" i="41" a="1"/>
  <c r="H4066" i="41" a="1"/>
  <c r="H9688" i="41" a="1"/>
  <c r="H5035" i="41" a="1"/>
  <c r="H11106" i="41" a="1"/>
  <c r="H10748" i="41" a="1"/>
  <c r="H6436" i="41" a="1"/>
  <c r="H9933" i="41" a="1"/>
  <c r="H10108" i="41" a="1"/>
  <c r="H5446" i="41" a="1"/>
  <c r="H5816" i="41" a="1"/>
  <c r="H8637" i="41" a="1"/>
  <c r="H4714" i="41" a="1"/>
  <c r="H6031" i="41" a="1"/>
  <c r="H5604" i="41" a="1"/>
  <c r="H8937" i="41" a="1"/>
  <c r="H4541" i="41" a="1"/>
  <c r="H8625" i="41" a="1"/>
  <c r="H6004" i="41" a="1"/>
  <c r="H8297" i="41" a="1"/>
  <c r="H8634" i="41" a="1"/>
  <c r="H4300" i="41" a="1"/>
  <c r="H11010" i="41" a="1"/>
  <c r="H4522" i="41" a="1"/>
  <c r="H7762" i="41" a="1"/>
  <c r="H9001" i="41" a="1"/>
  <c r="H9271" i="41" a="1"/>
  <c r="H10642" i="41" a="1"/>
  <c r="H7737" i="41" a="1"/>
  <c r="H9167" i="41" a="1"/>
  <c r="H5203" i="41" a="1"/>
  <c r="H5348" i="41" a="1"/>
  <c r="H8971" i="41" a="1"/>
  <c r="H4748" i="41" a="1"/>
  <c r="H6711" i="41" a="1"/>
  <c r="H8001" i="41" a="1"/>
  <c r="H8436" i="41" a="1"/>
  <c r="H10239" i="41" a="1"/>
  <c r="H8355" i="41" a="1"/>
  <c r="H10626" i="41" a="1"/>
  <c r="H4776" i="41" a="1"/>
  <c r="H4303" i="41" a="1"/>
  <c r="H5325" i="41" a="1"/>
  <c r="H5779" i="41" a="1"/>
  <c r="H10968" i="41" a="1"/>
  <c r="H5890" i="41" a="1"/>
  <c r="H7832" i="41" a="1"/>
  <c r="H8097" i="41" a="1"/>
  <c r="H9247" i="41" a="1"/>
  <c r="H5351" i="41" a="1"/>
  <c r="H5871" i="41" a="1"/>
  <c r="H10687" i="41" a="1"/>
  <c r="H4615" i="41" a="1"/>
  <c r="H10953" i="41" a="1"/>
  <c r="H8450" i="41" a="1"/>
  <c r="H6626" i="41" a="1"/>
  <c r="H8360" i="41" a="1"/>
  <c r="H4704" i="41" a="1"/>
  <c r="H4382" i="41" a="1"/>
  <c r="H6894" i="41" a="1"/>
  <c r="H10171" i="41" a="1"/>
  <c r="H10405" i="41" a="1"/>
  <c r="H7487" i="41" a="1"/>
  <c r="H3820" i="41" a="1"/>
  <c r="H10005" i="41" a="1"/>
  <c r="H7018" i="41" a="1"/>
  <c r="H5595" i="41" a="1"/>
  <c r="H5193" i="41" a="1"/>
  <c r="H5594" i="41" a="1"/>
  <c r="H10418" i="41" a="1"/>
  <c r="H4856" i="41" a="1"/>
  <c r="H7754" i="41" a="1"/>
  <c r="H5785" i="41" a="1"/>
  <c r="H10470" i="41" a="1"/>
  <c r="H8908" i="41" a="1"/>
  <c r="H5655" i="41" a="1"/>
  <c r="H5301" i="41" a="1"/>
  <c r="H4786" i="41" a="1"/>
  <c r="H8014" i="41" a="1"/>
  <c r="H8344" i="41" a="1"/>
  <c r="H4986" i="41" a="1"/>
  <c r="H4389" i="41" a="1"/>
  <c r="H7113" i="41" a="1"/>
  <c r="H4583" i="41" a="1"/>
  <c r="H6003" i="41" a="1"/>
  <c r="H8251" i="41" a="1"/>
  <c r="H8065" i="41" a="1"/>
  <c r="H5682" i="41" a="1"/>
  <c r="H4844" i="41" a="1"/>
  <c r="H6774" i="41" a="1"/>
  <c r="H5468" i="41" a="1"/>
  <c r="H6605" i="41" a="1"/>
  <c r="H5784" i="41" a="1"/>
  <c r="H9951" i="41" a="1"/>
  <c r="H10587" i="41" a="1"/>
  <c r="H4559" i="41" a="1"/>
  <c r="H6713" i="41" a="1"/>
  <c r="H9869" i="41" a="1"/>
  <c r="H4338" i="41" a="1"/>
  <c r="H6518" i="41" a="1"/>
  <c r="H9930" i="41" a="1"/>
  <c r="H7447" i="41" a="1"/>
  <c r="H5178" i="41" a="1"/>
  <c r="H6561" i="41" a="1"/>
  <c r="H10869" i="41" a="1"/>
  <c r="H8983" i="41" a="1"/>
  <c r="H6302" i="41" a="1"/>
  <c r="H8931" i="41" a="1"/>
  <c r="H5435" i="41" a="1"/>
  <c r="H7311" i="41" a="1"/>
  <c r="H4619" i="41" a="1"/>
  <c r="H11073" i="41" a="1"/>
  <c r="H4245" i="41" a="1"/>
  <c r="H7983" i="41" a="1"/>
  <c r="H5711" i="41" a="1"/>
  <c r="H3863" i="41" a="1"/>
  <c r="H4891" i="41" a="1"/>
  <c r="H9255" i="41" a="1"/>
  <c r="H9499" i="41" a="1"/>
  <c r="H4444" i="41" a="1"/>
  <c r="H8062" i="41" a="1"/>
  <c r="H7033" i="41" a="1"/>
  <c r="H5230" i="41" a="1"/>
  <c r="H5156" i="41" a="1"/>
  <c r="H8277" i="41" a="1"/>
  <c r="H7570" i="41" a="1"/>
  <c r="H7897" i="41" a="1"/>
  <c r="H4505" i="41" a="1"/>
  <c r="H7460" i="41" a="1"/>
  <c r="H10201" i="41" a="1"/>
  <c r="H7938" i="41" a="1"/>
  <c r="H7628" i="41" a="1"/>
  <c r="H9919" i="41" a="1"/>
  <c r="H6133" i="41" a="1"/>
  <c r="H5391" i="41" a="1"/>
  <c r="H9736" i="41" a="1"/>
  <c r="H5192" i="41" a="1"/>
  <c r="H7608" i="41" a="1"/>
  <c r="H10494" i="41" a="1"/>
  <c r="H10380" i="41" a="1"/>
  <c r="H5354" i="41" a="1"/>
  <c r="H10544" i="41" a="1"/>
  <c r="H7593" i="41" a="1"/>
  <c r="H5241" i="41" a="1"/>
  <c r="H10047" i="41" a="1"/>
  <c r="H4474" i="41" a="1"/>
  <c r="H9408" i="41" a="1"/>
  <c r="H6365" i="41" a="1"/>
  <c r="H6025" i="41" a="1"/>
  <c r="H3882" i="41" a="1"/>
  <c r="H9279" i="41" a="1"/>
  <c r="H10284" i="41" a="1"/>
  <c r="H11021" i="41" a="1"/>
  <c r="H8926" i="41" a="1"/>
  <c r="H4396" i="41" a="1"/>
  <c r="H3823" i="41" a="1"/>
  <c r="H4807" i="41" a="1"/>
  <c r="H6217" i="41" a="1"/>
  <c r="H9539" i="41" a="1"/>
  <c r="H9207" i="41" a="1"/>
  <c r="H9134" i="41" a="1"/>
  <c r="H5552" i="41" a="1"/>
  <c r="H8512" i="41" a="1"/>
  <c r="H9313" i="41" a="1"/>
  <c r="H8966" i="41" a="1"/>
  <c r="H10605" i="41" a="1"/>
  <c r="H10368" i="41" a="1"/>
  <c r="H4021" i="41" a="1"/>
  <c r="H8584" i="41" a="1"/>
  <c r="H9396" i="41" a="1"/>
  <c r="H8269" i="41" a="1"/>
  <c r="H9236" i="41" a="1"/>
  <c r="H5938" i="41" a="1"/>
  <c r="H4265" i="41" a="1"/>
  <c r="H4796" i="41" a="1"/>
  <c r="H9197" i="41" a="1"/>
  <c r="H10695" i="41" a="1"/>
  <c r="H9647" i="41" a="1"/>
  <c r="H9496" i="41" a="1"/>
  <c r="H4252" i="41" a="1"/>
  <c r="H7155" i="41" a="1"/>
  <c r="H8003" i="41" a="1"/>
  <c r="H8653" i="41" a="1"/>
  <c r="H9492" i="41" a="1"/>
  <c r="H4679" i="41" a="1"/>
  <c r="H7504" i="41" a="1"/>
  <c r="H9054" i="41" a="1"/>
  <c r="H10010" i="41" a="1"/>
  <c r="H10779" i="41" a="1"/>
  <c r="H8511" i="41" a="1"/>
  <c r="H4067" i="41" a="1"/>
  <c r="H8129" i="41" a="1"/>
  <c r="H9094" i="41" a="1"/>
  <c r="H5591" i="41" a="1"/>
  <c r="H8403" i="41" a="1"/>
  <c r="H10653" i="41" a="1"/>
  <c r="H4126" i="41" a="1"/>
  <c r="H6062" i="41" a="1"/>
  <c r="H8753" i="41" a="1"/>
  <c r="H8841" i="41" a="1"/>
  <c r="H6377" i="41" a="1"/>
  <c r="H3864" i="41" a="1"/>
  <c r="H4762" i="41" a="1"/>
  <c r="H9267" i="41" a="1"/>
  <c r="H9994" i="41" a="1"/>
  <c r="H5521" i="41" a="1"/>
  <c r="H6690" i="41" a="1"/>
  <c r="H7025" i="41" a="1"/>
  <c r="H5637" i="41" a="1"/>
  <c r="H5315" i="41" a="1"/>
  <c r="H8969" i="41" a="1"/>
  <c r="H5996" i="41" a="1"/>
  <c r="H5870" i="41" a="1"/>
  <c r="H9176" i="41" a="1"/>
  <c r="H7744" i="41" a="1"/>
  <c r="H7501" i="41" a="1"/>
  <c r="H10703" i="41" a="1"/>
  <c r="H8160" i="41" a="1"/>
  <c r="H7610" i="41" a="1"/>
  <c r="H10792" i="41" a="1"/>
  <c r="H6120" i="41" a="1"/>
  <c r="H7997" i="41" a="1"/>
  <c r="H10407" i="41" a="1"/>
  <c r="H4405" i="41" a="1"/>
  <c r="H6819" i="41" a="1"/>
  <c r="H7655" i="41" a="1"/>
  <c r="H7415" i="41" a="1"/>
  <c r="H5921" i="41" a="1"/>
  <c r="H9062" i="41" a="1"/>
  <c r="H9704" i="41" a="1"/>
  <c r="H9020" i="41" a="1"/>
  <c r="H4006" i="41" a="1"/>
  <c r="H7638" i="41" a="1"/>
  <c r="H4809" i="41" a="1"/>
  <c r="H4758" i="41" a="1"/>
  <c r="H7707" i="41" a="1"/>
  <c r="H6052" i="41" a="1"/>
  <c r="H5669" i="41" a="1"/>
  <c r="H4635" i="41" a="1"/>
  <c r="H5355" i="41" a="1"/>
  <c r="H7481" i="41" a="1"/>
  <c r="H6733" i="41" a="1"/>
  <c r="H4659" i="41" a="1"/>
  <c r="H8670" i="41" a="1"/>
  <c r="H7352" i="41" a="1"/>
  <c r="H9732" i="41" a="1"/>
  <c r="H4448" i="41" a="1"/>
  <c r="H9072" i="41" a="1"/>
  <c r="H7026" i="41" a="1"/>
  <c r="H8231" i="41" a="1"/>
  <c r="H4346" i="41" a="1"/>
  <c r="H6571" i="41" a="1"/>
  <c r="H5537" i="41" a="1"/>
  <c r="H10612" i="41" a="1"/>
  <c r="H5386" i="41" a="1"/>
  <c r="H6107" i="41" a="1"/>
  <c r="H10297" i="41" a="1"/>
  <c r="H7302" i="41" a="1"/>
  <c r="H6462" i="41" a="1"/>
  <c r="H9856" i="41" a="1"/>
  <c r="H8874" i="41" a="1"/>
  <c r="H4907" i="41" a="1"/>
  <c r="H6194" i="41" a="1"/>
  <c r="H4305" i="41" a="1"/>
  <c r="H4084" i="41" a="1"/>
  <c r="H8152" i="41" a="1"/>
  <c r="H5761" i="41" a="1"/>
  <c r="H4584" i="41" a="1"/>
  <c r="H10630" i="41" a="1"/>
  <c r="H6304" i="41" a="1"/>
  <c r="H6430" i="41" a="1"/>
  <c r="H5051" i="41" a="1"/>
  <c r="H10990" i="41" a="1"/>
  <c r="H7548" i="41" a="1"/>
  <c r="H7929" i="41" a="1"/>
  <c r="H9270" i="41" a="1"/>
  <c r="H5561" i="41" a="1"/>
  <c r="H11093" i="41" a="1"/>
  <c r="H10513" i="41" a="1"/>
  <c r="H9452" i="41" a="1"/>
  <c r="H10775" i="41" a="1"/>
  <c r="H7208" i="41" a="1"/>
  <c r="H5245" i="41" a="1"/>
  <c r="H8024" i="41" a="1"/>
  <c r="H9541" i="41" a="1"/>
  <c r="H5273" i="41" a="1"/>
  <c r="H7466" i="41" a="1"/>
  <c r="H9262" i="41" a="1"/>
  <c r="H4750" i="41" a="1"/>
  <c r="H10577" i="41" a="1"/>
  <c r="H10984" i="41" a="1"/>
  <c r="H11012" i="41" a="1"/>
  <c r="H6223" i="41" a="1"/>
  <c r="H7344" i="41" a="1"/>
  <c r="H3883" i="41" a="1"/>
  <c r="H8095" i="41" a="1"/>
  <c r="H5931" i="41" a="1"/>
  <c r="H5250" i="41" a="1"/>
  <c r="H8180" i="41" a="1"/>
  <c r="H4251" i="41" a="1"/>
  <c r="H6214" i="41" a="1"/>
  <c r="H4574" i="41" a="1"/>
  <c r="H9009" i="41" a="1"/>
  <c r="H9256" i="41" a="1"/>
  <c r="H7050" i="41" a="1"/>
  <c r="H10049" i="41" a="1"/>
  <c r="H10040" i="41" a="1"/>
  <c r="H4069" i="41" a="1"/>
  <c r="H6285" i="41" a="1"/>
  <c r="H9975" i="41" a="1"/>
  <c r="H8390" i="41" a="1"/>
  <c r="H5472" i="41" a="1"/>
  <c r="H4865" i="41" a="1"/>
  <c r="H4896" i="41" a="1"/>
  <c r="H10251" i="41" a="1"/>
  <c r="H9038" i="41" a="1"/>
  <c r="H5969" i="41" a="1"/>
  <c r="H9459" i="41" a="1"/>
  <c r="H8411" i="41" a="1"/>
  <c r="H10954" i="41" a="1"/>
  <c r="H9193" i="41" a="1"/>
  <c r="H10812" i="41" a="1"/>
  <c r="H8864" i="41" a="1"/>
  <c r="H7793" i="41" a="1"/>
  <c r="H7612" i="41" a="1"/>
  <c r="H5950" i="41" a="1"/>
  <c r="H8733" i="41" a="1"/>
  <c r="H4887" i="41" a="1"/>
  <c r="H6122" i="41" a="1"/>
  <c r="H9465" i="41" a="1"/>
  <c r="H10555" i="41" a="1"/>
  <c r="H6985" i="41" a="1"/>
  <c r="H9182" i="41" a="1"/>
  <c r="H5219" i="41" a="1"/>
  <c r="H7872" i="41" a="1"/>
  <c r="H9902" i="41" a="1"/>
  <c r="H5940" i="41" a="1"/>
  <c r="H8688" i="41" a="1"/>
  <c r="H5773" i="41" a="1"/>
  <c r="H10372" i="41" a="1"/>
  <c r="H4842" i="41" a="1"/>
  <c r="H4607" i="41" a="1"/>
  <c r="H4928" i="41" a="1"/>
  <c r="H5208" i="41" a="1"/>
  <c r="H9998" i="41" a="1"/>
  <c r="H8675" i="41" a="1"/>
  <c r="H8440" i="41" a="1"/>
  <c r="H5831" i="41" a="1"/>
  <c r="H8172" i="41" a="1"/>
  <c r="H7377" i="41" a="1"/>
  <c r="H10530" i="41" a="1"/>
  <c r="H7877" i="41" a="1"/>
  <c r="H9533" i="41" a="1"/>
  <c r="H6692" i="41" a="1"/>
  <c r="H9042" i="41" a="1"/>
  <c r="H7951" i="41" a="1"/>
  <c r="H7101" i="41" a="1"/>
  <c r="H9234" i="41" a="1"/>
  <c r="H4740" i="41" a="1"/>
  <c r="H5070" i="41" a="1"/>
  <c r="H7053" i="41" a="1"/>
  <c r="H8387" i="41" a="1"/>
  <c r="H5829" i="41" a="1"/>
  <c r="H9495" i="41" a="1"/>
  <c r="H4686" i="41" a="1"/>
  <c r="H10417" i="41" a="1"/>
  <c r="H6986" i="41" a="1"/>
  <c r="H9671" i="41" a="1"/>
  <c r="H5702" i="41" a="1"/>
  <c r="H10193" i="41" a="1"/>
  <c r="H5899" i="41" a="1"/>
  <c r="H5220" i="41" a="1"/>
  <c r="H8565" i="41" a="1"/>
  <c r="H7519" i="41" a="1"/>
  <c r="H7602" i="41" a="1"/>
  <c r="H10134" i="41" a="1"/>
  <c r="H5502" i="41" a="1"/>
  <c r="H6463" i="41" a="1"/>
  <c r="H7893" i="41" a="1"/>
  <c r="H6871" i="41" a="1"/>
  <c r="H5909" i="41" a="1"/>
  <c r="H7622" i="41" a="1"/>
  <c r="H8031" i="41" a="1"/>
  <c r="H9806" i="41" a="1"/>
  <c r="H8149" i="41" a="1"/>
  <c r="H9422" i="41" a="1"/>
  <c r="H7405" i="41" a="1"/>
  <c r="H5959" i="41" a="1"/>
  <c r="H3822" i="41" a="1"/>
  <c r="H5933" i="41" a="1"/>
  <c r="H6076" i="41" a="1"/>
  <c r="H10414" i="41" a="1"/>
  <c r="H9264" i="41" a="1"/>
  <c r="H4247" i="41" a="1"/>
  <c r="H5384" i="41" a="1"/>
  <c r="H4966" i="41" a="1"/>
  <c r="H9428" i="41" a="1"/>
  <c r="H10117" i="41" a="1"/>
  <c r="H9925" i="41" a="1"/>
  <c r="H8694" i="41" a="1"/>
  <c r="H10352" i="41" a="1"/>
  <c r="H4830" i="41" a="1"/>
  <c r="H5072" i="41" a="1"/>
  <c r="H9129" i="41" a="1"/>
  <c r="H3828" i="41" a="1"/>
  <c r="H4506" i="41" a="1"/>
  <c r="H10486" i="41" a="1"/>
  <c r="H8509" i="41" a="1"/>
  <c r="H6514" i="41" a="1"/>
  <c r="H3846" i="41" a="1"/>
  <c r="H7154" i="41" a="1"/>
  <c r="H7038" i="41" a="1"/>
  <c r="H11066" i="41" a="1"/>
  <c r="H6534" i="41" a="1"/>
  <c r="H5887" i="41" a="1"/>
  <c r="H6088" i="41" a="1"/>
  <c r="H10041" i="41" a="1"/>
  <c r="H9275" i="41" a="1"/>
  <c r="H3949" i="41" a="1"/>
  <c r="H5225" i="41" a="1"/>
  <c r="H9815" i="41" a="1"/>
  <c r="H4764" i="41" a="1"/>
  <c r="H10565" i="41" a="1"/>
  <c r="H10286" i="41" a="1"/>
  <c r="H8989" i="41" a="1"/>
  <c r="H9480" i="41" a="1"/>
  <c r="H6329" i="41" a="1"/>
  <c r="H5544" i="41" a="1"/>
  <c r="H8792" i="41" a="1"/>
  <c r="H5463" i="41" a="1"/>
  <c r="H6063" i="41" a="1"/>
  <c r="H7071" i="41" a="1"/>
  <c r="H10133" i="41" a="1"/>
  <c r="H7511" i="41" a="1"/>
  <c r="H8093" i="41" a="1"/>
  <c r="H6638" i="41" a="1"/>
  <c r="H6915" i="41" a="1"/>
  <c r="H5767" i="41" a="1"/>
  <c r="H10126" i="41" a="1"/>
  <c r="H5376" i="41" a="1"/>
  <c r="H8025" i="41" a="1"/>
  <c r="H10760" i="41" a="1"/>
  <c r="H6150" i="41" a="1"/>
  <c r="H8599" i="41" a="1"/>
  <c r="H8292" i="41" a="1"/>
  <c r="H4524" i="41" a="1"/>
  <c r="H10185" i="41" a="1"/>
  <c r="H5905" i="41" a="1"/>
  <c r="H6539" i="41" a="1"/>
  <c r="H10643" i="41" a="1"/>
  <c r="H3859" i="41" a="1"/>
  <c r="H4441" i="41" a="1"/>
  <c r="H9155" i="41" a="1"/>
  <c r="H5398" i="41" a="1"/>
  <c r="H5748" i="41" a="1"/>
  <c r="H8144" i="41" a="1"/>
  <c r="H7417" i="41" a="1"/>
  <c r="H9668" i="41" a="1"/>
  <c r="H3966" i="41" a="1"/>
  <c r="H7670" i="41" a="1"/>
  <c r="H8813" i="41" a="1"/>
  <c r="H9649" i="41" a="1"/>
  <c r="H5085" i="41" a="1"/>
  <c r="H7003" i="41" a="1"/>
  <c r="H8120" i="41" a="1"/>
  <c r="H8762" i="41" a="1"/>
  <c r="H8771" i="41" a="1"/>
  <c r="H4404" i="41" a="1"/>
  <c r="H9126" i="41" a="1"/>
  <c r="H4270" i="41" a="1"/>
  <c r="H5151" i="41" a="1"/>
  <c r="H8548" i="41" a="1"/>
  <c r="H9833" i="41" a="1"/>
  <c r="H8196" i="41" a="1"/>
  <c r="H9767" i="41" a="1"/>
  <c r="H9208" i="41" a="1"/>
  <c r="H9596" i="41" a="1"/>
  <c r="H10525" i="41" a="1"/>
  <c r="H9875" i="41" a="1"/>
  <c r="H6928" i="41" a="1"/>
  <c r="H4049" i="41" a="1"/>
  <c r="H7878" i="41" a="1"/>
  <c r="H5206" i="41" a="1"/>
  <c r="H3855" i="41" a="1"/>
  <c r="H6643" i="41" a="1"/>
  <c r="H6708" i="41" a="1"/>
  <c r="H10763" i="41" a="1"/>
  <c r="H5287" i="41" a="1"/>
  <c r="H8737" i="41" a="1"/>
  <c r="H8999" i="41" a="1"/>
  <c r="H4178" i="41" a="1"/>
  <c r="H6823" i="41" a="1"/>
  <c r="H6843" i="41" a="1"/>
  <c r="H8087" i="41" a="1"/>
  <c r="H8591" i="41" a="1"/>
  <c r="H4961" i="41" a="1"/>
  <c r="H7078" i="41" a="1"/>
  <c r="H6850" i="41" a="1"/>
  <c r="H8368" i="41" a="1"/>
  <c r="H10415" i="41" a="1"/>
  <c r="H6183" i="41" a="1"/>
  <c r="H4973" i="41" a="1"/>
  <c r="H4838" i="41" a="1"/>
  <c r="H10279" i="41" a="1"/>
  <c r="H8435" i="41" a="1"/>
  <c r="H7009" i="41" a="1"/>
  <c r="H5484" i="41" a="1"/>
  <c r="H10609" i="41" a="1"/>
  <c r="H3967" i="41" a="1"/>
  <c r="H6132" i="41" a="1"/>
  <c r="H7021" i="41" a="1"/>
  <c r="H4039" i="41" a="1"/>
  <c r="H9200" i="41" a="1"/>
  <c r="H8032" i="41" a="1"/>
  <c r="H4321" i="41" a="1"/>
  <c r="H10261" i="41" a="1"/>
  <c r="H8917" i="41" a="1"/>
  <c r="H8960" i="41" a="1"/>
  <c r="H10771" i="41" a="1"/>
  <c r="H7368" i="41" a="1"/>
  <c r="H10385" i="41" a="1"/>
  <c r="H8703" i="41" a="1"/>
  <c r="H8886" i="41" a="1"/>
  <c r="H6502" i="41" a="1"/>
  <c r="H8314" i="41" a="1"/>
  <c r="H4970" i="41" a="1"/>
  <c r="H4279" i="41" a="1"/>
  <c r="H4824" i="41" a="1"/>
  <c r="H7172" i="41" a="1"/>
  <c r="H9586" i="41" a="1"/>
  <c r="H4259" i="41" a="1"/>
  <c r="H7395" i="41" a="1"/>
  <c r="H4004" i="41" a="1"/>
  <c r="H7177" i="41" a="1"/>
  <c r="H9600" i="41" a="1"/>
  <c r="H7027" i="41" a="1"/>
  <c r="H7701" i="41" a="1"/>
  <c r="H10910" i="41" a="1"/>
  <c r="H4283" i="41" a="1"/>
  <c r="H8409" i="41" a="1"/>
  <c r="H4542" i="41" a="1"/>
  <c r="H5152" i="41" a="1"/>
  <c r="H6237" i="41" a="1"/>
  <c r="H4261" i="41" a="1"/>
  <c r="H10216" i="41" a="1"/>
  <c r="H6461" i="41" a="1"/>
  <c r="H7696" i="41" a="1"/>
  <c r="H10191" i="41" a="1"/>
  <c r="H5329" i="41" a="1"/>
  <c r="H9785" i="41" a="1"/>
  <c r="H8657" i="41" a="1"/>
  <c r="H8715" i="41" a="1"/>
  <c r="H6566" i="41" a="1"/>
  <c r="H5246" i="41" a="1"/>
  <c r="H6258" i="41" a="1"/>
  <c r="H5625" i="41" a="1"/>
  <c r="H9643" i="41" a="1"/>
  <c r="H10522" i="41" a="1"/>
  <c r="H8684" i="41" a="1"/>
  <c r="H6538" i="41" a="1"/>
  <c r="H4668" i="41" a="1"/>
  <c r="H10648" i="41" a="1"/>
  <c r="H9885" i="41" a="1"/>
  <c r="H6498" i="41" a="1"/>
  <c r="H11036" i="41" a="1"/>
  <c r="H7304" i="41" a="1"/>
  <c r="H7679" i="41" a="1"/>
  <c r="H4228" i="41" a="1"/>
  <c r="H4309" i="41" a="1"/>
  <c r="H6439" i="41" a="1"/>
  <c r="H7884" i="41" a="1"/>
  <c r="H9046" i="41" a="1"/>
  <c r="H6529" i="41" a="1"/>
  <c r="H5922" i="41" a="1"/>
  <c r="H10690" i="41" a="1"/>
  <c r="H8039" i="41" a="1"/>
  <c r="H7536" i="41" a="1"/>
  <c r="H6535" i="41" a="1"/>
  <c r="H8289" i="41" a="1"/>
  <c r="H7408" i="41" a="1"/>
  <c r="H6020" i="41" a="1"/>
  <c r="H8766" i="41" a="1"/>
  <c r="H5505" i="41" a="1"/>
  <c r="H6026" i="41" a="1"/>
  <c r="H10593" i="41" a="1"/>
  <c r="H8302" i="41" a="1"/>
  <c r="H9702" i="41" a="1"/>
  <c r="H4947" i="41" a="1"/>
  <c r="H7683" i="41" a="1"/>
  <c r="H5524" i="41" a="1"/>
  <c r="H6800" i="41" a="1"/>
  <c r="H4281" i="41" a="1"/>
  <c r="H5892" i="41" a="1"/>
  <c r="H7786" i="41" a="1"/>
  <c r="H5292" i="41" a="1"/>
  <c r="H8957" i="41" a="1"/>
  <c r="H10154" i="41" a="1"/>
  <c r="H4499" i="41" a="1"/>
  <c r="H7459" i="41" a="1"/>
  <c r="H11063" i="41" a="1"/>
  <c r="H8073" i="41" a="1"/>
  <c r="H10091" i="41" a="1"/>
  <c r="H4751" i="41" a="1"/>
  <c r="H4013" i="41" a="1"/>
  <c r="H6153" i="41" a="1"/>
  <c r="H8531" i="41" a="1"/>
  <c r="H9421" i="41" a="1"/>
  <c r="H10127" i="41" a="1"/>
  <c r="H6069" i="41" a="1"/>
  <c r="H8835" i="41" a="1"/>
  <c r="H8918" i="41" a="1"/>
  <c r="H9073" i="41" a="1"/>
  <c r="H5099" i="41" a="1"/>
  <c r="H9759" i="41" a="1"/>
  <c r="H9553" i="41" a="1"/>
  <c r="H5726" i="41" a="1"/>
  <c r="H6890" i="41" a="1"/>
  <c r="H4922" i="41" a="1"/>
  <c r="H6649" i="41" a="1"/>
  <c r="H4996" i="41" a="1"/>
  <c r="H7614" i="41" a="1"/>
  <c r="H5050" i="41" a="1"/>
  <c r="H7974" i="41" a="1"/>
  <c r="H8191" i="41" a="1"/>
  <c r="H9494" i="41" a="1"/>
  <c r="H10693" i="41" a="1"/>
  <c r="H7357" i="41" a="1"/>
  <c r="H10521" i="41" a="1"/>
  <c r="H10449" i="41" a="1"/>
  <c r="H9978" i="41" a="1"/>
  <c r="H7896" i="41" a="1"/>
  <c r="H4194" i="41" a="1"/>
  <c r="H7271" i="41" a="1"/>
  <c r="H5003" i="41" a="1"/>
  <c r="H4772" i="41" a="1"/>
  <c r="H7992" i="41" a="1"/>
  <c r="H6225" i="41" a="1"/>
  <c r="H6079" i="41" a="1"/>
  <c r="H4979" i="41" a="1"/>
  <c r="H8561" i="41" a="1"/>
  <c r="H5675" i="41" a="1"/>
  <c r="H10358" i="41" a="1"/>
  <c r="H5403" i="41" a="1"/>
  <c r="H7300" i="41" a="1"/>
  <c r="H9177" i="41" a="1"/>
  <c r="H4759" i="41" a="1"/>
  <c r="H8226" i="41" a="1"/>
  <c r="H7364" i="41" a="1"/>
  <c r="H10444" i="41" a="1"/>
  <c r="H9979" i="41" a="1"/>
  <c r="H9535" i="41" a="1"/>
  <c r="H9218" i="41" a="1"/>
  <c r="H9699" i="41" a="1"/>
  <c r="H8358" i="41" a="1"/>
  <c r="H9593" i="41" a="1"/>
  <c r="H3881" i="41" a="1"/>
  <c r="H5972" i="41" a="1"/>
  <c r="H4616" i="41" a="1"/>
  <c r="H3842" i="41" a="1"/>
  <c r="H5434" i="41" a="1"/>
  <c r="H7541" i="41" a="1"/>
  <c r="H8896" i="41" a="1"/>
  <c r="H4200" i="41" a="1"/>
  <c r="H5239" i="41" a="1"/>
  <c r="H7309" i="41" a="1"/>
  <c r="H11097" i="41" a="1"/>
  <c r="H8410" i="41" a="1"/>
  <c r="H6799" i="41" a="1"/>
  <c r="H6282" i="41" a="1"/>
  <c r="H8712" i="41" a="1"/>
  <c r="H8244" i="41" a="1"/>
  <c r="H8702" i="41" a="1"/>
  <c r="H8862" i="41" a="1"/>
  <c r="H5787" i="41" a="1"/>
  <c r="H6916" i="41" a="1"/>
  <c r="H9069" i="41" a="1"/>
  <c r="H5242" i="41" a="1"/>
  <c r="H11016" i="41" a="1"/>
  <c r="H10230" i="41" a="1"/>
  <c r="H4171" i="41" a="1"/>
  <c r="H9681" i="41" a="1"/>
  <c r="H9531" i="41" a="1"/>
  <c r="H9120" i="41" a="1"/>
  <c r="H5981" i="41" a="1"/>
  <c r="H6557" i="41" a="1"/>
  <c r="H5884" i="41" a="1"/>
  <c r="H6118" i="41" a="1"/>
  <c r="H9610" i="41" a="1"/>
  <c r="H10744" i="41" a="1"/>
  <c r="H9663" i="41" a="1"/>
  <c r="H5750" i="41" a="1"/>
  <c r="H10388" i="41" a="1"/>
  <c r="H9114" i="41" a="1"/>
  <c r="H7202" i="41" a="1"/>
  <c r="H7267" i="41" a="1"/>
  <c r="H5656" i="41" a="1"/>
  <c r="H10003" i="41" a="1"/>
  <c r="H4799" i="41" a="1"/>
  <c r="H5722" i="41" a="1"/>
  <c r="H8995" i="41" a="1"/>
  <c r="H9924" i="41" a="1"/>
  <c r="H4803" i="41" a="1"/>
  <c r="H3956" i="41" a="1"/>
  <c r="H7181" i="41" a="1"/>
  <c r="H7645" i="41" a="1"/>
  <c r="H6190" i="41" a="1"/>
  <c r="H5043" i="41" a="1"/>
  <c r="H9955" i="41" a="1"/>
  <c r="H8778" i="41" a="1"/>
  <c r="H5200" i="41" a="1"/>
  <c r="H4591" i="41" a="1"/>
  <c r="H7678" i="41" a="1"/>
  <c r="H10060" i="41" a="1"/>
  <c r="H10628" i="41" a="1"/>
  <c r="H10187" i="41" a="1"/>
  <c r="H3829" i="41" a="1"/>
  <c r="H6262" i="41" a="1"/>
  <c r="H8173" i="41" a="1"/>
  <c r="H10160" i="41" a="1"/>
  <c r="H10567" i="41" a="1"/>
  <c r="H9507" i="41" a="1"/>
  <c r="H4475" i="41" a="1"/>
  <c r="H8402" i="41" a="1"/>
  <c r="H10447" i="41" a="1"/>
  <c r="H7995" i="41" a="1"/>
  <c r="H4073" i="41" a="1"/>
  <c r="H9664" i="41" a="1"/>
  <c r="H6756" i="41" a="1"/>
  <c r="H6701" i="41" a="1"/>
  <c r="H8734" i="41" a="1"/>
  <c r="H8396" i="41" a="1"/>
  <c r="H5858" i="41" a="1"/>
  <c r="H8238" i="41" a="1"/>
  <c r="H8307" i="41" a="1"/>
  <c r="H6955" i="41" a="1"/>
  <c r="H6820" i="41" a="1"/>
  <c r="H10576" i="41" a="1"/>
  <c r="H9263" i="41" a="1"/>
  <c r="H5536" i="41" a="1"/>
  <c r="H8043" i="41" a="1"/>
  <c r="H8699" i="41" a="1"/>
  <c r="H7791" i="41" a="1"/>
  <c r="H9111" i="41" a="1"/>
  <c r="H4155" i="41" a="1"/>
  <c r="H7419" i="41" a="1"/>
  <c r="H8382" i="41" a="1"/>
  <c r="H7184" i="41" a="1"/>
  <c r="H5786" i="41" a="1"/>
  <c r="H6952" i="41" a="1"/>
  <c r="H5162" i="41" a="1"/>
  <c r="H9944" i="41" a="1"/>
  <c r="H10030" i="41" a="1"/>
  <c r="H4628" i="41" a="1"/>
  <c r="H10645" i="41" a="1"/>
  <c r="H8714" i="41" a="1"/>
  <c r="H10791" i="41" a="1"/>
  <c r="H9854" i="41" a="1"/>
  <c r="H7935" i="41" a="1"/>
  <c r="H7587" i="41" a="1"/>
  <c r="H7061" i="41" a="1"/>
  <c r="H7234" i="41" a="1"/>
  <c r="H4813" i="41" a="1"/>
  <c r="H7579" i="41" a="1"/>
  <c r="H7385" i="41" a="1"/>
  <c r="H5853" i="41" a="1"/>
  <c r="H10747" i="41" a="1"/>
  <c r="H4336" i="41" a="1"/>
  <c r="H6639" i="41" a="1"/>
  <c r="H9739" i="41" a="1"/>
  <c r="H10548" i="41" a="1"/>
  <c r="H10613" i="41" a="1"/>
  <c r="H9380" i="41" a="1"/>
  <c r="H10012" i="41" a="1"/>
  <c r="H6777" i="41" a="1"/>
  <c r="H6034" i="41" a="1"/>
  <c r="H6281" i="41" a="1"/>
  <c r="H6945" i="41" a="1"/>
  <c r="H9390" i="41" a="1"/>
  <c r="H6521" i="41" a="1"/>
  <c r="H6542" i="41" a="1"/>
  <c r="H8176" i="41" a="1"/>
  <c r="H10189" i="41" a="1"/>
  <c r="H6283" i="41" a="1"/>
  <c r="H4765" i="41" a="1"/>
  <c r="H5467" i="41" a="1"/>
  <c r="H10875" i="41" a="1"/>
  <c r="H9203" i="41" a="1"/>
  <c r="H7847" i="41" a="1"/>
  <c r="H6433" i="41" a="1"/>
  <c r="H10202" i="41" a="1"/>
  <c r="H10819" i="41" a="1"/>
  <c r="H5528" i="41" a="1"/>
  <c r="H5053" i="41" a="1"/>
  <c r="H7269" i="41" a="1"/>
  <c r="H7636" i="41" a="1"/>
  <c r="H4677" i="41" a="1"/>
  <c r="H7426" i="41" a="1"/>
  <c r="H9868" i="41" a="1"/>
  <c r="H8687" i="41" a="1"/>
  <c r="H8697" i="41" a="1"/>
  <c r="H10573" i="41" a="1"/>
  <c r="H9196" i="41" a="1"/>
  <c r="H10501" i="41" a="1"/>
  <c r="H8395" i="41" a="1"/>
  <c r="H7845" i="41" a="1"/>
  <c r="H6352" i="41" a="1"/>
  <c r="H5960" i="41" a="1"/>
  <c r="H5696" i="41" a="1"/>
  <c r="H5897" i="41" a="1"/>
  <c r="H10158" i="41" a="1"/>
  <c r="H10621" i="41" a="1"/>
  <c r="H4581" i="41" a="1"/>
  <c r="H7401" i="41" a="1"/>
  <c r="H5810" i="41" a="1"/>
  <c r="H5373" i="41" a="1"/>
  <c r="H4642" i="41" a="1"/>
  <c r="H10159" i="41" a="1"/>
  <c r="H10601" i="41" a="1"/>
  <c r="H3920" i="41" a="1"/>
  <c r="H8758" i="41" a="1"/>
  <c r="H9453" i="41" a="1"/>
  <c r="H11045" i="41" a="1"/>
  <c r="H8717" i="41" a="1"/>
  <c r="H5934" i="41" a="1"/>
  <c r="H7914" i="41" a="1"/>
  <c r="H5276" i="41" a="1"/>
  <c r="H10892" i="41" a="1"/>
  <c r="H7736" i="41" a="1"/>
  <c r="H5997" i="41" a="1"/>
  <c r="H7562" i="41" a="1"/>
  <c r="H4271" i="41" a="1"/>
  <c r="H9400" i="41" a="1"/>
  <c r="H8956" i="41" a="1"/>
  <c r="H10067" i="41" a="1"/>
  <c r="H5886" i="41" a="1"/>
  <c r="H6171" i="41" a="1"/>
  <c r="H10886" i="41" a="1"/>
  <c r="H4676" i="41" a="1"/>
  <c r="H4390" i="41" a="1"/>
  <c r="H7149" i="41" a="1"/>
  <c r="H10118" i="41" a="1"/>
  <c r="H10208" i="41" a="1"/>
  <c r="H4254" i="41" a="1"/>
  <c r="H10787" i="41" a="1"/>
  <c r="H10020" i="41" a="1"/>
  <c r="H9104" i="41" a="1"/>
  <c r="H10561" i="41" a="1"/>
  <c r="H9217" i="41" a="1"/>
  <c r="H5495" i="41" a="1"/>
  <c r="H4817" i="41" a="1"/>
  <c r="H6870" i="41" a="1"/>
  <c r="H4822" i="41" a="1"/>
  <c r="H4960" i="41" a="1"/>
  <c r="H4065" i="41" a="1"/>
  <c r="H10844" i="41" a="1"/>
  <c r="H11084" i="41" a="1"/>
  <c r="H10283" i="41" a="1"/>
  <c r="H7055" i="41" a="1"/>
  <c r="H4877" i="41" a="1"/>
  <c r="H9799" i="41" a="1"/>
  <c r="H9605" i="41" a="1"/>
  <c r="H5649" i="41" a="1"/>
  <c r="H6061" i="41" a="1"/>
  <c r="H7778" i="41" a="1"/>
  <c r="H7704" i="41" a="1"/>
  <c r="H5258" i="41" a="1"/>
  <c r="H9916" i="41" a="1"/>
  <c r="H5771" i="41" a="1"/>
  <c r="H9027" i="41" a="1"/>
  <c r="H6802" i="41" a="1"/>
  <c r="H6937" i="41" a="1"/>
  <c r="H10172" i="41" a="1"/>
  <c r="H8470" i="41" a="1"/>
  <c r="H8401" i="41" a="1"/>
  <c r="H9709" i="41" a="1"/>
  <c r="H10468" i="41" a="1"/>
  <c r="H5654" i="41" a="1"/>
  <c r="H6794" i="41" a="1"/>
  <c r="H9334" i="41" a="1"/>
  <c r="H5295" i="41" a="1"/>
  <c r="H6511" i="41" a="1"/>
  <c r="H8942" i="41" a="1"/>
  <c r="H5378" i="41" a="1"/>
  <c r="H6490" i="41" a="1"/>
  <c r="H4111" i="41" a="1"/>
  <c r="H5189" i="41" a="1"/>
  <c r="H9954" i="41" a="1"/>
  <c r="H9451" i="41" a="1"/>
  <c r="H9623" i="41" a="1"/>
  <c r="H6328" i="41" a="1"/>
  <c r="H7801" i="41" a="1"/>
  <c r="H8707" i="41" a="1"/>
  <c r="H6588" i="41" a="1"/>
  <c r="H4429" i="41" a="1"/>
  <c r="H5880" i="41" a="1"/>
  <c r="H4533" i="41" a="1"/>
  <c r="H5078" i="41" a="1"/>
  <c r="H5331" i="41" a="1"/>
  <c r="H7798" i="41" a="1"/>
  <c r="H7607" i="41" a="1"/>
  <c r="H4330" i="41" a="1"/>
  <c r="H8977" i="41" a="1"/>
  <c r="H5817" i="41" a="1"/>
  <c r="H8164" i="41" a="1"/>
  <c r="H4780" i="41" a="1"/>
  <c r="H7188" i="41" a="1"/>
  <c r="H8909" i="41" a="1"/>
  <c r="H8592" i="41" a="1"/>
  <c r="H4945" i="41" a="1"/>
  <c r="H6136" i="41" a="1"/>
  <c r="H7165" i="41" a="1"/>
  <c r="H7946" i="41" a="1"/>
  <c r="H10881" i="41" a="1"/>
  <c r="H10966" i="41" a="1"/>
  <c r="H4921" i="41" a="1"/>
  <c r="H6230" i="41" a="1"/>
  <c r="H7827" i="41" a="1"/>
  <c r="H5965" i="41" a="1"/>
  <c r="H9788" i="41" a="1"/>
  <c r="H10765" i="41" a="1"/>
  <c r="H5359" i="41" a="1"/>
  <c r="H10112" i="41" a="1"/>
  <c r="H6846" i="41" a="1"/>
  <c r="H6740" i="41" a="1"/>
  <c r="H10256" i="41" a="1"/>
  <c r="H7840" i="41" a="1"/>
  <c r="H6879" i="41" a="1"/>
  <c r="H5153" i="41" a="1"/>
  <c r="H7578" i="41" a="1"/>
  <c r="H5849" i="41" a="1"/>
  <c r="H8617" i="41" a="1"/>
  <c r="H10298" i="41" a="1"/>
  <c r="H10865" i="41" a="1"/>
  <c r="H7826" i="41" a="1"/>
  <c r="H8623" i="41" a="1"/>
  <c r="H10724" i="41" a="1"/>
  <c r="H8527" i="41" a="1"/>
  <c r="H4682" i="41" a="1"/>
  <c r="H7423" i="41" a="1"/>
  <c r="H9439" i="41" a="1"/>
  <c r="H4479" i="41" a="1"/>
  <c r="H5429" i="41" a="1"/>
  <c r="H8760" i="41" a="1"/>
  <c r="H10524" i="41" a="1"/>
  <c r="H9728" i="41" a="1"/>
  <c r="H9088" i="41" a="1"/>
  <c r="H10986" i="41" a="1"/>
  <c r="H10833" i="41" a="1"/>
  <c r="H10225" i="41" a="1"/>
  <c r="H10751" i="41" a="1"/>
  <c r="H5181" i="41" a="1"/>
  <c r="H6197" i="41" a="1"/>
  <c r="H4168" i="41" a="1"/>
  <c r="H6525" i="41" a="1"/>
  <c r="H4208" i="41" a="1"/>
  <c r="H9048" i="41" a="1"/>
  <c r="H10579" i="41" a="1"/>
  <c r="H6188" i="41" a="1"/>
  <c r="H10266" i="41" a="1"/>
  <c r="H4355" i="41" a="1"/>
  <c r="H8636" i="41" a="1"/>
  <c r="H10824" i="41" a="1"/>
  <c r="H3946" i="41" a="1"/>
  <c r="H8500" i="41" a="1"/>
  <c r="H5261" i="41" a="1"/>
  <c r="H7993" i="41" a="1"/>
  <c r="H9888" i="41" a="1"/>
  <c r="H7741" i="41" a="1"/>
  <c r="H3965" i="41" a="1"/>
  <c r="H6818" i="41" a="1"/>
  <c r="H6284" i="41" a="1"/>
  <c r="H7340" i="41" a="1"/>
  <c r="H7017" i="41" a="1"/>
  <c r="H7034" i="41" a="1"/>
  <c r="H5790" i="41" a="1"/>
  <c r="H6665" i="41" a="1"/>
  <c r="H10911" i="41" a="1"/>
  <c r="H10339" i="41" a="1"/>
  <c r="H9722" i="41" a="1"/>
  <c r="H8965" i="41" a="1"/>
  <c r="H4230" i="41" a="1"/>
  <c r="H8161" i="41" a="1"/>
  <c r="H7407" i="41" a="1"/>
  <c r="H10236" i="41" a="1"/>
  <c r="H11030" i="41" a="1"/>
  <c r="H7062" i="41" a="1"/>
  <c r="H4059" i="41" a="1"/>
  <c r="H8701" i="41" a="1"/>
  <c r="H7600" i="41" a="1"/>
  <c r="H6125" i="41" a="1"/>
  <c r="H6515" i="41" a="1"/>
  <c r="H8221" i="41" a="1"/>
  <c r="H9612" i="41" a="1"/>
  <c r="H9081" i="41" a="1"/>
  <c r="H9206" i="41" a="1"/>
  <c r="H8619" i="41" a="1"/>
  <c r="H6507" i="41" a="1"/>
  <c r="H10704" i="41" a="1"/>
  <c r="H5379" i="41" a="1"/>
  <c r="H9268" i="41" a="1"/>
  <c r="H4502" i="41" a="1"/>
  <c r="H8990" i="41" a="1"/>
  <c r="H9059" i="41" a="1"/>
  <c r="H6995" i="41" a="1"/>
  <c r="H7596" i="41" a="1"/>
  <c r="H6480" i="41" a="1"/>
  <c r="H10592" i="41" a="1"/>
  <c r="H5888" i="41" a="1"/>
  <c r="H10924" i="41" a="1"/>
  <c r="H7799" i="41" a="1"/>
  <c r="H8781" i="41" a="1"/>
  <c r="H7671" i="41" a="1"/>
  <c r="H5346" i="41" a="1"/>
  <c r="H9530" i="41" a="1"/>
  <c r="H4732" i="41" a="1"/>
  <c r="H9549" i="41" a="1"/>
  <c r="H6553" i="41" a="1"/>
  <c r="H7379" i="41" a="1"/>
  <c r="H9447" i="41" a="1"/>
  <c r="H9406" i="41" a="1"/>
  <c r="H5749" i="41" a="1"/>
  <c r="H8614" i="41" a="1"/>
  <c r="H8880" i="41" a="1"/>
  <c r="H9315" i="41" a="1"/>
  <c r="H7577" i="41" a="1"/>
  <c r="H11034" i="41" a="1"/>
  <c r="H7059" i="41" a="1"/>
  <c r="H9677" i="41" a="1"/>
  <c r="H5603" i="41" a="1"/>
  <c r="H9298" i="41" a="1"/>
  <c r="H5009" i="41" a="1"/>
  <c r="H4788" i="41" a="1"/>
  <c r="H5867" i="41" a="1"/>
  <c r="H5013" i="41" a="1"/>
  <c r="H6993" i="41" a="1"/>
  <c r="H9700" i="41" a="1"/>
  <c r="H4925" i="41" a="1"/>
  <c r="H10929" i="41" a="1"/>
  <c r="H11032" i="41" a="1"/>
  <c r="H8879" i="41" a="1"/>
  <c r="H9265" i="41" a="1"/>
  <c r="H10845" i="41" a="1"/>
  <c r="H5059" i="41" a="1"/>
  <c r="H4884" i="41" a="1"/>
  <c r="H9076" i="41" a="1"/>
  <c r="H5399" i="41" a="1"/>
  <c r="H7871" i="41" a="1"/>
  <c r="H4690" i="41" a="1"/>
  <c r="H8311" i="41" a="1"/>
  <c r="H10437" i="41" a="1"/>
  <c r="H6123" i="41" a="1"/>
  <c r="H9305" i="41" a="1"/>
  <c r="H9844" i="41" a="1"/>
  <c r="H6357" i="41" a="1"/>
  <c r="H9837" i="41" a="1"/>
  <c r="H9125" i="41" a="1"/>
  <c r="H5582" i="41" a="1"/>
  <c r="H3937" i="41" a="1"/>
  <c r="H6157" i="41" a="1"/>
  <c r="H10180" i="41" a="1"/>
  <c r="H5092" i="41" a="1"/>
  <c r="H9773" i="41" a="1"/>
  <c r="H9096" i="41" a="1"/>
  <c r="H7372" i="41" a="1"/>
  <c r="H5877" i="41" a="1"/>
  <c r="H7779" i="41" a="1"/>
  <c r="H4547" i="41" a="1"/>
  <c r="H10644" i="41" a="1"/>
  <c r="H6247" i="41" a="1"/>
  <c r="H6158" i="41" a="1"/>
  <c r="H8263" i="41" a="1"/>
  <c r="H5985" i="41" a="1"/>
  <c r="H7982" i="41" a="1"/>
  <c r="H6797" i="41" a="1"/>
  <c r="H8652" i="41" a="1"/>
  <c r="H9654" i="41" a="1"/>
  <c r="H9456" i="41" a="1"/>
  <c r="H7824" i="41" a="1"/>
  <c r="H7470" i="41" a="1"/>
  <c r="H10518" i="41" a="1"/>
  <c r="H8033" i="41" a="1"/>
  <c r="H4334" i="41" a="1"/>
  <c r="H10248" i="41" a="1"/>
  <c r="H9173" i="41" a="1"/>
  <c r="H7443" i="41" a="1"/>
  <c r="H4493" i="41" a="1"/>
  <c r="H9362" i="41" a="1"/>
  <c r="H4620" i="41" a="1"/>
  <c r="H9946" i="41" a="1"/>
  <c r="H5033" i="41" a="1"/>
  <c r="H10254" i="41" a="1"/>
  <c r="H9031" i="41" a="1"/>
  <c r="H8581" i="41" a="1"/>
  <c r="H10500" i="41" a="1"/>
  <c r="H4085" i="41" a="1"/>
  <c r="H4362" i="41" a="1"/>
  <c r="H4923" i="41" a="1"/>
  <c r="H4202" i="41" a="1"/>
  <c r="H9735" i="41" a="1"/>
  <c r="H7254" i="41" a="1"/>
  <c r="H10506" i="41" a="1"/>
  <c r="H10157" i="41" a="1"/>
  <c r="H10274" i="41" a="1"/>
  <c r="H5852" i="41" a="1"/>
  <c r="H6255" i="41" a="1"/>
  <c r="H9419" i="41" a="1"/>
  <c r="H5428" i="41" a="1"/>
  <c r="H5568" i="41" a="1"/>
  <c r="H8215" i="41" a="1"/>
  <c r="H5041" i="41" a="1"/>
  <c r="H8162" i="41" a="1"/>
  <c r="H9929" i="41" a="1"/>
  <c r="H9592" i="41" a="1"/>
  <c r="H5400" i="41" a="1"/>
  <c r="H4378" i="41" a="1"/>
  <c r="H9095" i="41" a="1"/>
  <c r="H7117" i="41" a="1"/>
  <c r="H7257" i="41" a="1"/>
  <c r="H5343" i="41" a="1"/>
  <c r="H4379" i="41" a="1"/>
  <c r="H3819" i="41" a="1"/>
  <c r="H8800" i="41" a="1"/>
  <c r="H4654" i="41" a="1"/>
  <c r="H4089" i="41" a="1"/>
  <c r="H9988" i="41" a="1"/>
  <c r="H8633" i="41" a="1"/>
  <c r="H10904" i="41" a="1"/>
  <c r="H4306" i="41" a="1"/>
  <c r="H10323" i="41" a="1"/>
  <c r="H4307" i="41" a="1"/>
  <c r="H8605" i="41" a="1"/>
  <c r="H5128" i="41" a="1"/>
  <c r="H9397" i="41" a="1"/>
  <c r="H11101" i="41" a="1"/>
  <c r="H5363" i="41" a="1"/>
  <c r="H10900" i="41" a="1"/>
  <c r="H5609" i="41" a="1"/>
  <c r="H6056" i="41" a="1"/>
  <c r="H5902" i="41" a="1"/>
  <c r="H10019" i="41" a="1"/>
  <c r="H4860" i="41" a="1"/>
  <c r="H6613" i="41" a="1"/>
  <c r="H3992" i="41" a="1"/>
  <c r="H10958" i="41" a="1"/>
  <c r="H4839" i="41" a="1"/>
  <c r="H6801" i="41" a="1"/>
  <c r="H4022" i="41" a="1"/>
  <c r="H5923" i="41" a="1"/>
  <c r="H8225" i="41" a="1"/>
  <c r="H7485" i="41" a="1"/>
  <c r="H8943" i="41" a="1"/>
  <c r="H6996" i="41" a="1"/>
  <c r="H11039" i="41" a="1"/>
  <c r="H6492" i="41" a="1"/>
  <c r="H11125" i="41" a="1"/>
  <c r="H7427" i="41" a="1"/>
  <c r="H9870" i="41" a="1"/>
  <c r="H7410" i="41" a="1"/>
  <c r="H10734" i="41" a="1"/>
  <c r="H7293" i="41" a="1"/>
  <c r="H6954" i="41" a="1"/>
  <c r="H7654" i="41" a="1"/>
  <c r="H9352" i="41" a="1"/>
  <c r="H9808" i="41" a="1"/>
  <c r="H6637" i="41" a="1"/>
  <c r="H8399" i="41" a="1"/>
  <c r="H10400" i="41" a="1"/>
  <c r="H7475" i="41" a="1"/>
  <c r="H8080" i="41" a="1"/>
  <c r="H7446" i="41" a="1"/>
  <c r="H9570" i="41" a="1"/>
  <c r="H8815" i="41" a="1"/>
  <c r="H5766" i="41" a="1"/>
  <c r="H6078" i="41" a="1"/>
  <c r="H6974" i="41" a="1"/>
  <c r="H7831" i="41" a="1"/>
  <c r="H6829" i="41" a="1"/>
  <c r="H8406" i="41" a="1"/>
  <c r="H6148" i="41" a="1"/>
  <c r="H10317" i="41" a="1"/>
  <c r="H4617" i="41" a="1"/>
  <c r="H11070" i="41" a="1"/>
  <c r="H10397" i="41" a="1"/>
  <c r="H8587" i="41" a="1"/>
  <c r="H10859" i="41" a="1"/>
  <c r="H10853" i="41" a="1"/>
  <c r="H7186" i="41" a="1"/>
  <c r="H6256" i="41" a="1"/>
  <c r="H6842" i="41" a="1"/>
  <c r="H10226" i="41" a="1"/>
  <c r="H10830" i="41" a="1"/>
  <c r="H5283" i="41" a="1"/>
  <c r="H8179" i="41" a="1"/>
  <c r="H9669" i="41" a="1"/>
  <c r="H6862" i="41" a="1"/>
  <c r="H8270" i="41" a="1"/>
  <c r="H6714" i="41" a="1"/>
  <c r="H10319" i="41" a="1"/>
  <c r="H9678" i="41" a="1"/>
  <c r="H4118" i="41" a="1"/>
  <c r="H4268" i="41" a="1"/>
  <c r="H5875" i="41" a="1"/>
  <c r="H8508" i="41" a="1"/>
  <c r="H10768" i="41" a="1"/>
  <c r="H3934" i="41" a="1"/>
  <c r="H6410" i="41" a="1"/>
  <c r="H6734" i="41" a="1"/>
  <c r="H5891" i="41" a="1"/>
  <c r="H7996" i="41" a="1"/>
  <c r="H10649" i="41" a="1"/>
  <c r="H6269" i="41" a="1"/>
  <c r="H5455" i="41" a="1"/>
  <c r="H10595" i="41" a="1"/>
  <c r="H7818" i="41" a="1"/>
  <c r="H9190" i="41" a="1"/>
  <c r="H5961" i="41" a="1"/>
  <c r="H8237" i="41" a="1"/>
  <c r="H9272" i="41" a="1"/>
  <c r="H7617" i="41" a="1"/>
  <c r="H5362" i="41" a="1"/>
  <c r="H6371" i="41" a="1"/>
  <c r="H8066" i="41" a="1"/>
  <c r="H9999" i="41" a="1"/>
  <c r="H7509" i="41" a="1"/>
  <c r="H5764" i="41" a="1"/>
  <c r="H4166" i="41" a="1"/>
  <c r="H10480" i="41" a="1"/>
  <c r="H5824" i="41" a="1"/>
  <c r="H10079" i="41" a="1"/>
  <c r="H7769" i="41" a="1"/>
  <c r="H6941" i="41" a="1"/>
  <c r="H10591" i="41" a="1"/>
  <c r="H5757" i="41" a="1"/>
  <c r="H9941" i="41" a="1"/>
  <c r="H7472" i="41" a="1"/>
  <c r="H8964" i="41" a="1"/>
  <c r="H8483" i="41" a="1"/>
  <c r="H8854" i="41" a="1"/>
  <c r="H4997" i="41" a="1"/>
  <c r="H4929" i="41" a="1"/>
  <c r="H9022" i="41" a="1"/>
  <c r="H5692" i="41" a="1"/>
  <c r="H4453" i="41" a="1"/>
  <c r="H8037" i="41" a="1"/>
  <c r="H8795" i="41" a="1"/>
  <c r="H8640" i="41" a="1"/>
  <c r="H8214" i="41" a="1"/>
  <c r="H8946" i="41" a="1"/>
  <c r="H7476" i="41" a="1"/>
  <c r="H9874" i="41" a="1"/>
  <c r="H8568" i="41" a="1"/>
  <c r="H4536" i="41" a="1"/>
  <c r="H10657" i="41" a="1"/>
  <c r="H9102" i="41" a="1"/>
  <c r="H8319" i="41" a="1"/>
  <c r="H5512" i="41" a="1"/>
  <c r="H9894" i="41" a="1"/>
  <c r="H4181" i="41" a="1"/>
  <c r="H4201" i="41" a="1"/>
  <c r="H8876" i="41" a="1"/>
  <c r="H7043" i="41" a="1"/>
  <c r="H7346" i="41" a="1"/>
  <c r="H6584" i="41" a="1"/>
  <c r="H7512" i="41" a="1"/>
  <c r="H10282" i="41" a="1"/>
  <c r="H6045" i="41" a="1"/>
  <c r="H5190" i="41" a="1"/>
  <c r="H9693" i="41" a="1"/>
  <c r="H8911" i="41" a="1"/>
  <c r="H8871" i="41" a="1"/>
  <c r="H8677" i="41" a="1"/>
  <c r="H5158" i="41" a="1"/>
  <c r="H9793" i="41" a="1"/>
  <c r="H8427" i="41" a="1"/>
  <c r="H11081" i="41" a="1"/>
  <c r="H5827" i="41" a="1"/>
  <c r="H4196" i="41" a="1"/>
  <c r="H8580" i="41" a="1"/>
  <c r="H4266" i="41" a="1"/>
  <c r="H7833" i="41" a="1"/>
  <c r="H6168" i="41" a="1"/>
  <c r="H7784" i="41" a="1"/>
  <c r="H4484" i="41" a="1"/>
  <c r="H6913" i="41" a="1"/>
  <c r="H8916" i="41" a="1"/>
  <c r="H6252" i="41" a="1"/>
  <c r="H4761" i="41" a="1"/>
  <c r="H7825" i="41" a="1"/>
  <c r="H9622" i="41" a="1"/>
  <c r="H7301" i="41" a="1"/>
  <c r="H8282" i="41" a="1"/>
  <c r="H8928" i="41" a="1"/>
  <c r="H8724" i="41" a="1"/>
  <c r="H9613" i="41" a="1"/>
  <c r="H10664" i="41" a="1"/>
  <c r="H9794" i="41" a="1"/>
  <c r="H9342" i="41" a="1"/>
  <c r="H6274" i="41" a="1"/>
  <c r="H4826" i="41" a="1"/>
  <c r="H6384" i="41" a="1"/>
  <c r="H7373" i="41" a="1"/>
  <c r="H5987" i="41" a="1"/>
  <c r="H5841" i="41" a="1"/>
  <c r="H6212" i="41" a="1"/>
  <c r="H11057" i="41" a="1"/>
  <c r="H5109" i="41" a="1"/>
  <c r="H7634" i="41" a="1"/>
  <c r="H6810" i="41" a="1"/>
  <c r="H7870" i="41" a="1"/>
  <c r="H9506" i="41" a="1"/>
  <c r="H10758" i="41" a="1"/>
  <c r="H7238" i="41" a="1"/>
  <c r="H6570" i="41" a="1"/>
  <c r="H6346" i="41" a="1"/>
  <c r="H8008" i="41" a="1"/>
  <c r="H10989" i="41" a="1"/>
  <c r="H7729" i="41" a="1"/>
  <c r="H8669" i="41" a="1"/>
  <c r="H8961" i="41" a="1"/>
  <c r="H4783" i="41" a="1"/>
  <c r="H8963" i="41" a="1"/>
  <c r="H8266" i="41" a="1"/>
  <c r="H10879" i="41" a="1"/>
  <c r="H8744" i="41" a="1"/>
  <c r="H6831" i="41" a="1"/>
  <c r="H5736" i="41" a="1"/>
  <c r="H8954" i="41" a="1"/>
  <c r="H10539" i="41" a="1"/>
  <c r="H7523" i="41" a="1"/>
  <c r="H11115" i="41" a="1"/>
  <c r="H8296" i="41" a="1"/>
  <c r="H7873" i="41" a="1"/>
  <c r="H9787" i="41" a="1"/>
  <c r="H6198" i="41" a="1"/>
  <c r="H5266" i="41" a="1"/>
  <c r="H5619" i="41" a="1"/>
  <c r="H6627" i="41" a="1"/>
  <c r="H7690" i="41" a="1"/>
  <c r="H7399" i="41" a="1"/>
  <c r="H8594" i="41" a="1"/>
  <c r="H8063" i="41" a="1"/>
  <c r="H7898" i="41" a="1"/>
  <c r="H5733" i="41" a="1"/>
  <c r="H6761" i="41" a="1"/>
  <c r="H4140" i="41" a="1"/>
  <c r="H9661" i="41" a="1"/>
  <c r="H6456" i="41" a="1"/>
  <c r="H4852" i="41" a="1"/>
  <c r="H8578" i="41" a="1"/>
  <c r="H8408" i="41" a="1"/>
  <c r="H8199" i="41" a="1"/>
  <c r="H8158" i="41" a="1"/>
  <c r="H9470" i="41" a="1"/>
  <c r="H5145" i="41" a="1"/>
  <c r="H4724" i="41" a="1"/>
  <c r="H10050" i="41" a="1"/>
  <c r="H9984" i="41" a="1"/>
  <c r="H4014" i="41" a="1"/>
  <c r="H5275" i="41" a="1"/>
  <c r="H11096" i="41" a="1"/>
  <c r="H6726" i="41" a="1"/>
  <c r="H5017" i="41" a="1"/>
  <c r="H8256" i="41" a="1"/>
  <c r="H8869" i="41" a="1"/>
  <c r="H6732" i="41" a="1"/>
  <c r="H10318" i="41" a="1"/>
  <c r="H5322" i="41" a="1"/>
  <c r="H10220" i="41" a="1"/>
  <c r="H10106" i="41" a="1"/>
  <c r="H10619" i="41" a="1"/>
  <c r="H10563" i="41" a="1"/>
  <c r="H8873" i="41" a="1"/>
  <c r="H8361" i="41" a="1"/>
  <c r="H7681" i="41" a="1"/>
  <c r="H5986" i="41" a="1"/>
  <c r="H4374" i="41" a="1"/>
  <c r="H9742" i="41" a="1"/>
  <c r="H8241" i="41" a="1"/>
  <c r="H6185" i="41" a="1"/>
  <c r="H4782" i="41" a="1"/>
  <c r="H5164" i="41" a="1"/>
  <c r="H8186" i="41" a="1"/>
  <c r="H8272" i="41" a="1"/>
  <c r="H7598" i="41" a="1"/>
  <c r="H7503" i="41" a="1"/>
  <c r="H9908" i="41" a="1"/>
  <c r="H4096" i="41" a="1"/>
  <c r="H7848" i="41" a="1"/>
  <c r="H8155" i="41" a="1"/>
  <c r="H5686" i="41" a="1"/>
  <c r="H5364" i="41" a="1"/>
  <c r="H10408" i="41" a="1"/>
  <c r="H10803" i="41" a="1"/>
  <c r="H6211" i="41" a="1"/>
  <c r="H7390" i="41" a="1"/>
  <c r="H5056" i="41" a="1"/>
  <c r="H6466" i="41" a="1"/>
  <c r="H7077" i="41" a="1"/>
  <c r="H3876" i="41" a="1"/>
  <c r="H4517" i="41" a="1"/>
  <c r="H9917" i="41" a="1"/>
  <c r="H4903" i="41" a="1"/>
  <c r="H4689" i="41" a="1"/>
  <c r="H9099" i="41" a="1"/>
  <c r="H6630" i="41" a="1"/>
  <c r="H6493" i="41" a="1"/>
  <c r="H10087" i="41" a="1"/>
  <c r="H5622" i="41" a="1"/>
  <c r="H7246" i="41" a="1"/>
  <c r="H7411" i="41" a="1"/>
  <c r="H4260" i="41" a="1"/>
  <c r="H6491" i="41" a="1"/>
  <c r="H5984" i="41" a="1"/>
  <c r="H5742" i="41" a="1"/>
  <c r="H8476" i="41" a="1"/>
  <c r="H7888" i="41" a="1"/>
  <c r="H10571" i="41" a="1"/>
  <c r="H6499" i="41" a="1"/>
  <c r="H8796" i="41" a="1"/>
  <c r="H5868" i="41" a="1"/>
  <c r="H7250" i="41" a="1"/>
  <c r="H7604" i="41" a="1"/>
  <c r="H9960" i="41" a="1"/>
  <c r="H4101" i="41" a="1"/>
  <c r="H9865" i="41" a="1"/>
  <c r="H5859" i="41" a="1"/>
  <c r="H8060" i="41" a="1"/>
  <c r="H6898" i="41" a="1"/>
  <c r="H5542" i="41" a="1"/>
  <c r="H10252" i="41" a="1"/>
  <c r="H5412" i="41" a="1"/>
  <c r="H10897" i="41" a="1"/>
  <c r="H5720" i="41" a="1"/>
  <c r="H6776" i="41" a="1"/>
  <c r="H7445" i="41" a="1"/>
  <c r="H10794" i="41" a="1"/>
  <c r="H9666" i="41" a="1"/>
  <c r="H5758" i="41" a="1"/>
  <c r="H4938" i="41" a="1"/>
  <c r="H6310" i="41" a="1"/>
  <c r="H10784" i="41" a="1"/>
  <c r="H7241" i="41" a="1"/>
  <c r="H6635" i="41" a="1"/>
  <c r="H11031" i="41" a="1"/>
  <c r="H10131" i="41" a="1"/>
  <c r="H8739" i="41" a="1"/>
  <c r="H8590" i="41" a="1"/>
  <c r="H10686" i="41" a="1"/>
  <c r="H7566" i="41" a="1"/>
  <c r="H5813" i="41" a="1"/>
  <c r="H5082" i="41" a="1"/>
  <c r="H7393" i="41" a="1"/>
  <c r="H6746" i="41" a="1"/>
  <c r="H8821" i="41" a="1"/>
  <c r="H5802" i="41" a="1"/>
  <c r="H5917" i="41" a="1"/>
  <c r="H7144" i="41" a="1"/>
  <c r="H8822" i="41" a="1"/>
  <c r="H8089" i="41" a="1"/>
  <c r="H5763" i="41" a="1"/>
  <c r="H4160" i="41" a="1"/>
  <c r="H7160" i="41" a="1"/>
  <c r="H10777" i="41" a="1"/>
  <c r="H7166" i="41" a="1"/>
  <c r="H8192" i="41" a="1"/>
  <c r="H8019" i="41" a="1"/>
  <c r="H10244" i="41" a="1"/>
  <c r="H6276" i="41" a="1"/>
  <c r="H7414" i="41" a="1"/>
  <c r="H5172" i="41" a="1"/>
  <c r="H9936" i="41" a="1"/>
  <c r="H7790" i="41" a="1"/>
  <c r="H4383" i="41" a="1"/>
  <c r="H6910" i="41" a="1"/>
  <c r="H6754" i="41" a="1"/>
  <c r="H7134" i="41" a="1"/>
  <c r="H4917" i="41" a="1"/>
  <c r="H9753" i="41" a="1"/>
  <c r="H7500" i="41" a="1"/>
  <c r="H4149" i="41" a="1"/>
  <c r="H4913" i="41" a="1"/>
  <c r="H4467" i="41" a="1"/>
  <c r="H5238" i="41" a="1"/>
  <c r="H6320" i="41" a="1"/>
  <c r="H8534" i="41" a="1"/>
  <c r="H10705" i="41" a="1"/>
  <c r="H8810" i="41" a="1"/>
  <c r="H7036" i="41" a="1"/>
  <c r="H6425" i="41" a="1"/>
  <c r="H10163" i="41" a="1"/>
  <c r="H8278" i="41" a="1"/>
  <c r="H7376" i="41" a="1"/>
  <c r="H7943" i="41" a="1"/>
  <c r="H4777" i="41" a="1"/>
  <c r="H4608" i="41" a="1"/>
  <c r="H7959" i="41" a="1"/>
  <c r="H7573" i="41" a="1"/>
  <c r="H9653" i="41" a="1"/>
  <c r="H9503" i="41" a="1"/>
  <c r="H10431" i="41" a="1"/>
  <c r="H8243" i="41" a="1"/>
  <c r="H11088" i="41" a="1"/>
  <c r="H4239" i="41" a="1"/>
  <c r="H6814" i="41" a="1"/>
  <c r="H9636" i="41" a="1"/>
  <c r="H4463" i="41" a="1"/>
  <c r="H8929" i="41" a="1"/>
  <c r="H10710" i="41" a="1"/>
  <c r="H9231" i="41" a="1"/>
  <c r="H7429" i="41" a="1"/>
  <c r="H10783" i="41" a="1"/>
  <c r="H9554" i="41" a="1"/>
  <c r="H8629" i="41" a="1"/>
  <c r="H10614" i="41" a="1"/>
  <c r="H7323" i="41" a="1"/>
  <c r="H7695" i="41" a="1"/>
  <c r="H5942" i="41" a="1"/>
  <c r="H7813" i="41" a="1"/>
  <c r="H4905" i="41" a="1"/>
  <c r="H7816" i="41" a="1"/>
  <c r="H8785" i="41" a="1"/>
  <c r="H7667" i="41" a="1"/>
  <c r="H10029" i="41" a="1"/>
  <c r="H8105" i="41" a="1"/>
  <c r="H6036" i="41" a="1"/>
  <c r="H4605" i="41" a="1"/>
  <c r="H4864" i="41" a="1"/>
  <c r="H5469" i="41" a="1"/>
  <c r="H9303" i="41" a="1"/>
  <c r="H7081" i="41" a="1"/>
  <c r="H9959" i="41" a="1"/>
  <c r="H7434" i="41" a="1"/>
  <c r="H4393" i="41" a="1"/>
  <c r="H10813" i="41" a="1"/>
  <c r="H3851" i="41" a="1"/>
  <c r="H7412" i="41" a="1"/>
  <c r="H6454" i="41" a="1"/>
  <c r="H6640" i="41" a="1"/>
  <c r="H9631" i="41" a="1"/>
  <c r="H5080" i="41" a="1"/>
  <c r="H3932" i="41" a="1"/>
  <c r="H8949" i="41" a="1"/>
  <c r="H7652" i="41" a="1"/>
  <c r="H6306" i="41" a="1"/>
  <c r="H3870" i="41" a="1"/>
  <c r="H4688" i="41" a="1"/>
  <c r="H6291" i="41" a="1"/>
  <c r="H7868" i="41" a="1"/>
  <c r="H7104" i="41" a="1"/>
  <c r="H6251" i="41" a="1"/>
  <c r="H6361" i="41" a="1"/>
  <c r="H4915" i="41" a="1"/>
  <c r="H6600" i="41" a="1"/>
  <c r="H8429" i="41" a="1"/>
  <c r="H6191" i="41" a="1"/>
  <c r="H7303" i="41" a="1"/>
  <c r="H7660" i="41" a="1"/>
  <c r="H7431" i="41" a="1"/>
  <c r="H11083" i="41" a="1"/>
  <c r="H5445" i="41" a="1"/>
  <c r="H4419" i="41" a="1"/>
  <c r="H4918" i="41" a="1"/>
  <c r="H7958" i="41" a="1"/>
  <c r="H4638" i="41" a="1"/>
  <c r="H7360" i="41" a="1"/>
  <c r="H6908" i="41" a="1"/>
  <c r="H9092" i="41" a="1"/>
  <c r="H8365" i="41" a="1"/>
  <c r="H9576" i="41" a="1"/>
  <c r="H4833" i="41" a="1"/>
  <c r="H8655" i="41" a="1"/>
  <c r="H6096" i="41" a="1"/>
  <c r="H10199" i="41" a="1"/>
  <c r="H7175" i="41" a="1"/>
  <c r="H9030" i="41" a="1"/>
  <c r="H9187" i="41" a="1"/>
  <c r="H6206" i="41" a="1"/>
  <c r="H4438" i="41" a="1"/>
  <c r="H6789" i="41" a="1"/>
  <c r="H8419" i="41" a="1"/>
  <c r="H9811" i="41" a="1"/>
  <c r="H8596" i="41" a="1"/>
  <c r="H10174" i="41" a="1"/>
  <c r="H7836" i="41" a="1"/>
  <c r="H10888" i="41" a="1"/>
  <c r="H8447" i="41" a="1"/>
  <c r="H6727" i="41" a="1"/>
  <c r="H8603" i="41" a="1"/>
  <c r="H5620" i="41" a="1"/>
  <c r="H5240" i="41" a="1"/>
  <c r="H9761" i="41" a="1"/>
  <c r="H7462" i="41" a="1"/>
  <c r="H8823" i="41" a="1"/>
  <c r="H10675" i="41" a="1"/>
  <c r="H7933" i="41" a="1"/>
  <c r="H7183" i="41" a="1"/>
  <c r="H7013" i="41" a="1"/>
  <c r="H5168" i="41" a="1"/>
  <c r="H7243" i="41" a="1"/>
  <c r="H8002" i="41" a="1"/>
  <c r="H10080" i="41" a="1"/>
  <c r="H7710" i="41" a="1"/>
  <c r="H9409" i="41" a="1"/>
  <c r="H10240" i="41" a="1"/>
  <c r="H5995" i="41" a="1"/>
  <c r="H10269" i="41" a="1"/>
  <c r="H9222" i="41" a="1"/>
  <c r="H6673" i="41" a="1"/>
  <c r="H5801" i="41" a="1"/>
  <c r="H6688" i="41" a="1"/>
  <c r="H6093" i="41" a="1"/>
  <c r="H10659" i="41" a="1"/>
  <c r="H4733" i="41" a="1"/>
  <c r="H7936" i="41" a="1"/>
  <c r="H7397" i="41" a="1"/>
  <c r="H3919" i="41" a="1"/>
  <c r="H4538" i="41" a="1"/>
  <c r="H4951" i="41" a="1"/>
  <c r="H10396" i="41" a="1"/>
  <c r="H6207" i="41" a="1"/>
  <c r="H5422" i="41" a="1"/>
  <c r="H4232" i="41" a="1"/>
  <c r="H10465" i="41" a="1"/>
  <c r="H10334" i="41" a="1"/>
  <c r="H8317" i="41" a="1"/>
  <c r="H4324" i="41" a="1"/>
  <c r="H9564" i="41" a="1"/>
  <c r="H6501" i="41" a="1"/>
  <c r="H4953" i="41" a="1"/>
  <c r="H5566" i="41" a="1"/>
  <c r="H10974" i="41" a="1"/>
  <c r="H4433" i="41" a="1"/>
  <c r="H8505" i="41" a="1"/>
  <c r="H6416" i="41" a="1"/>
  <c r="H9948" i="41" a="1"/>
  <c r="H4726" i="41" a="1"/>
  <c r="H6265" i="41" a="1"/>
  <c r="H9789" i="41" a="1"/>
  <c r="H4730" i="41" a="1"/>
  <c r="H5688" i="41" a="1"/>
  <c r="H5458" i="41" a="1"/>
  <c r="H5064" i="41" a="1"/>
  <c r="H5030" i="41" a="1"/>
  <c r="H10182" i="41" a="1"/>
  <c r="H9379" i="41" a="1"/>
  <c r="H5432" i="41" a="1"/>
  <c r="H10103" i="41" a="1"/>
  <c r="H10820" i="41" a="1"/>
  <c r="H8661" i="41" a="1"/>
  <c r="H8536" i="41" a="1"/>
  <c r="H10076" i="41" a="1"/>
  <c r="H4098" i="41" a="1"/>
  <c r="H7985" i="41" a="1"/>
  <c r="H8613" i="41" a="1"/>
  <c r="H6693" i="41" a="1"/>
  <c r="H9651" i="41" a="1"/>
  <c r="H6398" i="41" a="1"/>
  <c r="H5634" i="41" a="1"/>
  <c r="H8493" i="41" a="1"/>
  <c r="H4053" i="41" a="1"/>
  <c r="H11011" i="41" a="1"/>
  <c r="H4514" i="41" a="1"/>
  <c r="H9517" i="41" a="1"/>
  <c r="H6844" i="41" a="1"/>
  <c r="H6000" i="41" a="1"/>
  <c r="H5776" i="41" a="1"/>
  <c r="H5306" i="41" a="1"/>
  <c r="H9432" i="41" a="1"/>
  <c r="H7651" i="41" a="1"/>
  <c r="H9013" i="41" a="1"/>
  <c r="H7899" i="41" a="1"/>
  <c r="H11040" i="41" a="1"/>
  <c r="H7079" i="41" a="1"/>
  <c r="H4145" i="41" a="1"/>
  <c r="H4449" i="41" a="1"/>
  <c r="H4163" i="41" a="1"/>
  <c r="H9161" i="41" a="1"/>
  <c r="H8479" i="41" a="1"/>
  <c r="H5677" i="41" a="1"/>
  <c r="H6178" i="41" a="1"/>
  <c r="H5466" i="41" a="1"/>
  <c r="H10917" i="41" a="1"/>
  <c r="H5365" i="41" a="1"/>
  <c r="H7498" i="41" a="1"/>
  <c r="H7934" i="41" a="1"/>
  <c r="H8958" i="41" a="1"/>
  <c r="H10427" i="41" a="1"/>
  <c r="H9434" i="41" a="1"/>
  <c r="H7351" i="41" a="1"/>
  <c r="H4835" i="41" a="1"/>
  <c r="H5103" i="41" a="1"/>
  <c r="H9204" i="41" a="1"/>
  <c r="H10498" i="41" a="1"/>
  <c r="H10207" i="41" a="1"/>
  <c r="H8774" i="41" a="1"/>
  <c r="H4097" i="41" a="1"/>
  <c r="H6240" i="41" a="1"/>
  <c r="H7635" i="41" a="1"/>
  <c r="H10246" i="41" a="1"/>
  <c r="H8560" i="41" a="1"/>
  <c r="H6224" i="41" a="1"/>
  <c r="H5883" i="41" a="1"/>
  <c r="H5668" i="41" a="1"/>
  <c r="H10362" i="41" a="1"/>
  <c r="H8528" i="41" a="1"/>
  <c r="H10942" i="41" a="1"/>
  <c r="H5676" i="41" a="1"/>
  <c r="H6658" i="41" a="1"/>
  <c r="H7522" i="41" a="1"/>
  <c r="H6042" i="41" a="1"/>
  <c r="H3959" i="41" a="1"/>
  <c r="H9091" i="41" a="1"/>
  <c r="H4047" i="41" a="1"/>
  <c r="H9781" i="41" a="1"/>
  <c r="H10624" i="41" a="1"/>
  <c r="H4795" i="41" a="1"/>
  <c r="H9749" i="41" a="1"/>
  <c r="H4325" i="41" a="1"/>
  <c r="H7163" i="41" a="1"/>
  <c r="H4072" i="41" a="1"/>
  <c r="H10694" i="41" a="1"/>
  <c r="H5727" i="41" a="1"/>
  <c r="H7263" i="41" a="1"/>
  <c r="H6144" i="41" a="1"/>
  <c r="H5851" i="41" a="1"/>
  <c r="H10730" i="41" a="1"/>
  <c r="H10221" i="41" a="1"/>
  <c r="H4539" i="41" a="1"/>
  <c r="H6403" i="41" a="1"/>
  <c r="H7545" i="41" a="1"/>
  <c r="H7499" i="41" a="1"/>
  <c r="H4436" i="41" a="1"/>
  <c r="H8474" i="41" a="1"/>
  <c r="H9325" i="41" a="1"/>
  <c r="H10393" i="41" a="1"/>
  <c r="H10742" i="41" a="1"/>
  <c r="H4580" i="41" a="1"/>
  <c r="H8323" i="41" a="1"/>
  <c r="H5571" i="41" a="1"/>
  <c r="H10558" i="41" a="1"/>
  <c r="H8770" i="41" a="1"/>
  <c r="H10301" i="41" a="1"/>
  <c r="H7585" i="41" a="1"/>
  <c r="H10672" i="41" a="1"/>
  <c r="H4115" i="41" a="1"/>
  <c r="H4779" i="41" a="1"/>
  <c r="H7805" i="41" a="1"/>
  <c r="H7291" i="41" a="1"/>
  <c r="H9635" i="41" a="1"/>
  <c r="H3973" i="41" a="1"/>
  <c r="H7955" i="41" a="1"/>
  <c r="H5129" i="41" a="1"/>
  <c r="H5367" i="41" a="1"/>
  <c r="H8973" i="41" a="1"/>
  <c r="H8521" i="41" a="1"/>
  <c r="H6912" i="41" a="1"/>
  <c r="H9782" i="41" a="1"/>
  <c r="H5430" i="41" a="1"/>
  <c r="H6541" i="41" a="1"/>
  <c r="H8667" i="41" a="1"/>
  <c r="H4937" i="41" a="1"/>
  <c r="H6599" i="41" a="1"/>
  <c r="H7719" i="41" a="1"/>
  <c r="H4529" i="41" a="1"/>
  <c r="H5062" i="41" a="1"/>
  <c r="H4402" i="41" a="1"/>
  <c r="H10328" i="41" a="1"/>
  <c r="H10416" i="41" a="1"/>
  <c r="H7724" i="41" a="1"/>
  <c r="H9474" i="41" a="1"/>
  <c r="H5465" i="41" a="1"/>
  <c r="H4644" i="41" a="1"/>
  <c r="H4310" i="41" a="1"/>
  <c r="H10288" i="41" a="1"/>
  <c r="H8679" i="41" a="1"/>
  <c r="H5361" i="41" a="1"/>
  <c r="H6455" i="41" a="1"/>
  <c r="H7386" i="41" a="1"/>
  <c r="H4477" i="41" a="1"/>
  <c r="H9084" i="41" a="1"/>
  <c r="H6318" i="41" a="1"/>
  <c r="H7436" i="41" a="1"/>
  <c r="H9346" i="41" a="1"/>
  <c r="H7795" i="41" a="1"/>
  <c r="H10063" i="41" a="1"/>
  <c r="H6668" i="41" a="1"/>
  <c r="H6967" i="41" a="1"/>
  <c r="H4174" i="41" a="1"/>
  <c r="H7370" i="41" a="1"/>
  <c r="H7424" i="41" a="1"/>
  <c r="H7333" i="41" a="1"/>
  <c r="H5821" i="41" a="1"/>
  <c r="H9880" i="41" a="1"/>
  <c r="H10489" i="41" a="1"/>
  <c r="H10184" i="41" a="1"/>
  <c r="H6672" i="41" a="1"/>
  <c r="H5937" i="41" a="1"/>
  <c r="H5307" i="41" a="1"/>
  <c r="H9850" i="41" a="1"/>
  <c r="H5912" i="41" a="1"/>
  <c r="H9150" i="41" a="1"/>
  <c r="H8716" i="41" a="1"/>
  <c r="H11130" i="41" a="1"/>
  <c r="H7875" i="41" a="1"/>
  <c r="H4618" i="41" a="1"/>
  <c r="H6321" i="41" a="1"/>
  <c r="H8011" i="41" a="1"/>
  <c r="H10241" i="41" a="1"/>
  <c r="H6747" i="41" a="1"/>
  <c r="H5962" i="41" a="1"/>
  <c r="H3869" i="41" a="1"/>
  <c r="H7765" i="41" a="1"/>
  <c r="H10441" i="41" a="1"/>
  <c r="H10039" i="41" a="1"/>
  <c r="H9254" i="41" a="1"/>
  <c r="H6407" i="41" a="1"/>
  <c r="H6759" i="41" a="1"/>
  <c r="H9343" i="41" a="1"/>
  <c r="H9278" i="41" a="1"/>
  <c r="H4753" i="41" a="1"/>
  <c r="H10155" i="41" a="1"/>
  <c r="H4569" i="41" a="1"/>
  <c r="H11082" i="41" a="1"/>
  <c r="H6242" i="41" a="1"/>
  <c r="H6474" i="41" a="1"/>
  <c r="H11058" i="41" a="1"/>
  <c r="H8612" i="41" a="1"/>
  <c r="H10883" i="41" a="1"/>
  <c r="H6485" i="41" a="1"/>
  <c r="H7962" i="41" a="1"/>
  <c r="H11007" i="41" a="1"/>
  <c r="H10854" i="41" a="1"/>
  <c r="H9520" i="41" a="1"/>
  <c r="H9290" i="41" a="1"/>
  <c r="H7305" i="41" a="1"/>
  <c r="H7120" i="41" a="1"/>
  <c r="H9170" i="41" a="1"/>
  <c r="H8351" i="41" a="1"/>
  <c r="H6297" i="41" a="1"/>
  <c r="H7789" i="41" a="1"/>
  <c r="H10195" i="41" a="1"/>
  <c r="H10325" i="41" a="1"/>
  <c r="H10773" i="41" a="1"/>
  <c r="H11114" i="41" a="1"/>
  <c r="H8141" i="41" a="1"/>
  <c r="H7102" i="41" a="1"/>
  <c r="H9615" i="41" a="1"/>
  <c r="H5835" i="41" a="1"/>
  <c r="H4205" i="41" a="1"/>
  <c r="H5207" i="41" a="1"/>
  <c r="H10754" i="41" a="1"/>
  <c r="H4548" i="41" a="1"/>
  <c r="H10081" i="41" a="1"/>
  <c r="H8010" i="41" a="1"/>
  <c r="H4697" i="41" a="1"/>
  <c r="H9537" i="41" a="1"/>
  <c r="H5794" i="41" a="1"/>
  <c r="H6868" i="41" a="1"/>
  <c r="H7361" i="41" a="1"/>
  <c r="H6448" i="41" a="1"/>
  <c r="H5584" i="41" a="1"/>
  <c r="H5433" i="41" a="1"/>
  <c r="H8692" i="41" a="1"/>
  <c r="H6866" i="41" a="1"/>
  <c r="H5131" i="41" a="1"/>
  <c r="H9373" i="41" a="1"/>
  <c r="H7100" i="41" a="1"/>
  <c r="H10270" i="41" a="1"/>
  <c r="H5374" i="41" a="1"/>
  <c r="H8940" i="41" a="1"/>
  <c r="H4459" i="41" a="1"/>
  <c r="H8099" i="41" a="1"/>
  <c r="H3983" i="41" a="1"/>
  <c r="H4950" i="41" a="1"/>
  <c r="H7286" i="41" a="1"/>
  <c r="H4894" i="41" a="1"/>
  <c r="H9468" i="41" a="1"/>
  <c r="H6565" i="41" a="1"/>
  <c r="H8564" i="41" a="1"/>
  <c r="H5360" i="41" a="1"/>
  <c r="H6760" i="41" a="1"/>
  <c r="H6876" i="41" a="1"/>
  <c r="H4442" i="41" a="1"/>
  <c r="H5254" i="41" a="1"/>
  <c r="H4060" i="41" a="1"/>
  <c r="H8216" i="41" a="1"/>
  <c r="H9181" i="41" a="1"/>
  <c r="H8356" i="41" a="1"/>
  <c r="H4466" i="41" a="1"/>
  <c r="H8222" i="41" a="1"/>
  <c r="H10025" i="41" a="1"/>
  <c r="H11103" i="41" a="1"/>
  <c r="H7939" i="41" a="1"/>
  <c r="H7903" i="41" a="1"/>
  <c r="H7876" i="41" a="1"/>
  <c r="H8290" i="41" a="1"/>
  <c r="H7702" i="41" a="1"/>
  <c r="H4933" i="41" a="1"/>
  <c r="H6213" i="41" a="1"/>
  <c r="H5500" i="41" a="1"/>
  <c r="H8207" i="41" a="1"/>
  <c r="H3834" i="41" a="1"/>
  <c r="H4816" i="41" a="1"/>
  <c r="H9418" i="41" a="1"/>
  <c r="H10411" i="41" a="1"/>
  <c r="H10023" i="41" a="1"/>
  <c r="H5034" i="41" a="1"/>
  <c r="H4206" i="41" a="1"/>
  <c r="H7843" i="41" a="1"/>
  <c r="H5837" i="41" a="1"/>
  <c r="H7198" i="41" a="1"/>
  <c r="H10481" i="41" a="1"/>
  <c r="H7174" i="41" a="1"/>
  <c r="H5967" i="41" a="1"/>
  <c r="H7677" i="41" a="1"/>
  <c r="H3941" i="41" a="1"/>
  <c r="H5094" i="41" a="1"/>
  <c r="H4187" i="41" a="1"/>
  <c r="H8283" i="41" a="1"/>
  <c r="H4380" i="41" a="1"/>
  <c r="H6154" i="41" a="1"/>
  <c r="H6856" i="41" a="1"/>
  <c r="H10336" i="41" a="1"/>
  <c r="H5896" i="41" a="1"/>
  <c r="H6232" i="41" a="1"/>
  <c r="H9910" i="41" a="1"/>
  <c r="H7052" i="41" a="1"/>
  <c r="H4551" i="41" a="1"/>
  <c r="H9323" i="41" a="1"/>
  <c r="H6805" i="41" a="1"/>
  <c r="H6442" i="41" a="1"/>
  <c r="H5588" i="41" a="1"/>
  <c r="H6772" i="41" a="1"/>
  <c r="H5063" i="41" a="1"/>
  <c r="H5146" i="41" a="1"/>
  <c r="H5716" i="41" a="1"/>
  <c r="H8685" i="41" a="1"/>
  <c r="H10745" i="41" a="1"/>
  <c r="H9943" i="41" a="1"/>
  <c r="H6275" i="41" a="1"/>
  <c r="H7629" i="41" a="1"/>
  <c r="H5357" i="41" a="1"/>
  <c r="H5936" i="41" a="1"/>
  <c r="H9923" i="41" a="1"/>
  <c r="H10233" i="41" a="1"/>
  <c r="H11072" i="41" a="1"/>
  <c r="H9990" i="41" a="1"/>
  <c r="H9800" i="41" a="1"/>
  <c r="H7325" i="41" a="1"/>
  <c r="H10551" i="41" a="1"/>
  <c r="H9004" i="41" a="1"/>
  <c r="H4428" i="41" a="1"/>
  <c r="H7901" i="41" a="1"/>
  <c r="H9958" i="41" a="1"/>
  <c r="H4904" i="41" a="1"/>
  <c r="H6724" i="41" a="1"/>
  <c r="H8405" i="41" a="1"/>
  <c r="H5526" i="41" a="1"/>
  <c r="H10258" i="41" a="1"/>
  <c r="H6657" i="41" a="1"/>
  <c r="H8827" i="41" a="1"/>
  <c r="H7356" i="41" a="1"/>
  <c r="H9715" i="41" a="1"/>
  <c r="H6055" i="41" a="1"/>
  <c r="H5101" i="41" a="1"/>
  <c r="H6117" i="41" a="1"/>
  <c r="H6438" i="41" a="1"/>
  <c r="H7075" i="41" a="1"/>
  <c r="H7812" i="41" a="1"/>
  <c r="H3935" i="41" a="1"/>
  <c r="H3984" i="41" a="1"/>
  <c r="H5839" i="41" a="1"/>
  <c r="H9154" i="41" a="1"/>
  <c r="H5229" i="41" a="1"/>
  <c r="H9843" i="41" a="1"/>
  <c r="H7739" i="41" a="1"/>
  <c r="H9853" i="41" a="1"/>
  <c r="H6782" i="41" a="1"/>
  <c r="H7620" i="41" a="1"/>
  <c r="H8513" i="41" a="1"/>
  <c r="H5402" i="41" a="1"/>
  <c r="H3960" i="41" a="1"/>
  <c r="H4597" i="41" a="1"/>
  <c r="H6520" i="41" a="1"/>
  <c r="H5005" i="41" a="1"/>
  <c r="H4850" i="41" a="1"/>
  <c r="H5978" i="41" a="1"/>
  <c r="H7977" i="41" a="1"/>
  <c r="H6399" i="41" a="1"/>
  <c r="H10851" i="41" a="1"/>
  <c r="H10138" i="41" a="1"/>
  <c r="H11132" i="41" a="1"/>
  <c r="H8907" i="41" a="1"/>
  <c r="H4416" i="41" a="1"/>
  <c r="H6656" i="41" a="1"/>
  <c r="H7520" i="41" a="1"/>
  <c r="H9055" i="41" a="1"/>
  <c r="H7597" i="41" a="1"/>
  <c r="H8698" i="41" a="1"/>
  <c r="H6803" i="41" a="1"/>
  <c r="H9644" i="41" a="1"/>
  <c r="H9032" i="41" a="1"/>
  <c r="H10170" i="41" a="1"/>
  <c r="H9993" i="41" a="1"/>
  <c r="H8938" i="41" a="1"/>
  <c r="H6350" i="41" a="1"/>
  <c r="H7327" i="41" a="1"/>
  <c r="H4722" i="41" a="1"/>
  <c r="H4322" i="41" a="1"/>
  <c r="H5778" i="41" a="1"/>
  <c r="H4224" i="41" a="1"/>
  <c r="H3872" i="41" a="1"/>
  <c r="H9372" i="41" a="1"/>
  <c r="H10920" i="41" a="1"/>
  <c r="H9563" i="41" a="1"/>
  <c r="H6087" i="41" a="1"/>
  <c r="H4083" i="41" a="1"/>
  <c r="H7099" i="41" a="1"/>
  <c r="H8422" i="41" a="1"/>
  <c r="H9144" i="41" a="1"/>
  <c r="H10681" i="41" a="1"/>
  <c r="H5759" i="41" a="1"/>
  <c r="H5529" i="41" a="1"/>
  <c r="H7350" i="41" a="1"/>
  <c r="H6830" i="41" a="1"/>
  <c r="H4344" i="41" a="1"/>
  <c r="H4151" i="41" a="1"/>
  <c r="H7343" i="41" a="1"/>
  <c r="H5840" i="41" a="1"/>
  <c r="H7808" i="41" a="1"/>
  <c r="H9568" i="41" a="1"/>
  <c r="H5982" i="41" a="1"/>
  <c r="H6569" i="41" a="1"/>
  <c r="H4064" i="41" a="1"/>
  <c r="H7354" i="41" a="1"/>
  <c r="H8326" i="41" a="1"/>
  <c r="H5291" i="41" a="1"/>
  <c r="H6750" i="41" a="1"/>
  <c r="H4825" i="41" a="1"/>
  <c r="H5176" i="41" a="1"/>
  <c r="H4557" i="41" a="1"/>
  <c r="H5068" i="41" a="1"/>
  <c r="H7699" i="41" a="1"/>
  <c r="H6592" i="41" a="1"/>
  <c r="H8761" i="41" a="1"/>
  <c r="H7090" i="41" a="1"/>
  <c r="H10290" i="41" a="1"/>
  <c r="H5284" i="41" a="1"/>
  <c r="H3833" i="41" a="1"/>
  <c r="H8645" i="41" a="1"/>
  <c r="H4339" i="41" a="1"/>
  <c r="H6992" i="41" a="1"/>
  <c r="H6312" i="41" a="1"/>
  <c r="H4908" i="41" a="1"/>
  <c r="H4614" i="41" a="1"/>
  <c r="H5977" i="41" a="1"/>
  <c r="H7425" i="41" a="1"/>
  <c r="H10735" i="41" a="1"/>
  <c r="H10921" i="41" a="1"/>
  <c r="H8930" i="41" a="1"/>
  <c r="H7952" i="41" a="1"/>
  <c r="H9180" i="41" a="1"/>
  <c r="H5807" i="41" a="1"/>
  <c r="H7330" i="41" a="1"/>
  <c r="H8757" i="41" a="1"/>
  <c r="H9376" i="41" a="1"/>
  <c r="H6195" i="41" a="1"/>
  <c r="H8921" i="41" a="1"/>
  <c r="H7161" i="41" a="1"/>
  <c r="H11020" i="41" a="1"/>
  <c r="H8472" i="41" a="1"/>
  <c r="H7483" i="41" a="1"/>
  <c r="H4249" i="41" a="1"/>
  <c r="H3936" i="41" a="1"/>
  <c r="H4912" i="41" a="1"/>
  <c r="H6513" i="41" a="1"/>
  <c r="H4798" i="41" a="1"/>
  <c r="H5993" i="41" a="1"/>
  <c r="H7555" i="41" a="1"/>
  <c r="H5125" i="41" a="1"/>
  <c r="H6325" i="41" a="1"/>
  <c r="H8627" i="41" a="1"/>
  <c r="H6938" i="41" a="1"/>
  <c r="H9906" i="41" a="1"/>
  <c r="H4289" i="41" a="1"/>
  <c r="H9133" i="41" a="1"/>
  <c r="H6651" i="41" a="1"/>
  <c r="H4141" i="41" a="1"/>
  <c r="H5639" i="41" a="1"/>
  <c r="H9717" i="41" a="1"/>
  <c r="H8893" i="41" a="1"/>
  <c r="H4681" i="41" a="1"/>
  <c r="H10330" i="41" a="1"/>
  <c r="H8628" i="41" a="1"/>
  <c r="H7753" i="41" a="1"/>
  <c r="H10736" i="41" a="1"/>
  <c r="H10654" i="41" a="1"/>
  <c r="H6988" i="41" a="1"/>
  <c r="H3889" i="41" a="1"/>
  <c r="H8177" i="41" a="1"/>
  <c r="H4002" i="41" a="1"/>
  <c r="H11009" i="41" a="1"/>
  <c r="H4968" i="41" a="1"/>
  <c r="H6723" i="41" a="1"/>
  <c r="H8763" i="41" a="1"/>
  <c r="H9509" i="41" a="1"/>
  <c r="H9241" i="41" a="1"/>
  <c r="H9673" i="41" a="1"/>
  <c r="H6697" i="41" a="1"/>
  <c r="H4942" i="41" a="1"/>
  <c r="H10493" i="41" a="1"/>
  <c r="H9430" i="41" a="1"/>
  <c r="H5171" i="41" a="1"/>
  <c r="H4359" i="41" a="1"/>
  <c r="H9987" i="41" a="1"/>
  <c r="H11014" i="41" a="1"/>
  <c r="H6249" i="41" a="1"/>
  <c r="H4395" i="41" a="1"/>
  <c r="H4893" i="41" a="1"/>
  <c r="H10399" i="41" a="1"/>
  <c r="H6379" i="41" a="1"/>
  <c r="H7561" i="41" a="1"/>
  <c r="H4117" i="41" a="1"/>
  <c r="H4972" i="41" a="1"/>
  <c r="H7461" i="41" a="1"/>
  <c r="H10650" i="41" a="1"/>
  <c r="H7752" i="41" a="1"/>
  <c r="H6758" i="41" a="1"/>
  <c r="H3904" i="41" a="1"/>
  <c r="H8232" i="41" a="1"/>
  <c r="H5020" i="41" a="1"/>
  <c r="H6202" i="41" a="1"/>
  <c r="H9953" i="41" a="1"/>
  <c r="H5462" i="41" a="1"/>
  <c r="H8185" i="41" a="1"/>
  <c r="H4585" i="41" a="1"/>
  <c r="H9358" i="41" a="1"/>
  <c r="H7590" i="41" a="1"/>
  <c r="H10210" i="41" a="1"/>
  <c r="H5280" i="41" a="1"/>
  <c r="H8520" i="41" a="1"/>
  <c r="H6921" i="41" a="1"/>
  <c r="H7458" i="41" a="1"/>
  <c r="H9246" i="41" a="1"/>
  <c r="H7308" i="41" a="1"/>
  <c r="H4398" i="41" a="1"/>
  <c r="H4828" i="41" a="1"/>
  <c r="H6445" i="41" a="1"/>
  <c r="H4836" i="41" a="1"/>
  <c r="H9426" i="41" a="1"/>
  <c r="H10130" i="41" a="1"/>
  <c r="H9479" i="41" a="1"/>
  <c r="H9776" i="41" a="1"/>
  <c r="H4622" i="41" a="1"/>
  <c r="H6091" i="41" a="1"/>
  <c r="H5267" i="41" a="1"/>
  <c r="H5638" i="41" a="1"/>
  <c r="H7199" i="41" a="1"/>
  <c r="H9392" i="41" a="1"/>
  <c r="H9195" i="41" a="1"/>
  <c r="H5084" i="41" a="1"/>
  <c r="H9701" i="41" a="1"/>
  <c r="H9638" i="41" a="1"/>
  <c r="H10849" i="41" a="1"/>
  <c r="H8877" i="41" a="1"/>
  <c r="H8005" i="41" a="1"/>
  <c r="H6080" i="41" a="1"/>
  <c r="H6826" i="41" a="1"/>
  <c r="H6134" i="41" a="1"/>
  <c r="H9672" i="41" a="1"/>
  <c r="H9389" i="41" a="1"/>
  <c r="H8466" i="41" a="1"/>
  <c r="H7037" i="41" a="1"/>
  <c r="H8428" i="41" a="1"/>
  <c r="H8635" i="41" a="1"/>
  <c r="H9857" i="41" a="1"/>
  <c r="H4819" i="41" a="1"/>
  <c r="H10610" i="41" a="1"/>
  <c r="H9056" i="41" a="1"/>
  <c r="H8985" i="41" a="1"/>
  <c r="H7564" i="41" a="1"/>
  <c r="H9590" i="41" a="1"/>
  <c r="H8468" i="41" a="1"/>
  <c r="H7322" i="41" a="1"/>
  <c r="H4744" i="41" a="1"/>
  <c r="H8230" i="41" a="1"/>
  <c r="H6766" i="41" a="1"/>
  <c r="H8884" i="41" a="1"/>
  <c r="H10111" i="41" a="1"/>
  <c r="H4957" i="41" a="1"/>
  <c r="H11027" i="41" a="1"/>
  <c r="H6162" i="41" a="1"/>
  <c r="H9149" i="41" a="1"/>
  <c r="H8298" i="41" a="1"/>
  <c r="H6660" i="41" a="1"/>
  <c r="H9353" i="41" a="1"/>
  <c r="H6631" i="41" a="1"/>
  <c r="H9012" i="41" a="1"/>
  <c r="H7229" i="41" a="1"/>
  <c r="H8738" i="41" a="1"/>
  <c r="H5452" i="41" a="1"/>
  <c r="H4368" i="41" a="1"/>
  <c r="H5828" i="41" a="1"/>
  <c r="H6305" i="41" a="1"/>
  <c r="H6679" i="41" a="1"/>
  <c r="H5792" i="41" a="1"/>
  <c r="H10100" i="41" a="1"/>
  <c r="H3933" i="41" a="1"/>
  <c r="H7014" i="41" a="1"/>
  <c r="H7261" i="41" a="1"/>
  <c r="H8404" i="41" a="1"/>
  <c r="H5286" i="41" a="1"/>
  <c r="H9123" i="41" a="1"/>
  <c r="H5170" i="41" a="1"/>
  <c r="H7319" i="41" a="1"/>
  <c r="H5008" i="41" a="1"/>
  <c r="H4025" i="41" a="1"/>
  <c r="H6848" i="41" a="1"/>
  <c r="H8516" i="41" a="1"/>
  <c r="H3860" i="41" a="1"/>
  <c r="H6338" i="41" a="1"/>
  <c r="H4314" i="41" a="1"/>
  <c r="H5037" i="41" a="1"/>
  <c r="H9607" i="41" a="1"/>
  <c r="H9493" i="41" a="1"/>
  <c r="H9934" i="41" a="1"/>
  <c r="H9899" i="41" a="1"/>
  <c r="H4742" i="41" a="1"/>
  <c r="H4562" i="41" a="1"/>
  <c r="H7083" i="41" a="1"/>
  <c r="H5323" i="41" a="1"/>
  <c r="H6351" i="41" a="1"/>
  <c r="H6881" i="41" a="1"/>
  <c r="H9436" i="41" a="1"/>
  <c r="H5199" i="41" a="1"/>
  <c r="H9067" i="41" a="1"/>
  <c r="H9816" i="41" a="1"/>
  <c r="H5405" i="41" a="1"/>
  <c r="H4103" i="41" a="1"/>
  <c r="H4871" i="41" a="1"/>
  <c r="H5885" i="41" a="1"/>
  <c r="H5257" i="41" a="1"/>
  <c r="H6540" i="41" a="1"/>
  <c r="H8526" i="41" a="1"/>
  <c r="H4352" i="41" a="1"/>
  <c r="H4005" i="41" a="1"/>
  <c r="H4554" i="41" a="1"/>
  <c r="H7200" i="41" a="1"/>
  <c r="H8488" i="41" a="1"/>
  <c r="H7453" i="41" a="1"/>
  <c r="H10993" i="41" a="1"/>
  <c r="H4778" i="41" a="1"/>
  <c r="H4108" i="41" a="1"/>
  <c r="H5231" i="41" a="1"/>
  <c r="H7721" i="41" a="1"/>
  <c r="H10992" i="41" a="1"/>
  <c r="H9648" i="41" a="1"/>
  <c r="H7731" i="41" a="1"/>
  <c r="H5302" i="41" a="1"/>
  <c r="H6072" i="41" a="1"/>
  <c r="H7467" i="41" a="1"/>
  <c r="H6241" i="41" a="1"/>
  <c r="H9585" i="41" a="1"/>
  <c r="H6743" i="41" a="1"/>
  <c r="H8103" i="41" a="1"/>
  <c r="H4058" i="41" a="1"/>
  <c r="H8236" i="41" a="1"/>
  <c r="H9617" i="41" a="1"/>
  <c r="H10015" i="41" a="1"/>
  <c r="H10729" i="41" a="1"/>
  <c r="H6174" i="41" a="1"/>
  <c r="H4333" i="41" a="1"/>
  <c r="H8639" i="41" a="1"/>
  <c r="H4700" i="41" a="1"/>
  <c r="H10737" i="41" a="1"/>
  <c r="H8305" i="41" a="1"/>
  <c r="H11075" i="41" a="1"/>
  <c r="H10842" i="41" a="1"/>
  <c r="H5697" i="41" a="1"/>
  <c r="H6932" i="41" a="1"/>
  <c r="H5121" i="41" a="1"/>
  <c r="H10772" i="41" a="1"/>
  <c r="H4057" i="41" a="1"/>
  <c r="H10453" i="41" a="1"/>
  <c r="H5032" i="41" a="1"/>
  <c r="H7931" i="41" a="1"/>
  <c r="H4485" i="41" a="1"/>
  <c r="H9228" i="41" a="1"/>
  <c r="H8068" i="41" a="1"/>
  <c r="H6347" i="41" a="1"/>
  <c r="H9859" i="41" a="1"/>
  <c r="H10731" i="41" a="1"/>
  <c r="H6205" i="41" a="1"/>
  <c r="H8817" i="41" a="1"/>
  <c r="H3913" i="41" a="1"/>
  <c r="H11117" i="41" a="1"/>
  <c r="H8885" i="41" a="1"/>
  <c r="H7507" i="41" a="1"/>
  <c r="H6773" i="41" a="1"/>
  <c r="H5001" i="41" a="1"/>
  <c r="H4723" i="41" a="1"/>
  <c r="H10570" i="41" a="1"/>
  <c r="H10537" i="41" a="1"/>
  <c r="H10677" i="41" a="1"/>
  <c r="H4721" i="41" a="1"/>
  <c r="H10608" i="41" a="1"/>
  <c r="H5510" i="41" a="1"/>
  <c r="H8899" i="41" a="1"/>
  <c r="H4332" i="41" a="1"/>
  <c r="H5506" i="41" a="1"/>
  <c r="H10979" i="41" a="1"/>
  <c r="H6309" i="41" a="1"/>
  <c r="H7063" i="41" a="1"/>
  <c r="H9071" i="41" a="1"/>
  <c r="H10759" i="41" a="1"/>
  <c r="H4152" i="41" a="1"/>
  <c r="H4226" i="41" a="1"/>
  <c r="H8119" i="41" a="1"/>
  <c r="H9471" i="41" a="1"/>
  <c r="H5018" i="41" a="1"/>
  <c r="H8689" i="41" a="1"/>
  <c r="H5485" i="41" a="1"/>
  <c r="H11050" i="41" a="1"/>
  <c r="H8646" i="41" a="1"/>
  <c r="H7273" i="41" a="1"/>
  <c r="H6703" i="41" a="1"/>
  <c r="H4451" i="41" a="1"/>
  <c r="H4170" i="41" a="1"/>
  <c r="H9876" i="41" a="1"/>
  <c r="H3879" i="41" a="1"/>
  <c r="H7920" i="41" a="1"/>
  <c r="H9915" i="41" a="1"/>
  <c r="H7097" i="41" a="1"/>
  <c r="H6396" i="41" a="1"/>
  <c r="H10125" i="41" a="1"/>
  <c r="H8286" i="41" a="1"/>
  <c r="H5159" i="41" a="1"/>
  <c r="H3915" i="41" a="1"/>
  <c r="H8138" i="41" a="1"/>
  <c r="H8690" i="41" a="1"/>
  <c r="H10589" i="41" a="1"/>
  <c r="H7819" i="41" a="1"/>
  <c r="H5019" i="41" a="1"/>
  <c r="H5653" i="41" a="1"/>
  <c r="H9381" i="41" a="1"/>
  <c r="H9686" i="41" a="1"/>
  <c r="H7611" i="41" a="1"/>
  <c r="H6101" i="41" a="1"/>
  <c r="H9077" i="41" a="1"/>
  <c r="H6595" i="41" a="1"/>
  <c r="H4625" i="41" a="1"/>
  <c r="H7262" i="41" a="1"/>
  <c r="H4019" i="41" a="1"/>
  <c r="H7567" i="41" a="1"/>
  <c r="H6029" i="41" a="1"/>
  <c r="H4869" i="41" a="1"/>
  <c r="H7146" i="41" a="1"/>
  <c r="H3923" i="41" a="1"/>
  <c r="H4895" i="41" a="1"/>
  <c r="H6897" i="41" a="1"/>
  <c r="H9301" i="41" a="1"/>
  <c r="H8695" i="41" a="1"/>
  <c r="H8484" i="41" a="1"/>
  <c r="H6164" i="41" a="1"/>
  <c r="H9546" i="41" a="1"/>
  <c r="H4594" i="41" a="1"/>
  <c r="H4671" i="41" a="1"/>
  <c r="H9714" i="41" a="1"/>
  <c r="H10660" i="41" a="1"/>
  <c r="H4106" i="41" a="1"/>
  <c r="H4624" i="41" a="1"/>
  <c r="H7131" i="41" a="1"/>
  <c r="H4214" i="41" a="1"/>
  <c r="H7592" i="41" a="1"/>
  <c r="H10662" i="41" a="1"/>
  <c r="H10632" i="41" a="1"/>
  <c r="H8814" i="41" a="1"/>
  <c r="H4044" i="41" a="1"/>
  <c r="H6749" i="41" a="1"/>
  <c r="H5198" i="41" a="1"/>
  <c r="H6196" i="41" a="1"/>
  <c r="H3908" i="41" a="1"/>
  <c r="H6676" i="41" a="1"/>
  <c r="H8486" i="41" a="1"/>
  <c r="H8223" i="41" a="1"/>
  <c r="H10641" i="41" a="1"/>
  <c r="H9569" i="41" a="1"/>
  <c r="H6911" i="41" a="1"/>
  <c r="H8681" i="41" a="1"/>
  <c r="H5628" i="41" a="1"/>
  <c r="H3997" i="41" a="1"/>
  <c r="H4011" i="41" a="1"/>
  <c r="H9597" i="41" a="1"/>
  <c r="H4995" i="41" a="1"/>
  <c r="H4494" i="41" a="1"/>
  <c r="H10304" i="41" a="1"/>
  <c r="H11110" i="41" a="1"/>
  <c r="H10409" i="41" a="1"/>
  <c r="H10719" i="41" a="1"/>
  <c r="H5614" i="41" a="1"/>
  <c r="H8786" i="41" a="1"/>
  <c r="H9771" i="41" a="1"/>
  <c r="H10931" i="41" a="1"/>
  <c r="H6140" i="41" a="1"/>
  <c r="H8070" i="41" a="1"/>
  <c r="H6896" i="41" a="1"/>
  <c r="H7554" i="41" a="1"/>
  <c r="H10516" i="41" a="1"/>
  <c r="H3972" i="41" a="1"/>
  <c r="H10540" i="41" a="1"/>
  <c r="H5574" i="41" a="1"/>
  <c r="H8168" i="41" a="1"/>
  <c r="H10581" i="41" a="1"/>
  <c r="H11079" i="41" a="1"/>
  <c r="H7685" i="41" a="1"/>
  <c r="H4406" i="41" a="1"/>
  <c r="H4544" i="41" a="1"/>
  <c r="H9750" i="41" a="1"/>
  <c r="H9956" i="41" a="1"/>
  <c r="H7095" i="41" a="1"/>
  <c r="H8188" i="41" a="1"/>
  <c r="H5028" i="41" a="1"/>
  <c r="H4414" i="41" a="1"/>
  <c r="H5914" i="41" a="1"/>
  <c r="H10032" i="41" a="1"/>
  <c r="H7297" i="41" a="1"/>
  <c r="H8860" i="41" a="1"/>
  <c r="H9601" i="41" a="1"/>
  <c r="H8299" i="41" a="1"/>
  <c r="H10115" i="41" a="1"/>
  <c r="H5253" i="41" a="1"/>
  <c r="H8153" i="41" a="1"/>
  <c r="H7703" i="41" a="1"/>
  <c r="H8968" i="41" a="1"/>
  <c r="H5268" i="41" a="1"/>
  <c r="H7979" i="41" a="1"/>
  <c r="H6891" i="41" a="1"/>
  <c r="H6359" i="41" a="1"/>
  <c r="H4277" i="41" a="1"/>
  <c r="H5098" i="41" a="1"/>
  <c r="H6547" i="41" a="1"/>
  <c r="H5596" i="41" a="1"/>
  <c r="H6046" i="41" a="1"/>
  <c r="H6293" i="41" a="1"/>
  <c r="H7335" i="41" a="1"/>
  <c r="H6109" i="41" a="1"/>
  <c r="H4316" i="41" a="1"/>
  <c r="H7159" i="41" a="1"/>
  <c r="H4090" i="41" a="1"/>
  <c r="H6486" i="41" a="1"/>
  <c r="H9297" i="41" a="1"/>
  <c r="H4954" i="41" a="1"/>
  <c r="H8125" i="41" a="1"/>
  <c r="H7717" i="41" a="1"/>
  <c r="H7010" i="41" a="1"/>
  <c r="H9705" i="41" a="1"/>
  <c r="H4491" i="41" a="1"/>
  <c r="H4792" i="41" a="1"/>
  <c r="H4910" i="41" a="1"/>
  <c r="H5586" i="41" a="1"/>
  <c r="H5457" i="41" a="1"/>
  <c r="H10578" i="41" a="1"/>
  <c r="H8096" i="41" a="1"/>
  <c r="H9852" i="41" a="1"/>
  <c r="H7948" i="41" a="1"/>
  <c r="H4883" i="41" a="1"/>
  <c r="H5543" i="41" a="1"/>
  <c r="H5335" i="41" a="1"/>
  <c r="H10495" i="41" a="1"/>
  <c r="H5572" i="41" a="1"/>
  <c r="H7153" i="41" a="1"/>
  <c r="H8156" i="41" a="1"/>
  <c r="H6785" i="41" a="1"/>
  <c r="H7388" i="41" a="1"/>
  <c r="H9901" i="41" a="1"/>
  <c r="H7112" i="41" a="1"/>
  <c r="H9461" i="41" a="1"/>
  <c r="H4133" i="41" a="1"/>
  <c r="H9931" i="41" a="1"/>
  <c r="H10369" i="41" a="1"/>
  <c r="H4376" i="41" a="1"/>
  <c r="H9442" i="41" a="1"/>
  <c r="H5602" i="41" a="1"/>
  <c r="H3928" i="41" a="1"/>
  <c r="H9839" i="41" a="1"/>
  <c r="H11023" i="41" a="1"/>
  <c r="H11120" i="41" a="1"/>
  <c r="H5186" i="41" a="1"/>
  <c r="H5122" i="41" a="1"/>
  <c r="H9159" i="41" a="1"/>
  <c r="H7438" i="41" a="1"/>
  <c r="H8819" i="41" a="1"/>
  <c r="H9146" i="41" a="1"/>
  <c r="H4881" i="41" a="1"/>
  <c r="H5377" i="41" a="1"/>
  <c r="H10454" i="41" a="1"/>
  <c r="H11078" i="41" a="1"/>
  <c r="H9986" i="41" a="1"/>
  <c r="H9733" i="41" a="1"/>
  <c r="H5321" i="41" a="1"/>
  <c r="H5194" i="41" a="1"/>
  <c r="H3850" i="41" a="1"/>
  <c r="H3924" i="41" a="1"/>
  <c r="H9025" i="41" a="1"/>
  <c r="H9829" i="41" a="1"/>
  <c r="H9637" i="41" a="1"/>
  <c r="H7916" i="41" a="1"/>
  <c r="H3837" i="41" a="1"/>
  <c r="H8418" i="41" a="1"/>
  <c r="H8950" i="41" a="1"/>
  <c r="H4717" i="41" a="1"/>
  <c r="H5135" i="41" a="1"/>
  <c r="H8641" i="41" a="1"/>
  <c r="H5587" i="41" a="1"/>
  <c r="H6989" i="41" a="1"/>
  <c r="H11105" i="41" a="1"/>
  <c r="H8393" i="41" a="1"/>
  <c r="H6607" i="41" a="1"/>
  <c r="H6839" i="41" a="1"/>
  <c r="H9320" i="41" a="1"/>
  <c r="H7788" i="41" a="1"/>
  <c r="H6874" i="41" a="1"/>
  <c r="H9399" i="41" a="1"/>
  <c r="H4767" i="41" a="1"/>
  <c r="H4821" i="41" a="1"/>
  <c r="H4221" i="41" a="1"/>
  <c r="H4384" i="41" a="1"/>
  <c r="H7705" i="41" a="1"/>
  <c r="H9559" i="41" a="1"/>
  <c r="H9707" i="41" a="1"/>
  <c r="H8284" i="41" a="1"/>
  <c r="H8609" i="41" a="1"/>
  <c r="H9891" i="41" a="1"/>
  <c r="H6189" i="41" a="1"/>
  <c r="H7007" i="41" a="1"/>
  <c r="H9633" i="41" a="1"/>
  <c r="H7493" i="41" a="1"/>
  <c r="H10602" i="41" a="1"/>
  <c r="H4710" i="41" a="1"/>
  <c r="H9584" i="41" a="1"/>
  <c r="H7559" i="41" a="1"/>
  <c r="H7359" i="41" a="1"/>
  <c r="H10939" i="41" a="1"/>
  <c r="H7457" i="41" a="1"/>
  <c r="H11000" i="41" a="1"/>
  <c r="H6236" i="41" a="1"/>
  <c r="H5130" i="41" a="1"/>
  <c r="H5661" i="41" a="1"/>
  <c r="H9475" i="41" a="1"/>
  <c r="H4586" i="41" a="1"/>
  <c r="H8204" i="41" a="1"/>
  <c r="H5396" i="41" a="1"/>
  <c r="H10825" i="41" a="1"/>
  <c r="H6849" i="41" a="1"/>
  <c r="H5541" i="41" a="1"/>
  <c r="H9066" i="41" a="1"/>
  <c r="H9591" i="41" a="1"/>
  <c r="H4357" i="41" a="1"/>
  <c r="H6620" i="41" a="1"/>
  <c r="H8353" i="41" a="1"/>
  <c r="H6465" i="41" a="1"/>
  <c r="H8083" i="41" a="1"/>
  <c r="H8972" i="41" a="1"/>
  <c r="H7127" i="41" a="1"/>
  <c r="H7440" i="41" a="1"/>
  <c r="H4222" i="41" a="1"/>
  <c r="H6930" i="41" a="1"/>
  <c r="H10285" i="41" a="1"/>
  <c r="H9544" i="41" a="1"/>
  <c r="H8271" i="41" a="1"/>
  <c r="H6707" i="41" a="1"/>
  <c r="H3909" i="41" a="1"/>
  <c r="H6487" i="41" a="1"/>
  <c r="H5918" i="41" a="1"/>
  <c r="H10788" i="41" a="1"/>
  <c r="H5913" i="41" a="1"/>
  <c r="H7005" i="41" a="1"/>
  <c r="H7252" i="41" a="1"/>
  <c r="H8004" i="41" a="1"/>
  <c r="H4472" i="41" a="1"/>
  <c r="H6051" i="41" a="1"/>
  <c r="H5983" i="41" a="1"/>
  <c r="H9655" i="41" a="1"/>
  <c r="H7244" i="41" a="1"/>
  <c r="H6751" i="41" a="1"/>
  <c r="H4520" i="41" a="1"/>
  <c r="H4016" i="41" a="1"/>
  <c r="H8346" i="41" a="1"/>
  <c r="H4397" i="41" a="1"/>
  <c r="H4793" i="41" a="1"/>
  <c r="H5963" i="41" a="1"/>
  <c r="H9023" i="41" a="1"/>
  <c r="H5397" i="41" a="1"/>
  <c r="H5265" i="41" a="1"/>
  <c r="H10535" i="41" a="1"/>
  <c r="H4120" i="41" a="1"/>
  <c r="H8525" i="41" a="1"/>
  <c r="H8952" i="41" a="1"/>
  <c r="H4610" i="41" a="1"/>
  <c r="H9907" i="41" a="1"/>
  <c r="H5607" i="41" a="1"/>
  <c r="H9124" i="41" a="1"/>
  <c r="H7556" i="41" a="1"/>
  <c r="H4041" i="41" a="1"/>
  <c r="H4197" i="41" a="1"/>
  <c r="H5540" i="41" a="1"/>
  <c r="H6852" i="41" a="1"/>
  <c r="H6931" i="41" a="1"/>
  <c r="H8040" i="41" a="1"/>
  <c r="H8310" i="41" a="1"/>
  <c r="H10668" i="41" a="1"/>
  <c r="H4696" i="41" a="1"/>
  <c r="H6587" i="41" a="1"/>
  <c r="H5651" i="41" a="1"/>
  <c r="H5142" i="41" a="1"/>
  <c r="H5110" i="41" a="1"/>
  <c r="H9394" i="41" a="1"/>
  <c r="H10692" i="41" a="1"/>
  <c r="H8754" i="41" a="1"/>
  <c r="H9308" i="41" a="1"/>
  <c r="H9505" i="41" a="1"/>
  <c r="H4990" i="41" a="1"/>
  <c r="H5650" i="41" a="1"/>
  <c r="H7680" i="41" a="1"/>
  <c r="H6273" i="41" a="1"/>
  <c r="H9656" i="41" a="1"/>
  <c r="H10915" i="41" a="1"/>
  <c r="H10927" i="41" a="1"/>
  <c r="H4556" i="41" a="1"/>
  <c r="H5473" i="41" a="1"/>
  <c r="H9223" i="41" a="1"/>
  <c r="H6108" i="41" a="1"/>
  <c r="H4595" i="41" a="1"/>
  <c r="H7867" i="41" a="1"/>
  <c r="H10070" i="41" a="1"/>
  <c r="H9135" i="41" a="1"/>
  <c r="H8106" i="41" a="1"/>
  <c r="H9037" i="41" a="1"/>
  <c r="H6684" i="41" a="1"/>
  <c r="H8300" i="41" a="1"/>
  <c r="H9283" i="41" a="1"/>
  <c r="H4657" i="41" a="1"/>
  <c r="H9425" i="41" a="1"/>
  <c r="H10311" i="41" a="1"/>
  <c r="H4400" i="41" a="1"/>
  <c r="H4875" i="41" a="1"/>
  <c r="H7965" i="41" a="1"/>
  <c r="H4269" i="41" a="1"/>
  <c r="H5642" i="41" a="1"/>
  <c r="H7190" i="41" a="1"/>
  <c r="H7569" i="41" a="1"/>
  <c r="H7314" i="41" a="1"/>
  <c r="H6582" i="41" a="1"/>
  <c r="H6812" i="41" a="1"/>
  <c r="H8631" i="41" a="1"/>
  <c r="H5071" i="41" a="1"/>
  <c r="H4015" i="41" a="1"/>
  <c r="H6508" i="41" a="1"/>
  <c r="H8276" i="41" a="1"/>
  <c r="H10419" i="41" a="1"/>
  <c r="H8919" i="41" a="1"/>
  <c r="H10215" i="41" a="1"/>
  <c r="H4478" i="41" a="1"/>
  <c r="H6768" i="41" a="1"/>
  <c r="H7162" i="41" a="1"/>
  <c r="H4136" i="41" a="1"/>
  <c r="H4164" i="41" a="1"/>
  <c r="H7925" i="41" a="1"/>
  <c r="H6415" i="41" a="1"/>
  <c r="H8574" i="41" a="1"/>
  <c r="H5492" i="41" a="1"/>
  <c r="H10936" i="41" a="1"/>
  <c r="H6907" i="41" a="1"/>
  <c r="H5872" i="41" a="1"/>
  <c r="H5232" i="41" a="1"/>
  <c r="H8618" i="41" a="1"/>
  <c r="H5460" i="41" a="1"/>
  <c r="H9809" i="41" a="1"/>
  <c r="H6729" i="41" a="1"/>
  <c r="H8935" i="41" a="1"/>
  <c r="H4169" i="41" a="1"/>
  <c r="H5861" i="41" a="1"/>
  <c r="H5274" i="41" a="1"/>
  <c r="H10547" i="41" a="1"/>
  <c r="H5895" i="41" a="1"/>
  <c r="H7016" i="41" a="1"/>
  <c r="H10666" i="41" a="1"/>
  <c r="H6261" i="41" a="1"/>
  <c r="H6355" i="41" a="1"/>
  <c r="H10351" i="41" a="1"/>
  <c r="H9719" i="41" a="1"/>
  <c r="H8925" i="41" a="1"/>
  <c r="H7648" i="41" a="1"/>
  <c r="H10329" i="41" a="1"/>
  <c r="H4988" i="41" a="1"/>
  <c r="H7136" i="41" a="1"/>
  <c r="H7080" i="41" a="1"/>
  <c r="H10926" i="41" a="1"/>
  <c r="H9322" i="41" a="1"/>
  <c r="H4263" i="41" a="1"/>
  <c r="H5334" i="41" a="1"/>
  <c r="H7158" i="41" a="1"/>
  <c r="H4327" i="41" a="1"/>
  <c r="H8923" i="41" a="1"/>
  <c r="H7972" i="41" a="1"/>
  <c r="H6086" i="41" a="1"/>
  <c r="H7222" i="41" a="1"/>
  <c r="H5372" i="41" a="1"/>
  <c r="H6503" i="41" a="1"/>
  <c r="H5461" i="41" a="1"/>
  <c r="H8777" i="41" a="1"/>
  <c r="H10683" i="41" a="1"/>
  <c r="H5558" i="41" a="1"/>
  <c r="H7348" i="41" a="1"/>
  <c r="H9041" i="41" a="1"/>
  <c r="H9101" i="41" a="1"/>
  <c r="H10843" i="41" a="1"/>
  <c r="H5024" i="41" a="1"/>
  <c r="H10066" i="41" a="1"/>
  <c r="H4492" i="41" a="1"/>
  <c r="H4143" i="41" a="1"/>
  <c r="H8291" i="41" a="1"/>
  <c r="H9348" i="41" a="1"/>
  <c r="H9674" i="41" a="1"/>
  <c r="H10720" i="41" a="1"/>
  <c r="H4955" i="41" a="1"/>
  <c r="H6375" i="41" a="1"/>
  <c r="H5832" i="41" a="1"/>
  <c r="H10952" i="41" a="1"/>
  <c r="H4888" i="41" a="1"/>
  <c r="H10238" i="41" a="1"/>
  <c r="H8845" i="41" a="1"/>
  <c r="H9378" i="41" a="1"/>
  <c r="H7001" i="41" a="1"/>
  <c r="H9274" i="41" a="1"/>
  <c r="H6853" i="41" a="1"/>
  <c r="H8348" i="41" a="1"/>
  <c r="H6376" i="41" a="1"/>
  <c r="H4862" i="41" a="1"/>
  <c r="H4674" i="41" a="1"/>
  <c r="H4627" i="41" a="1"/>
  <c r="H7858" i="41" a="1"/>
  <c r="H8816" i="41" a="1"/>
  <c r="H8863" i="41" a="1"/>
  <c r="H4150" i="41" a="1"/>
  <c r="H6731" i="41" a="1"/>
  <c r="H6775" i="41" a="1"/>
  <c r="H7814" i="41" a="1"/>
  <c r="H4110" i="41" a="1"/>
  <c r="H8809" i="41" a="1"/>
  <c r="H8469" i="41" a="1"/>
  <c r="H8320" i="41" a="1"/>
  <c r="H9466" i="41" a="1"/>
  <c r="H7659" i="41" a="1"/>
  <c r="H3971" i="41" a="1"/>
  <c r="H3980" i="41" a="1"/>
  <c r="H4003" i="41" a="1"/>
  <c r="H6342" i="41" a="1"/>
  <c r="H7642" i="41" a="1"/>
  <c r="H4650" i="41" a="1"/>
  <c r="H8030" i="41" a="1"/>
  <c r="H4319" i="41" a="1"/>
  <c r="H5998" i="41" a="1"/>
  <c r="H6784" i="41" a="1"/>
  <c r="H8128" i="41" a="1"/>
  <c r="H5123" i="41" a="1"/>
  <c r="H4211" i="41" a="1"/>
  <c r="H10640" i="41" a="1"/>
  <c r="H4695" i="41" a="1"/>
  <c r="H6564" i="41" a="1"/>
  <c r="H4050" i="41" a="1"/>
  <c r="H8606" i="41" a="1"/>
  <c r="H5337" i="41" a="1"/>
  <c r="H5723" i="41" a="1"/>
  <c r="H7456" i="41" a="1"/>
  <c r="H4229" i="41" a="1"/>
  <c r="H6103" i="41" a="1"/>
  <c r="H6667" i="41" a="1"/>
  <c r="H9117" i="41" a="1"/>
  <c r="H11061" i="41" a="1"/>
  <c r="H7532" i="41" a="1"/>
  <c r="H4582" i="41" a="1"/>
  <c r="H6390" i="41" a="1"/>
  <c r="H6290" i="41" a="1"/>
  <c r="H8157" i="41" a="1"/>
  <c r="H6092" i="41" a="1"/>
  <c r="H8347" i="41" a="1"/>
  <c r="H8112" i="41" a="1"/>
  <c r="H9047" i="41" a="1"/>
  <c r="H9683" i="41" a="1"/>
  <c r="H6165" i="41" a="1"/>
  <c r="H10214" i="41" a="1"/>
  <c r="H3905" i="41" a="1"/>
  <c r="H10467" i="41" a="1"/>
  <c r="H7223" i="41" a="1"/>
  <c r="H9989" i="41" a="1"/>
  <c r="H5244" i="41" a="1"/>
  <c r="H11095" i="41" a="1"/>
  <c r="H9415" i="41" a="1"/>
  <c r="H8182" i="41" a="1"/>
  <c r="H5600" i="41" a="1"/>
  <c r="H7284" i="41" a="1"/>
  <c r="H5850" i="41" a="1"/>
  <c r="H8260" i="41" a="1"/>
  <c r="H10341" i="41" a="1"/>
  <c r="H4461" i="41" a="1"/>
  <c r="H4032" i="41" a="1"/>
  <c r="H8285" i="41" a="1"/>
  <c r="H3985" i="41" a="1"/>
  <c r="H8023" i="41" a="1"/>
  <c r="H4452" i="41" a="1"/>
  <c r="H7494" i="41" a="1"/>
  <c r="H3866" i="41" a="1"/>
  <c r="H8944" i="41" a="1"/>
  <c r="H7761" i="41" a="1"/>
  <c r="H7764" i="41" a="1"/>
  <c r="H10603" i="41" a="1"/>
  <c r="H7743" i="41" a="1"/>
  <c r="H7369" i="41" a="1"/>
  <c r="H4837" i="41" a="1"/>
  <c r="H6807" i="41" a="1"/>
  <c r="H10229" i="41" a="1"/>
  <c r="H5865" i="41" a="1"/>
  <c r="H3871" i="41" a="1"/>
  <c r="H9819" i="41" a="1"/>
  <c r="H8340" i="41" a="1"/>
  <c r="H7316" i="41" a="1"/>
  <c r="H6969" i="41" a="1"/>
  <c r="H4705" i="41" a="1"/>
  <c r="H9052" i="41" a="1"/>
  <c r="H8265" i="41" a="1"/>
  <c r="H9440" i="41" a="1"/>
  <c r="H8557" i="41" a="1"/>
  <c r="H8051" i="41" a="1"/>
  <c r="H6530" i="41" a="1"/>
  <c r="H4930" i="41" a="1"/>
  <c r="H4486" i="41" a="1"/>
  <c r="H7927" i="41" a="1"/>
  <c r="H6170" i="41" a="1"/>
  <c r="H8367" i="41" a="1"/>
  <c r="H5290" i="41" a="1"/>
  <c r="H4176" i="41" a="1"/>
  <c r="H8975" i="41" a="1"/>
  <c r="H4353" i="41" a="1"/>
  <c r="H9552" i="41" a="1"/>
  <c r="H6481" i="41" a="1"/>
  <c r="H9423" i="41" a="1"/>
  <c r="H4609" i="41" a="1"/>
  <c r="H6728" i="41" a="1"/>
  <c r="H6769" i="41" a="1"/>
  <c r="H3816" i="41" a="1"/>
  <c r="H5509" i="41" a="1"/>
  <c r="H9357" i="41" a="1"/>
  <c r="H10566" i="41" a="1"/>
  <c r="H7432" i="41" a="1"/>
  <c r="H9106" i="41" a="1"/>
  <c r="H7770" i="41" a="1"/>
  <c r="H5876" i="41" a="1"/>
  <c r="H4731" i="41" a="1"/>
  <c r="H7298" i="41" a="1"/>
  <c r="H5370" i="41" a="1"/>
  <c r="H10458" i="41" a="1"/>
  <c r="H9089" i="41" a="1"/>
  <c r="H10473" i="41" a="1"/>
  <c r="H9774" i="41" a="1"/>
  <c r="H6027" i="41" a="1"/>
  <c r="H10169" i="41" a="1"/>
  <c r="H9382" i="41" a="1"/>
  <c r="H9777" i="41" a="1"/>
  <c r="H7583" i="41" a="1"/>
  <c r="H6840" i="41" a="1"/>
  <c r="H9179" i="41" a="1"/>
  <c r="H6721" i="41" a="1"/>
  <c r="H6983" i="41" a="1"/>
  <c r="H9558" i="41" a="1"/>
  <c r="H10514" i="41" a="1"/>
  <c r="H7437" i="41" a="1"/>
  <c r="H6477" i="41" a="1"/>
  <c r="H5431" i="41" a="1"/>
  <c r="H6893" i="41" a="1"/>
  <c r="H7641" i="41" a="1"/>
  <c r="H9817" i="41" a="1"/>
  <c r="H7111" i="41" a="1"/>
  <c r="H6887" i="41" a="1"/>
  <c r="H4256" i="41" a="1"/>
  <c r="H6872" i="41" a="1"/>
  <c r="H6650" i="41" a="1"/>
  <c r="H8542" i="41" a="1"/>
  <c r="H4460" i="41" a="1"/>
  <c r="H9458" i="41" a="1"/>
  <c r="H10717" i="41" a="1"/>
  <c r="H9476" i="41" a="1"/>
  <c r="H4365" i="41" a="1"/>
  <c r="H8481" i="41" a="1"/>
  <c r="H10757" i="41" a="1"/>
  <c r="H5073" i="41" a="1"/>
  <c r="H6432" i="41" a="1"/>
  <c r="H9504" i="41" a="1"/>
  <c r="H6648" i="41" a="1"/>
  <c r="H8709" i="41" a="1"/>
  <c r="H9497" i="41" a="1"/>
  <c r="H6837" i="41" a="1"/>
  <c r="H8015" i="41" a="1"/>
  <c r="H5808" i="41" a="1"/>
  <c r="H7150" i="41" a="1"/>
  <c r="H11071" i="41" a="1"/>
  <c r="H5663" i="41" a="1"/>
  <c r="H7656" i="41" a="1"/>
  <c r="H10790" i="41" a="1"/>
  <c r="H5263" i="41" a="1"/>
  <c r="H9973" i="41" a="1"/>
  <c r="H6725" i="41" a="1"/>
  <c r="H10891" i="41" a="1"/>
  <c r="H7558" i="41" a="1"/>
  <c r="H5444" i="41" a="1"/>
  <c r="H7811" i="41" a="1"/>
  <c r="H5762" i="41" a="1"/>
  <c r="H6391" i="41" a="1"/>
  <c r="H10034" i="41" a="1"/>
  <c r="H4794" i="41" a="1"/>
  <c r="H9595" i="41" a="1"/>
  <c r="H4031" i="41" a="1"/>
  <c r="H9911" i="41" a="1"/>
  <c r="H9967" i="41" a="1"/>
  <c r="H8976" i="41" a="1"/>
  <c r="H4806" i="41" a="1"/>
  <c r="H9805" i="41" a="1"/>
  <c r="H9778" i="41" a="1"/>
  <c r="H4519" i="41" a="1"/>
  <c r="H6021" i="41" a="1"/>
  <c r="H7000" i="41" a="1"/>
  <c r="H5393" i="41" a="1"/>
  <c r="H7265" i="41" a="1"/>
  <c r="H8576" i="41" a="1"/>
  <c r="H7733" i="41" a="1"/>
  <c r="H4832" i="41" a="1"/>
  <c r="H4612" i="41" a="1"/>
  <c r="H6808" i="41" a="1"/>
  <c r="H10164" i="41" a="1"/>
  <c r="H10166" i="41" a="1"/>
  <c r="H5004" i="41" a="1"/>
  <c r="H10099" i="41" a="1"/>
  <c r="H7917" i="41" a="1"/>
  <c r="H4592" i="41" a="1"/>
  <c r="H10674" i="41" a="1"/>
  <c r="H5482" i="41" a="1"/>
  <c r="H6193" i="41" a="1"/>
  <c r="H7118" i="41" a="1"/>
  <c r="H10095" i="41" a="1"/>
  <c r="H3990" i="41" a="1"/>
  <c r="H5980" i="41" a="1"/>
  <c r="H5221" i="41" a="1"/>
  <c r="H7321" i="41" a="1"/>
  <c r="H7686" i="41" a="1"/>
  <c r="H4810" i="41" a="1"/>
  <c r="H6186" i="41" a="1"/>
  <c r="H4139" i="41" a="1"/>
  <c r="H8791" i="41" a="1"/>
  <c r="H10243" i="41" a="1"/>
  <c r="H6160" i="41" a="1"/>
  <c r="H4516" i="41" a="1"/>
  <c r="H4563" i="41" a="1"/>
  <c r="H5332" i="41" a="1"/>
  <c r="H7953" i="41" a="1"/>
  <c r="H4931" i="41" a="1"/>
  <c r="H8530" i="41" a="1"/>
  <c r="H6058" i="41" a="1"/>
  <c r="H9340" i="41" a="1"/>
  <c r="H5154" i="41" a="1"/>
  <c r="H9484" i="41" a="1"/>
  <c r="H6343" i="41" a="1"/>
  <c r="H10862" i="41" a="1"/>
  <c r="H5970" i="41" a="1"/>
  <c r="H5124" i="41" a="1"/>
  <c r="H9963" i="41" a="1"/>
  <c r="H4989" i="41" a="1"/>
  <c r="H5410" i="41" a="1"/>
  <c r="H5657" i="41" a="1"/>
  <c r="H5326" i="41" a="1"/>
  <c r="H7766" i="41" a="1"/>
  <c r="H10874" i="41" a="1"/>
  <c r="H9810" i="41" a="1"/>
  <c r="H6469" i="41" a="1"/>
  <c r="H4242" i="41" a="1"/>
  <c r="H8423" i="41" a="1"/>
  <c r="H7727" i="41" a="1"/>
  <c r="H4135" i="41" a="1"/>
  <c r="H9721" i="41" a="1"/>
  <c r="H8143" i="41" a="1"/>
  <c r="H6532" i="41" a="1"/>
  <c r="H9997" i="41" a="1"/>
  <c r="H5382" i="41" a="1"/>
  <c r="H5282" i="41" a="1"/>
  <c r="H4802" i="41" a="1"/>
  <c r="H8828" i="41" a="1"/>
  <c r="H9516" i="41" a="1"/>
  <c r="H6014" i="41" a="1"/>
  <c r="H6250" i="41" a="1"/>
  <c r="H7664" i="41" a="1"/>
  <c r="H4859" i="41" a="1"/>
  <c r="H5598" i="41" a="1"/>
  <c r="H6851" i="41" a="1"/>
  <c r="H7105" i="41" a="1"/>
  <c r="H6268" i="41" a="1"/>
  <c r="H7141" i="41" a="1"/>
  <c r="H8858" i="41" a="1"/>
  <c r="H6099" i="41" a="1"/>
  <c r="H9795" i="41" a="1"/>
  <c r="H10837" i="41" a="1"/>
  <c r="H9626" i="41" a="1"/>
  <c r="H6147" i="41" a="1"/>
  <c r="H5496" i="41" a="1"/>
  <c r="H6594" i="41" a="1"/>
  <c r="H5111" i="41" a="1"/>
  <c r="H10234" i="41" a="1"/>
  <c r="H5150" i="41" a="1"/>
  <c r="H10652" i="41" a="1"/>
  <c r="H6824" i="41" a="1"/>
  <c r="H5237" i="41" a="1"/>
  <c r="H8124" i="41" a="1"/>
  <c r="H8601" i="41" a="1"/>
  <c r="H5079" i="41" a="1"/>
  <c r="H8145" i="41" a="1"/>
  <c r="H9277" i="41" a="1"/>
  <c r="H7802" i="41" a="1"/>
  <c r="H8448" i="41" a="1"/>
  <c r="H8498" i="41" a="1"/>
  <c r="H10344" i="41" a="1"/>
  <c r="H10858" i="41" a="1"/>
  <c r="H4804" i="41" a="1"/>
  <c r="H8197" i="41" a="1"/>
  <c r="H9779" i="41" a="1"/>
  <c r="H9618" i="41" a="1"/>
  <c r="H10955" i="41" a="1"/>
  <c r="H9276" i="41" a="1"/>
  <c r="H4571" i="41" a="1"/>
  <c r="H6619" i="41" a="1"/>
  <c r="H3862" i="41" a="1"/>
  <c r="H3906" i="41" a="1"/>
  <c r="H7219" i="41" a="1"/>
  <c r="H5417" i="41" a="1"/>
  <c r="H7957" i="41" a="1"/>
  <c r="H4948" i="41" a="1"/>
  <c r="H7883" i="41" a="1"/>
  <c r="H9657" i="41" a="1"/>
  <c r="H11113" i="41" a="1"/>
  <c r="H9103" i="41" a="1"/>
  <c r="H8425" i="41" a="1"/>
  <c r="H8151" i="41" a="1"/>
  <c r="H7975" i="41" a="1"/>
  <c r="H7337" i="41" a="1"/>
  <c r="H8660" i="41" a="1"/>
  <c r="H5195" i="41" a="1"/>
  <c r="H9962" i="41" a="1"/>
  <c r="H10346" i="41" a="1"/>
  <c r="H8294" i="41" a="1"/>
  <c r="H10413" i="41" a="1"/>
  <c r="H7767" i="41" a="1"/>
  <c r="H7378" i="41" a="1"/>
  <c r="H10702" i="41" a="1"/>
  <c r="H10678" i="41" a="1"/>
  <c r="H10534" i="41" a="1"/>
  <c r="H10474" i="41" a="1"/>
  <c r="H6895" i="41" a="1"/>
  <c r="H11091" i="41" a="1"/>
  <c r="H7553" i="41" a="1"/>
  <c r="H7394" i="41" a="1"/>
  <c r="H6443" i="41" a="1"/>
  <c r="H7168" i="41" a="1"/>
  <c r="H5058" i="41" a="1"/>
  <c r="H3968" i="41" a="1"/>
  <c r="H6664" i="41" a="1"/>
  <c r="H9996" i="41" a="1"/>
  <c r="H9049" i="41" a="1"/>
  <c r="H10918" i="41" a="1"/>
  <c r="H7639" i="41" a="1"/>
  <c r="H5926" i="41" a="1"/>
  <c r="H4756" i="41" a="1"/>
  <c r="H7185" i="41" a="1"/>
  <c r="H6488" i="41" a="1"/>
  <c r="H7544" i="41" a="1"/>
  <c r="H9202" i="41" a="1"/>
  <c r="H10639" i="41" a="1"/>
  <c r="H4476" i="41" a="1"/>
  <c r="H9640" i="41" a="1"/>
  <c r="H7306" i="41" a="1"/>
  <c r="H7864" i="41" a="1"/>
  <c r="H9883" i="41" a="1"/>
  <c r="H5224" i="41" a="1"/>
  <c r="H9667" i="41" a="1"/>
  <c r="H5166" i="41" a="1"/>
  <c r="H5740" i="41" a="1"/>
  <c r="H7465" i="41" a="1"/>
  <c r="H10479" i="41" a="1"/>
  <c r="H3892" i="41" a="1"/>
  <c r="H7479" i="41" a="1"/>
  <c r="H3926" i="41" a="1"/>
  <c r="H6397" i="41" a="1"/>
  <c r="H8304" i="41" a="1"/>
  <c r="H7218" i="41" a="1"/>
  <c r="H7526" i="41" a="1"/>
  <c r="H10088" i="41" a="1"/>
  <c r="H10300" i="41" a="1"/>
  <c r="H10538" i="41" a="1"/>
  <c r="H9877" i="41" a="1"/>
  <c r="H5629" i="41" a="1"/>
  <c r="H5383" i="41" a="1"/>
  <c r="H8352" i="41" a="1"/>
  <c r="H4715" i="41" a="1"/>
  <c r="H5531" i="41" a="1"/>
  <c r="H6278" i="41" a="1"/>
  <c r="H5420" i="41" a="1"/>
  <c r="H10872" i="41" a="1"/>
  <c r="H8362" i="41" a="1"/>
  <c r="H10782" i="41" a="1"/>
  <c r="H6659" i="41" a="1"/>
  <c r="H9014" i="41" a="1"/>
  <c r="H6494" i="41" a="1"/>
  <c r="H8281" i="41" a="1"/>
  <c r="H7618" i="41" a="1"/>
  <c r="H7468" i="41" a="1"/>
  <c r="H4425" i="41" a="1"/>
  <c r="H6778" i="41" a="1"/>
  <c r="H7531" i="41" a="1"/>
  <c r="H7315" i="41" a="1"/>
  <c r="H10857" i="41" a="1"/>
  <c r="H9168" i="41" a="1"/>
  <c r="H4708" i="41" a="1"/>
  <c r="H11046" i="41" a="1"/>
  <c r="H5683" i="41" a="1"/>
  <c r="H6440" i="41" a="1"/>
  <c r="H6401" i="41" a="1"/>
  <c r="H7289" i="41" a="1"/>
  <c r="H8686" i="41" a="1"/>
  <c r="H10152" i="41" a="1"/>
  <c r="H10460" i="41" a="1"/>
  <c r="H5327" i="41" a="1"/>
  <c r="H8732" i="41" a="1"/>
  <c r="H10552" i="41" a="1"/>
  <c r="H8626" i="41" a="1"/>
  <c r="H5117" i="41" a="1"/>
  <c r="H5734" i="41" a="1"/>
  <c r="H4023" i="41" a="1"/>
  <c r="H7675" i="41" a="1"/>
  <c r="H7451" i="41" a="1"/>
  <c r="H9219" i="41" a="1"/>
  <c r="H4982" i="41" a="1"/>
  <c r="H7031" i="41" a="1"/>
  <c r="H7115" i="41" a="1"/>
  <c r="H6231" i="41" a="1"/>
  <c r="H9448" i="41" a="1"/>
  <c r="H10828" i="41" a="1"/>
  <c r="H4043" i="41" a="1"/>
  <c r="H9711" i="41" a="1"/>
  <c r="H6126" i="41" a="1"/>
  <c r="H10707" i="41" a="1"/>
  <c r="H9847" i="41" a="1"/>
  <c r="H4183" i="41" a="1"/>
  <c r="H8801" i="41" a="1"/>
  <c r="H5271" i="41" a="1"/>
  <c r="H6771" i="41" a="1"/>
  <c r="H6395" i="41" a="1"/>
  <c r="H6235" i="41" a="1"/>
  <c r="H4128" i="41" a="1"/>
  <c r="H4702" i="41" a="1"/>
  <c r="H4736" i="41" l="1"/>
  <c r="H10416" i="41"/>
  <c r="H7790" i="41"/>
  <c r="H10112" i="41"/>
  <c r="H10858" i="41"/>
  <c r="H9733" i="41"/>
  <c r="H7727" i="41"/>
  <c r="H10790" i="41"/>
  <c r="H6582" i="41"/>
  <c r="H9393" i="41"/>
  <c r="H4466" i="41"/>
  <c r="H8194" i="41"/>
  <c r="H5511" i="41"/>
  <c r="H8429" i="41"/>
  <c r="H10783" i="41"/>
  <c r="H4895" i="41"/>
  <c r="H7330" i="41"/>
  <c r="H4383" i="41"/>
  <c r="H5359" i="41"/>
  <c r="H9936" i="41"/>
  <c r="H11091" i="41"/>
  <c r="H7623" i="41"/>
  <c r="H8145" i="41"/>
  <c r="H10294" i="41"/>
  <c r="H5324" i="41"/>
  <c r="H4888" i="41"/>
  <c r="H7656" i="41"/>
  <c r="H7314" i="41"/>
  <c r="H7388" i="41"/>
  <c r="H9358" i="41"/>
  <c r="H11009" i="41"/>
  <c r="H3923" i="41"/>
  <c r="H6910" i="41"/>
  <c r="H3884" i="41"/>
  <c r="H10765" i="41"/>
  <c r="H9763" i="41"/>
  <c r="H5708" i="41"/>
  <c r="H10328" i="41"/>
  <c r="H5172" i="41"/>
  <c r="H4702" i="41"/>
  <c r="H7397" i="41"/>
  <c r="H8423" i="41"/>
  <c r="H5663" i="41"/>
  <c r="H7569" i="41"/>
  <c r="H9761" i="41"/>
  <c r="H9621" i="41"/>
  <c r="H7979" i="41"/>
  <c r="H5222" i="41"/>
  <c r="H6007" i="41"/>
  <c r="H10409" i="41"/>
  <c r="H7146" i="41"/>
  <c r="H9788" i="41"/>
  <c r="H5807" i="41"/>
  <c r="H4402" i="41"/>
  <c r="H7414" i="41"/>
  <c r="H7975" i="41"/>
  <c r="H6679" i="41"/>
  <c r="H6152" i="41"/>
  <c r="H10952" i="41"/>
  <c r="H5421" i="41"/>
  <c r="H9280" i="41"/>
  <c r="H11071" i="41"/>
  <c r="H7190" i="41"/>
  <c r="H7037" i="41"/>
  <c r="H7102" i="41"/>
  <c r="H10241" i="41"/>
  <c r="H5965" i="41"/>
  <c r="H4869" i="41"/>
  <c r="H9180" i="41"/>
  <c r="H6151" i="41"/>
  <c r="H5062" i="41"/>
  <c r="H5874" i="41"/>
  <c r="H5497" i="41"/>
  <c r="H6276" i="41"/>
  <c r="H11113" i="41"/>
  <c r="H9986" i="41"/>
  <c r="H4242" i="41"/>
  <c r="H7150" i="41"/>
  <c r="H5642" i="41"/>
  <c r="H8356" i="41"/>
  <c r="H6600" i="41"/>
  <c r="H9445" i="41"/>
  <c r="H7827" i="41"/>
  <c r="H10972" i="41"/>
  <c r="H4636" i="41"/>
  <c r="H7429" i="41"/>
  <c r="H6029" i="41"/>
  <c r="H7952" i="41"/>
  <c r="H4529" i="41"/>
  <c r="H10244" i="41"/>
  <c r="H9711" i="41"/>
  <c r="H10481" i="41"/>
  <c r="H5832" i="41"/>
  <c r="H9851" i="41"/>
  <c r="H5808" i="41"/>
  <c r="H10740" i="41"/>
  <c r="H4880" i="41"/>
  <c r="H4269" i="41"/>
  <c r="H6785" i="41"/>
  <c r="H6230" i="41"/>
  <c r="H5268" i="41"/>
  <c r="H4002" i="41"/>
  <c r="H7567" i="41"/>
  <c r="H8930" i="41"/>
  <c r="H7719" i="41"/>
  <c r="H9970" i="41"/>
  <c r="H8019" i="41"/>
  <c r="H7565" i="41"/>
  <c r="H5016" i="41"/>
  <c r="H6231" i="41"/>
  <c r="H7936" i="41"/>
  <c r="H6469" i="41"/>
  <c r="H8015" i="41"/>
  <c r="H7965" i="41"/>
  <c r="H4921" i="41"/>
  <c r="H5240" i="41"/>
  <c r="H4585" i="41"/>
  <c r="H4999" i="41"/>
  <c r="H11110" i="41"/>
  <c r="H10588" i="41"/>
  <c r="H11056" i="41"/>
  <c r="H4019" i="41"/>
  <c r="H10921" i="41"/>
  <c r="H6599" i="41"/>
  <c r="H8192" i="41"/>
  <c r="H4982" i="41"/>
  <c r="H6305" i="41"/>
  <c r="H6375" i="41"/>
  <c r="H6837" i="41"/>
  <c r="H7609" i="41"/>
  <c r="H10966" i="41"/>
  <c r="H11102" i="41"/>
  <c r="H9238" i="41"/>
  <c r="H4875" i="41"/>
  <c r="H8466" i="41"/>
  <c r="H8141" i="41"/>
  <c r="H8011" i="41"/>
  <c r="H7262" i="41"/>
  <c r="H10735" i="41"/>
  <c r="H4937" i="41"/>
  <c r="H7166" i="41"/>
  <c r="H8437" i="41"/>
  <c r="H4023" i="41"/>
  <c r="H9895" i="41"/>
  <c r="H4528" i="41"/>
  <c r="H11078" i="41"/>
  <c r="H9810" i="41"/>
  <c r="H10881" i="41"/>
  <c r="H9497" i="41"/>
  <c r="H4400" i="41"/>
  <c r="H9181" i="41"/>
  <c r="H4915" i="41"/>
  <c r="H9231" i="41"/>
  <c r="H7693" i="41"/>
  <c r="H4625" i="41"/>
  <c r="H8882" i="41"/>
  <c r="H5179" i="41"/>
  <c r="H7425" i="41"/>
  <c r="H8667" i="41"/>
  <c r="H10777" i="41"/>
  <c r="H4804" i="41"/>
  <c r="H7198" i="41"/>
  <c r="H7946" i="41"/>
  <c r="H4955" i="41"/>
  <c r="H8709" i="41"/>
  <c r="H7449" i="41"/>
  <c r="H10311" i="41"/>
  <c r="H9968" i="41"/>
  <c r="H10549" i="41"/>
  <c r="H8156" i="41"/>
  <c r="H8968" i="41"/>
  <c r="H8177" i="41"/>
  <c r="H6595" i="41"/>
  <c r="H5977" i="41"/>
  <c r="H6541" i="41"/>
  <c r="H7160" i="41"/>
  <c r="H5383" i="41"/>
  <c r="H6288" i="41"/>
  <c r="H7165" i="41"/>
  <c r="H3922" i="41"/>
  <c r="H8773" i="41"/>
  <c r="H4733" i="41"/>
  <c r="H10874" i="41"/>
  <c r="H6648" i="41"/>
  <c r="H9425" i="41"/>
  <c r="H5620" i="41"/>
  <c r="H11114" i="41"/>
  <c r="H10304" i="41"/>
  <c r="H9077" i="41"/>
  <c r="H4956" i="41"/>
  <c r="H4614" i="41"/>
  <c r="H9043" i="41"/>
  <c r="H6858" i="41"/>
  <c r="H5430" i="41"/>
  <c r="H4160" i="41"/>
  <c r="H6136" i="41"/>
  <c r="H3968" i="41"/>
  <c r="H3971" i="41"/>
  <c r="H10720" i="41"/>
  <c r="H9504" i="41"/>
  <c r="H4657" i="41"/>
  <c r="H5089" i="41"/>
  <c r="H8216" i="41"/>
  <c r="H8295" i="41"/>
  <c r="H8318" i="41"/>
  <c r="H8185" i="41"/>
  <c r="H6321" i="41"/>
  <c r="H6101" i="41"/>
  <c r="H4908" i="41"/>
  <c r="H9782" i="41"/>
  <c r="H4945" i="41"/>
  <c r="H5763" i="41"/>
  <c r="H6895" i="41"/>
  <c r="H6976" i="41"/>
  <c r="H5828" i="41"/>
  <c r="H7132" i="41"/>
  <c r="H4102" i="41"/>
  <c r="H7766" i="41"/>
  <c r="H6432" i="41"/>
  <c r="H9283" i="41"/>
  <c r="H9389" i="41"/>
  <c r="H6361" i="41"/>
  <c r="H10710" i="41"/>
  <c r="H7611" i="41"/>
  <c r="H6312" i="41"/>
  <c r="H8843" i="41"/>
  <c r="H8592" i="41"/>
  <c r="H11104" i="41"/>
  <c r="H4280" i="41"/>
  <c r="H6912" i="41"/>
  <c r="H8089" i="41"/>
  <c r="H5079" i="41"/>
  <c r="H10454" i="41"/>
  <c r="H9674" i="41"/>
  <c r="H5073" i="41"/>
  <c r="H8300" i="41"/>
  <c r="H7153" i="41"/>
  <c r="H5570" i="41"/>
  <c r="H7703" i="41"/>
  <c r="H9783" i="41"/>
  <c r="H7722" i="41"/>
  <c r="H3889" i="41"/>
  <c r="H9686" i="41"/>
  <c r="H8909" i="41"/>
  <c r="H6992" i="41"/>
  <c r="H8521" i="41"/>
  <c r="H8822" i="41"/>
  <c r="H10479" i="41"/>
  <c r="H5837" i="41"/>
  <c r="H10464" i="41"/>
  <c r="H5326" i="41"/>
  <c r="H10245" i="41"/>
  <c r="H4774" i="41"/>
  <c r="H10757" i="41"/>
  <c r="H6684" i="41"/>
  <c r="H4060" i="41"/>
  <c r="H10773" i="41"/>
  <c r="H4494" i="41"/>
  <c r="H7188" i="41"/>
  <c r="H9381" i="41"/>
  <c r="H4339" i="41"/>
  <c r="H9900" i="41"/>
  <c r="H8973" i="41"/>
  <c r="H5624" i="41"/>
  <c r="H10691" i="41"/>
  <c r="H7144" i="41"/>
  <c r="H5166" i="41"/>
  <c r="H4368" i="41"/>
  <c r="H9348" i="41"/>
  <c r="H8481" i="41"/>
  <c r="H9037" i="41"/>
  <c r="H8603" i="41"/>
  <c r="H5462" i="41"/>
  <c r="H5881" i="41"/>
  <c r="H4780" i="41"/>
  <c r="H7861" i="41"/>
  <c r="H10273" i="41"/>
  <c r="H4618" i="41"/>
  <c r="H5653" i="41"/>
  <c r="H8645" i="41"/>
  <c r="H5367" i="41"/>
  <c r="H5917" i="41"/>
  <c r="H9883" i="41"/>
  <c r="H10659" i="41"/>
  <c r="H5657" i="41"/>
  <c r="H4385" i="41"/>
  <c r="H4365" i="41"/>
  <c r="H8330" i="41"/>
  <c r="H7830" i="41"/>
  <c r="H8106" i="41"/>
  <c r="H9672" i="41"/>
  <c r="H8164" i="41"/>
  <c r="H10444" i="41"/>
  <c r="H6251" i="41"/>
  <c r="H8929" i="41"/>
  <c r="H5019" i="41"/>
  <c r="H3833" i="41"/>
  <c r="H6632" i="41"/>
  <c r="H5129" i="41"/>
  <c r="H8802" i="41"/>
  <c r="H6806" i="41"/>
  <c r="H5802" i="41"/>
  <c r="H8281" i="41"/>
  <c r="H9626" i="41"/>
  <c r="H8291" i="41"/>
  <c r="H9476" i="41"/>
  <c r="H5817" i="41"/>
  <c r="H7364" i="41"/>
  <c r="H9135" i="41"/>
  <c r="H10943" i="41"/>
  <c r="H5572" i="41"/>
  <c r="H9670" i="41"/>
  <c r="H4180" i="41"/>
  <c r="H8153" i="41"/>
  <c r="H6988" i="41"/>
  <c r="H7819" i="41"/>
  <c r="H5284" i="41"/>
  <c r="H7955" i="41"/>
  <c r="H8821" i="41"/>
  <c r="H7544" i="41"/>
  <c r="H5377" i="41"/>
  <c r="H10142" i="41"/>
  <c r="H8977" i="41"/>
  <c r="H6500" i="41"/>
  <c r="H5305" i="41"/>
  <c r="H8226" i="41"/>
  <c r="H5410" i="41"/>
  <c r="H10717" i="41"/>
  <c r="H10070" i="41"/>
  <c r="H5254" i="41"/>
  <c r="H10325" i="41"/>
  <c r="H4995" i="41"/>
  <c r="H10589" i="41"/>
  <c r="H8111" i="41"/>
  <c r="H10290" i="41"/>
  <c r="H5216" i="41"/>
  <c r="H10902" i="41"/>
  <c r="H3973" i="41"/>
  <c r="H6746" i="41"/>
  <c r="H4330" i="41"/>
  <c r="H4759" i="41"/>
  <c r="H4247" i="41"/>
  <c r="H10544" i="41"/>
  <c r="H4756" i="41"/>
  <c r="H5452" i="41"/>
  <c r="H5456" i="41"/>
  <c r="H4143" i="41"/>
  <c r="H9831" i="41"/>
  <c r="H9525" i="41"/>
  <c r="H9458" i="41"/>
  <c r="H7867" i="41"/>
  <c r="H6727" i="41"/>
  <c r="H9953" i="41"/>
  <c r="H7875" i="41"/>
  <c r="H7607" i="41"/>
  <c r="H9177" i="41"/>
  <c r="H9264" i="41"/>
  <c r="H10147" i="41"/>
  <c r="H5354" i="41"/>
  <c r="H11100" i="41"/>
  <c r="H5988" i="41"/>
  <c r="H8690" i="41"/>
  <c r="H7090" i="41"/>
  <c r="H9635" i="41"/>
  <c r="H7393" i="41"/>
  <c r="H10918" i="41"/>
  <c r="H7843" i="41"/>
  <c r="H4989" i="41"/>
  <c r="H4460" i="41"/>
  <c r="H10140" i="41"/>
  <c r="H7798" i="41"/>
  <c r="H4372" i="41"/>
  <c r="H10373" i="41"/>
  <c r="H7300" i="41"/>
  <c r="H10414" i="41"/>
  <c r="H10380" i="41"/>
  <c r="H4595" i="41"/>
  <c r="H6134" i="41"/>
  <c r="H7104" i="41"/>
  <c r="H4463" i="41"/>
  <c r="H8138" i="41"/>
  <c r="H6555" i="41"/>
  <c r="H8761" i="41"/>
  <c r="H4369" i="41"/>
  <c r="H6142" i="41"/>
  <c r="H7291" i="41"/>
  <c r="H5082" i="41"/>
  <c r="H5331" i="41"/>
  <c r="H5403" i="41"/>
  <c r="H6076" i="41"/>
  <c r="H10494" i="41"/>
  <c r="H8352" i="41"/>
  <c r="H6093" i="41"/>
  <c r="H4293" i="41"/>
  <c r="H4492" i="41"/>
  <c r="H4375" i="41"/>
  <c r="H9316" i="41"/>
  <c r="H8542" i="41"/>
  <c r="H6108" i="41"/>
  <c r="H10495" i="41"/>
  <c r="H5253" i="41"/>
  <c r="H10654" i="41"/>
  <c r="H5078" i="41"/>
  <c r="H10358" i="41"/>
  <c r="H5933" i="41"/>
  <c r="H10149" i="41"/>
  <c r="H7608" i="41"/>
  <c r="H10780" i="41"/>
  <c r="H3902" i="41"/>
  <c r="H3915" i="41"/>
  <c r="H6592" i="41"/>
  <c r="H7805" i="41"/>
  <c r="H5813" i="41"/>
  <c r="H5629" i="41"/>
  <c r="H8738" i="41"/>
  <c r="H9963" i="41"/>
  <c r="H6650" i="41"/>
  <c r="H9886" i="41"/>
  <c r="H4533" i="41"/>
  <c r="H5289" i="41"/>
  <c r="H7586" i="41"/>
  <c r="H5675" i="41"/>
  <c r="H3822" i="41"/>
  <c r="H5192" i="41"/>
  <c r="H9223" i="41"/>
  <c r="H4442" i="41"/>
  <c r="H10195" i="41"/>
  <c r="H9597" i="41"/>
  <c r="H5159" i="41"/>
  <c r="H8101" i="41"/>
  <c r="H7699" i="41"/>
  <c r="H3988" i="41"/>
  <c r="H7469" i="41"/>
  <c r="H4779" i="41"/>
  <c r="H7566" i="41"/>
  <c r="H5880" i="41"/>
  <c r="H8561" i="41"/>
  <c r="H5959" i="41"/>
  <c r="H9736" i="41"/>
  <c r="H10344" i="41"/>
  <c r="H4881" i="41"/>
  <c r="H6057" i="41"/>
  <c r="H10066" i="41"/>
  <c r="H10150" i="41"/>
  <c r="H6089" i="41"/>
  <c r="H6872" i="41"/>
  <c r="H5473" i="41"/>
  <c r="H8447" i="41"/>
  <c r="H6202" i="41"/>
  <c r="H11130" i="41"/>
  <c r="H4429" i="41"/>
  <c r="H4979" i="41"/>
  <c r="H7405" i="41"/>
  <c r="H6340" i="41"/>
  <c r="H5391" i="41"/>
  <c r="H6903" i="41"/>
  <c r="H5670" i="41"/>
  <c r="H8286" i="41"/>
  <c r="H5068" i="41"/>
  <c r="H4115" i="41"/>
  <c r="H10686" i="41"/>
  <c r="H10474" i="41"/>
  <c r="H4206" i="41"/>
  <c r="H5124" i="41"/>
  <c r="H4256" i="41"/>
  <c r="H10969" i="41"/>
  <c r="H6588" i="41"/>
  <c r="H3891" i="41"/>
  <c r="H9882" i="41"/>
  <c r="H6079" i="41"/>
  <c r="H9422" i="41"/>
  <c r="H6133" i="41"/>
  <c r="H4556" i="41"/>
  <c r="H6826" i="41"/>
  <c r="H7868" i="41"/>
  <c r="H9636" i="41"/>
  <c r="H10125" i="41"/>
  <c r="H4734" i="41"/>
  <c r="H4557" i="41"/>
  <c r="H6964" i="41"/>
  <c r="H5735" i="41"/>
  <c r="H10672" i="41"/>
  <c r="H8590" i="41"/>
  <c r="H8707" i="41"/>
  <c r="H6225" i="41"/>
  <c r="H8149" i="41"/>
  <c r="H9919" i="41"/>
  <c r="H8601" i="41"/>
  <c r="H6688" i="41"/>
  <c r="H10089" i="41"/>
  <c r="H5970" i="41"/>
  <c r="H9937" i="41"/>
  <c r="H4801" i="41"/>
  <c r="H6887" i="41"/>
  <c r="H10927" i="41"/>
  <c r="H5335" i="41"/>
  <c r="H10115" i="41"/>
  <c r="H10736" i="41"/>
  <c r="H7801" i="41"/>
  <c r="H7992" i="41"/>
  <c r="H9806" i="41"/>
  <c r="H8570" i="41"/>
  <c r="H7628" i="41"/>
  <c r="H9905" i="41"/>
  <c r="H8224" i="41"/>
  <c r="H6396" i="41"/>
  <c r="H5176" i="41"/>
  <c r="H7585" i="41"/>
  <c r="H8739" i="41"/>
  <c r="H11046" i="41"/>
  <c r="H7659" i="41"/>
  <c r="H5024" i="41"/>
  <c r="H7111" i="41"/>
  <c r="H4873" i="41"/>
  <c r="H6328" i="41"/>
  <c r="H10471" i="41"/>
  <c r="H10797" i="41"/>
  <c r="H4772" i="41"/>
  <c r="H8031" i="41"/>
  <c r="H7938" i="41"/>
  <c r="H10915" i="41"/>
  <c r="H6876" i="41"/>
  <c r="H7789" i="41"/>
  <c r="H4011" i="41"/>
  <c r="H7097" i="41"/>
  <c r="H10242" i="41"/>
  <c r="H4825" i="41"/>
  <c r="H9258" i="41"/>
  <c r="H8849" i="41"/>
  <c r="H10301" i="41"/>
  <c r="H10131" i="41"/>
  <c r="H9623" i="41"/>
  <c r="H5003" i="41"/>
  <c r="H7622" i="41"/>
  <c r="H10201" i="41"/>
  <c r="H5271" i="41"/>
  <c r="H7229" i="41"/>
  <c r="H5662" i="41"/>
  <c r="H10862" i="41"/>
  <c r="H9790" i="41"/>
  <c r="H6833" i="41"/>
  <c r="H9817" i="41"/>
  <c r="H9656" i="41"/>
  <c r="H10888" i="41"/>
  <c r="H6291" i="41"/>
  <c r="H8716" i="41"/>
  <c r="H9451" i="41"/>
  <c r="H7271" i="41"/>
  <c r="H5909" i="41"/>
  <c r="H5369" i="41"/>
  <c r="H7460" i="41"/>
  <c r="H7902" i="41"/>
  <c r="H5173" i="41"/>
  <c r="H9915" i="41"/>
  <c r="H6750" i="41"/>
  <c r="H8770" i="41"/>
  <c r="H11031" i="41"/>
  <c r="H4425" i="41"/>
  <c r="H9146" i="41"/>
  <c r="H10843" i="41"/>
  <c r="H7641" i="41"/>
  <c r="H10365" i="41"/>
  <c r="H9954" i="41"/>
  <c r="H9754" i="41"/>
  <c r="H5081" i="41"/>
  <c r="H4194" i="41"/>
  <c r="H6871" i="41"/>
  <c r="H4505" i="41"/>
  <c r="H6273" i="41"/>
  <c r="H6080" i="41"/>
  <c r="H5020" i="41"/>
  <c r="H6814" i="41"/>
  <c r="H7920" i="41"/>
  <c r="H10324" i="41"/>
  <c r="H5291" i="41"/>
  <c r="H5855" i="41"/>
  <c r="H7961" i="41"/>
  <c r="H10558" i="41"/>
  <c r="H6635" i="41"/>
  <c r="H5189" i="41"/>
  <c r="H7896" i="41"/>
  <c r="H7893" i="41"/>
  <c r="H7897" i="41"/>
  <c r="H4948" i="41"/>
  <c r="H5034" i="41"/>
  <c r="H7167" i="41"/>
  <c r="H6343" i="41"/>
  <c r="H8313" i="41"/>
  <c r="H10700" i="41"/>
  <c r="H6893" i="41"/>
  <c r="H7680" i="41"/>
  <c r="H5543" i="41"/>
  <c r="H8299" i="41"/>
  <c r="H7753" i="41"/>
  <c r="H4111" i="41"/>
  <c r="R27" i="29" s="1"/>
  <c r="S27" i="29" s="1"/>
  <c r="H9978" i="41"/>
  <c r="H6463" i="41"/>
  <c r="H10390" i="41"/>
  <c r="H7570" i="41"/>
  <c r="H10638" i="41"/>
  <c r="H7180" i="41"/>
  <c r="H3879" i="41"/>
  <c r="H8326" i="41"/>
  <c r="H5571" i="41"/>
  <c r="H7241" i="41"/>
  <c r="H7219" i="41"/>
  <c r="H5801" i="41"/>
  <c r="H9101" i="41"/>
  <c r="H5431" i="41"/>
  <c r="H9293" i="41"/>
  <c r="H6490" i="41"/>
  <c r="H6623" i="41"/>
  <c r="H6435" i="41"/>
  <c r="H10449" i="41"/>
  <c r="H5502" i="41"/>
  <c r="H8277" i="41"/>
  <c r="H5650" i="41"/>
  <c r="H6760" i="41"/>
  <c r="H6297" i="41"/>
  <c r="H3997" i="41"/>
  <c r="H9876" i="41"/>
  <c r="H7448" i="41"/>
  <c r="H7354" i="41"/>
  <c r="H8443" i="41"/>
  <c r="H6437" i="41"/>
  <c r="H8323" i="41"/>
  <c r="H10784" i="41"/>
  <c r="H5378" i="41"/>
  <c r="H10521" i="41"/>
  <c r="H10134" i="41"/>
  <c r="H5156" i="41"/>
  <c r="H10872" i="41"/>
  <c r="H9012" i="41"/>
  <c r="H7571" i="41"/>
  <c r="H9484" i="41"/>
  <c r="H3867" i="41"/>
  <c r="H11067" i="41"/>
  <c r="H6477" i="41"/>
  <c r="H4990" i="41"/>
  <c r="H7836" i="41"/>
  <c r="H4688" i="41"/>
  <c r="H9150" i="41"/>
  <c r="H8942" i="41"/>
  <c r="H7357" i="41"/>
  <c r="H7602" i="41"/>
  <c r="H10877" i="41"/>
  <c r="H5230" i="41"/>
  <c r="H6316" i="41"/>
  <c r="H10870" i="41"/>
  <c r="H4170" i="41"/>
  <c r="H4064" i="41"/>
  <c r="H4580" i="41"/>
  <c r="H6310" i="41"/>
  <c r="H5531" i="41"/>
  <c r="H10837" i="41"/>
  <c r="H9041" i="41"/>
  <c r="H7437" i="41"/>
  <c r="H10355" i="41"/>
  <c r="H6511" i="41"/>
  <c r="H4949" i="41"/>
  <c r="H10752" i="41"/>
  <c r="H10693" i="41"/>
  <c r="H7519" i="41"/>
  <c r="H7033" i="41"/>
  <c r="H9505" i="41"/>
  <c r="H8005" i="41"/>
  <c r="H8232" i="41"/>
  <c r="H4239" i="41"/>
  <c r="H4451" i="41"/>
  <c r="H7294" i="41"/>
  <c r="H6569" i="41"/>
  <c r="H9326" i="41"/>
  <c r="H5975" i="41"/>
  <c r="H10742" i="41"/>
  <c r="H4938" i="41"/>
  <c r="H5295" i="41"/>
  <c r="H9494" i="41"/>
  <c r="H8565" i="41"/>
  <c r="H8062" i="41"/>
  <c r="H8626" i="41"/>
  <c r="H8819" i="41"/>
  <c r="H8898" i="41"/>
  <c r="H5154" i="41"/>
  <c r="H4134" i="41"/>
  <c r="H10219" i="41"/>
  <c r="H10514" i="41"/>
  <c r="H9308" i="41"/>
  <c r="H4883" i="41"/>
  <c r="H9601" i="41"/>
  <c r="H8628" i="41"/>
  <c r="H9334" i="41"/>
  <c r="H8191" i="41"/>
  <c r="H5220" i="41"/>
  <c r="H10631" i="41"/>
  <c r="H4444" i="41"/>
  <c r="H3838" i="41"/>
  <c r="H9017" i="41"/>
  <c r="H6703" i="41"/>
  <c r="H5982" i="41"/>
  <c r="H10393" i="41"/>
  <c r="H5758" i="41"/>
  <c r="H9877" i="41"/>
  <c r="H10023" i="41"/>
  <c r="H7348" i="41"/>
  <c r="H9558" i="41"/>
  <c r="H4127" i="41"/>
  <c r="H6794" i="41"/>
  <c r="H4971" i="41"/>
  <c r="H6616" i="41"/>
  <c r="H7974" i="41"/>
  <c r="H5899" i="41"/>
  <c r="H9499" i="41"/>
  <c r="H8754" i="41"/>
  <c r="H5360" i="41"/>
  <c r="H3870" i="41"/>
  <c r="H5628" i="41"/>
  <c r="H7273" i="41"/>
  <c r="H8902" i="41"/>
  <c r="H9568" i="41"/>
  <c r="H4077" i="41"/>
  <c r="H7627" i="41"/>
  <c r="H9325" i="41"/>
  <c r="H9666" i="41"/>
  <c r="H5654" i="41"/>
  <c r="H5050" i="41"/>
  <c r="H10193" i="41"/>
  <c r="H9255" i="41"/>
  <c r="H5058" i="41"/>
  <c r="H6631" i="41"/>
  <c r="H8981" i="41"/>
  <c r="H9340" i="41"/>
  <c r="H9189" i="41"/>
  <c r="H9825" i="41"/>
  <c r="H6983" i="41"/>
  <c r="H10692" i="41"/>
  <c r="H10174" i="41"/>
  <c r="H8351" i="41"/>
  <c r="H5912" i="41"/>
  <c r="H10468" i="41"/>
  <c r="H7614" i="41"/>
  <c r="H5702" i="41"/>
  <c r="H9796" i="41"/>
  <c r="H4891" i="41"/>
  <c r="H3964" i="41"/>
  <c r="H9119" i="41"/>
  <c r="H8646" i="41"/>
  <c r="H7808" i="41"/>
  <c r="H8474" i="41"/>
  <c r="H10794" i="41"/>
  <c r="H10534" i="41"/>
  <c r="H6673" i="41"/>
  <c r="H5558" i="41"/>
  <c r="H6721" i="41"/>
  <c r="H8248" i="41"/>
  <c r="H9709" i="41"/>
  <c r="H6260" i="41"/>
  <c r="H5065" i="41"/>
  <c r="H4996" i="41"/>
  <c r="H9671" i="41"/>
  <c r="H3863" i="41"/>
  <c r="H9394" i="41"/>
  <c r="H8877" i="41"/>
  <c r="H3904" i="41"/>
  <c r="H11088" i="41"/>
  <c r="H11050" i="41"/>
  <c r="H10541" i="41"/>
  <c r="H5840" i="41"/>
  <c r="H5685" i="41"/>
  <c r="H6628" i="41"/>
  <c r="H4436" i="41"/>
  <c r="H7445" i="41"/>
  <c r="H8401" i="41"/>
  <c r="H6649" i="41"/>
  <c r="H6986" i="41"/>
  <c r="H5711" i="41"/>
  <c r="H8124" i="41"/>
  <c r="H7438" i="41"/>
  <c r="H8381" i="41"/>
  <c r="H6058" i="41"/>
  <c r="H4656" i="41"/>
  <c r="H7751" i="41"/>
  <c r="H9179" i="41"/>
  <c r="H5110" i="41"/>
  <c r="H7948" i="41"/>
  <c r="H6306" i="41"/>
  <c r="H10330" i="41"/>
  <c r="H8470" i="41"/>
  <c r="H4922" i="41"/>
  <c r="H10417" i="41"/>
  <c r="H8947" i="41"/>
  <c r="H7983" i="41"/>
  <c r="H4652" i="41"/>
  <c r="H5336" i="41"/>
  <c r="H5485" i="41"/>
  <c r="H7343" i="41"/>
  <c r="H7499" i="41"/>
  <c r="H6776" i="41"/>
  <c r="H6235" i="41"/>
  <c r="H10411" i="41"/>
  <c r="H10683" i="41"/>
  <c r="H6840" i="41"/>
  <c r="H4026" i="41"/>
  <c r="H10172" i="41"/>
  <c r="H7886" i="41"/>
  <c r="H8807" i="41"/>
  <c r="H6890" i="41"/>
  <c r="H4686" i="41"/>
  <c r="H4245" i="41"/>
  <c r="H5142" i="41"/>
  <c r="H8564" i="41"/>
  <c r="H8860" i="41"/>
  <c r="H8681" i="41"/>
  <c r="H8689" i="41"/>
  <c r="H5255" i="41"/>
  <c r="H4151" i="41"/>
  <c r="H7828" i="41"/>
  <c r="H10309" i="41"/>
  <c r="H7545" i="41"/>
  <c r="H5720" i="41"/>
  <c r="H6937" i="41"/>
  <c r="H5726" i="41"/>
  <c r="H9495" i="41"/>
  <c r="H11073" i="41"/>
  <c r="H7315" i="41"/>
  <c r="H9353" i="41"/>
  <c r="H8133" i="41"/>
  <c r="H8530" i="41"/>
  <c r="H6392" i="41"/>
  <c r="H10899" i="41"/>
  <c r="H7583" i="41"/>
  <c r="H5651" i="41"/>
  <c r="H8596" i="41"/>
  <c r="H9170" i="41"/>
  <c r="H9850" i="41"/>
  <c r="H6802" i="41"/>
  <c r="H9553" i="41"/>
  <c r="H5829" i="41"/>
  <c r="H8683" i="41"/>
  <c r="H4619" i="41"/>
  <c r="H4193" i="41"/>
  <c r="H6551" i="41"/>
  <c r="H5018" i="41"/>
  <c r="H4344" i="41"/>
  <c r="H6403" i="41"/>
  <c r="H10897" i="41"/>
  <c r="H9847" i="41"/>
  <c r="H9222" i="41"/>
  <c r="H8777" i="41"/>
  <c r="H9777" i="41"/>
  <c r="H8540" i="41"/>
  <c r="H9027" i="41"/>
  <c r="H9995" i="41"/>
  <c r="H7203" i="41"/>
  <c r="H9759" i="41"/>
  <c r="H8387" i="41"/>
  <c r="H7311" i="41"/>
  <c r="H6587" i="41"/>
  <c r="H9852" i="41"/>
  <c r="H7652" i="41"/>
  <c r="H8243" i="41"/>
  <c r="H9471" i="41"/>
  <c r="H9244" i="41"/>
  <c r="H6830" i="41"/>
  <c r="H4454" i="41"/>
  <c r="H5680" i="41"/>
  <c r="H4539" i="41"/>
  <c r="H5412" i="41"/>
  <c r="H5771" i="41"/>
  <c r="H5099" i="41"/>
  <c r="H7053" i="41"/>
  <c r="H5435" i="41"/>
  <c r="H4476" i="41"/>
  <c r="H9466" i="41"/>
  <c r="H3907" i="41"/>
  <c r="H4931" i="41"/>
  <c r="H7270" i="41"/>
  <c r="H8048" i="41"/>
  <c r="H9382" i="41"/>
  <c r="H4696" i="41"/>
  <c r="H10849" i="41"/>
  <c r="H6758" i="41"/>
  <c r="H4681" i="41"/>
  <c r="H9916" i="41"/>
  <c r="H9073" i="41"/>
  <c r="H5070" i="41"/>
  <c r="H8866" i="41"/>
  <c r="H8931" i="41"/>
  <c r="H4317" i="41"/>
  <c r="H8663" i="41"/>
  <c r="H8119" i="41"/>
  <c r="H7350" i="41"/>
  <c r="H10221" i="41"/>
  <c r="H10252" i="41"/>
  <c r="H6659" i="41"/>
  <c r="H9159" i="41"/>
  <c r="H5461" i="41"/>
  <c r="H10169" i="41"/>
  <c r="H6180" i="41"/>
  <c r="H5258" i="41"/>
  <c r="H3895" i="41"/>
  <c r="H4561" i="41"/>
  <c r="H8918" i="41"/>
  <c r="H4740" i="41"/>
  <c r="H6302" i="41"/>
  <c r="H10668" i="41"/>
  <c r="H6565" i="41"/>
  <c r="H7297" i="41"/>
  <c r="H6911" i="41"/>
  <c r="H4226" i="41"/>
  <c r="H4985" i="41"/>
  <c r="H5529" i="41"/>
  <c r="H11048" i="41"/>
  <c r="H9550" i="41"/>
  <c r="H10730" i="41"/>
  <c r="H5542" i="41"/>
  <c r="H7704" i="41"/>
  <c r="H8835" i="41"/>
  <c r="H9234" i="41"/>
  <c r="H8983" i="41"/>
  <c r="H9219" i="41"/>
  <c r="H9418" i="41"/>
  <c r="H8533" i="41"/>
  <c r="H7953" i="41"/>
  <c r="H9725" i="41"/>
  <c r="H8339" i="41"/>
  <c r="H6027" i="41"/>
  <c r="H8310" i="41"/>
  <c r="H9811" i="41"/>
  <c r="H8949" i="41"/>
  <c r="H5307" i="41"/>
  <c r="H7778" i="41"/>
  <c r="H6069" i="41"/>
  <c r="H7101" i="41"/>
  <c r="H10144" i="41"/>
  <c r="H10869" i="41"/>
  <c r="H7708" i="41"/>
  <c r="H9369" i="41"/>
  <c r="H4152" i="41"/>
  <c r="H5759" i="41"/>
  <c r="H5851" i="41"/>
  <c r="H6898" i="41"/>
  <c r="H10955" i="41"/>
  <c r="H6660" i="41"/>
  <c r="H6503" i="41"/>
  <c r="H9774" i="41"/>
  <c r="H5138" i="41"/>
  <c r="H6061" i="41"/>
  <c r="H5066" i="41"/>
  <c r="H5236" i="41"/>
  <c r="H10127" i="41"/>
  <c r="H7951" i="41"/>
  <c r="H6561" i="41"/>
  <c r="H8040" i="41"/>
  <c r="H8096" i="41"/>
  <c r="H7120" i="41"/>
  <c r="H10431" i="41"/>
  <c r="H10759" i="41"/>
  <c r="H6138" i="41"/>
  <c r="H10681" i="41"/>
  <c r="H4337" i="41"/>
  <c r="H7698" i="41"/>
  <c r="H6144" i="41"/>
  <c r="H8060" i="41"/>
  <c r="H5649" i="41"/>
  <c r="H9421" i="41"/>
  <c r="H9042" i="41"/>
  <c r="H5178" i="41"/>
  <c r="H10552" i="41"/>
  <c r="H10269" i="41"/>
  <c r="H4634" i="41"/>
  <c r="H5332" i="41"/>
  <c r="H4729" i="41"/>
  <c r="H7674" i="41"/>
  <c r="H10473" i="41"/>
  <c r="H6931" i="41"/>
  <c r="H9638" i="41"/>
  <c r="H3932" i="41"/>
  <c r="H8893" i="41"/>
  <c r="H9605" i="41"/>
  <c r="H8531" i="41"/>
  <c r="H6692" i="41"/>
  <c r="H7331" i="41"/>
  <c r="H7447" i="41"/>
  <c r="H9345" i="41"/>
  <c r="H7517" i="41"/>
  <c r="H9071" i="41"/>
  <c r="H9144" i="41"/>
  <c r="H7263" i="41"/>
  <c r="H5859" i="41"/>
  <c r="H10538" i="41"/>
  <c r="H5122" i="41"/>
  <c r="H5372" i="41"/>
  <c r="H9089" i="41"/>
  <c r="H7820" i="41"/>
  <c r="H9799" i="41"/>
  <c r="H8485" i="41"/>
  <c r="H4295" i="41"/>
  <c r="H6153" i="41"/>
  <c r="H9533" i="41"/>
  <c r="H9930" i="41"/>
  <c r="H6852" i="41"/>
  <c r="H9468" i="41"/>
  <c r="H10032" i="41"/>
  <c r="H5937" i="41"/>
  <c r="H7063" i="41"/>
  <c r="H4834" i="41"/>
  <c r="H8422" i="41"/>
  <c r="H6741" i="41"/>
  <c r="H4462" i="41"/>
  <c r="H5727" i="41"/>
  <c r="H9865" i="41"/>
  <c r="H4877" i="41"/>
  <c r="H4013" i="41"/>
  <c r="H7877" i="41"/>
  <c r="H6518" i="41"/>
  <c r="H8498" i="41"/>
  <c r="H9795" i="41"/>
  <c r="H8892" i="41"/>
  <c r="H4563" i="41"/>
  <c r="H7774" i="41"/>
  <c r="H10722" i="41"/>
  <c r="H10458" i="41"/>
  <c r="H5540" i="41"/>
  <c r="H8419" i="41"/>
  <c r="H7752" i="41"/>
  <c r="H9569" i="41"/>
  <c r="H7055" i="41"/>
  <c r="H4751" i="41"/>
  <c r="H10530" i="41"/>
  <c r="H9521" i="41"/>
  <c r="H4338" i="41"/>
  <c r="H8806" i="41"/>
  <c r="H8081" i="41"/>
  <c r="H6309" i="41"/>
  <c r="H7099" i="41"/>
  <c r="H10694" i="41"/>
  <c r="H4101" i="41"/>
  <c r="H10678" i="41"/>
  <c r="H4816" i="41"/>
  <c r="H7222" i="41"/>
  <c r="H5370" i="41"/>
  <c r="H11131" i="41"/>
  <c r="H10283" i="41"/>
  <c r="H10594" i="41"/>
  <c r="H7371" i="41"/>
  <c r="H10091" i="41"/>
  <c r="H7377" i="41"/>
  <c r="H9869" i="41"/>
  <c r="H4197" i="41"/>
  <c r="H10578" i="41"/>
  <c r="H5080" i="41"/>
  <c r="H6672" i="41"/>
  <c r="H10979" i="41"/>
  <c r="H4851" i="41"/>
  <c r="H4083" i="41"/>
  <c r="H3857" i="41"/>
  <c r="H8502" i="41"/>
  <c r="H4072" i="41"/>
  <c r="H9960" i="41"/>
  <c r="H11084" i="41"/>
  <c r="H8073" i="41"/>
  <c r="H8172" i="41"/>
  <c r="H6713" i="41"/>
  <c r="H5237" i="41"/>
  <c r="H8298" i="41"/>
  <c r="H3845" i="41"/>
  <c r="H4516" i="41"/>
  <c r="H9583" i="41"/>
  <c r="H9914" i="41"/>
  <c r="H7298" i="41"/>
  <c r="H4041" i="41"/>
  <c r="H4894" i="41"/>
  <c r="H7305" i="41"/>
  <c r="H9503" i="41"/>
  <c r="H10844" i="41"/>
  <c r="H11063" i="41"/>
  <c r="H5831" i="41"/>
  <c r="H4294" i="41"/>
  <c r="H4559" i="41"/>
  <c r="H6873" i="41"/>
  <c r="H8258" i="41"/>
  <c r="H5506" i="41"/>
  <c r="H6087" i="41"/>
  <c r="H7163" i="41"/>
  <c r="H7604" i="41"/>
  <c r="H8660" i="41"/>
  <c r="H5995" i="41"/>
  <c r="H6086" i="41"/>
  <c r="H4731" i="41"/>
  <c r="H4513" i="41"/>
  <c r="H4065" i="41"/>
  <c r="H6517" i="41"/>
  <c r="H4771" i="41"/>
  <c r="H7459" i="41"/>
  <c r="H8440" i="41"/>
  <c r="H10587" i="41"/>
  <c r="H7556" i="41"/>
  <c r="H9701" i="41"/>
  <c r="H5914" i="41"/>
  <c r="H9717" i="41"/>
  <c r="H4332" i="41"/>
  <c r="H9675" i="41"/>
  <c r="H9563" i="41"/>
  <c r="H9387" i="41"/>
  <c r="H9813" i="41"/>
  <c r="H4325" i="41"/>
  <c r="H7250" i="41"/>
  <c r="H4960" i="41"/>
  <c r="H4499" i="41"/>
  <c r="H8675" i="41"/>
  <c r="H9951" i="41"/>
  <c r="H8151" i="41"/>
  <c r="H5186" i="41"/>
  <c r="H9186" i="41"/>
  <c r="H6160" i="41"/>
  <c r="H7332" i="41"/>
  <c r="H8421" i="41"/>
  <c r="H5876" i="41"/>
  <c r="H9124" i="41"/>
  <c r="H6789" i="41"/>
  <c r="H9631" i="41"/>
  <c r="H10184" i="41"/>
  <c r="H4822" i="41"/>
  <c r="H10154" i="41"/>
  <c r="H9998" i="41"/>
  <c r="H9233" i="41"/>
  <c r="H5784" i="41"/>
  <c r="H9716" i="41"/>
  <c r="H5717" i="41"/>
  <c r="H8899" i="41"/>
  <c r="H10920" i="41"/>
  <c r="H9749" i="41"/>
  <c r="H5868" i="41"/>
  <c r="H7864" i="41"/>
  <c r="H9149" i="41"/>
  <c r="H7972" i="41"/>
  <c r="H7770" i="41"/>
  <c r="H6552" i="41"/>
  <c r="H6870" i="41"/>
  <c r="H5611" i="41"/>
  <c r="H6678" i="41"/>
  <c r="H8957" i="41"/>
  <c r="H5208" i="41"/>
  <c r="H6605" i="41"/>
  <c r="H5607" i="41"/>
  <c r="H7286" i="41"/>
  <c r="H10650" i="41"/>
  <c r="H10641" i="41"/>
  <c r="H5510" i="41"/>
  <c r="H7906" i="41"/>
  <c r="H9372" i="41"/>
  <c r="H7064" i="41"/>
  <c r="H9992" i="41"/>
  <c r="H4795" i="41"/>
  <c r="H8796" i="41"/>
  <c r="H4817" i="41"/>
  <c r="H5292" i="41"/>
  <c r="H4928" i="41"/>
  <c r="H5468" i="41"/>
  <c r="H4043" i="41"/>
  <c r="H3834" i="41"/>
  <c r="H5894" i="41"/>
  <c r="H10243" i="41"/>
  <c r="H8900" i="41"/>
  <c r="H7835" i="41"/>
  <c r="H9106" i="41"/>
  <c r="H9907" i="41"/>
  <c r="H5457" i="41"/>
  <c r="H9290" i="41"/>
  <c r="H10489" i="41"/>
  <c r="H5495" i="41"/>
  <c r="H7786" i="41"/>
  <c r="H4607" i="41"/>
  <c r="H8524" i="41"/>
  <c r="H6774" i="41"/>
  <c r="H5555" i="41"/>
  <c r="H5866" i="41"/>
  <c r="H10608" i="41"/>
  <c r="H3872" i="41"/>
  <c r="H10624" i="41"/>
  <c r="H6499" i="41"/>
  <c r="H6488" i="41"/>
  <c r="H8320" i="41"/>
  <c r="H8923" i="41"/>
  <c r="H7432" i="41"/>
  <c r="H8245" i="41"/>
  <c r="H9217" i="41"/>
  <c r="H8811" i="41"/>
  <c r="H6380" i="41"/>
  <c r="H5892" i="41"/>
  <c r="H4842" i="41"/>
  <c r="H4844" i="41"/>
  <c r="H4610" i="41"/>
  <c r="H5084" i="41"/>
  <c r="H6640" i="41"/>
  <c r="H8669" i="41"/>
  <c r="H9653" i="41"/>
  <c r="H6405" i="41"/>
  <c r="H4721" i="41"/>
  <c r="H4291" i="41"/>
  <c r="H7595" i="41"/>
  <c r="H4224" i="41"/>
  <c r="H9781" i="41"/>
  <c r="H10561" i="41"/>
  <c r="H4281" i="41"/>
  <c r="H10372" i="41"/>
  <c r="H5682" i="41"/>
  <c r="H10571" i="41"/>
  <c r="H6619" i="41"/>
  <c r="H4418" i="41"/>
  <c r="H6162" i="41"/>
  <c r="H8234" i="41"/>
  <c r="H6292" i="41"/>
  <c r="H7729" i="41"/>
  <c r="H8791" i="41"/>
  <c r="H10566" i="41"/>
  <c r="H8952" i="41"/>
  <c r="H4950" i="41"/>
  <c r="H9104" i="41"/>
  <c r="H6800" i="41"/>
  <c r="H5773" i="41"/>
  <c r="H10295" i="41"/>
  <c r="H8065" i="41"/>
  <c r="H7780" i="41"/>
  <c r="H5991" i="41"/>
  <c r="H4414" i="41"/>
  <c r="H5639" i="41"/>
  <c r="H10677" i="41"/>
  <c r="H10989" i="41"/>
  <c r="H5343" i="41"/>
  <c r="H5778" i="41"/>
  <c r="H4047" i="41"/>
  <c r="H7888" i="41"/>
  <c r="H10487" i="41"/>
  <c r="H10020" i="41"/>
  <c r="H10406" i="41"/>
  <c r="H10430" i="41"/>
  <c r="H5524" i="41"/>
  <c r="H8688" i="41"/>
  <c r="H8251" i="41"/>
  <c r="H5734" i="41"/>
  <c r="H10240" i="41"/>
  <c r="H4327" i="41"/>
  <c r="H8008" i="41"/>
  <c r="H7257" i="41"/>
  <c r="H8789" i="41"/>
  <c r="H9357" i="41"/>
  <c r="H4198" i="41"/>
  <c r="H3890" i="41"/>
  <c r="H8525" i="41"/>
  <c r="H4438" i="41"/>
  <c r="H10787" i="41"/>
  <c r="H7683" i="41"/>
  <c r="H5940" i="41"/>
  <c r="H6003" i="41"/>
  <c r="H7461" i="41"/>
  <c r="H8223" i="41"/>
  <c r="H6039" i="41"/>
  <c r="H10537" i="41"/>
  <c r="H9350" i="41"/>
  <c r="H8325" i="41"/>
  <c r="H6346" i="41"/>
  <c r="H7117" i="41"/>
  <c r="H4322" i="41"/>
  <c r="H9091" i="41"/>
  <c r="H8476" i="41"/>
  <c r="H4254" i="41"/>
  <c r="H4947" i="41"/>
  <c r="H9902" i="41"/>
  <c r="H3995" i="41"/>
  <c r="H4583" i="41"/>
  <c r="H4546" i="41"/>
  <c r="H9015" i="41"/>
  <c r="H8732" i="41"/>
  <c r="H11120" i="41"/>
  <c r="H4139" i="41"/>
  <c r="H6570" i="41"/>
  <c r="H9095" i="41"/>
  <c r="H5509" i="41"/>
  <c r="H4120" i="41"/>
  <c r="H3983" i="41"/>
  <c r="H8041" i="41"/>
  <c r="H10208" i="41"/>
  <c r="H6277" i="41"/>
  <c r="H6317" i="41"/>
  <c r="H9702" i="41"/>
  <c r="H7872" i="41"/>
  <c r="H7113" i="41"/>
  <c r="H6454" i="41"/>
  <c r="H9880" i="41"/>
  <c r="H10570" i="41"/>
  <c r="H7238" i="41"/>
  <c r="H4378" i="41"/>
  <c r="H10750" i="41"/>
  <c r="H4722" i="41"/>
  <c r="H4054" i="41"/>
  <c r="H9723" i="41"/>
  <c r="H3959" i="41"/>
  <c r="H5742" i="41"/>
  <c r="H10118" i="41"/>
  <c r="H8302" i="41"/>
  <c r="H5219" i="41"/>
  <c r="H4389" i="41"/>
  <c r="H10300" i="41"/>
  <c r="H11027" i="41"/>
  <c r="H9395" i="41"/>
  <c r="H7158" i="41"/>
  <c r="H4760" i="41"/>
  <c r="H10462" i="41"/>
  <c r="H10758" i="41"/>
  <c r="H5400" i="41"/>
  <c r="H3816" i="41"/>
  <c r="H10535" i="41"/>
  <c r="H5586" i="41"/>
  <c r="H7149" i="41"/>
  <c r="H10593" i="41"/>
  <c r="H9182" i="41"/>
  <c r="H10271" i="41"/>
  <c r="H4986" i="41"/>
  <c r="H6755" i="41"/>
  <c r="H5994" i="41"/>
  <c r="H9520" i="41"/>
  <c r="H7573" i="41"/>
  <c r="H4723" i="41"/>
  <c r="H9506" i="41"/>
  <c r="H9592" i="41"/>
  <c r="H7327" i="41"/>
  <c r="H6042" i="41"/>
  <c r="H5984" i="41"/>
  <c r="H8017" i="41"/>
  <c r="H4390" i="41"/>
  <c r="H5499" i="41"/>
  <c r="H11047" i="41"/>
  <c r="H6026" i="41"/>
  <c r="H6985" i="41"/>
  <c r="H8344" i="41"/>
  <c r="H7168" i="41"/>
  <c r="H8207" i="41"/>
  <c r="H6186" i="41"/>
  <c r="H7870" i="41"/>
  <c r="H9929" i="41"/>
  <c r="H7513" i="41"/>
  <c r="H6769" i="41"/>
  <c r="H9606" i="41"/>
  <c r="H9743" i="41"/>
  <c r="H5265" i="41"/>
  <c r="H9195" i="41"/>
  <c r="H4676" i="41"/>
  <c r="H5505" i="41"/>
  <c r="H10555" i="41"/>
  <c r="H8014" i="41"/>
  <c r="H5028" i="41"/>
  <c r="H4141" i="41"/>
  <c r="H6070" i="41"/>
  <c r="H5001" i="41"/>
  <c r="H7094" i="41"/>
  <c r="H10021" i="41"/>
  <c r="H6810" i="41"/>
  <c r="H8162" i="41"/>
  <c r="H6350" i="41"/>
  <c r="H7522" i="41"/>
  <c r="H6491" i="41"/>
  <c r="H10886" i="41"/>
  <c r="H8766" i="41"/>
  <c r="H9465" i="41"/>
  <c r="H4498" i="41"/>
  <c r="H4786" i="41"/>
  <c r="H4207" i="41"/>
  <c r="H5973" i="41"/>
  <c r="H10702" i="41"/>
  <c r="H6099" i="41"/>
  <c r="H5334" i="41"/>
  <c r="H7634" i="41"/>
  <c r="H5041" i="41"/>
  <c r="H6728" i="41"/>
  <c r="H5397" i="41"/>
  <c r="H8099" i="41"/>
  <c r="H10728" i="41"/>
  <c r="H6171" i="41"/>
  <c r="H3868" i="41"/>
  <c r="H5443" i="41"/>
  <c r="H6020" i="41"/>
  <c r="H6122" i="41"/>
  <c r="H5301" i="41"/>
  <c r="H7412" i="41"/>
  <c r="H8486" i="41"/>
  <c r="H6773" i="41"/>
  <c r="H5109" i="41"/>
  <c r="H8215" i="41"/>
  <c r="H9213" i="41"/>
  <c r="H8938" i="41"/>
  <c r="H8451" i="41"/>
  <c r="H7047" i="41"/>
  <c r="H6658" i="41"/>
  <c r="H4260" i="41"/>
  <c r="H5886" i="41"/>
  <c r="H7408" i="41"/>
  <c r="H5119" i="41"/>
  <c r="H4887" i="41"/>
  <c r="H5655" i="41"/>
  <c r="H6824" i="41"/>
  <c r="H9224" i="41"/>
  <c r="H4957" i="41"/>
  <c r="H6143" i="41"/>
  <c r="H8535" i="41"/>
  <c r="H4810" i="41"/>
  <c r="H11057" i="41"/>
  <c r="H5568" i="41"/>
  <c r="H4609" i="41"/>
  <c r="H10017" i="41"/>
  <c r="H9023" i="41"/>
  <c r="H6206" i="41"/>
  <c r="H10067" i="41"/>
  <c r="H9347" i="41"/>
  <c r="H8289" i="41"/>
  <c r="H9212" i="41"/>
  <c r="H10062" i="41"/>
  <c r="H8733" i="41"/>
  <c r="H8908" i="41"/>
  <c r="H4972" i="41"/>
  <c r="H5821" i="41"/>
  <c r="H10545" i="41"/>
  <c r="H7507" i="41"/>
  <c r="H6212" i="41"/>
  <c r="H5428" i="41"/>
  <c r="H6149" i="41"/>
  <c r="H9993" i="41"/>
  <c r="H5703" i="41"/>
  <c r="H7758" i="41"/>
  <c r="H5676" i="41"/>
  <c r="H7411" i="41"/>
  <c r="H8956" i="41"/>
  <c r="H6535" i="41"/>
  <c r="H7572" i="41"/>
  <c r="H5950" i="41"/>
  <c r="H10470" i="41"/>
  <c r="H7465" i="41"/>
  <c r="H5451" i="41"/>
  <c r="H9409" i="41"/>
  <c r="H10697" i="41"/>
  <c r="H5048" i="41"/>
  <c r="H4263" i="41"/>
  <c r="H5841" i="41"/>
  <c r="H9419" i="41"/>
  <c r="H9423" i="41"/>
  <c r="H8927" i="41"/>
  <c r="H5963" i="41"/>
  <c r="H4910" i="41"/>
  <c r="H9400" i="41"/>
  <c r="H7777" i="41"/>
  <c r="H7536" i="41"/>
  <c r="H5494" i="41"/>
  <c r="H5879" i="41"/>
  <c r="H7612" i="41"/>
  <c r="H5785" i="41"/>
  <c r="H10854" i="41"/>
  <c r="H7959" i="41"/>
  <c r="H6736" i="41"/>
  <c r="H8885" i="41"/>
  <c r="H5987" i="41"/>
  <c r="H6255" i="41"/>
  <c r="H4829" i="41"/>
  <c r="H10170" i="41"/>
  <c r="H4692" i="41"/>
  <c r="H9188" i="41"/>
  <c r="H10942" i="41"/>
  <c r="H7246" i="41"/>
  <c r="H4271" i="41"/>
  <c r="H8039" i="41"/>
  <c r="H5149" i="41"/>
  <c r="H7793" i="41"/>
  <c r="H7754" i="41"/>
  <c r="H9667" i="41"/>
  <c r="H10477" i="41"/>
  <c r="H11023" i="41"/>
  <c r="H10082" i="41"/>
  <c r="H5798" i="41"/>
  <c r="H7686" i="41"/>
  <c r="H7373" i="41"/>
  <c r="H5852" i="41"/>
  <c r="H6481" i="41"/>
  <c r="H3886" i="41"/>
  <c r="H4793" i="41"/>
  <c r="H4459" i="41"/>
  <c r="H7562" i="41"/>
  <c r="H10951" i="41"/>
  <c r="H10690" i="41"/>
  <c r="H7580" i="41"/>
  <c r="H6682" i="41"/>
  <c r="H8864" i="41"/>
  <c r="H4856" i="41"/>
  <c r="H3851" i="41"/>
  <c r="H7333" i="41"/>
  <c r="H9551" i="41"/>
  <c r="H11117" i="41"/>
  <c r="H6384" i="41"/>
  <c r="H10274" i="41"/>
  <c r="H7336" i="41"/>
  <c r="H9032" i="41"/>
  <c r="H10218" i="41"/>
  <c r="H9333" i="41"/>
  <c r="H8528" i="41"/>
  <c r="H5622" i="41"/>
  <c r="H5997" i="41"/>
  <c r="H5922" i="41"/>
  <c r="H11060" i="41"/>
  <c r="H10812" i="41"/>
  <c r="H10418" i="41"/>
  <c r="H9657" i="41"/>
  <c r="H6567" i="41"/>
  <c r="H5500" i="41"/>
  <c r="H10627" i="41"/>
  <c r="H7452" i="41"/>
  <c r="H9322" i="41"/>
  <c r="H4826" i="41"/>
  <c r="H10157" i="41"/>
  <c r="H9552" i="41"/>
  <c r="H6204" i="41"/>
  <c r="H4397" i="41"/>
  <c r="H9392" i="41"/>
  <c r="H7736" i="41"/>
  <c r="H4087" i="41"/>
  <c r="H6529" i="41"/>
  <c r="H8094" i="41"/>
  <c r="H6886" i="41"/>
  <c r="H9193" i="41"/>
  <c r="H5594" i="41"/>
  <c r="H8188" i="41"/>
  <c r="H6651" i="41"/>
  <c r="H4678" i="41"/>
  <c r="H3913" i="41"/>
  <c r="H6274" i="41"/>
  <c r="H10506" i="41"/>
  <c r="H6813" i="41"/>
  <c r="H9644" i="41"/>
  <c r="H4603" i="41"/>
  <c r="H9156" i="41"/>
  <c r="H10362" i="41"/>
  <c r="H10087" i="41"/>
  <c r="H10892" i="41"/>
  <c r="H9046" i="41"/>
  <c r="H7980" i="41"/>
  <c r="H10954" i="41"/>
  <c r="H5193" i="41"/>
  <c r="H6494" i="41"/>
  <c r="H4588" i="41"/>
  <c r="H10111" i="41"/>
  <c r="H7455" i="41"/>
  <c r="H6344" i="41"/>
  <c r="H7321" i="41"/>
  <c r="H9342" i="41"/>
  <c r="H7254" i="41"/>
  <c r="H4353" i="41"/>
  <c r="H10051" i="41"/>
  <c r="H8346" i="41"/>
  <c r="H9187" i="41"/>
  <c r="H5276" i="41"/>
  <c r="H3940" i="41"/>
  <c r="H7884" i="41"/>
  <c r="H6330" i="41"/>
  <c r="H9250" i="41"/>
  <c r="H8411" i="41"/>
  <c r="H5595" i="41"/>
  <c r="H10813" i="41"/>
  <c r="H6676" i="41"/>
  <c r="H4564" i="41"/>
  <c r="H8817" i="41"/>
  <c r="H9794" i="41"/>
  <c r="H9735" i="41"/>
  <c r="H4932" i="41"/>
  <c r="H6803" i="41"/>
  <c r="H9215" i="41"/>
  <c r="H3899" i="41"/>
  <c r="H5668" i="41"/>
  <c r="H6493" i="41"/>
  <c r="H7914" i="41"/>
  <c r="H6439" i="41"/>
  <c r="H11044" i="41"/>
  <c r="H9459" i="41"/>
  <c r="H7018" i="41"/>
  <c r="H7115" i="41"/>
  <c r="H6264" i="41"/>
  <c r="H8469" i="41"/>
  <c r="H5095" i="41"/>
  <c r="H8383" i="41"/>
  <c r="H10926" i="41"/>
  <c r="H10664" i="41"/>
  <c r="H4202" i="41"/>
  <c r="H8975" i="41"/>
  <c r="H4920" i="41"/>
  <c r="H4016" i="41"/>
  <c r="H8940" i="41"/>
  <c r="H5934" i="41"/>
  <c r="H9364" i="41"/>
  <c r="H4309" i="41"/>
  <c r="H8784" i="41"/>
  <c r="H9575" i="41"/>
  <c r="H5969" i="41"/>
  <c r="H10005" i="41"/>
  <c r="H11007" i="41"/>
  <c r="H7424" i="41"/>
  <c r="H5930" i="41"/>
  <c r="H6205" i="41"/>
  <c r="H9613" i="41"/>
  <c r="H4923" i="41"/>
  <c r="H9965" i="41"/>
  <c r="H8698" i="41"/>
  <c r="H4527" i="41"/>
  <c r="H6855" i="41"/>
  <c r="H5883" i="41"/>
  <c r="H6630" i="41"/>
  <c r="H8717" i="41"/>
  <c r="H4228" i="41"/>
  <c r="H7804" i="41"/>
  <c r="H9038" i="41"/>
  <c r="H3820" i="41"/>
  <c r="H5926" i="41"/>
  <c r="H7668" i="41"/>
  <c r="H7710" i="41"/>
  <c r="H6720" i="41"/>
  <c r="H9051" i="41"/>
  <c r="H5221" i="41"/>
  <c r="H8724" i="41"/>
  <c r="H4362" i="41"/>
  <c r="H4176" i="41"/>
  <c r="H6977" i="41"/>
  <c r="H4520" i="41"/>
  <c r="H4792" i="41"/>
  <c r="H11045" i="41"/>
  <c r="H9913" i="41"/>
  <c r="H7679" i="41"/>
  <c r="H8132" i="41"/>
  <c r="H7854" i="41"/>
  <c r="H10251" i="41"/>
  <c r="H7487" i="41"/>
  <c r="H4117" i="41"/>
  <c r="H4608" i="41"/>
  <c r="H8621" i="41"/>
  <c r="H10731" i="41"/>
  <c r="H8928" i="41"/>
  <c r="H4085" i="41"/>
  <c r="H10090" i="41"/>
  <c r="H7597" i="41"/>
  <c r="H8955" i="41"/>
  <c r="H4523" i="41"/>
  <c r="H6224" i="41"/>
  <c r="H9099" i="41"/>
  <c r="H9453" i="41"/>
  <c r="H7304" i="41"/>
  <c r="H8373" i="41"/>
  <c r="H4896" i="41"/>
  <c r="H10405" i="41"/>
  <c r="H9618" i="41"/>
  <c r="H4959" i="41"/>
  <c r="H9839" i="41"/>
  <c r="H10327" i="41"/>
  <c r="H5635" i="41"/>
  <c r="H7080" i="41"/>
  <c r="H8282" i="41"/>
  <c r="H10500" i="41"/>
  <c r="H5290" i="41"/>
  <c r="H8861" i="41"/>
  <c r="H6751" i="41"/>
  <c r="H5374" i="41"/>
  <c r="H8758" i="41"/>
  <c r="H6453" i="41"/>
  <c r="H11036" i="41"/>
  <c r="H10789" i="41"/>
  <c r="H6543" i="41"/>
  <c r="H4865" i="41"/>
  <c r="H10171" i="41"/>
  <c r="H4393" i="41"/>
  <c r="H9133" i="41"/>
  <c r="H5470" i="41"/>
  <c r="H9859" i="41"/>
  <c r="H7301" i="41"/>
  <c r="H8581" i="41"/>
  <c r="H4911" i="41"/>
  <c r="H9055" i="41"/>
  <c r="H9010" i="41"/>
  <c r="H9414" i="41"/>
  <c r="H8560" i="41"/>
  <c r="H4689" i="41"/>
  <c r="H3920" i="41"/>
  <c r="H6498" i="41"/>
  <c r="H8121" i="41"/>
  <c r="H5472" i="41"/>
  <c r="H6894" i="41"/>
  <c r="H5327" i="41"/>
  <c r="H7247" i="41"/>
  <c r="H8884" i="41"/>
  <c r="H10148" i="41"/>
  <c r="H10331" i="41"/>
  <c r="H5980" i="41"/>
  <c r="H9622" i="41"/>
  <c r="H9031" i="41"/>
  <c r="H8367" i="41"/>
  <c r="H10560" i="41"/>
  <c r="H7244" i="41"/>
  <c r="H7199" i="41"/>
  <c r="H10601" i="41"/>
  <c r="H5316" i="41"/>
  <c r="H9885" i="41"/>
  <c r="H3987" i="41"/>
  <c r="H10013" i="41"/>
  <c r="H8390" i="41"/>
  <c r="H4382" i="41"/>
  <c r="H7095" i="41"/>
  <c r="H3908" i="41"/>
  <c r="H6009" i="41"/>
  <c r="H6347" i="41"/>
  <c r="H7825" i="41"/>
  <c r="H10254" i="41"/>
  <c r="H6426" i="41"/>
  <c r="H7520" i="41"/>
  <c r="H8595" i="41"/>
  <c r="H4863" i="41"/>
  <c r="H10246" i="41"/>
  <c r="H4903" i="41"/>
  <c r="H10159" i="41"/>
  <c r="H10648" i="41"/>
  <c r="H6859" i="41"/>
  <c r="H9975" i="41"/>
  <c r="H4704" i="41"/>
  <c r="H10088" i="41"/>
  <c r="H8416" i="41"/>
  <c r="H6213" i="41"/>
  <c r="H5134" i="41"/>
  <c r="H10110" i="41"/>
  <c r="H7136" i="41"/>
  <c r="H4761" i="41"/>
  <c r="H5033" i="41"/>
  <c r="H6170" i="41"/>
  <c r="H7775" i="41"/>
  <c r="H9655" i="41"/>
  <c r="H9030" i="41"/>
  <c r="H4642" i="41"/>
  <c r="H6137" i="41"/>
  <c r="H4668" i="41"/>
  <c r="H10381" i="41"/>
  <c r="H9947" i="41"/>
  <c r="H6285" i="41"/>
  <c r="H8360" i="41"/>
  <c r="H7962" i="41"/>
  <c r="H7370" i="41"/>
  <c r="H9113" i="41"/>
  <c r="H8068" i="41"/>
  <c r="H6252" i="41"/>
  <c r="H9946" i="41"/>
  <c r="H8378" i="41"/>
  <c r="H6656" i="41"/>
  <c r="H3921" i="41"/>
  <c r="H10403" i="41"/>
  <c r="H7635" i="41"/>
  <c r="H9917" i="41"/>
  <c r="H5373" i="41"/>
  <c r="H6538" i="41"/>
  <c r="H6633" i="41"/>
  <c r="H4069" i="41"/>
  <c r="H6626" i="41"/>
  <c r="H8448" i="41"/>
  <c r="H10121" i="41"/>
  <c r="H8858" i="41"/>
  <c r="H10781" i="41"/>
  <c r="H8169" i="41"/>
  <c r="H3990" i="41"/>
  <c r="H8916" i="41"/>
  <c r="H4620" i="41"/>
  <c r="H7927" i="41"/>
  <c r="H6645" i="41"/>
  <c r="H5983" i="41"/>
  <c r="H10270" i="41"/>
  <c r="H5810" i="41"/>
  <c r="H5264" i="41"/>
  <c r="H8684" i="41"/>
  <c r="H4866" i="41"/>
  <c r="H6339" i="41"/>
  <c r="H10040" i="41"/>
  <c r="H8450" i="41"/>
  <c r="H7434" i="41"/>
  <c r="H4289" i="41"/>
  <c r="H10923" i="41"/>
  <c r="H9228" i="41"/>
  <c r="H6913" i="41"/>
  <c r="H9362" i="41"/>
  <c r="H10767" i="41"/>
  <c r="H4416" i="41"/>
  <c r="H9141" i="41"/>
  <c r="H3999" i="41"/>
  <c r="H6240" i="41"/>
  <c r="H4517" i="41"/>
  <c r="H7401" i="41"/>
  <c r="H10522" i="41"/>
  <c r="H6666" i="41"/>
  <c r="H10049" i="41"/>
  <c r="H10953" i="41"/>
  <c r="H7378" i="41"/>
  <c r="H8648" i="41"/>
  <c r="H10080" i="41"/>
  <c r="H8242" i="41"/>
  <c r="H4434" i="41"/>
  <c r="H4988" i="41"/>
  <c r="H4484" i="41"/>
  <c r="H4493" i="41"/>
  <c r="H4486" i="41"/>
  <c r="H8072" i="41"/>
  <c r="H6051" i="41"/>
  <c r="H4491" i="41"/>
  <c r="H4581" i="41"/>
  <c r="H6404" i="41"/>
  <c r="H9643" i="41"/>
  <c r="H5819" i="41"/>
  <c r="H3914" i="41"/>
  <c r="H7050" i="41"/>
  <c r="H4615" i="41"/>
  <c r="H7561" i="41"/>
  <c r="H4777" i="41"/>
  <c r="H4831" i="41"/>
  <c r="H4485" i="41"/>
  <c r="H7784" i="41"/>
  <c r="H7443" i="41"/>
  <c r="H5646" i="41"/>
  <c r="H8907" i="41"/>
  <c r="H10596" i="41"/>
  <c r="H9107" i="41"/>
  <c r="H4097" i="41"/>
  <c r="H3876" i="41"/>
  <c r="H10621" i="41"/>
  <c r="H5625" i="41"/>
  <c r="H9374" i="41"/>
  <c r="H9256" i="41"/>
  <c r="H10687" i="41"/>
  <c r="H10652" i="41"/>
  <c r="H9259" i="41"/>
  <c r="H6766" i="41"/>
  <c r="H7338" i="41"/>
  <c r="H9371" i="41"/>
  <c r="H10095" i="41"/>
  <c r="H6168" i="41"/>
  <c r="H9173" i="41"/>
  <c r="H4930" i="41"/>
  <c r="H9242" i="41"/>
  <c r="H4472" i="41"/>
  <c r="H5638" i="41"/>
  <c r="H10158" i="41"/>
  <c r="H7857" i="41"/>
  <c r="H6258" i="41"/>
  <c r="H6698" i="41"/>
  <c r="H9192" i="41"/>
  <c r="H9009" i="41"/>
  <c r="H5871" i="41"/>
  <c r="H6485" i="41"/>
  <c r="H6196" i="41"/>
  <c r="H5347" i="41"/>
  <c r="H7931" i="41"/>
  <c r="H7833" i="41"/>
  <c r="H10248" i="41"/>
  <c r="H8324" i="41"/>
  <c r="H11132" i="41"/>
  <c r="H10590" i="41"/>
  <c r="H4532" i="41"/>
  <c r="H8774" i="41"/>
  <c r="H7077" i="41"/>
  <c r="H5897" i="41"/>
  <c r="H5246" i="41"/>
  <c r="H8539" i="41"/>
  <c r="H4574" i="41"/>
  <c r="H5351" i="41"/>
  <c r="H4708" i="41"/>
  <c r="H9867" i="41"/>
  <c r="H3928" i="41"/>
  <c r="H10313" i="41"/>
  <c r="H7643" i="41"/>
  <c r="H10329" i="41"/>
  <c r="H4266" i="41"/>
  <c r="H4334" i="41"/>
  <c r="H6530" i="41"/>
  <c r="H6920" i="41"/>
  <c r="H8004" i="41"/>
  <c r="H7100" i="41"/>
  <c r="H5696" i="41"/>
  <c r="H9148" i="41"/>
  <c r="H6566" i="41"/>
  <c r="H10054" i="41"/>
  <c r="H10848" i="41"/>
  <c r="H6214" i="41"/>
  <c r="H9247" i="41"/>
  <c r="H9956" i="41"/>
  <c r="H4174" i="41"/>
  <c r="H10965" i="41"/>
  <c r="H5032" i="41"/>
  <c r="H8580" i="41"/>
  <c r="H8033" i="41"/>
  <c r="H3975" i="41"/>
  <c r="H10138" i="41"/>
  <c r="H6674" i="41"/>
  <c r="H7546" i="41"/>
  <c r="H10207" i="41"/>
  <c r="H6466" i="41"/>
  <c r="H5960" i="41"/>
  <c r="H8715" i="41"/>
  <c r="H11062" i="41"/>
  <c r="H4251" i="41"/>
  <c r="H8097" i="41"/>
  <c r="H8801" i="41"/>
  <c r="H7594" i="41"/>
  <c r="H4933" i="41"/>
  <c r="H9866" i="41"/>
  <c r="H6537" i="41"/>
  <c r="H7118" i="41"/>
  <c r="H4196" i="41"/>
  <c r="H10518" i="41"/>
  <c r="H8051" i="41"/>
  <c r="H9118" i="41"/>
  <c r="H7252" i="41"/>
  <c r="H7175" i="41"/>
  <c r="H6352" i="41"/>
  <c r="H7133" i="41"/>
  <c r="H8657" i="41"/>
  <c r="H4234" i="41"/>
  <c r="H11018" i="41"/>
  <c r="H8180" i="41"/>
  <c r="H7832" i="41"/>
  <c r="H9959" i="41"/>
  <c r="H9906" i="41"/>
  <c r="H10235" i="41"/>
  <c r="H10453" i="41"/>
  <c r="H5827" i="41"/>
  <c r="H7470" i="41"/>
  <c r="H7450" i="41"/>
  <c r="H10851" i="41"/>
  <c r="H4431" i="41"/>
  <c r="H10375" i="41"/>
  <c r="H10498" i="41"/>
  <c r="H5056" i="41"/>
  <c r="H7845" i="41"/>
  <c r="H9785" i="41"/>
  <c r="H11116" i="41"/>
  <c r="H5250" i="41"/>
  <c r="H5890" i="41"/>
  <c r="H7468" i="41"/>
  <c r="H6603" i="41"/>
  <c r="H8230" i="41"/>
  <c r="H3827" i="41"/>
  <c r="H7947" i="41"/>
  <c r="H7648" i="41"/>
  <c r="H11081" i="41"/>
  <c r="H7824" i="41"/>
  <c r="H8557" i="41"/>
  <c r="H7991" i="41"/>
  <c r="H7005" i="41"/>
  <c r="H9705" i="41"/>
  <c r="H8395" i="41"/>
  <c r="H6083" i="41"/>
  <c r="H5329" i="41"/>
  <c r="H8855" i="41"/>
  <c r="H6597" i="41"/>
  <c r="H5931" i="41"/>
  <c r="H10968" i="41"/>
  <c r="H10883" i="41"/>
  <c r="H7943" i="41"/>
  <c r="H3824" i="41"/>
  <c r="H4057" i="41"/>
  <c r="H8427" i="41"/>
  <c r="H9456" i="41"/>
  <c r="H9814" i="41"/>
  <c r="H6399" i="41"/>
  <c r="H9528" i="41"/>
  <c r="H8056" i="41"/>
  <c r="H9204" i="41"/>
  <c r="H7390" i="41"/>
  <c r="H10501" i="41"/>
  <c r="H10191" i="41"/>
  <c r="H6604" i="41"/>
  <c r="H8095" i="41"/>
  <c r="H5779" i="41"/>
  <c r="H7957" i="41"/>
  <c r="H8332" i="41"/>
  <c r="H8809" i="41"/>
  <c r="H4965" i="41"/>
  <c r="H11126" i="41"/>
  <c r="H6193" i="41"/>
  <c r="H9793" i="41"/>
  <c r="H9654" i="41"/>
  <c r="H9440" i="41"/>
  <c r="H4086" i="41"/>
  <c r="H5913" i="41"/>
  <c r="H9373" i="41"/>
  <c r="H9196" i="41"/>
  <c r="H6441" i="41"/>
  <c r="H7696" i="41"/>
  <c r="H6298" i="41"/>
  <c r="H8438" i="41"/>
  <c r="H3883" i="41"/>
  <c r="H5325" i="41"/>
  <c r="H6379" i="41"/>
  <c r="H5198" i="41"/>
  <c r="H6832" i="41"/>
  <c r="H10772" i="41"/>
  <c r="H5158" i="41"/>
  <c r="H8652" i="41"/>
  <c r="H4962" i="41"/>
  <c r="H7977" i="41"/>
  <c r="H10971" i="41"/>
  <c r="H6187" i="41"/>
  <c r="H5103" i="41"/>
  <c r="H6211" i="41"/>
  <c r="H10573" i="41"/>
  <c r="H6461" i="41"/>
  <c r="H10804" i="41"/>
  <c r="H7344" i="41"/>
  <c r="H4303" i="41"/>
  <c r="H3906" i="41"/>
  <c r="H10808" i="41"/>
  <c r="H8002" i="41"/>
  <c r="H10002" i="41"/>
  <c r="H7910" i="41"/>
  <c r="H8925" i="41"/>
  <c r="H8677" i="41"/>
  <c r="H6797" i="41"/>
  <c r="H8265" i="41"/>
  <c r="H7547" i="41"/>
  <c r="H10788" i="41"/>
  <c r="H5267" i="41"/>
  <c r="H8697" i="41"/>
  <c r="H9403" i="41"/>
  <c r="H10216" i="41"/>
  <c r="H5847" i="41"/>
  <c r="H6222" i="41"/>
  <c r="H6223" i="41"/>
  <c r="H4776" i="41"/>
  <c r="H9750" i="41"/>
  <c r="H6967" i="41"/>
  <c r="H7030" i="41"/>
  <c r="H5121" i="41"/>
  <c r="H8871" i="41"/>
  <c r="H7982" i="41"/>
  <c r="H6781" i="41"/>
  <c r="H5978" i="41"/>
  <c r="H10934" i="41"/>
  <c r="H8554" i="41"/>
  <c r="H4835" i="41"/>
  <c r="H10803" i="41"/>
  <c r="H8687" i="41"/>
  <c r="H4261" i="41"/>
  <c r="H4814" i="41"/>
  <c r="H11012" i="41"/>
  <c r="H10626" i="41"/>
  <c r="H7451" i="41"/>
  <c r="H7022" i="41"/>
  <c r="H5602" i="41"/>
  <c r="H10898" i="41"/>
  <c r="H4124" i="41"/>
  <c r="H5482" i="41"/>
  <c r="H8911" i="41"/>
  <c r="H5985" i="41"/>
  <c r="H9052" i="41"/>
  <c r="H6450" i="41"/>
  <c r="H5918" i="41"/>
  <c r="H10199" i="41"/>
  <c r="H9868" i="41"/>
  <c r="H4056" i="41"/>
  <c r="H6237" i="41"/>
  <c r="H4670" i="41"/>
  <c r="H7726" i="41"/>
  <c r="H10984" i="41"/>
  <c r="H8355" i="41"/>
  <c r="H7081" i="41"/>
  <c r="H6938" i="41"/>
  <c r="H8452" i="41"/>
  <c r="H6932" i="41"/>
  <c r="H9693" i="41"/>
  <c r="H8263" i="41"/>
  <c r="H7086" i="41"/>
  <c r="H4850" i="41"/>
  <c r="H5234" i="41"/>
  <c r="H10658" i="41"/>
  <c r="H7351" i="41"/>
  <c r="H10408" i="41"/>
  <c r="H7426" i="41"/>
  <c r="H5152" i="41"/>
  <c r="H4175" i="41"/>
  <c r="H10577" i="41"/>
  <c r="H10239" i="41"/>
  <c r="H9049" i="41"/>
  <c r="H8586" i="41"/>
  <c r="H4744" i="41"/>
  <c r="H8140" i="41"/>
  <c r="H7800" i="41"/>
  <c r="H9719" i="41"/>
  <c r="H5190" i="41"/>
  <c r="H6158" i="41"/>
  <c r="H4705" i="41"/>
  <c r="H10599" i="41"/>
  <c r="H6487" i="41"/>
  <c r="H5131" i="41"/>
  <c r="H4677" i="41"/>
  <c r="H8364" i="41"/>
  <c r="H4542" i="41"/>
  <c r="H8518" i="41"/>
  <c r="H6071" i="41"/>
  <c r="H4750" i="41"/>
  <c r="H8436" i="41"/>
  <c r="H8612" i="41"/>
  <c r="H6749" i="41"/>
  <c r="H10455" i="41"/>
  <c r="H5697" i="41"/>
  <c r="H6045" i="41"/>
  <c r="H9214" i="41"/>
  <c r="H9235" i="41"/>
  <c r="H6247" i="41"/>
  <c r="H8127" i="41"/>
  <c r="H8287" i="41"/>
  <c r="H5005" i="41"/>
  <c r="H9434" i="41"/>
  <c r="H5364" i="41"/>
  <c r="H7636" i="41"/>
  <c r="H7521" i="41"/>
  <c r="H8409" i="41"/>
  <c r="H9262" i="41"/>
  <c r="H8007" i="41"/>
  <c r="H7143" i="41"/>
  <c r="H8001" i="41"/>
  <c r="H10303" i="41"/>
  <c r="H9889" i="41"/>
  <c r="H10460" i="41"/>
  <c r="H7702" i="41"/>
  <c r="H10674" i="41"/>
  <c r="H10282" i="41"/>
  <c r="H6308" i="41"/>
  <c r="H10644" i="41"/>
  <c r="H6969" i="41"/>
  <c r="H9489" i="41"/>
  <c r="H8456" i="41"/>
  <c r="H3909" i="41"/>
  <c r="H4770" i="41"/>
  <c r="H9548" i="41"/>
  <c r="H7010" i="41"/>
  <c r="H7269" i="41"/>
  <c r="H4283" i="41"/>
  <c r="H7466" i="41"/>
  <c r="H7235" i="41"/>
  <c r="H6711" i="41"/>
  <c r="H4544" i="41"/>
  <c r="H6484" i="41"/>
  <c r="H9145" i="41"/>
  <c r="H7376" i="41"/>
  <c r="H10224" i="41"/>
  <c r="H8788" i="41"/>
  <c r="H10842" i="41"/>
  <c r="H7512" i="41"/>
  <c r="H4547" i="41"/>
  <c r="H6520" i="41"/>
  <c r="H6119" i="41"/>
  <c r="H10427" i="41"/>
  <c r="H5686" i="41"/>
  <c r="H4812" i="41"/>
  <c r="H9337" i="41"/>
  <c r="H5053" i="41"/>
  <c r="H11022" i="41"/>
  <c r="H6013" i="41"/>
  <c r="H10910" i="41"/>
  <c r="H5273" i="41"/>
  <c r="H4748" i="41"/>
  <c r="H7526" i="41"/>
  <c r="H4919" i="41"/>
  <c r="H7141" i="41"/>
  <c r="H10351" i="41"/>
  <c r="H7882" i="41"/>
  <c r="H11051" i="41"/>
  <c r="H6584" i="41"/>
  <c r="H9935" i="41"/>
  <c r="H8489" i="41"/>
  <c r="H7779" i="41"/>
  <c r="H7316" i="41"/>
  <c r="H6707" i="41"/>
  <c r="H6091" i="41"/>
  <c r="H6322" i="41"/>
  <c r="H5528" i="41"/>
  <c r="H7701" i="41"/>
  <c r="H9639" i="41"/>
  <c r="H9940" i="41"/>
  <c r="H9541" i="41"/>
  <c r="H5939" i="41"/>
  <c r="H5180" i="41"/>
  <c r="H8971" i="41"/>
  <c r="H10399" i="41"/>
  <c r="H6668" i="41"/>
  <c r="H11075" i="41"/>
  <c r="H5269" i="41"/>
  <c r="H7346" i="41"/>
  <c r="H5877" i="41"/>
  <c r="H8782" i="41"/>
  <c r="H6904" i="41"/>
  <c r="H4597" i="41"/>
  <c r="H7855" i="41"/>
  <c r="H3948" i="41"/>
  <c r="H8958" i="41"/>
  <c r="H8155" i="41"/>
  <c r="H10819" i="41"/>
  <c r="H7027" i="41"/>
  <c r="H8910" i="41"/>
  <c r="H8024" i="41"/>
  <c r="H5348" i="41"/>
  <c r="H6601" i="41"/>
  <c r="H8126" i="41"/>
  <c r="H6443" i="41"/>
  <c r="H8334" i="41"/>
  <c r="H6324" i="41"/>
  <c r="H7243" i="41"/>
  <c r="H4592" i="41"/>
  <c r="H7043" i="41"/>
  <c r="H7372" i="41"/>
  <c r="H5621" i="41"/>
  <c r="H8340" i="41"/>
  <c r="H8271" i="41"/>
  <c r="H4299" i="41"/>
  <c r="H10377" i="41"/>
  <c r="H6866" i="41"/>
  <c r="H4267" i="41"/>
  <c r="H10959" i="41"/>
  <c r="H10202" i="41"/>
  <c r="H9600" i="41"/>
  <c r="H5245" i="41"/>
  <c r="H5203" i="41"/>
  <c r="H7909" i="41"/>
  <c r="H9303" i="41"/>
  <c r="H8627" i="41"/>
  <c r="H9299" i="41"/>
  <c r="H11019" i="41"/>
  <c r="H8305" i="41"/>
  <c r="H5449" i="41"/>
  <c r="H10502" i="41"/>
  <c r="H8876" i="41"/>
  <c r="H9096" i="41"/>
  <c r="H3960" i="41"/>
  <c r="H7934" i="41"/>
  <c r="H5213" i="41"/>
  <c r="H7848" i="41"/>
  <c r="H6433" i="41"/>
  <c r="H8264" i="41"/>
  <c r="H6556" i="41"/>
  <c r="H7177" i="41"/>
  <c r="H5395" i="41"/>
  <c r="H6738" i="41"/>
  <c r="H7208" i="41"/>
  <c r="H9167" i="41"/>
  <c r="H7767" i="41"/>
  <c r="H7322" i="41"/>
  <c r="H6847" i="41"/>
  <c r="H6355" i="41"/>
  <c r="H4201" i="41"/>
  <c r="H7060" i="41"/>
  <c r="H4190" i="41"/>
  <c r="H9773" i="41"/>
  <c r="H5106" i="41"/>
  <c r="H5577" i="41"/>
  <c r="H9819" i="41"/>
  <c r="H9544" i="41"/>
  <c r="H6096" i="41"/>
  <c r="H7847" i="41"/>
  <c r="H5546" i="41"/>
  <c r="H4004" i="41"/>
  <c r="H10775" i="41"/>
  <c r="H11111" i="41"/>
  <c r="H5747" i="41"/>
  <c r="H7737" i="41"/>
  <c r="H5228" i="41"/>
  <c r="H6473" i="41"/>
  <c r="H11058" i="41"/>
  <c r="H4044" i="41"/>
  <c r="H10737" i="41"/>
  <c r="H4181" i="41"/>
  <c r="H10179" i="41"/>
  <c r="H5092" i="41"/>
  <c r="H5402" i="41"/>
  <c r="H6735" i="41"/>
  <c r="H10044" i="41"/>
  <c r="H7498" i="41"/>
  <c r="H8585" i="41"/>
  <c r="H10980" i="41"/>
  <c r="H4096" i="41"/>
  <c r="H9203" i="41"/>
  <c r="H7395" i="41"/>
  <c r="H9452" i="41"/>
  <c r="H8122" i="41"/>
  <c r="H10642" i="41"/>
  <c r="H5150" i="41"/>
  <c r="H4349" i="41"/>
  <c r="H9842" i="41"/>
  <c r="H9442" i="41"/>
  <c r="H8431" i="41"/>
  <c r="H9898" i="41"/>
  <c r="H7917" i="41"/>
  <c r="H9894" i="41"/>
  <c r="H10180" i="41"/>
  <c r="H3871" i="41"/>
  <c r="H3939" i="41"/>
  <c r="H10285" i="41"/>
  <c r="H7717" i="41"/>
  <c r="H4739" i="41"/>
  <c r="H7908" i="41"/>
  <c r="H10875" i="41"/>
  <c r="H6765" i="41"/>
  <c r="H4358" i="41"/>
  <c r="H4259" i="41"/>
  <c r="H10513" i="41"/>
  <c r="H9271" i="41"/>
  <c r="H4406" i="41"/>
  <c r="H7516" i="41"/>
  <c r="H10063" i="41"/>
  <c r="H4700" i="41"/>
  <c r="H9611" i="41"/>
  <c r="H7355" i="41"/>
  <c r="H5512" i="41"/>
  <c r="H9792" i="41"/>
  <c r="H10011" i="41"/>
  <c r="H6157" i="41"/>
  <c r="H8513" i="41"/>
  <c r="H5365" i="41"/>
  <c r="H9908" i="41"/>
  <c r="H7745" i="41"/>
  <c r="H5467" i="41"/>
  <c r="H9586" i="41"/>
  <c r="H7441" i="41"/>
  <c r="H10661" i="41"/>
  <c r="H11093" i="41"/>
  <c r="H7506" i="41"/>
  <c r="H4725" i="41"/>
  <c r="H9001" i="41"/>
  <c r="H6395" i="41"/>
  <c r="H8290" i="41"/>
  <c r="H6261" i="41"/>
  <c r="H4701" i="41"/>
  <c r="H8319" i="41"/>
  <c r="H3937" i="41"/>
  <c r="H9121" i="41"/>
  <c r="H7905" i="41"/>
  <c r="H5865" i="41"/>
  <c r="H7406" i="41"/>
  <c r="H8445" i="41"/>
  <c r="H6930" i="41"/>
  <c r="H8692" i="41"/>
  <c r="H4765" i="41"/>
  <c r="H7172" i="41"/>
  <c r="H10342" i="41"/>
  <c r="H5561" i="41"/>
  <c r="H7762" i="41"/>
  <c r="H5442" i="41"/>
  <c r="H9836" i="41"/>
  <c r="H4893" i="41"/>
  <c r="H7998" i="41"/>
  <c r="H8939" i="41"/>
  <c r="H8278" i="41"/>
  <c r="H8639" i="41"/>
  <c r="H9102" i="41"/>
  <c r="H5582" i="41"/>
  <c r="H10461" i="41"/>
  <c r="H7620" i="41"/>
  <c r="H10917" i="41"/>
  <c r="H5725" i="41"/>
  <c r="H7296" i="41"/>
  <c r="H7503" i="41"/>
  <c r="H8006" i="41"/>
  <c r="H6246" i="41"/>
  <c r="H6283" i="41"/>
  <c r="H4824" i="41"/>
  <c r="H9270" i="41"/>
  <c r="H4522" i="41"/>
  <c r="H5177" i="41"/>
  <c r="H8425" i="41"/>
  <c r="H8468" i="41"/>
  <c r="H10308" i="41"/>
  <c r="H5618" i="41"/>
  <c r="H10099" i="41"/>
  <c r="H10961" i="41"/>
  <c r="H8441" i="41"/>
  <c r="H10657" i="41"/>
  <c r="H9125" i="41"/>
  <c r="H10229" i="41"/>
  <c r="H4222" i="41"/>
  <c r="H5585" i="41"/>
  <c r="H4622" i="41"/>
  <c r="H10189" i="41"/>
  <c r="H7256" i="41"/>
  <c r="H4709" i="41"/>
  <c r="H4279" i="41"/>
  <c r="H10908" i="41"/>
  <c r="H11099" i="41"/>
  <c r="H7929" i="41"/>
  <c r="H11010" i="41"/>
  <c r="H5469" i="41"/>
  <c r="H8814" i="41"/>
  <c r="H5023" i="41"/>
  <c r="H4333" i="41"/>
  <c r="H4536" i="41"/>
  <c r="H9991" i="41"/>
  <c r="H7087" i="41"/>
  <c r="H9837" i="41"/>
  <c r="H6779" i="41"/>
  <c r="H10293" i="41"/>
  <c r="H6782" i="41"/>
  <c r="H5466" i="41"/>
  <c r="H7598" i="41"/>
  <c r="H8176" i="41"/>
  <c r="H8170" i="41"/>
  <c r="H4970" i="41"/>
  <c r="H7548" i="41"/>
  <c r="H4000" i="41"/>
  <c r="H5453" i="41"/>
  <c r="H4300" i="41"/>
  <c r="H7817" i="41"/>
  <c r="H4447" i="41"/>
  <c r="H10707" i="41"/>
  <c r="H4110" i="41"/>
  <c r="H10666" i="41"/>
  <c r="H8568" i="41"/>
  <c r="H5388" i="41"/>
  <c r="H6357" i="41"/>
  <c r="H6807" i="41"/>
  <c r="H10574" i="41"/>
  <c r="H5615" i="41"/>
  <c r="H7440" i="41"/>
  <c r="H5209" i="41"/>
  <c r="H10673" i="41"/>
  <c r="H8655" i="41"/>
  <c r="H6542" i="41"/>
  <c r="H8314" i="41"/>
  <c r="H10990" i="41"/>
  <c r="H4068" i="41"/>
  <c r="H8634" i="41"/>
  <c r="H6474" i="41"/>
  <c r="H6163" i="41"/>
  <c r="H10960" i="41"/>
  <c r="H6325" i="41"/>
  <c r="H6280" i="41"/>
  <c r="H8477" i="41"/>
  <c r="H6174" i="41"/>
  <c r="H9874" i="41"/>
  <c r="H9844" i="41"/>
  <c r="H9853" i="41"/>
  <c r="H4800" i="41"/>
  <c r="H6178" i="41"/>
  <c r="H8272" i="41"/>
  <c r="H10004" i="41"/>
  <c r="H7126" i="41"/>
  <c r="H6521" i="41"/>
  <c r="H5248" i="41"/>
  <c r="H10497" i="41"/>
  <c r="H6502" i="41"/>
  <c r="H5051" i="41"/>
  <c r="H8297" i="41"/>
  <c r="H10639" i="41"/>
  <c r="H5438" i="41"/>
  <c r="H5168" i="41"/>
  <c r="H5004" i="41"/>
  <c r="H8748" i="41"/>
  <c r="H6510" i="41"/>
  <c r="H7476" i="41"/>
  <c r="H8948" i="41"/>
  <c r="H10935" i="41"/>
  <c r="H9305" i="41"/>
  <c r="H4837" i="41"/>
  <c r="H7127" i="41"/>
  <c r="H5433" i="41"/>
  <c r="H9684" i="41"/>
  <c r="H9390" i="41"/>
  <c r="H8886" i="41"/>
  <c r="H5714" i="41"/>
  <c r="H5946" i="41"/>
  <c r="H6430" i="41"/>
  <c r="H4246" i="41"/>
  <c r="H8453" i="41"/>
  <c r="H6004" i="41"/>
  <c r="H7685" i="41"/>
  <c r="H7795" i="41"/>
  <c r="H10729" i="41"/>
  <c r="H11026" i="41"/>
  <c r="H8946" i="41"/>
  <c r="H6123" i="41"/>
  <c r="H5214" i="41"/>
  <c r="H10945" i="41"/>
  <c r="H7739" i="41"/>
  <c r="H10786" i="41"/>
  <c r="H8123" i="41"/>
  <c r="H5677" i="41"/>
  <c r="H8186" i="41"/>
  <c r="H6945" i="41"/>
  <c r="H8703" i="41"/>
  <c r="H8986" i="41"/>
  <c r="H6304" i="41"/>
  <c r="H8625" i="41"/>
  <c r="H4712" i="41"/>
  <c r="H5974" i="41"/>
  <c r="H10782" i="41"/>
  <c r="H5920" i="41"/>
  <c r="H10048" i="41"/>
  <c r="H4376" i="41"/>
  <c r="H7016" i="41"/>
  <c r="H8214" i="41"/>
  <c r="H10437" i="41"/>
  <c r="H4495" i="41"/>
  <c r="H7369" i="41"/>
  <c r="H8972" i="41"/>
  <c r="H4342" i="41"/>
  <c r="H6104" i="41"/>
  <c r="H8125" i="41"/>
  <c r="H8374" i="41"/>
  <c r="H5673" i="41"/>
  <c r="H6281" i="41"/>
  <c r="H10385" i="41"/>
  <c r="H10630" i="41"/>
  <c r="H4541" i="41"/>
  <c r="H7008" i="41"/>
  <c r="H4395" i="41"/>
  <c r="H10632" i="41"/>
  <c r="H3847" i="41"/>
  <c r="H8729" i="41"/>
  <c r="H10015" i="41"/>
  <c r="H10306" i="41"/>
  <c r="H7121" i="41"/>
  <c r="H8640" i="41"/>
  <c r="H8311" i="41"/>
  <c r="H9843" i="41"/>
  <c r="H8479" i="41"/>
  <c r="H7508" i="41"/>
  <c r="H5164" i="41"/>
  <c r="H6034" i="41"/>
  <c r="H7807" i="41"/>
  <c r="H7874" i="41"/>
  <c r="H7368" i="41"/>
  <c r="H8984" i="41"/>
  <c r="H4663" i="41"/>
  <c r="H4584" i="41"/>
  <c r="H8937" i="41"/>
  <c r="H5420" i="41"/>
  <c r="H9590" i="41"/>
  <c r="H4129" i="41"/>
  <c r="H10166" i="41"/>
  <c r="H8795" i="41"/>
  <c r="H10404" i="41"/>
  <c r="H5163" i="41"/>
  <c r="H4690" i="41"/>
  <c r="H7851" i="41"/>
  <c r="H9526" i="41"/>
  <c r="H7743" i="41"/>
  <c r="H8083" i="41"/>
  <c r="H9776" i="41"/>
  <c r="H6777" i="41"/>
  <c r="H8359" i="41"/>
  <c r="H10771" i="41"/>
  <c r="H5761" i="41"/>
  <c r="H5955" i="41"/>
  <c r="H9624" i="41"/>
  <c r="H5604" i="41"/>
  <c r="H8084" i="41"/>
  <c r="H4602" i="41"/>
  <c r="H4864" i="41"/>
  <c r="H10163" i="41"/>
  <c r="H9617" i="41"/>
  <c r="H8037" i="41"/>
  <c r="H8181" i="41"/>
  <c r="H7871" i="41"/>
  <c r="H5229" i="41"/>
  <c r="H10098" i="41"/>
  <c r="H9881" i="41"/>
  <c r="H9161" i="41"/>
  <c r="H6737" i="41"/>
  <c r="H4371" i="41"/>
  <c r="H4782" i="41"/>
  <c r="H10012" i="41"/>
  <c r="H8960" i="41"/>
  <c r="H8152" i="41"/>
  <c r="H10278" i="41"/>
  <c r="H6031" i="41"/>
  <c r="H4715" i="41"/>
  <c r="H9079" i="41"/>
  <c r="H5133" i="41"/>
  <c r="H7876" i="41"/>
  <c r="H8250" i="41"/>
  <c r="H5945" i="41"/>
  <c r="H6422" i="41"/>
  <c r="H5895" i="41"/>
  <c r="H4453" i="41"/>
  <c r="H5399" i="41"/>
  <c r="H10603" i="41"/>
  <c r="H7477" i="41"/>
  <c r="H6465" i="41"/>
  <c r="H5584" i="41"/>
  <c r="H6363" i="41"/>
  <c r="H7844" i="41"/>
  <c r="H8812" i="41"/>
  <c r="H9380" i="41"/>
  <c r="H6972" i="41"/>
  <c r="H7749" i="41"/>
  <c r="H8917" i="41"/>
  <c r="H4084" i="41"/>
  <c r="H4714" i="41"/>
  <c r="H6242" i="41"/>
  <c r="H4590" i="41"/>
  <c r="H5125" i="41"/>
  <c r="H8236" i="41"/>
  <c r="H8052" i="41"/>
  <c r="H7088" i="41"/>
  <c r="H9542" i="41"/>
  <c r="H5692" i="41"/>
  <c r="H5450" i="41"/>
  <c r="H9738" i="41"/>
  <c r="H9076" i="41"/>
  <c r="H9154" i="41"/>
  <c r="H4163" i="41"/>
  <c r="H6185" i="41"/>
  <c r="H4820" i="41"/>
  <c r="H10613" i="41"/>
  <c r="H10261" i="41"/>
  <c r="H5439" i="41"/>
  <c r="H8764" i="41"/>
  <c r="H5632" i="41"/>
  <c r="H4305" i="41"/>
  <c r="H6414" i="41"/>
  <c r="H9766" i="41"/>
  <c r="H8637" i="41"/>
  <c r="H10152" i="41"/>
  <c r="H6268" i="41"/>
  <c r="H10164" i="41"/>
  <c r="H9284" i="41"/>
  <c r="H9022" i="41"/>
  <c r="H5935" i="41"/>
  <c r="H4884" i="41"/>
  <c r="H8691" i="41"/>
  <c r="H9598" i="41"/>
  <c r="H7764" i="41"/>
  <c r="H6982" i="41"/>
  <c r="H6798" i="41"/>
  <c r="H8353" i="41"/>
  <c r="H4833" i="41"/>
  <c r="H10548" i="41"/>
  <c r="H4321" i="41"/>
  <c r="H4629" i="41"/>
  <c r="H4885" i="41"/>
  <c r="H6194" i="41"/>
  <c r="H5816" i="41"/>
  <c r="H8622" i="41"/>
  <c r="H10572" i="41"/>
  <c r="H11079" i="41"/>
  <c r="H7123" i="41"/>
  <c r="H5285" i="41"/>
  <c r="H9346" i="41"/>
  <c r="H4058" i="41"/>
  <c r="H4929" i="41"/>
  <c r="H5059" i="41"/>
  <c r="H4161" i="41"/>
  <c r="H8915" i="41"/>
  <c r="H5839" i="41"/>
  <c r="H4449" i="41"/>
  <c r="H9573" i="41"/>
  <c r="H6002" i="41"/>
  <c r="H8241" i="41"/>
  <c r="H7822" i="41"/>
  <c r="H9982" i="41"/>
  <c r="H9739" i="41"/>
  <c r="H8032" i="41"/>
  <c r="H4907" i="41"/>
  <c r="H9068" i="41"/>
  <c r="H5446" i="41"/>
  <c r="H8398" i="41"/>
  <c r="H7218" i="41"/>
  <c r="H7564" i="41"/>
  <c r="H4363" i="41"/>
  <c r="H9695" i="41"/>
  <c r="H10547" i="41"/>
  <c r="H4341" i="41"/>
  <c r="H6612" i="41"/>
  <c r="H4997" i="41"/>
  <c r="H10845" i="41"/>
  <c r="H11090" i="41"/>
  <c r="H7761" i="41"/>
  <c r="H6620" i="41"/>
  <c r="H4241" i="41"/>
  <c r="H4954" i="41"/>
  <c r="H6639" i="41"/>
  <c r="H4587" i="41"/>
  <c r="H7588" i="41"/>
  <c r="H9200" i="41"/>
  <c r="H4790" i="41"/>
  <c r="H5772" i="41"/>
  <c r="H8874" i="41"/>
  <c r="H10688" i="41"/>
  <c r="H10108" i="41"/>
  <c r="H6249" i="41"/>
  <c r="H10662" i="41"/>
  <c r="H5437" i="41"/>
  <c r="H8103" i="41"/>
  <c r="H8854" i="41"/>
  <c r="H10909" i="41"/>
  <c r="H3896" i="41"/>
  <c r="H9265" i="41"/>
  <c r="H6017" i="41"/>
  <c r="H9945" i="41"/>
  <c r="H5476" i="41"/>
  <c r="H3984" i="41"/>
  <c r="H4145" i="41"/>
  <c r="H9742" i="41"/>
  <c r="H4336" i="41"/>
  <c r="H8312" i="41"/>
  <c r="H4039" i="41"/>
  <c r="H9856" i="41"/>
  <c r="H11129" i="41"/>
  <c r="H5556" i="41"/>
  <c r="H9933" i="41"/>
  <c r="H3929" i="41"/>
  <c r="H9464" i="41"/>
  <c r="H5243" i="41"/>
  <c r="H7802" i="41"/>
  <c r="H7013" i="41"/>
  <c r="H6808" i="41"/>
  <c r="H8483" i="41"/>
  <c r="H4755" i="41"/>
  <c r="H8879" i="41"/>
  <c r="H8944" i="41"/>
  <c r="H9848" i="41"/>
  <c r="H4099" i="41"/>
  <c r="H4357" i="41"/>
  <c r="H7990" i="41"/>
  <c r="H6685" i="41"/>
  <c r="H9752" i="41"/>
  <c r="H9479" i="41"/>
  <c r="H10747" i="41"/>
  <c r="H7021" i="41"/>
  <c r="H6462" i="41"/>
  <c r="H8906" i="41"/>
  <c r="H6436" i="41"/>
  <c r="H4605" i="41"/>
  <c r="H10439" i="41"/>
  <c r="H11041" i="41"/>
  <c r="H10031" i="41"/>
  <c r="H6425" i="41"/>
  <c r="H7688" i="41"/>
  <c r="H5318" i="41"/>
  <c r="H6743" i="41"/>
  <c r="H8964" i="41"/>
  <c r="H11032" i="41"/>
  <c r="H3935" i="41"/>
  <c r="H7065" i="41"/>
  <c r="H7079" i="41"/>
  <c r="H4374" i="41"/>
  <c r="H5260" i="41"/>
  <c r="H6917" i="41"/>
  <c r="H7894" i="41"/>
  <c r="H5853" i="41"/>
  <c r="H7232" i="41"/>
  <c r="H8970" i="41"/>
  <c r="H6132" i="41"/>
  <c r="H7302" i="41"/>
  <c r="H10748" i="41"/>
  <c r="H10413" i="41"/>
  <c r="H7249" i="41"/>
  <c r="H10369" i="41"/>
  <c r="H5274" i="41"/>
  <c r="H4621" i="41"/>
  <c r="H4285" i="41"/>
  <c r="H6203" i="41"/>
  <c r="H7472" i="41"/>
  <c r="H9571" i="41"/>
  <c r="H4278" i="41"/>
  <c r="H10929" i="41"/>
  <c r="H3866" i="41"/>
  <c r="H9591" i="41"/>
  <c r="H6448" i="41"/>
  <c r="H4040" i="41"/>
  <c r="H7385" i="41"/>
  <c r="H8115" i="41"/>
  <c r="H3967" i="41"/>
  <c r="H9599" i="41"/>
  <c r="H4215" i="41"/>
  <c r="H10297" i="41"/>
  <c r="H10715" i="41"/>
  <c r="H7684" i="41"/>
  <c r="H11106" i="41"/>
  <c r="H11082" i="41"/>
  <c r="H7555" i="41"/>
  <c r="H9585" i="41"/>
  <c r="H6068" i="41"/>
  <c r="H4969" i="41"/>
  <c r="H9941" i="41"/>
  <c r="H4925" i="41"/>
  <c r="H8672" i="41"/>
  <c r="H7923" i="41"/>
  <c r="H7812" i="41"/>
  <c r="H6546" i="41"/>
  <c r="H3873" i="41"/>
  <c r="H11040" i="41"/>
  <c r="H5986" i="41"/>
  <c r="H7579" i="41"/>
  <c r="H10609" i="41"/>
  <c r="H10623" i="41"/>
  <c r="H5464" i="41"/>
  <c r="H6107" i="41"/>
  <c r="H5035" i="41"/>
  <c r="H5140" i="41"/>
  <c r="H10947" i="41"/>
  <c r="H10234" i="41"/>
  <c r="H5929" i="41"/>
  <c r="H5074" i="41"/>
  <c r="H8985" i="41"/>
  <c r="H4612" i="41"/>
  <c r="H5757" i="41"/>
  <c r="H6008" i="41"/>
  <c r="H9700" i="41"/>
  <c r="H3957" i="41"/>
  <c r="H7494" i="41"/>
  <c r="H9066" i="41"/>
  <c r="H10550" i="41"/>
  <c r="H11004" i="41"/>
  <c r="H9576" i="41"/>
  <c r="H9122" i="41"/>
  <c r="H4886" i="41"/>
  <c r="H4813" i="41"/>
  <c r="H5484" i="41"/>
  <c r="H8779" i="41"/>
  <c r="H5386" i="41"/>
  <c r="H9688" i="41"/>
  <c r="H4464" i="41"/>
  <c r="H10581" i="41"/>
  <c r="H7436" i="41"/>
  <c r="H5279" i="41"/>
  <c r="H5308" i="41"/>
  <c r="H6241" i="41"/>
  <c r="H8013" i="41"/>
  <c r="H6038" i="41"/>
  <c r="H10591" i="41"/>
  <c r="H10949" i="41"/>
  <c r="H6993" i="41"/>
  <c r="H7075" i="41"/>
  <c r="H7899" i="41"/>
  <c r="H9786" i="41"/>
  <c r="H7681" i="41"/>
  <c r="H7234" i="41"/>
  <c r="H10378" i="41"/>
  <c r="H6696" i="41"/>
  <c r="H7009" i="41"/>
  <c r="H10836" i="41"/>
  <c r="H4182" i="41"/>
  <c r="H8049" i="41"/>
  <c r="H10612" i="41"/>
  <c r="H4066" i="41"/>
  <c r="H7337" i="41"/>
  <c r="H7903" i="41"/>
  <c r="H10058" i="41"/>
  <c r="H5861" i="41"/>
  <c r="H6941" i="41"/>
  <c r="H5532" i="41"/>
  <c r="H4213" i="41"/>
  <c r="H5013" i="41"/>
  <c r="H5436" i="41"/>
  <c r="H7640" i="41"/>
  <c r="H9765" i="41"/>
  <c r="H4452" i="41"/>
  <c r="H5541" i="41"/>
  <c r="H9297" i="41"/>
  <c r="H7061" i="41"/>
  <c r="H9977" i="41"/>
  <c r="H8435" i="41"/>
  <c r="H5537" i="41"/>
  <c r="H9510" i="41"/>
  <c r="H7649" i="41"/>
  <c r="H10975" i="41"/>
  <c r="H6752" i="41"/>
  <c r="H4737" i="41"/>
  <c r="H7012" i="41"/>
  <c r="H11014" i="41"/>
  <c r="H7592" i="41"/>
  <c r="H7467" i="41"/>
  <c r="H7769" i="41"/>
  <c r="H4811" i="41"/>
  <c r="H5867" i="41"/>
  <c r="H6438" i="41"/>
  <c r="H7650" i="41"/>
  <c r="H4035" i="41"/>
  <c r="H6694" i="41"/>
  <c r="H9013" i="41"/>
  <c r="H5820" i="41"/>
  <c r="H10554" i="41"/>
  <c r="H8361" i="41"/>
  <c r="H7587" i="41"/>
  <c r="H10279" i="41"/>
  <c r="H6571" i="41"/>
  <c r="H9976" i="41"/>
  <c r="H5227" i="41"/>
  <c r="H7531" i="41"/>
  <c r="H7672" i="41"/>
  <c r="H3938" i="41"/>
  <c r="H6683" i="41"/>
  <c r="H7814" i="41"/>
  <c r="H7781" i="41"/>
  <c r="H7139" i="41"/>
  <c r="H4832" i="41"/>
  <c r="H10079" i="41"/>
  <c r="H4788" i="41"/>
  <c r="H8023" i="41"/>
  <c r="H9336" i="41"/>
  <c r="H6849" i="41"/>
  <c r="H10130" i="41"/>
  <c r="H8167" i="41"/>
  <c r="H6762" i="41"/>
  <c r="H7551" i="41"/>
  <c r="H7935" i="41"/>
  <c r="H4872" i="41"/>
  <c r="H5288" i="41"/>
  <c r="H4838" i="41"/>
  <c r="H4346" i="41"/>
  <c r="H4964" i="41"/>
  <c r="H6036" i="41"/>
  <c r="H6024" i="41"/>
  <c r="H7036" i="41"/>
  <c r="H5474" i="41"/>
  <c r="H6072" i="41"/>
  <c r="H10440" i="41"/>
  <c r="H8514" i="41"/>
  <c r="H5824" i="41"/>
  <c r="H5569" i="41"/>
  <c r="H5878" i="41"/>
  <c r="H5009" i="41"/>
  <c r="H6117" i="41"/>
  <c r="H7651" i="41"/>
  <c r="H8873" i="41"/>
  <c r="H7760" i="41"/>
  <c r="H6408" i="41"/>
  <c r="H9854" i="41"/>
  <c r="H4973" i="41"/>
  <c r="H5760" i="41"/>
  <c r="H9846" i="41"/>
  <c r="H8231" i="41"/>
  <c r="H9862" i="41"/>
  <c r="H8654" i="41"/>
  <c r="H5519" i="41"/>
  <c r="H7306" i="41"/>
  <c r="H7183" i="41"/>
  <c r="H4169" i="41"/>
  <c r="H10815" i="41"/>
  <c r="H10956" i="41"/>
  <c r="H10480" i="41"/>
  <c r="H9298" i="41"/>
  <c r="H7907" i="41"/>
  <c r="H10709" i="41"/>
  <c r="H3985" i="41"/>
  <c r="H4675" i="41"/>
  <c r="H7846" i="41"/>
  <c r="H10825" i="41"/>
  <c r="H7361" i="41"/>
  <c r="H10791" i="41"/>
  <c r="H9314" i="41"/>
  <c r="H6183" i="41"/>
  <c r="H10802" i="41"/>
  <c r="H7026" i="41"/>
  <c r="H4633" i="41"/>
  <c r="H4848" i="41"/>
  <c r="H4061" i="41"/>
  <c r="H4569" i="41"/>
  <c r="H4107" i="41"/>
  <c r="R26" i="29" s="1"/>
  <c r="S26" i="29" s="1"/>
  <c r="H4223" i="41"/>
  <c r="H5993" i="41"/>
  <c r="H5302" i="41"/>
  <c r="H10478" i="41"/>
  <c r="H4166" i="41"/>
  <c r="H5603" i="41"/>
  <c r="H7881" i="41"/>
  <c r="H5101" i="41"/>
  <c r="H9432" i="41"/>
  <c r="H5799" i="41"/>
  <c r="H5387" i="41"/>
  <c r="H10563" i="41"/>
  <c r="H6817" i="41"/>
  <c r="H8804" i="41"/>
  <c r="H8714" i="41"/>
  <c r="H5744" i="41"/>
  <c r="H10415" i="41"/>
  <c r="H9072" i="41"/>
  <c r="H9538" i="41"/>
  <c r="H6358" i="41"/>
  <c r="H10828" i="41"/>
  <c r="H9056" i="41"/>
  <c r="H8114" i="41"/>
  <c r="H8556" i="41"/>
  <c r="H7733" i="41"/>
  <c r="H10141" i="41"/>
  <c r="H4010" i="41"/>
  <c r="H6554" i="41"/>
  <c r="H5764" i="41"/>
  <c r="H9677" i="41"/>
  <c r="H8285" i="41"/>
  <c r="H5396" i="41"/>
  <c r="H7192" i="41"/>
  <c r="H8365" i="41"/>
  <c r="H10645" i="41"/>
  <c r="H7189" i="41"/>
  <c r="H4292" i="41"/>
  <c r="H8368" i="41"/>
  <c r="H5075" i="41"/>
  <c r="H4531" i="41"/>
  <c r="H10770" i="41"/>
  <c r="H4448" i="41"/>
  <c r="H10287" i="41"/>
  <c r="H8168" i="41"/>
  <c r="H6318" i="41"/>
  <c r="H4123" i="41"/>
  <c r="H7731" i="41"/>
  <c r="H7509" i="41"/>
  <c r="H3977" i="41"/>
  <c r="H8171" i="41"/>
  <c r="H7059" i="41"/>
  <c r="H4274" i="41"/>
  <c r="H5924" i="41"/>
  <c r="H8895" i="41"/>
  <c r="H6055" i="41"/>
  <c r="H5306" i="41"/>
  <c r="H10619" i="41"/>
  <c r="H4628" i="41"/>
  <c r="H7463" i="41"/>
  <c r="H6850" i="41"/>
  <c r="H9732" i="41"/>
  <c r="H11008" i="41"/>
  <c r="H8842" i="41"/>
  <c r="H5404" i="41"/>
  <c r="H6956" i="41"/>
  <c r="H7157" i="41"/>
  <c r="H3898" i="41"/>
  <c r="H7185" i="41"/>
  <c r="H9931" i="41"/>
  <c r="H8935" i="41"/>
  <c r="H9999" i="41"/>
  <c r="H9045" i="41"/>
  <c r="H11034" i="41"/>
  <c r="H4032" i="41"/>
  <c r="H9199" i="41"/>
  <c r="H10680" i="41"/>
  <c r="H10046" i="41"/>
  <c r="H8204" i="41"/>
  <c r="H7268" i="41"/>
  <c r="H10145" i="41"/>
  <c r="H6486" i="41"/>
  <c r="H10030" i="41"/>
  <c r="H7078" i="41"/>
  <c r="H7352" i="41"/>
  <c r="H6661" i="41"/>
  <c r="H7201" i="41"/>
  <c r="H9987" i="41"/>
  <c r="H7782" i="41"/>
  <c r="H8562" i="41"/>
  <c r="H4878" i="41"/>
  <c r="H4214" i="41"/>
  <c r="H8883" i="41"/>
  <c r="H8745" i="41"/>
  <c r="H9648" i="41"/>
  <c r="H8066" i="41"/>
  <c r="H7577" i="41"/>
  <c r="H9715" i="41"/>
  <c r="H5143" i="41"/>
  <c r="H5776" i="41"/>
  <c r="H3998" i="41"/>
  <c r="H10106" i="41"/>
  <c r="H6179" i="41"/>
  <c r="H9375" i="41"/>
  <c r="H9944" i="41"/>
  <c r="H5695" i="41"/>
  <c r="H7694" i="41"/>
  <c r="H4961" i="41"/>
  <c r="H8670" i="41"/>
  <c r="H5100" i="41"/>
  <c r="H4571" i="41"/>
  <c r="H7310" i="41"/>
  <c r="H5915" i="41"/>
  <c r="H7105" i="41"/>
  <c r="H8576" i="41"/>
  <c r="H5908" i="41"/>
  <c r="H6267" i="41"/>
  <c r="H6371" i="41"/>
  <c r="H9712" i="41"/>
  <c r="H4076" i="41"/>
  <c r="H9315" i="41"/>
  <c r="H4461" i="41"/>
  <c r="H4586" i="41"/>
  <c r="H9426" i="41"/>
  <c r="H9044" i="41"/>
  <c r="H4432" i="41"/>
  <c r="H5162" i="41"/>
  <c r="H8591" i="41"/>
  <c r="H10024" i="41"/>
  <c r="H8136" i="41"/>
  <c r="H4659" i="41"/>
  <c r="H7606" i="41"/>
  <c r="H9630" i="41"/>
  <c r="H4558" i="41"/>
  <c r="H8105" i="41"/>
  <c r="H8810" i="41"/>
  <c r="H6512" i="41"/>
  <c r="H10992" i="41"/>
  <c r="H5581" i="41"/>
  <c r="H5362" i="41"/>
  <c r="H8880" i="41"/>
  <c r="H10527" i="41"/>
  <c r="H7225" i="41"/>
  <c r="H7356" i="41"/>
  <c r="H5534" i="41"/>
  <c r="H5175" i="41"/>
  <c r="H6000" i="41"/>
  <c r="H10220" i="41"/>
  <c r="H7966" i="41"/>
  <c r="H6952" i="41"/>
  <c r="H8087" i="41"/>
  <c r="H6863" i="41"/>
  <c r="H6733" i="41"/>
  <c r="H10985" i="41"/>
  <c r="H6767" i="41"/>
  <c r="H6449" i="41"/>
  <c r="H9779" i="41"/>
  <c r="H10085" i="41"/>
  <c r="H6548" i="41"/>
  <c r="H7939" i="41"/>
  <c r="H4743" i="41"/>
  <c r="H6729" i="41"/>
  <c r="H7617" i="41"/>
  <c r="H8614" i="41"/>
  <c r="H9498" i="41"/>
  <c r="H10341" i="41"/>
  <c r="H9475" i="41"/>
  <c r="H7365" i="41"/>
  <c r="H7049" i="41"/>
  <c r="H6868" i="41"/>
  <c r="H9427" i="41"/>
  <c r="H9834" i="41"/>
  <c r="H9162" i="41"/>
  <c r="H5786" i="41"/>
  <c r="H6843" i="41"/>
  <c r="H7481" i="41"/>
  <c r="H5160" i="41"/>
  <c r="H4030" i="41"/>
  <c r="H5574" i="41"/>
  <c r="H4798" i="41"/>
  <c r="H8098" i="41"/>
  <c r="H9050" i="41"/>
  <c r="H7721" i="41"/>
  <c r="H10689" i="41"/>
  <c r="H8189" i="41"/>
  <c r="H10823" i="41"/>
  <c r="H9272" i="41"/>
  <c r="H5749" i="41"/>
  <c r="H8827" i="41"/>
  <c r="H6844" i="41"/>
  <c r="H4763" i="41"/>
  <c r="H5322" i="41"/>
  <c r="H7184" i="41"/>
  <c r="H3830" i="41"/>
  <c r="H7757" i="41"/>
  <c r="H6823" i="41"/>
  <c r="H5804" i="41"/>
  <c r="H7576" i="41"/>
  <c r="H6625" i="41"/>
  <c r="H5355" i="41"/>
  <c r="H10260" i="41"/>
  <c r="H8686" i="41"/>
  <c r="H10610" i="41"/>
  <c r="H9194" i="41"/>
  <c r="H9809" i="41"/>
  <c r="H8237" i="41"/>
  <c r="H10018" i="41"/>
  <c r="H4007" i="41"/>
  <c r="H5026" i="41"/>
  <c r="H9406" i="41"/>
  <c r="H9205" i="41"/>
  <c r="H3910" i="41"/>
  <c r="H8260" i="41"/>
  <c r="H5661" i="41"/>
  <c r="H9092" i="41"/>
  <c r="H8382" i="41"/>
  <c r="H6287" i="41"/>
  <c r="H4178" i="41"/>
  <c r="H4635" i="41"/>
  <c r="H5809" i="41"/>
  <c r="H4934" i="41"/>
  <c r="H5554" i="41"/>
  <c r="H7178" i="41"/>
  <c r="H9918" i="41"/>
  <c r="H4630" i="41"/>
  <c r="H10155" i="41"/>
  <c r="H7131" i="41"/>
  <c r="H5231" i="41"/>
  <c r="H5961" i="41"/>
  <c r="H8139" i="41"/>
  <c r="H9447" i="41"/>
  <c r="H6657" i="41"/>
  <c r="H8991" i="41"/>
  <c r="H10071" i="41"/>
  <c r="H5339" i="41"/>
  <c r="H9517" i="41"/>
  <c r="H9327" i="41"/>
  <c r="H6877" i="41"/>
  <c r="H10318" i="41"/>
  <c r="H7419" i="41"/>
  <c r="H8999" i="41"/>
  <c r="H5669" i="41"/>
  <c r="H10718" i="41"/>
  <c r="H4939" i="41"/>
  <c r="H6816" i="41"/>
  <c r="H8304" i="41"/>
  <c r="H6427" i="41"/>
  <c r="H4109" i="41"/>
  <c r="H4133" i="41"/>
  <c r="H9367" i="41"/>
  <c r="H7525" i="41"/>
  <c r="H7265" i="41"/>
  <c r="H9190" i="41"/>
  <c r="H7379" i="41"/>
  <c r="H5850" i="41"/>
  <c r="H5407" i="41"/>
  <c r="H7689" i="41"/>
  <c r="H5130" i="41"/>
  <c r="H4090" i="41"/>
  <c r="H4646" i="41"/>
  <c r="H7810" i="41"/>
  <c r="H4155" i="41"/>
  <c r="H4275" i="41"/>
  <c r="H8220" i="41"/>
  <c r="H8737" i="41"/>
  <c r="H6052" i="41"/>
  <c r="H5262" i="41"/>
  <c r="H4359" i="41"/>
  <c r="H4159" i="41"/>
  <c r="H5721" i="41"/>
  <c r="H9084" i="41"/>
  <c r="H4108" i="41"/>
  <c r="H8647" i="41"/>
  <c r="H6654" i="41"/>
  <c r="H7818" i="41"/>
  <c r="H5052" i="41"/>
  <c r="H8273" i="41"/>
  <c r="H6553" i="41"/>
  <c r="H10258" i="41"/>
  <c r="H4514" i="41"/>
  <c r="H4699" i="41"/>
  <c r="H6732" i="41"/>
  <c r="H10584" i="41"/>
  <c r="H9111" i="41"/>
  <c r="H5287" i="41"/>
  <c r="H5700" i="41"/>
  <c r="H6067" i="41"/>
  <c r="H7707" i="41"/>
  <c r="H6022" i="41"/>
  <c r="H8532" i="41"/>
  <c r="H4606" i="41"/>
  <c r="H7394" i="41"/>
  <c r="H5770" i="41"/>
  <c r="H7933" i="41"/>
  <c r="H5460" i="41"/>
  <c r="H11033" i="41"/>
  <c r="H10595" i="41"/>
  <c r="H9549" i="41"/>
  <c r="H7349" i="41"/>
  <c r="H6953" i="41"/>
  <c r="H7284" i="41"/>
  <c r="H7747" i="41"/>
  <c r="H5593" i="41"/>
  <c r="H6236" i="41"/>
  <c r="H8465" i="41"/>
  <c r="H4836" i="41"/>
  <c r="H7791" i="41"/>
  <c r="H10763" i="41"/>
  <c r="H10434" i="41"/>
  <c r="H4758" i="41"/>
  <c r="H8301" i="41"/>
  <c r="H5705" i="41"/>
  <c r="H7404" i="41"/>
  <c r="H10029" i="41"/>
  <c r="H7535" i="41"/>
  <c r="H7295" i="41"/>
  <c r="H9312" i="41"/>
  <c r="H10705" i="41"/>
  <c r="H4778" i="41"/>
  <c r="H5455" i="41"/>
  <c r="H4732" i="41"/>
  <c r="H7787" i="41"/>
  <c r="H5526" i="41"/>
  <c r="H11011" i="41"/>
  <c r="H7380" i="41"/>
  <c r="H8209" i="41"/>
  <c r="H8869" i="41"/>
  <c r="H6892" i="41"/>
  <c r="H6869" i="41"/>
  <c r="H4664" i="41"/>
  <c r="H8699" i="41"/>
  <c r="H6708" i="41"/>
  <c r="H4809" i="41"/>
  <c r="H10727" i="41"/>
  <c r="H3963" i="41"/>
  <c r="H8294" i="41"/>
  <c r="H6775" i="41"/>
  <c r="H4091" i="41"/>
  <c r="H9008" i="41"/>
  <c r="H5393" i="41"/>
  <c r="H10268" i="41"/>
  <c r="H8426" i="41"/>
  <c r="H5007" i="41"/>
  <c r="H6269" i="41"/>
  <c r="H9530" i="41"/>
  <c r="H5600" i="41"/>
  <c r="H11000" i="41"/>
  <c r="H8741" i="41"/>
  <c r="H6908" i="41"/>
  <c r="H8043" i="41"/>
  <c r="H7792" i="41"/>
  <c r="H6175" i="41"/>
  <c r="H10698" i="41"/>
  <c r="H6643" i="41"/>
  <c r="H8708" i="41"/>
  <c r="H5038" i="41"/>
  <c r="H7638" i="41"/>
  <c r="H5169" i="41"/>
  <c r="H10540" i="41"/>
  <c r="H4624" i="41"/>
  <c r="H10074" i="41"/>
  <c r="H10993" i="41"/>
  <c r="H10649" i="41"/>
  <c r="H8337" i="41"/>
  <c r="H4640" i="41"/>
  <c r="H5352" i="41"/>
  <c r="H5346" i="41"/>
  <c r="H10367" i="41"/>
  <c r="H10511" i="41"/>
  <c r="H8405" i="41"/>
  <c r="H4053" i="41"/>
  <c r="H8256" i="41"/>
  <c r="H5536" i="41"/>
  <c r="H9662" i="41"/>
  <c r="H3855" i="41"/>
  <c r="H4006" i="41"/>
  <c r="H7862" i="41"/>
  <c r="H6998" i="41"/>
  <c r="H4797" i="41"/>
  <c r="H5589" i="41"/>
  <c r="H10906" i="41"/>
  <c r="H9858" i="41"/>
  <c r="H5111" i="41"/>
  <c r="H4819" i="41"/>
  <c r="H8618" i="41"/>
  <c r="H7996" i="41"/>
  <c r="H4508" i="41"/>
  <c r="H7671" i="41"/>
  <c r="H5187" i="41"/>
  <c r="H8182" i="41"/>
  <c r="H10655" i="41"/>
  <c r="H6238" i="41"/>
  <c r="H7457" i="41"/>
  <c r="H6719" i="41"/>
  <c r="H7220" i="41"/>
  <c r="H5794" i="41"/>
  <c r="H9263" i="41"/>
  <c r="H5206" i="41"/>
  <c r="H9020" i="41"/>
  <c r="H7720" i="41"/>
  <c r="H7518" i="41"/>
  <c r="H8034" i="41"/>
  <c r="H4753" i="41"/>
  <c r="H5184" i="41"/>
  <c r="H8731" i="41"/>
  <c r="H6513" i="41"/>
  <c r="H9588" i="41"/>
  <c r="H7515" i="41"/>
  <c r="H7453" i="41"/>
  <c r="H5891" i="41"/>
  <c r="H8781" i="41"/>
  <c r="H6724" i="41"/>
  <c r="H11015" i="41"/>
  <c r="H9724" i="41"/>
  <c r="H8493" i="41"/>
  <c r="H5017" i="41"/>
  <c r="H7963" i="41"/>
  <c r="H5217" i="41"/>
  <c r="H10576" i="41"/>
  <c r="H9807" i="41"/>
  <c r="H6234" i="41"/>
  <c r="H7878" i="41"/>
  <c r="H9704" i="41"/>
  <c r="H10194" i="41"/>
  <c r="H8042" i="41"/>
  <c r="H9168" i="41"/>
  <c r="H9226" i="41"/>
  <c r="H6851" i="41"/>
  <c r="H7000" i="41"/>
  <c r="H5167" i="41"/>
  <c r="H9035" i="41"/>
  <c r="H6734" i="41"/>
  <c r="H9720" i="41"/>
  <c r="H10585" i="41"/>
  <c r="H7799" i="41"/>
  <c r="H9415" i="41"/>
  <c r="H7015" i="41"/>
  <c r="H10939" i="41"/>
  <c r="H7159" i="41"/>
  <c r="H8442" i="41"/>
  <c r="H6820" i="41"/>
  <c r="H4049" i="41"/>
  <c r="H8022" i="41"/>
  <c r="H6644" i="41"/>
  <c r="H9062" i="41"/>
  <c r="H7422" i="41"/>
  <c r="H9726" i="41"/>
  <c r="H10651" i="41"/>
  <c r="H5338" i="41"/>
  <c r="H5171" i="41"/>
  <c r="H4477" i="41"/>
  <c r="H8488" i="41"/>
  <c r="H5687" i="41"/>
  <c r="H6410" i="41"/>
  <c r="H10924" i="41"/>
  <c r="H7213" i="41"/>
  <c r="H7706" i="41"/>
  <c r="H4904" i="41"/>
  <c r="H4526" i="41"/>
  <c r="H4412" i="41"/>
  <c r="H5414" i="41"/>
  <c r="H5634" i="41"/>
  <c r="H6726" i="41"/>
  <c r="H6955" i="41"/>
  <c r="H6928" i="41"/>
  <c r="H9536" i="41"/>
  <c r="H5921" i="41"/>
  <c r="H4791" i="41"/>
  <c r="H9950" i="41"/>
  <c r="H6470" i="41"/>
  <c r="H9103" i="41"/>
  <c r="H5898" i="41"/>
  <c r="H9912" i="41"/>
  <c r="H9490" i="41"/>
  <c r="H11103" i="41"/>
  <c r="H5232" i="41"/>
  <c r="H3934" i="41"/>
  <c r="H5888" i="41"/>
  <c r="H6935" i="41"/>
  <c r="H11095" i="41"/>
  <c r="H7359" i="41"/>
  <c r="H9775" i="41"/>
  <c r="H9441" i="41"/>
  <c r="H6445" i="41"/>
  <c r="H9769" i="41"/>
  <c r="H4088" i="41"/>
  <c r="H6082" i="41"/>
  <c r="H8307" i="41"/>
  <c r="H9875" i="41"/>
  <c r="H7415" i="41"/>
  <c r="H10519" i="41"/>
  <c r="H6581" i="41"/>
  <c r="H7667" i="41"/>
  <c r="H8534" i="41"/>
  <c r="H7137" i="41"/>
  <c r="H10885" i="41"/>
  <c r="H9952" i="41"/>
  <c r="H7200" i="41"/>
  <c r="H6788" i="41"/>
  <c r="H5903" i="41"/>
  <c r="H10768" i="41"/>
  <c r="H10592" i="41"/>
  <c r="H9958" i="41"/>
  <c r="H6398" i="41"/>
  <c r="H6215" i="41"/>
  <c r="H11096" i="41"/>
  <c r="H8238" i="41"/>
  <c r="H10890" i="41"/>
  <c r="H6360" i="41"/>
  <c r="H4046" i="41"/>
  <c r="H10525" i="41"/>
  <c r="H4845" i="41"/>
  <c r="H10094" i="41"/>
  <c r="H7655" i="41"/>
  <c r="H6709" i="41"/>
  <c r="H7883" i="41"/>
  <c r="H9461" i="41"/>
  <c r="H5097" i="41"/>
  <c r="H6021" i="41"/>
  <c r="H8508" i="41"/>
  <c r="H8808" i="41"/>
  <c r="H7227" i="41"/>
  <c r="H4741" i="41"/>
  <c r="H6480" i="41"/>
  <c r="H5709" i="41"/>
  <c r="H6971" i="41"/>
  <c r="H5244" i="41"/>
  <c r="H7559" i="41"/>
  <c r="H7360" i="41"/>
  <c r="H5858" i="41"/>
  <c r="H7353" i="41"/>
  <c r="H9596" i="41"/>
  <c r="H5090" i="41"/>
  <c r="H6819" i="41"/>
  <c r="H6748" i="41"/>
  <c r="H11123" i="41"/>
  <c r="H10607" i="41"/>
  <c r="H6060" i="41"/>
  <c r="H5205" i="41"/>
  <c r="H3972" i="41"/>
  <c r="H4106" i="41"/>
  <c r="R25" i="29" s="1"/>
  <c r="S25" i="29" s="1"/>
  <c r="H4554" i="41"/>
  <c r="H5875" i="41"/>
  <c r="H10517" i="41"/>
  <c r="H7505" i="41"/>
  <c r="H7596" i="41"/>
  <c r="H7901" i="41"/>
  <c r="H6927" i="41"/>
  <c r="H7420" i="41"/>
  <c r="H9651" i="41"/>
  <c r="H10176" i="41"/>
  <c r="H9718" i="41"/>
  <c r="H5275" i="41"/>
  <c r="H8396" i="41"/>
  <c r="H9208" i="41"/>
  <c r="H4405" i="41"/>
  <c r="H4424" i="41"/>
  <c r="H5707" i="41"/>
  <c r="H6446" i="41"/>
  <c r="H9014" i="41"/>
  <c r="H8137" i="41"/>
  <c r="H8473" i="41"/>
  <c r="H10675" i="41"/>
  <c r="H6314" i="41"/>
  <c r="H8495" i="41"/>
  <c r="H5872" i="41"/>
  <c r="H4268" i="41"/>
  <c r="H6995" i="41"/>
  <c r="H9981" i="41"/>
  <c r="H9989" i="41"/>
  <c r="H7228" i="41"/>
  <c r="H9584" i="41"/>
  <c r="H9537" i="41"/>
  <c r="H4116" i="41"/>
  <c r="H6617" i="41"/>
  <c r="H8734" i="41"/>
  <c r="H5990" i="41"/>
  <c r="H10528" i="41"/>
  <c r="H9767" i="41"/>
  <c r="H10407" i="41"/>
  <c r="H10168" i="41"/>
  <c r="H9872" i="41"/>
  <c r="H9278" i="41"/>
  <c r="H10101" i="41"/>
  <c r="H4912" i="41"/>
  <c r="H4005" i="41"/>
  <c r="H6220" i="41"/>
  <c r="H6739" i="41"/>
  <c r="H4118" i="41"/>
  <c r="H7147" i="41"/>
  <c r="H8747" i="41"/>
  <c r="H9059" i="41"/>
  <c r="H4754" i="41"/>
  <c r="H4428" i="41"/>
  <c r="H6693" i="41"/>
  <c r="H4014" i="41"/>
  <c r="H4217" i="41"/>
  <c r="H6701" i="41"/>
  <c r="H8196" i="41"/>
  <c r="H5029" i="41"/>
  <c r="H7212" i="41"/>
  <c r="H7997" i="41"/>
  <c r="H8649" i="41"/>
  <c r="H9768" i="41"/>
  <c r="H10312" i="41"/>
  <c r="H4879" i="41"/>
  <c r="H8362" i="41"/>
  <c r="H6731" i="41"/>
  <c r="H4519" i="41"/>
  <c r="H6586" i="41"/>
  <c r="H9678" i="41"/>
  <c r="H8990" i="41"/>
  <c r="H6926" i="41"/>
  <c r="H7215" i="41"/>
  <c r="H7223" i="41"/>
  <c r="H4360" i="41"/>
  <c r="H8559" i="41"/>
  <c r="H3989" i="41"/>
  <c r="H4710" i="41"/>
  <c r="H4316" i="41"/>
  <c r="H6756" i="41"/>
  <c r="H9833" i="41"/>
  <c r="H10963" i="41"/>
  <c r="H6120" i="41"/>
  <c r="H3818" i="41"/>
  <c r="H4264" i="41"/>
  <c r="H3951" i="41"/>
  <c r="H9430" i="41"/>
  <c r="H10852" i="41"/>
  <c r="H3954" i="41"/>
  <c r="H4854" i="41"/>
  <c r="H7386" i="41"/>
  <c r="H4352" i="41"/>
  <c r="H10319" i="41"/>
  <c r="H4502" i="41"/>
  <c r="H4769" i="41"/>
  <c r="H9004" i="41"/>
  <c r="H8613" i="41"/>
  <c r="H7187" i="41"/>
  <c r="H6464" i="41"/>
  <c r="H4094" i="41"/>
  <c r="H9984" i="41"/>
  <c r="H4440" i="41"/>
  <c r="H9747" i="41"/>
  <c r="H9664" i="41"/>
  <c r="H8548" i="41"/>
  <c r="H10792" i="41"/>
  <c r="H4673" i="41"/>
  <c r="H8993" i="41"/>
  <c r="H7639" i="41"/>
  <c r="H9857" i="41"/>
  <c r="H8021" i="41"/>
  <c r="H8887" i="41"/>
  <c r="H5889" i="41"/>
  <c r="H6907" i="41"/>
  <c r="H4012" i="41"/>
  <c r="H9269" i="41"/>
  <c r="H6714" i="41"/>
  <c r="H9268" i="41"/>
  <c r="H10467" i="41"/>
  <c r="H10602" i="41"/>
  <c r="H7891" i="41"/>
  <c r="H4828" i="41"/>
  <c r="H4073" i="41"/>
  <c r="H11068" i="41"/>
  <c r="H4469" i="41"/>
  <c r="H4430" i="41"/>
  <c r="H5151" i="41"/>
  <c r="H4898" i="41"/>
  <c r="H5426" i="41"/>
  <c r="H7610" i="41"/>
  <c r="H9310" i="41"/>
  <c r="H8785" i="41"/>
  <c r="H6320" i="41"/>
  <c r="H8492" i="41"/>
  <c r="H8526" i="41"/>
  <c r="H5196" i="41"/>
  <c r="H8270" i="41"/>
  <c r="H9634" i="41"/>
  <c r="H8905" i="41"/>
  <c r="H5379" i="41"/>
  <c r="H8752" i="41"/>
  <c r="H5941" i="41"/>
  <c r="H10551" i="41"/>
  <c r="H7985" i="41"/>
  <c r="H10050" i="41"/>
  <c r="H7995" i="41"/>
  <c r="H8379" i="41"/>
  <c r="H9028" i="41"/>
  <c r="H4270" i="41"/>
  <c r="H8160" i="41"/>
  <c r="H10212" i="41"/>
  <c r="H4185" i="41"/>
  <c r="H4576" i="41"/>
  <c r="H10438" i="41"/>
  <c r="H7603" i="41"/>
  <c r="H5117" i="41"/>
  <c r="H5598" i="41"/>
  <c r="H9778" i="41"/>
  <c r="H6862" i="41"/>
  <c r="H5864" i="41"/>
  <c r="H6074" i="41"/>
  <c r="H10704" i="41"/>
  <c r="H3905" i="41"/>
  <c r="H3880" i="41"/>
  <c r="H7968" i="41"/>
  <c r="H7493" i="41"/>
  <c r="H5448" i="41"/>
  <c r="H8504" i="41"/>
  <c r="H4638" i="41"/>
  <c r="H10447" i="41"/>
  <c r="H9126" i="41"/>
  <c r="H7543" i="41"/>
  <c r="H10703" i="41"/>
  <c r="H4422" i="41"/>
  <c r="H7279" i="41"/>
  <c r="H9343" i="41"/>
  <c r="H7653" i="41"/>
  <c r="H5741" i="41"/>
  <c r="H10660" i="41"/>
  <c r="H6116" i="41"/>
  <c r="H4940" i="41"/>
  <c r="H6540" i="41"/>
  <c r="H9669" i="41"/>
  <c r="H9243" i="41"/>
  <c r="H6507" i="41"/>
  <c r="H7325" i="41"/>
  <c r="H5297" i="41"/>
  <c r="H4098" i="41"/>
  <c r="H4724" i="41"/>
  <c r="H4238" i="41"/>
  <c r="H5113" i="41"/>
  <c r="H8402" i="41"/>
  <c r="H11069" i="41"/>
  <c r="H10798" i="41"/>
  <c r="H4404" i="41"/>
  <c r="H5478" i="41"/>
  <c r="H7501" i="41"/>
  <c r="H4818" i="41"/>
  <c r="H7289" i="41"/>
  <c r="H6940" i="41"/>
  <c r="H7112" i="41"/>
  <c r="H10936" i="41"/>
  <c r="H6949" i="41"/>
  <c r="H6048" i="41"/>
  <c r="H8179" i="41"/>
  <c r="H5812" i="41"/>
  <c r="H3970" i="41"/>
  <c r="H5252" i="41"/>
  <c r="H8619" i="41"/>
  <c r="H10214" i="41"/>
  <c r="H9633" i="41"/>
  <c r="H4697" i="41"/>
  <c r="H7048" i="41"/>
  <c r="H4475" i="41"/>
  <c r="H8771" i="41"/>
  <c r="H7978" i="41"/>
  <c r="H9567" i="41"/>
  <c r="H7744" i="41"/>
  <c r="H5630" i="41"/>
  <c r="H10733" i="41"/>
  <c r="H8028" i="41"/>
  <c r="H9424" i="41"/>
  <c r="H10516" i="41"/>
  <c r="H3936" i="41"/>
  <c r="H5257" i="41"/>
  <c r="H10738" i="41"/>
  <c r="H5283" i="41"/>
  <c r="H9206" i="41"/>
  <c r="H5780" i="41"/>
  <c r="H6218" i="41"/>
  <c r="H9800" i="41"/>
  <c r="H5712" i="41"/>
  <c r="J25" i="29" s="1"/>
  <c r="H8743" i="41"/>
  <c r="H4525" i="41"/>
  <c r="H10076" i="41"/>
  <c r="H5145" i="41"/>
  <c r="H9507" i="41"/>
  <c r="H8762" i="41"/>
  <c r="H10814" i="41"/>
  <c r="H9176" i="41"/>
  <c r="H4218" i="41"/>
  <c r="H7114" i="41"/>
  <c r="H8458" i="41"/>
  <c r="H10102" i="41"/>
  <c r="H6397" i="41"/>
  <c r="H10456" i="41"/>
  <c r="H7173" i="41"/>
  <c r="H10025" i="41"/>
  <c r="H9805" i="41"/>
  <c r="H10830" i="41"/>
  <c r="H9081" i="41"/>
  <c r="H6687" i="41"/>
  <c r="H6165" i="41"/>
  <c r="H7007" i="41"/>
  <c r="H7124" i="41"/>
  <c r="H11127" i="41"/>
  <c r="H7197" i="41"/>
  <c r="H6109" i="41"/>
  <c r="H4042" i="41"/>
  <c r="H5086" i="41"/>
  <c r="H10567" i="41"/>
  <c r="H8120" i="41"/>
  <c r="H5870" i="41"/>
  <c r="H10860" i="41"/>
  <c r="H10889" i="41"/>
  <c r="H10493" i="41"/>
  <c r="H6455" i="41"/>
  <c r="H7856" i="41"/>
  <c r="H4662" i="41"/>
  <c r="H11122" i="41"/>
  <c r="H5885" i="41"/>
  <c r="H6550" i="41"/>
  <c r="H5310" i="41"/>
  <c r="H10226" i="41"/>
  <c r="H9612" i="41"/>
  <c r="H9990" i="41"/>
  <c r="H8536" i="41"/>
  <c r="H9926" i="41"/>
  <c r="H9470" i="41"/>
  <c r="H9830" i="41"/>
  <c r="H10160" i="41"/>
  <c r="H7130" i="41"/>
  <c r="H8523" i="41"/>
  <c r="H7003" i="41"/>
  <c r="H5516" i="41"/>
  <c r="H8674" i="41"/>
  <c r="H5996" i="41"/>
  <c r="H9502" i="41"/>
  <c r="H3892" i="41"/>
  <c r="H8823" i="41"/>
  <c r="H9871" i="41"/>
  <c r="H4367" i="41"/>
  <c r="H5492" i="41"/>
  <c r="H6842" i="41"/>
  <c r="H4983" i="41"/>
  <c r="H3978" i="41"/>
  <c r="H8221" i="41"/>
  <c r="H6272" i="41"/>
  <c r="H9577" i="41"/>
  <c r="H9683" i="41"/>
  <c r="H6189" i="41"/>
  <c r="H7958" i="41"/>
  <c r="H8173" i="41"/>
  <c r="H4639" i="41"/>
  <c r="H7416" i="41"/>
  <c r="H5085" i="41"/>
  <c r="H8969" i="41"/>
  <c r="H5626" i="41"/>
  <c r="H5317" i="41"/>
  <c r="H7866" i="41"/>
  <c r="H9642" i="41"/>
  <c r="H6386" i="41"/>
  <c r="H6759" i="41"/>
  <c r="H5238" i="41"/>
  <c r="H4871" i="41"/>
  <c r="H5320" i="41"/>
  <c r="H6256" i="41"/>
  <c r="H7381" i="41"/>
  <c r="H6515" i="41"/>
  <c r="H11072" i="41"/>
  <c r="H4177" i="41"/>
  <c r="H10543" i="41"/>
  <c r="H8661" i="41"/>
  <c r="H4421" i="41"/>
  <c r="H4315" i="41"/>
  <c r="H8158" i="41"/>
  <c r="H6262" i="41"/>
  <c r="H4503" i="41"/>
  <c r="H9649" i="41"/>
  <c r="H5315" i="41"/>
  <c r="H4926" i="41"/>
  <c r="H8519" i="41"/>
  <c r="H10346" i="41"/>
  <c r="H4311" i="41"/>
  <c r="H5165" i="41"/>
  <c r="H4150" i="41"/>
  <c r="H4156" i="41"/>
  <c r="H10864" i="41"/>
  <c r="H4806" i="41"/>
  <c r="H10143" i="41"/>
  <c r="H7186" i="41"/>
  <c r="H6125" i="41"/>
  <c r="H9047" i="41"/>
  <c r="H6400" i="41"/>
  <c r="H9891" i="41"/>
  <c r="H4398" i="41"/>
  <c r="H10753" i="41"/>
  <c r="H5349" i="41"/>
  <c r="H3829" i="41"/>
  <c r="H9006" i="41"/>
  <c r="H10526" i="41"/>
  <c r="H4456" i="41"/>
  <c r="H8813" i="41"/>
  <c r="H5637" i="41"/>
  <c r="H6353" i="41"/>
  <c r="H7816" i="41"/>
  <c r="H6367" i="41"/>
  <c r="H9714" i="41"/>
  <c r="H4103" i="41"/>
  <c r="H5775" i="41"/>
  <c r="H10335" i="41"/>
  <c r="H10853" i="41"/>
  <c r="H8446" i="41"/>
  <c r="H9166" i="41"/>
  <c r="H9983" i="41"/>
  <c r="H7600" i="41"/>
  <c r="H10233" i="41"/>
  <c r="H10820" i="41"/>
  <c r="H8199" i="41"/>
  <c r="H6016" i="41"/>
  <c r="H10187" i="41"/>
  <c r="H7670" i="41"/>
  <c r="H8825" i="41"/>
  <c r="H5583" i="41"/>
  <c r="H7025" i="41"/>
  <c r="H4052" i="41"/>
  <c r="H4815" i="41"/>
  <c r="H9450" i="41"/>
  <c r="H5069" i="41"/>
  <c r="H6594" i="41"/>
  <c r="H4859" i="41"/>
  <c r="H8574" i="41"/>
  <c r="H9527" i="41"/>
  <c r="H10859" i="41"/>
  <c r="H9513" i="41"/>
  <c r="H8701" i="41"/>
  <c r="H4685" i="41"/>
  <c r="H5753" i="41"/>
  <c r="H6970" i="41"/>
  <c r="H8112" i="41"/>
  <c r="H9727" i="41"/>
  <c r="H6536" i="41"/>
  <c r="H8609" i="41"/>
  <c r="H8749" i="41"/>
  <c r="H7335" i="41"/>
  <c r="H8838" i="41"/>
  <c r="H5782" i="41"/>
  <c r="H10628" i="41"/>
  <c r="H3966" i="41"/>
  <c r="H9543" i="41"/>
  <c r="H6690" i="41"/>
  <c r="H8308" i="41"/>
  <c r="H6173" i="41"/>
  <c r="H9304" i="41"/>
  <c r="H7718" i="41"/>
  <c r="H4273" i="41"/>
  <c r="H7554" i="41"/>
  <c r="H7085" i="41"/>
  <c r="H9240" i="41"/>
  <c r="H10280" i="41"/>
  <c r="H10696" i="41"/>
  <c r="H4249" i="41"/>
  <c r="H5405" i="41"/>
  <c r="H8587" i="41"/>
  <c r="H4059" i="41"/>
  <c r="H6374" i="41"/>
  <c r="H9923" i="41"/>
  <c r="H9292" i="41"/>
  <c r="H10103" i="41"/>
  <c r="H7084" i="41"/>
  <c r="H6226" i="41"/>
  <c r="H8394" i="41"/>
  <c r="H9237" i="41"/>
  <c r="H5729" i="41"/>
  <c r="H8408" i="41"/>
  <c r="H6544" i="41"/>
  <c r="H7987" i="41"/>
  <c r="H10060" i="41"/>
  <c r="H9668" i="41"/>
  <c r="H9100" i="41"/>
  <c r="H5521" i="41"/>
  <c r="H5314" i="41"/>
  <c r="H9294" i="41"/>
  <c r="H10932" i="41"/>
  <c r="H4257" i="41"/>
  <c r="H5740" i="41"/>
  <c r="H4787" i="41"/>
  <c r="H8863" i="41"/>
  <c r="H9572" i="41"/>
  <c r="H9306" i="41"/>
  <c r="H8976" i="41"/>
  <c r="H7039" i="41"/>
  <c r="H4287" i="41"/>
  <c r="H5046" i="41"/>
  <c r="H6681" i="41"/>
  <c r="H4121" i="41"/>
  <c r="H10397" i="41"/>
  <c r="H7062" i="41"/>
  <c r="H8347" i="41"/>
  <c r="H8284" i="41"/>
  <c r="H10755" i="41"/>
  <c r="H10646" i="41"/>
  <c r="H8010" i="41"/>
  <c r="H8726" i="41"/>
  <c r="H7678" i="41"/>
  <c r="H7823" i="41"/>
  <c r="H8100" i="41"/>
  <c r="H9165" i="41"/>
  <c r="H8974" i="41"/>
  <c r="H7417" i="41"/>
  <c r="H6388" i="41"/>
  <c r="H9579" i="41"/>
  <c r="H9994" i="41"/>
  <c r="H7949" i="41"/>
  <c r="H4942" i="41"/>
  <c r="H10027" i="41"/>
  <c r="H5361" i="41"/>
  <c r="H11119" i="41"/>
  <c r="H5836" i="41"/>
  <c r="H5010" i="41"/>
  <c r="H3944" i="41"/>
  <c r="H9816" i="41"/>
  <c r="H11070" i="41"/>
  <c r="H5427" i="41"/>
  <c r="H6622" i="41"/>
  <c r="H11030" i="41"/>
  <c r="H8604" i="41"/>
  <c r="H7082" i="41"/>
  <c r="H6420" i="41"/>
  <c r="H10104" i="41"/>
  <c r="H6677" i="41"/>
  <c r="H5936" i="41"/>
  <c r="H5432" i="41"/>
  <c r="H8578" i="41"/>
  <c r="H5533" i="41"/>
  <c r="H4591" i="41"/>
  <c r="H9508" i="41"/>
  <c r="H8144" i="41"/>
  <c r="H9267" i="41"/>
  <c r="H4284" i="41"/>
  <c r="H3903" i="41"/>
  <c r="H10944" i="41"/>
  <c r="H6957" i="41"/>
  <c r="H4366" i="41"/>
  <c r="H5116" i="41"/>
  <c r="H9756" i="41"/>
  <c r="H5781" i="41"/>
  <c r="H4183" i="41"/>
  <c r="H7664" i="41"/>
  <c r="H9201" i="41"/>
  <c r="H6415" i="41"/>
  <c r="H6783" i="41"/>
  <c r="H4617" i="41"/>
  <c r="H6406" i="41"/>
  <c r="H6702" i="41"/>
  <c r="H11134" i="41"/>
  <c r="H10236" i="41"/>
  <c r="H6092" i="41"/>
  <c r="H5752" i="41"/>
  <c r="H7164" i="41"/>
  <c r="H9707" i="41"/>
  <c r="H7542" i="41"/>
  <c r="H8844" i="41"/>
  <c r="H4967" i="41"/>
  <c r="H4918" i="41"/>
  <c r="H8750" i="41"/>
  <c r="H7191" i="41"/>
  <c r="H7045" i="41"/>
  <c r="H5200" i="41"/>
  <c r="H5748" i="41"/>
  <c r="H4762" i="41"/>
  <c r="H10991" i="41"/>
  <c r="H3853" i="41"/>
  <c r="H6407" i="41"/>
  <c r="H10850" i="41"/>
  <c r="H6210" i="41"/>
  <c r="H5789" i="41"/>
  <c r="H8507" i="41"/>
  <c r="H9411" i="41"/>
  <c r="H4467" i="41"/>
  <c r="H10445" i="41"/>
  <c r="H9131" i="41"/>
  <c r="H5576" i="41"/>
  <c r="H9067" i="41"/>
  <c r="H10317" i="41"/>
  <c r="H7407" i="41"/>
  <c r="H5357" i="41"/>
  <c r="H4745" i="41"/>
  <c r="H8834" i="41"/>
  <c r="H7334" i="41"/>
  <c r="H5951" i="41"/>
  <c r="H9379" i="41"/>
  <c r="H4852" i="41"/>
  <c r="H7278" i="41"/>
  <c r="H9969" i="41"/>
  <c r="H8778" i="41"/>
  <c r="H10741" i="41"/>
  <c r="H7904" i="41"/>
  <c r="H11087" i="41"/>
  <c r="H7491" i="41"/>
  <c r="H5398" i="41"/>
  <c r="H6323" i="41"/>
  <c r="H7362" i="41"/>
  <c r="H3864" i="41"/>
  <c r="H8069" i="41"/>
  <c r="H7618" i="41"/>
  <c r="H6479" i="41"/>
  <c r="H8635" i="41"/>
  <c r="H9967" i="41"/>
  <c r="H8255" i="41"/>
  <c r="H10459" i="41"/>
  <c r="H7152" i="41"/>
  <c r="H6148" i="41"/>
  <c r="H7738" i="41"/>
  <c r="H8218" i="41"/>
  <c r="H9257" i="41"/>
  <c r="H4757" i="41"/>
  <c r="H9138" i="41"/>
  <c r="H8161" i="41"/>
  <c r="H8157" i="41"/>
  <c r="H9559" i="41"/>
  <c r="H7308" i="41"/>
  <c r="H9849" i="41"/>
  <c r="H9115" i="41"/>
  <c r="H9955" i="41"/>
  <c r="H6835" i="41"/>
  <c r="H5797" i="41"/>
  <c r="H9155" i="41"/>
  <c r="H6634" i="41"/>
  <c r="H10981" i="41"/>
  <c r="H9565" i="41"/>
  <c r="H6377" i="41"/>
  <c r="H4716" i="41"/>
  <c r="H8459" i="41"/>
  <c r="H4216" i="41"/>
  <c r="H8529" i="41"/>
  <c r="H4905" i="41"/>
  <c r="H9522" i="41"/>
  <c r="H8839" i="41"/>
  <c r="H4671" i="41"/>
  <c r="H5199" i="41"/>
  <c r="H7510" i="41"/>
  <c r="H8406" i="41"/>
  <c r="H4230" i="41"/>
  <c r="H9659" i="41"/>
  <c r="H8077" i="41"/>
  <c r="H8457" i="41"/>
  <c r="H9324" i="41"/>
  <c r="H7629" i="41"/>
  <c r="H10299" i="41"/>
  <c r="H7258" i="41"/>
  <c r="H7697" i="41"/>
  <c r="H5739" i="41"/>
  <c r="H10182" i="41"/>
  <c r="H6456" i="41"/>
  <c r="H5043" i="41"/>
  <c r="H4441" i="41"/>
  <c r="H10264" i="41"/>
  <c r="H8841" i="41"/>
  <c r="H8200" i="41"/>
  <c r="H5418" i="41"/>
  <c r="H8228" i="41"/>
  <c r="H6533" i="41"/>
  <c r="H8538" i="41"/>
  <c r="H10811" i="41"/>
  <c r="H4507" i="41"/>
  <c r="H5417" i="41"/>
  <c r="H4008" i="41"/>
  <c r="H4543" i="41"/>
  <c r="H9901" i="41"/>
  <c r="H7925" i="41"/>
  <c r="H11005" i="41"/>
  <c r="H6829" i="41"/>
  <c r="H9437" i="41"/>
  <c r="H9413" i="41"/>
  <c r="H8965" i="41"/>
  <c r="H5182" i="41"/>
  <c r="H6290" i="41"/>
  <c r="H4312" i="41"/>
  <c r="H7705" i="41"/>
  <c r="H9689" i="41"/>
  <c r="H6483" i="41"/>
  <c r="H6293" i="41"/>
  <c r="H6722" i="41"/>
  <c r="H8118" i="41"/>
  <c r="H8261" i="41"/>
  <c r="H8046" i="41"/>
  <c r="H4080" i="41"/>
  <c r="H6190" i="41"/>
  <c r="H3859" i="41"/>
  <c r="H8753" i="41"/>
  <c r="H6139" i="41"/>
  <c r="H6336" i="41"/>
  <c r="H5447" i="41"/>
  <c r="H6896" i="41"/>
  <c r="H4773" i="41"/>
  <c r="H7483" i="41"/>
  <c r="H10072" i="41"/>
  <c r="H9127" i="41"/>
  <c r="H8203" i="41"/>
  <c r="H8934" i="41"/>
  <c r="H9436" i="41"/>
  <c r="H8992" i="41"/>
  <c r="H4092" i="41"/>
  <c r="H7831" i="41"/>
  <c r="H9722" i="41"/>
  <c r="H6275" i="41"/>
  <c r="H8341" i="41"/>
  <c r="H5030" i="41"/>
  <c r="H5480" i="41"/>
  <c r="H10433" i="41"/>
  <c r="H5681" i="41"/>
  <c r="H8598" i="41"/>
  <c r="H9661" i="41"/>
  <c r="H7645" i="41"/>
  <c r="H6201" i="41"/>
  <c r="H6156" i="41"/>
  <c r="H10643" i="41"/>
  <c r="H7528" i="41"/>
  <c r="H4914" i="41"/>
  <c r="H5488" i="41"/>
  <c r="H9460" i="41"/>
  <c r="H5592" i="41"/>
  <c r="H6062" i="41"/>
  <c r="H4328" i="41"/>
  <c r="H7031" i="41"/>
  <c r="H4598" i="41"/>
  <c r="H8222" i="41"/>
  <c r="H7486" i="41"/>
  <c r="H9911" i="41"/>
  <c r="H6974" i="41"/>
  <c r="H4632" i="41"/>
  <c r="H8597" i="41"/>
  <c r="H8386" i="41"/>
  <c r="H4184" i="41"/>
  <c r="H8853" i="41"/>
  <c r="H10339" i="41"/>
  <c r="H4483" i="41"/>
  <c r="H9063" i="41"/>
  <c r="H6390" i="41"/>
  <c r="H4384" i="41"/>
  <c r="H5599" i="41"/>
  <c r="H10081" i="41"/>
  <c r="H5112" i="41"/>
  <c r="H7181" i="41"/>
  <c r="H9939" i="41"/>
  <c r="H10801" i="41"/>
  <c r="H6939" i="41"/>
  <c r="H6539" i="41"/>
  <c r="H4126" i="41"/>
  <c r="H9386" i="41"/>
  <c r="H8875" i="41"/>
  <c r="H9087" i="41"/>
  <c r="H9266" i="41"/>
  <c r="H5737" i="41"/>
  <c r="H7169" i="41"/>
  <c r="H6697" i="41"/>
  <c r="H8217" i="41"/>
  <c r="H4899" i="41"/>
  <c r="H5525" i="41"/>
  <c r="H8679" i="41"/>
  <c r="H6881" i="41"/>
  <c r="H6078" i="41"/>
  <c r="H8725" i="41"/>
  <c r="H10911" i="41"/>
  <c r="H9943" i="41"/>
  <c r="H7763" i="41"/>
  <c r="H8407" i="41"/>
  <c r="H5115" i="41"/>
  <c r="H10876" i="41"/>
  <c r="H4351" i="41"/>
  <c r="H5064" i="41"/>
  <c r="H4482" i="41"/>
  <c r="H6005" i="41"/>
  <c r="H7170" i="41"/>
  <c r="H4140" i="41"/>
  <c r="H3956" i="41"/>
  <c r="H5905" i="41"/>
  <c r="H10653" i="41"/>
  <c r="H3854" i="41"/>
  <c r="H9515" i="41"/>
  <c r="H10913" i="41"/>
  <c r="H4981" i="41"/>
  <c r="H4727" i="41"/>
  <c r="H7675" i="41"/>
  <c r="H6689" i="41"/>
  <c r="H5104" i="41"/>
  <c r="H7462" i="41"/>
  <c r="H7089" i="41"/>
  <c r="H4855" i="41"/>
  <c r="H7794" i="41"/>
  <c r="H6573" i="41"/>
  <c r="H4164" i="41"/>
  <c r="H10999" i="41"/>
  <c r="H4191" i="41"/>
  <c r="H5766" i="41"/>
  <c r="H6665" i="41"/>
  <c r="H4582" i="41"/>
  <c r="H8953" i="41"/>
  <c r="H4221" i="41"/>
  <c r="H4419" i="41"/>
  <c r="H4345" i="41"/>
  <c r="H4350" i="41"/>
  <c r="H5590" i="41"/>
  <c r="H4803" i="41"/>
  <c r="H4095" i="41"/>
  <c r="H8803" i="41"/>
  <c r="H8997" i="41"/>
  <c r="H6578" i="41"/>
  <c r="H10316" i="41"/>
  <c r="H10185" i="41"/>
  <c r="H7347" i="41"/>
  <c r="H8403" i="41"/>
  <c r="H8227" i="41"/>
  <c r="H9254" i="41"/>
  <c r="H8624" i="41"/>
  <c r="H7716" i="41"/>
  <c r="H10938" i="41"/>
  <c r="H5419" i="41"/>
  <c r="H4913" i="41"/>
  <c r="H6351" i="41"/>
  <c r="H10333" i="41"/>
  <c r="H9477" i="41"/>
  <c r="H6979" i="41"/>
  <c r="H5613" i="41"/>
  <c r="H8815" i="41"/>
  <c r="H4070" i="41"/>
  <c r="R18" i="29" s="1"/>
  <c r="S18" i="29" s="1"/>
  <c r="H9698" i="41"/>
  <c r="H7930" i="41"/>
  <c r="H6090" i="41"/>
  <c r="H6959" i="41"/>
  <c r="H5790" i="41"/>
  <c r="H10745" i="41"/>
  <c r="H5458" i="41"/>
  <c r="H6761" i="41"/>
  <c r="H8719" i="41"/>
  <c r="H8727" i="41"/>
  <c r="H9924" i="41"/>
  <c r="H4524" i="41"/>
  <c r="H7285" i="41"/>
  <c r="H5706" i="41"/>
  <c r="H7092" i="41"/>
  <c r="H7928" i="41"/>
  <c r="H9061" i="41"/>
  <c r="H10896" i="41"/>
  <c r="H5591" i="41"/>
  <c r="H7631" i="41"/>
  <c r="H6717" i="41"/>
  <c r="H6141" i="41"/>
  <c r="H9942" i="41"/>
  <c r="H9996" i="41"/>
  <c r="H6040" i="41"/>
  <c r="H8816" i="41"/>
  <c r="H6699" i="41"/>
  <c r="H9412" i="41"/>
  <c r="H4031" i="41"/>
  <c r="H8375" i="41"/>
  <c r="H9570" i="41"/>
  <c r="H7034" i="41"/>
  <c r="H10941" i="41"/>
  <c r="H7280" i="41"/>
  <c r="H7182" i="41"/>
  <c r="H4490" i="41"/>
  <c r="H10504" i="41"/>
  <c r="H7532" i="41"/>
  <c r="H7403" i="41"/>
  <c r="H4944" i="41"/>
  <c r="H10510" i="41"/>
  <c r="H5842" i="41"/>
  <c r="H4821" i="41"/>
  <c r="H6046" i="41"/>
  <c r="H9296" i="41"/>
  <c r="H8995" i="41"/>
  <c r="H8292" i="41"/>
  <c r="H6113" i="41"/>
  <c r="H7259" i="41"/>
  <c r="H9094" i="41"/>
  <c r="H6787" i="41"/>
  <c r="H7275" i="41"/>
  <c r="H5489" i="41"/>
  <c r="H7195" i="41"/>
  <c r="H6006" i="41"/>
  <c r="H9932" i="41"/>
  <c r="H10878" i="41"/>
  <c r="H7813" i="41"/>
  <c r="H8658" i="41"/>
  <c r="H7277" i="41"/>
  <c r="H7142" i="41"/>
  <c r="H4594" i="41"/>
  <c r="H6233" i="41"/>
  <c r="H8389" i="41"/>
  <c r="H5323" i="41"/>
  <c r="H7446" i="41"/>
  <c r="H7017" i="41"/>
  <c r="H8847" i="41"/>
  <c r="H9309" i="41"/>
  <c r="H9082" i="41"/>
  <c r="H8685" i="41"/>
  <c r="H5688" i="41"/>
  <c r="H10395" i="41"/>
  <c r="H8088" i="41"/>
  <c r="H7669" i="41"/>
  <c r="H8279" i="41"/>
  <c r="H9003" i="41"/>
  <c r="H5733" i="41"/>
  <c r="H10793" i="41"/>
  <c r="H8058" i="41"/>
  <c r="H4045" i="41"/>
  <c r="H5722" i="41"/>
  <c r="H8599" i="41"/>
  <c r="H8129" i="41"/>
  <c r="H4262" i="41"/>
  <c r="H3878" i="41"/>
  <c r="H6393" i="41"/>
  <c r="H8267" i="41"/>
  <c r="H7233" i="41"/>
  <c r="H5743" i="41"/>
  <c r="H6401" i="41"/>
  <c r="H6250" i="41"/>
  <c r="H5520" i="41"/>
  <c r="H6243" i="41"/>
  <c r="H5031" i="41"/>
  <c r="H4136" i="41"/>
  <c r="H6383" i="41"/>
  <c r="H10289" i="41"/>
  <c r="H10253" i="41"/>
  <c r="H6368" i="41"/>
  <c r="H7537" i="41"/>
  <c r="H8080" i="41"/>
  <c r="H7340" i="41"/>
  <c r="H11061" i="41"/>
  <c r="H7941" i="41"/>
  <c r="H6307" i="41"/>
  <c r="H4767" i="41"/>
  <c r="H11017" i="41"/>
  <c r="H9065" i="41"/>
  <c r="H9246" i="41"/>
  <c r="H8846" i="41"/>
  <c r="H8644" i="41"/>
  <c r="H4799" i="41"/>
  <c r="H8962" i="41"/>
  <c r="H4568" i="41"/>
  <c r="H7281" i="41"/>
  <c r="H5309" i="41"/>
  <c r="H6150" i="41"/>
  <c r="H9500" i="41"/>
  <c r="H6354" i="41"/>
  <c r="H10598" i="41"/>
  <c r="H4067" i="41"/>
  <c r="H7484" i="41"/>
  <c r="H9824" i="41"/>
  <c r="H11025" i="41"/>
  <c r="H6577" i="41"/>
  <c r="H8070" i="41"/>
  <c r="H10288" i="41"/>
  <c r="H10383" i="41"/>
  <c r="H10490" i="41"/>
  <c r="H7083" i="41"/>
  <c r="H7224" i="41"/>
  <c r="H9139" i="41"/>
  <c r="H7475" i="41"/>
  <c r="H5617" i="41"/>
  <c r="H8439" i="41"/>
  <c r="H4545" i="41"/>
  <c r="H10109" i="41"/>
  <c r="H6284" i="41"/>
  <c r="H6349" i="41"/>
  <c r="H5054" i="41"/>
  <c r="H6641" i="41"/>
  <c r="H7630" i="41"/>
  <c r="H5716" i="41"/>
  <c r="H5966" i="41"/>
  <c r="H4730" i="41"/>
  <c r="H6167" i="41"/>
  <c r="H5755" i="41"/>
  <c r="H7898" i="41"/>
  <c r="H10003" i="41"/>
  <c r="H4876" i="41"/>
  <c r="H6590" i="41"/>
  <c r="H4335" i="41"/>
  <c r="H10760" i="41"/>
  <c r="H8511" i="41"/>
  <c r="H3976" i="41"/>
  <c r="H10847" i="41"/>
  <c r="H9609" i="41"/>
  <c r="H3996" i="41"/>
  <c r="H5925" i="41"/>
  <c r="H6745" i="41"/>
  <c r="H10940" i="41"/>
  <c r="H9462" i="41"/>
  <c r="H10925" i="41"/>
  <c r="H6572" i="41"/>
  <c r="H3926" i="41"/>
  <c r="H7858" i="41"/>
  <c r="H8668" i="41"/>
  <c r="H3848" i="41"/>
  <c r="H9595" i="41"/>
  <c r="H8551" i="41"/>
  <c r="H9826" i="41"/>
  <c r="H10400" i="41"/>
  <c r="H5971" i="41"/>
  <c r="H6818" i="41"/>
  <c r="H7313" i="41"/>
  <c r="H10818" i="41"/>
  <c r="H9117" i="41"/>
  <c r="H5830" i="41"/>
  <c r="H4048" i="41"/>
  <c r="H10227" i="41"/>
  <c r="H6300" i="41"/>
  <c r="H6558" i="41"/>
  <c r="H4637" i="41"/>
  <c r="H9399" i="41"/>
  <c r="H4691" i="41"/>
  <c r="H10679" i="41"/>
  <c r="H3943" i="41"/>
  <c r="H6181" i="41"/>
  <c r="H6023" i="41"/>
  <c r="H4548" i="41"/>
  <c r="H5656" i="41"/>
  <c r="H11049" i="41"/>
  <c r="H8025" i="41"/>
  <c r="H8306" i="41"/>
  <c r="H6744" i="41"/>
  <c r="H10779" i="41"/>
  <c r="H6266" i="41"/>
  <c r="H6695" i="41"/>
  <c r="H8577" i="41"/>
  <c r="H7290" i="41"/>
  <c r="H10045" i="41"/>
  <c r="H9673" i="41"/>
  <c r="H7068" i="41"/>
  <c r="H8982" i="41"/>
  <c r="H7582" i="41"/>
  <c r="H9398" i="41"/>
  <c r="H10505" i="41"/>
  <c r="H8472" i="41"/>
  <c r="H9820" i="41"/>
  <c r="H4693" i="41"/>
  <c r="H9391" i="41"/>
  <c r="H4361" i="41"/>
  <c r="H10250" i="41"/>
  <c r="H4562" i="41"/>
  <c r="H8399" i="41"/>
  <c r="H6919" i="41"/>
  <c r="H3965" i="41"/>
  <c r="H7734" i="41"/>
  <c r="H7568" i="41"/>
  <c r="H6327" i="41"/>
  <c r="H5146" i="41"/>
  <c r="H10305" i="41"/>
  <c r="H5226" i="41"/>
  <c r="H7563" i="41"/>
  <c r="H9789" i="41"/>
  <c r="H8063" i="41"/>
  <c r="H5535" i="41"/>
  <c r="H8061" i="41"/>
  <c r="H9300" i="41"/>
  <c r="H4373" i="41"/>
  <c r="H8888" i="41"/>
  <c r="H9143" i="41"/>
  <c r="H7267" i="41"/>
  <c r="H6991" i="41"/>
  <c r="H9171" i="41"/>
  <c r="H8553" i="41"/>
  <c r="H4112" i="41"/>
  <c r="H5376" i="41"/>
  <c r="H8020" i="41"/>
  <c r="H10206" i="41"/>
  <c r="H10010" i="41"/>
  <c r="H8187" i="41"/>
  <c r="H8055" i="41"/>
  <c r="H5093" i="41"/>
  <c r="H9277" i="41"/>
  <c r="H4320" i="41"/>
  <c r="H7239" i="41"/>
  <c r="H8736" i="41"/>
  <c r="H6014" i="41"/>
  <c r="H8229" i="41"/>
  <c r="H7162" i="41"/>
  <c r="H4399" i="41"/>
  <c r="H4889" i="41"/>
  <c r="H6655" i="41"/>
  <c r="H9691" i="41"/>
  <c r="H8201" i="41"/>
  <c r="H6637" i="41"/>
  <c r="H8134" i="41"/>
  <c r="H5107" i="41"/>
  <c r="H7932" i="41"/>
  <c r="H7723" i="41"/>
  <c r="H10332" i="41"/>
  <c r="H7741" i="41"/>
  <c r="H5579" i="41"/>
  <c r="H6667" i="41"/>
  <c r="H7950" i="41"/>
  <c r="H9909" i="41"/>
  <c r="H6874" i="41"/>
  <c r="H5445" i="41"/>
  <c r="H6901" i="41"/>
  <c r="H4719" i="41"/>
  <c r="H8497" i="41"/>
  <c r="H4255" i="41"/>
  <c r="H7202" i="41"/>
  <c r="H10126" i="41"/>
  <c r="H3991" i="41"/>
  <c r="H8331" i="41"/>
  <c r="H4500" i="41"/>
  <c r="H8980" i="41"/>
  <c r="H8082" i="41"/>
  <c r="H10604" i="41"/>
  <c r="H9054" i="41"/>
  <c r="H10075" i="41"/>
  <c r="H9000" i="41"/>
  <c r="H7028" i="41"/>
  <c r="H7474" i="41"/>
  <c r="H3916" i="41"/>
  <c r="H7924" i="41"/>
  <c r="H10039" i="41"/>
  <c r="H5381" i="41"/>
  <c r="H6457" i="41"/>
  <c r="H9321" i="41"/>
  <c r="H4149" i="41"/>
  <c r="H4742" i="41"/>
  <c r="H8113" i="41"/>
  <c r="H8464" i="41"/>
  <c r="H9864" i="41"/>
  <c r="H9808" i="41"/>
  <c r="H9888" i="41"/>
  <c r="H8257" i="41"/>
  <c r="H4038" i="41"/>
  <c r="H9147" i="41"/>
  <c r="H10716" i="41"/>
  <c r="H4343" i="41"/>
  <c r="H11121" i="41"/>
  <c r="H5063" i="41"/>
  <c r="H6580" i="41"/>
  <c r="H10394" i="41"/>
  <c r="H4512" i="41"/>
  <c r="H10846" i="41"/>
  <c r="H8767" i="41"/>
  <c r="H4566" i="41"/>
  <c r="H6265" i="41"/>
  <c r="H6899" i="41"/>
  <c r="H10277" i="41"/>
  <c r="H8594" i="41"/>
  <c r="H9114" i="41"/>
  <c r="H5767" i="41"/>
  <c r="H6001" i="41"/>
  <c r="H5793" i="41"/>
  <c r="H6129" i="41"/>
  <c r="H6618" i="41"/>
  <c r="H7504" i="41"/>
  <c r="H6075" i="41"/>
  <c r="H9534" i="41"/>
  <c r="H4647" i="41"/>
  <c r="H8881" i="41"/>
  <c r="H10401" i="41"/>
  <c r="H7023" i="41"/>
  <c r="H9962" i="41"/>
  <c r="H5679" i="41"/>
  <c r="H10893" i="41"/>
  <c r="H8343" i="41"/>
  <c r="H9329" i="41"/>
  <c r="H10922" i="41"/>
  <c r="H6925" i="41"/>
  <c r="H4627" i="41"/>
  <c r="H6875" i="41"/>
  <c r="H4409" i="41"/>
  <c r="H4794" i="41"/>
  <c r="H9352" i="41"/>
  <c r="H7750" i="41"/>
  <c r="H4927" i="41"/>
  <c r="H6169" i="41"/>
  <c r="H7993" i="41"/>
  <c r="H7713" i="41"/>
  <c r="H6103" i="41"/>
  <c r="H5014" i="41"/>
  <c r="H7788" i="41"/>
  <c r="H10257" i="41"/>
  <c r="H8079" i="41"/>
  <c r="H6822" i="41"/>
  <c r="H9130" i="41"/>
  <c r="H4858" i="41"/>
  <c r="H9331" i="41"/>
  <c r="H7869" i="41"/>
  <c r="H5596" i="41"/>
  <c r="H10421" i="41"/>
  <c r="H10776" i="41"/>
  <c r="H6686" i="41"/>
  <c r="H10388" i="41"/>
  <c r="H3981" i="41"/>
  <c r="H9589" i="41"/>
  <c r="H8454" i="41"/>
  <c r="H6915" i="41"/>
  <c r="H4679" i="41"/>
  <c r="H8793" i="41"/>
  <c r="H7560" i="41"/>
  <c r="H8501" i="41"/>
  <c r="H4394" i="41"/>
  <c r="H5942" i="41"/>
  <c r="H10237" i="41"/>
  <c r="H5040" i="41"/>
  <c r="H6263" i="41"/>
  <c r="H4738" i="41"/>
  <c r="H9546" i="41"/>
  <c r="H5342" i="41"/>
  <c r="H7171" i="41"/>
  <c r="H9410" i="41"/>
  <c r="H10028" i="41"/>
  <c r="H9899" i="41"/>
  <c r="H10861" i="41"/>
  <c r="H6431" i="41"/>
  <c r="H11089" i="41"/>
  <c r="H6663" i="41"/>
  <c r="H9729" i="41"/>
  <c r="H5800" i="41"/>
  <c r="H7654" i="41"/>
  <c r="H5261" i="41"/>
  <c r="H6772" i="41"/>
  <c r="H7842" i="41"/>
  <c r="H10348" i="41"/>
  <c r="H4726" i="41"/>
  <c r="H4596" i="41"/>
  <c r="H6073" i="41"/>
  <c r="H4768" i="41"/>
  <c r="H7399" i="41"/>
  <c r="H9446" i="41"/>
  <c r="H9286" i="41"/>
  <c r="H5750" i="41"/>
  <c r="H9555" i="41"/>
  <c r="H8345" i="41"/>
  <c r="H9467" i="41"/>
  <c r="H6902" i="41"/>
  <c r="H6348" i="41"/>
  <c r="H6638" i="41"/>
  <c r="H6951" i="41"/>
  <c r="H5530" i="41"/>
  <c r="H6095" i="41"/>
  <c r="H10575" i="41"/>
  <c r="H5958" i="41"/>
  <c r="H9492" i="41"/>
  <c r="H4626" i="41"/>
  <c r="H5815" i="41"/>
  <c r="H7797" i="41"/>
  <c r="H5025" i="41"/>
  <c r="H5496" i="41"/>
  <c r="H9516" i="41"/>
  <c r="H9086" i="41"/>
  <c r="H5860" i="41"/>
  <c r="H6768" i="41"/>
  <c r="H10114" i="41"/>
  <c r="H8721" i="41"/>
  <c r="H6954" i="41"/>
  <c r="H9097" i="41"/>
  <c r="H9360" i="41"/>
  <c r="H7020" i="41"/>
  <c r="H9823" i="41"/>
  <c r="H6795" i="41"/>
  <c r="H8500" i="41"/>
  <c r="H6085" i="41"/>
  <c r="H10499" i="41"/>
  <c r="H6105" i="41"/>
  <c r="H8316" i="41"/>
  <c r="H9158" i="41"/>
  <c r="H8363" i="41"/>
  <c r="H4229" i="41"/>
  <c r="H9320" i="41"/>
  <c r="H4600" i="41"/>
  <c r="H8772" i="41"/>
  <c r="H10754" i="41"/>
  <c r="H9663" i="41"/>
  <c r="H5567" i="41"/>
  <c r="H3852" i="41"/>
  <c r="H9835" i="41"/>
  <c r="H8467" i="41"/>
  <c r="H10122" i="41"/>
  <c r="H8093" i="41"/>
  <c r="H8653" i="41"/>
  <c r="H4649" i="41"/>
  <c r="H4488" i="41"/>
  <c r="H7069" i="41"/>
  <c r="H10035" i="41"/>
  <c r="H6387" i="41"/>
  <c r="H7821" i="41"/>
  <c r="H8642" i="41"/>
  <c r="H5333" i="41"/>
  <c r="H8400" i="41"/>
  <c r="H8064" i="41"/>
  <c r="H5751" i="41"/>
  <c r="H6140" i="41"/>
  <c r="H4310" i="41"/>
  <c r="H5769" i="41"/>
  <c r="H10746" i="41"/>
  <c r="H9934" i="41"/>
  <c r="H5943" i="41"/>
  <c r="H7293" i="41"/>
  <c r="H6545" i="41"/>
  <c r="H8131" i="41"/>
  <c r="H7292" i="41"/>
  <c r="H7613" i="41"/>
  <c r="H3946" i="41"/>
  <c r="H5588" i="41"/>
  <c r="H10097" i="41"/>
  <c r="H5932" i="41"/>
  <c r="H9602" i="41"/>
  <c r="H4660" i="41"/>
  <c r="H10272" i="41"/>
  <c r="H9948" i="41"/>
  <c r="H10562" i="41"/>
  <c r="H7589" i="41"/>
  <c r="H4403" i="41"/>
  <c r="H10839" i="41"/>
  <c r="H10451" i="41"/>
  <c r="H7690" i="41"/>
  <c r="H9561" i="41"/>
  <c r="H9384" i="41"/>
  <c r="H7367" i="41"/>
  <c r="H10744" i="41"/>
  <c r="H7511" i="41"/>
  <c r="H8003" i="41"/>
  <c r="H4694" i="41"/>
  <c r="H9863" i="41"/>
  <c r="H8891" i="41"/>
  <c r="H8038" i="41"/>
  <c r="H3911" i="41"/>
  <c r="H4125" i="41"/>
  <c r="H6771" i="41"/>
  <c r="H5341" i="41"/>
  <c r="H8933" i="41"/>
  <c r="H7994" i="41"/>
  <c r="H9402" i="41"/>
  <c r="H4674" i="41"/>
  <c r="H4781" i="41"/>
  <c r="H7756" i="41"/>
  <c r="H5927" i="41"/>
  <c r="H8967" i="41"/>
  <c r="H5350" i="41"/>
  <c r="H5612" i="41"/>
  <c r="H10034" i="41"/>
  <c r="H6452" i="41"/>
  <c r="H8076" i="41"/>
  <c r="H10734" i="41"/>
  <c r="H10824" i="41"/>
  <c r="H7456" i="41"/>
  <c r="H7428" i="41"/>
  <c r="H4534" i="41"/>
  <c r="H10834" i="41"/>
  <c r="H5012" i="41"/>
  <c r="H5803" i="41"/>
  <c r="H6839" i="41"/>
  <c r="H7458" i="41"/>
  <c r="H6828" i="41"/>
  <c r="H10706" i="41"/>
  <c r="H8482" i="41"/>
  <c r="H7266" i="41"/>
  <c r="H7711" i="41"/>
  <c r="H9019" i="41"/>
  <c r="H9610" i="41"/>
  <c r="H4847" i="41"/>
  <c r="H6596" i="41"/>
  <c r="H6418" i="41"/>
  <c r="H4253" i="41"/>
  <c r="H10133" i="41"/>
  <c r="H3885" i="41"/>
  <c r="H8205" i="41"/>
  <c r="H7155" i="41"/>
  <c r="H9251" i="41"/>
  <c r="H10426" i="41"/>
  <c r="H9737" i="41"/>
  <c r="H9241" i="41"/>
  <c r="H10957" i="41"/>
  <c r="H8108" i="41"/>
  <c r="H7058" i="41"/>
  <c r="H11020" i="41"/>
  <c r="H9493" i="41"/>
  <c r="H4841" i="41"/>
  <c r="H7922" i="41"/>
  <c r="H8036" i="41"/>
  <c r="H10084" i="41"/>
  <c r="H8370" i="41"/>
  <c r="H9090" i="41"/>
  <c r="H7410" i="41"/>
  <c r="H6018" i="41"/>
  <c r="H9938" i="41"/>
  <c r="H7230" i="41"/>
  <c r="H5949" i="41"/>
  <c r="H4560" i="41"/>
  <c r="H5147" i="41"/>
  <c r="H6705" i="41"/>
  <c r="H8636" i="41"/>
  <c r="H6442" i="41"/>
  <c r="H6416" i="41"/>
  <c r="H10476" i="41"/>
  <c r="H6627" i="41"/>
  <c r="H4302" i="41"/>
  <c r="H10629" i="41"/>
  <c r="H5015" i="41"/>
  <c r="H4540" i="41"/>
  <c r="H6118" i="41"/>
  <c r="H5319" i="41"/>
  <c r="H8978" i="41"/>
  <c r="H7071" i="41"/>
  <c r="H9093" i="41"/>
  <c r="H7478" i="41"/>
  <c r="H6646" i="41"/>
  <c r="H4252" i="41"/>
  <c r="H7755" i="41"/>
  <c r="H5647" i="41"/>
  <c r="H8671" i="41"/>
  <c r="H9198" i="41"/>
  <c r="H4711" i="41"/>
  <c r="H4567" i="41"/>
  <c r="H6050" i="41"/>
  <c r="H4426" i="41"/>
  <c r="H5224" i="41"/>
  <c r="H8828" i="41"/>
  <c r="H10065" i="41"/>
  <c r="H9349" i="41"/>
  <c r="H4173" i="41"/>
  <c r="H4992" i="41"/>
  <c r="H4478" i="41"/>
  <c r="H7658" i="41"/>
  <c r="H9870" i="41"/>
  <c r="H5704" i="41"/>
  <c r="H9401" i="41"/>
  <c r="H4355" i="41"/>
  <c r="H8826" i="41"/>
  <c r="H5076" i="41"/>
  <c r="H7237" i="41"/>
  <c r="H9261" i="41"/>
  <c r="H10503" i="41"/>
  <c r="H6549" i="41"/>
  <c r="H5723" i="41"/>
  <c r="H5640" i="41"/>
  <c r="H8616" i="41"/>
  <c r="H7673" i="41"/>
  <c r="H6279" i="41"/>
  <c r="H6607" i="41"/>
  <c r="H10725" i="41"/>
  <c r="H11083" i="41"/>
  <c r="H4313" i="41"/>
  <c r="H5884" i="41"/>
  <c r="H5954" i="41"/>
  <c r="H8000" i="41"/>
  <c r="H6063" i="41"/>
  <c r="H8837" i="41"/>
  <c r="H9496" i="41"/>
  <c r="H9230" i="41"/>
  <c r="H9416" i="41"/>
  <c r="H6417" i="41"/>
  <c r="H10508" i="41"/>
  <c r="H9368" i="41"/>
  <c r="H8830" i="41"/>
  <c r="H9454" i="41"/>
  <c r="H10841" i="41"/>
  <c r="H10997" i="41"/>
  <c r="H8463" i="41"/>
  <c r="H10441" i="41"/>
  <c r="H5141" i="41"/>
  <c r="H7076" i="41"/>
  <c r="H8350" i="41"/>
  <c r="H6115" i="41"/>
  <c r="H6271" i="41"/>
  <c r="H7500" i="41"/>
  <c r="H4611" i="41"/>
  <c r="H9607" i="41"/>
  <c r="H8517" i="41"/>
  <c r="H8680" i="41"/>
  <c r="H7427" i="41"/>
  <c r="H10337" i="41"/>
  <c r="H3840" i="41"/>
  <c r="H7533" i="41"/>
  <c r="H7226" i="41"/>
  <c r="H10266" i="41"/>
  <c r="H8146" i="41"/>
  <c r="H6805" i="41"/>
  <c r="H7098" i="41"/>
  <c r="H8505" i="41"/>
  <c r="H10181" i="41"/>
  <c r="H9245" i="41"/>
  <c r="H6303" i="41"/>
  <c r="H5293" i="41"/>
  <c r="H9744" i="41"/>
  <c r="H7913" i="41"/>
  <c r="H10037" i="41"/>
  <c r="H5619" i="41"/>
  <c r="H11065" i="41"/>
  <c r="H6815" i="41"/>
  <c r="H4298" i="41"/>
  <c r="H7540" i="41"/>
  <c r="H6245" i="41"/>
  <c r="H6011" i="41"/>
  <c r="H10946" i="41"/>
  <c r="H6557" i="41"/>
  <c r="H5463" i="41"/>
  <c r="H5862" i="41"/>
  <c r="H10077" i="41"/>
  <c r="H9647" i="41"/>
  <c r="H8868" i="41"/>
  <c r="H9220" i="41"/>
  <c r="H7129" i="41"/>
  <c r="H7328" i="41"/>
  <c r="H8328" i="41"/>
  <c r="H10357" i="41"/>
  <c r="H6126" i="41"/>
  <c r="H4862" i="41"/>
  <c r="H7841" i="41"/>
  <c r="H6652" i="41"/>
  <c r="H8159" i="41"/>
  <c r="H4785" i="41"/>
  <c r="H10618" i="41"/>
  <c r="H7042" i="41"/>
  <c r="H7221" i="41"/>
  <c r="H6391" i="41"/>
  <c r="H8478" i="41"/>
  <c r="H8494" i="41"/>
  <c r="H9803" i="41"/>
  <c r="H10726" i="41"/>
  <c r="H11125" i="41"/>
  <c r="H9578" i="41"/>
  <c r="H3843" i="41"/>
  <c r="H3831" i="41"/>
  <c r="H6188" i="41"/>
  <c r="H5337" i="41"/>
  <c r="H7329" i="41"/>
  <c r="H8175" i="41"/>
  <c r="H5818" i="41"/>
  <c r="H4552" i="41"/>
  <c r="H8393" i="41"/>
  <c r="H5643" i="41"/>
  <c r="H6547" i="41"/>
  <c r="H6434" i="41"/>
  <c r="H8541" i="41"/>
  <c r="H5901" i="41"/>
  <c r="H5580" i="41"/>
  <c r="H5981" i="41"/>
  <c r="H8240" i="41"/>
  <c r="H8219" i="41"/>
  <c r="H8336" i="41"/>
  <c r="H5756" i="41"/>
  <c r="H4329" i="41"/>
  <c r="H7231" i="41"/>
  <c r="H8792" i="41"/>
  <c r="H6460" i="41"/>
  <c r="H10472" i="41"/>
  <c r="H7307" i="41"/>
  <c r="H6827" i="41"/>
  <c r="H5610" i="41"/>
  <c r="H5425" i="41"/>
  <c r="H10712" i="41"/>
  <c r="H6100" i="41"/>
  <c r="H7815" i="41"/>
  <c r="H10695" i="41"/>
  <c r="H8872" i="41"/>
  <c r="H10931" i="41"/>
  <c r="H9646" i="41"/>
  <c r="H10007" i="41"/>
  <c r="H5957" i="41"/>
  <c r="H4248" i="41"/>
  <c r="H6164" i="41"/>
  <c r="H5597" i="41"/>
  <c r="H9132" i="41"/>
  <c r="H9184" i="41"/>
  <c r="H10363" i="41"/>
  <c r="H7912" i="41"/>
  <c r="H5037" i="41"/>
  <c r="H6492" i="41"/>
  <c r="H9665" i="41"/>
  <c r="H6084" i="41"/>
  <c r="H5631" i="41"/>
  <c r="H4720" i="41"/>
  <c r="H10263" i="41"/>
  <c r="H9239" i="41"/>
  <c r="H4766" i="41"/>
  <c r="H9557" i="41"/>
  <c r="H9405" i="41"/>
  <c r="H10579" i="41"/>
  <c r="H3825" i="41"/>
  <c r="H10625" i="41"/>
  <c r="H7496" i="41"/>
  <c r="H7662" i="41"/>
  <c r="H9083" i="41"/>
  <c r="H8293" i="41"/>
  <c r="H9323" i="41"/>
  <c r="H10670" i="41"/>
  <c r="H7454" i="41"/>
  <c r="H7176" i="41"/>
  <c r="H7732" i="41"/>
  <c r="H4433" i="41"/>
  <c r="H5266" i="41"/>
  <c r="H9120" i="41"/>
  <c r="H5508" i="41"/>
  <c r="H7366" i="41"/>
  <c r="H9694" i="41"/>
  <c r="H6589" i="41"/>
  <c r="H5544" i="41"/>
  <c r="H8572" i="41"/>
  <c r="H9804" i="41"/>
  <c r="H6889" i="41"/>
  <c r="H9249" i="41"/>
  <c r="H9197" i="41"/>
  <c r="H4578" i="41"/>
  <c r="H4290" i="41"/>
  <c r="H5137" i="41"/>
  <c r="H9260" i="41"/>
  <c r="H5486" i="41"/>
  <c r="H5694" i="41"/>
  <c r="H6811" i="41"/>
  <c r="H6127" i="41"/>
  <c r="H10863" i="41"/>
  <c r="H9679" i="41"/>
  <c r="H6382" i="41"/>
  <c r="H7073" i="41"/>
  <c r="H6841" i="41"/>
  <c r="H9202" i="41"/>
  <c r="H10816" i="41"/>
  <c r="H8805" i="41"/>
  <c r="H8755" i="41"/>
  <c r="H4802" i="41"/>
  <c r="H10215" i="41"/>
  <c r="H4009" i="41"/>
  <c r="H11092" i="41"/>
  <c r="H4510" i="41"/>
  <c r="H8384" i="41"/>
  <c r="H11039" i="41"/>
  <c r="H11124" i="41"/>
  <c r="H9048" i="41"/>
  <c r="H10829" i="41"/>
  <c r="H6053" i="41"/>
  <c r="H5911" i="41"/>
  <c r="H5795" i="41"/>
  <c r="H8606" i="41"/>
  <c r="H5022" i="41"/>
  <c r="H8571" i="41"/>
  <c r="H8589" i="41"/>
  <c r="H6315" i="41"/>
  <c r="H4976" i="41"/>
  <c r="H7772" i="41"/>
  <c r="H11105" i="41"/>
  <c r="H4530" i="41"/>
  <c r="H8569" i="41"/>
  <c r="H7549" i="41"/>
  <c r="H9108" i="41"/>
  <c r="H10507" i="41"/>
  <c r="H6373" i="41"/>
  <c r="H10255" i="41"/>
  <c r="H10903" i="41"/>
  <c r="H7944" i="41"/>
  <c r="H5207" i="41"/>
  <c r="H9531" i="41"/>
  <c r="H6329" i="41"/>
  <c r="H4276" i="41"/>
  <c r="H8650" i="41"/>
  <c r="H8035" i="41"/>
  <c r="H6662" i="41"/>
  <c r="H4796" i="41"/>
  <c r="H8092" i="41"/>
  <c r="H5483" i="41"/>
  <c r="H10001" i="41"/>
  <c r="H4575" i="41"/>
  <c r="H6792" i="41"/>
  <c r="H8894" i="41"/>
  <c r="H7695" i="41"/>
  <c r="H10153" i="41"/>
  <c r="H4233" i="41"/>
  <c r="H7375" i="41"/>
  <c r="H4437" i="41"/>
  <c r="H10450" i="41"/>
  <c r="H8941" i="41"/>
  <c r="H6615" i="41"/>
  <c r="H5710" i="41"/>
  <c r="H10582" i="41"/>
  <c r="H4644" i="41"/>
  <c r="H9457" i="41"/>
  <c r="H9855" i="41"/>
  <c r="H8602" i="41"/>
  <c r="H6576" i="41"/>
  <c r="H6128" i="41"/>
  <c r="H7444" i="41"/>
  <c r="H4314" i="41"/>
  <c r="H8461" i="41"/>
  <c r="H7054" i="41"/>
  <c r="H5768" i="41"/>
  <c r="H8071" i="41"/>
  <c r="H6996" i="41"/>
  <c r="H4208" i="41"/>
  <c r="H4551" i="41"/>
  <c r="H8415" i="41"/>
  <c r="H8329" i="41"/>
  <c r="H8239" i="41"/>
  <c r="H6166" i="41"/>
  <c r="H10974" i="41"/>
  <c r="H9385" i="41"/>
  <c r="H5944" i="41"/>
  <c r="H5036" i="41"/>
  <c r="H8388" i="41"/>
  <c r="H6198" i="41"/>
  <c r="H5487" i="41"/>
  <c r="H4565" i="41"/>
  <c r="H8563" i="41"/>
  <c r="H5039" i="41"/>
  <c r="H5185" i="41"/>
  <c r="H10987" i="41"/>
  <c r="H9681" i="41"/>
  <c r="H8369" i="41"/>
  <c r="H8904" i="41"/>
  <c r="H10620" i="41"/>
  <c r="H8799" i="41"/>
  <c r="H9650" i="41"/>
  <c r="H4381" i="41"/>
  <c r="H9480" i="41"/>
  <c r="H4225" i="41"/>
  <c r="H7430" i="41"/>
  <c r="H7057" i="41"/>
  <c r="H4265" i="41"/>
  <c r="H9005" i="41"/>
  <c r="H10211" i="41"/>
  <c r="H3817" i="41"/>
  <c r="H6019" i="41"/>
  <c r="H10557" i="41"/>
  <c r="H3862" i="41"/>
  <c r="H9011" i="41"/>
  <c r="H6376" i="41"/>
  <c r="H9529" i="41"/>
  <c r="H5408" i="41"/>
  <c r="H8643" i="41"/>
  <c r="H8371" i="41"/>
  <c r="H5762" i="41"/>
  <c r="H10529" i="41"/>
  <c r="H6523" i="41"/>
  <c r="H6786" i="41"/>
  <c r="H6286" i="41"/>
  <c r="H7889" i="41"/>
  <c r="H6495" i="41"/>
  <c r="H8943" i="41"/>
  <c r="H8074" i="41"/>
  <c r="H4861" i="41"/>
  <c r="H4843" i="41"/>
  <c r="H10512" i="41"/>
  <c r="H4370" i="41"/>
  <c r="H3835" i="41"/>
  <c r="H6636" i="41"/>
  <c r="H10950" i="41"/>
  <c r="H8206" i="41"/>
  <c r="H6525" i="41"/>
  <c r="H4050" i="41"/>
  <c r="H6989" i="41"/>
  <c r="H9658" i="41"/>
  <c r="H10796" i="41"/>
  <c r="H3994" i="41"/>
  <c r="H4555" i="41"/>
  <c r="H6921" i="41"/>
  <c r="H5021" i="41"/>
  <c r="H10315" i="41"/>
  <c r="H5507" i="41"/>
  <c r="H6378" i="41"/>
  <c r="H6680" i="41"/>
  <c r="H4171" i="41"/>
  <c r="H8989" i="41"/>
  <c r="H7599" i="41"/>
  <c r="H6997" i="41"/>
  <c r="H8723" i="41"/>
  <c r="H3993" i="41"/>
  <c r="H6098" i="41"/>
  <c r="H9730" i="41"/>
  <c r="H3839" i="41"/>
  <c r="H7984" i="41"/>
  <c r="H4579" i="41"/>
  <c r="H5938" i="41"/>
  <c r="H7574" i="41"/>
  <c r="H8321" i="41"/>
  <c r="H4033" i="41"/>
  <c r="H10810" i="41"/>
  <c r="H10536" i="41"/>
  <c r="H6444" i="41"/>
  <c r="H8666" i="41"/>
  <c r="H7619" i="41"/>
  <c r="H4549" i="41"/>
  <c r="H7384" i="41"/>
  <c r="H5475" i="41"/>
  <c r="H9509" i="41"/>
  <c r="H7161" i="41"/>
  <c r="H6338" i="41"/>
  <c r="H7044" i="41"/>
  <c r="H4735" i="41"/>
  <c r="H8549" i="41"/>
  <c r="H7637" i="41"/>
  <c r="H7485" i="41"/>
  <c r="H5671" i="41"/>
  <c r="H6208" i="41"/>
  <c r="H8202" i="41"/>
  <c r="H7435" i="41"/>
  <c r="H4168" i="41"/>
  <c r="H9282" i="41"/>
  <c r="H9420" i="41"/>
  <c r="H7345" i="41"/>
  <c r="H4165" i="41"/>
  <c r="H4323" i="41"/>
  <c r="H5298" i="41"/>
  <c r="H7052" i="41"/>
  <c r="H8235" i="41"/>
  <c r="H7056" i="41"/>
  <c r="H5067" i="41"/>
  <c r="H6311" i="41"/>
  <c r="H8315" i="41"/>
  <c r="H7210" i="41"/>
  <c r="H5566" i="41"/>
  <c r="H7502" i="41"/>
  <c r="H6110" i="41"/>
  <c r="H10976" i="41"/>
  <c r="H9787" i="41"/>
  <c r="H10230" i="41"/>
  <c r="H9706" i="41"/>
  <c r="H7106" i="41"/>
  <c r="H10761" i="41"/>
  <c r="H10064" i="41"/>
  <c r="H10286" i="41"/>
  <c r="H7488" i="41"/>
  <c r="H9236" i="41"/>
  <c r="H10873" i="41"/>
  <c r="H7495" i="41"/>
  <c r="H9163" i="41"/>
  <c r="H6562" i="41"/>
  <c r="H3841" i="41"/>
  <c r="H4651" i="41"/>
  <c r="H8696" i="41"/>
  <c r="H9696" i="41"/>
  <c r="H8651" i="41"/>
  <c r="H3982" i="41"/>
  <c r="H9110" i="41"/>
  <c r="H6278" i="41"/>
  <c r="H3969" i="41"/>
  <c r="H10188" i="41"/>
  <c r="H10485" i="41"/>
  <c r="H10978" i="41"/>
  <c r="H10714" i="41"/>
  <c r="H8780" i="41"/>
  <c r="H8851" i="41"/>
  <c r="H6629" i="41"/>
  <c r="H7740" i="41"/>
  <c r="H5282" i="41"/>
  <c r="H8919" i="41"/>
  <c r="H8225" i="41"/>
  <c r="H9444" i="41"/>
  <c r="H4515" i="41"/>
  <c r="H4713" i="41"/>
  <c r="H7803" i="41"/>
  <c r="H6197" i="41"/>
  <c r="H4410" i="41"/>
  <c r="H10338" i="41"/>
  <c r="H8710" i="41"/>
  <c r="H4018" i="41"/>
  <c r="H4471" i="41"/>
  <c r="H6564" i="41"/>
  <c r="H5587" i="41"/>
  <c r="H4079" i="41"/>
  <c r="H9957" i="41"/>
  <c r="H10756" i="41"/>
  <c r="H6033" i="41"/>
  <c r="H10055" i="41"/>
  <c r="H7806" i="41"/>
  <c r="H10868" i="41"/>
  <c r="H4916" i="41"/>
  <c r="H11094" i="41"/>
  <c r="H7431" i="41"/>
  <c r="H9285" i="41"/>
  <c r="H7242" i="41"/>
  <c r="H9174" i="41"/>
  <c r="H6861" i="41"/>
  <c r="H7264" i="41"/>
  <c r="H9922" i="41"/>
  <c r="H11016" i="41"/>
  <c r="H5854" i="41"/>
  <c r="H4348" i="41"/>
  <c r="H8798" i="41"/>
  <c r="H10866" i="41"/>
  <c r="H10565" i="41"/>
  <c r="H8269" i="41"/>
  <c r="H6593" i="41"/>
  <c r="H10353" i="41"/>
  <c r="H7852" i="41"/>
  <c r="H10600" i="41"/>
  <c r="H4167" i="41"/>
  <c r="H7765" i="41"/>
  <c r="H6522" i="41"/>
  <c r="H4501" i="41"/>
  <c r="H9755" i="41"/>
  <c r="H6944" i="41"/>
  <c r="H9753" i="41"/>
  <c r="H4243" i="41"/>
  <c r="H5144" i="41"/>
  <c r="H7217" i="41"/>
  <c r="H5684" i="41"/>
  <c r="H9676" i="41"/>
  <c r="H6943" i="41"/>
  <c r="H3860" i="41"/>
  <c r="H5416" i="41"/>
  <c r="H6880" i="41"/>
  <c r="H4423" i="41"/>
  <c r="H6504" i="41"/>
  <c r="H10197" i="41"/>
  <c r="H5560" i="41"/>
  <c r="H5923" i="41"/>
  <c r="H8377" i="41"/>
  <c r="H10412" i="41"/>
  <c r="H5845" i="41"/>
  <c r="H5181" i="41"/>
  <c r="H9910" i="41"/>
  <c r="H9328" i="41"/>
  <c r="H5562" i="41"/>
  <c r="H7538" i="41"/>
  <c r="H6753" i="41"/>
  <c r="H4953" i="41"/>
  <c r="H7605" i="41"/>
  <c r="H7873" i="41"/>
  <c r="H10310" i="41"/>
  <c r="H8455" i="41"/>
  <c r="H7624" i="41"/>
  <c r="H5919" i="41"/>
  <c r="H5242" i="41"/>
  <c r="H8252" i="41"/>
  <c r="H10183" i="41"/>
  <c r="H10832" i="41"/>
  <c r="H11003" i="41"/>
  <c r="H8611" i="41"/>
  <c r="H6228" i="41"/>
  <c r="H4764" i="41"/>
  <c r="H3858" i="41"/>
  <c r="H5401" i="41"/>
  <c r="H6883" i="41"/>
  <c r="H4698" i="41"/>
  <c r="H5454" i="41"/>
  <c r="H8233" i="41"/>
  <c r="H7895" i="41"/>
  <c r="H8471" i="41"/>
  <c r="H10778" i="41"/>
  <c r="H9396" i="41"/>
  <c r="H9164" i="41"/>
  <c r="H8197" i="41"/>
  <c r="H6409" i="41"/>
  <c r="H6200" i="41"/>
  <c r="H4684" i="41"/>
  <c r="H5825" i="41"/>
  <c r="H8348" i="41"/>
  <c r="H6385" i="41"/>
  <c r="H4001" i="41"/>
  <c r="H9058" i="41"/>
  <c r="H7773" i="41"/>
  <c r="H6294" i="41"/>
  <c r="H7811" i="41"/>
  <c r="H4022" i="41"/>
  <c r="H10151" i="41"/>
  <c r="H6032" i="41"/>
  <c r="H8335" i="41"/>
  <c r="H4401" i="41"/>
  <c r="H5459" i="41"/>
  <c r="H9341" i="41"/>
  <c r="H3900" i="41"/>
  <c r="H5272" i="41"/>
  <c r="H4075" i="41"/>
  <c r="H10751" i="41"/>
  <c r="H10633" i="41"/>
  <c r="H8078" i="41"/>
  <c r="H10036" i="41"/>
  <c r="H8742" i="41"/>
  <c r="H10190" i="41"/>
  <c r="H6653" i="41"/>
  <c r="H4695" i="41"/>
  <c r="H6975" i="41"/>
  <c r="H4219" i="41"/>
  <c r="H10423" i="41"/>
  <c r="H9169" i="41"/>
  <c r="H8641" i="41"/>
  <c r="H5098" i="41"/>
  <c r="H9069" i="41"/>
  <c r="H6356" i="41"/>
  <c r="H10615" i="41"/>
  <c r="H10370" i="41"/>
  <c r="H6575" i="41"/>
  <c r="H9815" i="41"/>
  <c r="H7839" i="41"/>
  <c r="H8190" i="41"/>
  <c r="H10000" i="41"/>
  <c r="H5120" i="41"/>
  <c r="H8584" i="41"/>
  <c r="H5952" i="41"/>
  <c r="H6583" i="41"/>
  <c r="H6984" i="41"/>
  <c r="H8109" i="41"/>
  <c r="H10376" i="41"/>
  <c r="H5623" i="41"/>
  <c r="H8503" i="41"/>
  <c r="H4573" i="41"/>
  <c r="H5490" i="41"/>
  <c r="H6560" i="41"/>
  <c r="H6326" i="41"/>
  <c r="H7776" i="41"/>
  <c r="H7382" i="41"/>
  <c r="H9771" i="41"/>
  <c r="H4975" i="41"/>
  <c r="H9172" i="41"/>
  <c r="H7714" i="41"/>
  <c r="H8484" i="41"/>
  <c r="H8516" i="41"/>
  <c r="H7480" i="41"/>
  <c r="H6299" i="41"/>
  <c r="H3894" i="41"/>
  <c r="H6478" i="41"/>
  <c r="H6801" i="41"/>
  <c r="H7926" i="41"/>
  <c r="H10225" i="41"/>
  <c r="H8054" i="41"/>
  <c r="H7860" i="41"/>
  <c r="H4747" i="41"/>
  <c r="H9540" i="41"/>
  <c r="H6232" i="41"/>
  <c r="H3875" i="41"/>
  <c r="H10466" i="41"/>
  <c r="H5774" i="41"/>
  <c r="H10533" i="41"/>
  <c r="H5105" i="41"/>
  <c r="H7838" i="41"/>
  <c r="H6501" i="41"/>
  <c r="H10022" i="41"/>
  <c r="H6176" i="41"/>
  <c r="H6313" i="41"/>
  <c r="H7969" i="41"/>
  <c r="H6531" i="41"/>
  <c r="H5281" i="41"/>
  <c r="H10743" i="41"/>
  <c r="H7211" i="41"/>
  <c r="H8558" i="41"/>
  <c r="H8296" i="41"/>
  <c r="H6916" i="41"/>
  <c r="H5225" i="41"/>
  <c r="H5380" i="41"/>
  <c r="H7110" i="41"/>
  <c r="H9972" i="41"/>
  <c r="H5330" i="41"/>
  <c r="H4021" i="41"/>
  <c r="H7911" i="41"/>
  <c r="H6270" i="41"/>
  <c r="H7970" i="41"/>
  <c r="H4457" i="41"/>
  <c r="H5667" i="41"/>
  <c r="H8424" i="41"/>
  <c r="H6440" i="41"/>
  <c r="H7156" i="41"/>
  <c r="H9896" i="41"/>
  <c r="H4162" i="41"/>
  <c r="H8889" i="41"/>
  <c r="H5340" i="41"/>
  <c r="H6044" i="41"/>
  <c r="H9473" i="41"/>
  <c r="H10749" i="41"/>
  <c r="H6335" i="41"/>
  <c r="H5382" i="41"/>
  <c r="H3958" i="41"/>
  <c r="H11038" i="41"/>
  <c r="H4347" i="41"/>
  <c r="H8610" i="41"/>
  <c r="H10069" i="41"/>
  <c r="H9608" i="41"/>
  <c r="H10419" i="41"/>
  <c r="H7433" i="41"/>
  <c r="H8259" i="41"/>
  <c r="H6715" i="41"/>
  <c r="H8280" i="41"/>
  <c r="H4839" i="41"/>
  <c r="H10833" i="41"/>
  <c r="H10640" i="41"/>
  <c r="H7006" i="41"/>
  <c r="H5011" i="41"/>
  <c r="H10223" i="41"/>
  <c r="H10371" i="41"/>
  <c r="H5135" i="41"/>
  <c r="H5660" i="41"/>
  <c r="H8178" i="41"/>
  <c r="H4356" i="41"/>
  <c r="H6934" i="41"/>
  <c r="H4205" i="41"/>
  <c r="H6796" i="41"/>
  <c r="H4874" i="41"/>
  <c r="H4029" i="41"/>
  <c r="H6145" i="41"/>
  <c r="H4987" i="41"/>
  <c r="H7735" i="41"/>
  <c r="H5787" i="41"/>
  <c r="H7287" i="41"/>
  <c r="H8342" i="41"/>
  <c r="H9748" i="41"/>
  <c r="H6884" i="41"/>
  <c r="H8154" i="41"/>
  <c r="H10276" i="41"/>
  <c r="H3949" i="41"/>
  <c r="H10105" i="41"/>
  <c r="H6476" i="41"/>
  <c r="H4188" i="41"/>
  <c r="H10368" i="41"/>
  <c r="H8583" i="41"/>
  <c r="H10429" i="41"/>
  <c r="H7626" i="41"/>
  <c r="H5513" i="41"/>
  <c r="H5061" i="41"/>
  <c r="H7323" i="41"/>
  <c r="H6419" i="41"/>
  <c r="H5465" i="41"/>
  <c r="H8573" i="41"/>
  <c r="H9438" i="41"/>
  <c r="H5088" i="41"/>
  <c r="H5811" i="41"/>
  <c r="H6848" i="41"/>
  <c r="H7700" i="41"/>
  <c r="H7960" i="41"/>
  <c r="H6609" i="41"/>
  <c r="H5514" i="41"/>
  <c r="H4658" i="41"/>
  <c r="H9840" i="41"/>
  <c r="H4326" i="41"/>
  <c r="H8550" i="41"/>
  <c r="H5249" i="41"/>
  <c r="H10083" i="41"/>
  <c r="H4909" i="41"/>
  <c r="H6764" i="41"/>
  <c r="H4952" i="41"/>
  <c r="H8490" i="41"/>
  <c r="H5523" i="41"/>
  <c r="H9486" i="41"/>
  <c r="H10958" i="41"/>
  <c r="H10986" i="41"/>
  <c r="H5896" i="41"/>
  <c r="H6999" i="41"/>
  <c r="H4417" i="41"/>
  <c r="H5002" i="41"/>
  <c r="H9253" i="41"/>
  <c r="H9564" i="41"/>
  <c r="H9845" i="41"/>
  <c r="H8659" i="41"/>
  <c r="H7748" i="41"/>
  <c r="H9064" i="41"/>
  <c r="H5197" i="41"/>
  <c r="H11115" i="41"/>
  <c r="H8862" i="41"/>
  <c r="H8354" i="41"/>
  <c r="H10435" i="41"/>
  <c r="H8713" i="41"/>
  <c r="H5806" i="41"/>
  <c r="H7125" i="41"/>
  <c r="H4147" i="41"/>
  <c r="H9210" i="41"/>
  <c r="H5183" i="41"/>
  <c r="H7363" i="41"/>
  <c r="H7918" i="41"/>
  <c r="H7274" i="41"/>
  <c r="H4553" i="41"/>
  <c r="H10398" i="41"/>
  <c r="H7253" i="41"/>
  <c r="H3888" i="41"/>
  <c r="H6028" i="41"/>
  <c r="H5989" i="41"/>
  <c r="H5690" i="41"/>
  <c r="H10973" i="41"/>
  <c r="H4980" i="41"/>
  <c r="H7986" i="41"/>
  <c r="H9275" i="41"/>
  <c r="H10605" i="41"/>
  <c r="H11080" i="41"/>
  <c r="H7109" i="41"/>
  <c r="H5777" i="41"/>
  <c r="H10228" i="41"/>
  <c r="H7479" i="41"/>
  <c r="H8491" i="41"/>
  <c r="H4943" i="41"/>
  <c r="H10347" i="41"/>
  <c r="H7288" i="41"/>
  <c r="H9339" i="41"/>
  <c r="H4509" i="41"/>
  <c r="H6853" i="41"/>
  <c r="H5444" i="41"/>
  <c r="H7035" i="41"/>
  <c r="H9547" i="41"/>
  <c r="H10914" i="41"/>
  <c r="H7557" i="41"/>
  <c r="H10200" i="41"/>
  <c r="H9690" i="41"/>
  <c r="H4420" i="41"/>
  <c r="H6838" i="41"/>
  <c r="H6845" i="41"/>
  <c r="H5515" i="41"/>
  <c r="H9016" i="41"/>
  <c r="H10422" i="41"/>
  <c r="H8547" i="41"/>
  <c r="H7318" i="41"/>
  <c r="H5822" i="41"/>
  <c r="H9295" i="41"/>
  <c r="H6710" i="41"/>
  <c r="H10988" i="41"/>
  <c r="H7206" i="41"/>
  <c r="H9740" i="41"/>
  <c r="H8165" i="41"/>
  <c r="H3992" i="41"/>
  <c r="H9088" i="41"/>
  <c r="H4211" i="41"/>
  <c r="H10553" i="41"/>
  <c r="H9780" i="41"/>
  <c r="H7400" i="41"/>
  <c r="H8522" i="41"/>
  <c r="H4717" i="41"/>
  <c r="H10994" i="41"/>
  <c r="H6602" i="41"/>
  <c r="H8211" i="41"/>
  <c r="H10983" i="41"/>
  <c r="H8746" i="41"/>
  <c r="H8520" i="41"/>
  <c r="H8702" i="41"/>
  <c r="H10446" i="41"/>
  <c r="H10116" i="41"/>
  <c r="H5390" i="41"/>
  <c r="H8275" i="41"/>
  <c r="H10092" i="41"/>
  <c r="H8510" i="41"/>
  <c r="H7890" i="41"/>
  <c r="H8391" i="41"/>
  <c r="H9383" i="41"/>
  <c r="H7122" i="41"/>
  <c r="H4521" i="41"/>
  <c r="H4331" i="41"/>
  <c r="H11133" i="41"/>
  <c r="H4645" i="41"/>
  <c r="H4027" i="41"/>
  <c r="H10970" i="41"/>
  <c r="H11109" i="41"/>
  <c r="H10667" i="41"/>
  <c r="H6942" i="41"/>
  <c r="H9762" i="41"/>
  <c r="H4413" i="41"/>
  <c r="H10041" i="41"/>
  <c r="H8966" i="41"/>
  <c r="H10597" i="41"/>
  <c r="H10137" i="41"/>
  <c r="H5211" i="41"/>
  <c r="H9335" i="41"/>
  <c r="H8763" i="41"/>
  <c r="H8537" i="41"/>
  <c r="H9974" i="41"/>
  <c r="H6219" i="41"/>
  <c r="H6671" i="41"/>
  <c r="H10175" i="41"/>
  <c r="H6962" i="41"/>
  <c r="H8921" i="41"/>
  <c r="H4025" i="41"/>
  <c r="H5953" i="41"/>
  <c r="H10167" i="41"/>
  <c r="H7616" i="41"/>
  <c r="H9818" i="41"/>
  <c r="H9566" i="41"/>
  <c r="H8012" i="41"/>
  <c r="H10052" i="41"/>
  <c r="H4661" i="41"/>
  <c r="H8496" i="41"/>
  <c r="H9302" i="41"/>
  <c r="H5665" i="41"/>
  <c r="H7072" i="41"/>
  <c r="H10475" i="41"/>
  <c r="H8380" i="41"/>
  <c r="H3953" i="41"/>
  <c r="H4439" i="41"/>
  <c r="H7534" i="41"/>
  <c r="H9961" i="41"/>
  <c r="H6528" i="41"/>
  <c r="H4051" i="41"/>
  <c r="H7282" i="41"/>
  <c r="H6613" i="41"/>
  <c r="H9728" i="41"/>
  <c r="H10336" i="41"/>
  <c r="H9784" i="41"/>
  <c r="H11086" i="41"/>
  <c r="H7661" i="41"/>
  <c r="H5366" i="41"/>
  <c r="H4324" i="41"/>
  <c r="H7676" i="41"/>
  <c r="H5823" i="41"/>
  <c r="H10962" i="41"/>
  <c r="H9318" i="41"/>
  <c r="H4978" i="41"/>
  <c r="H7523" i="41"/>
  <c r="H8244" i="41"/>
  <c r="H9491" i="41"/>
  <c r="H8433" i="41"/>
  <c r="H10799" i="41"/>
  <c r="H9136" i="41"/>
  <c r="H5353" i="41"/>
  <c r="H10762" i="41"/>
  <c r="H8824" i="41"/>
  <c r="H9355" i="41"/>
  <c r="H7204" i="41"/>
  <c r="H8608" i="41"/>
  <c r="H7956" i="41"/>
  <c r="H4480" i="41"/>
  <c r="H6704" i="41"/>
  <c r="H9053" i="41"/>
  <c r="H8544" i="41"/>
  <c r="H4408" i="41"/>
  <c r="H9680" i="41"/>
  <c r="H10129" i="41"/>
  <c r="H5344" i="41"/>
  <c r="H10484" i="41"/>
  <c r="H8575" i="41"/>
  <c r="H6088" i="41"/>
  <c r="H9313" i="41"/>
  <c r="H5856" i="41"/>
  <c r="H10136" i="41"/>
  <c r="H10895" i="41"/>
  <c r="H4470" i="41"/>
  <c r="H7553" i="41"/>
  <c r="H9443" i="41"/>
  <c r="H8254" i="41"/>
  <c r="H9580" i="41"/>
  <c r="H4746" i="41"/>
  <c r="H10425" i="41"/>
  <c r="H9248" i="41"/>
  <c r="H9997" i="41"/>
  <c r="H8276" i="41"/>
  <c r="H5047" i="41"/>
  <c r="H9485" i="41"/>
  <c r="H6990" i="41"/>
  <c r="H10340" i="41"/>
  <c r="H9685" i="41"/>
  <c r="H5601" i="41"/>
  <c r="H10483" i="41"/>
  <c r="H4550" i="41"/>
  <c r="H8951" i="41"/>
  <c r="H10901" i="41"/>
  <c r="H9827" i="41"/>
  <c r="H3821" i="41"/>
  <c r="H5527" i="41"/>
  <c r="H8759" i="41"/>
  <c r="H5718" i="41"/>
  <c r="H6172" i="41"/>
  <c r="H5522" i="41"/>
  <c r="H9216" i="41"/>
  <c r="H9734" i="41"/>
  <c r="H6980" i="41"/>
  <c r="H7260" i="41"/>
  <c r="H4860" i="41"/>
  <c r="H10524" i="41"/>
  <c r="H5123" i="41"/>
  <c r="H4511" i="41"/>
  <c r="H10424" i="41"/>
  <c r="H10247" i="41"/>
  <c r="H5578" i="41"/>
  <c r="H8950" i="41"/>
  <c r="H6296" i="41"/>
  <c r="H7865" i="41"/>
  <c r="H4890" i="41"/>
  <c r="H7409" i="41"/>
  <c r="H5424" i="41"/>
  <c r="H7660" i="41"/>
  <c r="H8712" i="41"/>
  <c r="H4071" i="41"/>
  <c r="H5557" i="41"/>
  <c r="H6706" i="41"/>
  <c r="H6159" i="41"/>
  <c r="H8945" i="41"/>
  <c r="H10389" i="41"/>
  <c r="H6591" i="41"/>
  <c r="H9731" i="41"/>
  <c r="H9652" i="41"/>
  <c r="H10622" i="41"/>
  <c r="H10855" i="41"/>
  <c r="H11085" i="41"/>
  <c r="H5882" i="41"/>
  <c r="H10996" i="41"/>
  <c r="H9209" i="41"/>
  <c r="H10217" i="41"/>
  <c r="H5738" i="41"/>
  <c r="H10086" i="41"/>
  <c r="H4481" i="41"/>
  <c r="H9463" i="41"/>
  <c r="H10320" i="41"/>
  <c r="H5887" i="41"/>
  <c r="H8512" i="41"/>
  <c r="H10671" i="41"/>
  <c r="H4148" i="41"/>
  <c r="H6610" i="41"/>
  <c r="H5666" i="41"/>
  <c r="H3869" i="41"/>
  <c r="H8246" i="41"/>
  <c r="H11024" i="41"/>
  <c r="H10766" i="41"/>
  <c r="H8979" i="41"/>
  <c r="H9449" i="41"/>
  <c r="H6882" i="41"/>
  <c r="H4917" i="41"/>
  <c r="H5008" i="41"/>
  <c r="H9227" i="41"/>
  <c r="H5805" i="41"/>
  <c r="H5385" i="41"/>
  <c r="H4237" i="41"/>
  <c r="H5616" i="41"/>
  <c r="H6909" i="41"/>
  <c r="H9625" i="41"/>
  <c r="H8027" i="41"/>
  <c r="H5027" i="41"/>
  <c r="H9971" i="41"/>
  <c r="H4235" i="41"/>
  <c r="H6579" i="41"/>
  <c r="H4240" i="41"/>
  <c r="H6860" i="41"/>
  <c r="H5132" i="41"/>
  <c r="H6030" i="41"/>
  <c r="H6254" i="41"/>
  <c r="H7383" i="41"/>
  <c r="H10894" i="41"/>
  <c r="H7921" i="41"/>
  <c r="H11107" i="41"/>
  <c r="H10019" i="41"/>
  <c r="H8760" i="41"/>
  <c r="H6856" i="41"/>
  <c r="H10231" i="41"/>
  <c r="H8102" i="41"/>
  <c r="H5636" i="41"/>
  <c r="H5313" i="41"/>
  <c r="H8317" i="41"/>
  <c r="H4601" i="41"/>
  <c r="H5191" i="41"/>
  <c r="H10564" i="41"/>
  <c r="H8208" i="41"/>
  <c r="H5873" i="41"/>
  <c r="H10539" i="41"/>
  <c r="H6282" i="41"/>
  <c r="H4340" i="41"/>
  <c r="H5441" i="41"/>
  <c r="H7002" i="41"/>
  <c r="H9511" i="41"/>
  <c r="H7539" i="41"/>
  <c r="H10492" i="41"/>
  <c r="H9366" i="41"/>
  <c r="H10436" i="41"/>
  <c r="H4518" i="41"/>
  <c r="H10073" i="41"/>
  <c r="H6793" i="41"/>
  <c r="H4823" i="41"/>
  <c r="H6421" i="41"/>
  <c r="H7140" i="41"/>
  <c r="H8765" i="41"/>
  <c r="H9273" i="41"/>
  <c r="H8543" i="41"/>
  <c r="H4998" i="41"/>
  <c r="H3897" i="41"/>
  <c r="H4210" i="41"/>
  <c r="H9582" i="41"/>
  <c r="H6534" i="41"/>
  <c r="H5552" i="41"/>
  <c r="H8067" i="41"/>
  <c r="H4977" i="41"/>
  <c r="H4028" i="41"/>
  <c r="H10912" i="41"/>
  <c r="H5195" i="41"/>
  <c r="H9338" i="41"/>
  <c r="H7709" i="41"/>
  <c r="H3918" i="41"/>
  <c r="H8768" i="41"/>
  <c r="H5006" i="41"/>
  <c r="H10532" i="41"/>
  <c r="H9274" i="41"/>
  <c r="H7558" i="41"/>
  <c r="H4034" i="41"/>
  <c r="H10831" i="41"/>
  <c r="H6809" i="41"/>
  <c r="H8664" i="41"/>
  <c r="H4752" i="41"/>
  <c r="H10821" i="41"/>
  <c r="H6905" i="41"/>
  <c r="H5358" i="41"/>
  <c r="H6929" i="41"/>
  <c r="H7646" i="41"/>
  <c r="H6121" i="41"/>
  <c r="H6012" i="41"/>
  <c r="H4100" i="41"/>
  <c r="H9532" i="41"/>
  <c r="H4897" i="41"/>
  <c r="H6563" i="41"/>
  <c r="H9140" i="41"/>
  <c r="H7880" i="41"/>
  <c r="H8142" i="41"/>
  <c r="H7004" i="41"/>
  <c r="H10042" i="41"/>
  <c r="H5902" i="41"/>
  <c r="H5429" i="41"/>
  <c r="H8128" i="41"/>
  <c r="H7251" i="41"/>
  <c r="H6981" i="41"/>
  <c r="H6184" i="41"/>
  <c r="H9281" i="41"/>
  <c r="H8418" i="41"/>
  <c r="H7621" i="41"/>
  <c r="H10580" i="41"/>
  <c r="H11077" i="41"/>
  <c r="H10606" i="41"/>
  <c r="H7742" i="41"/>
  <c r="H4277" i="41"/>
  <c r="H6799" i="41"/>
  <c r="H10119" i="41"/>
  <c r="H10292" i="41"/>
  <c r="H6366" i="41"/>
  <c r="H6606" i="41"/>
  <c r="H9388" i="41"/>
  <c r="H7312" i="41"/>
  <c r="H8735" i="41"/>
  <c r="H5644" i="41"/>
  <c r="H9802" i="41"/>
  <c r="H8247" i="41"/>
  <c r="H8184" i="41"/>
  <c r="H5553" i="41"/>
  <c r="H10452" i="41"/>
  <c r="H10196" i="41"/>
  <c r="H8588" i="41"/>
  <c r="H4154" i="41"/>
  <c r="H6468" i="41"/>
  <c r="H6364" i="41"/>
  <c r="H4209" i="41"/>
  <c r="H5139" i="41"/>
  <c r="H8878" i="41"/>
  <c r="H11066" i="41"/>
  <c r="H9134" i="41"/>
  <c r="H8678" i="41"/>
  <c r="H5300" i="41"/>
  <c r="H9024" i="41"/>
  <c r="H10349" i="41"/>
  <c r="H8786" i="41"/>
  <c r="H3930" i="41"/>
  <c r="H6506" i="41"/>
  <c r="H7809" i="41"/>
  <c r="H6505" i="41"/>
  <c r="H11076" i="41"/>
  <c r="H5538" i="41"/>
  <c r="H8695" i="41"/>
  <c r="H7319" i="41"/>
  <c r="H4172" i="41"/>
  <c r="H5251" i="41"/>
  <c r="H8620" i="41"/>
  <c r="H8582" i="41"/>
  <c r="H4122" i="41"/>
  <c r="H8210" i="41"/>
  <c r="H9404" i="41"/>
  <c r="H10634" i="41"/>
  <c r="H6015" i="41"/>
  <c r="H8662" i="41"/>
  <c r="H10905" i="41"/>
  <c r="H9949" i="41"/>
  <c r="H7665" i="41"/>
  <c r="H7272" i="41"/>
  <c r="H6804" i="41"/>
  <c r="H4446" i="41"/>
  <c r="H7919" i="41"/>
  <c r="H5303" i="41"/>
  <c r="H10732" i="41"/>
  <c r="H11006" i="41"/>
  <c r="H6948" i="41"/>
  <c r="H6056" i="41"/>
  <c r="H4479" i="41"/>
  <c r="H6154" i="41"/>
  <c r="H11059" i="41"/>
  <c r="H10617" i="41"/>
  <c r="H9560" i="41"/>
  <c r="H5754" i="41"/>
  <c r="H10334" i="41"/>
  <c r="H8090" i="41"/>
  <c r="H6472" i="41"/>
  <c r="H5699" i="41"/>
  <c r="H6670" i="41"/>
  <c r="H4318" i="41"/>
  <c r="H8954" i="41"/>
  <c r="H8410" i="41"/>
  <c r="H5202" i="41"/>
  <c r="H5910" i="41"/>
  <c r="H5477" i="41"/>
  <c r="H6923" i="41"/>
  <c r="H5559" i="41"/>
  <c r="H5796" i="41"/>
  <c r="H8434" i="41"/>
  <c r="H7490" i="41"/>
  <c r="H4993" i="41"/>
  <c r="H5413" i="41"/>
  <c r="H10128" i="41"/>
  <c r="H9519" i="41"/>
  <c r="H9741" i="41"/>
  <c r="H4364" i="41"/>
  <c r="H4074" i="41"/>
  <c r="H7421" i="41"/>
  <c r="H7374" i="41"/>
  <c r="H7151" i="41"/>
  <c r="H3947" i="41"/>
  <c r="H5838" i="41"/>
  <c r="H6037" i="41"/>
  <c r="H7038" i="41"/>
  <c r="H9207" i="41"/>
  <c r="H11013" i="41"/>
  <c r="H4286" i="41"/>
  <c r="H8397" i="41"/>
  <c r="H7138" i="41"/>
  <c r="H6147" i="41"/>
  <c r="H9928" i="41"/>
  <c r="H3962" i="41"/>
  <c r="H5846" i="41"/>
  <c r="H6362" i="41"/>
  <c r="H9359" i="41"/>
  <c r="H9478" i="41"/>
  <c r="H6532" i="41"/>
  <c r="H6508" i="41"/>
  <c r="H10569" i="41"/>
  <c r="H6135" i="41"/>
  <c r="H8897" i="41"/>
  <c r="H8673" i="41"/>
  <c r="H8499" i="41"/>
  <c r="H9040" i="41"/>
  <c r="H5659" i="41"/>
  <c r="H4272" i="41"/>
  <c r="H8432" i="41"/>
  <c r="H8829" i="41"/>
  <c r="H7011" i="41"/>
  <c r="H6718" i="41"/>
  <c r="H7341" i="41"/>
  <c r="H10379" i="41"/>
  <c r="H6332" i="41"/>
  <c r="H6825" i="41"/>
  <c r="H8253" i="41"/>
  <c r="H9288" i="41"/>
  <c r="H7119" i="41"/>
  <c r="H9812" i="41"/>
  <c r="H6372" i="41"/>
  <c r="H5609" i="41"/>
  <c r="H9439" i="41"/>
  <c r="H6784" i="41"/>
  <c r="H9488" i="41"/>
  <c r="H10442" i="41"/>
  <c r="H10559" i="41"/>
  <c r="H10463" i="41"/>
  <c r="H3837" i="41"/>
  <c r="H5906" i="41"/>
  <c r="H6423" i="41"/>
  <c r="H9879" i="41"/>
  <c r="H7887" i="41"/>
  <c r="H4465" i="41"/>
  <c r="H5280" i="41"/>
  <c r="H11097" i="41"/>
  <c r="H8107" i="41"/>
  <c r="H4892" i="41"/>
  <c r="H6064" i="41"/>
  <c r="H6035" i="41"/>
  <c r="H10809" i="41"/>
  <c r="H6227" i="41"/>
  <c r="H7342" i="41"/>
  <c r="H4775" i="41"/>
  <c r="H7492" i="41"/>
  <c r="H8044" i="41"/>
  <c r="H9153" i="41"/>
  <c r="H8790" i="41"/>
  <c r="H9619" i="41"/>
  <c r="H8567" i="41"/>
  <c r="H5833" i="41"/>
  <c r="H11098" i="41"/>
  <c r="H6049" i="41"/>
  <c r="H9745" i="41"/>
  <c r="H5826" i="41"/>
  <c r="H4703" i="41"/>
  <c r="H10345" i="41"/>
  <c r="H7154" i="41"/>
  <c r="H9539" i="41"/>
  <c r="H8632" i="41"/>
  <c r="H5045" i="41"/>
  <c r="H5042" i="41"/>
  <c r="H4078" i="41"/>
  <c r="H10614" i="41"/>
  <c r="H4958" i="41"/>
  <c r="H10838" i="41"/>
  <c r="H4445" i="41"/>
  <c r="H5848" i="41"/>
  <c r="H5504" i="41"/>
  <c r="H4535" i="41"/>
  <c r="H6195" i="41"/>
  <c r="H5170" i="41"/>
  <c r="H9289" i="41"/>
  <c r="H9311" i="41"/>
  <c r="H3950" i="41"/>
  <c r="H9822" i="41"/>
  <c r="H10669" i="41"/>
  <c r="H4114" i="41"/>
  <c r="H9616" i="41"/>
  <c r="H10708" i="41"/>
  <c r="H10056" i="41"/>
  <c r="H5212" i="41"/>
  <c r="H10937" i="41"/>
  <c r="H8901" i="41"/>
  <c r="H7135" i="41"/>
  <c r="H6459" i="41"/>
  <c r="H9797" i="41"/>
  <c r="H5423" i="41"/>
  <c r="H4308" i="41"/>
  <c r="H10113" i="41"/>
  <c r="H5409" i="41"/>
  <c r="H10800" i="41"/>
  <c r="H10222" i="41"/>
  <c r="H10900" i="41"/>
  <c r="H7423" i="41"/>
  <c r="H4380" i="41"/>
  <c r="H4599" i="41"/>
  <c r="H9966" i="41"/>
  <c r="H8833" i="41"/>
  <c r="H4387" i="41"/>
  <c r="H10465" i="41"/>
  <c r="H10867" i="41"/>
  <c r="H8309" i="41"/>
  <c r="H5108" i="41"/>
  <c r="H6301" i="41"/>
  <c r="H4707" i="41"/>
  <c r="H5736" i="41"/>
  <c r="H7309" i="41"/>
  <c r="H9614" i="41"/>
  <c r="H5947" i="41"/>
  <c r="H10361" i="41"/>
  <c r="H10785" i="41"/>
  <c r="H9832" i="41"/>
  <c r="H6933" i="41"/>
  <c r="H7041" i="41"/>
  <c r="H11001" i="41"/>
  <c r="H4354" i="41"/>
  <c r="H9344" i="41"/>
  <c r="H3846" i="41"/>
  <c r="H5201" i="41"/>
  <c r="H6295" i="41"/>
  <c r="H5440" i="41"/>
  <c r="H5907" i="41"/>
  <c r="H9252" i="41"/>
  <c r="H7116" i="41"/>
  <c r="H8996" i="41"/>
  <c r="H9407" i="41"/>
  <c r="H10835" i="41"/>
  <c r="H10764" i="41"/>
  <c r="H6217" i="41"/>
  <c r="H11037" i="41"/>
  <c r="H10857" i="41"/>
  <c r="H9074" i="41"/>
  <c r="H7387" i="41"/>
  <c r="H7248" i="41"/>
  <c r="H7001" i="41"/>
  <c r="H9029" i="41"/>
  <c r="H7207" i="41"/>
  <c r="H5664" i="41"/>
  <c r="H10699" i="41"/>
  <c r="H7691" i="41"/>
  <c r="H10053" i="41"/>
  <c r="H10891" i="41"/>
  <c r="H5363" i="41"/>
  <c r="H8959" i="41"/>
  <c r="H5479" i="41"/>
  <c r="H4789" i="41"/>
  <c r="H7989" i="41"/>
  <c r="H8506" i="41"/>
  <c r="H5548" i="41"/>
  <c r="H8487" i="41"/>
  <c r="H4392" i="41"/>
  <c r="H6482" i="41"/>
  <c r="H6244" i="41"/>
  <c r="H7398" i="41"/>
  <c r="H3836" i="41"/>
  <c r="H4666" i="41"/>
  <c r="H7216" i="41"/>
  <c r="H10322" i="41"/>
  <c r="H11029" i="41"/>
  <c r="H8840" i="41"/>
  <c r="H8166" i="41"/>
  <c r="H7148" i="41"/>
  <c r="H8444" i="41"/>
  <c r="H9085" i="41"/>
  <c r="H4682" i="41"/>
  <c r="H5998" i="41"/>
  <c r="H7916" i="41"/>
  <c r="H9518" i="41"/>
  <c r="H4846" i="41"/>
  <c r="H9878" i="41"/>
  <c r="H7299" i="41"/>
  <c r="H5835" i="41"/>
  <c r="H7575" i="41"/>
  <c r="H11054" i="41"/>
  <c r="H8704" i="41"/>
  <c r="H10374" i="41"/>
  <c r="H9703" i="41"/>
  <c r="H5239" i="41"/>
  <c r="H6514" i="41"/>
  <c r="H10139" i="41"/>
  <c r="H6598" i="41"/>
  <c r="H9151" i="41"/>
  <c r="H7768" i="41"/>
  <c r="H3927" i="41"/>
  <c r="H9574" i="41"/>
  <c r="H11043" i="41"/>
  <c r="H10006" i="41"/>
  <c r="H4055" i="41"/>
  <c r="H5893" i="41"/>
  <c r="H4807" i="41"/>
  <c r="H5843" i="41"/>
  <c r="H7418" i="41"/>
  <c r="H6059" i="41"/>
  <c r="H9370" i="41"/>
  <c r="H5503" i="41"/>
  <c r="H8920" i="41"/>
  <c r="H3961" i="41"/>
  <c r="H6389" i="41"/>
  <c r="H7464" i="41"/>
  <c r="H4130" i="41"/>
  <c r="H9645" i="41"/>
  <c r="H6723" i="41"/>
  <c r="H9474" i="41"/>
  <c r="H7863" i="41"/>
  <c r="H6177" i="41"/>
  <c r="H10515" i="41"/>
  <c r="H9123" i="41"/>
  <c r="H10291" i="41"/>
  <c r="H9927" i="41"/>
  <c r="H7552" i="41"/>
  <c r="H8413" i="41"/>
  <c r="H4496" i="41"/>
  <c r="H5834" i="41"/>
  <c r="H11101" i="41"/>
  <c r="H8527" i="41"/>
  <c r="H7759" i="41"/>
  <c r="H8376" i="41"/>
  <c r="H9435" i="41"/>
  <c r="H6221" i="41"/>
  <c r="H7396" i="41"/>
  <c r="H5999" i="41"/>
  <c r="H8183" i="41"/>
  <c r="H6966" i="41"/>
  <c r="H4718" i="41"/>
  <c r="H6047" i="41"/>
  <c r="H10827" i="41"/>
  <c r="H5746" i="41"/>
  <c r="H7730" i="41"/>
  <c r="H5371" i="41"/>
  <c r="H4669" i="41"/>
  <c r="H4104" i="41"/>
  <c r="H7240" i="41"/>
  <c r="H6519" i="41"/>
  <c r="H8449" i="41"/>
  <c r="H6864" i="41"/>
  <c r="H10586" i="41"/>
  <c r="H8283" i="41"/>
  <c r="H4232" i="41"/>
  <c r="H6831" i="41"/>
  <c r="H8797" i="41"/>
  <c r="H9487" i="41"/>
  <c r="H4827" i="41"/>
  <c r="H10488" i="41"/>
  <c r="H4200" i="41"/>
  <c r="H6568" i="41"/>
  <c r="H5077" i="41"/>
  <c r="H10916" i="41"/>
  <c r="H4443" i="41"/>
  <c r="R38" i="29" s="1"/>
  <c r="S38" i="29" s="1"/>
  <c r="H6924" i="41"/>
  <c r="H8509" i="41"/>
  <c r="H3823" i="41"/>
  <c r="H6106" i="41"/>
  <c r="H8818" i="41"/>
  <c r="H4258" i="41"/>
  <c r="H9018" i="41"/>
  <c r="H4941" i="41"/>
  <c r="H9455" i="41"/>
  <c r="H9229" i="41"/>
  <c r="H4613" i="41"/>
  <c r="H9098" i="41"/>
  <c r="H6066" i="41"/>
  <c r="H8988" i="41"/>
  <c r="H4082" i="41"/>
  <c r="H10360" i="41"/>
  <c r="H10192" i="41"/>
  <c r="H6412" i="41"/>
  <c r="H8751" i="41"/>
  <c r="H5857" i="41"/>
  <c r="H9332" i="41"/>
  <c r="H9682" i="41"/>
  <c r="H4683" i="41"/>
  <c r="H3865" i="41"/>
  <c r="H9128" i="41"/>
  <c r="H6778" i="41"/>
  <c r="H8143" i="41"/>
  <c r="H7019" i="41"/>
  <c r="H4487" i="41"/>
  <c r="H4623" i="41"/>
  <c r="H4015" i="41"/>
  <c r="H4036" i="41"/>
  <c r="H7317" i="41"/>
  <c r="H4411" i="41"/>
  <c r="H8579" i="41"/>
  <c r="H10840" i="41"/>
  <c r="H4805" i="41"/>
  <c r="H9397" i="41"/>
  <c r="H10724" i="41"/>
  <c r="H6496" i="41"/>
  <c r="H9660" i="41"/>
  <c r="H6716" i="41"/>
  <c r="H5565" i="41"/>
  <c r="H9641" i="41"/>
  <c r="H9075" i="41"/>
  <c r="H10232" i="41"/>
  <c r="H7964" i="41"/>
  <c r="H5501" i="41"/>
  <c r="H5000" i="41"/>
  <c r="H6509" i="41"/>
  <c r="H8026" i="41"/>
  <c r="H5394" i="41"/>
  <c r="H5674" i="41"/>
  <c r="H5091" i="41"/>
  <c r="H4192" i="41"/>
  <c r="H6467" i="41"/>
  <c r="H7389" i="41"/>
  <c r="H9307" i="41"/>
  <c r="H8130" i="41"/>
  <c r="H3832" i="41"/>
  <c r="H4319" i="41"/>
  <c r="H9637" i="41"/>
  <c r="H6359" i="41"/>
  <c r="H3874" i="41"/>
  <c r="H7193" i="41"/>
  <c r="H6947" i="41"/>
  <c r="H9632" i="41"/>
  <c r="H8896" i="41"/>
  <c r="H9482" i="41"/>
  <c r="H8769" i="41"/>
  <c r="H10124" i="41"/>
  <c r="H9964" i="41"/>
  <c r="H5174" i="41"/>
  <c r="H10486" i="41"/>
  <c r="H4396" i="41"/>
  <c r="H10204" i="41"/>
  <c r="H4870" i="41"/>
  <c r="H11035" i="41"/>
  <c r="H10392" i="41"/>
  <c r="H10410" i="41"/>
  <c r="H5724" i="41"/>
  <c r="H5732" i="41"/>
  <c r="H7471" i="41"/>
  <c r="H10386" i="41"/>
  <c r="H6946" i="41"/>
  <c r="H4377" i="41"/>
  <c r="H7358" i="41"/>
  <c r="H6730" i="41"/>
  <c r="H4935" i="41"/>
  <c r="H4288" i="41"/>
  <c r="H5155" i="41"/>
  <c r="H6965" i="41"/>
  <c r="H7046" i="41"/>
  <c r="H10432" i="41"/>
  <c r="H9291" i="41"/>
  <c r="H4706" i="41"/>
  <c r="H6950" i="41"/>
  <c r="H5962" i="41"/>
  <c r="H7134" i="41"/>
  <c r="H6239" i="41"/>
  <c r="H6958" i="41"/>
  <c r="H10948" i="41"/>
  <c r="H5286" i="41"/>
  <c r="H6182" i="41"/>
  <c r="H8865" i="41"/>
  <c r="H10684" i="41"/>
  <c r="H10967" i="41"/>
  <c r="H8091" i="41"/>
  <c r="H5233" i="41"/>
  <c r="H5128" i="41"/>
  <c r="H8623" i="41"/>
  <c r="H7644" i="41"/>
  <c r="H6770" i="41"/>
  <c r="H9860" i="41"/>
  <c r="H5368" i="41"/>
  <c r="H8867" i="41"/>
  <c r="H9185" i="41"/>
  <c r="H10008" i="41"/>
  <c r="H4017" i="41"/>
  <c r="H9627" i="41"/>
  <c r="H6978" i="41"/>
  <c r="H4137" i="41"/>
  <c r="H9710" i="41"/>
  <c r="H7879" i="41"/>
  <c r="H5956" i="41"/>
  <c r="H9791" i="41"/>
  <c r="H9828" i="41"/>
  <c r="H3887" i="41"/>
  <c r="H5765" i="41"/>
  <c r="H8057" i="41"/>
  <c r="H5060" i="41"/>
  <c r="H7647" i="41"/>
  <c r="H4187" i="41"/>
  <c r="H5422" i="41"/>
  <c r="H8744" i="41"/>
  <c r="H4577" i="41"/>
  <c r="H10701" i="41"/>
  <c r="H9821" i="41"/>
  <c r="H4189" i="41"/>
  <c r="H7541" i="41"/>
  <c r="H8630" i="41"/>
  <c r="H8262" i="41"/>
  <c r="H4537" i="41"/>
  <c r="H6097" i="41"/>
  <c r="H5652" i="41"/>
  <c r="H4506" i="41"/>
  <c r="H8926" i="41"/>
  <c r="H10676" i="41"/>
  <c r="H8848" i="41"/>
  <c r="H4020" i="41"/>
  <c r="H9746" i="41"/>
  <c r="H10907" i="41"/>
  <c r="H9160" i="41"/>
  <c r="H3979" i="41"/>
  <c r="H4388" i="41"/>
  <c r="H4946" i="41"/>
  <c r="H11042" i="41"/>
  <c r="H8794" i="41"/>
  <c r="H6130" i="41"/>
  <c r="H4749" i="41"/>
  <c r="H6963" i="41"/>
  <c r="H6878" i="41"/>
  <c r="H10795" i="41"/>
  <c r="H11064" i="41"/>
  <c r="H9377" i="41"/>
  <c r="H9070" i="41"/>
  <c r="H7849" i="41"/>
  <c r="H7746" i="41"/>
  <c r="H5345" i="41"/>
  <c r="H9640" i="41"/>
  <c r="H9378" i="41"/>
  <c r="H5126" i="41"/>
  <c r="H4113" i="41"/>
  <c r="H8836" i="41"/>
  <c r="H6725" i="41"/>
  <c r="H7066" i="41"/>
  <c r="H8085" i="41"/>
  <c r="H6669" i="41"/>
  <c r="H8656" i="41"/>
  <c r="H6497" i="41"/>
  <c r="H9481" i="41"/>
  <c r="H8605" i="41"/>
  <c r="H7826" i="41"/>
  <c r="H6010" i="41"/>
  <c r="H5471" i="41"/>
  <c r="H5627" i="41"/>
  <c r="H6857" i="41"/>
  <c r="H8546" i="41"/>
  <c r="H6257" i="41"/>
  <c r="H7442" i="41"/>
  <c r="H6131" i="41"/>
  <c r="H6888" i="41"/>
  <c r="H7682" i="41"/>
  <c r="H5223" i="41"/>
  <c r="H9330" i="41"/>
  <c r="H6936" i="41"/>
  <c r="H7128" i="41"/>
  <c r="H10636" i="41"/>
  <c r="H7666" i="41"/>
  <c r="H8711" i="41"/>
  <c r="H4153" i="41"/>
  <c r="H7687" i="41"/>
  <c r="H6413" i="41"/>
  <c r="H10161" i="41"/>
  <c r="H8030" i="41"/>
  <c r="H9829" i="41"/>
  <c r="H7303" i="41"/>
  <c r="H7482" i="41"/>
  <c r="H4984" i="41"/>
  <c r="H8462" i="41"/>
  <c r="H6900" i="41"/>
  <c r="H5434" i="41"/>
  <c r="H9897" i="41"/>
  <c r="H10491" i="41"/>
  <c r="H10281" i="41"/>
  <c r="H7954" i="41"/>
  <c r="H8147" i="41"/>
  <c r="H3828" i="41"/>
  <c r="H11021" i="41"/>
  <c r="H7255" i="41"/>
  <c r="H6341" i="41"/>
  <c r="H9175" i="41"/>
  <c r="H7527" i="41"/>
  <c r="H10635" i="41"/>
  <c r="H9142" i="41"/>
  <c r="H4936" i="41"/>
  <c r="H6790" i="41"/>
  <c r="H10009" i="41"/>
  <c r="H10382" i="41"/>
  <c r="H9417" i="41"/>
  <c r="H6885" i="41"/>
  <c r="H5389" i="41"/>
  <c r="H8987" i="41"/>
  <c r="H7625" i="41"/>
  <c r="H8890" i="41"/>
  <c r="H9109" i="41"/>
  <c r="H10177" i="41"/>
  <c r="H10663" i="41"/>
  <c r="H7283" i="41"/>
  <c r="H4407" i="41"/>
  <c r="H5605" i="41"/>
  <c r="H5614" i="41"/>
  <c r="H9301" i="41"/>
  <c r="H10173" i="41"/>
  <c r="H5392" i="41"/>
  <c r="H11112" i="41"/>
  <c r="H8404" i="41"/>
  <c r="H11118" i="41"/>
  <c r="H5948" i="41"/>
  <c r="H9893" i="41"/>
  <c r="H4687" i="41"/>
  <c r="H4924" i="41"/>
  <c r="H9361" i="41"/>
  <c r="H4307" i="41"/>
  <c r="H10865" i="41"/>
  <c r="H6624" i="41"/>
  <c r="H6289" i="41"/>
  <c r="H7988" i="41"/>
  <c r="H4093" i="41"/>
  <c r="H7392" i="41"/>
  <c r="H6253" i="41"/>
  <c r="H7236" i="41"/>
  <c r="H10296" i="41"/>
  <c r="H5312" i="41"/>
  <c r="H5678" i="41"/>
  <c r="H10359" i="41"/>
  <c r="H8212" i="41"/>
  <c r="H9469" i="41"/>
  <c r="H9514" i="41"/>
  <c r="H6334" i="41"/>
  <c r="H5498" i="41"/>
  <c r="H6973" i="41"/>
  <c r="H9903" i="41"/>
  <c r="H10135" i="41"/>
  <c r="H10685" i="41"/>
  <c r="H3815" i="41"/>
  <c r="H5094" i="41"/>
  <c r="H6207" i="41"/>
  <c r="H10879" i="41"/>
  <c r="H4994" i="41"/>
  <c r="H10826" i="41"/>
  <c r="H8850" i="41"/>
  <c r="H10061" i="41"/>
  <c r="H3842" i="41"/>
  <c r="H9524" i="41"/>
  <c r="H9007" i="41"/>
  <c r="H7145" i="41"/>
  <c r="H7524" i="41"/>
  <c r="H6216" i="41"/>
  <c r="H9129" i="41"/>
  <c r="H10284" i="41"/>
  <c r="H8480" i="41"/>
  <c r="H6526" i="41"/>
  <c r="H7942" i="41"/>
  <c r="H8213" i="41"/>
  <c r="H10162" i="41"/>
  <c r="H5096" i="41"/>
  <c r="H6077" i="41"/>
  <c r="H4297" i="41"/>
  <c r="H8050" i="41"/>
  <c r="H10354" i="41"/>
  <c r="H6994" i="41"/>
  <c r="H8998" i="41"/>
  <c r="H5551" i="41"/>
  <c r="H9317" i="41"/>
  <c r="H10774" i="41"/>
  <c r="H5863" i="41"/>
  <c r="H6369" i="41"/>
  <c r="H10443" i="41"/>
  <c r="H9351" i="41"/>
  <c r="H7967" i="41"/>
  <c r="H8545" i="41"/>
  <c r="H4497" i="41"/>
  <c r="H9448" i="41"/>
  <c r="H9721" i="41"/>
  <c r="H9157" i="41"/>
  <c r="H8104" i="41"/>
  <c r="H4386" i="41"/>
  <c r="H5071" i="41"/>
  <c r="H5658" i="41"/>
  <c r="H6370" i="41"/>
  <c r="H10546" i="41"/>
  <c r="H10120" i="41"/>
  <c r="H4146" i="41"/>
  <c r="H6489" i="41"/>
  <c r="H10323" i="41"/>
  <c r="H10298" i="41"/>
  <c r="H10165" i="41"/>
  <c r="H8414" i="41"/>
  <c r="H5114" i="41"/>
  <c r="H9021" i="41"/>
  <c r="H6780" i="41"/>
  <c r="H6102" i="41"/>
  <c r="H8288" i="41"/>
  <c r="H10531" i="41"/>
  <c r="H8787" i="41"/>
  <c r="H10364" i="41"/>
  <c r="H8045" i="41"/>
  <c r="H9556" i="41"/>
  <c r="H6621" i="41"/>
  <c r="H10457" i="41"/>
  <c r="H4250" i="41"/>
  <c r="H8914" i="41"/>
  <c r="H10583" i="41"/>
  <c r="H4808" i="41"/>
  <c r="H9137" i="41"/>
  <c r="H9764" i="41"/>
  <c r="H3955" i="41"/>
  <c r="H4650" i="41"/>
  <c r="H9025" i="41"/>
  <c r="H10210" i="41"/>
  <c r="H5235" i="41"/>
  <c r="H8475" i="41"/>
  <c r="H7725" i="41"/>
  <c r="H4132" i="41"/>
  <c r="H4616" i="41"/>
  <c r="H4391" i="41"/>
  <c r="H6675" i="41"/>
  <c r="H7771" i="41"/>
  <c r="H6331" i="41"/>
  <c r="H9884" i="41"/>
  <c r="H5072" i="41"/>
  <c r="H9279" i="41"/>
  <c r="H5311" i="41"/>
  <c r="H9232" i="41"/>
  <c r="H5539" i="41"/>
  <c r="H8338" i="41"/>
  <c r="H4138" i="41"/>
  <c r="H8728" i="41"/>
  <c r="H7715" i="41"/>
  <c r="H5904" i="41"/>
  <c r="H6229" i="41"/>
  <c r="H10107" i="41"/>
  <c r="H7937" i="41"/>
  <c r="H5698" i="41"/>
  <c r="H7067" i="41"/>
  <c r="H10723" i="41"/>
  <c r="H5992" i="41"/>
  <c r="H6458" i="41"/>
  <c r="H9751" i="41"/>
  <c r="H7601" i="41"/>
  <c r="H9105" i="41"/>
  <c r="H8515" i="41"/>
  <c r="H4227" i="41"/>
  <c r="H4963" i="41"/>
  <c r="H8629" i="41"/>
  <c r="H9376" i="41"/>
  <c r="H10350" i="41"/>
  <c r="H6712" i="41"/>
  <c r="H10930" i="41"/>
  <c r="H7261" i="41"/>
  <c r="H5979" i="41"/>
  <c r="H8756" i="41"/>
  <c r="H4204" i="41"/>
  <c r="H4604" i="41"/>
  <c r="H10387" i="41"/>
  <c r="H8333" i="41"/>
  <c r="H4306" i="41"/>
  <c r="H8617" i="41"/>
  <c r="H8718" i="41"/>
  <c r="H4489" i="41"/>
  <c r="H6527" i="41"/>
  <c r="H7615" i="41"/>
  <c r="H10739" i="41"/>
  <c r="H8912" i="41"/>
  <c r="H8385" i="41"/>
  <c r="H5161" i="41"/>
  <c r="H8174" i="41"/>
  <c r="H10556" i="41"/>
  <c r="H9581" i="41"/>
  <c r="H5204" i="41"/>
  <c r="H6821" i="41"/>
  <c r="H8392" i="41"/>
  <c r="H10428" i="41"/>
  <c r="H4195" i="41"/>
  <c r="H8116" i="41"/>
  <c r="H6451" i="41"/>
  <c r="H5783" i="41"/>
  <c r="H8016" i="41"/>
  <c r="H4282" i="41"/>
  <c r="H3941" i="41"/>
  <c r="H10396" i="41"/>
  <c r="H8266" i="41"/>
  <c r="H7892" i="41"/>
  <c r="H3849" i="41"/>
  <c r="H8740" i="41"/>
  <c r="H4455" i="41"/>
  <c r="H5972" i="41"/>
  <c r="H5296" i="41"/>
  <c r="H6065" i="41"/>
  <c r="H5691" i="41"/>
  <c r="H7692" i="41"/>
  <c r="H9183" i="41"/>
  <c r="H4830" i="41"/>
  <c r="H3882" i="41"/>
  <c r="H7091" i="41"/>
  <c r="H6471" i="41"/>
  <c r="H7657" i="41"/>
  <c r="H4158" i="41"/>
  <c r="H4301" i="41"/>
  <c r="H7829" i="41"/>
  <c r="H4450" i="41"/>
  <c r="H9708" i="41"/>
  <c r="H4840" i="41"/>
  <c r="H10203" i="41"/>
  <c r="H8665" i="41"/>
  <c r="H10014" i="41"/>
  <c r="H10016" i="41"/>
  <c r="H3931" i="41"/>
  <c r="H6345" i="41"/>
  <c r="H7108" i="41"/>
  <c r="H8775" i="41"/>
  <c r="H4435" i="41"/>
  <c r="H4105" i="41"/>
  <c r="H8922" i="41"/>
  <c r="H5256" i="41"/>
  <c r="H11135" i="41"/>
  <c r="H4128" i="41"/>
  <c r="R29" i="29" s="1"/>
  <c r="S29" i="29" s="1"/>
  <c r="H8845" i="41"/>
  <c r="H9036" i="41"/>
  <c r="H4037" i="41"/>
  <c r="H8730" i="41"/>
  <c r="H9973" i="41"/>
  <c r="H3877" i="41"/>
  <c r="H5247" i="41"/>
  <c r="H11053" i="41"/>
  <c r="H6918" i="41"/>
  <c r="H3861" i="41"/>
  <c r="H4458" i="41"/>
  <c r="H10904" i="41"/>
  <c r="H5849" i="41"/>
  <c r="H7107" i="41"/>
  <c r="H9687" i="41"/>
  <c r="H9033" i="41"/>
  <c r="H8831" i="41"/>
  <c r="H9026" i="41"/>
  <c r="H7999" i="41"/>
  <c r="H9501" i="41"/>
  <c r="H8148" i="41"/>
  <c r="H10887" i="41"/>
  <c r="H7489" i="41"/>
  <c r="H5299" i="41"/>
  <c r="H8135" i="41"/>
  <c r="H6381" i="41"/>
  <c r="H5606" i="41"/>
  <c r="H4882" i="41"/>
  <c r="H10807" i="41"/>
  <c r="H4063" i="41"/>
  <c r="H10259" i="41"/>
  <c r="H7402" i="41"/>
  <c r="H4236" i="41"/>
  <c r="H9801" i="41"/>
  <c r="H7642" i="41"/>
  <c r="H3924" i="41"/>
  <c r="H9615" i="41"/>
  <c r="H6146" i="41"/>
  <c r="H9363" i="41"/>
  <c r="H5415" i="41"/>
  <c r="H9562" i="41"/>
  <c r="H3881" i="41"/>
  <c r="H7074" i="41"/>
  <c r="H6585" i="41"/>
  <c r="H5814" i="41"/>
  <c r="H4867" i="41"/>
  <c r="H10146" i="41"/>
  <c r="H10352" i="41"/>
  <c r="H6025" i="41"/>
  <c r="H9798" i="41"/>
  <c r="H5517" i="41"/>
  <c r="H6337" i="41"/>
  <c r="H8366" i="41"/>
  <c r="H7915" i="41"/>
  <c r="H10817" i="41"/>
  <c r="H9178" i="41"/>
  <c r="H4220" i="41"/>
  <c r="H8552" i="41"/>
  <c r="H10205" i="41"/>
  <c r="H9431" i="41"/>
  <c r="H9760" i="41"/>
  <c r="H4572" i="41"/>
  <c r="H8086" i="41"/>
  <c r="H8047" i="41"/>
  <c r="H9697" i="41"/>
  <c r="H10882" i="41"/>
  <c r="H9472" i="41"/>
  <c r="H8820" i="41"/>
  <c r="H6161" i="41"/>
  <c r="H6447" i="41"/>
  <c r="H7179" i="41"/>
  <c r="H6747" i="41"/>
  <c r="H6754" i="41"/>
  <c r="H10402" i="41"/>
  <c r="H7070" i="41"/>
  <c r="H10068" i="41"/>
  <c r="H7014" i="41"/>
  <c r="H4665" i="41"/>
  <c r="H4680" i="41"/>
  <c r="H10132" i="41"/>
  <c r="H10713" i="41"/>
  <c r="H9838" i="41"/>
  <c r="H5087" i="41"/>
  <c r="H8633" i="41"/>
  <c r="H7578" i="41"/>
  <c r="H4231" i="41"/>
  <c r="H5518" i="41"/>
  <c r="H10523" i="41"/>
  <c r="H5118" i="41"/>
  <c r="H5278" i="41"/>
  <c r="H4906" i="41"/>
  <c r="H6865" i="41"/>
  <c r="H4157" i="41"/>
  <c r="H9985" i="41"/>
  <c r="H7205" i="41"/>
  <c r="H5964" i="41"/>
  <c r="H5633" i="41"/>
  <c r="H6987" i="41"/>
  <c r="H5545" i="41"/>
  <c r="H6111" i="41"/>
  <c r="H9904" i="41"/>
  <c r="H8198" i="41"/>
  <c r="H6248" i="41"/>
  <c r="H8607" i="41"/>
  <c r="H6922" i="41"/>
  <c r="H4648" i="41"/>
  <c r="H7677" i="41"/>
  <c r="H4951" i="41"/>
  <c r="H8963" i="41"/>
  <c r="H4991" i="41"/>
  <c r="H7032" i="41"/>
  <c r="H6914" i="41"/>
  <c r="H8303" i="41"/>
  <c r="H9593" i="41"/>
  <c r="H9433" i="41"/>
  <c r="H5044" i="41"/>
  <c r="H10209" i="41"/>
  <c r="H8117" i="41"/>
  <c r="H3844" i="41"/>
  <c r="H8694" i="41"/>
  <c r="H6365" i="41"/>
  <c r="H7051" i="41"/>
  <c r="H7326" i="41"/>
  <c r="H10038" i="41"/>
  <c r="H4728" i="41"/>
  <c r="H4653" i="41"/>
  <c r="H10326" i="41"/>
  <c r="H3986" i="41"/>
  <c r="H3826" i="41"/>
  <c r="H4144" i="41"/>
  <c r="H10806" i="41"/>
  <c r="H5844" i="41"/>
  <c r="H7473" i="41"/>
  <c r="H6700" i="41"/>
  <c r="H8600" i="41"/>
  <c r="H4427" i="41"/>
  <c r="H5900" i="41"/>
  <c r="H7971" i="41"/>
  <c r="H6209" i="41"/>
  <c r="H10391" i="41"/>
  <c r="H11108" i="41"/>
  <c r="H9191" i="41"/>
  <c r="H5055" i="41"/>
  <c r="H9276" i="41"/>
  <c r="H4135" i="41"/>
  <c r="H7633" i="41"/>
  <c r="H8430" i="41"/>
  <c r="H11002" i="41"/>
  <c r="H8631" i="41"/>
  <c r="H8018" i="41"/>
  <c r="H7529" i="41"/>
  <c r="H6524" i="41"/>
  <c r="H10249" i="41"/>
  <c r="H6112" i="41"/>
  <c r="H8163" i="41"/>
  <c r="H9988" i="41"/>
  <c r="H5153" i="41"/>
  <c r="H7391" i="41"/>
  <c r="H6199" i="41"/>
  <c r="H5328" i="41"/>
  <c r="H4655" i="41"/>
  <c r="H7413" i="41"/>
  <c r="H7712" i="41"/>
  <c r="H5693" i="41"/>
  <c r="H8693" i="41"/>
  <c r="H7497" i="41"/>
  <c r="H6124" i="41"/>
  <c r="H10093" i="41"/>
  <c r="H4062" i="41"/>
  <c r="R15" i="29" s="1"/>
  <c r="S15" i="29" s="1"/>
  <c r="H9523" i="41"/>
  <c r="H10469" i="41"/>
  <c r="H3945" i="41"/>
  <c r="H10384" i="41"/>
  <c r="H7530" i="41"/>
  <c r="H9319" i="41"/>
  <c r="H7103" i="41"/>
  <c r="H5481" i="41"/>
  <c r="H5719" i="41"/>
  <c r="H6342" i="41"/>
  <c r="H3850" i="41"/>
  <c r="H6891" i="41"/>
  <c r="H9545" i="41"/>
  <c r="H9039" i="41"/>
  <c r="H5916" i="41"/>
  <c r="H3917" i="41"/>
  <c r="H8358" i="41"/>
  <c r="H5976" i="41"/>
  <c r="H7194" i="41"/>
  <c r="H8322" i="41"/>
  <c r="H7945" i="41"/>
  <c r="H5259" i="41"/>
  <c r="H9925" i="41"/>
  <c r="H9408" i="41"/>
  <c r="H7024" i="41"/>
  <c r="H5304" i="41"/>
  <c r="H6041" i="41"/>
  <c r="H7214" i="41"/>
  <c r="H4857" i="41"/>
  <c r="H7900" i="41"/>
  <c r="H3942" i="41"/>
  <c r="H8705" i="41"/>
  <c r="H8700" i="41"/>
  <c r="H7834" i="41"/>
  <c r="H5547" i="41"/>
  <c r="H7339" i="41"/>
  <c r="H5406" i="41"/>
  <c r="H5493" i="41"/>
  <c r="H5550" i="41"/>
  <c r="H6961" i="41"/>
  <c r="H7439" i="41"/>
  <c r="H10880" i="41"/>
  <c r="H6867" i="41"/>
  <c r="H8195" i="41"/>
  <c r="H6429" i="41"/>
  <c r="H10616" i="41"/>
  <c r="H4968" i="41"/>
  <c r="H7724" i="41"/>
  <c r="H7850" i="41"/>
  <c r="H5049" i="41"/>
  <c r="H6155" i="41"/>
  <c r="H3933" i="41"/>
  <c r="H6614" i="41"/>
  <c r="H8009" i="41"/>
  <c r="H5608" i="41"/>
  <c r="H10998" i="41"/>
  <c r="H8615" i="41"/>
  <c r="H6333" i="41"/>
  <c r="H4089" i="41"/>
  <c r="H6879" i="41"/>
  <c r="H5215" i="41"/>
  <c r="H4203" i="41"/>
  <c r="H5127" i="41"/>
  <c r="H10213" i="41"/>
  <c r="H10496" i="41"/>
  <c r="H6834" i="41"/>
  <c r="H6114" i="41"/>
  <c r="H8852" i="41"/>
  <c r="H10919" i="41"/>
  <c r="H6192" i="41"/>
  <c r="H5645" i="41"/>
  <c r="H6411" i="41"/>
  <c r="H10611" i="41"/>
  <c r="H9057" i="41"/>
  <c r="H8783" i="41"/>
  <c r="H4179" i="41"/>
  <c r="H5218" i="41"/>
  <c r="H6642" i="41"/>
  <c r="H10059" i="41"/>
  <c r="H7324" i="41"/>
  <c r="H10302" i="41"/>
  <c r="H5967" i="41"/>
  <c r="H4538" i="41"/>
  <c r="H4783" i="41"/>
  <c r="H10057" i="41"/>
  <c r="H10884" i="41"/>
  <c r="H8924" i="41"/>
  <c r="H9287" i="41"/>
  <c r="H9699" i="41"/>
  <c r="H6559" i="41"/>
  <c r="H10520" i="41"/>
  <c r="H6054" i="41"/>
  <c r="H9002" i="41"/>
  <c r="H9211" i="41"/>
  <c r="H10117" i="41"/>
  <c r="H4474" i="41"/>
  <c r="H10033" i="41"/>
  <c r="H6402" i="41"/>
  <c r="H5270" i="41"/>
  <c r="H7783" i="41"/>
  <c r="H4212" i="41"/>
  <c r="H8420" i="41"/>
  <c r="H10026" i="41"/>
  <c r="H8859" i="41"/>
  <c r="H9758" i="41"/>
  <c r="H6647" i="41"/>
  <c r="H6763" i="41"/>
  <c r="H4131" i="41"/>
  <c r="H10186" i="41"/>
  <c r="H4631" i="41"/>
  <c r="H7245" i="41"/>
  <c r="H4672" i="41"/>
  <c r="H10682" i="41"/>
  <c r="H6424" i="41"/>
  <c r="H10665" i="41"/>
  <c r="H10343" i="41"/>
  <c r="H9920" i="41"/>
  <c r="H9861" i="41"/>
  <c r="H6664" i="41"/>
  <c r="H10238" i="41"/>
  <c r="H7096" i="41"/>
  <c r="H7209" i="41"/>
  <c r="H10977" i="41"/>
  <c r="H5263" i="41"/>
  <c r="H9512" i="41"/>
  <c r="H10307" i="41"/>
  <c r="H6757" i="41"/>
  <c r="H5573" i="41"/>
  <c r="H9890" i="41"/>
  <c r="H8776" i="41"/>
  <c r="H4654" i="41"/>
  <c r="H7840" i="41"/>
  <c r="H7029" i="41"/>
  <c r="H8417" i="41"/>
  <c r="H9892" i="41"/>
  <c r="H9692" i="41"/>
  <c r="H5057" i="41"/>
  <c r="H5575" i="41"/>
  <c r="H8856" i="41"/>
  <c r="H5294" i="41"/>
  <c r="H4186" i="41"/>
  <c r="H9594" i="41"/>
  <c r="H10156" i="41"/>
  <c r="H11028" i="41"/>
  <c r="H4643" i="41"/>
  <c r="H4641" i="41"/>
  <c r="H9356" i="41"/>
  <c r="H4081" i="41"/>
  <c r="H10982" i="41"/>
  <c r="H5928" i="41"/>
  <c r="H9757" i="41"/>
  <c r="H7940" i="41"/>
  <c r="H9060" i="41"/>
  <c r="H4003" i="41"/>
  <c r="H5194" i="41"/>
  <c r="H6191" i="41"/>
  <c r="H8722" i="41"/>
  <c r="H10964" i="41"/>
  <c r="H4593" i="41"/>
  <c r="H9887" i="41"/>
  <c r="H9218" i="41"/>
  <c r="H5701" i="41"/>
  <c r="H7196" i="41"/>
  <c r="H5672" i="41"/>
  <c r="H6394" i="41"/>
  <c r="H5648" i="41"/>
  <c r="H9428" i="41"/>
  <c r="H10047" i="41"/>
  <c r="H9221" i="41"/>
  <c r="H7973" i="41"/>
  <c r="H8994" i="41"/>
  <c r="H11055" i="41"/>
  <c r="H10198" i="41"/>
  <c r="H4901" i="41"/>
  <c r="H8593" i="41"/>
  <c r="H9620" i="41"/>
  <c r="H9587" i="41"/>
  <c r="H4244" i="41"/>
  <c r="H9034" i="41"/>
  <c r="H8566" i="41"/>
  <c r="H5968" i="41"/>
  <c r="H8555" i="41"/>
  <c r="H5136" i="41"/>
  <c r="H8903" i="41"/>
  <c r="H8053" i="41"/>
  <c r="H10822" i="41"/>
  <c r="H6742" i="41"/>
  <c r="H9628" i="41"/>
  <c r="H11074" i="41"/>
  <c r="H10509" i="41"/>
  <c r="H10719" i="41"/>
  <c r="H6897" i="41"/>
  <c r="H9604" i="41"/>
  <c r="H6094" i="41"/>
  <c r="H4296" i="41"/>
  <c r="H10100" i="41"/>
  <c r="H4784" i="41"/>
  <c r="H10420" i="41"/>
  <c r="H8857" i="41"/>
  <c r="H9980" i="41"/>
  <c r="H7728" i="41"/>
  <c r="H7885" i="41"/>
  <c r="H8800" i="41"/>
  <c r="H10256" i="41"/>
  <c r="H7276" i="41"/>
  <c r="H5713" i="41"/>
  <c r="H10366" i="41"/>
  <c r="H9841" i="41"/>
  <c r="H6081" i="41"/>
  <c r="H10721" i="41"/>
  <c r="H7514" i="41"/>
  <c r="H5788" i="41"/>
  <c r="H10928" i="41"/>
  <c r="H7837" i="41"/>
  <c r="H4473" i="41"/>
  <c r="H9921" i="41"/>
  <c r="H6574" i="41"/>
  <c r="H3856" i="41"/>
  <c r="H8913" i="41"/>
  <c r="H10769" i="41"/>
  <c r="H9365" i="41"/>
  <c r="H4119" i="41"/>
  <c r="H6428" i="41"/>
  <c r="H8075" i="41"/>
  <c r="H8870" i="41"/>
  <c r="H7174" i="41"/>
  <c r="H3919" i="41"/>
  <c r="H8961" i="41"/>
  <c r="H8720" i="41"/>
  <c r="H6516" i="41"/>
  <c r="H4667" i="41"/>
  <c r="H4570" i="41"/>
  <c r="H8372" i="41"/>
  <c r="H10262" i="41"/>
  <c r="H5102" i="41"/>
  <c r="H9225" i="41"/>
  <c r="H10321" i="41"/>
  <c r="H9535" i="41"/>
  <c r="H5745" i="41"/>
  <c r="H4966" i="41"/>
  <c r="H5869" i="41"/>
  <c r="H7796" i="41"/>
  <c r="H8412" i="41"/>
  <c r="H5241" i="41"/>
  <c r="H3893" i="41"/>
  <c r="H6791" i="41"/>
  <c r="H10568" i="41"/>
  <c r="H7591" i="41"/>
  <c r="H8832" i="41"/>
  <c r="H8936" i="41"/>
  <c r="H8268" i="41"/>
  <c r="H10078" i="41"/>
  <c r="H8706" i="41"/>
  <c r="H4142" i="41"/>
  <c r="H7040" i="41"/>
  <c r="H6259" i="41"/>
  <c r="H7632" i="41"/>
  <c r="H5148" i="41"/>
  <c r="H7581" i="41"/>
  <c r="H3925" i="41"/>
  <c r="H7550" i="41"/>
  <c r="H6836" i="41"/>
  <c r="H10711" i="41"/>
  <c r="H8932" i="41"/>
  <c r="H4868" i="41"/>
  <c r="H4415" i="41"/>
  <c r="H10856" i="41"/>
  <c r="H5683" i="41"/>
  <c r="H6854" i="41"/>
  <c r="H10933" i="41"/>
  <c r="H5188" i="41"/>
  <c r="H9354" i="41"/>
  <c r="H4304" i="41"/>
  <c r="H8428" i="41"/>
  <c r="H6812" i="41"/>
  <c r="H7584" i="41"/>
  <c r="H7859" i="41"/>
  <c r="H5641" i="41"/>
  <c r="H8460" i="41"/>
  <c r="H4589" i="41"/>
  <c r="H7853" i="41"/>
  <c r="H5549" i="41"/>
  <c r="H10043" i="41"/>
  <c r="H8150" i="41"/>
  <c r="H6608" i="41"/>
  <c r="H3819" i="41"/>
  <c r="H6740" i="41"/>
  <c r="H5731" i="41"/>
  <c r="H11052" i="41"/>
  <c r="H8059" i="41"/>
  <c r="H9603" i="41"/>
  <c r="H8638" i="41"/>
  <c r="H10647" i="41"/>
  <c r="H9629" i="41"/>
  <c r="H4504" i="41"/>
  <c r="H5083" i="41"/>
  <c r="H7785" i="41"/>
  <c r="H10995" i="41"/>
  <c r="H7093" i="41"/>
  <c r="H10096" i="41"/>
  <c r="H9112" i="41"/>
  <c r="H9873" i="41"/>
  <c r="H7976" i="41"/>
  <c r="H8682" i="41"/>
  <c r="H6475" i="41"/>
  <c r="H9713" i="41"/>
  <c r="H8249" i="41"/>
  <c r="H9772" i="41"/>
  <c r="H8327" i="41"/>
  <c r="H3980" i="41"/>
  <c r="H5321" i="41"/>
  <c r="H7590" i="41"/>
  <c r="H5715" i="41"/>
  <c r="H6960" i="41"/>
  <c r="H3952" i="41"/>
  <c r="H9979" i="41"/>
  <c r="H10871" i="41"/>
  <c r="H8110" i="41"/>
  <c r="H4900" i="41"/>
  <c r="H10542" i="41"/>
  <c r="H5277" i="41"/>
  <c r="H4199" i="41"/>
  <c r="H5384" i="41"/>
  <c r="H7593" i="41"/>
  <c r="H4902" i="41"/>
  <c r="H9080" i="41"/>
  <c r="H6043" i="41"/>
  <c r="H9152" i="41"/>
  <c r="H10267" i="41"/>
  <c r="H10275" i="41"/>
  <c r="H4024" i="41"/>
  <c r="H3912" i="41"/>
  <c r="H9078" i="41"/>
  <c r="H9116" i="41"/>
  <c r="H5210" i="41"/>
  <c r="H10314" i="41"/>
  <c r="H6611" i="41"/>
  <c r="H10637" i="41"/>
  <c r="H4849" i="41"/>
  <c r="H5730" i="41"/>
  <c r="H3974" i="41"/>
  <c r="H4853" i="41"/>
  <c r="H10656" i="41"/>
  <c r="H7663" i="41"/>
  <c r="H5564" i="41"/>
  <c r="H8029" i="41"/>
  <c r="H4974" i="41"/>
  <c r="H9554" i="41"/>
  <c r="H9483" i="41"/>
  <c r="H6968" i="41"/>
  <c r="H7981" i="41"/>
  <c r="H3901" i="41"/>
  <c r="H5491" i="41"/>
  <c r="H10356" i="41"/>
  <c r="H10265" i="41"/>
  <c r="H9429" i="41"/>
  <c r="H10178" i="41"/>
  <c r="H8757" i="41"/>
  <c r="H5792" i="41"/>
  <c r="H6691" i="41"/>
  <c r="H6319" i="41"/>
  <c r="H5356" i="41"/>
  <c r="H4468" i="41"/>
  <c r="H4379" i="41"/>
  <c r="H10805" i="41"/>
  <c r="H5728" i="41"/>
  <c r="H8676" i="41"/>
  <c r="H10123" i="41"/>
  <c r="H10482" i="41"/>
  <c r="H6846" i="41"/>
  <c r="H5689" i="41"/>
  <c r="H8193" i="41"/>
  <c r="H5157" i="41"/>
  <c r="H9770" i="41"/>
  <c r="H5563" i="41"/>
  <c r="H8274" i="41"/>
  <c r="H8349" i="41"/>
  <c r="H11128" i="41"/>
  <c r="H6906" i="41"/>
  <c r="H5411" i="41"/>
  <c r="H7320" i="41"/>
  <c r="H5375" i="41"/>
  <c r="H10448" i="41"/>
  <c r="H5791" i="41"/>
  <c r="H8357" i="41"/>
  <c r="AO13" i="29"/>
  <c r="AH5" i="29"/>
  <c r="AA27" i="29"/>
  <c r="K7" i="29"/>
  <c r="K48" i="29"/>
  <c r="K64" i="29" s="1"/>
  <c r="AA24" i="29"/>
  <c r="AA25" i="29"/>
  <c r="Z46" i="29"/>
  <c r="AA26" i="29"/>
  <c r="AA3" i="29"/>
  <c r="D128" i="3" s="1" a="1"/>
  <c r="D128" i="3" s="1"/>
  <c r="K70" i="29"/>
  <c r="K8" i="29"/>
  <c r="D39" i="3" s="1" a="1"/>
  <c r="D39" i="3" s="1"/>
  <c r="D46" i="3" s="1"/>
  <c r="AA31" i="39" s="1"/>
  <c r="K5" i="29"/>
  <c r="AA23" i="29"/>
  <c r="Z19" i="29"/>
  <c r="I19" i="29"/>
  <c r="J100" i="29"/>
  <c r="AF19" i="29"/>
  <c r="AH3" i="29"/>
  <c r="J19" i="29"/>
  <c r="AH4" i="29"/>
  <c r="AG19" i="29"/>
  <c r="K6" i="29"/>
  <c r="K69" i="29"/>
  <c r="Y46" i="29"/>
  <c r="F33" i="3"/>
  <c r="AA33" i="39"/>
  <c r="G122" i="3"/>
  <c r="G53" i="24"/>
  <c r="BG35" i="39" s="1"/>
  <c r="F122" i="3"/>
  <c r="F53" i="24"/>
  <c r="K100" i="29"/>
  <c r="D60" i="3" a="1"/>
  <c r="D60" i="3" s="1"/>
  <c r="D67" i="3" s="1"/>
  <c r="C42" i="1"/>
  <c r="I42" i="1" s="1"/>
  <c r="R37" i="29" l="1"/>
  <c r="S37" i="29" s="1"/>
  <c r="R19" i="29"/>
  <c r="S19" i="29" s="1"/>
  <c r="R23" i="29"/>
  <c r="S23" i="29" s="1"/>
  <c r="R16" i="29"/>
  <c r="S16" i="29" s="1"/>
  <c r="R22" i="29"/>
  <c r="S22" i="29" s="1"/>
  <c r="R17" i="29"/>
  <c r="S17" i="29" s="1"/>
  <c r="R35" i="29"/>
  <c r="S35" i="29" s="1"/>
  <c r="R46" i="29"/>
  <c r="S46" i="29" s="1"/>
  <c r="R48" i="29"/>
  <c r="S48" i="29" s="1"/>
  <c r="R42" i="29"/>
  <c r="S42" i="29" s="1"/>
  <c r="R12" i="29"/>
  <c r="S12" i="29" s="1"/>
  <c r="R20" i="29"/>
  <c r="S20" i="29" s="1"/>
  <c r="R43" i="29"/>
  <c r="S43" i="29" s="1"/>
  <c r="R32" i="29"/>
  <c r="S32" i="29" s="1"/>
  <c r="R39" i="29"/>
  <c r="S39" i="29" s="1"/>
  <c r="R11" i="29"/>
  <c r="S11" i="29" s="1"/>
  <c r="R9" i="29"/>
  <c r="S9" i="29" s="1"/>
  <c r="R34" i="29"/>
  <c r="S34" i="29" s="1"/>
  <c r="R10" i="29"/>
  <c r="S10" i="29" s="1"/>
  <c r="R13" i="29"/>
  <c r="S13" i="29" s="1"/>
  <c r="R45" i="29"/>
  <c r="S45" i="29" s="1"/>
  <c r="R31" i="29"/>
  <c r="S31" i="29" s="1"/>
  <c r="R44" i="29"/>
  <c r="S44" i="29" s="1"/>
  <c r="R41" i="29"/>
  <c r="S41" i="29" s="1"/>
  <c r="R30" i="29"/>
  <c r="S30" i="29" s="1"/>
  <c r="R36" i="29"/>
  <c r="S36" i="29" s="1"/>
  <c r="R49" i="29"/>
  <c r="S49" i="29" s="1"/>
  <c r="R21" i="29"/>
  <c r="S21" i="29" s="1"/>
  <c r="R28" i="29"/>
  <c r="S28" i="29" s="1"/>
  <c r="R40" i="29"/>
  <c r="S40" i="29" s="1"/>
  <c r="R33" i="29"/>
  <c r="S33" i="29" s="1"/>
  <c r="R24" i="29"/>
  <c r="S24" i="29" s="1"/>
  <c r="R14" i="29"/>
  <c r="S14" i="29" s="1"/>
  <c r="R47" i="29"/>
  <c r="S47" i="29" s="1"/>
  <c r="K25" i="29"/>
  <c r="K41" i="29" s="1"/>
  <c r="J41" i="29"/>
  <c r="AA47" i="39"/>
  <c r="AA48" i="39" s="1"/>
  <c r="D145" i="3"/>
  <c r="F133" i="3"/>
  <c r="F15" i="24"/>
  <c r="F19" i="24"/>
  <c r="F35" i="24"/>
  <c r="F14" i="24"/>
  <c r="F29" i="24"/>
  <c r="F17" i="24"/>
  <c r="F12" i="24"/>
  <c r="F28" i="24"/>
  <c r="F16" i="24"/>
  <c r="F30" i="24"/>
  <c r="F36" i="24"/>
  <c r="F25" i="24"/>
  <c r="F32" i="24"/>
  <c r="F11" i="24"/>
  <c r="F13" i="24"/>
  <c r="F20" i="24"/>
  <c r="F33" i="24"/>
  <c r="F27" i="24"/>
  <c r="F18" i="24"/>
  <c r="F34" i="24"/>
  <c r="F24" i="24"/>
  <c r="F21" i="24"/>
  <c r="F31" i="24"/>
  <c r="F23" i="24"/>
  <c r="F22" i="24"/>
  <c r="F37" i="24"/>
  <c r="F26" i="24"/>
  <c r="F10" i="24"/>
  <c r="F6" i="24"/>
  <c r="D8" i="3" a="1"/>
  <c r="D8" i="3" s="1"/>
  <c r="D19" i="3" s="1"/>
  <c r="F7" i="24"/>
  <c r="H7" i="24" s="1"/>
  <c r="F9" i="24"/>
  <c r="F8" i="24"/>
  <c r="J85" i="29"/>
  <c r="K19" i="29"/>
  <c r="AA46" i="29"/>
  <c r="AA19" i="29"/>
  <c r="D99" i="3" a="1"/>
  <c r="D99" i="3" s="1"/>
  <c r="K85" i="29"/>
  <c r="D148" i="3" a="1"/>
  <c r="D148" i="3" s="1"/>
  <c r="D160" i="3" s="1"/>
  <c r="AH19" i="29"/>
  <c r="AE41" i="29"/>
  <c r="AE38" i="29"/>
  <c r="AE37" i="29"/>
  <c r="AE40" i="29"/>
  <c r="AE30" i="29"/>
  <c r="AE39" i="29"/>
  <c r="F67" i="3"/>
  <c r="F80" i="3" s="1"/>
  <c r="D91" i="3"/>
  <c r="D80" i="3"/>
  <c r="AA30" i="39"/>
  <c r="F41" i="24"/>
  <c r="D178" i="3"/>
  <c r="F80" i="24" l="1"/>
  <c r="F79" i="24"/>
  <c r="D162" i="3"/>
  <c r="F162" i="3" s="1"/>
  <c r="H16" i="24"/>
  <c r="H27" i="24"/>
  <c r="H17" i="24"/>
  <c r="H10" i="24"/>
  <c r="H23" i="24"/>
  <c r="H25" i="24"/>
  <c r="H24" i="24"/>
  <c r="H12" i="24"/>
  <c r="H20" i="24"/>
  <c r="H13" i="24"/>
  <c r="H11" i="24"/>
  <c r="H19" i="24"/>
  <c r="H21" i="24"/>
  <c r="H18" i="24"/>
  <c r="H14" i="24"/>
  <c r="H26" i="24"/>
  <c r="H22" i="24"/>
  <c r="H15" i="24"/>
  <c r="H6" i="24"/>
  <c r="G109" i="3"/>
  <c r="G124" i="3" s="1"/>
  <c r="AA19" i="39"/>
  <c r="AA32" i="39" s="1"/>
  <c r="AA34" i="39" s="1"/>
  <c r="E88" i="3"/>
  <c r="E92" i="3" s="1"/>
  <c r="D90" i="3"/>
  <c r="D35" i="3"/>
  <c r="D84" i="3" s="1"/>
  <c r="F84" i="3" s="1"/>
  <c r="F19" i="3"/>
  <c r="F35" i="3" s="1"/>
  <c r="F38" i="24"/>
  <c r="H8" i="24"/>
  <c r="H9" i="24"/>
  <c r="AA50" i="39"/>
  <c r="D109" i="3"/>
  <c r="F178" i="3"/>
  <c r="F44" i="24"/>
  <c r="G80" i="24" l="1"/>
  <c r="F180" i="3"/>
  <c r="D180" i="3"/>
  <c r="E90" i="3"/>
  <c r="J3" i="24" s="1"/>
  <c r="E91" i="3"/>
  <c r="I3" i="24" s="1"/>
  <c r="F49" i="24"/>
  <c r="G49" i="24"/>
  <c r="D93" i="3"/>
  <c r="H38" i="24"/>
  <c r="F109" i="3"/>
  <c r="F124" i="3" s="1"/>
  <c r="D124" i="3"/>
  <c r="I43" i="24" l="1"/>
  <c r="I42" i="24"/>
  <c r="I15" i="24"/>
  <c r="I8" i="24"/>
  <c r="I27" i="24"/>
  <c r="I25" i="24"/>
  <c r="I19" i="24"/>
  <c r="I16" i="24"/>
  <c r="I9" i="24"/>
  <c r="I24" i="24"/>
  <c r="I21" i="24"/>
  <c r="I17" i="24"/>
  <c r="I12" i="24"/>
  <c r="I18" i="24"/>
  <c r="I20" i="24"/>
  <c r="I6" i="24"/>
  <c r="I14" i="24"/>
  <c r="I41" i="24"/>
  <c r="I13" i="24"/>
  <c r="I10" i="24"/>
  <c r="I26" i="24"/>
  <c r="I7" i="24"/>
  <c r="I11" i="24"/>
  <c r="I23" i="24"/>
  <c r="I22" i="24"/>
  <c r="J43" i="24"/>
  <c r="K43" i="24" s="1"/>
  <c r="J42" i="24"/>
  <c r="K42" i="24" s="1"/>
  <c r="J6" i="24"/>
  <c r="J14" i="24"/>
  <c r="K14" i="24" s="1"/>
  <c r="J16" i="24"/>
  <c r="K16" i="24" s="1"/>
  <c r="J22" i="24"/>
  <c r="K22" i="24" s="1"/>
  <c r="F50" i="24"/>
  <c r="F51" i="24" s="1"/>
  <c r="G50" i="24"/>
  <c r="BG22" i="39" s="1"/>
  <c r="BG23" i="39" s="1"/>
  <c r="J25" i="24"/>
  <c r="K25" i="24" s="1"/>
  <c r="J15" i="24"/>
  <c r="K15" i="24" s="1"/>
  <c r="J8" i="24"/>
  <c r="J17" i="24"/>
  <c r="K17" i="24" s="1"/>
  <c r="J19" i="24"/>
  <c r="K19" i="24" s="1"/>
  <c r="J9" i="24"/>
  <c r="J26" i="24"/>
  <c r="K26" i="24" s="1"/>
  <c r="J10" i="24"/>
  <c r="J12" i="24"/>
  <c r="K12" i="24" s="1"/>
  <c r="J7" i="24"/>
  <c r="J21" i="24"/>
  <c r="K21" i="24" s="1"/>
  <c r="J23" i="24"/>
  <c r="K23" i="24" s="1"/>
  <c r="J20" i="24"/>
  <c r="K20" i="24" s="1"/>
  <c r="J27" i="24"/>
  <c r="K27" i="24" s="1"/>
  <c r="J18" i="24"/>
  <c r="K18" i="24" s="1"/>
  <c r="J13" i="24"/>
  <c r="K13" i="24" s="1"/>
  <c r="J41" i="24"/>
  <c r="J24" i="24"/>
  <c r="K24" i="24" s="1"/>
  <c r="J11" i="24"/>
  <c r="E93" i="3"/>
  <c r="F56" i="24" l="1"/>
  <c r="G56" i="24"/>
  <c r="I44" i="24"/>
  <c r="I38" i="24"/>
  <c r="AE23" i="29"/>
  <c r="K6" i="24"/>
  <c r="F54" i="24"/>
  <c r="J38" i="24"/>
  <c r="G54" i="24"/>
  <c r="AE24" i="29"/>
  <c r="K7" i="24"/>
  <c r="G51" i="24"/>
  <c r="K10" i="24"/>
  <c r="AE27" i="29"/>
  <c r="K11" i="24"/>
  <c r="AE28" i="29"/>
  <c r="BG27" i="39" s="1"/>
  <c r="AE26" i="29"/>
  <c r="K9" i="24"/>
  <c r="AE25" i="29"/>
  <c r="F75" i="24" s="1"/>
  <c r="K8" i="24"/>
  <c r="J44" i="24"/>
  <c r="K41" i="24"/>
  <c r="K44" i="24" s="1"/>
  <c r="G57" i="24" l="1"/>
  <c r="G61" i="24" s="1"/>
  <c r="F66" i="24"/>
  <c r="G75" i="24"/>
  <c r="H75" i="24" s="1"/>
  <c r="F55" i="24"/>
  <c r="F57" i="24" s="1"/>
  <c r="F61" i="24" s="1"/>
  <c r="F65" i="24"/>
  <c r="F81" i="24" s="1"/>
  <c r="F82" i="24" s="1"/>
  <c r="BG31" i="39"/>
  <c r="G74" i="24"/>
  <c r="G76" i="24" s="1"/>
  <c r="K38" i="24"/>
  <c r="F74" i="24"/>
  <c r="AE46" i="29"/>
  <c r="BG28" i="39"/>
  <c r="G81" i="24" l="1"/>
  <c r="F67" i="24"/>
  <c r="F70" i="24"/>
  <c r="F71" i="24" s="1"/>
  <c r="BG33" i="39"/>
  <c r="BG37" i="39" s="1"/>
  <c r="BG38" i="39" s="1"/>
  <c r="BG45" i="39" s="1"/>
  <c r="BG49" i="39" s="1"/>
  <c r="F76" i="24"/>
  <c r="H74" i="24"/>
  <c r="H76" i="24" s="1"/>
  <c r="F83" i="24"/>
  <c r="G82" i="24"/>
  <c r="BG39" i="39" l="1"/>
  <c r="BG42" i="39" s="1"/>
  <c r="BG44" i="39"/>
  <c r="BB56" i="39" s="1"/>
  <c r="G83" i="24"/>
  <c r="E83" i="2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CLEMENTE RETAMOZO</author>
  </authors>
  <commentList>
    <comment ref="C4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Vence: 17/3/17
Presentada: 30/6/17
Pagada:06/7/17</t>
        </r>
      </text>
    </comment>
    <comment ref="D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Vence: 18/5/17
Presentada: 
Pagada:
</t>
        </r>
      </text>
    </comment>
    <comment ref="E4" authorId="0" shapeId="0" xr:uid="{00000000-0006-0000-0000-000003000000}">
      <text>
        <r>
          <rPr>
            <sz val="9"/>
            <color indexed="81"/>
            <rFont val="Tahoma"/>
            <family val="2"/>
          </rPr>
          <t xml:space="preserve">Vence: 21/7/17
Presentada: 
Pagada:
</t>
        </r>
      </text>
    </comment>
    <comment ref="F4" authorId="0" shapeId="0" xr:uid="{00000000-0006-0000-0000-000004000000}">
      <text>
        <r>
          <rPr>
            <sz val="9"/>
            <color indexed="81"/>
            <rFont val="Tahoma"/>
            <family val="2"/>
          </rPr>
          <t xml:space="preserve">Vence: 21/7/17
Presentada: 
Pagada:
</t>
        </r>
      </text>
    </comment>
    <comment ref="G4" authorId="0" shapeId="0" xr:uid="{00000000-0006-0000-0000-000005000000}">
      <text>
        <r>
          <rPr>
            <sz val="9"/>
            <color indexed="81"/>
            <rFont val="Tahoma"/>
            <family val="2"/>
          </rPr>
          <t xml:space="preserve">Vence: 21/7/17
Presentada: 
Pagada:
</t>
        </r>
      </text>
    </comment>
    <comment ref="H4" authorId="0" shapeId="0" xr:uid="{00000000-0006-0000-0000-000006000000}">
      <text>
        <r>
          <rPr>
            <sz val="9"/>
            <color indexed="81"/>
            <rFont val="Tahoma"/>
            <family val="2"/>
          </rPr>
          <t xml:space="preserve">Vence: 21/7/17
Presentada: 
Pagada: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<sst xmlns="http://schemas.openxmlformats.org/spreadsheetml/2006/main" count="24976" uniqueCount="2468">
  <si>
    <t>INGRESOS</t>
  </si>
  <si>
    <t>AIU OPERACIONES GRAVADAS</t>
  </si>
  <si>
    <t>DEV. EN VENTAS</t>
  </si>
  <si>
    <t>BIENES A LA TARIFA GENERAL</t>
  </si>
  <si>
    <t>SERVICIOS A LA TARIFA GENERAL</t>
  </si>
  <si>
    <t>BIENES Y SERVICIOS EXCLUIDOS, EXCENTOS</t>
  </si>
  <si>
    <t>TOTAL COMPRAS</t>
  </si>
  <si>
    <t>IVA GENERADO</t>
  </si>
  <si>
    <t>SOBRE AIU</t>
  </si>
  <si>
    <t>TOTAL IVA GENERADO</t>
  </si>
  <si>
    <t>IVA X DEV. EN VENTAS</t>
  </si>
  <si>
    <t>TOTAL IVA DESCONTABLE</t>
  </si>
  <si>
    <t>SALDO A PAGAR</t>
  </si>
  <si>
    <t>TOTALES</t>
  </si>
  <si>
    <t>COMPRAS REALES REG EN WO</t>
  </si>
  <si>
    <t>IVA DESCONTABLES SOBRE COMPRAS REALES</t>
  </si>
  <si>
    <t>LIQUIDACION IVA  JCM SAS</t>
  </si>
  <si>
    <t>1ER BIMESTRE</t>
  </si>
  <si>
    <t>2DO BIMESTRE</t>
  </si>
  <si>
    <t>3ER BIMESTRE</t>
  </si>
  <si>
    <t>ING. GRAVADOS 19%</t>
  </si>
  <si>
    <t>ING. OPERACIONES EXCLUIDAS ( Transp)</t>
  </si>
  <si>
    <t>TOTAL  BRUTOS INGRESOS</t>
  </si>
  <si>
    <t>TOTAL INGRESOS NETOS</t>
  </si>
  <si>
    <t>4to BIMESTRE</t>
  </si>
  <si>
    <t>5to BIMESTRE</t>
  </si>
  <si>
    <t>6to BIMESTRE</t>
  </si>
  <si>
    <t>PERIODOS:</t>
  </si>
  <si>
    <t>0PERACIONES NO GRAVADAS</t>
  </si>
  <si>
    <t>BIENES A LA TARIFA DEL 5%</t>
  </si>
  <si>
    <t>No. RENGLON FORMULARIO 300</t>
  </si>
  <si>
    <t>A LA TARIFA DEL 5%</t>
  </si>
  <si>
    <t>IVA COMPRA BIENES GRAVADOS 5%</t>
  </si>
  <si>
    <t>IVA COMPRA BIENES GRAVADOS 19%</t>
  </si>
  <si>
    <t>IVA SERVICIOS GRAVADOS 5%</t>
  </si>
  <si>
    <t>IVA SERVICIOS GRAVADOS 19%</t>
  </si>
  <si>
    <t>SALDO A FAVOR DEL PERIODO</t>
  </si>
  <si>
    <t>SALDO A FAVOR DEL PERIODO ANT.</t>
  </si>
  <si>
    <t>RETENCION POR IVA QUE LE PRACTICARON</t>
  </si>
  <si>
    <t>SALDO A PAGAR IMPUESTO</t>
  </si>
  <si>
    <t>TOTAL SALDO A PAGAR POR ESTE PERIODO</t>
  </si>
  <si>
    <t>INTERESES MORATORIOS  (DE A )</t>
  </si>
  <si>
    <t>SANCION POR EXTEMPORANEIDAD 5%  ( )</t>
  </si>
  <si>
    <t>EXTEMPORANEIDAD (No. MESES)</t>
  </si>
  <si>
    <t>TOTAL SALDO A FAVOR POR ESTE PERIODO</t>
  </si>
  <si>
    <t>TOTAL COMPRAS REALES</t>
  </si>
  <si>
    <t>TOTAL FACTURAS DE COMPRAS A GESTIONAR</t>
  </si>
  <si>
    <t>TOTAL COMPRAS DEL PERIODO</t>
  </si>
  <si>
    <t>% COSTO / INGRESOS NETOS</t>
  </si>
  <si>
    <t>A LA TARIFA GENERAL 19%</t>
  </si>
  <si>
    <t>TOTAL</t>
  </si>
  <si>
    <t>CUENTA</t>
  </si>
  <si>
    <t>INGRESOS GRAVADOS</t>
  </si>
  <si>
    <t>INGRESOS EXCLUIDOS</t>
  </si>
  <si>
    <t>TOTAL INGRESOS NETOS DEL PERIODO</t>
  </si>
  <si>
    <t>IVA DESCONTABLE</t>
  </si>
  <si>
    <t>INGRESOS X VENTA DE ACTIVOS FIJOS</t>
  </si>
  <si>
    <t>SOBRANTES EN LIQUIDACION PRIVADA DE IMPUESTOS</t>
  </si>
  <si>
    <t>PROPORCIONALIDAD INGRESOS</t>
  </si>
  <si>
    <t>PROPORCIÓN</t>
  </si>
  <si>
    <t>LIQUIDACIÓN IVA</t>
  </si>
  <si>
    <t>TOTAL INGRESOS BRUTOS GRAVADOS</t>
  </si>
  <si>
    <t>DIF</t>
  </si>
  <si>
    <t>DIAN</t>
  </si>
  <si>
    <t>Tipo de documento</t>
  </si>
  <si>
    <t>Folio</t>
  </si>
  <si>
    <t>Prefijo</t>
  </si>
  <si>
    <t>Divisa</t>
  </si>
  <si>
    <t>Forma de Pago</t>
  </si>
  <si>
    <t>Medio de Pago</t>
  </si>
  <si>
    <t>Fecha Emisión</t>
  </si>
  <si>
    <t>Fecha Recepción</t>
  </si>
  <si>
    <t>NIT Emisor</t>
  </si>
  <si>
    <t>Nombre Emisor</t>
  </si>
  <si>
    <t>NIT Receptor</t>
  </si>
  <si>
    <t>Nombre Receptor</t>
  </si>
  <si>
    <t>IVA</t>
  </si>
  <si>
    <t>INC</t>
  </si>
  <si>
    <t>Timbre</t>
  </si>
  <si>
    <t>INC Bolsas</t>
  </si>
  <si>
    <t>IN Carbono</t>
  </si>
  <si>
    <t>IN Combustibles</t>
  </si>
  <si>
    <t>IC Datos</t>
  </si>
  <si>
    <t>ICL</t>
  </si>
  <si>
    <t>INPP</t>
  </si>
  <si>
    <t>IBUA</t>
  </si>
  <si>
    <t>ICUI</t>
  </si>
  <si>
    <t>Rete IVA</t>
  </si>
  <si>
    <t>Total</t>
  </si>
  <si>
    <t>Estado</t>
  </si>
  <si>
    <t>Grupo</t>
  </si>
  <si>
    <t>RETENCION DE IVA POR VENTA DE SERVICIOS</t>
  </si>
  <si>
    <t>IVAS DESCONTABLES</t>
  </si>
  <si>
    <t>VALOR IVA</t>
  </si>
  <si>
    <t>TARIFA</t>
  </si>
  <si>
    <t>BASE</t>
  </si>
  <si>
    <t>GASTO</t>
  </si>
  <si>
    <t>DECLARACIÓN</t>
  </si>
  <si>
    <t>PRORRATEO</t>
  </si>
  <si>
    <t>IVA GENERADO VENTAS</t>
  </si>
  <si>
    <t>DEVOLUCIONES EN COMPRAS</t>
  </si>
  <si>
    <t>DEVOLUCIONES VENTAS</t>
  </si>
  <si>
    <t>FORMATO DE PRORRATEO DE IVA DESCONTABLE  2025</t>
  </si>
  <si>
    <t>PERIODO:</t>
  </si>
  <si>
    <t>EMPRESA</t>
  </si>
  <si>
    <t>PERIODICIDAD</t>
  </si>
  <si>
    <t>PERIODICIDAD:</t>
  </si>
  <si>
    <t>Enero - Febrero</t>
  </si>
  <si>
    <t>1er Cuatrimestre (Ene-Abr)</t>
  </si>
  <si>
    <t>Marzo - Abril</t>
  </si>
  <si>
    <t>2do Cuatrimestre (May-Ago)</t>
  </si>
  <si>
    <t>Mayo - Junio</t>
  </si>
  <si>
    <t>3er Cuatrimestre (Sep-Dic)</t>
  </si>
  <si>
    <t>Julio - Agosto</t>
  </si>
  <si>
    <t>Septiembre - Octubre</t>
  </si>
  <si>
    <t>Noviembre - Diciembre</t>
  </si>
  <si>
    <t>BIMESTRAL</t>
  </si>
  <si>
    <t>CUATRIMESTRAL</t>
  </si>
  <si>
    <t>INGRESOS BP WO</t>
  </si>
  <si>
    <t>DÉBITOS</t>
  </si>
  <si>
    <t>CRÉDITOS</t>
  </si>
  <si>
    <t>CÓDIGO</t>
  </si>
  <si>
    <t>TIPO DE INGRESO</t>
  </si>
  <si>
    <t>GRAVADO</t>
  </si>
  <si>
    <t>NOGRAVADO</t>
  </si>
  <si>
    <t>BP</t>
  </si>
  <si>
    <t>ICA</t>
  </si>
  <si>
    <t>IC</t>
  </si>
  <si>
    <t>NO GRAVADO</t>
  </si>
  <si>
    <t>TIPO</t>
  </si>
  <si>
    <t>IVA GENERADO BP WO</t>
  </si>
  <si>
    <t>IVA BP</t>
  </si>
  <si>
    <t>IVA DIAN</t>
  </si>
  <si>
    <t>IVA %</t>
  </si>
  <si>
    <t>COSTOS Y GASTOS BP WO</t>
  </si>
  <si>
    <t>IVA DESCONTABLE BP WO</t>
  </si>
  <si>
    <t>IVA TRANSITORIO BP WO</t>
  </si>
  <si>
    <t>IVA TRANSITORIO</t>
  </si>
  <si>
    <t>TOTAL IVA TRANSITORIO</t>
  </si>
  <si>
    <t>DEVOLUCIONES VENTAS BP WO</t>
  </si>
  <si>
    <t>INGRESOS BRUTOS EXCLUIDOS</t>
  </si>
  <si>
    <t>DEVOLUCIONES GRAVADAS</t>
  </si>
  <si>
    <t>TOTAL INGRESOS NETOS GRAVADOS</t>
  </si>
  <si>
    <t>DEVOLUCIONES EXCLUIDAS</t>
  </si>
  <si>
    <t>TOTAL INGRESOS NETOS NO GRAVADOS, EXENTOS O EXCLUIDOS</t>
  </si>
  <si>
    <t>TOTAL IVA DESCONTABLE Y TRANSITORIO</t>
  </si>
  <si>
    <t>AMBOS</t>
  </si>
  <si>
    <t>TIPO IVA</t>
  </si>
  <si>
    <t>USAR</t>
  </si>
  <si>
    <t>FACT: VALOR BRUTO</t>
  </si>
  <si>
    <t>RETENCIÓN (CONCEPTO Y TARIFA%)</t>
  </si>
  <si>
    <t>AHORRO IVA</t>
  </si>
  <si>
    <t>PROYECTADO</t>
  </si>
  <si>
    <t>TOTAL FATC NETO</t>
  </si>
  <si>
    <t>DEVOLUCIONES EN VENTAS</t>
  </si>
  <si>
    <t>TARIFA IVA</t>
  </si>
  <si>
    <t>IVA DESEADO A PAGAR</t>
  </si>
  <si>
    <t>IVA A PAGAR</t>
  </si>
  <si>
    <t>COMISIÓN</t>
  </si>
  <si>
    <t>% COMISIÓN</t>
  </si>
  <si>
    <t>BASE DESCT</t>
  </si>
  <si>
    <t>IVA DESCONTABLE FACT PRORRATEADO</t>
  </si>
  <si>
    <t>TOTAL IVA DESCONTABLE DEC.</t>
  </si>
  <si>
    <t>WO</t>
  </si>
  <si>
    <t>DEVOLUCIONES EN COMPRA BP WO</t>
  </si>
  <si>
    <t>IVA DEVOLUCIONES EN VENTAS BP WO</t>
  </si>
  <si>
    <t>IVA POR DEVOLUCIONES EN COMPRAS</t>
  </si>
  <si>
    <t>TOTAL IVA DEV. COMPRAS</t>
  </si>
  <si>
    <t>TOTAL IVA DESCONTABLE BRUTO</t>
  </si>
  <si>
    <t>TOTAL IVA DESCONTABLE NETO</t>
  </si>
  <si>
    <t>IVA DESCONTABLE Y TRANSITORIO</t>
  </si>
  <si>
    <t>TOTAL IVA DEVOLUCIONES EN VENTAS</t>
  </si>
  <si>
    <t>TOTAL IVA GENERADO BRUTO</t>
  </si>
  <si>
    <t>TOTAL DEVOLUCIONES GRAVADAS</t>
  </si>
  <si>
    <t>Rete Renta</t>
  </si>
  <si>
    <t>Rete ICA</t>
  </si>
  <si>
    <t>N/A</t>
  </si>
  <si>
    <t>FACT</t>
  </si>
  <si>
    <t>TOTAL IVA GEN</t>
  </si>
  <si>
    <t>TOTAL INGRESOS BRUTOS PARA PRORRATEO</t>
  </si>
  <si>
    <t xml:space="preserve">Declaración del Impuesto sobre las Ventas - IVA </t>
  </si>
  <si>
    <t>Privada</t>
  </si>
  <si>
    <t>1. año</t>
  </si>
  <si>
    <t>4. Número de formularo</t>
  </si>
  <si>
    <t>Datos del declarante</t>
  </si>
  <si>
    <t>5. Número de Identificaciín Tributaria (NIT)</t>
  </si>
  <si>
    <t>6. DV</t>
  </si>
  <si>
    <t>7. Primer apellido</t>
  </si>
  <si>
    <t xml:space="preserve">8. Segundo apellido </t>
  </si>
  <si>
    <t>9. Primer nombre</t>
  </si>
  <si>
    <t xml:space="preserve">10. Otros nombres </t>
  </si>
  <si>
    <t>11. Razón social</t>
  </si>
  <si>
    <t>12. Cod Direccion seccional</t>
  </si>
  <si>
    <t>24. Periodicidad de la declaración, Marque "x".</t>
  </si>
  <si>
    <t>Bimestral</t>
  </si>
  <si>
    <t>Cuatrimestral</t>
  </si>
  <si>
    <t xml:space="preserve">Si es una corrección indique: </t>
  </si>
  <si>
    <t>25.Código</t>
  </si>
  <si>
    <t>26. No. Formulario anterior</t>
  </si>
  <si>
    <t>Ingresos</t>
  </si>
  <si>
    <t>Por operaciones gravadas al 5%</t>
  </si>
  <si>
    <t>Liquidación privada (Continuación)</t>
  </si>
  <si>
    <t>Impuesto generado</t>
  </si>
  <si>
    <t xml:space="preserve">En venta cerveza de producción
nacional o importada </t>
  </si>
  <si>
    <t>Por operaciones gravadas a la tarifa general</t>
  </si>
  <si>
    <t>En venta de gaseosas y similares</t>
  </si>
  <si>
    <t>A.I.U por operaciones gravadas (Base Gravable especial)</t>
  </si>
  <si>
    <t>En venta de licores, aperitivos, vinos y similares 5%</t>
  </si>
  <si>
    <t>Por exportacion de bienes</t>
  </si>
  <si>
    <t>En retiro de inventario para activos fijos, consumo, muestras gratis o donaciones</t>
  </si>
  <si>
    <t>Por exportacion de servicios</t>
  </si>
  <si>
    <t>IVA recuperado en devoluciones en compras anuladas, rescindidas o resueltas</t>
  </si>
  <si>
    <t>Por ventas a sociedades de comercializacion internacional</t>
  </si>
  <si>
    <t>Total impuesto generado por operaciones gravadas (Sume 58 a 66)</t>
  </si>
  <si>
    <t>Por ventas a zonas francas</t>
  </si>
  <si>
    <t>Impuesto descontable</t>
  </si>
  <si>
    <t>Por importaciones gravadas a la tarifa del 5%</t>
  </si>
  <si>
    <t>Por juegos de suerte y azar</t>
  </si>
  <si>
    <t>Por importaciones gravadas a la tarifa general</t>
  </si>
  <si>
    <t>Por operaciones exentas</t>
  </si>
  <si>
    <t xml:space="preserve"> De bienes y servicios gravados provenientes de Zonas Francas</t>
  </si>
  <si>
    <t>Por venta de cerveza de producción nacional o importada</t>
  </si>
  <si>
    <t>Por compras de bienes gravados a la tarifa del 5%</t>
  </si>
  <si>
    <t>Por venta de gaseosas o similares</t>
  </si>
  <si>
    <t>Por compras de bienes gravados a la tarifa general</t>
  </si>
  <si>
    <t>Por venta de licores, aperitivos, vinos y similares</t>
  </si>
  <si>
    <t>Por licores, aperitivos, vinos y similares</t>
  </si>
  <si>
    <t>Por operaciones excluidas</t>
  </si>
  <si>
    <t>Por servicios gravados a la tarifa del 5%</t>
  </si>
  <si>
    <t xml:space="preserve">Por operaciones no gravadas </t>
  </si>
  <si>
    <t>Por servicios gravados a la tarifa general</t>
  </si>
  <si>
    <t>Total Ingresos brutos (sume 27 a 40)</t>
  </si>
  <si>
    <t>Devoluciones en ventas anuladas, rescindidas o resueltas</t>
  </si>
  <si>
    <r>
      <rPr>
        <b/>
        <sz val="14"/>
        <color theme="1"/>
        <rFont val="Arial Narrow"/>
        <family val="2"/>
      </rPr>
      <t xml:space="preserve">Total impuesto pagado o facturado </t>
    </r>
    <r>
      <rPr>
        <sz val="14"/>
        <color theme="1"/>
        <rFont val="Arial Narrow"/>
        <family val="2"/>
      </rPr>
      <t>(Sume 68 a 76)</t>
    </r>
  </si>
  <si>
    <t>Total Ingresos netos recibidos durante el periodo (41-42)</t>
  </si>
  <si>
    <t>IVA retenido por servicios prestados en Colombia por no domiciliados o no residentes</t>
  </si>
  <si>
    <t>Compras</t>
  </si>
  <si>
    <t>Importaciones</t>
  </si>
  <si>
    <t>De bienes gravados a la tarifa del 5%</t>
  </si>
  <si>
    <t>IVA resultante por devoluciones en ventas anuladas, rescindidas o resueltas</t>
  </si>
  <si>
    <t>De bienes gravados a la tarifa general</t>
  </si>
  <si>
    <t xml:space="preserve">Ajuste impuestos descontables (pérdidas, hurto o castigo de inventarios) </t>
  </si>
  <si>
    <t>De bienes y servicios gravados provenientes de Zonas Francas</t>
  </si>
  <si>
    <r>
      <rPr>
        <b/>
        <sz val="14"/>
        <color theme="1"/>
        <rFont val="Arial Narrow"/>
        <family val="2"/>
      </rPr>
      <t>Total Impuestos descontables</t>
    </r>
    <r>
      <rPr>
        <sz val="14"/>
        <color theme="1"/>
        <rFont val="Arial Narrow"/>
        <family val="2"/>
      </rPr>
      <t xml:space="preserve"> (sume 77 a 79 y reste 80)</t>
    </r>
  </si>
  <si>
    <t>De bienes no gravados</t>
  </si>
  <si>
    <r>
      <rPr>
        <b/>
        <sz val="14"/>
        <color theme="1"/>
        <rFont val="Arial Narrow"/>
        <family val="2"/>
      </rPr>
      <t>Saldo a pagar por el período fiscal</t>
    </r>
    <r>
      <rPr>
        <sz val="14"/>
        <color theme="1"/>
        <rFont val="Arial Narrow"/>
        <family val="2"/>
      </rPr>
      <t xml:space="preserve"> (67 -81, si el resultado es menor a cero escriba 0)</t>
    </r>
  </si>
  <si>
    <t>De bienes excluidos, exentos y no gravados provenientes de Zonas Francas</t>
  </si>
  <si>
    <r>
      <rPr>
        <b/>
        <sz val="14"/>
        <color theme="1"/>
        <rFont val="Arial Narrow"/>
        <family val="2"/>
      </rPr>
      <t>Saldo a favor del período fiscal</t>
    </r>
    <r>
      <rPr>
        <sz val="14"/>
        <color theme="1"/>
        <rFont val="Arial Narrow"/>
        <family val="2"/>
      </rPr>
      <t xml:space="preserve"> (81 - 67, si el resultado es menor a cero escriba 0)</t>
    </r>
  </si>
  <si>
    <t>De servicios</t>
  </si>
  <si>
    <t>Saldo a favor del período fiscal anterior</t>
  </si>
  <si>
    <t>Nacionales</t>
  </si>
  <si>
    <t>Retenciones por IVA que le practicaron</t>
  </si>
  <si>
    <r>
      <rPr>
        <b/>
        <sz val="14"/>
        <color theme="1"/>
        <rFont val="Arial Narrow"/>
        <family val="2"/>
      </rPr>
      <t>Saldo a pagar por impuesto</t>
    </r>
    <r>
      <rPr>
        <sz val="14"/>
        <color theme="1"/>
        <rFont val="Arial Narrow"/>
        <family val="2"/>
      </rPr>
      <t xml:space="preserve"> (82 - 84 - 85 si el resultado es menor a cero escriba 0)</t>
    </r>
  </si>
  <si>
    <t>De servicios gravados a la tarifa del 5%</t>
  </si>
  <si>
    <t>Sanciones</t>
  </si>
  <si>
    <t>De servicios gravados a la tarifa general</t>
  </si>
  <si>
    <r>
      <rPr>
        <b/>
        <sz val="14"/>
        <color theme="1"/>
        <rFont val="Arial Narrow"/>
        <family val="2"/>
      </rPr>
      <t>Total saldo a pagar por este período</t>
    </r>
    <r>
      <rPr>
        <sz val="14"/>
        <color theme="1"/>
        <rFont val="Arial Narrow"/>
        <family val="2"/>
      </rPr>
      <t xml:space="preserve"> (82 - 84 - 85 + 87, si el resultado es negativo escriba 0)</t>
    </r>
  </si>
  <si>
    <t>De bienes y servicios excluidos, exentos y no gravados</t>
  </si>
  <si>
    <r>
      <rPr>
        <b/>
        <sz val="14"/>
        <color theme="1"/>
        <rFont val="Arial Narrow"/>
        <family val="2"/>
      </rPr>
      <t>o Total saldo a favor por este período</t>
    </r>
    <r>
      <rPr>
        <sz val="14"/>
        <color theme="1"/>
        <rFont val="Arial Narrow"/>
        <family val="2"/>
      </rPr>
      <t xml:space="preserve"> (83 + 84 + 85 - 87, si el resultado es negativo escriba 0)</t>
    </r>
  </si>
  <si>
    <t>Total Compras e importaciones brutas (Sume 44 a 54)</t>
  </si>
  <si>
    <t>Control de saldos</t>
  </si>
  <si>
    <t>Saldo susceptible a devolución y/o compensación por el presente periodo</t>
  </si>
  <si>
    <t>Devoluciones en compras anuladas, rescindidas o resueltas en este periodo</t>
  </si>
  <si>
    <t>Saldo a favor susceptible de ser devuelto y/o compensado a imputar en el periodo siguiente</t>
  </si>
  <si>
    <t>Total compras netas realizadas durante el período (55 - 56)</t>
  </si>
  <si>
    <t>Saldo a favor sin derecho a devolución y/o Compensación susceptible de ser imputado en el siguiente periodo</t>
  </si>
  <si>
    <t>Liquidación privada</t>
  </si>
  <si>
    <t>A la tarifa del 5%</t>
  </si>
  <si>
    <t>Total saldo a favor a imputar al periodo siguiente (Casilla 89 - 90)</t>
  </si>
  <si>
    <t>A la tarifa general</t>
  </si>
  <si>
    <t>Anticipos IVA pagados Regimen Simple</t>
  </si>
  <si>
    <t>Bimestre</t>
  </si>
  <si>
    <t>Sobre AIU en operaciones gravadas (Base gravable especial)</t>
  </si>
  <si>
    <t>En juegos de suerte y azar</t>
  </si>
  <si>
    <t>101. No. Identificación signatario.</t>
  </si>
  <si>
    <t>102.DV</t>
  </si>
  <si>
    <t>Total anticipos IVA Règimen SIMPLE</t>
  </si>
  <si>
    <t>997. Espacio exclusivo para el sello de la entidad recaudadora</t>
  </si>
  <si>
    <t>981. Cód Representación</t>
  </si>
  <si>
    <t>(Fecha Efectiva de la transacción)</t>
  </si>
  <si>
    <t xml:space="preserve">980. Pago Total </t>
  </si>
  <si>
    <t>980. Pago total $</t>
  </si>
  <si>
    <t>Firma del declarante o de quien lo representa</t>
  </si>
  <si>
    <t>996. Espacio para el Autoadhesivo de la entidad recaudadora</t>
  </si>
  <si>
    <t>982. Código Contador o Revisor Fiscal</t>
  </si>
  <si>
    <t>Firma Revisor Fiscal o Contador. 994. Con Salvedades</t>
  </si>
  <si>
    <t>Coloque el timbre de la maquina registradora al dorso de este formulario</t>
  </si>
  <si>
    <t>983. No. Tarjeta Profesional</t>
  </si>
  <si>
    <t>2. Periodo</t>
  </si>
  <si>
    <t>VALOR PRORRATEADO</t>
  </si>
  <si>
    <t xml:space="preserve">Descuento IVA exploración hidrocarburos Art. 485-2 E.T. </t>
  </si>
  <si>
    <t>COMPRAS</t>
  </si>
  <si>
    <t>IVA DEVOLUCIONES EN COMPRAS</t>
  </si>
  <si>
    <t>TIPO 2</t>
  </si>
  <si>
    <t>DESCONTABLE NO PRORRATEADO</t>
  </si>
  <si>
    <t>DESCONTABLE TRANSITORIO</t>
  </si>
  <si>
    <t>IVA DESCT COMPRAS</t>
  </si>
  <si>
    <t>IVA DESCT SERVICIOS</t>
  </si>
  <si>
    <t>TOTAL DESCONTABLE</t>
  </si>
  <si>
    <t>TERCERO</t>
  </si>
  <si>
    <t>CODIGO</t>
  </si>
  <si>
    <t>NOMBRE CUENTA</t>
  </si>
  <si>
    <t>SALDO INICIAL</t>
  </si>
  <si>
    <t>DEBITOS</t>
  </si>
  <si>
    <t>CREDITOS</t>
  </si>
  <si>
    <t>SALDO FINAL</t>
  </si>
  <si>
    <t>EsNegrita</t>
  </si>
  <si>
    <t>IVA GENERADO Y DEVOLUCIONES EN COMPRAS BP WO</t>
  </si>
  <si>
    <t>EsDevolucion</t>
  </si>
  <si>
    <t>2355</t>
  </si>
  <si>
    <t>(JCM) FV FEJ 2341</t>
  </si>
  <si>
    <t>(JCM) FV FEJ 2342</t>
  </si>
  <si>
    <t>(JCM) FV FEJ 2343</t>
  </si>
  <si>
    <t>(JCM) FV FEJ 2344</t>
  </si>
  <si>
    <t>(JCM) FV FEJ 2345</t>
  </si>
  <si>
    <t>(JCM) FV FEJ 2346</t>
  </si>
  <si>
    <t>(JCM) FV FEJ 2347</t>
  </si>
  <si>
    <t>(JCM) FV FEJ 2348</t>
  </si>
  <si>
    <t>(JCM) FV FEJ 2349</t>
  </si>
  <si>
    <t>(JCM) FV FEJ 2350</t>
  </si>
  <si>
    <t>(JCM) FV FEJ 2351</t>
  </si>
  <si>
    <t>(JCM) FV FEJ 2352</t>
  </si>
  <si>
    <t>(JCM) FV FEJ 2353</t>
  </si>
  <si>
    <t>(JCM) FV FEJ 2354</t>
  </si>
  <si>
    <t>(JCM) FV FEJ 2355</t>
  </si>
  <si>
    <t>(JCM) FV FEJ 2356</t>
  </si>
  <si>
    <t>(JCM) FV FEJ 2357</t>
  </si>
  <si>
    <t>(JCM) FV FEJ 2358</t>
  </si>
  <si>
    <t>(JCM) FV FEJ 2359</t>
  </si>
  <si>
    <t>(JCM) FV FEJ 2360</t>
  </si>
  <si>
    <t>(JCM) FV FEJ 2361</t>
  </si>
  <si>
    <t>(JCM) FV FEJ 2362</t>
  </si>
  <si>
    <t>(JCM) FV FEJ 2363</t>
  </si>
  <si>
    <t>(JCM) FV FEJ 2364</t>
  </si>
  <si>
    <t>(JCM) FV FEJ 2365</t>
  </si>
  <si>
    <t>(JCM) FV FEJ 2366</t>
  </si>
  <si>
    <t>(JCM) FV FEJ 2367</t>
  </si>
  <si>
    <t>(JCM) FV FEJ 2368</t>
  </si>
  <si>
    <t>(JCM) FV FEJ 2369</t>
  </si>
  <si>
    <t>(JCM) FV FEJ 2370</t>
  </si>
  <si>
    <t>(JCM) FV FEJ 2371</t>
  </si>
  <si>
    <t>(JCM) FV FEJ 2372</t>
  </si>
  <si>
    <t>(JCM) FV FEJ 2373</t>
  </si>
  <si>
    <t>(JCM) FV FEJ 2374</t>
  </si>
  <si>
    <t>(JCM) FV FEJ 2375</t>
  </si>
  <si>
    <t>(JCM) FV FEJ 2376</t>
  </si>
  <si>
    <t>(JCM) FV FEJ 2377</t>
  </si>
  <si>
    <t>(JCM) FV FEJ 2378</t>
  </si>
  <si>
    <t>(JCM) FV FEJ 2379</t>
  </si>
  <si>
    <t>(JCM) FV FEJ 2380</t>
  </si>
  <si>
    <t>(JCM) FV FEJ 2381</t>
  </si>
  <si>
    <t>(JCM) FV FEJ 2382</t>
  </si>
  <si>
    <t>(JCM) FV FEJ 2383</t>
  </si>
  <si>
    <t>(JCM) FV FEJ 2384</t>
  </si>
  <si>
    <t>(JCM) FV FEJ 2385</t>
  </si>
  <si>
    <t>(JCM) FV FEJ 2386</t>
  </si>
  <si>
    <t>(JCM) FV FEJ 2387</t>
  </si>
  <si>
    <t>(JCM) FV FEJ 2388</t>
  </si>
  <si>
    <t>(JCM) FV FEJ 2389</t>
  </si>
  <si>
    <t>(JCM) FV FEJ 2390</t>
  </si>
  <si>
    <t>(JCM) FV FEJ 2391</t>
  </si>
  <si>
    <t>(JCM) FV FEJ 2392</t>
  </si>
  <si>
    <t>(JCM) FV FEJ 2393</t>
  </si>
  <si>
    <t>(JCM) FV FEJ 2394</t>
  </si>
  <si>
    <t>(JCM) FV FEJ 2395</t>
  </si>
  <si>
    <t>(JCM) FV FEJ 2396</t>
  </si>
  <si>
    <t>(JCM) FV FEJ 2397</t>
  </si>
  <si>
    <t>(JCM) FV FEJ 2398</t>
  </si>
  <si>
    <t>(JCM) FV FEJ 2399</t>
  </si>
  <si>
    <t>(JCM) FV FEJ 2400</t>
  </si>
  <si>
    <t>(JCM) FV FEJ 2401</t>
  </si>
  <si>
    <t>(JCM) FV FEJ 2402</t>
  </si>
  <si>
    <t>(JCM) FV FEJ 2403</t>
  </si>
  <si>
    <t>(JCM) FV FEJ 2404</t>
  </si>
  <si>
    <t>(JCM) FV FEJ 2405</t>
  </si>
  <si>
    <t>(JCM) FV FEJ 2406</t>
  </si>
  <si>
    <t>(JCM) FV FEJ 2407</t>
  </si>
  <si>
    <t>(JCM) FV FEJ 2408</t>
  </si>
  <si>
    <t>(JCM) FV FEJ 2409</t>
  </si>
  <si>
    <t>(JCM) FV FEJ 2410</t>
  </si>
  <si>
    <t>(JCM) FV FEJ 2411</t>
  </si>
  <si>
    <t>(JCM) FV FEJ 2412</t>
  </si>
  <si>
    <t>(JCM) FV FEJ 2413</t>
  </si>
  <si>
    <t>(JCM) FV FEJ 2414</t>
  </si>
  <si>
    <t>(JCM) FV FEJ 2415</t>
  </si>
  <si>
    <t>(JCM) FV FEJ 2416</t>
  </si>
  <si>
    <t>(JCM) FV FEJ 2417</t>
  </si>
  <si>
    <t>(JCM) FV FEJ 2418</t>
  </si>
  <si>
    <t>(JCM) FV FEJ 2419</t>
  </si>
  <si>
    <t>2420</t>
  </si>
  <si>
    <t>2419</t>
  </si>
  <si>
    <t>2418</t>
  </si>
  <si>
    <t>2417</t>
  </si>
  <si>
    <t>2416</t>
  </si>
  <si>
    <t>2415</t>
  </si>
  <si>
    <t>2373</t>
  </si>
  <si>
    <t>2414</t>
  </si>
  <si>
    <t>2413</t>
  </si>
  <si>
    <t>2412</t>
  </si>
  <si>
    <t>2411</t>
  </si>
  <si>
    <t>2410</t>
  </si>
  <si>
    <t>2409</t>
  </si>
  <si>
    <t>2408</t>
  </si>
  <si>
    <t>2407</t>
  </si>
  <si>
    <t>2406</t>
  </si>
  <si>
    <t>2405</t>
  </si>
  <si>
    <t>2404</t>
  </si>
  <si>
    <t>2403</t>
  </si>
  <si>
    <t>2402</t>
  </si>
  <si>
    <t>2401</t>
  </si>
  <si>
    <t>2400</t>
  </si>
  <si>
    <t>2399</t>
  </si>
  <si>
    <t>2398</t>
  </si>
  <si>
    <t>2397</t>
  </si>
  <si>
    <t>2396</t>
  </si>
  <si>
    <t>2395</t>
  </si>
  <si>
    <t>2394</t>
  </si>
  <si>
    <t>2393</t>
  </si>
  <si>
    <t>2392</t>
  </si>
  <si>
    <t>2391</t>
  </si>
  <si>
    <t>2390</t>
  </si>
  <si>
    <t>2389</t>
  </si>
  <si>
    <t>2388</t>
  </si>
  <si>
    <t>2387</t>
  </si>
  <si>
    <t>2386</t>
  </si>
  <si>
    <t>2383</t>
  </si>
  <si>
    <t>2343</t>
  </si>
  <si>
    <t>2341</t>
  </si>
  <si>
    <t>2353</t>
  </si>
  <si>
    <t>2382</t>
  </si>
  <si>
    <t>2371</t>
  </si>
  <si>
    <t>2368</t>
  </si>
  <si>
    <t>2363</t>
  </si>
  <si>
    <t>2359</t>
  </si>
  <si>
    <t>2357</t>
  </si>
  <si>
    <t>2352</t>
  </si>
  <si>
    <t>2350</t>
  </si>
  <si>
    <t>2349</t>
  </si>
  <si>
    <t>2347</t>
  </si>
  <si>
    <t>2346</t>
  </si>
  <si>
    <t>2342</t>
  </si>
  <si>
    <t>2381</t>
  </si>
  <si>
    <t>2378</t>
  </si>
  <si>
    <t>2377</t>
  </si>
  <si>
    <t>2376</t>
  </si>
  <si>
    <t>2375</t>
  </si>
  <si>
    <t>2374</t>
  </si>
  <si>
    <t>2370</t>
  </si>
  <si>
    <t>2366</t>
  </si>
  <si>
    <t>2365</t>
  </si>
  <si>
    <t>2364</t>
  </si>
  <si>
    <t>2360</t>
  </si>
  <si>
    <t>2358</t>
  </si>
  <si>
    <t>2356</t>
  </si>
  <si>
    <t>2354</t>
  </si>
  <si>
    <t>2351</t>
  </si>
  <si>
    <t>2348</t>
  </si>
  <si>
    <t>2345</t>
  </si>
  <si>
    <t>2344</t>
  </si>
  <si>
    <t>2380</t>
  </si>
  <si>
    <t>2379</t>
  </si>
  <si>
    <t>2369</t>
  </si>
  <si>
    <t>2367</t>
  </si>
  <si>
    <t>2372</t>
  </si>
  <si>
    <t>2385</t>
  </si>
  <si>
    <t>2384</t>
  </si>
  <si>
    <t>2362</t>
  </si>
  <si>
    <t>2361</t>
  </si>
  <si>
    <t>1.</t>
  </si>
  <si>
    <t>Nota crédito (JCM) NCCL NCS 101 no fue emitida por una 4175, ajustar</t>
  </si>
  <si>
    <t>2.</t>
  </si>
  <si>
    <t>Ajuste de ingresos por la emisión del IVA en WO/DIAN</t>
  </si>
  <si>
    <t>NOMBRE</t>
  </si>
  <si>
    <t>DÉBITO</t>
  </si>
  <si>
    <t>CRÉDITO</t>
  </si>
  <si>
    <t>SALDO</t>
  </si>
  <si>
    <t>TIPO ING</t>
  </si>
  <si>
    <t>Total general</t>
  </si>
  <si>
    <t>Suma de CRÉDITO</t>
  </si>
  <si>
    <t>REAL</t>
  </si>
  <si>
    <t>TOTAL ING NETOS DEL PERIODO</t>
  </si>
  <si>
    <t>COSTOS Y GASTOS DEL PERIODO</t>
  </si>
  <si>
    <t>FACTURA A SOLICITAR</t>
  </si>
  <si>
    <t>TOTAL COSTOS Y GASTOS DEL PERIODO</t>
  </si>
  <si>
    <t>%</t>
  </si>
  <si>
    <t>Factura electrónica</t>
  </si>
  <si>
    <t>FE</t>
  </si>
  <si>
    <t>COP</t>
  </si>
  <si>
    <t>2</t>
  </si>
  <si>
    <t>ZZZ</t>
  </si>
  <si>
    <t>Aprobado con notificación</t>
  </si>
  <si>
    <t>Emitido</t>
  </si>
  <si>
    <t>Nota de crédito electrónica</t>
  </si>
  <si>
    <t>1</t>
  </si>
  <si>
    <t>10</t>
  </si>
  <si>
    <t>Recibido</t>
  </si>
  <si>
    <t>42</t>
  </si>
  <si>
    <t>INGRESOS NO GRAVADOS</t>
  </si>
  <si>
    <t>INGRESOS BRUTOS NO GRAVADOS</t>
  </si>
  <si>
    <t>DEVOLUCIONES NO GRAVADOS</t>
  </si>
  <si>
    <t>DEVOLUCIONES BRUTAS NO GRAVADAS</t>
  </si>
  <si>
    <t>DEVOLUCIONES BRUTAS EXENTAS O EXCLUIDAS</t>
  </si>
  <si>
    <t>49</t>
  </si>
  <si>
    <t>EXCLUIDO</t>
  </si>
  <si>
    <t>E</t>
  </si>
  <si>
    <t>48</t>
  </si>
  <si>
    <t>31</t>
  </si>
  <si>
    <t>13745511</t>
  </si>
  <si>
    <t>Documento soporte con no obligados</t>
  </si>
  <si>
    <t>FC</t>
  </si>
  <si>
    <t>DEUDORES NACIONALES</t>
  </si>
  <si>
    <t>RETENCION DEBITO POR VENTA DE SERVICIOS</t>
  </si>
  <si>
    <t>RETENCION EN LA FUENTE POR VENTA DE SERVICIOS DE TRANSPORTE</t>
  </si>
  <si>
    <t>RETENCION DE ICA POR VENTA DE SERVICIOS</t>
  </si>
  <si>
    <t>OTROS</t>
  </si>
  <si>
    <t>PROVEEDORES NACIONALES</t>
  </si>
  <si>
    <t>GASTOS LEGALES</t>
  </si>
  <si>
    <t>HONORARIOS</t>
  </si>
  <si>
    <t>SERVICIOS DE MANTENIMIENTO</t>
  </si>
  <si>
    <t>ARRENDAMIENTOS</t>
  </si>
  <si>
    <t>TRANSPORTES, FLETES Y ACARREOS</t>
  </si>
  <si>
    <t>SERVICIOS PUBLICOS</t>
  </si>
  <si>
    <t>SERVICIOS GENERALES NO DECLARANTES 6%</t>
  </si>
  <si>
    <t>SERVICIOS GENERALES DECLARANTES 4%</t>
  </si>
  <si>
    <t>SERVICIOS TRANSPORTE DE CARGA 1%</t>
  </si>
  <si>
    <t>ARRENDAMIENTO BIENES MUEBLES 4%</t>
  </si>
  <si>
    <t>RETENCION POR COMPRAS (DECLARANTES) 2.5%</t>
  </si>
  <si>
    <t>COMPRA DE COMBUSTIBLES Y DERIVADOS DEL PETROLEO 0,1%</t>
  </si>
  <si>
    <t>RETENCION POR COMPRAS (NO DECLARANTES) 3.5%</t>
  </si>
  <si>
    <t>RETEIVA REGIMEN SIMPLIFICADO SERVICIOS</t>
  </si>
  <si>
    <t>NUEVA EPS</t>
  </si>
  <si>
    <t>SALUD TOTAL EPS</t>
  </si>
  <si>
    <t>SANITAS EPS</t>
  </si>
  <si>
    <t>COLFONDOS S.A. AFPC</t>
  </si>
  <si>
    <t>COLPENSIONES</t>
  </si>
  <si>
    <t>PORVENIR S.A. AFPC</t>
  </si>
  <si>
    <t>PROTECCIÓN S.A. AFPC</t>
  </si>
  <si>
    <t>IVA GENERADO VENTAS 19%</t>
  </si>
  <si>
    <t>IVA POR HONORARIOS 19%</t>
  </si>
  <si>
    <t>IVA POR COMPRAS 19%</t>
  </si>
  <si>
    <t>IVA POR SERVICIOS 19%</t>
  </si>
  <si>
    <t>IVA POR ARRENDAMIENTOS</t>
  </si>
  <si>
    <t>SUELDOS</t>
  </si>
  <si>
    <t>LEY 50 DE 1990 Y NORMAS POSTERIORES</t>
  </si>
  <si>
    <t>INTERESES SOBRE CESANTIAS</t>
  </si>
  <si>
    <t>VACACIONES</t>
  </si>
  <si>
    <t>PRIMAS</t>
  </si>
  <si>
    <t>CESANTIAS</t>
  </si>
  <si>
    <t>PRIMA DE SERVICIOS</t>
  </si>
  <si>
    <t>SERVICIO DE TRANSPORTE POR CARRETERA</t>
  </si>
  <si>
    <t>AUXILIO DE TRANSPORTE</t>
  </si>
  <si>
    <t>DOTACION Y SUMINISTRO A TRABAJADORES</t>
  </si>
  <si>
    <t>APORTES A ADMINISTRADORAS DE RIESGOS PROFESIONALES A.R.P.</t>
  </si>
  <si>
    <t>APORTES A FONDOS DE PENSIONES Y/0 CESANTIAS</t>
  </si>
  <si>
    <t>APORTES CAJAS DE COMPENSACION FAMILIAR</t>
  </si>
  <si>
    <t>REVISORÍA FISCAL</t>
  </si>
  <si>
    <t>TRANSPORTE, FLETES Y ACARREOS</t>
  </si>
  <si>
    <t>UTILES, PAPELERIA Y FOTOCOPIAS</t>
  </si>
  <si>
    <t>HORAS EXTRAS Y RECARGOS</t>
  </si>
  <si>
    <t>PARDO MILLAN RUFINO Nit: 13745511</t>
  </si>
  <si>
    <t>AGUIRRE CORTES HECTOR MANUEL Nit: 77161823</t>
  </si>
  <si>
    <t>GOMEZ FRANCO PEDRO ALEXANDER Nit: 98668697</t>
  </si>
  <si>
    <t>INVERSIONES MAHECA SAS Nit: 901772693</t>
  </si>
  <si>
    <t>VARGAS REYES CARLOS LAURENTINO Nit: 74323204</t>
  </si>
  <si>
    <t>DSE</t>
  </si>
  <si>
    <t>25-02-2026</t>
  </si>
  <si>
    <t>20-02-2026</t>
  </si>
  <si>
    <t>19-02-2026</t>
  </si>
  <si>
    <t>18-02-2026</t>
  </si>
  <si>
    <t>17-02-2026</t>
  </si>
  <si>
    <t>12-02-2026</t>
  </si>
  <si>
    <t>09-02-2026</t>
  </si>
  <si>
    <t>03-02-2026</t>
  </si>
  <si>
    <t>02-02-2026</t>
  </si>
  <si>
    <t>31-01-2026</t>
  </si>
  <si>
    <t>22-01-2026</t>
  </si>
  <si>
    <t>14-01-2026</t>
  </si>
  <si>
    <t>28-01-2026</t>
  </si>
  <si>
    <t>12-01-2026</t>
  </si>
  <si>
    <t>20-01-2026</t>
  </si>
  <si>
    <t>23-01-2026</t>
  </si>
  <si>
    <t>10-01-2026</t>
  </si>
  <si>
    <t>27-01-2026</t>
  </si>
  <si>
    <t>15-01-2026</t>
  </si>
  <si>
    <t>21-01-2026</t>
  </si>
  <si>
    <t>30-01-2026</t>
  </si>
  <si>
    <t>25-01-2026</t>
  </si>
  <si>
    <t>47</t>
  </si>
  <si>
    <t>24-02-2026</t>
  </si>
  <si>
    <t>120</t>
  </si>
  <si>
    <t>46</t>
  </si>
  <si>
    <t>23-02-2026</t>
  </si>
  <si>
    <t>C</t>
  </si>
  <si>
    <t>30</t>
  </si>
  <si>
    <t>22-02-2026</t>
  </si>
  <si>
    <t>890200928</t>
  </si>
  <si>
    <t>COOPERATIVA SANTANDEREANA DE TRANSPORTADORES LIMITADA</t>
  </si>
  <si>
    <t>FVE</t>
  </si>
  <si>
    <t>FEL</t>
  </si>
  <si>
    <t>FEC</t>
  </si>
  <si>
    <t>80070360</t>
  </si>
  <si>
    <t>CLEMENTE ANDRES CUADRO ESCOBAR</t>
  </si>
  <si>
    <t>17</t>
  </si>
  <si>
    <t>MDE</t>
  </si>
  <si>
    <t>98668697</t>
  </si>
  <si>
    <t>GOMEZ FRANCO PEDRO ALEXANDER</t>
  </si>
  <si>
    <t>CDA</t>
  </si>
  <si>
    <t>901062503</t>
  </si>
  <si>
    <t>C.D.A. BOSCONIA MOTOR S.A.S</t>
  </si>
  <si>
    <t>CDAN</t>
  </si>
  <si>
    <t>74323204</t>
  </si>
  <si>
    <t>CARLOS LAURENTINO VARGAS REYES</t>
  </si>
  <si>
    <t>FBK</t>
  </si>
  <si>
    <t>77161823</t>
  </si>
  <si>
    <t>HECTOR MANUEL AGUIRRE CORTES</t>
  </si>
  <si>
    <t>16-02-2026</t>
  </si>
  <si>
    <t>901270331</t>
  </si>
  <si>
    <t>Distrirepuestos ARDIPAL SAS</t>
  </si>
  <si>
    <t>14-02-2026</t>
  </si>
  <si>
    <t>901507399</t>
  </si>
  <si>
    <t>INVERSIONES Y NEGOCIOS REYNA SAS</t>
  </si>
  <si>
    <t>13-02-2026</t>
  </si>
  <si>
    <t>05-01-2026</t>
  </si>
  <si>
    <t>06-01-2026</t>
  </si>
  <si>
    <t>07-01-2026</t>
  </si>
  <si>
    <t>08-01-2026</t>
  </si>
  <si>
    <t>09-01-2026</t>
  </si>
  <si>
    <t>13-01-2026</t>
  </si>
  <si>
    <t>19-01-2026</t>
  </si>
  <si>
    <t>24-01-2026</t>
  </si>
  <si>
    <t>26-01-2026</t>
  </si>
  <si>
    <t>29-01-2026</t>
  </si>
  <si>
    <t>VACO</t>
  </si>
  <si>
    <t>11-02-2026</t>
  </si>
  <si>
    <t>10-02-2026</t>
  </si>
  <si>
    <t>PARDO MILLAN RUFINO</t>
  </si>
  <si>
    <t>41</t>
  </si>
  <si>
    <t>3</t>
  </si>
  <si>
    <t>07-02-2026</t>
  </si>
  <si>
    <t>06-02-2026</t>
  </si>
  <si>
    <t>900899267</t>
  </si>
  <si>
    <t>INGENIOSYSTEM COMUNICACIONES S.A.S</t>
  </si>
  <si>
    <t>FEV</t>
  </si>
  <si>
    <t>FEM</t>
  </si>
  <si>
    <t>901772693</t>
  </si>
  <si>
    <t>INVERSIONES MAHECA SAS</t>
  </si>
  <si>
    <t>05-02-2026</t>
  </si>
  <si>
    <t>FELB</t>
  </si>
  <si>
    <t>91216763</t>
  </si>
  <si>
    <t>LUBRICENTRO BLANCO</t>
  </si>
  <si>
    <t>04-02-2026</t>
  </si>
  <si>
    <t>F416</t>
  </si>
  <si>
    <t>802007207</t>
  </si>
  <si>
    <t>AUTOTROPICAL S.A.S</t>
  </si>
  <si>
    <t>59</t>
  </si>
  <si>
    <t>900375701</t>
  </si>
  <si>
    <t>ELBG</t>
  </si>
  <si>
    <t>860007378</t>
  </si>
  <si>
    <t>CONSEJO COLOMBIANO DE SEGURIDAD</t>
  </si>
  <si>
    <t>824</t>
  </si>
  <si>
    <t>17-01-2026</t>
  </si>
  <si>
    <t>16-01-2026</t>
  </si>
  <si>
    <t>11-01-2026</t>
  </si>
  <si>
    <t>PZVP</t>
  </si>
  <si>
    <t>900534356</t>
  </si>
  <si>
    <t>WORLD OFFICE COLOMBIA SAS</t>
  </si>
  <si>
    <t>04-01-2026</t>
  </si>
  <si>
    <t>03-01-2026</t>
  </si>
  <si>
    <t>02-01-2026</t>
  </si>
  <si>
    <t>NCE</t>
  </si>
  <si>
    <t>FEJ</t>
  </si>
  <si>
    <t>INTER RAPIDISIMO SA Nit: 800251569</t>
  </si>
  <si>
    <t>SEGUROS</t>
  </si>
  <si>
    <t>ASESORIA FINANCIERA</t>
  </si>
  <si>
    <t>FLOTA Y EQUIPO DE TRANSPORTE</t>
  </si>
  <si>
    <t>26-02-2026</t>
  </si>
  <si>
    <t>85471782</t>
  </si>
  <si>
    <t>800251569</t>
  </si>
  <si>
    <t>INTER RAPIDISIMO S.A</t>
  </si>
  <si>
    <t>GASTOS MEDICOS Y DROGAS</t>
  </si>
  <si>
    <t>COMBUSTIBLES Y LUBRICANTES</t>
  </si>
  <si>
    <t>27-02-2026</t>
  </si>
  <si>
    <t>28-02-2026</t>
  </si>
  <si>
    <t>CLEMENTE RETAMOZO CASTRO</t>
  </si>
  <si>
    <t>iva x comp 19%</t>
  </si>
  <si>
    <t>dev</t>
  </si>
  <si>
    <t>saldo</t>
  </si>
  <si>
    <t>COSECHARTE SAS Nit: 900457695</t>
  </si>
  <si>
    <t>(JCM) FV FEJ 2552</t>
  </si>
  <si>
    <t>SEGURIDAD Y VIGILANCIA INDUSTRIAL COMERCIAL Y BANCARIA SEVIN LTDA Nit: 860500743</t>
  </si>
  <si>
    <t>(JCM) FV FEJ 2553</t>
  </si>
  <si>
    <t>CONSORCIO DIA S.A. Nit: 900294208</t>
  </si>
  <si>
    <t>(JCM) FV FEJ 2554</t>
  </si>
  <si>
    <t>DRUMMOND LTD Nit: 800021308</t>
  </si>
  <si>
    <t>(JCM) FV FEJ 2555</t>
  </si>
  <si>
    <t>(JCM) FV FEJ 2556</t>
  </si>
  <si>
    <t>NEWREST SERVICES COLOMBIA S.A. Nit: 890929877</t>
  </si>
  <si>
    <t>(JCM) FV FEJ 2557</t>
  </si>
  <si>
    <t>(JCM) FV FEJ 2558</t>
  </si>
  <si>
    <t>(JCM) FV FEJ 2559</t>
  </si>
  <si>
    <t>(JCM) FV FEJ 2560</t>
  </si>
  <si>
    <t>(JCM) FV FEJ 2561</t>
  </si>
  <si>
    <t>(JCM) FV FEJ 2562</t>
  </si>
  <si>
    <t>(JCM) FV FEJ 2563</t>
  </si>
  <si>
    <t>(JCM) FV FEJ 2564</t>
  </si>
  <si>
    <t>(JCM) FV FEJ 2565</t>
  </si>
  <si>
    <t>(JCM) FV FEJ 2566</t>
  </si>
  <si>
    <t>(JCM) FV FEJ 2567</t>
  </si>
  <si>
    <t>(JCM) FV FEJ 2568</t>
  </si>
  <si>
    <t>(JCM) FV FEJ 2569</t>
  </si>
  <si>
    <t>(JCM) FV FEJ 2570</t>
  </si>
  <si>
    <t>(JCM) FV FEJ 2571</t>
  </si>
  <si>
    <t>(JCM) FV FEJ 2572</t>
  </si>
  <si>
    <t>(JCM) FV FEJ 2573</t>
  </si>
  <si>
    <t>(JCM) FV FEJ 2574</t>
  </si>
  <si>
    <t>(JCM) FV FEJ 2575</t>
  </si>
  <si>
    <t>(JCM) FV FEJ 2576</t>
  </si>
  <si>
    <t>(JCM) FV FEJ 2577</t>
  </si>
  <si>
    <t>(JCM) FV FEJ 2578</t>
  </si>
  <si>
    <t>(JCM) FV FEJ 2579</t>
  </si>
  <si>
    <t>(JCM) FV FEJ 2580</t>
  </si>
  <si>
    <t>(JCM) FV FEJ 2581</t>
  </si>
  <si>
    <t>(JCM) FV FEJ 2582</t>
  </si>
  <si>
    <t>(JCM) FV FEJ 2583</t>
  </si>
  <si>
    <t>(JCM) FV FEJ 2584</t>
  </si>
  <si>
    <t>(JCM) FV FEJ 2585</t>
  </si>
  <si>
    <t>(JCM) FV FEJ 2586</t>
  </si>
  <si>
    <t>(JCM) FV FEJ 2587</t>
  </si>
  <si>
    <t>(JCM) FV FEJ 2588</t>
  </si>
  <si>
    <t>(JCM) FV FEJ 2589</t>
  </si>
  <si>
    <t>(JCM) FV FEJ 2590</t>
  </si>
  <si>
    <t>(JCM) FV FEJ 2591</t>
  </si>
  <si>
    <t>(JCM) FV FEJ 2592</t>
  </si>
  <si>
    <t>(JCM) FV FEJ 2593</t>
  </si>
  <si>
    <t>AUTORRETENCION A TITULO DE RENTA</t>
  </si>
  <si>
    <t>LIBRANZA SEG EXEQUIAL</t>
  </si>
  <si>
    <t>RECORDAR PREVISION EXEQUIAL SAS Nit: 800192105</t>
  </si>
  <si>
    <t>(JCM) FC FC 8275</t>
  </si>
  <si>
    <t>SALGADO FIGUEROA KELLY JOHANA Nit: 49716903</t>
  </si>
  <si>
    <t>(JCM) NO JCM 86</t>
  </si>
  <si>
    <t>MOLINA CASTRO LUIS ALFONSO Nit: 7616612</t>
  </si>
  <si>
    <t>VERGARA SANJUAN ALVARO DAVID Nit: 77193802</t>
  </si>
  <si>
    <t>RIVAS MEJIA MANUEL TORIBIO Nit: 1064798101</t>
  </si>
  <si>
    <t>MORALES RIVERA JOSE JAVIER Nit: 1043120423</t>
  </si>
  <si>
    <t>ROYERO SANCHEZ AROLDO Nit: 1064107995</t>
  </si>
  <si>
    <t>MORALES FLORIAN VICTOR MANUEL Nit: 1064787516</t>
  </si>
  <si>
    <t>AREVALO OSPINO OVER Nit: 1065986761</t>
  </si>
  <si>
    <t>PUELLO CHAMORRO YESITH Nit: 1128148604</t>
  </si>
  <si>
    <t>MARQUEZ JIMENEZ NICOLINO DE JESUS Nit: 77175057</t>
  </si>
  <si>
    <t>JIMENEZ DELGADO JUAN CARLOS Nit: 85201501</t>
  </si>
  <si>
    <t>GOMEZ HERNANDEZ REYNALDO Nit: 8762918</t>
  </si>
  <si>
    <t>LINAREZ NARVAEZ AROLDO ENRIQUE Nit: 5013538</t>
  </si>
  <si>
    <t>CALDERA TINOCO ABEL REYNERO Nit: 92543164</t>
  </si>
  <si>
    <t>RIOS CONTRERAS FELIX RICARDO Nit: 1003393300</t>
  </si>
  <si>
    <t>ROMERO HURTADO ALVARO ANGEL Nit: 1064114949</t>
  </si>
  <si>
    <t>CANTILLO ALVAREZ FAUSTO ANDRES Nit: 12644670</t>
  </si>
  <si>
    <t>PAEZ GUTIERREZ CRISTIAN JESUS Nit: 1068388226</t>
  </si>
  <si>
    <t>PALOMINO CAMACHO CARLOS ANDRES Nit: 1064799629</t>
  </si>
  <si>
    <t>ALBA QUINTERO FERNANDO Nit: 1064719163</t>
  </si>
  <si>
    <t>SERRANO MANJARRES RUBEN DARIO Nit: 9694271</t>
  </si>
  <si>
    <t>DE AVILA FRAGOZO KEINER YECITH Nit: 1065996133</t>
  </si>
  <si>
    <t>DE ALBA MUÑOZ LUIS GUILLERMO Nit: 12568569</t>
  </si>
  <si>
    <t>REDONDO PEDROZO ALEXANDER DE JESUS Nit: 1065995693</t>
  </si>
  <si>
    <t>CAMACHO PARRA JOSE MIGUEL Nit: 77188089</t>
  </si>
  <si>
    <t>MOJICA MARRIAGA ERWIN JOSE Nit: 1064786051</t>
  </si>
  <si>
    <t>OSORIO PORTELA WILLIAM Nit: 77150756</t>
  </si>
  <si>
    <t>GAMARRA MENDOZA BELISARIO JOSE Nit: 12567893</t>
  </si>
  <si>
    <t>ARRIETA MERCADO FERNAY JUNIOR Nit: 1003377732</t>
  </si>
  <si>
    <t>LOPEZ MOJICA LUIS MAURICIO Nit: 1064709217</t>
  </si>
  <si>
    <t>ARRIETA ANDRADES HUGO ANDRES Nit: 1004309010</t>
  </si>
  <si>
    <t>GUZMAN CORONADO MICHEL KAROLINA Nit: 1085168972</t>
  </si>
  <si>
    <t>PIÑA BENAVIDEZ MARIO ADOLFO Nit: 19708557</t>
  </si>
  <si>
    <t>MATUTES ORTEGA JORGE LUIS Nit: 1003115598</t>
  </si>
  <si>
    <t>ORTIZ MIELES GERARDO AGUSTIN Nit: 1064795373</t>
  </si>
  <si>
    <t>COOPIONEROS ASESORIAS SAS Nit: 900645425</t>
  </si>
  <si>
    <t>(JCM) FC FC 8450</t>
  </si>
  <si>
    <t>(JCM) FC FC 8454</t>
  </si>
  <si>
    <t>(JCM) NO JCM 87</t>
  </si>
  <si>
    <t>(JCM) FC FC 8524</t>
  </si>
  <si>
    <t>CORONEL PAREJA ESNEIDER AGUSTIN Nit: 77015335</t>
  </si>
  <si>
    <t>MEJIA MORON JESUS DAVID Nit: 1064724154</t>
  </si>
  <si>
    <t>CONSTRUCCION EN CURSO TALLER JCM</t>
  </si>
  <si>
    <t>(JCM) FC FC 8412</t>
  </si>
  <si>
    <t>(JCM) FC FC 8447</t>
  </si>
  <si>
    <t>(JCM) FC FC 8448</t>
  </si>
  <si>
    <t>EDIFICIOS</t>
  </si>
  <si>
    <t>YOANY PINILLA VELANDIA Nit: 79871263</t>
  </si>
  <si>
    <t>(JCM) FC FC 8482</t>
  </si>
  <si>
    <t>CONCEJO COLOMBIANO DE SEGURIDAD Nit: 860007378</t>
  </si>
  <si>
    <t>(JCM) FC FC 8368</t>
  </si>
  <si>
    <t>RMB CONSULTORES ASOCIADOS S.A.S Nit: 901386747</t>
  </si>
  <si>
    <t>(JCM) FC FC 8370</t>
  </si>
  <si>
    <t>(JCM) NCPR NCP 17</t>
  </si>
  <si>
    <t>(JCM) FC FC 8523</t>
  </si>
  <si>
    <t>RETAMOZO CASTRO CLEMENTE JUNIOR Nit: 85471782</t>
  </si>
  <si>
    <t>(JCM) FC FC 8527</t>
  </si>
  <si>
    <t>JORGE ANDRES RODRIGUEZ MONSALVE Nit: 1098603297</t>
  </si>
  <si>
    <t>(JCM) FC FC 8231</t>
  </si>
  <si>
    <t>CAMIONES Y BUSETAS DE SANTANDER SAS Nit: 900419932</t>
  </si>
  <si>
    <t>(JCM) FC FC 8248</t>
  </si>
  <si>
    <t>MUÑOZ CAAMAÑO HUBER Nit: 1007551758</t>
  </si>
  <si>
    <t>(JCM) FC DSE 4147</t>
  </si>
  <si>
    <t>PEÑARANDA NEYLA Nit: 56055497</t>
  </si>
  <si>
    <t>(JCM) FC DSE 4148</t>
  </si>
  <si>
    <t>FRAGOZO PALLARES JESUS DAVID Nit: 1065997356</t>
  </si>
  <si>
    <t>(JCM) FC DSE 4149</t>
  </si>
  <si>
    <t>(JCM) FC DSE 4150</t>
  </si>
  <si>
    <t>(JCM) FC DSE 4151</t>
  </si>
  <si>
    <t>RAFA DIESEL VUP SAS Nit: 901923545</t>
  </si>
  <si>
    <t>(JCM) FC FC 8312</t>
  </si>
  <si>
    <t>(JCM) FC FC 8313</t>
  </si>
  <si>
    <t>CORREA PALMERA JAMES ANDREYS Nit: 1091663776</t>
  </si>
  <si>
    <t>(JCM) FC DSE 4152</t>
  </si>
  <si>
    <t>MORALES MARTINEZ IVAN RENE Nit: 1065996052</t>
  </si>
  <si>
    <t>(JCM) FC FC 8325</t>
  </si>
  <si>
    <t>STECKERL ACEROS SAS Nit: 900499032</t>
  </si>
  <si>
    <t>(JCM) FC FC 8338</t>
  </si>
  <si>
    <t>(JCM) FC DSE 4156</t>
  </si>
  <si>
    <t>(JCM) FC DSE 4157</t>
  </si>
  <si>
    <t>(JCM) FC DSE 4158</t>
  </si>
  <si>
    <t>(JCM) FC FC 8361</t>
  </si>
  <si>
    <t>RODRIGUEZ OSPINO GEINER Nit: 6798335</t>
  </si>
  <si>
    <t>(JCM) FC FC 8365</t>
  </si>
  <si>
    <t>FRAGOZO HUGO R Nit: 73569907</t>
  </si>
  <si>
    <t>(JCM) FC DSE 4163</t>
  </si>
  <si>
    <t>(JCM) FC DSE 4164</t>
  </si>
  <si>
    <t>ALMANZA DE LA ROSA LUIS MANUEL Nit: 1045686847</t>
  </si>
  <si>
    <t>(JCM) FC DSE 4169</t>
  </si>
  <si>
    <t>ROMERO JAIRO HERNANDEZ Nit: 12641680</t>
  </si>
  <si>
    <t>(JCM) FC DSE 4170</t>
  </si>
  <si>
    <t>(JCM) FC FC 8373</t>
  </si>
  <si>
    <t>ESTRADA GONZALEZ EDUARDO JOSE Nit: 77193673</t>
  </si>
  <si>
    <t>(JCM) FC FC 8382</t>
  </si>
  <si>
    <t>(JCM) FC FC 8383</t>
  </si>
  <si>
    <t>VALBUENA DANIEL ENRIQUE Nit: 91351568</t>
  </si>
  <si>
    <t>(JCM) FC DSE 4172</t>
  </si>
  <si>
    <t>(JCM) FC DSE 4173</t>
  </si>
  <si>
    <t>(JCM) FC DSE 4174</t>
  </si>
  <si>
    <t>AUTOTROPICAL SAS Nit: 802007207</t>
  </si>
  <si>
    <t>(JCM) FC FC 8390</t>
  </si>
  <si>
    <t>GRICE MARRIAGA JOSE Nit: 1065656711</t>
  </si>
  <si>
    <t>(JCM) FC DSE 4177</t>
  </si>
  <si>
    <t>(JCM) FC FC 8446</t>
  </si>
  <si>
    <t>DISALCAR SAS Nit: 901073302</t>
  </si>
  <si>
    <t>(JCM) FC FC 8449</t>
  </si>
  <si>
    <t>(JCM) FC FC 8455</t>
  </si>
  <si>
    <t>(JCM) FC FC 8456</t>
  </si>
  <si>
    <t>(JCM) FC DSE 4181</t>
  </si>
  <si>
    <t>(JCM) FC DSE 4183</t>
  </si>
  <si>
    <t>CDA BOSCONIA MOTOR SAS Nit: 901062503</t>
  </si>
  <si>
    <t>(JCM) FC FC 8466</t>
  </si>
  <si>
    <t>(JCM) FC DSE 4184</t>
  </si>
  <si>
    <t>PEDROZO BARON MIGUEL ANGEL Nit: 1065563014</t>
  </si>
  <si>
    <t>(JCM) FC DSE 4188</t>
  </si>
  <si>
    <t>OLIVEROS VARGAS ADGARDO Nit: 1002379021</t>
  </si>
  <si>
    <t>(JCM) FC DSE 4189</t>
  </si>
  <si>
    <t>CUETO CASTELLANO YOVANIS FELIPE Nit: 77022728</t>
  </si>
  <si>
    <t>(JCM) FC DSE 4190</t>
  </si>
  <si>
    <t>TOVAR SILVA LUIS ALBERTO Nit: 7571577</t>
  </si>
  <si>
    <t>(JCM) FC DSE 4191</t>
  </si>
  <si>
    <t>(JCM) FC FC 8485</t>
  </si>
  <si>
    <t>(JCM) FC DSE 4192</t>
  </si>
  <si>
    <t>LUNA VARELA JUAN MIGUEL Nit: 12568419</t>
  </si>
  <si>
    <t>(JCM) FC DSE 4193</t>
  </si>
  <si>
    <t>(JCM) FC FC 8507</t>
  </si>
  <si>
    <t>COMERCIALIZADORA INTERNATIONAL DE LLANTAS SAS Nit: 800239064</t>
  </si>
  <si>
    <t>(JCM) FC FC 8509</t>
  </si>
  <si>
    <t>(JCM) FC FC 8511</t>
  </si>
  <si>
    <t>(JCM) FC DSE 4197</t>
  </si>
  <si>
    <t>(JCM) FC FC 8515</t>
  </si>
  <si>
    <t>GUIDO LAGUNA TOERRES Nit: 73230231</t>
  </si>
  <si>
    <t>(JCM) FC DSE 4198</t>
  </si>
  <si>
    <t>(JCM) FC DSE 4199</t>
  </si>
  <si>
    <t>(JCM) FC DSE 4200</t>
  </si>
  <si>
    <t>(JCM) FC DSE 4201</t>
  </si>
  <si>
    <t>(JCM) FC DSE 4202</t>
  </si>
  <si>
    <t>(JCM) FC DSE 4203</t>
  </si>
  <si>
    <t>(JCM) FC DSE 4204</t>
  </si>
  <si>
    <t>(JCM) FC DSE 4205</t>
  </si>
  <si>
    <t>(JCM) FC DSE 4206</t>
  </si>
  <si>
    <t>(JCM) FC DSE 4211</t>
  </si>
  <si>
    <t>(JCM) FC DSE 4212</t>
  </si>
  <si>
    <t>MORON APARICIO JUAN CARLOS Nit: 85450630</t>
  </si>
  <si>
    <t>(JCM) FC FC 8349</t>
  </si>
  <si>
    <t>(JCM) FC FC 8510</t>
  </si>
  <si>
    <t>SOCIEDAD DE TRANSPORTE PUBLICO TERRESTRE AUTOMOTOR ESPECIAL CANIPAS SAS Nit: 900559986</t>
  </si>
  <si>
    <t>(JCM) FC FC 8242</t>
  </si>
  <si>
    <t>APARICIO JAIMES ROBINSON Nit: 77184461</t>
  </si>
  <si>
    <t>(JCM) FC DSE 4167</t>
  </si>
  <si>
    <t>(JCM) FC FC 8388</t>
  </si>
  <si>
    <t>(JCM) FC DSE 4209</t>
  </si>
  <si>
    <t>INGENIOSISTEM COMUNICACIONES SAS Nit: 900899267</t>
  </si>
  <si>
    <t>(JCM) FC FC 8252</t>
  </si>
  <si>
    <t>COLOMBIA TELECOMUNICACIONES SA ESP Nit: 830122566</t>
  </si>
  <si>
    <t>(JCM) FC FC 8375</t>
  </si>
  <si>
    <t>(JCM) FC FC 8376</t>
  </si>
  <si>
    <t>(JCM) FC FC 8377</t>
  </si>
  <si>
    <t>(JCM) FC FC 8378</t>
  </si>
  <si>
    <t>(JCM) FC FC 8437</t>
  </si>
  <si>
    <t>(JCM) FC FC 8529</t>
  </si>
  <si>
    <t>(JCM) FC FC 8530</t>
  </si>
  <si>
    <t>(JCM) FC FC 8531</t>
  </si>
  <si>
    <t>(JCM) FC FC 8532</t>
  </si>
  <si>
    <t>(JCM) FC FC 8533</t>
  </si>
  <si>
    <t>(JCM) FC FC 8534</t>
  </si>
  <si>
    <t>(JCM) FC FC 8535</t>
  </si>
  <si>
    <t>COMPANIA ASEGURADORA DE FIANZAS SA CONFIANZA Nit: 860070374</t>
  </si>
  <si>
    <t>(JCM) FC FC 8518</t>
  </si>
  <si>
    <t>(JCM) FC FC 8519</t>
  </si>
  <si>
    <t>INVERSIONES TEGE SAS Nit: 901032985</t>
  </si>
  <si>
    <t>(JCM) FC FC 8232</t>
  </si>
  <si>
    <t>INVERSIONES GNECCOS SAS Nit: 900611965</t>
  </si>
  <si>
    <t>(JCM) FC FC 8233</t>
  </si>
  <si>
    <t>(JCM) FC FC 8234</t>
  </si>
  <si>
    <t>IBAÑEZ ROBLES LUIS EDUARDO Nit: 7424189</t>
  </si>
  <si>
    <t>(JCM) FC FC 8235</t>
  </si>
  <si>
    <t>MORA MARTINEZ BELKIS RUBY MARIA Nit: 49729230</t>
  </si>
  <si>
    <t>(JCM) FC FC 8236</t>
  </si>
  <si>
    <t>FRIO KING IMPORTACIONES Y DISTRIBUCIONES SAS Nit: 900740219</t>
  </si>
  <si>
    <t>(JCM) FC FC 8238</t>
  </si>
  <si>
    <t>PARQUEADERO Y GRUAS ARIÑO SAS Nit: 900496355</t>
  </si>
  <si>
    <t>(JCM) FC FC 8237</t>
  </si>
  <si>
    <t>(JCM) FC FC 8239</t>
  </si>
  <si>
    <t>(JCM) FC FC 8240</t>
  </si>
  <si>
    <t>(JCM) FC FC 8241</t>
  </si>
  <si>
    <t>CALDERON SALOM RAYETH SOFIA Nit: 63313423</t>
  </si>
  <si>
    <t>(JCM) FC FC 8243</t>
  </si>
  <si>
    <t>REDLLANTAS S.A Nit: 811041369</t>
  </si>
  <si>
    <t>(JCM) FC FC 8244</t>
  </si>
  <si>
    <t>APRESHI GROUP SAS Nit: 900033859</t>
  </si>
  <si>
    <t>(JCM) FC FC 8245</t>
  </si>
  <si>
    <t>(JCM) FC FC 8246</t>
  </si>
  <si>
    <t>(JCM) FC FC 8247</t>
  </si>
  <si>
    <t>(JCM) FC FC 8249</t>
  </si>
  <si>
    <t>(JCM) FC FC 8250</t>
  </si>
  <si>
    <t>AGROBOMBAS CURUMANI SAS ZOMAC Nit: 901344483</t>
  </si>
  <si>
    <t>(JCM) FC FC 8251</t>
  </si>
  <si>
    <t>COPETRAN LTDA Nit: 890200928</t>
  </si>
  <si>
    <t>(JCM) FC FC 8253</t>
  </si>
  <si>
    <t>RINCON GRAFICO DE LA LOMA SAS Nit: 901720254</t>
  </si>
  <si>
    <t>(JCM) FC FC 8254</t>
  </si>
  <si>
    <t>(JCM) FC FC 8255</t>
  </si>
  <si>
    <t>(JCM) FC FC 8256</t>
  </si>
  <si>
    <t>(JCM) FC FC 8257</t>
  </si>
  <si>
    <t>CUADRO ESCOBAR CLEMENTE Nit: 80070360</t>
  </si>
  <si>
    <t>(JCM) FC FC 8258</t>
  </si>
  <si>
    <t>CONNECTORS COLOMBIA SAS Nit: 901438665</t>
  </si>
  <si>
    <t>(JCM) FC FC 8259</t>
  </si>
  <si>
    <t>BLANCO MENDOZA ALBERTO Nit: 91216763</t>
  </si>
  <si>
    <t>(JCM) FC FC 8260</t>
  </si>
  <si>
    <t>(JCM) FC FC 8261</t>
  </si>
  <si>
    <t>(JCM) FC FC 8262</t>
  </si>
  <si>
    <t>(JCM) FC FC 8263</t>
  </si>
  <si>
    <t>(JCM) FC FC 8264</t>
  </si>
  <si>
    <t>PV INVERSIONES S.A.S Nit: 901495566</t>
  </si>
  <si>
    <t>(JCM) FC FC 8265</t>
  </si>
  <si>
    <t>REFRIPARTS AC SAS Nit: 901806178</t>
  </si>
  <si>
    <t>(JCM) FC FC 8266</t>
  </si>
  <si>
    <t>GRUPO AUTOPARTES SAS Nit: 900018756</t>
  </si>
  <si>
    <t>(JCM) FC FC 8267</t>
  </si>
  <si>
    <t>(JCM) FC FC 8268</t>
  </si>
  <si>
    <t>TRACKING SOLUTIONS TSO SOCIEDAD POR ACCIONES SIMPLIFICADA Nit: 900361602</t>
  </si>
  <si>
    <t>(JCM) FC FC 8269</t>
  </si>
  <si>
    <t>RUIZ GARCIA JESSICA PAOLA Nit: 1084788780</t>
  </si>
  <si>
    <t>(JCM) FC FC 8270</t>
  </si>
  <si>
    <t>(JCM) FC FC 8271</t>
  </si>
  <si>
    <t>(JCM) FC FC 8272</t>
  </si>
  <si>
    <t>(JCM) FC FC 8273</t>
  </si>
  <si>
    <t>WORLD OFFICE COLOMBIA SAS Nit: 900534356</t>
  </si>
  <si>
    <t>(JCM) FC FC 8274</t>
  </si>
  <si>
    <t>(JCM) FC FC 8276</t>
  </si>
  <si>
    <t>(JCM) FC FC 8277</t>
  </si>
  <si>
    <t>(JCM) FC FC 8278</t>
  </si>
  <si>
    <t>(JCM) FC FC 8279</t>
  </si>
  <si>
    <t>(JCM) FC FC 8280</t>
  </si>
  <si>
    <t>(JCM) FC FC 8281</t>
  </si>
  <si>
    <t>(JCM) FC FC 8282</t>
  </si>
  <si>
    <t>(JCM) FC FC 8283</t>
  </si>
  <si>
    <t>(JCM) FC FC 8284</t>
  </si>
  <si>
    <t>(JCM) FC FC 8285</t>
  </si>
  <si>
    <t>(JCM) FC FC 8286</t>
  </si>
  <si>
    <t>(JCM) FC FC 8287</t>
  </si>
  <si>
    <t>(JCM) FC FC 8288</t>
  </si>
  <si>
    <t>(JCM) FC FC 8289</t>
  </si>
  <si>
    <t>CENTRAL DE AUTOPARTES E INGENIERIA GLASSCENTER SAS Nit: 901215128</t>
  </si>
  <si>
    <t>(JCM) FC FC 8290</t>
  </si>
  <si>
    <t>(JCM) FC FC 8291</t>
  </si>
  <si>
    <t>SANDOVAL YOLIMA FRANCO Nit: 49784894</t>
  </si>
  <si>
    <t>(JCM) FC FC 8292</t>
  </si>
  <si>
    <t>(JCM) FC FC 8293</t>
  </si>
  <si>
    <t>(JCM) FC FC 8294</t>
  </si>
  <si>
    <t>(JCM) FC FC 8295</t>
  </si>
  <si>
    <t>JERONIMO MARTINS COLOMBIA SAS Nit: 900480569</t>
  </si>
  <si>
    <t>(JCM) FC FC 8296</t>
  </si>
  <si>
    <t>(JCM) FC FC 8297</t>
  </si>
  <si>
    <t>(JCM) FC FC 8298</t>
  </si>
  <si>
    <t>DISTRIREPUESTOS ARDIPAL SAS Nit: 901270331</t>
  </si>
  <si>
    <t>(JCM) FC FC 8299</t>
  </si>
  <si>
    <t>(JCM) FC FC 8300</t>
  </si>
  <si>
    <t>(JCM) FC FC 8301</t>
  </si>
  <si>
    <t>(JCM) FC FC 8302</t>
  </si>
  <si>
    <t>(JCM) FC FC 8303</t>
  </si>
  <si>
    <t>(JCM) FC FC 8304</t>
  </si>
  <si>
    <t>(JCM) FC FC 8305</t>
  </si>
  <si>
    <t>(JCM) FC FC 8306</t>
  </si>
  <si>
    <t>(JCM) FC FC 8307</t>
  </si>
  <si>
    <t>(JCM) FC FC 8308</t>
  </si>
  <si>
    <t>MARTINEZ DIAZ HUGUES Nit: 77181529</t>
  </si>
  <si>
    <t>(JCM) FC FC 8309</t>
  </si>
  <si>
    <t>(JCM) FC FC 8310</t>
  </si>
  <si>
    <t>(JCM) FC FC 8311</t>
  </si>
  <si>
    <t>INGENIERIA DE REFRIGERACION INSDUSTRIAL ROJAS HNOS SAS Nit: 860023411</t>
  </si>
  <si>
    <t>(JCM) NC JCM26 1</t>
  </si>
  <si>
    <t>(JCM) FC FC 8314</t>
  </si>
  <si>
    <t>(JCM) FC FC 8315</t>
  </si>
  <si>
    <t>(JCM) FC FC 8316</t>
  </si>
  <si>
    <t>INVERSIONES Y NEGOCIOS REYNA S.A.S Nit: 901507399</t>
  </si>
  <si>
    <t>(JCM) FC FC 8317</t>
  </si>
  <si>
    <t>SOLUCIONES &amp; SUMINISTROS RF SAS Nit: 900643742</t>
  </si>
  <si>
    <t>(JCM) FC FC 8318</t>
  </si>
  <si>
    <t>(JCM) FC FC 8319</t>
  </si>
  <si>
    <t>(JCM) FC FC 8320</t>
  </si>
  <si>
    <t>(JCM) FC FC 8321</t>
  </si>
  <si>
    <t>(JCM) FC FC 8322</t>
  </si>
  <si>
    <t>INVOLTEC SAS Nit: 901461610</t>
  </si>
  <si>
    <t>(JCM) FC FC 8323</t>
  </si>
  <si>
    <t>(JCM) FC FC 8324</t>
  </si>
  <si>
    <t>(JCM) FC FC 8326</t>
  </si>
  <si>
    <t>(JCM) FC FC 8327</t>
  </si>
  <si>
    <t>(JCM) FC DSE 4153</t>
  </si>
  <si>
    <t>ESTRADA HUGO Nit: 12557451</t>
  </si>
  <si>
    <t>(JCM) FC FC 8328</t>
  </si>
  <si>
    <t>(JCM) FC FC 8329</t>
  </si>
  <si>
    <t>(JCM) FC FC 8330</t>
  </si>
  <si>
    <t>VASQUEZ DIAZ ABEL DE JESUS Nit: 3510448</t>
  </si>
  <si>
    <t>(JCM) FC FC 8331</t>
  </si>
  <si>
    <t>OROZCO ROBLES LENA JULIETH Nit: 1065647431</t>
  </si>
  <si>
    <t>(JCM) FC DSE 4154</t>
  </si>
  <si>
    <t>(JCM) FC FC 8332</t>
  </si>
  <si>
    <t>(JCM) FC FC 8333</t>
  </si>
  <si>
    <t>(JCM) FC FC 8334</t>
  </si>
  <si>
    <t>(JCM) FC FC 8335</t>
  </si>
  <si>
    <t>(JCM) FC FC 8336</t>
  </si>
  <si>
    <t>(JCM) FC FC 8337</t>
  </si>
  <si>
    <t>(JCM) FC FC 8339</t>
  </si>
  <si>
    <t>(JCM) FC FC 8340</t>
  </si>
  <si>
    <t>(JCM) FC FC 8341</t>
  </si>
  <si>
    <t>OVIEDO GARCIA KENIS ENRIQUE Nit: 106512563</t>
  </si>
  <si>
    <t>(JCM) FC DSE 4155</t>
  </si>
  <si>
    <t>OLIMPICA SA SUPERTIENDAS Y DROGUERIAS Nit: 890107487</t>
  </si>
  <si>
    <t>(JCM) FC FC 8342</t>
  </si>
  <si>
    <t>(JCM) FC FC 8343</t>
  </si>
  <si>
    <t>(JCM) FC FC 8344</t>
  </si>
  <si>
    <t>(JCM) FC FC 8345</t>
  </si>
  <si>
    <t>(JCM) FC FC 8346</t>
  </si>
  <si>
    <t>(JCM) FC FC 8347</t>
  </si>
  <si>
    <t>(JCM) FC FC 8348</t>
  </si>
  <si>
    <t>(JCM) FC FC 8350</t>
  </si>
  <si>
    <t>(JCM) FC FC 8351</t>
  </si>
  <si>
    <t>(JCM) FC FC 8352</t>
  </si>
  <si>
    <t>(JCM) FC FC 8353</t>
  </si>
  <si>
    <t>QUANTUM DATA PROCESSING DE COLOMBIA SAS Nit: 900237820</t>
  </si>
  <si>
    <t>(JCM) FC FC 8354</t>
  </si>
  <si>
    <t>(JCM) FC FC 8355</t>
  </si>
  <si>
    <t>(JCM) FC FC 8356</t>
  </si>
  <si>
    <t>(JCM) FC FC 8357</t>
  </si>
  <si>
    <t>(JCM) FC FC 8358</t>
  </si>
  <si>
    <t>(JCM) FC FC 8359</t>
  </si>
  <si>
    <t>PACHECO SOLANO JUAN CARLOS Nit: 1065863929</t>
  </si>
  <si>
    <t>(JCM) FC DSE 4159</t>
  </si>
  <si>
    <t>ARGOTE PABA VERONICA SOFIA Nit: 49723593</t>
  </si>
  <si>
    <t>(JCM) FC DSE 4160</t>
  </si>
  <si>
    <t>REDONDO CARMONA KAREN MARGARITA Nit: 1065996348</t>
  </si>
  <si>
    <t>(JCM) FC DSE 4161</t>
  </si>
  <si>
    <t>(JCM) NCPR NCP 16</t>
  </si>
  <si>
    <t>(JCM) FC FC 8360</t>
  </si>
  <si>
    <t>(JCM) FC FC 8362</t>
  </si>
  <si>
    <t>(JCM) FC FC 8363</t>
  </si>
  <si>
    <t>(JCM) FC FC 8364</t>
  </si>
  <si>
    <t>(JCM) FC FC 8366</t>
  </si>
  <si>
    <t>(JCM) FC FC 8367</t>
  </si>
  <si>
    <t>(JCM) FC DSE 4162</t>
  </si>
  <si>
    <t>FONSECA FRANCIA JOHNELKIN Nit: 19596644</t>
  </si>
  <si>
    <t>(JCM) FC FC 8369</t>
  </si>
  <si>
    <t>(JCM) FC FC 8371</t>
  </si>
  <si>
    <t>(JCM) FC FC 8372</t>
  </si>
  <si>
    <t>PALACIO ARROYAVE LUIS FERNANDO Nit: 70122888</t>
  </si>
  <si>
    <t>(JCM) FC DSE 4165</t>
  </si>
  <si>
    <t>SUAREZ CARRASCAL LUZ ESTELA Nit: 36518341</t>
  </si>
  <si>
    <t>(JCM) FC DSE 4166</t>
  </si>
  <si>
    <t>MENDOZA FUENTES CESAR AUGUSTO Nit: 77185633</t>
  </si>
  <si>
    <t>(JCM) FC DSE 4168</t>
  </si>
  <si>
    <t>(JCM) FC FC 8374</t>
  </si>
  <si>
    <t>INVERSIONES MACHIQUES SAS Nit: 900375701</t>
  </si>
  <si>
    <t>(JCM) FC FC 8379</t>
  </si>
  <si>
    <t>(JCM) FC FC 8380</t>
  </si>
  <si>
    <t>(JCM) FC FC 8381</t>
  </si>
  <si>
    <t>RUEDA ELIZABETH JAIMES Nit: 63312519</t>
  </si>
  <si>
    <t>(JCM) FC FC 8384</t>
  </si>
  <si>
    <t>RESTREPO CUBILLOS LEYDI MARCELA Nit: 1065603246</t>
  </si>
  <si>
    <t>(JCM) FC DSE 4171</t>
  </si>
  <si>
    <t>KAR TEK SAS Nit: 900812396</t>
  </si>
  <si>
    <t>(JCM) FC FC 8385</t>
  </si>
  <si>
    <t>(JCM) FC FC 8386</t>
  </si>
  <si>
    <t>(JCM) FC FC 8387</t>
  </si>
  <si>
    <t>(JCM) FC FC 8389</t>
  </si>
  <si>
    <t>(JCM) FC FC 8391</t>
  </si>
  <si>
    <t>(JCM) FC FC 8392</t>
  </si>
  <si>
    <t>(JCM) FC FC 8393</t>
  </si>
  <si>
    <t>(JCM) FC FC 8394</t>
  </si>
  <si>
    <t>(JCM) FC FC 8395</t>
  </si>
  <si>
    <t>(JCM) FC FC 8396</t>
  </si>
  <si>
    <t>(JCM) FC FC 8397</t>
  </si>
  <si>
    <t>BERRIO CARTAGENA ORLANDO Nit: 79395767</t>
  </si>
  <si>
    <t>(JCM) FC FC 8398</t>
  </si>
  <si>
    <t>TODAS LAS HERRAMIENTAS SAS Nit: 900471930</t>
  </si>
  <si>
    <t>(JCM) FC FC 8399</t>
  </si>
  <si>
    <t>(JCM) FC FC 8400</t>
  </si>
  <si>
    <t>(JCM) FC FC 8401</t>
  </si>
  <si>
    <t>(JCM) FC FC 8402</t>
  </si>
  <si>
    <t>(JCM) FC FC 8403</t>
  </si>
  <si>
    <t>(JCM) FC FC 8404</t>
  </si>
  <si>
    <t>(JCM) FC FC 8405</t>
  </si>
  <si>
    <t>(JCM) FC FC 8406</t>
  </si>
  <si>
    <t>(JCM) FC FC 8407</t>
  </si>
  <si>
    <t>(JCM) FC FC 8408</t>
  </si>
  <si>
    <t>(JCM) FC FC 8409</t>
  </si>
  <si>
    <t>(JCM) FC FC 8410</t>
  </si>
  <si>
    <t>COMERCIAL INTERNACIONAL DE EQUIPOS Y MAQUINARIA SAS Nit: 890903024</t>
  </si>
  <si>
    <t>(JCM) FC FC 8411</t>
  </si>
  <si>
    <t>(JCM) FC FC 8413</t>
  </si>
  <si>
    <t>(JCM) FC FC 8414</t>
  </si>
  <si>
    <t>(JCM) FC FC 8415</t>
  </si>
  <si>
    <t>(JCM) FC FC 8416</t>
  </si>
  <si>
    <t>(JCM) FC FC 8417</t>
  </si>
  <si>
    <t>(JCM) FC FC 8418</t>
  </si>
  <si>
    <t>(JCM) FC FC 8419</t>
  </si>
  <si>
    <t>(JCM) FC FC 8420</t>
  </si>
  <si>
    <t>(JCM) FC FC 8421</t>
  </si>
  <si>
    <t>(JCM) FC FC 8422</t>
  </si>
  <si>
    <t>(JCM) FC FC 8423</t>
  </si>
  <si>
    <t>(JCM) FC FC 8424</t>
  </si>
  <si>
    <t>(JCM) FC FC 8425</t>
  </si>
  <si>
    <t>(JCM) FC FC 8426</t>
  </si>
  <si>
    <t>(JCM) FC FC 8427</t>
  </si>
  <si>
    <t>(JCM) FC FC 8428</t>
  </si>
  <si>
    <t>(JCM) FC FC 8429</t>
  </si>
  <si>
    <t>(JCM) FC FC 8430</t>
  </si>
  <si>
    <t>(JCM) FC FC 8431</t>
  </si>
  <si>
    <t>(JCM) FC FC 8432</t>
  </si>
  <si>
    <t>(JCM) FC FC 8433</t>
  </si>
  <si>
    <t>ARMY SOLUCIONES SAS Nit: 901401426</t>
  </si>
  <si>
    <t>(JCM) FC FC 8434</t>
  </si>
  <si>
    <t>(JCM) FC FC 8435</t>
  </si>
  <si>
    <t>(JCM) FC FC 8436</t>
  </si>
  <si>
    <t>ORTIZ SARMIENTO LUIS EDGAR Nit: 13721667</t>
  </si>
  <si>
    <t>(JCM) FC FC 8438</t>
  </si>
  <si>
    <t>OSPINO MORGAN OSCAR JAVIER Nit: 1065994822</t>
  </si>
  <si>
    <t>(JCM) FC FC 8439</t>
  </si>
  <si>
    <t>(JCM) FC FC 8440</t>
  </si>
  <si>
    <t>(JCM) FC FC 8441</t>
  </si>
  <si>
    <t>TORRES ABDALA JAIRO ARTURO Nit: 77091141</t>
  </si>
  <si>
    <t>(JCM) FC FC 8442</t>
  </si>
  <si>
    <t>(JCM) FC FC 8443</t>
  </si>
  <si>
    <t>(JCM) FC DSE 4175</t>
  </si>
  <si>
    <t>(JCM) FC DSE 4176</t>
  </si>
  <si>
    <t>QUINTERO ORTIZ ALVARO ANDRES Nit: 1095827241</t>
  </si>
  <si>
    <t>(JCM) FC DSE 4178</t>
  </si>
  <si>
    <t>(JCM) FC FC 8444</t>
  </si>
  <si>
    <t>(JCM) FC FC 8445</t>
  </si>
  <si>
    <t>(JCM) FC FC 8451</t>
  </si>
  <si>
    <t>(JCM) FC FC 8452</t>
  </si>
  <si>
    <t>(JCM) FC FC 8453</t>
  </si>
  <si>
    <t>(JCM) FC FC 8457</t>
  </si>
  <si>
    <t>(JCM) FC FC 8458</t>
  </si>
  <si>
    <t>(JCM) FC FC 8459</t>
  </si>
  <si>
    <t>(JCM) FC DSE 4179</t>
  </si>
  <si>
    <t>(JCM) FC DSE 4180</t>
  </si>
  <si>
    <t>(JCM) FC DSE 4182</t>
  </si>
  <si>
    <t>(JCM) FC FC 8460</t>
  </si>
  <si>
    <t>(JCM) FC FC 8461</t>
  </si>
  <si>
    <t>(JCM) FC FC 8462</t>
  </si>
  <si>
    <t>(JCM) FC FC 8463</t>
  </si>
  <si>
    <t>(JCM) FC FC 8464</t>
  </si>
  <si>
    <t>(JCM) FC FC 8465</t>
  </si>
  <si>
    <t>(JCM) FC FC 8467</t>
  </si>
  <si>
    <t>(JCM) FC FC 8468</t>
  </si>
  <si>
    <t>NAVARRO ANGARITA MANUEL Nit: 77023820</t>
  </si>
  <si>
    <t>(JCM) FC FC 8469</t>
  </si>
  <si>
    <t>(JCM) FC FC 8470</t>
  </si>
  <si>
    <t>(JCM) FC FC 8471</t>
  </si>
  <si>
    <t>(JCM) FC FC 8472</t>
  </si>
  <si>
    <t>(JCM) FC FC 8473</t>
  </si>
  <si>
    <t>(JCM) FC FC 8474</t>
  </si>
  <si>
    <t>(JCM) FC FC 8475</t>
  </si>
  <si>
    <t>(JCM) FC DSE 4185</t>
  </si>
  <si>
    <t>(JCM) FC FC 8476</t>
  </si>
  <si>
    <t>(JCM) FC FC 8477</t>
  </si>
  <si>
    <t>(JCM) FC FC 8478</t>
  </si>
  <si>
    <t>(JCM) FC FC 8479</t>
  </si>
  <si>
    <t>(JCM) FC DSE 4186</t>
  </si>
  <si>
    <t>(JCM) FC FC 8480</t>
  </si>
  <si>
    <t>(JCM) FC FC 8481</t>
  </si>
  <si>
    <t>(JCM) FC DSE 4187</t>
  </si>
  <si>
    <t>(JCM) FC FC 8483</t>
  </si>
  <si>
    <t>(JCM) FC FC 8484</t>
  </si>
  <si>
    <t>GPS SEGTEC SAS Nit: 901046458</t>
  </si>
  <si>
    <t>(JCM) FC FC 8486</t>
  </si>
  <si>
    <t>(JCM) FC FC 8487</t>
  </si>
  <si>
    <t>(JCM) FC FC 8488</t>
  </si>
  <si>
    <t>(JCM) FC FC 8489</t>
  </si>
  <si>
    <t>(JCM) FC FC 8490</t>
  </si>
  <si>
    <t>(JCM) FC FC 8491</t>
  </si>
  <si>
    <t>(JCM) FC FC 8492</t>
  </si>
  <si>
    <t>(JCM) FC FC 8493</t>
  </si>
  <si>
    <t>(JCM) FC FC 8494</t>
  </si>
  <si>
    <t>(JCM) FC FC 8495</t>
  </si>
  <si>
    <t>(JCM) FC FC 8496</t>
  </si>
  <si>
    <t>(JCM) FC FC 8497</t>
  </si>
  <si>
    <t>AGROPAISA SAS Nit: 900345431</t>
  </si>
  <si>
    <t>(JCM) FC FC 8498</t>
  </si>
  <si>
    <t>(JCM) FC FC 8499</t>
  </si>
  <si>
    <t>(JCM) FC FC 8500</t>
  </si>
  <si>
    <t>(JCM) FC FC 8501</t>
  </si>
  <si>
    <t>(JCM) FC FC 8502</t>
  </si>
  <si>
    <t>CARBONO SOCHA KELLYS LUCIA Nit: 1065836584</t>
  </si>
  <si>
    <t>(JCM) FC DSE 4194</t>
  </si>
  <si>
    <t>(JCM) FC FC 8503</t>
  </si>
  <si>
    <t>(JCM) FC FC 8504</t>
  </si>
  <si>
    <t>(JCM) FC FC 8505</t>
  </si>
  <si>
    <t>(JCM) FC FC 8506</t>
  </si>
  <si>
    <t>(JCM) FC FC 8508</t>
  </si>
  <si>
    <t>DAZA NURIS MARIA Nit: 42495411</t>
  </si>
  <si>
    <t>(JCM) FC FC 8512</t>
  </si>
  <si>
    <t>(JCM) FC DSE 4195</t>
  </si>
  <si>
    <t>(JCM) FC DSE 4196</t>
  </si>
  <si>
    <t>(JCM) FC FC 8516</t>
  </si>
  <si>
    <t>(JCM) FC FC 8513</t>
  </si>
  <si>
    <t>(JCM) FC FC 8514</t>
  </si>
  <si>
    <t>(JCM) FC FC 8517</t>
  </si>
  <si>
    <t>(JCM) FC FC 8520</t>
  </si>
  <si>
    <t>(JCM) FC FC 8521</t>
  </si>
  <si>
    <t>(JCM) FC FC 8522</t>
  </si>
  <si>
    <t>(JCM) FC DSE 4207</t>
  </si>
  <si>
    <t>(JCM) FC DSE 4208</t>
  </si>
  <si>
    <t>(JCM) FC DSE 4210</t>
  </si>
  <si>
    <t>(JCM) FC DSE 4213</t>
  </si>
  <si>
    <t>TECNOSEMILLAS LIMITADA Nit: 802005634</t>
  </si>
  <si>
    <t>(JCM) FC FC 8525</t>
  </si>
  <si>
    <t>V &amp; V INGENIERIA TOPOGRAFICA SAS Nit: 901015952</t>
  </si>
  <si>
    <t>(JCM) FC FC 8526</t>
  </si>
  <si>
    <t>HOLGUIN HERNANDEZ NAYITH Nit: 1067590489</t>
  </si>
  <si>
    <t>(JCM) FC FC 8528</t>
  </si>
  <si>
    <t>SALARIOS Y PAGOS LABORALES</t>
  </si>
  <si>
    <t>FARFAN VARGAS RICARDO Nit: 1140824258</t>
  </si>
  <si>
    <t>HONORARIOS NO DECLARANTES 10%</t>
  </si>
  <si>
    <t>SERVICIO INTEGRAL DE SALUD 2%</t>
  </si>
  <si>
    <t>RETEIVA REGIMEN SIMPLIFICADO HONORARIOS</t>
  </si>
  <si>
    <t>IVA RETENIDO POR COMPRAS</t>
  </si>
  <si>
    <t>COOMEVA EPS</t>
  </si>
  <si>
    <t>VILLAMIL URRUCHURTU SONIE JOSE Nit: 9152743</t>
  </si>
  <si>
    <t>ARCINIEGAS BRAVO LEONARDO Nit: 1098685402</t>
  </si>
  <si>
    <t>BERMUDEZ HOLGUIN CARLOS ARTURO Nit: 1065646681</t>
  </si>
  <si>
    <t>(JCM) NC  1498</t>
  </si>
  <si>
    <t>LOPEZ NORIEGA EDINSON ENRIQUE Nit: 77023759</t>
  </si>
  <si>
    <t>(JCM) NO LIQ 56</t>
  </si>
  <si>
    <t>HOLGUIN ESCALANTE FREYDIS DE JESUS Nit: 12436567</t>
  </si>
  <si>
    <t>BEDOYA BENAVIDES BRAYAN DE JESUS Nit: 1064798109</t>
  </si>
  <si>
    <t>PRADO RODRIGUEZ WILDER ANDRES Nit: 1065996305</t>
  </si>
  <si>
    <t>DIAZ VEGA LUIS GABRIEL Nit: 19709086</t>
  </si>
  <si>
    <t>VERGEL SANTAMARIA NEIDER JOHAN Nit: 1064722888</t>
  </si>
  <si>
    <t>CELIS BARRIOS MAURICIO YASSER Nit: 77140408</t>
  </si>
  <si>
    <t>MARTINEZ MORON JOSE TOMAS Nit: 1065837930</t>
  </si>
  <si>
    <t>ALBA QUINTERO FABIAN Nit: 1064796141</t>
  </si>
  <si>
    <t>RINCON CASTILLA NEPOMUCENO Nit: 12567655</t>
  </si>
  <si>
    <t>HERNANDEZ GALVIS CHRISTIAN ALBERTO Nit: 1097093513</t>
  </si>
  <si>
    <t>GOMEZ VARGAS LEONARDO ALFONSO Nit: 1062811403</t>
  </si>
  <si>
    <t>VERGEL RANGEL EIDER JOSE Nit: 1064720687</t>
  </si>
  <si>
    <t>VERGEL RANGEL EDWAR FABIAN Nit: 1064717981</t>
  </si>
  <si>
    <t>cadavid orozco juan carlos Nit: 1064801827</t>
  </si>
  <si>
    <t>PEINADO HERNANDEZ YAROXI DAVID Nit: 1064800648</t>
  </si>
  <si>
    <t>CASTIBLANCO CABADIAZ NELLER EFRAIN Nit: 1192906947</t>
  </si>
  <si>
    <t>SOLANO FONTALVO YADIRA ANDREA Nit: 1065577974</t>
  </si>
  <si>
    <t>(JCM) NO LIQ 55</t>
  </si>
  <si>
    <t>LATIFF SANTAMARIA DEINNER Nit: 1064710576</t>
  </si>
  <si>
    <t>(JCM) NC  1480</t>
  </si>
  <si>
    <t>VALDES GOMEZ LENIS MARIA Nit: 1118802785</t>
  </si>
  <si>
    <t>OSPINO CONTRERAS TOMAS ALBERTO Nit: 7618611</t>
  </si>
  <si>
    <t>ROYERO MOJICA WILSON RAFAEL Nit: 1064797200</t>
  </si>
  <si>
    <t>CONTRERAS QUEVEDO MANUEL ENRIQUE Nit: 1064800116</t>
  </si>
  <si>
    <t>MOLINA MERIÑO LUIS GUILLERMO Nit: 1068386444</t>
  </si>
  <si>
    <t>FRAGOZO ALVAREZ CARLOS ENRIQUE Nit: 1082245647</t>
  </si>
  <si>
    <t>VERA RUEDA LUIS FERNANDO Nit: 77015134</t>
  </si>
  <si>
    <t>FLOREZ PADILLA JUAN GABRIEL Nit: 77105758</t>
  </si>
  <si>
    <t>MARTINEZ DE AVILA FRANKLIN Nit: 77172850</t>
  </si>
  <si>
    <t>MOSCOTE SIERRA JOSE RAFAEL Nit: 85484906</t>
  </si>
  <si>
    <t>MEZA BELEÑO ADUVAINE Nit: 77029513</t>
  </si>
  <si>
    <t>HINOJOSA SIERRA JULIAN ALFONSO Nit: 84037931</t>
  </si>
  <si>
    <t>DITTA PALLARES JHON EDINSON Nit: 1064066052</t>
  </si>
  <si>
    <t>CASTIBLANCO VEGA NELLER DE JESUS Nit: 19707735</t>
  </si>
  <si>
    <t>NAVARRO ROJAS EDILSON JOSE Nit: 77105485</t>
  </si>
  <si>
    <t>ALCASA ARAUJO IVAN JAVIER Nit: 1062810502</t>
  </si>
  <si>
    <t>CASTILLO CUADRO EDUAR FABIAN Nit: 77188483</t>
  </si>
  <si>
    <t>SANCHEZ QUIROZ MARLON Nit: 1216965542</t>
  </si>
  <si>
    <t>CEBALLOS BORRERO BORIS FERNANDO Nit: 19690408</t>
  </si>
  <si>
    <t>AMARIS MIELES EINER ALBERTO Nit: 18901582</t>
  </si>
  <si>
    <t>MARTINEZ APARICIO WILLIAM YESID Nit: 77029897</t>
  </si>
  <si>
    <t>VILLAZON  MARTINEZ GUSTAVO ENRIQUE Nit: 77174208</t>
  </si>
  <si>
    <t>CAMARGO GAMEZ CARMELO Nit: 77186770</t>
  </si>
  <si>
    <t>GONZALES ARRIETA FAVIAN ANDRES Nit: 1003234818</t>
  </si>
  <si>
    <t>DE LA ROSA CARPIO JUAN MANUEL Nit: 1065583313</t>
  </si>
  <si>
    <t>SAUMETH RIVERA SERGIO MARIO Nit: 1065840521</t>
  </si>
  <si>
    <t>BARROS RAMOS WILFRIDO Nit: 18956651</t>
  </si>
  <si>
    <t>VEGA MOLINA SAMIR ALBERTO Nit: 1065999704</t>
  </si>
  <si>
    <t>AÑEZ RUIZ MARTIN DE JESUS Nit: 5092832</t>
  </si>
  <si>
    <t>CAMPO JIMENEZ JHAN CARLOS Nit: 1065650101</t>
  </si>
  <si>
    <t>RAMIREZ QUIROZ YOHANDRE Nit: 1065997374</t>
  </si>
  <si>
    <t>ALVAREZ ROMERO MILTON RAFAEL Nit: 19709108</t>
  </si>
  <si>
    <t>GAMARRA MENDOZA ALCIDES JOSE Nit: 77167332</t>
  </si>
  <si>
    <t>VASQUEZ AVILA JOSE CARLOS Nit: 1065841368</t>
  </si>
  <si>
    <t>SAUMETH RIVERA JAINER DAVID Nit: 1033317994</t>
  </si>
  <si>
    <t>CALVO TERNERA JESUS DAVID Nit: 1193140673</t>
  </si>
  <si>
    <t>NAVARRO MONTERO YEINER ENRIQUE Nit: 1065984181</t>
  </si>
  <si>
    <t>PEINADO MENESES ARISTIDES IVAN Nit: 1003172868</t>
  </si>
  <si>
    <t>LAGUNA SANDOVAL DAVID JOSE Nit: 1065998898</t>
  </si>
  <si>
    <t>(JCM) NC  1501</t>
  </si>
  <si>
    <t>(JCM) NO LIQ 57</t>
  </si>
  <si>
    <t>(JCM) NC  1500</t>
  </si>
  <si>
    <t>PEÑALOZA MARMOL LEIDY PAOLA Nit: 1140824981</t>
  </si>
  <si>
    <t>HOLGUIN RIVERA PABLO EMILIO Nit: 72129605</t>
  </si>
  <si>
    <t>ALVAREZ TORO JESUS MANUEL Nit: 1064802837</t>
  </si>
  <si>
    <t>VERA MORON LUIS FERNANDO Nit: 1065650904</t>
  </si>
  <si>
    <t>GAMEZ GALVIS STHEPANIE VANESSA Nit: 1118856164</t>
  </si>
  <si>
    <t>SURAMERICANA DE SERVICIOS</t>
  </si>
  <si>
    <t>CARDENAS ORTIZ SILVIA PATRICIA Nit: 1083552757</t>
  </si>
  <si>
    <t>AMBUQ ESS</t>
  </si>
  <si>
    <t>CASTILLO HERNANDEZ JORGE LUIS Nit: 7636559</t>
  </si>
  <si>
    <t>CAJACOPI</t>
  </si>
  <si>
    <t>MEZA DIAZ EDUARDO RAFAEL Nit: 77019934</t>
  </si>
  <si>
    <t>PEREZ AVILES LUIS DANIEL Nit: 1065609247</t>
  </si>
  <si>
    <t>GARCIA MONTERROZA RICHARD ALFONSO Nit: 1065994468</t>
  </si>
  <si>
    <t>GARCIA MORENO ADEL Nit: 77106317</t>
  </si>
  <si>
    <t>VASQUEZ MARTINEZ DIEGO ENRIQUE Nit: 1063958656</t>
  </si>
  <si>
    <t>MEJIA CARVAJAL SANDRA Nit: 49554074</t>
  </si>
  <si>
    <t>TEJEDA PALLARES JAIR ALFREDO Nit: 1003166379</t>
  </si>
  <si>
    <t>VILLEGAS MARTINEZ CLEYTON RAFAEL Nit: 1065996081</t>
  </si>
  <si>
    <t>(JCM) NC  1502</t>
  </si>
  <si>
    <t>COOSALUD ESS</t>
  </si>
  <si>
    <t>MENDEZ RODRIGUEZ WILSON Nit: 77174761</t>
  </si>
  <si>
    <t>CAAMAÑO RONALD LUIS Nit: 15172047</t>
  </si>
  <si>
    <t>MUTUALSER EPS</t>
  </si>
  <si>
    <t>(JCM) NC  1485</t>
  </si>
  <si>
    <t>ASMET SALUD</t>
  </si>
  <si>
    <t>VANEGAS CARO JANER ALBERTO Nit: 1065562394</t>
  </si>
  <si>
    <t>FAMISANAR EPS</t>
  </si>
  <si>
    <t>ROCHA GOMEZ JORGE LEONARDO Nit: 1121041850</t>
  </si>
  <si>
    <t>ADRES</t>
  </si>
  <si>
    <t>OROZCO MUNIVE RONALD DAVID Nit: 1065812484</t>
  </si>
  <si>
    <t>COLMENA</t>
  </si>
  <si>
    <t>CIA. DE SEGUROS BOLIVAR S.A.</t>
  </si>
  <si>
    <t>COMFACESAR</t>
  </si>
  <si>
    <t>(JCM) NC  1496</t>
  </si>
  <si>
    <t>(JCM) NC  1493</t>
  </si>
  <si>
    <t>(JCM) NC  1497</t>
  </si>
  <si>
    <t>(JCM) NC  1503</t>
  </si>
  <si>
    <t>EMBARGOS JUDICIALES</t>
  </si>
  <si>
    <t>IVA POR DEVOLUCIONES EN COMPRAS 19%</t>
  </si>
  <si>
    <t>(JCM) NC  1491</t>
  </si>
  <si>
    <t>(JCM) NC  1490</t>
  </si>
  <si>
    <t>(JCM) NC  1492</t>
  </si>
  <si>
    <t>ADMINISTRACIÓN IVA 19%</t>
  </si>
  <si>
    <t>SERVICIOS COMPLEMENTARIOS PARA EL TRANSPORTE</t>
  </si>
  <si>
    <t>LIMPIEZA DE INMUEBLES</t>
  </si>
  <si>
    <t>ELIMINACION DE DESPERDICIOS Y AGUAS RESIDUALES</t>
  </si>
  <si>
    <t>SERVICIO DE ELIMINACION DE DESPERDICIOS Y AGUAS RESIDUALES NO GRAVADOS</t>
  </si>
  <si>
    <t>INCAPACIDADES</t>
  </si>
  <si>
    <t>OTROS ELEMENTOS DE SEGURIDAD INDUSTRIAL</t>
  </si>
  <si>
    <t>ASESORIAS JURIDICAS REG. SIMPIFICADO</t>
  </si>
  <si>
    <t>TELEFONO NO GRAVADO</t>
  </si>
  <si>
    <t>TRASNPORTE FLETES Y ACARREO REG. SIMPLIFICADO</t>
  </si>
  <si>
    <t>SERVICIO INTERNET</t>
  </si>
  <si>
    <t>UTILES, PAPELERIA Y FOTOCOPIAS DEL REG. SIMPLIFICADO</t>
  </si>
  <si>
    <t>IMPUESTOS ASUMIDOS RETENCION</t>
  </si>
  <si>
    <t>MANTENIMIENTO Y REPARACIONES</t>
  </si>
  <si>
    <t>REPUESTOS FLOTA Y EQUIPO DE TRASNPORTE</t>
  </si>
  <si>
    <t>ALQUILER DE VEHICULOS Y EQUIPOS</t>
  </si>
  <si>
    <t>SUBCONTRATACION POR TRANSPORTES</t>
  </si>
  <si>
    <t>MANTENIMIENTO Y REPARACIONES REG. SIMPLIFICADO</t>
  </si>
  <si>
    <t>REPUESTOS FLOTA Y EQUIPO DE TRANSP REG SIMPLIFICADO</t>
  </si>
  <si>
    <t>SUBCONTRATACION SERV TRANSPORTE REG. SIMPLIFICADO</t>
  </si>
  <si>
    <t>DEVOLUCION POR COMPRAS 19%</t>
  </si>
  <si>
    <t>2577</t>
  </si>
  <si>
    <t>11-02-2026 17:26:24</t>
  </si>
  <si>
    <t>900542303</t>
  </si>
  <si>
    <t>JUAN CARLOS MORON APARICIO JCM  S.A.S</t>
  </si>
  <si>
    <t>900457695</t>
  </si>
  <si>
    <t>COSECHARTE SAS</t>
  </si>
  <si>
    <t>2557</t>
  </si>
  <si>
    <t>26-01-2026 16:19:01</t>
  </si>
  <si>
    <t>890929877</t>
  </si>
  <si>
    <t>NEWREST SERVICES COLOMBIA S.A.</t>
  </si>
  <si>
    <t>2552</t>
  </si>
  <si>
    <t>19-01-2026 10:15:31</t>
  </si>
  <si>
    <t>2592</t>
  </si>
  <si>
    <t>18-02-2026 16:29:57</t>
  </si>
  <si>
    <t>800021308</t>
  </si>
  <si>
    <t>DRUMMOND LTD</t>
  </si>
  <si>
    <t>2593</t>
  </si>
  <si>
    <t>18-02-2026 16:30:20</t>
  </si>
  <si>
    <t>2591</t>
  </si>
  <si>
    <t>16-02-2026 17:48:14</t>
  </si>
  <si>
    <t>2590</t>
  </si>
  <si>
    <t>16-02-2026 17:47:50</t>
  </si>
  <si>
    <t>2589</t>
  </si>
  <si>
    <t>16-02-2026 17:47:27</t>
  </si>
  <si>
    <t>2588</t>
  </si>
  <si>
    <t>16-02-2026 17:47:03</t>
  </si>
  <si>
    <t>2587</t>
  </si>
  <si>
    <t>16-02-2026 17:46:40</t>
  </si>
  <si>
    <t>2586</t>
  </si>
  <si>
    <t>16-02-2026 17:46:17</t>
  </si>
  <si>
    <t>2585</t>
  </si>
  <si>
    <t>16-02-2026 17:45:54</t>
  </si>
  <si>
    <t>2584</t>
  </si>
  <si>
    <t>16-02-2026 17:45:31</t>
  </si>
  <si>
    <t>2583</t>
  </si>
  <si>
    <t>16-02-2026 17:44:52</t>
  </si>
  <si>
    <t>2582</t>
  </si>
  <si>
    <t>16-02-2026 17:44:29</t>
  </si>
  <si>
    <t>2581</t>
  </si>
  <si>
    <t>13-02-2026 15:00:26</t>
  </si>
  <si>
    <t>900294208</t>
  </si>
  <si>
    <t>CONSORCIO DIA S.A.</t>
  </si>
  <si>
    <t>2555</t>
  </si>
  <si>
    <t>23-01-2026 15:58:35</t>
  </si>
  <si>
    <t>2556</t>
  </si>
  <si>
    <t>23-01-2026 16:09:50</t>
  </si>
  <si>
    <t>2580</t>
  </si>
  <si>
    <t>13-02-2026 12:01:27</t>
  </si>
  <si>
    <t>2579</t>
  </si>
  <si>
    <t>11-02-2026 17:43:29</t>
  </si>
  <si>
    <t>2578</t>
  </si>
  <si>
    <t>11-02-2026 17:33:56</t>
  </si>
  <si>
    <t>860500743</t>
  </si>
  <si>
    <t>SEGURIDAD Y VIGILANCIA INDUSTRIAL COMERCIAL Y BANCARIA SEVIN LTDA</t>
  </si>
  <si>
    <t>2576</t>
  </si>
  <si>
    <t>11-02-2026 16:36:33</t>
  </si>
  <si>
    <t>2575</t>
  </si>
  <si>
    <t>11-02-2026 16:24:48</t>
  </si>
  <si>
    <t>2574</t>
  </si>
  <si>
    <t>05-02-2026 11:30:01</t>
  </si>
  <si>
    <t>2573</t>
  </si>
  <si>
    <t>05-02-2026 11:22:15</t>
  </si>
  <si>
    <t>2571</t>
  </si>
  <si>
    <t>04-02-2026 15:45:00</t>
  </si>
  <si>
    <t>2572</t>
  </si>
  <si>
    <t>04-02-2026 15:58:40</t>
  </si>
  <si>
    <t>2570</t>
  </si>
  <si>
    <t>04-02-2026 15:35:22</t>
  </si>
  <si>
    <t>2569</t>
  </si>
  <si>
    <t>04-02-2026 15:21:54</t>
  </si>
  <si>
    <t>2568</t>
  </si>
  <si>
    <t>04-02-2026 13:56:53</t>
  </si>
  <si>
    <t>2567</t>
  </si>
  <si>
    <t>04-02-2026 13:50:43</t>
  </si>
  <si>
    <t>2566</t>
  </si>
  <si>
    <t>03-02-2026 11:17:21</t>
  </si>
  <si>
    <t>2565</t>
  </si>
  <si>
    <t>03-02-2026 11:12:26</t>
  </si>
  <si>
    <t>2564</t>
  </si>
  <si>
    <t>01-02-2026</t>
  </si>
  <si>
    <t>01-02-2026 14:32:09</t>
  </si>
  <si>
    <t>2563</t>
  </si>
  <si>
    <t>01-02-2026 14:21:51</t>
  </si>
  <si>
    <t>2562</t>
  </si>
  <si>
    <t>01-02-2026 14:14:40</t>
  </si>
  <si>
    <t>2561</t>
  </si>
  <si>
    <t>01-02-2026 14:08:37</t>
  </si>
  <si>
    <t>2560</t>
  </si>
  <si>
    <t>01-02-2026 14:00:54</t>
  </si>
  <si>
    <t>2559</t>
  </si>
  <si>
    <t>01-02-2026 13:56:44</t>
  </si>
  <si>
    <t>2558</t>
  </si>
  <si>
    <t>01-02-2026 13:50:49</t>
  </si>
  <si>
    <t>2554</t>
  </si>
  <si>
    <t>19-01-2026 10:26:57</t>
  </si>
  <si>
    <t>2553</t>
  </si>
  <si>
    <t>19-01-2026 10:20:46</t>
  </si>
  <si>
    <t>4213</t>
  </si>
  <si>
    <t>06-03-2026 09:52:43</t>
  </si>
  <si>
    <t>1065603246</t>
  </si>
  <si>
    <t>LEYDI MARCELA RESTREPO CUBILLOS</t>
  </si>
  <si>
    <t>4212</t>
  </si>
  <si>
    <t>04-03-2026 17:46:31</t>
  </si>
  <si>
    <t>12641680</t>
  </si>
  <si>
    <t>JAIRO HERNANDEZ ROMERO</t>
  </si>
  <si>
    <t>4211</t>
  </si>
  <si>
    <t>04-03-2026 17:46:30</t>
  </si>
  <si>
    <t>1045686847</t>
  </si>
  <si>
    <t>LUIS MANUEL ALMANZA DE LA ROSA</t>
  </si>
  <si>
    <t>4210</t>
  </si>
  <si>
    <t>04-03-2026 17:46:29</t>
  </si>
  <si>
    <t>77185633</t>
  </si>
  <si>
    <t>CESAR AUGUSTO MENDOZA FUENTES</t>
  </si>
  <si>
    <t>4207</t>
  </si>
  <si>
    <t>04-03-2026 17:46:25</t>
  </si>
  <si>
    <t>36518341</t>
  </si>
  <si>
    <t>LUZ ESTELA SUAREZ CARRASCAL</t>
  </si>
  <si>
    <t>4209</t>
  </si>
  <si>
    <t>04-03-2026 17:46:28</t>
  </si>
  <si>
    <t>77184461</t>
  </si>
  <si>
    <t>ROBINSON APARICIO JAIMES</t>
  </si>
  <si>
    <t>4206</t>
  </si>
  <si>
    <t>04-03-2026 17:46:24</t>
  </si>
  <si>
    <t>73230231</t>
  </si>
  <si>
    <t>GUIDO LAGUNA TOERRES</t>
  </si>
  <si>
    <t>4208</t>
  </si>
  <si>
    <t>04-03-2026 17:46:26</t>
  </si>
  <si>
    <t>49723593</t>
  </si>
  <si>
    <t>VERONICA SOFIA ARGOTE PABA</t>
  </si>
  <si>
    <t>4205</t>
  </si>
  <si>
    <t>04-03-2026 17:46:23</t>
  </si>
  <si>
    <t>4204</t>
  </si>
  <si>
    <t>04-03-2026 17:46:08</t>
  </si>
  <si>
    <t>4203</t>
  </si>
  <si>
    <t>04-03-2026 17:46:07</t>
  </si>
  <si>
    <t>4202</t>
  </si>
  <si>
    <t>04-03-2026 17:46:06</t>
  </si>
  <si>
    <t>4201</t>
  </si>
  <si>
    <t>04-03-2026 17:46:05</t>
  </si>
  <si>
    <t>4200</t>
  </si>
  <si>
    <t>04-03-2026 17:46:04</t>
  </si>
  <si>
    <t>4198</t>
  </si>
  <si>
    <t>04-03-2026 17:46:02</t>
  </si>
  <si>
    <t>4197</t>
  </si>
  <si>
    <t>04-03-2026 17:46:01</t>
  </si>
  <si>
    <t>1065997356</t>
  </si>
  <si>
    <t>JESUS DAVID FRAGOZO PALLARES</t>
  </si>
  <si>
    <t>4199</t>
  </si>
  <si>
    <t>04-03-2026 17:46:03</t>
  </si>
  <si>
    <t>4196</t>
  </si>
  <si>
    <t>04-03-2026 17:46:00</t>
  </si>
  <si>
    <t>1065996348</t>
  </si>
  <si>
    <t>KAREN MARGARITA REDONDO CARMONA</t>
  </si>
  <si>
    <t>4195</t>
  </si>
  <si>
    <t>26-02-2026 16:37:55</t>
  </si>
  <si>
    <t>106512563</t>
  </si>
  <si>
    <t>KENIS ENRIQUE OVIEDO GARCIA</t>
  </si>
  <si>
    <t>4194</t>
  </si>
  <si>
    <t>21-02-2026</t>
  </si>
  <si>
    <t>26-02-2026 16:37:54</t>
  </si>
  <si>
    <t>1065836584</t>
  </si>
  <si>
    <t>KELLYS LUCIA CARBONO SOCHA</t>
  </si>
  <si>
    <t>4193</t>
  </si>
  <si>
    <t>26-02-2026 16:37:53</t>
  </si>
  <si>
    <t>12568419</t>
  </si>
  <si>
    <t>JUAN MIGUEL LUNA VARELA</t>
  </si>
  <si>
    <t>4191</t>
  </si>
  <si>
    <t>26-02-2026 16:37:51</t>
  </si>
  <si>
    <t>7571577</t>
  </si>
  <si>
    <t>LUIS ALBERTO TOVAR SILVA</t>
  </si>
  <si>
    <t>4190</t>
  </si>
  <si>
    <t>26-02-2026 16:37:50</t>
  </si>
  <si>
    <t>77022728</t>
  </si>
  <si>
    <t>YOVANIS FELIPE CUETO CASTELLANO</t>
  </si>
  <si>
    <t>4192</t>
  </si>
  <si>
    <t>26-02-2026 16:37:52</t>
  </si>
  <si>
    <t>4189</t>
  </si>
  <si>
    <t>26-02-2026 16:37:37</t>
  </si>
  <si>
    <t>1002379021</t>
  </si>
  <si>
    <t>ADGARDO OLIVEROS VARGAS</t>
  </si>
  <si>
    <t>4188</t>
  </si>
  <si>
    <t>26-02-2026 16:37:36</t>
  </si>
  <si>
    <t>1065563014</t>
  </si>
  <si>
    <t>MIGUEL ANGEL PEDROZO BARON</t>
  </si>
  <si>
    <t>4187</t>
  </si>
  <si>
    <t>26-02-2026 16:37:35</t>
  </si>
  <si>
    <t>4186</t>
  </si>
  <si>
    <t>26-02-2026 16:37:34</t>
  </si>
  <si>
    <t>4185</t>
  </si>
  <si>
    <t>26-02-2026 16:37:33</t>
  </si>
  <si>
    <t>4184</t>
  </si>
  <si>
    <t>26-02-2026 16:37:32</t>
  </si>
  <si>
    <t>1007551758</t>
  </si>
  <si>
    <t>HUBER MUNOZ CAAMANO</t>
  </si>
  <si>
    <t>4183</t>
  </si>
  <si>
    <t>26-02-2026 16:37:19</t>
  </si>
  <si>
    <t>4182</t>
  </si>
  <si>
    <t>26-02-2026 16:37:18</t>
  </si>
  <si>
    <t>4180</t>
  </si>
  <si>
    <t>26-02-2026 16:37:15</t>
  </si>
  <si>
    <t>1065647431</t>
  </si>
  <si>
    <t>LENA JULIETH OROZCO ROBLES</t>
  </si>
  <si>
    <t>4178</t>
  </si>
  <si>
    <t>26-02-2026 16:37:13</t>
  </si>
  <si>
    <t>1095827241</t>
  </si>
  <si>
    <t>ALVARO ANDRES QUINTERO ORTIZ</t>
  </si>
  <si>
    <t>4181</t>
  </si>
  <si>
    <t>26-02-2026 16:37:16</t>
  </si>
  <si>
    <t>4179</t>
  </si>
  <si>
    <t>26-02-2026 16:37:14</t>
  </si>
  <si>
    <t>4177</t>
  </si>
  <si>
    <t>26-02-2026 16:37:12</t>
  </si>
  <si>
    <t>1065656711</t>
  </si>
  <si>
    <t>JOSE GRICE MARRIAGA</t>
  </si>
  <si>
    <t>4174</t>
  </si>
  <si>
    <t>26-02-2026 16:36:58</t>
  </si>
  <si>
    <t>1091663776</t>
  </si>
  <si>
    <t>JAMES ANDREYS CORREA PALMERA</t>
  </si>
  <si>
    <t>4176</t>
  </si>
  <si>
    <t>26-02-2026 16:36:59</t>
  </si>
  <si>
    <t>4175</t>
  </si>
  <si>
    <t>4173</t>
  </si>
  <si>
    <t>26-02-2026 16:36:56</t>
  </si>
  <si>
    <t>56055497</t>
  </si>
  <si>
    <t>NEYLA PENARANDA</t>
  </si>
  <si>
    <t>4172</t>
  </si>
  <si>
    <t>26-02-2026 16:36:55</t>
  </si>
  <si>
    <t>91351568</t>
  </si>
  <si>
    <t>DANIEL ENRIQUE VALBUENA</t>
  </si>
  <si>
    <t>4171</t>
  </si>
  <si>
    <t>26-02-2026 16:36:54</t>
  </si>
  <si>
    <t>4167</t>
  </si>
  <si>
    <t>03-02-2026 15:03:05</t>
  </si>
  <si>
    <t>4168</t>
  </si>
  <si>
    <t>03-02-2026 15:03:07</t>
  </si>
  <si>
    <t>4166</t>
  </si>
  <si>
    <t>03-02-2026 15:03:03</t>
  </si>
  <si>
    <t>4169</t>
  </si>
  <si>
    <t>03-02-2026 15:03:08</t>
  </si>
  <si>
    <t>4154</t>
  </si>
  <si>
    <t>03-02-2026 11:12:23</t>
  </si>
  <si>
    <t>4149</t>
  </si>
  <si>
    <t>03-02-2026 11:12:13</t>
  </si>
  <si>
    <t>4170</t>
  </si>
  <si>
    <t>03-02-2026 15:03:09</t>
  </si>
  <si>
    <t>4161</t>
  </si>
  <si>
    <t>03-02-2026 11:12:45</t>
  </si>
  <si>
    <t>4148</t>
  </si>
  <si>
    <t>03-02-2026 11:12:11</t>
  </si>
  <si>
    <t>4163</t>
  </si>
  <si>
    <t>03-02-2026 11:12:47</t>
  </si>
  <si>
    <t>73569907</t>
  </si>
  <si>
    <t>HUGO R FRAGOZO</t>
  </si>
  <si>
    <t>4160</t>
  </si>
  <si>
    <t>03-02-2026 11:12:44</t>
  </si>
  <si>
    <t>4159</t>
  </si>
  <si>
    <t>03-02-2026 11:12:42</t>
  </si>
  <si>
    <t>1065863929</t>
  </si>
  <si>
    <t>JUAN CARLOS PACHECO SOLANO</t>
  </si>
  <si>
    <t>4152</t>
  </si>
  <si>
    <t>03-02-2026 11:12:21</t>
  </si>
  <si>
    <t>4155</t>
  </si>
  <si>
    <t>03-02-2026 11:12:38</t>
  </si>
  <si>
    <t>4156</t>
  </si>
  <si>
    <t>03-02-2026 11:12:39</t>
  </si>
  <si>
    <t>4147</t>
  </si>
  <si>
    <t>03-02-2026 11:12:09</t>
  </si>
  <si>
    <t>4164</t>
  </si>
  <si>
    <t>03-02-2026 11:12:48</t>
  </si>
  <si>
    <t>4158</t>
  </si>
  <si>
    <t>03-02-2026 11:12:41</t>
  </si>
  <si>
    <t>4151</t>
  </si>
  <si>
    <t>03-02-2026 11:12:19</t>
  </si>
  <si>
    <t>4150</t>
  </si>
  <si>
    <t>03-02-2026 11:12:17</t>
  </si>
  <si>
    <t>4165</t>
  </si>
  <si>
    <t>03-02-2026 11:12:50</t>
  </si>
  <si>
    <t>70122888</t>
  </si>
  <si>
    <t>LUIS FERNANDO PALACIO ARROYAVE</t>
  </si>
  <si>
    <t>4153</t>
  </si>
  <si>
    <t>03-02-2026 11:12:22</t>
  </si>
  <si>
    <t>4162</t>
  </si>
  <si>
    <t>03-02-2026 11:12:46</t>
  </si>
  <si>
    <t>4157</t>
  </si>
  <si>
    <t>03-02-2026 11:12:40</t>
  </si>
  <si>
    <t>795</t>
  </si>
  <si>
    <t>28-02-2026 23:37:34</t>
  </si>
  <si>
    <t>900645425</t>
  </si>
  <si>
    <t>COOPIONEROS ASESORIAS SAS 01 00</t>
  </si>
  <si>
    <t>JUAN CARLOS MORON APARICIO SAS</t>
  </si>
  <si>
    <t>163</t>
  </si>
  <si>
    <t>BQ</t>
  </si>
  <si>
    <t>28-02-2026 12:39:54</t>
  </si>
  <si>
    <t>901015952</t>
  </si>
  <si>
    <t>VYV INGENIERIA TOPOGRAFICA SAS</t>
  </si>
  <si>
    <t>JUAN CARLOS MORON APARICIO JCM S.A.S</t>
  </si>
  <si>
    <t>315</t>
  </si>
  <si>
    <t>28-02-2026 10:35:10</t>
  </si>
  <si>
    <t>JUAN CARLOS MORON JCM SAS</t>
  </si>
  <si>
    <t>20764</t>
  </si>
  <si>
    <t>28-02-2026 08:00:34</t>
  </si>
  <si>
    <t>802005634</t>
  </si>
  <si>
    <t>TECNOSEMILLAS LTDA</t>
  </si>
  <si>
    <t>JUAN CARLOS MORON APARICIO   JCM  S.A.S</t>
  </si>
  <si>
    <t>61616316</t>
  </si>
  <si>
    <t>27-02-2026 20:28:21</t>
  </si>
  <si>
    <t>JCM SAS  JUAN CARLOS MORON</t>
  </si>
  <si>
    <t>17840</t>
  </si>
  <si>
    <t>1006</t>
  </si>
  <si>
    <t>27-02-2026 16:45:44</t>
  </si>
  <si>
    <t>860070374</t>
  </si>
  <si>
    <t>COMPAÑIA ASEGURADORA DE FIANZAS S A</t>
  </si>
  <si>
    <t>JUAN CARLOS MORON APARICIO JCM S.A.S.</t>
  </si>
  <si>
    <t>17839</t>
  </si>
  <si>
    <t>27-02-2026 16:45:20</t>
  </si>
  <si>
    <t>325</t>
  </si>
  <si>
    <t>PVE</t>
  </si>
  <si>
    <t>27-02-2026 15:18:19</t>
  </si>
  <si>
    <t>901495566</t>
  </si>
  <si>
    <t>PV INVERSIONES S.A.S</t>
  </si>
  <si>
    <t>Juan Carlos MORON APARICIO JCM S.A.S</t>
  </si>
  <si>
    <t>22</t>
  </si>
  <si>
    <t>27-02-2026 11:55:49</t>
  </si>
  <si>
    <t>1065994822</t>
  </si>
  <si>
    <t>OSCAR JAVIER OSPINO MORGAN</t>
  </si>
  <si>
    <t>417</t>
  </si>
  <si>
    <t>RMB</t>
  </si>
  <si>
    <t>27-02-2026 09:16:32</t>
  </si>
  <si>
    <t>901386747</t>
  </si>
  <si>
    <t>RMB CONSULTORES ASOCIADOS SAS</t>
  </si>
  <si>
    <t>276</t>
  </si>
  <si>
    <t>FVSR</t>
  </si>
  <si>
    <t>26-02-2026 21:20:08</t>
  </si>
  <si>
    <t>900643742</t>
  </si>
  <si>
    <t>SOLUCIONES Y SUMINISTROS RF SAS</t>
  </si>
  <si>
    <t>289719</t>
  </si>
  <si>
    <t>26-02-2026 17:37:58</t>
  </si>
  <si>
    <t>Inversiones Machiques SAS</t>
  </si>
  <si>
    <t>910019199</t>
  </si>
  <si>
    <t>FEVA</t>
  </si>
  <si>
    <t>26-02-2026 16:45:42</t>
  </si>
  <si>
    <t>800239064</t>
  </si>
  <si>
    <t>COMERCIALIZADORA INTERNACIONAL DE LLANTAS S.A.S</t>
  </si>
  <si>
    <t>JCM SAS</t>
  </si>
  <si>
    <t>29813</t>
  </si>
  <si>
    <t>26-02-2026 16:00:54</t>
  </si>
  <si>
    <t>900419932</t>
  </si>
  <si>
    <t>CAMIONES &amp; BUSETAS DE SANTANDER S.A.S.</t>
  </si>
  <si>
    <t>JUAN CARLOS MORON APARICIO JCM SAS</t>
  </si>
  <si>
    <t>668925</t>
  </si>
  <si>
    <t>GPS</t>
  </si>
  <si>
    <t>26-02-2026 09:48:47</t>
  </si>
  <si>
    <t>900237820</t>
  </si>
  <si>
    <t>QUANTUM DATA PROCESSING DE COLOMBIA S A S</t>
  </si>
  <si>
    <t>8568</t>
  </si>
  <si>
    <t>25-02-2026 17:52:28</t>
  </si>
  <si>
    <t>42495411</t>
  </si>
  <si>
    <t>NURIS MARIA DAZA</t>
  </si>
  <si>
    <t>129</t>
  </si>
  <si>
    <t>25-02-2026 10:53:17</t>
  </si>
  <si>
    <t>1098603297</t>
  </si>
  <si>
    <t>JORGE ANDRES RODRIGUEZ MONSALVE</t>
  </si>
  <si>
    <t>45</t>
  </si>
  <si>
    <t>LATS</t>
  </si>
  <si>
    <t>24-02-2026 22:54:09</t>
  </si>
  <si>
    <t>TOVAR SILVA LUIS ALBERTO</t>
  </si>
  <si>
    <t>5020</t>
  </si>
  <si>
    <t>FEFC</t>
  </si>
  <si>
    <t>24-02-2026 16:46:19</t>
  </si>
  <si>
    <t>12557451</t>
  </si>
  <si>
    <t>HUGO ESTRADA</t>
  </si>
  <si>
    <t>910019159</t>
  </si>
  <si>
    <t>24-02-2026 16:05:13</t>
  </si>
  <si>
    <t>FEJS</t>
  </si>
  <si>
    <t>24-02-2026 09:33:22</t>
  </si>
  <si>
    <t>85450630</t>
  </si>
  <si>
    <t>JUAN CARLOS MORON APARICIO</t>
  </si>
  <si>
    <t>646808</t>
  </si>
  <si>
    <t>23-02-2026 14:29:23</t>
  </si>
  <si>
    <t>811041369</t>
  </si>
  <si>
    <t>REDLLANTAS S.A</t>
  </si>
  <si>
    <t>4736662</t>
  </si>
  <si>
    <t>23-02-2026 11:55:35</t>
  </si>
  <si>
    <t>860028601</t>
  </si>
  <si>
    <t>FINANZAUTO S.A.</t>
  </si>
  <si>
    <t>4621</t>
  </si>
  <si>
    <t>GC</t>
  </si>
  <si>
    <t>23-02-2026 09:39:40</t>
  </si>
  <si>
    <t>901215128</t>
  </si>
  <si>
    <t>CENTRAL DE AUTOPARTES E INGENIERIA GLASSCENTER S.A.S.</t>
  </si>
  <si>
    <t>3903</t>
  </si>
  <si>
    <t>FECN</t>
  </si>
  <si>
    <t>23-02-2026 08:59:47</t>
  </si>
  <si>
    <t>901438665</t>
  </si>
  <si>
    <t>Connectors Colombia SAS</t>
  </si>
  <si>
    <t>6070</t>
  </si>
  <si>
    <t>ARJ</t>
  </si>
  <si>
    <t>22-02-2026 15:08:32</t>
  </si>
  <si>
    <t>1084788780</t>
  </si>
  <si>
    <t>JESSICA PAOLA RUIZ GARCIA</t>
  </si>
  <si>
    <t>30202</t>
  </si>
  <si>
    <t>FEBO</t>
  </si>
  <si>
    <t>21-02-2026 16:03:32</t>
  </si>
  <si>
    <t>6798335</t>
  </si>
  <si>
    <t>GEINER RODRIGUEZ OSPINO</t>
  </si>
  <si>
    <t>30201</t>
  </si>
  <si>
    <t>21-02-2026 16:01:40</t>
  </si>
  <si>
    <t>30200</t>
  </si>
  <si>
    <t>21-02-2026 16:01:27</t>
  </si>
  <si>
    <t>30199</t>
  </si>
  <si>
    <t>21-02-2026 16:01:12</t>
  </si>
  <si>
    <t>30198</t>
  </si>
  <si>
    <t>21-02-2026 15:58:12</t>
  </si>
  <si>
    <t>30197</t>
  </si>
  <si>
    <t>21-02-2026 15:57:51</t>
  </si>
  <si>
    <t>30195</t>
  </si>
  <si>
    <t>21-02-2026 15:57:16</t>
  </si>
  <si>
    <t>7883616</t>
  </si>
  <si>
    <t>21-02-2026 14:28:31</t>
  </si>
  <si>
    <t>JUAN CARLOS MORON APARICIO JMC S.A.S</t>
  </si>
  <si>
    <t>29736</t>
  </si>
  <si>
    <t>21-02-2026 12:25:30</t>
  </si>
  <si>
    <t>29735</t>
  </si>
  <si>
    <t>21-02-2026 12:16:20</t>
  </si>
  <si>
    <t>29734</t>
  </si>
  <si>
    <t>21-02-2026 12:10:45</t>
  </si>
  <si>
    <t>52326</t>
  </si>
  <si>
    <t>21-02-2026 12:07:23</t>
  </si>
  <si>
    <t>900740219</t>
  </si>
  <si>
    <t>FRIO KING IMPORTACIONES Y DISTRIBUCIONES S.A.S.</t>
  </si>
  <si>
    <t>27242</t>
  </si>
  <si>
    <t>21-02-2026 11:38:03</t>
  </si>
  <si>
    <t>JCM S.A.S</t>
  </si>
  <si>
    <t>29723</t>
  </si>
  <si>
    <t>20-02-2026 17:07:29</t>
  </si>
  <si>
    <t>20-02-2026 15:32:16</t>
  </si>
  <si>
    <t>16</t>
  </si>
  <si>
    <t>20-02-2026 15:26:49</t>
  </si>
  <si>
    <t>43</t>
  </si>
  <si>
    <t>YP1</t>
  </si>
  <si>
    <t>20-02-2026 11:54:59</t>
  </si>
  <si>
    <t>79871263</t>
  </si>
  <si>
    <t>PINILLA VELANDIA YOANY</t>
  </si>
  <si>
    <t>5733</t>
  </si>
  <si>
    <t>20-02-2026 09:21:19</t>
  </si>
  <si>
    <t>901046458</t>
  </si>
  <si>
    <t xml:space="preserve">GPS SEGTEC TRANSPORTE E INSUMOS ELECTRICOS SAS </t>
  </si>
  <si>
    <t>20942</t>
  </si>
  <si>
    <t>20-02-2026 08:38:06</t>
  </si>
  <si>
    <t>45225</t>
  </si>
  <si>
    <t>20-02-2026 08:03:35</t>
  </si>
  <si>
    <t>29702</t>
  </si>
  <si>
    <t>18-02-2026 16:27:42</t>
  </si>
  <si>
    <t>67324</t>
  </si>
  <si>
    <t>FEBQ</t>
  </si>
  <si>
    <t>18-02-2026 10:51:21</t>
  </si>
  <si>
    <t>900018756</t>
  </si>
  <si>
    <t>GRUPO AUTOPARTES S.A.S.</t>
  </si>
  <si>
    <t>6041</t>
  </si>
  <si>
    <t>19-02-2026 08:38:04</t>
  </si>
  <si>
    <t>29705</t>
  </si>
  <si>
    <t>19-02-2026 08:14:31</t>
  </si>
  <si>
    <t>18352</t>
  </si>
  <si>
    <t>18-02-2026 18:42:52</t>
  </si>
  <si>
    <t>18-02-2026 09:41:45</t>
  </si>
  <si>
    <t>JUAN CARLOS MORON APARCIO JCM SAS</t>
  </si>
  <si>
    <t>4612</t>
  </si>
  <si>
    <t>17-02-2026 16:17:42</t>
  </si>
  <si>
    <t>3864</t>
  </si>
  <si>
    <t>17-02-2026 12:29:42</t>
  </si>
  <si>
    <t>14933</t>
  </si>
  <si>
    <t>17-02-2026 10:15:20</t>
  </si>
  <si>
    <t>900611965</t>
  </si>
  <si>
    <t>INVERSIONES GNECCOS SAS 01 00</t>
  </si>
  <si>
    <t>14924</t>
  </si>
  <si>
    <t>17-02-2026 09:48:02</t>
  </si>
  <si>
    <t>238213</t>
  </si>
  <si>
    <t>J12B</t>
  </si>
  <si>
    <t>16-02-2026 19:41:47</t>
  </si>
  <si>
    <t>900480569</t>
  </si>
  <si>
    <t>JERONIMO MARTINS COLOMBIA S.A.S.</t>
  </si>
  <si>
    <t>30070</t>
  </si>
  <si>
    <t>16-02-2026 17:39:02</t>
  </si>
  <si>
    <t>1423</t>
  </si>
  <si>
    <t>FELL</t>
  </si>
  <si>
    <t>16-02-2026 15:53:17</t>
  </si>
  <si>
    <t>901032985</t>
  </si>
  <si>
    <t>INVERSIONES TEGE S.A.S.</t>
  </si>
  <si>
    <t>040946</t>
  </si>
  <si>
    <t>16-02-2026 14:36:50</t>
  </si>
  <si>
    <t>77023820</t>
  </si>
  <si>
    <t>Manuel Navarro Angarita</t>
  </si>
  <si>
    <t>9657</t>
  </si>
  <si>
    <t>16-02-2026 08:28:11</t>
  </si>
  <si>
    <t>45150</t>
  </si>
  <si>
    <t>15-02-2026</t>
  </si>
  <si>
    <t>15-02-2026 09:48:02</t>
  </si>
  <si>
    <t>9656</t>
  </si>
  <si>
    <t>14-02-2026 17:09:09</t>
  </si>
  <si>
    <t>3975</t>
  </si>
  <si>
    <t>VACR</t>
  </si>
  <si>
    <t>14-02-2026 09:53:42</t>
  </si>
  <si>
    <t>JUAN CARLO MORON APARICIO JCM S.A.S</t>
  </si>
  <si>
    <t>18185</t>
  </si>
  <si>
    <t>13-02-2026 19:44:06</t>
  </si>
  <si>
    <t>1543</t>
  </si>
  <si>
    <t>AUCO</t>
  </si>
  <si>
    <t>13-02-2026 16:36:44</t>
  </si>
  <si>
    <t>9646</t>
  </si>
  <si>
    <t>13-02-2026 15:43:08</t>
  </si>
  <si>
    <t>9645</t>
  </si>
  <si>
    <t>13-02-2026 15:27:10</t>
  </si>
  <si>
    <t>2516</t>
  </si>
  <si>
    <t>CONT</t>
  </si>
  <si>
    <t>05-01-2026 19:30:36</t>
  </si>
  <si>
    <t>900559986</t>
  </si>
  <si>
    <t>SOCIEDAD DE TRANSPORTE PUBLICO TERRESTRE AUTOMOTOR ESPECIAL CANIPAZ SAS</t>
  </si>
  <si>
    <t>29136</t>
  </si>
  <si>
    <t>05-01-2026 15:49:00</t>
  </si>
  <si>
    <t>637616</t>
  </si>
  <si>
    <t>06-01-2026 09:57:34</t>
  </si>
  <si>
    <t>29128</t>
  </si>
  <si>
    <t>05-01-2026 10:31:19</t>
  </si>
  <si>
    <t>29152</t>
  </si>
  <si>
    <t>06-01-2026 16:29:26</t>
  </si>
  <si>
    <t>29151</t>
  </si>
  <si>
    <t>06-01-2026 16:28:03</t>
  </si>
  <si>
    <t>29149</t>
  </si>
  <si>
    <t>06-01-2026 14:47:29</t>
  </si>
  <si>
    <t>29203</t>
  </si>
  <si>
    <t>07-01-2026 16:27:03</t>
  </si>
  <si>
    <t>29168</t>
  </si>
  <si>
    <t>07-01-2026 16:06:43</t>
  </si>
  <si>
    <t>29204</t>
  </si>
  <si>
    <t>07-01-2026 16:29:14</t>
  </si>
  <si>
    <t>29159</t>
  </si>
  <si>
    <t>07-01-2026 10:32:34</t>
  </si>
  <si>
    <t>29156</t>
  </si>
  <si>
    <t>07-01-2026 09:20:06</t>
  </si>
  <si>
    <t>29185</t>
  </si>
  <si>
    <t>08-01-2026 16:14:34</t>
  </si>
  <si>
    <t>82469</t>
  </si>
  <si>
    <t>09-01-2026 21:20:00</t>
  </si>
  <si>
    <t>900361602</t>
  </si>
  <si>
    <t>Tracking Solutions TSO S.A.S</t>
  </si>
  <si>
    <t>29197</t>
  </si>
  <si>
    <t>09-01-2026 11:37:37</t>
  </si>
  <si>
    <t>29217</t>
  </si>
  <si>
    <t>13-01-2026 09:54:28</t>
  </si>
  <si>
    <t>29235</t>
  </si>
  <si>
    <t>14-01-2026 11:23:21</t>
  </si>
  <si>
    <t>29367</t>
  </si>
  <si>
    <t>15-01-2026 15:59:15</t>
  </si>
  <si>
    <t>29365</t>
  </si>
  <si>
    <t>15-01-2026 15:58:51</t>
  </si>
  <si>
    <t>29368</t>
  </si>
  <si>
    <t>15-01-2026 15:59:29</t>
  </si>
  <si>
    <t>29294</t>
  </si>
  <si>
    <t>19-01-2026 11:31:34</t>
  </si>
  <si>
    <t>29301</t>
  </si>
  <si>
    <t>19-01-2026 17:31:57</t>
  </si>
  <si>
    <t>216</t>
  </si>
  <si>
    <t>20-01-2026 17:05:46</t>
  </si>
  <si>
    <t>29331</t>
  </si>
  <si>
    <t>21-01-2026 17:24:13</t>
  </si>
  <si>
    <t>29355</t>
  </si>
  <si>
    <t>23-01-2026 18:00:41</t>
  </si>
  <si>
    <t>29356</t>
  </si>
  <si>
    <t>23-01-2026 18:04:19</t>
  </si>
  <si>
    <t>641153</t>
  </si>
  <si>
    <t>24-01-2026 09:34:26</t>
  </si>
  <si>
    <t>29361</t>
  </si>
  <si>
    <t>24-01-2026 12:05:54</t>
  </si>
  <si>
    <t>29362</t>
  </si>
  <si>
    <t>24-01-2026 12:36:05</t>
  </si>
  <si>
    <t>29387</t>
  </si>
  <si>
    <t>26-01-2026 17:41:36</t>
  </si>
  <si>
    <t>29404</t>
  </si>
  <si>
    <t>27-01-2026 17:06:04</t>
  </si>
  <si>
    <t>29388</t>
  </si>
  <si>
    <t>26-01-2026 17:54:13</t>
  </si>
  <si>
    <t>29402</t>
  </si>
  <si>
    <t>27-01-2026 17:00:13</t>
  </si>
  <si>
    <t>29403</t>
  </si>
  <si>
    <t>27-01-2026 17:03:50</t>
  </si>
  <si>
    <t>29414</t>
  </si>
  <si>
    <t>28-01-2026 15:06:44</t>
  </si>
  <si>
    <t>29668</t>
  </si>
  <si>
    <t>29-01-2026 15:33:50</t>
  </si>
  <si>
    <t>29669</t>
  </si>
  <si>
    <t>29-01-2026 15:35:35</t>
  </si>
  <si>
    <t>29454</t>
  </si>
  <si>
    <t>31-01-2026 09:29:36</t>
  </si>
  <si>
    <t>29455</t>
  </si>
  <si>
    <t>31-01-2026 09:30:41</t>
  </si>
  <si>
    <t>34793</t>
  </si>
  <si>
    <t>12-02-2026 12:04:05</t>
  </si>
  <si>
    <t>5990</t>
  </si>
  <si>
    <t>12-02-2026 10:01:41</t>
  </si>
  <si>
    <t>5989</t>
  </si>
  <si>
    <t>12-02-2026 09:59:53</t>
  </si>
  <si>
    <t>29629</t>
  </si>
  <si>
    <t>11-02-2026 14:11:44</t>
  </si>
  <si>
    <t>29627</t>
  </si>
  <si>
    <t>11-02-2026 14:02:24</t>
  </si>
  <si>
    <t>5987</t>
  </si>
  <si>
    <t>11-02-2026 13:55:21</t>
  </si>
  <si>
    <t>3431</t>
  </si>
  <si>
    <t>VW</t>
  </si>
  <si>
    <t>11-02-2026 09:28:44</t>
  </si>
  <si>
    <t>901073302</t>
  </si>
  <si>
    <t>DISALCAR SAS</t>
  </si>
  <si>
    <t>125220</t>
  </si>
  <si>
    <t>VLL</t>
  </si>
  <si>
    <t>11-02-2026 11:22:06</t>
  </si>
  <si>
    <t>800192105</t>
  </si>
  <si>
    <t>RECORDAR PREVISION EXEQUIAL TOTAL S. A.S</t>
  </si>
  <si>
    <t>3432</t>
  </si>
  <si>
    <t>11-02-2026 10:29:06</t>
  </si>
  <si>
    <t>1265</t>
  </si>
  <si>
    <t>FOT</t>
  </si>
  <si>
    <t>10-02-2026 16:51:38</t>
  </si>
  <si>
    <t>29615</t>
  </si>
  <si>
    <t>10-02-2026 16:30:52</t>
  </si>
  <si>
    <t>58386</t>
  </si>
  <si>
    <t>10-02-2026 13:56:03</t>
  </si>
  <si>
    <t>58384</t>
  </si>
  <si>
    <t>10-02-2026 13:44:20</t>
  </si>
  <si>
    <t>67053</t>
  </si>
  <si>
    <t>10-02-2026 08:59:52</t>
  </si>
  <si>
    <t>123</t>
  </si>
  <si>
    <t>10-02-2026 07:59:12</t>
  </si>
  <si>
    <t>789</t>
  </si>
  <si>
    <t>10-02-2026 06:02:21</t>
  </si>
  <si>
    <t>15900547</t>
  </si>
  <si>
    <t>POL</t>
  </si>
  <si>
    <t>10-02-2026 03:58:07</t>
  </si>
  <si>
    <t>860002503</t>
  </si>
  <si>
    <t>COMPANIA DE SEGUROS BOLIVAR S.A.</t>
  </si>
  <si>
    <t>29596</t>
  </si>
  <si>
    <t>09-02-2026 15:48:16</t>
  </si>
  <si>
    <t>5980</t>
  </si>
  <si>
    <t>09-02-2026 17:00:47</t>
  </si>
  <si>
    <t>71917</t>
  </si>
  <si>
    <t>09-02-2026 09:50:13</t>
  </si>
  <si>
    <t>77091141</t>
  </si>
  <si>
    <t>ALMACEN Y TALLER FRENO CLUTH</t>
  </si>
  <si>
    <t>83392</t>
  </si>
  <si>
    <t>08-02-2026</t>
  </si>
  <si>
    <t>08-02-2026 15:53:29</t>
  </si>
  <si>
    <t>07-02-2026 08:43:03</t>
  </si>
  <si>
    <t>4419</t>
  </si>
  <si>
    <t>FELE</t>
  </si>
  <si>
    <t>07-02-2026 10:35:32</t>
  </si>
  <si>
    <t>13721667</t>
  </si>
  <si>
    <t>LUIS EDGAR ORTIZ SARMIENTO</t>
  </si>
  <si>
    <t>7865636</t>
  </si>
  <si>
    <t>06-02-2026 20:08:52</t>
  </si>
  <si>
    <t>19807</t>
  </si>
  <si>
    <t>06-02-2026 19:30:10</t>
  </si>
  <si>
    <t>12413</t>
  </si>
  <si>
    <t>06-02-2026 17:22:16</t>
  </si>
  <si>
    <t>901806178</t>
  </si>
  <si>
    <t>REFRIPARTS AC SAS</t>
  </si>
  <si>
    <t>12412</t>
  </si>
  <si>
    <t>06-02-2026 17:17:12</t>
  </si>
  <si>
    <t>29865</t>
  </si>
  <si>
    <t>06-02-2026 16:22:48</t>
  </si>
  <si>
    <t>29864</t>
  </si>
  <si>
    <t>06-02-2026 16:18:57</t>
  </si>
  <si>
    <t>15881</t>
  </si>
  <si>
    <t>06-02-2026 16:16:39</t>
  </si>
  <si>
    <t>JUAN CARLOS MORON APARICIOJCM S.A.S</t>
  </si>
  <si>
    <t>29559</t>
  </si>
  <si>
    <t>06-02-2026 15:21:40</t>
  </si>
  <si>
    <t>29558</t>
  </si>
  <si>
    <t>06-02-2026 15:19:46</t>
  </si>
  <si>
    <t>17784</t>
  </si>
  <si>
    <t>FEIN</t>
  </si>
  <si>
    <t>06-02-2026 09:36:07</t>
  </si>
  <si>
    <t>901461610</t>
  </si>
  <si>
    <t>INVOLTEC S.A.S</t>
  </si>
  <si>
    <t>5332</t>
  </si>
  <si>
    <t>06-02-2026 09:14:02</t>
  </si>
  <si>
    <t>901401426</t>
  </si>
  <si>
    <t>ARMY SOLUCIONES SAS</t>
  </si>
  <si>
    <t>58273</t>
  </si>
  <si>
    <t>05-02-2026 18:06:44</t>
  </si>
  <si>
    <t>29543</t>
  </si>
  <si>
    <t>05-02-2026 17:27:58</t>
  </si>
  <si>
    <t>29534</t>
  </si>
  <si>
    <t>05-02-2026 16:38:43</t>
  </si>
  <si>
    <t>29821</t>
  </si>
  <si>
    <t>05-02-2026 15:46:23</t>
  </si>
  <si>
    <t>7307</t>
  </si>
  <si>
    <t>05-02-2026 11:14:12</t>
  </si>
  <si>
    <t>26896</t>
  </si>
  <si>
    <t>05-02-2026 10:50:16</t>
  </si>
  <si>
    <t>26894</t>
  </si>
  <si>
    <t>05-02-2026 10:46:57</t>
  </si>
  <si>
    <t>26892</t>
  </si>
  <si>
    <t>05-02-2026 10:46:17</t>
  </si>
  <si>
    <t>26891</t>
  </si>
  <si>
    <t>05-02-2026 10:45:33</t>
  </si>
  <si>
    <t>26888</t>
  </si>
  <si>
    <t>05-02-2026 10:44:46</t>
  </si>
  <si>
    <t>7306</t>
  </si>
  <si>
    <t>05-02-2026 10:44:41</t>
  </si>
  <si>
    <t>26887</t>
  </si>
  <si>
    <t>05-02-2026 10:43:57</t>
  </si>
  <si>
    <t>26886</t>
  </si>
  <si>
    <t>05-02-2026 10:42:25</t>
  </si>
  <si>
    <t>26885</t>
  </si>
  <si>
    <t>05-02-2026 10:40:57</t>
  </si>
  <si>
    <t>26884</t>
  </si>
  <si>
    <t>05-02-2026 10:40:02</t>
  </si>
  <si>
    <t>26883</t>
  </si>
  <si>
    <t>05-02-2026 10:39:18</t>
  </si>
  <si>
    <t>26882</t>
  </si>
  <si>
    <t>05-02-2026 10:38:31</t>
  </si>
  <si>
    <t>26881</t>
  </si>
  <si>
    <t>05-02-2026 10:36:50</t>
  </si>
  <si>
    <t>26878</t>
  </si>
  <si>
    <t>05-02-2026 10:34:22</t>
  </si>
  <si>
    <t>26897</t>
  </si>
  <si>
    <t>05-02-2026 10:33:25</t>
  </si>
  <si>
    <t>7305</t>
  </si>
  <si>
    <t>05-02-2026 10:24:25</t>
  </si>
  <si>
    <t>1027823</t>
  </si>
  <si>
    <t>SOLE</t>
  </si>
  <si>
    <t>05-02-2026 10:20:29</t>
  </si>
  <si>
    <t>890903024</t>
  </si>
  <si>
    <t>COMERCIAL INTERNACIONAL DE EQUIPOS Y MAQUINARIA S. A.S.</t>
  </si>
  <si>
    <t>2308</t>
  </si>
  <si>
    <t>05-02-2026 10:14:34</t>
  </si>
  <si>
    <t>7304</t>
  </si>
  <si>
    <t>05-02-2026 09:40:43</t>
  </si>
  <si>
    <t>7303</t>
  </si>
  <si>
    <t>05-02-2026 09:08:00</t>
  </si>
  <si>
    <t>7302</t>
  </si>
  <si>
    <t>05-02-2026 09:05:06</t>
  </si>
  <si>
    <t>56</t>
  </si>
  <si>
    <t>05-02-2026 07:34:36</t>
  </si>
  <si>
    <t>63312519</t>
  </si>
  <si>
    <t>ELIZABETH  JAIMES RUEDA</t>
  </si>
  <si>
    <t>7301</t>
  </si>
  <si>
    <t>04-02-2026 17:56:30</t>
  </si>
  <si>
    <t>7300</t>
  </si>
  <si>
    <t>04-02-2026 17:47:12</t>
  </si>
  <si>
    <t>7299</t>
  </si>
  <si>
    <t>04-02-2026 17:35:08</t>
  </si>
  <si>
    <t>3594</t>
  </si>
  <si>
    <t>04-02-2026 17:30:46</t>
  </si>
  <si>
    <t>110193</t>
  </si>
  <si>
    <t>TH</t>
  </si>
  <si>
    <t>04-02-2026 16:03:55</t>
  </si>
  <si>
    <t>900471930</t>
  </si>
  <si>
    <t>TODAS LAS HERRAMIENTAS SAS</t>
  </si>
  <si>
    <t>JUAN CARLOS MORON APARICIO  JMC S.A.S.</t>
  </si>
  <si>
    <t>14085</t>
  </si>
  <si>
    <t>TAC</t>
  </si>
  <si>
    <t>04-02-2026 09:46:30</t>
  </si>
  <si>
    <t>79395767</t>
  </si>
  <si>
    <t>TRACTO AGRICOLA DEL CESAR</t>
  </si>
  <si>
    <t>5942</t>
  </si>
  <si>
    <t>04-02-2026 05:56:20</t>
  </si>
  <si>
    <t>5941</t>
  </si>
  <si>
    <t>04-02-2026 05:55:28</t>
  </si>
  <si>
    <t>5940</t>
  </si>
  <si>
    <t>04-02-2026 05:53:59</t>
  </si>
  <si>
    <t>5939</t>
  </si>
  <si>
    <t>04-02-2026 05:53:04</t>
  </si>
  <si>
    <t>2524</t>
  </si>
  <si>
    <t>03-02-2026 16:28:49</t>
  </si>
  <si>
    <t>2223</t>
  </si>
  <si>
    <t>K1</t>
  </si>
  <si>
    <t>03-02-2026 14:38:08</t>
  </si>
  <si>
    <t>900812396</t>
  </si>
  <si>
    <t>KAR-TEK SAS</t>
  </si>
  <si>
    <t>29509</t>
  </si>
  <si>
    <t>03-02-2026 16:43:05</t>
  </si>
  <si>
    <t>14782</t>
  </si>
  <si>
    <t>03-02-2026 15:41:30</t>
  </si>
  <si>
    <t>14770</t>
  </si>
  <si>
    <t>03-02-2026 14:23:11</t>
  </si>
  <si>
    <t>FVRP</t>
  </si>
  <si>
    <t>02-02-2026 18:43:27</t>
  </si>
  <si>
    <t>77193673</t>
  </si>
  <si>
    <t>EDUARDO JOSE ESTRADA GONZALEZ</t>
  </si>
  <si>
    <t>58</t>
  </si>
  <si>
    <t>02-02-2026 18:39:47</t>
  </si>
  <si>
    <t>2740</t>
  </si>
  <si>
    <t>MCFE</t>
  </si>
  <si>
    <t>02-02-2026 16:54:21</t>
  </si>
  <si>
    <t>49784894</t>
  </si>
  <si>
    <t>YOLIMA FRANCO SANDOVAL</t>
  </si>
  <si>
    <t>2737</t>
  </si>
  <si>
    <t>02-02-2026 12:58:23</t>
  </si>
  <si>
    <t>54</t>
  </si>
  <si>
    <t>02-02-2026 10:07:57</t>
  </si>
  <si>
    <t>280366</t>
  </si>
  <si>
    <t>02-02-2026 09:36:43</t>
  </si>
  <si>
    <t>1249</t>
  </si>
  <si>
    <t>31-01-2026 12:53:21</t>
  </si>
  <si>
    <t>413</t>
  </si>
  <si>
    <t>30-01-2026 09:04:22</t>
  </si>
  <si>
    <t>2294</t>
  </si>
  <si>
    <t>JM</t>
  </si>
  <si>
    <t>30-01-2026 16:00:18</t>
  </si>
  <si>
    <t>19596644</t>
  </si>
  <si>
    <t>JOHNELKIN FONSECA FRANCIA</t>
  </si>
  <si>
    <t>1366</t>
  </si>
  <si>
    <t>30-01-2026 15:20:09</t>
  </si>
  <si>
    <t>37936</t>
  </si>
  <si>
    <t>30-01-2026 13:53:01</t>
  </si>
  <si>
    <t>JUAN CARLOS MORON APARICIO JCM S A S</t>
  </si>
  <si>
    <t>15682</t>
  </si>
  <si>
    <t>30-01-2026 09:47:42</t>
  </si>
  <si>
    <t>51744</t>
  </si>
  <si>
    <t>29-01-2026 16:29:48</t>
  </si>
  <si>
    <t>4592</t>
  </si>
  <si>
    <t>29-01-2026 16:13:30</t>
  </si>
  <si>
    <t>51526</t>
  </si>
  <si>
    <t>22-01-2026 16:15:11</t>
  </si>
  <si>
    <t>115</t>
  </si>
  <si>
    <t>28-01-2026 15:53:55</t>
  </si>
  <si>
    <t>2732</t>
  </si>
  <si>
    <t>28-01-2026 13:58:05</t>
  </si>
  <si>
    <t>17696</t>
  </si>
  <si>
    <t>28-01-2026 09:59:48</t>
  </si>
  <si>
    <t>0000007572</t>
  </si>
  <si>
    <t>27-01-2026 17:18:18</t>
  </si>
  <si>
    <t>901344483</t>
  </si>
  <si>
    <t>AGROBOMBAS CURUMANI SAS ZOMAC</t>
  </si>
  <si>
    <t>5876</t>
  </si>
  <si>
    <t>27-01-2026 17:02:49</t>
  </si>
  <si>
    <t>640394</t>
  </si>
  <si>
    <t>27-01-2026 11:11:28</t>
  </si>
  <si>
    <t>34085</t>
  </si>
  <si>
    <t>26-01-2026 17:13:20</t>
  </si>
  <si>
    <t>305</t>
  </si>
  <si>
    <t>26-01-2026 17:04:25</t>
  </si>
  <si>
    <t>119</t>
  </si>
  <si>
    <t>26-01-2026 16:12:03</t>
  </si>
  <si>
    <t>73745</t>
  </si>
  <si>
    <t>03JT</t>
  </si>
  <si>
    <t>24-01-2026 13:40:41</t>
  </si>
  <si>
    <t>890107487</t>
  </si>
  <si>
    <t>SUPERTIENDAS Y DROGUERIAS OLIMPICA S.A.</t>
  </si>
  <si>
    <t>19765</t>
  </si>
  <si>
    <t>24-01-2026 13:30:13</t>
  </si>
  <si>
    <t>825</t>
  </si>
  <si>
    <t>ELRG</t>
  </si>
  <si>
    <t>24-01-2026 10:53:13</t>
  </si>
  <si>
    <t>901720254</t>
  </si>
  <si>
    <t>RINCON GRAFICO DE LA LOMA S.A.S</t>
  </si>
  <si>
    <t>JUAN  CARLOS  MORON  APARICIO  JCM    S.A.S</t>
  </si>
  <si>
    <t>24-01-2026 10:37:23</t>
  </si>
  <si>
    <t>7848379</t>
  </si>
  <si>
    <t>23-01-2026 21:33:06</t>
  </si>
  <si>
    <t>3878</t>
  </si>
  <si>
    <t>23-01-2026 16:18:20</t>
  </si>
  <si>
    <t>4585</t>
  </si>
  <si>
    <t>23-01-2026 16:11:57</t>
  </si>
  <si>
    <t>3877</t>
  </si>
  <si>
    <t>23-01-2026 15:41:59</t>
  </si>
  <si>
    <t>3876</t>
  </si>
  <si>
    <t>23-01-2026 15:41:25</t>
  </si>
  <si>
    <t>23166</t>
  </si>
  <si>
    <t>GL</t>
  </si>
  <si>
    <t>23-01-2026 13:29:31</t>
  </si>
  <si>
    <t>900499032</t>
  </si>
  <si>
    <t>STECKERL ACEROS SAS</t>
  </si>
  <si>
    <t>5843</t>
  </si>
  <si>
    <t>23-01-2026 12:52:34</t>
  </si>
  <si>
    <t>23165</t>
  </si>
  <si>
    <t>23-01-2026 11:24:55</t>
  </si>
  <si>
    <t>ATN</t>
  </si>
  <si>
    <t>22-01-2026 17:41:30</t>
  </si>
  <si>
    <t>3510448</t>
  </si>
  <si>
    <t>AUTONISSAN2019</t>
  </si>
  <si>
    <t>66258</t>
  </si>
  <si>
    <t>22-01-2026 16:01:21</t>
  </si>
  <si>
    <t>4894</t>
  </si>
  <si>
    <t>22-01-2026 14:06:29</t>
  </si>
  <si>
    <t>3866</t>
  </si>
  <si>
    <t>21-01-2026 16:19:44</t>
  </si>
  <si>
    <t>17645</t>
  </si>
  <si>
    <t>21-01-2026 15:11:46</t>
  </si>
  <si>
    <t>5825</t>
  </si>
  <si>
    <t>21-01-2026 13:30:52</t>
  </si>
  <si>
    <t>5826</t>
  </si>
  <si>
    <t>21-01-2026 13:32:38</t>
  </si>
  <si>
    <t>5824</t>
  </si>
  <si>
    <t>21-01-2026 13:28:38</t>
  </si>
  <si>
    <t>19554</t>
  </si>
  <si>
    <t>21-01-2026 10:07:44</t>
  </si>
  <si>
    <t>1237</t>
  </si>
  <si>
    <t>ARI</t>
  </si>
  <si>
    <t>21-01-2026 09:33:12</t>
  </si>
  <si>
    <t>1065996052</t>
  </si>
  <si>
    <t>IVAN RENE MORALES MARTINEZ</t>
  </si>
  <si>
    <t>226102</t>
  </si>
  <si>
    <t>20-01-2026 20:52:53</t>
  </si>
  <si>
    <t>2214</t>
  </si>
  <si>
    <t>20-01-2026 15:37:36</t>
  </si>
  <si>
    <t>4706282</t>
  </si>
  <si>
    <t>20-01-2026 14:40:18</t>
  </si>
  <si>
    <t>33817</t>
  </si>
  <si>
    <t>20-01-2026 08:06:50</t>
  </si>
  <si>
    <t>88933</t>
  </si>
  <si>
    <t>J12C</t>
  </si>
  <si>
    <t>19-01-2026 14:11:46</t>
  </si>
  <si>
    <t>82</t>
  </si>
  <si>
    <t>FERD</t>
  </si>
  <si>
    <t>14</t>
  </si>
  <si>
    <t>18-01-2026</t>
  </si>
  <si>
    <t>18-01-2026 20:29:45</t>
  </si>
  <si>
    <t>901923545</t>
  </si>
  <si>
    <t>RAFA DIESEL VUP S.A.S</t>
  </si>
  <si>
    <t>81</t>
  </si>
  <si>
    <t>18-01-2026 20:26:51</t>
  </si>
  <si>
    <t>14687</t>
  </si>
  <si>
    <t>17-01-2026 11:03:35</t>
  </si>
  <si>
    <t>14678</t>
  </si>
  <si>
    <t>17-01-2026 10:13:03</t>
  </si>
  <si>
    <t>383</t>
  </si>
  <si>
    <t>16-01-2026 08:08:10</t>
  </si>
  <si>
    <t>77181529</t>
  </si>
  <si>
    <t>HUGUES MARTINEZ DIAZ</t>
  </si>
  <si>
    <t>188130</t>
  </si>
  <si>
    <t>J12A</t>
  </si>
  <si>
    <t>15-01-2026 20:39:07</t>
  </si>
  <si>
    <t>1342</t>
  </si>
  <si>
    <t>15-01-2026 15:42:47</t>
  </si>
  <si>
    <t>2690</t>
  </si>
  <si>
    <t>15-01-2026 14:21:34</t>
  </si>
  <si>
    <t>9566</t>
  </si>
  <si>
    <t>15-01-2026 10:53:35</t>
  </si>
  <si>
    <t>9565</t>
  </si>
  <si>
    <t>15-01-2026 10:41:29</t>
  </si>
  <si>
    <t>9567</t>
  </si>
  <si>
    <t>15-01-2026 10:55:52</t>
  </si>
  <si>
    <t>9561</t>
  </si>
  <si>
    <t>15-01-2026 10:13:18</t>
  </si>
  <si>
    <t>9563</t>
  </si>
  <si>
    <t>15-01-2026 10:27:08</t>
  </si>
  <si>
    <t>9562</t>
  </si>
  <si>
    <t>15-01-2026 10:20:44</t>
  </si>
  <si>
    <t>9564</t>
  </si>
  <si>
    <t>15-01-2026 10:31:09</t>
  </si>
  <si>
    <t>9559</t>
  </si>
  <si>
    <t>15-01-2026 10:03:58</t>
  </si>
  <si>
    <t>19329</t>
  </si>
  <si>
    <t>15-01-2026 08:21:52</t>
  </si>
  <si>
    <t>9557</t>
  </si>
  <si>
    <t>15-01-2026 09:46:08</t>
  </si>
  <si>
    <t>9558</t>
  </si>
  <si>
    <t>15-01-2026 09:59:25</t>
  </si>
  <si>
    <t>4575</t>
  </si>
  <si>
    <t>15-01-2026 09:06:13</t>
  </si>
  <si>
    <t>7837119</t>
  </si>
  <si>
    <t>14-01-2026 18:50:45</t>
  </si>
  <si>
    <t>813</t>
  </si>
  <si>
    <t>14-01-2026 09:21:52</t>
  </si>
  <si>
    <t>812</t>
  </si>
  <si>
    <t>14-01-2026 09:17:17</t>
  </si>
  <si>
    <t>4572</t>
  </si>
  <si>
    <t>14-01-2026 09:17:28</t>
  </si>
  <si>
    <t>26386</t>
  </si>
  <si>
    <t>13-01-2026 16:59:45</t>
  </si>
  <si>
    <t>5744</t>
  </si>
  <si>
    <t>13-01-2026 13:12:28</t>
  </si>
  <si>
    <t>5742</t>
  </si>
  <si>
    <t>13-01-2026 13:08:32</t>
  </si>
  <si>
    <t>5741</t>
  </si>
  <si>
    <t>13-01-2026 13:07:13</t>
  </si>
  <si>
    <t>5732</t>
  </si>
  <si>
    <t>13-01-2026 06:02:15</t>
  </si>
  <si>
    <t>26428</t>
  </si>
  <si>
    <t>11-01-2026 12:44:42</t>
  </si>
  <si>
    <t>26427</t>
  </si>
  <si>
    <t>11-01-2026 12:43:34</t>
  </si>
  <si>
    <t>26426</t>
  </si>
  <si>
    <t>11-01-2026 12:40:52</t>
  </si>
  <si>
    <t>26424</t>
  </si>
  <si>
    <t>11-01-2026 12:40:08</t>
  </si>
  <si>
    <t>26425</t>
  </si>
  <si>
    <t>11-01-2026 12:25:35</t>
  </si>
  <si>
    <t>124177</t>
  </si>
  <si>
    <t>10-01-2026 10:59:29</t>
  </si>
  <si>
    <t>335293</t>
  </si>
  <si>
    <t>10-01-2026 09:12:42</t>
  </si>
  <si>
    <t>09-01-2026 17:35:56</t>
  </si>
  <si>
    <t>5721</t>
  </si>
  <si>
    <t>09-01-2026 12:50:45</t>
  </si>
  <si>
    <t>19102</t>
  </si>
  <si>
    <t>09-01-2026 08:29:08</t>
  </si>
  <si>
    <t>297</t>
  </si>
  <si>
    <t>08-01-2026 19:42:27</t>
  </si>
  <si>
    <t>7179</t>
  </si>
  <si>
    <t>08-01-2026 16:25:20</t>
  </si>
  <si>
    <t>7178</t>
  </si>
  <si>
    <t>08-01-2026 16:17:56</t>
  </si>
  <si>
    <t>7177</t>
  </si>
  <si>
    <t>08-01-2026 16:05:42</t>
  </si>
  <si>
    <t>7176</t>
  </si>
  <si>
    <t>08-01-2026 15:49:22</t>
  </si>
  <si>
    <t>65678</t>
  </si>
  <si>
    <t>08-01-2026 14:42:16</t>
  </si>
  <si>
    <t>11640</t>
  </si>
  <si>
    <t>08-01-2026 11:57:34</t>
  </si>
  <si>
    <t>19056</t>
  </si>
  <si>
    <t>08-01-2026 08:53:32</t>
  </si>
  <si>
    <t>15759163</t>
  </si>
  <si>
    <t>07-01-2026 19:13:51</t>
  </si>
  <si>
    <t>7830801</t>
  </si>
  <si>
    <t>07-01-2026 18:10:21</t>
  </si>
  <si>
    <t>806</t>
  </si>
  <si>
    <t>07-01-2026 15:08:49</t>
  </si>
  <si>
    <t>26337</t>
  </si>
  <si>
    <t>07-01-2026 15:09:03</t>
  </si>
  <si>
    <t>29166</t>
  </si>
  <si>
    <t>07-01-2026 14:15:07</t>
  </si>
  <si>
    <t>19690</t>
  </si>
  <si>
    <t>07-01-2026 12:16:41</t>
  </si>
  <si>
    <t>0000007406</t>
  </si>
  <si>
    <t>07-01-2026 10:57:44</t>
  </si>
  <si>
    <t>3571</t>
  </si>
  <si>
    <t>07-01-2026 10:37:14</t>
  </si>
  <si>
    <t>CONNECTORS COLOMBIA SAS</t>
  </si>
  <si>
    <t>93853</t>
  </si>
  <si>
    <t>FEAG</t>
  </si>
  <si>
    <t>06-01-2026 17:57:55</t>
  </si>
  <si>
    <t>900033859</t>
  </si>
  <si>
    <t>APREHSI GROUP S.A.S</t>
  </si>
  <si>
    <t>53486</t>
  </si>
  <si>
    <t>06-01-2026 15:41:31</t>
  </si>
  <si>
    <t>63313423</t>
  </si>
  <si>
    <t>RAYETH SOFIA CALDERON SALOM</t>
  </si>
  <si>
    <t>JUAN CARLOS MORON JCM S.A.S</t>
  </si>
  <si>
    <t>51277</t>
  </si>
  <si>
    <t>05-01-2026 17:43:58</t>
  </si>
  <si>
    <t>2139</t>
  </si>
  <si>
    <t>05-01-2026 16:09:35</t>
  </si>
  <si>
    <t>5616</t>
  </si>
  <si>
    <t>05-01-2026 10:59:05</t>
  </si>
  <si>
    <t>900496355</t>
  </si>
  <si>
    <t>PARQUEADERO Y GRUAS ARI?O SAS</t>
  </si>
  <si>
    <t>7141</t>
  </si>
  <si>
    <t>04-01-2026 10:21:34</t>
  </si>
  <si>
    <t>49729230</t>
  </si>
  <si>
    <t>BELKYS RUBY MARIA MORA MARTINEZ</t>
  </si>
  <si>
    <t>28025</t>
  </si>
  <si>
    <t>ECON</t>
  </si>
  <si>
    <t>03-01-2026 12:57:34</t>
  </si>
  <si>
    <t>7424189</t>
  </si>
  <si>
    <t>LUIS EDUARDO IBAÑEZ ROBLES</t>
  </si>
  <si>
    <t>JUAN CARLOS  MORON APARICIO JCM S.A.S</t>
  </si>
  <si>
    <t>14596</t>
  </si>
  <si>
    <t>03-01-2026 12:18:37</t>
  </si>
  <si>
    <t>14588</t>
  </si>
  <si>
    <t>03-01-2026 11:46:05</t>
  </si>
  <si>
    <t>1321</t>
  </si>
  <si>
    <t>02-01-2026 15:16:20</t>
  </si>
  <si>
    <t>109</t>
  </si>
  <si>
    <t>02-01-2026 11:08:59</t>
  </si>
  <si>
    <t>DMC</t>
  </si>
  <si>
    <t>31-01-2026 08:58:44</t>
  </si>
  <si>
    <t>C0121187</t>
  </si>
  <si>
    <t>28-01-2026 17:17:51</t>
  </si>
  <si>
    <t>NC253</t>
  </si>
  <si>
    <t>21-01-2026 13:33:04</t>
  </si>
  <si>
    <t>NC239</t>
  </si>
  <si>
    <t>13-01-2026 13:07:36</t>
  </si>
  <si>
    <t>1593</t>
  </si>
  <si>
    <t>07-01-2026 16:03:09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</si>
</sst>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6" formatCode="&quot;$&quot;\ #,##0;[Red]\-&quot;$&quot;\ #,##0"/>
    <numFmt numFmtId="42" formatCode="_-&quot;$&quot;\ * #,##0_-;\-&quot;$&quot;\ * #,##0_-;_-&quot;$&quot;\ * &quot;-&quot;_-;_-@_-"/>
    <numFmt numFmtId="41" formatCode="_-* #,##0_-;\-* #,##0_-;_-* &quot;-&quot;_-;_-@_-"/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(* #,##0_);_(* \(#,##0\);_(* &quot;-&quot;??_);_(@_)"/>
    <numFmt numFmtId="165" formatCode="_-* #,##0_-;\-* #,##0_-;_-* &quot;-&quot;??_-;_-@_-"/>
    <numFmt numFmtId="166" formatCode="_-&quot;$&quot;\ * #,##0_-;\-&quot;$&quot;\ * #,##0_-;_-&quot;$&quot;\ * &quot;-&quot;??_-;_-@_-"/>
    <numFmt numFmtId="167" formatCode="_ * #,##0_ ;_ * \-#,##0_ ;_ * &quot;-&quot;??_ ;_ @_ "/>
    <numFmt numFmtId="168" formatCode="_ * #,##0.0000_ ;_ * \-#,##0.0000_ ;_ * &quot;-&quot;??_ ;_ @_ "/>
  </numFmts>
  <fonts count="7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MS Sans Serif"/>
    </font>
    <font>
      <b/>
      <sz val="11"/>
      <color theme="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name val="Calibri"/>
      <family val="2"/>
    </font>
    <font>
      <b/>
      <sz val="10"/>
      <color rgb="FFFFFFFF"/>
      <name val="Calibri"/>
      <family val="2"/>
    </font>
    <font>
      <sz val="10"/>
      <name val="Calibri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Calibri"/>
      <family val="2"/>
      <scheme val="minor"/>
    </font>
    <font>
      <b/>
      <sz val="7"/>
      <color theme="1"/>
      <name val="Century Gothic"/>
      <family val="2"/>
    </font>
    <font>
      <sz val="7"/>
      <color theme="1"/>
      <name val="Century Gothic"/>
      <family val="2"/>
    </font>
    <font>
      <sz val="10"/>
      <color rgb="FF000090"/>
      <name val="Century Gothic"/>
      <family val="2"/>
    </font>
    <font>
      <sz val="10"/>
      <color theme="1"/>
      <name val="Century Gothic"/>
      <family val="2"/>
    </font>
    <font>
      <b/>
      <sz val="24"/>
      <color theme="1"/>
      <name val="Arial Narrow"/>
      <family val="2"/>
    </font>
    <font>
      <sz val="10"/>
      <name val="Arial"/>
      <family val="2"/>
    </font>
    <font>
      <b/>
      <sz val="12"/>
      <color rgb="FF366092"/>
      <name val="Arial"/>
      <family val="2"/>
    </font>
    <font>
      <sz val="50"/>
      <color rgb="FFFFFFFF"/>
      <name val="Arial"/>
      <family val="2"/>
    </font>
    <font>
      <sz val="16"/>
      <color theme="1"/>
      <name val="Century Gothic"/>
      <family val="2"/>
    </font>
    <font>
      <b/>
      <sz val="12"/>
      <color rgb="FFE36C09"/>
      <name val="Arial"/>
      <family val="2"/>
    </font>
    <font>
      <sz val="12"/>
      <color theme="1"/>
      <name val="Arial Narrow"/>
      <family val="2"/>
    </font>
    <font>
      <sz val="16"/>
      <color theme="1"/>
      <name val="Arial Narrow"/>
      <family val="2"/>
    </font>
    <font>
      <sz val="7"/>
      <color theme="1"/>
      <name val="Arial Narrow"/>
      <family val="2"/>
    </font>
    <font>
      <sz val="10"/>
      <color theme="1"/>
      <name val="Arial Narrow"/>
      <family val="2"/>
    </font>
    <font>
      <b/>
      <sz val="7"/>
      <color theme="1"/>
      <name val="Arial Narrow"/>
      <family val="2"/>
    </font>
    <font>
      <b/>
      <sz val="12"/>
      <color rgb="FF7F7F7F"/>
      <name val="Arial Narrow"/>
      <family val="2"/>
    </font>
    <font>
      <b/>
      <sz val="18"/>
      <color theme="1"/>
      <name val="Arial Narrow"/>
      <family val="2"/>
    </font>
    <font>
      <sz val="10"/>
      <color rgb="FF000090"/>
      <name val="Arial Narrow"/>
      <family val="2"/>
    </font>
    <font>
      <sz val="12"/>
      <color rgb="FFFFFFFF"/>
      <name val="Arial Narrow"/>
      <family val="2"/>
    </font>
    <font>
      <b/>
      <sz val="10"/>
      <color rgb="FF7F7F7F"/>
      <name val="Arial Narrow"/>
      <family val="2"/>
    </font>
    <font>
      <sz val="7"/>
      <color rgb="FFFFFFFF"/>
      <name val="Arial Narrow"/>
      <family val="2"/>
    </font>
    <font>
      <b/>
      <sz val="12"/>
      <color rgb="FF000000"/>
      <name val="Arial Narrow"/>
      <family val="2"/>
    </font>
    <font>
      <sz val="10"/>
      <color rgb="FF000000"/>
      <name val="Arial Narrow"/>
      <family val="2"/>
    </font>
    <font>
      <sz val="7"/>
      <color rgb="FF000000"/>
      <name val="Arial Narrow"/>
      <family val="2"/>
    </font>
    <font>
      <sz val="9"/>
      <color rgb="FF000000"/>
      <name val="Arial Narrow"/>
      <family val="2"/>
    </font>
    <font>
      <sz val="12"/>
      <color rgb="FF000000"/>
      <name val="Arial Narrow"/>
      <family val="2"/>
    </font>
    <font>
      <b/>
      <sz val="7"/>
      <color rgb="FF000000"/>
      <name val="Arial Narrow"/>
      <family val="2"/>
    </font>
    <font>
      <b/>
      <sz val="16"/>
      <color rgb="FF000000"/>
      <name val="Arial Narrow"/>
      <family val="2"/>
    </font>
    <font>
      <b/>
      <sz val="8"/>
      <color rgb="FF000000"/>
      <name val="Arial Narrow"/>
      <family val="2"/>
    </font>
    <font>
      <b/>
      <sz val="16"/>
      <color theme="1"/>
      <name val="Arial Narrow"/>
      <family val="2"/>
    </font>
    <font>
      <sz val="16"/>
      <color rgb="FF000000"/>
      <name val="Arial Narrow"/>
      <family val="2"/>
    </font>
    <font>
      <sz val="12"/>
      <color rgb="FF000090"/>
      <name val="Arial Narrow"/>
      <family val="2"/>
    </font>
    <font>
      <b/>
      <sz val="14"/>
      <color theme="1"/>
      <name val="Arial Narrow"/>
      <family val="2"/>
    </font>
    <font>
      <sz val="14"/>
      <color theme="1"/>
      <name val="Arial Narrow"/>
      <family val="2"/>
    </font>
    <font>
      <b/>
      <sz val="12"/>
      <color theme="1"/>
      <name val="Arial Narrow"/>
      <family val="2"/>
    </font>
    <font>
      <sz val="9"/>
      <color theme="1"/>
      <name val="Arial Narrow"/>
      <family val="2"/>
    </font>
    <font>
      <b/>
      <sz val="9"/>
      <color theme="1"/>
      <name val="Arial Narrow"/>
      <family val="2"/>
    </font>
    <font>
      <sz val="12"/>
      <color rgb="FF366092"/>
      <name val="Arial Narrow"/>
      <family val="2"/>
    </font>
    <font>
      <b/>
      <sz val="9"/>
      <color rgb="FFDD0806"/>
      <name val="Arial Narrow"/>
      <family val="2"/>
    </font>
    <font>
      <sz val="9"/>
      <color rgb="FFDD0806"/>
      <name val="Arial Narrow"/>
      <family val="2"/>
    </font>
    <font>
      <sz val="10"/>
      <color rgb="FF4F6128"/>
      <name val="Arial Narrow"/>
      <family val="2"/>
    </font>
    <font>
      <sz val="11"/>
      <color theme="1"/>
      <name val="Arial Narrow"/>
      <family val="2"/>
    </font>
    <font>
      <b/>
      <sz val="11"/>
      <color rgb="FF0000FF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name val="MS Sans Serif"/>
    </font>
    <font>
      <sz val="11"/>
      <name val="MS Sans Serif"/>
    </font>
    <font>
      <sz val="12"/>
      <name val="MS Sans Serif"/>
    </font>
    <font>
      <sz val="13"/>
      <name val="MS Sans Serif"/>
    </font>
    <font>
      <sz val="10"/>
      <color rgb="FF000000"/>
      <name val="MS Sans Serif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348441"/>
      </patternFill>
    </fill>
    <fill>
      <patternFill patternType="solid">
        <fgColor theme="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348441"/>
        <bgColor indexed="64"/>
      </patternFill>
    </fill>
    <fill>
      <patternFill patternType="solid">
        <fgColor rgb="FF002060"/>
        <bgColor theme="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0090"/>
        <bgColor rgb="FF000090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rgb="FF366092"/>
        <bgColor rgb="FF366092"/>
      </patternFill>
    </fill>
    <fill>
      <patternFill patternType="solid">
        <fgColor rgb="FFFDE9D9"/>
        <bgColor rgb="FFFDE9D9"/>
      </patternFill>
    </fill>
    <fill>
      <patternFill patternType="solid">
        <fgColor rgb="FFDBE5F1"/>
        <bgColor rgb="FFDBE5F1"/>
      </patternFill>
    </fill>
    <fill>
      <patternFill patternType="solid">
        <fgColor rgb="FFEEECE1"/>
        <bgColor rgb="FFEEECE1"/>
      </patternFill>
    </fill>
  </fills>
  <borders count="7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double">
        <color theme="4"/>
      </top>
      <bottom style="thin">
        <color theme="4" tint="0.39997558519241921"/>
      </bottom>
      <diagonal/>
    </border>
    <border>
      <left/>
      <right/>
      <top style="double">
        <color theme="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double">
        <color theme="4"/>
      </top>
      <bottom style="thin">
        <color theme="4" tint="0.3999755851924192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/>
      <top/>
      <bottom style="medium">
        <color rgb="FFCCCCCC"/>
      </bottom>
      <diagonal/>
    </border>
    <border>
      <left style="thin">
        <color theme="4" tint="0.39997558519241921"/>
      </left>
      <right/>
      <top/>
      <bottom/>
      <diagonal/>
    </border>
    <border>
      <left/>
      <right/>
      <top/>
      <bottom style="thick">
        <color rgb="FF339966"/>
      </bottom>
      <diagonal/>
    </border>
    <border>
      <left style="medium">
        <color rgb="FF366092"/>
      </left>
      <right/>
      <top style="medium">
        <color rgb="FF366092"/>
      </top>
      <bottom/>
      <diagonal/>
    </border>
    <border>
      <left/>
      <right/>
      <top style="medium">
        <color rgb="FF366092"/>
      </top>
      <bottom/>
      <diagonal/>
    </border>
    <border>
      <left/>
      <right style="medium">
        <color rgb="FF366092"/>
      </right>
      <top style="medium">
        <color rgb="FF366092"/>
      </top>
      <bottom/>
      <diagonal/>
    </border>
    <border>
      <left style="medium">
        <color rgb="FF366092"/>
      </left>
      <right/>
      <top/>
      <bottom/>
      <diagonal/>
    </border>
    <border>
      <left/>
      <right style="medium">
        <color rgb="FF366092"/>
      </right>
      <top/>
      <bottom/>
      <diagonal/>
    </border>
    <border>
      <left style="medium">
        <color rgb="FF366092"/>
      </left>
      <right/>
      <top/>
      <bottom style="medium">
        <color rgb="FF366092"/>
      </bottom>
      <diagonal/>
    </border>
    <border>
      <left/>
      <right/>
      <top/>
      <bottom style="medium">
        <color rgb="FF366092"/>
      </bottom>
      <diagonal/>
    </border>
    <border>
      <left/>
      <right style="medium">
        <color rgb="FF366092"/>
      </right>
      <top/>
      <bottom style="medium">
        <color rgb="FF366092"/>
      </bottom>
      <diagonal/>
    </border>
    <border>
      <left/>
      <right/>
      <top/>
      <bottom style="medium">
        <color rgb="FF006411"/>
      </bottom>
      <diagonal/>
    </border>
    <border>
      <left style="medium">
        <color rgb="FF339966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6411"/>
      </left>
      <right/>
      <top/>
      <bottom/>
      <diagonal/>
    </border>
    <border>
      <left style="medium">
        <color rgb="FF339966"/>
      </left>
      <right/>
      <top style="medium">
        <color rgb="FF339966"/>
      </top>
      <bottom/>
      <diagonal/>
    </border>
    <border>
      <left/>
      <right/>
      <top style="medium">
        <color rgb="FF339966"/>
      </top>
      <bottom/>
      <diagonal/>
    </border>
    <border>
      <left/>
      <right style="medium">
        <color rgb="FF000000"/>
      </right>
      <top style="medium">
        <color rgb="FF339966"/>
      </top>
      <bottom/>
      <diagonal/>
    </border>
    <border>
      <left style="medium">
        <color rgb="FF000000"/>
      </left>
      <right/>
      <top style="medium">
        <color rgb="FF339966"/>
      </top>
      <bottom style="medium">
        <color rgb="FF000000"/>
      </bottom>
      <diagonal/>
    </border>
    <border>
      <left/>
      <right style="medium">
        <color rgb="FF000000"/>
      </right>
      <top style="medium">
        <color rgb="FF339966"/>
      </top>
      <bottom style="medium">
        <color rgb="FF000000"/>
      </bottom>
      <diagonal/>
    </border>
    <border>
      <left style="medium">
        <color rgb="FF366092"/>
      </left>
      <right/>
      <top style="medium">
        <color rgb="FF339966"/>
      </top>
      <bottom/>
      <diagonal/>
    </border>
    <border>
      <left/>
      <right style="medium">
        <color rgb="FF366092"/>
      </right>
      <top style="medium">
        <color rgb="FF339966"/>
      </top>
      <bottom/>
      <diagonal/>
    </border>
    <border>
      <left style="medium">
        <color rgb="FF366092"/>
      </left>
      <right style="medium">
        <color rgb="FF339966"/>
      </right>
      <top style="medium">
        <color rgb="FF366092"/>
      </top>
      <bottom/>
      <diagonal/>
    </border>
    <border>
      <left/>
      <right/>
      <top style="medium">
        <color rgb="FF366092"/>
      </top>
      <bottom style="medium">
        <color rgb="FF366092"/>
      </bottom>
      <diagonal/>
    </border>
    <border>
      <left style="medium">
        <color rgb="FF366092"/>
      </left>
      <right/>
      <top style="medium">
        <color rgb="FF366092"/>
      </top>
      <bottom style="medium">
        <color rgb="FF366092"/>
      </bottom>
      <diagonal/>
    </border>
    <border>
      <left/>
      <right style="medium">
        <color rgb="FF366092"/>
      </right>
      <top style="medium">
        <color rgb="FF366092"/>
      </top>
      <bottom style="medium">
        <color rgb="FF366092"/>
      </bottom>
      <diagonal/>
    </border>
    <border>
      <left style="medium">
        <color rgb="FF366092"/>
      </left>
      <right style="medium">
        <color rgb="FF366092"/>
      </right>
      <top style="medium">
        <color rgb="FF366092"/>
      </top>
      <bottom style="medium">
        <color rgb="FF366092"/>
      </bottom>
      <diagonal/>
    </border>
    <border>
      <left style="medium">
        <color rgb="FF366092"/>
      </left>
      <right style="medium">
        <color rgb="FF366092"/>
      </right>
      <top/>
      <bottom/>
      <diagonal/>
    </border>
    <border>
      <left/>
      <right style="medium">
        <color rgb="FF339966"/>
      </right>
      <top/>
      <bottom/>
      <diagonal/>
    </border>
    <border>
      <left style="medium">
        <color rgb="FF366092"/>
      </left>
      <right style="medium">
        <color rgb="FF366092"/>
      </right>
      <top/>
      <bottom style="medium">
        <color rgb="FF366092"/>
      </bottom>
      <diagonal/>
    </border>
    <border>
      <left/>
      <right style="medium">
        <color rgb="FF339966"/>
      </right>
      <top/>
      <bottom style="medium">
        <color rgb="FF339966"/>
      </bottom>
      <diagonal/>
    </border>
    <border>
      <left style="medium">
        <color rgb="FF366092"/>
      </left>
      <right/>
      <top/>
      <bottom style="thin">
        <color rgb="FF366092"/>
      </bottom>
      <diagonal/>
    </border>
    <border>
      <left/>
      <right/>
      <top/>
      <bottom style="thin">
        <color rgb="FF366092"/>
      </bottom>
      <diagonal/>
    </border>
    <border>
      <left/>
      <right style="medium">
        <color rgb="FF366092"/>
      </right>
      <top/>
      <bottom style="thin">
        <color rgb="FF366092"/>
      </bottom>
      <diagonal/>
    </border>
    <border>
      <left style="medium">
        <color rgb="FF366092"/>
      </left>
      <right/>
      <top style="thin">
        <color rgb="FF366092"/>
      </top>
      <bottom/>
      <diagonal/>
    </border>
    <border>
      <left/>
      <right/>
      <top style="thin">
        <color rgb="FF366092"/>
      </top>
      <bottom/>
      <diagonal/>
    </border>
    <border>
      <left/>
      <right style="medium">
        <color rgb="FF366092"/>
      </right>
      <top style="thin">
        <color rgb="FF366092"/>
      </top>
      <bottom/>
      <diagonal/>
    </border>
    <border>
      <left style="medium">
        <color rgb="FF366092"/>
      </left>
      <right style="medium">
        <color rgb="FF366092"/>
      </right>
      <top style="medium">
        <color rgb="FF366092"/>
      </top>
      <bottom/>
      <diagonal/>
    </border>
    <border>
      <left style="medium">
        <color rgb="FF366092"/>
      </left>
      <right/>
      <top style="medium">
        <color rgb="FF366092"/>
      </top>
      <bottom style="thin">
        <color rgb="FF000000"/>
      </bottom>
      <diagonal/>
    </border>
    <border>
      <left/>
      <right/>
      <top style="medium">
        <color rgb="FF366092"/>
      </top>
      <bottom style="thin">
        <color rgb="FF000000"/>
      </bottom>
      <diagonal/>
    </border>
    <border>
      <left/>
      <right style="medium">
        <color rgb="FF366092"/>
      </right>
      <top style="medium">
        <color rgb="FF366092"/>
      </top>
      <bottom style="thin">
        <color rgb="FF000000"/>
      </bottom>
      <diagonal/>
    </border>
    <border>
      <left style="medium">
        <color rgb="FF366092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medium">
        <color rgb="FF366092"/>
      </right>
      <top style="thin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thick">
        <color rgb="FF366092"/>
      </left>
      <right/>
      <top/>
      <bottom style="medium">
        <color rgb="FF366092"/>
      </bottom>
      <diagonal/>
    </border>
    <border>
      <left/>
      <right style="medium">
        <color rgb="FF339966"/>
      </right>
      <top/>
      <bottom style="medium">
        <color rgb="FF366092"/>
      </bottom>
      <diagonal/>
    </border>
    <border>
      <left style="medium">
        <color rgb="FF339966"/>
      </left>
      <right/>
      <top/>
      <bottom style="medium">
        <color rgb="FF366092"/>
      </bottom>
      <diagonal/>
    </border>
    <border>
      <left/>
      <right/>
      <top style="medium">
        <color rgb="FF339966"/>
      </top>
      <bottom style="medium">
        <color rgb="FF000000"/>
      </bottom>
      <diagonal/>
    </border>
    <border>
      <left/>
      <right style="thin">
        <color rgb="FF000000"/>
      </right>
      <top style="medium">
        <color rgb="FF339966"/>
      </top>
      <bottom/>
      <diagonal/>
    </border>
    <border>
      <left style="thin">
        <color rgb="FF000000"/>
      </left>
      <right/>
      <top style="medium">
        <color rgb="FF339966"/>
      </top>
      <bottom style="thin">
        <color rgb="FF000000"/>
      </bottom>
      <diagonal/>
    </border>
    <border>
      <left/>
      <right style="thin">
        <color rgb="FF000000"/>
      </right>
      <top style="medium">
        <color rgb="FF339966"/>
      </top>
      <bottom style="thin">
        <color rgb="FF000000"/>
      </bottom>
      <diagonal/>
    </border>
  </borders>
  <cellStyleXfs count="9">
    <xf numFmtId="0" fontId="0" fillId="0" borderId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0" fillId="0" borderId="0"/>
    <xf numFmtId="44" fontId="1" fillId="0" borderId="0" applyFont="0" applyFill="0" applyBorder="0" applyAlignment="0" applyProtection="0"/>
    <xf numFmtId="0" fontId="13" fillId="0" borderId="0"/>
    <xf numFmtId="43" fontId="13" fillId="0" borderId="0" applyFont="0" applyFill="0" applyBorder="0" applyAlignment="0" applyProtection="0"/>
    <xf numFmtId="0" fontId="22" fillId="0" borderId="0"/>
  </cellStyleXfs>
  <cellXfs count="609">
    <xf numFmtId="0" fontId="0" fillId="0" borderId="0" xfId="0"/>
    <xf numFmtId="41" fontId="0" fillId="0" borderId="0" xfId="1" applyFont="1"/>
    <xf numFmtId="0" fontId="2" fillId="0" borderId="1" xfId="0" applyFont="1" applyBorder="1" applyAlignment="1">
      <alignment horizontal="center"/>
    </xf>
    <xf numFmtId="41" fontId="0" fillId="0" borderId="1" xfId="0" applyNumberFormat="1" applyBorder="1"/>
    <xf numFmtId="0" fontId="0" fillId="0" borderId="1" xfId="0" applyBorder="1"/>
    <xf numFmtId="41" fontId="0" fillId="0" borderId="1" xfId="1" applyFont="1" applyBorder="1"/>
    <xf numFmtId="41" fontId="0" fillId="0" borderId="1" xfId="1" applyFont="1" applyFill="1" applyBorder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41" fontId="0" fillId="0" borderId="0" xfId="1" applyFont="1" applyBorder="1"/>
    <xf numFmtId="41" fontId="0" fillId="0" borderId="0" xfId="0" applyNumberFormat="1"/>
    <xf numFmtId="41" fontId="2" fillId="0" borderId="0" xfId="0" applyNumberFormat="1" applyFont="1"/>
    <xf numFmtId="0" fontId="0" fillId="0" borderId="1" xfId="0" applyBorder="1" applyAlignment="1">
      <alignment horizontal="center"/>
    </xf>
    <xf numFmtId="0" fontId="2" fillId="0" borderId="1" xfId="0" applyFont="1" applyBorder="1"/>
    <xf numFmtId="41" fontId="2" fillId="0" borderId="0" xfId="0" applyNumberFormat="1" applyFont="1" applyAlignment="1">
      <alignment horizontal="center"/>
    </xf>
    <xf numFmtId="41" fontId="2" fillId="0" borderId="1" xfId="0" applyNumberFormat="1" applyFont="1" applyBorder="1" applyAlignment="1">
      <alignment horizontal="center"/>
    </xf>
    <xf numFmtId="0" fontId="0" fillId="0" borderId="3" xfId="0" applyBorder="1"/>
    <xf numFmtId="41" fontId="0" fillId="0" borderId="3" xfId="1" applyFont="1" applyFill="1" applyBorder="1"/>
    <xf numFmtId="0" fontId="2" fillId="2" borderId="2" xfId="0" applyFont="1" applyFill="1" applyBorder="1"/>
    <xf numFmtId="0" fontId="2" fillId="3" borderId="1" xfId="0" applyFont="1" applyFill="1" applyBorder="1"/>
    <xf numFmtId="41" fontId="2" fillId="0" borderId="1" xfId="1" applyFont="1" applyBorder="1" applyAlignment="1">
      <alignment horizontal="center"/>
    </xf>
    <xf numFmtId="0" fontId="2" fillId="4" borderId="1" xfId="0" applyFont="1" applyFill="1" applyBorder="1"/>
    <xf numFmtId="0" fontId="2" fillId="0" borderId="0" xfId="0" applyFont="1"/>
    <xf numFmtId="41" fontId="1" fillId="0" borderId="1" xfId="1" applyFont="1" applyFill="1" applyBorder="1"/>
    <xf numFmtId="41" fontId="0" fillId="0" borderId="1" xfId="1" applyFont="1" applyFill="1" applyBorder="1" applyAlignment="1">
      <alignment horizontal="center"/>
    </xf>
    <xf numFmtId="41" fontId="2" fillId="0" borderId="3" xfId="1" applyFont="1" applyFill="1" applyBorder="1" applyAlignment="1">
      <alignment horizontal="center"/>
    </xf>
    <xf numFmtId="0" fontId="0" fillId="0" borderId="2" xfId="0" applyBorder="1"/>
    <xf numFmtId="41" fontId="1" fillId="0" borderId="2" xfId="1" applyFont="1" applyFill="1" applyBorder="1"/>
    <xf numFmtId="41" fontId="0" fillId="0" borderId="2" xfId="1" applyFont="1" applyFill="1" applyBorder="1"/>
    <xf numFmtId="41" fontId="0" fillId="0" borderId="2" xfId="1" applyFont="1" applyFill="1" applyBorder="1" applyAlignment="1">
      <alignment horizontal="center"/>
    </xf>
    <xf numFmtId="0" fontId="2" fillId="0" borderId="5" xfId="0" applyFont="1" applyBorder="1"/>
    <xf numFmtId="41" fontId="2" fillId="0" borderId="6" xfId="1" applyFont="1" applyFill="1" applyBorder="1"/>
    <xf numFmtId="41" fontId="2" fillId="0" borderId="7" xfId="1" applyFont="1" applyFill="1" applyBorder="1" applyAlignment="1">
      <alignment horizontal="center"/>
    </xf>
    <xf numFmtId="0" fontId="0" fillId="0" borderId="8" xfId="0" applyBorder="1"/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0" xfId="0" applyFont="1" applyAlignment="1">
      <alignment horizontal="left"/>
    </xf>
    <xf numFmtId="0" fontId="2" fillId="0" borderId="4" xfId="0" applyFont="1" applyBorder="1" applyAlignment="1">
      <alignment horizontal="center"/>
    </xf>
    <xf numFmtId="41" fontId="2" fillId="0" borderId="2" xfId="1" applyFont="1" applyFill="1" applyBorder="1" applyAlignment="1">
      <alignment horizontal="center"/>
    </xf>
    <xf numFmtId="41" fontId="2" fillId="0" borderId="7" xfId="0" applyNumberFormat="1" applyFont="1" applyBorder="1" applyAlignment="1">
      <alignment horizontal="center"/>
    </xf>
    <xf numFmtId="0" fontId="2" fillId="0" borderId="6" xfId="0" applyFont="1" applyBorder="1"/>
    <xf numFmtId="0" fontId="2" fillId="6" borderId="10" xfId="0" applyFont="1" applyFill="1" applyBorder="1"/>
    <xf numFmtId="41" fontId="2" fillId="6" borderId="11" xfId="1" applyFont="1" applyFill="1" applyBorder="1"/>
    <xf numFmtId="41" fontId="2" fillId="6" borderId="12" xfId="1" applyFont="1" applyFill="1" applyBorder="1" applyAlignment="1">
      <alignment horizontal="center"/>
    </xf>
    <xf numFmtId="41" fontId="0" fillId="0" borderId="2" xfId="1" applyFont="1" applyBorder="1"/>
    <xf numFmtId="41" fontId="0" fillId="0" borderId="3" xfId="0" applyNumberFormat="1" applyBorder="1"/>
    <xf numFmtId="0" fontId="6" fillId="0" borderId="5" xfId="0" applyFont="1" applyBorder="1"/>
    <xf numFmtId="41" fontId="6" fillId="0" borderId="6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41" fontId="2" fillId="0" borderId="2" xfId="0" applyNumberFormat="1" applyFont="1" applyBorder="1" applyAlignment="1">
      <alignment horizontal="center"/>
    </xf>
    <xf numFmtId="0" fontId="0" fillId="0" borderId="5" xfId="0" applyBorder="1"/>
    <xf numFmtId="41" fontId="0" fillId="0" borderId="6" xfId="1" applyFont="1" applyFill="1" applyBorder="1"/>
    <xf numFmtId="0" fontId="0" fillId="0" borderId="14" xfId="0" applyBorder="1"/>
    <xf numFmtId="41" fontId="0" fillId="0" borderId="14" xfId="1" applyFont="1" applyBorder="1"/>
    <xf numFmtId="41" fontId="2" fillId="0" borderId="14" xfId="0" applyNumberFormat="1" applyFont="1" applyBorder="1" applyAlignment="1">
      <alignment horizontal="center"/>
    </xf>
    <xf numFmtId="41" fontId="2" fillId="3" borderId="7" xfId="0" applyNumberFormat="1" applyFont="1" applyFill="1" applyBorder="1" applyAlignment="1">
      <alignment horizontal="center"/>
    </xf>
    <xf numFmtId="0" fontId="2" fillId="3" borderId="5" xfId="0" applyFont="1" applyFill="1" applyBorder="1"/>
    <xf numFmtId="41" fontId="2" fillId="3" borderId="6" xfId="1" applyFont="1" applyFill="1" applyBorder="1"/>
    <xf numFmtId="0" fontId="2" fillId="2" borderId="5" xfId="0" applyFont="1" applyFill="1" applyBorder="1"/>
    <xf numFmtId="41" fontId="2" fillId="2" borderId="6" xfId="1" applyFont="1" applyFill="1" applyBorder="1"/>
    <xf numFmtId="41" fontId="2" fillId="2" borderId="7" xfId="0" applyNumberFormat="1" applyFont="1" applyFill="1" applyBorder="1" applyAlignment="1">
      <alignment horizontal="center"/>
    </xf>
    <xf numFmtId="41" fontId="2" fillId="5" borderId="7" xfId="0" applyNumberFormat="1" applyFont="1" applyFill="1" applyBorder="1" applyAlignment="1">
      <alignment horizontal="center"/>
    </xf>
    <xf numFmtId="0" fontId="2" fillId="5" borderId="5" xfId="0" applyFont="1" applyFill="1" applyBorder="1"/>
    <xf numFmtId="41" fontId="2" fillId="5" borderId="6" xfId="1" applyFont="1" applyFill="1" applyBorder="1"/>
    <xf numFmtId="0" fontId="2" fillId="5" borderId="1" xfId="0" applyFont="1" applyFill="1" applyBorder="1"/>
    <xf numFmtId="0" fontId="2" fillId="4" borderId="5" xfId="0" applyFont="1" applyFill="1" applyBorder="1"/>
    <xf numFmtId="41" fontId="2" fillId="4" borderId="6" xfId="1" applyFont="1" applyFill="1" applyBorder="1"/>
    <xf numFmtId="41" fontId="2" fillId="4" borderId="7" xfId="1" applyFont="1" applyFill="1" applyBorder="1" applyAlignment="1">
      <alignment horizontal="center"/>
    </xf>
    <xf numFmtId="3" fontId="0" fillId="0" borderId="0" xfId="0" applyNumberFormat="1"/>
    <xf numFmtId="165" fontId="0" fillId="0" borderId="0" xfId="2" applyNumberFormat="1" applyFont="1" applyBorder="1"/>
    <xf numFmtId="0" fontId="0" fillId="0" borderId="0" xfId="0" applyAlignment="1">
      <alignment horizontal="left"/>
    </xf>
    <xf numFmtId="166" fontId="0" fillId="0" borderId="0" xfId="5" applyNumberFormat="1" applyFont="1"/>
    <xf numFmtId="0" fontId="0" fillId="0" borderId="1" xfId="0" applyBorder="1" applyAlignment="1">
      <alignment vertical="center"/>
    </xf>
    <xf numFmtId="166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66" fontId="0" fillId="0" borderId="0" xfId="5" applyNumberFormat="1" applyFont="1" applyBorder="1" applyAlignment="1">
      <alignment horizontal="right" vertical="center"/>
    </xf>
    <xf numFmtId="165" fontId="0" fillId="0" borderId="0" xfId="0" applyNumberFormat="1"/>
    <xf numFmtId="164" fontId="0" fillId="0" borderId="0" xfId="0" applyNumberFormat="1"/>
    <xf numFmtId="3" fontId="7" fillId="0" borderId="0" xfId="0" applyNumberFormat="1" applyFont="1"/>
    <xf numFmtId="164" fontId="2" fillId="0" borderId="0" xfId="0" applyNumberFormat="1" applyFont="1" applyAlignment="1">
      <alignment horizontal="center"/>
    </xf>
    <xf numFmtId="165" fontId="2" fillId="0" borderId="0" xfId="2" applyNumberFormat="1" applyFont="1" applyFill="1" applyBorder="1" applyAlignment="1">
      <alignment horizontal="center"/>
    </xf>
    <xf numFmtId="165" fontId="2" fillId="0" borderId="0" xfId="0" applyNumberFormat="1" applyFont="1" applyAlignment="1">
      <alignment horizontal="center"/>
    </xf>
    <xf numFmtId="166" fontId="0" fillId="0" borderId="0" xfId="5" applyNumberFormat="1" applyFont="1" applyFill="1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166" fontId="0" fillId="0" borderId="1" xfId="5" applyNumberFormat="1" applyFont="1" applyFill="1" applyBorder="1" applyAlignment="1">
      <alignment horizontal="right" vertical="center"/>
    </xf>
    <xf numFmtId="0" fontId="9" fillId="0" borderId="1" xfId="0" applyFont="1" applyBorder="1" applyAlignment="1">
      <alignment horizontal="center" vertical="center"/>
    </xf>
    <xf numFmtId="41" fontId="2" fillId="0" borderId="0" xfId="1" applyFont="1" applyBorder="1" applyAlignment="1">
      <alignment horizontal="center"/>
    </xf>
    <xf numFmtId="43" fontId="0" fillId="0" borderId="0" xfId="2" applyFont="1" applyBorder="1"/>
    <xf numFmtId="4" fontId="7" fillId="0" borderId="1" xfId="0" applyNumberFormat="1" applyFont="1" applyBorder="1" applyAlignment="1">
      <alignment vertical="center" wrapText="1"/>
    </xf>
    <xf numFmtId="166" fontId="7" fillId="0" borderId="1" xfId="5" applyNumberFormat="1" applyFont="1" applyFill="1" applyBorder="1" applyAlignment="1">
      <alignment horizontal="right" vertical="center"/>
    </xf>
    <xf numFmtId="4" fontId="7" fillId="0" borderId="0" xfId="0" applyNumberFormat="1" applyFont="1"/>
    <xf numFmtId="0" fontId="0" fillId="0" borderId="1" xfId="0" applyBorder="1" applyAlignment="1">
      <alignment horizontal="left" vertical="center"/>
    </xf>
    <xf numFmtId="166" fontId="0" fillId="0" borderId="1" xfId="0" applyNumberFormat="1" applyBorder="1" applyAlignment="1">
      <alignment horizontal="center" vertical="center"/>
    </xf>
    <xf numFmtId="10" fontId="0" fillId="0" borderId="1" xfId="3" applyNumberFormat="1" applyFont="1" applyFill="1" applyBorder="1" applyAlignment="1">
      <alignment horizontal="right" vertical="center"/>
    </xf>
    <xf numFmtId="4" fontId="0" fillId="0" borderId="1" xfId="0" applyNumberFormat="1" applyBorder="1" applyAlignment="1">
      <alignment horizontal="left" vertical="center"/>
    </xf>
    <xf numFmtId="166" fontId="2" fillId="7" borderId="1" xfId="5" applyNumberFormat="1" applyFont="1" applyFill="1" applyBorder="1" applyAlignment="1">
      <alignment horizontal="right" vertical="center"/>
    </xf>
    <xf numFmtId="0" fontId="8" fillId="0" borderId="2" xfId="0" applyFont="1" applyBorder="1" applyAlignment="1">
      <alignment horizontal="center" vertical="center"/>
    </xf>
    <xf numFmtId="4" fontId="8" fillId="0" borderId="2" xfId="0" applyNumberFormat="1" applyFont="1" applyBorder="1" applyAlignment="1">
      <alignment vertical="center" wrapText="1"/>
    </xf>
    <xf numFmtId="166" fontId="8" fillId="0" borderId="2" xfId="5" applyNumberFormat="1" applyFont="1" applyFill="1" applyBorder="1" applyAlignment="1">
      <alignment horizontal="right" vertical="center"/>
    </xf>
    <xf numFmtId="0" fontId="0" fillId="0" borderId="3" xfId="0" applyBorder="1" applyAlignment="1">
      <alignment horizontal="center" vertical="center"/>
    </xf>
    <xf numFmtId="166" fontId="8" fillId="0" borderId="0" xfId="5" applyNumberFormat="1" applyFont="1" applyFill="1" applyBorder="1" applyAlignment="1">
      <alignment horizontal="right" vertical="center"/>
    </xf>
    <xf numFmtId="0" fontId="15" fillId="0" borderId="0" xfId="6" applyFont="1"/>
    <xf numFmtId="165" fontId="15" fillId="0" borderId="0" xfId="7" applyNumberFormat="1" applyFont="1"/>
    <xf numFmtId="0" fontId="13" fillId="0" borderId="0" xfId="6"/>
    <xf numFmtId="0" fontId="0" fillId="0" borderId="0" xfId="0" applyAlignment="1">
      <alignment horizontal="left" vertical="center"/>
    </xf>
    <xf numFmtId="166" fontId="2" fillId="0" borderId="0" xfId="5" applyNumberFormat="1" applyFont="1"/>
    <xf numFmtId="10" fontId="2" fillId="0" borderId="1" xfId="0" applyNumberFormat="1" applyFont="1" applyBorder="1"/>
    <xf numFmtId="0" fontId="16" fillId="0" borderId="24" xfId="0" applyFont="1" applyBorder="1" applyAlignment="1">
      <alignment wrapText="1"/>
    </xf>
    <xf numFmtId="0" fontId="16" fillId="0" borderId="24" xfId="0" applyFont="1" applyBorder="1" applyAlignment="1">
      <alignment vertical="center"/>
    </xf>
    <xf numFmtId="166" fontId="0" fillId="0" borderId="1" xfId="5" applyNumberFormat="1" applyFont="1" applyBorder="1"/>
    <xf numFmtId="166" fontId="2" fillId="0" borderId="1" xfId="0" applyNumberFormat="1" applyFont="1" applyBorder="1"/>
    <xf numFmtId="166" fontId="2" fillId="0" borderId="1" xfId="5" applyNumberFormat="1" applyFont="1" applyBorder="1"/>
    <xf numFmtId="0" fontId="2" fillId="10" borderId="1" xfId="0" applyFont="1" applyFill="1" applyBorder="1" applyAlignment="1">
      <alignment horizontal="center"/>
    </xf>
    <xf numFmtId="166" fontId="2" fillId="10" borderId="1" xfId="5" applyNumberFormat="1" applyFont="1" applyFill="1" applyBorder="1" applyAlignment="1">
      <alignment horizontal="center"/>
    </xf>
    <xf numFmtId="0" fontId="17" fillId="10" borderId="24" xfId="0" applyFont="1" applyFill="1" applyBorder="1" applyAlignment="1">
      <alignment horizontal="center" wrapText="1"/>
    </xf>
    <xf numFmtId="166" fontId="2" fillId="0" borderId="0" xfId="5" applyNumberFormat="1" applyFont="1" applyFill="1" applyBorder="1" applyAlignment="1">
      <alignment horizontal="right" vertical="center"/>
    </xf>
    <xf numFmtId="4" fontId="7" fillId="0" borderId="3" xfId="0" applyNumberFormat="1" applyFont="1" applyBorder="1" applyAlignment="1">
      <alignment vertical="center" wrapText="1"/>
    </xf>
    <xf numFmtId="166" fontId="7" fillId="0" borderId="3" xfId="5" applyNumberFormat="1" applyFont="1" applyFill="1" applyBorder="1" applyAlignment="1">
      <alignment horizontal="right" vertical="center"/>
    </xf>
    <xf numFmtId="0" fontId="0" fillId="0" borderId="2" xfId="0" applyBorder="1" applyAlignment="1">
      <alignment horizontal="center" vertical="center"/>
    </xf>
    <xf numFmtId="4" fontId="7" fillId="0" borderId="2" xfId="0" applyNumberFormat="1" applyFont="1" applyBorder="1" applyAlignment="1">
      <alignment vertical="center" wrapText="1"/>
    </xf>
    <xf numFmtId="166" fontId="7" fillId="0" borderId="2" xfId="5" applyNumberFormat="1" applyFont="1" applyFill="1" applyBorder="1" applyAlignment="1">
      <alignment horizontal="right" vertical="center"/>
    </xf>
    <xf numFmtId="166" fontId="2" fillId="6" borderId="1" xfId="5" applyNumberFormat="1" applyFont="1" applyFill="1" applyBorder="1" applyAlignment="1">
      <alignment horizontal="right" vertical="center"/>
    </xf>
    <xf numFmtId="0" fontId="2" fillId="7" borderId="1" xfId="0" applyFont="1" applyFill="1" applyBorder="1" applyAlignment="1">
      <alignment vertical="center"/>
    </xf>
    <xf numFmtId="9" fontId="2" fillId="7" borderId="1" xfId="3" applyFont="1" applyFill="1" applyBorder="1" applyAlignment="1">
      <alignment horizontal="right" vertical="center"/>
    </xf>
    <xf numFmtId="0" fontId="14" fillId="9" borderId="0" xfId="0" applyFont="1" applyFill="1" applyAlignment="1">
      <alignment horizontal="center" vertical="center"/>
    </xf>
    <xf numFmtId="166" fontId="14" fillId="12" borderId="0" xfId="6" applyNumberFormat="1" applyFont="1" applyFill="1" applyAlignment="1">
      <alignment horizontal="center" vertical="center"/>
    </xf>
    <xf numFmtId="0" fontId="15" fillId="0" borderId="0" xfId="0" applyFont="1"/>
    <xf numFmtId="166" fontId="15" fillId="0" borderId="0" xfId="0" applyNumberFormat="1" applyFont="1"/>
    <xf numFmtId="166" fontId="13" fillId="0" borderId="0" xfId="5" applyNumberFormat="1" applyFont="1"/>
    <xf numFmtId="0" fontId="9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left" vertical="center"/>
    </xf>
    <xf numFmtId="0" fontId="9" fillId="11" borderId="1" xfId="0" applyFont="1" applyFill="1" applyBorder="1" applyAlignment="1">
      <alignment horizontal="center" vertical="center"/>
    </xf>
    <xf numFmtId="41" fontId="2" fillId="11" borderId="1" xfId="1" applyFont="1" applyFill="1" applyBorder="1" applyAlignment="1">
      <alignment horizontal="center"/>
    </xf>
    <xf numFmtId="166" fontId="18" fillId="0" borderId="1" xfId="5" applyNumberFormat="1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41" fontId="1" fillId="0" borderId="0" xfId="1" applyFont="1" applyBorder="1"/>
    <xf numFmtId="166" fontId="18" fillId="0" borderId="1" xfId="0" applyNumberFormat="1" applyFont="1" applyBorder="1" applyAlignment="1">
      <alignment horizontal="center" vertical="center"/>
    </xf>
    <xf numFmtId="166" fontId="18" fillId="0" borderId="0" xfId="0" applyNumberFormat="1" applyFont="1" applyAlignment="1">
      <alignment horizontal="center" vertical="center"/>
    </xf>
    <xf numFmtId="166" fontId="9" fillId="11" borderId="0" xfId="0" applyNumberFormat="1" applyFont="1" applyFill="1" applyAlignment="1">
      <alignment horizontal="center" vertical="center"/>
    </xf>
    <xf numFmtId="166" fontId="2" fillId="4" borderId="1" xfId="5" applyNumberFormat="1" applyFont="1" applyFill="1" applyBorder="1" applyAlignment="1">
      <alignment horizontal="center" vertical="center"/>
    </xf>
    <xf numFmtId="166" fontId="2" fillId="4" borderId="1" xfId="0" applyNumberFormat="1" applyFont="1" applyFill="1" applyBorder="1"/>
    <xf numFmtId="41" fontId="2" fillId="4" borderId="0" xfId="1" applyFont="1" applyFill="1" applyBorder="1" applyAlignment="1">
      <alignment horizontal="center"/>
    </xf>
    <xf numFmtId="166" fontId="2" fillId="2" borderId="1" xfId="5" applyNumberFormat="1" applyFont="1" applyFill="1" applyBorder="1" applyAlignment="1">
      <alignment horizontal="center" vertical="center"/>
    </xf>
    <xf numFmtId="44" fontId="2" fillId="0" borderId="0" xfId="5" applyFont="1" applyFill="1" applyBorder="1" applyAlignment="1">
      <alignment horizontal="right" vertical="center"/>
    </xf>
    <xf numFmtId="44" fontId="2" fillId="2" borderId="1" xfId="5" applyFont="1" applyFill="1" applyBorder="1"/>
    <xf numFmtId="166" fontId="15" fillId="0" borderId="0" xfId="5" applyNumberFormat="1" applyFont="1" applyProtection="1"/>
    <xf numFmtId="0" fontId="0" fillId="0" borderId="19" xfId="0" applyBorder="1"/>
    <xf numFmtId="0" fontId="0" fillId="0" borderId="18" xfId="0" applyBorder="1"/>
    <xf numFmtId="166" fontId="0" fillId="0" borderId="18" xfId="5" applyNumberFormat="1" applyFont="1" applyBorder="1"/>
    <xf numFmtId="9" fontId="0" fillId="0" borderId="18" xfId="3" applyFont="1" applyBorder="1"/>
    <xf numFmtId="166" fontId="0" fillId="0" borderId="18" xfId="0" applyNumberFormat="1" applyBorder="1"/>
    <xf numFmtId="166" fontId="0" fillId="0" borderId="20" xfId="5" applyNumberFormat="1" applyFont="1" applyBorder="1"/>
    <xf numFmtId="0" fontId="2" fillId="8" borderId="21" xfId="0" applyFont="1" applyFill="1" applyBorder="1"/>
    <xf numFmtId="0" fontId="2" fillId="8" borderId="22" xfId="0" applyFont="1" applyFill="1" applyBorder="1"/>
    <xf numFmtId="166" fontId="2" fillId="8" borderId="22" xfId="0" applyNumberFormat="1" applyFont="1" applyFill="1" applyBorder="1"/>
    <xf numFmtId="166" fontId="2" fillId="8" borderId="23" xfId="0" applyNumberFormat="1" applyFont="1" applyFill="1" applyBorder="1"/>
    <xf numFmtId="0" fontId="11" fillId="13" borderId="18" xfId="0" applyFont="1" applyFill="1" applyBorder="1" applyAlignment="1">
      <alignment horizontal="center"/>
    </xf>
    <xf numFmtId="166" fontId="11" fillId="13" borderId="18" xfId="5" applyNumberFormat="1" applyFont="1" applyFill="1" applyBorder="1" applyAlignment="1">
      <alignment horizontal="center"/>
    </xf>
    <xf numFmtId="0" fontId="11" fillId="13" borderId="20" xfId="0" applyFont="1" applyFill="1" applyBorder="1" applyAlignment="1">
      <alignment horizontal="center"/>
    </xf>
    <xf numFmtId="166" fontId="1" fillId="0" borderId="1" xfId="5" applyNumberFormat="1" applyFont="1" applyFill="1" applyBorder="1" applyAlignment="1">
      <alignment horizontal="right" vertical="center"/>
    </xf>
    <xf numFmtId="0" fontId="2" fillId="3" borderId="1" xfId="0" applyFont="1" applyFill="1" applyBorder="1" applyAlignment="1">
      <alignment horizontal="center" vertical="center"/>
    </xf>
    <xf numFmtId="166" fontId="2" fillId="3" borderId="1" xfId="5" applyNumberFormat="1" applyFont="1" applyFill="1" applyBorder="1" applyAlignment="1">
      <alignment horizontal="center" vertical="center"/>
    </xf>
    <xf numFmtId="166" fontId="2" fillId="3" borderId="0" xfId="5" applyNumberFormat="1" applyFont="1" applyFill="1" applyBorder="1" applyAlignment="1">
      <alignment horizontal="right" vertical="center"/>
    </xf>
    <xf numFmtId="166" fontId="2" fillId="10" borderId="1" xfId="0" applyNumberFormat="1" applyFont="1" applyFill="1" applyBorder="1"/>
    <xf numFmtId="0" fontId="11" fillId="13" borderId="26" xfId="0" applyFont="1" applyFill="1" applyBorder="1" applyAlignment="1">
      <alignment horizontal="center"/>
    </xf>
    <xf numFmtId="0" fontId="11" fillId="13" borderId="0" xfId="0" applyFont="1" applyFill="1" applyAlignment="1">
      <alignment horizontal="center"/>
    </xf>
    <xf numFmtId="10" fontId="2" fillId="0" borderId="0" xfId="0" applyNumberFormat="1" applyFont="1"/>
    <xf numFmtId="0" fontId="11" fillId="13" borderId="1" xfId="0" applyFont="1" applyFill="1" applyBorder="1" applyAlignment="1">
      <alignment horizontal="left"/>
    </xf>
    <xf numFmtId="0" fontId="20" fillId="0" borderId="1" xfId="0" applyFont="1" applyBorder="1"/>
    <xf numFmtId="0" fontId="0" fillId="0" borderId="18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166" fontId="9" fillId="11" borderId="1" xfId="5" applyNumberFormat="1" applyFont="1" applyFill="1" applyBorder="1" applyAlignment="1">
      <alignment horizontal="right" vertical="center"/>
    </xf>
    <xf numFmtId="0" fontId="2" fillId="14" borderId="1" xfId="0" applyFont="1" applyFill="1" applyBorder="1" applyAlignment="1">
      <alignment horizontal="center"/>
    </xf>
    <xf numFmtId="0" fontId="2" fillId="14" borderId="1" xfId="0" applyFont="1" applyFill="1" applyBorder="1" applyAlignment="1">
      <alignment horizontal="center" vertical="center"/>
    </xf>
    <xf numFmtId="166" fontId="2" fillId="14" borderId="1" xfId="5" applyNumberFormat="1" applyFont="1" applyFill="1" applyBorder="1" applyAlignment="1">
      <alignment horizontal="center" vertical="center"/>
    </xf>
    <xf numFmtId="166" fontId="7" fillId="14" borderId="1" xfId="5" applyNumberFormat="1" applyFont="1" applyFill="1" applyBorder="1" applyAlignment="1">
      <alignment horizontal="right" vertical="center"/>
    </xf>
    <xf numFmtId="166" fontId="2" fillId="14" borderId="0" xfId="5" applyNumberFormat="1" applyFont="1" applyFill="1" applyBorder="1" applyAlignment="1">
      <alignment horizontal="right" vertical="center"/>
    </xf>
    <xf numFmtId="0" fontId="2" fillId="7" borderId="0" xfId="0" applyFont="1" applyFill="1" applyAlignment="1">
      <alignment horizontal="center"/>
    </xf>
    <xf numFmtId="0" fontId="2" fillId="7" borderId="1" xfId="0" applyFont="1" applyFill="1" applyBorder="1" applyAlignment="1">
      <alignment horizontal="center"/>
    </xf>
    <xf numFmtId="166" fontId="2" fillId="7" borderId="1" xfId="5" applyNumberFormat="1" applyFont="1" applyFill="1" applyBorder="1" applyAlignment="1">
      <alignment horizontal="center"/>
    </xf>
    <xf numFmtId="0" fontId="2" fillId="7" borderId="0" xfId="0" applyFont="1" applyFill="1"/>
    <xf numFmtId="166" fontId="2" fillId="7" borderId="0" xfId="5" applyNumberFormat="1" applyFont="1" applyFill="1"/>
    <xf numFmtId="9" fontId="0" fillId="0" borderId="0" xfId="0" applyNumberFormat="1"/>
    <xf numFmtId="0" fontId="2" fillId="7" borderId="1" xfId="0" applyFont="1" applyFill="1" applyBorder="1"/>
    <xf numFmtId="166" fontId="2" fillId="7" borderId="1" xfId="5" applyNumberFormat="1" applyFont="1" applyFill="1" applyBorder="1"/>
    <xf numFmtId="9" fontId="0" fillId="0" borderId="0" xfId="3" applyFont="1"/>
    <xf numFmtId="0" fontId="8" fillId="0" borderId="0" xfId="0" applyFont="1"/>
    <xf numFmtId="44" fontId="0" fillId="0" borderId="0" xfId="0" applyNumberFormat="1"/>
    <xf numFmtId="42" fontId="15" fillId="0" borderId="0" xfId="0" applyNumberFormat="1" applyFont="1"/>
    <xf numFmtId="0" fontId="0" fillId="0" borderId="0" xfId="3" applyNumberFormat="1" applyFont="1"/>
    <xf numFmtId="0" fontId="20" fillId="0" borderId="0" xfId="0" applyFont="1"/>
    <xf numFmtId="166" fontId="2" fillId="15" borderId="1" xfId="5" applyNumberFormat="1" applyFont="1" applyFill="1" applyBorder="1" applyAlignment="1">
      <alignment horizontal="right" vertical="center"/>
    </xf>
    <xf numFmtId="0" fontId="18" fillId="0" borderId="17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166" fontId="18" fillId="0" borderId="0" xfId="5" applyNumberFormat="1" applyFont="1" applyBorder="1" applyAlignment="1">
      <alignment horizontal="center" vertical="center"/>
    </xf>
    <xf numFmtId="166" fontId="9" fillId="11" borderId="1" xfId="0" applyNumberFormat="1" applyFont="1" applyFill="1" applyBorder="1" applyAlignment="1">
      <alignment horizontal="center" vertical="center"/>
    </xf>
    <xf numFmtId="44" fontId="7" fillId="3" borderId="1" xfId="5" applyFont="1" applyFill="1" applyBorder="1" applyAlignment="1">
      <alignment vertical="center" wrapText="1"/>
    </xf>
    <xf numFmtId="166" fontId="7" fillId="3" borderId="1" xfId="5" applyNumberFormat="1" applyFont="1" applyFill="1" applyBorder="1" applyAlignment="1">
      <alignment vertical="center" wrapText="1"/>
    </xf>
    <xf numFmtId="166" fontId="14" fillId="9" borderId="0" xfId="5" applyNumberFormat="1" applyFont="1" applyFill="1" applyAlignment="1" applyProtection="1">
      <alignment horizontal="center" vertical="center"/>
    </xf>
    <xf numFmtId="42" fontId="15" fillId="0" borderId="0" xfId="6" applyNumberFormat="1" applyFont="1"/>
    <xf numFmtId="10" fontId="0" fillId="0" borderId="0" xfId="3" applyNumberFormat="1" applyFont="1"/>
    <xf numFmtId="165" fontId="13" fillId="0" borderId="0" xfId="2" applyNumberFormat="1" applyFont="1"/>
    <xf numFmtId="166" fontId="14" fillId="9" borderId="0" xfId="5" applyNumberFormat="1" applyFont="1" applyFill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3" fillId="0" borderId="0" xfId="8" applyFont="1"/>
    <xf numFmtId="0" fontId="24" fillId="0" borderId="0" xfId="8" applyFont="1"/>
    <xf numFmtId="0" fontId="23" fillId="0" borderId="0" xfId="8" applyFont="1" applyAlignment="1">
      <alignment horizontal="left"/>
    </xf>
    <xf numFmtId="0" fontId="24" fillId="0" borderId="0" xfId="8" applyFont="1" applyAlignment="1">
      <alignment horizontal="left"/>
    </xf>
    <xf numFmtId="0" fontId="24" fillId="0" borderId="27" xfId="8" applyFont="1" applyBorder="1"/>
    <xf numFmtId="0" fontId="25" fillId="0" borderId="0" xfId="8" applyFont="1"/>
    <xf numFmtId="0" fontId="22" fillId="0" borderId="0" xfId="8"/>
    <xf numFmtId="0" fontId="23" fillId="16" borderId="0" xfId="8" applyFont="1" applyFill="1"/>
    <xf numFmtId="0" fontId="24" fillId="16" borderId="0" xfId="8" applyFont="1" applyFill="1"/>
    <xf numFmtId="0" fontId="23" fillId="16" borderId="0" xfId="8" applyFont="1" applyFill="1" applyAlignment="1">
      <alignment horizontal="left"/>
    </xf>
    <xf numFmtId="0" fontId="24" fillId="16" borderId="0" xfId="8" applyFont="1" applyFill="1" applyAlignment="1">
      <alignment horizontal="left"/>
    </xf>
    <xf numFmtId="0" fontId="26" fillId="16" borderId="0" xfId="8" applyFont="1" applyFill="1"/>
    <xf numFmtId="0" fontId="23" fillId="17" borderId="28" xfId="8" applyFont="1" applyFill="1" applyBorder="1"/>
    <xf numFmtId="0" fontId="24" fillId="17" borderId="29" xfId="8" applyFont="1" applyFill="1" applyBorder="1"/>
    <xf numFmtId="0" fontId="24" fillId="17" borderId="30" xfId="8" applyFont="1" applyFill="1" applyBorder="1"/>
    <xf numFmtId="0" fontId="23" fillId="17" borderId="31" xfId="8" applyFont="1" applyFill="1" applyBorder="1"/>
    <xf numFmtId="0" fontId="24" fillId="17" borderId="0" xfId="8" applyFont="1" applyFill="1"/>
    <xf numFmtId="0" fontId="24" fillId="17" borderId="32" xfId="8" applyFont="1" applyFill="1" applyBorder="1"/>
    <xf numFmtId="0" fontId="23" fillId="17" borderId="33" xfId="8" applyFont="1" applyFill="1" applyBorder="1"/>
    <xf numFmtId="0" fontId="24" fillId="0" borderId="34" xfId="8" applyFont="1" applyBorder="1"/>
    <xf numFmtId="0" fontId="24" fillId="17" borderId="34" xfId="8" applyFont="1" applyFill="1" applyBorder="1"/>
    <xf numFmtId="0" fontId="24" fillId="17" borderId="35" xfId="8" applyFont="1" applyFill="1" applyBorder="1"/>
    <xf numFmtId="0" fontId="24" fillId="0" borderId="36" xfId="8" applyFont="1" applyBorder="1"/>
    <xf numFmtId="0" fontId="23" fillId="17" borderId="37" xfId="8" applyFont="1" applyFill="1" applyBorder="1"/>
    <xf numFmtId="0" fontId="24" fillId="17" borderId="38" xfId="8" applyFont="1" applyFill="1" applyBorder="1"/>
    <xf numFmtId="0" fontId="24" fillId="17" borderId="39" xfId="8" applyFont="1" applyFill="1" applyBorder="1"/>
    <xf numFmtId="0" fontId="26" fillId="17" borderId="40" xfId="8" applyFont="1" applyFill="1" applyBorder="1"/>
    <xf numFmtId="0" fontId="26" fillId="17" borderId="0" xfId="8" applyFont="1" applyFill="1"/>
    <xf numFmtId="0" fontId="31" fillId="17" borderId="0" xfId="8" applyFont="1" applyFill="1"/>
    <xf numFmtId="0" fontId="35" fillId="21" borderId="42" xfId="8" applyFont="1" applyFill="1" applyBorder="1" applyAlignment="1">
      <alignment horizontal="left"/>
    </xf>
    <xf numFmtId="0" fontId="35" fillId="21" borderId="42" xfId="8" applyFont="1" applyFill="1" applyBorder="1"/>
    <xf numFmtId="0" fontId="36" fillId="21" borderId="42" xfId="8" applyFont="1" applyFill="1" applyBorder="1"/>
    <xf numFmtId="0" fontId="35" fillId="0" borderId="0" xfId="8" applyFont="1"/>
    <xf numFmtId="0" fontId="37" fillId="17" borderId="37" xfId="8" applyFont="1" applyFill="1" applyBorder="1"/>
    <xf numFmtId="0" fontId="37" fillId="17" borderId="0" xfId="8" applyFont="1" applyFill="1"/>
    <xf numFmtId="0" fontId="36" fillId="17" borderId="0" xfId="8" applyFont="1" applyFill="1"/>
    <xf numFmtId="0" fontId="39" fillId="17" borderId="0" xfId="8" applyFont="1" applyFill="1"/>
    <xf numFmtId="0" fontId="40" fillId="0" borderId="0" xfId="8" applyFont="1"/>
    <xf numFmtId="0" fontId="35" fillId="17" borderId="0" xfId="8" applyFont="1" applyFill="1"/>
    <xf numFmtId="0" fontId="33" fillId="17" borderId="0" xfId="8" applyFont="1" applyFill="1"/>
    <xf numFmtId="0" fontId="41" fillId="17" borderId="0" xfId="8" applyFont="1" applyFill="1"/>
    <xf numFmtId="0" fontId="43" fillId="17" borderId="0" xfId="8" applyFont="1" applyFill="1"/>
    <xf numFmtId="0" fontId="45" fillId="18" borderId="48" xfId="8" applyFont="1" applyFill="1" applyBorder="1" applyAlignment="1">
      <alignment vertical="top"/>
    </xf>
    <xf numFmtId="0" fontId="46" fillId="18" borderId="29" xfId="8" applyFont="1" applyFill="1" applyBorder="1"/>
    <xf numFmtId="0" fontId="46" fillId="18" borderId="29" xfId="8" applyFont="1" applyFill="1" applyBorder="1" applyAlignment="1">
      <alignment vertical="top"/>
    </xf>
    <xf numFmtId="0" fontId="47" fillId="18" borderId="29" xfId="8" applyFont="1" applyFill="1" applyBorder="1" applyAlignment="1">
      <alignment horizontal="center" vertical="top"/>
    </xf>
    <xf numFmtId="0" fontId="48" fillId="18" borderId="29" xfId="8" applyFont="1" applyFill="1" applyBorder="1" applyAlignment="1">
      <alignment vertical="top"/>
    </xf>
    <xf numFmtId="0" fontId="44" fillId="18" borderId="29" xfId="8" applyFont="1" applyFill="1" applyBorder="1" applyAlignment="1">
      <alignment horizontal="left" vertical="top"/>
    </xf>
    <xf numFmtId="0" fontId="48" fillId="18" borderId="29" xfId="8" applyFont="1" applyFill="1" applyBorder="1" applyAlignment="1">
      <alignment horizontal="left" vertical="top"/>
    </xf>
    <xf numFmtId="0" fontId="48" fillId="18" borderId="42" xfId="8" applyFont="1" applyFill="1" applyBorder="1" applyAlignment="1">
      <alignment horizontal="left" vertical="top"/>
    </xf>
    <xf numFmtId="0" fontId="44" fillId="18" borderId="29" xfId="8" applyFont="1" applyFill="1" applyBorder="1" applyAlignment="1">
      <alignment vertical="top"/>
    </xf>
    <xf numFmtId="0" fontId="49" fillId="18" borderId="29" xfId="8" applyFont="1" applyFill="1" applyBorder="1" applyAlignment="1">
      <alignment vertical="top"/>
    </xf>
    <xf numFmtId="0" fontId="46" fillId="18" borderId="30" xfId="8" applyFont="1" applyFill="1" applyBorder="1" applyAlignment="1">
      <alignment vertical="top"/>
    </xf>
    <xf numFmtId="0" fontId="44" fillId="18" borderId="31" xfId="8" applyFont="1" applyFill="1" applyBorder="1"/>
    <xf numFmtId="0" fontId="48" fillId="18" borderId="28" xfId="8" applyFont="1" applyFill="1" applyBorder="1" applyAlignment="1">
      <alignment vertical="top"/>
    </xf>
    <xf numFmtId="0" fontId="44" fillId="18" borderId="29" xfId="8" applyFont="1" applyFill="1" applyBorder="1"/>
    <xf numFmtId="0" fontId="44" fillId="18" borderId="29" xfId="8" applyFont="1" applyFill="1" applyBorder="1" applyAlignment="1">
      <alignment horizontal="center"/>
    </xf>
    <xf numFmtId="0" fontId="48" fillId="18" borderId="29" xfId="8" applyFont="1" applyFill="1" applyBorder="1" applyAlignment="1">
      <alignment horizontal="center"/>
    </xf>
    <xf numFmtId="0" fontId="44" fillId="18" borderId="30" xfId="8" applyFont="1" applyFill="1" applyBorder="1" applyAlignment="1">
      <alignment horizontal="center"/>
    </xf>
    <xf numFmtId="0" fontId="51" fillId="18" borderId="0" xfId="8" applyFont="1" applyFill="1" applyAlignment="1">
      <alignment horizontal="center"/>
    </xf>
    <xf numFmtId="0" fontId="53" fillId="18" borderId="0" xfId="8" applyFont="1" applyFill="1" applyAlignment="1">
      <alignment horizontal="left" wrapText="1"/>
    </xf>
    <xf numFmtId="0" fontId="48" fillId="18" borderId="49" xfId="8" applyFont="1" applyFill="1" applyBorder="1" applyAlignment="1">
      <alignment horizontal="center"/>
    </xf>
    <xf numFmtId="0" fontId="48" fillId="18" borderId="49" xfId="8" applyFont="1" applyFill="1" applyBorder="1"/>
    <xf numFmtId="0" fontId="53" fillId="18" borderId="49" xfId="8" applyFont="1" applyFill="1" applyBorder="1" applyAlignment="1">
      <alignment horizontal="center"/>
    </xf>
    <xf numFmtId="0" fontId="53" fillId="18" borderId="50" xfId="8" applyFont="1" applyFill="1" applyBorder="1" applyAlignment="1">
      <alignment horizontal="center"/>
    </xf>
    <xf numFmtId="0" fontId="48" fillId="18" borderId="50" xfId="8" applyFont="1" applyFill="1" applyBorder="1" applyAlignment="1">
      <alignment horizontal="right"/>
    </xf>
    <xf numFmtId="0" fontId="53" fillId="18" borderId="52" xfId="8" applyFont="1" applyFill="1" applyBorder="1" applyAlignment="1">
      <alignment horizontal="center"/>
    </xf>
    <xf numFmtId="0" fontId="35" fillId="0" borderId="49" xfId="8" applyFont="1" applyBorder="1"/>
    <xf numFmtId="0" fontId="48" fillId="18" borderId="42" xfId="8" applyFont="1" applyFill="1" applyBorder="1"/>
    <xf numFmtId="0" fontId="48" fillId="18" borderId="0" xfId="8" applyFont="1" applyFill="1"/>
    <xf numFmtId="0" fontId="48" fillId="18" borderId="51" xfId="8" applyFont="1" applyFill="1" applyBorder="1"/>
    <xf numFmtId="0" fontId="48" fillId="17" borderId="37" xfId="8" applyFont="1" applyFill="1" applyBorder="1"/>
    <xf numFmtId="0" fontId="48" fillId="17" borderId="0" xfId="8" applyFont="1" applyFill="1"/>
    <xf numFmtId="0" fontId="48" fillId="17" borderId="29" xfId="8" applyFont="1" applyFill="1" applyBorder="1"/>
    <xf numFmtId="0" fontId="48" fillId="18" borderId="29" xfId="8" applyFont="1" applyFill="1" applyBorder="1"/>
    <xf numFmtId="0" fontId="53" fillId="18" borderId="29" xfId="8" applyFont="1" applyFill="1" applyBorder="1"/>
    <xf numFmtId="0" fontId="54" fillId="0" borderId="0" xfId="8" applyFont="1"/>
    <xf numFmtId="0" fontId="33" fillId="0" borderId="0" xfId="8" applyFont="1"/>
    <xf numFmtId="0" fontId="56" fillId="21" borderId="53" xfId="8" applyFont="1" applyFill="1" applyBorder="1" applyAlignment="1">
      <alignment horizontal="center" vertical="center"/>
    </xf>
    <xf numFmtId="167" fontId="34" fillId="21" borderId="31" xfId="8" applyNumberFormat="1" applyFont="1" applyFill="1" applyBorder="1" applyAlignment="1">
      <alignment horizontal="right"/>
    </xf>
    <xf numFmtId="0" fontId="55" fillId="18" borderId="54" xfId="8" applyFont="1" applyFill="1" applyBorder="1" applyAlignment="1">
      <alignment vertical="center" textRotation="90" wrapText="1"/>
    </xf>
    <xf numFmtId="0" fontId="56" fillId="18" borderId="0" xfId="8" applyFont="1" applyFill="1" applyAlignment="1">
      <alignment horizontal="center" vertical="center"/>
    </xf>
    <xf numFmtId="0" fontId="56" fillId="21" borderId="0" xfId="8" applyFont="1" applyFill="1" applyAlignment="1">
      <alignment horizontal="center" vertical="center"/>
    </xf>
    <xf numFmtId="0" fontId="55" fillId="18" borderId="56" xfId="8" applyFont="1" applyFill="1" applyBorder="1" applyAlignment="1">
      <alignment vertical="center" textRotation="90" wrapText="1"/>
    </xf>
    <xf numFmtId="0" fontId="55" fillId="18" borderId="42" xfId="8" applyFont="1" applyFill="1" applyBorder="1" applyAlignment="1">
      <alignment vertical="center" textRotation="90"/>
    </xf>
    <xf numFmtId="167" fontId="34" fillId="17" borderId="0" xfId="8" applyNumberFormat="1" applyFont="1" applyFill="1"/>
    <xf numFmtId="0" fontId="55" fillId="18" borderId="0" xfId="8" applyFont="1" applyFill="1" applyAlignment="1">
      <alignment vertical="center" textRotation="90"/>
    </xf>
    <xf numFmtId="167" fontId="34" fillId="21" borderId="0" xfId="8" applyNumberFormat="1" applyFont="1" applyFill="1"/>
    <xf numFmtId="167" fontId="34" fillId="21" borderId="32" xfId="8" applyNumberFormat="1" applyFont="1" applyFill="1" applyBorder="1"/>
    <xf numFmtId="0" fontId="35" fillId="18" borderId="32" xfId="8" applyFont="1" applyFill="1" applyBorder="1"/>
    <xf numFmtId="167" fontId="40" fillId="18" borderId="0" xfId="8" applyNumberFormat="1" applyFont="1" applyFill="1"/>
    <xf numFmtId="10" fontId="40" fillId="0" borderId="0" xfId="8" applyNumberFormat="1" applyFont="1"/>
    <xf numFmtId="0" fontId="55" fillId="21" borderId="0" xfId="8" applyFont="1" applyFill="1" applyAlignment="1">
      <alignment horizontal="center" vertical="center"/>
    </xf>
    <xf numFmtId="9" fontId="40" fillId="0" borderId="0" xfId="8" applyNumberFormat="1" applyFont="1"/>
    <xf numFmtId="0" fontId="56" fillId="18" borderId="63" xfId="8" applyFont="1" applyFill="1" applyBorder="1" applyAlignment="1">
      <alignment horizontal="center" vertical="center"/>
    </xf>
    <xf numFmtId="0" fontId="56" fillId="18" borderId="53" xfId="8" applyFont="1" applyFill="1" applyBorder="1" applyAlignment="1">
      <alignment horizontal="center" vertical="center"/>
    </xf>
    <xf numFmtId="0" fontId="56" fillId="21" borderId="55" xfId="8" applyFont="1" applyFill="1" applyBorder="1" applyAlignment="1">
      <alignment horizontal="center" vertical="center"/>
    </xf>
    <xf numFmtId="0" fontId="55" fillId="0" borderId="0" xfId="8" applyFont="1" applyAlignment="1">
      <alignment vertical="center" textRotation="90" wrapText="1"/>
    </xf>
    <xf numFmtId="0" fontId="56" fillId="21" borderId="63" xfId="8" applyFont="1" applyFill="1" applyBorder="1" applyAlignment="1">
      <alignment horizontal="center" vertical="center"/>
    </xf>
    <xf numFmtId="0" fontId="56" fillId="21" borderId="52" xfId="8" applyFont="1" applyFill="1" applyBorder="1" applyAlignment="1">
      <alignment horizontal="center" vertical="center" wrapText="1"/>
    </xf>
    <xf numFmtId="0" fontId="56" fillId="18" borderId="52" xfId="8" applyFont="1" applyFill="1" applyBorder="1" applyAlignment="1">
      <alignment horizontal="center" vertical="center" wrapText="1"/>
    </xf>
    <xf numFmtId="0" fontId="37" fillId="21" borderId="28" xfId="8" applyFont="1" applyFill="1" applyBorder="1"/>
    <xf numFmtId="0" fontId="35" fillId="21" borderId="29" xfId="8" applyFont="1" applyFill="1" applyBorder="1"/>
    <xf numFmtId="0" fontId="35" fillId="21" borderId="30" xfId="8" applyFont="1" applyFill="1" applyBorder="1"/>
    <xf numFmtId="0" fontId="58" fillId="17" borderId="0" xfId="8" applyFont="1" applyFill="1"/>
    <xf numFmtId="0" fontId="59" fillId="21" borderId="0" xfId="8" applyFont="1" applyFill="1"/>
    <xf numFmtId="0" fontId="59" fillId="21" borderId="28" xfId="8" applyFont="1" applyFill="1" applyBorder="1"/>
    <xf numFmtId="0" fontId="59" fillId="21" borderId="29" xfId="8" applyFont="1" applyFill="1" applyBorder="1"/>
    <xf numFmtId="0" fontId="58" fillId="21" borderId="29" xfId="8" applyFont="1" applyFill="1" applyBorder="1"/>
    <xf numFmtId="0" fontId="58" fillId="21" borderId="0" xfId="8" applyFont="1" applyFill="1"/>
    <xf numFmtId="0" fontId="58" fillId="21" borderId="0" xfId="8" applyFont="1" applyFill="1" applyAlignment="1">
      <alignment horizontal="center"/>
    </xf>
    <xf numFmtId="0" fontId="58" fillId="21" borderId="32" xfId="8" applyFont="1" applyFill="1" applyBorder="1"/>
    <xf numFmtId="0" fontId="56" fillId="21" borderId="31" xfId="8" applyFont="1" applyFill="1" applyBorder="1" applyAlignment="1">
      <alignment vertical="top"/>
    </xf>
    <xf numFmtId="0" fontId="59" fillId="21" borderId="0" xfId="8" applyFont="1" applyFill="1" applyAlignment="1">
      <alignment vertical="center" textRotation="90"/>
    </xf>
    <xf numFmtId="0" fontId="58" fillId="21" borderId="0" xfId="8" applyFont="1" applyFill="1" applyAlignment="1">
      <alignment wrapText="1"/>
    </xf>
    <xf numFmtId="0" fontId="58" fillId="21" borderId="32" xfId="8" applyFont="1" applyFill="1" applyBorder="1" applyAlignment="1">
      <alignment wrapText="1"/>
    </xf>
    <xf numFmtId="0" fontId="59" fillId="21" borderId="31" xfId="8" applyFont="1" applyFill="1" applyBorder="1"/>
    <xf numFmtId="0" fontId="56" fillId="21" borderId="31" xfId="8" applyFont="1" applyFill="1" applyBorder="1" applyAlignment="1">
      <alignment vertical="center" wrapText="1"/>
    </xf>
    <xf numFmtId="0" fontId="57" fillId="17" borderId="0" xfId="8" applyFont="1" applyFill="1"/>
    <xf numFmtId="0" fontId="59" fillId="21" borderId="0" xfId="8" applyFont="1" applyFill="1" applyAlignment="1">
      <alignment horizontal="center"/>
    </xf>
    <xf numFmtId="0" fontId="59" fillId="21" borderId="70" xfId="8" applyFont="1" applyFill="1" applyBorder="1" applyAlignment="1">
      <alignment horizontal="center"/>
    </xf>
    <xf numFmtId="0" fontId="58" fillId="17" borderId="31" xfId="8" applyFont="1" applyFill="1" applyBorder="1" applyAlignment="1">
      <alignment horizontal="center"/>
    </xf>
    <xf numFmtId="0" fontId="58" fillId="17" borderId="0" xfId="8" applyFont="1" applyFill="1" applyAlignment="1">
      <alignment horizontal="center"/>
    </xf>
    <xf numFmtId="0" fontId="58" fillId="17" borderId="32" xfId="8" applyFont="1" applyFill="1" applyBorder="1" applyAlignment="1">
      <alignment horizontal="center"/>
    </xf>
    <xf numFmtId="0" fontId="58" fillId="17" borderId="36" xfId="8" applyFont="1" applyFill="1" applyBorder="1"/>
    <xf numFmtId="0" fontId="58" fillId="21" borderId="36" xfId="8" applyFont="1" applyFill="1" applyBorder="1"/>
    <xf numFmtId="0" fontId="58" fillId="21" borderId="33" xfId="8" applyFont="1" applyFill="1" applyBorder="1"/>
    <xf numFmtId="0" fontId="58" fillId="21" borderId="34" xfId="8" applyFont="1" applyFill="1" applyBorder="1"/>
    <xf numFmtId="0" fontId="59" fillId="21" borderId="34" xfId="8" applyFont="1" applyFill="1" applyBorder="1"/>
    <xf numFmtId="0" fontId="58" fillId="21" borderId="35" xfId="8" applyFont="1" applyFill="1" applyBorder="1"/>
    <xf numFmtId="0" fontId="56" fillId="21" borderId="0" xfId="8" applyFont="1" applyFill="1" applyAlignment="1">
      <alignment wrapText="1"/>
    </xf>
    <xf numFmtId="0" fontId="56" fillId="21" borderId="32" xfId="8" applyFont="1" applyFill="1" applyBorder="1" applyAlignment="1">
      <alignment wrapText="1"/>
    </xf>
    <xf numFmtId="0" fontId="58" fillId="17" borderId="54" xfId="8" applyFont="1" applyFill="1" applyBorder="1" applyAlignment="1">
      <alignment horizontal="center"/>
    </xf>
    <xf numFmtId="0" fontId="58" fillId="21" borderId="33" xfId="8" applyFont="1" applyFill="1" applyBorder="1" applyAlignment="1">
      <alignment vertical="center" wrapText="1"/>
    </xf>
    <xf numFmtId="0" fontId="58" fillId="21" borderId="34" xfId="8" applyFont="1" applyFill="1" applyBorder="1" applyAlignment="1">
      <alignment wrapText="1"/>
    </xf>
    <xf numFmtId="0" fontId="58" fillId="21" borderId="35" xfId="8" applyFont="1" applyFill="1" applyBorder="1" applyAlignment="1">
      <alignment wrapText="1"/>
    </xf>
    <xf numFmtId="0" fontId="58" fillId="17" borderId="31" xfId="8" applyFont="1" applyFill="1" applyBorder="1"/>
    <xf numFmtId="0" fontId="58" fillId="17" borderId="54" xfId="8" applyFont="1" applyFill="1" applyBorder="1"/>
    <xf numFmtId="0" fontId="58" fillId="18" borderId="37" xfId="8" applyFont="1" applyFill="1" applyBorder="1" applyAlignment="1">
      <alignment horizontal="center"/>
    </xf>
    <xf numFmtId="0" fontId="58" fillId="18" borderId="0" xfId="8" applyFont="1" applyFill="1" applyAlignment="1">
      <alignment horizontal="center"/>
    </xf>
    <xf numFmtId="0" fontId="59" fillId="18" borderId="0" xfId="8" applyFont="1" applyFill="1" applyAlignment="1">
      <alignment horizontal="center"/>
    </xf>
    <xf numFmtId="167" fontId="61" fillId="18" borderId="0" xfId="8" applyNumberFormat="1" applyFont="1" applyFill="1" applyAlignment="1">
      <alignment horizontal="right"/>
    </xf>
    <xf numFmtId="0" fontId="61" fillId="18" borderId="0" xfId="8" applyFont="1" applyFill="1" applyAlignment="1">
      <alignment horizontal="right"/>
    </xf>
    <xf numFmtId="0" fontId="62" fillId="18" borderId="0" xfId="8" applyFont="1" applyFill="1" applyAlignment="1">
      <alignment horizontal="right"/>
    </xf>
    <xf numFmtId="167" fontId="59" fillId="18" borderId="0" xfId="8" applyNumberFormat="1" applyFont="1" applyFill="1" applyAlignment="1">
      <alignment horizontal="center"/>
    </xf>
    <xf numFmtId="0" fontId="58" fillId="18" borderId="0" xfId="8" applyFont="1" applyFill="1"/>
    <xf numFmtId="0" fontId="58" fillId="18" borderId="32" xfId="8" applyFont="1" applyFill="1" applyBorder="1"/>
    <xf numFmtId="0" fontId="59" fillId="21" borderId="31" xfId="8" applyFont="1" applyFill="1" applyBorder="1" applyAlignment="1">
      <alignment vertical="center" textRotation="90"/>
    </xf>
    <xf numFmtId="0" fontId="58" fillId="18" borderId="37" xfId="8" applyFont="1" applyFill="1" applyBorder="1"/>
    <xf numFmtId="0" fontId="56" fillId="21" borderId="0" xfId="8" applyFont="1" applyFill="1" applyAlignment="1">
      <alignment vertical="center" wrapText="1"/>
    </xf>
    <xf numFmtId="0" fontId="56" fillId="18" borderId="52" xfId="8" applyFont="1" applyFill="1" applyBorder="1" applyAlignment="1">
      <alignment vertical="center" wrapText="1"/>
    </xf>
    <xf numFmtId="0" fontId="58" fillId="21" borderId="31" xfId="8" applyFont="1" applyFill="1" applyBorder="1" applyAlignment="1">
      <alignment vertical="center" wrapText="1"/>
    </xf>
    <xf numFmtId="0" fontId="59" fillId="18" borderId="0" xfId="8" applyFont="1" applyFill="1"/>
    <xf numFmtId="0" fontId="56" fillId="21" borderId="0" xfId="8" applyFont="1" applyFill="1"/>
    <xf numFmtId="0" fontId="56" fillId="18" borderId="52" xfId="8" applyFont="1" applyFill="1" applyBorder="1"/>
    <xf numFmtId="0" fontId="56" fillId="21" borderId="32" xfId="8" applyFont="1" applyFill="1" applyBorder="1"/>
    <xf numFmtId="0" fontId="58" fillId="21" borderId="31" xfId="8" applyFont="1" applyFill="1" applyBorder="1"/>
    <xf numFmtId="0" fontId="59" fillId="21" borderId="0" xfId="8" applyFont="1" applyFill="1" applyAlignment="1">
      <alignment horizontal="left"/>
    </xf>
    <xf numFmtId="0" fontId="58" fillId="21" borderId="0" xfId="8" applyFont="1" applyFill="1" applyAlignment="1">
      <alignment horizontal="right"/>
    </xf>
    <xf numFmtId="0" fontId="58" fillId="21" borderId="0" xfId="8" applyFont="1" applyFill="1" applyAlignment="1">
      <alignment horizontal="left"/>
    </xf>
    <xf numFmtId="0" fontId="40" fillId="18" borderId="0" xfId="8" applyFont="1" applyFill="1"/>
    <xf numFmtId="0" fontId="35" fillId="18" borderId="0" xfId="8" applyFont="1" applyFill="1"/>
    <xf numFmtId="0" fontId="33" fillId="21" borderId="33" xfId="8" applyFont="1" applyFill="1" applyBorder="1" applyAlignment="1">
      <alignment vertical="top"/>
    </xf>
    <xf numFmtId="0" fontId="59" fillId="21" borderId="34" xfId="8" applyFont="1" applyFill="1" applyBorder="1" applyAlignment="1">
      <alignment horizontal="left" vertical="top"/>
    </xf>
    <xf numFmtId="0" fontId="58" fillId="21" borderId="34" xfId="8" applyFont="1" applyFill="1" applyBorder="1" applyAlignment="1">
      <alignment horizontal="left" vertical="top"/>
    </xf>
    <xf numFmtId="0" fontId="58" fillId="21" borderId="34" xfId="8" applyFont="1" applyFill="1" applyBorder="1" applyAlignment="1">
      <alignment vertical="top"/>
    </xf>
    <xf numFmtId="0" fontId="58" fillId="21" borderId="71" xfId="8" applyFont="1" applyFill="1" applyBorder="1"/>
    <xf numFmtId="0" fontId="63" fillId="0" borderId="33" xfId="8" applyFont="1" applyBorder="1" applyAlignment="1">
      <alignment wrapText="1"/>
    </xf>
    <xf numFmtId="0" fontId="63" fillId="0" borderId="34" xfId="8" applyFont="1" applyBorder="1" applyAlignment="1">
      <alignment wrapText="1"/>
    </xf>
    <xf numFmtId="0" fontId="63" fillId="0" borderId="72" xfId="8" applyFont="1" applyBorder="1" applyAlignment="1">
      <alignment wrapText="1"/>
    </xf>
    <xf numFmtId="0" fontId="58" fillId="18" borderId="73" xfId="8" applyFont="1" applyFill="1" applyBorder="1"/>
    <xf numFmtId="0" fontId="58" fillId="18" borderId="34" xfId="8" applyFont="1" applyFill="1" applyBorder="1"/>
    <xf numFmtId="0" fontId="35" fillId="18" borderId="34" xfId="8" applyFont="1" applyFill="1" applyBorder="1"/>
    <xf numFmtId="0" fontId="35" fillId="18" borderId="35" xfId="8" applyFont="1" applyFill="1" applyBorder="1"/>
    <xf numFmtId="0" fontId="2" fillId="10" borderId="14" xfId="0" applyFont="1" applyFill="1" applyBorder="1" applyAlignment="1">
      <alignment horizontal="center"/>
    </xf>
    <xf numFmtId="9" fontId="2" fillId="0" borderId="1" xfId="3" applyFont="1" applyBorder="1"/>
    <xf numFmtId="0" fontId="16" fillId="0" borderId="24" xfId="0" applyFont="1" applyBorder="1"/>
    <xf numFmtId="0" fontId="2" fillId="4" borderId="13" xfId="0" applyFont="1" applyFill="1" applyBorder="1" applyAlignment="1">
      <alignment horizontal="right"/>
    </xf>
    <xf numFmtId="0" fontId="2" fillId="4" borderId="15" xfId="0" applyFont="1" applyFill="1" applyBorder="1" applyAlignment="1">
      <alignment horizontal="center"/>
    </xf>
    <xf numFmtId="0" fontId="2" fillId="2" borderId="13" xfId="0" applyFont="1" applyFill="1" applyBorder="1" applyAlignment="1">
      <alignment vertical="center"/>
    </xf>
    <xf numFmtId="0" fontId="65" fillId="0" borderId="0" xfId="0" applyFont="1"/>
    <xf numFmtId="3" fontId="66" fillId="0" borderId="0" xfId="0" applyNumberFormat="1" applyFont="1"/>
    <xf numFmtId="0" fontId="9" fillId="11" borderId="1" xfId="0" applyFont="1" applyFill="1" applyBorder="1" applyAlignment="1">
      <alignment vertical="center"/>
    </xf>
    <xf numFmtId="3" fontId="0" fillId="0" borderId="0" xfId="0" applyNumberFormat="1" applyAlignment="1">
      <alignment horizontal="left"/>
    </xf>
    <xf numFmtId="3" fontId="67" fillId="0" borderId="0" xfId="0" applyNumberFormat="1" applyFont="1"/>
    <xf numFmtId="3" fontId="67" fillId="0" borderId="0" xfId="0" applyNumberFormat="1" applyFont="1" applyAlignment="1">
      <alignment horizontal="left"/>
    </xf>
    <xf numFmtId="3" fontId="10" fillId="0" borderId="0" xfId="0" applyNumberFormat="1" applyFont="1"/>
    <xf numFmtId="3" fontId="10" fillId="0" borderId="0" xfId="0" applyNumberFormat="1" applyFont="1" applyAlignment="1">
      <alignment horizontal="left"/>
    </xf>
    <xf numFmtId="3" fontId="68" fillId="0" borderId="0" xfId="0" applyNumberFormat="1" applyFont="1"/>
    <xf numFmtId="3" fontId="68" fillId="0" borderId="0" xfId="0" applyNumberFormat="1" applyFont="1" applyAlignment="1">
      <alignment horizontal="left"/>
    </xf>
    <xf numFmtId="3" fontId="69" fillId="0" borderId="0" xfId="0" applyNumberFormat="1" applyFont="1"/>
    <xf numFmtId="3" fontId="69" fillId="0" borderId="0" xfId="0" applyNumberFormat="1" applyFont="1" applyAlignment="1">
      <alignment horizontal="left"/>
    </xf>
    <xf numFmtId="3" fontId="70" fillId="0" borderId="0" xfId="0" applyNumberFormat="1" applyFont="1"/>
    <xf numFmtId="3" fontId="70" fillId="0" borderId="0" xfId="0" applyNumberFormat="1" applyFont="1" applyAlignment="1">
      <alignment horizontal="left"/>
    </xf>
    <xf numFmtId="0" fontId="0" fillId="0" borderId="0" xfId="0" pivotButton="1"/>
    <xf numFmtId="42" fontId="0" fillId="0" borderId="0" xfId="0" applyNumberFormat="1"/>
    <xf numFmtId="0" fontId="0" fillId="2" borderId="0" xfId="0" applyFill="1"/>
    <xf numFmtId="166" fontId="0" fillId="2" borderId="0" xfId="0" applyNumberFormat="1" applyFill="1"/>
    <xf numFmtId="42" fontId="0" fillId="2" borderId="0" xfId="0" applyNumberFormat="1" applyFill="1"/>
    <xf numFmtId="6" fontId="0" fillId="0" borderId="0" xfId="0" applyNumberFormat="1"/>
    <xf numFmtId="0" fontId="0" fillId="7" borderId="13" xfId="0" applyFill="1" applyBorder="1"/>
    <xf numFmtId="166" fontId="1" fillId="7" borderId="16" xfId="5" applyNumberFormat="1" applyFont="1" applyFill="1" applyBorder="1"/>
    <xf numFmtId="0" fontId="0" fillId="7" borderId="15" xfId="0" applyFill="1" applyBorder="1" applyAlignment="1">
      <alignment horizontal="center"/>
    </xf>
    <xf numFmtId="10" fontId="0" fillId="7" borderId="15" xfId="3" applyNumberFormat="1" applyFont="1" applyFill="1" applyBorder="1"/>
    <xf numFmtId="166" fontId="0" fillId="0" borderId="0" xfId="5" applyNumberFormat="1" applyFont="1" applyFill="1"/>
    <xf numFmtId="166" fontId="2" fillId="0" borderId="4" xfId="5" applyNumberFormat="1" applyFont="1" applyFill="1" applyBorder="1"/>
    <xf numFmtId="166" fontId="2" fillId="0" borderId="0" xfId="5" applyNumberFormat="1" applyFont="1" applyFill="1" applyBorder="1"/>
    <xf numFmtId="166" fontId="0" fillId="0" borderId="0" xfId="5" applyNumberFormat="1" applyFont="1" applyFill="1" applyAlignment="1">
      <alignment horizontal="center"/>
    </xf>
    <xf numFmtId="166" fontId="15" fillId="0" borderId="0" xfId="5" applyNumberFormat="1" applyFont="1"/>
    <xf numFmtId="166" fontId="0" fillId="2" borderId="1" xfId="5" applyNumberFormat="1" applyFont="1" applyFill="1" applyBorder="1"/>
    <xf numFmtId="4" fontId="71" fillId="0" borderId="0" xfId="0" applyNumberFormat="1" applyFont="1"/>
    <xf numFmtId="166" fontId="71" fillId="0" borderId="0" xfId="5" applyNumberFormat="1" applyFont="1"/>
    <xf numFmtId="0" fontId="6" fillId="0" borderId="0" xfId="0" applyFont="1" applyAlignment="1">
      <alignment horizontal="left"/>
    </xf>
    <xf numFmtId="0" fontId="5" fillId="0" borderId="2" xfId="0" applyFont="1" applyBorder="1" applyAlignment="1">
      <alignment horizontal="center" wrapText="1"/>
    </xf>
    <xf numFmtId="0" fontId="5" fillId="0" borderId="3" xfId="0" applyFont="1" applyBorder="1" applyAlignment="1">
      <alignment horizontal="center" wrapText="1"/>
    </xf>
    <xf numFmtId="0" fontId="9" fillId="11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15" borderId="1" xfId="0" applyFont="1" applyFill="1" applyBorder="1" applyAlignment="1">
      <alignment horizontal="center" vertical="center"/>
    </xf>
    <xf numFmtId="0" fontId="9" fillId="11" borderId="17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7" borderId="13" xfId="0" applyFont="1" applyFill="1" applyBorder="1" applyAlignment="1">
      <alignment horizontal="center" vertical="center"/>
    </xf>
    <xf numFmtId="0" fontId="2" fillId="7" borderId="16" xfId="0" applyFont="1" applyFill="1" applyBorder="1" applyAlignment="1">
      <alignment horizontal="center" vertical="center"/>
    </xf>
    <xf numFmtId="0" fontId="2" fillId="7" borderId="15" xfId="0" applyFont="1" applyFill="1" applyBorder="1" applyAlignment="1">
      <alignment horizontal="center" vertical="center"/>
    </xf>
    <xf numFmtId="4" fontId="7" fillId="3" borderId="13" xfId="0" applyNumberFormat="1" applyFont="1" applyFill="1" applyBorder="1" applyAlignment="1">
      <alignment horizontal="center" vertical="center" wrapText="1"/>
    </xf>
    <xf numFmtId="4" fontId="7" fillId="3" borderId="15" xfId="0" applyNumberFormat="1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0" fontId="0" fillId="14" borderId="13" xfId="0" applyFill="1" applyBorder="1" applyAlignment="1">
      <alignment horizontal="center" vertical="center"/>
    </xf>
    <xf numFmtId="0" fontId="0" fillId="14" borderId="15" xfId="0" applyFill="1" applyBorder="1" applyAlignment="1">
      <alignment horizontal="center" vertical="center"/>
    </xf>
    <xf numFmtId="4" fontId="12" fillId="6" borderId="1" xfId="0" applyNumberFormat="1" applyFont="1" applyFill="1" applyBorder="1" applyAlignment="1">
      <alignment horizontal="center" vertical="center" wrapText="1"/>
    </xf>
    <xf numFmtId="166" fontId="2" fillId="14" borderId="0" xfId="5" applyNumberFormat="1" applyFont="1" applyFill="1" applyBorder="1" applyAlignment="1">
      <alignment horizontal="center" vertical="center"/>
    </xf>
    <xf numFmtId="166" fontId="2" fillId="3" borderId="0" xfId="5" applyNumberFormat="1" applyFont="1" applyFill="1" applyBorder="1" applyAlignment="1">
      <alignment horizontal="center" vertical="center"/>
    </xf>
    <xf numFmtId="0" fontId="2" fillId="14" borderId="13" xfId="0" applyFont="1" applyFill="1" applyBorder="1" applyAlignment="1">
      <alignment horizontal="center"/>
    </xf>
    <xf numFmtId="0" fontId="2" fillId="14" borderId="16" xfId="0" applyFont="1" applyFill="1" applyBorder="1" applyAlignment="1">
      <alignment horizontal="center"/>
    </xf>
    <xf numFmtId="0" fontId="2" fillId="14" borderId="15" xfId="0" applyFont="1" applyFill="1" applyBorder="1" applyAlignment="1">
      <alignment horizontal="center"/>
    </xf>
    <xf numFmtId="0" fontId="9" fillId="11" borderId="13" xfId="0" applyFont="1" applyFill="1" applyBorder="1" applyAlignment="1">
      <alignment horizontal="center" vertical="center"/>
    </xf>
    <xf numFmtId="0" fontId="9" fillId="11" borderId="15" xfId="0" applyFont="1" applyFill="1" applyBorder="1" applyAlignment="1">
      <alignment horizontal="center" vertical="center"/>
    </xf>
    <xf numFmtId="0" fontId="11" fillId="13" borderId="1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11" fillId="13" borderId="26" xfId="0" applyFont="1" applyFill="1" applyBorder="1" applyAlignment="1">
      <alignment horizontal="center"/>
    </xf>
    <xf numFmtId="0" fontId="11" fillId="13" borderId="0" xfId="0" applyFont="1" applyFill="1" applyAlignment="1">
      <alignment horizontal="center"/>
    </xf>
    <xf numFmtId="0" fontId="56" fillId="21" borderId="31" xfId="8" applyFont="1" applyFill="1" applyBorder="1" applyAlignment="1">
      <alignment horizontal="left" vertical="center" wrapText="1"/>
    </xf>
    <xf numFmtId="0" fontId="28" fillId="0" borderId="0" xfId="8" applyFont="1"/>
    <xf numFmtId="0" fontId="28" fillId="0" borderId="32" xfId="8" applyFont="1" applyBorder="1"/>
    <xf numFmtId="0" fontId="60" fillId="18" borderId="37" xfId="8" applyFont="1" applyFill="1" applyBorder="1" applyAlignment="1">
      <alignment horizontal="center"/>
    </xf>
    <xf numFmtId="0" fontId="33" fillId="17" borderId="31" xfId="8" applyFont="1" applyFill="1" applyBorder="1" applyAlignment="1">
      <alignment horizontal="center" vertical="center" wrapText="1"/>
    </xf>
    <xf numFmtId="0" fontId="28" fillId="0" borderId="54" xfId="8" applyFont="1" applyBorder="1"/>
    <xf numFmtId="0" fontId="28" fillId="0" borderId="31" xfId="8" applyFont="1" applyBorder="1"/>
    <xf numFmtId="0" fontId="58" fillId="21" borderId="34" xfId="8" applyFont="1" applyFill="1" applyBorder="1"/>
    <xf numFmtId="0" fontId="28" fillId="0" borderId="34" xfId="8" applyFont="1" applyBorder="1"/>
    <xf numFmtId="0" fontId="28" fillId="0" borderId="35" xfId="8" applyFont="1" applyBorder="1"/>
    <xf numFmtId="0" fontId="44" fillId="18" borderId="33" xfId="8" applyFont="1" applyFill="1" applyBorder="1" applyAlignment="1">
      <alignment horizontal="center"/>
    </xf>
    <xf numFmtId="0" fontId="44" fillId="18" borderId="34" xfId="8" applyFont="1" applyFill="1" applyBorder="1" applyAlignment="1">
      <alignment horizontal="center"/>
    </xf>
    <xf numFmtId="0" fontId="44" fillId="18" borderId="35" xfId="8" applyFont="1" applyFill="1" applyBorder="1" applyAlignment="1">
      <alignment horizontal="center"/>
    </xf>
    <xf numFmtId="0" fontId="57" fillId="17" borderId="67" xfId="8" applyFont="1" applyFill="1" applyBorder="1" applyAlignment="1">
      <alignment horizontal="center" wrapText="1"/>
    </xf>
    <xf numFmtId="0" fontId="28" fillId="0" borderId="68" xfId="8" applyFont="1" applyBorder="1"/>
    <xf numFmtId="0" fontId="28" fillId="0" borderId="69" xfId="8" applyFont="1" applyBorder="1"/>
    <xf numFmtId="0" fontId="58" fillId="21" borderId="0" xfId="8" applyFont="1" applyFill="1" applyAlignment="1">
      <alignment horizontal="center"/>
    </xf>
    <xf numFmtId="0" fontId="58" fillId="18" borderId="50" xfId="8" applyFont="1" applyFill="1" applyBorder="1" applyAlignment="1">
      <alignment horizontal="center"/>
    </xf>
    <xf numFmtId="0" fontId="28" fillId="0" borderId="51" xfId="8" applyFont="1" applyBorder="1"/>
    <xf numFmtId="0" fontId="56" fillId="21" borderId="31" xfId="8" applyFont="1" applyFill="1" applyBorder="1" applyAlignment="1">
      <alignment vertical="center" wrapText="1"/>
    </xf>
    <xf numFmtId="0" fontId="36" fillId="17" borderId="31" xfId="8" applyFont="1" applyFill="1" applyBorder="1" applyAlignment="1">
      <alignment horizontal="center"/>
    </xf>
    <xf numFmtId="0" fontId="55" fillId="21" borderId="31" xfId="8" applyFont="1" applyFill="1" applyBorder="1" applyAlignment="1">
      <alignment horizontal="center"/>
    </xf>
    <xf numFmtId="167" fontId="52" fillId="22" borderId="50" xfId="8" applyNumberFormat="1" applyFont="1" applyFill="1" applyBorder="1" applyAlignment="1">
      <alignment horizontal="center"/>
    </xf>
    <xf numFmtId="0" fontId="28" fillId="0" borderId="49" xfId="8" applyFont="1" applyBorder="1"/>
    <xf numFmtId="0" fontId="56" fillId="17" borderId="28" xfId="8" applyFont="1" applyFill="1" applyBorder="1" applyAlignment="1">
      <alignment horizontal="left" vertical="center" wrapText="1"/>
    </xf>
    <xf numFmtId="0" fontId="28" fillId="0" borderId="29" xfId="8" applyFont="1" applyBorder="1"/>
    <xf numFmtId="3" fontId="56" fillId="17" borderId="29" xfId="8" applyNumberFormat="1" applyFont="1" applyFill="1" applyBorder="1" applyAlignment="1">
      <alignment horizontal="center" vertical="center" wrapText="1"/>
    </xf>
    <xf numFmtId="0" fontId="56" fillId="17" borderId="29" xfId="8" applyFont="1" applyFill="1" applyBorder="1" applyAlignment="1">
      <alignment horizontal="center" vertical="center" wrapText="1"/>
    </xf>
    <xf numFmtId="0" fontId="28" fillId="0" borderId="30" xfId="8" applyFont="1" applyBorder="1"/>
    <xf numFmtId="167" fontId="55" fillId="18" borderId="28" xfId="8" applyNumberFormat="1" applyFont="1" applyFill="1" applyBorder="1" applyAlignment="1">
      <alignment horizontal="left" vertical="center" wrapText="1"/>
    </xf>
    <xf numFmtId="167" fontId="57" fillId="18" borderId="50" xfId="8" applyNumberFormat="1" applyFont="1" applyFill="1" applyBorder="1" applyAlignment="1">
      <alignment horizontal="center" vertical="center"/>
    </xf>
    <xf numFmtId="167" fontId="39" fillId="18" borderId="64" xfId="8" applyNumberFormat="1" applyFont="1" applyFill="1" applyBorder="1" applyAlignment="1">
      <alignment horizontal="center" vertical="center"/>
    </xf>
    <xf numFmtId="0" fontId="28" fillId="0" borderId="65" xfId="8" applyFont="1" applyBorder="1"/>
    <xf numFmtId="0" fontId="28" fillId="0" borderId="66" xfId="8" applyFont="1" applyBorder="1"/>
    <xf numFmtId="167" fontId="39" fillId="18" borderId="31" xfId="8" applyNumberFormat="1" applyFont="1" applyFill="1" applyBorder="1" applyAlignment="1">
      <alignment horizontal="center" vertical="center"/>
    </xf>
    <xf numFmtId="0" fontId="55" fillId="17" borderId="28" xfId="8" applyFont="1" applyFill="1" applyBorder="1" applyAlignment="1">
      <alignment horizontal="center" vertical="center" textRotation="90" wrapText="1"/>
    </xf>
    <xf numFmtId="0" fontId="28" fillId="0" borderId="33" xfId="8" applyFont="1" applyBorder="1"/>
    <xf numFmtId="0" fontId="55" fillId="18" borderId="33" xfId="8" applyFont="1" applyFill="1" applyBorder="1" applyAlignment="1">
      <alignment horizontal="left" vertical="center" wrapText="1"/>
    </xf>
    <xf numFmtId="0" fontId="55" fillId="18" borderId="0" xfId="8" applyFont="1" applyFill="1" applyAlignment="1">
      <alignment horizontal="center" vertical="center" wrapText="1"/>
    </xf>
    <xf numFmtId="167" fontId="34" fillId="18" borderId="31" xfId="8" applyNumberFormat="1" applyFont="1" applyFill="1" applyBorder="1" applyAlignment="1">
      <alignment horizontal="right"/>
    </xf>
    <xf numFmtId="0" fontId="56" fillId="18" borderId="31" xfId="8" applyFont="1" applyFill="1" applyBorder="1" applyAlignment="1">
      <alignment horizontal="center" vertical="center" wrapText="1"/>
    </xf>
    <xf numFmtId="167" fontId="34" fillId="21" borderId="33" xfId="8" applyNumberFormat="1" applyFont="1" applyFill="1" applyBorder="1" applyAlignment="1">
      <alignment horizontal="right"/>
    </xf>
    <xf numFmtId="167" fontId="39" fillId="21" borderId="33" xfId="8" applyNumberFormat="1" applyFont="1" applyFill="1" applyBorder="1" applyAlignment="1">
      <alignment horizontal="center" vertical="center"/>
    </xf>
    <xf numFmtId="0" fontId="56" fillId="21" borderId="33" xfId="8" applyFont="1" applyFill="1" applyBorder="1" applyAlignment="1">
      <alignment horizontal="center" vertical="center" wrapText="1"/>
    </xf>
    <xf numFmtId="0" fontId="56" fillId="21" borderId="31" xfId="8" applyFont="1" applyFill="1" applyBorder="1" applyAlignment="1">
      <alignment horizontal="left" vertical="center"/>
    </xf>
    <xf numFmtId="167" fontId="34" fillId="21" borderId="31" xfId="8" applyNumberFormat="1" applyFont="1" applyFill="1" applyBorder="1" applyAlignment="1">
      <alignment horizontal="right"/>
    </xf>
    <xf numFmtId="167" fontId="55" fillId="18" borderId="28" xfId="8" applyNumberFormat="1" applyFont="1" applyFill="1" applyBorder="1" applyAlignment="1">
      <alignment horizontal="center" vertical="center" textRotation="90" wrapText="1"/>
    </xf>
    <xf numFmtId="0" fontId="22" fillId="0" borderId="0" xfId="8"/>
    <xf numFmtId="167" fontId="55" fillId="18" borderId="63" xfId="8" applyNumberFormat="1" applyFont="1" applyFill="1" applyBorder="1" applyAlignment="1">
      <alignment horizontal="center" vertical="center" textRotation="90" wrapText="1"/>
    </xf>
    <xf numFmtId="0" fontId="28" fillId="0" borderId="53" xfId="8" applyFont="1" applyBorder="1"/>
    <xf numFmtId="0" fontId="28" fillId="0" borderId="55" xfId="8" applyFont="1" applyBorder="1"/>
    <xf numFmtId="0" fontId="56" fillId="21" borderId="28" xfId="8" applyFont="1" applyFill="1" applyBorder="1" applyAlignment="1">
      <alignment horizontal="center" vertical="center" wrapText="1"/>
    </xf>
    <xf numFmtId="0" fontId="56" fillId="21" borderId="33" xfId="8" applyFont="1" applyFill="1" applyBorder="1" applyAlignment="1">
      <alignment horizontal="left" vertical="center"/>
    </xf>
    <xf numFmtId="0" fontId="56" fillId="18" borderId="31" xfId="8" applyFont="1" applyFill="1" applyBorder="1" applyAlignment="1">
      <alignment horizontal="left" vertical="center"/>
    </xf>
    <xf numFmtId="0" fontId="55" fillId="18" borderId="33" xfId="8" applyFont="1" applyFill="1" applyBorder="1" applyAlignment="1">
      <alignment horizontal="center" vertical="center" wrapText="1"/>
    </xf>
    <xf numFmtId="167" fontId="34" fillId="18" borderId="33" xfId="8" applyNumberFormat="1" applyFont="1" applyFill="1" applyBorder="1" applyAlignment="1">
      <alignment horizontal="center"/>
    </xf>
    <xf numFmtId="167" fontId="34" fillId="18" borderId="31" xfId="8" applyNumberFormat="1" applyFont="1" applyFill="1" applyBorder="1" applyAlignment="1">
      <alignment horizontal="center"/>
    </xf>
    <xf numFmtId="0" fontId="55" fillId="21" borderId="33" xfId="8" applyFont="1" applyFill="1" applyBorder="1" applyAlignment="1">
      <alignment horizontal="left" vertical="center"/>
    </xf>
    <xf numFmtId="0" fontId="56" fillId="21" borderId="0" xfId="8" applyFont="1" applyFill="1" applyAlignment="1">
      <alignment horizontal="center" vertical="center" wrapText="1"/>
    </xf>
    <xf numFmtId="0" fontId="55" fillId="21" borderId="28" xfId="8" applyFont="1" applyFill="1" applyBorder="1" applyAlignment="1">
      <alignment horizontal="left" vertical="center"/>
    </xf>
    <xf numFmtId="167" fontId="34" fillId="21" borderId="28" xfId="8" applyNumberFormat="1" applyFont="1" applyFill="1" applyBorder="1" applyAlignment="1">
      <alignment horizontal="right"/>
    </xf>
    <xf numFmtId="0" fontId="55" fillId="0" borderId="29" xfId="8" applyFont="1" applyBorder="1" applyAlignment="1">
      <alignment horizontal="center" vertical="center" textRotation="90" wrapText="1"/>
    </xf>
    <xf numFmtId="0" fontId="56" fillId="21" borderId="0" xfId="8" applyFont="1" applyFill="1" applyAlignment="1">
      <alignment horizontal="left" vertical="center"/>
    </xf>
    <xf numFmtId="0" fontId="56" fillId="21" borderId="37" xfId="8" applyFont="1" applyFill="1" applyBorder="1" applyAlignment="1">
      <alignment horizontal="center" vertical="center" wrapText="1"/>
    </xf>
    <xf numFmtId="0" fontId="56" fillId="18" borderId="31" xfId="8" applyFont="1" applyFill="1" applyBorder="1" applyAlignment="1">
      <alignment horizontal="left" vertical="center" wrapText="1"/>
    </xf>
    <xf numFmtId="0" fontId="56" fillId="18" borderId="0" xfId="8" applyFont="1" applyFill="1" applyAlignment="1">
      <alignment horizontal="center" vertical="center" wrapText="1"/>
    </xf>
    <xf numFmtId="167" fontId="52" fillId="18" borderId="33" xfId="8" applyNumberFormat="1" applyFont="1" applyFill="1" applyBorder="1" applyAlignment="1">
      <alignment horizontal="center"/>
    </xf>
    <xf numFmtId="0" fontId="56" fillId="18" borderId="28" xfId="8" applyFont="1" applyFill="1" applyBorder="1" applyAlignment="1">
      <alignment horizontal="left" vertical="center"/>
    </xf>
    <xf numFmtId="167" fontId="34" fillId="18" borderId="28" xfId="8" applyNumberFormat="1" applyFont="1" applyFill="1" applyBorder="1" applyAlignment="1">
      <alignment horizontal="right"/>
    </xf>
    <xf numFmtId="167" fontId="34" fillId="18" borderId="0" xfId="8" applyNumberFormat="1" applyFont="1" applyFill="1" applyAlignment="1">
      <alignment horizontal="right"/>
    </xf>
    <xf numFmtId="167" fontId="34" fillId="18" borderId="32" xfId="8" applyNumberFormat="1" applyFont="1" applyFill="1" applyBorder="1" applyAlignment="1">
      <alignment horizontal="right"/>
    </xf>
    <xf numFmtId="0" fontId="55" fillId="21" borderId="31" xfId="8" applyFont="1" applyFill="1" applyBorder="1" applyAlignment="1">
      <alignment horizontal="center" vertical="center" wrapText="1"/>
    </xf>
    <xf numFmtId="167" fontId="34" fillId="21" borderId="0" xfId="8" applyNumberFormat="1" applyFont="1" applyFill="1" applyAlignment="1">
      <alignment horizontal="right"/>
    </xf>
    <xf numFmtId="167" fontId="34" fillId="21" borderId="32" xfId="8" applyNumberFormat="1" applyFont="1" applyFill="1" applyBorder="1" applyAlignment="1">
      <alignment horizontal="right"/>
    </xf>
    <xf numFmtId="0" fontId="56" fillId="18" borderId="33" xfId="8" applyFont="1" applyFill="1" applyBorder="1" applyAlignment="1">
      <alignment horizontal="left" vertical="center"/>
    </xf>
    <xf numFmtId="167" fontId="34" fillId="18" borderId="33" xfId="8" applyNumberFormat="1" applyFont="1" applyFill="1" applyBorder="1" applyAlignment="1">
      <alignment horizontal="right"/>
    </xf>
    <xf numFmtId="167" fontId="34" fillId="18" borderId="34" xfId="8" applyNumberFormat="1" applyFont="1" applyFill="1" applyBorder="1" applyAlignment="1">
      <alignment horizontal="right"/>
    </xf>
    <xf numFmtId="167" fontId="34" fillId="18" borderId="35" xfId="8" applyNumberFormat="1" applyFont="1" applyFill="1" applyBorder="1" applyAlignment="1">
      <alignment horizontal="right"/>
    </xf>
    <xf numFmtId="0" fontId="56" fillId="18" borderId="33" xfId="8" applyFont="1" applyFill="1" applyBorder="1" applyAlignment="1">
      <alignment horizontal="left" vertical="center" wrapText="1"/>
    </xf>
    <xf numFmtId="0" fontId="55" fillId="18" borderId="31" xfId="8" applyFont="1" applyFill="1" applyBorder="1" applyAlignment="1">
      <alignment horizontal="center" vertical="center" wrapText="1"/>
    </xf>
    <xf numFmtId="0" fontId="56" fillId="21" borderId="31" xfId="8" applyFont="1" applyFill="1" applyBorder="1" applyAlignment="1">
      <alignment horizontal="center" vertical="center" wrapText="1"/>
    </xf>
    <xf numFmtId="0" fontId="56" fillId="21" borderId="60" xfId="8" applyFont="1" applyFill="1" applyBorder="1" applyAlignment="1">
      <alignment horizontal="center" vertical="center" wrapText="1"/>
    </xf>
    <xf numFmtId="0" fontId="28" fillId="0" borderId="62" xfId="8" applyFont="1" applyBorder="1"/>
    <xf numFmtId="167" fontId="34" fillId="21" borderId="60" xfId="8" applyNumberFormat="1" applyFont="1" applyFill="1" applyBorder="1" applyAlignment="1">
      <alignment horizontal="right"/>
    </xf>
    <xf numFmtId="0" fontId="28" fillId="0" borderId="61" xfId="8" applyFont="1" applyBorder="1"/>
    <xf numFmtId="0" fontId="56" fillId="0" borderId="37" xfId="8" applyFont="1" applyBorder="1" applyAlignment="1">
      <alignment horizontal="center" vertical="center" textRotation="90" wrapText="1"/>
    </xf>
    <xf numFmtId="0" fontId="28" fillId="0" borderId="37" xfId="8" applyFont="1" applyBorder="1"/>
    <xf numFmtId="167" fontId="52" fillId="18" borderId="33" xfId="8" applyNumberFormat="1" applyFont="1" applyFill="1" applyBorder="1" applyAlignment="1">
      <alignment horizontal="right"/>
    </xf>
    <xf numFmtId="0" fontId="56" fillId="21" borderId="28" xfId="8" applyFont="1" applyFill="1" applyBorder="1" applyAlignment="1">
      <alignment horizontal="left" vertical="center" wrapText="1"/>
    </xf>
    <xf numFmtId="0" fontId="55" fillId="21" borderId="28" xfId="8" applyFont="1" applyFill="1" applyBorder="1" applyAlignment="1">
      <alignment horizontal="center" vertical="center" wrapText="1"/>
    </xf>
    <xf numFmtId="167" fontId="52" fillId="21" borderId="28" xfId="8" applyNumberFormat="1" applyFont="1" applyFill="1" applyBorder="1" applyAlignment="1">
      <alignment horizontal="right"/>
    </xf>
    <xf numFmtId="167" fontId="34" fillId="21" borderId="31" xfId="8" applyNumberFormat="1" applyFont="1" applyFill="1" applyBorder="1" applyAlignment="1">
      <alignment horizontal="center"/>
    </xf>
    <xf numFmtId="167" fontId="34" fillId="18" borderId="31" xfId="8" applyNumberFormat="1" applyFont="1" applyFill="1" applyBorder="1"/>
    <xf numFmtId="0" fontId="55" fillId="21" borderId="31" xfId="8" applyFont="1" applyFill="1" applyBorder="1" applyAlignment="1">
      <alignment horizontal="left" vertical="center"/>
    </xf>
    <xf numFmtId="167" fontId="52" fillId="21" borderId="31" xfId="8" applyNumberFormat="1" applyFont="1" applyFill="1" applyBorder="1" applyAlignment="1">
      <alignment horizontal="right"/>
    </xf>
    <xf numFmtId="168" fontId="34" fillId="21" borderId="31" xfId="8" applyNumberFormat="1" applyFont="1" applyFill="1" applyBorder="1"/>
    <xf numFmtId="0" fontId="55" fillId="18" borderId="57" xfId="8" applyFont="1" applyFill="1" applyBorder="1" applyAlignment="1">
      <alignment horizontal="left" vertical="center" wrapText="1"/>
    </xf>
    <xf numFmtId="0" fontId="28" fillId="0" borderId="58" xfId="8" applyFont="1" applyBorder="1"/>
    <xf numFmtId="0" fontId="28" fillId="0" borderId="59" xfId="8" applyFont="1" applyBorder="1"/>
    <xf numFmtId="167" fontId="52" fillId="18" borderId="57" xfId="8" applyNumberFormat="1" applyFont="1" applyFill="1" applyBorder="1" applyAlignment="1">
      <alignment horizontal="right"/>
    </xf>
    <xf numFmtId="167" fontId="34" fillId="21" borderId="31" xfId="8" applyNumberFormat="1" applyFont="1" applyFill="1" applyBorder="1"/>
    <xf numFmtId="167" fontId="28" fillId="0" borderId="0" xfId="8" applyNumberFormat="1" applyFont="1"/>
    <xf numFmtId="167" fontId="28" fillId="0" borderId="32" xfId="8" applyNumberFormat="1" applyFont="1" applyBorder="1"/>
    <xf numFmtId="167" fontId="34" fillId="18" borderId="0" xfId="8" applyNumberFormat="1" applyFont="1" applyFill="1" applyAlignment="1">
      <alignment horizontal="center"/>
    </xf>
    <xf numFmtId="167" fontId="34" fillId="18" borderId="32" xfId="8" applyNumberFormat="1" applyFont="1" applyFill="1" applyBorder="1" applyAlignment="1">
      <alignment horizontal="center"/>
    </xf>
    <xf numFmtId="167" fontId="34" fillId="21" borderId="0" xfId="8" applyNumberFormat="1" applyFont="1" applyFill="1" applyAlignment="1">
      <alignment horizontal="center"/>
    </xf>
    <xf numFmtId="167" fontId="34" fillId="21" borderId="32" xfId="8" applyNumberFormat="1" applyFont="1" applyFill="1" applyBorder="1" applyAlignment="1">
      <alignment horizontal="center"/>
    </xf>
    <xf numFmtId="0" fontId="56" fillId="21" borderId="37" xfId="8" applyFont="1" applyFill="1" applyBorder="1" applyAlignment="1">
      <alignment horizontal="left" vertical="center" wrapText="1"/>
    </xf>
    <xf numFmtId="0" fontId="55" fillId="18" borderId="37" xfId="8" applyFont="1" applyFill="1" applyBorder="1" applyAlignment="1">
      <alignment horizontal="left" vertical="center" wrapText="1"/>
    </xf>
    <xf numFmtId="0" fontId="55" fillId="18" borderId="28" xfId="8" applyFont="1" applyFill="1" applyBorder="1" applyAlignment="1">
      <alignment horizontal="center" vertical="center" textRotation="90"/>
    </xf>
    <xf numFmtId="167" fontId="52" fillId="21" borderId="33" xfId="8" applyNumberFormat="1" applyFont="1" applyFill="1" applyBorder="1" applyAlignment="1">
      <alignment horizontal="right"/>
    </xf>
    <xf numFmtId="0" fontId="56" fillId="21" borderId="60" xfId="8" applyFont="1" applyFill="1" applyBorder="1" applyAlignment="1">
      <alignment horizontal="left" vertical="center" wrapText="1"/>
    </xf>
    <xf numFmtId="0" fontId="56" fillId="21" borderId="32" xfId="8" applyFont="1" applyFill="1" applyBorder="1" applyAlignment="1">
      <alignment horizontal="center" vertical="center" wrapText="1"/>
    </xf>
    <xf numFmtId="0" fontId="55" fillId="18" borderId="35" xfId="8" applyFont="1" applyFill="1" applyBorder="1" applyAlignment="1">
      <alignment horizontal="center" vertical="center" wrapText="1"/>
    </xf>
    <xf numFmtId="167" fontId="34" fillId="21" borderId="28" xfId="8" applyNumberFormat="1" applyFont="1" applyFill="1" applyBorder="1" applyAlignment="1">
      <alignment horizontal="center"/>
    </xf>
    <xf numFmtId="167" fontId="34" fillId="21" borderId="29" xfId="8" applyNumberFormat="1" applyFont="1" applyFill="1" applyBorder="1" applyAlignment="1">
      <alignment horizontal="center"/>
    </xf>
    <xf numFmtId="167" fontId="34" fillId="21" borderId="30" xfId="8" applyNumberFormat="1" applyFont="1" applyFill="1" applyBorder="1" applyAlignment="1">
      <alignment horizontal="center"/>
    </xf>
    <xf numFmtId="0" fontId="27" fillId="17" borderId="28" xfId="8" applyFont="1" applyFill="1" applyBorder="1" applyAlignment="1">
      <alignment horizontal="center" vertical="center" wrapText="1"/>
    </xf>
    <xf numFmtId="0" fontId="29" fillId="18" borderId="28" xfId="8" applyFont="1" applyFill="1" applyBorder="1" applyAlignment="1">
      <alignment horizontal="center" vertical="center"/>
    </xf>
    <xf numFmtId="0" fontId="30" fillId="19" borderId="28" xfId="8" applyFont="1" applyFill="1" applyBorder="1" applyAlignment="1">
      <alignment horizontal="center" vertical="center" wrapText="1"/>
    </xf>
    <xf numFmtId="0" fontId="23" fillId="17" borderId="0" xfId="8" applyFont="1" applyFill="1" applyAlignment="1">
      <alignment horizontal="center" vertical="top"/>
    </xf>
    <xf numFmtId="0" fontId="32" fillId="20" borderId="33" xfId="8" applyFont="1" applyFill="1" applyBorder="1" applyAlignment="1">
      <alignment horizontal="center" vertical="center"/>
    </xf>
    <xf numFmtId="0" fontId="33" fillId="21" borderId="41" xfId="8" applyFont="1" applyFill="1" applyBorder="1" applyAlignment="1">
      <alignment horizontal="center"/>
    </xf>
    <xf numFmtId="0" fontId="28" fillId="0" borderId="42" xfId="8" applyFont="1" applyBorder="1"/>
    <xf numFmtId="0" fontId="28" fillId="0" borderId="43" xfId="8" applyFont="1" applyBorder="1"/>
    <xf numFmtId="0" fontId="64" fillId="21" borderId="42" xfId="8" applyFont="1" applyFill="1" applyBorder="1" applyAlignment="1">
      <alignment horizontal="center"/>
    </xf>
    <xf numFmtId="0" fontId="64" fillId="21" borderId="75" xfId="8" applyFont="1" applyFill="1" applyBorder="1" applyAlignment="1">
      <alignment horizontal="center"/>
    </xf>
    <xf numFmtId="0" fontId="34" fillId="21" borderId="76" xfId="8" applyFont="1" applyFill="1" applyBorder="1" applyAlignment="1">
      <alignment horizontal="center"/>
    </xf>
    <xf numFmtId="0" fontId="34" fillId="21" borderId="77" xfId="8" applyFont="1" applyFill="1" applyBorder="1" applyAlignment="1">
      <alignment horizontal="center"/>
    </xf>
    <xf numFmtId="0" fontId="52" fillId="18" borderId="33" xfId="8" applyFont="1" applyFill="1" applyBorder="1"/>
    <xf numFmtId="0" fontId="53" fillId="18" borderId="33" xfId="8" applyFont="1" applyFill="1" applyBorder="1" applyAlignment="1">
      <alignment horizontal="center" wrapText="1"/>
    </xf>
    <xf numFmtId="0" fontId="34" fillId="21" borderId="44" xfId="8" applyFont="1" applyFill="1" applyBorder="1" applyAlignment="1">
      <alignment horizontal="center"/>
    </xf>
    <xf numFmtId="0" fontId="34" fillId="21" borderId="74" xfId="8" applyFont="1" applyFill="1" applyBorder="1" applyAlignment="1">
      <alignment horizontal="center"/>
    </xf>
    <xf numFmtId="0" fontId="34" fillId="21" borderId="45" xfId="8" applyFont="1" applyFill="1" applyBorder="1" applyAlignment="1">
      <alignment horizontal="center"/>
    </xf>
    <xf numFmtId="0" fontId="33" fillId="17" borderId="46" xfId="8" applyFont="1" applyFill="1" applyBorder="1" applyAlignment="1">
      <alignment horizontal="left" vertical="top"/>
    </xf>
    <xf numFmtId="0" fontId="28" fillId="0" borderId="47" xfId="8" applyFont="1" applyBorder="1"/>
    <xf numFmtId="0" fontId="38" fillId="17" borderId="0" xfId="8" applyFont="1" applyFill="1" applyAlignment="1">
      <alignment horizontal="right"/>
    </xf>
    <xf numFmtId="0" fontId="42" fillId="17" borderId="0" xfId="8" applyFont="1" applyFill="1" applyAlignment="1">
      <alignment horizontal="center"/>
    </xf>
    <xf numFmtId="0" fontId="44" fillId="18" borderId="28" xfId="8" applyFont="1" applyFill="1" applyBorder="1" applyAlignment="1">
      <alignment horizontal="center" vertical="center" textRotation="90" wrapText="1"/>
    </xf>
    <xf numFmtId="0" fontId="50" fillId="18" borderId="0" xfId="8" applyFont="1" applyFill="1" applyAlignment="1">
      <alignment horizontal="left"/>
    </xf>
    <xf numFmtId="0" fontId="50" fillId="18" borderId="31" xfId="8" applyFont="1" applyFill="1" applyBorder="1" applyAlignment="1">
      <alignment horizontal="left"/>
    </xf>
    <xf numFmtId="0" fontId="50" fillId="18" borderId="29" xfId="8" applyFont="1" applyFill="1" applyBorder="1" applyAlignment="1">
      <alignment horizontal="left"/>
    </xf>
    <xf numFmtId="0" fontId="45" fillId="18" borderId="28" xfId="8" applyFont="1" applyFill="1" applyBorder="1" applyAlignment="1">
      <alignment horizontal="left" vertical="center" wrapText="1"/>
    </xf>
    <xf numFmtId="0" fontId="48" fillId="18" borderId="49" xfId="8" applyFont="1" applyFill="1" applyBorder="1" applyAlignment="1">
      <alignment horizontal="center"/>
    </xf>
    <xf numFmtId="0" fontId="53" fillId="18" borderId="50" xfId="8" applyFont="1" applyFill="1" applyBorder="1" applyAlignment="1">
      <alignment horizontal="center"/>
    </xf>
    <xf numFmtId="0" fontId="48" fillId="18" borderId="50" xfId="8" applyFont="1" applyFill="1" applyBorder="1" applyAlignment="1">
      <alignment horizontal="center" vertical="top"/>
    </xf>
    <xf numFmtId="0" fontId="56" fillId="21" borderId="28" xfId="8" applyFont="1" applyFill="1" applyBorder="1" applyAlignment="1">
      <alignment horizontal="left" vertical="center"/>
    </xf>
    <xf numFmtId="0" fontId="55" fillId="17" borderId="0" xfId="8" applyFont="1" applyFill="1" applyAlignment="1">
      <alignment horizontal="center" vertical="center" textRotation="90" wrapText="1"/>
    </xf>
    <xf numFmtId="0" fontId="55" fillId="18" borderId="53" xfId="8" applyFont="1" applyFill="1" applyBorder="1" applyAlignment="1">
      <alignment horizontal="center" vertical="center" textRotation="90" wrapText="1"/>
    </xf>
    <xf numFmtId="0" fontId="56" fillId="18" borderId="37" xfId="8" applyFont="1" applyFill="1" applyBorder="1" applyAlignment="1">
      <alignment vertical="center" wrapText="1"/>
    </xf>
    <xf numFmtId="0" fontId="56" fillId="21" borderId="0" xfId="8" applyFont="1" applyFill="1" applyAlignment="1">
      <alignment horizontal="left"/>
    </xf>
    <xf numFmtId="0" fontId="35" fillId="21" borderId="31" xfId="8" applyFont="1" applyFill="1" applyBorder="1" applyAlignment="1">
      <alignment horizontal="center"/>
    </xf>
    <xf numFmtId="0" fontId="56" fillId="18" borderId="37" xfId="8" applyFont="1" applyFill="1" applyBorder="1" applyAlignment="1">
      <alignment horizontal="left" vertical="center" wrapText="1"/>
    </xf>
    <xf numFmtId="166" fontId="2" fillId="0" borderId="13" xfId="5" applyNumberFormat="1" applyFont="1" applyBorder="1" applyAlignment="1">
      <alignment horizontal="center"/>
    </xf>
    <xf numFmtId="166" fontId="2" fillId="0" borderId="16" xfId="5" applyNumberFormat="1" applyFont="1" applyBorder="1" applyAlignment="1">
      <alignment horizontal="center"/>
    </xf>
    <xf numFmtId="166" fontId="2" fillId="0" borderId="15" xfId="5" applyNumberFormat="1" applyFont="1" applyBorder="1" applyAlignment="1">
      <alignment horizontal="center"/>
    </xf>
    <xf numFmtId="0" fontId="2" fillId="10" borderId="25" xfId="0" applyFont="1" applyFill="1" applyBorder="1" applyAlignment="1">
      <alignment horizontal="center"/>
    </xf>
    <xf numFmtId="0" fontId="2" fillId="10" borderId="1" xfId="0" applyFont="1" applyFill="1" applyBorder="1" applyAlignment="1">
      <alignment horizontal="center"/>
    </xf>
    <xf numFmtId="0" fontId="66" fillId="0" borderId="0" xfId="0" applyNumberFormat="1" applyFont="1"/>
    <xf numFmtId="0" fontId="71" fillId="0" borderId="0" xfId="0" applyNumberFormat="1" applyFont="1"/>
  </cellXfs>
  <cellStyles count="9">
    <cellStyle name="Millares" xfId="2" builtinId="3"/>
    <cellStyle name="Millares [0]" xfId="1" builtinId="6"/>
    <cellStyle name="Millares 2" xfId="7" xr:uid="{BF1BAFF7-FA8B-46BC-B7E6-AF10E47F897D}"/>
    <cellStyle name="Moneda" xfId="5" builtinId="4"/>
    <cellStyle name="Normal" xfId="0" builtinId="0"/>
    <cellStyle name="Normal 2" xfId="4" xr:uid="{21629E4A-925D-43CD-9B18-0D83D8CD8EC6}"/>
    <cellStyle name="Normal 3" xfId="6" xr:uid="{0378AA83-E9BC-490E-9AF0-83D8BD225C44}"/>
    <cellStyle name="Normal 4" xfId="8" xr:uid="{E08D139C-8209-4E7A-B73F-FDA6B4FAF1A7}"/>
    <cellStyle name="Porcentaje" xfId="3" builtinId="5"/>
  </cellStyles>
  <dxfs count="161">
    <dxf>
      <font>
        <color rgb="FFEE0000"/>
      </font>
    </dxf>
    <dxf>
      <font>
        <color rgb="FFEE0000"/>
      </font>
    </dxf>
    <dxf>
      <font>
        <color rgb="FFEE0000"/>
      </font>
    </dxf>
    <dxf>
      <font>
        <color rgb="FFEE0000"/>
      </font>
    </dxf>
    <dxf>
      <font>
        <color rgb="FFEE0000"/>
      </font>
    </dxf>
    <dxf>
      <font>
        <color rgb="FFEE0000"/>
      </font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numFmt numFmtId="166" formatCode="_-&quot;$&quot;\ * #,##0_-;\-&quot;$&quot;\ * #,##0_-;_-&quot;$&quot;\ * &quot;-&quot;??_-;_-@_-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numFmt numFmtId="166" formatCode="_-&quot;$&quot;\ * #,##0_-;\-&quot;$&quot;\ * #,##0_-;_-&quot;$&quot;\ * &quot;-&quot;??_-;_-@_-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numFmt numFmtId="166" formatCode="_-&quot;$&quot;\ * #,##0_-;\-&quot;$&quot;\ * #,##0_-;_-&quot;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numFmt numFmtId="166" formatCode="_-&quot;$&quot;\ * #,##0_-;\-&quot;$&quot;\ * #,##0_-;_-&quot;$&quot;\ * &quot;-&quot;??_-;_-@_-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numFmt numFmtId="166" formatCode="_-&quot;$&quot;\ * #,##0_-;\-&quot;$&quot;\ * #,##0_-;_-&quot;$&quot;\ * &quot;-&quot;??_-;_-@_-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numFmt numFmtId="166" formatCode="_-&quot;$&quot;\ * #,##0_-;\-&quot;$&quot;\ * #,##0_-;_-&quot;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numFmt numFmtId="166" formatCode="_-&quot;$&quot;\ * #,##0_-;\-&quot;$&quot;\ * #,##0_-;_-&quot;$&quot;\ * &quot;-&quot;??_-;_-@_-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numFmt numFmtId="166" formatCode="_-&quot;$&quot;\ * #,##0_-;\-&quot;$&quot;\ * #,##0_-;_-&quot;$&quot;\ * &quot;-&quot;??_-;_-@_-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numFmt numFmtId="166" formatCode="_-&quot;$&quot;\ * #,##0_-;\-&quot;$&quot;\ * #,##0_-;_-&quot;$&quot;\ * &quot;-&quot;??_-;_-@_-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numFmt numFmtId="166" formatCode="_-&quot;$&quot;\ * #,##0_-;\-&quot;$&quot;\ * #,##0_-;_-&quot;$&quot;\ * &quot;-&quot;??_-;_-@_-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numFmt numFmtId="166" formatCode="_-&quot;$&quot;\ * #,##0_-;\-&quot;$&quot;\ * #,##0_-;_-&quot;$&quot;\ * &quot;-&quot;??_-;_-@_-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numFmt numFmtId="166" formatCode="_-&quot;$&quot;\ * #,##0_-;\-&quot;$&quot;\ * #,##0_-;_-&quot;$&quot;\ * &quot;-&quot;??_-;_-@_-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numFmt numFmtId="166" formatCode="_-&quot;$&quot;\ * #,##0_-;\-&quot;$&quot;\ * #,##0_-;_-&quot;$&quot;\ * &quot;-&quot;??_-;_-@_-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numFmt numFmtId="166" formatCode="_-&quot;$&quot;\ * #,##0_-;\-&quot;$&quot;\ * #,##0_-;_-&quot;$&quot;\ * &quot;-&quot;??_-;_-@_-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numFmt numFmtId="166" formatCode="_-&quot;$&quot;\ * #,##0_-;\-&quot;$&quot;\ * #,##0_-;_-&quot;$&quot;\ * &quot;-&quot;??_-;_-@_-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numFmt numFmtId="166" formatCode="_-&quot;$&quot;\ * #,##0_-;\-&quot;$&quot;\ * #,##0_-;_-&quot;$&quot;\ * &quot;-&quot;??_-;_-@_-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numFmt numFmtId="166" formatCode="_-&quot;$&quot;\ * #,##0_-;\-&quot;$&quot;\ * #,##0_-;_-&quot;$&quot;\ * &quot;-&quot;??_-;_-@_-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numFmt numFmtId="166" formatCode="_-&quot;$&quot;\ * #,##0_-;\-&quot;$&quot;\ * #,##0_-;_-&quot;$&quot;\ * &quot;-&quot;??_-;_-@_-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numFmt numFmtId="166" formatCode="_-&quot;$&quot;\ * #,##0_-;\-&quot;$&quot;\ * #,##0_-;_-&quot;$&quot;\ * &quot;-&quot;??_-;_-@_-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numFmt numFmtId="166" formatCode="_-&quot;$&quot;\ * #,##0_-;\-&quot;$&quot;\ * #,##0_-;_-&quot;$&quot;\ * &quot;-&quot;??_-;_-@_-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numFmt numFmtId="166" formatCode="_-&quot;$&quot;\ * #,##0_-;\-&quot;$&quot;\ * #,##0_-;_-&quot;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numFmt numFmtId="166" formatCode="_-&quot;$&quot;\ * #,##0_-;\-&quot;$&quot;\ * #,##0_-;_-&quot;$&quot;\ * &quot;-&quot;??_-;_-@_-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numFmt numFmtId="166" formatCode="_-&quot;$&quot;\ * #,##0_-;\-&quot;$&quot;\ * #,##0_-;_-&quot;$&quot;\ * &quot;-&quot;??_-;_-@_-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Calibri"/>
        <family val="2"/>
        <scheme val="none"/>
      </font>
      <numFmt numFmtId="166" formatCode="_-&quot;$&quot;\ * #,##0_-;\-&quot;$&quot;\ * #,##0_-;_-&quot;$&quot;\ * &quot;-&quot;??_-;_-@_-"/>
      <fill>
        <patternFill patternType="solid">
          <fgColor indexed="64"/>
          <bgColor rgb="FF34844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numFmt numFmtId="166" formatCode="_-&quot;$&quot;\ * #,##0_-;\-&quot;$&quot;\ * #,##0_-;_-&quot;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numFmt numFmtId="32" formatCode="_-&quot;$&quot;\ * #,##0_-;\-&quot;$&quot;\ * #,##0_-;_-&quot;$&quot;\ 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numFmt numFmtId="166" formatCode="_-&quot;$&quot;\ * #,##0_-;\-&quot;$&quot;\ * #,##0_-;_-&quot;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numFmt numFmtId="32" formatCode="_-&quot;$&quot;\ * #,##0_-;\-&quot;$&quot;\ * #,##0_-;_-&quot;$&quot;\ 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numFmt numFmtId="166" formatCode="_-&quot;$&quot;\ * #,##0_-;\-&quot;$&quot;\ * #,##0_-;_-&quot;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numFmt numFmtId="166" formatCode="_-&quot;$&quot;\ * #,##0_-;\-&quot;$&quot;\ * #,##0_-;_-&quot;$&quot;\ * &quot;-&quot;??_-;_-@_-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numFmt numFmtId="166" formatCode="_-&quot;$&quot;\ * #,##0_-;\-&quot;$&quot;\ * #,##0_-;_-&quot;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numFmt numFmtId="32" formatCode="_-&quot;$&quot;\ * #,##0_-;\-&quot;$&quot;\ * #,##0_-;_-&quot;$&quot;\ * &quot;-&quot;_-;_-@_-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numFmt numFmtId="32" formatCode="_-&quot;$&quot;\ * #,##0_-;\-&quot;$&quot;\ * #,##0_-;_-&quot;$&quot;\ * &quot;-&quot;_-;_-@_-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numFmt numFmtId="32" formatCode="_-&quot;$&quot;\ * #,##0_-;\-&quot;$&quot;\ * #,##0_-;_-&quot;$&quot;\ * &quot;-&quot;_-;_-@_-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numFmt numFmtId="32" formatCode="_-&quot;$&quot;\ * #,##0_-;\-&quot;$&quot;\ * #,##0_-;_-&quot;$&quot;\ * &quot;-&quot;_-;_-@_-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numFmt numFmtId="32" formatCode="_-&quot;$&quot;\ * #,##0_-;\-&quot;$&quot;\ * #,##0_-;_-&quot;$&quot;\ * &quot;-&quot;_-;_-@_-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numFmt numFmtId="32" formatCode="_-&quot;$&quot;\ * #,##0_-;\-&quot;$&quot;\ * #,##0_-;_-&quot;$&quot;\ * &quot;-&quot;_-;_-@_-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numFmt numFmtId="32" formatCode="_-&quot;$&quot;\ * #,##0_-;\-&quot;$&quot;\ * #,##0_-;_-&quot;$&quot;\ * &quot;-&quot;_-;_-@_-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numFmt numFmtId="32" formatCode="_-&quot;$&quot;\ * #,##0_-;\-&quot;$&quot;\ * #,##0_-;_-&quot;$&quot;\ * &quot;-&quot;_-;_-@_-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numFmt numFmtId="32" formatCode="_-&quot;$&quot;\ * #,##0_-;\-&quot;$&quot;\ * #,##0_-;_-&quot;$&quot;\ * &quot;-&quot;_-;_-@_-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numFmt numFmtId="32" formatCode="_-&quot;$&quot;\ * #,##0_-;\-&quot;$&quot;\ * #,##0_-;_-&quot;$&quot;\ * &quot;-&quot;_-;_-@_-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numFmt numFmtId="32" formatCode="_-&quot;$&quot;\ * #,##0_-;\-&quot;$&quot;\ * #,##0_-;_-&quot;$&quot;\ * &quot;-&quot;_-;_-@_-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numFmt numFmtId="32" formatCode="_-&quot;$&quot;\ * #,##0_-;\-&quot;$&quot;\ * #,##0_-;_-&quot;$&quot;\ * &quot;-&quot;_-;_-@_-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numFmt numFmtId="32" formatCode="_-&quot;$&quot;\ * #,##0_-;\-&quot;$&quot;\ * #,##0_-;_-&quot;$&quot;\ * &quot;-&quot;_-;_-@_-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numFmt numFmtId="32" formatCode="_-&quot;$&quot;\ * #,##0_-;\-&quot;$&quot;\ * #,##0_-;_-&quot;$&quot;\ * &quot;-&quot;_-;_-@_-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numFmt numFmtId="166" formatCode="_-&quot;$&quot;\ * #,##0_-;\-&quot;$&quot;\ * #,##0_-;_-&quot;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numFmt numFmtId="32" formatCode="_-&quot;$&quot;\ * #,##0_-;\-&quot;$&quot;\ * #,##0_-;_-&quot;$&quot;\ * &quot;-&quot;_-;_-@_-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numFmt numFmtId="166" formatCode="_-&quot;$&quot;\ * #,##0_-;\-&quot;$&quot;\ * #,##0_-;_-&quot;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numFmt numFmtId="166" formatCode="_-&quot;$&quot;\ * #,##0_-;\-&quot;$&quot;\ * #,##0_-;_-&quot;$&quot;\ * &quot;-&quot;??_-;_-@_-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Calibri"/>
        <family val="2"/>
        <scheme val="none"/>
      </font>
      <numFmt numFmtId="166" formatCode="_-&quot;$&quot;\ * #,##0_-;\-&quot;$&quot;\ * #,##0_-;_-&quot;$&quot;\ * &quot;-&quot;??_-;_-@_-"/>
      <fill>
        <patternFill patternType="solid">
          <fgColor indexed="64"/>
          <bgColor rgb="FF34844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Radio" firstButton="1" fmlaLink="$D$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ctrlProps/ctrlProp4.xml><?xml version="1.0" encoding="utf-8"?>
<formControlPr xmlns="http://schemas.microsoft.com/office/spreadsheetml/2009/9/main" objectType="Radio" checked="Checked" firstButton="1" fmlaLink="$I$49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409575</xdr:colOff>
      <xdr:row>0</xdr:row>
      <xdr:rowOff>0</xdr:rowOff>
    </xdr:from>
    <xdr:to>
      <xdr:col>1</xdr:col>
      <xdr:colOff>2914650</xdr:colOff>
      <xdr:row>3</xdr:row>
      <xdr:rowOff>123825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" y="0"/>
          <a:ext cx="3267075" cy="6953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2</xdr:row>
      <xdr:rowOff>145296</xdr:rowOff>
    </xdr:from>
    <xdr:to>
      <xdr:col>2</xdr:col>
      <xdr:colOff>1038223</xdr:colOff>
      <xdr:row>5</xdr:row>
      <xdr:rowOff>42250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1050" y="507246"/>
          <a:ext cx="1790699" cy="4398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438150</xdr:colOff>
          <xdr:row>0</xdr:row>
          <xdr:rowOff>28575</xdr:rowOff>
        </xdr:from>
        <xdr:to>
          <xdr:col>3</xdr:col>
          <xdr:colOff>657225</xdr:colOff>
          <xdr:row>1</xdr:row>
          <xdr:rowOff>9525</xdr:rowOff>
        </xdr:to>
        <xdr:sp macro="" textlink="">
          <xdr:nvSpPr>
            <xdr:cNvPr id="3079" name="Option 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438150</xdr:colOff>
          <xdr:row>1</xdr:row>
          <xdr:rowOff>9525</xdr:rowOff>
        </xdr:from>
        <xdr:to>
          <xdr:col>3</xdr:col>
          <xdr:colOff>657225</xdr:colOff>
          <xdr:row>1</xdr:row>
          <xdr:rowOff>180975</xdr:rowOff>
        </xdr:to>
        <xdr:sp macro="" textlink="">
          <xdr:nvSpPr>
            <xdr:cNvPr id="3080" name="Option 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438150</xdr:colOff>
          <xdr:row>1</xdr:row>
          <xdr:rowOff>180975</xdr:rowOff>
        </xdr:from>
        <xdr:to>
          <xdr:col>3</xdr:col>
          <xdr:colOff>657225</xdr:colOff>
          <xdr:row>2</xdr:row>
          <xdr:rowOff>161925</xdr:rowOff>
        </xdr:to>
        <xdr:sp macro="" textlink="">
          <xdr:nvSpPr>
            <xdr:cNvPr id="3081" name="Option 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447675</xdr:colOff>
          <xdr:row>47</xdr:row>
          <xdr:rowOff>171450</xdr:rowOff>
        </xdr:from>
        <xdr:to>
          <xdr:col>8</xdr:col>
          <xdr:colOff>752475</xdr:colOff>
          <xdr:row>49</xdr:row>
          <xdr:rowOff>9525</xdr:rowOff>
        </xdr:to>
        <xdr:sp macro="" textlink="">
          <xdr:nvSpPr>
            <xdr:cNvPr id="3088" name="Option 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3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419100</xdr:colOff>
          <xdr:row>47</xdr:row>
          <xdr:rowOff>171450</xdr:rowOff>
        </xdr:from>
        <xdr:to>
          <xdr:col>9</xdr:col>
          <xdr:colOff>723900</xdr:colOff>
          <xdr:row>49</xdr:row>
          <xdr:rowOff>9525</xdr:rowOff>
        </xdr:to>
        <xdr:sp macro="" textlink="">
          <xdr:nvSpPr>
            <xdr:cNvPr id="3089" name="Option 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3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400050</xdr:colOff>
          <xdr:row>0</xdr:row>
          <xdr:rowOff>28575</xdr:rowOff>
        </xdr:from>
        <xdr:to>
          <xdr:col>3</xdr:col>
          <xdr:colOff>704850</xdr:colOff>
          <xdr:row>2</xdr:row>
          <xdr:rowOff>161925</xdr:rowOff>
        </xdr:to>
        <xdr:sp macro="" textlink="">
          <xdr:nvSpPr>
            <xdr:cNvPr id="3091" name="Group Box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3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47</xdr:row>
          <xdr:rowOff>180975</xdr:rowOff>
        </xdr:from>
        <xdr:to>
          <xdr:col>10</xdr:col>
          <xdr:colOff>0</xdr:colOff>
          <xdr:row>49</xdr:row>
          <xdr:rowOff>47625</xdr:rowOff>
        </xdr:to>
        <xdr:sp macro="" textlink="">
          <xdr:nvSpPr>
            <xdr:cNvPr id="3092" name="Group Box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3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50</xdr:row>
          <xdr:rowOff>9525</xdr:rowOff>
        </xdr:from>
        <xdr:to>
          <xdr:col>9</xdr:col>
          <xdr:colOff>895350</xdr:colOff>
          <xdr:row>51</xdr:row>
          <xdr:rowOff>142875</xdr:rowOff>
        </xdr:to>
        <xdr:sp macro="" textlink="">
          <xdr:nvSpPr>
            <xdr:cNvPr id="3093" name="btnExportarRF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3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EXPORTAR REPORTE RF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114300</xdr:colOff>
      <xdr:row>0</xdr:row>
      <xdr:rowOff>0</xdr:rowOff>
    </xdr:from>
    <xdr:to>
      <xdr:col>2</xdr:col>
      <xdr:colOff>609600</xdr:colOff>
      <xdr:row>2</xdr:row>
      <xdr:rowOff>122053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0"/>
          <a:ext cx="2047875" cy="50305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152400</xdr:colOff>
      <xdr:row>8</xdr:row>
      <xdr:rowOff>209550</xdr:rowOff>
    </xdr:from>
    <xdr:ext cx="4638675" cy="704850"/>
    <xdr:pic>
      <xdr:nvPicPr>
        <xdr:cNvPr id="2" name="image3.pn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790700" y="1581150"/>
          <a:ext cx="4638675" cy="704850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171450</xdr:colOff>
      <xdr:row>3</xdr:row>
      <xdr:rowOff>57150</xdr:rowOff>
    </xdr:from>
    <xdr:ext cx="2162175" cy="657225"/>
    <xdr:pic>
      <xdr:nvPicPr>
        <xdr:cNvPr id="4" name="image2.png" title="Image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61925" y="295275"/>
          <a:ext cx="2162175" cy="657225"/>
        </a:xfrm>
        <a:prstGeom prst="rect">
          <a:avLst/>
        </a:prstGeom>
        <a:noFill/>
      </xdr:spPr>
    </xdr:pic>
    <xdr:clientData fLocksWithSheet="0"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961.360524189811" createdVersion="8" refreshedVersion="8" minRefreshableVersion="3" recordCount="80" xr:uid="{604BFC40-227B-4AD9-B803-221048684CD2}">
  <cacheSource type="worksheet">
    <worksheetSource ref="C5:L85" sheet="OBSERVACIONES"/>
  </cacheSource>
  <cacheFields count="10">
    <cacheField name="CUENTA" numFmtId="166">
      <sharedItems/>
    </cacheField>
    <cacheField name="NOMBRE" numFmtId="166">
      <sharedItems count="7">
        <s v="ADMINISTRACIÓN IVA 19%"/>
        <s v="SERVICIO DE TRANSPORTE POR CARRETERA"/>
        <s v="SERVICIOS COMPLEMENTARIOS PARA EL TRANSPORTE"/>
        <s v="LIMPIEZA DE INMUEBLES"/>
        <s v="ELIMINACION DE DESPERDICIOS Y AGUAS RESIDUALES"/>
        <s v="RECOLECCION Y DISP. FINAL DE RESIDUOS"/>
        <s v="SERVICIO DE ELIMINACION DE DESPERDICIOS Y AGUAS RESIDUALES NO GRAVADOS"/>
      </sharedItems>
    </cacheField>
    <cacheField name="TERCERO" numFmtId="166">
      <sharedItems/>
    </cacheField>
    <cacheField name="FACT" numFmtId="0">
      <sharedItems count="79">
        <s v="(JCM) FV FEJ 2352"/>
        <s v="(JCM) FV FEJ 2384"/>
        <s v="(JCM) FV FEJ 2391"/>
        <s v="(JCM) FV FEJ 2341"/>
        <s v="(JCM) FV FEJ 2342"/>
        <s v="(JCM) FV FEJ 2343"/>
        <s v="(JCM) FV FEJ 2344"/>
        <s v="(JCM) FV FEJ 2347"/>
        <s v="(JCM) FV FEJ 2348"/>
        <s v="(JCM) FV FEJ 2349"/>
        <s v="(JCM) FV FEJ 2350"/>
        <s v="(JCM) FV FEJ 2351"/>
        <s v="(JCM) FV FEJ 2354"/>
        <s v="(JCM) FV FEJ 2365"/>
        <s v="(JCM) FV FEJ 2367"/>
        <s v="(JCM) FV FEJ 2368"/>
        <s v="(JCM) FV FEJ 2369"/>
        <s v="(JCM) FV FEJ 2370"/>
        <s v="(JCM) FV FEJ 2371"/>
        <s v="(JCM) FV FEJ 2376"/>
        <s v="(JCM) FV FEJ 2385"/>
        <s v="(JCM) FV FEJ 2386"/>
        <s v="(JCM) FV FEJ 2387"/>
        <s v="(JCM) FV FEJ 2388"/>
        <s v="(JCM) FV FEJ 2389"/>
        <s v="(JCM) FV FEJ 2390"/>
        <s v="(JCM) FV FEJ 2402"/>
        <s v="(JCM) FV FEJ 2404"/>
        <s v="(JCM) FV FEJ 2405"/>
        <s v="(JCM) FV FEJ 2409"/>
        <s v="(JCM) FV FEJ 2410"/>
        <s v="(JCM) FV FEJ 2411"/>
        <s v="(JCM) FV FEJ 2417"/>
        <s v="(JCM) FV FEJ 2419"/>
        <s v="(JCM) FV FEJ 2345"/>
        <s v="(JCM) FV FEJ 2346"/>
        <s v="(JCM) FV FEJ 2353"/>
        <s v="(JCM) FV FEJ 2355"/>
        <s v="(JCM) FV FEJ 2356"/>
        <s v="(JCM) FV FEJ 2357"/>
        <s v="(JCM) FV FEJ 2358"/>
        <s v="(JCM) FV FEJ 2359"/>
        <s v="(JCM) FV FEJ 2360"/>
        <s v="(JCM) FV FEJ 2361"/>
        <s v="(JCM) FV FEJ 2362"/>
        <s v="(JCM) FV FEJ 2366"/>
        <s v="(JCM) FV FEJ 2374"/>
        <s v="(JCM) FV FEJ 2375"/>
        <s v="(JCM) FV FEJ 2379"/>
        <s v="(JCM) FV FEJ 2380"/>
        <s v="(JCM) FV FEJ 2392"/>
        <s v="(JCM) FV FEJ 2393"/>
        <s v="(JCM) FV FEJ 2394"/>
        <s v="(JCM) FV FEJ 2395"/>
        <s v="(JCM) FV FEJ 2396"/>
        <s v="(JCM) FV FEJ 2403"/>
        <s v="(JCM) FV FEJ 2406"/>
        <s v="(JCM) FV FEJ 2407"/>
        <s v="(JCM) FV FEJ 2408"/>
        <s v="(JCM) FV FEJ 2414"/>
        <s v="(JCM) FV FEJ 2415"/>
        <s v="(JCM) FV FEJ 2416"/>
        <s v="(JCM) FV FEJ 2418"/>
        <s v="(JCM) FV FEJ 2363"/>
        <s v="(JCM) FV FEJ 2364"/>
        <s v="(JCM) FV FEJ 2381"/>
        <s v="(JCM) FV FEJ 2382"/>
        <s v="(JCM) FV FEJ 2383"/>
        <s v="(JCM) FV FEJ 2397"/>
        <s v="(JCM) FV FEJ 2398"/>
        <s v="(JCM) FV FEJ 2399"/>
        <s v="(JCM) FV FEJ 2400"/>
        <s v="(JCM) FV FEJ 2401"/>
        <s v="(JCM) FV FEJ 2372"/>
        <s v="(JCM) FV FEJ 2373"/>
        <s v="(JCM) FV FEJ 2412"/>
        <s v="(JCM) FV FEJ 2413"/>
        <s v="(JCM) FV FEJ 2377"/>
        <s v="(JCM) FV FEJ 2378"/>
      </sharedItems>
    </cacheField>
    <cacheField name="DÉBITO" numFmtId="166">
      <sharedItems containsSemiMixedTypes="0" containsString="0" containsNumber="1" containsInteger="1" minValue="0" maxValue="0"/>
    </cacheField>
    <cacheField name="CRÉDITO" numFmtId="166">
      <sharedItems containsSemiMixedTypes="0" containsString="0" containsNumber="1" containsInteger="1" minValue="526000" maxValue="115243847"/>
    </cacheField>
    <cacheField name="SALDO" numFmtId="166">
      <sharedItems containsSemiMixedTypes="0" containsString="0" containsNumber="1" minValue="49600800" maxValue="29880504907"/>
    </cacheField>
    <cacheField name="N/A" numFmtId="0">
      <sharedItems/>
    </cacheField>
    <cacheField name="N/A2" numFmtId="0">
      <sharedItems/>
    </cacheField>
    <cacheField name="TIPO ING" numFmtId="0">
      <sharedItems count="2">
        <s v="GRAVADO"/>
        <s v="NOGRAVAD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961.36217615741" createdVersion="8" refreshedVersion="8" minRefreshableVersion="3" recordCount="90" xr:uid="{40D2BAE3-731C-46BD-808F-DEC4F5DFAE38}">
  <cacheSource type="worksheet">
    <worksheetSource name="Tabla1"/>
  </cacheSource>
  <cacheFields count="34">
    <cacheField name="Tipo de documento" numFmtId="0">
      <sharedItems containsBlank="1"/>
    </cacheField>
    <cacheField name="Folio" numFmtId="0">
      <sharedItems containsBlank="1" count="84">
        <s v="2420"/>
        <s v="2419"/>
        <s v="2418"/>
        <s v="2417"/>
        <s v="2416"/>
        <s v="2415"/>
        <s v="2373"/>
        <s v="2414"/>
        <s v="2413"/>
        <s v="2412"/>
        <s v="2411"/>
        <s v="2410"/>
        <s v="2409"/>
        <s v="2408"/>
        <s v="2407"/>
        <s v="2406"/>
        <s v="2405"/>
        <s v="2404"/>
        <s v="2403"/>
        <s v="2402"/>
        <s v="2401"/>
        <s v="2400"/>
        <s v="2399"/>
        <s v="2398"/>
        <s v="2397"/>
        <s v="2396"/>
        <s v="2395"/>
        <s v="2394"/>
        <s v="2393"/>
        <s v="2392"/>
        <s v="2391"/>
        <s v="2390"/>
        <s v="2389"/>
        <s v="2388"/>
        <s v="2387"/>
        <s v="2386"/>
        <s v="2383"/>
        <s v="2343"/>
        <s v="2341"/>
        <s v="2353"/>
        <s v="2382"/>
        <s v="2371"/>
        <s v="2368"/>
        <s v="2363"/>
        <s v="2359"/>
        <s v="2357"/>
        <s v="2355"/>
        <s v="2352"/>
        <s v="2350"/>
        <s v="2349"/>
        <s v="2347"/>
        <s v="2346"/>
        <s v="2342"/>
        <s v="2381"/>
        <s v="2378"/>
        <s v="2377"/>
        <s v="2376"/>
        <s v="2375"/>
        <s v="2374"/>
        <s v="2370"/>
        <s v="2366"/>
        <s v="2365"/>
        <s v="2364"/>
        <s v="2360"/>
        <s v="2358"/>
        <s v="2356"/>
        <s v="2354"/>
        <s v="2351"/>
        <s v="2348"/>
        <s v="2345"/>
        <s v="2344"/>
        <s v="2380"/>
        <s v="2379"/>
        <s v="2369"/>
        <s v="2367"/>
        <s v="2372"/>
        <s v="2385"/>
        <s v="2384"/>
        <s v="2362"/>
        <s v="2361"/>
        <s v="101"/>
        <s v="100"/>
        <s v="99"/>
        <m/>
      </sharedItems>
    </cacheField>
    <cacheField name="Prefijo" numFmtId="0">
      <sharedItems containsBlank="1"/>
    </cacheField>
    <cacheField name="Divisa" numFmtId="0">
      <sharedItems containsBlank="1"/>
    </cacheField>
    <cacheField name="Forma de Pago" numFmtId="0">
      <sharedItems containsBlank="1"/>
    </cacheField>
    <cacheField name="Medio de Pago" numFmtId="0">
      <sharedItems containsBlank="1"/>
    </cacheField>
    <cacheField name="Fecha Emisión" numFmtId="0">
      <sharedItems containsBlank="1"/>
    </cacheField>
    <cacheField name="Fecha Recepción" numFmtId="0">
      <sharedItems containsBlank="1"/>
    </cacheField>
    <cacheField name="NIT Emisor" numFmtId="0">
      <sharedItems containsBlank="1"/>
    </cacheField>
    <cacheField name="Nombre Emisor" numFmtId="0">
      <sharedItems containsBlank="1"/>
    </cacheField>
    <cacheField name="NIT Receptor" numFmtId="0">
      <sharedItems containsBlank="1"/>
    </cacheField>
    <cacheField name="Nombre Receptor" numFmtId="0">
      <sharedItems containsBlank="1"/>
    </cacheField>
    <cacheField name="IVA" numFmtId="0">
      <sharedItems containsString="0" containsBlank="1" containsNumber="1" minValue="-10306968" maxValue="21896330.649999999"/>
    </cacheField>
    <cacheField name="ICA" numFmtId="0">
      <sharedItems containsString="0" containsBlank="1" containsNumber="1" containsInteger="1" minValue="0" maxValue="0"/>
    </cacheField>
    <cacheField name="IC" numFmtId="0">
      <sharedItems containsString="0" containsBlank="1" containsNumber="1" containsInteger="1" minValue="0" maxValue="0"/>
    </cacheField>
    <cacheField name="INC" numFmtId="0">
      <sharedItems containsString="0" containsBlank="1" containsNumber="1" containsInteger="1" minValue="0" maxValue="0"/>
    </cacheField>
    <cacheField name="Timbre" numFmtId="0">
      <sharedItems containsString="0" containsBlank="1" containsNumber="1" containsInteger="1" minValue="0" maxValue="0"/>
    </cacheField>
    <cacheField name="INC Bolsas" numFmtId="0">
      <sharedItems containsString="0" containsBlank="1" containsNumber="1" containsInteger="1" minValue="0" maxValue="0"/>
    </cacheField>
    <cacheField name="IN Carbono" numFmtId="0">
      <sharedItems containsString="0" containsBlank="1" containsNumber="1" containsInteger="1" minValue="0" maxValue="0"/>
    </cacheField>
    <cacheField name="IN Combustibles" numFmtId="0">
      <sharedItems containsString="0" containsBlank="1" containsNumber="1" containsInteger="1" minValue="0" maxValue="0"/>
    </cacheField>
    <cacheField name="IC Datos" numFmtId="0">
      <sharedItems containsString="0" containsBlank="1" containsNumber="1" containsInteger="1" minValue="0" maxValue="0"/>
    </cacheField>
    <cacheField name="ICL" numFmtId="0">
      <sharedItems containsString="0" containsBlank="1" containsNumber="1" containsInteger="1" minValue="0" maxValue="0"/>
    </cacheField>
    <cacheField name="INPP" numFmtId="0">
      <sharedItems containsString="0" containsBlank="1" containsNumber="1" containsInteger="1" minValue="0" maxValue="0"/>
    </cacheField>
    <cacheField name="IBUA" numFmtId="0">
      <sharedItems containsString="0" containsBlank="1" containsNumber="1" containsInteger="1" minValue="0" maxValue="0"/>
    </cacheField>
    <cacheField name="ICUI" numFmtId="0">
      <sharedItems containsString="0" containsBlank="1" containsNumber="1" containsInteger="1" minValue="0" maxValue="0"/>
    </cacheField>
    <cacheField name="Rete IVA" numFmtId="0">
      <sharedItems containsString="0" containsBlank="1" containsNumber="1" containsInteger="1" minValue="0" maxValue="0"/>
    </cacheField>
    <cacheField name="Rete Renta" numFmtId="0">
      <sharedItems containsString="0" containsBlank="1" containsNumber="1" containsInteger="1" minValue="0" maxValue="0"/>
    </cacheField>
    <cacheField name="Rete ICA" numFmtId="0">
      <sharedItems containsString="0" containsBlank="1" containsNumber="1" containsInteger="1" minValue="0" maxValue="0"/>
    </cacheField>
    <cacheField name="Total" numFmtId="0">
      <sharedItems containsString="0" containsBlank="1" containsNumber="1" containsInteger="1" minValue="-64554168" maxValue="137140178"/>
    </cacheField>
    <cacheField name="Estado" numFmtId="0">
      <sharedItems containsBlank="1"/>
    </cacheField>
    <cacheField name="Grupo" numFmtId="0">
      <sharedItems containsBlank="1"/>
    </cacheField>
    <cacheField name="GRAVADO" numFmtId="42">
      <sharedItems containsSemiMixedTypes="0" containsString="0" containsNumber="1" minValue="-54247200" maxValue="115243847.05882354" count="39">
        <n v="1737458.8235294118"/>
        <n v="0"/>
        <n v="82312337.815126061"/>
        <n v="19729741.176470589"/>
        <n v="59189224.369747899"/>
        <n v="3758319.3277310925"/>
        <n v="16811064.705882352"/>
        <n v="8684931.9327731095"/>
        <n v="15371659.663865548"/>
        <n v="46114979.831932776"/>
        <n v="61486641.176470593"/>
        <n v="82099281.512605041"/>
        <n v="20797373.949579831"/>
        <n v="28657927.731092438"/>
        <n v="38210571.428571433"/>
        <n v="19805078.991596639"/>
        <n v="59415236.974789917"/>
        <n v="64666056.302521013"/>
        <n v="66190326.890756309"/>
        <n v="76318502.521008402"/>
        <n v="115243847.05882354"/>
        <n v="75815127.731092438"/>
        <n v="45722698.319327734"/>
        <n v="19120042.857142858"/>
        <n v="65428412.605042018"/>
        <n v="112486940.33613446"/>
        <n v="2287600"/>
        <n v="18082400"/>
        <n v="54247200"/>
        <n v="81921253.781512603"/>
        <n v="15240899.159663865"/>
        <n v="60963598.319327734"/>
        <n v="57360130.25210084"/>
        <n v="66443521.848739497"/>
        <n v="70915242.857142866"/>
        <n v="5599335.2941176472"/>
        <n v="-2287600"/>
        <n v="-18082400"/>
        <n v="-54247200"/>
      </sharedItems>
    </cacheField>
    <cacheField name="NO GRAVADO" numFmtId="42">
      <sharedItems containsSemiMixedTypes="0" containsString="0" containsNumber="1" minValue="-0.73210084065794945" maxValue="61386046" count="52">
        <n v="0.17647058819420636"/>
        <n v="526000"/>
        <n v="0.30487393774092197"/>
        <n v="2638622"/>
        <n v="7.3529411107301712E-2"/>
        <n v="-0.61974789947271347"/>
        <n v="-0.32773109246045351"/>
        <n v="0.34411764796823263"/>
        <n v="6.7226890474557877E-2"/>
        <n v="12644583"/>
        <n v="55247442"/>
        <n v="0.47613445250317454"/>
        <n v="0.6080672238022089"/>
        <n v="-0.59647059254348278"/>
        <n v="61386046"/>
        <n v="54790261"/>
        <n v="-1.2605041265487671E-2"/>
        <n v="1745133"/>
        <n v="-8.9579831343144178E-2"/>
        <n v="0.66890756227076054"/>
        <n v="-0.22857143264263868"/>
        <n v="5.8403360657393932E-2"/>
        <n v="0.17521008290350437"/>
        <n v="-0.30252101272344589"/>
        <n v="0.42924369126558304"/>
        <n v="2.8991598635911942E-2"/>
        <n v="0.29117646068334579"/>
        <n v="4200000"/>
        <n v="7230837"/>
        <n v="1745134"/>
        <n v="37630217"/>
        <n v="6066018"/>
        <n v="-1.109243743121624E-2"/>
        <n v="5175757"/>
        <n v="0.16067226603627205"/>
        <n v="0.32285714196041226"/>
        <n v="0.42495798133313656"/>
        <n v="-0.22613446414470673"/>
        <n v="12019566"/>
        <n v="55051344"/>
        <n v="6116816"/>
        <n v="0"/>
        <n v="0.63848739676177502"/>
        <n v="0.34033613465726376"/>
        <n v="-0.34932773374021053"/>
        <n v="-0.73210084065794945"/>
        <n v="54594164"/>
        <n v="61168160"/>
        <n v="0.55126050300896168"/>
        <n v="0.37285713478922844"/>
        <n v="7611407"/>
        <n v="930936.70588235278"/>
      </sharedItems>
    </cacheField>
    <cacheField name="FACT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">
  <r>
    <s v="41309505"/>
    <x v="0"/>
    <s v="DRUMMOND LTD Nit: 800021308"/>
    <x v="0"/>
    <n v="0"/>
    <n v="112486940"/>
    <n v="6819317833"/>
    <b v="0"/>
    <b v="0"/>
    <x v="0"/>
  </r>
  <r>
    <s v="41309505"/>
    <x v="0"/>
    <s v="SEGURIDAD Y VIGILANCIA INDUSTRIAL COMERCIAL Y BANCARIA SEVIN LTDA Nit: 860500743"/>
    <x v="1"/>
    <n v="0"/>
    <n v="699671"/>
    <n v="6820017504"/>
    <b v="0"/>
    <b v="0"/>
    <x v="0"/>
  </r>
  <r>
    <s v="41309505"/>
    <x v="0"/>
    <s v="DRUMMOND LTD Nit: 800021308"/>
    <x v="2"/>
    <n v="0"/>
    <n v="115243847"/>
    <n v="6935261351"/>
    <b v="0"/>
    <b v="0"/>
    <x v="0"/>
  </r>
  <r>
    <s v="414505"/>
    <x v="1"/>
    <s v="DRUMMOND LTD Nit: 800021308"/>
    <x v="3"/>
    <n v="0"/>
    <n v="6066018"/>
    <n v="14199375250.1"/>
    <b v="0"/>
    <b v="0"/>
    <x v="1"/>
  </r>
  <r>
    <s v="414505"/>
    <x v="1"/>
    <s v="DRUMMOND LTD Nit: 800021308"/>
    <x v="4"/>
    <n v="0"/>
    <n v="6116816"/>
    <n v="14205492066.1"/>
    <b v="0"/>
    <b v="0"/>
    <x v="1"/>
  </r>
  <r>
    <s v="414505"/>
    <x v="1"/>
    <s v="DRUMMOND LTD Nit: 800021308"/>
    <x v="5"/>
    <n v="0"/>
    <n v="6066018"/>
    <n v="14211558084.1"/>
    <b v="0"/>
    <b v="0"/>
    <x v="1"/>
  </r>
  <r>
    <s v="414505"/>
    <x v="1"/>
    <s v="DRUMMOND LTD Nit: 800021308"/>
    <x v="6"/>
    <n v="0"/>
    <n v="6116816"/>
    <n v="14217674900.1"/>
    <b v="0"/>
    <b v="0"/>
    <x v="1"/>
  </r>
  <r>
    <s v="414505"/>
    <x v="1"/>
    <s v="DRUMMOND LTD Nit: 800021308"/>
    <x v="7"/>
    <n v="0"/>
    <n v="1745134"/>
    <n v="14219420034.1"/>
    <b v="0"/>
    <b v="0"/>
    <x v="1"/>
  </r>
  <r>
    <s v="414505"/>
    <x v="1"/>
    <s v="DRUMMOND LTD Nit: 800021308"/>
    <x v="8"/>
    <n v="0"/>
    <n v="61168160"/>
    <n v="14280588194.1"/>
    <b v="0"/>
    <b v="0"/>
    <x v="1"/>
  </r>
  <r>
    <s v="414505"/>
    <x v="1"/>
    <s v="DRUMMOND LTD Nit: 800021308"/>
    <x v="9"/>
    <n v="0"/>
    <n v="55051344"/>
    <n v="14335639538.1"/>
    <b v="0"/>
    <b v="0"/>
    <x v="1"/>
  </r>
  <r>
    <s v="414505"/>
    <x v="1"/>
    <s v="DRUMMOND LTD Nit: 800021308"/>
    <x v="10"/>
    <n v="0"/>
    <n v="12019566"/>
    <n v="14347659104.1"/>
    <b v="0"/>
    <b v="0"/>
    <x v="1"/>
  </r>
  <r>
    <s v="414505"/>
    <x v="1"/>
    <s v="DRUMMOND LTD Nit: 800021308"/>
    <x v="11"/>
    <n v="0"/>
    <n v="12019566"/>
    <n v="14359678670.1"/>
    <b v="0"/>
    <b v="0"/>
    <x v="1"/>
  </r>
  <r>
    <s v="414505"/>
    <x v="1"/>
    <s v="DRUMMOND LTD Nit: 800021308"/>
    <x v="12"/>
    <n v="0"/>
    <n v="54594164"/>
    <n v="14414272834.1"/>
    <b v="0"/>
    <b v="0"/>
    <x v="1"/>
  </r>
  <r>
    <s v="414505"/>
    <x v="1"/>
    <s v="DRUMMOND LTD Nit: 800021308"/>
    <x v="13"/>
    <n v="0"/>
    <n v="2638622"/>
    <n v="14416911456.1"/>
    <b v="0"/>
    <b v="0"/>
    <x v="1"/>
  </r>
  <r>
    <s v="414505"/>
    <x v="1"/>
    <s v="DRUMMOND LTD Nit: 800021308"/>
    <x v="14"/>
    <n v="0"/>
    <n v="7611407"/>
    <n v="14424522863.1"/>
    <b v="0"/>
    <b v="0"/>
    <x v="1"/>
  </r>
  <r>
    <s v="414505"/>
    <x v="1"/>
    <s v="DRUMMOND LTD Nit: 800021308"/>
    <x v="15"/>
    <n v="0"/>
    <n v="5175757"/>
    <n v="14429698620.1"/>
    <b v="0"/>
    <b v="0"/>
    <x v="1"/>
  </r>
  <r>
    <s v="414505"/>
    <x v="1"/>
    <s v="DRUMMOND LTD Nit: 800021308"/>
    <x v="16"/>
    <n v="0"/>
    <n v="37630217"/>
    <n v="14467328837.1"/>
    <b v="0"/>
    <b v="0"/>
    <x v="1"/>
  </r>
  <r>
    <s v="414505"/>
    <x v="1"/>
    <s v="DRUMMOND LTD Nit: 800021308"/>
    <x v="17"/>
    <n v="0"/>
    <n v="37630217"/>
    <n v="14504959054.1"/>
    <b v="0"/>
    <b v="0"/>
    <x v="1"/>
  </r>
  <r>
    <s v="414505"/>
    <x v="1"/>
    <s v="DRUMMOND LTD Nit: 800021308"/>
    <x v="18"/>
    <n v="0"/>
    <n v="7230837"/>
    <n v="14512189891.1"/>
    <b v="0"/>
    <b v="0"/>
    <x v="1"/>
  </r>
  <r>
    <s v="414505"/>
    <x v="1"/>
    <s v="DRUMMOND LTD Nit: 800021308"/>
    <x v="19"/>
    <n v="0"/>
    <n v="1745133"/>
    <n v="14513935024.1"/>
    <b v="0"/>
    <b v="0"/>
    <x v="1"/>
  </r>
  <r>
    <s v="414505"/>
    <x v="1"/>
    <s v="CONSORCIO DIA S.A. Nit: 900294208"/>
    <x v="20"/>
    <n v="0"/>
    <n v="526000"/>
    <n v="14514461024.1"/>
    <b v="0"/>
    <b v="0"/>
    <x v="1"/>
  </r>
  <r>
    <s v="414505"/>
    <x v="1"/>
    <s v="DRUMMOND LTD Nit: 800021308"/>
    <x v="21"/>
    <n v="0"/>
    <n v="37630217"/>
    <n v="14552091241.1"/>
    <b v="0"/>
    <b v="0"/>
    <x v="1"/>
  </r>
  <r>
    <s v="414505"/>
    <x v="1"/>
    <s v="DRUMMOND LTD Nit: 800021308"/>
    <x v="22"/>
    <n v="0"/>
    <n v="37630217"/>
    <n v="14589721458.1"/>
    <b v="0"/>
    <b v="0"/>
    <x v="1"/>
  </r>
  <r>
    <s v="414505"/>
    <x v="1"/>
    <s v="DRUMMOND LTD Nit: 800021308"/>
    <x v="23"/>
    <n v="0"/>
    <n v="1745134"/>
    <n v="14591466592.1"/>
    <b v="0"/>
    <b v="0"/>
    <x v="1"/>
  </r>
  <r>
    <s v="414505"/>
    <x v="1"/>
    <s v="DRUMMOND LTD Nit: 800021308"/>
    <x v="24"/>
    <n v="0"/>
    <n v="7230837"/>
    <n v="14598697429.1"/>
    <b v="0"/>
    <b v="0"/>
    <x v="1"/>
  </r>
  <r>
    <s v="414505"/>
    <x v="1"/>
    <s v="DRUMMOND LTD Nit: 800021308"/>
    <x v="25"/>
    <n v="0"/>
    <n v="4200000"/>
    <n v="14602897429.1"/>
    <b v="0"/>
    <b v="0"/>
    <x v="1"/>
  </r>
  <r>
    <s v="414505"/>
    <x v="1"/>
    <s v="DRUMMOND LTD Nit: 800021308"/>
    <x v="26"/>
    <n v="0"/>
    <n v="1745133"/>
    <n v="14604642562.1"/>
    <b v="0"/>
    <b v="0"/>
    <x v="1"/>
  </r>
  <r>
    <s v="414505"/>
    <x v="1"/>
    <s v="DRUMMOND LTD Nit: 800021308"/>
    <x v="27"/>
    <n v="0"/>
    <n v="54790261"/>
    <n v="14659432823.1"/>
    <b v="0"/>
    <b v="0"/>
    <x v="1"/>
  </r>
  <r>
    <s v="414505"/>
    <x v="1"/>
    <s v="DRUMMOND LTD Nit: 800021308"/>
    <x v="28"/>
    <n v="0"/>
    <n v="61386046"/>
    <n v="14720818869.1"/>
    <b v="0"/>
    <b v="0"/>
    <x v="1"/>
  </r>
  <r>
    <s v="414505"/>
    <x v="1"/>
    <s v="DRUMMOND LTD Nit: 800021308"/>
    <x v="29"/>
    <n v="0"/>
    <n v="55247442"/>
    <n v="14776066311.1"/>
    <b v="0"/>
    <b v="0"/>
    <x v="1"/>
  </r>
  <r>
    <s v="414505"/>
    <x v="1"/>
    <s v="DRUMMOND LTD Nit: 800021308"/>
    <x v="30"/>
    <n v="0"/>
    <n v="12644583"/>
    <n v="14788710894.1"/>
    <b v="0"/>
    <b v="0"/>
    <x v="1"/>
  </r>
  <r>
    <s v="414505"/>
    <x v="1"/>
    <s v="DRUMMOND LTD Nit: 800021308"/>
    <x v="31"/>
    <n v="0"/>
    <n v="12644583"/>
    <n v="14801355477.1"/>
    <b v="0"/>
    <b v="0"/>
    <x v="1"/>
  </r>
  <r>
    <s v="414505"/>
    <x v="1"/>
    <s v="DRUMMOND LTD Nit: 800021308"/>
    <x v="32"/>
    <n v="0"/>
    <n v="2638622"/>
    <n v="14803994099.1"/>
    <b v="0"/>
    <b v="0"/>
    <x v="1"/>
  </r>
  <r>
    <s v="414505"/>
    <x v="1"/>
    <s v="CONSORCIO DIA S.A. Nit: 900294208"/>
    <x v="33"/>
    <n v="0"/>
    <n v="526000"/>
    <n v="14804520099.1"/>
    <b v="0"/>
    <b v="0"/>
    <x v="1"/>
  </r>
  <r>
    <s v="414540"/>
    <x v="2"/>
    <s v="DRUMMOND LTD Nit: 800021308"/>
    <x v="34"/>
    <n v="0"/>
    <n v="16811065"/>
    <n v="28490593581"/>
    <b v="0"/>
    <b v="0"/>
    <x v="0"/>
  </r>
  <r>
    <s v="414540"/>
    <x v="2"/>
    <s v="DRUMMOND LTD Nit: 800021308"/>
    <x v="35"/>
    <n v="0"/>
    <n v="16811065"/>
    <n v="28507404646"/>
    <b v="0"/>
    <b v="0"/>
    <x v="0"/>
  </r>
  <r>
    <s v="414540"/>
    <x v="2"/>
    <s v="DRUMMOND LTD Nit: 800021308"/>
    <x v="36"/>
    <n v="0"/>
    <n v="75815128"/>
    <n v="28583219774"/>
    <b v="0"/>
    <b v="0"/>
    <x v="0"/>
  </r>
  <r>
    <s v="414540"/>
    <x v="2"/>
    <s v="DRUMMOND LTD Nit: 800021308"/>
    <x v="37"/>
    <n v="0"/>
    <n v="65428413"/>
    <n v="28648648187"/>
    <b v="0"/>
    <b v="0"/>
    <x v="0"/>
  </r>
  <r>
    <s v="414540"/>
    <x v="2"/>
    <s v="DRUMMOND LTD Nit: 800021308"/>
    <x v="38"/>
    <n v="0"/>
    <n v="57360130"/>
    <n v="28706008317"/>
    <b v="0"/>
    <b v="0"/>
    <x v="0"/>
  </r>
  <r>
    <s v="414540"/>
    <x v="2"/>
    <s v="DRUMMOND LTD Nit: 800021308"/>
    <x v="39"/>
    <n v="0"/>
    <n v="19120043"/>
    <n v="28725128360"/>
    <b v="0"/>
    <b v="0"/>
    <x v="0"/>
  </r>
  <r>
    <s v="414540"/>
    <x v="2"/>
    <s v="DRUMMOND LTD Nit: 800021308"/>
    <x v="40"/>
    <n v="0"/>
    <n v="60963598"/>
    <n v="28786091958"/>
    <b v="0"/>
    <b v="0"/>
    <x v="0"/>
  </r>
  <r>
    <s v="414540"/>
    <x v="2"/>
    <s v="DRUMMOND LTD Nit: 800021308"/>
    <x v="41"/>
    <n v="0"/>
    <n v="45722698"/>
    <n v="28831814656"/>
    <b v="0"/>
    <b v="0"/>
    <x v="0"/>
  </r>
  <r>
    <s v="414540"/>
    <x v="2"/>
    <s v="DRUMMOND LTD Nit: 800021308"/>
    <x v="42"/>
    <n v="0"/>
    <n v="15240899"/>
    <n v="28847055555"/>
    <b v="0"/>
    <b v="0"/>
    <x v="0"/>
  </r>
  <r>
    <s v="414540"/>
    <x v="2"/>
    <s v="DRUMMOND LTD Nit: 800021308"/>
    <x v="43"/>
    <n v="0"/>
    <n v="54247200"/>
    <n v="28901302755"/>
    <b v="0"/>
    <b v="0"/>
    <x v="0"/>
  </r>
  <r>
    <s v="414540"/>
    <x v="2"/>
    <s v="DRUMMOND LTD Nit: 800021308"/>
    <x v="44"/>
    <n v="0"/>
    <n v="18082400"/>
    <n v="28919385155"/>
    <b v="0"/>
    <b v="0"/>
    <x v="0"/>
  </r>
  <r>
    <s v="414540"/>
    <x v="2"/>
    <s v="DRUMMOND LTD Nit: 800021308"/>
    <x v="45"/>
    <n v="0"/>
    <n v="81921254"/>
    <n v="29001306409"/>
    <b v="0"/>
    <b v="0"/>
    <x v="0"/>
  </r>
  <r>
    <s v="414540"/>
    <x v="2"/>
    <s v="DRUMMOND LTD Nit: 800021308"/>
    <x v="46"/>
    <n v="0"/>
    <n v="54247200"/>
    <n v="29055553609"/>
    <b v="0"/>
    <b v="0"/>
    <x v="0"/>
  </r>
  <r>
    <s v="414540"/>
    <x v="2"/>
    <s v="DRUMMOND LTD Nit: 800021308"/>
    <x v="47"/>
    <n v="0"/>
    <n v="18082400"/>
    <n v="29073636009"/>
    <b v="0"/>
    <b v="0"/>
    <x v="0"/>
  </r>
  <r>
    <s v="414540"/>
    <x v="2"/>
    <s v="DRUMMOND LTD Nit: 800021308"/>
    <x v="48"/>
    <n v="0"/>
    <n v="70915243"/>
    <n v="29144551252"/>
    <b v="0"/>
    <b v="0"/>
    <x v="0"/>
  </r>
  <r>
    <s v="414540"/>
    <x v="2"/>
    <s v="DRUMMOND LTD Nit: 800021308"/>
    <x v="49"/>
    <n v="0"/>
    <n v="66443522"/>
    <n v="29210994774"/>
    <b v="0"/>
    <b v="0"/>
    <x v="0"/>
  </r>
  <r>
    <s v="414540"/>
    <x v="2"/>
    <s v="DRUMMOND LTD Nit: 800021308"/>
    <x v="50"/>
    <n v="0"/>
    <n v="76318503"/>
    <n v="29287313277"/>
    <b v="0"/>
    <b v="0"/>
    <x v="0"/>
  </r>
  <r>
    <s v="414540"/>
    <x v="2"/>
    <s v="DRUMMOND LTD Nit: 800021308"/>
    <x v="51"/>
    <n v="0"/>
    <n v="66190327"/>
    <n v="29353503604"/>
    <b v="0"/>
    <b v="0"/>
    <x v="0"/>
  </r>
  <r>
    <s v="414540"/>
    <x v="2"/>
    <s v="DRUMMOND LTD Nit: 800021308"/>
    <x v="52"/>
    <n v="0"/>
    <n v="64666056"/>
    <n v="29418169660"/>
    <b v="0"/>
    <b v="0"/>
    <x v="0"/>
  </r>
  <r>
    <s v="414540"/>
    <x v="2"/>
    <s v="DRUMMOND LTD Nit: 800021308"/>
    <x v="53"/>
    <n v="0"/>
    <n v="59415237"/>
    <n v="29477584897"/>
    <b v="0"/>
    <b v="0"/>
    <x v="0"/>
  </r>
  <r>
    <s v="414540"/>
    <x v="2"/>
    <s v="DRUMMOND LTD Nit: 800021308"/>
    <x v="54"/>
    <n v="0"/>
    <n v="19805079"/>
    <n v="29497389976"/>
    <b v="0"/>
    <b v="0"/>
    <x v="0"/>
  </r>
  <r>
    <s v="414540"/>
    <x v="2"/>
    <s v="DRUMMOND LTD Nit: 800021308"/>
    <x v="55"/>
    <n v="0"/>
    <n v="82099282"/>
    <n v="29579489258"/>
    <b v="0"/>
    <b v="0"/>
    <x v="0"/>
  </r>
  <r>
    <s v="414540"/>
    <x v="2"/>
    <s v="DRUMMOND LTD Nit: 800021308"/>
    <x v="56"/>
    <n v="0"/>
    <n v="61486641"/>
    <n v="29640975899"/>
    <b v="0"/>
    <b v="0"/>
    <x v="0"/>
  </r>
  <r>
    <s v="414540"/>
    <x v="2"/>
    <s v="DRUMMOND LTD Nit: 800021308"/>
    <x v="57"/>
    <n v="0"/>
    <n v="46114980"/>
    <n v="29687090879"/>
    <b v="0"/>
    <b v="0"/>
    <x v="0"/>
  </r>
  <r>
    <s v="414540"/>
    <x v="2"/>
    <s v="DRUMMOND LTD Nit: 800021308"/>
    <x v="58"/>
    <n v="0"/>
    <n v="15371660"/>
    <n v="29702462539"/>
    <b v="0"/>
    <b v="0"/>
    <x v="0"/>
  </r>
  <r>
    <s v="414540"/>
    <x v="2"/>
    <s v="DRUMMOND LTD Nit: 800021308"/>
    <x v="59"/>
    <n v="0"/>
    <n v="16811065"/>
    <n v="29719273604"/>
    <b v="0"/>
    <b v="0"/>
    <x v="0"/>
  </r>
  <r>
    <s v="414540"/>
    <x v="2"/>
    <s v="DRUMMOND LTD Nit: 800021308"/>
    <x v="60"/>
    <n v="0"/>
    <n v="59189224"/>
    <n v="29778462828"/>
    <b v="0"/>
    <b v="0"/>
    <x v="0"/>
  </r>
  <r>
    <s v="414540"/>
    <x v="2"/>
    <s v="DRUMMOND LTD Nit: 800021308"/>
    <x v="61"/>
    <n v="0"/>
    <n v="19729741"/>
    <n v="29798192569"/>
    <b v="0"/>
    <b v="0"/>
    <x v="0"/>
  </r>
  <r>
    <s v="414540"/>
    <x v="2"/>
    <s v="DRUMMOND LTD Nit: 800021308"/>
    <x v="62"/>
    <n v="0"/>
    <n v="82312338"/>
    <n v="29880504907"/>
    <b v="0"/>
    <b v="0"/>
    <x v="0"/>
  </r>
  <r>
    <s v="415570"/>
    <x v="3"/>
    <s v="DRUMMOND LTD Nit: 800021308"/>
    <x v="63"/>
    <n v="0"/>
    <n v="20797374"/>
    <n v="5874789097"/>
    <b v="0"/>
    <b v="0"/>
    <x v="0"/>
  </r>
  <r>
    <s v="415570"/>
    <x v="3"/>
    <s v="DRUMMOND LTD Nit: 800021308"/>
    <x v="64"/>
    <n v="0"/>
    <n v="20797374"/>
    <n v="5895586471"/>
    <b v="0"/>
    <b v="0"/>
    <x v="0"/>
  </r>
  <r>
    <s v="415570"/>
    <x v="3"/>
    <s v="DRUMMOND LTD Nit: 800021308"/>
    <x v="65"/>
    <n v="0"/>
    <n v="38210571"/>
    <n v="5933797042"/>
    <b v="0"/>
    <b v="0"/>
    <x v="0"/>
  </r>
  <r>
    <s v="415570"/>
    <x v="3"/>
    <s v="DRUMMOND LTD Nit: 800021308"/>
    <x v="66"/>
    <n v="0"/>
    <n v="28657928"/>
    <n v="5962454970"/>
    <b v="0"/>
    <b v="0"/>
    <x v="0"/>
  </r>
  <r>
    <s v="415570"/>
    <x v="3"/>
    <s v="DRUMMOND LTD Nit: 800021308"/>
    <x v="67"/>
    <n v="0"/>
    <n v="28657928"/>
    <n v="5991112898"/>
    <b v="0"/>
    <b v="0"/>
    <x v="0"/>
  </r>
  <r>
    <s v="415570"/>
    <x v="3"/>
    <s v="DRUMMOND LTD Nit: 800021308"/>
    <x v="68"/>
    <n v="0"/>
    <n v="38210571"/>
    <n v="6029323469"/>
    <b v="0"/>
    <b v="0"/>
    <x v="0"/>
  </r>
  <r>
    <s v="415570"/>
    <x v="3"/>
    <s v="DRUMMOND LTD Nit: 800021308"/>
    <x v="69"/>
    <n v="0"/>
    <n v="28657928"/>
    <n v="6057981397"/>
    <b v="0"/>
    <b v="0"/>
    <x v="0"/>
  </r>
  <r>
    <s v="415570"/>
    <x v="3"/>
    <s v="DRUMMOND LTD Nit: 800021308"/>
    <x v="70"/>
    <n v="0"/>
    <n v="28657928"/>
    <n v="6086639325"/>
    <b v="0"/>
    <b v="0"/>
    <x v="0"/>
  </r>
  <r>
    <s v="415570"/>
    <x v="3"/>
    <s v="DRUMMOND LTD Nit: 800021308"/>
    <x v="71"/>
    <n v="0"/>
    <n v="20797374"/>
    <n v="6107436699"/>
    <b v="0"/>
    <b v="0"/>
    <x v="0"/>
  </r>
  <r>
    <s v="415570"/>
    <x v="3"/>
    <s v="DRUMMOND LTD Nit: 800021308"/>
    <x v="72"/>
    <n v="0"/>
    <n v="20797374"/>
    <n v="6128234073"/>
    <b v="0"/>
    <b v="0"/>
    <x v="0"/>
  </r>
  <r>
    <s v="417005"/>
    <x v="4"/>
    <s v="NEWREST SERVICES COLOMBIA S.A. Nit: 890929877"/>
    <x v="73"/>
    <n v="0"/>
    <n v="8684932"/>
    <n v="1088500480"/>
    <b v="0"/>
    <b v="0"/>
    <x v="0"/>
  </r>
  <r>
    <s v="417005"/>
    <x v="4"/>
    <s v="COSECHARTE SAS Nit: 900457695"/>
    <x v="74"/>
    <n v="0"/>
    <n v="3758319"/>
    <n v="1092258799"/>
    <b v="0"/>
    <b v="0"/>
    <x v="0"/>
  </r>
  <r>
    <s v="417005"/>
    <x v="4"/>
    <s v="NEWREST SERVICES COLOMBIA S.A. Nit: 890929877"/>
    <x v="75"/>
    <n v="0"/>
    <n v="8684932"/>
    <n v="1100943731"/>
    <b v="0"/>
    <b v="0"/>
    <x v="0"/>
  </r>
  <r>
    <s v="417005"/>
    <x v="4"/>
    <s v="COSECHARTE SAS Nit: 900457695"/>
    <x v="76"/>
    <n v="0"/>
    <n v="3758319"/>
    <n v="1104702050"/>
    <b v="0"/>
    <b v="0"/>
    <x v="0"/>
  </r>
  <r>
    <s v="417070"/>
    <x v="5"/>
    <s v="DRUMMOND LTD Nit: 800021308"/>
    <x v="77"/>
    <n v="0"/>
    <n v="2287600"/>
    <n v="49600800"/>
    <b v="0"/>
    <b v="0"/>
    <x v="0"/>
  </r>
  <r>
    <s v="417070"/>
    <x v="5"/>
    <s v="DRUMMOND LTD Nit: 800021308"/>
    <x v="78"/>
    <n v="0"/>
    <n v="2287600"/>
    <n v="51888400"/>
    <b v="0"/>
    <b v="0"/>
    <x v="0"/>
  </r>
  <r>
    <s v="417075"/>
    <x v="6"/>
    <s v="SEGURIDAD Y VIGILANCIA INDUSTRIAL COMERCIAL Y BANCARIA SEVIN LTDA Nit: 860500743"/>
    <x v="1"/>
    <n v="0"/>
    <n v="5830601"/>
    <n v="328439827"/>
    <b v="0"/>
    <b v="0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s v="Factura electrónica"/>
    <x v="0"/>
    <s v="FEJ"/>
    <s v="COP"/>
    <s v="2"/>
    <s v="ZZZ"/>
    <s v="28-10-2025"/>
    <s v="28-10-2025 10:51:57"/>
    <s v="900542303"/>
    <s v="JUAN CARLOS MORON APARICIO JCM  S.A.S"/>
    <s v="804000752"/>
    <s v="CONSTRUVIAS DE COLOMBIA S.A.S"/>
    <n v="330117"/>
    <n v="0"/>
    <n v="0"/>
    <n v="0"/>
    <n v="0"/>
    <n v="0"/>
    <n v="0"/>
    <n v="0"/>
    <n v="0"/>
    <n v="0"/>
    <n v="0"/>
    <n v="0"/>
    <n v="0"/>
    <n v="0"/>
    <n v="0"/>
    <n v="0"/>
    <n v="2067576"/>
    <s v="Aprobado con notificación"/>
    <s v="Emitido"/>
    <x v="0"/>
    <x v="0"/>
    <s v="FEJ 2420"/>
  </r>
  <r>
    <s v="Factura electrónica"/>
    <x v="1"/>
    <s v="FEJ"/>
    <s v="COP"/>
    <s v="2"/>
    <s v="ZZZ"/>
    <s v="25-10-2025"/>
    <s v="25-10-2025 09:59:58"/>
    <s v="900542303"/>
    <s v="JUAN CARLOS MORON APARICIO JCM  S.A.S"/>
    <s v="900294208"/>
    <s v="CONSORCIO DIA S.A."/>
    <n v="0"/>
    <n v="0"/>
    <n v="0"/>
    <n v="0"/>
    <n v="0"/>
    <n v="0"/>
    <n v="0"/>
    <n v="0"/>
    <n v="0"/>
    <n v="0"/>
    <n v="0"/>
    <n v="0"/>
    <n v="0"/>
    <n v="0"/>
    <n v="0"/>
    <n v="0"/>
    <n v="526000"/>
    <s v="Aprobado con notificación"/>
    <s v="Emitido"/>
    <x v="1"/>
    <x v="1"/>
    <s v="FEJ 2419"/>
  </r>
  <r>
    <s v="Factura electrónica"/>
    <x v="2"/>
    <s v="FEJ"/>
    <s v="COP"/>
    <s v="2"/>
    <s v="ZZZ"/>
    <s v="21-10-2025"/>
    <s v="21-10-2025 11:51:56"/>
    <s v="900542303"/>
    <s v="JUAN CARLOS MORON APARICIO JCM  S.A.S"/>
    <s v="800021308"/>
    <s v="DRUMMOND LTD"/>
    <n v="15639343.880000001"/>
    <n v="0"/>
    <n v="0"/>
    <n v="0"/>
    <n v="0"/>
    <n v="0"/>
    <n v="0"/>
    <n v="0"/>
    <n v="0"/>
    <n v="0"/>
    <n v="0"/>
    <n v="0"/>
    <n v="0"/>
    <n v="0"/>
    <n v="0"/>
    <n v="0"/>
    <n v="97951682"/>
    <s v="Aprobado con notificación"/>
    <s v="Emitido"/>
    <x v="2"/>
    <x v="2"/>
    <s v="FEJ 2418"/>
  </r>
  <r>
    <s v="Factura electrónica"/>
    <x v="3"/>
    <s v="FEJ"/>
    <s v="COP"/>
    <s v="2"/>
    <s v="ZZZ"/>
    <s v="20-10-2025"/>
    <s v="20-10-2025 15:02:12"/>
    <s v="900542303"/>
    <s v="JUAN CARLOS MORON APARICIO JCM  S.A.S"/>
    <s v="800021308"/>
    <s v="DRUMMOND LTD"/>
    <n v="0"/>
    <n v="0"/>
    <n v="0"/>
    <n v="0"/>
    <n v="0"/>
    <n v="0"/>
    <n v="0"/>
    <n v="0"/>
    <n v="0"/>
    <n v="0"/>
    <n v="0"/>
    <n v="0"/>
    <n v="0"/>
    <n v="0"/>
    <n v="0"/>
    <n v="0"/>
    <n v="2638622"/>
    <s v="Aprobado con notificación"/>
    <s v="Emitido"/>
    <x v="1"/>
    <x v="3"/>
    <s v="FEJ 2417"/>
  </r>
  <r>
    <s v="Factura electrónica"/>
    <x v="4"/>
    <s v="FEJ"/>
    <s v="COP"/>
    <s v="2"/>
    <s v="ZZZ"/>
    <s v="20-10-2025"/>
    <s v="20-10-2025 14:49:11"/>
    <s v="900542303"/>
    <s v="JUAN CARLOS MORON APARICIO JCM  S.A.S"/>
    <s v="800021308"/>
    <s v="DRUMMOND LTD"/>
    <n v="3748650.75"/>
    <n v="0"/>
    <n v="0"/>
    <n v="0"/>
    <n v="0"/>
    <n v="0"/>
    <n v="0"/>
    <n v="0"/>
    <n v="0"/>
    <n v="0"/>
    <n v="0"/>
    <n v="0"/>
    <n v="0"/>
    <n v="0"/>
    <n v="0"/>
    <n v="0"/>
    <n v="23478392"/>
    <s v="Aprobado con notificación"/>
    <s v="Emitido"/>
    <x v="3"/>
    <x v="4"/>
    <s v="FEJ 2416"/>
  </r>
  <r>
    <s v="Factura electrónica"/>
    <x v="5"/>
    <s v="FEJ"/>
    <s v="COP"/>
    <s v="2"/>
    <s v="ZZZ"/>
    <s v="20-10-2025"/>
    <s v="20-10-2025 14:40:45"/>
    <s v="900542303"/>
    <s v="JUAN CARLOS MORON APARICIO JCM  S.A.S"/>
    <s v="800021308"/>
    <s v="DRUMMOND LTD"/>
    <n v="11245953.25"/>
    <n v="0"/>
    <n v="0"/>
    <n v="0"/>
    <n v="0"/>
    <n v="0"/>
    <n v="0"/>
    <n v="0"/>
    <n v="0"/>
    <n v="0"/>
    <n v="0"/>
    <n v="0"/>
    <n v="0"/>
    <n v="0"/>
    <n v="0"/>
    <n v="0"/>
    <n v="70435177"/>
    <s v="Aprobado con notificación"/>
    <s v="Emitido"/>
    <x v="4"/>
    <x v="5"/>
    <s v="FEJ 2415"/>
  </r>
  <r>
    <s v="Factura electrónica"/>
    <x v="6"/>
    <s v="FEJ"/>
    <s v="COP"/>
    <s v="2"/>
    <s v="ZZZ"/>
    <s v="15-09-2025"/>
    <s v="15-09-2025 10:14:32"/>
    <s v="900542303"/>
    <s v="JUAN CARLOS MORON APARICIO JCM  S.A.S"/>
    <s v="900457695"/>
    <s v="COSECHARTE SAS"/>
    <n v="714081"/>
    <n v="0"/>
    <n v="0"/>
    <n v="0"/>
    <n v="0"/>
    <n v="0"/>
    <n v="0"/>
    <n v="0"/>
    <n v="0"/>
    <n v="0"/>
    <n v="0"/>
    <n v="0"/>
    <n v="0"/>
    <n v="0"/>
    <n v="0"/>
    <n v="0"/>
    <n v="4472400"/>
    <s v="Aprobado con notificación"/>
    <s v="Emitido"/>
    <x v="5"/>
    <x v="6"/>
    <s v="FEJ 2373"/>
  </r>
  <r>
    <s v="Factura electrónica"/>
    <x v="7"/>
    <s v="FEJ"/>
    <s v="COP"/>
    <s v="2"/>
    <s v="ZZZ"/>
    <s v="16-10-2025"/>
    <s v="16-10-2025 11:57:44"/>
    <s v="900542303"/>
    <s v="JUAN CARLOS MORON APARICIO JCM  S.A.S"/>
    <s v="800021308"/>
    <s v="DRUMMOND LTD"/>
    <n v="3194101.95"/>
    <n v="0"/>
    <n v="0"/>
    <n v="0"/>
    <n v="0"/>
    <n v="0"/>
    <n v="0"/>
    <n v="0"/>
    <n v="0"/>
    <n v="0"/>
    <n v="0"/>
    <n v="0"/>
    <n v="0"/>
    <n v="0"/>
    <n v="0"/>
    <n v="0"/>
    <n v="20005167"/>
    <s v="Aprobado con notificación"/>
    <s v="Emitido"/>
    <x v="6"/>
    <x v="7"/>
    <s v="FEJ 2414"/>
  </r>
  <r>
    <s v="Factura electrónica"/>
    <x v="8"/>
    <s v="FEJ"/>
    <s v="COP"/>
    <s v="2"/>
    <s v="ZZZ"/>
    <s v="16-10-2025"/>
    <s v="16-10-2025 10:29:29"/>
    <s v="900542303"/>
    <s v="JUAN CARLOS MORON APARICIO JCM  S.A.S"/>
    <s v="900457695"/>
    <s v="COSECHARTE SAS"/>
    <n v="714081"/>
    <n v="0"/>
    <n v="0"/>
    <n v="0"/>
    <n v="0"/>
    <n v="0"/>
    <n v="0"/>
    <n v="0"/>
    <n v="0"/>
    <n v="0"/>
    <n v="0"/>
    <n v="0"/>
    <n v="0"/>
    <n v="0"/>
    <n v="0"/>
    <n v="0"/>
    <n v="4472400"/>
    <s v="Aprobado con notificación"/>
    <s v="Emitido"/>
    <x v="5"/>
    <x v="6"/>
    <s v="FEJ 2413"/>
  </r>
  <r>
    <s v="Factura electrónica"/>
    <x v="9"/>
    <s v="FEJ"/>
    <s v="COP"/>
    <s v="2"/>
    <s v="ZZZ"/>
    <s v="16-10-2025"/>
    <s v="16-10-2025 10:24:46"/>
    <s v="900542303"/>
    <s v="JUAN CARLOS MORON APARICIO JCM  S.A.S"/>
    <s v="890929877"/>
    <s v="NEWREST SERVICES COLOMBIA S.A."/>
    <n v="1650137"/>
    <n v="0"/>
    <n v="0"/>
    <n v="0"/>
    <n v="0"/>
    <n v="0"/>
    <n v="0"/>
    <n v="0"/>
    <n v="0"/>
    <n v="0"/>
    <n v="0"/>
    <n v="0"/>
    <n v="0"/>
    <n v="0"/>
    <n v="0"/>
    <n v="0"/>
    <n v="10335069"/>
    <s v="Aprobado con notificación"/>
    <s v="Emitido"/>
    <x v="7"/>
    <x v="8"/>
    <s v="FEJ 2412"/>
  </r>
  <r>
    <s v="Factura electrónica"/>
    <x v="10"/>
    <s v="FEJ"/>
    <s v="COP"/>
    <s v="2"/>
    <s v="ZZZ"/>
    <s v="14-10-2025"/>
    <s v="14-10-2025 15:41:25"/>
    <s v="900542303"/>
    <s v="JUAN CARLOS MORON APARICIO JCM  S.A.S"/>
    <s v="800021308"/>
    <s v="DRUMMOND LTD"/>
    <n v="0"/>
    <n v="0"/>
    <n v="0"/>
    <n v="0"/>
    <n v="0"/>
    <n v="0"/>
    <n v="0"/>
    <n v="0"/>
    <n v="0"/>
    <n v="0"/>
    <n v="0"/>
    <n v="0"/>
    <n v="0"/>
    <n v="0"/>
    <n v="0"/>
    <n v="0"/>
    <n v="12644583"/>
    <s v="Aprobado con notificación"/>
    <s v="Emitido"/>
    <x v="1"/>
    <x v="9"/>
    <s v="FEJ 2411"/>
  </r>
  <r>
    <s v="Factura electrónica"/>
    <x v="11"/>
    <s v="FEJ"/>
    <s v="COP"/>
    <s v="2"/>
    <s v="ZZZ"/>
    <s v="14-10-2025"/>
    <s v="14-10-2025 15:34:13"/>
    <s v="900542303"/>
    <s v="JUAN CARLOS MORON APARICIO JCM  S.A.S"/>
    <s v="800021308"/>
    <s v="DRUMMOND LTD"/>
    <n v="0"/>
    <n v="0"/>
    <n v="0"/>
    <n v="0"/>
    <n v="0"/>
    <n v="0"/>
    <n v="0"/>
    <n v="0"/>
    <n v="0"/>
    <n v="0"/>
    <n v="0"/>
    <n v="0"/>
    <n v="0"/>
    <n v="0"/>
    <n v="0"/>
    <n v="0"/>
    <n v="12644583"/>
    <s v="Aprobado con notificación"/>
    <s v="Emitido"/>
    <x v="1"/>
    <x v="9"/>
    <s v="FEJ 2410"/>
  </r>
  <r>
    <s v="Factura electrónica"/>
    <x v="12"/>
    <s v="FEJ"/>
    <s v="COP"/>
    <s v="2"/>
    <s v="ZZZ"/>
    <s v="14-10-2025"/>
    <s v="14-10-2025 15:23:33"/>
    <s v="900542303"/>
    <s v="JUAN CARLOS MORON APARICIO JCM  S.A.S"/>
    <s v="800021308"/>
    <s v="DRUMMOND LTD"/>
    <n v="0"/>
    <n v="0"/>
    <n v="0"/>
    <n v="0"/>
    <n v="0"/>
    <n v="0"/>
    <n v="0"/>
    <n v="0"/>
    <n v="0"/>
    <n v="0"/>
    <n v="0"/>
    <n v="0"/>
    <n v="0"/>
    <n v="0"/>
    <n v="0"/>
    <n v="0"/>
    <n v="55247442"/>
    <s v="Aprobado con notificación"/>
    <s v="Emitido"/>
    <x v="1"/>
    <x v="10"/>
    <s v="FEJ 2409"/>
  </r>
  <r>
    <s v="Factura electrónica"/>
    <x v="13"/>
    <s v="FEJ"/>
    <s v="COP"/>
    <s v="2"/>
    <s v="ZZZ"/>
    <s v="14-10-2025"/>
    <s v="14-10-2025 15:17:40"/>
    <s v="900542303"/>
    <s v="JUAN CARLOS MORON APARICIO JCM  S.A.S"/>
    <s v="800021308"/>
    <s v="DRUMMOND LTD"/>
    <n v="2920614.86"/>
    <n v="0"/>
    <n v="0"/>
    <n v="0"/>
    <n v="0"/>
    <n v="0"/>
    <n v="0"/>
    <n v="0"/>
    <n v="0"/>
    <n v="0"/>
    <n v="0"/>
    <n v="0"/>
    <n v="0"/>
    <n v="0"/>
    <n v="0"/>
    <n v="0"/>
    <n v="18292275"/>
    <s v="Aprobado con notificación"/>
    <s v="Emitido"/>
    <x v="8"/>
    <x v="11"/>
    <s v="FEJ 2408"/>
  </r>
  <r>
    <s v="Factura electrónica"/>
    <x v="14"/>
    <s v="FEJ"/>
    <s v="COP"/>
    <s v="2"/>
    <s v="ZZZ"/>
    <s v="14-10-2025"/>
    <s v="14-10-2025 15:13:27"/>
    <s v="900542303"/>
    <s v="JUAN CARLOS MORON APARICIO JCM  S.A.S"/>
    <s v="800021308"/>
    <s v="DRUMMOND LTD"/>
    <n v="8761845.5600000005"/>
    <n v="0"/>
    <n v="0"/>
    <n v="0"/>
    <n v="0"/>
    <n v="0"/>
    <n v="0"/>
    <n v="0"/>
    <n v="0"/>
    <n v="0"/>
    <n v="0"/>
    <n v="0"/>
    <n v="0"/>
    <n v="0"/>
    <n v="0"/>
    <n v="0"/>
    <n v="54876826"/>
    <s v="Aprobado con notificación"/>
    <s v="Emitido"/>
    <x v="9"/>
    <x v="12"/>
    <s v="FEJ 2407"/>
  </r>
  <r>
    <s v="Factura electrónica"/>
    <x v="15"/>
    <s v="FEJ"/>
    <s v="COP"/>
    <s v="2"/>
    <s v="ZZZ"/>
    <s v="14-10-2025"/>
    <s v="14-10-2025 15:09:15"/>
    <s v="900542303"/>
    <s v="JUAN CARLOS MORON APARICIO JCM  S.A.S"/>
    <s v="800021308"/>
    <s v="DRUMMOND LTD"/>
    <n v="11682462.42"/>
    <n v="0"/>
    <n v="0"/>
    <n v="0"/>
    <n v="0"/>
    <n v="0"/>
    <n v="0"/>
    <n v="0"/>
    <n v="0"/>
    <n v="0"/>
    <n v="0"/>
    <n v="0"/>
    <n v="0"/>
    <n v="0"/>
    <n v="0"/>
    <n v="0"/>
    <n v="73169103"/>
    <s v="Aprobado con notificación"/>
    <s v="Emitido"/>
    <x v="10"/>
    <x v="13"/>
    <s v="FEJ 2406"/>
  </r>
  <r>
    <s v="Factura electrónica"/>
    <x v="16"/>
    <s v="FEJ"/>
    <s v="COP"/>
    <s v="2"/>
    <s v="ZZZ"/>
    <s v="14-10-2025"/>
    <s v="14-10-2025 15:03:44"/>
    <s v="900542303"/>
    <s v="JUAN CARLOS MORON APARICIO JCM  S.A.S"/>
    <s v="800021308"/>
    <s v="DRUMMOND LTD"/>
    <n v="0"/>
    <n v="0"/>
    <n v="0"/>
    <n v="0"/>
    <n v="0"/>
    <n v="0"/>
    <n v="0"/>
    <n v="0"/>
    <n v="0"/>
    <n v="0"/>
    <n v="0"/>
    <n v="0"/>
    <n v="0"/>
    <n v="0"/>
    <n v="0"/>
    <n v="0"/>
    <n v="61386046"/>
    <s v="Aprobado con notificación"/>
    <s v="Emitido"/>
    <x v="1"/>
    <x v="14"/>
    <s v="FEJ 2405"/>
  </r>
  <r>
    <s v="Factura electrónica"/>
    <x v="17"/>
    <s v="FEJ"/>
    <s v="COP"/>
    <s v="2"/>
    <s v="ZZZ"/>
    <s v="14-10-2025"/>
    <s v="14-10-2025 14:55:39"/>
    <s v="900542303"/>
    <s v="JUAN CARLOS MORON APARICIO JCM  S.A.S"/>
    <s v="800021308"/>
    <s v="DRUMMOND LTD"/>
    <n v="0"/>
    <n v="0"/>
    <n v="0"/>
    <n v="0"/>
    <n v="0"/>
    <n v="0"/>
    <n v="0"/>
    <n v="0"/>
    <n v="0"/>
    <n v="0"/>
    <n v="0"/>
    <n v="0"/>
    <n v="0"/>
    <n v="0"/>
    <n v="0"/>
    <n v="0"/>
    <n v="54790261"/>
    <s v="Aprobado con notificación"/>
    <s v="Emitido"/>
    <x v="1"/>
    <x v="15"/>
    <s v="FEJ 2404"/>
  </r>
  <r>
    <s v="Factura electrónica"/>
    <x v="18"/>
    <s v="FEJ"/>
    <s v="COP"/>
    <s v="2"/>
    <s v="ZZZ"/>
    <s v="14-10-2025"/>
    <s v="14-10-2025 14:47:45"/>
    <s v="900542303"/>
    <s v="JUAN CARLOS MORON APARICIO JCM  S.A.S"/>
    <s v="800021308"/>
    <s v="DRUMMOND LTD"/>
    <n v="15598863.5"/>
    <n v="0"/>
    <n v="0"/>
    <n v="0"/>
    <n v="0"/>
    <n v="0"/>
    <n v="0"/>
    <n v="0"/>
    <n v="0"/>
    <n v="0"/>
    <n v="0"/>
    <n v="0"/>
    <n v="0"/>
    <n v="0"/>
    <n v="0"/>
    <n v="0"/>
    <n v="97698145"/>
    <s v="Aprobado con notificación"/>
    <s v="Emitido"/>
    <x v="11"/>
    <x v="16"/>
    <s v="FEJ 2403"/>
  </r>
  <r>
    <s v="Factura electrónica"/>
    <x v="19"/>
    <s v="FEJ"/>
    <s v="COP"/>
    <s v="2"/>
    <s v="ZZZ"/>
    <s v="10-10-2025"/>
    <s v="10-10-2025 14:34:29"/>
    <s v="900542303"/>
    <s v="JUAN CARLOS MORON APARICIO JCM  S.A.S"/>
    <s v="800021308"/>
    <s v="DRUMMOND LTD"/>
    <n v="0"/>
    <n v="0"/>
    <n v="0"/>
    <n v="0"/>
    <n v="0"/>
    <n v="0"/>
    <n v="0"/>
    <n v="0"/>
    <n v="0"/>
    <n v="0"/>
    <n v="0"/>
    <n v="0"/>
    <n v="0"/>
    <n v="0"/>
    <n v="0"/>
    <n v="0"/>
    <n v="1745133"/>
    <s v="Aprobado con notificación"/>
    <s v="Emitido"/>
    <x v="1"/>
    <x v="17"/>
    <s v="FEJ 2402"/>
  </r>
  <r>
    <s v="Factura electrónica"/>
    <x v="20"/>
    <s v="FEJ"/>
    <s v="COP"/>
    <s v="2"/>
    <s v="ZZZ"/>
    <s v="10-10-2025"/>
    <s v="10-10-2025 14:26:40"/>
    <s v="900542303"/>
    <s v="JUAN CARLOS MORON APARICIO JCM  S.A.S"/>
    <s v="800021308"/>
    <s v="DRUMMOND LTD"/>
    <n v="3951501.14"/>
    <n v="0"/>
    <n v="0"/>
    <n v="0"/>
    <n v="0"/>
    <n v="0"/>
    <n v="0"/>
    <n v="0"/>
    <n v="0"/>
    <n v="0"/>
    <n v="0"/>
    <n v="0"/>
    <n v="0"/>
    <n v="0"/>
    <n v="0"/>
    <n v="0"/>
    <n v="24748875"/>
    <s v="Aprobado con notificación"/>
    <s v="Emitido"/>
    <x v="12"/>
    <x v="18"/>
    <s v="FEJ 2401"/>
  </r>
  <r>
    <s v="Factura electrónica"/>
    <x v="21"/>
    <s v="FEJ"/>
    <s v="COP"/>
    <s v="2"/>
    <s v="ZZZ"/>
    <s v="10-10-2025"/>
    <s v="10-10-2025 14:20:16"/>
    <s v="900542303"/>
    <s v="JUAN CARLOS MORON APARICIO JCM  S.A.S"/>
    <s v="800021308"/>
    <s v="DRUMMOND LTD"/>
    <n v="3951501.14"/>
    <n v="0"/>
    <n v="0"/>
    <n v="0"/>
    <n v="0"/>
    <n v="0"/>
    <n v="0"/>
    <n v="0"/>
    <n v="0"/>
    <n v="0"/>
    <n v="0"/>
    <n v="0"/>
    <n v="0"/>
    <n v="0"/>
    <n v="0"/>
    <n v="0"/>
    <n v="24748875"/>
    <s v="Aprobado con notificación"/>
    <s v="Emitido"/>
    <x v="12"/>
    <x v="18"/>
    <s v="FEJ 2400"/>
  </r>
  <r>
    <s v="Factura electrónica"/>
    <x v="22"/>
    <s v="FEJ"/>
    <s v="COP"/>
    <s v="2"/>
    <s v="ZZZ"/>
    <s v="10-10-2025"/>
    <s v="10-10-2025 14:12:52"/>
    <s v="900542303"/>
    <s v="JUAN CARLOS MORON APARICIO JCM  S.A.S"/>
    <s v="800021308"/>
    <s v="DRUMMOND LTD"/>
    <n v="5445005.5999999996"/>
    <n v="0"/>
    <n v="0"/>
    <n v="0"/>
    <n v="0"/>
    <n v="0"/>
    <n v="0"/>
    <n v="0"/>
    <n v="0"/>
    <n v="0"/>
    <n v="0"/>
    <n v="0"/>
    <n v="0"/>
    <n v="0"/>
    <n v="0"/>
    <n v="0"/>
    <n v="34102934"/>
    <s v="Aprobado con notificación"/>
    <s v="Emitido"/>
    <x v="13"/>
    <x v="19"/>
    <s v="FEJ 2399"/>
  </r>
  <r>
    <s v="Factura electrónica"/>
    <x v="23"/>
    <s v="FEJ"/>
    <s v="COP"/>
    <s v="2"/>
    <s v="ZZZ"/>
    <s v="10-10-2025"/>
    <s v="10-10-2025 14:08:30"/>
    <s v="900542303"/>
    <s v="JUAN CARLOS MORON APARICIO JCM  S.A.S"/>
    <s v="800021308"/>
    <s v="DRUMMOND LTD"/>
    <n v="5445005.5999999996"/>
    <n v="0"/>
    <n v="0"/>
    <n v="0"/>
    <n v="0"/>
    <n v="0"/>
    <n v="0"/>
    <n v="0"/>
    <n v="0"/>
    <n v="0"/>
    <n v="0"/>
    <n v="0"/>
    <n v="0"/>
    <n v="0"/>
    <n v="0"/>
    <n v="0"/>
    <n v="34102934"/>
    <s v="Aprobado con notificación"/>
    <s v="Emitido"/>
    <x v="13"/>
    <x v="19"/>
    <s v="FEJ 2398"/>
  </r>
  <r>
    <s v="Factura electrónica"/>
    <x v="24"/>
    <s v="FEJ"/>
    <s v="COP"/>
    <s v="2"/>
    <s v="ZZZ"/>
    <s v="10-10-2025"/>
    <s v="10-10-2025 14:03:45"/>
    <s v="900542303"/>
    <s v="JUAN CARLOS MORON APARICIO JCM  S.A.S"/>
    <s v="800021308"/>
    <s v="DRUMMOND LTD"/>
    <n v="7260008.7999999998"/>
    <n v="0"/>
    <n v="0"/>
    <n v="0"/>
    <n v="0"/>
    <n v="0"/>
    <n v="0"/>
    <n v="0"/>
    <n v="0"/>
    <n v="0"/>
    <n v="0"/>
    <n v="0"/>
    <n v="0"/>
    <n v="0"/>
    <n v="0"/>
    <n v="0"/>
    <n v="45470580"/>
    <s v="Aprobado con notificación"/>
    <s v="Emitido"/>
    <x v="14"/>
    <x v="20"/>
    <s v="FEJ 2397"/>
  </r>
  <r>
    <s v="Factura electrónica"/>
    <x v="25"/>
    <s v="FEJ"/>
    <s v="COP"/>
    <s v="2"/>
    <s v="ZZZ"/>
    <s v="10-10-2025"/>
    <s v="10-10-2025 13:56:09"/>
    <s v="900542303"/>
    <s v="JUAN CARLOS MORON APARICIO JCM  S.A.S"/>
    <s v="800021308"/>
    <s v="DRUMMOND LTD"/>
    <n v="3762964.95"/>
    <n v="0"/>
    <n v="0"/>
    <n v="0"/>
    <n v="0"/>
    <n v="0"/>
    <n v="0"/>
    <n v="0"/>
    <n v="0"/>
    <n v="0"/>
    <n v="0"/>
    <n v="0"/>
    <n v="0"/>
    <n v="0"/>
    <n v="0"/>
    <n v="0"/>
    <n v="23568044"/>
    <s v="Aprobado con notificación"/>
    <s v="Emitido"/>
    <x v="15"/>
    <x v="21"/>
    <s v="FEJ 2396"/>
  </r>
  <r>
    <s v="Factura electrónica"/>
    <x v="26"/>
    <s v="FEJ"/>
    <s v="COP"/>
    <s v="2"/>
    <s v="ZZZ"/>
    <s v="10-10-2025"/>
    <s v="10-10-2025 13:50:39"/>
    <s v="900542303"/>
    <s v="JUAN CARLOS MORON APARICIO JCM  S.A.S"/>
    <s v="800021308"/>
    <s v="DRUMMOND LTD"/>
    <n v="11288894.85"/>
    <n v="0"/>
    <n v="0"/>
    <n v="0"/>
    <n v="0"/>
    <n v="0"/>
    <n v="0"/>
    <n v="0"/>
    <n v="0"/>
    <n v="0"/>
    <n v="0"/>
    <n v="0"/>
    <n v="0"/>
    <n v="0"/>
    <n v="0"/>
    <n v="0"/>
    <n v="70704132"/>
    <s v="Aprobado con notificación"/>
    <s v="Emitido"/>
    <x v="16"/>
    <x v="22"/>
    <s v="FEJ 2395"/>
  </r>
  <r>
    <s v="Factura electrónica"/>
    <x v="27"/>
    <s v="FEJ"/>
    <s v="COP"/>
    <s v="2"/>
    <s v="ZZZ"/>
    <s v="10-10-2025"/>
    <s v="10-10-2025 13:42:24"/>
    <s v="900542303"/>
    <s v="JUAN CARLOS MORON APARICIO JCM  S.A.S"/>
    <s v="800021308"/>
    <s v="DRUMMOND LTD"/>
    <n v="12286551"/>
    <n v="0"/>
    <n v="0"/>
    <n v="0"/>
    <n v="0"/>
    <n v="0"/>
    <n v="0"/>
    <n v="0"/>
    <n v="0"/>
    <n v="0"/>
    <n v="0"/>
    <n v="0"/>
    <n v="0"/>
    <n v="0"/>
    <n v="0"/>
    <n v="0"/>
    <n v="76952607"/>
    <s v="Aprobado con notificación"/>
    <s v="Emitido"/>
    <x v="17"/>
    <x v="23"/>
    <s v="FEJ 2394"/>
  </r>
  <r>
    <s v="Factura electrónica"/>
    <x v="28"/>
    <s v="FEJ"/>
    <s v="COP"/>
    <s v="2"/>
    <s v="ZZZ"/>
    <s v="10-10-2025"/>
    <s v="10-10-2025 13:34:49"/>
    <s v="900542303"/>
    <s v="JUAN CARLOS MORON APARICIO JCM  S.A.S"/>
    <s v="800021308"/>
    <s v="DRUMMOND LTD"/>
    <n v="12576161.68"/>
    <n v="0"/>
    <n v="0"/>
    <n v="0"/>
    <n v="0"/>
    <n v="0"/>
    <n v="0"/>
    <n v="0"/>
    <n v="0"/>
    <n v="0"/>
    <n v="0"/>
    <n v="0"/>
    <n v="0"/>
    <n v="0"/>
    <n v="0"/>
    <n v="0"/>
    <n v="78766489"/>
    <s v="Aprobado con notificación"/>
    <s v="Emitido"/>
    <x v="18"/>
    <x v="24"/>
    <s v="FEJ 2393"/>
  </r>
  <r>
    <s v="Factura electrónica"/>
    <x v="29"/>
    <s v="FEJ"/>
    <s v="COP"/>
    <s v="2"/>
    <s v="ZZZ"/>
    <s v="10-10-2025"/>
    <s v="10-10-2025 13:28:52"/>
    <s v="900542303"/>
    <s v="JUAN CARLOS MORON APARICIO JCM  S.A.S"/>
    <s v="800021308"/>
    <s v="DRUMMOND LTD"/>
    <n v="14500515.449999999"/>
    <n v="0"/>
    <n v="0"/>
    <n v="0"/>
    <n v="0"/>
    <n v="0"/>
    <n v="0"/>
    <n v="0"/>
    <n v="0"/>
    <n v="0"/>
    <n v="0"/>
    <n v="0"/>
    <n v="0"/>
    <n v="0"/>
    <n v="0"/>
    <n v="0"/>
    <n v="90819018"/>
    <s v="Aprobado con notificación"/>
    <s v="Emitido"/>
    <x v="19"/>
    <x v="25"/>
    <s v="FEJ 2392"/>
  </r>
  <r>
    <s v="Factura electrónica"/>
    <x v="30"/>
    <s v="FEJ"/>
    <s v="COP"/>
    <s v="2"/>
    <s v="ZZZ"/>
    <s v="10-10-2025"/>
    <s v="10-10-2025 12:02:34"/>
    <s v="900542303"/>
    <s v="JUAN CARLOS MORON APARICIO JCM  S.A.S"/>
    <s v="800021308"/>
    <s v="DRUMMOND LTD"/>
    <n v="21896330.649999999"/>
    <n v="0"/>
    <n v="0"/>
    <n v="0"/>
    <n v="0"/>
    <n v="0"/>
    <n v="0"/>
    <n v="0"/>
    <n v="0"/>
    <n v="0"/>
    <n v="0"/>
    <n v="0"/>
    <n v="0"/>
    <n v="0"/>
    <n v="0"/>
    <n v="0"/>
    <n v="137140178"/>
    <s v="Aprobado con notificación"/>
    <s v="Emitido"/>
    <x v="20"/>
    <x v="26"/>
    <s v="FEJ 2391"/>
  </r>
  <r>
    <s v="Factura electrónica"/>
    <x v="31"/>
    <s v="FEJ"/>
    <s v="COP"/>
    <s v="2"/>
    <s v="ZZZ"/>
    <s v="10-10-2025"/>
    <s v="10-10-2025 10:27:04"/>
    <s v="900542303"/>
    <s v="JUAN CARLOS MORON APARICIO JCM  S.A.S"/>
    <s v="800021308"/>
    <s v="DRUMMOND LTD"/>
    <n v="0"/>
    <n v="0"/>
    <n v="0"/>
    <n v="0"/>
    <n v="0"/>
    <n v="0"/>
    <n v="0"/>
    <n v="0"/>
    <n v="0"/>
    <n v="0"/>
    <n v="0"/>
    <n v="0"/>
    <n v="0"/>
    <n v="0"/>
    <n v="0"/>
    <n v="0"/>
    <n v="4200000"/>
    <s v="Aprobado con notificación"/>
    <s v="Emitido"/>
    <x v="1"/>
    <x v="27"/>
    <s v="FEJ 2390"/>
  </r>
  <r>
    <s v="Factura electrónica"/>
    <x v="32"/>
    <s v="FEJ"/>
    <s v="COP"/>
    <s v="2"/>
    <s v="ZZZ"/>
    <s v="10-10-2025"/>
    <s v="10-10-2025 10:18:15"/>
    <s v="900542303"/>
    <s v="JUAN CARLOS MORON APARICIO JCM  S.A.S"/>
    <s v="800021308"/>
    <s v="DRUMMOND LTD"/>
    <n v="0"/>
    <n v="0"/>
    <n v="0"/>
    <n v="0"/>
    <n v="0"/>
    <n v="0"/>
    <n v="0"/>
    <n v="0"/>
    <n v="0"/>
    <n v="0"/>
    <n v="0"/>
    <n v="0"/>
    <n v="0"/>
    <n v="0"/>
    <n v="0"/>
    <n v="0"/>
    <n v="7230837"/>
    <s v="Aprobado con notificación"/>
    <s v="Emitido"/>
    <x v="1"/>
    <x v="28"/>
    <s v="FEJ 2389"/>
  </r>
  <r>
    <s v="Factura electrónica"/>
    <x v="33"/>
    <s v="FEJ"/>
    <s v="COP"/>
    <s v="2"/>
    <s v="ZZZ"/>
    <s v="10-10-2025"/>
    <s v="10-10-2025 10:12:47"/>
    <s v="900542303"/>
    <s v="JUAN CARLOS MORON APARICIO JCM  S.A.S"/>
    <s v="800021308"/>
    <s v="DRUMMOND LTD"/>
    <n v="0"/>
    <n v="0"/>
    <n v="0"/>
    <n v="0"/>
    <n v="0"/>
    <n v="0"/>
    <n v="0"/>
    <n v="0"/>
    <n v="0"/>
    <n v="0"/>
    <n v="0"/>
    <n v="0"/>
    <n v="0"/>
    <n v="0"/>
    <n v="0"/>
    <n v="0"/>
    <n v="1745134"/>
    <s v="Aprobado con notificación"/>
    <s v="Emitido"/>
    <x v="1"/>
    <x v="29"/>
    <s v="FEJ 2388"/>
  </r>
  <r>
    <s v="Factura electrónica"/>
    <x v="34"/>
    <s v="FEJ"/>
    <s v="COP"/>
    <s v="2"/>
    <s v="ZZZ"/>
    <s v="07-10-2025"/>
    <s v="07-10-2025 15:56:04"/>
    <s v="900542303"/>
    <s v="JUAN CARLOS MORON APARICIO JCM  S.A.S"/>
    <s v="800021308"/>
    <s v="DRUMMOND LTD"/>
    <n v="0"/>
    <n v="0"/>
    <n v="0"/>
    <n v="0"/>
    <n v="0"/>
    <n v="0"/>
    <n v="0"/>
    <n v="0"/>
    <n v="0"/>
    <n v="0"/>
    <n v="0"/>
    <n v="0"/>
    <n v="0"/>
    <n v="0"/>
    <n v="0"/>
    <n v="0"/>
    <n v="37630217"/>
    <s v="Aprobado con notificación"/>
    <s v="Emitido"/>
    <x v="1"/>
    <x v="30"/>
    <s v="FEJ 2387"/>
  </r>
  <r>
    <s v="Factura electrónica"/>
    <x v="35"/>
    <s v="FEJ"/>
    <s v="COP"/>
    <s v="2"/>
    <s v="ZZZ"/>
    <s v="07-10-2025"/>
    <s v="07-10-2025 15:32:10"/>
    <s v="900542303"/>
    <s v="JUAN CARLOS MORON APARICIO JCM  S.A.S"/>
    <s v="800021308"/>
    <s v="DRUMMOND LTD"/>
    <n v="0"/>
    <n v="0"/>
    <n v="0"/>
    <n v="0"/>
    <n v="0"/>
    <n v="0"/>
    <n v="0"/>
    <n v="0"/>
    <n v="0"/>
    <n v="0"/>
    <n v="0"/>
    <n v="0"/>
    <n v="0"/>
    <n v="0"/>
    <n v="0"/>
    <n v="0"/>
    <n v="37630217"/>
    <s v="Aprobado con notificación"/>
    <s v="Emitido"/>
    <x v="1"/>
    <x v="30"/>
    <s v="FEJ 2386"/>
  </r>
  <r>
    <s v="Factura electrónica"/>
    <x v="36"/>
    <s v="FEJ"/>
    <s v="COP"/>
    <s v="2"/>
    <s v="ZZZ"/>
    <s v="19-09-2025"/>
    <s v="19-09-2025 11:17:04"/>
    <s v="900542303"/>
    <s v="JUAN CARLOS MORON APARICIO JCM  S.A.S"/>
    <s v="800021308"/>
    <s v="DRUMMOND LTD"/>
    <n v="5445005.5999999996"/>
    <n v="0"/>
    <n v="0"/>
    <n v="0"/>
    <n v="0"/>
    <n v="0"/>
    <n v="0"/>
    <n v="0"/>
    <n v="0"/>
    <n v="0"/>
    <n v="0"/>
    <n v="0"/>
    <n v="0"/>
    <n v="0"/>
    <n v="0"/>
    <n v="0"/>
    <n v="34102934"/>
    <s v="Aprobado con notificación"/>
    <s v="Emitido"/>
    <x v="13"/>
    <x v="19"/>
    <s v="FEJ 2383"/>
  </r>
  <r>
    <s v="Factura electrónica"/>
    <x v="37"/>
    <s v="FEJ"/>
    <s v="COP"/>
    <s v="2"/>
    <s v="ZZZ"/>
    <s v="01-09-2025"/>
    <s v="01-09-2025 15:15:18"/>
    <s v="900542303"/>
    <s v="JUAN CARLOS MORON APARICIO JCM  S.A.S"/>
    <s v="800021308"/>
    <s v="DRUMMOND LTD"/>
    <n v="0"/>
    <n v="0"/>
    <n v="0"/>
    <n v="0"/>
    <n v="0"/>
    <n v="0"/>
    <n v="0"/>
    <n v="0"/>
    <n v="0"/>
    <n v="0"/>
    <n v="0"/>
    <n v="0"/>
    <n v="0"/>
    <n v="0"/>
    <n v="0"/>
    <n v="0"/>
    <n v="6066018"/>
    <s v="Aprobado con notificación"/>
    <s v="Emitido"/>
    <x v="1"/>
    <x v="31"/>
    <s v="FEJ 2343"/>
  </r>
  <r>
    <s v="Factura electrónica"/>
    <x v="38"/>
    <s v="FEJ"/>
    <s v="COP"/>
    <s v="2"/>
    <s v="ZZZ"/>
    <s v="01-09-2025"/>
    <s v="01-09-2025 14:57:36"/>
    <s v="900542303"/>
    <s v="JUAN CARLOS MORON APARICIO JCM  S.A.S"/>
    <s v="800021308"/>
    <s v="DRUMMOND LTD"/>
    <n v="0"/>
    <n v="0"/>
    <n v="0"/>
    <n v="0"/>
    <n v="0"/>
    <n v="0"/>
    <n v="0"/>
    <n v="0"/>
    <n v="0"/>
    <n v="0"/>
    <n v="0"/>
    <n v="0"/>
    <n v="0"/>
    <n v="0"/>
    <n v="0"/>
    <n v="0"/>
    <n v="6066018"/>
    <s v="Aprobado con notificación"/>
    <s v="Emitido"/>
    <x v="1"/>
    <x v="31"/>
    <s v="FEJ 2341"/>
  </r>
  <r>
    <s v="Factura electrónica"/>
    <x v="39"/>
    <s v="FEJ"/>
    <s v="COP"/>
    <s v="2"/>
    <s v="ZZZ"/>
    <s v="05-09-2025"/>
    <s v="05-09-2025 16:02:33"/>
    <s v="900542303"/>
    <s v="JUAN CARLOS MORON APARICIO JCM  S.A.S"/>
    <s v="800021308"/>
    <s v="DRUMMOND LTD"/>
    <n v="14404874.279999999"/>
    <n v="0"/>
    <n v="0"/>
    <n v="0"/>
    <n v="0"/>
    <n v="0"/>
    <n v="0"/>
    <n v="0"/>
    <n v="0"/>
    <n v="0"/>
    <n v="0"/>
    <n v="0"/>
    <n v="0"/>
    <n v="0"/>
    <n v="0"/>
    <n v="0"/>
    <n v="90220002"/>
    <s v="Aprobado con notificación"/>
    <s v="Emitido"/>
    <x v="21"/>
    <x v="32"/>
    <s v="FEJ 2353"/>
  </r>
  <r>
    <s v="Factura electrónica"/>
    <x v="40"/>
    <s v="FEJ"/>
    <s v="COP"/>
    <s v="2"/>
    <s v="ZZZ"/>
    <s v="19-09-2025"/>
    <s v="19-09-2025 11:13:29"/>
    <s v="900542303"/>
    <s v="JUAN CARLOS MORON APARICIO JCM  S.A.S"/>
    <s v="800021308"/>
    <s v="DRUMMOND LTD"/>
    <n v="5445005.5999999996"/>
    <n v="0"/>
    <n v="0"/>
    <n v="0"/>
    <n v="0"/>
    <n v="0"/>
    <n v="0"/>
    <n v="0"/>
    <n v="0"/>
    <n v="0"/>
    <n v="0"/>
    <n v="0"/>
    <n v="0"/>
    <n v="0"/>
    <n v="0"/>
    <n v="0"/>
    <n v="34102934"/>
    <s v="Aprobado con notificación"/>
    <s v="Emitido"/>
    <x v="13"/>
    <x v="19"/>
    <s v="FEJ 2382"/>
  </r>
  <r>
    <s v="Factura electrónica"/>
    <x v="41"/>
    <s v="FEJ"/>
    <s v="COP"/>
    <s v="2"/>
    <s v="ZZZ"/>
    <s v="11-09-2025"/>
    <s v="11-09-2025 14:38:22"/>
    <s v="900542303"/>
    <s v="JUAN CARLOS MORON APARICIO JCM  S.A.S"/>
    <s v="800021308"/>
    <s v="DRUMMOND LTD"/>
    <n v="0"/>
    <n v="0"/>
    <n v="0"/>
    <n v="0"/>
    <n v="0"/>
    <n v="0"/>
    <n v="0"/>
    <n v="0"/>
    <n v="0"/>
    <n v="0"/>
    <n v="0"/>
    <n v="0"/>
    <n v="0"/>
    <n v="0"/>
    <n v="0"/>
    <n v="0"/>
    <n v="7230837"/>
    <s v="Aprobado con notificación"/>
    <s v="Emitido"/>
    <x v="1"/>
    <x v="28"/>
    <s v="FEJ 2371"/>
  </r>
  <r>
    <s v="Factura electrónica"/>
    <x v="42"/>
    <s v="FEJ"/>
    <s v="COP"/>
    <s v="2"/>
    <s v="ZZZ"/>
    <s v="08-09-2025"/>
    <s v="08-09-2025 15:50:32"/>
    <s v="900542303"/>
    <s v="JUAN CARLOS MORON APARICIO JCM  S.A.S"/>
    <s v="800021308"/>
    <s v="DRUMMOND LTD"/>
    <n v="0"/>
    <n v="0"/>
    <n v="0"/>
    <n v="0"/>
    <n v="0"/>
    <n v="0"/>
    <n v="0"/>
    <n v="0"/>
    <n v="0"/>
    <n v="0"/>
    <n v="0"/>
    <n v="0"/>
    <n v="0"/>
    <n v="0"/>
    <n v="0"/>
    <n v="0"/>
    <n v="5175757"/>
    <s v="Aprobado con notificación"/>
    <s v="Emitido"/>
    <x v="1"/>
    <x v="33"/>
    <s v="FEJ 2368"/>
  </r>
  <r>
    <s v="Factura electrónica"/>
    <x v="43"/>
    <s v="FEJ"/>
    <s v="COP"/>
    <s v="2"/>
    <s v="ZZZ"/>
    <s v="05-09-2025"/>
    <s v="05-09-2025 17:11:35"/>
    <s v="900542303"/>
    <s v="JUAN CARLOS MORON APARICIO JCM  S.A.S"/>
    <s v="800021308"/>
    <s v="DRUMMOND LTD"/>
    <n v="3951501.14"/>
    <n v="0"/>
    <n v="0"/>
    <n v="0"/>
    <n v="0"/>
    <n v="0"/>
    <n v="0"/>
    <n v="0"/>
    <n v="0"/>
    <n v="0"/>
    <n v="0"/>
    <n v="0"/>
    <n v="0"/>
    <n v="0"/>
    <n v="0"/>
    <n v="0"/>
    <n v="24748875"/>
    <s v="Aprobado con notificación"/>
    <s v="Emitido"/>
    <x v="12"/>
    <x v="18"/>
    <s v="FEJ 2363"/>
  </r>
  <r>
    <s v="Factura electrónica"/>
    <x v="44"/>
    <s v="FEJ"/>
    <s v="COP"/>
    <s v="2"/>
    <s v="ZZZ"/>
    <s v="05-09-2025"/>
    <s v="05-09-2025 16:42:01"/>
    <s v="900542303"/>
    <s v="JUAN CARLOS MORON APARICIO JCM  S.A.S"/>
    <s v="800021308"/>
    <s v="DRUMMOND LTD"/>
    <n v="8687312.5199999996"/>
    <n v="0"/>
    <n v="0"/>
    <n v="0"/>
    <n v="0"/>
    <n v="0"/>
    <n v="0"/>
    <n v="0"/>
    <n v="0"/>
    <n v="0"/>
    <n v="0"/>
    <n v="0"/>
    <n v="0"/>
    <n v="0"/>
    <n v="0"/>
    <n v="0"/>
    <n v="54410011"/>
    <s v="Aprobado con notificación"/>
    <s v="Emitido"/>
    <x v="22"/>
    <x v="34"/>
    <s v="FEJ 2359"/>
  </r>
  <r>
    <s v="Factura electrónica"/>
    <x v="45"/>
    <s v="FEJ"/>
    <s v="COP"/>
    <s v="2"/>
    <s v="ZZZ"/>
    <s v="05-09-2025"/>
    <s v="05-09-2025 16:27:03"/>
    <s v="900542303"/>
    <s v="JUAN CARLOS MORON APARICIO JCM  S.A.S"/>
    <s v="800021308"/>
    <s v="DRUMMOND LTD"/>
    <n v="3632807.82"/>
    <n v="0"/>
    <n v="0"/>
    <n v="0"/>
    <n v="0"/>
    <n v="0"/>
    <n v="0"/>
    <n v="0"/>
    <n v="0"/>
    <n v="0"/>
    <n v="0"/>
    <n v="0"/>
    <n v="0"/>
    <n v="0"/>
    <n v="0"/>
    <n v="0"/>
    <n v="22752851"/>
    <s v="Aprobado con notificación"/>
    <s v="Emitido"/>
    <x v="23"/>
    <x v="35"/>
    <s v="FEJ 2357"/>
  </r>
  <r>
    <s v="Factura electrónica"/>
    <x v="46"/>
    <s v="FEJ"/>
    <s v="COP"/>
    <s v="2"/>
    <s v="ZZZ"/>
    <s v="05-09-2025"/>
    <s v="05-09-2025 16:14:35"/>
    <s v="900542303"/>
    <s v="JUAN CARLOS MORON APARICIO JCM  S.A.S"/>
    <s v="800021308"/>
    <s v="DRUMMOND LTD"/>
    <n v="12431397.970000001"/>
    <n v="0"/>
    <n v="0"/>
    <n v="0"/>
    <n v="0"/>
    <n v="0"/>
    <n v="0"/>
    <n v="0"/>
    <n v="0"/>
    <n v="0"/>
    <n v="0"/>
    <n v="0"/>
    <n v="0"/>
    <n v="0"/>
    <n v="0"/>
    <n v="0"/>
    <n v="77859811"/>
    <s v="Aprobado con notificación"/>
    <s v="Emitido"/>
    <x v="24"/>
    <x v="36"/>
    <s v="FEJ 2355"/>
  </r>
  <r>
    <s v="Factura electrónica"/>
    <x v="47"/>
    <s v="FEJ"/>
    <s v="COP"/>
    <s v="2"/>
    <s v="ZZZ"/>
    <s v="05-09-2025"/>
    <s v="05-09-2025 15:35:18"/>
    <s v="900542303"/>
    <s v="JUAN CARLOS MORON APARICIO JCM  S.A.S"/>
    <s v="800021308"/>
    <s v="DRUMMOND LTD"/>
    <n v="21372518.890000001"/>
    <n v="0"/>
    <n v="0"/>
    <n v="0"/>
    <n v="0"/>
    <n v="0"/>
    <n v="0"/>
    <n v="0"/>
    <n v="0"/>
    <n v="0"/>
    <n v="0"/>
    <n v="0"/>
    <n v="0"/>
    <n v="0"/>
    <n v="0"/>
    <n v="0"/>
    <n v="133859459"/>
    <s v="Aprobado con notificación"/>
    <s v="Emitido"/>
    <x v="25"/>
    <x v="37"/>
    <s v="FEJ 2352"/>
  </r>
  <r>
    <s v="Factura electrónica"/>
    <x v="48"/>
    <s v="FEJ"/>
    <s v="COP"/>
    <s v="2"/>
    <s v="ZZZ"/>
    <s v="03-09-2025"/>
    <s v="03-09-2025 15:02:37"/>
    <s v="900542303"/>
    <s v="JUAN CARLOS MORON APARICIO JCM  S.A.S"/>
    <s v="800021308"/>
    <s v="DRUMMOND LTD"/>
    <n v="0"/>
    <n v="0"/>
    <n v="0"/>
    <n v="0"/>
    <n v="0"/>
    <n v="0"/>
    <n v="0"/>
    <n v="0"/>
    <n v="0"/>
    <n v="0"/>
    <n v="0"/>
    <n v="0"/>
    <n v="0"/>
    <n v="0"/>
    <n v="0"/>
    <n v="0"/>
    <n v="12019566"/>
    <s v="Aprobado con notificación"/>
    <s v="Emitido"/>
    <x v="1"/>
    <x v="38"/>
    <s v="FEJ 2350"/>
  </r>
  <r>
    <s v="Factura electrónica"/>
    <x v="49"/>
    <s v="FEJ"/>
    <s v="COP"/>
    <s v="2"/>
    <s v="ZZZ"/>
    <s v="03-09-2025"/>
    <s v="03-09-2025 14:57:39"/>
    <s v="900542303"/>
    <s v="JUAN CARLOS MORON APARICIO JCM  S.A.S"/>
    <s v="800021308"/>
    <s v="DRUMMOND LTD"/>
    <n v="0"/>
    <n v="0"/>
    <n v="0"/>
    <n v="0"/>
    <n v="0"/>
    <n v="0"/>
    <n v="0"/>
    <n v="0"/>
    <n v="0"/>
    <n v="0"/>
    <n v="0"/>
    <n v="0"/>
    <n v="0"/>
    <n v="0"/>
    <n v="0"/>
    <n v="0"/>
    <n v="55051344"/>
    <s v="Aprobado con notificación"/>
    <s v="Emitido"/>
    <x v="1"/>
    <x v="39"/>
    <s v="FEJ 2349"/>
  </r>
  <r>
    <s v="Factura electrónica"/>
    <x v="50"/>
    <s v="FEJ"/>
    <s v="COP"/>
    <s v="2"/>
    <s v="ZZZ"/>
    <s v="03-09-2025"/>
    <s v="03-09-2025 11:39:41"/>
    <s v="900542303"/>
    <s v="JUAN CARLOS MORON APARICIO JCM  S.A.S"/>
    <s v="800021308"/>
    <s v="DRUMMOND LTD"/>
    <n v="0"/>
    <n v="0"/>
    <n v="0"/>
    <n v="0"/>
    <n v="0"/>
    <n v="0"/>
    <n v="0"/>
    <n v="0"/>
    <n v="0"/>
    <n v="0"/>
    <n v="0"/>
    <n v="0"/>
    <n v="0"/>
    <n v="0"/>
    <n v="0"/>
    <n v="0"/>
    <n v="1745134"/>
    <s v="Aprobado con notificación"/>
    <s v="Emitido"/>
    <x v="1"/>
    <x v="29"/>
    <s v="FEJ 2347"/>
  </r>
  <r>
    <s v="Factura electrónica"/>
    <x v="51"/>
    <s v="FEJ"/>
    <s v="COP"/>
    <s v="2"/>
    <s v="ZZZ"/>
    <s v="03-09-2025"/>
    <s v="03-09-2025 11:33:40"/>
    <s v="900542303"/>
    <s v="JUAN CARLOS MORON APARICIO JCM  S.A.S"/>
    <s v="800021308"/>
    <s v="DRUMMOND LTD"/>
    <n v="3194101.95"/>
    <n v="0"/>
    <n v="0"/>
    <n v="0"/>
    <n v="0"/>
    <n v="0"/>
    <n v="0"/>
    <n v="0"/>
    <n v="0"/>
    <n v="0"/>
    <n v="0"/>
    <n v="0"/>
    <n v="0"/>
    <n v="0"/>
    <n v="0"/>
    <n v="0"/>
    <n v="20005167"/>
    <s v="Aprobado con notificación"/>
    <s v="Emitido"/>
    <x v="6"/>
    <x v="7"/>
    <s v="FEJ 2346"/>
  </r>
  <r>
    <s v="Factura electrónica"/>
    <x v="52"/>
    <s v="FEJ"/>
    <s v="COP"/>
    <s v="2"/>
    <s v="ZZZ"/>
    <s v="01-09-2025"/>
    <s v="01-09-2025 15:08:06"/>
    <s v="900542303"/>
    <s v="JUAN CARLOS MORON APARICIO JCM  S.A.S"/>
    <s v="800021308"/>
    <s v="DRUMMOND LTD"/>
    <n v="0"/>
    <n v="0"/>
    <n v="0"/>
    <n v="0"/>
    <n v="0"/>
    <n v="0"/>
    <n v="0"/>
    <n v="0"/>
    <n v="0"/>
    <n v="0"/>
    <n v="0"/>
    <n v="0"/>
    <n v="0"/>
    <n v="0"/>
    <n v="0"/>
    <n v="0"/>
    <n v="6116816"/>
    <s v="Aprobado con notificación"/>
    <s v="Emitido"/>
    <x v="1"/>
    <x v="40"/>
    <s v="FEJ 2342"/>
  </r>
  <r>
    <s v="Factura electrónica"/>
    <x v="53"/>
    <s v="FEJ"/>
    <s v="COP"/>
    <s v="2"/>
    <s v="ZZZ"/>
    <s v="19-09-2025"/>
    <s v="19-09-2025 11:04:34"/>
    <s v="900542303"/>
    <s v="JUAN CARLOS MORON APARICIO JCM  S.A.S"/>
    <s v="800021308"/>
    <s v="DRUMMOND LTD"/>
    <n v="7260008.7999999998"/>
    <n v="0"/>
    <n v="0"/>
    <n v="0"/>
    <n v="0"/>
    <n v="0"/>
    <n v="0"/>
    <n v="0"/>
    <n v="0"/>
    <n v="0"/>
    <n v="0"/>
    <n v="0"/>
    <n v="0"/>
    <n v="0"/>
    <n v="0"/>
    <n v="0"/>
    <n v="45470580"/>
    <s v="Aprobado con notificación"/>
    <s v="Emitido"/>
    <x v="14"/>
    <x v="20"/>
    <s v="FEJ 2381"/>
  </r>
  <r>
    <s v="Factura electrónica"/>
    <x v="54"/>
    <s v="FEJ"/>
    <s v="COP"/>
    <s v="2"/>
    <s v="ZZZ"/>
    <s v="17-09-2025"/>
    <s v="17-09-2025 14:42:43"/>
    <s v="900542303"/>
    <s v="JUAN CARLOS MORON APARICIO JCM  S.A.S"/>
    <s v="800021308"/>
    <s v="DRUMMOND LTD"/>
    <n v="434644"/>
    <n v="0"/>
    <n v="0"/>
    <n v="0"/>
    <n v="0"/>
    <n v="0"/>
    <n v="0"/>
    <n v="0"/>
    <n v="0"/>
    <n v="0"/>
    <n v="0"/>
    <n v="0"/>
    <n v="0"/>
    <n v="0"/>
    <n v="0"/>
    <n v="0"/>
    <n v="2722244"/>
    <s v="Aprobado con notificación"/>
    <s v="Emitido"/>
    <x v="26"/>
    <x v="41"/>
    <s v="FEJ 2378"/>
  </r>
  <r>
    <s v="Factura electrónica"/>
    <x v="55"/>
    <s v="FEJ"/>
    <s v="COP"/>
    <s v="2"/>
    <s v="ZZZ"/>
    <s v="17-09-2025"/>
    <s v="17-09-2025 14:34:11"/>
    <s v="900542303"/>
    <s v="JUAN CARLOS MORON APARICIO JCM  S.A.S"/>
    <s v="800021308"/>
    <s v="DRUMMOND LTD"/>
    <n v="434644"/>
    <n v="0"/>
    <n v="0"/>
    <n v="0"/>
    <n v="0"/>
    <n v="0"/>
    <n v="0"/>
    <n v="0"/>
    <n v="0"/>
    <n v="0"/>
    <n v="0"/>
    <n v="0"/>
    <n v="0"/>
    <n v="0"/>
    <n v="0"/>
    <n v="0"/>
    <n v="2722244"/>
    <s v="Aprobado con notificación"/>
    <s v="Emitido"/>
    <x v="26"/>
    <x v="41"/>
    <s v="FEJ 2377"/>
  </r>
  <r>
    <s v="Factura electrónica"/>
    <x v="56"/>
    <s v="FEJ"/>
    <s v="COP"/>
    <s v="2"/>
    <s v="ZZZ"/>
    <s v="17-09-2025"/>
    <s v="17-09-2025 14:21:53"/>
    <s v="900542303"/>
    <s v="JUAN CARLOS MORON APARICIO JCM  S.A.S"/>
    <s v="800021308"/>
    <s v="DRUMMOND LTD"/>
    <n v="0"/>
    <n v="0"/>
    <n v="0"/>
    <n v="0"/>
    <n v="0"/>
    <n v="0"/>
    <n v="0"/>
    <n v="0"/>
    <n v="0"/>
    <n v="0"/>
    <n v="0"/>
    <n v="0"/>
    <n v="0"/>
    <n v="0"/>
    <n v="0"/>
    <n v="0"/>
    <n v="1745133"/>
    <s v="Aprobado con notificación"/>
    <s v="Emitido"/>
    <x v="1"/>
    <x v="17"/>
    <s v="FEJ 2376"/>
  </r>
  <r>
    <s v="Factura electrónica"/>
    <x v="57"/>
    <s v="FEJ"/>
    <s v="COP"/>
    <s v="2"/>
    <s v="ZZZ"/>
    <s v="17-09-2025"/>
    <s v="17-09-2025 12:14:20"/>
    <s v="900542303"/>
    <s v="JUAN CARLOS MORON APARICIO JCM  S.A.S"/>
    <s v="800021308"/>
    <s v="DRUMMOND LTD"/>
    <n v="3435656"/>
    <n v="0"/>
    <n v="0"/>
    <n v="0"/>
    <n v="0"/>
    <n v="0"/>
    <n v="0"/>
    <n v="0"/>
    <n v="0"/>
    <n v="0"/>
    <n v="0"/>
    <n v="0"/>
    <n v="0"/>
    <n v="0"/>
    <n v="0"/>
    <n v="0"/>
    <n v="21518056"/>
    <s v="Aprobado con notificación"/>
    <s v="Emitido"/>
    <x v="27"/>
    <x v="41"/>
    <s v="FEJ 2375"/>
  </r>
  <r>
    <s v="Factura electrónica"/>
    <x v="58"/>
    <s v="FEJ"/>
    <s v="COP"/>
    <s v="2"/>
    <s v="ZZZ"/>
    <s v="17-09-2025"/>
    <s v="17-09-2025 11:59:06"/>
    <s v="900542303"/>
    <s v="JUAN CARLOS MORON APARICIO JCM  S.A.S"/>
    <s v="800021308"/>
    <s v="DRUMMOND LTD"/>
    <n v="10306968"/>
    <n v="0"/>
    <n v="0"/>
    <n v="0"/>
    <n v="0"/>
    <n v="0"/>
    <n v="0"/>
    <n v="0"/>
    <n v="0"/>
    <n v="0"/>
    <n v="0"/>
    <n v="0"/>
    <n v="0"/>
    <n v="0"/>
    <n v="0"/>
    <n v="0"/>
    <n v="64554168"/>
    <s v="Aprobado con notificación"/>
    <s v="Emitido"/>
    <x v="28"/>
    <x v="41"/>
    <s v="FEJ 2374"/>
  </r>
  <r>
    <s v="Factura electrónica"/>
    <x v="59"/>
    <s v="FEJ"/>
    <s v="COP"/>
    <s v="2"/>
    <s v="ZZZ"/>
    <s v="08-09-2025"/>
    <s v="08-09-2025 16:04:11"/>
    <s v="900542303"/>
    <s v="JUAN CARLOS MORON APARICIO JCM  S.A.S"/>
    <s v="800021308"/>
    <s v="DRUMMOND LTD"/>
    <n v="0"/>
    <n v="0"/>
    <n v="0"/>
    <n v="0"/>
    <n v="0"/>
    <n v="0"/>
    <n v="0"/>
    <n v="0"/>
    <n v="0"/>
    <n v="0"/>
    <n v="0"/>
    <n v="0"/>
    <n v="0"/>
    <n v="0"/>
    <n v="0"/>
    <n v="0"/>
    <n v="37630217"/>
    <s v="Aprobado con notificación"/>
    <s v="Emitido"/>
    <x v="1"/>
    <x v="30"/>
    <s v="FEJ 2370"/>
  </r>
  <r>
    <s v="Factura electrónica"/>
    <x v="60"/>
    <s v="FEJ"/>
    <s v="COP"/>
    <s v="2"/>
    <s v="ZZZ"/>
    <s v="08-09-2025"/>
    <s v="08-09-2025 15:40:47"/>
    <s v="900542303"/>
    <s v="JUAN CARLOS MORON APARICIO JCM  S.A.S"/>
    <s v="800021308"/>
    <s v="DRUMMOND LTD"/>
    <n v="15565037.58"/>
    <n v="0"/>
    <n v="0"/>
    <n v="0"/>
    <n v="0"/>
    <n v="0"/>
    <n v="0"/>
    <n v="0"/>
    <n v="0"/>
    <n v="0"/>
    <n v="0"/>
    <n v="0"/>
    <n v="0"/>
    <n v="0"/>
    <n v="0"/>
    <n v="0"/>
    <n v="97486292"/>
    <s v="Aprobado con notificación"/>
    <s v="Emitido"/>
    <x v="29"/>
    <x v="42"/>
    <s v="FEJ 2366"/>
  </r>
  <r>
    <s v="Factura electrónica"/>
    <x v="61"/>
    <s v="FEJ"/>
    <s v="COP"/>
    <s v="2"/>
    <s v="ZZZ"/>
    <s v="05-09-2025"/>
    <s v="05-09-2025 17:21:18"/>
    <s v="900542303"/>
    <s v="JUAN CARLOS MORON APARICIO JCM  S.A.S"/>
    <s v="800021308"/>
    <s v="DRUMMOND LTD"/>
    <n v="0"/>
    <n v="0"/>
    <n v="0"/>
    <n v="0"/>
    <n v="0"/>
    <n v="0"/>
    <n v="0"/>
    <n v="0"/>
    <n v="0"/>
    <n v="0"/>
    <n v="0"/>
    <n v="0"/>
    <n v="0"/>
    <n v="0"/>
    <n v="0"/>
    <n v="0"/>
    <n v="2638622"/>
    <s v="Aprobado con notificación"/>
    <s v="Emitido"/>
    <x v="1"/>
    <x v="3"/>
    <s v="FEJ 2365"/>
  </r>
  <r>
    <s v="Factura electrónica"/>
    <x v="62"/>
    <s v="FEJ"/>
    <s v="COP"/>
    <s v="2"/>
    <s v="ZZZ"/>
    <s v="05-09-2025"/>
    <s v="05-09-2025 17:14:48"/>
    <s v="900542303"/>
    <s v="JUAN CARLOS MORON APARICIO JCM  S.A.S"/>
    <s v="800021308"/>
    <s v="DRUMMOND LTD"/>
    <n v="3951501.14"/>
    <n v="0"/>
    <n v="0"/>
    <n v="0"/>
    <n v="0"/>
    <n v="0"/>
    <n v="0"/>
    <n v="0"/>
    <n v="0"/>
    <n v="0"/>
    <n v="0"/>
    <n v="0"/>
    <n v="0"/>
    <n v="0"/>
    <n v="0"/>
    <n v="0"/>
    <n v="24748875"/>
    <s v="Aprobado con notificación"/>
    <s v="Emitido"/>
    <x v="12"/>
    <x v="18"/>
    <s v="FEJ 2364"/>
  </r>
  <r>
    <s v="Factura electrónica"/>
    <x v="63"/>
    <s v="FEJ"/>
    <s v="COP"/>
    <s v="2"/>
    <s v="ZZZ"/>
    <s v="05-09-2025"/>
    <s v="05-09-2025 16:49:29"/>
    <s v="900542303"/>
    <s v="JUAN CARLOS MORON APARICIO JCM  S.A.S"/>
    <s v="800021308"/>
    <s v="DRUMMOND LTD"/>
    <n v="2895770.5"/>
    <n v="0"/>
    <n v="0"/>
    <n v="0"/>
    <n v="0"/>
    <n v="0"/>
    <n v="0"/>
    <n v="0"/>
    <n v="0"/>
    <n v="0"/>
    <n v="0"/>
    <n v="0"/>
    <n v="0"/>
    <n v="0"/>
    <n v="0"/>
    <n v="0"/>
    <n v="18136670"/>
    <s v="Aprobado con notificación"/>
    <s v="Emitido"/>
    <x v="30"/>
    <x v="43"/>
    <s v="FEJ 2360"/>
  </r>
  <r>
    <s v="Factura electrónica"/>
    <x v="64"/>
    <s v="FEJ"/>
    <s v="COP"/>
    <s v="2"/>
    <s v="ZZZ"/>
    <s v="05-09-2025"/>
    <s v="05-09-2025 16:36:22"/>
    <s v="900542303"/>
    <s v="JUAN CARLOS MORON APARICIO JCM  S.A.S"/>
    <s v="800021308"/>
    <s v="DRUMMOND LTD"/>
    <n v="11583084.029999999"/>
    <n v="0"/>
    <n v="0"/>
    <n v="0"/>
    <n v="0"/>
    <n v="0"/>
    <n v="0"/>
    <n v="0"/>
    <n v="0"/>
    <n v="0"/>
    <n v="0"/>
    <n v="0"/>
    <n v="0"/>
    <n v="0"/>
    <n v="0"/>
    <n v="0"/>
    <n v="72546682"/>
    <s v="Aprobado con notificación"/>
    <s v="Emitido"/>
    <x v="31"/>
    <x v="44"/>
    <s v="FEJ 2358"/>
  </r>
  <r>
    <s v="Factura electrónica"/>
    <x v="65"/>
    <s v="FEJ"/>
    <s v="COP"/>
    <s v="2"/>
    <s v="ZZZ"/>
    <s v="05-09-2025"/>
    <s v="05-09-2025 16:21:55"/>
    <s v="900542303"/>
    <s v="JUAN CARLOS MORON APARICIO JCM  S.A.S"/>
    <s v="800021308"/>
    <s v="DRUMMOND LTD"/>
    <n v="10898425.48"/>
    <n v="0"/>
    <n v="0"/>
    <n v="0"/>
    <n v="0"/>
    <n v="0"/>
    <n v="0"/>
    <n v="0"/>
    <n v="0"/>
    <n v="0"/>
    <n v="0"/>
    <n v="0"/>
    <n v="0"/>
    <n v="0"/>
    <n v="0"/>
    <n v="0"/>
    <n v="68258555"/>
    <s v="Aprobado con notificación"/>
    <s v="Emitido"/>
    <x v="32"/>
    <x v="45"/>
    <s v="FEJ 2356"/>
  </r>
  <r>
    <s v="Factura electrónica"/>
    <x v="66"/>
    <s v="FEJ"/>
    <s v="COP"/>
    <s v="2"/>
    <s v="ZZZ"/>
    <s v="05-09-2025"/>
    <s v="05-09-2025 16:08:14"/>
    <s v="900542303"/>
    <s v="JUAN CARLOS MORON APARICIO JCM  S.A.S"/>
    <s v="800021308"/>
    <s v="DRUMMOND LTD"/>
    <n v="0"/>
    <n v="0"/>
    <n v="0"/>
    <n v="0"/>
    <n v="0"/>
    <n v="0"/>
    <n v="0"/>
    <n v="0"/>
    <n v="0"/>
    <n v="0"/>
    <n v="0"/>
    <n v="0"/>
    <n v="0"/>
    <n v="0"/>
    <n v="0"/>
    <n v="0"/>
    <n v="54594164"/>
    <s v="Aprobado con notificación"/>
    <s v="Emitido"/>
    <x v="1"/>
    <x v="46"/>
    <s v="FEJ 2354"/>
  </r>
  <r>
    <s v="Factura electrónica"/>
    <x v="67"/>
    <s v="FEJ"/>
    <s v="COP"/>
    <s v="2"/>
    <s v="ZZZ"/>
    <s v="03-09-2025"/>
    <s v="03-09-2025 15:06:05"/>
    <s v="900542303"/>
    <s v="JUAN CARLOS MORON APARICIO JCM  S.A.S"/>
    <s v="800021308"/>
    <s v="DRUMMOND LTD"/>
    <n v="0"/>
    <n v="0"/>
    <n v="0"/>
    <n v="0"/>
    <n v="0"/>
    <n v="0"/>
    <n v="0"/>
    <n v="0"/>
    <n v="0"/>
    <n v="0"/>
    <n v="0"/>
    <n v="0"/>
    <n v="0"/>
    <n v="0"/>
    <n v="0"/>
    <n v="0"/>
    <n v="12019566"/>
    <s v="Aprobado con notificación"/>
    <s v="Emitido"/>
    <x v="1"/>
    <x v="38"/>
    <s v="FEJ 2351"/>
  </r>
  <r>
    <s v="Factura electrónica"/>
    <x v="68"/>
    <s v="FEJ"/>
    <s v="COP"/>
    <s v="2"/>
    <s v="ZZZ"/>
    <s v="03-09-2025"/>
    <s v="03-09-2025 14:04:18"/>
    <s v="900542303"/>
    <s v="JUAN CARLOS MORON APARICIO JCM  S.A.S"/>
    <s v="800021308"/>
    <s v="DRUMMOND LTD"/>
    <n v="0"/>
    <n v="0"/>
    <n v="0"/>
    <n v="0"/>
    <n v="0"/>
    <n v="0"/>
    <n v="0"/>
    <n v="0"/>
    <n v="0"/>
    <n v="0"/>
    <n v="0"/>
    <n v="0"/>
    <n v="0"/>
    <n v="0"/>
    <n v="0"/>
    <n v="0"/>
    <n v="61168160"/>
    <s v="Aprobado con notificación"/>
    <s v="Emitido"/>
    <x v="1"/>
    <x v="47"/>
    <s v="FEJ 2348"/>
  </r>
  <r>
    <s v="Factura electrónica"/>
    <x v="69"/>
    <s v="FEJ"/>
    <s v="COP"/>
    <s v="2"/>
    <s v="ZZZ"/>
    <s v="03-09-2025"/>
    <s v="03-09-2025 11:28:53"/>
    <s v="900542303"/>
    <s v="JUAN CARLOS MORON APARICIO JCM  S.A.S"/>
    <s v="800021308"/>
    <s v="DRUMMOND LTD"/>
    <n v="3194101.95"/>
    <n v="0"/>
    <n v="0"/>
    <n v="0"/>
    <n v="0"/>
    <n v="0"/>
    <n v="0"/>
    <n v="0"/>
    <n v="0"/>
    <n v="0"/>
    <n v="0"/>
    <n v="0"/>
    <n v="0"/>
    <n v="0"/>
    <n v="0"/>
    <n v="0"/>
    <n v="20005167"/>
    <s v="Aprobado con notificación"/>
    <s v="Emitido"/>
    <x v="6"/>
    <x v="7"/>
    <s v="FEJ 2345"/>
  </r>
  <r>
    <s v="Factura electrónica"/>
    <x v="70"/>
    <s v="FEJ"/>
    <s v="COP"/>
    <s v="2"/>
    <s v="ZZZ"/>
    <s v="01-09-2025"/>
    <s v="01-09-2025 15:23:41"/>
    <s v="900542303"/>
    <s v="JUAN CARLOS MORON APARICIO JCM  S.A.S"/>
    <s v="800021308"/>
    <s v="DRUMMOND LTD"/>
    <n v="0"/>
    <n v="0"/>
    <n v="0"/>
    <n v="0"/>
    <n v="0"/>
    <n v="0"/>
    <n v="0"/>
    <n v="0"/>
    <n v="0"/>
    <n v="0"/>
    <n v="0"/>
    <n v="0"/>
    <n v="0"/>
    <n v="0"/>
    <n v="0"/>
    <n v="0"/>
    <n v="6116816"/>
    <s v="Aprobado con notificación"/>
    <s v="Emitido"/>
    <x v="1"/>
    <x v="40"/>
    <s v="FEJ 2344"/>
  </r>
  <r>
    <s v="Factura electrónica"/>
    <x v="71"/>
    <s v="FEJ"/>
    <s v="COP"/>
    <s v="2"/>
    <s v="ZZZ"/>
    <s v="19-09-2025"/>
    <s v="19-09-2025 10:59:56"/>
    <s v="900542303"/>
    <s v="JUAN CARLOS MORON APARICIO JCM  S.A.S"/>
    <s v="800021308"/>
    <s v="DRUMMOND LTD"/>
    <n v="12624268.6"/>
    <n v="0"/>
    <n v="0"/>
    <n v="0"/>
    <n v="0"/>
    <n v="0"/>
    <n v="0"/>
    <n v="0"/>
    <n v="0"/>
    <n v="0"/>
    <n v="0"/>
    <n v="0"/>
    <n v="0"/>
    <n v="0"/>
    <n v="0"/>
    <n v="0"/>
    <n v="79067791"/>
    <s v="Aprobado con notificación"/>
    <s v="Emitido"/>
    <x v="33"/>
    <x v="48"/>
    <s v="FEJ 2380"/>
  </r>
  <r>
    <s v="Factura electrónica"/>
    <x v="72"/>
    <s v="FEJ"/>
    <s v="COP"/>
    <s v="2"/>
    <s v="ZZZ"/>
    <s v="19-09-2025"/>
    <s v="19-09-2025 10:56:13"/>
    <s v="900542303"/>
    <s v="JUAN CARLOS MORON APARICIO JCM  S.A.S"/>
    <s v="800021308"/>
    <s v="DRUMMOND LTD"/>
    <n v="13473895.77"/>
    <n v="0"/>
    <n v="0"/>
    <n v="0"/>
    <n v="0"/>
    <n v="0"/>
    <n v="0"/>
    <n v="0"/>
    <n v="0"/>
    <n v="0"/>
    <n v="0"/>
    <n v="0"/>
    <n v="0"/>
    <n v="0"/>
    <n v="0"/>
    <n v="0"/>
    <n v="84389139"/>
    <s v="Aprobado con notificación"/>
    <s v="Emitido"/>
    <x v="34"/>
    <x v="49"/>
    <s v="FEJ 2379"/>
  </r>
  <r>
    <s v="Factura electrónica"/>
    <x v="73"/>
    <s v="FEJ"/>
    <s v="COP"/>
    <s v="2"/>
    <s v="ZZZ"/>
    <s v="08-09-2025"/>
    <s v="08-09-2025 15:56:35"/>
    <s v="900542303"/>
    <s v="JUAN CARLOS MORON APARICIO JCM  S.A.S"/>
    <s v="800021308"/>
    <s v="DRUMMOND LTD"/>
    <n v="0"/>
    <n v="0"/>
    <n v="0"/>
    <n v="0"/>
    <n v="0"/>
    <n v="0"/>
    <n v="0"/>
    <n v="0"/>
    <n v="0"/>
    <n v="0"/>
    <n v="0"/>
    <n v="0"/>
    <n v="0"/>
    <n v="0"/>
    <n v="0"/>
    <n v="0"/>
    <n v="37630217"/>
    <s v="Aprobado con notificación"/>
    <s v="Emitido"/>
    <x v="1"/>
    <x v="30"/>
    <s v="FEJ 2369"/>
  </r>
  <r>
    <s v="Factura electrónica"/>
    <x v="74"/>
    <s v="FEJ"/>
    <s v="COP"/>
    <s v="2"/>
    <s v="ZZZ"/>
    <s v="08-09-2025"/>
    <s v="08-09-2025 15:44:30"/>
    <s v="900542303"/>
    <s v="JUAN CARLOS MORON APARICIO JCM  S.A.S"/>
    <s v="800021308"/>
    <s v="DRUMMOND LTD"/>
    <n v="0"/>
    <n v="0"/>
    <n v="0"/>
    <n v="0"/>
    <n v="0"/>
    <n v="0"/>
    <n v="0"/>
    <n v="0"/>
    <n v="0"/>
    <n v="0"/>
    <n v="0"/>
    <n v="0"/>
    <n v="0"/>
    <n v="0"/>
    <n v="0"/>
    <n v="0"/>
    <n v="7611407"/>
    <s v="Aprobado con notificación"/>
    <s v="Emitido"/>
    <x v="1"/>
    <x v="50"/>
    <s v="FEJ 2367"/>
  </r>
  <r>
    <s v="Factura electrónica"/>
    <x v="75"/>
    <s v="FEJ"/>
    <s v="COP"/>
    <s v="2"/>
    <s v="ZZZ"/>
    <s v="15-09-2025"/>
    <s v="15-09-2025 10:10:56"/>
    <s v="900542303"/>
    <s v="JUAN CARLOS MORON APARICIO JCM  S.A.S"/>
    <s v="890929877"/>
    <s v="NEWREST SERVICES COLOMBIA S.A."/>
    <n v="1650137"/>
    <n v="0"/>
    <n v="0"/>
    <n v="0"/>
    <n v="0"/>
    <n v="0"/>
    <n v="0"/>
    <n v="0"/>
    <n v="0"/>
    <n v="0"/>
    <n v="0"/>
    <n v="0"/>
    <n v="0"/>
    <n v="0"/>
    <n v="0"/>
    <n v="0"/>
    <n v="10335069"/>
    <s v="Aprobado con notificación"/>
    <s v="Emitido"/>
    <x v="7"/>
    <x v="8"/>
    <s v="FEJ 2372"/>
  </r>
  <r>
    <s v="Factura electrónica"/>
    <x v="76"/>
    <s v="FEJ"/>
    <s v="COP"/>
    <s v="2"/>
    <s v="ZZZ"/>
    <s v="23-09-2025"/>
    <s v="23-09-2025 15:19:40"/>
    <s v="900542303"/>
    <s v="JUAN CARLOS MORON APARICIO JCM  S.A.S"/>
    <s v="900294208"/>
    <s v="CONSORCIO DIA S.A."/>
    <n v="0"/>
    <n v="0"/>
    <n v="0"/>
    <n v="0"/>
    <n v="0"/>
    <n v="0"/>
    <n v="0"/>
    <n v="0"/>
    <n v="0"/>
    <n v="0"/>
    <n v="0"/>
    <n v="0"/>
    <n v="0"/>
    <n v="0"/>
    <n v="0"/>
    <n v="0"/>
    <n v="526000"/>
    <s v="Aprobado con notificación"/>
    <s v="Emitido"/>
    <x v="1"/>
    <x v="1"/>
    <s v="FEJ 2385"/>
  </r>
  <r>
    <s v="Factura electrónica"/>
    <x v="77"/>
    <s v="FEJ"/>
    <s v="COP"/>
    <s v="2"/>
    <s v="ZZZ"/>
    <s v="20-09-2025"/>
    <s v="20-09-2025 12:34:32"/>
    <s v="900542303"/>
    <s v="JUAN CARLOS MORON APARICIO JCM  S.A.S"/>
    <s v="860500743"/>
    <s v="SEGURIDAD Y VIGILANCIA INDUSTRIAL COMERCIAL Y BANCARIA SEVIN LTDA"/>
    <n v="132937"/>
    <n v="0"/>
    <n v="0"/>
    <n v="0"/>
    <n v="0"/>
    <n v="0"/>
    <n v="0"/>
    <n v="0"/>
    <n v="0"/>
    <n v="0"/>
    <n v="0"/>
    <n v="0"/>
    <n v="0"/>
    <n v="0"/>
    <n v="0"/>
    <n v="0"/>
    <n v="6663209"/>
    <s v="Aprobado con notificación"/>
    <s v="Emitido"/>
    <x v="35"/>
    <x v="51"/>
    <s v="FEJ 2384"/>
  </r>
  <r>
    <s v="Factura electrónica"/>
    <x v="78"/>
    <s v="FEJ"/>
    <s v="COP"/>
    <s v="2"/>
    <s v="ZZZ"/>
    <s v="05-09-2025"/>
    <s v="05-09-2025 17:03:46"/>
    <s v="900542303"/>
    <s v="JUAN CARLOS MORON APARICIO JCM  S.A.S"/>
    <s v="800021308"/>
    <s v="DRUMMOND LTD"/>
    <n v="3435656"/>
    <n v="0"/>
    <n v="0"/>
    <n v="0"/>
    <n v="0"/>
    <n v="0"/>
    <n v="0"/>
    <n v="0"/>
    <n v="0"/>
    <n v="0"/>
    <n v="0"/>
    <n v="0"/>
    <n v="0"/>
    <n v="0"/>
    <n v="0"/>
    <n v="0"/>
    <n v="21518056"/>
    <s v="Aprobado con notificación"/>
    <s v="Emitido"/>
    <x v="27"/>
    <x v="41"/>
    <s v="FEJ 2362"/>
  </r>
  <r>
    <s v="Factura electrónica"/>
    <x v="79"/>
    <s v="FEJ"/>
    <s v="COP"/>
    <s v="2"/>
    <s v="ZZZ"/>
    <s v="05-09-2025"/>
    <s v="05-09-2025 16:58:44"/>
    <s v="900542303"/>
    <s v="JUAN CARLOS MORON APARICIO JCM  S.A.S"/>
    <s v="800021308"/>
    <s v="DRUMMOND LTD"/>
    <n v="10306968"/>
    <n v="0"/>
    <n v="0"/>
    <n v="0"/>
    <n v="0"/>
    <n v="0"/>
    <n v="0"/>
    <n v="0"/>
    <n v="0"/>
    <n v="0"/>
    <n v="0"/>
    <n v="0"/>
    <n v="0"/>
    <n v="0"/>
    <n v="0"/>
    <n v="0"/>
    <n v="64554168"/>
    <s v="Aprobado con notificación"/>
    <s v="Emitido"/>
    <x v="28"/>
    <x v="41"/>
    <s v="FEJ 2361"/>
  </r>
  <r>
    <s v="Nota de crédito electrónica"/>
    <x v="80"/>
    <s v="NCS"/>
    <s v="COP"/>
    <s v="2"/>
    <m/>
    <s v="16-10-2025"/>
    <s v="16-10-2025 11:39:53"/>
    <s v="900542303"/>
    <s v="JUAN CARLOS MORON APARICIO JCM  S.A.S"/>
    <s v="800021308"/>
    <s v="DRUMMOND LTD"/>
    <n v="-434644"/>
    <n v="0"/>
    <n v="0"/>
    <n v="0"/>
    <n v="0"/>
    <n v="0"/>
    <n v="0"/>
    <n v="0"/>
    <n v="0"/>
    <n v="0"/>
    <n v="0"/>
    <n v="0"/>
    <n v="0"/>
    <n v="0"/>
    <n v="0"/>
    <n v="0"/>
    <n v="-2722244"/>
    <s v="Aprobado con notificación"/>
    <s v="Emitido"/>
    <x v="36"/>
    <x v="41"/>
    <s v="NCS 101"/>
  </r>
  <r>
    <s v="Nota de crédito electrónica"/>
    <x v="81"/>
    <s v="NCS"/>
    <s v="COP"/>
    <s v="2"/>
    <m/>
    <s v="17-09-2025"/>
    <s v="17-09-2025 11:24:20"/>
    <s v="900542303"/>
    <s v="JUAN CARLOS MORON APARICIO JCM  S.A.S"/>
    <s v="800021308"/>
    <s v="DRUMMOND LTD"/>
    <n v="-3435656"/>
    <n v="0"/>
    <n v="0"/>
    <n v="0"/>
    <n v="0"/>
    <n v="0"/>
    <n v="0"/>
    <n v="0"/>
    <n v="0"/>
    <n v="0"/>
    <n v="0"/>
    <n v="0"/>
    <n v="0"/>
    <n v="0"/>
    <n v="0"/>
    <n v="0"/>
    <n v="-21518056"/>
    <s v="Aprobado con notificación"/>
    <s v="Emitido"/>
    <x v="37"/>
    <x v="41"/>
    <s v="NCS 100"/>
  </r>
  <r>
    <s v="Nota de crédito electrónica"/>
    <x v="82"/>
    <s v="NCS"/>
    <s v="COP"/>
    <s v="2"/>
    <m/>
    <s v="17-09-2025"/>
    <s v="17-09-2025 11:14:47"/>
    <s v="900542303"/>
    <s v="JUAN CARLOS MORON APARICIO JCM  S.A.S"/>
    <s v="800021308"/>
    <s v="DRUMMOND LTD"/>
    <n v="-10306968"/>
    <n v="0"/>
    <n v="0"/>
    <n v="0"/>
    <n v="0"/>
    <n v="0"/>
    <n v="0"/>
    <n v="0"/>
    <n v="0"/>
    <n v="0"/>
    <n v="0"/>
    <n v="0"/>
    <n v="0"/>
    <n v="0"/>
    <n v="0"/>
    <n v="0"/>
    <n v="-64554168"/>
    <s v="Aprobado con notificación"/>
    <s v="Emitido"/>
    <x v="38"/>
    <x v="41"/>
    <s v="NCS 99"/>
  </r>
  <r>
    <m/>
    <x v="83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x v="41"/>
    <s v=" "/>
  </r>
  <r>
    <m/>
    <x v="83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x v="41"/>
    <s v=" "/>
  </r>
  <r>
    <m/>
    <x v="83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x v="41"/>
    <s v=" "/>
  </r>
  <r>
    <m/>
    <x v="83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x v="41"/>
    <s v=" "/>
  </r>
  <r>
    <m/>
    <x v="83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x v="41"/>
    <s v=" "/>
  </r>
  <r>
    <m/>
    <x v="83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x v="41"/>
    <s v=" "/>
  </r>
  <r>
    <m/>
    <x v="83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x v="41"/>
    <s v=" 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E69A62-309A-4081-AA2D-D7A193760086}" name="TablaDinámica2" cacheId="1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G88:I169" firstHeaderRow="1" firstDataRow="1" firstDataCol="3"/>
  <pivotFields count="34">
    <pivotField compact="0" outline="0" showAll="0" defaultSubtotal="0"/>
    <pivotField axis="axisRow" compact="0" outline="0" showAll="0" defaultSubtotal="0">
      <items count="84">
        <item h="1" x="81"/>
        <item h="1" x="80"/>
        <item x="38"/>
        <item x="52"/>
        <item x="37"/>
        <item x="70"/>
        <item x="69"/>
        <item x="51"/>
        <item x="50"/>
        <item x="68"/>
        <item x="49"/>
        <item x="48"/>
        <item x="67"/>
        <item x="47"/>
        <item x="39"/>
        <item x="66"/>
        <item x="46"/>
        <item x="65"/>
        <item x="45"/>
        <item x="64"/>
        <item x="44"/>
        <item x="63"/>
        <item x="79"/>
        <item x="78"/>
        <item x="43"/>
        <item x="62"/>
        <item x="61"/>
        <item x="60"/>
        <item x="74"/>
        <item x="42"/>
        <item x="73"/>
        <item x="59"/>
        <item x="41"/>
        <item x="75"/>
        <item x="6"/>
        <item x="58"/>
        <item x="57"/>
        <item x="56"/>
        <item x="55"/>
        <item x="54"/>
        <item x="72"/>
        <item x="71"/>
        <item x="53"/>
        <item x="40"/>
        <item x="36"/>
        <item x="77"/>
        <item x="7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5"/>
        <item x="4"/>
        <item x="3"/>
        <item x="2"/>
        <item x="1"/>
        <item x="0"/>
        <item h="1" x="82"/>
        <item h="1" x="8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numFmtId="42" outline="0" showAll="0" defaultSubtotal="0">
      <items count="39">
        <item x="38"/>
        <item x="37"/>
        <item x="36"/>
        <item x="1"/>
        <item x="0"/>
        <item x="26"/>
        <item x="5"/>
        <item x="35"/>
        <item x="7"/>
        <item x="30"/>
        <item x="8"/>
        <item x="6"/>
        <item x="27"/>
        <item x="23"/>
        <item x="3"/>
        <item x="15"/>
        <item x="12"/>
        <item x="13"/>
        <item x="14"/>
        <item x="22"/>
        <item x="9"/>
        <item x="28"/>
        <item x="32"/>
        <item x="4"/>
        <item x="16"/>
        <item x="31"/>
        <item x="10"/>
        <item x="17"/>
        <item x="24"/>
        <item x="18"/>
        <item x="33"/>
        <item x="34"/>
        <item x="21"/>
        <item x="19"/>
        <item x="29"/>
        <item x="11"/>
        <item x="2"/>
        <item x="25"/>
        <item x="20"/>
      </items>
    </pivotField>
    <pivotField axis="axisRow" compact="0" numFmtId="42" outline="0" showAll="0" defaultSubtotal="0">
      <items count="52">
        <item x="45"/>
        <item x="5"/>
        <item x="13"/>
        <item x="44"/>
        <item x="6"/>
        <item x="23"/>
        <item x="20"/>
        <item x="37"/>
        <item x="18"/>
        <item x="16"/>
        <item x="32"/>
        <item x="41"/>
        <item x="25"/>
        <item x="21"/>
        <item x="8"/>
        <item x="4"/>
        <item x="34"/>
        <item x="22"/>
        <item x="0"/>
        <item x="26"/>
        <item x="2"/>
        <item x="35"/>
        <item x="43"/>
        <item x="7"/>
        <item x="49"/>
        <item x="36"/>
        <item x="24"/>
        <item x="11"/>
        <item x="48"/>
        <item x="12"/>
        <item x="42"/>
        <item x="19"/>
        <item x="1"/>
        <item x="51"/>
        <item x="17"/>
        <item x="29"/>
        <item x="3"/>
        <item x="27"/>
        <item x="33"/>
        <item x="31"/>
        <item x="40"/>
        <item x="28"/>
        <item x="50"/>
        <item x="38"/>
        <item x="9"/>
        <item x="30"/>
        <item x="46"/>
        <item x="15"/>
        <item x="39"/>
        <item x="10"/>
        <item x="47"/>
        <item x="14"/>
      </items>
    </pivotField>
    <pivotField compact="0" outline="0" showAll="0" defaultSubtotal="0"/>
  </pivotFields>
  <rowFields count="3">
    <field x="1"/>
    <field x="31"/>
    <field x="32"/>
  </rowFields>
  <rowItems count="81">
    <i>
      <x v="2"/>
      <x v="3"/>
      <x v="39"/>
    </i>
    <i>
      <x v="3"/>
      <x v="3"/>
      <x v="40"/>
    </i>
    <i>
      <x v="4"/>
      <x v="3"/>
      <x v="39"/>
    </i>
    <i>
      <x v="5"/>
      <x v="3"/>
      <x v="40"/>
    </i>
    <i>
      <x v="6"/>
      <x v="11"/>
      <x v="23"/>
    </i>
    <i>
      <x v="7"/>
      <x v="11"/>
      <x v="23"/>
    </i>
    <i>
      <x v="8"/>
      <x v="3"/>
      <x v="35"/>
    </i>
    <i>
      <x v="9"/>
      <x v="3"/>
      <x v="50"/>
    </i>
    <i>
      <x v="10"/>
      <x v="3"/>
      <x v="48"/>
    </i>
    <i>
      <x v="11"/>
      <x v="3"/>
      <x v="43"/>
    </i>
    <i>
      <x v="12"/>
      <x v="3"/>
      <x v="43"/>
    </i>
    <i>
      <x v="13"/>
      <x v="37"/>
      <x v="7"/>
    </i>
    <i>
      <x v="14"/>
      <x v="32"/>
      <x v="10"/>
    </i>
    <i>
      <x v="15"/>
      <x v="3"/>
      <x v="46"/>
    </i>
    <i>
      <x v="16"/>
      <x v="28"/>
      <x v="25"/>
    </i>
    <i>
      <x v="17"/>
      <x v="22"/>
      <x/>
    </i>
    <i>
      <x v="18"/>
      <x v="13"/>
      <x v="21"/>
    </i>
    <i>
      <x v="19"/>
      <x v="25"/>
      <x v="3"/>
    </i>
    <i>
      <x v="20"/>
      <x v="19"/>
      <x v="16"/>
    </i>
    <i>
      <x v="21"/>
      <x v="9"/>
      <x v="22"/>
    </i>
    <i>
      <x v="22"/>
      <x v="21"/>
      <x v="11"/>
    </i>
    <i>
      <x v="23"/>
      <x v="12"/>
      <x v="11"/>
    </i>
    <i>
      <x v="24"/>
      <x v="16"/>
      <x v="8"/>
    </i>
    <i>
      <x v="25"/>
      <x v="16"/>
      <x v="8"/>
    </i>
    <i>
      <x v="26"/>
      <x v="3"/>
      <x v="36"/>
    </i>
    <i>
      <x v="27"/>
      <x v="34"/>
      <x v="30"/>
    </i>
    <i>
      <x v="28"/>
      <x v="3"/>
      <x v="42"/>
    </i>
    <i>
      <x v="29"/>
      <x v="3"/>
      <x v="38"/>
    </i>
    <i>
      <x v="30"/>
      <x v="3"/>
      <x v="45"/>
    </i>
    <i>
      <x v="31"/>
      <x v="3"/>
      <x v="45"/>
    </i>
    <i>
      <x v="32"/>
      <x v="3"/>
      <x v="41"/>
    </i>
    <i>
      <x v="33"/>
      <x v="8"/>
      <x v="14"/>
    </i>
    <i>
      <x v="34"/>
      <x v="6"/>
      <x v="4"/>
    </i>
    <i>
      <x v="35"/>
      <x v="21"/>
      <x v="11"/>
    </i>
    <i>
      <x v="36"/>
      <x v="12"/>
      <x v="11"/>
    </i>
    <i>
      <x v="37"/>
      <x v="3"/>
      <x v="34"/>
    </i>
    <i>
      <x v="38"/>
      <x v="5"/>
      <x v="11"/>
    </i>
    <i>
      <x v="39"/>
      <x v="5"/>
      <x v="11"/>
    </i>
    <i>
      <x v="40"/>
      <x v="31"/>
      <x v="24"/>
    </i>
    <i>
      <x v="41"/>
      <x v="30"/>
      <x v="28"/>
    </i>
    <i>
      <x v="42"/>
      <x v="18"/>
      <x v="6"/>
    </i>
    <i>
      <x v="43"/>
      <x v="17"/>
      <x v="31"/>
    </i>
    <i>
      <x v="44"/>
      <x v="17"/>
      <x v="31"/>
    </i>
    <i>
      <x v="45"/>
      <x v="7"/>
      <x v="33"/>
    </i>
    <i>
      <x v="46"/>
      <x v="3"/>
      <x v="32"/>
    </i>
    <i>
      <x v="47"/>
      <x v="3"/>
      <x v="45"/>
    </i>
    <i>
      <x v="48"/>
      <x v="3"/>
      <x v="45"/>
    </i>
    <i>
      <x v="49"/>
      <x v="3"/>
      <x v="35"/>
    </i>
    <i>
      <x v="50"/>
      <x v="3"/>
      <x v="41"/>
    </i>
    <i>
      <x v="51"/>
      <x v="3"/>
      <x v="37"/>
    </i>
    <i>
      <x v="52"/>
      <x v="38"/>
      <x v="19"/>
    </i>
    <i>
      <x v="53"/>
      <x v="33"/>
      <x v="12"/>
    </i>
    <i>
      <x v="54"/>
      <x v="29"/>
      <x v="26"/>
    </i>
    <i>
      <x v="55"/>
      <x v="27"/>
      <x v="5"/>
    </i>
    <i>
      <x v="56"/>
      <x v="24"/>
      <x v="17"/>
    </i>
    <i>
      <x v="57"/>
      <x v="15"/>
      <x v="13"/>
    </i>
    <i>
      <x v="58"/>
      <x v="18"/>
      <x v="6"/>
    </i>
    <i>
      <x v="59"/>
      <x v="17"/>
      <x v="31"/>
    </i>
    <i>
      <x v="60"/>
      <x v="17"/>
      <x v="31"/>
    </i>
    <i>
      <x v="61"/>
      <x v="16"/>
      <x v="8"/>
    </i>
    <i>
      <x v="62"/>
      <x v="16"/>
      <x v="8"/>
    </i>
    <i>
      <x v="63"/>
      <x v="3"/>
      <x v="34"/>
    </i>
    <i>
      <x v="64"/>
      <x v="35"/>
      <x v="9"/>
    </i>
    <i>
      <x v="65"/>
      <x v="3"/>
      <x v="47"/>
    </i>
    <i>
      <x v="66"/>
      <x v="3"/>
      <x v="51"/>
    </i>
    <i>
      <x v="67"/>
      <x v="26"/>
      <x v="2"/>
    </i>
    <i>
      <x v="68"/>
      <x v="20"/>
      <x v="29"/>
    </i>
    <i>
      <x v="69"/>
      <x v="10"/>
      <x v="27"/>
    </i>
    <i>
      <x v="70"/>
      <x v="3"/>
      <x v="49"/>
    </i>
    <i>
      <x v="71"/>
      <x v="3"/>
      <x v="44"/>
    </i>
    <i>
      <x v="72"/>
      <x v="3"/>
      <x v="44"/>
    </i>
    <i>
      <x v="73"/>
      <x v="8"/>
      <x v="14"/>
    </i>
    <i>
      <x v="74"/>
      <x v="6"/>
      <x v="4"/>
    </i>
    <i>
      <x v="75"/>
      <x v="11"/>
      <x v="23"/>
    </i>
    <i>
      <x v="76"/>
      <x v="23"/>
      <x v="1"/>
    </i>
    <i>
      <x v="77"/>
      <x v="14"/>
      <x v="15"/>
    </i>
    <i>
      <x v="78"/>
      <x v="3"/>
      <x v="36"/>
    </i>
    <i>
      <x v="79"/>
      <x v="36"/>
      <x v="20"/>
    </i>
    <i>
      <x v="80"/>
      <x v="3"/>
      <x v="32"/>
    </i>
    <i>
      <x v="81"/>
      <x v="4"/>
      <x v="18"/>
    </i>
    <i t="grand">
      <x/>
    </i>
  </rowItems>
  <colItems count="1">
    <i/>
  </colItems>
  <formats count="6">
    <format dxfId="11">
      <pivotArea dataOnly="0" labelOnly="1" outline="0" fieldPosition="0">
        <references count="1">
          <reference field="1" count="1">
            <x v="45"/>
          </reference>
        </references>
      </pivotArea>
    </format>
    <format dxfId="10">
      <pivotArea dataOnly="0" labelOnly="1" outline="0" fieldPosition="0">
        <references count="2">
          <reference field="1" count="1" selected="0">
            <x v="45"/>
          </reference>
          <reference field="31" count="1">
            <x v="7"/>
          </reference>
        </references>
      </pivotArea>
    </format>
    <format dxfId="9">
      <pivotArea dataOnly="0" labelOnly="1" outline="0" fieldPosition="0">
        <references count="3">
          <reference field="1" count="1" selected="0">
            <x v="45"/>
          </reference>
          <reference field="31" count="1" selected="0">
            <x v="7"/>
          </reference>
          <reference field="32" count="1">
            <x v="33"/>
          </reference>
        </references>
      </pivotArea>
    </format>
    <format dxfId="8">
      <pivotArea dataOnly="0" labelOnly="1" outline="0" fieldPosition="0">
        <references count="1">
          <reference field="1" count="1">
            <x v="81"/>
          </reference>
        </references>
      </pivotArea>
    </format>
    <format dxfId="7">
      <pivotArea dataOnly="0" labelOnly="1" outline="0" fieldPosition="0">
        <references count="2">
          <reference field="1" count="1" selected="0">
            <x v="81"/>
          </reference>
          <reference field="31" count="1">
            <x v="4"/>
          </reference>
        </references>
      </pivotArea>
    </format>
    <format dxfId="6">
      <pivotArea dataOnly="0" labelOnly="1" outline="0" fieldPosition="0">
        <references count="3">
          <reference field="1" count="1" selected="0">
            <x v="81"/>
          </reference>
          <reference field="31" count="1" selected="0">
            <x v="4"/>
          </reference>
          <reference field="32" count="1">
            <x v="18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D08BD7-ED3A-46B3-AFE7-5A3CD1FB103B}" name="TablaDinámica1" cacheId="1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C88:E169" firstHeaderRow="1" firstDataRow="1" firstDataCol="2"/>
  <pivotFields count="10">
    <pivotField compact="0" outline="0" showAll="0" defaultSubtotal="0"/>
    <pivotField compact="0" outline="0" showAll="0" defaultSubtotal="0">
      <items count="7">
        <item x="0"/>
        <item x="4"/>
        <item x="3"/>
        <item x="5"/>
        <item x="6"/>
        <item x="1"/>
        <item x="2"/>
      </items>
    </pivotField>
    <pivotField compact="0" outline="0" showAll="0" defaultSubtotal="0"/>
    <pivotField axis="axisRow" compact="0" outline="0" showAll="0" sortType="ascending" defaultSubtotal="0">
      <items count="79">
        <item x="3"/>
        <item x="4"/>
        <item x="5"/>
        <item x="6"/>
        <item x="34"/>
        <item x="35"/>
        <item x="7"/>
        <item x="8"/>
        <item x="9"/>
        <item x="10"/>
        <item x="11"/>
        <item x="0"/>
        <item x="36"/>
        <item x="12"/>
        <item x="37"/>
        <item x="38"/>
        <item x="39"/>
        <item x="40"/>
        <item x="41"/>
        <item x="42"/>
        <item x="43"/>
        <item x="44"/>
        <item x="63"/>
        <item x="64"/>
        <item x="13"/>
        <item x="45"/>
        <item x="14"/>
        <item x="15"/>
        <item x="16"/>
        <item x="17"/>
        <item x="18"/>
        <item x="73"/>
        <item x="74"/>
        <item x="46"/>
        <item x="47"/>
        <item x="19"/>
        <item x="77"/>
        <item x="78"/>
        <item x="48"/>
        <item x="49"/>
        <item x="65"/>
        <item x="66"/>
        <item x="67"/>
        <item x="1"/>
        <item x="20"/>
        <item x="21"/>
        <item x="22"/>
        <item x="23"/>
        <item x="24"/>
        <item x="25"/>
        <item x="2"/>
        <item x="50"/>
        <item x="51"/>
        <item x="52"/>
        <item x="53"/>
        <item x="54"/>
        <item x="68"/>
        <item x="69"/>
        <item x="70"/>
        <item x="71"/>
        <item x="72"/>
        <item x="26"/>
        <item x="55"/>
        <item x="27"/>
        <item x="28"/>
        <item x="56"/>
        <item x="57"/>
        <item x="58"/>
        <item x="29"/>
        <item x="30"/>
        <item x="31"/>
        <item x="75"/>
        <item x="76"/>
        <item x="59"/>
        <item x="60"/>
        <item x="61"/>
        <item x="32"/>
        <item x="62"/>
        <item x="33"/>
      </items>
    </pivotField>
    <pivotField compact="0" numFmtId="166" outline="0" showAll="0" defaultSubtotal="0"/>
    <pivotField dataField="1" compact="0" numFmtId="166" outline="0" showAll="0" defaultSubtotal="0"/>
    <pivotField compact="0" numFmtId="166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">
        <item x="0"/>
        <item x="1"/>
      </items>
    </pivotField>
  </pivotFields>
  <rowFields count="2">
    <field x="3"/>
    <field x="9"/>
  </rowFields>
  <rowItems count="81">
    <i>
      <x/>
      <x v="1"/>
    </i>
    <i>
      <x v="1"/>
      <x v="1"/>
    </i>
    <i>
      <x v="2"/>
      <x v="1"/>
    </i>
    <i>
      <x v="3"/>
      <x v="1"/>
    </i>
    <i>
      <x v="4"/>
      <x/>
    </i>
    <i>
      <x v="5"/>
      <x/>
    </i>
    <i>
      <x v="6"/>
      <x v="1"/>
    </i>
    <i>
      <x v="7"/>
      <x v="1"/>
    </i>
    <i>
      <x v="8"/>
      <x v="1"/>
    </i>
    <i>
      <x v="9"/>
      <x v="1"/>
    </i>
    <i>
      <x v="10"/>
      <x v="1"/>
    </i>
    <i>
      <x v="11"/>
      <x/>
    </i>
    <i>
      <x v="12"/>
      <x/>
    </i>
    <i>
      <x v="13"/>
      <x v="1"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/>
    </i>
    <i>
      <x v="24"/>
      <x v="1"/>
    </i>
    <i>
      <x v="25"/>
      <x/>
    </i>
    <i>
      <x v="26"/>
      <x v="1"/>
    </i>
    <i>
      <x v="27"/>
      <x v="1"/>
    </i>
    <i>
      <x v="28"/>
      <x v="1"/>
    </i>
    <i>
      <x v="29"/>
      <x v="1"/>
    </i>
    <i>
      <x v="30"/>
      <x v="1"/>
    </i>
    <i>
      <x v="31"/>
      <x/>
    </i>
    <i>
      <x v="32"/>
      <x/>
    </i>
    <i>
      <x v="33"/>
      <x/>
    </i>
    <i>
      <x v="34"/>
      <x/>
    </i>
    <i>
      <x v="35"/>
      <x v="1"/>
    </i>
    <i>
      <x v="36"/>
      <x/>
    </i>
    <i>
      <x v="37"/>
      <x/>
    </i>
    <i>
      <x v="38"/>
      <x/>
    </i>
    <i>
      <x v="39"/>
      <x/>
    </i>
    <i>
      <x v="40"/>
      <x/>
    </i>
    <i>
      <x v="41"/>
      <x/>
    </i>
    <i>
      <x v="42"/>
      <x/>
    </i>
    <i>
      <x v="43"/>
      <x/>
    </i>
    <i r="1">
      <x v="1"/>
    </i>
    <i>
      <x v="44"/>
      <x v="1"/>
    </i>
    <i>
      <x v="45"/>
      <x v="1"/>
    </i>
    <i>
      <x v="46"/>
      <x v="1"/>
    </i>
    <i>
      <x v="47"/>
      <x v="1"/>
    </i>
    <i>
      <x v="48"/>
      <x v="1"/>
    </i>
    <i>
      <x v="49"/>
      <x v="1"/>
    </i>
    <i>
      <x v="50"/>
      <x/>
    </i>
    <i>
      <x v="51"/>
      <x/>
    </i>
    <i>
      <x v="52"/>
      <x/>
    </i>
    <i>
      <x v="53"/>
      <x/>
    </i>
    <i>
      <x v="54"/>
      <x/>
    </i>
    <i>
      <x v="55"/>
      <x/>
    </i>
    <i>
      <x v="56"/>
      <x/>
    </i>
    <i>
      <x v="57"/>
      <x/>
    </i>
    <i>
      <x v="58"/>
      <x/>
    </i>
    <i>
      <x v="59"/>
      <x/>
    </i>
    <i>
      <x v="60"/>
      <x/>
    </i>
    <i>
      <x v="61"/>
      <x v="1"/>
    </i>
    <i>
      <x v="62"/>
      <x/>
    </i>
    <i>
      <x v="63"/>
      <x v="1"/>
    </i>
    <i>
      <x v="64"/>
      <x v="1"/>
    </i>
    <i>
      <x v="65"/>
      <x/>
    </i>
    <i>
      <x v="66"/>
      <x/>
    </i>
    <i>
      <x v="67"/>
      <x/>
    </i>
    <i>
      <x v="68"/>
      <x v="1"/>
    </i>
    <i>
      <x v="69"/>
      <x v="1"/>
    </i>
    <i>
      <x v="70"/>
      <x v="1"/>
    </i>
    <i>
      <x v="71"/>
      <x/>
    </i>
    <i>
      <x v="72"/>
      <x/>
    </i>
    <i>
      <x v="73"/>
      <x/>
    </i>
    <i>
      <x v="74"/>
      <x/>
    </i>
    <i>
      <x v="75"/>
      <x/>
    </i>
    <i>
      <x v="76"/>
      <x v="1"/>
    </i>
    <i>
      <x v="77"/>
      <x/>
    </i>
    <i>
      <x v="78"/>
      <x v="1"/>
    </i>
    <i t="grand">
      <x/>
    </i>
  </rowItems>
  <colItems count="1">
    <i/>
  </colItems>
  <dataFields count="1">
    <dataField name="Suma de CRÉDITO" fld="5" baseField="0" baseItem="0" numFmtId="166"/>
  </dataFields>
  <formats count="3">
    <format dxfId="14">
      <pivotArea outline="0" fieldPosition="0">
        <references count="2">
          <reference field="3" count="1" selected="0">
            <x v="43"/>
          </reference>
          <reference field="9" count="0" selected="0"/>
        </references>
      </pivotArea>
    </format>
    <format dxfId="13">
      <pivotArea dataOnly="0" labelOnly="1" outline="0" fieldPosition="0">
        <references count="1">
          <reference field="3" count="1">
            <x v="43"/>
          </reference>
        </references>
      </pivotArea>
    </format>
    <format dxfId="12">
      <pivotArea dataOnly="0" labelOnly="1" outline="0" fieldPosition="0">
        <references count="2">
          <reference field="3" count="1" selected="0">
            <x v="43"/>
          </reference>
          <reference field="9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79FBA1-1A51-4445-8E68-6CCC4784CAE4}" name="BP" displayName="BP" ref="A5:I11135" totalsRowShown="0" dataDxfId="160">
  <autoFilter ref="A5:I11135" xr:uid="{2779FBA1-1A51-4445-8E68-6CCC4784CAE4}"/>
  <tableColumns count="9">
    <tableColumn id="1" xr3:uid="{74EEE560-025D-43A0-8F47-A3C93A69FD28}" name="CODIGO" dataDxfId="159"/>
    <tableColumn id="2" xr3:uid="{A36D6632-377E-42E8-9926-92DD65F8216C}" name="NOMBRE CUENTA" dataDxfId="158"/>
    <tableColumn id="3" xr3:uid="{20AEF244-FAF6-4C4F-81A5-759BB278EE4E}" name="TERCERO" dataDxfId="157"/>
    <tableColumn id="4" xr3:uid="{BD7D56D0-206C-488B-B3F9-BD46D30B1013}" name="SALDO INICIAL" dataDxfId="156"/>
    <tableColumn id="5" xr3:uid="{B2F8ED0D-0993-4FD1-AB48-C51C9C6CA054}" name="DEBITOS" dataDxfId="155"/>
    <tableColumn id="6" xr3:uid="{56540FA8-673C-4494-A6A6-C21C013265CA}" name="CREDITOS" dataDxfId="154"/>
    <tableColumn id="7" xr3:uid="{0ABA83D7-67F8-4768-AB77-81C7D1668EC2}" name="SALDO FINAL" dataDxfId="153"/>
    <tableColumn id="8" xr3:uid="{8B65E2E9-A578-4E2D-AA9B-5144D769897D}" name="EsNegrita" dataDxfId="152">
      <calculatedColumnFormula array="1">EsNegrita(BP[[#This Row],[CODIGO]])</calculatedColumnFormula>
    </tableColumn>
    <tableColumn id="9" xr3:uid="{334AFB73-38DF-4F03-8B05-4B957E876D32}" name="EsDevolucion" dataDxfId="151">
      <calculatedColumnFormula array="1">_xlfn.LET(
    _xlpm.codigos_devolucion, _xlfn.UNIQUE(_xlfn._xlws.FILTER(BP[CODIGO], ISNUMBER(SEARCH("devoluci", BP[NOMBRE CUENTA])), {""})),
    ISNUMBER(MATCH(BP[[#This Row],[CODIGO]], _xlpm.codigos_devolucion, 0))
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B428CD1-7E35-443F-99E4-EEB773560E25}" name="Tabla1" displayName="Tabla1" ref="A1:AH504" totalsRowCount="1" headerRowDxfId="150" dataDxfId="149">
  <autoFilter ref="A1:AH503" xr:uid="{7B428CD1-7E35-443F-99E4-EEB773560E25}"/>
  <sortState xmlns:xlrd2="http://schemas.microsoft.com/office/spreadsheetml/2017/richdata2" ref="A2:AD24">
    <sortCondition ref="A1:A24"/>
  </sortState>
  <tableColumns count="34">
    <tableColumn id="1" xr3:uid="{20D9228E-9786-4353-B565-42DC7F1C88AD}" name="Tipo de documento" dataDxfId="148" totalsRowDxfId="147"/>
    <tableColumn id="2" xr3:uid="{22753BA6-6432-45CC-8520-AB56A43B753F}" name="Folio" dataDxfId="146" totalsRowDxfId="145"/>
    <tableColumn id="3" xr3:uid="{29C922D8-1FBA-4341-9E1B-69C0512FAB56}" name="Prefijo" dataDxfId="144" totalsRowDxfId="143"/>
    <tableColumn id="4" xr3:uid="{1A8D3A0D-6F19-4A89-A855-4B968BDA67E2}" name="Divisa" dataDxfId="142" totalsRowDxfId="141"/>
    <tableColumn id="5" xr3:uid="{1E946B31-387D-4FD4-ACA2-540E3C7EDFF4}" name="Forma de Pago" dataDxfId="140" totalsRowDxfId="139"/>
    <tableColumn id="6" xr3:uid="{AF821C9D-C34A-4781-955A-83982BD64402}" name="Medio de Pago" dataDxfId="138" totalsRowDxfId="137"/>
    <tableColumn id="7" xr3:uid="{41D7E5FE-21EB-4FE7-B37E-5B557E3C3CA3}" name="Fecha Emisión" dataDxfId="136" totalsRowDxfId="135"/>
    <tableColumn id="8" xr3:uid="{E058085C-E326-4B02-8E50-47D8F7FB321E}" name="Fecha Recepción" dataDxfId="134" totalsRowDxfId="133"/>
    <tableColumn id="9" xr3:uid="{F5EAC1B7-74E2-47E8-AB9E-F91295CC7038}" name="NIT Emisor" dataDxfId="132" totalsRowDxfId="131"/>
    <tableColumn id="10" xr3:uid="{919DF8A6-B38E-4FE5-9A9E-0BD63DF4526C}" name="Nombre Emisor" dataDxfId="130" totalsRowDxfId="129"/>
    <tableColumn id="11" xr3:uid="{68A1EF40-DC8B-4BAE-A3A0-A65095B152A2}" name="NIT Receptor" dataDxfId="128" totalsRowDxfId="127"/>
    <tableColumn id="12" xr3:uid="{37B78E8F-500C-45CB-AFC2-D8D16EBA2A45}" name="Nombre Receptor" dataDxfId="126" totalsRowDxfId="125"/>
    <tableColumn id="13" xr3:uid="{EF99D589-279B-4102-B83E-A758B9933803}" name="IVA" dataDxfId="124" totalsRowDxfId="123" dataCellStyle="Moneda"/>
    <tableColumn id="14" xr3:uid="{54CA3D29-BB68-4D12-B592-3561C1A381FC}" name="ICA" totalsRowFunction="sum" dataDxfId="122" totalsRowDxfId="121" dataCellStyle="Moneda"/>
    <tableColumn id="15" xr3:uid="{9BF724D0-FA92-4684-AA56-99C7DEB7F051}" name="IC" dataDxfId="120" totalsRowDxfId="119" dataCellStyle="Moneda"/>
    <tableColumn id="16" xr3:uid="{CEA37853-0B97-4A68-AA07-7F9737AB7B45}" name="INC" dataDxfId="118" totalsRowDxfId="117" dataCellStyle="Moneda"/>
    <tableColumn id="17" xr3:uid="{10AF31A5-16A6-49CA-8EE4-D43C13C3FEF2}" name="Timbre" dataDxfId="116" totalsRowDxfId="115" dataCellStyle="Moneda"/>
    <tableColumn id="18" xr3:uid="{5B092CF0-722D-482B-8361-DE47E8C05821}" name="INC Bolsas" dataDxfId="114" totalsRowDxfId="113" dataCellStyle="Moneda"/>
    <tableColumn id="19" xr3:uid="{97D19CFD-C57F-4D4D-B19E-1438B5D62737}" name="IN Carbono" dataDxfId="112" totalsRowDxfId="111" dataCellStyle="Moneda"/>
    <tableColumn id="20" xr3:uid="{3E79A747-550B-4B60-8405-AC3A3959B8E7}" name="IN Combustibles" dataDxfId="110" totalsRowDxfId="109" dataCellStyle="Moneda"/>
    <tableColumn id="21" xr3:uid="{CCE6C2D4-D72D-4F9E-9895-5D5903BFBD3F}" name="IC Datos" dataDxfId="108" totalsRowDxfId="107" dataCellStyle="Moneda"/>
    <tableColumn id="22" xr3:uid="{83DB733B-EC44-43FF-8826-92F56C9D9B35}" name="ICL" dataDxfId="106" totalsRowDxfId="105" dataCellStyle="Moneda"/>
    <tableColumn id="23" xr3:uid="{D151CAFF-436C-42E0-8B75-757AC8B5701D}" name="INPP" dataDxfId="104" totalsRowDxfId="103" dataCellStyle="Moneda"/>
    <tableColumn id="24" xr3:uid="{D5C2E1C9-2837-48AC-A637-BA3448C624DF}" name="IBUA" dataDxfId="102" totalsRowDxfId="101" dataCellStyle="Moneda"/>
    <tableColumn id="25" xr3:uid="{5C42715D-B5D3-401C-82DC-A2E01899F70B}" name="ICUI" dataDxfId="100" totalsRowDxfId="99" dataCellStyle="Moneda"/>
    <tableColumn id="26" xr3:uid="{BDEB81A4-8802-4DD0-AE9D-FF63143D052E}" name="Rete IVA" dataDxfId="98" totalsRowDxfId="97" dataCellStyle="Moneda"/>
    <tableColumn id="27" xr3:uid="{EB43857B-1AAD-42B4-A298-B24EB420660E}" name="Rete Renta" dataDxfId="96" totalsRowDxfId="95" dataCellStyle="Moneda"/>
    <tableColumn id="30" xr3:uid="{FFC209DA-93F0-43A5-A58C-56F39A788FB2}" name="Rete ICA" totalsRowFunction="sum" dataDxfId="94" totalsRowDxfId="93" dataCellStyle="Moneda"/>
    <tableColumn id="31" xr3:uid="{3CAE1065-1F8F-4DBA-B893-000C6CD7D3EA}" name="Total" dataDxfId="92" totalsRowDxfId="91" dataCellStyle="Moneda"/>
    <tableColumn id="32" xr3:uid="{FBD73F47-E953-4304-9BE9-9CF1B6142C1D}" name="Estado" dataDxfId="90" totalsRowDxfId="89"/>
    <tableColumn id="33" xr3:uid="{1C6D1844-DC30-48F0-BB85-B7F02738A10C}" name="Grupo" dataDxfId="88" totalsRowDxfId="87"/>
    <tableColumn id="28" xr3:uid="{5A1555C8-9259-40FA-B982-53A75EF5F82B}" name="GRAVADO" totalsRowFunction="sum" dataDxfId="86" totalsRowDxfId="85">
      <calculatedColumnFormula>IF(Tabla1[[#This Row],[IVA]]=0,0,Tabla1[[#This Row],[Total]]/1.19)</calculatedColumnFormula>
    </tableColumn>
    <tableColumn id="29" xr3:uid="{98B0A479-1E10-4F0D-9FF4-0B9493668CDC}" name="NO GRAVADO" totalsRowFunction="sum" dataDxfId="84" totalsRowDxfId="83">
      <calculatedColumnFormula>Tabla1[[#This Row],[Total]]-Tabla1[[#This Row],[GRAVADO]]-Tabla1[[#This Row],[IVA]]-Tabla1[[#This Row],[ICA]]-Tabla1[[#This Row],[IC]]-Tabla1[[#This Row],[INC]]-Tabla1[[#This Row],[Timbre]]</calculatedColumnFormula>
    </tableColumn>
    <tableColumn id="34" xr3:uid="{2F30730C-2D0D-4FC9-905F-777B8C48AC1B}" name="FACT" dataDxfId="82" totalsRowDxfId="81">
      <calculatedColumnFormula>CONCATENATE(Tabla1[[#This Row],[Prefijo]]," ",Tabla1[[#This Row],[Folio]])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131E25A-1D91-435C-B41F-5A9620C9029C}" name="Tabla112" displayName="Tabla112" ref="A1:AG724" totalsRowCount="1" headerRowDxfId="80" dataDxfId="79" dataCellStyle="Moneda">
  <autoFilter ref="A1:AG723" xr:uid="{C131E25A-1D91-435C-B41F-5A9620C9029C}"/>
  <sortState xmlns:xlrd2="http://schemas.microsoft.com/office/spreadsheetml/2017/richdata2" ref="A2:AG723">
    <sortCondition ref="A1:A723"/>
  </sortState>
  <tableColumns count="33">
    <tableColumn id="1" xr3:uid="{BDFC9547-C78B-498C-808B-BB64F8B57C31}" name="Tipo de documento" dataDxfId="78" totalsRowDxfId="77"/>
    <tableColumn id="2" xr3:uid="{720E13AB-A200-4607-8FDB-40FAC243D51B}" name="Folio" dataDxfId="76" totalsRowDxfId="75"/>
    <tableColumn id="3" xr3:uid="{08AA5E70-5A7A-435B-9FA6-CC297A6D9565}" name="Prefijo" dataDxfId="74" totalsRowDxfId="73"/>
    <tableColumn id="4" xr3:uid="{33CAAA80-DF5E-486E-B638-D2B391456F27}" name="Divisa" dataDxfId="72" totalsRowDxfId="71"/>
    <tableColumn id="5" xr3:uid="{FBBC289B-C373-43BD-933F-AA87F13F07C9}" name="Forma de Pago" dataDxfId="70" totalsRowDxfId="69"/>
    <tableColumn id="6" xr3:uid="{F5BC8582-C6AC-466A-9121-392E518E40AE}" name="Medio de Pago" dataDxfId="68" totalsRowDxfId="67"/>
    <tableColumn id="7" xr3:uid="{D4096E77-9F37-4277-8E1F-6A36E59514F8}" name="Fecha Emisión" dataDxfId="66" totalsRowDxfId="65"/>
    <tableColumn id="8" xr3:uid="{6F120EA6-40DB-4ACC-971A-0E1E6AC37C8A}" name="Fecha Recepción" dataDxfId="64" totalsRowDxfId="63"/>
    <tableColumn id="9" xr3:uid="{1FE9CCE2-D2E6-4C6B-ABD4-316868053C11}" name="NIT Emisor" dataDxfId="62" totalsRowDxfId="61"/>
    <tableColumn id="10" xr3:uid="{51720012-6D97-4DBE-9B89-05F263BB7BF4}" name="Nombre Emisor" dataDxfId="60" totalsRowDxfId="59"/>
    <tableColumn id="11" xr3:uid="{F0C4AA18-31E4-4C69-A046-FF2196C3C8C6}" name="NIT Receptor" dataDxfId="58" totalsRowDxfId="57"/>
    <tableColumn id="12" xr3:uid="{C6027C79-6C60-4EBF-B7C0-CB06F03D34DF}" name="Nombre Receptor" dataDxfId="56" totalsRowDxfId="55"/>
    <tableColumn id="13" xr3:uid="{904828A1-9A24-4172-815A-9961A330C1D1}" name="IVA" dataDxfId="54" totalsRowDxfId="53" dataCellStyle="Moneda"/>
    <tableColumn id="14" xr3:uid="{761B248D-B30E-4E95-90C1-9C304AD967F2}" name="ICA" totalsRowFunction="sum" dataDxfId="52" totalsRowDxfId="51" dataCellStyle="Moneda"/>
    <tableColumn id="15" xr3:uid="{F0207BD9-A5CC-4F17-BA88-1E4AD26923BF}" name="IC" dataDxfId="50" totalsRowDxfId="49" dataCellStyle="Moneda"/>
    <tableColumn id="16" xr3:uid="{3D25EBB0-CDF0-4C29-A6E5-6326FAB18BB7}" name="INC" dataDxfId="48" totalsRowDxfId="47" dataCellStyle="Moneda"/>
    <tableColumn id="17" xr3:uid="{194FB17F-23D6-4F77-91BB-CBDB285895E8}" name="Timbre" dataDxfId="46" totalsRowDxfId="45" dataCellStyle="Moneda"/>
    <tableColumn id="18" xr3:uid="{40131BF1-CECD-45EE-BD96-168C66FF18AF}" name="INC Bolsas" dataDxfId="44" totalsRowDxfId="43" dataCellStyle="Moneda"/>
    <tableColumn id="19" xr3:uid="{9B934BA5-8DDA-4223-AB44-6AF3CB1035A3}" name="IN Carbono" dataDxfId="42" totalsRowDxfId="41" dataCellStyle="Moneda"/>
    <tableColumn id="20" xr3:uid="{6CEA0D72-A80A-4CB5-8F02-B908C9E8EB93}" name="IN Combustibles" dataDxfId="40" totalsRowDxfId="39" dataCellStyle="Moneda"/>
    <tableColumn id="21" xr3:uid="{215C2FB3-B890-4E25-BFED-9DA80B27E664}" name="IC Datos" dataDxfId="38" totalsRowDxfId="37" dataCellStyle="Moneda"/>
    <tableColumn id="22" xr3:uid="{9F08C6AA-18F3-4F5B-980F-900CEBD4CC1C}" name="ICL" dataDxfId="36" totalsRowDxfId="35" dataCellStyle="Moneda"/>
    <tableColumn id="23" xr3:uid="{F92241C0-7A7C-4D0F-8256-5057F533F79A}" name="INPP" dataDxfId="34" totalsRowDxfId="33" dataCellStyle="Moneda"/>
    <tableColumn id="24" xr3:uid="{7B71B8F7-1EB8-4B50-AEBC-FB4C80626E8B}" name="IBUA" dataDxfId="32" totalsRowDxfId="31" dataCellStyle="Moneda"/>
    <tableColumn id="25" xr3:uid="{D95ADB68-CA40-4AE3-B91F-15142ABD5D96}" name="ICUI" dataDxfId="30" totalsRowDxfId="29" dataCellStyle="Moneda"/>
    <tableColumn id="26" xr3:uid="{95C47606-DF1A-426F-8AD8-D4B52288ACAE}" name="Rete IVA" dataDxfId="28" totalsRowDxfId="27" dataCellStyle="Moneda"/>
    <tableColumn id="27" xr3:uid="{3D209828-FAE5-4048-9F0B-5E40D7F6E231}" name="Rete Renta" dataDxfId="26" totalsRowDxfId="25" dataCellStyle="Moneda"/>
    <tableColumn id="30" xr3:uid="{4DA4DFF5-97A9-42D6-AF7C-5B8E5D8866A3}" name="Rete ICA" totalsRowFunction="sum" dataDxfId="24" totalsRowDxfId="23" dataCellStyle="Moneda"/>
    <tableColumn id="31" xr3:uid="{D0379E40-43DD-4E8A-BD64-B58370742ECF}" name="Total" dataDxfId="22" totalsRowDxfId="21" dataCellStyle="Moneda"/>
    <tableColumn id="32" xr3:uid="{A47020F6-3AE1-48B1-A284-063A44B27C84}" name="Estado" dataDxfId="20" totalsRowDxfId="19" dataCellStyle="Moneda"/>
    <tableColumn id="28" xr3:uid="{CEAADD8F-53B7-4977-BDAA-A5D8EB4181C2}" name="Grupo" dataDxfId="18" totalsRowDxfId="17" dataCellStyle="Moneda"/>
    <tableColumn id="35" xr3:uid="{D86EAA36-4477-405B-BB75-5864EDCCE46D}" name="GRAVADO" dataDxfId="16" dataCellStyle="Moneda">
      <calculatedColumnFormula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calculatedColumnFormula>
    </tableColumn>
    <tableColumn id="36" xr3:uid="{F62F635C-0B7A-49FC-82D7-C159F8A87023}" name="NOGRAVADO" dataDxfId="15" dataCellStyle="Moneda">
      <calculatedColumnFormula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N51"/>
  <sheetViews>
    <sheetView workbookViewId="0">
      <selection sqref="A1:E1"/>
    </sheetView>
  </sheetViews>
  <sheetFormatPr baseColWidth="10" defaultRowHeight="15" x14ac:dyDescent="0.25"/>
  <cols>
    <col min="1" max="1" width="12.42578125" style="7" customWidth="1"/>
    <col min="2" max="2" width="42.140625" customWidth="1"/>
    <col min="3" max="3" width="15.5703125" customWidth="1"/>
    <col min="4" max="4" width="17.7109375" customWidth="1"/>
    <col min="5" max="5" width="17.28515625" customWidth="1"/>
    <col min="6" max="6" width="16.7109375" customWidth="1"/>
    <col min="7" max="7" width="17.5703125" customWidth="1"/>
    <col min="8" max="8" width="17.42578125" customWidth="1"/>
    <col min="9" max="9" width="15.42578125" customWidth="1"/>
  </cols>
  <sheetData>
    <row r="1" spans="1:14" ht="25.5" customHeight="1" x14ac:dyDescent="0.3">
      <c r="A1" s="418" t="s">
        <v>16</v>
      </c>
      <c r="B1" s="418"/>
      <c r="C1" s="418"/>
      <c r="D1" s="418"/>
      <c r="E1" s="418"/>
    </row>
    <row r="2" spans="1:14" ht="25.5" customHeight="1" x14ac:dyDescent="0.3">
      <c r="A2" s="36"/>
      <c r="B2" s="36"/>
      <c r="C2" s="36"/>
      <c r="D2" s="36"/>
      <c r="E2" s="36"/>
    </row>
    <row r="3" spans="1:14" x14ac:dyDescent="0.25">
      <c r="B3" s="4" t="s">
        <v>43</v>
      </c>
      <c r="C3" s="12">
        <v>4</v>
      </c>
      <c r="D3" s="12"/>
      <c r="E3" s="12"/>
      <c r="F3" s="12"/>
      <c r="G3" s="12"/>
      <c r="H3" s="12"/>
    </row>
    <row r="4" spans="1:14" x14ac:dyDescent="0.25">
      <c r="A4" s="419" t="s">
        <v>30</v>
      </c>
      <c r="B4" s="13" t="s">
        <v>27</v>
      </c>
      <c r="C4" s="2" t="s">
        <v>17</v>
      </c>
      <c r="D4" s="2" t="s">
        <v>18</v>
      </c>
      <c r="E4" s="2" t="s">
        <v>19</v>
      </c>
      <c r="F4" s="2" t="s">
        <v>24</v>
      </c>
      <c r="G4" s="2" t="s">
        <v>25</v>
      </c>
      <c r="H4" s="2" t="s">
        <v>26</v>
      </c>
    </row>
    <row r="5" spans="1:14" ht="18" customHeight="1" x14ac:dyDescent="0.25">
      <c r="A5" s="420"/>
      <c r="B5" s="19" t="s">
        <v>0</v>
      </c>
      <c r="C5" s="12"/>
      <c r="D5" s="12"/>
      <c r="E5" s="12"/>
      <c r="F5" s="12"/>
      <c r="G5" s="12"/>
      <c r="H5" s="12"/>
      <c r="I5" s="2" t="s">
        <v>13</v>
      </c>
    </row>
    <row r="6" spans="1:14" x14ac:dyDescent="0.25">
      <c r="A6" s="12">
        <v>28</v>
      </c>
      <c r="B6" s="4" t="s">
        <v>20</v>
      </c>
      <c r="C6" s="5">
        <v>447154000</v>
      </c>
      <c r="D6" s="5">
        <f>37549592+770873723+53458820+53392114+169992319+97632538</f>
        <v>1182899106</v>
      </c>
      <c r="E6" s="5"/>
      <c r="F6" s="5"/>
      <c r="G6" s="5"/>
      <c r="H6" s="5"/>
      <c r="I6" s="15">
        <f t="shared" ref="I6:I11" si="0">SUM(C6:H6)</f>
        <v>1630053106</v>
      </c>
      <c r="J6" s="8"/>
      <c r="L6" s="8"/>
      <c r="M6" s="8"/>
      <c r="N6" s="8"/>
    </row>
    <row r="7" spans="1:14" x14ac:dyDescent="0.25">
      <c r="A7" s="12">
        <v>29</v>
      </c>
      <c r="B7" s="4" t="s">
        <v>1</v>
      </c>
      <c r="C7" s="5"/>
      <c r="D7" s="5"/>
      <c r="E7" s="5"/>
      <c r="F7" s="5"/>
      <c r="G7" s="5"/>
      <c r="H7" s="5"/>
      <c r="I7" s="15">
        <f t="shared" si="0"/>
        <v>0</v>
      </c>
      <c r="J7" s="9"/>
      <c r="L7" s="9"/>
      <c r="M7" s="9"/>
      <c r="N7" s="9"/>
    </row>
    <row r="8" spans="1:14" x14ac:dyDescent="0.25">
      <c r="A8" s="12">
        <v>38</v>
      </c>
      <c r="B8" s="4" t="s">
        <v>21</v>
      </c>
      <c r="C8" s="5">
        <v>120870000</v>
      </c>
      <c r="D8" s="5">
        <v>243306262</v>
      </c>
      <c r="E8" s="5"/>
      <c r="F8" s="5"/>
      <c r="G8" s="5"/>
      <c r="H8" s="5"/>
      <c r="I8" s="15">
        <f t="shared" si="0"/>
        <v>364176262</v>
      </c>
      <c r="J8" s="9"/>
      <c r="L8" s="9"/>
      <c r="M8" s="9"/>
      <c r="N8" s="9"/>
    </row>
    <row r="9" spans="1:14" ht="15.75" thickBot="1" x14ac:dyDescent="0.3">
      <c r="A9" s="12">
        <v>39</v>
      </c>
      <c r="B9" s="26" t="s">
        <v>28</v>
      </c>
      <c r="C9" s="44"/>
      <c r="D9" s="44"/>
      <c r="E9" s="44"/>
      <c r="F9" s="44"/>
      <c r="G9" s="44"/>
      <c r="H9" s="44"/>
      <c r="I9" s="49">
        <f t="shared" si="0"/>
        <v>0</v>
      </c>
      <c r="J9" s="9"/>
      <c r="L9" s="9"/>
      <c r="M9" s="9"/>
      <c r="N9" s="9"/>
    </row>
    <row r="10" spans="1:14" ht="15.75" thickBot="1" x14ac:dyDescent="0.3">
      <c r="A10" s="48">
        <v>40</v>
      </c>
      <c r="B10" s="50" t="s">
        <v>22</v>
      </c>
      <c r="C10" s="51">
        <f t="shared" ref="C10:H10" si="1">SUM(C6:C9)</f>
        <v>568024000</v>
      </c>
      <c r="D10" s="51">
        <f t="shared" si="1"/>
        <v>1426205368</v>
      </c>
      <c r="E10" s="51">
        <f t="shared" si="1"/>
        <v>0</v>
      </c>
      <c r="F10" s="51">
        <f t="shared" si="1"/>
        <v>0</v>
      </c>
      <c r="G10" s="51">
        <f t="shared" si="1"/>
        <v>0</v>
      </c>
      <c r="H10" s="51">
        <f t="shared" si="1"/>
        <v>0</v>
      </c>
      <c r="I10" s="39">
        <f t="shared" si="0"/>
        <v>1994229368</v>
      </c>
      <c r="J10" s="9"/>
      <c r="L10" s="9"/>
      <c r="M10" s="9"/>
      <c r="N10" s="9"/>
    </row>
    <row r="11" spans="1:14" ht="15.75" thickBot="1" x14ac:dyDescent="0.3">
      <c r="A11" s="12">
        <v>41</v>
      </c>
      <c r="B11" s="52" t="s">
        <v>2</v>
      </c>
      <c r="C11" s="53"/>
      <c r="D11" s="53">
        <v>4154929</v>
      </c>
      <c r="E11" s="53"/>
      <c r="F11" s="53"/>
      <c r="G11" s="53"/>
      <c r="H11" s="53"/>
      <c r="I11" s="54">
        <f t="shared" si="0"/>
        <v>4154929</v>
      </c>
      <c r="J11" s="9"/>
      <c r="L11" s="10"/>
      <c r="M11" s="10"/>
      <c r="N11" s="10"/>
    </row>
    <row r="12" spans="1:14" ht="15.75" thickBot="1" x14ac:dyDescent="0.3">
      <c r="A12" s="48">
        <v>42</v>
      </c>
      <c r="B12" s="56" t="s">
        <v>23</v>
      </c>
      <c r="C12" s="57">
        <f t="shared" ref="C12:H12" si="2">+C10-C11</f>
        <v>568024000</v>
      </c>
      <c r="D12" s="57">
        <f t="shared" si="2"/>
        <v>1422050439</v>
      </c>
      <c r="E12" s="57">
        <f t="shared" si="2"/>
        <v>0</v>
      </c>
      <c r="F12" s="57">
        <f t="shared" si="2"/>
        <v>0</v>
      </c>
      <c r="G12" s="57">
        <f t="shared" si="2"/>
        <v>0</v>
      </c>
      <c r="H12" s="57">
        <f t="shared" si="2"/>
        <v>0</v>
      </c>
      <c r="I12" s="55">
        <f t="shared" ref="I12:I46" si="3">SUM(C12:H12)</f>
        <v>1990074439</v>
      </c>
      <c r="J12" s="9"/>
    </row>
    <row r="13" spans="1:14" x14ac:dyDescent="0.25">
      <c r="C13" s="1"/>
      <c r="D13" s="1"/>
      <c r="E13" s="1"/>
      <c r="F13" s="1"/>
      <c r="G13" s="1"/>
      <c r="H13" s="1"/>
      <c r="I13" s="14">
        <f t="shared" si="3"/>
        <v>0</v>
      </c>
      <c r="J13" s="11"/>
      <c r="N13" s="10"/>
    </row>
    <row r="14" spans="1:14" x14ac:dyDescent="0.25">
      <c r="B14" s="18" t="s">
        <v>14</v>
      </c>
      <c r="C14" s="1"/>
      <c r="D14" s="1"/>
      <c r="E14" s="1"/>
      <c r="F14" s="1"/>
      <c r="G14" s="1"/>
      <c r="H14" s="1"/>
      <c r="I14" s="14">
        <f t="shared" si="3"/>
        <v>0</v>
      </c>
    </row>
    <row r="15" spans="1:14" x14ac:dyDescent="0.25">
      <c r="A15" s="12">
        <v>49</v>
      </c>
      <c r="B15" s="4" t="s">
        <v>29</v>
      </c>
      <c r="C15" s="5">
        <v>432000</v>
      </c>
      <c r="D15" s="5"/>
      <c r="E15" s="5"/>
      <c r="F15" s="5"/>
      <c r="G15" s="5"/>
      <c r="H15" s="5"/>
      <c r="I15" s="15"/>
    </row>
    <row r="16" spans="1:14" x14ac:dyDescent="0.25">
      <c r="A16" s="12">
        <v>50</v>
      </c>
      <c r="B16" s="4" t="s">
        <v>3</v>
      </c>
      <c r="C16" s="6">
        <v>69942000</v>
      </c>
      <c r="D16" s="6"/>
      <c r="E16" s="6"/>
      <c r="F16" s="6"/>
      <c r="G16" s="6"/>
      <c r="H16" s="6"/>
      <c r="I16" s="15">
        <f t="shared" si="3"/>
        <v>69942000</v>
      </c>
    </row>
    <row r="17" spans="1:14" x14ac:dyDescent="0.25">
      <c r="A17" s="12">
        <v>52</v>
      </c>
      <c r="B17" s="4" t="s">
        <v>4</v>
      </c>
      <c r="C17" s="6">
        <v>3007000</v>
      </c>
      <c r="D17" s="6"/>
      <c r="E17" s="6"/>
      <c r="F17" s="6"/>
      <c r="G17" s="6"/>
      <c r="H17" s="6"/>
      <c r="I17" s="15">
        <f t="shared" si="3"/>
        <v>3007000</v>
      </c>
      <c r="J17" s="8"/>
      <c r="L17" s="8"/>
      <c r="M17" s="8"/>
      <c r="N17" s="8"/>
    </row>
    <row r="18" spans="1:14" ht="15.75" thickBot="1" x14ac:dyDescent="0.3">
      <c r="A18" s="12">
        <v>53</v>
      </c>
      <c r="B18" s="26" t="s">
        <v>5</v>
      </c>
      <c r="C18" s="28">
        <v>195352000</v>
      </c>
      <c r="D18" s="28"/>
      <c r="E18" s="28"/>
      <c r="F18" s="28"/>
      <c r="G18" s="28"/>
      <c r="H18" s="28"/>
      <c r="I18" s="49">
        <f t="shared" si="3"/>
        <v>195352000</v>
      </c>
      <c r="J18" s="9"/>
      <c r="L18" s="10"/>
      <c r="M18" s="10"/>
      <c r="N18" s="10"/>
    </row>
    <row r="19" spans="1:14" ht="15.75" thickBot="1" x14ac:dyDescent="0.3">
      <c r="A19" s="48">
        <v>54</v>
      </c>
      <c r="B19" s="58" t="s">
        <v>6</v>
      </c>
      <c r="C19" s="59">
        <f t="shared" ref="C19:H19" si="4">SUM(C15:C18)</f>
        <v>268733000</v>
      </c>
      <c r="D19" s="59">
        <f t="shared" si="4"/>
        <v>0</v>
      </c>
      <c r="E19" s="59">
        <f t="shared" si="4"/>
        <v>0</v>
      </c>
      <c r="F19" s="59">
        <f t="shared" si="4"/>
        <v>0</v>
      </c>
      <c r="G19" s="59">
        <f t="shared" si="4"/>
        <v>0</v>
      </c>
      <c r="H19" s="59">
        <f t="shared" si="4"/>
        <v>0</v>
      </c>
      <c r="I19" s="60">
        <f t="shared" si="3"/>
        <v>268733000</v>
      </c>
      <c r="J19" s="9"/>
      <c r="M19" s="10"/>
    </row>
    <row r="20" spans="1:14" x14ac:dyDescent="0.25">
      <c r="C20" s="1"/>
      <c r="D20" s="1"/>
      <c r="E20" s="1"/>
      <c r="F20" s="1"/>
      <c r="G20" s="1"/>
      <c r="H20" s="1"/>
      <c r="I20" s="14">
        <f t="shared" si="3"/>
        <v>0</v>
      </c>
      <c r="J20" s="9"/>
    </row>
    <row r="21" spans="1:14" x14ac:dyDescent="0.25">
      <c r="B21" s="64" t="s">
        <v>7</v>
      </c>
      <c r="I21" s="14">
        <f t="shared" si="3"/>
        <v>0</v>
      </c>
      <c r="J21" s="9"/>
    </row>
    <row r="22" spans="1:14" x14ac:dyDescent="0.25">
      <c r="A22" s="12">
        <v>57</v>
      </c>
      <c r="B22" s="4" t="s">
        <v>31</v>
      </c>
      <c r="C22" s="6"/>
      <c r="D22" s="5">
        <v>0</v>
      </c>
      <c r="E22" s="5">
        <v>0</v>
      </c>
      <c r="F22" s="5"/>
      <c r="G22" s="5"/>
      <c r="H22" s="5"/>
      <c r="I22" s="15"/>
      <c r="J22" s="9"/>
    </row>
    <row r="23" spans="1:14" x14ac:dyDescent="0.25">
      <c r="A23" s="12">
        <v>58</v>
      </c>
      <c r="B23" s="4" t="s">
        <v>49</v>
      </c>
      <c r="C23" s="5">
        <v>84778000</v>
      </c>
      <c r="D23" s="5">
        <v>224751212</v>
      </c>
      <c r="E23" s="5"/>
      <c r="F23" s="5"/>
      <c r="G23" s="5"/>
      <c r="H23" s="5"/>
      <c r="I23" s="15">
        <f t="shared" si="3"/>
        <v>309529212</v>
      </c>
      <c r="J23" s="9"/>
    </row>
    <row r="24" spans="1:14" ht="15.75" thickBot="1" x14ac:dyDescent="0.3">
      <c r="A24" s="12">
        <v>59</v>
      </c>
      <c r="B24" s="26" t="s">
        <v>8</v>
      </c>
      <c r="C24" s="44"/>
      <c r="D24" s="44">
        <v>0</v>
      </c>
      <c r="E24" s="44"/>
      <c r="F24" s="44"/>
      <c r="G24" s="44"/>
      <c r="H24" s="44"/>
      <c r="I24" s="49">
        <f t="shared" si="3"/>
        <v>0</v>
      </c>
      <c r="J24" s="9"/>
    </row>
    <row r="25" spans="1:14" ht="15.75" thickBot="1" x14ac:dyDescent="0.3">
      <c r="A25" s="48">
        <v>65</v>
      </c>
      <c r="B25" s="62" t="s">
        <v>9</v>
      </c>
      <c r="C25" s="63">
        <f t="shared" ref="C25:H25" si="5">SUM(C22:C24)</f>
        <v>84778000</v>
      </c>
      <c r="D25" s="63">
        <f t="shared" si="5"/>
        <v>224751212</v>
      </c>
      <c r="E25" s="63">
        <f t="shared" si="5"/>
        <v>0</v>
      </c>
      <c r="F25" s="63">
        <f t="shared" si="5"/>
        <v>0</v>
      </c>
      <c r="G25" s="63">
        <f t="shared" si="5"/>
        <v>0</v>
      </c>
      <c r="H25" s="63">
        <f t="shared" si="5"/>
        <v>0</v>
      </c>
      <c r="I25" s="61">
        <f t="shared" si="3"/>
        <v>309529212</v>
      </c>
      <c r="J25" s="9"/>
    </row>
    <row r="26" spans="1:14" x14ac:dyDescent="0.25">
      <c r="I26" s="14">
        <f t="shared" si="3"/>
        <v>0</v>
      </c>
      <c r="J26" s="9"/>
    </row>
    <row r="27" spans="1:14" x14ac:dyDescent="0.25">
      <c r="B27" s="21" t="s">
        <v>15</v>
      </c>
      <c r="I27" s="14">
        <f t="shared" si="3"/>
        <v>0</v>
      </c>
      <c r="J27" s="9"/>
    </row>
    <row r="28" spans="1:14" x14ac:dyDescent="0.25">
      <c r="A28" s="12">
        <v>69</v>
      </c>
      <c r="B28" s="4" t="s">
        <v>32</v>
      </c>
      <c r="C28" s="5">
        <v>22000</v>
      </c>
      <c r="D28" s="5">
        <f>103261+104325</f>
        <v>207586</v>
      </c>
      <c r="E28" s="5"/>
      <c r="F28" s="5"/>
      <c r="G28" s="5"/>
      <c r="H28" s="5"/>
      <c r="I28" s="20">
        <f>SUM(C28:H28)</f>
        <v>229586</v>
      </c>
      <c r="J28" s="9"/>
    </row>
    <row r="29" spans="1:14" x14ac:dyDescent="0.25">
      <c r="A29" s="12">
        <v>70</v>
      </c>
      <c r="B29" s="4" t="s">
        <v>33</v>
      </c>
      <c r="C29" s="5">
        <v>12520000</v>
      </c>
      <c r="D29" s="5">
        <f>5468939+5702927</f>
        <v>11171866</v>
      </c>
      <c r="E29" s="5"/>
      <c r="F29" s="5"/>
      <c r="G29" s="5"/>
      <c r="H29" s="5"/>
      <c r="I29" s="20">
        <f t="shared" si="3"/>
        <v>23691866</v>
      </c>
      <c r="J29" s="9"/>
    </row>
    <row r="30" spans="1:14" x14ac:dyDescent="0.25">
      <c r="A30" s="12">
        <v>72</v>
      </c>
      <c r="B30" s="4" t="s">
        <v>34</v>
      </c>
      <c r="C30" s="5">
        <v>0</v>
      </c>
      <c r="D30" s="5">
        <v>0</v>
      </c>
      <c r="E30" s="5"/>
      <c r="F30" s="5"/>
      <c r="G30" s="5"/>
      <c r="H30" s="5"/>
      <c r="I30" s="20">
        <f t="shared" si="3"/>
        <v>0</v>
      </c>
      <c r="J30" s="9"/>
    </row>
    <row r="31" spans="1:14" x14ac:dyDescent="0.25">
      <c r="A31" s="12">
        <v>73</v>
      </c>
      <c r="B31" s="4" t="s">
        <v>35</v>
      </c>
      <c r="C31" s="5">
        <v>570000</v>
      </c>
      <c r="D31" s="5">
        <f>164365+974288</f>
        <v>1138653</v>
      </c>
      <c r="E31" s="5"/>
      <c r="F31" s="5"/>
      <c r="G31" s="5"/>
      <c r="H31" s="5"/>
      <c r="I31" s="20">
        <f t="shared" si="3"/>
        <v>1708653</v>
      </c>
      <c r="J31" s="9"/>
    </row>
    <row r="32" spans="1:14" ht="15.75" thickBot="1" x14ac:dyDescent="0.3">
      <c r="A32" s="12">
        <v>77</v>
      </c>
      <c r="B32" s="26" t="s">
        <v>10</v>
      </c>
      <c r="C32" s="44"/>
      <c r="D32" s="44">
        <v>789000</v>
      </c>
      <c r="E32" s="44"/>
      <c r="F32" s="44"/>
      <c r="G32" s="44"/>
      <c r="H32" s="44"/>
      <c r="I32" s="20">
        <f t="shared" si="3"/>
        <v>789000</v>
      </c>
      <c r="J32" s="9"/>
    </row>
    <row r="33" spans="1:12" ht="15.75" thickBot="1" x14ac:dyDescent="0.3">
      <c r="A33" s="48">
        <v>79</v>
      </c>
      <c r="B33" s="65" t="s">
        <v>11</v>
      </c>
      <c r="C33" s="66">
        <f t="shared" ref="C33:H33" si="6">SUM(C28:C31)-C32</f>
        <v>13112000</v>
      </c>
      <c r="D33" s="66">
        <f t="shared" si="6"/>
        <v>11729105</v>
      </c>
      <c r="E33" s="66">
        <f t="shared" si="6"/>
        <v>0</v>
      </c>
      <c r="F33" s="66">
        <f t="shared" si="6"/>
        <v>0</v>
      </c>
      <c r="G33" s="66">
        <f t="shared" si="6"/>
        <v>0</v>
      </c>
      <c r="H33" s="66">
        <f t="shared" si="6"/>
        <v>0</v>
      </c>
      <c r="I33" s="67">
        <f t="shared" si="3"/>
        <v>24841105</v>
      </c>
      <c r="J33" s="9"/>
    </row>
    <row r="34" spans="1:12" x14ac:dyDescent="0.25">
      <c r="I34" s="14">
        <f t="shared" si="3"/>
        <v>0</v>
      </c>
      <c r="J34" s="11"/>
    </row>
    <row r="35" spans="1:12" x14ac:dyDescent="0.25">
      <c r="A35" s="12">
        <v>80</v>
      </c>
      <c r="B35" s="4" t="s">
        <v>12</v>
      </c>
      <c r="C35" s="23">
        <f t="shared" ref="C35:H35" si="7">IF((C25-C33)&gt;1,(C25-C33),0)</f>
        <v>71666000</v>
      </c>
      <c r="D35" s="23">
        <f t="shared" si="7"/>
        <v>213022107</v>
      </c>
      <c r="E35" s="23">
        <f t="shared" si="7"/>
        <v>0</v>
      </c>
      <c r="F35" s="23">
        <f t="shared" si="7"/>
        <v>0</v>
      </c>
      <c r="G35" s="23">
        <f t="shared" si="7"/>
        <v>0</v>
      </c>
      <c r="H35" s="23">
        <f t="shared" si="7"/>
        <v>0</v>
      </c>
      <c r="I35" s="24">
        <f t="shared" si="3"/>
        <v>284688107</v>
      </c>
      <c r="L35" s="10"/>
    </row>
    <row r="36" spans="1:12" x14ac:dyDescent="0.25">
      <c r="A36" s="12">
        <v>81</v>
      </c>
      <c r="B36" s="4" t="s">
        <v>36</v>
      </c>
      <c r="C36" s="23">
        <f t="shared" ref="C36:H36" si="8">IF((C25-C33)&lt;1,(C25-C33),0)</f>
        <v>0</v>
      </c>
      <c r="D36" s="23">
        <f t="shared" si="8"/>
        <v>0</v>
      </c>
      <c r="E36" s="23">
        <f t="shared" si="8"/>
        <v>0</v>
      </c>
      <c r="F36" s="23">
        <f t="shared" si="8"/>
        <v>0</v>
      </c>
      <c r="G36" s="23">
        <f t="shared" si="8"/>
        <v>0</v>
      </c>
      <c r="H36" s="23">
        <f t="shared" si="8"/>
        <v>0</v>
      </c>
      <c r="I36" s="24">
        <f>SUM(C36:H36)</f>
        <v>0</v>
      </c>
      <c r="L36" s="10"/>
    </row>
    <row r="37" spans="1:12" x14ac:dyDescent="0.25">
      <c r="A37" s="12">
        <v>82</v>
      </c>
      <c r="B37" s="4" t="s">
        <v>37</v>
      </c>
      <c r="C37" s="23"/>
      <c r="D37" s="6"/>
      <c r="E37" s="6"/>
      <c r="F37" s="6"/>
      <c r="G37" s="6"/>
      <c r="H37" s="6"/>
      <c r="I37" s="24"/>
      <c r="L37" s="10"/>
    </row>
    <row r="38" spans="1:12" ht="15.75" thickBot="1" x14ac:dyDescent="0.3">
      <c r="A38" s="12">
        <v>83</v>
      </c>
      <c r="B38" s="26" t="s">
        <v>38</v>
      </c>
      <c r="C38" s="27">
        <v>12679000</v>
      </c>
      <c r="D38" s="28">
        <v>33594262</v>
      </c>
      <c r="E38" s="28"/>
      <c r="F38" s="28"/>
      <c r="G38" s="28"/>
      <c r="H38" s="28"/>
      <c r="I38" s="29">
        <f>SUM(C38:H38)</f>
        <v>46273262</v>
      </c>
      <c r="L38" s="10"/>
    </row>
    <row r="39" spans="1:12" ht="15.75" thickBot="1" x14ac:dyDescent="0.3">
      <c r="A39" s="34">
        <v>84</v>
      </c>
      <c r="B39" s="30" t="s">
        <v>39</v>
      </c>
      <c r="C39" s="31">
        <f t="shared" ref="C39:H39" si="9">IF(C35&gt;1,(C35-C37-C38),0)</f>
        <v>58987000</v>
      </c>
      <c r="D39" s="31">
        <f t="shared" si="9"/>
        <v>179427845</v>
      </c>
      <c r="E39" s="31">
        <f t="shared" si="9"/>
        <v>0</v>
      </c>
      <c r="F39" s="31">
        <f t="shared" si="9"/>
        <v>0</v>
      </c>
      <c r="G39" s="31">
        <f t="shared" si="9"/>
        <v>0</v>
      </c>
      <c r="H39" s="31">
        <f t="shared" si="9"/>
        <v>0</v>
      </c>
      <c r="I39" s="32"/>
      <c r="L39" s="10"/>
    </row>
    <row r="40" spans="1:12" ht="15.75" thickBot="1" x14ac:dyDescent="0.3">
      <c r="A40" s="37">
        <v>85</v>
      </c>
      <c r="B40" s="33" t="s">
        <v>42</v>
      </c>
      <c r="C40" s="17">
        <f>+(C39*0.05*C3)</f>
        <v>11797400</v>
      </c>
      <c r="D40" s="17"/>
      <c r="E40" s="17"/>
      <c r="F40" s="17"/>
      <c r="G40" s="17"/>
      <c r="H40" s="17"/>
      <c r="I40" s="25">
        <f t="shared" si="3"/>
        <v>11797400</v>
      </c>
    </row>
    <row r="41" spans="1:12" ht="15.75" thickBot="1" x14ac:dyDescent="0.3">
      <c r="A41" s="35"/>
      <c r="B41" s="26" t="s">
        <v>41</v>
      </c>
      <c r="C41" s="28"/>
      <c r="D41" s="28"/>
      <c r="E41" s="28"/>
      <c r="F41" s="28"/>
      <c r="G41" s="28"/>
      <c r="H41" s="28"/>
      <c r="I41" s="38">
        <f t="shared" si="3"/>
        <v>0</v>
      </c>
    </row>
    <row r="42" spans="1:12" ht="15.75" thickBot="1" x14ac:dyDescent="0.3">
      <c r="B42" s="41" t="s">
        <v>40</v>
      </c>
      <c r="C42" s="42">
        <f>+C39+C40+C41</f>
        <v>70784400</v>
      </c>
      <c r="D42" s="42">
        <f>+D35+D40+D41</f>
        <v>213022107</v>
      </c>
      <c r="E42" s="42"/>
      <c r="F42" s="42"/>
      <c r="G42" s="42"/>
      <c r="H42" s="42"/>
      <c r="I42" s="43">
        <f t="shared" si="3"/>
        <v>283806507</v>
      </c>
    </row>
    <row r="43" spans="1:12" ht="15.75" thickBot="1" x14ac:dyDescent="0.3">
      <c r="B43" s="30" t="s">
        <v>44</v>
      </c>
      <c r="C43" s="40"/>
      <c r="D43" s="40"/>
      <c r="E43" s="40"/>
      <c r="F43" s="40"/>
      <c r="G43" s="40"/>
      <c r="H43" s="40"/>
      <c r="I43" s="39">
        <f t="shared" si="3"/>
        <v>0</v>
      </c>
    </row>
    <row r="44" spans="1:12" x14ac:dyDescent="0.25">
      <c r="B44" s="22"/>
      <c r="C44" s="22"/>
      <c r="D44" s="22"/>
      <c r="E44" s="22"/>
      <c r="F44" s="22"/>
      <c r="G44" s="22"/>
      <c r="H44" s="22"/>
      <c r="I44" s="14"/>
    </row>
    <row r="45" spans="1:12" x14ac:dyDescent="0.25">
      <c r="B45" s="22"/>
      <c r="C45" s="22"/>
      <c r="D45" s="22"/>
      <c r="E45" s="22"/>
      <c r="F45" s="22"/>
      <c r="G45" s="22"/>
      <c r="H45" s="22"/>
      <c r="I45" s="14"/>
    </row>
    <row r="46" spans="1:12" ht="15.75" thickBot="1" x14ac:dyDescent="0.3">
      <c r="I46" s="14">
        <f t="shared" si="3"/>
        <v>0</v>
      </c>
    </row>
    <row r="47" spans="1:12" ht="19.5" thickBot="1" x14ac:dyDescent="0.35">
      <c r="B47" s="46" t="s">
        <v>48</v>
      </c>
      <c r="C47" s="47">
        <f t="shared" ref="C47:H47" si="10">+C19*100/C12</f>
        <v>47.310148866949284</v>
      </c>
      <c r="D47" s="47">
        <f t="shared" si="10"/>
        <v>0</v>
      </c>
      <c r="E47" s="47" t="e">
        <f t="shared" si="10"/>
        <v>#DIV/0!</v>
      </c>
      <c r="F47" s="47" t="e">
        <f t="shared" si="10"/>
        <v>#DIV/0!</v>
      </c>
      <c r="G47" s="47" t="e">
        <f t="shared" si="10"/>
        <v>#DIV/0!</v>
      </c>
      <c r="H47" s="47" t="e">
        <f t="shared" si="10"/>
        <v>#DIV/0!</v>
      </c>
    </row>
    <row r="48" spans="1:12" x14ac:dyDescent="0.25">
      <c r="B48" s="16" t="s">
        <v>23</v>
      </c>
      <c r="C48" s="45"/>
      <c r="D48" s="45"/>
      <c r="E48" s="45"/>
      <c r="F48" s="45"/>
      <c r="G48" s="45"/>
      <c r="H48" s="45"/>
    </row>
    <row r="49" spans="2:8" x14ac:dyDescent="0.25">
      <c r="B49" s="4" t="s">
        <v>45</v>
      </c>
      <c r="C49" s="3"/>
      <c r="D49" s="3" t="e">
        <f>+#REF!+D19</f>
        <v>#REF!</v>
      </c>
      <c r="E49" s="3"/>
      <c r="F49" s="3"/>
      <c r="G49" s="3"/>
      <c r="H49" s="3"/>
    </row>
    <row r="50" spans="2:8" x14ac:dyDescent="0.25">
      <c r="B50" s="4" t="s">
        <v>46</v>
      </c>
      <c r="C50" s="3" t="e">
        <f>+#REF!</f>
        <v>#REF!</v>
      </c>
      <c r="D50" s="4"/>
      <c r="E50" s="4"/>
      <c r="F50" s="4"/>
      <c r="G50" s="4"/>
      <c r="H50" s="4"/>
    </row>
    <row r="51" spans="2:8" x14ac:dyDescent="0.25">
      <c r="B51" s="4" t="s">
        <v>47</v>
      </c>
      <c r="C51" s="3" t="e">
        <f>SUM(C49:C50)</f>
        <v>#REF!</v>
      </c>
      <c r="D51" s="4"/>
      <c r="E51" s="4"/>
      <c r="F51" s="4"/>
      <c r="G51" s="4"/>
      <c r="H51" s="4"/>
    </row>
  </sheetData>
  <mergeCells count="2">
    <mergeCell ref="A1:E1"/>
    <mergeCell ref="A4:A5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48274-D9EA-4365-8A1D-4011F9C6AD7B}">
  <sheetPr codeName="Hoja4"/>
  <dimension ref="A1:I11135"/>
  <sheetViews>
    <sheetView tabSelected="1" zoomScaleNormal="100" workbookViewId="0">
      <selection activeCell="E12" sqref="E12"/>
    </sheetView>
  </sheetViews>
  <sheetFormatPr baseColWidth="10" defaultRowHeight="15" x14ac:dyDescent="0.25"/>
  <cols>
    <col min="2" max="2" width="45.42578125" customWidth="1"/>
    <col min="3" max="3" width="32.140625" customWidth="1"/>
    <col min="4" max="4" width="22.140625" customWidth="1"/>
    <col min="5" max="6" width="16.42578125" bestFit="1" customWidth="1"/>
    <col min="7" max="7" width="17.7109375" bestFit="1" customWidth="1"/>
  </cols>
  <sheetData>
    <row r="1" spans="1:9" x14ac:dyDescent="0.25">
      <c r="A1" s="386"/>
      <c r="G1" s="70"/>
    </row>
    <row r="2" spans="1:9" x14ac:dyDescent="0.25">
      <c r="A2" s="386"/>
      <c r="G2" s="70"/>
    </row>
    <row r="3" spans="1:9" x14ac:dyDescent="0.25">
      <c r="A3" s="386"/>
      <c r="G3" s="70"/>
    </row>
    <row r="4" spans="1:9" x14ac:dyDescent="0.25">
      <c r="A4" s="386"/>
      <c r="G4" s="70"/>
    </row>
    <row r="5" spans="1:9" x14ac:dyDescent="0.25">
      <c r="A5" t="s">
        <v>300</v>
      </c>
      <c r="B5" t="s">
        <v>301</v>
      </c>
      <c r="C5" t="s">
        <v>299</v>
      </c>
      <c r="D5" t="s">
        <v>302</v>
      </c>
      <c r="E5" t="s">
        <v>303</v>
      </c>
      <c r="F5" t="s">
        <v>304</v>
      </c>
      <c r="G5" s="70" t="s">
        <v>305</v>
      </c>
      <c r="H5" t="s">
        <v>306</v>
      </c>
      <c r="I5" t="s">
        <v>308</v>
      </c>
    </row>
    <row r="6" spans="1:9" x14ac:dyDescent="0.25">
      <c r="A6" s="607">
        <v>13050501</v>
      </c>
      <c r="B6" s="387" t="s">
        <v>510</v>
      </c>
      <c r="C6" s="387" t="s">
        <v>687</v>
      </c>
      <c r="D6" s="387" t="s">
        <v>688</v>
      </c>
      <c r="E6" s="387">
        <v>4322067</v>
      </c>
      <c r="F6" s="387">
        <v>0</v>
      </c>
      <c r="G6" s="387">
        <v>409904680.11000001</v>
      </c>
      <c r="H6" s="387" t="b" cm="1">
        <f t="array" aca="1" ref="H6" ca="1">EsNegrita(BP[[#This Row],[CODIGO]])</f>
        <v>0</v>
      </c>
      <c r="I6" s="387" t="b" cm="1">
        <f t="array" ref="I6">_xlfn.LET(
    _xlpm.codigos_devolucion, _xlfn.UNIQUE(_xlfn._xlws.FILTER(BP[CODIGO], ISNUMBER(SEARCH("devoluci", BP[NOMBRE CUENTA])), {""})),
    ISNUMBER(MATCH(BP[[#This Row],[CODIGO]], _xlpm.codigos_devolucion, 0))
)</f>
        <v>0</v>
      </c>
    </row>
    <row r="7" spans="1:9" x14ac:dyDescent="0.25">
      <c r="A7" s="607">
        <v>13050501</v>
      </c>
      <c r="B7" s="387" t="s">
        <v>510</v>
      </c>
      <c r="C7" s="387" t="s">
        <v>689</v>
      </c>
      <c r="D7" s="387" t="s">
        <v>690</v>
      </c>
      <c r="E7" s="387">
        <v>6401998</v>
      </c>
      <c r="F7" s="387">
        <v>0</v>
      </c>
      <c r="G7" s="387">
        <v>416306678.11000001</v>
      </c>
      <c r="H7" s="387" t="b" cm="1">
        <f t="array" aca="1" ref="H7" ca="1">EsNegrita(BP[[#This Row],[CODIGO]])</f>
        <v>0</v>
      </c>
      <c r="I7" s="387" t="b" cm="1">
        <f t="array" ref="I7">_xlfn.LET(
    _xlpm.codigos_devolucion, _xlfn.UNIQUE(_xlfn._xlws.FILTER(BP[CODIGO], ISNUMBER(SEARCH("devoluci", BP[NOMBRE CUENTA])), {""})),
    ISNUMBER(MATCH(BP[[#This Row],[CODIGO]], _xlpm.codigos_devolucion, 0))
)</f>
        <v>0</v>
      </c>
    </row>
    <row r="8" spans="1:9" x14ac:dyDescent="0.25">
      <c r="A8" s="607">
        <v>13050501</v>
      </c>
      <c r="B8" s="387" t="s">
        <v>510</v>
      </c>
      <c r="C8" s="387" t="s">
        <v>691</v>
      </c>
      <c r="D8" s="387" t="s">
        <v>692</v>
      </c>
      <c r="E8" s="387">
        <v>520740</v>
      </c>
      <c r="F8" s="387">
        <v>0</v>
      </c>
      <c r="G8" s="387">
        <v>416827418.11000001</v>
      </c>
      <c r="H8" s="387" t="b" cm="1">
        <f t="array" aca="1" ref="H8" ca="1">EsNegrita(BP[[#This Row],[CODIGO]])</f>
        <v>0</v>
      </c>
      <c r="I8" s="387" t="b" cm="1">
        <f t="array" ref="I8">_xlfn.LET(
    _xlpm.codigos_devolucion, _xlfn.UNIQUE(_xlfn._xlws.FILTER(BP[CODIGO], ISNUMBER(SEARCH("devoluci", BP[NOMBRE CUENTA])), {""})),
    ISNUMBER(MATCH(BP[[#This Row],[CODIGO]], _xlpm.codigos_devolucion, 0))
)</f>
        <v>0</v>
      </c>
    </row>
    <row r="9" spans="1:9" x14ac:dyDescent="0.25">
      <c r="A9" s="607">
        <v>13050501</v>
      </c>
      <c r="B9" s="387" t="s">
        <v>510</v>
      </c>
      <c r="C9" s="387" t="s">
        <v>693</v>
      </c>
      <c r="D9" s="387" t="s">
        <v>694</v>
      </c>
      <c r="E9" s="387">
        <v>18960079</v>
      </c>
      <c r="F9" s="387">
        <v>0</v>
      </c>
      <c r="G9" s="387">
        <v>435787497.11000001</v>
      </c>
      <c r="H9" s="387" t="b" cm="1">
        <f t="array" aca="1" ref="H9" ca="1">EsNegrita(BP[[#This Row],[CODIGO]])</f>
        <v>0</v>
      </c>
      <c r="I9" s="387" t="b" cm="1">
        <f t="array" ref="I9">_xlfn.LET(
    _xlpm.codigos_devolucion, _xlfn.UNIQUE(_xlfn._xlws.FILTER(BP[CODIGO], ISNUMBER(SEARCH("devoluci", BP[NOMBRE CUENTA])), {""})),
    ISNUMBER(MATCH(BP[[#This Row],[CODIGO]], _xlpm.codigos_devolucion, 0))
)</f>
        <v>0</v>
      </c>
    </row>
    <row r="10" spans="1:9" x14ac:dyDescent="0.25">
      <c r="A10" s="607">
        <v>13050501</v>
      </c>
      <c r="B10" s="387" t="s">
        <v>510</v>
      </c>
      <c r="C10" s="387" t="s">
        <v>693</v>
      </c>
      <c r="D10" s="387" t="s">
        <v>695</v>
      </c>
      <c r="E10" s="387">
        <v>11160046</v>
      </c>
      <c r="F10" s="387">
        <v>0</v>
      </c>
      <c r="G10" s="387">
        <v>446947543.11000001</v>
      </c>
      <c r="H10" s="387" t="b" cm="1">
        <f t="array" aca="1" ref="H10" ca="1">EsNegrita(BP[[#This Row],[CODIGO]])</f>
        <v>0</v>
      </c>
      <c r="I10" s="387" t="b" cm="1">
        <f t="array" ref="I10">_xlfn.LET(
    _xlpm.codigos_devolucion, _xlfn.UNIQUE(_xlfn._xlws.FILTER(BP[CODIGO], ISNUMBER(SEARCH("devoluci", BP[NOMBRE CUENTA])), {""})),
    ISNUMBER(MATCH(BP[[#This Row],[CODIGO]], _xlpm.codigos_devolucion, 0))
)</f>
        <v>0</v>
      </c>
    </row>
    <row r="11" spans="1:9" x14ac:dyDescent="0.25">
      <c r="A11" s="607">
        <v>13050501</v>
      </c>
      <c r="B11" s="387" t="s">
        <v>510</v>
      </c>
      <c r="C11" s="387" t="s">
        <v>696</v>
      </c>
      <c r="D11" s="387" t="s">
        <v>697</v>
      </c>
      <c r="E11" s="387">
        <v>9653302</v>
      </c>
      <c r="F11" s="387">
        <v>0</v>
      </c>
      <c r="G11" s="387">
        <v>456600845.11000001</v>
      </c>
      <c r="H11" s="387" t="b" cm="1">
        <f t="array" aca="1" ref="H11" ca="1">EsNegrita(BP[[#This Row],[CODIGO]])</f>
        <v>0</v>
      </c>
      <c r="I11" s="387" t="b" cm="1">
        <f t="array" ref="I11">_xlfn.LET(
    _xlpm.codigos_devolucion, _xlfn.UNIQUE(_xlfn._xlws.FILTER(BP[CODIGO], ISNUMBER(SEARCH("devoluci", BP[NOMBRE CUENTA])), {""})),
    ISNUMBER(MATCH(BP[[#This Row],[CODIGO]], _xlpm.codigos_devolucion, 0))
)</f>
        <v>0</v>
      </c>
    </row>
    <row r="12" spans="1:9" x14ac:dyDescent="0.25">
      <c r="A12" s="607">
        <v>13050501</v>
      </c>
      <c r="B12" s="387" t="s">
        <v>510</v>
      </c>
      <c r="C12" s="387" t="s">
        <v>693</v>
      </c>
      <c r="D12" s="387" t="s">
        <v>698</v>
      </c>
      <c r="E12" s="387">
        <v>199552826</v>
      </c>
      <c r="F12" s="387">
        <v>0</v>
      </c>
      <c r="G12" s="387">
        <v>656153671.11000001</v>
      </c>
      <c r="H12" s="387" t="b" cm="1">
        <f t="array" aca="1" ref="H12" ca="1">EsNegrita(BP[[#This Row],[CODIGO]])</f>
        <v>0</v>
      </c>
      <c r="I12" s="387" t="b" cm="1">
        <f t="array" ref="I12">_xlfn.LET(
    _xlpm.codigos_devolucion, _xlfn.UNIQUE(_xlfn._xlws.FILTER(BP[CODIGO], ISNUMBER(SEARCH("devoluci", BP[NOMBRE CUENTA])), {""})),
    ISNUMBER(MATCH(BP[[#This Row],[CODIGO]], _xlpm.codigos_devolucion, 0))
)</f>
        <v>0</v>
      </c>
    </row>
    <row r="13" spans="1:9" x14ac:dyDescent="0.25">
      <c r="A13" s="607">
        <v>13050501</v>
      </c>
      <c r="B13" s="387" t="s">
        <v>510</v>
      </c>
      <c r="C13" s="387" t="s">
        <v>693</v>
      </c>
      <c r="D13" s="387" t="s">
        <v>699</v>
      </c>
      <c r="E13" s="387">
        <v>74595068</v>
      </c>
      <c r="F13" s="387">
        <v>0</v>
      </c>
      <c r="G13" s="387">
        <v>730748739.11000001</v>
      </c>
      <c r="H13" s="387" t="b" cm="1">
        <f t="array" aca="1" ref="H13" ca="1">EsNegrita(BP[[#This Row],[CODIGO]])</f>
        <v>0</v>
      </c>
      <c r="I13" s="387" t="b" cm="1">
        <f t="array" ref="I13">_xlfn.LET(
    _xlpm.codigos_devolucion, _xlfn.UNIQUE(_xlfn._xlws.FILTER(BP[CODIGO], ISNUMBER(SEARCH("devoluci", BP[NOMBRE CUENTA])), {""})),
    ISNUMBER(MATCH(BP[[#This Row],[CODIGO]], _xlpm.codigos_devolucion, 0))
)</f>
        <v>0</v>
      </c>
    </row>
    <row r="14" spans="1:9" x14ac:dyDescent="0.25">
      <c r="A14" s="607">
        <v>13050501</v>
      </c>
      <c r="B14" s="387" t="s">
        <v>510</v>
      </c>
      <c r="C14" s="387" t="s">
        <v>693</v>
      </c>
      <c r="D14" s="387" t="s">
        <v>700</v>
      </c>
      <c r="E14" s="387">
        <v>67786559</v>
      </c>
      <c r="F14" s="387">
        <v>0</v>
      </c>
      <c r="G14" s="387">
        <v>798535298.11000001</v>
      </c>
      <c r="H14" s="387" t="b" cm="1">
        <f t="array" aca="1" ref="H14" ca="1">EsNegrita(BP[[#This Row],[CODIGO]])</f>
        <v>0</v>
      </c>
      <c r="I14" s="387" t="b" cm="1">
        <f t="array" ref="I14">_xlfn.LET(
    _xlpm.codigos_devolucion, _xlfn.UNIQUE(_xlfn._xlws.FILTER(BP[CODIGO], ISNUMBER(SEARCH("devoluci", BP[NOMBRE CUENTA])), {""})),
    ISNUMBER(MATCH(BP[[#This Row],[CODIGO]], _xlpm.codigos_devolucion, 0))
)</f>
        <v>0</v>
      </c>
    </row>
    <row r="15" spans="1:9" x14ac:dyDescent="0.25">
      <c r="A15" s="607">
        <v>13050501</v>
      </c>
      <c r="B15" s="387" t="s">
        <v>510</v>
      </c>
      <c r="C15" s="387" t="s">
        <v>693</v>
      </c>
      <c r="D15" s="387" t="s">
        <v>701</v>
      </c>
      <c r="E15" s="387">
        <v>22595520</v>
      </c>
      <c r="F15" s="387">
        <v>0</v>
      </c>
      <c r="G15" s="387">
        <v>821130818.11000001</v>
      </c>
      <c r="H15" s="387" t="b" cm="1">
        <f t="array" aca="1" ref="H15" ca="1">EsNegrita(BP[[#This Row],[CODIGO]])</f>
        <v>0</v>
      </c>
      <c r="I15" s="387" t="b" cm="1">
        <f t="array" ref="I15">_xlfn.LET(
    _xlpm.codigos_devolucion, _xlfn.UNIQUE(_xlfn._xlws.FILTER(BP[CODIGO], ISNUMBER(SEARCH("devoluci", BP[NOMBRE CUENTA])), {""})),
    ISNUMBER(MATCH(BP[[#This Row],[CODIGO]], _xlpm.codigos_devolucion, 0))
)</f>
        <v>0</v>
      </c>
    </row>
    <row r="16" spans="1:9" x14ac:dyDescent="0.25">
      <c r="A16" s="607">
        <v>13050501</v>
      </c>
      <c r="B16" s="387" t="s">
        <v>510</v>
      </c>
      <c r="C16" s="387" t="s">
        <v>693</v>
      </c>
      <c r="D16" s="387" t="s">
        <v>702</v>
      </c>
      <c r="E16" s="387">
        <v>23324255</v>
      </c>
      <c r="F16" s="387">
        <v>0</v>
      </c>
      <c r="G16" s="387">
        <v>844455073.11000001</v>
      </c>
      <c r="H16" s="387" t="b" cm="1">
        <f t="array" aca="1" ref="H16" ca="1">EsNegrita(BP[[#This Row],[CODIGO]])</f>
        <v>0</v>
      </c>
      <c r="I16" s="387" t="b" cm="1">
        <f t="array" ref="I16">_xlfn.LET(
    _xlpm.codigos_devolucion, _xlfn.UNIQUE(_xlfn._xlws.FILTER(BP[CODIGO], ISNUMBER(SEARCH("devoluci", BP[NOMBRE CUENTA])), {""})),
    ISNUMBER(MATCH(BP[[#This Row],[CODIGO]], _xlpm.codigos_devolucion, 0))
)</f>
        <v>0</v>
      </c>
    </row>
    <row r="17" spans="1:9" x14ac:dyDescent="0.25">
      <c r="A17" s="607">
        <v>13050501</v>
      </c>
      <c r="B17" s="387" t="s">
        <v>510</v>
      </c>
      <c r="C17" s="387" t="s">
        <v>693</v>
      </c>
      <c r="D17" s="387" t="s">
        <v>703</v>
      </c>
      <c r="E17" s="387">
        <v>23324255</v>
      </c>
      <c r="F17" s="387">
        <v>0</v>
      </c>
      <c r="G17" s="387">
        <v>867779328.11000001</v>
      </c>
      <c r="H17" s="387" t="b" cm="1">
        <f t="array" aca="1" ref="H17" ca="1">EsNegrita(BP[[#This Row],[CODIGO]])</f>
        <v>0</v>
      </c>
      <c r="I17" s="387" t="b" cm="1">
        <f t="array" ref="I17">_xlfn.LET(
    _xlpm.codigos_devolucion, _xlfn.UNIQUE(_xlfn._xlws.FILTER(BP[CODIGO], ISNUMBER(SEARCH("devoluci", BP[NOMBRE CUENTA])), {""})),
    ISNUMBER(MATCH(BP[[#This Row],[CODIGO]], _xlpm.codigos_devolucion, 0))
)</f>
        <v>0</v>
      </c>
    </row>
    <row r="18" spans="1:9" x14ac:dyDescent="0.25">
      <c r="A18" s="607">
        <v>13050501</v>
      </c>
      <c r="B18" s="387" t="s">
        <v>510</v>
      </c>
      <c r="C18" s="387" t="s">
        <v>693</v>
      </c>
      <c r="D18" s="387" t="s">
        <v>704</v>
      </c>
      <c r="E18" s="387">
        <v>2612236</v>
      </c>
      <c r="F18" s="387">
        <v>0</v>
      </c>
      <c r="G18" s="387">
        <v>870391564.11000001</v>
      </c>
      <c r="H18" s="387" t="b" cm="1">
        <f t="array" aca="1" ref="H18" ca="1">EsNegrita(BP[[#This Row],[CODIGO]])</f>
        <v>0</v>
      </c>
      <c r="I18" s="387" t="b" cm="1">
        <f t="array" ref="I18">_xlfn.LET(
    _xlpm.codigos_devolucion, _xlfn.UNIQUE(_xlfn._xlws.FILTER(BP[CODIGO], ISNUMBER(SEARCH("devoluci", BP[NOMBRE CUENTA])), {""})),
    ISNUMBER(MATCH(BP[[#This Row],[CODIGO]], _xlpm.codigos_devolucion, 0))
)</f>
        <v>0</v>
      </c>
    </row>
    <row r="19" spans="1:9" x14ac:dyDescent="0.25">
      <c r="A19" s="607">
        <v>13050501</v>
      </c>
      <c r="B19" s="387" t="s">
        <v>510</v>
      </c>
      <c r="C19" s="387" t="s">
        <v>693</v>
      </c>
      <c r="D19" s="387" t="s">
        <v>705</v>
      </c>
      <c r="E19" s="387">
        <v>89273508</v>
      </c>
      <c r="F19" s="387">
        <v>0</v>
      </c>
      <c r="G19" s="387">
        <v>959665072.11000001</v>
      </c>
      <c r="H19" s="387" t="b" cm="1">
        <f t="array" aca="1" ref="H19" ca="1">EsNegrita(BP[[#This Row],[CODIGO]])</f>
        <v>0</v>
      </c>
      <c r="I19" s="387" t="b" cm="1">
        <f t="array" ref="I19">_xlfn.LET(
    _xlpm.codigos_devolucion, _xlfn.UNIQUE(_xlfn._xlws.FILTER(BP[CODIGO], ISNUMBER(SEARCH("devoluci", BP[NOMBRE CUENTA])), {""})),
    ISNUMBER(MATCH(BP[[#This Row],[CODIGO]], _xlpm.codigos_devolucion, 0))
)</f>
        <v>0</v>
      </c>
    </row>
    <row r="20" spans="1:9" x14ac:dyDescent="0.25">
      <c r="A20" s="607">
        <v>13050501</v>
      </c>
      <c r="B20" s="387" t="s">
        <v>510</v>
      </c>
      <c r="C20" s="387" t="s">
        <v>693</v>
      </c>
      <c r="D20" s="387" t="s">
        <v>706</v>
      </c>
      <c r="E20" s="387">
        <v>74595068</v>
      </c>
      <c r="F20" s="387">
        <v>0</v>
      </c>
      <c r="G20" s="387">
        <v>1034260140.11</v>
      </c>
      <c r="H20" s="387" t="b" cm="1">
        <f t="array" aca="1" ref="H20" ca="1">EsNegrita(BP[[#This Row],[CODIGO]])</f>
        <v>0</v>
      </c>
      <c r="I20" s="387" t="b" cm="1">
        <f t="array" ref="I20">_xlfn.LET(
    _xlpm.codigos_devolucion, _xlfn.UNIQUE(_xlfn._xlws.FILTER(BP[CODIGO], ISNUMBER(SEARCH("devoluci", BP[NOMBRE CUENTA])), {""})),
    ISNUMBER(MATCH(BP[[#This Row],[CODIGO]], _xlpm.codigos_devolucion, 0))
)</f>
        <v>0</v>
      </c>
    </row>
    <row r="21" spans="1:9" x14ac:dyDescent="0.25">
      <c r="A21" s="607">
        <v>13050501</v>
      </c>
      <c r="B21" s="387" t="s">
        <v>510</v>
      </c>
      <c r="C21" s="387" t="s">
        <v>693</v>
      </c>
      <c r="D21" s="387" t="s">
        <v>707</v>
      </c>
      <c r="E21" s="387">
        <v>37253915</v>
      </c>
      <c r="F21" s="387">
        <v>0</v>
      </c>
      <c r="G21" s="387">
        <v>1071514055.11</v>
      </c>
      <c r="H21" s="387" t="b" cm="1">
        <f t="array" aca="1" ref="H21" ca="1">EsNegrita(BP[[#This Row],[CODIGO]])</f>
        <v>0</v>
      </c>
      <c r="I21" s="387" t="b" cm="1">
        <f t="array" ref="I21">_xlfn.LET(
    _xlpm.codigos_devolucion, _xlfn.UNIQUE(_xlfn._xlws.FILTER(BP[CODIGO], ISNUMBER(SEARCH("devoluci", BP[NOMBRE CUENTA])), {""})),
    ISNUMBER(MATCH(BP[[#This Row],[CODIGO]], _xlpm.codigos_devolucion, 0))
)</f>
        <v>0</v>
      </c>
    </row>
    <row r="22" spans="1:9" x14ac:dyDescent="0.25">
      <c r="A22" s="607">
        <v>13050501</v>
      </c>
      <c r="B22" s="387" t="s">
        <v>510</v>
      </c>
      <c r="C22" s="387" t="s">
        <v>693</v>
      </c>
      <c r="D22" s="387" t="s">
        <v>708</v>
      </c>
      <c r="E22" s="387">
        <v>37253915</v>
      </c>
      <c r="F22" s="387">
        <v>0</v>
      </c>
      <c r="G22" s="387">
        <v>1108767970.1100001</v>
      </c>
      <c r="H22" s="387" t="b" cm="1">
        <f t="array" aca="1" ref="H22" ca="1">EsNegrita(BP[[#This Row],[CODIGO]])</f>
        <v>0</v>
      </c>
      <c r="I22" s="387" t="b" cm="1">
        <f t="array" ref="I22">_xlfn.LET(
    _xlpm.codigos_devolucion, _xlfn.UNIQUE(_xlfn._xlws.FILTER(BP[CODIGO], ISNUMBER(SEARCH("devoluci", BP[NOMBRE CUENTA])), {""})),
    ISNUMBER(MATCH(BP[[#This Row],[CODIGO]], _xlpm.codigos_devolucion, 0))
)</f>
        <v>0</v>
      </c>
    </row>
    <row r="23" spans="1:9" x14ac:dyDescent="0.25">
      <c r="A23" s="607">
        <v>13050501</v>
      </c>
      <c r="B23" s="387" t="s">
        <v>510</v>
      </c>
      <c r="C23" s="387" t="s">
        <v>693</v>
      </c>
      <c r="D23" s="387" t="s">
        <v>709</v>
      </c>
      <c r="E23" s="387">
        <v>1727683</v>
      </c>
      <c r="F23" s="387">
        <v>0</v>
      </c>
      <c r="G23" s="387">
        <v>1110495653.1100001</v>
      </c>
      <c r="H23" s="387" t="b" cm="1">
        <f t="array" aca="1" ref="H23" ca="1">EsNegrita(BP[[#This Row],[CODIGO]])</f>
        <v>0</v>
      </c>
      <c r="I23" s="387" t="b" cm="1">
        <f t="array" ref="I23">_xlfn.LET(
    _xlpm.codigos_devolucion, _xlfn.UNIQUE(_xlfn._xlws.FILTER(BP[CODIGO], ISNUMBER(SEARCH("devoluci", BP[NOMBRE CUENTA])), {""})),
    ISNUMBER(MATCH(BP[[#This Row],[CODIGO]], _xlpm.codigos_devolucion, 0))
)</f>
        <v>0</v>
      </c>
    </row>
    <row r="24" spans="1:9" x14ac:dyDescent="0.25">
      <c r="A24" s="607">
        <v>13050501</v>
      </c>
      <c r="B24" s="387" t="s">
        <v>510</v>
      </c>
      <c r="C24" s="387" t="s">
        <v>693</v>
      </c>
      <c r="D24" s="387" t="s">
        <v>710</v>
      </c>
      <c r="E24" s="387">
        <v>3187800</v>
      </c>
      <c r="F24" s="387">
        <v>0</v>
      </c>
      <c r="G24" s="387">
        <v>1113683453.1100001</v>
      </c>
      <c r="H24" s="387" t="b" cm="1">
        <f t="array" aca="1" ref="H24" ca="1">EsNegrita(BP[[#This Row],[CODIGO]])</f>
        <v>0</v>
      </c>
      <c r="I24" s="387" t="b" cm="1">
        <f t="array" ref="I24">_xlfn.LET(
    _xlpm.codigos_devolucion, _xlfn.UNIQUE(_xlfn._xlws.FILTER(BP[CODIGO], ISNUMBER(SEARCH("devoluci", BP[NOMBRE CUENTA])), {""})),
    ISNUMBER(MATCH(BP[[#This Row],[CODIGO]], _xlpm.codigos_devolucion, 0))
)</f>
        <v>0</v>
      </c>
    </row>
    <row r="25" spans="1:9" x14ac:dyDescent="0.25">
      <c r="A25" s="607">
        <v>13050501</v>
      </c>
      <c r="B25" s="387" t="s">
        <v>510</v>
      </c>
      <c r="C25" s="387" t="s">
        <v>693</v>
      </c>
      <c r="D25" s="387" t="s">
        <v>711</v>
      </c>
      <c r="E25" s="387">
        <v>1435074</v>
      </c>
      <c r="F25" s="387">
        <v>0</v>
      </c>
      <c r="G25" s="387">
        <v>1115118527.1100001</v>
      </c>
      <c r="H25" s="387" t="b" cm="1">
        <f t="array" aca="1" ref="H25" ca="1">EsNegrita(BP[[#This Row],[CODIGO]])</f>
        <v>0</v>
      </c>
      <c r="I25" s="387" t="b" cm="1">
        <f t="array" ref="I25">_xlfn.LET(
    _xlpm.codigos_devolucion, _xlfn.UNIQUE(_xlfn._xlws.FILTER(BP[CODIGO], ISNUMBER(SEARCH("devoluci", BP[NOMBRE CUENTA])), {""})),
    ISNUMBER(MATCH(BP[[#This Row],[CODIGO]], _xlpm.codigos_devolucion, 0))
)</f>
        <v>0</v>
      </c>
    </row>
    <row r="26" spans="1:9" x14ac:dyDescent="0.25">
      <c r="A26" s="607">
        <v>13050501</v>
      </c>
      <c r="B26" s="387" t="s">
        <v>510</v>
      </c>
      <c r="C26" s="387" t="s">
        <v>693</v>
      </c>
      <c r="D26" s="387" t="s">
        <v>712</v>
      </c>
      <c r="E26" s="387">
        <v>54694968</v>
      </c>
      <c r="F26" s="387">
        <v>0</v>
      </c>
      <c r="G26" s="387">
        <v>1169813495.1100001</v>
      </c>
      <c r="H26" s="387" t="b" cm="1">
        <f t="array" aca="1" ref="H26" ca="1">EsNegrita(BP[[#This Row],[CODIGO]])</f>
        <v>0</v>
      </c>
      <c r="I26" s="387" t="b" cm="1">
        <f t="array" ref="I26">_xlfn.LET(
    _xlpm.codigos_devolucion, _xlfn.UNIQUE(_xlfn._xlws.FILTER(BP[CODIGO], ISNUMBER(SEARCH("devoluci", BP[NOMBRE CUENTA])), {""})),
    ISNUMBER(MATCH(BP[[#This Row],[CODIGO]], _xlpm.codigos_devolucion, 0))
)</f>
        <v>0</v>
      </c>
    </row>
    <row r="27" spans="1:9" x14ac:dyDescent="0.25">
      <c r="A27" s="607">
        <v>13050501</v>
      </c>
      <c r="B27" s="387" t="s">
        <v>510</v>
      </c>
      <c r="C27" s="387" t="s">
        <v>693</v>
      </c>
      <c r="D27" s="387" t="s">
        <v>713</v>
      </c>
      <c r="E27" s="387">
        <v>12518137</v>
      </c>
      <c r="F27" s="387">
        <v>0</v>
      </c>
      <c r="G27" s="387">
        <v>1182331632.1100001</v>
      </c>
      <c r="H27" s="387" t="b" cm="1">
        <f t="array" aca="1" ref="H27" ca="1">EsNegrita(BP[[#This Row],[CODIGO]])</f>
        <v>0</v>
      </c>
      <c r="I27" s="387" t="b" cm="1">
        <f t="array" ref="I27">_xlfn.LET(
    _xlpm.codigos_devolucion, _xlfn.UNIQUE(_xlfn._xlws.FILTER(BP[CODIGO], ISNUMBER(SEARCH("devoluci", BP[NOMBRE CUENTA])), {""})),
    ISNUMBER(MATCH(BP[[#This Row],[CODIGO]], _xlpm.codigos_devolucion, 0))
)</f>
        <v>0</v>
      </c>
    </row>
    <row r="28" spans="1:9" x14ac:dyDescent="0.25">
      <c r="A28" s="607">
        <v>13050501</v>
      </c>
      <c r="B28" s="387" t="s">
        <v>510</v>
      </c>
      <c r="C28" s="387" t="s">
        <v>693</v>
      </c>
      <c r="D28" s="387" t="s">
        <v>714</v>
      </c>
      <c r="E28" s="387">
        <v>12518137</v>
      </c>
      <c r="F28" s="387">
        <v>0</v>
      </c>
      <c r="G28" s="387">
        <v>1194849769.1100001</v>
      </c>
      <c r="H28" s="387" t="b" cm="1">
        <f t="array" aca="1" ref="H28" ca="1">EsNegrita(BP[[#This Row],[CODIGO]])</f>
        <v>0</v>
      </c>
      <c r="I28" s="387" t="b" cm="1">
        <f t="array" ref="I28">_xlfn.LET(
    _xlpm.codigos_devolucion, _xlfn.UNIQUE(_xlfn._xlws.FILTER(BP[CODIGO], ISNUMBER(SEARCH("devoluci", BP[NOMBRE CUENTA])), {""})),
    ISNUMBER(MATCH(BP[[#This Row],[CODIGO]], _xlpm.codigos_devolucion, 0))
)</f>
        <v>0</v>
      </c>
    </row>
    <row r="29" spans="1:9" x14ac:dyDescent="0.25">
      <c r="A29" s="607">
        <v>13050501</v>
      </c>
      <c r="B29" s="387" t="s">
        <v>510</v>
      </c>
      <c r="C29" s="387" t="s">
        <v>693</v>
      </c>
      <c r="D29" s="387" t="s">
        <v>715</v>
      </c>
      <c r="E29" s="387">
        <v>7535293</v>
      </c>
      <c r="F29" s="387">
        <v>0</v>
      </c>
      <c r="G29" s="387">
        <v>1202385062.1100001</v>
      </c>
      <c r="H29" s="387" t="b" cm="1">
        <f t="array" aca="1" ref="H29" ca="1">EsNegrita(BP[[#This Row],[CODIGO]])</f>
        <v>0</v>
      </c>
      <c r="I29" s="387" t="b" cm="1">
        <f t="array" ref="I29">_xlfn.LET(
    _xlpm.codigos_devolucion, _xlfn.UNIQUE(_xlfn._xlws.FILTER(BP[CODIGO], ISNUMBER(SEARCH("devoluci", BP[NOMBRE CUENTA])), {""})),
    ISNUMBER(MATCH(BP[[#This Row],[CODIGO]], _xlpm.codigos_devolucion, 0))
)</f>
        <v>0</v>
      </c>
    </row>
    <row r="30" spans="1:9" x14ac:dyDescent="0.25">
      <c r="A30" s="607">
        <v>13050501</v>
      </c>
      <c r="B30" s="387" t="s">
        <v>510</v>
      </c>
      <c r="C30" s="387" t="s">
        <v>693</v>
      </c>
      <c r="D30" s="387" t="s">
        <v>716</v>
      </c>
      <c r="E30" s="387">
        <v>5123999</v>
      </c>
      <c r="F30" s="387">
        <v>0</v>
      </c>
      <c r="G30" s="387">
        <v>1207509061.1100001</v>
      </c>
      <c r="H30" s="387" t="b" cm="1">
        <f t="array" aca="1" ref="H30" ca="1">EsNegrita(BP[[#This Row],[CODIGO]])</f>
        <v>0</v>
      </c>
      <c r="I30" s="387" t="b" cm="1">
        <f t="array" ref="I30">_xlfn.LET(
    _xlpm.codigos_devolucion, _xlfn.UNIQUE(_xlfn._xlws.FILTER(BP[CODIGO], ISNUMBER(SEARCH("devoluci", BP[NOMBRE CUENTA])), {""})),
    ISNUMBER(MATCH(BP[[#This Row],[CODIGO]], _xlpm.codigos_devolucion, 0))
)</f>
        <v>0</v>
      </c>
    </row>
    <row r="31" spans="1:9" x14ac:dyDescent="0.25">
      <c r="A31" s="607">
        <v>13050501</v>
      </c>
      <c r="B31" s="387" t="s">
        <v>510</v>
      </c>
      <c r="C31" s="387" t="s">
        <v>687</v>
      </c>
      <c r="D31" s="387" t="s">
        <v>717</v>
      </c>
      <c r="E31" s="387">
        <v>4542492</v>
      </c>
      <c r="F31" s="387">
        <v>0</v>
      </c>
      <c r="G31" s="387">
        <v>1212051553.1100001</v>
      </c>
      <c r="H31" s="387" t="b" cm="1">
        <f t="array" aca="1" ref="H31" ca="1">EsNegrita(BP[[#This Row],[CODIGO]])</f>
        <v>0</v>
      </c>
      <c r="I31" s="387" t="b" cm="1">
        <f t="array" ref="I31">_xlfn.LET(
    _xlpm.codigos_devolucion, _xlfn.UNIQUE(_xlfn._xlws.FILTER(BP[CODIGO], ISNUMBER(SEARCH("devoluci", BP[NOMBRE CUENTA])), {""})),
    ISNUMBER(MATCH(BP[[#This Row],[CODIGO]], _xlpm.codigos_devolucion, 0))
)</f>
        <v>0</v>
      </c>
    </row>
    <row r="32" spans="1:9" x14ac:dyDescent="0.25">
      <c r="A32" s="607">
        <v>13050501</v>
      </c>
      <c r="B32" s="387" t="s">
        <v>510</v>
      </c>
      <c r="C32" s="387" t="s">
        <v>689</v>
      </c>
      <c r="D32" s="387" t="s">
        <v>718</v>
      </c>
      <c r="E32" s="387">
        <v>6728497</v>
      </c>
      <c r="F32" s="387">
        <v>0</v>
      </c>
      <c r="G32" s="387">
        <v>1218780050.1100001</v>
      </c>
      <c r="H32" s="387" t="b" cm="1">
        <f t="array" aca="1" ref="H32" ca="1">EsNegrita(BP[[#This Row],[CODIGO]])</f>
        <v>0</v>
      </c>
      <c r="I32" s="387" t="b" cm="1">
        <f t="array" ref="I32">_xlfn.LET(
    _xlpm.codigos_devolucion, _xlfn.UNIQUE(_xlfn._xlws.FILTER(BP[CODIGO], ISNUMBER(SEARCH("devoluci", BP[NOMBRE CUENTA])), {""})),
    ISNUMBER(MATCH(BP[[#This Row],[CODIGO]], _xlpm.codigos_devolucion, 0))
)</f>
        <v>0</v>
      </c>
    </row>
    <row r="33" spans="1:9" x14ac:dyDescent="0.25">
      <c r="A33" s="607">
        <v>13050501</v>
      </c>
      <c r="B33" s="387" t="s">
        <v>510</v>
      </c>
      <c r="C33" s="387" t="s">
        <v>696</v>
      </c>
      <c r="D33" s="387" t="s">
        <v>719</v>
      </c>
      <c r="E33" s="387">
        <v>9653302</v>
      </c>
      <c r="F33" s="387">
        <v>0</v>
      </c>
      <c r="G33" s="387">
        <v>1228433352.1100001</v>
      </c>
      <c r="H33" s="387" t="b" cm="1">
        <f t="array" aca="1" ref="H33" ca="1">EsNegrita(BP[[#This Row],[CODIGO]])</f>
        <v>0</v>
      </c>
      <c r="I33" s="387" t="b" cm="1">
        <f t="array" ref="I33">_xlfn.LET(
    _xlpm.codigos_devolucion, _xlfn.UNIQUE(_xlfn._xlws.FILTER(BP[CODIGO], ISNUMBER(SEARCH("devoluci", BP[NOMBRE CUENTA])), {""})),
    ISNUMBER(MATCH(BP[[#This Row],[CODIGO]], _xlpm.codigos_devolucion, 0))
)</f>
        <v>0</v>
      </c>
    </row>
    <row r="34" spans="1:9" x14ac:dyDescent="0.25">
      <c r="A34" s="607">
        <v>13050501</v>
      </c>
      <c r="B34" s="387" t="s">
        <v>510</v>
      </c>
      <c r="C34" s="387" t="s">
        <v>693</v>
      </c>
      <c r="D34" s="387" t="s">
        <v>720</v>
      </c>
      <c r="E34" s="387">
        <v>92313286</v>
      </c>
      <c r="F34" s="387">
        <v>0</v>
      </c>
      <c r="G34" s="387">
        <v>1320746638.1100001</v>
      </c>
      <c r="H34" s="387" t="b" cm="1">
        <f t="array" aca="1" ref="H34" ca="1">EsNegrita(BP[[#This Row],[CODIGO]])</f>
        <v>0</v>
      </c>
      <c r="I34" s="387" t="b" cm="1">
        <f t="array" ref="I34">_xlfn.LET(
    _xlpm.codigos_devolucion, _xlfn.UNIQUE(_xlfn._xlws.FILTER(BP[CODIGO], ISNUMBER(SEARCH("devoluci", BP[NOMBRE CUENTA])), {""})),
    ISNUMBER(MATCH(BP[[#This Row],[CODIGO]], _xlpm.codigos_devolucion, 0))
)</f>
        <v>0</v>
      </c>
    </row>
    <row r="35" spans="1:9" x14ac:dyDescent="0.25">
      <c r="A35" s="607">
        <v>13050501</v>
      </c>
      <c r="B35" s="387" t="s">
        <v>510</v>
      </c>
      <c r="C35" s="387" t="s">
        <v>691</v>
      </c>
      <c r="D35" s="387" t="s">
        <v>721</v>
      </c>
      <c r="E35" s="387">
        <v>547298</v>
      </c>
      <c r="F35" s="387">
        <v>0</v>
      </c>
      <c r="G35" s="387">
        <v>1321293936.1100001</v>
      </c>
      <c r="H35" s="387" t="b" cm="1">
        <f t="array" aca="1" ref="H35" ca="1">EsNegrita(BP[[#This Row],[CODIGO]])</f>
        <v>0</v>
      </c>
      <c r="I35" s="387" t="b" cm="1">
        <f t="array" ref="I35">_xlfn.LET(
    _xlpm.codigos_devolucion, _xlfn.UNIQUE(_xlfn._xlws.FILTER(BP[CODIGO], ISNUMBER(SEARCH("devoluci", BP[NOMBRE CUENTA])), {""})),
    ISNUMBER(MATCH(BP[[#This Row],[CODIGO]], _xlpm.codigos_devolucion, 0))
)</f>
        <v>0</v>
      </c>
    </row>
    <row r="36" spans="1:9" x14ac:dyDescent="0.25">
      <c r="A36" s="607">
        <v>13050501</v>
      </c>
      <c r="B36" s="387" t="s">
        <v>510</v>
      </c>
      <c r="C36" s="387" t="s">
        <v>693</v>
      </c>
      <c r="D36" s="387" t="s">
        <v>722</v>
      </c>
      <c r="E36" s="387">
        <v>86394005</v>
      </c>
      <c r="F36" s="387">
        <v>0</v>
      </c>
      <c r="G36" s="387">
        <v>1407687941.1100001</v>
      </c>
      <c r="H36" s="387" t="b" cm="1">
        <f t="array" aca="1" ref="H36" ca="1">EsNegrita(BP[[#This Row],[CODIGO]])</f>
        <v>0</v>
      </c>
      <c r="I36" s="387" t="b" cm="1">
        <f t="array" ref="I36">_xlfn.LET(
    _xlpm.codigos_devolucion, _xlfn.UNIQUE(_xlfn._xlws.FILTER(BP[CODIGO], ISNUMBER(SEARCH("devoluci", BP[NOMBRE CUENTA])), {""})),
    ISNUMBER(MATCH(BP[[#This Row],[CODIGO]], _xlpm.codigos_devolucion, 0))
)</f>
        <v>0</v>
      </c>
    </row>
    <row r="37" spans="1:9" x14ac:dyDescent="0.25">
      <c r="A37" s="607">
        <v>13050501</v>
      </c>
      <c r="B37" s="387" t="s">
        <v>510</v>
      </c>
      <c r="C37" s="387" t="s">
        <v>693</v>
      </c>
      <c r="D37" s="387" t="s">
        <v>723</v>
      </c>
      <c r="E37" s="387">
        <v>54242358</v>
      </c>
      <c r="F37" s="387">
        <v>0</v>
      </c>
      <c r="G37" s="387">
        <v>1461930299.1100001</v>
      </c>
      <c r="H37" s="387" t="b" cm="1">
        <f t="array" aca="1" ref="H37" ca="1">EsNegrita(BP[[#This Row],[CODIGO]])</f>
        <v>0</v>
      </c>
      <c r="I37" s="387" t="b" cm="1">
        <f t="array" ref="I37">_xlfn.LET(
    _xlpm.codigos_devolucion, _xlfn.UNIQUE(_xlfn._xlws.FILTER(BP[CODIGO], ISNUMBER(SEARCH("devoluci", BP[NOMBRE CUENTA])), {""})),
    ISNUMBER(MATCH(BP[[#This Row],[CODIGO]], _xlpm.codigos_devolucion, 0))
)</f>
        <v>0</v>
      </c>
    </row>
    <row r="38" spans="1:9" x14ac:dyDescent="0.25">
      <c r="A38" s="607">
        <v>13050501</v>
      </c>
      <c r="B38" s="387" t="s">
        <v>510</v>
      </c>
      <c r="C38" s="387" t="s">
        <v>693</v>
      </c>
      <c r="D38" s="387" t="s">
        <v>724</v>
      </c>
      <c r="E38" s="387">
        <v>71334500</v>
      </c>
      <c r="F38" s="387">
        <v>0</v>
      </c>
      <c r="G38" s="387">
        <v>1533264799.1100001</v>
      </c>
      <c r="H38" s="387" t="b" cm="1">
        <f t="array" aca="1" ref="H38" ca="1">EsNegrita(BP[[#This Row],[CODIGO]])</f>
        <v>0</v>
      </c>
      <c r="I38" s="387" t="b" cm="1">
        <f t="array" ref="I38">_xlfn.LET(
    _xlpm.codigos_devolucion, _xlfn.UNIQUE(_xlfn._xlws.FILTER(BP[CODIGO], ISNUMBER(SEARCH("devoluci", BP[NOMBRE CUENTA])), {""})),
    ISNUMBER(MATCH(BP[[#This Row],[CODIGO]], _xlpm.codigos_devolucion, 0))
)</f>
        <v>0</v>
      </c>
    </row>
    <row r="39" spans="1:9" x14ac:dyDescent="0.25">
      <c r="A39" s="607">
        <v>13050501</v>
      </c>
      <c r="B39" s="387" t="s">
        <v>510</v>
      </c>
      <c r="C39" s="387" t="s">
        <v>693</v>
      </c>
      <c r="D39" s="387" t="s">
        <v>725</v>
      </c>
      <c r="E39" s="387">
        <v>23778167</v>
      </c>
      <c r="F39" s="387">
        <v>0</v>
      </c>
      <c r="G39" s="387">
        <v>1557042966.1100001</v>
      </c>
      <c r="H39" s="387" t="b" cm="1">
        <f t="array" aca="1" ref="H39" ca="1">EsNegrita(BP[[#This Row],[CODIGO]])</f>
        <v>0</v>
      </c>
      <c r="I39" s="387" t="b" cm="1">
        <f t="array" ref="I39">_xlfn.LET(
    _xlpm.codigos_devolucion, _xlfn.UNIQUE(_xlfn._xlws.FILTER(BP[CODIGO], ISNUMBER(SEARCH("devoluci", BP[NOMBRE CUENTA])), {""})),
    ISNUMBER(MATCH(BP[[#This Row],[CODIGO]], _xlpm.codigos_devolucion, 0))
)</f>
        <v>0</v>
      </c>
    </row>
    <row r="40" spans="1:9" x14ac:dyDescent="0.25">
      <c r="A40" s="607">
        <v>13050501</v>
      </c>
      <c r="B40" s="387" t="s">
        <v>510</v>
      </c>
      <c r="C40" s="387" t="s">
        <v>693</v>
      </c>
      <c r="D40" s="387" t="s">
        <v>726</v>
      </c>
      <c r="E40" s="387">
        <v>68957268</v>
      </c>
      <c r="F40" s="387">
        <v>0</v>
      </c>
      <c r="G40" s="387">
        <v>1626000234.1100001</v>
      </c>
      <c r="H40" s="387" t="b" cm="1">
        <f t="array" aca="1" ref="H40" ca="1">EsNegrita(BP[[#This Row],[CODIGO]])</f>
        <v>0</v>
      </c>
      <c r="I40" s="387" t="b" cm="1">
        <f t="array" ref="I40">_xlfn.LET(
    _xlpm.codigos_devolucion, _xlfn.UNIQUE(_xlfn._xlws.FILTER(BP[CODIGO], ISNUMBER(SEARCH("devoluci", BP[NOMBRE CUENTA])), {""})),
    ISNUMBER(MATCH(BP[[#This Row],[CODIGO]], _xlpm.codigos_devolucion, 0))
)</f>
        <v>0</v>
      </c>
    </row>
    <row r="41" spans="1:9" x14ac:dyDescent="0.25">
      <c r="A41" s="607">
        <v>13050501</v>
      </c>
      <c r="B41" s="387" t="s">
        <v>510</v>
      </c>
      <c r="C41" s="387" t="s">
        <v>693</v>
      </c>
      <c r="D41" s="387" t="s">
        <v>727</v>
      </c>
      <c r="E41" s="387">
        <v>51717950</v>
      </c>
      <c r="F41" s="387">
        <v>0</v>
      </c>
      <c r="G41" s="387">
        <v>1677718184.1100001</v>
      </c>
      <c r="H41" s="387" t="b" cm="1">
        <f t="array" aca="1" ref="H41" ca="1">EsNegrita(BP[[#This Row],[CODIGO]])</f>
        <v>0</v>
      </c>
      <c r="I41" s="387" t="b" cm="1">
        <f t="array" ref="I41">_xlfn.LET(
    _xlpm.codigos_devolucion, _xlfn.UNIQUE(_xlfn._xlws.FILTER(BP[CODIGO], ISNUMBER(SEARCH("devoluci", BP[NOMBRE CUENTA])), {""})),
    ISNUMBER(MATCH(BP[[#This Row],[CODIGO]], _xlpm.codigos_devolucion, 0))
)</f>
        <v>0</v>
      </c>
    </row>
    <row r="42" spans="1:9" x14ac:dyDescent="0.25">
      <c r="A42" s="607">
        <v>13050501</v>
      </c>
      <c r="B42" s="387" t="s">
        <v>510</v>
      </c>
      <c r="C42" s="387" t="s">
        <v>693</v>
      </c>
      <c r="D42" s="387" t="s">
        <v>728</v>
      </c>
      <c r="E42" s="387">
        <v>17239317</v>
      </c>
      <c r="F42" s="387">
        <v>0</v>
      </c>
      <c r="G42" s="387">
        <v>1694957501.1100001</v>
      </c>
      <c r="H42" s="387" t="b" cm="1">
        <f t="array" aca="1" ref="H42" ca="1">EsNegrita(BP[[#This Row],[CODIGO]])</f>
        <v>0</v>
      </c>
      <c r="I42" s="387" t="b" cm="1">
        <f t="array" ref="I42">_xlfn.LET(
    _xlpm.codigos_devolucion, _xlfn.UNIQUE(_xlfn._xlws.FILTER(BP[CODIGO], ISNUMBER(SEARCH("devoluci", BP[NOMBRE CUENTA])), {""})),
    ISNUMBER(MATCH(BP[[#This Row],[CODIGO]], _xlpm.codigos_devolucion, 0))
)</f>
        <v>0</v>
      </c>
    </row>
    <row r="43" spans="1:9" x14ac:dyDescent="0.25">
      <c r="A43" s="607">
        <v>13050501</v>
      </c>
      <c r="B43" s="387" t="s">
        <v>510</v>
      </c>
      <c r="C43" s="387" t="s">
        <v>693</v>
      </c>
      <c r="D43" s="387" t="s">
        <v>729</v>
      </c>
      <c r="E43" s="387">
        <v>42853156</v>
      </c>
      <c r="F43" s="387">
        <v>0</v>
      </c>
      <c r="G43" s="387">
        <v>1737810657.1100001</v>
      </c>
      <c r="H43" s="387" t="b" cm="1">
        <f t="array" aca="1" ref="H43" ca="1">EsNegrita(BP[[#This Row],[CODIGO]])</f>
        <v>0</v>
      </c>
      <c r="I43" s="387" t="b" cm="1">
        <f t="array" ref="I43">_xlfn.LET(
    _xlpm.codigos_devolucion, _xlfn.UNIQUE(_xlfn._xlws.FILTER(BP[CODIGO], ISNUMBER(SEARCH("devoluci", BP[NOMBRE CUENTA])), {""})),
    ISNUMBER(MATCH(BP[[#This Row],[CODIGO]], _xlpm.codigos_devolucion, 0))
)</f>
        <v>0</v>
      </c>
    </row>
    <row r="44" spans="1:9" x14ac:dyDescent="0.25">
      <c r="A44" s="607">
        <v>13050501</v>
      </c>
      <c r="B44" s="387" t="s">
        <v>510</v>
      </c>
      <c r="C44" s="387" t="s">
        <v>693</v>
      </c>
      <c r="D44" s="387" t="s">
        <v>730</v>
      </c>
      <c r="E44" s="387">
        <v>32139866</v>
      </c>
      <c r="F44" s="387">
        <v>0</v>
      </c>
      <c r="G44" s="387">
        <v>1769950523.1100001</v>
      </c>
      <c r="H44" s="387" t="b" cm="1">
        <f t="array" aca="1" ref="H44" ca="1">EsNegrita(BP[[#This Row],[CODIGO]])</f>
        <v>0</v>
      </c>
      <c r="I44" s="387" t="b" cm="1">
        <f t="array" ref="I44">_xlfn.LET(
    _xlpm.codigos_devolucion, _xlfn.UNIQUE(_xlfn._xlws.FILTER(BP[CODIGO], ISNUMBER(SEARCH("devoluci", BP[NOMBRE CUENTA])), {""})),
    ISNUMBER(MATCH(BP[[#This Row],[CODIGO]], _xlpm.codigos_devolucion, 0))
)</f>
        <v>0</v>
      </c>
    </row>
    <row r="45" spans="1:9" x14ac:dyDescent="0.25">
      <c r="A45" s="607">
        <v>13050501</v>
      </c>
      <c r="B45" s="387" t="s">
        <v>510</v>
      </c>
      <c r="C45" s="387" t="s">
        <v>693</v>
      </c>
      <c r="D45" s="387" t="s">
        <v>731</v>
      </c>
      <c r="E45" s="387">
        <v>32139866</v>
      </c>
      <c r="F45" s="387">
        <v>0</v>
      </c>
      <c r="G45" s="387">
        <v>1802090389.1100001</v>
      </c>
      <c r="H45" s="387" t="b" cm="1">
        <f t="array" aca="1" ref="H45" ca="1">EsNegrita(BP[[#This Row],[CODIGO]])</f>
        <v>0</v>
      </c>
      <c r="I45" s="387" t="b" cm="1">
        <f t="array" ref="I45">_xlfn.LET(
    _xlpm.codigos_devolucion, _xlfn.UNIQUE(_xlfn._xlws.FILTER(BP[CODIGO], ISNUMBER(SEARCH("devoluci", BP[NOMBRE CUENTA])), {""})),
    ISNUMBER(MATCH(BP[[#This Row],[CODIGO]], _xlpm.codigos_devolucion, 0))
)</f>
        <v>0</v>
      </c>
    </row>
    <row r="46" spans="1:9" x14ac:dyDescent="0.25">
      <c r="A46" s="607">
        <v>13050501</v>
      </c>
      <c r="B46" s="387" t="s">
        <v>510</v>
      </c>
      <c r="C46" s="387" t="s">
        <v>693</v>
      </c>
      <c r="D46" s="387" t="s">
        <v>732</v>
      </c>
      <c r="E46" s="387">
        <v>17281218</v>
      </c>
      <c r="F46" s="387">
        <v>0</v>
      </c>
      <c r="G46" s="387">
        <v>1819371607.1100001</v>
      </c>
      <c r="H46" s="387" t="b" cm="1">
        <f t="array" aca="1" ref="H46" ca="1">EsNegrita(BP[[#This Row],[CODIGO]])</f>
        <v>0</v>
      </c>
      <c r="I46" s="387" t="b" cm="1">
        <f t="array" ref="I46">_xlfn.LET(
    _xlpm.codigos_devolucion, _xlfn.UNIQUE(_xlfn._xlws.FILTER(BP[CODIGO], ISNUMBER(SEARCH("devoluci", BP[NOMBRE CUENTA])), {""})),
    ISNUMBER(MATCH(BP[[#This Row],[CODIGO]], _xlpm.codigos_devolucion, 0))
)</f>
        <v>0</v>
      </c>
    </row>
    <row r="47" spans="1:9" x14ac:dyDescent="0.25">
      <c r="A47" s="607">
        <v>13050501</v>
      </c>
      <c r="B47" s="387" t="s">
        <v>510</v>
      </c>
      <c r="C47" s="387" t="s">
        <v>693</v>
      </c>
      <c r="D47" s="387" t="s">
        <v>733</v>
      </c>
      <c r="E47" s="387">
        <v>7158529</v>
      </c>
      <c r="F47" s="387">
        <v>0</v>
      </c>
      <c r="G47" s="387">
        <v>1826530136.1100001</v>
      </c>
      <c r="H47" s="387" t="b" cm="1">
        <f t="array" aca="1" ref="H47" ca="1">EsNegrita(BP[[#This Row],[CODIGO]])</f>
        <v>0</v>
      </c>
      <c r="I47" s="387" t="b" cm="1">
        <f t="array" ref="I47">_xlfn.LET(
    _xlpm.codigos_devolucion, _xlfn.UNIQUE(_xlfn._xlws.FILTER(BP[CODIGO], ISNUMBER(SEARCH("devoluci", BP[NOMBRE CUENTA])), {""})),
    ISNUMBER(MATCH(BP[[#This Row],[CODIGO]], _xlpm.codigos_devolucion, 0))
)</f>
        <v>0</v>
      </c>
    </row>
    <row r="48" spans="1:9" x14ac:dyDescent="0.25">
      <c r="A48" s="607">
        <v>13551502</v>
      </c>
      <c r="B48" s="387" t="s">
        <v>511</v>
      </c>
      <c r="C48" s="387" t="s">
        <v>687</v>
      </c>
      <c r="D48" s="387" t="s">
        <v>688</v>
      </c>
      <c r="E48" s="387">
        <v>150333</v>
      </c>
      <c r="F48" s="387">
        <v>0</v>
      </c>
      <c r="G48" s="387">
        <v>2389817138.48</v>
      </c>
      <c r="H48" s="387" t="b" cm="1">
        <f t="array" aca="1" ref="H48" ca="1">EsNegrita(BP[[#This Row],[CODIGO]])</f>
        <v>0</v>
      </c>
      <c r="I48" s="387" t="b" cm="1">
        <f t="array" ref="I48">_xlfn.LET(
    _xlpm.codigos_devolucion, _xlfn.UNIQUE(_xlfn._xlws.FILTER(BP[CODIGO], ISNUMBER(SEARCH("devoluci", BP[NOMBRE CUENTA])), {""})),
    ISNUMBER(MATCH(BP[[#This Row],[CODIGO]], _xlpm.codigos_devolucion, 0))
)</f>
        <v>0</v>
      </c>
    </row>
    <row r="49" spans="1:9" x14ac:dyDescent="0.25">
      <c r="A49" s="607">
        <v>13551502</v>
      </c>
      <c r="B49" s="387" t="s">
        <v>511</v>
      </c>
      <c r="C49" s="387" t="s">
        <v>689</v>
      </c>
      <c r="D49" s="387" t="s">
        <v>690</v>
      </c>
      <c r="E49" s="387">
        <v>261211</v>
      </c>
      <c r="F49" s="387">
        <v>0</v>
      </c>
      <c r="G49" s="387">
        <v>2390078349.48</v>
      </c>
      <c r="H49" s="387" t="b" cm="1">
        <f t="array" aca="1" ref="H49" ca="1">EsNegrita(BP[[#This Row],[CODIGO]])</f>
        <v>0</v>
      </c>
      <c r="I49" s="387" t="b" cm="1">
        <f t="array" ref="I49">_xlfn.LET(
    _xlpm.codigos_devolucion, _xlfn.UNIQUE(_xlfn._xlws.FILTER(BP[CODIGO], ISNUMBER(SEARCH("devoluci", BP[NOMBRE CUENTA])), {""})),
    ISNUMBER(MATCH(BP[[#This Row],[CODIGO]], _xlpm.codigos_devolucion, 0))
)</f>
        <v>0</v>
      </c>
    </row>
    <row r="50" spans="1:9" x14ac:dyDescent="0.25">
      <c r="A50" s="607">
        <v>13551502</v>
      </c>
      <c r="B50" s="387" t="s">
        <v>511</v>
      </c>
      <c r="C50" s="387" t="s">
        <v>693</v>
      </c>
      <c r="D50" s="387" t="s">
        <v>694</v>
      </c>
      <c r="E50" s="387">
        <v>676240</v>
      </c>
      <c r="F50" s="387">
        <v>0</v>
      </c>
      <c r="G50" s="387">
        <v>2390754589.48</v>
      </c>
      <c r="H50" s="387" t="b" cm="1">
        <f t="array" aca="1" ref="H50" ca="1">EsNegrita(BP[[#This Row],[CODIGO]])</f>
        <v>0</v>
      </c>
      <c r="I50" s="387" t="b" cm="1">
        <f t="array" ref="I50">_xlfn.LET(
    _xlpm.codigos_devolucion, _xlfn.UNIQUE(_xlfn._xlws.FILTER(BP[CODIGO], ISNUMBER(SEARCH("devoluci", BP[NOMBRE CUENTA])), {""})),
    ISNUMBER(MATCH(BP[[#This Row],[CODIGO]], _xlpm.codigos_devolucion, 0))
)</f>
        <v>0</v>
      </c>
    </row>
    <row r="51" spans="1:9" x14ac:dyDescent="0.25">
      <c r="A51" s="607">
        <v>13551502</v>
      </c>
      <c r="B51" s="387" t="s">
        <v>511</v>
      </c>
      <c r="C51" s="387" t="s">
        <v>693</v>
      </c>
      <c r="D51" s="387" t="s">
        <v>695</v>
      </c>
      <c r="E51" s="387">
        <v>398040</v>
      </c>
      <c r="F51" s="387">
        <v>0</v>
      </c>
      <c r="G51" s="387">
        <v>2391152629.48</v>
      </c>
      <c r="H51" s="387" t="b" cm="1">
        <f t="array" aca="1" ref="H51" ca="1">EsNegrita(BP[[#This Row],[CODIGO]])</f>
        <v>0</v>
      </c>
      <c r="I51" s="387" t="b" cm="1">
        <f t="array" ref="I51">_xlfn.LET(
    _xlpm.codigos_devolucion, _xlfn.UNIQUE(_xlfn._xlws.FILTER(BP[CODIGO], ISNUMBER(SEARCH("devoluci", BP[NOMBRE CUENTA])), {""})),
    ISNUMBER(MATCH(BP[[#This Row],[CODIGO]], _xlpm.codigos_devolucion, 0))
)</f>
        <v>0</v>
      </c>
    </row>
    <row r="52" spans="1:9" x14ac:dyDescent="0.25">
      <c r="A52" s="607">
        <v>13551502</v>
      </c>
      <c r="B52" s="387" t="s">
        <v>511</v>
      </c>
      <c r="C52" s="387" t="s">
        <v>696</v>
      </c>
      <c r="D52" s="387" t="s">
        <v>697</v>
      </c>
      <c r="E52" s="387">
        <v>347397</v>
      </c>
      <c r="F52" s="387">
        <v>0</v>
      </c>
      <c r="G52" s="387">
        <v>2391500026.48</v>
      </c>
      <c r="H52" s="387" t="b" cm="1">
        <f t="array" aca="1" ref="H52" ca="1">EsNegrita(BP[[#This Row],[CODIGO]])</f>
        <v>0</v>
      </c>
      <c r="I52" s="387" t="b" cm="1">
        <f t="array" ref="I52">_xlfn.LET(
    _xlpm.codigos_devolucion, _xlfn.UNIQUE(_xlfn._xlws.FILTER(BP[CODIGO], ISNUMBER(SEARCH("devoluci", BP[NOMBRE CUENTA])), {""})),
    ISNUMBER(MATCH(BP[[#This Row],[CODIGO]], _xlpm.codigos_devolucion, 0))
)</f>
        <v>0</v>
      </c>
    </row>
    <row r="53" spans="1:9" x14ac:dyDescent="0.25">
      <c r="A53" s="607">
        <v>13551502</v>
      </c>
      <c r="B53" s="387" t="s">
        <v>511</v>
      </c>
      <c r="C53" s="387" t="s">
        <v>693</v>
      </c>
      <c r="D53" s="387" t="s">
        <v>698</v>
      </c>
      <c r="E53" s="387">
        <v>7117354</v>
      </c>
      <c r="F53" s="387">
        <v>0</v>
      </c>
      <c r="G53" s="387">
        <v>2398617380.48</v>
      </c>
      <c r="H53" s="387" t="b" cm="1">
        <f t="array" aca="1" ref="H53" ca="1">EsNegrita(BP[[#This Row],[CODIGO]])</f>
        <v>0</v>
      </c>
      <c r="I53" s="387" t="b" cm="1">
        <f t="array" ref="I53">_xlfn.LET(
    _xlpm.codigos_devolucion, _xlfn.UNIQUE(_xlfn._xlws.FILTER(BP[CODIGO], ISNUMBER(SEARCH("devoluci", BP[NOMBRE CUENTA])), {""})),
    ISNUMBER(MATCH(BP[[#This Row],[CODIGO]], _xlpm.codigos_devolucion, 0))
)</f>
        <v>0</v>
      </c>
    </row>
    <row r="54" spans="1:9" x14ac:dyDescent="0.25">
      <c r="A54" s="607">
        <v>13551502</v>
      </c>
      <c r="B54" s="387" t="s">
        <v>511</v>
      </c>
      <c r="C54" s="387" t="s">
        <v>693</v>
      </c>
      <c r="D54" s="387" t="s">
        <v>699</v>
      </c>
      <c r="E54" s="387">
        <v>2660546</v>
      </c>
      <c r="F54" s="387">
        <v>0</v>
      </c>
      <c r="G54" s="387">
        <v>2401277926.48</v>
      </c>
      <c r="H54" s="387" t="b" cm="1">
        <f t="array" aca="1" ref="H54" ca="1">EsNegrita(BP[[#This Row],[CODIGO]])</f>
        <v>0</v>
      </c>
      <c r="I54" s="387" t="b" cm="1">
        <f t="array" ref="I54">_xlfn.LET(
    _xlpm.codigos_devolucion, _xlfn.UNIQUE(_xlfn._xlws.FILTER(BP[CODIGO], ISNUMBER(SEARCH("devoluci", BP[NOMBRE CUENTA])), {""})),
    ISNUMBER(MATCH(BP[[#This Row],[CODIGO]], _xlpm.codigos_devolucion, 0))
)</f>
        <v>0</v>
      </c>
    </row>
    <row r="55" spans="1:9" x14ac:dyDescent="0.25">
      <c r="A55" s="607">
        <v>13551502</v>
      </c>
      <c r="B55" s="387" t="s">
        <v>511</v>
      </c>
      <c r="C55" s="387" t="s">
        <v>693</v>
      </c>
      <c r="D55" s="387" t="s">
        <v>700</v>
      </c>
      <c r="E55" s="387">
        <v>2417711</v>
      </c>
      <c r="F55" s="387">
        <v>0</v>
      </c>
      <c r="G55" s="387">
        <v>2403695637.48</v>
      </c>
      <c r="H55" s="387" t="b" cm="1">
        <f t="array" aca="1" ref="H55" ca="1">EsNegrita(BP[[#This Row],[CODIGO]])</f>
        <v>0</v>
      </c>
      <c r="I55" s="387" t="b" cm="1">
        <f t="array" ref="I55">_xlfn.LET(
    _xlpm.codigos_devolucion, _xlfn.UNIQUE(_xlfn._xlws.FILTER(BP[CODIGO], ISNUMBER(SEARCH("devoluci", BP[NOMBRE CUENTA])), {""})),
    ISNUMBER(MATCH(BP[[#This Row],[CODIGO]], _xlpm.codigos_devolucion, 0))
)</f>
        <v>0</v>
      </c>
    </row>
    <row r="56" spans="1:9" x14ac:dyDescent="0.25">
      <c r="A56" s="607">
        <v>13551502</v>
      </c>
      <c r="B56" s="387" t="s">
        <v>511</v>
      </c>
      <c r="C56" s="387" t="s">
        <v>693</v>
      </c>
      <c r="D56" s="387" t="s">
        <v>701</v>
      </c>
      <c r="E56" s="387">
        <v>805904</v>
      </c>
      <c r="F56" s="387">
        <v>0</v>
      </c>
      <c r="G56" s="387">
        <v>2404501541.48</v>
      </c>
      <c r="H56" s="387" t="b" cm="1">
        <f t="array" aca="1" ref="H56" ca="1">EsNegrita(BP[[#This Row],[CODIGO]])</f>
        <v>0</v>
      </c>
      <c r="I56" s="387" t="b" cm="1">
        <f t="array" ref="I56">_xlfn.LET(
    _xlpm.codigos_devolucion, _xlfn.UNIQUE(_xlfn._xlws.FILTER(BP[CODIGO], ISNUMBER(SEARCH("devoluci", BP[NOMBRE CUENTA])), {""})),
    ISNUMBER(MATCH(BP[[#This Row],[CODIGO]], _xlpm.codigos_devolucion, 0))
)</f>
        <v>0</v>
      </c>
    </row>
    <row r="57" spans="1:9" x14ac:dyDescent="0.25">
      <c r="A57" s="607">
        <v>13551502</v>
      </c>
      <c r="B57" s="387" t="s">
        <v>511</v>
      </c>
      <c r="C57" s="387" t="s">
        <v>693</v>
      </c>
      <c r="D57" s="387" t="s">
        <v>702</v>
      </c>
      <c r="E57" s="387">
        <v>831895</v>
      </c>
      <c r="F57" s="387">
        <v>0</v>
      </c>
      <c r="G57" s="387">
        <v>2405333436.48</v>
      </c>
      <c r="H57" s="387" t="b" cm="1">
        <f t="array" aca="1" ref="H57" ca="1">EsNegrita(BP[[#This Row],[CODIGO]])</f>
        <v>0</v>
      </c>
      <c r="I57" s="387" t="b" cm="1">
        <f t="array" ref="I57">_xlfn.LET(
    _xlpm.codigos_devolucion, _xlfn.UNIQUE(_xlfn._xlws.FILTER(BP[CODIGO], ISNUMBER(SEARCH("devoluci", BP[NOMBRE CUENTA])), {""})),
    ISNUMBER(MATCH(BP[[#This Row],[CODIGO]], _xlpm.codigos_devolucion, 0))
)</f>
        <v>0</v>
      </c>
    </row>
    <row r="58" spans="1:9" x14ac:dyDescent="0.25">
      <c r="A58" s="607">
        <v>13551502</v>
      </c>
      <c r="B58" s="387" t="s">
        <v>511</v>
      </c>
      <c r="C58" s="387" t="s">
        <v>693</v>
      </c>
      <c r="D58" s="387" t="s">
        <v>703</v>
      </c>
      <c r="E58" s="387">
        <v>831895</v>
      </c>
      <c r="F58" s="387">
        <v>0</v>
      </c>
      <c r="G58" s="387">
        <v>2406165331.48</v>
      </c>
      <c r="H58" s="387" t="b" cm="1">
        <f t="array" aca="1" ref="H58" ca="1">EsNegrita(BP[[#This Row],[CODIGO]])</f>
        <v>0</v>
      </c>
      <c r="I58" s="387" t="b" cm="1">
        <f t="array" ref="I58">_xlfn.LET(
    _xlpm.codigos_devolucion, _xlfn.UNIQUE(_xlfn._xlws.FILTER(BP[CODIGO], ISNUMBER(SEARCH("devoluci", BP[NOMBRE CUENTA])), {""})),
    ISNUMBER(MATCH(BP[[#This Row],[CODIGO]], _xlpm.codigos_devolucion, 0))
)</f>
        <v>0</v>
      </c>
    </row>
    <row r="59" spans="1:9" x14ac:dyDescent="0.25">
      <c r="A59" s="607">
        <v>13551502</v>
      </c>
      <c r="B59" s="387" t="s">
        <v>511</v>
      </c>
      <c r="C59" s="387" t="s">
        <v>693</v>
      </c>
      <c r="D59" s="387" t="s">
        <v>705</v>
      </c>
      <c r="E59" s="387">
        <v>3184075</v>
      </c>
      <c r="F59" s="387">
        <v>0</v>
      </c>
      <c r="G59" s="387">
        <v>2409349406.48</v>
      </c>
      <c r="H59" s="387" t="b" cm="1">
        <f t="array" aca="1" ref="H59" ca="1">EsNegrita(BP[[#This Row],[CODIGO]])</f>
        <v>0</v>
      </c>
      <c r="I59" s="387" t="b" cm="1">
        <f t="array" ref="I59">_xlfn.LET(
    _xlpm.codigos_devolucion, _xlfn.UNIQUE(_xlfn._xlws.FILTER(BP[CODIGO], ISNUMBER(SEARCH("devoluci", BP[NOMBRE CUENTA])), {""})),
    ISNUMBER(MATCH(BP[[#This Row],[CODIGO]], _xlpm.codigos_devolucion, 0))
)</f>
        <v>0</v>
      </c>
    </row>
    <row r="60" spans="1:9" x14ac:dyDescent="0.25">
      <c r="A60" s="607">
        <v>13551502</v>
      </c>
      <c r="B60" s="387" t="s">
        <v>511</v>
      </c>
      <c r="C60" s="387" t="s">
        <v>693</v>
      </c>
      <c r="D60" s="387" t="s">
        <v>706</v>
      </c>
      <c r="E60" s="387">
        <v>2660546</v>
      </c>
      <c r="F60" s="387">
        <v>0</v>
      </c>
      <c r="G60" s="387">
        <v>2412009952.48</v>
      </c>
      <c r="H60" s="387" t="b" cm="1">
        <f t="array" aca="1" ref="H60" ca="1">EsNegrita(BP[[#This Row],[CODIGO]])</f>
        <v>0</v>
      </c>
      <c r="I60" s="387" t="b" cm="1">
        <f t="array" ref="I60">_xlfn.LET(
    _xlpm.codigos_devolucion, _xlfn.UNIQUE(_xlfn._xlws.FILTER(BP[CODIGO], ISNUMBER(SEARCH("devoluci", BP[NOMBRE CUENTA])), {""})),
    ISNUMBER(MATCH(BP[[#This Row],[CODIGO]], _xlpm.codigos_devolucion, 0))
)</f>
        <v>0</v>
      </c>
    </row>
    <row r="61" spans="1:9" x14ac:dyDescent="0.25">
      <c r="A61" s="607">
        <v>13551502</v>
      </c>
      <c r="B61" s="387" t="s">
        <v>511</v>
      </c>
      <c r="C61" s="387" t="s">
        <v>687</v>
      </c>
      <c r="D61" s="387" t="s">
        <v>717</v>
      </c>
      <c r="E61" s="387">
        <v>158000</v>
      </c>
      <c r="F61" s="387">
        <v>0</v>
      </c>
      <c r="G61" s="387">
        <v>2412167952.48</v>
      </c>
      <c r="H61" s="387" t="b" cm="1">
        <f t="array" aca="1" ref="H61" ca="1">EsNegrita(BP[[#This Row],[CODIGO]])</f>
        <v>0</v>
      </c>
      <c r="I61" s="387" t="b" cm="1">
        <f t="array" ref="I61">_xlfn.LET(
    _xlpm.codigos_devolucion, _xlfn.UNIQUE(_xlfn._xlws.FILTER(BP[CODIGO], ISNUMBER(SEARCH("devoluci", BP[NOMBRE CUENTA])), {""})),
    ISNUMBER(MATCH(BP[[#This Row],[CODIGO]], _xlpm.codigos_devolucion, 0))
)</f>
        <v>0</v>
      </c>
    </row>
    <row r="62" spans="1:9" x14ac:dyDescent="0.25">
      <c r="A62" s="607">
        <v>13551502</v>
      </c>
      <c r="B62" s="387" t="s">
        <v>511</v>
      </c>
      <c r="C62" s="387" t="s">
        <v>689</v>
      </c>
      <c r="D62" s="387" t="s">
        <v>718</v>
      </c>
      <c r="E62" s="387">
        <v>274532</v>
      </c>
      <c r="F62" s="387">
        <v>0</v>
      </c>
      <c r="G62" s="387">
        <v>2412442484.48</v>
      </c>
      <c r="H62" s="387" t="b" cm="1">
        <f t="array" aca="1" ref="H62" ca="1">EsNegrita(BP[[#This Row],[CODIGO]])</f>
        <v>0</v>
      </c>
      <c r="I62" s="387" t="b" cm="1">
        <f t="array" ref="I62">_xlfn.LET(
    _xlpm.codigos_devolucion, _xlfn.UNIQUE(_xlfn._xlws.FILTER(BP[CODIGO], ISNUMBER(SEARCH("devoluci", BP[NOMBRE CUENTA])), {""})),
    ISNUMBER(MATCH(BP[[#This Row],[CODIGO]], _xlpm.codigos_devolucion, 0))
)</f>
        <v>0</v>
      </c>
    </row>
    <row r="63" spans="1:9" x14ac:dyDescent="0.25">
      <c r="A63" s="607">
        <v>13551502</v>
      </c>
      <c r="B63" s="387" t="s">
        <v>511</v>
      </c>
      <c r="C63" s="387" t="s">
        <v>696</v>
      </c>
      <c r="D63" s="387" t="s">
        <v>719</v>
      </c>
      <c r="E63" s="387">
        <v>347397</v>
      </c>
      <c r="F63" s="387">
        <v>0</v>
      </c>
      <c r="G63" s="387">
        <v>2412789881.48</v>
      </c>
      <c r="H63" s="387" t="b" cm="1">
        <f t="array" aca="1" ref="H63" ca="1">EsNegrita(BP[[#This Row],[CODIGO]])</f>
        <v>0</v>
      </c>
      <c r="I63" s="387" t="b" cm="1">
        <f t="array" ref="I63">_xlfn.LET(
    _xlpm.codigos_devolucion, _xlfn.UNIQUE(_xlfn._xlws.FILTER(BP[CODIGO], ISNUMBER(SEARCH("devoluci", BP[NOMBRE CUENTA])), {""})),
    ISNUMBER(MATCH(BP[[#This Row],[CODIGO]], _xlpm.codigos_devolucion, 0))
)</f>
        <v>0</v>
      </c>
    </row>
    <row r="64" spans="1:9" x14ac:dyDescent="0.25">
      <c r="A64" s="607">
        <v>13551502</v>
      </c>
      <c r="B64" s="387" t="s">
        <v>511</v>
      </c>
      <c r="C64" s="387" t="s">
        <v>693</v>
      </c>
      <c r="D64" s="387" t="s">
        <v>720</v>
      </c>
      <c r="E64" s="387">
        <v>3292494</v>
      </c>
      <c r="F64" s="387">
        <v>0</v>
      </c>
      <c r="G64" s="387">
        <v>2416082375.48</v>
      </c>
      <c r="H64" s="387" t="b" cm="1">
        <f t="array" aca="1" ref="H64" ca="1">EsNegrita(BP[[#This Row],[CODIGO]])</f>
        <v>0</v>
      </c>
      <c r="I64" s="387" t="b" cm="1">
        <f t="array" ref="I64">_xlfn.LET(
    _xlpm.codigos_devolucion, _xlfn.UNIQUE(_xlfn._xlws.FILTER(BP[CODIGO], ISNUMBER(SEARCH("devoluci", BP[NOMBRE CUENTA])), {""})),
    ISNUMBER(MATCH(BP[[#This Row],[CODIGO]], _xlpm.codigos_devolucion, 0))
)</f>
        <v>0</v>
      </c>
    </row>
    <row r="65" spans="1:9" x14ac:dyDescent="0.25">
      <c r="A65" s="607">
        <v>13551502</v>
      </c>
      <c r="B65" s="387" t="s">
        <v>511</v>
      </c>
      <c r="C65" s="387" t="s">
        <v>693</v>
      </c>
      <c r="D65" s="387" t="s">
        <v>722</v>
      </c>
      <c r="E65" s="387">
        <v>3081373</v>
      </c>
      <c r="F65" s="387">
        <v>0</v>
      </c>
      <c r="G65" s="387">
        <v>2419163748.48</v>
      </c>
      <c r="H65" s="387" t="b" cm="1">
        <f t="array" aca="1" ref="H65" ca="1">EsNegrita(BP[[#This Row],[CODIGO]])</f>
        <v>0</v>
      </c>
      <c r="I65" s="387" t="b" cm="1">
        <f t="array" ref="I65">_xlfn.LET(
    _xlpm.codigos_devolucion, _xlfn.UNIQUE(_xlfn._xlws.FILTER(BP[CODIGO], ISNUMBER(SEARCH("devoluci", BP[NOMBRE CUENTA])), {""})),
    ISNUMBER(MATCH(BP[[#This Row],[CODIGO]], _xlpm.codigos_devolucion, 0))
)</f>
        <v>0</v>
      </c>
    </row>
    <row r="66" spans="1:9" x14ac:dyDescent="0.25">
      <c r="A66" s="607">
        <v>13551502</v>
      </c>
      <c r="B66" s="387" t="s">
        <v>511</v>
      </c>
      <c r="C66" s="387" t="s">
        <v>693</v>
      </c>
      <c r="D66" s="387" t="s">
        <v>724</v>
      </c>
      <c r="E66" s="387">
        <v>2544253</v>
      </c>
      <c r="F66" s="387">
        <v>0</v>
      </c>
      <c r="G66" s="387">
        <v>2421708001.48</v>
      </c>
      <c r="H66" s="387" t="b" cm="1">
        <f t="array" aca="1" ref="H66" ca="1">EsNegrita(BP[[#This Row],[CODIGO]])</f>
        <v>0</v>
      </c>
      <c r="I66" s="387" t="b" cm="1">
        <f t="array" ref="I66">_xlfn.LET(
    _xlpm.codigos_devolucion, _xlfn.UNIQUE(_xlfn._xlws.FILTER(BP[CODIGO], ISNUMBER(SEARCH("devoluci", BP[NOMBRE CUENTA])), {""})),
    ISNUMBER(MATCH(BP[[#This Row],[CODIGO]], _xlpm.codigos_devolucion, 0))
)</f>
        <v>0</v>
      </c>
    </row>
    <row r="67" spans="1:9" x14ac:dyDescent="0.25">
      <c r="A67" s="607">
        <v>13551502</v>
      </c>
      <c r="B67" s="387" t="s">
        <v>511</v>
      </c>
      <c r="C67" s="387" t="s">
        <v>693</v>
      </c>
      <c r="D67" s="387" t="s">
        <v>725</v>
      </c>
      <c r="E67" s="387">
        <v>848084</v>
      </c>
      <c r="F67" s="387">
        <v>0</v>
      </c>
      <c r="G67" s="387">
        <v>2422556085.48</v>
      </c>
      <c r="H67" s="387" t="b" cm="1">
        <f t="array" aca="1" ref="H67" ca="1">EsNegrita(BP[[#This Row],[CODIGO]])</f>
        <v>0</v>
      </c>
      <c r="I67" s="387" t="b" cm="1">
        <f t="array" ref="I67">_xlfn.LET(
    _xlpm.codigos_devolucion, _xlfn.UNIQUE(_xlfn._xlws.FILTER(BP[CODIGO], ISNUMBER(SEARCH("devoluci", BP[NOMBRE CUENTA])), {""})),
    ISNUMBER(MATCH(BP[[#This Row],[CODIGO]], _xlpm.codigos_devolucion, 0))
)</f>
        <v>0</v>
      </c>
    </row>
    <row r="68" spans="1:9" x14ac:dyDescent="0.25">
      <c r="A68" s="607">
        <v>13551502</v>
      </c>
      <c r="B68" s="387" t="s">
        <v>511</v>
      </c>
      <c r="C68" s="387" t="s">
        <v>693</v>
      </c>
      <c r="D68" s="387" t="s">
        <v>726</v>
      </c>
      <c r="E68" s="387">
        <v>2459466</v>
      </c>
      <c r="F68" s="387">
        <v>0</v>
      </c>
      <c r="G68" s="387">
        <v>2425015551.48</v>
      </c>
      <c r="H68" s="387" t="b" cm="1">
        <f t="array" aca="1" ref="H68" ca="1">EsNegrita(BP[[#This Row],[CODIGO]])</f>
        <v>0</v>
      </c>
      <c r="I68" s="387" t="b" cm="1">
        <f t="array" ref="I68">_xlfn.LET(
    _xlpm.codigos_devolucion, _xlfn.UNIQUE(_xlfn._xlws.FILTER(BP[CODIGO], ISNUMBER(SEARCH("devoluci", BP[NOMBRE CUENTA])), {""})),
    ISNUMBER(MATCH(BP[[#This Row],[CODIGO]], _xlpm.codigos_devolucion, 0))
)</f>
        <v>0</v>
      </c>
    </row>
    <row r="69" spans="1:9" x14ac:dyDescent="0.25">
      <c r="A69" s="607">
        <v>13551502</v>
      </c>
      <c r="B69" s="387" t="s">
        <v>511</v>
      </c>
      <c r="C69" s="387" t="s">
        <v>693</v>
      </c>
      <c r="D69" s="387" t="s">
        <v>727</v>
      </c>
      <c r="E69" s="387">
        <v>1844599</v>
      </c>
      <c r="F69" s="387">
        <v>0</v>
      </c>
      <c r="G69" s="387">
        <v>2426860150.48</v>
      </c>
      <c r="H69" s="387" t="b" cm="1">
        <f t="array" aca="1" ref="H69" ca="1">EsNegrita(BP[[#This Row],[CODIGO]])</f>
        <v>0</v>
      </c>
      <c r="I69" s="387" t="b" cm="1">
        <f t="array" ref="I69">_xlfn.LET(
    _xlpm.codigos_devolucion, _xlfn.UNIQUE(_xlfn._xlws.FILTER(BP[CODIGO], ISNUMBER(SEARCH("devoluci", BP[NOMBRE CUENTA])), {""})),
    ISNUMBER(MATCH(BP[[#This Row],[CODIGO]], _xlpm.codigos_devolucion, 0))
)</f>
        <v>0</v>
      </c>
    </row>
    <row r="70" spans="1:9" x14ac:dyDescent="0.25">
      <c r="A70" s="607">
        <v>13551502</v>
      </c>
      <c r="B70" s="387" t="s">
        <v>511</v>
      </c>
      <c r="C70" s="387" t="s">
        <v>693</v>
      </c>
      <c r="D70" s="387" t="s">
        <v>728</v>
      </c>
      <c r="E70" s="387">
        <v>614866</v>
      </c>
      <c r="F70" s="387">
        <v>0</v>
      </c>
      <c r="G70" s="387">
        <v>2427475016.48</v>
      </c>
      <c r="H70" s="387" t="b" cm="1">
        <f t="array" aca="1" ref="H70" ca="1">EsNegrita(BP[[#This Row],[CODIGO]])</f>
        <v>0</v>
      </c>
      <c r="I70" s="387" t="b" cm="1">
        <f t="array" ref="I70">_xlfn.LET(
    _xlpm.codigos_devolucion, _xlfn.UNIQUE(_xlfn._xlws.FILTER(BP[CODIGO], ISNUMBER(SEARCH("devoluci", BP[NOMBRE CUENTA])), {""})),
    ISNUMBER(MATCH(BP[[#This Row],[CODIGO]], _xlpm.codigos_devolucion, 0))
)</f>
        <v>0</v>
      </c>
    </row>
    <row r="71" spans="1:9" x14ac:dyDescent="0.25">
      <c r="A71" s="607">
        <v>13551502</v>
      </c>
      <c r="B71" s="387" t="s">
        <v>511</v>
      </c>
      <c r="C71" s="387" t="s">
        <v>693</v>
      </c>
      <c r="D71" s="387" t="s">
        <v>729</v>
      </c>
      <c r="E71" s="387">
        <v>1528423</v>
      </c>
      <c r="F71" s="387">
        <v>0</v>
      </c>
      <c r="G71" s="387">
        <v>2429003439.48</v>
      </c>
      <c r="H71" s="387" t="b" cm="1">
        <f t="array" aca="1" ref="H71" ca="1">EsNegrita(BP[[#This Row],[CODIGO]])</f>
        <v>0</v>
      </c>
      <c r="I71" s="387" t="b" cm="1">
        <f t="array" ref="I71">_xlfn.LET(
    _xlpm.codigos_devolucion, _xlfn.UNIQUE(_xlfn._xlws.FILTER(BP[CODIGO], ISNUMBER(SEARCH("devoluci", BP[NOMBRE CUENTA])), {""})),
    ISNUMBER(MATCH(BP[[#This Row],[CODIGO]], _xlpm.codigos_devolucion, 0))
)</f>
        <v>0</v>
      </c>
    </row>
    <row r="72" spans="1:9" x14ac:dyDescent="0.25">
      <c r="A72" s="607">
        <v>13551502</v>
      </c>
      <c r="B72" s="387" t="s">
        <v>511</v>
      </c>
      <c r="C72" s="387" t="s">
        <v>693</v>
      </c>
      <c r="D72" s="387" t="s">
        <v>730</v>
      </c>
      <c r="E72" s="387">
        <v>1146317</v>
      </c>
      <c r="F72" s="387">
        <v>0</v>
      </c>
      <c r="G72" s="387">
        <v>2430149756.48</v>
      </c>
      <c r="H72" s="387" t="b" cm="1">
        <f t="array" aca="1" ref="H72" ca="1">EsNegrita(BP[[#This Row],[CODIGO]])</f>
        <v>0</v>
      </c>
      <c r="I72" s="387" t="b" cm="1">
        <f t="array" ref="I72">_xlfn.LET(
    _xlpm.codigos_devolucion, _xlfn.UNIQUE(_xlfn._xlws.FILTER(BP[CODIGO], ISNUMBER(SEARCH("devoluci", BP[NOMBRE CUENTA])), {""})),
    ISNUMBER(MATCH(BP[[#This Row],[CODIGO]], _xlpm.codigos_devolucion, 0))
)</f>
        <v>0</v>
      </c>
    </row>
    <row r="73" spans="1:9" x14ac:dyDescent="0.25">
      <c r="A73" s="607">
        <v>13551502</v>
      </c>
      <c r="B73" s="387" t="s">
        <v>511</v>
      </c>
      <c r="C73" s="387" t="s">
        <v>693</v>
      </c>
      <c r="D73" s="387" t="s">
        <v>731</v>
      </c>
      <c r="E73" s="387">
        <v>1146317</v>
      </c>
      <c r="F73" s="387">
        <v>0</v>
      </c>
      <c r="G73" s="387">
        <v>2431296073.48</v>
      </c>
      <c r="H73" s="387" t="b" cm="1">
        <f t="array" aca="1" ref="H73" ca="1">EsNegrita(BP[[#This Row],[CODIGO]])</f>
        <v>0</v>
      </c>
      <c r="I73" s="387" t="b" cm="1">
        <f t="array" ref="I73">_xlfn.LET(
    _xlpm.codigos_devolucion, _xlfn.UNIQUE(_xlfn._xlws.FILTER(BP[CODIGO], ISNUMBER(SEARCH("devoluci", BP[NOMBRE CUENTA])), {""})),
    ISNUMBER(MATCH(BP[[#This Row],[CODIGO]], _xlpm.codigos_devolucion, 0))
)</f>
        <v>0</v>
      </c>
    </row>
    <row r="74" spans="1:9" x14ac:dyDescent="0.25">
      <c r="A74" s="607">
        <v>13551502</v>
      </c>
      <c r="B74" s="387" t="s">
        <v>511</v>
      </c>
      <c r="C74" s="387" t="s">
        <v>693</v>
      </c>
      <c r="D74" s="387" t="s">
        <v>732</v>
      </c>
      <c r="E74" s="387">
        <v>616361</v>
      </c>
      <c r="F74" s="387">
        <v>0</v>
      </c>
      <c r="G74" s="387">
        <v>2431912434.48</v>
      </c>
      <c r="H74" s="387" t="b" cm="1">
        <f t="array" aca="1" ref="H74" ca="1">EsNegrita(BP[[#This Row],[CODIGO]])</f>
        <v>0</v>
      </c>
      <c r="I74" s="387" t="b" cm="1">
        <f t="array" ref="I74">_xlfn.LET(
    _xlpm.codigos_devolucion, _xlfn.UNIQUE(_xlfn._xlws.FILTER(BP[CODIGO], ISNUMBER(SEARCH("devoluci", BP[NOMBRE CUENTA])), {""})),
    ISNUMBER(MATCH(BP[[#This Row],[CODIGO]], _xlpm.codigos_devolucion, 0))
)</f>
        <v>0</v>
      </c>
    </row>
    <row r="75" spans="1:9" x14ac:dyDescent="0.25">
      <c r="A75" s="607">
        <v>13551505</v>
      </c>
      <c r="B75" s="387" t="s">
        <v>512</v>
      </c>
      <c r="C75" s="387" t="s">
        <v>691</v>
      </c>
      <c r="D75" s="387" t="s">
        <v>692</v>
      </c>
      <c r="E75" s="387">
        <v>5260</v>
      </c>
      <c r="F75" s="387">
        <v>0</v>
      </c>
      <c r="G75" s="387">
        <v>196597134.02000001</v>
      </c>
      <c r="H75" s="387" t="b" cm="1">
        <f t="array" aca="1" ref="H75" ca="1">EsNegrita(BP[[#This Row],[CODIGO]])</f>
        <v>0</v>
      </c>
      <c r="I75" s="387" t="b" cm="1">
        <f t="array" ref="I75">_xlfn.LET(
    _xlpm.codigos_devolucion, _xlfn.UNIQUE(_xlfn._xlws.FILTER(BP[CODIGO], ISNUMBER(SEARCH("devoluci", BP[NOMBRE CUENTA])), {""})),
    ISNUMBER(MATCH(BP[[#This Row],[CODIGO]], _xlpm.codigos_devolucion, 0))
)</f>
        <v>0</v>
      </c>
    </row>
    <row r="76" spans="1:9" x14ac:dyDescent="0.25">
      <c r="A76" s="607">
        <v>13551505</v>
      </c>
      <c r="B76" s="387" t="s">
        <v>512</v>
      </c>
      <c r="C76" s="387" t="s">
        <v>693</v>
      </c>
      <c r="D76" s="387" t="s">
        <v>704</v>
      </c>
      <c r="E76" s="387">
        <v>26386</v>
      </c>
      <c r="F76" s="387">
        <v>0</v>
      </c>
      <c r="G76" s="387">
        <v>196623520.02000001</v>
      </c>
      <c r="H76" s="387" t="b" cm="1">
        <f t="array" aca="1" ref="H76" ca="1">EsNegrita(BP[[#This Row],[CODIGO]])</f>
        <v>0</v>
      </c>
      <c r="I76" s="387" t="b" cm="1">
        <f t="array" ref="I76">_xlfn.LET(
    _xlpm.codigos_devolucion, _xlfn.UNIQUE(_xlfn._xlws.FILTER(BP[CODIGO], ISNUMBER(SEARCH("devoluci", BP[NOMBRE CUENTA])), {""})),
    ISNUMBER(MATCH(BP[[#This Row],[CODIGO]], _xlpm.codigos_devolucion, 0))
)</f>
        <v>0</v>
      </c>
    </row>
    <row r="77" spans="1:9" x14ac:dyDescent="0.25">
      <c r="A77" s="607">
        <v>13551505</v>
      </c>
      <c r="B77" s="387" t="s">
        <v>512</v>
      </c>
      <c r="C77" s="387" t="s">
        <v>693</v>
      </c>
      <c r="D77" s="387" t="s">
        <v>707</v>
      </c>
      <c r="E77" s="387">
        <v>376302</v>
      </c>
      <c r="F77" s="387">
        <v>0</v>
      </c>
      <c r="G77" s="387">
        <v>196999822.02000001</v>
      </c>
      <c r="H77" s="387" t="b" cm="1">
        <f t="array" aca="1" ref="H77" ca="1">EsNegrita(BP[[#This Row],[CODIGO]])</f>
        <v>0</v>
      </c>
      <c r="I77" s="387" t="b" cm="1">
        <f t="array" ref="I77">_xlfn.LET(
    _xlpm.codigos_devolucion, _xlfn.UNIQUE(_xlfn._xlws.FILTER(BP[CODIGO], ISNUMBER(SEARCH("devoluci", BP[NOMBRE CUENTA])), {""})),
    ISNUMBER(MATCH(BP[[#This Row],[CODIGO]], _xlpm.codigos_devolucion, 0))
)</f>
        <v>0</v>
      </c>
    </row>
    <row r="78" spans="1:9" x14ac:dyDescent="0.25">
      <c r="A78" s="607">
        <v>13551505</v>
      </c>
      <c r="B78" s="387" t="s">
        <v>512</v>
      </c>
      <c r="C78" s="387" t="s">
        <v>693</v>
      </c>
      <c r="D78" s="387" t="s">
        <v>708</v>
      </c>
      <c r="E78" s="387">
        <v>376302</v>
      </c>
      <c r="F78" s="387">
        <v>0</v>
      </c>
      <c r="G78" s="387">
        <v>197376124.02000001</v>
      </c>
      <c r="H78" s="387" t="b" cm="1">
        <f t="array" aca="1" ref="H78" ca="1">EsNegrita(BP[[#This Row],[CODIGO]])</f>
        <v>0</v>
      </c>
      <c r="I78" s="387" t="b" cm="1">
        <f t="array" ref="I78">_xlfn.LET(
    _xlpm.codigos_devolucion, _xlfn.UNIQUE(_xlfn._xlws.FILTER(BP[CODIGO], ISNUMBER(SEARCH("devoluci", BP[NOMBRE CUENTA])), {""})),
    ISNUMBER(MATCH(BP[[#This Row],[CODIGO]], _xlpm.codigos_devolucion, 0))
)</f>
        <v>0</v>
      </c>
    </row>
    <row r="79" spans="1:9" x14ac:dyDescent="0.25">
      <c r="A79" s="607">
        <v>13551505</v>
      </c>
      <c r="B79" s="387" t="s">
        <v>512</v>
      </c>
      <c r="C79" s="387" t="s">
        <v>693</v>
      </c>
      <c r="D79" s="387" t="s">
        <v>709</v>
      </c>
      <c r="E79" s="387">
        <v>17451</v>
      </c>
      <c r="F79" s="387">
        <v>0</v>
      </c>
      <c r="G79" s="387">
        <v>197393575.02000001</v>
      </c>
      <c r="H79" s="387" t="b" cm="1">
        <f t="array" aca="1" ref="H79" ca="1">EsNegrita(BP[[#This Row],[CODIGO]])</f>
        <v>0</v>
      </c>
      <c r="I79" s="387" t="b" cm="1">
        <f t="array" ref="I79">_xlfn.LET(
    _xlpm.codigos_devolucion, _xlfn.UNIQUE(_xlfn._xlws.FILTER(BP[CODIGO], ISNUMBER(SEARCH("devoluci", BP[NOMBRE CUENTA])), {""})),
    ISNUMBER(MATCH(BP[[#This Row],[CODIGO]], _xlpm.codigos_devolucion, 0))
)</f>
        <v>0</v>
      </c>
    </row>
    <row r="80" spans="1:9" x14ac:dyDescent="0.25">
      <c r="A80" s="607">
        <v>13551505</v>
      </c>
      <c r="B80" s="387" t="s">
        <v>512</v>
      </c>
      <c r="C80" s="387" t="s">
        <v>693</v>
      </c>
      <c r="D80" s="387" t="s">
        <v>710</v>
      </c>
      <c r="E80" s="387">
        <v>32200</v>
      </c>
      <c r="F80" s="387">
        <v>0</v>
      </c>
      <c r="G80" s="387">
        <v>197425775.02000001</v>
      </c>
      <c r="H80" s="387" t="b" cm="1">
        <f t="array" aca="1" ref="H80" ca="1">EsNegrita(BP[[#This Row],[CODIGO]])</f>
        <v>0</v>
      </c>
      <c r="I80" s="387" t="b" cm="1">
        <f t="array" ref="I80">_xlfn.LET(
    _xlpm.codigos_devolucion, _xlfn.UNIQUE(_xlfn._xlws.FILTER(BP[CODIGO], ISNUMBER(SEARCH("devoluci", BP[NOMBRE CUENTA])), {""})),
    ISNUMBER(MATCH(BP[[#This Row],[CODIGO]], _xlpm.codigos_devolucion, 0))
)</f>
        <v>0</v>
      </c>
    </row>
    <row r="81" spans="1:9" x14ac:dyDescent="0.25">
      <c r="A81" s="607">
        <v>13551505</v>
      </c>
      <c r="B81" s="387" t="s">
        <v>512</v>
      </c>
      <c r="C81" s="387" t="s">
        <v>693</v>
      </c>
      <c r="D81" s="387" t="s">
        <v>711</v>
      </c>
      <c r="E81" s="387">
        <v>14496</v>
      </c>
      <c r="F81" s="387">
        <v>0</v>
      </c>
      <c r="G81" s="387">
        <v>197440271.02000001</v>
      </c>
      <c r="H81" s="387" t="b" cm="1">
        <f t="array" aca="1" ref="H81" ca="1">EsNegrita(BP[[#This Row],[CODIGO]])</f>
        <v>0</v>
      </c>
      <c r="I81" s="387" t="b" cm="1">
        <f t="array" ref="I81">_xlfn.LET(
    _xlpm.codigos_devolucion, _xlfn.UNIQUE(_xlfn._xlws.FILTER(BP[CODIGO], ISNUMBER(SEARCH("devoluci", BP[NOMBRE CUENTA])), {""})),
    ISNUMBER(MATCH(BP[[#This Row],[CODIGO]], _xlpm.codigos_devolucion, 0))
)</f>
        <v>0</v>
      </c>
    </row>
    <row r="82" spans="1:9" x14ac:dyDescent="0.25">
      <c r="A82" s="607">
        <v>13551505</v>
      </c>
      <c r="B82" s="387" t="s">
        <v>512</v>
      </c>
      <c r="C82" s="387" t="s">
        <v>693</v>
      </c>
      <c r="D82" s="387" t="s">
        <v>712</v>
      </c>
      <c r="E82" s="387">
        <v>552474</v>
      </c>
      <c r="F82" s="387">
        <v>0</v>
      </c>
      <c r="G82" s="387">
        <v>197992745.02000001</v>
      </c>
      <c r="H82" s="387" t="b" cm="1">
        <f t="array" aca="1" ref="H82" ca="1">EsNegrita(BP[[#This Row],[CODIGO]])</f>
        <v>0</v>
      </c>
      <c r="I82" s="387" t="b" cm="1">
        <f t="array" ref="I82">_xlfn.LET(
    _xlpm.codigos_devolucion, _xlfn.UNIQUE(_xlfn._xlws.FILTER(BP[CODIGO], ISNUMBER(SEARCH("devoluci", BP[NOMBRE CUENTA])), {""})),
    ISNUMBER(MATCH(BP[[#This Row],[CODIGO]], _xlpm.codigos_devolucion, 0))
)</f>
        <v>0</v>
      </c>
    </row>
    <row r="83" spans="1:9" x14ac:dyDescent="0.25">
      <c r="A83" s="607">
        <v>13551505</v>
      </c>
      <c r="B83" s="387" t="s">
        <v>512</v>
      </c>
      <c r="C83" s="387" t="s">
        <v>693</v>
      </c>
      <c r="D83" s="387" t="s">
        <v>713</v>
      </c>
      <c r="E83" s="387">
        <v>126446</v>
      </c>
      <c r="F83" s="387">
        <v>0</v>
      </c>
      <c r="G83" s="387">
        <v>198119191.02000001</v>
      </c>
      <c r="H83" s="387" t="b" cm="1">
        <f t="array" aca="1" ref="H83" ca="1">EsNegrita(BP[[#This Row],[CODIGO]])</f>
        <v>0</v>
      </c>
      <c r="I83" s="387" t="b" cm="1">
        <f t="array" ref="I83">_xlfn.LET(
    _xlpm.codigos_devolucion, _xlfn.UNIQUE(_xlfn._xlws.FILTER(BP[CODIGO], ISNUMBER(SEARCH("devoluci", BP[NOMBRE CUENTA])), {""})),
    ISNUMBER(MATCH(BP[[#This Row],[CODIGO]], _xlpm.codigos_devolucion, 0))
)</f>
        <v>0</v>
      </c>
    </row>
    <row r="84" spans="1:9" x14ac:dyDescent="0.25">
      <c r="A84" s="607">
        <v>13551505</v>
      </c>
      <c r="B84" s="387" t="s">
        <v>512</v>
      </c>
      <c r="C84" s="387" t="s">
        <v>693</v>
      </c>
      <c r="D84" s="387" t="s">
        <v>714</v>
      </c>
      <c r="E84" s="387">
        <v>126446</v>
      </c>
      <c r="F84" s="387">
        <v>0</v>
      </c>
      <c r="G84" s="387">
        <v>198245637.02000001</v>
      </c>
      <c r="H84" s="387" t="b" cm="1">
        <f t="array" aca="1" ref="H84" ca="1">EsNegrita(BP[[#This Row],[CODIGO]])</f>
        <v>0</v>
      </c>
      <c r="I84" s="387" t="b" cm="1">
        <f t="array" ref="I84">_xlfn.LET(
    _xlpm.codigos_devolucion, _xlfn.UNIQUE(_xlfn._xlws.FILTER(BP[CODIGO], ISNUMBER(SEARCH("devoluci", BP[NOMBRE CUENTA])), {""})),
    ISNUMBER(MATCH(BP[[#This Row],[CODIGO]], _xlpm.codigos_devolucion, 0))
)</f>
        <v>0</v>
      </c>
    </row>
    <row r="85" spans="1:9" x14ac:dyDescent="0.25">
      <c r="A85" s="607">
        <v>13551505</v>
      </c>
      <c r="B85" s="387" t="s">
        <v>512</v>
      </c>
      <c r="C85" s="387" t="s">
        <v>693</v>
      </c>
      <c r="D85" s="387" t="s">
        <v>715</v>
      </c>
      <c r="E85" s="387">
        <v>76114</v>
      </c>
      <c r="F85" s="387">
        <v>0</v>
      </c>
      <c r="G85" s="387">
        <v>198321751.02000001</v>
      </c>
      <c r="H85" s="387" t="b" cm="1">
        <f t="array" aca="1" ref="H85" ca="1">EsNegrita(BP[[#This Row],[CODIGO]])</f>
        <v>0</v>
      </c>
      <c r="I85" s="387" t="b" cm="1">
        <f t="array" ref="I85">_xlfn.LET(
    _xlpm.codigos_devolucion, _xlfn.UNIQUE(_xlfn._xlws.FILTER(BP[CODIGO], ISNUMBER(SEARCH("devoluci", BP[NOMBRE CUENTA])), {""})),
    ISNUMBER(MATCH(BP[[#This Row],[CODIGO]], _xlpm.codigos_devolucion, 0))
)</f>
        <v>0</v>
      </c>
    </row>
    <row r="86" spans="1:9" x14ac:dyDescent="0.25">
      <c r="A86" s="607">
        <v>13551505</v>
      </c>
      <c r="B86" s="387" t="s">
        <v>512</v>
      </c>
      <c r="C86" s="387" t="s">
        <v>693</v>
      </c>
      <c r="D86" s="387" t="s">
        <v>716</v>
      </c>
      <c r="E86" s="387">
        <v>51758</v>
      </c>
      <c r="F86" s="387">
        <v>0</v>
      </c>
      <c r="G86" s="387">
        <v>198373509.02000001</v>
      </c>
      <c r="H86" s="387" t="b" cm="1">
        <f t="array" aca="1" ref="H86" ca="1">EsNegrita(BP[[#This Row],[CODIGO]])</f>
        <v>0</v>
      </c>
      <c r="I86" s="387" t="b" cm="1">
        <f t="array" ref="I86">_xlfn.LET(
    _xlpm.codigos_devolucion, _xlfn.UNIQUE(_xlfn._xlws.FILTER(BP[CODIGO], ISNUMBER(SEARCH("devoluci", BP[NOMBRE CUENTA])), {""})),
    ISNUMBER(MATCH(BP[[#This Row],[CODIGO]], _xlpm.codigos_devolucion, 0))
)</f>
        <v>0</v>
      </c>
    </row>
    <row r="87" spans="1:9" x14ac:dyDescent="0.25">
      <c r="A87" s="607">
        <v>13551505</v>
      </c>
      <c r="B87" s="387" t="s">
        <v>512</v>
      </c>
      <c r="C87" s="387" t="s">
        <v>691</v>
      </c>
      <c r="D87" s="387" t="s">
        <v>721</v>
      </c>
      <c r="E87" s="387">
        <v>5528</v>
      </c>
      <c r="F87" s="387">
        <v>0</v>
      </c>
      <c r="G87" s="387">
        <v>198379037.02000001</v>
      </c>
      <c r="H87" s="387" t="b" cm="1">
        <f t="array" aca="1" ref="H87" ca="1">EsNegrita(BP[[#This Row],[CODIGO]])</f>
        <v>0</v>
      </c>
      <c r="I87" s="387" t="b" cm="1">
        <f t="array" ref="I87">_xlfn.LET(
    _xlpm.codigos_devolucion, _xlfn.UNIQUE(_xlfn._xlws.FILTER(BP[CODIGO], ISNUMBER(SEARCH("devoluci", BP[NOMBRE CUENTA])), {""})),
    ISNUMBER(MATCH(BP[[#This Row],[CODIGO]], _xlpm.codigos_devolucion, 0))
)</f>
        <v>0</v>
      </c>
    </row>
    <row r="88" spans="1:9" x14ac:dyDescent="0.25">
      <c r="A88" s="607">
        <v>13551505</v>
      </c>
      <c r="B88" s="387" t="s">
        <v>512</v>
      </c>
      <c r="C88" s="387" t="s">
        <v>693</v>
      </c>
      <c r="D88" s="387" t="s">
        <v>723</v>
      </c>
      <c r="E88" s="387">
        <v>547903</v>
      </c>
      <c r="F88" s="387">
        <v>0</v>
      </c>
      <c r="G88" s="387">
        <v>198926940.02000001</v>
      </c>
      <c r="H88" s="387" t="b" cm="1">
        <f t="array" aca="1" ref="H88" ca="1">EsNegrita(BP[[#This Row],[CODIGO]])</f>
        <v>0</v>
      </c>
      <c r="I88" s="387" t="b" cm="1">
        <f t="array" ref="I88">_xlfn.LET(
    _xlpm.codigos_devolucion, _xlfn.UNIQUE(_xlfn._xlws.FILTER(BP[CODIGO], ISNUMBER(SEARCH("devoluci", BP[NOMBRE CUENTA])), {""})),
    ISNUMBER(MATCH(BP[[#This Row],[CODIGO]], _xlpm.codigos_devolucion, 0))
)</f>
        <v>0</v>
      </c>
    </row>
    <row r="89" spans="1:9" x14ac:dyDescent="0.25">
      <c r="A89" s="607">
        <v>13551505</v>
      </c>
      <c r="B89" s="387" t="s">
        <v>512</v>
      </c>
      <c r="C89" s="387" t="s">
        <v>693</v>
      </c>
      <c r="D89" s="387" t="s">
        <v>733</v>
      </c>
      <c r="E89" s="387">
        <v>72308</v>
      </c>
      <c r="F89" s="387">
        <v>0</v>
      </c>
      <c r="G89" s="387">
        <v>198999248.02000001</v>
      </c>
      <c r="H89" s="387" t="b" cm="1">
        <f t="array" aca="1" ref="H89" ca="1">EsNegrita(BP[[#This Row],[CODIGO]])</f>
        <v>0</v>
      </c>
      <c r="I89" s="387" t="b" cm="1">
        <f t="array" ref="I89">_xlfn.LET(
    _xlpm.codigos_devolucion, _xlfn.UNIQUE(_xlfn._xlws.FILTER(BP[CODIGO], ISNUMBER(SEARCH("devoluci", BP[NOMBRE CUENTA])), {""})),
    ISNUMBER(MATCH(BP[[#This Row],[CODIGO]], _xlpm.codigos_devolucion, 0))
)</f>
        <v>0</v>
      </c>
    </row>
    <row r="90" spans="1:9" x14ac:dyDescent="0.25">
      <c r="A90" s="607">
        <v>13551512</v>
      </c>
      <c r="B90" s="387" t="s">
        <v>734</v>
      </c>
      <c r="C90" s="387" t="s">
        <v>687</v>
      </c>
      <c r="D90" s="387" t="s">
        <v>688</v>
      </c>
      <c r="E90" s="387">
        <v>131541</v>
      </c>
      <c r="F90" s="387">
        <v>0</v>
      </c>
      <c r="G90" s="387">
        <v>1013139208.298</v>
      </c>
      <c r="H90" s="387" t="b" cm="1">
        <f t="array" aca="1" ref="H90" ca="1">EsNegrita(BP[[#This Row],[CODIGO]])</f>
        <v>0</v>
      </c>
      <c r="I90" s="387" t="b" cm="1">
        <f t="array" ref="I90">_xlfn.LET(
    _xlpm.codigos_devolucion, _xlfn.UNIQUE(_xlfn._xlws.FILTER(BP[CODIGO], ISNUMBER(SEARCH("devoluci", BP[NOMBRE CUENTA])), {""})),
    ISNUMBER(MATCH(BP[[#This Row],[CODIGO]], _xlpm.codigos_devolucion, 0))
)</f>
        <v>0</v>
      </c>
    </row>
    <row r="91" spans="1:9" x14ac:dyDescent="0.25">
      <c r="A91" s="607">
        <v>13551512</v>
      </c>
      <c r="B91" s="387" t="s">
        <v>734</v>
      </c>
      <c r="C91" s="387" t="s">
        <v>689</v>
      </c>
      <c r="D91" s="387" t="s">
        <v>690</v>
      </c>
      <c r="E91" s="387">
        <v>228560</v>
      </c>
      <c r="F91" s="387">
        <v>0</v>
      </c>
      <c r="G91" s="387">
        <v>1013367768.298</v>
      </c>
      <c r="H91" s="387" t="b" cm="1">
        <f t="array" aca="1" ref="H91" ca="1">EsNegrita(BP[[#This Row],[CODIGO]])</f>
        <v>0</v>
      </c>
      <c r="I91" s="387" t="b" cm="1">
        <f t="array" ref="I91">_xlfn.LET(
    _xlpm.codigos_devolucion, _xlfn.UNIQUE(_xlfn._xlws.FILTER(BP[CODIGO], ISNUMBER(SEARCH("devoluci", BP[NOMBRE CUENTA])), {""})),
    ISNUMBER(MATCH(BP[[#This Row],[CODIGO]], _xlpm.codigos_devolucion, 0))
)</f>
        <v>0</v>
      </c>
    </row>
    <row r="92" spans="1:9" x14ac:dyDescent="0.25">
      <c r="A92" s="607">
        <v>13551512</v>
      </c>
      <c r="B92" s="387" t="s">
        <v>734</v>
      </c>
      <c r="C92" s="387" t="s">
        <v>691</v>
      </c>
      <c r="D92" s="387" t="s">
        <v>692</v>
      </c>
      <c r="E92" s="387">
        <v>18410</v>
      </c>
      <c r="F92" s="387">
        <v>0</v>
      </c>
      <c r="G92" s="387">
        <v>1013386178.298</v>
      </c>
      <c r="H92" s="387" t="b" cm="1">
        <f t="array" aca="1" ref="H92" ca="1">EsNegrita(BP[[#This Row],[CODIGO]])</f>
        <v>0</v>
      </c>
      <c r="I92" s="387" t="b" cm="1">
        <f t="array" ref="I92">_xlfn.LET(
    _xlpm.codigos_devolucion, _xlfn.UNIQUE(_xlfn._xlws.FILTER(BP[CODIGO], ISNUMBER(SEARCH("devoluci", BP[NOMBRE CUENTA])), {""})),
    ISNUMBER(MATCH(BP[[#This Row],[CODIGO]], _xlpm.codigos_devolucion, 0))
)</f>
        <v>0</v>
      </c>
    </row>
    <row r="93" spans="1:9" x14ac:dyDescent="0.25">
      <c r="A93" s="607">
        <v>13551512</v>
      </c>
      <c r="B93" s="387" t="s">
        <v>734</v>
      </c>
      <c r="C93" s="387" t="s">
        <v>693</v>
      </c>
      <c r="D93" s="387" t="s">
        <v>694</v>
      </c>
      <c r="E93" s="387">
        <v>591710</v>
      </c>
      <c r="F93" s="387">
        <v>0</v>
      </c>
      <c r="G93" s="387">
        <v>1013977888.298</v>
      </c>
      <c r="H93" s="387" t="b" cm="1">
        <f t="array" aca="1" ref="H93" ca="1">EsNegrita(BP[[#This Row],[CODIGO]])</f>
        <v>0</v>
      </c>
      <c r="I93" s="387" t="b" cm="1">
        <f t="array" ref="I93">_xlfn.LET(
    _xlpm.codigos_devolucion, _xlfn.UNIQUE(_xlfn._xlws.FILTER(BP[CODIGO], ISNUMBER(SEARCH("devoluci", BP[NOMBRE CUENTA])), {""})),
    ISNUMBER(MATCH(BP[[#This Row],[CODIGO]], _xlpm.codigos_devolucion, 0))
)</f>
        <v>0</v>
      </c>
    </row>
    <row r="94" spans="1:9" x14ac:dyDescent="0.25">
      <c r="A94" s="607">
        <v>13551512</v>
      </c>
      <c r="B94" s="387" t="s">
        <v>734</v>
      </c>
      <c r="C94" s="387" t="s">
        <v>693</v>
      </c>
      <c r="D94" s="387" t="s">
        <v>695</v>
      </c>
      <c r="E94" s="387">
        <v>348285</v>
      </c>
      <c r="F94" s="387">
        <v>0</v>
      </c>
      <c r="G94" s="387">
        <v>1014326173.298</v>
      </c>
      <c r="H94" s="387" t="b" cm="1">
        <f t="array" aca="1" ref="H94" ca="1">EsNegrita(BP[[#This Row],[CODIGO]])</f>
        <v>0</v>
      </c>
      <c r="I94" s="387" t="b" cm="1">
        <f t="array" ref="I94">_xlfn.LET(
    _xlpm.codigos_devolucion, _xlfn.UNIQUE(_xlfn._xlws.FILTER(BP[CODIGO], ISNUMBER(SEARCH("devoluci", BP[NOMBRE CUENTA])), {""})),
    ISNUMBER(MATCH(BP[[#This Row],[CODIGO]], _xlpm.codigos_devolucion, 0))
)</f>
        <v>0</v>
      </c>
    </row>
    <row r="95" spans="1:9" x14ac:dyDescent="0.25">
      <c r="A95" s="607">
        <v>13551512</v>
      </c>
      <c r="B95" s="387" t="s">
        <v>734</v>
      </c>
      <c r="C95" s="387" t="s">
        <v>696</v>
      </c>
      <c r="D95" s="387" t="s">
        <v>697</v>
      </c>
      <c r="E95" s="387">
        <v>303973</v>
      </c>
      <c r="F95" s="387">
        <v>0</v>
      </c>
      <c r="G95" s="387">
        <v>1014630146.298</v>
      </c>
      <c r="H95" s="387" t="b" cm="1">
        <f t="array" aca="1" ref="H95" ca="1">EsNegrita(BP[[#This Row],[CODIGO]])</f>
        <v>0</v>
      </c>
      <c r="I95" s="387" t="b" cm="1">
        <f t="array" ref="I95">_xlfn.LET(
    _xlpm.codigos_devolucion, _xlfn.UNIQUE(_xlfn._xlws.FILTER(BP[CODIGO], ISNUMBER(SEARCH("devoluci", BP[NOMBRE CUENTA])), {""})),
    ISNUMBER(MATCH(BP[[#This Row],[CODIGO]], _xlpm.codigos_devolucion, 0))
)</f>
        <v>0</v>
      </c>
    </row>
    <row r="96" spans="1:9" x14ac:dyDescent="0.25">
      <c r="A96" s="607">
        <v>13551512</v>
      </c>
      <c r="B96" s="387" t="s">
        <v>734</v>
      </c>
      <c r="C96" s="387" t="s">
        <v>693</v>
      </c>
      <c r="D96" s="387" t="s">
        <v>698</v>
      </c>
      <c r="E96" s="387">
        <v>6227685</v>
      </c>
      <c r="F96" s="387">
        <v>0</v>
      </c>
      <c r="G96" s="387">
        <v>1020857831.298</v>
      </c>
      <c r="H96" s="387" t="b" cm="1">
        <f t="array" aca="1" ref="H96" ca="1">EsNegrita(BP[[#This Row],[CODIGO]])</f>
        <v>0</v>
      </c>
      <c r="I96" s="387" t="b" cm="1">
        <f t="array" ref="I96">_xlfn.LET(
    _xlpm.codigos_devolucion, _xlfn.UNIQUE(_xlfn._xlws.FILTER(BP[CODIGO], ISNUMBER(SEARCH("devoluci", BP[NOMBRE CUENTA])), {""})),
    ISNUMBER(MATCH(BP[[#This Row],[CODIGO]], _xlpm.codigos_devolucion, 0))
)</f>
        <v>0</v>
      </c>
    </row>
    <row r="97" spans="1:9" x14ac:dyDescent="0.25">
      <c r="A97" s="607">
        <v>13551512</v>
      </c>
      <c r="B97" s="387" t="s">
        <v>734</v>
      </c>
      <c r="C97" s="387" t="s">
        <v>693</v>
      </c>
      <c r="D97" s="387" t="s">
        <v>699</v>
      </c>
      <c r="E97" s="387">
        <v>2327978</v>
      </c>
      <c r="F97" s="387">
        <v>0</v>
      </c>
      <c r="G97" s="387">
        <v>1023185809.298</v>
      </c>
      <c r="H97" s="387" t="b" cm="1">
        <f t="array" aca="1" ref="H97" ca="1">EsNegrita(BP[[#This Row],[CODIGO]])</f>
        <v>0</v>
      </c>
      <c r="I97" s="387" t="b" cm="1">
        <f t="array" ref="I97">_xlfn.LET(
    _xlpm.codigos_devolucion, _xlfn.UNIQUE(_xlfn._xlws.FILTER(BP[CODIGO], ISNUMBER(SEARCH("devoluci", BP[NOMBRE CUENTA])), {""})),
    ISNUMBER(MATCH(BP[[#This Row],[CODIGO]], _xlpm.codigos_devolucion, 0))
)</f>
        <v>0</v>
      </c>
    </row>
    <row r="98" spans="1:9" x14ac:dyDescent="0.25">
      <c r="A98" s="607">
        <v>13551512</v>
      </c>
      <c r="B98" s="387" t="s">
        <v>734</v>
      </c>
      <c r="C98" s="387" t="s">
        <v>693</v>
      </c>
      <c r="D98" s="387" t="s">
        <v>700</v>
      </c>
      <c r="E98" s="387">
        <v>2115497</v>
      </c>
      <c r="F98" s="387">
        <v>0</v>
      </c>
      <c r="G98" s="387">
        <v>1025301306.298</v>
      </c>
      <c r="H98" s="387" t="b" cm="1">
        <f t="array" aca="1" ref="H98" ca="1">EsNegrita(BP[[#This Row],[CODIGO]])</f>
        <v>0</v>
      </c>
      <c r="I98" s="387" t="b" cm="1">
        <f t="array" ref="I98">_xlfn.LET(
    _xlpm.codigos_devolucion, _xlfn.UNIQUE(_xlfn._xlws.FILTER(BP[CODIGO], ISNUMBER(SEARCH("devoluci", BP[NOMBRE CUENTA])), {""})),
    ISNUMBER(MATCH(BP[[#This Row],[CODIGO]], _xlpm.codigos_devolucion, 0))
)</f>
        <v>0</v>
      </c>
    </row>
    <row r="99" spans="1:9" x14ac:dyDescent="0.25">
      <c r="A99" s="607">
        <v>13551512</v>
      </c>
      <c r="B99" s="387" t="s">
        <v>734</v>
      </c>
      <c r="C99" s="387" t="s">
        <v>693</v>
      </c>
      <c r="D99" s="387" t="s">
        <v>701</v>
      </c>
      <c r="E99" s="387">
        <v>705166</v>
      </c>
      <c r="F99" s="387">
        <v>0</v>
      </c>
      <c r="G99" s="387">
        <v>1026006472.298</v>
      </c>
      <c r="H99" s="387" t="b" cm="1">
        <f t="array" aca="1" ref="H99" ca="1">EsNegrita(BP[[#This Row],[CODIGO]])</f>
        <v>0</v>
      </c>
      <c r="I99" s="387" t="b" cm="1">
        <f t="array" ref="I99">_xlfn.LET(
    _xlpm.codigos_devolucion, _xlfn.UNIQUE(_xlfn._xlws.FILTER(BP[CODIGO], ISNUMBER(SEARCH("devoluci", BP[NOMBRE CUENTA])), {""})),
    ISNUMBER(MATCH(BP[[#This Row],[CODIGO]], _xlpm.codigos_devolucion, 0))
)</f>
        <v>0</v>
      </c>
    </row>
    <row r="100" spans="1:9" x14ac:dyDescent="0.25">
      <c r="A100" s="607">
        <v>13551512</v>
      </c>
      <c r="B100" s="387" t="s">
        <v>734</v>
      </c>
      <c r="C100" s="387" t="s">
        <v>693</v>
      </c>
      <c r="D100" s="387" t="s">
        <v>702</v>
      </c>
      <c r="E100" s="387">
        <v>727908</v>
      </c>
      <c r="F100" s="387">
        <v>0</v>
      </c>
      <c r="G100" s="387">
        <v>1026734380.298</v>
      </c>
      <c r="H100" s="387" t="b" cm="1">
        <f t="array" aca="1" ref="H100" ca="1">EsNegrita(BP[[#This Row],[CODIGO]])</f>
        <v>0</v>
      </c>
      <c r="I100" s="387" t="b" cm="1">
        <f t="array" ref="I100">_xlfn.LET(
    _xlpm.codigos_devolucion, _xlfn.UNIQUE(_xlfn._xlws.FILTER(BP[CODIGO], ISNUMBER(SEARCH("devoluci", BP[NOMBRE CUENTA])), {""})),
    ISNUMBER(MATCH(BP[[#This Row],[CODIGO]], _xlpm.codigos_devolucion, 0))
)</f>
        <v>0</v>
      </c>
    </row>
    <row r="101" spans="1:9" x14ac:dyDescent="0.25">
      <c r="A101" s="607">
        <v>13551512</v>
      </c>
      <c r="B101" s="387" t="s">
        <v>734</v>
      </c>
      <c r="C101" s="387" t="s">
        <v>693</v>
      </c>
      <c r="D101" s="387" t="s">
        <v>703</v>
      </c>
      <c r="E101" s="387">
        <v>727908</v>
      </c>
      <c r="F101" s="387">
        <v>0</v>
      </c>
      <c r="G101" s="387">
        <v>1027462288.298</v>
      </c>
      <c r="H101" s="387" t="b" cm="1">
        <f t="array" aca="1" ref="H101" ca="1">EsNegrita(BP[[#This Row],[CODIGO]])</f>
        <v>0</v>
      </c>
      <c r="I101" s="387" t="b" cm="1">
        <f t="array" ref="I101">_xlfn.LET(
    _xlpm.codigos_devolucion, _xlfn.UNIQUE(_xlfn._xlws.FILTER(BP[CODIGO], ISNUMBER(SEARCH("devoluci", BP[NOMBRE CUENTA])), {""})),
    ISNUMBER(MATCH(BP[[#This Row],[CODIGO]], _xlpm.codigos_devolucion, 0))
)</f>
        <v>0</v>
      </c>
    </row>
    <row r="102" spans="1:9" x14ac:dyDescent="0.25">
      <c r="A102" s="607">
        <v>13551512</v>
      </c>
      <c r="B102" s="387" t="s">
        <v>734</v>
      </c>
      <c r="C102" s="387" t="s">
        <v>693</v>
      </c>
      <c r="D102" s="387" t="s">
        <v>704</v>
      </c>
      <c r="E102" s="387">
        <v>92352</v>
      </c>
      <c r="F102" s="387">
        <v>0</v>
      </c>
      <c r="G102" s="387">
        <v>1027554640.298</v>
      </c>
      <c r="H102" s="387" t="b" cm="1">
        <f t="array" aca="1" ref="H102" ca="1">EsNegrita(BP[[#This Row],[CODIGO]])</f>
        <v>0</v>
      </c>
      <c r="I102" s="387" t="b" cm="1">
        <f t="array" ref="I102">_xlfn.LET(
    _xlpm.codigos_devolucion, _xlfn.UNIQUE(_xlfn._xlws.FILTER(BP[CODIGO], ISNUMBER(SEARCH("devoluci", BP[NOMBRE CUENTA])), {""})),
    ISNUMBER(MATCH(BP[[#This Row],[CODIGO]], _xlpm.codigos_devolucion, 0))
)</f>
        <v>0</v>
      </c>
    </row>
    <row r="103" spans="1:9" x14ac:dyDescent="0.25">
      <c r="A103" s="607">
        <v>13551512</v>
      </c>
      <c r="B103" s="387" t="s">
        <v>734</v>
      </c>
      <c r="C103" s="387" t="s">
        <v>693</v>
      </c>
      <c r="D103" s="387" t="s">
        <v>705</v>
      </c>
      <c r="E103" s="387">
        <v>2786066</v>
      </c>
      <c r="F103" s="387">
        <v>0</v>
      </c>
      <c r="G103" s="387">
        <v>1030340706.298</v>
      </c>
      <c r="H103" s="387" t="b" cm="1">
        <f t="array" aca="1" ref="H103" ca="1">EsNegrita(BP[[#This Row],[CODIGO]])</f>
        <v>0</v>
      </c>
      <c r="I103" s="387" t="b" cm="1">
        <f t="array" ref="I103">_xlfn.LET(
    _xlpm.codigos_devolucion, _xlfn.UNIQUE(_xlfn._xlws.FILTER(BP[CODIGO], ISNUMBER(SEARCH("devoluci", BP[NOMBRE CUENTA])), {""})),
    ISNUMBER(MATCH(BP[[#This Row],[CODIGO]], _xlpm.codigos_devolucion, 0))
)</f>
        <v>0</v>
      </c>
    </row>
    <row r="104" spans="1:9" x14ac:dyDescent="0.25">
      <c r="A104" s="607">
        <v>13551512</v>
      </c>
      <c r="B104" s="387" t="s">
        <v>734</v>
      </c>
      <c r="C104" s="387" t="s">
        <v>693</v>
      </c>
      <c r="D104" s="387" t="s">
        <v>706</v>
      </c>
      <c r="E104" s="387">
        <v>2327978</v>
      </c>
      <c r="F104" s="387">
        <v>0</v>
      </c>
      <c r="G104" s="387">
        <v>1032668684.298</v>
      </c>
      <c r="H104" s="387" t="b" cm="1">
        <f t="array" aca="1" ref="H104" ca="1">EsNegrita(BP[[#This Row],[CODIGO]])</f>
        <v>0</v>
      </c>
      <c r="I104" s="387" t="b" cm="1">
        <f t="array" ref="I104">_xlfn.LET(
    _xlpm.codigos_devolucion, _xlfn.UNIQUE(_xlfn._xlws.FILTER(BP[CODIGO], ISNUMBER(SEARCH("devoluci", BP[NOMBRE CUENTA])), {""})),
    ISNUMBER(MATCH(BP[[#This Row],[CODIGO]], _xlpm.codigos_devolucion, 0))
)</f>
        <v>0</v>
      </c>
    </row>
    <row r="105" spans="1:9" x14ac:dyDescent="0.25">
      <c r="A105" s="607">
        <v>13551512</v>
      </c>
      <c r="B105" s="387" t="s">
        <v>734</v>
      </c>
      <c r="C105" s="387" t="s">
        <v>693</v>
      </c>
      <c r="D105" s="387" t="s">
        <v>707</v>
      </c>
      <c r="E105" s="387">
        <v>1317058</v>
      </c>
      <c r="F105" s="387">
        <v>0</v>
      </c>
      <c r="G105" s="387">
        <v>1033985742.298</v>
      </c>
      <c r="H105" s="387" t="b" cm="1">
        <f t="array" aca="1" ref="H105" ca="1">EsNegrita(BP[[#This Row],[CODIGO]])</f>
        <v>0</v>
      </c>
      <c r="I105" s="387" t="b" cm="1">
        <f t="array" ref="I105">_xlfn.LET(
    _xlpm.codigos_devolucion, _xlfn.UNIQUE(_xlfn._xlws.FILTER(BP[CODIGO], ISNUMBER(SEARCH("devoluci", BP[NOMBRE CUENTA])), {""})),
    ISNUMBER(MATCH(BP[[#This Row],[CODIGO]], _xlpm.codigos_devolucion, 0))
)</f>
        <v>0</v>
      </c>
    </row>
    <row r="106" spans="1:9" x14ac:dyDescent="0.25">
      <c r="A106" s="607">
        <v>13551512</v>
      </c>
      <c r="B106" s="387" t="s">
        <v>734</v>
      </c>
      <c r="C106" s="387" t="s">
        <v>693</v>
      </c>
      <c r="D106" s="387" t="s">
        <v>708</v>
      </c>
      <c r="E106" s="387">
        <v>1317058</v>
      </c>
      <c r="F106" s="387">
        <v>0</v>
      </c>
      <c r="G106" s="387">
        <v>1035302800.298</v>
      </c>
      <c r="H106" s="387" t="b" cm="1">
        <f t="array" aca="1" ref="H106" ca="1">EsNegrita(BP[[#This Row],[CODIGO]])</f>
        <v>0</v>
      </c>
      <c r="I106" s="387" t="b" cm="1">
        <f t="array" ref="I106">_xlfn.LET(
    _xlpm.codigos_devolucion, _xlfn.UNIQUE(_xlfn._xlws.FILTER(BP[CODIGO], ISNUMBER(SEARCH("devoluci", BP[NOMBRE CUENTA])), {""})),
    ISNUMBER(MATCH(BP[[#This Row],[CODIGO]], _xlpm.codigos_devolucion, 0))
)</f>
        <v>0</v>
      </c>
    </row>
    <row r="107" spans="1:9" x14ac:dyDescent="0.25">
      <c r="A107" s="607">
        <v>13551512</v>
      </c>
      <c r="B107" s="387" t="s">
        <v>734</v>
      </c>
      <c r="C107" s="387" t="s">
        <v>693</v>
      </c>
      <c r="D107" s="387" t="s">
        <v>709</v>
      </c>
      <c r="E107" s="387">
        <v>61080</v>
      </c>
      <c r="F107" s="387">
        <v>0</v>
      </c>
      <c r="G107" s="387">
        <v>1035363880.298</v>
      </c>
      <c r="H107" s="387" t="b" cm="1">
        <f t="array" aca="1" ref="H107" ca="1">EsNegrita(BP[[#This Row],[CODIGO]])</f>
        <v>0</v>
      </c>
      <c r="I107" s="387" t="b" cm="1">
        <f t="array" ref="I107">_xlfn.LET(
    _xlpm.codigos_devolucion, _xlfn.UNIQUE(_xlfn._xlws.FILTER(BP[CODIGO], ISNUMBER(SEARCH("devoluci", BP[NOMBRE CUENTA])), {""})),
    ISNUMBER(MATCH(BP[[#This Row],[CODIGO]], _xlpm.codigos_devolucion, 0))
)</f>
        <v>0</v>
      </c>
    </row>
    <row r="108" spans="1:9" x14ac:dyDescent="0.25">
      <c r="A108" s="607">
        <v>13551512</v>
      </c>
      <c r="B108" s="387" t="s">
        <v>734</v>
      </c>
      <c r="C108" s="387" t="s">
        <v>693</v>
      </c>
      <c r="D108" s="387" t="s">
        <v>710</v>
      </c>
      <c r="E108" s="387">
        <v>112700</v>
      </c>
      <c r="F108" s="387">
        <v>0</v>
      </c>
      <c r="G108" s="387">
        <v>1035476580.298</v>
      </c>
      <c r="H108" s="387" t="b" cm="1">
        <f t="array" aca="1" ref="H108" ca="1">EsNegrita(BP[[#This Row],[CODIGO]])</f>
        <v>0</v>
      </c>
      <c r="I108" s="387" t="b" cm="1">
        <f t="array" ref="I108">_xlfn.LET(
    _xlpm.codigos_devolucion, _xlfn.UNIQUE(_xlfn._xlws.FILTER(BP[CODIGO], ISNUMBER(SEARCH("devoluci", BP[NOMBRE CUENTA])), {""})),
    ISNUMBER(MATCH(BP[[#This Row],[CODIGO]], _xlpm.codigos_devolucion, 0))
)</f>
        <v>0</v>
      </c>
    </row>
    <row r="109" spans="1:9" x14ac:dyDescent="0.25">
      <c r="A109" s="607">
        <v>13551512</v>
      </c>
      <c r="B109" s="387" t="s">
        <v>734</v>
      </c>
      <c r="C109" s="387" t="s">
        <v>693</v>
      </c>
      <c r="D109" s="387" t="s">
        <v>711</v>
      </c>
      <c r="E109" s="387">
        <v>50735</v>
      </c>
      <c r="F109" s="387">
        <v>0</v>
      </c>
      <c r="G109" s="387">
        <v>1035527315.298</v>
      </c>
      <c r="H109" s="387" t="b" cm="1">
        <f t="array" aca="1" ref="H109" ca="1">EsNegrita(BP[[#This Row],[CODIGO]])</f>
        <v>0</v>
      </c>
      <c r="I109" s="387" t="b" cm="1">
        <f t="array" ref="I109">_xlfn.LET(
    _xlpm.codigos_devolucion, _xlfn.UNIQUE(_xlfn._xlws.FILTER(BP[CODIGO], ISNUMBER(SEARCH("devoluci", BP[NOMBRE CUENTA])), {""})),
    ISNUMBER(MATCH(BP[[#This Row],[CODIGO]], _xlpm.codigos_devolucion, 0))
)</f>
        <v>0</v>
      </c>
    </row>
    <row r="110" spans="1:9" x14ac:dyDescent="0.25">
      <c r="A110" s="607">
        <v>13551512</v>
      </c>
      <c r="B110" s="387" t="s">
        <v>734</v>
      </c>
      <c r="C110" s="387" t="s">
        <v>693</v>
      </c>
      <c r="D110" s="387" t="s">
        <v>712</v>
      </c>
      <c r="E110" s="387">
        <v>1933660</v>
      </c>
      <c r="F110" s="387">
        <v>0</v>
      </c>
      <c r="G110" s="387">
        <v>1037460975.298</v>
      </c>
      <c r="H110" s="387" t="b" cm="1">
        <f t="array" aca="1" ref="H110" ca="1">EsNegrita(BP[[#This Row],[CODIGO]])</f>
        <v>0</v>
      </c>
      <c r="I110" s="387" t="b" cm="1">
        <f t="array" ref="I110">_xlfn.LET(
    _xlpm.codigos_devolucion, _xlfn.UNIQUE(_xlfn._xlws.FILTER(BP[CODIGO], ISNUMBER(SEARCH("devoluci", BP[NOMBRE CUENTA])), {""})),
    ISNUMBER(MATCH(BP[[#This Row],[CODIGO]], _xlpm.codigos_devolucion, 0))
)</f>
        <v>0</v>
      </c>
    </row>
    <row r="111" spans="1:9" x14ac:dyDescent="0.25">
      <c r="A111" s="607">
        <v>13551512</v>
      </c>
      <c r="B111" s="387" t="s">
        <v>734</v>
      </c>
      <c r="C111" s="387" t="s">
        <v>693</v>
      </c>
      <c r="D111" s="387" t="s">
        <v>713</v>
      </c>
      <c r="E111" s="387">
        <v>442560</v>
      </c>
      <c r="F111" s="387">
        <v>0</v>
      </c>
      <c r="G111" s="387">
        <v>1037903535.298</v>
      </c>
      <c r="H111" s="387" t="b" cm="1">
        <f t="array" aca="1" ref="H111" ca="1">EsNegrita(BP[[#This Row],[CODIGO]])</f>
        <v>0</v>
      </c>
      <c r="I111" s="387" t="b" cm="1">
        <f t="array" ref="I111">_xlfn.LET(
    _xlpm.codigos_devolucion, _xlfn.UNIQUE(_xlfn._xlws.FILTER(BP[CODIGO], ISNUMBER(SEARCH("devoluci", BP[NOMBRE CUENTA])), {""})),
    ISNUMBER(MATCH(BP[[#This Row],[CODIGO]], _xlpm.codigos_devolucion, 0))
)</f>
        <v>0</v>
      </c>
    </row>
    <row r="112" spans="1:9" x14ac:dyDescent="0.25">
      <c r="A112" s="607">
        <v>13551512</v>
      </c>
      <c r="B112" s="387" t="s">
        <v>734</v>
      </c>
      <c r="C112" s="387" t="s">
        <v>693</v>
      </c>
      <c r="D112" s="387" t="s">
        <v>714</v>
      </c>
      <c r="E112" s="387">
        <v>442560</v>
      </c>
      <c r="F112" s="387">
        <v>0</v>
      </c>
      <c r="G112" s="387">
        <v>1038346095.298</v>
      </c>
      <c r="H112" s="387" t="b" cm="1">
        <f t="array" aca="1" ref="H112" ca="1">EsNegrita(BP[[#This Row],[CODIGO]])</f>
        <v>0</v>
      </c>
      <c r="I112" s="387" t="b" cm="1">
        <f t="array" ref="I112">_xlfn.LET(
    _xlpm.codigos_devolucion, _xlfn.UNIQUE(_xlfn._xlws.FILTER(BP[CODIGO], ISNUMBER(SEARCH("devoluci", BP[NOMBRE CUENTA])), {""})),
    ISNUMBER(MATCH(BP[[#This Row],[CODIGO]], _xlpm.codigos_devolucion, 0))
)</f>
        <v>0</v>
      </c>
    </row>
    <row r="113" spans="1:9" x14ac:dyDescent="0.25">
      <c r="A113" s="607">
        <v>13551512</v>
      </c>
      <c r="B113" s="387" t="s">
        <v>734</v>
      </c>
      <c r="C113" s="387" t="s">
        <v>693</v>
      </c>
      <c r="D113" s="387" t="s">
        <v>715</v>
      </c>
      <c r="E113" s="387">
        <v>266399</v>
      </c>
      <c r="F113" s="387">
        <v>0</v>
      </c>
      <c r="G113" s="387">
        <v>1038612494.298</v>
      </c>
      <c r="H113" s="387" t="b" cm="1">
        <f t="array" aca="1" ref="H113" ca="1">EsNegrita(BP[[#This Row],[CODIGO]])</f>
        <v>0</v>
      </c>
      <c r="I113" s="387" t="b" cm="1">
        <f t="array" ref="I113">_xlfn.LET(
    _xlpm.codigos_devolucion, _xlfn.UNIQUE(_xlfn._xlws.FILTER(BP[CODIGO], ISNUMBER(SEARCH("devoluci", BP[NOMBRE CUENTA])), {""})),
    ISNUMBER(MATCH(BP[[#This Row],[CODIGO]], _xlpm.codigos_devolucion, 0))
)</f>
        <v>0</v>
      </c>
    </row>
    <row r="114" spans="1:9" x14ac:dyDescent="0.25">
      <c r="A114" s="607">
        <v>13551512</v>
      </c>
      <c r="B114" s="387" t="s">
        <v>734</v>
      </c>
      <c r="C114" s="387" t="s">
        <v>693</v>
      </c>
      <c r="D114" s="387" t="s">
        <v>716</v>
      </c>
      <c r="E114" s="387">
        <v>181151</v>
      </c>
      <c r="F114" s="387">
        <v>0</v>
      </c>
      <c r="G114" s="387">
        <v>1038793645.298</v>
      </c>
      <c r="H114" s="387" t="b" cm="1">
        <f t="array" aca="1" ref="H114" ca="1">EsNegrita(BP[[#This Row],[CODIGO]])</f>
        <v>0</v>
      </c>
      <c r="I114" s="387" t="b" cm="1">
        <f t="array" ref="I114">_xlfn.LET(
    _xlpm.codigos_devolucion, _xlfn.UNIQUE(_xlfn._xlws.FILTER(BP[CODIGO], ISNUMBER(SEARCH("devoluci", BP[NOMBRE CUENTA])), {""})),
    ISNUMBER(MATCH(BP[[#This Row],[CODIGO]], _xlpm.codigos_devolucion, 0))
)</f>
        <v>0</v>
      </c>
    </row>
    <row r="115" spans="1:9" x14ac:dyDescent="0.25">
      <c r="A115" s="607">
        <v>13551512</v>
      </c>
      <c r="B115" s="387" t="s">
        <v>734</v>
      </c>
      <c r="C115" s="387" t="s">
        <v>687</v>
      </c>
      <c r="D115" s="387" t="s">
        <v>717</v>
      </c>
      <c r="E115" s="387">
        <v>138250</v>
      </c>
      <c r="F115" s="387">
        <v>0</v>
      </c>
      <c r="G115" s="387">
        <v>1038931895.298</v>
      </c>
      <c r="H115" s="387" t="b" cm="1">
        <f t="array" aca="1" ref="H115" ca="1">EsNegrita(BP[[#This Row],[CODIGO]])</f>
        <v>0</v>
      </c>
      <c r="I115" s="387" t="b" cm="1">
        <f t="array" ref="I115">_xlfn.LET(
    _xlpm.codigos_devolucion, _xlfn.UNIQUE(_xlfn._xlws.FILTER(BP[CODIGO], ISNUMBER(SEARCH("devoluci", BP[NOMBRE CUENTA])), {""})),
    ISNUMBER(MATCH(BP[[#This Row],[CODIGO]], _xlpm.codigos_devolucion, 0))
)</f>
        <v>0</v>
      </c>
    </row>
    <row r="116" spans="1:9" x14ac:dyDescent="0.25">
      <c r="A116" s="607">
        <v>13551512</v>
      </c>
      <c r="B116" s="387" t="s">
        <v>734</v>
      </c>
      <c r="C116" s="387" t="s">
        <v>689</v>
      </c>
      <c r="D116" s="387" t="s">
        <v>718</v>
      </c>
      <c r="E116" s="387">
        <v>240216</v>
      </c>
      <c r="F116" s="387">
        <v>0</v>
      </c>
      <c r="G116" s="387">
        <v>1039172111.298</v>
      </c>
      <c r="H116" s="387" t="b" cm="1">
        <f t="array" aca="1" ref="H116" ca="1">EsNegrita(BP[[#This Row],[CODIGO]])</f>
        <v>0</v>
      </c>
      <c r="I116" s="387" t="b" cm="1">
        <f t="array" ref="I116">_xlfn.LET(
    _xlpm.codigos_devolucion, _xlfn.UNIQUE(_xlfn._xlws.FILTER(BP[CODIGO], ISNUMBER(SEARCH("devoluci", BP[NOMBRE CUENTA])), {""})),
    ISNUMBER(MATCH(BP[[#This Row],[CODIGO]], _xlpm.codigos_devolucion, 0))
)</f>
        <v>0</v>
      </c>
    </row>
    <row r="117" spans="1:9" x14ac:dyDescent="0.25">
      <c r="A117" s="607">
        <v>13551512</v>
      </c>
      <c r="B117" s="387" t="s">
        <v>734</v>
      </c>
      <c r="C117" s="387" t="s">
        <v>696</v>
      </c>
      <c r="D117" s="387" t="s">
        <v>719</v>
      </c>
      <c r="E117" s="387">
        <v>303973</v>
      </c>
      <c r="F117" s="387">
        <v>0</v>
      </c>
      <c r="G117" s="387">
        <v>1039476084.298</v>
      </c>
      <c r="H117" s="387" t="b" cm="1">
        <f t="array" aca="1" ref="H117" ca="1">EsNegrita(BP[[#This Row],[CODIGO]])</f>
        <v>0</v>
      </c>
      <c r="I117" s="387" t="b" cm="1">
        <f t="array" ref="I117">_xlfn.LET(
    _xlpm.codigos_devolucion, _xlfn.UNIQUE(_xlfn._xlws.FILTER(BP[CODIGO], ISNUMBER(SEARCH("devoluci", BP[NOMBRE CUENTA])), {""})),
    ISNUMBER(MATCH(BP[[#This Row],[CODIGO]], _xlpm.codigos_devolucion, 0))
)</f>
        <v>0</v>
      </c>
    </row>
    <row r="118" spans="1:9" x14ac:dyDescent="0.25">
      <c r="A118" s="607">
        <v>13551512</v>
      </c>
      <c r="B118" s="387" t="s">
        <v>734</v>
      </c>
      <c r="C118" s="387" t="s">
        <v>693</v>
      </c>
      <c r="D118" s="387" t="s">
        <v>720</v>
      </c>
      <c r="E118" s="387">
        <v>2880932</v>
      </c>
      <c r="F118" s="387">
        <v>0</v>
      </c>
      <c r="G118" s="387">
        <v>1042357016.298</v>
      </c>
      <c r="H118" s="387" t="b" cm="1">
        <f t="array" aca="1" ref="H118" ca="1">EsNegrita(BP[[#This Row],[CODIGO]])</f>
        <v>0</v>
      </c>
      <c r="I118" s="387" t="b" cm="1">
        <f t="array" ref="I118">_xlfn.LET(
    _xlpm.codigos_devolucion, _xlfn.UNIQUE(_xlfn._xlws.FILTER(BP[CODIGO], ISNUMBER(SEARCH("devoluci", BP[NOMBRE CUENTA])), {""})),
    ISNUMBER(MATCH(BP[[#This Row],[CODIGO]], _xlpm.codigos_devolucion, 0))
)</f>
        <v>0</v>
      </c>
    </row>
    <row r="119" spans="1:9" x14ac:dyDescent="0.25">
      <c r="A119" s="607">
        <v>13551512</v>
      </c>
      <c r="B119" s="387" t="s">
        <v>734</v>
      </c>
      <c r="C119" s="387" t="s">
        <v>691</v>
      </c>
      <c r="D119" s="387" t="s">
        <v>721</v>
      </c>
      <c r="E119" s="387">
        <v>19349</v>
      </c>
      <c r="F119" s="387">
        <v>0</v>
      </c>
      <c r="G119" s="387">
        <v>1042376365.298</v>
      </c>
      <c r="H119" s="387" t="b" cm="1">
        <f t="array" aca="1" ref="H119" ca="1">EsNegrita(BP[[#This Row],[CODIGO]])</f>
        <v>0</v>
      </c>
      <c r="I119" s="387" t="b" cm="1">
        <f t="array" ref="I119">_xlfn.LET(
    _xlpm.codigos_devolucion, _xlfn.UNIQUE(_xlfn._xlws.FILTER(BP[CODIGO], ISNUMBER(SEARCH("devoluci", BP[NOMBRE CUENTA])), {""})),
    ISNUMBER(MATCH(BP[[#This Row],[CODIGO]], _xlpm.codigos_devolucion, 0))
)</f>
        <v>0</v>
      </c>
    </row>
    <row r="120" spans="1:9" x14ac:dyDescent="0.25">
      <c r="A120" s="607">
        <v>13551512</v>
      </c>
      <c r="B120" s="387" t="s">
        <v>734</v>
      </c>
      <c r="C120" s="387" t="s">
        <v>693</v>
      </c>
      <c r="D120" s="387" t="s">
        <v>722</v>
      </c>
      <c r="E120" s="387">
        <v>2696202</v>
      </c>
      <c r="F120" s="387">
        <v>0</v>
      </c>
      <c r="G120" s="387">
        <v>1045072567.298</v>
      </c>
      <c r="H120" s="387" t="b" cm="1">
        <f t="array" aca="1" ref="H120" ca="1">EsNegrita(BP[[#This Row],[CODIGO]])</f>
        <v>0</v>
      </c>
      <c r="I120" s="387" t="b" cm="1">
        <f t="array" ref="I120">_xlfn.LET(
    _xlpm.codigos_devolucion, _xlfn.UNIQUE(_xlfn._xlws.FILTER(BP[CODIGO], ISNUMBER(SEARCH("devoluci", BP[NOMBRE CUENTA])), {""})),
    ISNUMBER(MATCH(BP[[#This Row],[CODIGO]], _xlpm.codigos_devolucion, 0))
)</f>
        <v>0</v>
      </c>
    </row>
    <row r="121" spans="1:9" x14ac:dyDescent="0.25">
      <c r="A121" s="607">
        <v>13551512</v>
      </c>
      <c r="B121" s="387" t="s">
        <v>734</v>
      </c>
      <c r="C121" s="387" t="s">
        <v>693</v>
      </c>
      <c r="D121" s="387" t="s">
        <v>723</v>
      </c>
      <c r="E121" s="387">
        <v>1917659</v>
      </c>
      <c r="F121" s="387">
        <v>0</v>
      </c>
      <c r="G121" s="387">
        <v>1046990226.298</v>
      </c>
      <c r="H121" s="387" t="b" cm="1">
        <f t="array" aca="1" ref="H121" ca="1">EsNegrita(BP[[#This Row],[CODIGO]])</f>
        <v>0</v>
      </c>
      <c r="I121" s="387" t="b" cm="1">
        <f t="array" ref="I121">_xlfn.LET(
    _xlpm.codigos_devolucion, _xlfn.UNIQUE(_xlfn._xlws.FILTER(BP[CODIGO], ISNUMBER(SEARCH("devoluci", BP[NOMBRE CUENTA])), {""})),
    ISNUMBER(MATCH(BP[[#This Row],[CODIGO]], _xlpm.codigos_devolucion, 0))
)</f>
        <v>0</v>
      </c>
    </row>
    <row r="122" spans="1:9" x14ac:dyDescent="0.25">
      <c r="A122" s="607">
        <v>13551512</v>
      </c>
      <c r="B122" s="387" t="s">
        <v>734</v>
      </c>
      <c r="C122" s="387" t="s">
        <v>693</v>
      </c>
      <c r="D122" s="387" t="s">
        <v>724</v>
      </c>
      <c r="E122" s="387">
        <v>2226222</v>
      </c>
      <c r="F122" s="387">
        <v>0</v>
      </c>
      <c r="G122" s="387">
        <v>1049216448.298</v>
      </c>
      <c r="H122" s="387" t="b" cm="1">
        <f t="array" aca="1" ref="H122" ca="1">EsNegrita(BP[[#This Row],[CODIGO]])</f>
        <v>0</v>
      </c>
      <c r="I122" s="387" t="b" cm="1">
        <f t="array" ref="I122">_xlfn.LET(
    _xlpm.codigos_devolucion, _xlfn.UNIQUE(_xlfn._xlws.FILTER(BP[CODIGO], ISNUMBER(SEARCH("devoluci", BP[NOMBRE CUENTA])), {""})),
    ISNUMBER(MATCH(BP[[#This Row],[CODIGO]], _xlpm.codigos_devolucion, 0))
)</f>
        <v>0</v>
      </c>
    </row>
    <row r="123" spans="1:9" x14ac:dyDescent="0.25">
      <c r="A123" s="607">
        <v>13551512</v>
      </c>
      <c r="B123" s="387" t="s">
        <v>734</v>
      </c>
      <c r="C123" s="387" t="s">
        <v>693</v>
      </c>
      <c r="D123" s="387" t="s">
        <v>725</v>
      </c>
      <c r="E123" s="387">
        <v>742074</v>
      </c>
      <c r="F123" s="387">
        <v>0</v>
      </c>
      <c r="G123" s="387">
        <v>1049958522.298</v>
      </c>
      <c r="H123" s="387" t="b" cm="1">
        <f t="array" aca="1" ref="H123" ca="1">EsNegrita(BP[[#This Row],[CODIGO]])</f>
        <v>0</v>
      </c>
      <c r="I123" s="387" t="b" cm="1">
        <f t="array" ref="I123">_xlfn.LET(
    _xlpm.codigos_devolucion, _xlfn.UNIQUE(_xlfn._xlws.FILTER(BP[CODIGO], ISNUMBER(SEARCH("devoluci", BP[NOMBRE CUENTA])), {""})),
    ISNUMBER(MATCH(BP[[#This Row],[CODIGO]], _xlpm.codigos_devolucion, 0))
)</f>
        <v>0</v>
      </c>
    </row>
    <row r="124" spans="1:9" x14ac:dyDescent="0.25">
      <c r="A124" s="607">
        <v>13551512</v>
      </c>
      <c r="B124" s="387" t="s">
        <v>734</v>
      </c>
      <c r="C124" s="387" t="s">
        <v>693</v>
      </c>
      <c r="D124" s="387" t="s">
        <v>726</v>
      </c>
      <c r="E124" s="387">
        <v>2152032</v>
      </c>
      <c r="F124" s="387">
        <v>0</v>
      </c>
      <c r="G124" s="387">
        <v>1052110554.298</v>
      </c>
      <c r="H124" s="387" t="b" cm="1">
        <f t="array" aca="1" ref="H124" ca="1">EsNegrita(BP[[#This Row],[CODIGO]])</f>
        <v>0</v>
      </c>
      <c r="I124" s="387" t="b" cm="1">
        <f t="array" ref="I124">_xlfn.LET(
    _xlpm.codigos_devolucion, _xlfn.UNIQUE(_xlfn._xlws.FILTER(BP[CODIGO], ISNUMBER(SEARCH("devoluci", BP[NOMBRE CUENTA])), {""})),
    ISNUMBER(MATCH(BP[[#This Row],[CODIGO]], _xlpm.codigos_devolucion, 0))
)</f>
        <v>0</v>
      </c>
    </row>
    <row r="125" spans="1:9" x14ac:dyDescent="0.25">
      <c r="A125" s="607">
        <v>13551512</v>
      </c>
      <c r="B125" s="387" t="s">
        <v>734</v>
      </c>
      <c r="C125" s="387" t="s">
        <v>693</v>
      </c>
      <c r="D125" s="387" t="s">
        <v>727</v>
      </c>
      <c r="E125" s="387">
        <v>1614024</v>
      </c>
      <c r="F125" s="387">
        <v>0</v>
      </c>
      <c r="G125" s="387">
        <v>1053724578.298</v>
      </c>
      <c r="H125" s="387" t="b" cm="1">
        <f t="array" aca="1" ref="H125" ca="1">EsNegrita(BP[[#This Row],[CODIGO]])</f>
        <v>0</v>
      </c>
      <c r="I125" s="387" t="b" cm="1">
        <f t="array" ref="I125">_xlfn.LET(
    _xlpm.codigos_devolucion, _xlfn.UNIQUE(_xlfn._xlws.FILTER(BP[CODIGO], ISNUMBER(SEARCH("devoluci", BP[NOMBRE CUENTA])), {""})),
    ISNUMBER(MATCH(BP[[#This Row],[CODIGO]], _xlpm.codigos_devolucion, 0))
)</f>
        <v>0</v>
      </c>
    </row>
    <row r="126" spans="1:9" x14ac:dyDescent="0.25">
      <c r="A126" s="607">
        <v>13551512</v>
      </c>
      <c r="B126" s="387" t="s">
        <v>734</v>
      </c>
      <c r="C126" s="387" t="s">
        <v>693</v>
      </c>
      <c r="D126" s="387" t="s">
        <v>728</v>
      </c>
      <c r="E126" s="387">
        <v>538008</v>
      </c>
      <c r="F126" s="387">
        <v>0</v>
      </c>
      <c r="G126" s="387">
        <v>1054262586.298</v>
      </c>
      <c r="H126" s="387" t="b" cm="1">
        <f t="array" aca="1" ref="H126" ca="1">EsNegrita(BP[[#This Row],[CODIGO]])</f>
        <v>0</v>
      </c>
      <c r="I126" s="387" t="b" cm="1">
        <f t="array" ref="I126">_xlfn.LET(
    _xlpm.codigos_devolucion, _xlfn.UNIQUE(_xlfn._xlws.FILTER(BP[CODIGO], ISNUMBER(SEARCH("devoluci", BP[NOMBRE CUENTA])), {""})),
    ISNUMBER(MATCH(BP[[#This Row],[CODIGO]], _xlpm.codigos_devolucion, 0))
)</f>
        <v>0</v>
      </c>
    </row>
    <row r="127" spans="1:9" x14ac:dyDescent="0.25">
      <c r="A127" s="607">
        <v>13551512</v>
      </c>
      <c r="B127" s="387" t="s">
        <v>734</v>
      </c>
      <c r="C127" s="387" t="s">
        <v>693</v>
      </c>
      <c r="D127" s="387" t="s">
        <v>729</v>
      </c>
      <c r="E127" s="387">
        <v>1337370</v>
      </c>
      <c r="F127" s="387">
        <v>0</v>
      </c>
      <c r="G127" s="387">
        <v>1055599956.298</v>
      </c>
      <c r="H127" s="387" t="b" cm="1">
        <f t="array" aca="1" ref="H127" ca="1">EsNegrita(BP[[#This Row],[CODIGO]])</f>
        <v>0</v>
      </c>
      <c r="I127" s="387" t="b" cm="1">
        <f t="array" ref="I127">_xlfn.LET(
    _xlpm.codigos_devolucion, _xlfn.UNIQUE(_xlfn._xlws.FILTER(BP[CODIGO], ISNUMBER(SEARCH("devoluci", BP[NOMBRE CUENTA])), {""})),
    ISNUMBER(MATCH(BP[[#This Row],[CODIGO]], _xlpm.codigos_devolucion, 0))
)</f>
        <v>0</v>
      </c>
    </row>
    <row r="128" spans="1:9" x14ac:dyDescent="0.25">
      <c r="A128" s="607">
        <v>13551512</v>
      </c>
      <c r="B128" s="387" t="s">
        <v>734</v>
      </c>
      <c r="C128" s="387" t="s">
        <v>693</v>
      </c>
      <c r="D128" s="387" t="s">
        <v>730</v>
      </c>
      <c r="E128" s="387">
        <v>1003027</v>
      </c>
      <c r="F128" s="387">
        <v>0</v>
      </c>
      <c r="G128" s="387">
        <v>1056602983.298</v>
      </c>
      <c r="H128" s="387" t="b" cm="1">
        <f t="array" aca="1" ref="H128" ca="1">EsNegrita(BP[[#This Row],[CODIGO]])</f>
        <v>0</v>
      </c>
      <c r="I128" s="387" t="b" cm="1">
        <f t="array" ref="I128">_xlfn.LET(
    _xlpm.codigos_devolucion, _xlfn.UNIQUE(_xlfn._xlws.FILTER(BP[CODIGO], ISNUMBER(SEARCH("devoluci", BP[NOMBRE CUENTA])), {""})),
    ISNUMBER(MATCH(BP[[#This Row],[CODIGO]], _xlpm.codigos_devolucion, 0))
)</f>
        <v>0</v>
      </c>
    </row>
    <row r="129" spans="1:9" x14ac:dyDescent="0.25">
      <c r="A129" s="607">
        <v>13551512</v>
      </c>
      <c r="B129" s="387" t="s">
        <v>734</v>
      </c>
      <c r="C129" s="387" t="s">
        <v>693</v>
      </c>
      <c r="D129" s="387" t="s">
        <v>731</v>
      </c>
      <c r="E129" s="387">
        <v>1003027</v>
      </c>
      <c r="F129" s="387">
        <v>0</v>
      </c>
      <c r="G129" s="387">
        <v>1057606010.298</v>
      </c>
      <c r="H129" s="387" t="b" cm="1">
        <f t="array" aca="1" ref="H129" ca="1">EsNegrita(BP[[#This Row],[CODIGO]])</f>
        <v>0</v>
      </c>
      <c r="I129" s="387" t="b" cm="1">
        <f t="array" ref="I129">_xlfn.LET(
    _xlpm.codigos_devolucion, _xlfn.UNIQUE(_xlfn._xlws.FILTER(BP[CODIGO], ISNUMBER(SEARCH("devoluci", BP[NOMBRE CUENTA])), {""})),
    ISNUMBER(MATCH(BP[[#This Row],[CODIGO]], _xlpm.codigos_devolucion, 0))
)</f>
        <v>0</v>
      </c>
    </row>
    <row r="130" spans="1:9" x14ac:dyDescent="0.25">
      <c r="A130" s="607">
        <v>13551512</v>
      </c>
      <c r="B130" s="387" t="s">
        <v>734</v>
      </c>
      <c r="C130" s="387" t="s">
        <v>693</v>
      </c>
      <c r="D130" s="387" t="s">
        <v>732</v>
      </c>
      <c r="E130" s="387">
        <v>539316</v>
      </c>
      <c r="F130" s="387">
        <v>0</v>
      </c>
      <c r="G130" s="387">
        <v>1058145326.298</v>
      </c>
      <c r="H130" s="387" t="b" cm="1">
        <f t="array" aca="1" ref="H130" ca="1">EsNegrita(BP[[#This Row],[CODIGO]])</f>
        <v>0</v>
      </c>
      <c r="I130" s="387" t="b" cm="1">
        <f t="array" ref="I130">_xlfn.LET(
    _xlpm.codigos_devolucion, _xlfn.UNIQUE(_xlfn._xlws.FILTER(BP[CODIGO], ISNUMBER(SEARCH("devoluci", BP[NOMBRE CUENTA])), {""})),
    ISNUMBER(MATCH(BP[[#This Row],[CODIGO]], _xlpm.codigos_devolucion, 0))
)</f>
        <v>0</v>
      </c>
    </row>
    <row r="131" spans="1:9" x14ac:dyDescent="0.25">
      <c r="A131" s="607">
        <v>13551512</v>
      </c>
      <c r="B131" s="387" t="s">
        <v>734</v>
      </c>
      <c r="C131" s="387" t="s">
        <v>693</v>
      </c>
      <c r="D131" s="387" t="s">
        <v>733</v>
      </c>
      <c r="E131" s="387">
        <v>253079</v>
      </c>
      <c r="F131" s="387">
        <v>0</v>
      </c>
      <c r="G131" s="387">
        <v>1058398405.298</v>
      </c>
      <c r="H131" s="387" t="b" cm="1">
        <f t="array" aca="1" ref="H131" ca="1">EsNegrita(BP[[#This Row],[CODIGO]])</f>
        <v>0</v>
      </c>
      <c r="I131" s="387" t="b" cm="1">
        <f t="array" ref="I131">_xlfn.LET(
    _xlpm.codigos_devolucion, _xlfn.UNIQUE(_xlfn._xlws.FILTER(BP[CODIGO], ISNUMBER(SEARCH("devoluci", BP[NOMBRE CUENTA])), {""})),
    ISNUMBER(MATCH(BP[[#This Row],[CODIGO]], _xlpm.codigos_devolucion, 0))
)</f>
        <v>0</v>
      </c>
    </row>
    <row r="132" spans="1:9" x14ac:dyDescent="0.25">
      <c r="A132" s="607">
        <v>13551702</v>
      </c>
      <c r="B132" s="387" t="s">
        <v>91</v>
      </c>
      <c r="C132" s="387" t="s">
        <v>693</v>
      </c>
      <c r="D132" s="387" t="s">
        <v>694</v>
      </c>
      <c r="E132" s="387">
        <v>481821</v>
      </c>
      <c r="F132" s="387">
        <v>0</v>
      </c>
      <c r="G132" s="387">
        <v>457472518.38</v>
      </c>
      <c r="H132" s="387" t="b" cm="1">
        <f t="array" aca="1" ref="H132" ca="1">EsNegrita(BP[[#This Row],[CODIGO]])</f>
        <v>0</v>
      </c>
      <c r="I132" s="387" t="b" cm="1">
        <f t="array" ref="I132">_xlfn.LET(
    _xlpm.codigos_devolucion, _xlfn.UNIQUE(_xlfn._xlws.FILTER(BP[CODIGO], ISNUMBER(SEARCH("devoluci", BP[NOMBRE CUENTA])), {""})),
    ISNUMBER(MATCH(BP[[#This Row],[CODIGO]], _xlpm.codigos_devolucion, 0))
)</f>
        <v>0</v>
      </c>
    </row>
    <row r="133" spans="1:9" x14ac:dyDescent="0.25">
      <c r="A133" s="607">
        <v>13551702</v>
      </c>
      <c r="B133" s="387" t="s">
        <v>91</v>
      </c>
      <c r="C133" s="387" t="s">
        <v>693</v>
      </c>
      <c r="D133" s="387" t="s">
        <v>695</v>
      </c>
      <c r="E133" s="387">
        <v>283604</v>
      </c>
      <c r="F133" s="387">
        <v>0</v>
      </c>
      <c r="G133" s="387">
        <v>457756122.38</v>
      </c>
      <c r="H133" s="387" t="b" cm="1">
        <f t="array" aca="1" ref="H133" ca="1">EsNegrita(BP[[#This Row],[CODIGO]])</f>
        <v>0</v>
      </c>
      <c r="I133" s="387" t="b" cm="1">
        <f t="array" ref="I133">_xlfn.LET(
    _xlpm.codigos_devolucion, _xlfn.UNIQUE(_xlfn._xlws.FILTER(BP[CODIGO], ISNUMBER(SEARCH("devoluci", BP[NOMBRE CUENTA])), {""})),
    ISNUMBER(MATCH(BP[[#This Row],[CODIGO]], _xlpm.codigos_devolucion, 0))
)</f>
        <v>0</v>
      </c>
    </row>
    <row r="134" spans="1:9" x14ac:dyDescent="0.25">
      <c r="A134" s="607">
        <v>13551702</v>
      </c>
      <c r="B134" s="387" t="s">
        <v>91</v>
      </c>
      <c r="C134" s="387" t="s">
        <v>696</v>
      </c>
      <c r="D134" s="387" t="s">
        <v>697</v>
      </c>
      <c r="E134" s="387">
        <v>247521</v>
      </c>
      <c r="F134" s="387">
        <v>0</v>
      </c>
      <c r="G134" s="387">
        <v>458003643.38</v>
      </c>
      <c r="H134" s="387" t="b" cm="1">
        <f t="array" aca="1" ref="H134" ca="1">EsNegrita(BP[[#This Row],[CODIGO]])</f>
        <v>0</v>
      </c>
      <c r="I134" s="387" t="b" cm="1">
        <f t="array" ref="I134">_xlfn.LET(
    _xlpm.codigos_devolucion, _xlfn.UNIQUE(_xlfn._xlws.FILTER(BP[CODIGO], ISNUMBER(SEARCH("devoluci", BP[NOMBRE CUENTA])), {""})),
    ISNUMBER(MATCH(BP[[#This Row],[CODIGO]], _xlpm.codigos_devolucion, 0))
)</f>
        <v>0</v>
      </c>
    </row>
    <row r="135" spans="1:9" x14ac:dyDescent="0.25">
      <c r="A135" s="607">
        <v>13551702</v>
      </c>
      <c r="B135" s="387" t="s">
        <v>91</v>
      </c>
      <c r="C135" s="387" t="s">
        <v>693</v>
      </c>
      <c r="D135" s="387" t="s">
        <v>698</v>
      </c>
      <c r="E135" s="387">
        <v>5071115</v>
      </c>
      <c r="F135" s="387">
        <v>0</v>
      </c>
      <c r="G135" s="387">
        <v>463074758.38</v>
      </c>
      <c r="H135" s="387" t="b" cm="1">
        <f t="array" aca="1" ref="H135" ca="1">EsNegrita(BP[[#This Row],[CODIGO]])</f>
        <v>0</v>
      </c>
      <c r="I135" s="387" t="b" cm="1">
        <f t="array" ref="I135">_xlfn.LET(
    _xlpm.codigos_devolucion, _xlfn.UNIQUE(_xlfn._xlws.FILTER(BP[CODIGO], ISNUMBER(SEARCH("devoluci", BP[NOMBRE CUENTA])), {""})),
    ISNUMBER(MATCH(BP[[#This Row],[CODIGO]], _xlpm.codigos_devolucion, 0))
)</f>
        <v>0</v>
      </c>
    </row>
    <row r="136" spans="1:9" x14ac:dyDescent="0.25">
      <c r="A136" s="607">
        <v>13551702</v>
      </c>
      <c r="B136" s="387" t="s">
        <v>91</v>
      </c>
      <c r="C136" s="387" t="s">
        <v>693</v>
      </c>
      <c r="D136" s="387" t="s">
        <v>699</v>
      </c>
      <c r="E136" s="387">
        <v>1895639</v>
      </c>
      <c r="F136" s="387">
        <v>0</v>
      </c>
      <c r="G136" s="387">
        <v>464970397.38</v>
      </c>
      <c r="H136" s="387" t="b" cm="1">
        <f t="array" aca="1" ref="H136" ca="1">EsNegrita(BP[[#This Row],[CODIGO]])</f>
        <v>0</v>
      </c>
      <c r="I136" s="387" t="b" cm="1">
        <f t="array" ref="I136">_xlfn.LET(
    _xlpm.codigos_devolucion, _xlfn.UNIQUE(_xlfn._xlws.FILTER(BP[CODIGO], ISNUMBER(SEARCH("devoluci", BP[NOMBRE CUENTA])), {""})),
    ISNUMBER(MATCH(BP[[#This Row],[CODIGO]], _xlpm.codigos_devolucion, 0))
)</f>
        <v>0</v>
      </c>
    </row>
    <row r="137" spans="1:9" x14ac:dyDescent="0.25">
      <c r="A137" s="607">
        <v>13551702</v>
      </c>
      <c r="B137" s="387" t="s">
        <v>91</v>
      </c>
      <c r="C137" s="387" t="s">
        <v>693</v>
      </c>
      <c r="D137" s="387" t="s">
        <v>700</v>
      </c>
      <c r="E137" s="387">
        <v>1722619</v>
      </c>
      <c r="F137" s="387">
        <v>0</v>
      </c>
      <c r="G137" s="387">
        <v>466693016.38</v>
      </c>
      <c r="H137" s="387" t="b" cm="1">
        <f t="array" aca="1" ref="H137" ca="1">EsNegrita(BP[[#This Row],[CODIGO]])</f>
        <v>0</v>
      </c>
      <c r="I137" s="387" t="b" cm="1">
        <f t="array" ref="I137">_xlfn.LET(
    _xlpm.codigos_devolucion, _xlfn.UNIQUE(_xlfn._xlws.FILTER(BP[CODIGO], ISNUMBER(SEARCH("devoluci", BP[NOMBRE CUENTA])), {""})),
    ISNUMBER(MATCH(BP[[#This Row],[CODIGO]], _xlpm.codigos_devolucion, 0))
)</f>
        <v>0</v>
      </c>
    </row>
    <row r="138" spans="1:9" x14ac:dyDescent="0.25">
      <c r="A138" s="607">
        <v>13551702</v>
      </c>
      <c r="B138" s="387" t="s">
        <v>91</v>
      </c>
      <c r="C138" s="387" t="s">
        <v>693</v>
      </c>
      <c r="D138" s="387" t="s">
        <v>701</v>
      </c>
      <c r="E138" s="387">
        <v>574206</v>
      </c>
      <c r="F138" s="387">
        <v>0</v>
      </c>
      <c r="G138" s="387">
        <v>467267222.38</v>
      </c>
      <c r="H138" s="387" t="b" cm="1">
        <f t="array" aca="1" ref="H138" ca="1">EsNegrita(BP[[#This Row],[CODIGO]])</f>
        <v>0</v>
      </c>
      <c r="I138" s="387" t="b" cm="1">
        <f t="array" ref="I138">_xlfn.LET(
    _xlpm.codigos_devolucion, _xlfn.UNIQUE(_xlfn._xlws.FILTER(BP[CODIGO], ISNUMBER(SEARCH("devoluci", BP[NOMBRE CUENTA])), {""})),
    ISNUMBER(MATCH(BP[[#This Row],[CODIGO]], _xlpm.codigos_devolucion, 0))
)</f>
        <v>0</v>
      </c>
    </row>
    <row r="139" spans="1:9" x14ac:dyDescent="0.25">
      <c r="A139" s="607">
        <v>13551702</v>
      </c>
      <c r="B139" s="387" t="s">
        <v>91</v>
      </c>
      <c r="C139" s="387" t="s">
        <v>693</v>
      </c>
      <c r="D139" s="387" t="s">
        <v>702</v>
      </c>
      <c r="E139" s="387">
        <v>592725</v>
      </c>
      <c r="F139" s="387">
        <v>0</v>
      </c>
      <c r="G139" s="387">
        <v>467859947.38</v>
      </c>
      <c r="H139" s="387" t="b" cm="1">
        <f t="array" aca="1" ref="H139" ca="1">EsNegrita(BP[[#This Row],[CODIGO]])</f>
        <v>0</v>
      </c>
      <c r="I139" s="387" t="b" cm="1">
        <f t="array" ref="I139">_xlfn.LET(
    _xlpm.codigos_devolucion, _xlfn.UNIQUE(_xlfn._xlws.FILTER(BP[CODIGO], ISNUMBER(SEARCH("devoluci", BP[NOMBRE CUENTA])), {""})),
    ISNUMBER(MATCH(BP[[#This Row],[CODIGO]], _xlpm.codigos_devolucion, 0))
)</f>
        <v>0</v>
      </c>
    </row>
    <row r="140" spans="1:9" x14ac:dyDescent="0.25">
      <c r="A140" s="607">
        <v>13551702</v>
      </c>
      <c r="B140" s="387" t="s">
        <v>91</v>
      </c>
      <c r="C140" s="387" t="s">
        <v>693</v>
      </c>
      <c r="D140" s="387" t="s">
        <v>703</v>
      </c>
      <c r="E140" s="387">
        <v>592725</v>
      </c>
      <c r="F140" s="387">
        <v>0</v>
      </c>
      <c r="G140" s="387">
        <v>468452672.38</v>
      </c>
      <c r="H140" s="387" t="b" cm="1">
        <f t="array" aca="1" ref="H140" ca="1">EsNegrita(BP[[#This Row],[CODIGO]])</f>
        <v>0</v>
      </c>
      <c r="I140" s="387" t="b" cm="1">
        <f t="array" ref="I140">_xlfn.LET(
    _xlpm.codigos_devolucion, _xlfn.UNIQUE(_xlfn._xlws.FILTER(BP[CODIGO], ISNUMBER(SEARCH("devoluci", BP[NOMBRE CUENTA])), {""})),
    ISNUMBER(MATCH(BP[[#This Row],[CODIGO]], _xlpm.codigos_devolucion, 0))
)</f>
        <v>0</v>
      </c>
    </row>
    <row r="141" spans="1:9" x14ac:dyDescent="0.25">
      <c r="A141" s="607">
        <v>13551702</v>
      </c>
      <c r="B141" s="387" t="s">
        <v>91</v>
      </c>
      <c r="C141" s="387" t="s">
        <v>693</v>
      </c>
      <c r="D141" s="387" t="s">
        <v>705</v>
      </c>
      <c r="E141" s="387">
        <v>2268654</v>
      </c>
      <c r="F141" s="387">
        <v>0</v>
      </c>
      <c r="G141" s="387">
        <v>470721326.38</v>
      </c>
      <c r="H141" s="387" t="b" cm="1">
        <f t="array" aca="1" ref="H141" ca="1">EsNegrita(BP[[#This Row],[CODIGO]])</f>
        <v>0</v>
      </c>
      <c r="I141" s="387" t="b" cm="1">
        <f t="array" ref="I141">_xlfn.LET(
    _xlpm.codigos_devolucion, _xlfn.UNIQUE(_xlfn._xlws.FILTER(BP[CODIGO], ISNUMBER(SEARCH("devoluci", BP[NOMBRE CUENTA])), {""})),
    ISNUMBER(MATCH(BP[[#This Row],[CODIGO]], _xlpm.codigos_devolucion, 0))
)</f>
        <v>0</v>
      </c>
    </row>
    <row r="142" spans="1:9" x14ac:dyDescent="0.25">
      <c r="A142" s="607">
        <v>13551702</v>
      </c>
      <c r="B142" s="387" t="s">
        <v>91</v>
      </c>
      <c r="C142" s="387" t="s">
        <v>693</v>
      </c>
      <c r="D142" s="387" t="s">
        <v>706</v>
      </c>
      <c r="E142" s="387">
        <v>1895639</v>
      </c>
      <c r="F142" s="387">
        <v>0</v>
      </c>
      <c r="G142" s="387">
        <v>472616965.38</v>
      </c>
      <c r="H142" s="387" t="b" cm="1">
        <f t="array" aca="1" ref="H142" ca="1">EsNegrita(BP[[#This Row],[CODIGO]])</f>
        <v>0</v>
      </c>
      <c r="I142" s="387" t="b" cm="1">
        <f t="array" ref="I142">_xlfn.LET(
    _xlpm.codigos_devolucion, _xlfn.UNIQUE(_xlfn._xlws.FILTER(BP[CODIGO], ISNUMBER(SEARCH("devoluci", BP[NOMBRE CUENTA])), {""})),
    ISNUMBER(MATCH(BP[[#This Row],[CODIGO]], _xlpm.codigos_devolucion, 0))
)</f>
        <v>0</v>
      </c>
    </row>
    <row r="143" spans="1:9" x14ac:dyDescent="0.25">
      <c r="A143" s="607">
        <v>13551702</v>
      </c>
      <c r="B143" s="387" t="s">
        <v>91</v>
      </c>
      <c r="C143" s="387" t="s">
        <v>696</v>
      </c>
      <c r="D143" s="387" t="s">
        <v>719</v>
      </c>
      <c r="E143" s="387">
        <v>247521</v>
      </c>
      <c r="F143" s="387">
        <v>0</v>
      </c>
      <c r="G143" s="387">
        <v>472864486.38</v>
      </c>
      <c r="H143" s="387" t="b" cm="1">
        <f t="array" aca="1" ref="H143" ca="1">EsNegrita(BP[[#This Row],[CODIGO]])</f>
        <v>0</v>
      </c>
      <c r="I143" s="387" t="b" cm="1">
        <f t="array" ref="I143">_xlfn.LET(
    _xlpm.codigos_devolucion, _xlfn.UNIQUE(_xlfn._xlws.FILTER(BP[CODIGO], ISNUMBER(SEARCH("devoluci", BP[NOMBRE CUENTA])), {""})),
    ISNUMBER(MATCH(BP[[#This Row],[CODIGO]], _xlpm.codigos_devolucion, 0))
)</f>
        <v>0</v>
      </c>
    </row>
    <row r="144" spans="1:9" x14ac:dyDescent="0.25">
      <c r="A144" s="607">
        <v>13551702</v>
      </c>
      <c r="B144" s="387" t="s">
        <v>91</v>
      </c>
      <c r="C144" s="387" t="s">
        <v>693</v>
      </c>
      <c r="D144" s="387" t="s">
        <v>720</v>
      </c>
      <c r="E144" s="387">
        <v>2345902</v>
      </c>
      <c r="F144" s="387">
        <v>0</v>
      </c>
      <c r="G144" s="387">
        <v>475210388.38</v>
      </c>
      <c r="H144" s="387" t="b" cm="1">
        <f t="array" aca="1" ref="H144" ca="1">EsNegrita(BP[[#This Row],[CODIGO]])</f>
        <v>0</v>
      </c>
      <c r="I144" s="387" t="b" cm="1">
        <f t="array" ref="I144">_xlfn.LET(
    _xlpm.codigos_devolucion, _xlfn.UNIQUE(_xlfn._xlws.FILTER(BP[CODIGO], ISNUMBER(SEARCH("devoluci", BP[NOMBRE CUENTA])), {""})),
    ISNUMBER(MATCH(BP[[#This Row],[CODIGO]], _xlpm.codigos_devolucion, 0))
)</f>
        <v>0</v>
      </c>
    </row>
    <row r="145" spans="1:9" x14ac:dyDescent="0.25">
      <c r="A145" s="607">
        <v>13551702</v>
      </c>
      <c r="B145" s="387" t="s">
        <v>91</v>
      </c>
      <c r="C145" s="387" t="s">
        <v>693</v>
      </c>
      <c r="D145" s="387" t="s">
        <v>722</v>
      </c>
      <c r="E145" s="387">
        <v>2195478</v>
      </c>
      <c r="F145" s="387">
        <v>0</v>
      </c>
      <c r="G145" s="387">
        <v>477405866.38</v>
      </c>
      <c r="H145" s="387" t="b" cm="1">
        <f t="array" aca="1" ref="H145" ca="1">EsNegrita(BP[[#This Row],[CODIGO]])</f>
        <v>0</v>
      </c>
      <c r="I145" s="387" t="b" cm="1">
        <f t="array" ref="I145">_xlfn.LET(
    _xlpm.codigos_devolucion, _xlfn.UNIQUE(_xlfn._xlws.FILTER(BP[CODIGO], ISNUMBER(SEARCH("devoluci", BP[NOMBRE CUENTA])), {""})),
    ISNUMBER(MATCH(BP[[#This Row],[CODIGO]], _xlpm.codigos_devolucion, 0))
)</f>
        <v>0</v>
      </c>
    </row>
    <row r="146" spans="1:9" x14ac:dyDescent="0.25">
      <c r="A146" s="607">
        <v>13551702</v>
      </c>
      <c r="B146" s="387" t="s">
        <v>91</v>
      </c>
      <c r="C146" s="387" t="s">
        <v>693</v>
      </c>
      <c r="D146" s="387" t="s">
        <v>724</v>
      </c>
      <c r="E146" s="387">
        <v>1812780</v>
      </c>
      <c r="F146" s="387">
        <v>0</v>
      </c>
      <c r="G146" s="387">
        <v>479218646.38</v>
      </c>
      <c r="H146" s="387" t="b" cm="1">
        <f t="array" aca="1" ref="H146" ca="1">EsNegrita(BP[[#This Row],[CODIGO]])</f>
        <v>0</v>
      </c>
      <c r="I146" s="387" t="b" cm="1">
        <f t="array" ref="I146">_xlfn.LET(
    _xlpm.codigos_devolucion, _xlfn.UNIQUE(_xlfn._xlws.FILTER(BP[CODIGO], ISNUMBER(SEARCH("devoluci", BP[NOMBRE CUENTA])), {""})),
    ISNUMBER(MATCH(BP[[#This Row],[CODIGO]], _xlpm.codigos_devolucion, 0))
)</f>
        <v>0</v>
      </c>
    </row>
    <row r="147" spans="1:9" x14ac:dyDescent="0.25">
      <c r="A147" s="607">
        <v>13551702</v>
      </c>
      <c r="B147" s="387" t="s">
        <v>91</v>
      </c>
      <c r="C147" s="387" t="s">
        <v>693</v>
      </c>
      <c r="D147" s="387" t="s">
        <v>725</v>
      </c>
      <c r="E147" s="387">
        <v>604260</v>
      </c>
      <c r="F147" s="387">
        <v>0</v>
      </c>
      <c r="G147" s="387">
        <v>479822906.38</v>
      </c>
      <c r="H147" s="387" t="b" cm="1">
        <f t="array" aca="1" ref="H147" ca="1">EsNegrita(BP[[#This Row],[CODIGO]])</f>
        <v>0</v>
      </c>
      <c r="I147" s="387" t="b" cm="1">
        <f t="array" ref="I147">_xlfn.LET(
    _xlpm.codigos_devolucion, _xlfn.UNIQUE(_xlfn._xlws.FILTER(BP[CODIGO], ISNUMBER(SEARCH("devoluci", BP[NOMBRE CUENTA])), {""})),
    ISNUMBER(MATCH(BP[[#This Row],[CODIGO]], _xlpm.codigos_devolucion, 0))
)</f>
        <v>0</v>
      </c>
    </row>
    <row r="148" spans="1:9" x14ac:dyDescent="0.25">
      <c r="A148" s="607">
        <v>13551702</v>
      </c>
      <c r="B148" s="387" t="s">
        <v>91</v>
      </c>
      <c r="C148" s="387" t="s">
        <v>693</v>
      </c>
      <c r="D148" s="387" t="s">
        <v>726</v>
      </c>
      <c r="E148" s="387">
        <v>1752369</v>
      </c>
      <c r="F148" s="387">
        <v>0</v>
      </c>
      <c r="G148" s="387">
        <v>481575275.38</v>
      </c>
      <c r="H148" s="387" t="b" cm="1">
        <f t="array" aca="1" ref="H148" ca="1">EsNegrita(BP[[#This Row],[CODIGO]])</f>
        <v>0</v>
      </c>
      <c r="I148" s="387" t="b" cm="1">
        <f t="array" ref="I148">_xlfn.LET(
    _xlpm.codigos_devolucion, _xlfn.UNIQUE(_xlfn._xlws.FILTER(BP[CODIGO], ISNUMBER(SEARCH("devoluci", BP[NOMBRE CUENTA])), {""})),
    ISNUMBER(MATCH(BP[[#This Row],[CODIGO]], _xlpm.codigos_devolucion, 0))
)</f>
        <v>0</v>
      </c>
    </row>
    <row r="149" spans="1:9" x14ac:dyDescent="0.25">
      <c r="A149" s="607">
        <v>13551702</v>
      </c>
      <c r="B149" s="387" t="s">
        <v>91</v>
      </c>
      <c r="C149" s="387" t="s">
        <v>693</v>
      </c>
      <c r="D149" s="387" t="s">
        <v>727</v>
      </c>
      <c r="E149" s="387">
        <v>1314277</v>
      </c>
      <c r="F149" s="387">
        <v>0</v>
      </c>
      <c r="G149" s="387">
        <v>482889552.38</v>
      </c>
      <c r="H149" s="387" t="b" cm="1">
        <f t="array" aca="1" ref="H149" ca="1">EsNegrita(BP[[#This Row],[CODIGO]])</f>
        <v>0</v>
      </c>
      <c r="I149" s="387" t="b" cm="1">
        <f t="array" ref="I149">_xlfn.LET(
    _xlpm.codigos_devolucion, _xlfn.UNIQUE(_xlfn._xlws.FILTER(BP[CODIGO], ISNUMBER(SEARCH("devoluci", BP[NOMBRE CUENTA])), {""})),
    ISNUMBER(MATCH(BP[[#This Row],[CODIGO]], _xlpm.codigos_devolucion, 0))
)</f>
        <v>0</v>
      </c>
    </row>
    <row r="150" spans="1:9" x14ac:dyDescent="0.25">
      <c r="A150" s="607">
        <v>13551702</v>
      </c>
      <c r="B150" s="387" t="s">
        <v>91</v>
      </c>
      <c r="C150" s="387" t="s">
        <v>693</v>
      </c>
      <c r="D150" s="387" t="s">
        <v>728</v>
      </c>
      <c r="E150" s="387">
        <v>438092</v>
      </c>
      <c r="F150" s="387">
        <v>0</v>
      </c>
      <c r="G150" s="387">
        <v>483327644.38</v>
      </c>
      <c r="H150" s="387" t="b" cm="1">
        <f t="array" aca="1" ref="H150" ca="1">EsNegrita(BP[[#This Row],[CODIGO]])</f>
        <v>0</v>
      </c>
      <c r="I150" s="387" t="b" cm="1">
        <f t="array" ref="I150">_xlfn.LET(
    _xlpm.codigos_devolucion, _xlfn.UNIQUE(_xlfn._xlws.FILTER(BP[CODIGO], ISNUMBER(SEARCH("devoluci", BP[NOMBRE CUENTA])), {""})),
    ISNUMBER(MATCH(BP[[#This Row],[CODIGO]], _xlpm.codigos_devolucion, 0))
)</f>
        <v>0</v>
      </c>
    </row>
    <row r="151" spans="1:9" x14ac:dyDescent="0.25">
      <c r="A151" s="607">
        <v>13551702</v>
      </c>
      <c r="B151" s="387" t="s">
        <v>91</v>
      </c>
      <c r="C151" s="387" t="s">
        <v>693</v>
      </c>
      <c r="D151" s="387" t="s">
        <v>729</v>
      </c>
      <c r="E151" s="387">
        <v>1089001</v>
      </c>
      <c r="F151" s="387">
        <v>0</v>
      </c>
      <c r="G151" s="387">
        <v>484416645.38</v>
      </c>
      <c r="H151" s="387" t="b" cm="1">
        <f t="array" aca="1" ref="H151" ca="1">EsNegrita(BP[[#This Row],[CODIGO]])</f>
        <v>0</v>
      </c>
      <c r="I151" s="387" t="b" cm="1">
        <f t="array" ref="I151">_xlfn.LET(
    _xlpm.codigos_devolucion, _xlfn.UNIQUE(_xlfn._xlws.FILTER(BP[CODIGO], ISNUMBER(SEARCH("devoluci", BP[NOMBRE CUENTA])), {""})),
    ISNUMBER(MATCH(BP[[#This Row],[CODIGO]], _xlpm.codigos_devolucion, 0))
)</f>
        <v>0</v>
      </c>
    </row>
    <row r="152" spans="1:9" x14ac:dyDescent="0.25">
      <c r="A152" s="607">
        <v>13551702</v>
      </c>
      <c r="B152" s="387" t="s">
        <v>91</v>
      </c>
      <c r="C152" s="387" t="s">
        <v>693</v>
      </c>
      <c r="D152" s="387" t="s">
        <v>730</v>
      </c>
      <c r="E152" s="387">
        <v>816751</v>
      </c>
      <c r="F152" s="387">
        <v>0</v>
      </c>
      <c r="G152" s="387">
        <v>485233396.38</v>
      </c>
      <c r="H152" s="387" t="b" cm="1">
        <f t="array" aca="1" ref="H152" ca="1">EsNegrita(BP[[#This Row],[CODIGO]])</f>
        <v>0</v>
      </c>
      <c r="I152" s="387" t="b" cm="1">
        <f t="array" ref="I152">_xlfn.LET(
    _xlpm.codigos_devolucion, _xlfn.UNIQUE(_xlfn._xlws.FILTER(BP[CODIGO], ISNUMBER(SEARCH("devoluci", BP[NOMBRE CUENTA])), {""})),
    ISNUMBER(MATCH(BP[[#This Row],[CODIGO]], _xlpm.codigos_devolucion, 0))
)</f>
        <v>0</v>
      </c>
    </row>
    <row r="153" spans="1:9" x14ac:dyDescent="0.25">
      <c r="A153" s="607">
        <v>13551702</v>
      </c>
      <c r="B153" s="387" t="s">
        <v>91</v>
      </c>
      <c r="C153" s="387" t="s">
        <v>693</v>
      </c>
      <c r="D153" s="387" t="s">
        <v>731</v>
      </c>
      <c r="E153" s="387">
        <v>816751</v>
      </c>
      <c r="F153" s="387">
        <v>0</v>
      </c>
      <c r="G153" s="387">
        <v>486050147.38</v>
      </c>
      <c r="H153" s="387" t="b" cm="1">
        <f t="array" aca="1" ref="H153" ca="1">EsNegrita(BP[[#This Row],[CODIGO]])</f>
        <v>0</v>
      </c>
      <c r="I153" s="387" t="b" cm="1">
        <f t="array" ref="I153">_xlfn.LET(
    _xlpm.codigos_devolucion, _xlfn.UNIQUE(_xlfn._xlws.FILTER(BP[CODIGO], ISNUMBER(SEARCH("devoluci", BP[NOMBRE CUENTA])), {""})),
    ISNUMBER(MATCH(BP[[#This Row],[CODIGO]], _xlpm.codigos_devolucion, 0))
)</f>
        <v>0</v>
      </c>
    </row>
    <row r="154" spans="1:9" x14ac:dyDescent="0.25">
      <c r="A154" s="607">
        <v>13551702</v>
      </c>
      <c r="B154" s="387" t="s">
        <v>91</v>
      </c>
      <c r="C154" s="387" t="s">
        <v>693</v>
      </c>
      <c r="D154" s="387" t="s">
        <v>732</v>
      </c>
      <c r="E154" s="387">
        <v>439157</v>
      </c>
      <c r="F154" s="387">
        <v>0</v>
      </c>
      <c r="G154" s="387">
        <v>486489304.38</v>
      </c>
      <c r="H154" s="387" t="b" cm="1">
        <f t="array" aca="1" ref="H154" ca="1">EsNegrita(BP[[#This Row],[CODIGO]])</f>
        <v>0</v>
      </c>
      <c r="I154" s="387" t="b" cm="1">
        <f t="array" ref="I154">_xlfn.LET(
    _xlpm.codigos_devolucion, _xlfn.UNIQUE(_xlfn._xlws.FILTER(BP[CODIGO], ISNUMBER(SEARCH("devoluci", BP[NOMBRE CUENTA])), {""})),
    ISNUMBER(MATCH(BP[[#This Row],[CODIGO]], _xlpm.codigos_devolucion, 0))
)</f>
        <v>0</v>
      </c>
    </row>
    <row r="155" spans="1:9" x14ac:dyDescent="0.25">
      <c r="A155" s="607">
        <v>13551802</v>
      </c>
      <c r="B155" s="387" t="s">
        <v>513</v>
      </c>
      <c r="C155" s="387" t="s">
        <v>696</v>
      </c>
      <c r="D155" s="387" t="s">
        <v>697</v>
      </c>
      <c r="E155" s="387">
        <v>86849</v>
      </c>
      <c r="F155" s="387">
        <v>0</v>
      </c>
      <c r="G155" s="387">
        <v>345799311.64999998</v>
      </c>
      <c r="H155" s="387" t="b" cm="1">
        <f t="array" aca="1" ref="H155" ca="1">EsNegrita(BP[[#This Row],[CODIGO]])</f>
        <v>0</v>
      </c>
      <c r="I155" s="387" t="b" cm="1">
        <f t="array" ref="I155">_xlfn.LET(
    _xlpm.codigos_devolucion, _xlfn.UNIQUE(_xlfn._xlws.FILTER(BP[CODIGO], ISNUMBER(SEARCH("devoluci", BP[NOMBRE CUENTA])), {""})),
    ISNUMBER(MATCH(BP[[#This Row],[CODIGO]], _xlpm.codigos_devolucion, 0))
)</f>
        <v>0</v>
      </c>
    </row>
    <row r="156" spans="1:9" x14ac:dyDescent="0.25">
      <c r="A156" s="607">
        <v>13551802</v>
      </c>
      <c r="B156" s="387" t="s">
        <v>513</v>
      </c>
      <c r="C156" s="387" t="s">
        <v>696</v>
      </c>
      <c r="D156" s="387" t="s">
        <v>719</v>
      </c>
      <c r="E156" s="387">
        <v>86849</v>
      </c>
      <c r="F156" s="387">
        <v>0</v>
      </c>
      <c r="G156" s="387">
        <v>345886160.64999998</v>
      </c>
      <c r="H156" s="387" t="b" cm="1">
        <f t="array" aca="1" ref="H156" ca="1">EsNegrita(BP[[#This Row],[CODIGO]])</f>
        <v>0</v>
      </c>
      <c r="I156" s="387" t="b" cm="1">
        <f t="array" ref="I156">_xlfn.LET(
    _xlpm.codigos_devolucion, _xlfn.UNIQUE(_xlfn._xlws.FILTER(BP[CODIGO], ISNUMBER(SEARCH("devoluci", BP[NOMBRE CUENTA])), {""})),
    ISNUMBER(MATCH(BP[[#This Row],[CODIGO]], _xlpm.codigos_devolucion, 0))
)</f>
        <v>0</v>
      </c>
    </row>
    <row r="157" spans="1:9" x14ac:dyDescent="0.25">
      <c r="A157" s="607">
        <v>136535</v>
      </c>
      <c r="B157" s="387" t="s">
        <v>735</v>
      </c>
      <c r="C157" s="387" t="s">
        <v>736</v>
      </c>
      <c r="D157" s="387" t="s">
        <v>737</v>
      </c>
      <c r="E157" s="387">
        <v>995800</v>
      </c>
      <c r="F157" s="387">
        <v>0</v>
      </c>
      <c r="G157" s="387">
        <v>-14435815</v>
      </c>
      <c r="H157" s="387" t="b" cm="1">
        <f t="array" aca="1" ref="H157" ca="1">EsNegrita(BP[[#This Row],[CODIGO]])</f>
        <v>0</v>
      </c>
      <c r="I157" s="387" t="b" cm="1">
        <f t="array" ref="I157">_xlfn.LET(
    _xlpm.codigos_devolucion, _xlfn.UNIQUE(_xlfn._xlws.FILTER(BP[CODIGO], ISNUMBER(SEARCH("devoluci", BP[NOMBRE CUENTA])), {""})),
    ISNUMBER(MATCH(BP[[#This Row],[CODIGO]], _xlpm.codigos_devolucion, 0))
)</f>
        <v>0</v>
      </c>
    </row>
    <row r="158" spans="1:9" x14ac:dyDescent="0.25">
      <c r="A158" s="607">
        <v>136535</v>
      </c>
      <c r="B158" s="387" t="s">
        <v>735</v>
      </c>
      <c r="C158" s="387" t="s">
        <v>738</v>
      </c>
      <c r="D158" s="387" t="s">
        <v>739</v>
      </c>
      <c r="E158" s="387">
        <v>0</v>
      </c>
      <c r="F158" s="387">
        <v>30000</v>
      </c>
      <c r="G158" s="387">
        <v>-14465815</v>
      </c>
      <c r="H158" s="387" t="b" cm="1">
        <f t="array" aca="1" ref="H158" ca="1">EsNegrita(BP[[#This Row],[CODIGO]])</f>
        <v>0</v>
      </c>
      <c r="I158" s="387" t="b" cm="1">
        <f t="array" ref="I158">_xlfn.LET(
    _xlpm.codigos_devolucion, _xlfn.UNIQUE(_xlfn._xlws.FILTER(BP[CODIGO], ISNUMBER(SEARCH("devoluci", BP[NOMBRE CUENTA])), {""})),
    ISNUMBER(MATCH(BP[[#This Row],[CODIGO]], _xlpm.codigos_devolucion, 0))
)</f>
        <v>0</v>
      </c>
    </row>
    <row r="159" spans="1:9" x14ac:dyDescent="0.25">
      <c r="A159" s="607">
        <v>136535</v>
      </c>
      <c r="B159" s="387" t="s">
        <v>735</v>
      </c>
      <c r="C159" s="387" t="s">
        <v>740</v>
      </c>
      <c r="D159" s="387" t="s">
        <v>739</v>
      </c>
      <c r="E159" s="387">
        <v>0</v>
      </c>
      <c r="F159" s="387">
        <v>44300</v>
      </c>
      <c r="G159" s="387">
        <v>-14510115</v>
      </c>
      <c r="H159" s="387" t="b" cm="1">
        <f t="array" aca="1" ref="H159" ca="1">EsNegrita(BP[[#This Row],[CODIGO]])</f>
        <v>0</v>
      </c>
      <c r="I159" s="387" t="b" cm="1">
        <f t="array" ref="I159">_xlfn.LET(
    _xlpm.codigos_devolucion, _xlfn.UNIQUE(_xlfn._xlws.FILTER(BP[CODIGO], ISNUMBER(SEARCH("devoluci", BP[NOMBRE CUENTA])), {""})),
    ISNUMBER(MATCH(BP[[#This Row],[CODIGO]], _xlpm.codigos_devolucion, 0))
)</f>
        <v>0</v>
      </c>
    </row>
    <row r="160" spans="1:9" x14ac:dyDescent="0.25">
      <c r="A160" s="607">
        <v>136535</v>
      </c>
      <c r="B160" s="387" t="s">
        <v>735</v>
      </c>
      <c r="C160" s="387" t="s">
        <v>741</v>
      </c>
      <c r="D160" s="387" t="s">
        <v>739</v>
      </c>
      <c r="E160" s="387">
        <v>0</v>
      </c>
      <c r="F160" s="387">
        <v>38600</v>
      </c>
      <c r="G160" s="387">
        <v>-14548715</v>
      </c>
      <c r="H160" s="387" t="b" cm="1">
        <f t="array" aca="1" ref="H160" ca="1">EsNegrita(BP[[#This Row],[CODIGO]])</f>
        <v>0</v>
      </c>
      <c r="I160" s="387" t="b" cm="1">
        <f t="array" ref="I160">_xlfn.LET(
    _xlpm.codigos_devolucion, _xlfn.UNIQUE(_xlfn._xlws.FILTER(BP[CODIGO], ISNUMBER(SEARCH("devoluci", BP[NOMBRE CUENTA])), {""})),
    ISNUMBER(MATCH(BP[[#This Row],[CODIGO]], _xlpm.codigos_devolucion, 0))
)</f>
        <v>0</v>
      </c>
    </row>
    <row r="161" spans="1:9" x14ac:dyDescent="0.25">
      <c r="A161" s="607">
        <v>136535</v>
      </c>
      <c r="B161" s="387" t="s">
        <v>735</v>
      </c>
      <c r="C161" s="387" t="s">
        <v>742</v>
      </c>
      <c r="D161" s="387" t="s">
        <v>739</v>
      </c>
      <c r="E161" s="387">
        <v>0</v>
      </c>
      <c r="F161" s="387">
        <v>30000</v>
      </c>
      <c r="G161" s="387">
        <v>-14578715</v>
      </c>
      <c r="H161" s="387" t="b" cm="1">
        <f t="array" aca="1" ref="H161" ca="1">EsNegrita(BP[[#This Row],[CODIGO]])</f>
        <v>0</v>
      </c>
      <c r="I161" s="387" t="b" cm="1">
        <f t="array" ref="I161">_xlfn.LET(
    _xlpm.codigos_devolucion, _xlfn.UNIQUE(_xlfn._xlws.FILTER(BP[CODIGO], ISNUMBER(SEARCH("devoluci", BP[NOMBRE CUENTA])), {""})),
    ISNUMBER(MATCH(BP[[#This Row],[CODIGO]], _xlpm.codigos_devolucion, 0))
)</f>
        <v>0</v>
      </c>
    </row>
    <row r="162" spans="1:9" x14ac:dyDescent="0.25">
      <c r="A162" s="607">
        <v>136535</v>
      </c>
      <c r="B162" s="387" t="s">
        <v>735</v>
      </c>
      <c r="C162" s="387" t="s">
        <v>743</v>
      </c>
      <c r="D162" s="387" t="s">
        <v>739</v>
      </c>
      <c r="E162" s="387">
        <v>0</v>
      </c>
      <c r="F162" s="387">
        <v>23000</v>
      </c>
      <c r="G162" s="387">
        <v>-14601715</v>
      </c>
      <c r="H162" s="387" t="b" cm="1">
        <f t="array" aca="1" ref="H162" ca="1">EsNegrita(BP[[#This Row],[CODIGO]])</f>
        <v>0</v>
      </c>
      <c r="I162" s="387" t="b" cm="1">
        <f t="array" ref="I162">_xlfn.LET(
    _xlpm.codigos_devolucion, _xlfn.UNIQUE(_xlfn._xlws.FILTER(BP[CODIGO], ISNUMBER(SEARCH("devoluci", BP[NOMBRE CUENTA])), {""})),
    ISNUMBER(MATCH(BP[[#This Row],[CODIGO]], _xlpm.codigos_devolucion, 0))
)</f>
        <v>0</v>
      </c>
    </row>
    <row r="163" spans="1:9" x14ac:dyDescent="0.25">
      <c r="A163" s="607">
        <v>136535</v>
      </c>
      <c r="B163" s="387" t="s">
        <v>735</v>
      </c>
      <c r="C163" s="387" t="s">
        <v>744</v>
      </c>
      <c r="D163" s="387" t="s">
        <v>739</v>
      </c>
      <c r="E163" s="387">
        <v>0</v>
      </c>
      <c r="F163" s="387">
        <v>22000</v>
      </c>
      <c r="G163" s="387">
        <v>-14623715</v>
      </c>
      <c r="H163" s="387" t="b" cm="1">
        <f t="array" aca="1" ref="H163" ca="1">EsNegrita(BP[[#This Row],[CODIGO]])</f>
        <v>0</v>
      </c>
      <c r="I163" s="387" t="b" cm="1">
        <f t="array" ref="I163">_xlfn.LET(
    _xlpm.codigos_devolucion, _xlfn.UNIQUE(_xlfn._xlws.FILTER(BP[CODIGO], ISNUMBER(SEARCH("devoluci", BP[NOMBRE CUENTA])), {""})),
    ISNUMBER(MATCH(BP[[#This Row],[CODIGO]], _xlpm.codigos_devolucion, 0))
)</f>
        <v>0</v>
      </c>
    </row>
    <row r="164" spans="1:9" x14ac:dyDescent="0.25">
      <c r="A164" s="607">
        <v>136535</v>
      </c>
      <c r="B164" s="387" t="s">
        <v>735</v>
      </c>
      <c r="C164" s="387" t="s">
        <v>745</v>
      </c>
      <c r="D164" s="387" t="s">
        <v>739</v>
      </c>
      <c r="E164" s="387">
        <v>0</v>
      </c>
      <c r="F164" s="387">
        <v>93800</v>
      </c>
      <c r="G164" s="387">
        <v>-14717515</v>
      </c>
      <c r="H164" s="387" t="b" cm="1">
        <f t="array" aca="1" ref="H164" ca="1">EsNegrita(BP[[#This Row],[CODIGO]])</f>
        <v>0</v>
      </c>
      <c r="I164" s="387" t="b" cm="1">
        <f t="array" ref="I164">_xlfn.LET(
    _xlpm.codigos_devolucion, _xlfn.UNIQUE(_xlfn._xlws.FILTER(BP[CODIGO], ISNUMBER(SEARCH("devoluci", BP[NOMBRE CUENTA])), {""})),
    ISNUMBER(MATCH(BP[[#This Row],[CODIGO]], _xlpm.codigos_devolucion, 0))
)</f>
        <v>0</v>
      </c>
    </row>
    <row r="165" spans="1:9" x14ac:dyDescent="0.25">
      <c r="A165" s="607">
        <v>136535</v>
      </c>
      <c r="B165" s="387" t="s">
        <v>735</v>
      </c>
      <c r="C165" s="387" t="s">
        <v>746</v>
      </c>
      <c r="D165" s="387" t="s">
        <v>739</v>
      </c>
      <c r="E165" s="387">
        <v>0</v>
      </c>
      <c r="F165" s="387">
        <v>42000</v>
      </c>
      <c r="G165" s="387">
        <v>-14759515</v>
      </c>
      <c r="H165" s="387" t="b" cm="1">
        <f t="array" aca="1" ref="H165" ca="1">EsNegrita(BP[[#This Row],[CODIGO]])</f>
        <v>0</v>
      </c>
      <c r="I165" s="387" t="b" cm="1">
        <f t="array" ref="I165">_xlfn.LET(
    _xlpm.codigos_devolucion, _xlfn.UNIQUE(_xlfn._xlws.FILTER(BP[CODIGO], ISNUMBER(SEARCH("devoluci", BP[NOMBRE CUENTA])), {""})),
    ISNUMBER(MATCH(BP[[#This Row],[CODIGO]], _xlpm.codigos_devolucion, 0))
)</f>
        <v>0</v>
      </c>
    </row>
    <row r="166" spans="1:9" x14ac:dyDescent="0.25">
      <c r="A166" s="607">
        <v>136535</v>
      </c>
      <c r="B166" s="387" t="s">
        <v>735</v>
      </c>
      <c r="C166" s="387" t="s">
        <v>747</v>
      </c>
      <c r="D166" s="387" t="s">
        <v>739</v>
      </c>
      <c r="E166" s="387">
        <v>0</v>
      </c>
      <c r="F166" s="387">
        <v>30000</v>
      </c>
      <c r="G166" s="387">
        <v>-14789515</v>
      </c>
      <c r="H166" s="387" t="b" cm="1">
        <f t="array" aca="1" ref="H166" ca="1">EsNegrita(BP[[#This Row],[CODIGO]])</f>
        <v>0</v>
      </c>
      <c r="I166" s="387" t="b" cm="1">
        <f t="array" ref="I166">_xlfn.LET(
    _xlpm.codigos_devolucion, _xlfn.UNIQUE(_xlfn._xlws.FILTER(BP[CODIGO], ISNUMBER(SEARCH("devoluci", BP[NOMBRE CUENTA])), {""})),
    ISNUMBER(MATCH(BP[[#This Row],[CODIGO]], _xlpm.codigos_devolucion, 0))
)</f>
        <v>0</v>
      </c>
    </row>
    <row r="167" spans="1:9" x14ac:dyDescent="0.25">
      <c r="A167" s="607">
        <v>136535</v>
      </c>
      <c r="B167" s="387" t="s">
        <v>735</v>
      </c>
      <c r="C167" s="387" t="s">
        <v>748</v>
      </c>
      <c r="D167" s="387" t="s">
        <v>739</v>
      </c>
      <c r="E167" s="387">
        <v>0</v>
      </c>
      <c r="F167" s="387">
        <v>23000</v>
      </c>
      <c r="G167" s="387">
        <v>-14812515</v>
      </c>
      <c r="H167" s="387" t="b" cm="1">
        <f t="array" aca="1" ref="H167" ca="1">EsNegrita(BP[[#This Row],[CODIGO]])</f>
        <v>0</v>
      </c>
      <c r="I167" s="387" t="b" cm="1">
        <f t="array" ref="I167">_xlfn.LET(
    _xlpm.codigos_devolucion, _xlfn.UNIQUE(_xlfn._xlws.FILTER(BP[CODIGO], ISNUMBER(SEARCH("devoluci", BP[NOMBRE CUENTA])), {""})),
    ISNUMBER(MATCH(BP[[#This Row],[CODIGO]], _xlpm.codigos_devolucion, 0))
)</f>
        <v>0</v>
      </c>
    </row>
    <row r="168" spans="1:9" x14ac:dyDescent="0.25">
      <c r="A168" s="607">
        <v>136535</v>
      </c>
      <c r="B168" s="387" t="s">
        <v>735</v>
      </c>
      <c r="C168" s="387" t="s">
        <v>749</v>
      </c>
      <c r="D168" s="387" t="s">
        <v>739</v>
      </c>
      <c r="E168" s="387">
        <v>0</v>
      </c>
      <c r="F168" s="387">
        <v>36400</v>
      </c>
      <c r="G168" s="387">
        <v>-14848915</v>
      </c>
      <c r="H168" s="387" t="b" cm="1">
        <f t="array" aca="1" ref="H168" ca="1">EsNegrita(BP[[#This Row],[CODIGO]])</f>
        <v>0</v>
      </c>
      <c r="I168" s="387" t="b" cm="1">
        <f t="array" ref="I168">_xlfn.LET(
    _xlpm.codigos_devolucion, _xlfn.UNIQUE(_xlfn._xlws.FILTER(BP[CODIGO], ISNUMBER(SEARCH("devoluci", BP[NOMBRE CUENTA])), {""})),
    ISNUMBER(MATCH(BP[[#This Row],[CODIGO]], _xlpm.codigos_devolucion, 0))
)</f>
        <v>0</v>
      </c>
    </row>
    <row r="169" spans="1:9" x14ac:dyDescent="0.25">
      <c r="A169" s="607">
        <v>136535</v>
      </c>
      <c r="B169" s="387" t="s">
        <v>735</v>
      </c>
      <c r="C169" s="387" t="s">
        <v>750</v>
      </c>
      <c r="D169" s="387" t="s">
        <v>739</v>
      </c>
      <c r="E169" s="387">
        <v>0</v>
      </c>
      <c r="F169" s="387">
        <v>23000</v>
      </c>
      <c r="G169" s="387">
        <v>-14871915</v>
      </c>
      <c r="H169" s="387" t="b" cm="1">
        <f t="array" aca="1" ref="H169" ca="1">EsNegrita(BP[[#This Row],[CODIGO]])</f>
        <v>0</v>
      </c>
      <c r="I169" s="387" t="b" cm="1">
        <f t="array" ref="I169">_xlfn.LET(
    _xlpm.codigos_devolucion, _xlfn.UNIQUE(_xlfn._xlws.FILTER(BP[CODIGO], ISNUMBER(SEARCH("devoluci", BP[NOMBRE CUENTA])), {""})),
    ISNUMBER(MATCH(BP[[#This Row],[CODIGO]], _xlpm.codigos_devolucion, 0))
)</f>
        <v>0</v>
      </c>
    </row>
    <row r="170" spans="1:9" x14ac:dyDescent="0.25">
      <c r="A170" s="607">
        <v>136535</v>
      </c>
      <c r="B170" s="387" t="s">
        <v>735</v>
      </c>
      <c r="C170" s="387" t="s">
        <v>751</v>
      </c>
      <c r="D170" s="387" t="s">
        <v>739</v>
      </c>
      <c r="E170" s="387">
        <v>0</v>
      </c>
      <c r="F170" s="387">
        <v>30000</v>
      </c>
      <c r="G170" s="387">
        <v>-14901915</v>
      </c>
      <c r="H170" s="387" t="b" cm="1">
        <f t="array" aca="1" ref="H170" ca="1">EsNegrita(BP[[#This Row],[CODIGO]])</f>
        <v>0</v>
      </c>
      <c r="I170" s="387" t="b" cm="1">
        <f t="array" ref="I170">_xlfn.LET(
    _xlpm.codigos_devolucion, _xlfn.UNIQUE(_xlfn._xlws.FILTER(BP[CODIGO], ISNUMBER(SEARCH("devoluci", BP[NOMBRE CUENTA])), {""})),
    ISNUMBER(MATCH(BP[[#This Row],[CODIGO]], _xlpm.codigos_devolucion, 0))
)</f>
        <v>0</v>
      </c>
    </row>
    <row r="171" spans="1:9" x14ac:dyDescent="0.25">
      <c r="A171" s="607">
        <v>136535</v>
      </c>
      <c r="B171" s="387" t="s">
        <v>735</v>
      </c>
      <c r="C171" s="387" t="s">
        <v>752</v>
      </c>
      <c r="D171" s="387" t="s">
        <v>739</v>
      </c>
      <c r="E171" s="387">
        <v>0</v>
      </c>
      <c r="F171" s="387">
        <v>35000</v>
      </c>
      <c r="G171" s="387">
        <v>-14936915</v>
      </c>
      <c r="H171" s="387" t="b" cm="1">
        <f t="array" aca="1" ref="H171" ca="1">EsNegrita(BP[[#This Row],[CODIGO]])</f>
        <v>0</v>
      </c>
      <c r="I171" s="387" t="b" cm="1">
        <f t="array" ref="I171">_xlfn.LET(
    _xlpm.codigos_devolucion, _xlfn.UNIQUE(_xlfn._xlws.FILTER(BP[CODIGO], ISNUMBER(SEARCH("devoluci", BP[NOMBRE CUENTA])), {""})),
    ISNUMBER(MATCH(BP[[#This Row],[CODIGO]], _xlpm.codigos_devolucion, 0))
)</f>
        <v>0</v>
      </c>
    </row>
    <row r="172" spans="1:9" x14ac:dyDescent="0.25">
      <c r="A172" s="607">
        <v>136535</v>
      </c>
      <c r="B172" s="387" t="s">
        <v>735</v>
      </c>
      <c r="C172" s="387" t="s">
        <v>753</v>
      </c>
      <c r="D172" s="387" t="s">
        <v>739</v>
      </c>
      <c r="E172" s="387">
        <v>0</v>
      </c>
      <c r="F172" s="387">
        <v>36400</v>
      </c>
      <c r="G172" s="387">
        <v>-14973315</v>
      </c>
      <c r="H172" s="387" t="b" cm="1">
        <f t="array" aca="1" ref="H172" ca="1">EsNegrita(BP[[#This Row],[CODIGO]])</f>
        <v>0</v>
      </c>
      <c r="I172" s="387" t="b" cm="1">
        <f t="array" ref="I172">_xlfn.LET(
    _xlpm.codigos_devolucion, _xlfn.UNIQUE(_xlfn._xlws.FILTER(BP[CODIGO], ISNUMBER(SEARCH("devoluci", BP[NOMBRE CUENTA])), {""})),
    ISNUMBER(MATCH(BP[[#This Row],[CODIGO]], _xlpm.codigos_devolucion, 0))
)</f>
        <v>0</v>
      </c>
    </row>
    <row r="173" spans="1:9" x14ac:dyDescent="0.25">
      <c r="A173" s="607">
        <v>136535</v>
      </c>
      <c r="B173" s="387" t="s">
        <v>735</v>
      </c>
      <c r="C173" s="387" t="s">
        <v>754</v>
      </c>
      <c r="D173" s="387" t="s">
        <v>739</v>
      </c>
      <c r="E173" s="387">
        <v>0</v>
      </c>
      <c r="F173" s="387">
        <v>32000</v>
      </c>
      <c r="G173" s="387">
        <v>-15005315</v>
      </c>
      <c r="H173" s="387" t="b" cm="1">
        <f t="array" aca="1" ref="H173" ca="1">EsNegrita(BP[[#This Row],[CODIGO]])</f>
        <v>0</v>
      </c>
      <c r="I173" s="387" t="b" cm="1">
        <f t="array" ref="I173">_xlfn.LET(
    _xlpm.codigos_devolucion, _xlfn.UNIQUE(_xlfn._xlws.FILTER(BP[CODIGO], ISNUMBER(SEARCH("devoluci", BP[NOMBRE CUENTA])), {""})),
    ISNUMBER(MATCH(BP[[#This Row],[CODIGO]], _xlpm.codigos_devolucion, 0))
)</f>
        <v>0</v>
      </c>
    </row>
    <row r="174" spans="1:9" x14ac:dyDescent="0.25">
      <c r="A174" s="607">
        <v>136535</v>
      </c>
      <c r="B174" s="387" t="s">
        <v>735</v>
      </c>
      <c r="C174" s="387" t="s">
        <v>755</v>
      </c>
      <c r="D174" s="387" t="s">
        <v>739</v>
      </c>
      <c r="E174" s="387">
        <v>0</v>
      </c>
      <c r="F174" s="387">
        <v>30000</v>
      </c>
      <c r="G174" s="387">
        <v>-15035315</v>
      </c>
      <c r="H174" s="387" t="b" cm="1">
        <f t="array" aca="1" ref="H174" ca="1">EsNegrita(BP[[#This Row],[CODIGO]])</f>
        <v>0</v>
      </c>
      <c r="I174" s="387" t="b" cm="1">
        <f t="array" ref="I174">_xlfn.LET(
    _xlpm.codigos_devolucion, _xlfn.UNIQUE(_xlfn._xlws.FILTER(BP[CODIGO], ISNUMBER(SEARCH("devoluci", BP[NOMBRE CUENTA])), {""})),
    ISNUMBER(MATCH(BP[[#This Row],[CODIGO]], _xlpm.codigos_devolucion, 0))
)</f>
        <v>0</v>
      </c>
    </row>
    <row r="175" spans="1:9" x14ac:dyDescent="0.25">
      <c r="A175" s="607">
        <v>136535</v>
      </c>
      <c r="B175" s="387" t="s">
        <v>735</v>
      </c>
      <c r="C175" s="387" t="s">
        <v>756</v>
      </c>
      <c r="D175" s="387" t="s">
        <v>739</v>
      </c>
      <c r="E175" s="387">
        <v>0</v>
      </c>
      <c r="F175" s="387">
        <v>30000</v>
      </c>
      <c r="G175" s="387">
        <v>-15065315</v>
      </c>
      <c r="H175" s="387" t="b" cm="1">
        <f t="array" aca="1" ref="H175" ca="1">EsNegrita(BP[[#This Row],[CODIGO]])</f>
        <v>0</v>
      </c>
      <c r="I175" s="387" t="b" cm="1">
        <f t="array" ref="I175">_xlfn.LET(
    _xlpm.codigos_devolucion, _xlfn.UNIQUE(_xlfn._xlws.FILTER(BP[CODIGO], ISNUMBER(SEARCH("devoluci", BP[NOMBRE CUENTA])), {""})),
    ISNUMBER(MATCH(BP[[#This Row],[CODIGO]], _xlpm.codigos_devolucion, 0))
)</f>
        <v>0</v>
      </c>
    </row>
    <row r="176" spans="1:9" x14ac:dyDescent="0.25">
      <c r="A176" s="607">
        <v>136535</v>
      </c>
      <c r="B176" s="387" t="s">
        <v>735</v>
      </c>
      <c r="C176" s="387" t="s">
        <v>757</v>
      </c>
      <c r="D176" s="387" t="s">
        <v>739</v>
      </c>
      <c r="E176" s="387">
        <v>0</v>
      </c>
      <c r="F176" s="387">
        <v>36400</v>
      </c>
      <c r="G176" s="387">
        <v>-15101715</v>
      </c>
      <c r="H176" s="387" t="b" cm="1">
        <f t="array" aca="1" ref="H176" ca="1">EsNegrita(BP[[#This Row],[CODIGO]])</f>
        <v>0</v>
      </c>
      <c r="I176" s="387" t="b" cm="1">
        <f t="array" ref="I176">_xlfn.LET(
    _xlpm.codigos_devolucion, _xlfn.UNIQUE(_xlfn._xlws.FILTER(BP[CODIGO], ISNUMBER(SEARCH("devoluci", BP[NOMBRE CUENTA])), {""})),
    ISNUMBER(MATCH(BP[[#This Row],[CODIGO]], _xlpm.codigos_devolucion, 0))
)</f>
        <v>0</v>
      </c>
    </row>
    <row r="177" spans="1:9" x14ac:dyDescent="0.25">
      <c r="A177" s="607">
        <v>136535</v>
      </c>
      <c r="B177" s="387" t="s">
        <v>735</v>
      </c>
      <c r="C177" s="387" t="s">
        <v>758</v>
      </c>
      <c r="D177" s="387" t="s">
        <v>739</v>
      </c>
      <c r="E177" s="387">
        <v>0</v>
      </c>
      <c r="F177" s="387">
        <v>33900</v>
      </c>
      <c r="G177" s="387">
        <v>-15135615</v>
      </c>
      <c r="H177" s="387" t="b" cm="1">
        <f t="array" aca="1" ref="H177" ca="1">EsNegrita(BP[[#This Row],[CODIGO]])</f>
        <v>0</v>
      </c>
      <c r="I177" s="387" t="b" cm="1">
        <f t="array" ref="I177">_xlfn.LET(
    _xlpm.codigos_devolucion, _xlfn.UNIQUE(_xlfn._xlws.FILTER(BP[CODIGO], ISNUMBER(SEARCH("devoluci", BP[NOMBRE CUENTA])), {""})),
    ISNUMBER(MATCH(BP[[#This Row],[CODIGO]], _xlpm.codigos_devolucion, 0))
)</f>
        <v>0</v>
      </c>
    </row>
    <row r="178" spans="1:9" x14ac:dyDescent="0.25">
      <c r="A178" s="607">
        <v>136535</v>
      </c>
      <c r="B178" s="387" t="s">
        <v>735</v>
      </c>
      <c r="C178" s="387" t="s">
        <v>759</v>
      </c>
      <c r="D178" s="387" t="s">
        <v>739</v>
      </c>
      <c r="E178" s="387">
        <v>0</v>
      </c>
      <c r="F178" s="387">
        <v>30000</v>
      </c>
      <c r="G178" s="387">
        <v>-15165615</v>
      </c>
      <c r="H178" s="387" t="b" cm="1">
        <f t="array" aca="1" ref="H178" ca="1">EsNegrita(BP[[#This Row],[CODIGO]])</f>
        <v>0</v>
      </c>
      <c r="I178" s="387" t="b" cm="1">
        <f t="array" ref="I178">_xlfn.LET(
    _xlpm.codigos_devolucion, _xlfn.UNIQUE(_xlfn._xlws.FILTER(BP[CODIGO], ISNUMBER(SEARCH("devoluci", BP[NOMBRE CUENTA])), {""})),
    ISNUMBER(MATCH(BP[[#This Row],[CODIGO]], _xlpm.codigos_devolucion, 0))
)</f>
        <v>0</v>
      </c>
    </row>
    <row r="179" spans="1:9" x14ac:dyDescent="0.25">
      <c r="A179" s="607">
        <v>136535</v>
      </c>
      <c r="B179" s="387" t="s">
        <v>735</v>
      </c>
      <c r="C179" s="387" t="s">
        <v>760</v>
      </c>
      <c r="D179" s="387" t="s">
        <v>739</v>
      </c>
      <c r="E179" s="387">
        <v>0</v>
      </c>
      <c r="F179" s="387">
        <v>23000</v>
      </c>
      <c r="G179" s="387">
        <v>-15188615</v>
      </c>
      <c r="H179" s="387" t="b" cm="1">
        <f t="array" aca="1" ref="H179" ca="1">EsNegrita(BP[[#This Row],[CODIGO]])</f>
        <v>0</v>
      </c>
      <c r="I179" s="387" t="b" cm="1">
        <f t="array" ref="I179">_xlfn.LET(
    _xlpm.codigos_devolucion, _xlfn.UNIQUE(_xlfn._xlws.FILTER(BP[CODIGO], ISNUMBER(SEARCH("devoluci", BP[NOMBRE CUENTA])), {""})),
    ISNUMBER(MATCH(BP[[#This Row],[CODIGO]], _xlpm.codigos_devolucion, 0))
)</f>
        <v>0</v>
      </c>
    </row>
    <row r="180" spans="1:9" x14ac:dyDescent="0.25">
      <c r="A180" s="607">
        <v>136535</v>
      </c>
      <c r="B180" s="387" t="s">
        <v>735</v>
      </c>
      <c r="C180" s="387" t="s">
        <v>761</v>
      </c>
      <c r="D180" s="387" t="s">
        <v>739</v>
      </c>
      <c r="E180" s="387">
        <v>0</v>
      </c>
      <c r="F180" s="387">
        <v>36400</v>
      </c>
      <c r="G180" s="387">
        <v>-15225015</v>
      </c>
      <c r="H180" s="387" t="b" cm="1">
        <f t="array" aca="1" ref="H180" ca="1">EsNegrita(BP[[#This Row],[CODIGO]])</f>
        <v>0</v>
      </c>
      <c r="I180" s="387" t="b" cm="1">
        <f t="array" ref="I180">_xlfn.LET(
    _xlpm.codigos_devolucion, _xlfn.UNIQUE(_xlfn._xlws.FILTER(BP[CODIGO], ISNUMBER(SEARCH("devoluci", BP[NOMBRE CUENTA])), {""})),
    ISNUMBER(MATCH(BP[[#This Row],[CODIGO]], _xlpm.codigos_devolucion, 0))
)</f>
        <v>0</v>
      </c>
    </row>
    <row r="181" spans="1:9" x14ac:dyDescent="0.25">
      <c r="A181" s="607">
        <v>136535</v>
      </c>
      <c r="B181" s="387" t="s">
        <v>735</v>
      </c>
      <c r="C181" s="387" t="s">
        <v>762</v>
      </c>
      <c r="D181" s="387" t="s">
        <v>739</v>
      </c>
      <c r="E181" s="387">
        <v>0</v>
      </c>
      <c r="F181" s="387">
        <v>30000</v>
      </c>
      <c r="G181" s="387">
        <v>-15255015</v>
      </c>
      <c r="H181" s="387" t="b" cm="1">
        <f t="array" aca="1" ref="H181" ca="1">EsNegrita(BP[[#This Row],[CODIGO]])</f>
        <v>0</v>
      </c>
      <c r="I181" s="387" t="b" cm="1">
        <f t="array" ref="I181">_xlfn.LET(
    _xlpm.codigos_devolucion, _xlfn.UNIQUE(_xlfn._xlws.FILTER(BP[CODIGO], ISNUMBER(SEARCH("devoluci", BP[NOMBRE CUENTA])), {""})),
    ISNUMBER(MATCH(BP[[#This Row],[CODIGO]], _xlpm.codigos_devolucion, 0))
)</f>
        <v>0</v>
      </c>
    </row>
    <row r="182" spans="1:9" x14ac:dyDescent="0.25">
      <c r="A182" s="607">
        <v>136535</v>
      </c>
      <c r="B182" s="387" t="s">
        <v>735</v>
      </c>
      <c r="C182" s="387" t="s">
        <v>763</v>
      </c>
      <c r="D182" s="387" t="s">
        <v>739</v>
      </c>
      <c r="E182" s="387">
        <v>0</v>
      </c>
      <c r="F182" s="387">
        <v>36300</v>
      </c>
      <c r="G182" s="387">
        <v>-15291315</v>
      </c>
      <c r="H182" s="387" t="b" cm="1">
        <f t="array" aca="1" ref="H182" ca="1">EsNegrita(BP[[#This Row],[CODIGO]])</f>
        <v>0</v>
      </c>
      <c r="I182" s="387" t="b" cm="1">
        <f t="array" ref="I182">_xlfn.LET(
    _xlpm.codigos_devolucion, _xlfn.UNIQUE(_xlfn._xlws.FILTER(BP[CODIGO], ISNUMBER(SEARCH("devoluci", BP[NOMBRE CUENTA])), {""})),
    ISNUMBER(MATCH(BP[[#This Row],[CODIGO]], _xlpm.codigos_devolucion, 0))
)</f>
        <v>0</v>
      </c>
    </row>
    <row r="183" spans="1:9" x14ac:dyDescent="0.25">
      <c r="A183" s="607">
        <v>136535</v>
      </c>
      <c r="B183" s="387" t="s">
        <v>735</v>
      </c>
      <c r="C183" s="387" t="s">
        <v>764</v>
      </c>
      <c r="D183" s="387" t="s">
        <v>739</v>
      </c>
      <c r="E183" s="387">
        <v>0</v>
      </c>
      <c r="F183" s="387">
        <v>36400</v>
      </c>
      <c r="G183" s="387">
        <v>-15327715</v>
      </c>
      <c r="H183" s="387" t="b" cm="1">
        <f t="array" aca="1" ref="H183" ca="1">EsNegrita(BP[[#This Row],[CODIGO]])</f>
        <v>0</v>
      </c>
      <c r="I183" s="387" t="b" cm="1">
        <f t="array" ref="I183">_xlfn.LET(
    _xlpm.codigos_devolucion, _xlfn.UNIQUE(_xlfn._xlws.FILTER(BP[CODIGO], ISNUMBER(SEARCH("devoluci", BP[NOMBRE CUENTA])), {""})),
    ISNUMBER(MATCH(BP[[#This Row],[CODIGO]], _xlpm.codigos_devolucion, 0))
)</f>
        <v>0</v>
      </c>
    </row>
    <row r="184" spans="1:9" x14ac:dyDescent="0.25">
      <c r="A184" s="607">
        <v>136535</v>
      </c>
      <c r="B184" s="387" t="s">
        <v>735</v>
      </c>
      <c r="C184" s="387" t="s">
        <v>765</v>
      </c>
      <c r="D184" s="387" t="s">
        <v>739</v>
      </c>
      <c r="E184" s="387">
        <v>0</v>
      </c>
      <c r="F184" s="387">
        <v>30000</v>
      </c>
      <c r="G184" s="387">
        <v>-15357715</v>
      </c>
      <c r="H184" s="387" t="b" cm="1">
        <f t="array" aca="1" ref="H184" ca="1">EsNegrita(BP[[#This Row],[CODIGO]])</f>
        <v>0</v>
      </c>
      <c r="I184" s="387" t="b" cm="1">
        <f t="array" ref="I184">_xlfn.LET(
    _xlpm.codigos_devolucion, _xlfn.UNIQUE(_xlfn._xlws.FILTER(BP[CODIGO], ISNUMBER(SEARCH("devoluci", BP[NOMBRE CUENTA])), {""})),
    ISNUMBER(MATCH(BP[[#This Row],[CODIGO]], _xlpm.codigos_devolucion, 0))
)</f>
        <v>0</v>
      </c>
    </row>
    <row r="185" spans="1:9" x14ac:dyDescent="0.25">
      <c r="A185" s="607">
        <v>136535</v>
      </c>
      <c r="B185" s="387" t="s">
        <v>735</v>
      </c>
      <c r="C185" s="387" t="s">
        <v>766</v>
      </c>
      <c r="D185" s="387" t="s">
        <v>739</v>
      </c>
      <c r="E185" s="387">
        <v>0</v>
      </c>
      <c r="F185" s="387">
        <v>35000</v>
      </c>
      <c r="G185" s="387">
        <v>-15392715</v>
      </c>
      <c r="H185" s="387" t="b" cm="1">
        <f t="array" aca="1" ref="H185" ca="1">EsNegrita(BP[[#This Row],[CODIGO]])</f>
        <v>0</v>
      </c>
      <c r="I185" s="387" t="b" cm="1">
        <f t="array" ref="I185">_xlfn.LET(
    _xlpm.codigos_devolucion, _xlfn.UNIQUE(_xlfn._xlws.FILTER(BP[CODIGO], ISNUMBER(SEARCH("devoluci", BP[NOMBRE CUENTA])), {""})),
    ISNUMBER(MATCH(BP[[#This Row],[CODIGO]], _xlpm.codigos_devolucion, 0))
)</f>
        <v>0</v>
      </c>
    </row>
    <row r="186" spans="1:9" x14ac:dyDescent="0.25">
      <c r="A186" s="607">
        <v>136535</v>
      </c>
      <c r="B186" s="387" t="s">
        <v>735</v>
      </c>
      <c r="C186" s="387" t="s">
        <v>767</v>
      </c>
      <c r="D186" s="387" t="s">
        <v>739</v>
      </c>
      <c r="E186" s="387">
        <v>0</v>
      </c>
      <c r="F186" s="387">
        <v>23000</v>
      </c>
      <c r="G186" s="387">
        <v>-15415715</v>
      </c>
      <c r="H186" s="387" t="b" cm="1">
        <f t="array" aca="1" ref="H186" ca="1">EsNegrita(BP[[#This Row],[CODIGO]])</f>
        <v>0</v>
      </c>
      <c r="I186" s="387" t="b" cm="1">
        <f t="array" ref="I186">_xlfn.LET(
    _xlpm.codigos_devolucion, _xlfn.UNIQUE(_xlfn._xlws.FILTER(BP[CODIGO], ISNUMBER(SEARCH("devoluci", BP[NOMBRE CUENTA])), {""})),
    ISNUMBER(MATCH(BP[[#This Row],[CODIGO]], _xlpm.codigos_devolucion, 0))
)</f>
        <v>0</v>
      </c>
    </row>
    <row r="187" spans="1:9" x14ac:dyDescent="0.25">
      <c r="A187" s="607">
        <v>136535</v>
      </c>
      <c r="B187" s="387" t="s">
        <v>735</v>
      </c>
      <c r="C187" s="387" t="s">
        <v>768</v>
      </c>
      <c r="D187" s="387" t="s">
        <v>739</v>
      </c>
      <c r="E187" s="387">
        <v>0</v>
      </c>
      <c r="F187" s="387">
        <v>30000</v>
      </c>
      <c r="G187" s="387">
        <v>-15445715</v>
      </c>
      <c r="H187" s="387" t="b" cm="1">
        <f t="array" aca="1" ref="H187" ca="1">EsNegrita(BP[[#This Row],[CODIGO]])</f>
        <v>0</v>
      </c>
      <c r="I187" s="387" t="b" cm="1">
        <f t="array" ref="I187">_xlfn.LET(
    _xlpm.codigos_devolucion, _xlfn.UNIQUE(_xlfn._xlws.FILTER(BP[CODIGO], ISNUMBER(SEARCH("devoluci", BP[NOMBRE CUENTA])), {""})),
    ISNUMBER(MATCH(BP[[#This Row],[CODIGO]], _xlpm.codigos_devolucion, 0))
)</f>
        <v>0</v>
      </c>
    </row>
    <row r="188" spans="1:9" x14ac:dyDescent="0.25">
      <c r="A188" s="607">
        <v>136535</v>
      </c>
      <c r="B188" s="387" t="s">
        <v>735</v>
      </c>
      <c r="C188" s="387" t="s">
        <v>769</v>
      </c>
      <c r="D188" s="387" t="s">
        <v>739</v>
      </c>
      <c r="E188" s="387">
        <v>0</v>
      </c>
      <c r="F188" s="387">
        <v>30000</v>
      </c>
      <c r="G188" s="387">
        <v>-15475715</v>
      </c>
      <c r="H188" s="387" t="b" cm="1">
        <f t="array" aca="1" ref="H188" ca="1">EsNegrita(BP[[#This Row],[CODIGO]])</f>
        <v>0</v>
      </c>
      <c r="I188" s="387" t="b" cm="1">
        <f t="array" ref="I188">_xlfn.LET(
    _xlpm.codigos_devolucion, _xlfn.UNIQUE(_xlfn._xlws.FILTER(BP[CODIGO], ISNUMBER(SEARCH("devoluci", BP[NOMBRE CUENTA])), {""})),
    ISNUMBER(MATCH(BP[[#This Row],[CODIGO]], _xlpm.codigos_devolucion, 0))
)</f>
        <v>0</v>
      </c>
    </row>
    <row r="189" spans="1:9" x14ac:dyDescent="0.25">
      <c r="A189" s="607">
        <v>136535</v>
      </c>
      <c r="B189" s="387" t="s">
        <v>735</v>
      </c>
      <c r="C189" s="387" t="s">
        <v>770</v>
      </c>
      <c r="D189" s="387" t="s">
        <v>739</v>
      </c>
      <c r="E189" s="387">
        <v>0</v>
      </c>
      <c r="F189" s="387">
        <v>30000</v>
      </c>
      <c r="G189" s="387">
        <v>-15505715</v>
      </c>
      <c r="H189" s="387" t="b" cm="1">
        <f t="array" aca="1" ref="H189" ca="1">EsNegrita(BP[[#This Row],[CODIGO]])</f>
        <v>0</v>
      </c>
      <c r="I189" s="387" t="b" cm="1">
        <f t="array" ref="I189">_xlfn.LET(
    _xlpm.codigos_devolucion, _xlfn.UNIQUE(_xlfn._xlws.FILTER(BP[CODIGO], ISNUMBER(SEARCH("devoluci", BP[NOMBRE CUENTA])), {""})),
    ISNUMBER(MATCH(BP[[#This Row],[CODIGO]], _xlpm.codigos_devolucion, 0))
)</f>
        <v>0</v>
      </c>
    </row>
    <row r="190" spans="1:9" x14ac:dyDescent="0.25">
      <c r="A190" s="607">
        <v>136535</v>
      </c>
      <c r="B190" s="387" t="s">
        <v>735</v>
      </c>
      <c r="C190" s="387" t="s">
        <v>771</v>
      </c>
      <c r="D190" s="387" t="s">
        <v>739</v>
      </c>
      <c r="E190" s="387">
        <v>0</v>
      </c>
      <c r="F190" s="387">
        <v>30000</v>
      </c>
      <c r="G190" s="387">
        <v>-15535715</v>
      </c>
      <c r="H190" s="387" t="b" cm="1">
        <f t="array" aca="1" ref="H190" ca="1">EsNegrita(BP[[#This Row],[CODIGO]])</f>
        <v>0</v>
      </c>
      <c r="I190" s="387" t="b" cm="1">
        <f t="array" ref="I190">_xlfn.LET(
    _xlpm.codigos_devolucion, _xlfn.UNIQUE(_xlfn._xlws.FILTER(BP[CODIGO], ISNUMBER(SEARCH("devoluci", BP[NOMBRE CUENTA])), {""})),
    ISNUMBER(MATCH(BP[[#This Row],[CODIGO]], _xlpm.codigos_devolucion, 0))
)</f>
        <v>0</v>
      </c>
    </row>
    <row r="191" spans="1:9" x14ac:dyDescent="0.25">
      <c r="A191" s="607">
        <v>136535</v>
      </c>
      <c r="B191" s="387" t="s">
        <v>735</v>
      </c>
      <c r="C191" s="387" t="s">
        <v>772</v>
      </c>
      <c r="D191" s="387" t="s">
        <v>739</v>
      </c>
      <c r="E191" s="387">
        <v>0</v>
      </c>
      <c r="F191" s="387">
        <v>30000</v>
      </c>
      <c r="G191" s="387">
        <v>-15565715</v>
      </c>
      <c r="H191" s="387" t="b" cm="1">
        <f t="array" aca="1" ref="H191" ca="1">EsNegrita(BP[[#This Row],[CODIGO]])</f>
        <v>0</v>
      </c>
      <c r="I191" s="387" t="b" cm="1">
        <f t="array" ref="I191">_xlfn.LET(
    _xlpm.codigos_devolucion, _xlfn.UNIQUE(_xlfn._xlws.FILTER(BP[CODIGO], ISNUMBER(SEARCH("devoluci", BP[NOMBRE CUENTA])), {""})),
    ISNUMBER(MATCH(BP[[#This Row],[CODIGO]], _xlpm.codigos_devolucion, 0))
)</f>
        <v>0</v>
      </c>
    </row>
    <row r="192" spans="1:9" x14ac:dyDescent="0.25">
      <c r="A192" s="607">
        <v>136535</v>
      </c>
      <c r="B192" s="387" t="s">
        <v>735</v>
      </c>
      <c r="C192" s="387" t="s">
        <v>773</v>
      </c>
      <c r="D192" s="387" t="s">
        <v>739</v>
      </c>
      <c r="E192" s="387">
        <v>0</v>
      </c>
      <c r="F192" s="387">
        <v>44300</v>
      </c>
      <c r="G192" s="387">
        <v>-15610015</v>
      </c>
      <c r="H192" s="387" t="b" cm="1">
        <f t="array" aca="1" ref="H192" ca="1">EsNegrita(BP[[#This Row],[CODIGO]])</f>
        <v>0</v>
      </c>
      <c r="I192" s="387" t="b" cm="1">
        <f t="array" ref="I192">_xlfn.LET(
    _xlpm.codigos_devolucion, _xlfn.UNIQUE(_xlfn._xlws.FILTER(BP[CODIGO], ISNUMBER(SEARCH("devoluci", BP[NOMBRE CUENTA])), {""})),
    ISNUMBER(MATCH(BP[[#This Row],[CODIGO]], _xlpm.codigos_devolucion, 0))
)</f>
        <v>0</v>
      </c>
    </row>
    <row r="193" spans="1:9" x14ac:dyDescent="0.25">
      <c r="A193" s="607">
        <v>136535</v>
      </c>
      <c r="B193" s="387" t="s">
        <v>735</v>
      </c>
      <c r="C193" s="387" t="s">
        <v>774</v>
      </c>
      <c r="D193" s="387" t="s">
        <v>775</v>
      </c>
      <c r="E193" s="387">
        <v>314000</v>
      </c>
      <c r="F193" s="387">
        <v>0</v>
      </c>
      <c r="G193" s="387">
        <v>-15296015</v>
      </c>
      <c r="H193" s="387" t="b" cm="1">
        <f t="array" aca="1" ref="H193" ca="1">EsNegrita(BP[[#This Row],[CODIGO]])</f>
        <v>0</v>
      </c>
      <c r="I193" s="387" t="b" cm="1">
        <f t="array" ref="I193">_xlfn.LET(
    _xlpm.codigos_devolucion, _xlfn.UNIQUE(_xlfn._xlws.FILTER(BP[CODIGO], ISNUMBER(SEARCH("devoluci", BP[NOMBRE CUENTA])), {""})),
    ISNUMBER(MATCH(BP[[#This Row],[CODIGO]], _xlpm.codigos_devolucion, 0))
)</f>
        <v>0</v>
      </c>
    </row>
    <row r="194" spans="1:9" x14ac:dyDescent="0.25">
      <c r="A194" s="607">
        <v>136535</v>
      </c>
      <c r="B194" s="387" t="s">
        <v>735</v>
      </c>
      <c r="C194" s="387" t="s">
        <v>736</v>
      </c>
      <c r="D194" s="387" t="s">
        <v>776</v>
      </c>
      <c r="E194" s="387">
        <v>995800</v>
      </c>
      <c r="F194" s="387">
        <v>0</v>
      </c>
      <c r="G194" s="387">
        <v>-14300215</v>
      </c>
      <c r="H194" s="387" t="b" cm="1">
        <f t="array" aca="1" ref="H194" ca="1">EsNegrita(BP[[#This Row],[CODIGO]])</f>
        <v>0</v>
      </c>
      <c r="I194" s="387" t="b" cm="1">
        <f t="array" ref="I194">_xlfn.LET(
    _xlpm.codigos_devolucion, _xlfn.UNIQUE(_xlfn._xlws.FILTER(BP[CODIGO], ISNUMBER(SEARCH("devoluci", BP[NOMBRE CUENTA])), {""})),
    ISNUMBER(MATCH(BP[[#This Row],[CODIGO]], _xlpm.codigos_devolucion, 0))
)</f>
        <v>0</v>
      </c>
    </row>
    <row r="195" spans="1:9" x14ac:dyDescent="0.25">
      <c r="A195" s="607">
        <v>136535</v>
      </c>
      <c r="B195" s="387" t="s">
        <v>735</v>
      </c>
      <c r="C195" s="387" t="s">
        <v>738</v>
      </c>
      <c r="D195" s="387" t="s">
        <v>777</v>
      </c>
      <c r="E195" s="387">
        <v>0</v>
      </c>
      <c r="F195" s="387">
        <v>30000</v>
      </c>
      <c r="G195" s="387">
        <v>-14330215</v>
      </c>
      <c r="H195" s="387" t="b" cm="1">
        <f t="array" aca="1" ref="H195" ca="1">EsNegrita(BP[[#This Row],[CODIGO]])</f>
        <v>0</v>
      </c>
      <c r="I195" s="387" t="b" cm="1">
        <f t="array" ref="I195">_xlfn.LET(
    _xlpm.codigos_devolucion, _xlfn.UNIQUE(_xlfn._xlws.FILTER(BP[CODIGO], ISNUMBER(SEARCH("devoluci", BP[NOMBRE CUENTA])), {""})),
    ISNUMBER(MATCH(BP[[#This Row],[CODIGO]], _xlpm.codigos_devolucion, 0))
)</f>
        <v>0</v>
      </c>
    </row>
    <row r="196" spans="1:9" x14ac:dyDescent="0.25">
      <c r="A196" s="607">
        <v>136535</v>
      </c>
      <c r="B196" s="387" t="s">
        <v>735</v>
      </c>
      <c r="C196" s="387" t="s">
        <v>740</v>
      </c>
      <c r="D196" s="387" t="s">
        <v>777</v>
      </c>
      <c r="E196" s="387">
        <v>0</v>
      </c>
      <c r="F196" s="387">
        <v>44300</v>
      </c>
      <c r="G196" s="387">
        <v>-14374515</v>
      </c>
      <c r="H196" s="387" t="b" cm="1">
        <f t="array" aca="1" ref="H196" ca="1">EsNegrita(BP[[#This Row],[CODIGO]])</f>
        <v>0</v>
      </c>
      <c r="I196" s="387" t="b" cm="1">
        <f t="array" ref="I196">_xlfn.LET(
    _xlpm.codigos_devolucion, _xlfn.UNIQUE(_xlfn._xlws.FILTER(BP[CODIGO], ISNUMBER(SEARCH("devoluci", BP[NOMBRE CUENTA])), {""})),
    ISNUMBER(MATCH(BP[[#This Row],[CODIGO]], _xlpm.codigos_devolucion, 0))
)</f>
        <v>0</v>
      </c>
    </row>
    <row r="197" spans="1:9" x14ac:dyDescent="0.25">
      <c r="A197" s="607">
        <v>136535</v>
      </c>
      <c r="B197" s="387" t="s">
        <v>735</v>
      </c>
      <c r="C197" s="387" t="s">
        <v>741</v>
      </c>
      <c r="D197" s="387" t="s">
        <v>777</v>
      </c>
      <c r="E197" s="387">
        <v>0</v>
      </c>
      <c r="F197" s="387">
        <v>38600</v>
      </c>
      <c r="G197" s="387">
        <v>-14413115</v>
      </c>
      <c r="H197" s="387" t="b" cm="1">
        <f t="array" aca="1" ref="H197" ca="1">EsNegrita(BP[[#This Row],[CODIGO]])</f>
        <v>0</v>
      </c>
      <c r="I197" s="387" t="b" cm="1">
        <f t="array" ref="I197">_xlfn.LET(
    _xlpm.codigos_devolucion, _xlfn.UNIQUE(_xlfn._xlws.FILTER(BP[CODIGO], ISNUMBER(SEARCH("devoluci", BP[NOMBRE CUENTA])), {""})),
    ISNUMBER(MATCH(BP[[#This Row],[CODIGO]], _xlpm.codigos_devolucion, 0))
)</f>
        <v>0</v>
      </c>
    </row>
    <row r="198" spans="1:9" x14ac:dyDescent="0.25">
      <c r="A198" s="607">
        <v>136535</v>
      </c>
      <c r="B198" s="387" t="s">
        <v>735</v>
      </c>
      <c r="C198" s="387" t="s">
        <v>742</v>
      </c>
      <c r="D198" s="387" t="s">
        <v>777</v>
      </c>
      <c r="E198" s="387">
        <v>0</v>
      </c>
      <c r="F198" s="387">
        <v>30000</v>
      </c>
      <c r="G198" s="387">
        <v>-14443115</v>
      </c>
      <c r="H198" s="387" t="b" cm="1">
        <f t="array" aca="1" ref="H198" ca="1">EsNegrita(BP[[#This Row],[CODIGO]])</f>
        <v>0</v>
      </c>
      <c r="I198" s="387" t="b" cm="1">
        <f t="array" ref="I198">_xlfn.LET(
    _xlpm.codigos_devolucion, _xlfn.UNIQUE(_xlfn._xlws.FILTER(BP[CODIGO], ISNUMBER(SEARCH("devoluci", BP[NOMBRE CUENTA])), {""})),
    ISNUMBER(MATCH(BP[[#This Row],[CODIGO]], _xlpm.codigos_devolucion, 0))
)</f>
        <v>0</v>
      </c>
    </row>
    <row r="199" spans="1:9" x14ac:dyDescent="0.25">
      <c r="A199" s="607">
        <v>136535</v>
      </c>
      <c r="B199" s="387" t="s">
        <v>735</v>
      </c>
      <c r="C199" s="387" t="s">
        <v>743</v>
      </c>
      <c r="D199" s="387" t="s">
        <v>777</v>
      </c>
      <c r="E199" s="387">
        <v>0</v>
      </c>
      <c r="F199" s="387">
        <v>23000</v>
      </c>
      <c r="G199" s="387">
        <v>-14466115</v>
      </c>
      <c r="H199" s="387" t="b" cm="1">
        <f t="array" aca="1" ref="H199" ca="1">EsNegrita(BP[[#This Row],[CODIGO]])</f>
        <v>0</v>
      </c>
      <c r="I199" s="387" t="b" cm="1">
        <f t="array" ref="I199">_xlfn.LET(
    _xlpm.codigos_devolucion, _xlfn.UNIQUE(_xlfn._xlws.FILTER(BP[CODIGO], ISNUMBER(SEARCH("devoluci", BP[NOMBRE CUENTA])), {""})),
    ISNUMBER(MATCH(BP[[#This Row],[CODIGO]], _xlpm.codigos_devolucion, 0))
)</f>
        <v>0</v>
      </c>
    </row>
    <row r="200" spans="1:9" x14ac:dyDescent="0.25">
      <c r="A200" s="607">
        <v>136535</v>
      </c>
      <c r="B200" s="387" t="s">
        <v>735</v>
      </c>
      <c r="C200" s="387" t="s">
        <v>744</v>
      </c>
      <c r="D200" s="387" t="s">
        <v>777</v>
      </c>
      <c r="E200" s="387">
        <v>0</v>
      </c>
      <c r="F200" s="387">
        <v>22000</v>
      </c>
      <c r="G200" s="387">
        <v>-14488115</v>
      </c>
      <c r="H200" s="387" t="b" cm="1">
        <f t="array" aca="1" ref="H200" ca="1">EsNegrita(BP[[#This Row],[CODIGO]])</f>
        <v>0</v>
      </c>
      <c r="I200" s="387" t="b" cm="1">
        <f t="array" ref="I200">_xlfn.LET(
    _xlpm.codigos_devolucion, _xlfn.UNIQUE(_xlfn._xlws.FILTER(BP[CODIGO], ISNUMBER(SEARCH("devoluci", BP[NOMBRE CUENTA])), {""})),
    ISNUMBER(MATCH(BP[[#This Row],[CODIGO]], _xlpm.codigos_devolucion, 0))
)</f>
        <v>0</v>
      </c>
    </row>
    <row r="201" spans="1:9" x14ac:dyDescent="0.25">
      <c r="A201" s="607">
        <v>136535</v>
      </c>
      <c r="B201" s="387" t="s">
        <v>735</v>
      </c>
      <c r="C201" s="387" t="s">
        <v>745</v>
      </c>
      <c r="D201" s="387" t="s">
        <v>777</v>
      </c>
      <c r="E201" s="387">
        <v>0</v>
      </c>
      <c r="F201" s="387">
        <v>93800</v>
      </c>
      <c r="G201" s="387">
        <v>-14581915</v>
      </c>
      <c r="H201" s="387" t="b" cm="1">
        <f t="array" aca="1" ref="H201" ca="1">EsNegrita(BP[[#This Row],[CODIGO]])</f>
        <v>0</v>
      </c>
      <c r="I201" s="387" t="b" cm="1">
        <f t="array" ref="I201">_xlfn.LET(
    _xlpm.codigos_devolucion, _xlfn.UNIQUE(_xlfn._xlws.FILTER(BP[CODIGO], ISNUMBER(SEARCH("devoluci", BP[NOMBRE CUENTA])), {""})),
    ISNUMBER(MATCH(BP[[#This Row],[CODIGO]], _xlpm.codigos_devolucion, 0))
)</f>
        <v>0</v>
      </c>
    </row>
    <row r="202" spans="1:9" x14ac:dyDescent="0.25">
      <c r="A202" s="607">
        <v>136535</v>
      </c>
      <c r="B202" s="387" t="s">
        <v>735</v>
      </c>
      <c r="C202" s="387" t="s">
        <v>746</v>
      </c>
      <c r="D202" s="387" t="s">
        <v>777</v>
      </c>
      <c r="E202" s="387">
        <v>0</v>
      </c>
      <c r="F202" s="387">
        <v>42000</v>
      </c>
      <c r="G202" s="387">
        <v>-14623915</v>
      </c>
      <c r="H202" s="387" t="b" cm="1">
        <f t="array" aca="1" ref="H202" ca="1">EsNegrita(BP[[#This Row],[CODIGO]])</f>
        <v>0</v>
      </c>
      <c r="I202" s="387" t="b" cm="1">
        <f t="array" ref="I202">_xlfn.LET(
    _xlpm.codigos_devolucion, _xlfn.UNIQUE(_xlfn._xlws.FILTER(BP[CODIGO], ISNUMBER(SEARCH("devoluci", BP[NOMBRE CUENTA])), {""})),
    ISNUMBER(MATCH(BP[[#This Row],[CODIGO]], _xlpm.codigos_devolucion, 0))
)</f>
        <v>0</v>
      </c>
    </row>
    <row r="203" spans="1:9" x14ac:dyDescent="0.25">
      <c r="A203" s="607">
        <v>136535</v>
      </c>
      <c r="B203" s="387" t="s">
        <v>735</v>
      </c>
      <c r="C203" s="387" t="s">
        <v>747</v>
      </c>
      <c r="D203" s="387" t="s">
        <v>777</v>
      </c>
      <c r="E203" s="387">
        <v>0</v>
      </c>
      <c r="F203" s="387">
        <v>30000</v>
      </c>
      <c r="G203" s="387">
        <v>-14653915</v>
      </c>
      <c r="H203" s="387" t="b" cm="1">
        <f t="array" aca="1" ref="H203" ca="1">EsNegrita(BP[[#This Row],[CODIGO]])</f>
        <v>0</v>
      </c>
      <c r="I203" s="387" t="b" cm="1">
        <f t="array" ref="I203">_xlfn.LET(
    _xlpm.codigos_devolucion, _xlfn.UNIQUE(_xlfn._xlws.FILTER(BP[CODIGO], ISNUMBER(SEARCH("devoluci", BP[NOMBRE CUENTA])), {""})),
    ISNUMBER(MATCH(BP[[#This Row],[CODIGO]], _xlpm.codigos_devolucion, 0))
)</f>
        <v>0</v>
      </c>
    </row>
    <row r="204" spans="1:9" x14ac:dyDescent="0.25">
      <c r="A204" s="607">
        <v>136535</v>
      </c>
      <c r="B204" s="387" t="s">
        <v>735</v>
      </c>
      <c r="C204" s="387" t="s">
        <v>748</v>
      </c>
      <c r="D204" s="387" t="s">
        <v>777</v>
      </c>
      <c r="E204" s="387">
        <v>0</v>
      </c>
      <c r="F204" s="387">
        <v>23000</v>
      </c>
      <c r="G204" s="387">
        <v>-14676915</v>
      </c>
      <c r="H204" s="387" t="b" cm="1">
        <f t="array" aca="1" ref="H204" ca="1">EsNegrita(BP[[#This Row],[CODIGO]])</f>
        <v>0</v>
      </c>
      <c r="I204" s="387" t="b" cm="1">
        <f t="array" ref="I204">_xlfn.LET(
    _xlpm.codigos_devolucion, _xlfn.UNIQUE(_xlfn._xlws.FILTER(BP[CODIGO], ISNUMBER(SEARCH("devoluci", BP[NOMBRE CUENTA])), {""})),
    ISNUMBER(MATCH(BP[[#This Row],[CODIGO]], _xlpm.codigos_devolucion, 0))
)</f>
        <v>0</v>
      </c>
    </row>
    <row r="205" spans="1:9" x14ac:dyDescent="0.25">
      <c r="A205" s="607">
        <v>136535</v>
      </c>
      <c r="B205" s="387" t="s">
        <v>735</v>
      </c>
      <c r="C205" s="387" t="s">
        <v>749</v>
      </c>
      <c r="D205" s="387" t="s">
        <v>777</v>
      </c>
      <c r="E205" s="387">
        <v>0</v>
      </c>
      <c r="F205" s="387">
        <v>36400</v>
      </c>
      <c r="G205" s="387">
        <v>-14713315</v>
      </c>
      <c r="H205" s="387" t="b" cm="1">
        <f t="array" aca="1" ref="H205" ca="1">EsNegrita(BP[[#This Row],[CODIGO]])</f>
        <v>0</v>
      </c>
      <c r="I205" s="387" t="b" cm="1">
        <f t="array" ref="I205">_xlfn.LET(
    _xlpm.codigos_devolucion, _xlfn.UNIQUE(_xlfn._xlws.FILTER(BP[CODIGO], ISNUMBER(SEARCH("devoluci", BP[NOMBRE CUENTA])), {""})),
    ISNUMBER(MATCH(BP[[#This Row],[CODIGO]], _xlpm.codigos_devolucion, 0))
)</f>
        <v>0</v>
      </c>
    </row>
    <row r="206" spans="1:9" x14ac:dyDescent="0.25">
      <c r="A206" s="607">
        <v>136535</v>
      </c>
      <c r="B206" s="387" t="s">
        <v>735</v>
      </c>
      <c r="C206" s="387" t="s">
        <v>750</v>
      </c>
      <c r="D206" s="387" t="s">
        <v>777</v>
      </c>
      <c r="E206" s="387">
        <v>0</v>
      </c>
      <c r="F206" s="387">
        <v>23000</v>
      </c>
      <c r="G206" s="387">
        <v>-14736315</v>
      </c>
      <c r="H206" s="387" t="b" cm="1">
        <f t="array" aca="1" ref="H206" ca="1">EsNegrita(BP[[#This Row],[CODIGO]])</f>
        <v>0</v>
      </c>
      <c r="I206" s="387" t="b" cm="1">
        <f t="array" ref="I206">_xlfn.LET(
    _xlpm.codigos_devolucion, _xlfn.UNIQUE(_xlfn._xlws.FILTER(BP[CODIGO], ISNUMBER(SEARCH("devoluci", BP[NOMBRE CUENTA])), {""})),
    ISNUMBER(MATCH(BP[[#This Row],[CODIGO]], _xlpm.codigos_devolucion, 0))
)</f>
        <v>0</v>
      </c>
    </row>
    <row r="207" spans="1:9" x14ac:dyDescent="0.25">
      <c r="A207" s="607">
        <v>136535</v>
      </c>
      <c r="B207" s="387" t="s">
        <v>735</v>
      </c>
      <c r="C207" s="387" t="s">
        <v>751</v>
      </c>
      <c r="D207" s="387" t="s">
        <v>777</v>
      </c>
      <c r="E207" s="387">
        <v>0</v>
      </c>
      <c r="F207" s="387">
        <v>30000</v>
      </c>
      <c r="G207" s="387">
        <v>-14766315</v>
      </c>
      <c r="H207" s="387" t="b" cm="1">
        <f t="array" aca="1" ref="H207" ca="1">EsNegrita(BP[[#This Row],[CODIGO]])</f>
        <v>0</v>
      </c>
      <c r="I207" s="387" t="b" cm="1">
        <f t="array" ref="I207">_xlfn.LET(
    _xlpm.codigos_devolucion, _xlfn.UNIQUE(_xlfn._xlws.FILTER(BP[CODIGO], ISNUMBER(SEARCH("devoluci", BP[NOMBRE CUENTA])), {""})),
    ISNUMBER(MATCH(BP[[#This Row],[CODIGO]], _xlpm.codigos_devolucion, 0))
)</f>
        <v>0</v>
      </c>
    </row>
    <row r="208" spans="1:9" x14ac:dyDescent="0.25">
      <c r="A208" s="607">
        <v>136535</v>
      </c>
      <c r="B208" s="387" t="s">
        <v>735</v>
      </c>
      <c r="C208" s="387" t="s">
        <v>752</v>
      </c>
      <c r="D208" s="387" t="s">
        <v>777</v>
      </c>
      <c r="E208" s="387">
        <v>0</v>
      </c>
      <c r="F208" s="387">
        <v>35000</v>
      </c>
      <c r="G208" s="387">
        <v>-14801315</v>
      </c>
      <c r="H208" s="387" t="b" cm="1">
        <f t="array" aca="1" ref="H208" ca="1">EsNegrita(BP[[#This Row],[CODIGO]])</f>
        <v>0</v>
      </c>
      <c r="I208" s="387" t="b" cm="1">
        <f t="array" ref="I208">_xlfn.LET(
    _xlpm.codigos_devolucion, _xlfn.UNIQUE(_xlfn._xlws.FILTER(BP[CODIGO], ISNUMBER(SEARCH("devoluci", BP[NOMBRE CUENTA])), {""})),
    ISNUMBER(MATCH(BP[[#This Row],[CODIGO]], _xlpm.codigos_devolucion, 0))
)</f>
        <v>0</v>
      </c>
    </row>
    <row r="209" spans="1:9" x14ac:dyDescent="0.25">
      <c r="A209" s="607">
        <v>136535</v>
      </c>
      <c r="B209" s="387" t="s">
        <v>735</v>
      </c>
      <c r="C209" s="387" t="s">
        <v>753</v>
      </c>
      <c r="D209" s="387" t="s">
        <v>777</v>
      </c>
      <c r="E209" s="387">
        <v>0</v>
      </c>
      <c r="F209" s="387">
        <v>36400</v>
      </c>
      <c r="G209" s="387">
        <v>-14837715</v>
      </c>
      <c r="H209" s="387" t="b" cm="1">
        <f t="array" aca="1" ref="H209" ca="1">EsNegrita(BP[[#This Row],[CODIGO]])</f>
        <v>0</v>
      </c>
      <c r="I209" s="387" t="b" cm="1">
        <f t="array" ref="I209">_xlfn.LET(
    _xlpm.codigos_devolucion, _xlfn.UNIQUE(_xlfn._xlws.FILTER(BP[CODIGO], ISNUMBER(SEARCH("devoluci", BP[NOMBRE CUENTA])), {""})),
    ISNUMBER(MATCH(BP[[#This Row],[CODIGO]], _xlpm.codigos_devolucion, 0))
)</f>
        <v>0</v>
      </c>
    </row>
    <row r="210" spans="1:9" x14ac:dyDescent="0.25">
      <c r="A210" s="607">
        <v>136535</v>
      </c>
      <c r="B210" s="387" t="s">
        <v>735</v>
      </c>
      <c r="C210" s="387" t="s">
        <v>754</v>
      </c>
      <c r="D210" s="387" t="s">
        <v>777</v>
      </c>
      <c r="E210" s="387">
        <v>0</v>
      </c>
      <c r="F210" s="387">
        <v>32000</v>
      </c>
      <c r="G210" s="387">
        <v>-14869715</v>
      </c>
      <c r="H210" s="387" t="b" cm="1">
        <f t="array" aca="1" ref="H210" ca="1">EsNegrita(BP[[#This Row],[CODIGO]])</f>
        <v>0</v>
      </c>
      <c r="I210" s="387" t="b" cm="1">
        <f t="array" ref="I210">_xlfn.LET(
    _xlpm.codigos_devolucion, _xlfn.UNIQUE(_xlfn._xlws.FILTER(BP[CODIGO], ISNUMBER(SEARCH("devoluci", BP[NOMBRE CUENTA])), {""})),
    ISNUMBER(MATCH(BP[[#This Row],[CODIGO]], _xlpm.codigos_devolucion, 0))
)</f>
        <v>0</v>
      </c>
    </row>
    <row r="211" spans="1:9" x14ac:dyDescent="0.25">
      <c r="A211" s="607">
        <v>136535</v>
      </c>
      <c r="B211" s="387" t="s">
        <v>735</v>
      </c>
      <c r="C211" s="387" t="s">
        <v>755</v>
      </c>
      <c r="D211" s="387" t="s">
        <v>777</v>
      </c>
      <c r="E211" s="387">
        <v>0</v>
      </c>
      <c r="F211" s="387">
        <v>30000</v>
      </c>
      <c r="G211" s="387">
        <v>-14899715</v>
      </c>
      <c r="H211" s="387" t="b" cm="1">
        <f t="array" aca="1" ref="H211" ca="1">EsNegrita(BP[[#This Row],[CODIGO]])</f>
        <v>0</v>
      </c>
      <c r="I211" s="387" t="b" cm="1">
        <f t="array" ref="I211">_xlfn.LET(
    _xlpm.codigos_devolucion, _xlfn.UNIQUE(_xlfn._xlws.FILTER(BP[CODIGO], ISNUMBER(SEARCH("devoluci", BP[NOMBRE CUENTA])), {""})),
    ISNUMBER(MATCH(BP[[#This Row],[CODIGO]], _xlpm.codigos_devolucion, 0))
)</f>
        <v>0</v>
      </c>
    </row>
    <row r="212" spans="1:9" x14ac:dyDescent="0.25">
      <c r="A212" s="607">
        <v>136535</v>
      </c>
      <c r="B212" s="387" t="s">
        <v>735</v>
      </c>
      <c r="C212" s="387" t="s">
        <v>756</v>
      </c>
      <c r="D212" s="387" t="s">
        <v>777</v>
      </c>
      <c r="E212" s="387">
        <v>0</v>
      </c>
      <c r="F212" s="387">
        <v>30000</v>
      </c>
      <c r="G212" s="387">
        <v>-14929715</v>
      </c>
      <c r="H212" s="387" t="b" cm="1">
        <f t="array" aca="1" ref="H212" ca="1">EsNegrita(BP[[#This Row],[CODIGO]])</f>
        <v>0</v>
      </c>
      <c r="I212" s="387" t="b" cm="1">
        <f t="array" ref="I212">_xlfn.LET(
    _xlpm.codigos_devolucion, _xlfn.UNIQUE(_xlfn._xlws.FILTER(BP[CODIGO], ISNUMBER(SEARCH("devoluci", BP[NOMBRE CUENTA])), {""})),
    ISNUMBER(MATCH(BP[[#This Row],[CODIGO]], _xlpm.codigos_devolucion, 0))
)</f>
        <v>0</v>
      </c>
    </row>
    <row r="213" spans="1:9" x14ac:dyDescent="0.25">
      <c r="A213" s="607">
        <v>136535</v>
      </c>
      <c r="B213" s="387" t="s">
        <v>735</v>
      </c>
      <c r="C213" s="387" t="s">
        <v>757</v>
      </c>
      <c r="D213" s="387" t="s">
        <v>777</v>
      </c>
      <c r="E213" s="387">
        <v>0</v>
      </c>
      <c r="F213" s="387">
        <v>36400</v>
      </c>
      <c r="G213" s="387">
        <v>-14966115</v>
      </c>
      <c r="H213" s="387" t="b" cm="1">
        <f t="array" aca="1" ref="H213" ca="1">EsNegrita(BP[[#This Row],[CODIGO]])</f>
        <v>0</v>
      </c>
      <c r="I213" s="387" t="b" cm="1">
        <f t="array" ref="I213">_xlfn.LET(
    _xlpm.codigos_devolucion, _xlfn.UNIQUE(_xlfn._xlws.FILTER(BP[CODIGO], ISNUMBER(SEARCH("devoluci", BP[NOMBRE CUENTA])), {""})),
    ISNUMBER(MATCH(BP[[#This Row],[CODIGO]], _xlpm.codigos_devolucion, 0))
)</f>
        <v>0</v>
      </c>
    </row>
    <row r="214" spans="1:9" x14ac:dyDescent="0.25">
      <c r="A214" s="607">
        <v>136535</v>
      </c>
      <c r="B214" s="387" t="s">
        <v>735</v>
      </c>
      <c r="C214" s="387" t="s">
        <v>758</v>
      </c>
      <c r="D214" s="387" t="s">
        <v>777</v>
      </c>
      <c r="E214" s="387">
        <v>0</v>
      </c>
      <c r="F214" s="387">
        <v>33900</v>
      </c>
      <c r="G214" s="387">
        <v>-15000015</v>
      </c>
      <c r="H214" s="387" t="b" cm="1">
        <f t="array" aca="1" ref="H214" ca="1">EsNegrita(BP[[#This Row],[CODIGO]])</f>
        <v>0</v>
      </c>
      <c r="I214" s="387" t="b" cm="1">
        <f t="array" ref="I214">_xlfn.LET(
    _xlpm.codigos_devolucion, _xlfn.UNIQUE(_xlfn._xlws.FILTER(BP[CODIGO], ISNUMBER(SEARCH("devoluci", BP[NOMBRE CUENTA])), {""})),
    ISNUMBER(MATCH(BP[[#This Row],[CODIGO]], _xlpm.codigos_devolucion, 0))
)</f>
        <v>0</v>
      </c>
    </row>
    <row r="215" spans="1:9" x14ac:dyDescent="0.25">
      <c r="A215" s="607">
        <v>136535</v>
      </c>
      <c r="B215" s="387" t="s">
        <v>735</v>
      </c>
      <c r="C215" s="387" t="s">
        <v>759</v>
      </c>
      <c r="D215" s="387" t="s">
        <v>777</v>
      </c>
      <c r="E215" s="387">
        <v>0</v>
      </c>
      <c r="F215" s="387">
        <v>30000</v>
      </c>
      <c r="G215" s="387">
        <v>-15030015</v>
      </c>
      <c r="H215" s="387" t="b" cm="1">
        <f t="array" aca="1" ref="H215" ca="1">EsNegrita(BP[[#This Row],[CODIGO]])</f>
        <v>0</v>
      </c>
      <c r="I215" s="387" t="b" cm="1">
        <f t="array" ref="I215">_xlfn.LET(
    _xlpm.codigos_devolucion, _xlfn.UNIQUE(_xlfn._xlws.FILTER(BP[CODIGO], ISNUMBER(SEARCH("devoluci", BP[NOMBRE CUENTA])), {""})),
    ISNUMBER(MATCH(BP[[#This Row],[CODIGO]], _xlpm.codigos_devolucion, 0))
)</f>
        <v>0</v>
      </c>
    </row>
    <row r="216" spans="1:9" x14ac:dyDescent="0.25">
      <c r="A216" s="607">
        <v>136535</v>
      </c>
      <c r="B216" s="387" t="s">
        <v>735</v>
      </c>
      <c r="C216" s="387" t="s">
        <v>760</v>
      </c>
      <c r="D216" s="387" t="s">
        <v>777</v>
      </c>
      <c r="E216" s="387">
        <v>0</v>
      </c>
      <c r="F216" s="387">
        <v>23000</v>
      </c>
      <c r="G216" s="387">
        <v>-15053015</v>
      </c>
      <c r="H216" s="387" t="b" cm="1">
        <f t="array" aca="1" ref="H216" ca="1">EsNegrita(BP[[#This Row],[CODIGO]])</f>
        <v>0</v>
      </c>
      <c r="I216" s="387" t="b" cm="1">
        <f t="array" ref="I216">_xlfn.LET(
    _xlpm.codigos_devolucion, _xlfn.UNIQUE(_xlfn._xlws.FILTER(BP[CODIGO], ISNUMBER(SEARCH("devoluci", BP[NOMBRE CUENTA])), {""})),
    ISNUMBER(MATCH(BP[[#This Row],[CODIGO]], _xlpm.codigos_devolucion, 0))
)</f>
        <v>0</v>
      </c>
    </row>
    <row r="217" spans="1:9" x14ac:dyDescent="0.25">
      <c r="A217" s="607">
        <v>136535</v>
      </c>
      <c r="B217" s="387" t="s">
        <v>735</v>
      </c>
      <c r="C217" s="387" t="s">
        <v>761</v>
      </c>
      <c r="D217" s="387" t="s">
        <v>777</v>
      </c>
      <c r="E217" s="387">
        <v>0</v>
      </c>
      <c r="F217" s="387">
        <v>36400</v>
      </c>
      <c r="G217" s="387">
        <v>-15089415</v>
      </c>
      <c r="H217" s="387" t="b" cm="1">
        <f t="array" aca="1" ref="H217" ca="1">EsNegrita(BP[[#This Row],[CODIGO]])</f>
        <v>0</v>
      </c>
      <c r="I217" s="387" t="b" cm="1">
        <f t="array" ref="I217">_xlfn.LET(
    _xlpm.codigos_devolucion, _xlfn.UNIQUE(_xlfn._xlws.FILTER(BP[CODIGO], ISNUMBER(SEARCH("devoluci", BP[NOMBRE CUENTA])), {""})),
    ISNUMBER(MATCH(BP[[#This Row],[CODIGO]], _xlpm.codigos_devolucion, 0))
)</f>
        <v>0</v>
      </c>
    </row>
    <row r="218" spans="1:9" x14ac:dyDescent="0.25">
      <c r="A218" s="607">
        <v>136535</v>
      </c>
      <c r="B218" s="387" t="s">
        <v>735</v>
      </c>
      <c r="C218" s="387" t="s">
        <v>762</v>
      </c>
      <c r="D218" s="387" t="s">
        <v>777</v>
      </c>
      <c r="E218" s="387">
        <v>0</v>
      </c>
      <c r="F218" s="387">
        <v>30000</v>
      </c>
      <c r="G218" s="387">
        <v>-15119415</v>
      </c>
      <c r="H218" s="387" t="b" cm="1">
        <f t="array" aca="1" ref="H218" ca="1">EsNegrita(BP[[#This Row],[CODIGO]])</f>
        <v>0</v>
      </c>
      <c r="I218" s="387" t="b" cm="1">
        <f t="array" ref="I218">_xlfn.LET(
    _xlpm.codigos_devolucion, _xlfn.UNIQUE(_xlfn._xlws.FILTER(BP[CODIGO], ISNUMBER(SEARCH("devoluci", BP[NOMBRE CUENTA])), {""})),
    ISNUMBER(MATCH(BP[[#This Row],[CODIGO]], _xlpm.codigos_devolucion, 0))
)</f>
        <v>0</v>
      </c>
    </row>
    <row r="219" spans="1:9" x14ac:dyDescent="0.25">
      <c r="A219" s="607">
        <v>136535</v>
      </c>
      <c r="B219" s="387" t="s">
        <v>735</v>
      </c>
      <c r="C219" s="387" t="s">
        <v>763</v>
      </c>
      <c r="D219" s="387" t="s">
        <v>777</v>
      </c>
      <c r="E219" s="387">
        <v>0</v>
      </c>
      <c r="F219" s="387">
        <v>36300</v>
      </c>
      <c r="G219" s="387">
        <v>-15155715</v>
      </c>
      <c r="H219" s="387" t="b" cm="1">
        <f t="array" aca="1" ref="H219" ca="1">EsNegrita(BP[[#This Row],[CODIGO]])</f>
        <v>0</v>
      </c>
      <c r="I219" s="387" t="b" cm="1">
        <f t="array" ref="I219">_xlfn.LET(
    _xlpm.codigos_devolucion, _xlfn.UNIQUE(_xlfn._xlws.FILTER(BP[CODIGO], ISNUMBER(SEARCH("devoluci", BP[NOMBRE CUENTA])), {""})),
    ISNUMBER(MATCH(BP[[#This Row],[CODIGO]], _xlpm.codigos_devolucion, 0))
)</f>
        <v>0</v>
      </c>
    </row>
    <row r="220" spans="1:9" x14ac:dyDescent="0.25">
      <c r="A220" s="607">
        <v>136535</v>
      </c>
      <c r="B220" s="387" t="s">
        <v>735</v>
      </c>
      <c r="C220" s="387" t="s">
        <v>764</v>
      </c>
      <c r="D220" s="387" t="s">
        <v>777</v>
      </c>
      <c r="E220" s="387">
        <v>0</v>
      </c>
      <c r="F220" s="387">
        <v>36400</v>
      </c>
      <c r="G220" s="387">
        <v>-15192115</v>
      </c>
      <c r="H220" s="387" t="b" cm="1">
        <f t="array" aca="1" ref="H220" ca="1">EsNegrita(BP[[#This Row],[CODIGO]])</f>
        <v>0</v>
      </c>
      <c r="I220" s="387" t="b" cm="1">
        <f t="array" ref="I220">_xlfn.LET(
    _xlpm.codigos_devolucion, _xlfn.UNIQUE(_xlfn._xlws.FILTER(BP[CODIGO], ISNUMBER(SEARCH("devoluci", BP[NOMBRE CUENTA])), {""})),
    ISNUMBER(MATCH(BP[[#This Row],[CODIGO]], _xlpm.codigos_devolucion, 0))
)</f>
        <v>0</v>
      </c>
    </row>
    <row r="221" spans="1:9" x14ac:dyDescent="0.25">
      <c r="A221" s="607">
        <v>136535</v>
      </c>
      <c r="B221" s="387" t="s">
        <v>735</v>
      </c>
      <c r="C221" s="387" t="s">
        <v>765</v>
      </c>
      <c r="D221" s="387" t="s">
        <v>777</v>
      </c>
      <c r="E221" s="387">
        <v>0</v>
      </c>
      <c r="F221" s="387">
        <v>30000</v>
      </c>
      <c r="G221" s="387">
        <v>-15222115</v>
      </c>
      <c r="H221" s="387" t="b" cm="1">
        <f t="array" aca="1" ref="H221" ca="1">EsNegrita(BP[[#This Row],[CODIGO]])</f>
        <v>0</v>
      </c>
      <c r="I221" s="387" t="b" cm="1">
        <f t="array" ref="I221">_xlfn.LET(
    _xlpm.codigos_devolucion, _xlfn.UNIQUE(_xlfn._xlws.FILTER(BP[CODIGO], ISNUMBER(SEARCH("devoluci", BP[NOMBRE CUENTA])), {""})),
    ISNUMBER(MATCH(BP[[#This Row],[CODIGO]], _xlpm.codigos_devolucion, 0))
)</f>
        <v>0</v>
      </c>
    </row>
    <row r="222" spans="1:9" x14ac:dyDescent="0.25">
      <c r="A222" s="607">
        <v>136535</v>
      </c>
      <c r="B222" s="387" t="s">
        <v>735</v>
      </c>
      <c r="C222" s="387" t="s">
        <v>766</v>
      </c>
      <c r="D222" s="387" t="s">
        <v>777</v>
      </c>
      <c r="E222" s="387">
        <v>0</v>
      </c>
      <c r="F222" s="387">
        <v>35000</v>
      </c>
      <c r="G222" s="387">
        <v>-15257115</v>
      </c>
      <c r="H222" s="387" t="b" cm="1">
        <f t="array" aca="1" ref="H222" ca="1">EsNegrita(BP[[#This Row],[CODIGO]])</f>
        <v>0</v>
      </c>
      <c r="I222" s="387" t="b" cm="1">
        <f t="array" ref="I222">_xlfn.LET(
    _xlpm.codigos_devolucion, _xlfn.UNIQUE(_xlfn._xlws.FILTER(BP[CODIGO], ISNUMBER(SEARCH("devoluci", BP[NOMBRE CUENTA])), {""})),
    ISNUMBER(MATCH(BP[[#This Row],[CODIGO]], _xlpm.codigos_devolucion, 0))
)</f>
        <v>0</v>
      </c>
    </row>
    <row r="223" spans="1:9" x14ac:dyDescent="0.25">
      <c r="A223" s="607">
        <v>136535</v>
      </c>
      <c r="B223" s="387" t="s">
        <v>735</v>
      </c>
      <c r="C223" s="387" t="s">
        <v>767</v>
      </c>
      <c r="D223" s="387" t="s">
        <v>777</v>
      </c>
      <c r="E223" s="387">
        <v>0</v>
      </c>
      <c r="F223" s="387">
        <v>23000</v>
      </c>
      <c r="G223" s="387">
        <v>-15280115</v>
      </c>
      <c r="H223" s="387" t="b" cm="1">
        <f t="array" aca="1" ref="H223" ca="1">EsNegrita(BP[[#This Row],[CODIGO]])</f>
        <v>0</v>
      </c>
      <c r="I223" s="387" t="b" cm="1">
        <f t="array" ref="I223">_xlfn.LET(
    _xlpm.codigos_devolucion, _xlfn.UNIQUE(_xlfn._xlws.FILTER(BP[CODIGO], ISNUMBER(SEARCH("devoluci", BP[NOMBRE CUENTA])), {""})),
    ISNUMBER(MATCH(BP[[#This Row],[CODIGO]], _xlpm.codigos_devolucion, 0))
)</f>
        <v>0</v>
      </c>
    </row>
    <row r="224" spans="1:9" x14ac:dyDescent="0.25">
      <c r="A224" s="607">
        <v>136535</v>
      </c>
      <c r="B224" s="387" t="s">
        <v>735</v>
      </c>
      <c r="C224" s="387" t="s">
        <v>768</v>
      </c>
      <c r="D224" s="387" t="s">
        <v>777</v>
      </c>
      <c r="E224" s="387">
        <v>0</v>
      </c>
      <c r="F224" s="387">
        <v>30000</v>
      </c>
      <c r="G224" s="387">
        <v>-15310115</v>
      </c>
      <c r="H224" s="387" t="b" cm="1">
        <f t="array" aca="1" ref="H224" ca="1">EsNegrita(BP[[#This Row],[CODIGO]])</f>
        <v>0</v>
      </c>
      <c r="I224" s="387" t="b" cm="1">
        <f t="array" ref="I224">_xlfn.LET(
    _xlpm.codigos_devolucion, _xlfn.UNIQUE(_xlfn._xlws.FILTER(BP[CODIGO], ISNUMBER(SEARCH("devoluci", BP[NOMBRE CUENTA])), {""})),
    ISNUMBER(MATCH(BP[[#This Row],[CODIGO]], _xlpm.codigos_devolucion, 0))
)</f>
        <v>0</v>
      </c>
    </row>
    <row r="225" spans="1:9" x14ac:dyDescent="0.25">
      <c r="A225" s="607">
        <v>136535</v>
      </c>
      <c r="B225" s="387" t="s">
        <v>735</v>
      </c>
      <c r="C225" s="387" t="s">
        <v>769</v>
      </c>
      <c r="D225" s="387" t="s">
        <v>777</v>
      </c>
      <c r="E225" s="387">
        <v>0</v>
      </c>
      <c r="F225" s="387">
        <v>30000</v>
      </c>
      <c r="G225" s="387">
        <v>-15340115</v>
      </c>
      <c r="H225" s="387" t="b" cm="1">
        <f t="array" aca="1" ref="H225" ca="1">EsNegrita(BP[[#This Row],[CODIGO]])</f>
        <v>0</v>
      </c>
      <c r="I225" s="387" t="b" cm="1">
        <f t="array" ref="I225">_xlfn.LET(
    _xlpm.codigos_devolucion, _xlfn.UNIQUE(_xlfn._xlws.FILTER(BP[CODIGO], ISNUMBER(SEARCH("devoluci", BP[NOMBRE CUENTA])), {""})),
    ISNUMBER(MATCH(BP[[#This Row],[CODIGO]], _xlpm.codigos_devolucion, 0))
)</f>
        <v>0</v>
      </c>
    </row>
    <row r="226" spans="1:9" x14ac:dyDescent="0.25">
      <c r="A226" s="607">
        <v>136535</v>
      </c>
      <c r="B226" s="387" t="s">
        <v>735</v>
      </c>
      <c r="C226" s="387" t="s">
        <v>770</v>
      </c>
      <c r="D226" s="387" t="s">
        <v>777</v>
      </c>
      <c r="E226" s="387">
        <v>0</v>
      </c>
      <c r="F226" s="387">
        <v>30000</v>
      </c>
      <c r="G226" s="387">
        <v>-15370115</v>
      </c>
      <c r="H226" s="387" t="b" cm="1">
        <f t="array" aca="1" ref="H226" ca="1">EsNegrita(BP[[#This Row],[CODIGO]])</f>
        <v>0</v>
      </c>
      <c r="I226" s="387" t="b" cm="1">
        <f t="array" ref="I226">_xlfn.LET(
    _xlpm.codigos_devolucion, _xlfn.UNIQUE(_xlfn._xlws.FILTER(BP[CODIGO], ISNUMBER(SEARCH("devoluci", BP[NOMBRE CUENTA])), {""})),
    ISNUMBER(MATCH(BP[[#This Row],[CODIGO]], _xlpm.codigos_devolucion, 0))
)</f>
        <v>0</v>
      </c>
    </row>
    <row r="227" spans="1:9" x14ac:dyDescent="0.25">
      <c r="A227" s="607">
        <v>136535</v>
      </c>
      <c r="B227" s="387" t="s">
        <v>735</v>
      </c>
      <c r="C227" s="387" t="s">
        <v>771</v>
      </c>
      <c r="D227" s="387" t="s">
        <v>777</v>
      </c>
      <c r="E227" s="387">
        <v>0</v>
      </c>
      <c r="F227" s="387">
        <v>30000</v>
      </c>
      <c r="G227" s="387">
        <v>-15400115</v>
      </c>
      <c r="H227" s="387" t="b" cm="1">
        <f t="array" aca="1" ref="H227" ca="1">EsNegrita(BP[[#This Row],[CODIGO]])</f>
        <v>0</v>
      </c>
      <c r="I227" s="387" t="b" cm="1">
        <f t="array" ref="I227">_xlfn.LET(
    _xlpm.codigos_devolucion, _xlfn.UNIQUE(_xlfn._xlws.FILTER(BP[CODIGO], ISNUMBER(SEARCH("devoluci", BP[NOMBRE CUENTA])), {""})),
    ISNUMBER(MATCH(BP[[#This Row],[CODIGO]], _xlpm.codigos_devolucion, 0))
)</f>
        <v>0</v>
      </c>
    </row>
    <row r="228" spans="1:9" x14ac:dyDescent="0.25">
      <c r="A228" s="607">
        <v>136535</v>
      </c>
      <c r="B228" s="387" t="s">
        <v>735</v>
      </c>
      <c r="C228" s="387" t="s">
        <v>772</v>
      </c>
      <c r="D228" s="387" t="s">
        <v>777</v>
      </c>
      <c r="E228" s="387">
        <v>0</v>
      </c>
      <c r="F228" s="387">
        <v>30000</v>
      </c>
      <c r="G228" s="387">
        <v>-15430115</v>
      </c>
      <c r="H228" s="387" t="b" cm="1">
        <f t="array" aca="1" ref="H228" ca="1">EsNegrita(BP[[#This Row],[CODIGO]])</f>
        <v>0</v>
      </c>
      <c r="I228" s="387" t="b" cm="1">
        <f t="array" ref="I228">_xlfn.LET(
    _xlpm.codigos_devolucion, _xlfn.UNIQUE(_xlfn._xlws.FILTER(BP[CODIGO], ISNUMBER(SEARCH("devoluci", BP[NOMBRE CUENTA])), {""})),
    ISNUMBER(MATCH(BP[[#This Row],[CODIGO]], _xlpm.codigos_devolucion, 0))
)</f>
        <v>0</v>
      </c>
    </row>
    <row r="229" spans="1:9" x14ac:dyDescent="0.25">
      <c r="A229" s="607">
        <v>136535</v>
      </c>
      <c r="B229" s="387" t="s">
        <v>735</v>
      </c>
      <c r="C229" s="387" t="s">
        <v>773</v>
      </c>
      <c r="D229" s="387" t="s">
        <v>777</v>
      </c>
      <c r="E229" s="387">
        <v>0</v>
      </c>
      <c r="F229" s="387">
        <v>44300</v>
      </c>
      <c r="G229" s="387">
        <v>-15474415</v>
      </c>
      <c r="H229" s="387" t="b" cm="1">
        <f t="array" aca="1" ref="H229" ca="1">EsNegrita(BP[[#This Row],[CODIGO]])</f>
        <v>0</v>
      </c>
      <c r="I229" s="387" t="b" cm="1">
        <f t="array" ref="I229">_xlfn.LET(
    _xlpm.codigos_devolucion, _xlfn.UNIQUE(_xlfn._xlws.FILTER(BP[CODIGO], ISNUMBER(SEARCH("devoluci", BP[NOMBRE CUENTA])), {""})),
    ISNUMBER(MATCH(BP[[#This Row],[CODIGO]], _xlpm.codigos_devolucion, 0))
)</f>
        <v>0</v>
      </c>
    </row>
    <row r="230" spans="1:9" x14ac:dyDescent="0.25">
      <c r="A230" s="607">
        <v>136535</v>
      </c>
      <c r="B230" s="387" t="s">
        <v>735</v>
      </c>
      <c r="C230" s="387" t="s">
        <v>774</v>
      </c>
      <c r="D230" s="387" t="s">
        <v>778</v>
      </c>
      <c r="E230" s="387">
        <v>307000</v>
      </c>
      <c r="F230" s="387">
        <v>0</v>
      </c>
      <c r="G230" s="387">
        <v>-15167415</v>
      </c>
      <c r="H230" s="387" t="b" cm="1">
        <f t="array" aca="1" ref="H230" ca="1">EsNegrita(BP[[#This Row],[CODIGO]])</f>
        <v>0</v>
      </c>
      <c r="I230" s="387" t="b" cm="1">
        <f t="array" ref="I230">_xlfn.LET(
    _xlpm.codigos_devolucion, _xlfn.UNIQUE(_xlfn._xlws.FILTER(BP[CODIGO], ISNUMBER(SEARCH("devoluci", BP[NOMBRE CUENTA])), {""})),
    ISNUMBER(MATCH(BP[[#This Row],[CODIGO]], _xlpm.codigos_devolucion, 0))
)</f>
        <v>0</v>
      </c>
    </row>
    <row r="231" spans="1:9" x14ac:dyDescent="0.25">
      <c r="A231" s="607">
        <v>136595</v>
      </c>
      <c r="B231" s="387" t="s">
        <v>514</v>
      </c>
      <c r="C231" s="387" t="s">
        <v>779</v>
      </c>
      <c r="D231" s="387" t="s">
        <v>739</v>
      </c>
      <c r="E231" s="387">
        <v>0</v>
      </c>
      <c r="F231" s="387">
        <v>333334</v>
      </c>
      <c r="G231" s="387">
        <v>-1467489.33</v>
      </c>
      <c r="H231" s="387" t="b" cm="1">
        <f t="array" aca="1" ref="H231" ca="1">EsNegrita(BP[[#This Row],[CODIGO]])</f>
        <v>0</v>
      </c>
      <c r="I231" s="387" t="b" cm="1">
        <f t="array" ref="I231">_xlfn.LET(
    _xlpm.codigos_devolucion, _xlfn.UNIQUE(_xlfn._xlws.FILTER(BP[CODIGO], ISNUMBER(SEARCH("devoluci", BP[NOMBRE CUENTA])), {""})),
    ISNUMBER(MATCH(BP[[#This Row],[CODIGO]], _xlpm.codigos_devolucion, 0))
)</f>
        <v>0</v>
      </c>
    </row>
    <row r="232" spans="1:9" x14ac:dyDescent="0.25">
      <c r="A232" s="607">
        <v>136595</v>
      </c>
      <c r="B232" s="387" t="s">
        <v>514</v>
      </c>
      <c r="C232" s="387" t="s">
        <v>780</v>
      </c>
      <c r="D232" s="387" t="s">
        <v>739</v>
      </c>
      <c r="E232" s="387">
        <v>0</v>
      </c>
      <c r="F232" s="387">
        <v>125190</v>
      </c>
      <c r="G232" s="387">
        <v>-1592679.33</v>
      </c>
      <c r="H232" s="387" t="b" cm="1">
        <f t="array" aca="1" ref="H232" ca="1">EsNegrita(BP[[#This Row],[CODIGO]])</f>
        <v>0</v>
      </c>
      <c r="I232" s="387" t="b" cm="1">
        <f t="array" ref="I232">_xlfn.LET(
    _xlpm.codigos_devolucion, _xlfn.UNIQUE(_xlfn._xlws.FILTER(BP[CODIGO], ISNUMBER(SEARCH("devoluci", BP[NOMBRE CUENTA])), {""})),
    ISNUMBER(MATCH(BP[[#This Row],[CODIGO]], _xlpm.codigos_devolucion, 0))
)</f>
        <v>0</v>
      </c>
    </row>
    <row r="233" spans="1:9" x14ac:dyDescent="0.25">
      <c r="A233" s="607">
        <v>15080501</v>
      </c>
      <c r="B233" s="387" t="s">
        <v>781</v>
      </c>
      <c r="C233" s="387" t="s">
        <v>559</v>
      </c>
      <c r="D233" s="387" t="s">
        <v>782</v>
      </c>
      <c r="E233" s="387">
        <v>1595300</v>
      </c>
      <c r="F233" s="387">
        <v>0</v>
      </c>
      <c r="G233" s="387">
        <v>278739921</v>
      </c>
      <c r="H233" s="387" t="b" cm="1">
        <f t="array" aca="1" ref="H233" ca="1">EsNegrita(BP[[#This Row],[CODIGO]])</f>
        <v>0</v>
      </c>
      <c r="I233" s="387" t="b" cm="1">
        <f t="array" ref="I233">_xlfn.LET(
    _xlpm.codigos_devolucion, _xlfn.UNIQUE(_xlfn._xlws.FILTER(BP[CODIGO], ISNUMBER(SEARCH("devoluci", BP[NOMBRE CUENTA])), {""})),
    ISNUMBER(MATCH(BP[[#This Row],[CODIGO]], _xlpm.codigos_devolucion, 0))
)</f>
        <v>0</v>
      </c>
    </row>
    <row r="234" spans="1:9" x14ac:dyDescent="0.25">
      <c r="A234" s="607">
        <v>15080501</v>
      </c>
      <c r="B234" s="387" t="s">
        <v>781</v>
      </c>
      <c r="C234" s="387" t="s">
        <v>559</v>
      </c>
      <c r="D234" s="387" t="s">
        <v>783</v>
      </c>
      <c r="E234" s="387">
        <v>5472900</v>
      </c>
      <c r="F234" s="387">
        <v>0</v>
      </c>
      <c r="G234" s="387">
        <v>284212821</v>
      </c>
      <c r="H234" s="387" t="b" cm="1">
        <f t="array" aca="1" ref="H234" ca="1">EsNegrita(BP[[#This Row],[CODIGO]])</f>
        <v>0</v>
      </c>
      <c r="I234" s="387" t="b" cm="1">
        <f t="array" ref="I234">_xlfn.LET(
    _xlpm.codigos_devolucion, _xlfn.UNIQUE(_xlfn._xlws.FILTER(BP[CODIGO], ISNUMBER(SEARCH("devoluci", BP[NOMBRE CUENTA])), {""})),
    ISNUMBER(MATCH(BP[[#This Row],[CODIGO]], _xlpm.codigos_devolucion, 0))
)</f>
        <v>0</v>
      </c>
    </row>
    <row r="235" spans="1:9" x14ac:dyDescent="0.25">
      <c r="A235" s="607">
        <v>15080501</v>
      </c>
      <c r="B235" s="387" t="s">
        <v>781</v>
      </c>
      <c r="C235" s="387" t="s">
        <v>559</v>
      </c>
      <c r="D235" s="387" t="s">
        <v>784</v>
      </c>
      <c r="E235" s="387">
        <v>2046300</v>
      </c>
      <c r="F235" s="387">
        <v>0</v>
      </c>
      <c r="G235" s="387">
        <v>286259121</v>
      </c>
      <c r="H235" s="387" t="b" cm="1">
        <f t="array" aca="1" ref="H235" ca="1">EsNegrita(BP[[#This Row],[CODIGO]])</f>
        <v>0</v>
      </c>
      <c r="I235" s="387" t="b" cm="1">
        <f t="array" ref="I235">_xlfn.LET(
    _xlpm.codigos_devolucion, _xlfn.UNIQUE(_xlfn._xlws.FILTER(BP[CODIGO], ISNUMBER(SEARCH("devoluci", BP[NOMBRE CUENTA])), {""})),
    ISNUMBER(MATCH(BP[[#This Row],[CODIGO]], _xlpm.codigos_devolucion, 0))
)</f>
        <v>0</v>
      </c>
    </row>
    <row r="236" spans="1:9" x14ac:dyDescent="0.25">
      <c r="A236" s="607">
        <v>151605</v>
      </c>
      <c r="B236" s="387" t="s">
        <v>785</v>
      </c>
      <c r="C236" s="387" t="s">
        <v>786</v>
      </c>
      <c r="D236" s="387" t="s">
        <v>787</v>
      </c>
      <c r="E236" s="387">
        <v>370643</v>
      </c>
      <c r="F236" s="387">
        <v>0</v>
      </c>
      <c r="G236" s="387">
        <v>69453398</v>
      </c>
      <c r="H236" s="387" t="b" cm="1">
        <f t="array" aca="1" ref="H236" ca="1">EsNegrita(BP[[#This Row],[CODIGO]])</f>
        <v>0</v>
      </c>
      <c r="I236" s="387" t="b" cm="1">
        <f t="array" ref="I236">_xlfn.LET(
    _xlpm.codigos_devolucion, _xlfn.UNIQUE(_xlfn._xlws.FILTER(BP[CODIGO], ISNUMBER(SEARCH("devoluci", BP[NOMBRE CUENTA])), {""})),
    ISNUMBER(MATCH(BP[[#This Row],[CODIGO]], _xlpm.codigos_devolucion, 0))
)</f>
        <v>0</v>
      </c>
    </row>
    <row r="237" spans="1:9" x14ac:dyDescent="0.25">
      <c r="A237" s="607">
        <v>151605</v>
      </c>
      <c r="B237" s="387" t="s">
        <v>785</v>
      </c>
      <c r="C237" s="387" t="s">
        <v>786</v>
      </c>
      <c r="D237" s="387" t="s">
        <v>787</v>
      </c>
      <c r="E237" s="387">
        <v>13005000</v>
      </c>
      <c r="F237" s="387">
        <v>0</v>
      </c>
      <c r="G237" s="387">
        <v>82458398</v>
      </c>
      <c r="H237" s="387" t="b" cm="1">
        <f t="array" aca="1" ref="H237" ca="1">EsNegrita(BP[[#This Row],[CODIGO]])</f>
        <v>0</v>
      </c>
      <c r="I237" s="387" t="b" cm="1">
        <f t="array" ref="I237">_xlfn.LET(
    _xlpm.codigos_devolucion, _xlfn.UNIQUE(_xlfn._xlws.FILTER(BP[CODIGO], ISNUMBER(SEARCH("devoluci", BP[NOMBRE CUENTA])), {""})),
    ISNUMBER(MATCH(BP[[#This Row],[CODIGO]], _xlpm.codigos_devolucion, 0))
)</f>
        <v>0</v>
      </c>
    </row>
    <row r="238" spans="1:9" x14ac:dyDescent="0.25">
      <c r="A238" s="607">
        <v>220501</v>
      </c>
      <c r="B238" s="387" t="s">
        <v>515</v>
      </c>
      <c r="C238" s="387" t="s">
        <v>786</v>
      </c>
      <c r="D238" s="387" t="s">
        <v>787</v>
      </c>
      <c r="E238" s="387">
        <v>0</v>
      </c>
      <c r="F238" s="387">
        <v>12990880</v>
      </c>
      <c r="G238" s="387">
        <v>915693481</v>
      </c>
      <c r="H238" s="387" t="b" cm="1">
        <f t="array" aca="1" ref="H238" ca="1">EsNegrita(BP[[#This Row],[CODIGO]])</f>
        <v>0</v>
      </c>
      <c r="I238" s="387" t="b" cm="1">
        <f t="array" ref="I238">_xlfn.LET(
    _xlpm.codigos_devolucion, _xlfn.UNIQUE(_xlfn._xlws.FILTER(BP[CODIGO], ISNUMBER(SEARCH("devoluci", BP[NOMBRE CUENTA])), {""})),
    ISNUMBER(MATCH(BP[[#This Row],[CODIGO]], _xlpm.codigos_devolucion, 0))
)</f>
        <v>0</v>
      </c>
    </row>
    <row r="239" spans="1:9" x14ac:dyDescent="0.25">
      <c r="A239" s="607">
        <v>233510</v>
      </c>
      <c r="B239" s="387" t="s">
        <v>516</v>
      </c>
      <c r="C239" s="387" t="s">
        <v>788</v>
      </c>
      <c r="D239" s="387" t="s">
        <v>789</v>
      </c>
      <c r="E239" s="387">
        <v>0</v>
      </c>
      <c r="F239" s="387">
        <v>6445000</v>
      </c>
      <c r="G239" s="387">
        <v>8941730</v>
      </c>
      <c r="H239" s="387" t="b" cm="1">
        <f t="array" aca="1" ref="H239" ca="1">EsNegrita(BP[[#This Row],[CODIGO]])</f>
        <v>0</v>
      </c>
      <c r="I239" s="387" t="b" cm="1">
        <f t="array" ref="I239">_xlfn.LET(
    _xlpm.codigos_devolucion, _xlfn.UNIQUE(_xlfn._xlws.FILTER(BP[CODIGO], ISNUMBER(SEARCH("devoluci", BP[NOMBRE CUENTA])), {""})),
    ISNUMBER(MATCH(BP[[#This Row],[CODIGO]], _xlpm.codigos_devolucion, 0))
)</f>
        <v>0</v>
      </c>
    </row>
    <row r="240" spans="1:9" x14ac:dyDescent="0.25">
      <c r="A240" s="607">
        <v>233525</v>
      </c>
      <c r="B240" s="387" t="s">
        <v>517</v>
      </c>
      <c r="C240" s="387" t="s">
        <v>790</v>
      </c>
      <c r="D240" s="387" t="s">
        <v>791</v>
      </c>
      <c r="E240" s="387">
        <v>0</v>
      </c>
      <c r="F240" s="387">
        <v>3050670</v>
      </c>
      <c r="G240" s="387">
        <v>102210713</v>
      </c>
      <c r="H240" s="387" t="b" cm="1">
        <f t="array" aca="1" ref="H240" ca="1">EsNegrita(BP[[#This Row],[CODIGO]])</f>
        <v>0</v>
      </c>
      <c r="I240" s="387" t="b" cm="1">
        <f t="array" ref="I240">_xlfn.LET(
    _xlpm.codigos_devolucion, _xlfn.UNIQUE(_xlfn._xlws.FILTER(BP[CODIGO], ISNUMBER(SEARCH("devoluci", BP[NOMBRE CUENTA])), {""})),
    ISNUMBER(MATCH(BP[[#This Row],[CODIGO]], _xlpm.codigos_devolucion, 0))
)</f>
        <v>0</v>
      </c>
    </row>
    <row r="241" spans="1:9" x14ac:dyDescent="0.25">
      <c r="A241" s="607">
        <v>233525</v>
      </c>
      <c r="B241" s="387" t="s">
        <v>517</v>
      </c>
      <c r="C241" s="387" t="s">
        <v>790</v>
      </c>
      <c r="D241" s="387" t="s">
        <v>792</v>
      </c>
      <c r="E241" s="387">
        <v>444094</v>
      </c>
      <c r="F241" s="387">
        <v>0</v>
      </c>
      <c r="G241" s="387">
        <v>101766619</v>
      </c>
      <c r="H241" s="387" t="b" cm="1">
        <f t="array" aca="1" ref="H241" ca="1">EsNegrita(BP[[#This Row],[CODIGO]])</f>
        <v>0</v>
      </c>
      <c r="I241" s="387" t="b" cm="1">
        <f t="array" ref="I241">_xlfn.LET(
    _xlpm.codigos_devolucion, _xlfn.UNIQUE(_xlfn._xlws.FILTER(BP[CODIGO], ISNUMBER(SEARCH("devoluci", BP[NOMBRE CUENTA])), {""})),
    ISNUMBER(MATCH(BP[[#This Row],[CODIGO]], _xlpm.codigos_devolucion, 0))
)</f>
        <v>0</v>
      </c>
    </row>
    <row r="242" spans="1:9" x14ac:dyDescent="0.25">
      <c r="A242" s="607">
        <v>233525</v>
      </c>
      <c r="B242" s="387" t="s">
        <v>517</v>
      </c>
      <c r="C242" s="387" t="s">
        <v>790</v>
      </c>
      <c r="D242" s="387" t="s">
        <v>793</v>
      </c>
      <c r="E242" s="387">
        <v>0</v>
      </c>
      <c r="F242" s="387">
        <v>2606576</v>
      </c>
      <c r="G242" s="387">
        <v>104373195</v>
      </c>
      <c r="H242" s="387" t="b" cm="1">
        <f t="array" aca="1" ref="H242" ca="1">EsNegrita(BP[[#This Row],[CODIGO]])</f>
        <v>0</v>
      </c>
      <c r="I242" s="387" t="b" cm="1">
        <f t="array" ref="I242">_xlfn.LET(
    _xlpm.codigos_devolucion, _xlfn.UNIQUE(_xlfn._xlws.FILTER(BP[CODIGO], ISNUMBER(SEARCH("devoluci", BP[NOMBRE CUENTA])), {""})),
    ISNUMBER(MATCH(BP[[#This Row],[CODIGO]], _xlpm.codigos_devolucion, 0))
)</f>
        <v>0</v>
      </c>
    </row>
    <row r="243" spans="1:9" x14ac:dyDescent="0.25">
      <c r="A243" s="607">
        <v>233525</v>
      </c>
      <c r="B243" s="387" t="s">
        <v>517</v>
      </c>
      <c r="C243" s="387" t="s">
        <v>794</v>
      </c>
      <c r="D243" s="387" t="s">
        <v>795</v>
      </c>
      <c r="E243" s="387">
        <v>0</v>
      </c>
      <c r="F243" s="387">
        <v>3556858</v>
      </c>
      <c r="G243" s="387">
        <v>107930053</v>
      </c>
      <c r="H243" s="387" t="b" cm="1">
        <f t="array" aca="1" ref="H243" ca="1">EsNegrita(BP[[#This Row],[CODIGO]])</f>
        <v>0</v>
      </c>
      <c r="I243" s="387" t="b" cm="1">
        <f t="array" ref="I243">_xlfn.LET(
    _xlpm.codigos_devolucion, _xlfn.UNIQUE(_xlfn._xlws.FILTER(BP[CODIGO], ISNUMBER(SEARCH("devoluci", BP[NOMBRE CUENTA])), {""})),
    ISNUMBER(MATCH(BP[[#This Row],[CODIGO]], _xlpm.codigos_devolucion, 0))
)</f>
        <v>0</v>
      </c>
    </row>
    <row r="244" spans="1:9" x14ac:dyDescent="0.25">
      <c r="A244" s="607">
        <v>233535</v>
      </c>
      <c r="B244" s="387" t="s">
        <v>518</v>
      </c>
      <c r="C244" s="387" t="s">
        <v>796</v>
      </c>
      <c r="D244" s="387" t="s">
        <v>797</v>
      </c>
      <c r="E244" s="387">
        <v>0</v>
      </c>
      <c r="F244" s="387">
        <v>390100</v>
      </c>
      <c r="G244" s="387">
        <v>323040666</v>
      </c>
      <c r="H244" s="387" t="b" cm="1">
        <f t="array" aca="1" ref="H244" ca="1">EsNegrita(BP[[#This Row],[CODIGO]])</f>
        <v>0</v>
      </c>
      <c r="I244" s="387" t="b" cm="1">
        <f t="array" ref="I244">_xlfn.LET(
    _xlpm.codigos_devolucion, _xlfn.UNIQUE(_xlfn._xlws.FILTER(BP[CODIGO], ISNUMBER(SEARCH("devoluci", BP[NOMBRE CUENTA])), {""})),
    ISNUMBER(MATCH(BP[[#This Row],[CODIGO]], _xlpm.codigos_devolucion, 0))
)</f>
        <v>0</v>
      </c>
    </row>
    <row r="245" spans="1:9" x14ac:dyDescent="0.25">
      <c r="A245" s="607">
        <v>233535</v>
      </c>
      <c r="B245" s="387" t="s">
        <v>518</v>
      </c>
      <c r="C245" s="387" t="s">
        <v>798</v>
      </c>
      <c r="D245" s="387" t="s">
        <v>799</v>
      </c>
      <c r="E245" s="387">
        <v>0</v>
      </c>
      <c r="F245" s="387">
        <v>1552500</v>
      </c>
      <c r="G245" s="387">
        <v>324593166</v>
      </c>
      <c r="H245" s="387" t="b" cm="1">
        <f t="array" aca="1" ref="H245" ca="1">EsNegrita(BP[[#This Row],[CODIGO]])</f>
        <v>0</v>
      </c>
      <c r="I245" s="387" t="b" cm="1">
        <f t="array" ref="I245">_xlfn.LET(
    _xlpm.codigos_devolucion, _xlfn.UNIQUE(_xlfn._xlws.FILTER(BP[CODIGO], ISNUMBER(SEARCH("devoluci", BP[NOMBRE CUENTA])), {""})),
    ISNUMBER(MATCH(BP[[#This Row],[CODIGO]], _xlpm.codigos_devolucion, 0))
)</f>
        <v>0</v>
      </c>
    </row>
    <row r="246" spans="1:9" x14ac:dyDescent="0.25">
      <c r="A246" s="607">
        <v>233535</v>
      </c>
      <c r="B246" s="387" t="s">
        <v>518</v>
      </c>
      <c r="C246" s="387" t="s">
        <v>800</v>
      </c>
      <c r="D246" s="387" t="s">
        <v>801</v>
      </c>
      <c r="E246" s="387">
        <v>0</v>
      </c>
      <c r="F246" s="387">
        <v>3290000</v>
      </c>
      <c r="G246" s="387">
        <v>327883166</v>
      </c>
      <c r="H246" s="387" t="b" cm="1">
        <f t="array" aca="1" ref="H246" ca="1">EsNegrita(BP[[#This Row],[CODIGO]])</f>
        <v>0</v>
      </c>
      <c r="I246" s="387" t="b" cm="1">
        <f t="array" ref="I246">_xlfn.LET(
    _xlpm.codigos_devolucion, _xlfn.UNIQUE(_xlfn._xlws.FILTER(BP[CODIGO], ISNUMBER(SEARCH("devoluci", BP[NOMBRE CUENTA])), {""})),
    ISNUMBER(MATCH(BP[[#This Row],[CODIGO]], _xlpm.codigos_devolucion, 0))
)</f>
        <v>0</v>
      </c>
    </row>
    <row r="247" spans="1:9" x14ac:dyDescent="0.25">
      <c r="A247" s="607">
        <v>233535</v>
      </c>
      <c r="B247" s="387" t="s">
        <v>518</v>
      </c>
      <c r="C247" s="387" t="s">
        <v>802</v>
      </c>
      <c r="D247" s="387" t="s">
        <v>803</v>
      </c>
      <c r="E247" s="387">
        <v>0</v>
      </c>
      <c r="F247" s="387">
        <v>80000</v>
      </c>
      <c r="G247" s="387">
        <v>327963166</v>
      </c>
      <c r="H247" s="387" t="b" cm="1">
        <f t="array" aca="1" ref="H247" ca="1">EsNegrita(BP[[#This Row],[CODIGO]])</f>
        <v>0</v>
      </c>
      <c r="I247" s="387" t="b" cm="1">
        <f t="array" ref="I247">_xlfn.LET(
    _xlpm.codigos_devolucion, _xlfn.UNIQUE(_xlfn._xlws.FILTER(BP[CODIGO], ISNUMBER(SEARCH("devoluci", BP[NOMBRE CUENTA])), {""})),
    ISNUMBER(MATCH(BP[[#This Row],[CODIGO]], _xlpm.codigos_devolucion, 0))
)</f>
        <v>0</v>
      </c>
    </row>
    <row r="248" spans="1:9" x14ac:dyDescent="0.25">
      <c r="A248" s="607">
        <v>233535</v>
      </c>
      <c r="B248" s="387" t="s">
        <v>518</v>
      </c>
      <c r="C248" s="387" t="s">
        <v>802</v>
      </c>
      <c r="D248" s="387" t="s">
        <v>803</v>
      </c>
      <c r="E248" s="387">
        <v>0</v>
      </c>
      <c r="F248" s="387">
        <v>20000</v>
      </c>
      <c r="G248" s="387">
        <v>327983166</v>
      </c>
      <c r="H248" s="387" t="b" cm="1">
        <f t="array" aca="1" ref="H248" ca="1">EsNegrita(BP[[#This Row],[CODIGO]])</f>
        <v>0</v>
      </c>
      <c r="I248" s="387" t="b" cm="1">
        <f t="array" ref="I248">_xlfn.LET(
    _xlpm.codigos_devolucion, _xlfn.UNIQUE(_xlfn._xlws.FILTER(BP[CODIGO], ISNUMBER(SEARCH("devoluci", BP[NOMBRE CUENTA])), {""})),
    ISNUMBER(MATCH(BP[[#This Row],[CODIGO]], _xlpm.codigos_devolucion, 0))
)</f>
        <v>0</v>
      </c>
    </row>
    <row r="249" spans="1:9" x14ac:dyDescent="0.25">
      <c r="A249" s="607">
        <v>233535</v>
      </c>
      <c r="B249" s="387" t="s">
        <v>518</v>
      </c>
      <c r="C249" s="387" t="s">
        <v>804</v>
      </c>
      <c r="D249" s="387" t="s">
        <v>805</v>
      </c>
      <c r="E249" s="387">
        <v>0</v>
      </c>
      <c r="F249" s="387">
        <v>159800</v>
      </c>
      <c r="G249" s="387">
        <v>328142966</v>
      </c>
      <c r="H249" s="387" t="b" cm="1">
        <f t="array" aca="1" ref="H249" ca="1">EsNegrita(BP[[#This Row],[CODIGO]])</f>
        <v>0</v>
      </c>
      <c r="I249" s="387" t="b" cm="1">
        <f t="array" ref="I249">_xlfn.LET(
    _xlpm.codigos_devolucion, _xlfn.UNIQUE(_xlfn._xlws.FILTER(BP[CODIGO], ISNUMBER(SEARCH("devoluci", BP[NOMBRE CUENTA])), {""})),
    ISNUMBER(MATCH(BP[[#This Row],[CODIGO]], _xlpm.codigos_devolucion, 0))
)</f>
        <v>0</v>
      </c>
    </row>
    <row r="250" spans="1:9" x14ac:dyDescent="0.25">
      <c r="A250" s="607">
        <v>233535</v>
      </c>
      <c r="B250" s="387" t="s">
        <v>518</v>
      </c>
      <c r="C250" s="387" t="s">
        <v>800</v>
      </c>
      <c r="D250" s="387" t="s">
        <v>806</v>
      </c>
      <c r="E250" s="387">
        <v>0</v>
      </c>
      <c r="F250" s="387">
        <v>357200</v>
      </c>
      <c r="G250" s="387">
        <v>328500166</v>
      </c>
      <c r="H250" s="387" t="b" cm="1">
        <f t="array" aca="1" ref="H250" ca="1">EsNegrita(BP[[#This Row],[CODIGO]])</f>
        <v>0</v>
      </c>
      <c r="I250" s="387" t="b" cm="1">
        <f t="array" ref="I250">_xlfn.LET(
    _xlpm.codigos_devolucion, _xlfn.UNIQUE(_xlfn._xlws.FILTER(BP[CODIGO], ISNUMBER(SEARCH("devoluci", BP[NOMBRE CUENTA])), {""})),
    ISNUMBER(MATCH(BP[[#This Row],[CODIGO]], _xlpm.codigos_devolucion, 0))
)</f>
        <v>0</v>
      </c>
    </row>
    <row r="251" spans="1:9" x14ac:dyDescent="0.25">
      <c r="A251" s="607">
        <v>233535</v>
      </c>
      <c r="B251" s="387" t="s">
        <v>518</v>
      </c>
      <c r="C251" s="387" t="s">
        <v>800</v>
      </c>
      <c r="D251" s="387" t="s">
        <v>807</v>
      </c>
      <c r="E251" s="387">
        <v>0</v>
      </c>
      <c r="F251" s="387">
        <v>282000</v>
      </c>
      <c r="G251" s="387">
        <v>328782166</v>
      </c>
      <c r="H251" s="387" t="b" cm="1">
        <f t="array" aca="1" ref="H251" ca="1">EsNegrita(BP[[#This Row],[CODIGO]])</f>
        <v>0</v>
      </c>
      <c r="I251" s="387" t="b" cm="1">
        <f t="array" ref="I251">_xlfn.LET(
    _xlpm.codigos_devolucion, _xlfn.UNIQUE(_xlfn._xlws.FILTER(BP[CODIGO], ISNUMBER(SEARCH("devoluci", BP[NOMBRE CUENTA])), {""})),
    ISNUMBER(MATCH(BP[[#This Row],[CODIGO]], _xlpm.codigos_devolucion, 0))
)</f>
        <v>0</v>
      </c>
    </row>
    <row r="252" spans="1:9" x14ac:dyDescent="0.25">
      <c r="A252" s="607">
        <v>233535</v>
      </c>
      <c r="B252" s="387" t="s">
        <v>518</v>
      </c>
      <c r="C252" s="387" t="s">
        <v>808</v>
      </c>
      <c r="D252" s="387" t="s">
        <v>809</v>
      </c>
      <c r="E252" s="387">
        <v>0</v>
      </c>
      <c r="F252" s="387">
        <v>560849</v>
      </c>
      <c r="G252" s="387">
        <v>329343015</v>
      </c>
      <c r="H252" s="387" t="b" cm="1">
        <f t="array" aca="1" ref="H252" ca="1">EsNegrita(BP[[#This Row],[CODIGO]])</f>
        <v>0</v>
      </c>
      <c r="I252" s="387" t="b" cm="1">
        <f t="array" ref="I252">_xlfn.LET(
    _xlpm.codigos_devolucion, _xlfn.UNIQUE(_xlfn._xlws.FILTER(BP[CODIGO], ISNUMBER(SEARCH("devoluci", BP[NOMBRE CUENTA])), {""})),
    ISNUMBER(MATCH(BP[[#This Row],[CODIGO]], _xlpm.codigos_devolucion, 0))
)</f>
        <v>0</v>
      </c>
    </row>
    <row r="253" spans="1:9" x14ac:dyDescent="0.25">
      <c r="A253" s="607">
        <v>233535</v>
      </c>
      <c r="B253" s="387" t="s">
        <v>518</v>
      </c>
      <c r="C253" s="387" t="s">
        <v>808</v>
      </c>
      <c r="D253" s="387" t="s">
        <v>810</v>
      </c>
      <c r="E253" s="387">
        <v>0</v>
      </c>
      <c r="F253" s="387">
        <v>552546</v>
      </c>
      <c r="G253" s="387">
        <v>329895561</v>
      </c>
      <c r="H253" s="387" t="b" cm="1">
        <f t="array" aca="1" ref="H253" ca="1">EsNegrita(BP[[#This Row],[CODIGO]])</f>
        <v>0</v>
      </c>
      <c r="I253" s="387" t="b" cm="1">
        <f t="array" ref="I253">_xlfn.LET(
    _xlpm.codigos_devolucion, _xlfn.UNIQUE(_xlfn._xlws.FILTER(BP[CODIGO], ISNUMBER(SEARCH("devoluci", BP[NOMBRE CUENTA])), {""})),
    ISNUMBER(MATCH(BP[[#This Row],[CODIGO]], _xlpm.codigos_devolucion, 0))
)</f>
        <v>0</v>
      </c>
    </row>
    <row r="254" spans="1:9" x14ac:dyDescent="0.25">
      <c r="A254" s="607">
        <v>233535</v>
      </c>
      <c r="B254" s="387" t="s">
        <v>518</v>
      </c>
      <c r="C254" s="387" t="s">
        <v>811</v>
      </c>
      <c r="D254" s="387" t="s">
        <v>812</v>
      </c>
      <c r="E254" s="387">
        <v>0</v>
      </c>
      <c r="F254" s="387">
        <v>50000</v>
      </c>
      <c r="G254" s="387">
        <v>329945561</v>
      </c>
      <c r="H254" s="387" t="b" cm="1">
        <f t="array" aca="1" ref="H254" ca="1">EsNegrita(BP[[#This Row],[CODIGO]])</f>
        <v>0</v>
      </c>
      <c r="I254" s="387" t="b" cm="1">
        <f t="array" ref="I254">_xlfn.LET(
    _xlpm.codigos_devolucion, _xlfn.UNIQUE(_xlfn._xlws.FILTER(BP[CODIGO], ISNUMBER(SEARCH("devoluci", BP[NOMBRE CUENTA])), {""})),
    ISNUMBER(MATCH(BP[[#This Row],[CODIGO]], _xlpm.codigos_devolucion, 0))
)</f>
        <v>0</v>
      </c>
    </row>
    <row r="255" spans="1:9" x14ac:dyDescent="0.25">
      <c r="A255" s="607">
        <v>233535</v>
      </c>
      <c r="B255" s="387" t="s">
        <v>518</v>
      </c>
      <c r="C255" s="387" t="s">
        <v>813</v>
      </c>
      <c r="D255" s="387" t="s">
        <v>814</v>
      </c>
      <c r="E255" s="387">
        <v>0</v>
      </c>
      <c r="F255" s="387">
        <v>100000</v>
      </c>
      <c r="G255" s="387">
        <v>330045561</v>
      </c>
      <c r="H255" s="387" t="b" cm="1">
        <f t="array" aca="1" ref="H255" ca="1">EsNegrita(BP[[#This Row],[CODIGO]])</f>
        <v>0</v>
      </c>
      <c r="I255" s="387" t="b" cm="1">
        <f t="array" ref="I255">_xlfn.LET(
    _xlpm.codigos_devolucion, _xlfn.UNIQUE(_xlfn._xlws.FILTER(BP[CODIGO], ISNUMBER(SEARCH("devoluci", BP[NOMBRE CUENTA])), {""})),
    ISNUMBER(MATCH(BP[[#This Row],[CODIGO]], _xlpm.codigos_devolucion, 0))
)</f>
        <v>0</v>
      </c>
    </row>
    <row r="256" spans="1:9" x14ac:dyDescent="0.25">
      <c r="A256" s="607">
        <v>233535</v>
      </c>
      <c r="B256" s="387" t="s">
        <v>518</v>
      </c>
      <c r="C256" s="387" t="s">
        <v>815</v>
      </c>
      <c r="D256" s="387" t="s">
        <v>816</v>
      </c>
      <c r="E256" s="387">
        <v>0</v>
      </c>
      <c r="F256" s="387">
        <v>124200</v>
      </c>
      <c r="G256" s="387">
        <v>330169761</v>
      </c>
      <c r="H256" s="387" t="b" cm="1">
        <f t="array" aca="1" ref="H256" ca="1">EsNegrita(BP[[#This Row],[CODIGO]])</f>
        <v>0</v>
      </c>
      <c r="I256" s="387" t="b" cm="1">
        <f t="array" ref="I256">_xlfn.LET(
    _xlpm.codigos_devolucion, _xlfn.UNIQUE(_xlfn._xlws.FILTER(BP[CODIGO], ISNUMBER(SEARCH("devoluci", BP[NOMBRE CUENTA])), {""})),
    ISNUMBER(MATCH(BP[[#This Row],[CODIGO]], _xlpm.codigos_devolucion, 0))
)</f>
        <v>0</v>
      </c>
    </row>
    <row r="257" spans="1:9" x14ac:dyDescent="0.25">
      <c r="A257" s="607">
        <v>233535</v>
      </c>
      <c r="B257" s="387" t="s">
        <v>518</v>
      </c>
      <c r="C257" s="387" t="s">
        <v>804</v>
      </c>
      <c r="D257" s="387" t="s">
        <v>817</v>
      </c>
      <c r="E257" s="387">
        <v>0</v>
      </c>
      <c r="F257" s="387">
        <v>178600</v>
      </c>
      <c r="G257" s="387">
        <v>330348361</v>
      </c>
      <c r="H257" s="387" t="b" cm="1">
        <f t="array" aca="1" ref="H257" ca="1">EsNegrita(BP[[#This Row],[CODIGO]])</f>
        <v>0</v>
      </c>
      <c r="I257" s="387" t="b" cm="1">
        <f t="array" ref="I257">_xlfn.LET(
    _xlpm.codigos_devolucion, _xlfn.UNIQUE(_xlfn._xlws.FILTER(BP[CODIGO], ISNUMBER(SEARCH("devoluci", BP[NOMBRE CUENTA])), {""})),
    ISNUMBER(MATCH(BP[[#This Row],[CODIGO]], _xlpm.codigos_devolucion, 0))
)</f>
        <v>0</v>
      </c>
    </row>
    <row r="258" spans="1:9" x14ac:dyDescent="0.25">
      <c r="A258" s="607">
        <v>233535</v>
      </c>
      <c r="B258" s="387" t="s">
        <v>518</v>
      </c>
      <c r="C258" s="387" t="s">
        <v>804</v>
      </c>
      <c r="D258" s="387" t="s">
        <v>818</v>
      </c>
      <c r="E258" s="387">
        <v>0</v>
      </c>
      <c r="F258" s="387">
        <v>1175000</v>
      </c>
      <c r="G258" s="387">
        <v>331523361</v>
      </c>
      <c r="H258" s="387" t="b" cm="1">
        <f t="array" aca="1" ref="H258" ca="1">EsNegrita(BP[[#This Row],[CODIGO]])</f>
        <v>0</v>
      </c>
      <c r="I258" s="387" t="b" cm="1">
        <f t="array" ref="I258">_xlfn.LET(
    _xlpm.codigos_devolucion, _xlfn.UNIQUE(_xlfn._xlws.FILTER(BP[CODIGO], ISNUMBER(SEARCH("devoluci", BP[NOMBRE CUENTA])), {""})),
    ISNUMBER(MATCH(BP[[#This Row],[CODIGO]], _xlpm.codigos_devolucion, 0))
)</f>
        <v>0</v>
      </c>
    </row>
    <row r="259" spans="1:9" x14ac:dyDescent="0.25">
      <c r="A259" s="607">
        <v>233535</v>
      </c>
      <c r="B259" s="387" t="s">
        <v>518</v>
      </c>
      <c r="C259" s="387" t="s">
        <v>802</v>
      </c>
      <c r="D259" s="387" t="s">
        <v>819</v>
      </c>
      <c r="E259" s="387">
        <v>0</v>
      </c>
      <c r="F259" s="387">
        <v>20000</v>
      </c>
      <c r="G259" s="387">
        <v>331543361</v>
      </c>
      <c r="H259" s="387" t="b" cm="1">
        <f t="array" aca="1" ref="H259" ca="1">EsNegrita(BP[[#This Row],[CODIGO]])</f>
        <v>0</v>
      </c>
      <c r="I259" s="387" t="b" cm="1">
        <f t="array" ref="I259">_xlfn.LET(
    _xlpm.codigos_devolucion, _xlfn.UNIQUE(_xlfn._xlws.FILTER(BP[CODIGO], ISNUMBER(SEARCH("devoluci", BP[NOMBRE CUENTA])), {""})),
    ISNUMBER(MATCH(BP[[#This Row],[CODIGO]], _xlpm.codigos_devolucion, 0))
)</f>
        <v>0</v>
      </c>
    </row>
    <row r="260" spans="1:9" x14ac:dyDescent="0.25">
      <c r="A260" s="607">
        <v>233535</v>
      </c>
      <c r="B260" s="387" t="s">
        <v>518</v>
      </c>
      <c r="C260" s="387" t="s">
        <v>796</v>
      </c>
      <c r="D260" s="387" t="s">
        <v>820</v>
      </c>
      <c r="E260" s="387">
        <v>0</v>
      </c>
      <c r="F260" s="387">
        <v>747300</v>
      </c>
      <c r="G260" s="387">
        <v>332290661</v>
      </c>
      <c r="H260" s="387" t="b" cm="1">
        <f t="array" aca="1" ref="H260" ca="1">EsNegrita(BP[[#This Row],[CODIGO]])</f>
        <v>0</v>
      </c>
      <c r="I260" s="387" t="b" cm="1">
        <f t="array" ref="I260">_xlfn.LET(
    _xlpm.codigos_devolucion, _xlfn.UNIQUE(_xlfn._xlws.FILTER(BP[CODIGO], ISNUMBER(SEARCH("devoluci", BP[NOMBRE CUENTA])), {""})),
    ISNUMBER(MATCH(BP[[#This Row],[CODIGO]], _xlpm.codigos_devolucion, 0))
)</f>
        <v>0</v>
      </c>
    </row>
    <row r="261" spans="1:9" x14ac:dyDescent="0.25">
      <c r="A261" s="607">
        <v>233535</v>
      </c>
      <c r="B261" s="387" t="s">
        <v>518</v>
      </c>
      <c r="C261" s="387" t="s">
        <v>821</v>
      </c>
      <c r="D261" s="387" t="s">
        <v>822</v>
      </c>
      <c r="E261" s="387">
        <v>0</v>
      </c>
      <c r="F261" s="387">
        <v>125631</v>
      </c>
      <c r="G261" s="387">
        <v>332416292</v>
      </c>
      <c r="H261" s="387" t="b" cm="1">
        <f t="array" aca="1" ref="H261" ca="1">EsNegrita(BP[[#This Row],[CODIGO]])</f>
        <v>0</v>
      </c>
      <c r="I261" s="387" t="b" cm="1">
        <f t="array" ref="I261">_xlfn.LET(
    _xlpm.codigos_devolucion, _xlfn.UNIQUE(_xlfn._xlws.FILTER(BP[CODIGO], ISNUMBER(SEARCH("devoluci", BP[NOMBRE CUENTA])), {""})),
    ISNUMBER(MATCH(BP[[#This Row],[CODIGO]], _xlpm.codigos_devolucion, 0))
)</f>
        <v>0</v>
      </c>
    </row>
    <row r="262" spans="1:9" x14ac:dyDescent="0.25">
      <c r="A262" s="607">
        <v>233535</v>
      </c>
      <c r="B262" s="387" t="s">
        <v>518</v>
      </c>
      <c r="C262" s="387" t="s">
        <v>823</v>
      </c>
      <c r="D262" s="387" t="s">
        <v>824</v>
      </c>
      <c r="E262" s="387">
        <v>0</v>
      </c>
      <c r="F262" s="387">
        <v>28200</v>
      </c>
      <c r="G262" s="387">
        <v>332444492</v>
      </c>
      <c r="H262" s="387" t="b" cm="1">
        <f t="array" aca="1" ref="H262" ca="1">EsNegrita(BP[[#This Row],[CODIGO]])</f>
        <v>0</v>
      </c>
      <c r="I262" s="387" t="b" cm="1">
        <f t="array" ref="I262">_xlfn.LET(
    _xlpm.codigos_devolucion, _xlfn.UNIQUE(_xlfn._xlws.FILTER(BP[CODIGO], ISNUMBER(SEARCH("devoluci", BP[NOMBRE CUENTA])), {""})),
    ISNUMBER(MATCH(BP[[#This Row],[CODIGO]], _xlpm.codigos_devolucion, 0))
)</f>
        <v>0</v>
      </c>
    </row>
    <row r="263" spans="1:9" x14ac:dyDescent="0.25">
      <c r="A263" s="607">
        <v>233535</v>
      </c>
      <c r="B263" s="387" t="s">
        <v>518</v>
      </c>
      <c r="C263" s="387" t="s">
        <v>823</v>
      </c>
      <c r="D263" s="387" t="s">
        <v>824</v>
      </c>
      <c r="E263" s="387">
        <v>0</v>
      </c>
      <c r="F263" s="387">
        <v>56400</v>
      </c>
      <c r="G263" s="387">
        <v>332500892</v>
      </c>
      <c r="H263" s="387" t="b" cm="1">
        <f t="array" aca="1" ref="H263" ca="1">EsNegrita(BP[[#This Row],[CODIGO]])</f>
        <v>0</v>
      </c>
      <c r="I263" s="387" t="b" cm="1">
        <f t="array" ref="I263">_xlfn.LET(
    _xlpm.codigos_devolucion, _xlfn.UNIQUE(_xlfn._xlws.FILTER(BP[CODIGO], ISNUMBER(SEARCH("devoluci", BP[NOMBRE CUENTA])), {""})),
    ISNUMBER(MATCH(BP[[#This Row],[CODIGO]], _xlpm.codigos_devolucion, 0))
)</f>
        <v>0</v>
      </c>
    </row>
    <row r="264" spans="1:9" x14ac:dyDescent="0.25">
      <c r="A264" s="607">
        <v>233535</v>
      </c>
      <c r="B264" s="387" t="s">
        <v>518</v>
      </c>
      <c r="C264" s="387" t="s">
        <v>823</v>
      </c>
      <c r="D264" s="387" t="s">
        <v>824</v>
      </c>
      <c r="E264" s="387">
        <v>0</v>
      </c>
      <c r="F264" s="387">
        <v>112800</v>
      </c>
      <c r="G264" s="387">
        <v>332613692</v>
      </c>
      <c r="H264" s="387" t="b" cm="1">
        <f t="array" aca="1" ref="H264" ca="1">EsNegrita(BP[[#This Row],[CODIGO]])</f>
        <v>0</v>
      </c>
      <c r="I264" s="387" t="b" cm="1">
        <f t="array" ref="I264">_xlfn.LET(
    _xlpm.codigos_devolucion, _xlfn.UNIQUE(_xlfn._xlws.FILTER(BP[CODIGO], ISNUMBER(SEARCH("devoluci", BP[NOMBRE CUENTA])), {""})),
    ISNUMBER(MATCH(BP[[#This Row],[CODIGO]], _xlpm.codigos_devolucion, 0))
)</f>
        <v>0</v>
      </c>
    </row>
    <row r="265" spans="1:9" x14ac:dyDescent="0.25">
      <c r="A265" s="607">
        <v>233535</v>
      </c>
      <c r="B265" s="387" t="s">
        <v>518</v>
      </c>
      <c r="C265" s="387" t="s">
        <v>823</v>
      </c>
      <c r="D265" s="387" t="s">
        <v>824</v>
      </c>
      <c r="E265" s="387">
        <v>0</v>
      </c>
      <c r="F265" s="387">
        <v>150400</v>
      </c>
      <c r="G265" s="387">
        <v>332764092</v>
      </c>
      <c r="H265" s="387" t="b" cm="1">
        <f t="array" aca="1" ref="H265" ca="1">EsNegrita(BP[[#This Row],[CODIGO]])</f>
        <v>0</v>
      </c>
      <c r="I265" s="387" t="b" cm="1">
        <f t="array" ref="I265">_xlfn.LET(
    _xlpm.codigos_devolucion, _xlfn.UNIQUE(_xlfn._xlws.FILTER(BP[CODIGO], ISNUMBER(SEARCH("devoluci", BP[NOMBRE CUENTA])), {""})),
    ISNUMBER(MATCH(BP[[#This Row],[CODIGO]], _xlpm.codigos_devolucion, 0))
)</f>
        <v>0</v>
      </c>
    </row>
    <row r="266" spans="1:9" x14ac:dyDescent="0.25">
      <c r="A266" s="607">
        <v>233535</v>
      </c>
      <c r="B266" s="387" t="s">
        <v>518</v>
      </c>
      <c r="C266" s="387" t="s">
        <v>811</v>
      </c>
      <c r="D266" s="387" t="s">
        <v>825</v>
      </c>
      <c r="E266" s="387">
        <v>0</v>
      </c>
      <c r="F266" s="387">
        <v>40000</v>
      </c>
      <c r="G266" s="387">
        <v>332804092</v>
      </c>
      <c r="H266" s="387" t="b" cm="1">
        <f t="array" aca="1" ref="H266" ca="1">EsNegrita(BP[[#This Row],[CODIGO]])</f>
        <v>0</v>
      </c>
      <c r="I266" s="387" t="b" cm="1">
        <f t="array" ref="I266">_xlfn.LET(
    _xlpm.codigos_devolucion, _xlfn.UNIQUE(_xlfn._xlws.FILTER(BP[CODIGO], ISNUMBER(SEARCH("devoluci", BP[NOMBRE CUENTA])), {""})),
    ISNUMBER(MATCH(BP[[#This Row],[CODIGO]], _xlpm.codigos_devolucion, 0))
)</f>
        <v>0</v>
      </c>
    </row>
    <row r="267" spans="1:9" x14ac:dyDescent="0.25">
      <c r="A267" s="607">
        <v>233535</v>
      </c>
      <c r="B267" s="387" t="s">
        <v>518</v>
      </c>
      <c r="C267" s="387" t="s">
        <v>826</v>
      </c>
      <c r="D267" s="387" t="s">
        <v>827</v>
      </c>
      <c r="E267" s="387">
        <v>0</v>
      </c>
      <c r="F267" s="387">
        <v>2924973</v>
      </c>
      <c r="G267" s="387">
        <v>335729065</v>
      </c>
      <c r="H267" s="387" t="b" cm="1">
        <f t="array" aca="1" ref="H267" ca="1">EsNegrita(BP[[#This Row],[CODIGO]])</f>
        <v>0</v>
      </c>
      <c r="I267" s="387" t="b" cm="1">
        <f t="array" ref="I267">_xlfn.LET(
    _xlpm.codigos_devolucion, _xlfn.UNIQUE(_xlfn._xlws.FILTER(BP[CODIGO], ISNUMBER(SEARCH("devoluci", BP[NOMBRE CUENTA])), {""})),
    ISNUMBER(MATCH(BP[[#This Row],[CODIGO]], _xlpm.codigos_devolucion, 0))
)</f>
        <v>0</v>
      </c>
    </row>
    <row r="268" spans="1:9" x14ac:dyDescent="0.25">
      <c r="A268" s="607">
        <v>233535</v>
      </c>
      <c r="B268" s="387" t="s">
        <v>518</v>
      </c>
      <c r="C268" s="387" t="s">
        <v>828</v>
      </c>
      <c r="D268" s="387" t="s">
        <v>829</v>
      </c>
      <c r="E268" s="387">
        <v>0</v>
      </c>
      <c r="F268" s="387">
        <v>3003236</v>
      </c>
      <c r="G268" s="387">
        <v>338732301</v>
      </c>
      <c r="H268" s="387" t="b" cm="1">
        <f t="array" aca="1" ref="H268" ca="1">EsNegrita(BP[[#This Row],[CODIGO]])</f>
        <v>0</v>
      </c>
      <c r="I268" s="387" t="b" cm="1">
        <f t="array" ref="I268">_xlfn.LET(
    _xlpm.codigos_devolucion, _xlfn.UNIQUE(_xlfn._xlws.FILTER(BP[CODIGO], ISNUMBER(SEARCH("devoluci", BP[NOMBRE CUENTA])), {""})),
    ISNUMBER(MATCH(BP[[#This Row],[CODIGO]], _xlpm.codigos_devolucion, 0))
)</f>
        <v>0</v>
      </c>
    </row>
    <row r="269" spans="1:9" x14ac:dyDescent="0.25">
      <c r="A269" s="607">
        <v>233535</v>
      </c>
      <c r="B269" s="387" t="s">
        <v>518</v>
      </c>
      <c r="C269" s="387" t="s">
        <v>798</v>
      </c>
      <c r="D269" s="387" t="s">
        <v>830</v>
      </c>
      <c r="E269" s="387">
        <v>0</v>
      </c>
      <c r="F269" s="387">
        <v>1552500</v>
      </c>
      <c r="G269" s="387">
        <v>340284801</v>
      </c>
      <c r="H269" s="387" t="b" cm="1">
        <f t="array" aca="1" ref="H269" ca="1">EsNegrita(BP[[#This Row],[CODIGO]])</f>
        <v>0</v>
      </c>
      <c r="I269" s="387" t="b" cm="1">
        <f t="array" ref="I269">_xlfn.LET(
    _xlpm.codigos_devolucion, _xlfn.UNIQUE(_xlfn._xlws.FILTER(BP[CODIGO], ISNUMBER(SEARCH("devoluci", BP[NOMBRE CUENTA])), {""})),
    ISNUMBER(MATCH(BP[[#This Row],[CODIGO]], _xlpm.codigos_devolucion, 0))
)</f>
        <v>0</v>
      </c>
    </row>
    <row r="270" spans="1:9" x14ac:dyDescent="0.25">
      <c r="A270" s="607">
        <v>233535</v>
      </c>
      <c r="B270" s="387" t="s">
        <v>518</v>
      </c>
      <c r="C270" s="387" t="s">
        <v>831</v>
      </c>
      <c r="D270" s="387" t="s">
        <v>832</v>
      </c>
      <c r="E270" s="387">
        <v>0</v>
      </c>
      <c r="F270" s="387">
        <v>2350000</v>
      </c>
      <c r="G270" s="387">
        <v>342634801</v>
      </c>
      <c r="H270" s="387" t="b" cm="1">
        <f t="array" aca="1" ref="H270" ca="1">EsNegrita(BP[[#This Row],[CODIGO]])</f>
        <v>0</v>
      </c>
      <c r="I270" s="387" t="b" cm="1">
        <f t="array" ref="I270">_xlfn.LET(
    _xlpm.codigos_devolucion, _xlfn.UNIQUE(_xlfn._xlws.FILTER(BP[CODIGO], ISNUMBER(SEARCH("devoluci", BP[NOMBRE CUENTA])), {""})),
    ISNUMBER(MATCH(BP[[#This Row],[CODIGO]], _xlpm.codigos_devolucion, 0))
)</f>
        <v>0</v>
      </c>
    </row>
    <row r="271" spans="1:9" x14ac:dyDescent="0.25">
      <c r="A271" s="607">
        <v>233535</v>
      </c>
      <c r="B271" s="387" t="s">
        <v>518</v>
      </c>
      <c r="C271" s="387" t="s">
        <v>831</v>
      </c>
      <c r="D271" s="387" t="s">
        <v>833</v>
      </c>
      <c r="E271" s="387">
        <v>0</v>
      </c>
      <c r="F271" s="387">
        <v>2350000</v>
      </c>
      <c r="G271" s="387">
        <v>344984801</v>
      </c>
      <c r="H271" s="387" t="b" cm="1">
        <f t="array" aca="1" ref="H271" ca="1">EsNegrita(BP[[#This Row],[CODIGO]])</f>
        <v>0</v>
      </c>
      <c r="I271" s="387" t="b" cm="1">
        <f t="array" ref="I271">_xlfn.LET(
    _xlpm.codigos_devolucion, _xlfn.UNIQUE(_xlfn._xlws.FILTER(BP[CODIGO], ISNUMBER(SEARCH("devoluci", BP[NOMBRE CUENTA])), {""})),
    ISNUMBER(MATCH(BP[[#This Row],[CODIGO]], _xlpm.codigos_devolucion, 0))
)</f>
        <v>0</v>
      </c>
    </row>
    <row r="272" spans="1:9" x14ac:dyDescent="0.25">
      <c r="A272" s="607">
        <v>233535</v>
      </c>
      <c r="B272" s="387" t="s">
        <v>518</v>
      </c>
      <c r="C272" s="387" t="s">
        <v>834</v>
      </c>
      <c r="D272" s="387" t="s">
        <v>835</v>
      </c>
      <c r="E272" s="387">
        <v>0</v>
      </c>
      <c r="F272" s="387">
        <v>60000</v>
      </c>
      <c r="G272" s="387">
        <v>345044801</v>
      </c>
      <c r="H272" s="387" t="b" cm="1">
        <f t="array" aca="1" ref="H272" ca="1">EsNegrita(BP[[#This Row],[CODIGO]])</f>
        <v>0</v>
      </c>
      <c r="I272" s="387" t="b" cm="1">
        <f t="array" ref="I272">_xlfn.LET(
    _xlpm.codigos_devolucion, _xlfn.UNIQUE(_xlfn._xlws.FILTER(BP[CODIGO], ISNUMBER(SEARCH("devoluci", BP[NOMBRE CUENTA])), {""})),
    ISNUMBER(MATCH(BP[[#This Row],[CODIGO]], _xlpm.codigos_devolucion, 0))
)</f>
        <v>0</v>
      </c>
    </row>
    <row r="273" spans="1:9" x14ac:dyDescent="0.25">
      <c r="A273" s="607">
        <v>233535</v>
      </c>
      <c r="B273" s="387" t="s">
        <v>518</v>
      </c>
      <c r="C273" s="387" t="s">
        <v>802</v>
      </c>
      <c r="D273" s="387" t="s">
        <v>836</v>
      </c>
      <c r="E273" s="387">
        <v>0</v>
      </c>
      <c r="F273" s="387">
        <v>346860</v>
      </c>
      <c r="G273" s="387">
        <v>345391661</v>
      </c>
      <c r="H273" s="387" t="b" cm="1">
        <f t="array" aca="1" ref="H273" ca="1">EsNegrita(BP[[#This Row],[CODIGO]])</f>
        <v>0</v>
      </c>
      <c r="I273" s="387" t="b" cm="1">
        <f t="array" ref="I273">_xlfn.LET(
    _xlpm.codigos_devolucion, _xlfn.UNIQUE(_xlfn._xlws.FILTER(BP[CODIGO], ISNUMBER(SEARCH("devoluci", BP[NOMBRE CUENTA])), {""})),
    ISNUMBER(MATCH(BP[[#This Row],[CODIGO]], _xlpm.codigos_devolucion, 0))
)</f>
        <v>0</v>
      </c>
    </row>
    <row r="274" spans="1:9" x14ac:dyDescent="0.25">
      <c r="A274" s="607">
        <v>233535</v>
      </c>
      <c r="B274" s="387" t="s">
        <v>518</v>
      </c>
      <c r="C274" s="387" t="s">
        <v>811</v>
      </c>
      <c r="D274" s="387" t="s">
        <v>837</v>
      </c>
      <c r="E274" s="387">
        <v>0</v>
      </c>
      <c r="F274" s="387">
        <v>70000</v>
      </c>
      <c r="G274" s="387">
        <v>345461661</v>
      </c>
      <c r="H274" s="387" t="b" cm="1">
        <f t="array" aca="1" ref="H274" ca="1">EsNegrita(BP[[#This Row],[CODIGO]])</f>
        <v>0</v>
      </c>
      <c r="I274" s="387" t="b" cm="1">
        <f t="array" ref="I274">_xlfn.LET(
    _xlpm.codigos_devolucion, _xlfn.UNIQUE(_xlfn._xlws.FILTER(BP[CODIGO], ISNUMBER(SEARCH("devoluci", BP[NOMBRE CUENTA])), {""})),
    ISNUMBER(MATCH(BP[[#This Row],[CODIGO]], _xlpm.codigos_devolucion, 0))
)</f>
        <v>0</v>
      </c>
    </row>
    <row r="275" spans="1:9" x14ac:dyDescent="0.25">
      <c r="A275" s="607">
        <v>233535</v>
      </c>
      <c r="B275" s="387" t="s">
        <v>518</v>
      </c>
      <c r="C275" s="387" t="s">
        <v>838</v>
      </c>
      <c r="D275" s="387" t="s">
        <v>839</v>
      </c>
      <c r="E275" s="387">
        <v>0</v>
      </c>
      <c r="F275" s="387">
        <v>487600</v>
      </c>
      <c r="G275" s="387">
        <v>345949261</v>
      </c>
      <c r="H275" s="387" t="b" cm="1">
        <f t="array" aca="1" ref="H275" ca="1">EsNegrita(BP[[#This Row],[CODIGO]])</f>
        <v>0</v>
      </c>
      <c r="I275" s="387" t="b" cm="1">
        <f t="array" ref="I275">_xlfn.LET(
    _xlpm.codigos_devolucion, _xlfn.UNIQUE(_xlfn._xlws.FILTER(BP[CODIGO], ISNUMBER(SEARCH("devoluci", BP[NOMBRE CUENTA])), {""})),
    ISNUMBER(MATCH(BP[[#This Row],[CODIGO]], _xlpm.codigos_devolucion, 0))
)</f>
        <v>0</v>
      </c>
    </row>
    <row r="276" spans="1:9" x14ac:dyDescent="0.25">
      <c r="A276" s="607">
        <v>233535</v>
      </c>
      <c r="B276" s="387" t="s">
        <v>518</v>
      </c>
      <c r="C276" s="387" t="s">
        <v>840</v>
      </c>
      <c r="D276" s="387" t="s">
        <v>841</v>
      </c>
      <c r="E276" s="387">
        <v>0</v>
      </c>
      <c r="F276" s="387">
        <v>239700</v>
      </c>
      <c r="G276" s="387">
        <v>346188961</v>
      </c>
      <c r="H276" s="387" t="b" cm="1">
        <f t="array" aca="1" ref="H276" ca="1">EsNegrita(BP[[#This Row],[CODIGO]])</f>
        <v>0</v>
      </c>
      <c r="I276" s="387" t="b" cm="1">
        <f t="array" ref="I276">_xlfn.LET(
    _xlpm.codigos_devolucion, _xlfn.UNIQUE(_xlfn._xlws.FILTER(BP[CODIGO], ISNUMBER(SEARCH("devoluci", BP[NOMBRE CUENTA])), {""})),
    ISNUMBER(MATCH(BP[[#This Row],[CODIGO]], _xlpm.codigos_devolucion, 0))
)</f>
        <v>0</v>
      </c>
    </row>
    <row r="277" spans="1:9" x14ac:dyDescent="0.25">
      <c r="A277" s="607">
        <v>233535</v>
      </c>
      <c r="B277" s="387" t="s">
        <v>518</v>
      </c>
      <c r="C277" s="387" t="s">
        <v>796</v>
      </c>
      <c r="D277" s="387" t="s">
        <v>842</v>
      </c>
      <c r="E277" s="387">
        <v>0</v>
      </c>
      <c r="F277" s="387">
        <v>441800</v>
      </c>
      <c r="G277" s="387">
        <v>346630761</v>
      </c>
      <c r="H277" s="387" t="b" cm="1">
        <f t="array" aca="1" ref="H277" ca="1">EsNegrita(BP[[#This Row],[CODIGO]])</f>
        <v>0</v>
      </c>
      <c r="I277" s="387" t="b" cm="1">
        <f t="array" ref="I277">_xlfn.LET(
    _xlpm.codigos_devolucion, _xlfn.UNIQUE(_xlfn._xlws.FILTER(BP[CODIGO], ISNUMBER(SEARCH("devoluci", BP[NOMBRE CUENTA])), {""})),
    ISNUMBER(MATCH(BP[[#This Row],[CODIGO]], _xlpm.codigos_devolucion, 0))
)</f>
        <v>0</v>
      </c>
    </row>
    <row r="278" spans="1:9" x14ac:dyDescent="0.25">
      <c r="A278" s="607">
        <v>233535</v>
      </c>
      <c r="B278" s="387" t="s">
        <v>518</v>
      </c>
      <c r="C278" s="387" t="s">
        <v>843</v>
      </c>
      <c r="D278" s="387" t="s">
        <v>844</v>
      </c>
      <c r="E278" s="387">
        <v>0</v>
      </c>
      <c r="F278" s="387">
        <v>270492</v>
      </c>
      <c r="G278" s="387">
        <v>346901253</v>
      </c>
      <c r="H278" s="387" t="b" cm="1">
        <f t="array" aca="1" ref="H278" ca="1">EsNegrita(BP[[#This Row],[CODIGO]])</f>
        <v>0</v>
      </c>
      <c r="I278" s="387" t="b" cm="1">
        <f t="array" ref="I278">_xlfn.LET(
    _xlpm.codigos_devolucion, _xlfn.UNIQUE(_xlfn._xlws.FILTER(BP[CODIGO], ISNUMBER(SEARCH("devoluci", BP[NOMBRE CUENTA])), {""})),
    ISNUMBER(MATCH(BP[[#This Row],[CODIGO]], _xlpm.codigos_devolucion, 0))
)</f>
        <v>0</v>
      </c>
    </row>
    <row r="279" spans="1:9" x14ac:dyDescent="0.25">
      <c r="A279" s="607">
        <v>233535</v>
      </c>
      <c r="B279" s="387" t="s">
        <v>518</v>
      </c>
      <c r="C279" s="387" t="s">
        <v>843</v>
      </c>
      <c r="D279" s="387" t="s">
        <v>845</v>
      </c>
      <c r="E279" s="387">
        <v>0</v>
      </c>
      <c r="F279" s="387">
        <v>270492</v>
      </c>
      <c r="G279" s="387">
        <v>347171745</v>
      </c>
      <c r="H279" s="387" t="b" cm="1">
        <f t="array" aca="1" ref="H279" ca="1">EsNegrita(BP[[#This Row],[CODIGO]])</f>
        <v>0</v>
      </c>
      <c r="I279" s="387" t="b" cm="1">
        <f t="array" ref="I279">_xlfn.LET(
    _xlpm.codigos_devolucion, _xlfn.UNIQUE(_xlfn._xlws.FILTER(BP[CODIGO], ISNUMBER(SEARCH("devoluci", BP[NOMBRE CUENTA])), {""})),
    ISNUMBER(MATCH(BP[[#This Row],[CODIGO]], _xlpm.codigos_devolucion, 0))
)</f>
        <v>0</v>
      </c>
    </row>
    <row r="280" spans="1:9" x14ac:dyDescent="0.25">
      <c r="A280" s="607">
        <v>233535</v>
      </c>
      <c r="B280" s="387" t="s">
        <v>518</v>
      </c>
      <c r="C280" s="387" t="s">
        <v>843</v>
      </c>
      <c r="D280" s="387" t="s">
        <v>846</v>
      </c>
      <c r="E280" s="387">
        <v>0</v>
      </c>
      <c r="F280" s="387">
        <v>270492</v>
      </c>
      <c r="G280" s="387">
        <v>347442237</v>
      </c>
      <c r="H280" s="387" t="b" cm="1">
        <f t="array" aca="1" ref="H280" ca="1">EsNegrita(BP[[#This Row],[CODIGO]])</f>
        <v>0</v>
      </c>
      <c r="I280" s="387" t="b" cm="1">
        <f t="array" ref="I280">_xlfn.LET(
    _xlpm.codigos_devolucion, _xlfn.UNIQUE(_xlfn._xlws.FILTER(BP[CODIGO], ISNUMBER(SEARCH("devoluci", BP[NOMBRE CUENTA])), {""})),
    ISNUMBER(MATCH(BP[[#This Row],[CODIGO]], _xlpm.codigos_devolucion, 0))
)</f>
        <v>0</v>
      </c>
    </row>
    <row r="281" spans="1:9" x14ac:dyDescent="0.25">
      <c r="A281" s="607">
        <v>233535</v>
      </c>
      <c r="B281" s="387" t="s">
        <v>518</v>
      </c>
      <c r="C281" s="387" t="s">
        <v>828</v>
      </c>
      <c r="D281" s="387" t="s">
        <v>847</v>
      </c>
      <c r="E281" s="387">
        <v>0</v>
      </c>
      <c r="F281" s="387">
        <v>206800</v>
      </c>
      <c r="G281" s="387">
        <v>347649037</v>
      </c>
      <c r="H281" s="387" t="b" cm="1">
        <f t="array" aca="1" ref="H281" ca="1">EsNegrita(BP[[#This Row],[CODIGO]])</f>
        <v>0</v>
      </c>
      <c r="I281" s="387" t="b" cm="1">
        <f t="array" ref="I281">_xlfn.LET(
    _xlpm.codigos_devolucion, _xlfn.UNIQUE(_xlfn._xlws.FILTER(BP[CODIGO], ISNUMBER(SEARCH("devoluci", BP[NOMBRE CUENTA])), {""})),
    ISNUMBER(MATCH(BP[[#This Row],[CODIGO]], _xlpm.codigos_devolucion, 0))
)</f>
        <v>0</v>
      </c>
    </row>
    <row r="282" spans="1:9" x14ac:dyDescent="0.25">
      <c r="A282" s="607">
        <v>233535</v>
      </c>
      <c r="B282" s="387" t="s">
        <v>518</v>
      </c>
      <c r="C282" s="387" t="s">
        <v>804</v>
      </c>
      <c r="D282" s="387" t="s">
        <v>848</v>
      </c>
      <c r="E282" s="387">
        <v>0</v>
      </c>
      <c r="F282" s="387">
        <v>60000</v>
      </c>
      <c r="G282" s="387">
        <v>347709037</v>
      </c>
      <c r="H282" s="387" t="b" cm="1">
        <f t="array" aca="1" ref="H282" ca="1">EsNegrita(BP[[#This Row],[CODIGO]])</f>
        <v>0</v>
      </c>
      <c r="I282" s="387" t="b" cm="1">
        <f t="array" ref="I282">_xlfn.LET(
    _xlpm.codigos_devolucion, _xlfn.UNIQUE(_xlfn._xlws.FILTER(BP[CODIGO], ISNUMBER(SEARCH("devoluci", BP[NOMBRE CUENTA])), {""})),
    ISNUMBER(MATCH(BP[[#This Row],[CODIGO]], _xlpm.codigos_devolucion, 0))
)</f>
        <v>0</v>
      </c>
    </row>
    <row r="283" spans="1:9" x14ac:dyDescent="0.25">
      <c r="A283" s="607">
        <v>233535</v>
      </c>
      <c r="B283" s="387" t="s">
        <v>518</v>
      </c>
      <c r="C283" s="387" t="s">
        <v>849</v>
      </c>
      <c r="D283" s="387" t="s">
        <v>850</v>
      </c>
      <c r="E283" s="387">
        <v>0</v>
      </c>
      <c r="F283" s="387">
        <v>440163</v>
      </c>
      <c r="G283" s="387">
        <v>348149200</v>
      </c>
      <c r="H283" s="387" t="b" cm="1">
        <f t="array" aca="1" ref="H283" ca="1">EsNegrita(BP[[#This Row],[CODIGO]])</f>
        <v>0</v>
      </c>
      <c r="I283" s="387" t="b" cm="1">
        <f t="array" ref="I283">_xlfn.LET(
    _xlpm.codigos_devolucion, _xlfn.UNIQUE(_xlfn._xlws.FILTER(BP[CODIGO], ISNUMBER(SEARCH("devoluci", BP[NOMBRE CUENTA])), {""})),
    ISNUMBER(MATCH(BP[[#This Row],[CODIGO]], _xlpm.codigos_devolucion, 0))
)</f>
        <v>0</v>
      </c>
    </row>
    <row r="284" spans="1:9" x14ac:dyDescent="0.25">
      <c r="A284" s="607">
        <v>233535</v>
      </c>
      <c r="B284" s="387" t="s">
        <v>518</v>
      </c>
      <c r="C284" s="387" t="s">
        <v>800</v>
      </c>
      <c r="D284" s="387" t="s">
        <v>851</v>
      </c>
      <c r="E284" s="387">
        <v>0</v>
      </c>
      <c r="F284" s="387">
        <v>564000</v>
      </c>
      <c r="G284" s="387">
        <v>348713200</v>
      </c>
      <c r="H284" s="387" t="b" cm="1">
        <f t="array" aca="1" ref="H284" ca="1">EsNegrita(BP[[#This Row],[CODIGO]])</f>
        <v>0</v>
      </c>
      <c r="I284" s="387" t="b" cm="1">
        <f t="array" ref="I284">_xlfn.LET(
    _xlpm.codigos_devolucion, _xlfn.UNIQUE(_xlfn._xlws.FILTER(BP[CODIGO], ISNUMBER(SEARCH("devoluci", BP[NOMBRE CUENTA])), {""})),
    ISNUMBER(MATCH(BP[[#This Row],[CODIGO]], _xlpm.codigos_devolucion, 0))
)</f>
        <v>0</v>
      </c>
    </row>
    <row r="285" spans="1:9" x14ac:dyDescent="0.25">
      <c r="A285" s="607">
        <v>233535</v>
      </c>
      <c r="B285" s="387" t="s">
        <v>518</v>
      </c>
      <c r="C285" s="387" t="s">
        <v>852</v>
      </c>
      <c r="D285" s="387" t="s">
        <v>853</v>
      </c>
      <c r="E285" s="387">
        <v>0</v>
      </c>
      <c r="F285" s="387">
        <v>188000</v>
      </c>
      <c r="G285" s="387">
        <v>348901200</v>
      </c>
      <c r="H285" s="387" t="b" cm="1">
        <f t="array" aca="1" ref="H285" ca="1">EsNegrita(BP[[#This Row],[CODIGO]])</f>
        <v>0</v>
      </c>
      <c r="I285" s="387" t="b" cm="1">
        <f t="array" ref="I285">_xlfn.LET(
    _xlpm.codigos_devolucion, _xlfn.UNIQUE(_xlfn._xlws.FILTER(BP[CODIGO], ISNUMBER(SEARCH("devoluci", BP[NOMBRE CUENTA])), {""})),
    ISNUMBER(MATCH(BP[[#This Row],[CODIGO]], _xlpm.codigos_devolucion, 0))
)</f>
        <v>0</v>
      </c>
    </row>
    <row r="286" spans="1:9" x14ac:dyDescent="0.25">
      <c r="A286" s="607">
        <v>233535</v>
      </c>
      <c r="B286" s="387" t="s">
        <v>518</v>
      </c>
      <c r="C286" s="387" t="s">
        <v>854</v>
      </c>
      <c r="D286" s="387" t="s">
        <v>855</v>
      </c>
      <c r="E286" s="387">
        <v>0</v>
      </c>
      <c r="F286" s="387">
        <v>329000</v>
      </c>
      <c r="G286" s="387">
        <v>349230200</v>
      </c>
      <c r="H286" s="387" t="b" cm="1">
        <f t="array" aca="1" ref="H286" ca="1">EsNegrita(BP[[#This Row],[CODIGO]])</f>
        <v>0</v>
      </c>
      <c r="I286" s="387" t="b" cm="1">
        <f t="array" ref="I286">_xlfn.LET(
    _xlpm.codigos_devolucion, _xlfn.UNIQUE(_xlfn._xlws.FILTER(BP[CODIGO], ISNUMBER(SEARCH("devoluci", BP[NOMBRE CUENTA])), {""})),
    ISNUMBER(MATCH(BP[[#This Row],[CODIGO]], _xlpm.codigos_devolucion, 0))
)</f>
        <v>0</v>
      </c>
    </row>
    <row r="287" spans="1:9" x14ac:dyDescent="0.25">
      <c r="A287" s="607">
        <v>233535</v>
      </c>
      <c r="B287" s="387" t="s">
        <v>518</v>
      </c>
      <c r="C287" s="387" t="s">
        <v>856</v>
      </c>
      <c r="D287" s="387" t="s">
        <v>857</v>
      </c>
      <c r="E287" s="387">
        <v>0</v>
      </c>
      <c r="F287" s="387">
        <v>4230000</v>
      </c>
      <c r="G287" s="387">
        <v>353460200</v>
      </c>
      <c r="H287" s="387" t="b" cm="1">
        <f t="array" aca="1" ref="H287" ca="1">EsNegrita(BP[[#This Row],[CODIGO]])</f>
        <v>0</v>
      </c>
      <c r="I287" s="387" t="b" cm="1">
        <f t="array" ref="I287">_xlfn.LET(
    _xlpm.codigos_devolucion, _xlfn.UNIQUE(_xlfn._xlws.FILTER(BP[CODIGO], ISNUMBER(SEARCH("devoluci", BP[NOMBRE CUENTA])), {""})),
    ISNUMBER(MATCH(BP[[#This Row],[CODIGO]], _xlpm.codigos_devolucion, 0))
)</f>
        <v>0</v>
      </c>
    </row>
    <row r="288" spans="1:9" x14ac:dyDescent="0.25">
      <c r="A288" s="607">
        <v>233535</v>
      </c>
      <c r="B288" s="387" t="s">
        <v>518</v>
      </c>
      <c r="C288" s="387" t="s">
        <v>858</v>
      </c>
      <c r="D288" s="387" t="s">
        <v>859</v>
      </c>
      <c r="E288" s="387">
        <v>0</v>
      </c>
      <c r="F288" s="387">
        <v>864800</v>
      </c>
      <c r="G288" s="387">
        <v>354325000</v>
      </c>
      <c r="H288" s="387" t="b" cm="1">
        <f t="array" aca="1" ref="H288" ca="1">EsNegrita(BP[[#This Row],[CODIGO]])</f>
        <v>0</v>
      </c>
      <c r="I288" s="387" t="b" cm="1">
        <f t="array" ref="I288">_xlfn.LET(
    _xlpm.codigos_devolucion, _xlfn.UNIQUE(_xlfn._xlws.FILTER(BP[CODIGO], ISNUMBER(SEARCH("devoluci", BP[NOMBRE CUENTA])), {""})),
    ISNUMBER(MATCH(BP[[#This Row],[CODIGO]], _xlpm.codigos_devolucion, 0))
)</f>
        <v>0</v>
      </c>
    </row>
    <row r="289" spans="1:9" x14ac:dyDescent="0.25">
      <c r="A289" s="607">
        <v>233535</v>
      </c>
      <c r="B289" s="387" t="s">
        <v>518</v>
      </c>
      <c r="C289" s="387" t="s">
        <v>849</v>
      </c>
      <c r="D289" s="387" t="s">
        <v>860</v>
      </c>
      <c r="E289" s="387">
        <v>0</v>
      </c>
      <c r="F289" s="387">
        <v>440163</v>
      </c>
      <c r="G289" s="387">
        <v>354765163</v>
      </c>
      <c r="H289" s="387" t="b" cm="1">
        <f t="array" aca="1" ref="H289" ca="1">EsNegrita(BP[[#This Row],[CODIGO]])</f>
        <v>0</v>
      </c>
      <c r="I289" s="387" t="b" cm="1">
        <f t="array" ref="I289">_xlfn.LET(
    _xlpm.codigos_devolucion, _xlfn.UNIQUE(_xlfn._xlws.FILTER(BP[CODIGO], ISNUMBER(SEARCH("devoluci", BP[NOMBRE CUENTA])), {""})),
    ISNUMBER(MATCH(BP[[#This Row],[CODIGO]], _xlpm.codigos_devolucion, 0))
)</f>
        <v>0</v>
      </c>
    </row>
    <row r="290" spans="1:9" x14ac:dyDescent="0.25">
      <c r="A290" s="607">
        <v>233535</v>
      </c>
      <c r="B290" s="387" t="s">
        <v>518</v>
      </c>
      <c r="C290" s="387" t="s">
        <v>856</v>
      </c>
      <c r="D290" s="387" t="s">
        <v>861</v>
      </c>
      <c r="E290" s="387">
        <v>0</v>
      </c>
      <c r="F290" s="387">
        <v>100000</v>
      </c>
      <c r="G290" s="387">
        <v>354865163</v>
      </c>
      <c r="H290" s="387" t="b" cm="1">
        <f t="array" aca="1" ref="H290" ca="1">EsNegrita(BP[[#This Row],[CODIGO]])</f>
        <v>0</v>
      </c>
      <c r="I290" s="387" t="b" cm="1">
        <f t="array" ref="I290">_xlfn.LET(
    _xlpm.codigos_devolucion, _xlfn.UNIQUE(_xlfn._xlws.FILTER(BP[CODIGO], ISNUMBER(SEARCH("devoluci", BP[NOMBRE CUENTA])), {""})),
    ISNUMBER(MATCH(BP[[#This Row],[CODIGO]], _xlpm.codigos_devolucion, 0))
)</f>
        <v>0</v>
      </c>
    </row>
    <row r="291" spans="1:9" x14ac:dyDescent="0.25">
      <c r="A291" s="607">
        <v>233535</v>
      </c>
      <c r="B291" s="387" t="s">
        <v>518</v>
      </c>
      <c r="C291" s="387" t="s">
        <v>862</v>
      </c>
      <c r="D291" s="387" t="s">
        <v>863</v>
      </c>
      <c r="E291" s="387">
        <v>0</v>
      </c>
      <c r="F291" s="387">
        <v>188000</v>
      </c>
      <c r="G291" s="387">
        <v>355053163</v>
      </c>
      <c r="H291" s="387" t="b" cm="1">
        <f t="array" aca="1" ref="H291" ca="1">EsNegrita(BP[[#This Row],[CODIGO]])</f>
        <v>0</v>
      </c>
      <c r="I291" s="387" t="b" cm="1">
        <f t="array" ref="I291">_xlfn.LET(
    _xlpm.codigos_devolucion, _xlfn.UNIQUE(_xlfn._xlws.FILTER(BP[CODIGO], ISNUMBER(SEARCH("devoluci", BP[NOMBRE CUENTA])), {""})),
    ISNUMBER(MATCH(BP[[#This Row],[CODIGO]], _xlpm.codigos_devolucion, 0))
)</f>
        <v>0</v>
      </c>
    </row>
    <row r="292" spans="1:9" x14ac:dyDescent="0.25">
      <c r="A292" s="607">
        <v>233535</v>
      </c>
      <c r="B292" s="387" t="s">
        <v>518</v>
      </c>
      <c r="C292" s="387" t="s">
        <v>858</v>
      </c>
      <c r="D292" s="387" t="s">
        <v>864</v>
      </c>
      <c r="E292" s="387">
        <v>0</v>
      </c>
      <c r="F292" s="387">
        <v>780200</v>
      </c>
      <c r="G292" s="387">
        <v>355833363</v>
      </c>
      <c r="H292" s="387" t="b" cm="1">
        <f t="array" aca="1" ref="H292" ca="1">EsNegrita(BP[[#This Row],[CODIGO]])</f>
        <v>0</v>
      </c>
      <c r="I292" s="387" t="b" cm="1">
        <f t="array" ref="I292">_xlfn.LET(
    _xlpm.codigos_devolucion, _xlfn.UNIQUE(_xlfn._xlws.FILTER(BP[CODIGO], ISNUMBER(SEARCH("devoluci", BP[NOMBRE CUENTA])), {""})),
    ISNUMBER(MATCH(BP[[#This Row],[CODIGO]], _xlpm.codigos_devolucion, 0))
)</f>
        <v>0</v>
      </c>
    </row>
    <row r="293" spans="1:9" x14ac:dyDescent="0.25">
      <c r="A293" s="607">
        <v>233535</v>
      </c>
      <c r="B293" s="387" t="s">
        <v>518</v>
      </c>
      <c r="C293" s="387" t="s">
        <v>865</v>
      </c>
      <c r="D293" s="387" t="s">
        <v>866</v>
      </c>
      <c r="E293" s="387">
        <v>0</v>
      </c>
      <c r="F293" s="387">
        <v>74800</v>
      </c>
      <c r="G293" s="387">
        <v>355908163</v>
      </c>
      <c r="H293" s="387" t="b" cm="1">
        <f t="array" aca="1" ref="H293" ca="1">EsNegrita(BP[[#This Row],[CODIGO]])</f>
        <v>0</v>
      </c>
      <c r="I293" s="387" t="b" cm="1">
        <f t="array" ref="I293">_xlfn.LET(
    _xlpm.codigos_devolucion, _xlfn.UNIQUE(_xlfn._xlws.FILTER(BP[CODIGO], ISNUMBER(SEARCH("devoluci", BP[NOMBRE CUENTA])), {""})),
    ISNUMBER(MATCH(BP[[#This Row],[CODIGO]], _xlpm.codigos_devolucion, 0))
)</f>
        <v>0</v>
      </c>
    </row>
    <row r="294" spans="1:9" x14ac:dyDescent="0.25">
      <c r="A294" s="607">
        <v>233535</v>
      </c>
      <c r="B294" s="387" t="s">
        <v>518</v>
      </c>
      <c r="C294" s="387" t="s">
        <v>796</v>
      </c>
      <c r="D294" s="387" t="s">
        <v>867</v>
      </c>
      <c r="E294" s="387">
        <v>0</v>
      </c>
      <c r="F294" s="387">
        <v>564000</v>
      </c>
      <c r="G294" s="387">
        <v>356472163</v>
      </c>
      <c r="H294" s="387" t="b" cm="1">
        <f t="array" aca="1" ref="H294" ca="1">EsNegrita(BP[[#This Row],[CODIGO]])</f>
        <v>0</v>
      </c>
      <c r="I294" s="387" t="b" cm="1">
        <f t="array" ref="I294">_xlfn.LET(
    _xlpm.codigos_devolucion, _xlfn.UNIQUE(_xlfn._xlws.FILTER(BP[CODIGO], ISNUMBER(SEARCH("devoluci", BP[NOMBRE CUENTA])), {""})),
    ISNUMBER(MATCH(BP[[#This Row],[CODIGO]], _xlpm.codigos_devolucion, 0))
)</f>
        <v>0</v>
      </c>
    </row>
    <row r="295" spans="1:9" x14ac:dyDescent="0.25">
      <c r="A295" s="607">
        <v>233535</v>
      </c>
      <c r="B295" s="387" t="s">
        <v>518</v>
      </c>
      <c r="C295" s="387" t="s">
        <v>804</v>
      </c>
      <c r="D295" s="387" t="s">
        <v>868</v>
      </c>
      <c r="E295" s="387">
        <v>0</v>
      </c>
      <c r="F295" s="387">
        <v>235000</v>
      </c>
      <c r="G295" s="387">
        <v>356707163</v>
      </c>
      <c r="H295" s="387" t="b" cm="1">
        <f t="array" aca="1" ref="H295" ca="1">EsNegrita(BP[[#This Row],[CODIGO]])</f>
        <v>0</v>
      </c>
      <c r="I295" s="387" t="b" cm="1">
        <f t="array" ref="I295">_xlfn.LET(
    _xlpm.codigos_devolucion, _xlfn.UNIQUE(_xlfn._xlws.FILTER(BP[CODIGO], ISNUMBER(SEARCH("devoluci", BP[NOMBRE CUENTA])), {""})),
    ISNUMBER(MATCH(BP[[#This Row],[CODIGO]], _xlpm.codigos_devolucion, 0))
)</f>
        <v>0</v>
      </c>
    </row>
    <row r="296" spans="1:9" x14ac:dyDescent="0.25">
      <c r="A296" s="607">
        <v>233535</v>
      </c>
      <c r="B296" s="387" t="s">
        <v>518</v>
      </c>
      <c r="C296" s="387" t="s">
        <v>865</v>
      </c>
      <c r="D296" s="387" t="s">
        <v>869</v>
      </c>
      <c r="E296" s="387">
        <v>0</v>
      </c>
      <c r="F296" s="387">
        <v>105449</v>
      </c>
      <c r="G296" s="387">
        <v>356812612</v>
      </c>
      <c r="H296" s="387" t="b" cm="1">
        <f t="array" aca="1" ref="H296" ca="1">EsNegrita(BP[[#This Row],[CODIGO]])</f>
        <v>0</v>
      </c>
      <c r="I296" s="387" t="b" cm="1">
        <f t="array" ref="I296">_xlfn.LET(
    _xlpm.codigos_devolucion, _xlfn.UNIQUE(_xlfn._xlws.FILTER(BP[CODIGO], ISNUMBER(SEARCH("devoluci", BP[NOMBRE CUENTA])), {""})),
    ISNUMBER(MATCH(BP[[#This Row],[CODIGO]], _xlpm.codigos_devolucion, 0))
)</f>
        <v>0</v>
      </c>
    </row>
    <row r="297" spans="1:9" x14ac:dyDescent="0.25">
      <c r="A297" s="607">
        <v>233535</v>
      </c>
      <c r="B297" s="387" t="s">
        <v>518</v>
      </c>
      <c r="C297" s="387" t="s">
        <v>870</v>
      </c>
      <c r="D297" s="387" t="s">
        <v>871</v>
      </c>
      <c r="E297" s="387">
        <v>0</v>
      </c>
      <c r="F297" s="387">
        <v>470000</v>
      </c>
      <c r="G297" s="387">
        <v>357282612</v>
      </c>
      <c r="H297" s="387" t="b" cm="1">
        <f t="array" aca="1" ref="H297" ca="1">EsNegrita(BP[[#This Row],[CODIGO]])</f>
        <v>0</v>
      </c>
      <c r="I297" s="387" t="b" cm="1">
        <f t="array" ref="I297">_xlfn.LET(
    _xlpm.codigos_devolucion, _xlfn.UNIQUE(_xlfn._xlws.FILTER(BP[CODIGO], ISNUMBER(SEARCH("devoluci", BP[NOMBRE CUENTA])), {""})),
    ISNUMBER(MATCH(BP[[#This Row],[CODIGO]], _xlpm.codigos_devolucion, 0))
)</f>
        <v>0</v>
      </c>
    </row>
    <row r="298" spans="1:9" x14ac:dyDescent="0.25">
      <c r="A298" s="607">
        <v>233535</v>
      </c>
      <c r="B298" s="387" t="s">
        <v>518</v>
      </c>
      <c r="C298" s="387" t="s">
        <v>870</v>
      </c>
      <c r="D298" s="387" t="s">
        <v>872</v>
      </c>
      <c r="E298" s="387">
        <v>0</v>
      </c>
      <c r="F298" s="387">
        <v>1800000</v>
      </c>
      <c r="G298" s="387">
        <v>359082612</v>
      </c>
      <c r="H298" s="387" t="b" cm="1">
        <f t="array" aca="1" ref="H298" ca="1">EsNegrita(BP[[#This Row],[CODIGO]])</f>
        <v>0</v>
      </c>
      <c r="I298" s="387" t="b" cm="1">
        <f t="array" ref="I298">_xlfn.LET(
    _xlpm.codigos_devolucion, _xlfn.UNIQUE(_xlfn._xlws.FILTER(BP[CODIGO], ISNUMBER(SEARCH("devoluci", BP[NOMBRE CUENTA])), {""})),
    ISNUMBER(MATCH(BP[[#This Row],[CODIGO]], _xlpm.codigos_devolucion, 0))
)</f>
        <v>0</v>
      </c>
    </row>
    <row r="299" spans="1:9" x14ac:dyDescent="0.25">
      <c r="A299" s="607">
        <v>233535</v>
      </c>
      <c r="B299" s="387" t="s">
        <v>518</v>
      </c>
      <c r="C299" s="387" t="s">
        <v>870</v>
      </c>
      <c r="D299" s="387" t="s">
        <v>873</v>
      </c>
      <c r="E299" s="387">
        <v>0</v>
      </c>
      <c r="F299" s="387">
        <v>4230000</v>
      </c>
      <c r="G299" s="387">
        <v>363312612</v>
      </c>
      <c r="H299" s="387" t="b" cm="1">
        <f t="array" aca="1" ref="H299" ca="1">EsNegrita(BP[[#This Row],[CODIGO]])</f>
        <v>0</v>
      </c>
      <c r="I299" s="387" t="b" cm="1">
        <f t="array" ref="I299">_xlfn.LET(
    _xlpm.codigos_devolucion, _xlfn.UNIQUE(_xlfn._xlws.FILTER(BP[CODIGO], ISNUMBER(SEARCH("devoluci", BP[NOMBRE CUENTA])), {""})),
    ISNUMBER(MATCH(BP[[#This Row],[CODIGO]], _xlpm.codigos_devolucion, 0))
)</f>
        <v>0</v>
      </c>
    </row>
    <row r="300" spans="1:9" x14ac:dyDescent="0.25">
      <c r="A300" s="607">
        <v>233535</v>
      </c>
      <c r="B300" s="387" t="s">
        <v>518</v>
      </c>
      <c r="C300" s="387" t="s">
        <v>870</v>
      </c>
      <c r="D300" s="387" t="s">
        <v>874</v>
      </c>
      <c r="E300" s="387">
        <v>0</v>
      </c>
      <c r="F300" s="387">
        <v>329000</v>
      </c>
      <c r="G300" s="387">
        <v>363641612</v>
      </c>
      <c r="H300" s="387" t="b" cm="1">
        <f t="array" aca="1" ref="H300" ca="1">EsNegrita(BP[[#This Row],[CODIGO]])</f>
        <v>0</v>
      </c>
      <c r="I300" s="387" t="b" cm="1">
        <f t="array" ref="I300">_xlfn.LET(
    _xlpm.codigos_devolucion, _xlfn.UNIQUE(_xlfn._xlws.FILTER(BP[CODIGO], ISNUMBER(SEARCH("devoluci", BP[NOMBRE CUENTA])), {""})),
    ISNUMBER(MATCH(BP[[#This Row],[CODIGO]], _xlpm.codigos_devolucion, 0))
)</f>
        <v>0</v>
      </c>
    </row>
    <row r="301" spans="1:9" x14ac:dyDescent="0.25">
      <c r="A301" s="607">
        <v>233535</v>
      </c>
      <c r="B301" s="387" t="s">
        <v>518</v>
      </c>
      <c r="C301" s="387" t="s">
        <v>870</v>
      </c>
      <c r="D301" s="387" t="s">
        <v>875</v>
      </c>
      <c r="E301" s="387">
        <v>0</v>
      </c>
      <c r="F301" s="387">
        <v>2350000</v>
      </c>
      <c r="G301" s="387">
        <v>365991612</v>
      </c>
      <c r="H301" s="387" t="b" cm="1">
        <f t="array" aca="1" ref="H301" ca="1">EsNegrita(BP[[#This Row],[CODIGO]])</f>
        <v>0</v>
      </c>
      <c r="I301" s="387" t="b" cm="1">
        <f t="array" ref="I301">_xlfn.LET(
    _xlpm.codigos_devolucion, _xlfn.UNIQUE(_xlfn._xlws.FILTER(BP[CODIGO], ISNUMBER(SEARCH("devoluci", BP[NOMBRE CUENTA])), {""})),
    ISNUMBER(MATCH(BP[[#This Row],[CODIGO]], _xlpm.codigos_devolucion, 0))
)</f>
        <v>0</v>
      </c>
    </row>
    <row r="302" spans="1:9" x14ac:dyDescent="0.25">
      <c r="A302" s="607">
        <v>233535</v>
      </c>
      <c r="B302" s="387" t="s">
        <v>518</v>
      </c>
      <c r="C302" s="387" t="s">
        <v>870</v>
      </c>
      <c r="D302" s="387" t="s">
        <v>876</v>
      </c>
      <c r="E302" s="387">
        <v>0</v>
      </c>
      <c r="F302" s="387">
        <v>564000</v>
      </c>
      <c r="G302" s="387">
        <v>366555612</v>
      </c>
      <c r="H302" s="387" t="b" cm="1">
        <f t="array" aca="1" ref="H302" ca="1">EsNegrita(BP[[#This Row],[CODIGO]])</f>
        <v>0</v>
      </c>
      <c r="I302" s="387" t="b" cm="1">
        <f t="array" ref="I302">_xlfn.LET(
    _xlpm.codigos_devolucion, _xlfn.UNIQUE(_xlfn._xlws.FILTER(BP[CODIGO], ISNUMBER(SEARCH("devoluci", BP[NOMBRE CUENTA])), {""})),
    ISNUMBER(MATCH(BP[[#This Row],[CODIGO]], _xlpm.codigos_devolucion, 0))
)</f>
        <v>0</v>
      </c>
    </row>
    <row r="303" spans="1:9" x14ac:dyDescent="0.25">
      <c r="A303" s="607">
        <v>233535</v>
      </c>
      <c r="B303" s="387" t="s">
        <v>518</v>
      </c>
      <c r="C303" s="387" t="s">
        <v>870</v>
      </c>
      <c r="D303" s="387" t="s">
        <v>877</v>
      </c>
      <c r="E303" s="387">
        <v>0</v>
      </c>
      <c r="F303" s="387">
        <v>1128000</v>
      </c>
      <c r="G303" s="387">
        <v>367683612</v>
      </c>
      <c r="H303" s="387" t="b" cm="1">
        <f t="array" aca="1" ref="H303" ca="1">EsNegrita(BP[[#This Row],[CODIGO]])</f>
        <v>0</v>
      </c>
      <c r="I303" s="387" t="b" cm="1">
        <f t="array" ref="I303">_xlfn.LET(
    _xlpm.codigos_devolucion, _xlfn.UNIQUE(_xlfn._xlws.FILTER(BP[CODIGO], ISNUMBER(SEARCH("devoluci", BP[NOMBRE CUENTA])), {""})),
    ISNUMBER(MATCH(BP[[#This Row],[CODIGO]], _xlpm.codigos_devolucion, 0))
)</f>
        <v>0</v>
      </c>
    </row>
    <row r="304" spans="1:9" x14ac:dyDescent="0.25">
      <c r="A304" s="607">
        <v>233535</v>
      </c>
      <c r="B304" s="387" t="s">
        <v>518</v>
      </c>
      <c r="C304" s="387" t="s">
        <v>870</v>
      </c>
      <c r="D304" s="387" t="s">
        <v>878</v>
      </c>
      <c r="E304" s="387">
        <v>0</v>
      </c>
      <c r="F304" s="387">
        <v>329000</v>
      </c>
      <c r="G304" s="387">
        <v>368012612</v>
      </c>
      <c r="H304" s="387" t="b" cm="1">
        <f t="array" aca="1" ref="H304" ca="1">EsNegrita(BP[[#This Row],[CODIGO]])</f>
        <v>0</v>
      </c>
      <c r="I304" s="387" t="b" cm="1">
        <f t="array" ref="I304">_xlfn.LET(
    _xlpm.codigos_devolucion, _xlfn.UNIQUE(_xlfn._xlws.FILTER(BP[CODIGO], ISNUMBER(SEARCH("devoluci", BP[NOMBRE CUENTA])), {""})),
    ISNUMBER(MATCH(BP[[#This Row],[CODIGO]], _xlpm.codigos_devolucion, 0))
)</f>
        <v>0</v>
      </c>
    </row>
    <row r="305" spans="1:9" x14ac:dyDescent="0.25">
      <c r="A305" s="607">
        <v>233535</v>
      </c>
      <c r="B305" s="387" t="s">
        <v>518</v>
      </c>
      <c r="C305" s="387" t="s">
        <v>870</v>
      </c>
      <c r="D305" s="387" t="s">
        <v>879</v>
      </c>
      <c r="E305" s="387">
        <v>0</v>
      </c>
      <c r="F305" s="387">
        <v>2350000</v>
      </c>
      <c r="G305" s="387">
        <v>370362612</v>
      </c>
      <c r="H305" s="387" t="b" cm="1">
        <f t="array" aca="1" ref="H305" ca="1">EsNegrita(BP[[#This Row],[CODIGO]])</f>
        <v>0</v>
      </c>
      <c r="I305" s="387" t="b" cm="1">
        <f t="array" ref="I305">_xlfn.LET(
    _xlpm.codigos_devolucion, _xlfn.UNIQUE(_xlfn._xlws.FILTER(BP[CODIGO], ISNUMBER(SEARCH("devoluci", BP[NOMBRE CUENTA])), {""})),
    ISNUMBER(MATCH(BP[[#This Row],[CODIGO]], _xlpm.codigos_devolucion, 0))
)</f>
        <v>0</v>
      </c>
    </row>
    <row r="306" spans="1:9" x14ac:dyDescent="0.25">
      <c r="A306" s="607">
        <v>233535</v>
      </c>
      <c r="B306" s="387" t="s">
        <v>518</v>
      </c>
      <c r="C306" s="387" t="s">
        <v>826</v>
      </c>
      <c r="D306" s="387" t="s">
        <v>880</v>
      </c>
      <c r="E306" s="387">
        <v>0</v>
      </c>
      <c r="F306" s="387">
        <v>2729071</v>
      </c>
      <c r="G306" s="387">
        <v>373091683</v>
      </c>
      <c r="H306" s="387" t="b" cm="1">
        <f t="array" aca="1" ref="H306" ca="1">EsNegrita(BP[[#This Row],[CODIGO]])</f>
        <v>0</v>
      </c>
      <c r="I306" s="387" t="b" cm="1">
        <f t="array" ref="I306">_xlfn.LET(
    _xlpm.codigos_devolucion, _xlfn.UNIQUE(_xlfn._xlws.FILTER(BP[CODIGO], ISNUMBER(SEARCH("devoluci", BP[NOMBRE CUENTA])), {""})),
    ISNUMBER(MATCH(BP[[#This Row],[CODIGO]], _xlpm.codigos_devolucion, 0))
)</f>
        <v>0</v>
      </c>
    </row>
    <row r="307" spans="1:9" x14ac:dyDescent="0.25">
      <c r="A307" s="607">
        <v>233535</v>
      </c>
      <c r="B307" s="387" t="s">
        <v>518</v>
      </c>
      <c r="C307" s="387" t="s">
        <v>828</v>
      </c>
      <c r="D307" s="387" t="s">
        <v>881</v>
      </c>
      <c r="E307" s="387">
        <v>0</v>
      </c>
      <c r="F307" s="387">
        <v>2552122</v>
      </c>
      <c r="G307" s="387">
        <v>375643805</v>
      </c>
      <c r="H307" s="387" t="b" cm="1">
        <f t="array" aca="1" ref="H307" ca="1">EsNegrita(BP[[#This Row],[CODIGO]])</f>
        <v>0</v>
      </c>
      <c r="I307" s="387" t="b" cm="1">
        <f t="array" ref="I307">_xlfn.LET(
    _xlpm.codigos_devolucion, _xlfn.UNIQUE(_xlfn._xlws.FILTER(BP[CODIGO], ISNUMBER(SEARCH("devoluci", BP[NOMBRE CUENTA])), {""})),
    ISNUMBER(MATCH(BP[[#This Row],[CODIGO]], _xlpm.codigos_devolucion, 0))
)</f>
        <v>0</v>
      </c>
    </row>
    <row r="308" spans="1:9" x14ac:dyDescent="0.25">
      <c r="A308" s="607">
        <v>233540</v>
      </c>
      <c r="B308" s="387" t="s">
        <v>519</v>
      </c>
      <c r="C308" s="387" t="s">
        <v>882</v>
      </c>
      <c r="D308" s="387" t="s">
        <v>883</v>
      </c>
      <c r="E308" s="387">
        <v>0</v>
      </c>
      <c r="F308" s="387">
        <v>139423560</v>
      </c>
      <c r="G308" s="387">
        <v>3114464776</v>
      </c>
      <c r="H308" s="387" t="b" cm="1">
        <f t="array" aca="1" ref="H308" ca="1">EsNegrita(BP[[#This Row],[CODIGO]])</f>
        <v>0</v>
      </c>
      <c r="I308" s="387" t="b" cm="1">
        <f t="array" ref="I308">_xlfn.LET(
    _xlpm.codigos_devolucion, _xlfn.UNIQUE(_xlfn._xlws.FILTER(BP[CODIGO], ISNUMBER(SEARCH("devoluci", BP[NOMBRE CUENTA])), {""})),
    ISNUMBER(MATCH(BP[[#This Row],[CODIGO]], _xlpm.codigos_devolucion, 0))
)</f>
        <v>0</v>
      </c>
    </row>
    <row r="309" spans="1:9" x14ac:dyDescent="0.25">
      <c r="A309" s="607">
        <v>233540</v>
      </c>
      <c r="B309" s="387" t="s">
        <v>519</v>
      </c>
      <c r="C309" s="387" t="s">
        <v>882</v>
      </c>
      <c r="D309" s="387" t="s">
        <v>884</v>
      </c>
      <c r="E309" s="387">
        <v>0</v>
      </c>
      <c r="F309" s="387">
        <v>146534161</v>
      </c>
      <c r="G309" s="387">
        <v>3260998937</v>
      </c>
      <c r="H309" s="387" t="b" cm="1">
        <f t="array" aca="1" ref="H309" ca="1">EsNegrita(BP[[#This Row],[CODIGO]])</f>
        <v>0</v>
      </c>
      <c r="I309" s="387" t="b" cm="1">
        <f t="array" ref="I309">_xlfn.LET(
    _xlpm.codigos_devolucion, _xlfn.UNIQUE(_xlfn._xlws.FILTER(BP[CODIGO], ISNUMBER(SEARCH("devoluci", BP[NOMBRE CUENTA])), {""})),
    ISNUMBER(MATCH(BP[[#This Row],[CODIGO]], _xlpm.codigos_devolucion, 0))
)</f>
        <v>0</v>
      </c>
    </row>
    <row r="310" spans="1:9" x14ac:dyDescent="0.25">
      <c r="A310" s="607">
        <v>233545</v>
      </c>
      <c r="B310" s="387" t="s">
        <v>520</v>
      </c>
      <c r="C310" s="387" t="s">
        <v>885</v>
      </c>
      <c r="D310" s="387" t="s">
        <v>886</v>
      </c>
      <c r="E310" s="387">
        <v>0</v>
      </c>
      <c r="F310" s="387">
        <v>40361780</v>
      </c>
      <c r="G310" s="387">
        <v>220189582</v>
      </c>
      <c r="H310" s="387" t="b" cm="1">
        <f t="array" aca="1" ref="H310" ca="1">EsNegrita(BP[[#This Row],[CODIGO]])</f>
        <v>0</v>
      </c>
      <c r="I310" s="387" t="b" cm="1">
        <f t="array" ref="I310">_xlfn.LET(
    _xlpm.codigos_devolucion, _xlfn.UNIQUE(_xlfn._xlws.FILTER(BP[CODIGO], ISNUMBER(SEARCH("devoluci", BP[NOMBRE CUENTA])), {""})),
    ISNUMBER(MATCH(BP[[#This Row],[CODIGO]], _xlpm.codigos_devolucion, 0))
)</f>
        <v>0</v>
      </c>
    </row>
    <row r="311" spans="1:9" x14ac:dyDescent="0.25">
      <c r="A311" s="607">
        <v>233545</v>
      </c>
      <c r="B311" s="387" t="s">
        <v>520</v>
      </c>
      <c r="C311" s="387" t="s">
        <v>887</v>
      </c>
      <c r="D311" s="387" t="s">
        <v>888</v>
      </c>
      <c r="E311" s="387">
        <v>0</v>
      </c>
      <c r="F311" s="387">
        <v>2277788</v>
      </c>
      <c r="G311" s="387">
        <v>222467370</v>
      </c>
      <c r="H311" s="387" t="b" cm="1">
        <f t="array" aca="1" ref="H311" ca="1">EsNegrita(BP[[#This Row],[CODIGO]])</f>
        <v>0</v>
      </c>
      <c r="I311" s="387" t="b" cm="1">
        <f t="array" ref="I311">_xlfn.LET(
    _xlpm.codigos_devolucion, _xlfn.UNIQUE(_xlfn._xlws.FILTER(BP[CODIGO], ISNUMBER(SEARCH("devoluci", BP[NOMBRE CUENTA])), {""})),
    ISNUMBER(MATCH(BP[[#This Row],[CODIGO]], _xlpm.codigos_devolucion, 0))
)</f>
        <v>0</v>
      </c>
    </row>
    <row r="312" spans="1:9" x14ac:dyDescent="0.25">
      <c r="A312" s="607">
        <v>233545</v>
      </c>
      <c r="B312" s="387" t="s">
        <v>520</v>
      </c>
      <c r="C312" s="387" t="s">
        <v>885</v>
      </c>
      <c r="D312" s="387" t="s">
        <v>889</v>
      </c>
      <c r="E312" s="387">
        <v>0</v>
      </c>
      <c r="F312" s="387">
        <v>43227466</v>
      </c>
      <c r="G312" s="387">
        <v>265694836</v>
      </c>
      <c r="H312" s="387" t="b" cm="1">
        <f t="array" aca="1" ref="H312" ca="1">EsNegrita(BP[[#This Row],[CODIGO]])</f>
        <v>0</v>
      </c>
      <c r="I312" s="387" t="b" cm="1">
        <f t="array" ref="I312">_xlfn.LET(
    _xlpm.codigos_devolucion, _xlfn.UNIQUE(_xlfn._xlws.FILTER(BP[CODIGO], ISNUMBER(SEARCH("devoluci", BP[NOMBRE CUENTA])), {""})),
    ISNUMBER(MATCH(BP[[#This Row],[CODIGO]], _xlpm.codigos_devolucion, 0))
)</f>
        <v>0</v>
      </c>
    </row>
    <row r="313" spans="1:9" x14ac:dyDescent="0.25">
      <c r="A313" s="607">
        <v>233545</v>
      </c>
      <c r="B313" s="387" t="s">
        <v>520</v>
      </c>
      <c r="C313" s="387" t="s">
        <v>887</v>
      </c>
      <c r="D313" s="387" t="s">
        <v>890</v>
      </c>
      <c r="E313" s="387">
        <v>0</v>
      </c>
      <c r="F313" s="387">
        <v>2194928</v>
      </c>
      <c r="G313" s="387">
        <v>267889764</v>
      </c>
      <c r="H313" s="387" t="b" cm="1">
        <f t="array" aca="1" ref="H313" ca="1">EsNegrita(BP[[#This Row],[CODIGO]])</f>
        <v>0</v>
      </c>
      <c r="I313" s="387" t="b" cm="1">
        <f t="array" ref="I313">_xlfn.LET(
    _xlpm.codigos_devolucion, _xlfn.UNIQUE(_xlfn._xlws.FILTER(BP[CODIGO], ISNUMBER(SEARCH("devoluci", BP[NOMBRE CUENTA])), {""})),
    ISNUMBER(MATCH(BP[[#This Row],[CODIGO]], _xlpm.codigos_devolucion, 0))
)</f>
        <v>0</v>
      </c>
    </row>
    <row r="314" spans="1:9" x14ac:dyDescent="0.25">
      <c r="A314" s="607">
        <v>233550</v>
      </c>
      <c r="B314" s="387" t="s">
        <v>521</v>
      </c>
      <c r="C314" s="387" t="s">
        <v>891</v>
      </c>
      <c r="D314" s="387" t="s">
        <v>892</v>
      </c>
      <c r="E314" s="387">
        <v>0</v>
      </c>
      <c r="F314" s="387">
        <v>138000</v>
      </c>
      <c r="G314" s="387">
        <v>43106410</v>
      </c>
      <c r="H314" s="387" t="b" cm="1">
        <f t="array" aca="1" ref="H314" ca="1">EsNegrita(BP[[#This Row],[CODIGO]])</f>
        <v>0</v>
      </c>
      <c r="I314" s="387" t="b" cm="1">
        <f t="array" ref="I314">_xlfn.LET(
    _xlpm.codigos_devolucion, _xlfn.UNIQUE(_xlfn._xlws.FILTER(BP[CODIGO], ISNUMBER(SEARCH("devoluci", BP[NOMBRE CUENTA])), {""})),
    ISNUMBER(MATCH(BP[[#This Row],[CODIGO]], _xlpm.codigos_devolucion, 0))
)</f>
        <v>0</v>
      </c>
    </row>
    <row r="315" spans="1:9" x14ac:dyDescent="0.25">
      <c r="A315" s="607">
        <v>233550</v>
      </c>
      <c r="B315" s="387" t="s">
        <v>521</v>
      </c>
      <c r="C315" s="387" t="s">
        <v>893</v>
      </c>
      <c r="D315" s="387" t="s">
        <v>894</v>
      </c>
      <c r="E315" s="387">
        <v>0</v>
      </c>
      <c r="F315" s="387">
        <v>121395</v>
      </c>
      <c r="G315" s="387">
        <v>43227805</v>
      </c>
      <c r="H315" s="387" t="b" cm="1">
        <f t="array" aca="1" ref="H315" ca="1">EsNegrita(BP[[#This Row],[CODIGO]])</f>
        <v>0</v>
      </c>
      <c r="I315" s="387" t="b" cm="1">
        <f t="array" ref="I315">_xlfn.LET(
    _xlpm.codigos_devolucion, _xlfn.UNIQUE(_xlfn._xlws.FILTER(BP[CODIGO], ISNUMBER(SEARCH("devoluci", BP[NOMBRE CUENTA])), {""})),
    ISNUMBER(MATCH(BP[[#This Row],[CODIGO]], _xlpm.codigos_devolucion, 0))
)</f>
        <v>0</v>
      </c>
    </row>
    <row r="316" spans="1:9" x14ac:dyDescent="0.25">
      <c r="A316" s="607">
        <v>233550</v>
      </c>
      <c r="B316" s="387" t="s">
        <v>521</v>
      </c>
      <c r="C316" s="387" t="s">
        <v>893</v>
      </c>
      <c r="D316" s="387" t="s">
        <v>895</v>
      </c>
      <c r="E316" s="387">
        <v>0</v>
      </c>
      <c r="F316" s="387">
        <v>77267</v>
      </c>
      <c r="G316" s="387">
        <v>43305072</v>
      </c>
      <c r="H316" s="387" t="b" cm="1">
        <f t="array" aca="1" ref="H316" ca="1">EsNegrita(BP[[#This Row],[CODIGO]])</f>
        <v>0</v>
      </c>
      <c r="I316" s="387" t="b" cm="1">
        <f t="array" ref="I316">_xlfn.LET(
    _xlpm.codigos_devolucion, _xlfn.UNIQUE(_xlfn._xlws.FILTER(BP[CODIGO], ISNUMBER(SEARCH("devoluci", BP[NOMBRE CUENTA])), {""})),
    ISNUMBER(MATCH(BP[[#This Row],[CODIGO]], _xlpm.codigos_devolucion, 0))
)</f>
        <v>0</v>
      </c>
    </row>
    <row r="317" spans="1:9" x14ac:dyDescent="0.25">
      <c r="A317" s="607">
        <v>233550</v>
      </c>
      <c r="B317" s="387" t="s">
        <v>521</v>
      </c>
      <c r="C317" s="387" t="s">
        <v>893</v>
      </c>
      <c r="D317" s="387" t="s">
        <v>896</v>
      </c>
      <c r="E317" s="387">
        <v>0</v>
      </c>
      <c r="F317" s="387">
        <v>104855</v>
      </c>
      <c r="G317" s="387">
        <v>43409927</v>
      </c>
      <c r="H317" s="387" t="b" cm="1">
        <f t="array" aca="1" ref="H317" ca="1">EsNegrita(BP[[#This Row],[CODIGO]])</f>
        <v>0</v>
      </c>
      <c r="I317" s="387" t="b" cm="1">
        <f t="array" ref="I317">_xlfn.LET(
    _xlpm.codigos_devolucion, _xlfn.UNIQUE(_xlfn._xlws.FILTER(BP[CODIGO], ISNUMBER(SEARCH("devoluci", BP[NOMBRE CUENTA])), {""})),
    ISNUMBER(MATCH(BP[[#This Row],[CODIGO]], _xlpm.codigos_devolucion, 0))
)</f>
        <v>0</v>
      </c>
    </row>
    <row r="318" spans="1:9" x14ac:dyDescent="0.25">
      <c r="A318" s="607">
        <v>233550</v>
      </c>
      <c r="B318" s="387" t="s">
        <v>521</v>
      </c>
      <c r="C318" s="387" t="s">
        <v>893</v>
      </c>
      <c r="D318" s="387" t="s">
        <v>897</v>
      </c>
      <c r="E318" s="387">
        <v>0</v>
      </c>
      <c r="F318" s="387">
        <v>59487</v>
      </c>
      <c r="G318" s="387">
        <v>43469414</v>
      </c>
      <c r="H318" s="387" t="b" cm="1">
        <f t="array" aca="1" ref="H318" ca="1">EsNegrita(BP[[#This Row],[CODIGO]])</f>
        <v>0</v>
      </c>
      <c r="I318" s="387" t="b" cm="1">
        <f t="array" ref="I318">_xlfn.LET(
    _xlpm.codigos_devolucion, _xlfn.UNIQUE(_xlfn._xlws.FILTER(BP[CODIGO], ISNUMBER(SEARCH("devoluci", BP[NOMBRE CUENTA])), {""})),
    ISNUMBER(MATCH(BP[[#This Row],[CODIGO]], _xlpm.codigos_devolucion, 0))
)</f>
        <v>0</v>
      </c>
    </row>
    <row r="319" spans="1:9" x14ac:dyDescent="0.25">
      <c r="A319" s="607">
        <v>233550</v>
      </c>
      <c r="B319" s="387" t="s">
        <v>521</v>
      </c>
      <c r="C319" s="387" t="s">
        <v>891</v>
      </c>
      <c r="D319" s="387" t="s">
        <v>898</v>
      </c>
      <c r="E319" s="387">
        <v>0</v>
      </c>
      <c r="F319" s="387">
        <v>138000</v>
      </c>
      <c r="G319" s="387">
        <v>43607414</v>
      </c>
      <c r="H319" s="387" t="b" cm="1">
        <f t="array" aca="1" ref="H319" ca="1">EsNegrita(BP[[#This Row],[CODIGO]])</f>
        <v>0</v>
      </c>
      <c r="I319" s="387" t="b" cm="1">
        <f t="array" ref="I319">_xlfn.LET(
    _xlpm.codigos_devolucion, _xlfn.UNIQUE(_xlfn._xlws.FILTER(BP[CODIGO], ISNUMBER(SEARCH("devoluci", BP[NOMBRE CUENTA])), {""})),
    ISNUMBER(MATCH(BP[[#This Row],[CODIGO]], _xlpm.codigos_devolucion, 0))
)</f>
        <v>0</v>
      </c>
    </row>
    <row r="320" spans="1:9" x14ac:dyDescent="0.25">
      <c r="A320" s="607">
        <v>233550</v>
      </c>
      <c r="B320" s="387" t="s">
        <v>521</v>
      </c>
      <c r="C320" s="387" t="s">
        <v>893</v>
      </c>
      <c r="D320" s="387" t="s">
        <v>899</v>
      </c>
      <c r="E320" s="387">
        <v>0</v>
      </c>
      <c r="F320" s="387">
        <v>72670</v>
      </c>
      <c r="G320" s="387">
        <v>43680084</v>
      </c>
      <c r="H320" s="387" t="b" cm="1">
        <f t="array" aca="1" ref="H320" ca="1">EsNegrita(BP[[#This Row],[CODIGO]])</f>
        <v>0</v>
      </c>
      <c r="I320" s="387" t="b" cm="1">
        <f t="array" ref="I320">_xlfn.LET(
    _xlpm.codigos_devolucion, _xlfn.UNIQUE(_xlfn._xlws.FILTER(BP[CODIGO], ISNUMBER(SEARCH("devoluci", BP[NOMBRE CUENTA])), {""})),
    ISNUMBER(MATCH(BP[[#This Row],[CODIGO]], _xlpm.codigos_devolucion, 0))
)</f>
        <v>0</v>
      </c>
    </row>
    <row r="321" spans="1:9" x14ac:dyDescent="0.25">
      <c r="A321" s="607">
        <v>233550</v>
      </c>
      <c r="B321" s="387" t="s">
        <v>521</v>
      </c>
      <c r="C321" s="387" t="s">
        <v>893</v>
      </c>
      <c r="D321" s="387" t="s">
        <v>900</v>
      </c>
      <c r="E321" s="387">
        <v>0</v>
      </c>
      <c r="F321" s="387">
        <v>63633</v>
      </c>
      <c r="G321" s="387">
        <v>43743717</v>
      </c>
      <c r="H321" s="387" t="b" cm="1">
        <f t="array" aca="1" ref="H321" ca="1">EsNegrita(BP[[#This Row],[CODIGO]])</f>
        <v>0</v>
      </c>
      <c r="I321" s="387" t="b" cm="1">
        <f t="array" ref="I321">_xlfn.LET(
    _xlpm.codigos_devolucion, _xlfn.UNIQUE(_xlfn._xlws.FILTER(BP[CODIGO], ISNUMBER(SEARCH("devoluci", BP[NOMBRE CUENTA])), {""})),
    ISNUMBER(MATCH(BP[[#This Row],[CODIGO]], _xlpm.codigos_devolucion, 0))
)</f>
        <v>0</v>
      </c>
    </row>
    <row r="322" spans="1:9" x14ac:dyDescent="0.25">
      <c r="A322" s="607">
        <v>233550</v>
      </c>
      <c r="B322" s="387" t="s">
        <v>521</v>
      </c>
      <c r="C322" s="387" t="s">
        <v>893</v>
      </c>
      <c r="D322" s="387" t="s">
        <v>901</v>
      </c>
      <c r="E322" s="387">
        <v>0</v>
      </c>
      <c r="F322" s="387">
        <v>83590</v>
      </c>
      <c r="G322" s="387">
        <v>43827307</v>
      </c>
      <c r="H322" s="387" t="b" cm="1">
        <f t="array" aca="1" ref="H322" ca="1">EsNegrita(BP[[#This Row],[CODIGO]])</f>
        <v>0</v>
      </c>
      <c r="I322" s="387" t="b" cm="1">
        <f t="array" ref="I322">_xlfn.LET(
    _xlpm.codigos_devolucion, _xlfn.UNIQUE(_xlfn._xlws.FILTER(BP[CODIGO], ISNUMBER(SEARCH("devoluci", BP[NOMBRE CUENTA])), {""})),
    ISNUMBER(MATCH(BP[[#This Row],[CODIGO]], _xlpm.codigos_devolucion, 0))
)</f>
        <v>0</v>
      </c>
    </row>
    <row r="323" spans="1:9" x14ac:dyDescent="0.25">
      <c r="A323" s="607">
        <v>233550</v>
      </c>
      <c r="B323" s="387" t="s">
        <v>521</v>
      </c>
      <c r="C323" s="387" t="s">
        <v>893</v>
      </c>
      <c r="D323" s="387" t="s">
        <v>902</v>
      </c>
      <c r="E323" s="387">
        <v>0</v>
      </c>
      <c r="F323" s="387">
        <v>83000</v>
      </c>
      <c r="G323" s="387">
        <v>43910307</v>
      </c>
      <c r="H323" s="387" t="b" cm="1">
        <f t="array" aca="1" ref="H323" ca="1">EsNegrita(BP[[#This Row],[CODIGO]])</f>
        <v>0</v>
      </c>
      <c r="I323" s="387" t="b" cm="1">
        <f t="array" ref="I323">_xlfn.LET(
    _xlpm.codigos_devolucion, _xlfn.UNIQUE(_xlfn._xlws.FILTER(BP[CODIGO], ISNUMBER(SEARCH("devoluci", BP[NOMBRE CUENTA])), {""})),
    ISNUMBER(MATCH(BP[[#This Row],[CODIGO]], _xlpm.codigos_devolucion, 0))
)</f>
        <v>0</v>
      </c>
    </row>
    <row r="324" spans="1:9" x14ac:dyDescent="0.25">
      <c r="A324" s="607">
        <v>233550</v>
      </c>
      <c r="B324" s="387" t="s">
        <v>521</v>
      </c>
      <c r="C324" s="387" t="s">
        <v>893</v>
      </c>
      <c r="D324" s="387" t="s">
        <v>903</v>
      </c>
      <c r="E324" s="387">
        <v>0</v>
      </c>
      <c r="F324" s="387">
        <v>117000</v>
      </c>
      <c r="G324" s="387">
        <v>44027307</v>
      </c>
      <c r="H324" s="387" t="b" cm="1">
        <f t="array" aca="1" ref="H324" ca="1">EsNegrita(BP[[#This Row],[CODIGO]])</f>
        <v>0</v>
      </c>
      <c r="I324" s="387" t="b" cm="1">
        <f t="array" ref="I324">_xlfn.LET(
    _xlpm.codigos_devolucion, _xlfn.UNIQUE(_xlfn._xlws.FILTER(BP[CODIGO], ISNUMBER(SEARCH("devoluci", BP[NOMBRE CUENTA])), {""})),
    ISNUMBER(MATCH(BP[[#This Row],[CODIGO]], _xlpm.codigos_devolucion, 0))
)</f>
        <v>0</v>
      </c>
    </row>
    <row r="325" spans="1:9" x14ac:dyDescent="0.25">
      <c r="A325" s="607">
        <v>233550</v>
      </c>
      <c r="B325" s="387" t="s">
        <v>521</v>
      </c>
      <c r="C325" s="387" t="s">
        <v>893</v>
      </c>
      <c r="D325" s="387" t="s">
        <v>904</v>
      </c>
      <c r="E325" s="387">
        <v>0</v>
      </c>
      <c r="F325" s="387">
        <v>47000</v>
      </c>
      <c r="G325" s="387">
        <v>44074307</v>
      </c>
      <c r="H325" s="387" t="b" cm="1">
        <f t="array" aca="1" ref="H325" ca="1">EsNegrita(BP[[#This Row],[CODIGO]])</f>
        <v>0</v>
      </c>
      <c r="I325" s="387" t="b" cm="1">
        <f t="array" ref="I325">_xlfn.LET(
    _xlpm.codigos_devolucion, _xlfn.UNIQUE(_xlfn._xlws.FILTER(BP[CODIGO], ISNUMBER(SEARCH("devoluci", BP[NOMBRE CUENTA])), {""})),
    ISNUMBER(MATCH(BP[[#This Row],[CODIGO]], _xlpm.codigos_devolucion, 0))
)</f>
        <v>0</v>
      </c>
    </row>
    <row r="326" spans="1:9" x14ac:dyDescent="0.25">
      <c r="A326" s="607">
        <v>233550</v>
      </c>
      <c r="B326" s="387" t="s">
        <v>521</v>
      </c>
      <c r="C326" s="387" t="s">
        <v>893</v>
      </c>
      <c r="D326" s="387" t="s">
        <v>905</v>
      </c>
      <c r="E326" s="387">
        <v>0</v>
      </c>
      <c r="F326" s="387">
        <v>61500</v>
      </c>
      <c r="G326" s="387">
        <v>44135807</v>
      </c>
      <c r="H326" s="387" t="b" cm="1">
        <f t="array" aca="1" ref="H326" ca="1">EsNegrita(BP[[#This Row],[CODIGO]])</f>
        <v>0</v>
      </c>
      <c r="I326" s="387" t="b" cm="1">
        <f t="array" ref="I326">_xlfn.LET(
    _xlpm.codigos_devolucion, _xlfn.UNIQUE(_xlfn._xlws.FILTER(BP[CODIGO], ISNUMBER(SEARCH("devoluci", BP[NOMBRE CUENTA])), {""})),
    ISNUMBER(MATCH(BP[[#This Row],[CODIGO]], _xlpm.codigos_devolucion, 0))
)</f>
        <v>0</v>
      </c>
    </row>
    <row r="327" spans="1:9" x14ac:dyDescent="0.25">
      <c r="A327" s="607">
        <v>233555</v>
      </c>
      <c r="B327" s="387" t="s">
        <v>672</v>
      </c>
      <c r="C327" s="387" t="s">
        <v>906</v>
      </c>
      <c r="D327" s="387" t="s">
        <v>907</v>
      </c>
      <c r="E327" s="387">
        <v>0</v>
      </c>
      <c r="F327" s="387">
        <v>840007</v>
      </c>
      <c r="G327" s="387">
        <v>214014696</v>
      </c>
      <c r="H327" s="387" t="b" cm="1">
        <f t="array" aca="1" ref="H327" ca="1">EsNegrita(BP[[#This Row],[CODIGO]])</f>
        <v>0</v>
      </c>
      <c r="I327" s="387" t="b" cm="1">
        <f t="array" ref="I327">_xlfn.LET(
    _xlpm.codigos_devolucion, _xlfn.UNIQUE(_xlfn._xlws.FILTER(BP[CODIGO], ISNUMBER(SEARCH("devoluci", BP[NOMBRE CUENTA])), {""})),
    ISNUMBER(MATCH(BP[[#This Row],[CODIGO]], _xlpm.codigos_devolucion, 0))
)</f>
        <v>0</v>
      </c>
    </row>
    <row r="328" spans="1:9" x14ac:dyDescent="0.25">
      <c r="A328" s="607">
        <v>233555</v>
      </c>
      <c r="B328" s="387" t="s">
        <v>672</v>
      </c>
      <c r="C328" s="387" t="s">
        <v>906</v>
      </c>
      <c r="D328" s="387" t="s">
        <v>908</v>
      </c>
      <c r="E328" s="387">
        <v>0</v>
      </c>
      <c r="F328" s="387">
        <v>2455615</v>
      </c>
      <c r="G328" s="387">
        <v>216470311</v>
      </c>
      <c r="H328" s="387" t="b" cm="1">
        <f t="array" aca="1" ref="H328" ca="1">EsNegrita(BP[[#This Row],[CODIGO]])</f>
        <v>0</v>
      </c>
      <c r="I328" s="387" t="b" cm="1">
        <f t="array" ref="I328">_xlfn.LET(
    _xlpm.codigos_devolucion, _xlfn.UNIQUE(_xlfn._xlws.FILTER(BP[CODIGO], ISNUMBER(SEARCH("devoluci", BP[NOMBRE CUENTA])), {""})),
    ISNUMBER(MATCH(BP[[#This Row],[CODIGO]], _xlpm.codigos_devolucion, 0))
)</f>
        <v>0</v>
      </c>
    </row>
    <row r="329" spans="1:9" x14ac:dyDescent="0.25">
      <c r="A329" s="607">
        <v>233595</v>
      </c>
      <c r="B329" s="387" t="s">
        <v>514</v>
      </c>
      <c r="C329" s="387" t="s">
        <v>909</v>
      </c>
      <c r="D329" s="387" t="s">
        <v>910</v>
      </c>
      <c r="E329" s="387">
        <v>0</v>
      </c>
      <c r="F329" s="387">
        <v>747337</v>
      </c>
      <c r="G329" s="387">
        <v>27420148194.380001</v>
      </c>
      <c r="H329" s="387" t="b" cm="1">
        <f t="array" aca="1" ref="H329" ca="1">EsNegrita(BP[[#This Row],[CODIGO]])</f>
        <v>0</v>
      </c>
      <c r="I329" s="387" t="b" cm="1">
        <f t="array" ref="I329">_xlfn.LET(
    _xlpm.codigos_devolucion, _xlfn.UNIQUE(_xlfn._xlws.FILTER(BP[CODIGO], ISNUMBER(SEARCH("devoluci", BP[NOMBRE CUENTA])), {""})),
    ISNUMBER(MATCH(BP[[#This Row],[CODIGO]], _xlpm.codigos_devolucion, 0))
)</f>
        <v>0</v>
      </c>
    </row>
    <row r="330" spans="1:9" x14ac:dyDescent="0.25">
      <c r="A330" s="607">
        <v>233595</v>
      </c>
      <c r="B330" s="387" t="s">
        <v>514</v>
      </c>
      <c r="C330" s="387" t="s">
        <v>911</v>
      </c>
      <c r="D330" s="387" t="s">
        <v>912</v>
      </c>
      <c r="E330" s="387">
        <v>0</v>
      </c>
      <c r="F330" s="387">
        <v>2086860</v>
      </c>
      <c r="G330" s="387">
        <v>27422235054.380001</v>
      </c>
      <c r="H330" s="387" t="b" cm="1">
        <f t="array" aca="1" ref="H330" ca="1">EsNegrita(BP[[#This Row],[CODIGO]])</f>
        <v>0</v>
      </c>
      <c r="I330" s="387" t="b" cm="1">
        <f t="array" ref="I330">_xlfn.LET(
    _xlpm.codigos_devolucion, _xlfn.UNIQUE(_xlfn._xlws.FILTER(BP[CODIGO], ISNUMBER(SEARCH("devoluci", BP[NOMBRE CUENTA])), {""})),
    ISNUMBER(MATCH(BP[[#This Row],[CODIGO]], _xlpm.codigos_devolucion, 0))
)</f>
        <v>0</v>
      </c>
    </row>
    <row r="331" spans="1:9" x14ac:dyDescent="0.25">
      <c r="A331" s="607">
        <v>233595</v>
      </c>
      <c r="B331" s="387" t="s">
        <v>514</v>
      </c>
      <c r="C331" s="387" t="s">
        <v>911</v>
      </c>
      <c r="D331" s="387" t="s">
        <v>913</v>
      </c>
      <c r="E331" s="387">
        <v>0</v>
      </c>
      <c r="F331" s="387">
        <v>5921064</v>
      </c>
      <c r="G331" s="387">
        <v>27428156118.380001</v>
      </c>
      <c r="H331" s="387" t="b" cm="1">
        <f t="array" aca="1" ref="H331" ca="1">EsNegrita(BP[[#This Row],[CODIGO]])</f>
        <v>0</v>
      </c>
      <c r="I331" s="387" t="b" cm="1">
        <f t="array" ref="I331">_xlfn.LET(
    _xlpm.codigos_devolucion, _xlfn.UNIQUE(_xlfn._xlws.FILTER(BP[CODIGO], ISNUMBER(SEARCH("devoluci", BP[NOMBRE CUENTA])), {""})),
    ISNUMBER(MATCH(BP[[#This Row],[CODIGO]], _xlpm.codigos_devolucion, 0))
)</f>
        <v>0</v>
      </c>
    </row>
    <row r="332" spans="1:9" x14ac:dyDescent="0.25">
      <c r="A332" s="607">
        <v>233595</v>
      </c>
      <c r="B332" s="387" t="s">
        <v>514</v>
      </c>
      <c r="C332" s="387" t="s">
        <v>914</v>
      </c>
      <c r="D332" s="387" t="s">
        <v>915</v>
      </c>
      <c r="E332" s="387">
        <v>0</v>
      </c>
      <c r="F332" s="387">
        <v>110000</v>
      </c>
      <c r="G332" s="387">
        <v>27428266118.380001</v>
      </c>
      <c r="H332" s="387" t="b" cm="1">
        <f t="array" aca="1" ref="H332" ca="1">EsNegrita(BP[[#This Row],[CODIGO]])</f>
        <v>0</v>
      </c>
      <c r="I332" s="387" t="b" cm="1">
        <f t="array" ref="I332">_xlfn.LET(
    _xlpm.codigos_devolucion, _xlfn.UNIQUE(_xlfn._xlws.FILTER(BP[CODIGO], ISNUMBER(SEARCH("devoluci", BP[NOMBRE CUENTA])), {""})),
    ISNUMBER(MATCH(BP[[#This Row],[CODIGO]], _xlpm.codigos_devolucion, 0))
)</f>
        <v>0</v>
      </c>
    </row>
    <row r="333" spans="1:9" x14ac:dyDescent="0.25">
      <c r="A333" s="607">
        <v>233595</v>
      </c>
      <c r="B333" s="387" t="s">
        <v>514</v>
      </c>
      <c r="C333" s="387" t="s">
        <v>916</v>
      </c>
      <c r="D333" s="387" t="s">
        <v>917</v>
      </c>
      <c r="E333" s="387">
        <v>0</v>
      </c>
      <c r="F333" s="387">
        <v>199999</v>
      </c>
      <c r="G333" s="387">
        <v>27428466117.380001</v>
      </c>
      <c r="H333" s="387" t="b" cm="1">
        <f t="array" aca="1" ref="H333" ca="1">EsNegrita(BP[[#This Row],[CODIGO]])</f>
        <v>0</v>
      </c>
      <c r="I333" s="387" t="b" cm="1">
        <f t="array" ref="I333">_xlfn.LET(
    _xlpm.codigos_devolucion, _xlfn.UNIQUE(_xlfn._xlws.FILTER(BP[CODIGO], ISNUMBER(SEARCH("devoluci", BP[NOMBRE CUENTA])), {""})),
    ISNUMBER(MATCH(BP[[#This Row],[CODIGO]], _xlpm.codigos_devolucion, 0))
)</f>
        <v>0</v>
      </c>
    </row>
    <row r="334" spans="1:9" x14ac:dyDescent="0.25">
      <c r="A334" s="607">
        <v>233595</v>
      </c>
      <c r="B334" s="387" t="s">
        <v>514</v>
      </c>
      <c r="C334" s="387" t="s">
        <v>918</v>
      </c>
      <c r="D334" s="387" t="s">
        <v>919</v>
      </c>
      <c r="E334" s="387">
        <v>0</v>
      </c>
      <c r="F334" s="387">
        <v>698021</v>
      </c>
      <c r="G334" s="387">
        <v>27429164138.380001</v>
      </c>
      <c r="H334" s="387" t="b" cm="1">
        <f t="array" aca="1" ref="H334" ca="1">EsNegrita(BP[[#This Row],[CODIGO]])</f>
        <v>0</v>
      </c>
      <c r="I334" s="387" t="b" cm="1">
        <f t="array" ref="I334">_xlfn.LET(
    _xlpm.codigos_devolucion, _xlfn.UNIQUE(_xlfn._xlws.FILTER(BP[CODIGO], ISNUMBER(SEARCH("devoluci", BP[NOMBRE CUENTA])), {""})),
    ISNUMBER(MATCH(BP[[#This Row],[CODIGO]], _xlpm.codigos_devolucion, 0))
)</f>
        <v>0</v>
      </c>
    </row>
    <row r="335" spans="1:9" x14ac:dyDescent="0.25">
      <c r="A335" s="607">
        <v>233595</v>
      </c>
      <c r="B335" s="387" t="s">
        <v>514</v>
      </c>
      <c r="C335" s="387" t="s">
        <v>920</v>
      </c>
      <c r="D335" s="387" t="s">
        <v>921</v>
      </c>
      <c r="E335" s="387">
        <v>0</v>
      </c>
      <c r="F335" s="387">
        <v>1940400</v>
      </c>
      <c r="G335" s="387">
        <v>27431104538.380001</v>
      </c>
      <c r="H335" s="387" t="b" cm="1">
        <f t="array" aca="1" ref="H335" ca="1">EsNegrita(BP[[#This Row],[CODIGO]])</f>
        <v>0</v>
      </c>
      <c r="I335" s="387" t="b" cm="1">
        <f t="array" ref="I335">_xlfn.LET(
    _xlpm.codigos_devolucion, _xlfn.UNIQUE(_xlfn._xlws.FILTER(BP[CODIGO], ISNUMBER(SEARCH("devoluci", BP[NOMBRE CUENTA])), {""})),
    ISNUMBER(MATCH(BP[[#This Row],[CODIGO]], _xlpm.codigos_devolucion, 0))
)</f>
        <v>0</v>
      </c>
    </row>
    <row r="336" spans="1:9" x14ac:dyDescent="0.25">
      <c r="A336" s="607">
        <v>233595</v>
      </c>
      <c r="B336" s="387" t="s">
        <v>514</v>
      </c>
      <c r="C336" s="387" t="s">
        <v>798</v>
      </c>
      <c r="D336" s="387" t="s">
        <v>922</v>
      </c>
      <c r="E336" s="387">
        <v>0</v>
      </c>
      <c r="F336" s="387">
        <v>105000</v>
      </c>
      <c r="G336" s="387">
        <v>27431209538.380001</v>
      </c>
      <c r="H336" s="387" t="b" cm="1">
        <f t="array" aca="1" ref="H336" ca="1">EsNegrita(BP[[#This Row],[CODIGO]])</f>
        <v>0</v>
      </c>
      <c r="I336" s="387" t="b" cm="1">
        <f t="array" ref="I336">_xlfn.LET(
    _xlpm.codigos_devolucion, _xlfn.UNIQUE(_xlfn._xlws.FILTER(BP[CODIGO], ISNUMBER(SEARCH("devoluci", BP[NOMBRE CUENTA])), {""})),
    ISNUMBER(MATCH(BP[[#This Row],[CODIGO]], _xlpm.codigos_devolucion, 0))
)</f>
        <v>0</v>
      </c>
    </row>
    <row r="337" spans="1:9" x14ac:dyDescent="0.25">
      <c r="A337" s="607">
        <v>233595</v>
      </c>
      <c r="B337" s="387" t="s">
        <v>514</v>
      </c>
      <c r="C337" s="387" t="s">
        <v>560</v>
      </c>
      <c r="D337" s="387" t="s">
        <v>923</v>
      </c>
      <c r="E337" s="387">
        <v>0</v>
      </c>
      <c r="F337" s="387">
        <v>8575936</v>
      </c>
      <c r="G337" s="387">
        <v>27439785474.380001</v>
      </c>
      <c r="H337" s="387" t="b" cm="1">
        <f t="array" aca="1" ref="H337" ca="1">EsNegrita(BP[[#This Row],[CODIGO]])</f>
        <v>0</v>
      </c>
      <c r="I337" s="387" t="b" cm="1">
        <f t="array" ref="I337">_xlfn.LET(
    _xlpm.codigos_devolucion, _xlfn.UNIQUE(_xlfn._xlws.FILTER(BP[CODIGO], ISNUMBER(SEARCH("devoluci", BP[NOMBRE CUENTA])), {""})),
    ISNUMBER(MATCH(BP[[#This Row],[CODIGO]], _xlpm.codigos_devolucion, 0))
)</f>
        <v>0</v>
      </c>
    </row>
    <row r="338" spans="1:9" x14ac:dyDescent="0.25">
      <c r="A338" s="607">
        <v>233595</v>
      </c>
      <c r="B338" s="387" t="s">
        <v>514</v>
      </c>
      <c r="C338" s="387" t="s">
        <v>798</v>
      </c>
      <c r="D338" s="387" t="s">
        <v>924</v>
      </c>
      <c r="E338" s="387">
        <v>0</v>
      </c>
      <c r="F338" s="387">
        <v>920252</v>
      </c>
      <c r="G338" s="387">
        <v>27440705726.380001</v>
      </c>
      <c r="H338" s="387" t="b" cm="1">
        <f t="array" aca="1" ref="H338" ca="1">EsNegrita(BP[[#This Row],[CODIGO]])</f>
        <v>0</v>
      </c>
      <c r="I338" s="387" t="b" cm="1">
        <f t="array" ref="I338">_xlfn.LET(
    _xlpm.codigos_devolucion, _xlfn.UNIQUE(_xlfn._xlws.FILTER(BP[CODIGO], ISNUMBER(SEARCH("devoluci", BP[NOMBRE CUENTA])), {""})),
    ISNUMBER(MATCH(BP[[#This Row],[CODIGO]], _xlpm.codigos_devolucion, 0))
)</f>
        <v>0</v>
      </c>
    </row>
    <row r="339" spans="1:9" x14ac:dyDescent="0.25">
      <c r="A339" s="607">
        <v>233595</v>
      </c>
      <c r="B339" s="387" t="s">
        <v>514</v>
      </c>
      <c r="C339" s="387" t="s">
        <v>925</v>
      </c>
      <c r="D339" s="387" t="s">
        <v>926</v>
      </c>
      <c r="E339" s="387">
        <v>0</v>
      </c>
      <c r="F339" s="387">
        <v>437272</v>
      </c>
      <c r="G339" s="387">
        <v>27441142998.380001</v>
      </c>
      <c r="H339" s="387" t="b" cm="1">
        <f t="array" aca="1" ref="H339" ca="1">EsNegrita(BP[[#This Row],[CODIGO]])</f>
        <v>0</v>
      </c>
      <c r="I339" s="387" t="b" cm="1">
        <f t="array" ref="I339">_xlfn.LET(
    _xlpm.codigos_devolucion, _xlfn.UNIQUE(_xlfn._xlws.FILTER(BP[CODIGO], ISNUMBER(SEARCH("devoluci", BP[NOMBRE CUENTA])), {""})),
    ISNUMBER(MATCH(BP[[#This Row],[CODIGO]], _xlpm.codigos_devolucion, 0))
)</f>
        <v>0</v>
      </c>
    </row>
    <row r="340" spans="1:9" x14ac:dyDescent="0.25">
      <c r="A340" s="607">
        <v>233595</v>
      </c>
      <c r="B340" s="387" t="s">
        <v>514</v>
      </c>
      <c r="C340" s="387" t="s">
        <v>927</v>
      </c>
      <c r="D340" s="387" t="s">
        <v>928</v>
      </c>
      <c r="E340" s="387">
        <v>0</v>
      </c>
      <c r="F340" s="387">
        <v>11111726</v>
      </c>
      <c r="G340" s="387">
        <v>27452254724.380001</v>
      </c>
      <c r="H340" s="387" t="b" cm="1">
        <f t="array" aca="1" ref="H340" ca="1">EsNegrita(BP[[#This Row],[CODIGO]])</f>
        <v>0</v>
      </c>
      <c r="I340" s="387" t="b" cm="1">
        <f t="array" ref="I340">_xlfn.LET(
    _xlpm.codigos_devolucion, _xlfn.UNIQUE(_xlfn._xlws.FILTER(BP[CODIGO], ISNUMBER(SEARCH("devoluci", BP[NOMBRE CUENTA])), {""})),
    ISNUMBER(MATCH(BP[[#This Row],[CODIGO]], _xlpm.codigos_devolucion, 0))
)</f>
        <v>0</v>
      </c>
    </row>
    <row r="341" spans="1:9" x14ac:dyDescent="0.25">
      <c r="A341" s="607">
        <v>233595</v>
      </c>
      <c r="B341" s="387" t="s">
        <v>514</v>
      </c>
      <c r="C341" s="387" t="s">
        <v>929</v>
      </c>
      <c r="D341" s="387" t="s">
        <v>930</v>
      </c>
      <c r="E341" s="387">
        <v>0</v>
      </c>
      <c r="F341" s="387">
        <v>233006</v>
      </c>
      <c r="G341" s="387">
        <v>27452487730.380001</v>
      </c>
      <c r="H341" s="387" t="b" cm="1">
        <f t="array" aca="1" ref="H341" ca="1">EsNegrita(BP[[#This Row],[CODIGO]])</f>
        <v>0</v>
      </c>
      <c r="I341" s="387" t="b" cm="1">
        <f t="array" ref="I341">_xlfn.LET(
    _xlpm.codigos_devolucion, _xlfn.UNIQUE(_xlfn._xlws.FILTER(BP[CODIGO], ISNUMBER(SEARCH("devoluci", BP[NOMBRE CUENTA])), {""})),
    ISNUMBER(MATCH(BP[[#This Row],[CODIGO]], _xlpm.codigos_devolucion, 0))
)</f>
        <v>0</v>
      </c>
    </row>
    <row r="342" spans="1:9" x14ac:dyDescent="0.25">
      <c r="A342" s="607">
        <v>233595</v>
      </c>
      <c r="B342" s="387" t="s">
        <v>514</v>
      </c>
      <c r="C342" s="387" t="s">
        <v>798</v>
      </c>
      <c r="D342" s="387" t="s">
        <v>931</v>
      </c>
      <c r="E342" s="387">
        <v>0</v>
      </c>
      <c r="F342" s="387">
        <v>261800</v>
      </c>
      <c r="G342" s="387">
        <v>27452749530.380001</v>
      </c>
      <c r="H342" s="387" t="b" cm="1">
        <f t="array" aca="1" ref="H342" ca="1">EsNegrita(BP[[#This Row],[CODIGO]])</f>
        <v>0</v>
      </c>
      <c r="I342" s="387" t="b" cm="1">
        <f t="array" ref="I342">_xlfn.LET(
    _xlpm.codigos_devolucion, _xlfn.UNIQUE(_xlfn._xlws.FILTER(BP[CODIGO], ISNUMBER(SEARCH("devoluci", BP[NOMBRE CUENTA])), {""})),
    ISNUMBER(MATCH(BP[[#This Row],[CODIGO]], _xlpm.codigos_devolucion, 0))
)</f>
        <v>0</v>
      </c>
    </row>
    <row r="343" spans="1:9" x14ac:dyDescent="0.25">
      <c r="A343" s="607">
        <v>233595</v>
      </c>
      <c r="B343" s="387" t="s">
        <v>514</v>
      </c>
      <c r="C343" s="387" t="s">
        <v>798</v>
      </c>
      <c r="D343" s="387" t="s">
        <v>932</v>
      </c>
      <c r="E343" s="387">
        <v>0</v>
      </c>
      <c r="F343" s="387">
        <v>150000</v>
      </c>
      <c r="G343" s="387">
        <v>27452899530.380001</v>
      </c>
      <c r="H343" s="387" t="b" cm="1">
        <f t="array" aca="1" ref="H343" ca="1">EsNegrita(BP[[#This Row],[CODIGO]])</f>
        <v>0</v>
      </c>
      <c r="I343" s="387" t="b" cm="1">
        <f t="array" ref="I343">_xlfn.LET(
    _xlpm.codigos_devolucion, _xlfn.UNIQUE(_xlfn._xlws.FILTER(BP[CODIGO], ISNUMBER(SEARCH("devoluci", BP[NOMBRE CUENTA])), {""})),
    ISNUMBER(MATCH(BP[[#This Row],[CODIGO]], _xlpm.codigos_devolucion, 0))
)</f>
        <v>0</v>
      </c>
    </row>
    <row r="344" spans="1:9" x14ac:dyDescent="0.25">
      <c r="A344" s="607">
        <v>233595</v>
      </c>
      <c r="B344" s="387" t="s">
        <v>514</v>
      </c>
      <c r="C344" s="387" t="s">
        <v>821</v>
      </c>
      <c r="D344" s="387" t="s">
        <v>933</v>
      </c>
      <c r="E344" s="387">
        <v>0</v>
      </c>
      <c r="F344" s="387">
        <v>66100</v>
      </c>
      <c r="G344" s="387">
        <v>27452965630.380001</v>
      </c>
      <c r="H344" s="387" t="b" cm="1">
        <f t="array" aca="1" ref="H344" ca="1">EsNegrita(BP[[#This Row],[CODIGO]])</f>
        <v>0</v>
      </c>
      <c r="I344" s="387" t="b" cm="1">
        <f t="array" ref="I344">_xlfn.LET(
    _xlpm.codigos_devolucion, _xlfn.UNIQUE(_xlfn._xlws.FILTER(BP[CODIGO], ISNUMBER(SEARCH("devoluci", BP[NOMBRE CUENTA])), {""})),
    ISNUMBER(MATCH(BP[[#This Row],[CODIGO]], _xlpm.codigos_devolucion, 0))
)</f>
        <v>0</v>
      </c>
    </row>
    <row r="345" spans="1:9" x14ac:dyDescent="0.25">
      <c r="A345" s="607">
        <v>233595</v>
      </c>
      <c r="B345" s="387" t="s">
        <v>514</v>
      </c>
      <c r="C345" s="387" t="s">
        <v>821</v>
      </c>
      <c r="D345" s="387" t="s">
        <v>934</v>
      </c>
      <c r="E345" s="387">
        <v>0</v>
      </c>
      <c r="F345" s="387">
        <v>1076891</v>
      </c>
      <c r="G345" s="387">
        <v>27454042521.380001</v>
      </c>
      <c r="H345" s="387" t="b" cm="1">
        <f t="array" aca="1" ref="H345" ca="1">EsNegrita(BP[[#This Row],[CODIGO]])</f>
        <v>0</v>
      </c>
      <c r="I345" s="387" t="b" cm="1">
        <f t="array" ref="I345">_xlfn.LET(
    _xlpm.codigos_devolucion, _xlfn.UNIQUE(_xlfn._xlws.FILTER(BP[CODIGO], ISNUMBER(SEARCH("devoluci", BP[NOMBRE CUENTA])), {""})),
    ISNUMBER(MATCH(BP[[#This Row],[CODIGO]], _xlpm.codigos_devolucion, 0))
)</f>
        <v>0</v>
      </c>
    </row>
    <row r="346" spans="1:9" x14ac:dyDescent="0.25">
      <c r="A346" s="607">
        <v>233595</v>
      </c>
      <c r="B346" s="387" t="s">
        <v>514</v>
      </c>
      <c r="C346" s="387" t="s">
        <v>935</v>
      </c>
      <c r="D346" s="387" t="s">
        <v>936</v>
      </c>
      <c r="E346" s="387">
        <v>0</v>
      </c>
      <c r="F346" s="387">
        <v>1125841</v>
      </c>
      <c r="G346" s="387">
        <v>27455168362.380001</v>
      </c>
      <c r="H346" s="387" t="b" cm="1">
        <f t="array" aca="1" ref="H346" ca="1">EsNegrita(BP[[#This Row],[CODIGO]])</f>
        <v>0</v>
      </c>
      <c r="I346" s="387" t="b" cm="1">
        <f t="array" ref="I346">_xlfn.LET(
    _xlpm.codigos_devolucion, _xlfn.UNIQUE(_xlfn._xlws.FILTER(BP[CODIGO], ISNUMBER(SEARCH("devoluci", BP[NOMBRE CUENTA])), {""})),
    ISNUMBER(MATCH(BP[[#This Row],[CODIGO]], _xlpm.codigos_devolucion, 0))
)</f>
        <v>0</v>
      </c>
    </row>
    <row r="347" spans="1:9" x14ac:dyDescent="0.25">
      <c r="A347" s="607">
        <v>233595</v>
      </c>
      <c r="B347" s="387" t="s">
        <v>514</v>
      </c>
      <c r="C347" s="387" t="s">
        <v>937</v>
      </c>
      <c r="D347" s="387" t="s">
        <v>938</v>
      </c>
      <c r="E347" s="387">
        <v>0</v>
      </c>
      <c r="F347" s="387">
        <v>48275</v>
      </c>
      <c r="G347" s="387">
        <v>27455216637.380001</v>
      </c>
      <c r="H347" s="387" t="b" cm="1">
        <f t="array" aca="1" ref="H347" ca="1">EsNegrita(BP[[#This Row],[CODIGO]])</f>
        <v>0</v>
      </c>
      <c r="I347" s="387" t="b" cm="1">
        <f t="array" ref="I347">_xlfn.LET(
    _xlpm.codigos_devolucion, _xlfn.UNIQUE(_xlfn._xlws.FILTER(BP[CODIGO], ISNUMBER(SEARCH("devoluci", BP[NOMBRE CUENTA])), {""})),
    ISNUMBER(MATCH(BP[[#This Row],[CODIGO]], _xlpm.codigos_devolucion, 0))
)</f>
        <v>0</v>
      </c>
    </row>
    <row r="348" spans="1:9" x14ac:dyDescent="0.25">
      <c r="A348" s="607">
        <v>233595</v>
      </c>
      <c r="B348" s="387" t="s">
        <v>514</v>
      </c>
      <c r="C348" s="387" t="s">
        <v>939</v>
      </c>
      <c r="D348" s="387" t="s">
        <v>940</v>
      </c>
      <c r="E348" s="387">
        <v>0</v>
      </c>
      <c r="F348" s="387">
        <v>190400</v>
      </c>
      <c r="G348" s="387">
        <v>27455407037.380001</v>
      </c>
      <c r="H348" s="387" t="b" cm="1">
        <f t="array" aca="1" ref="H348" ca="1">EsNegrita(BP[[#This Row],[CODIGO]])</f>
        <v>0</v>
      </c>
      <c r="I348" s="387" t="b" cm="1">
        <f t="array" ref="I348">_xlfn.LET(
    _xlpm.codigos_devolucion, _xlfn.UNIQUE(_xlfn._xlws.FILTER(BP[CODIGO], ISNUMBER(SEARCH("devoluci", BP[NOMBRE CUENTA])), {""})),
    ISNUMBER(MATCH(BP[[#This Row],[CODIGO]], _xlpm.codigos_devolucion, 0))
)</f>
        <v>0</v>
      </c>
    </row>
    <row r="349" spans="1:9" x14ac:dyDescent="0.25">
      <c r="A349" s="607">
        <v>233595</v>
      </c>
      <c r="B349" s="387" t="s">
        <v>514</v>
      </c>
      <c r="C349" s="387" t="s">
        <v>798</v>
      </c>
      <c r="D349" s="387" t="s">
        <v>941</v>
      </c>
      <c r="E349" s="387">
        <v>0</v>
      </c>
      <c r="F349" s="387">
        <v>257707</v>
      </c>
      <c r="G349" s="387">
        <v>27455664744.380001</v>
      </c>
      <c r="H349" s="387" t="b" cm="1">
        <f t="array" aca="1" ref="H349" ca="1">EsNegrita(BP[[#This Row],[CODIGO]])</f>
        <v>0</v>
      </c>
      <c r="I349" s="387" t="b" cm="1">
        <f t="array" ref="I349">_xlfn.LET(
    _xlpm.codigos_devolucion, _xlfn.UNIQUE(_xlfn._xlws.FILTER(BP[CODIGO], ISNUMBER(SEARCH("devoluci", BP[NOMBRE CUENTA])), {""})),
    ISNUMBER(MATCH(BP[[#This Row],[CODIGO]], _xlpm.codigos_devolucion, 0))
)</f>
        <v>0</v>
      </c>
    </row>
    <row r="350" spans="1:9" x14ac:dyDescent="0.25">
      <c r="A350" s="607">
        <v>233595</v>
      </c>
      <c r="B350" s="387" t="s">
        <v>514</v>
      </c>
      <c r="C350" s="387" t="s">
        <v>798</v>
      </c>
      <c r="D350" s="387" t="s">
        <v>942</v>
      </c>
      <c r="E350" s="387">
        <v>0</v>
      </c>
      <c r="F350" s="387">
        <v>280000</v>
      </c>
      <c r="G350" s="387">
        <v>27455944744.380001</v>
      </c>
      <c r="H350" s="387" t="b" cm="1">
        <f t="array" aca="1" ref="H350" ca="1">EsNegrita(BP[[#This Row],[CODIGO]])</f>
        <v>0</v>
      </c>
      <c r="I350" s="387" t="b" cm="1">
        <f t="array" ref="I350">_xlfn.LET(
    _xlpm.codigos_devolucion, _xlfn.UNIQUE(_xlfn._xlws.FILTER(BP[CODIGO], ISNUMBER(SEARCH("devoluci", BP[NOMBRE CUENTA])), {""})),
    ISNUMBER(MATCH(BP[[#This Row],[CODIGO]], _xlpm.codigos_devolucion, 0))
)</f>
        <v>0</v>
      </c>
    </row>
    <row r="351" spans="1:9" x14ac:dyDescent="0.25">
      <c r="A351" s="607">
        <v>233595</v>
      </c>
      <c r="B351" s="387" t="s">
        <v>514</v>
      </c>
      <c r="C351" s="387" t="s">
        <v>798</v>
      </c>
      <c r="D351" s="387" t="s">
        <v>943</v>
      </c>
      <c r="E351" s="387">
        <v>0</v>
      </c>
      <c r="F351" s="387">
        <v>450000</v>
      </c>
      <c r="G351" s="387">
        <v>27456394744.380001</v>
      </c>
      <c r="H351" s="387" t="b" cm="1">
        <f t="array" aca="1" ref="H351" ca="1">EsNegrita(BP[[#This Row],[CODIGO]])</f>
        <v>0</v>
      </c>
      <c r="I351" s="387" t="b" cm="1">
        <f t="array" ref="I351">_xlfn.LET(
    _xlpm.codigos_devolucion, _xlfn.UNIQUE(_xlfn._xlws.FILTER(BP[CODIGO], ISNUMBER(SEARCH("devoluci", BP[NOMBRE CUENTA])), {""})),
    ISNUMBER(MATCH(BP[[#This Row],[CODIGO]], _xlpm.codigos_devolucion, 0))
)</f>
        <v>0</v>
      </c>
    </row>
    <row r="352" spans="1:9" x14ac:dyDescent="0.25">
      <c r="A352" s="607">
        <v>233595</v>
      </c>
      <c r="B352" s="387" t="s">
        <v>514</v>
      </c>
      <c r="C352" s="387" t="s">
        <v>944</v>
      </c>
      <c r="D352" s="387" t="s">
        <v>945</v>
      </c>
      <c r="E352" s="387">
        <v>0</v>
      </c>
      <c r="F352" s="387">
        <v>172500</v>
      </c>
      <c r="G352" s="387">
        <v>27456567244.380001</v>
      </c>
      <c r="H352" s="387" t="b" cm="1">
        <f t="array" aca="1" ref="H352" ca="1">EsNegrita(BP[[#This Row],[CODIGO]])</f>
        <v>0</v>
      </c>
      <c r="I352" s="387" t="b" cm="1">
        <f t="array" ref="I352">_xlfn.LET(
    _xlpm.codigos_devolucion, _xlfn.UNIQUE(_xlfn._xlws.FILTER(BP[CODIGO], ISNUMBER(SEARCH("devoluci", BP[NOMBRE CUENTA])), {""})),
    ISNUMBER(MATCH(BP[[#This Row],[CODIGO]], _xlpm.codigos_devolucion, 0))
)</f>
        <v>0</v>
      </c>
    </row>
    <row r="353" spans="1:9" x14ac:dyDescent="0.25">
      <c r="A353" s="607">
        <v>233595</v>
      </c>
      <c r="B353" s="387" t="s">
        <v>514</v>
      </c>
      <c r="C353" s="387" t="s">
        <v>946</v>
      </c>
      <c r="D353" s="387" t="s">
        <v>947</v>
      </c>
      <c r="E353" s="387">
        <v>0</v>
      </c>
      <c r="F353" s="387">
        <v>691777</v>
      </c>
      <c r="G353" s="387">
        <v>27457259021.380001</v>
      </c>
      <c r="H353" s="387" t="b" cm="1">
        <f t="array" aca="1" ref="H353" ca="1">EsNegrita(BP[[#This Row],[CODIGO]])</f>
        <v>0</v>
      </c>
      <c r="I353" s="387" t="b" cm="1">
        <f t="array" ref="I353">_xlfn.LET(
    _xlpm.codigos_devolucion, _xlfn.UNIQUE(_xlfn._xlws.FILTER(BP[CODIGO], ISNUMBER(SEARCH("devoluci", BP[NOMBRE CUENTA])), {""})),
    ISNUMBER(MATCH(BP[[#This Row],[CODIGO]], _xlpm.codigos_devolucion, 0))
)</f>
        <v>0</v>
      </c>
    </row>
    <row r="354" spans="1:9" x14ac:dyDescent="0.25">
      <c r="A354" s="607">
        <v>233595</v>
      </c>
      <c r="B354" s="387" t="s">
        <v>514</v>
      </c>
      <c r="C354" s="387" t="s">
        <v>948</v>
      </c>
      <c r="D354" s="387" t="s">
        <v>949</v>
      </c>
      <c r="E354" s="387">
        <v>0</v>
      </c>
      <c r="F354" s="387">
        <v>552994</v>
      </c>
      <c r="G354" s="387">
        <v>27457812015.380001</v>
      </c>
      <c r="H354" s="387" t="b" cm="1">
        <f t="array" aca="1" ref="H354" ca="1">EsNegrita(BP[[#This Row],[CODIGO]])</f>
        <v>0</v>
      </c>
      <c r="I354" s="387" t="b" cm="1">
        <f t="array" ref="I354">_xlfn.LET(
    _xlpm.codigos_devolucion, _xlfn.UNIQUE(_xlfn._xlws.FILTER(BP[CODIGO], ISNUMBER(SEARCH("devoluci", BP[NOMBRE CUENTA])), {""})),
    ISNUMBER(MATCH(BP[[#This Row],[CODIGO]], _xlpm.codigos_devolucion, 0))
)</f>
        <v>0</v>
      </c>
    </row>
    <row r="355" spans="1:9" x14ac:dyDescent="0.25">
      <c r="A355" s="607">
        <v>233595</v>
      </c>
      <c r="B355" s="387" t="s">
        <v>514</v>
      </c>
      <c r="C355" s="387" t="s">
        <v>948</v>
      </c>
      <c r="D355" s="387" t="s">
        <v>950</v>
      </c>
      <c r="E355" s="387">
        <v>0</v>
      </c>
      <c r="F355" s="387">
        <v>594488</v>
      </c>
      <c r="G355" s="387">
        <v>27458406503.380001</v>
      </c>
      <c r="H355" s="387" t="b" cm="1">
        <f t="array" aca="1" ref="H355" ca="1">EsNegrita(BP[[#This Row],[CODIGO]])</f>
        <v>0</v>
      </c>
      <c r="I355" s="387" t="b" cm="1">
        <f t="array" ref="I355">_xlfn.LET(
    _xlpm.codigos_devolucion, _xlfn.UNIQUE(_xlfn._xlws.FILTER(BP[CODIGO], ISNUMBER(SEARCH("devoluci", BP[NOMBRE CUENTA])), {""})),
    ISNUMBER(MATCH(BP[[#This Row],[CODIGO]], _xlpm.codigos_devolucion, 0))
)</f>
        <v>0</v>
      </c>
    </row>
    <row r="356" spans="1:9" x14ac:dyDescent="0.25">
      <c r="A356" s="607">
        <v>233595</v>
      </c>
      <c r="B356" s="387" t="s">
        <v>514</v>
      </c>
      <c r="C356" s="387" t="s">
        <v>948</v>
      </c>
      <c r="D356" s="387" t="s">
        <v>951</v>
      </c>
      <c r="E356" s="387">
        <v>0</v>
      </c>
      <c r="F356" s="387">
        <v>394997</v>
      </c>
      <c r="G356" s="387">
        <v>27458801500.380001</v>
      </c>
      <c r="H356" s="387" t="b" cm="1">
        <f t="array" aca="1" ref="H356" ca="1">EsNegrita(BP[[#This Row],[CODIGO]])</f>
        <v>0</v>
      </c>
      <c r="I356" s="387" t="b" cm="1">
        <f t="array" ref="I356">_xlfn.LET(
    _xlpm.codigos_devolucion, _xlfn.UNIQUE(_xlfn._xlws.FILTER(BP[CODIGO], ISNUMBER(SEARCH("devoluci", BP[NOMBRE CUENTA])), {""})),
    ISNUMBER(MATCH(BP[[#This Row],[CODIGO]], _xlpm.codigos_devolucion, 0))
)</f>
        <v>0</v>
      </c>
    </row>
    <row r="357" spans="1:9" x14ac:dyDescent="0.25">
      <c r="A357" s="607">
        <v>233595</v>
      </c>
      <c r="B357" s="387" t="s">
        <v>514</v>
      </c>
      <c r="C357" s="387" t="s">
        <v>948</v>
      </c>
      <c r="D357" s="387" t="s">
        <v>952</v>
      </c>
      <c r="E357" s="387">
        <v>0</v>
      </c>
      <c r="F357" s="387">
        <v>430999</v>
      </c>
      <c r="G357" s="387">
        <v>27459232499.380001</v>
      </c>
      <c r="H357" s="387" t="b" cm="1">
        <f t="array" aca="1" ref="H357" ca="1">EsNegrita(BP[[#This Row],[CODIGO]])</f>
        <v>0</v>
      </c>
      <c r="I357" s="387" t="b" cm="1">
        <f t="array" ref="I357">_xlfn.LET(
    _xlpm.codigos_devolucion, _xlfn.UNIQUE(_xlfn._xlws.FILTER(BP[CODIGO], ISNUMBER(SEARCH("devoluci", BP[NOMBRE CUENTA])), {""})),
    ISNUMBER(MATCH(BP[[#This Row],[CODIGO]], _xlpm.codigos_devolucion, 0))
)</f>
        <v>0</v>
      </c>
    </row>
    <row r="358" spans="1:9" x14ac:dyDescent="0.25">
      <c r="A358" s="607">
        <v>233595</v>
      </c>
      <c r="B358" s="387" t="s">
        <v>514</v>
      </c>
      <c r="C358" s="387" t="s">
        <v>798</v>
      </c>
      <c r="D358" s="387" t="s">
        <v>953</v>
      </c>
      <c r="E358" s="387">
        <v>0</v>
      </c>
      <c r="F358" s="387">
        <v>280001</v>
      </c>
      <c r="G358" s="387">
        <v>27459512500.380001</v>
      </c>
      <c r="H358" s="387" t="b" cm="1">
        <f t="array" aca="1" ref="H358" ca="1">EsNegrita(BP[[#This Row],[CODIGO]])</f>
        <v>0</v>
      </c>
      <c r="I358" s="387" t="b" cm="1">
        <f t="array" ref="I358">_xlfn.LET(
    _xlpm.codigos_devolucion, _xlfn.UNIQUE(_xlfn._xlws.FILTER(BP[CODIGO], ISNUMBER(SEARCH("devoluci", BP[NOMBRE CUENTA])), {""})),
    ISNUMBER(MATCH(BP[[#This Row],[CODIGO]], _xlpm.codigos_devolucion, 0))
)</f>
        <v>0</v>
      </c>
    </row>
    <row r="359" spans="1:9" x14ac:dyDescent="0.25">
      <c r="A359" s="607">
        <v>233595</v>
      </c>
      <c r="B359" s="387" t="s">
        <v>514</v>
      </c>
      <c r="C359" s="387" t="s">
        <v>954</v>
      </c>
      <c r="D359" s="387" t="s">
        <v>955</v>
      </c>
      <c r="E359" s="387">
        <v>0</v>
      </c>
      <c r="F359" s="387">
        <v>9163890</v>
      </c>
      <c r="G359" s="387">
        <v>27468676390.380001</v>
      </c>
      <c r="H359" s="387" t="b" cm="1">
        <f t="array" aca="1" ref="H359" ca="1">EsNegrita(BP[[#This Row],[CODIGO]])</f>
        <v>0</v>
      </c>
      <c r="I359" s="387" t="b" cm="1">
        <f t="array" ref="I359">_xlfn.LET(
    _xlpm.codigos_devolucion, _xlfn.UNIQUE(_xlfn._xlws.FILTER(BP[CODIGO], ISNUMBER(SEARCH("devoluci", BP[NOMBRE CUENTA])), {""})),
    ISNUMBER(MATCH(BP[[#This Row],[CODIGO]], _xlpm.codigos_devolucion, 0))
)</f>
        <v>0</v>
      </c>
    </row>
    <row r="360" spans="1:9" x14ac:dyDescent="0.25">
      <c r="A360" s="607">
        <v>233595</v>
      </c>
      <c r="B360" s="387" t="s">
        <v>514</v>
      </c>
      <c r="C360" s="387" t="s">
        <v>956</v>
      </c>
      <c r="D360" s="387" t="s">
        <v>957</v>
      </c>
      <c r="E360" s="387">
        <v>0</v>
      </c>
      <c r="F360" s="387">
        <v>1833999</v>
      </c>
      <c r="G360" s="387">
        <v>27470510389.380001</v>
      </c>
      <c r="H360" s="387" t="b" cm="1">
        <f t="array" aca="1" ref="H360" ca="1">EsNegrita(BP[[#This Row],[CODIGO]])</f>
        <v>0</v>
      </c>
      <c r="I360" s="387" t="b" cm="1">
        <f t="array" ref="I360">_xlfn.LET(
    _xlpm.codigos_devolucion, _xlfn.UNIQUE(_xlfn._xlws.FILTER(BP[CODIGO], ISNUMBER(SEARCH("devoluci", BP[NOMBRE CUENTA])), {""})),
    ISNUMBER(MATCH(BP[[#This Row],[CODIGO]], _xlpm.codigos_devolucion, 0))
)</f>
        <v>0</v>
      </c>
    </row>
    <row r="361" spans="1:9" x14ac:dyDescent="0.25">
      <c r="A361" s="607">
        <v>233595</v>
      </c>
      <c r="B361" s="387" t="s">
        <v>514</v>
      </c>
      <c r="C361" s="387" t="s">
        <v>958</v>
      </c>
      <c r="D361" s="387" t="s">
        <v>959</v>
      </c>
      <c r="E361" s="387">
        <v>0</v>
      </c>
      <c r="F361" s="387">
        <v>305001</v>
      </c>
      <c r="G361" s="387">
        <v>27470815390.380001</v>
      </c>
      <c r="H361" s="387" t="b" cm="1">
        <f t="array" aca="1" ref="H361" ca="1">EsNegrita(BP[[#This Row],[CODIGO]])</f>
        <v>0</v>
      </c>
      <c r="I361" s="387" t="b" cm="1">
        <f t="array" ref="I361">_xlfn.LET(
    _xlpm.codigos_devolucion, _xlfn.UNIQUE(_xlfn._xlws.FILTER(BP[CODIGO], ISNUMBER(SEARCH("devoluci", BP[NOMBRE CUENTA])), {""})),
    ISNUMBER(MATCH(BP[[#This Row],[CODIGO]], _xlpm.codigos_devolucion, 0))
)</f>
        <v>0</v>
      </c>
    </row>
    <row r="362" spans="1:9" x14ac:dyDescent="0.25">
      <c r="A362" s="607">
        <v>233595</v>
      </c>
      <c r="B362" s="387" t="s">
        <v>514</v>
      </c>
      <c r="C362" s="387" t="s">
        <v>561</v>
      </c>
      <c r="D362" s="387" t="s">
        <v>960</v>
      </c>
      <c r="E362" s="387">
        <v>0</v>
      </c>
      <c r="F362" s="387">
        <v>15000</v>
      </c>
      <c r="G362" s="387">
        <v>27470830390.380001</v>
      </c>
      <c r="H362" s="387" t="b" cm="1">
        <f t="array" aca="1" ref="H362" ca="1">EsNegrita(BP[[#This Row],[CODIGO]])</f>
        <v>0</v>
      </c>
      <c r="I362" s="387" t="b" cm="1">
        <f t="array" ref="I362">_xlfn.LET(
    _xlpm.codigos_devolucion, _xlfn.UNIQUE(_xlfn._xlws.FILTER(BP[CODIGO], ISNUMBER(SEARCH("devoluci", BP[NOMBRE CUENTA])), {""})),
    ISNUMBER(MATCH(BP[[#This Row],[CODIGO]], _xlpm.codigos_devolucion, 0))
)</f>
        <v>0</v>
      </c>
    </row>
    <row r="363" spans="1:9" x14ac:dyDescent="0.25">
      <c r="A363" s="607">
        <v>233595</v>
      </c>
      <c r="B363" s="387" t="s">
        <v>514</v>
      </c>
      <c r="C363" s="387" t="s">
        <v>961</v>
      </c>
      <c r="D363" s="387" t="s">
        <v>962</v>
      </c>
      <c r="E363" s="387">
        <v>0</v>
      </c>
      <c r="F363" s="387">
        <v>1882331</v>
      </c>
      <c r="G363" s="387">
        <v>27472712721.380001</v>
      </c>
      <c r="H363" s="387" t="b" cm="1">
        <f t="array" aca="1" ref="H363" ca="1">EsNegrita(BP[[#This Row],[CODIGO]])</f>
        <v>0</v>
      </c>
      <c r="I363" s="387" t="b" cm="1">
        <f t="array" ref="I363">_xlfn.LET(
    _xlpm.codigos_devolucion, _xlfn.UNIQUE(_xlfn._xlws.FILTER(BP[CODIGO], ISNUMBER(SEARCH("devoluci", BP[NOMBRE CUENTA])), {""})),
    ISNUMBER(MATCH(BP[[#This Row],[CODIGO]], _xlpm.codigos_devolucion, 0))
)</f>
        <v>0</v>
      </c>
    </row>
    <row r="364" spans="1:9" x14ac:dyDescent="0.25">
      <c r="A364" s="607">
        <v>233595</v>
      </c>
      <c r="B364" s="387" t="s">
        <v>514</v>
      </c>
      <c r="C364" s="387" t="s">
        <v>963</v>
      </c>
      <c r="D364" s="387" t="s">
        <v>964</v>
      </c>
      <c r="E364" s="387">
        <v>0</v>
      </c>
      <c r="F364" s="387">
        <v>350000</v>
      </c>
      <c r="G364" s="387">
        <v>27473062721.380001</v>
      </c>
      <c r="H364" s="387" t="b" cm="1">
        <f t="array" aca="1" ref="H364" ca="1">EsNegrita(BP[[#This Row],[CODIGO]])</f>
        <v>0</v>
      </c>
      <c r="I364" s="387" t="b" cm="1">
        <f t="array" ref="I364">_xlfn.LET(
    _xlpm.codigos_devolucion, _xlfn.UNIQUE(_xlfn._xlws.FILTER(BP[CODIGO], ISNUMBER(SEARCH("devoluci", BP[NOMBRE CUENTA])), {""})),
    ISNUMBER(MATCH(BP[[#This Row],[CODIGO]], _xlpm.codigos_devolucion, 0))
)</f>
        <v>0</v>
      </c>
    </row>
    <row r="365" spans="1:9" x14ac:dyDescent="0.25">
      <c r="A365" s="607">
        <v>233595</v>
      </c>
      <c r="B365" s="387" t="s">
        <v>514</v>
      </c>
      <c r="C365" s="387" t="s">
        <v>798</v>
      </c>
      <c r="D365" s="387" t="s">
        <v>965</v>
      </c>
      <c r="E365" s="387">
        <v>0</v>
      </c>
      <c r="F365" s="387">
        <v>180000</v>
      </c>
      <c r="G365" s="387">
        <v>27473242721.380001</v>
      </c>
      <c r="H365" s="387" t="b" cm="1">
        <f t="array" aca="1" ref="H365" ca="1">EsNegrita(BP[[#This Row],[CODIGO]])</f>
        <v>0</v>
      </c>
      <c r="I365" s="387" t="b" cm="1">
        <f t="array" ref="I365">_xlfn.LET(
    _xlpm.codigos_devolucion, _xlfn.UNIQUE(_xlfn._xlws.FILTER(BP[CODIGO], ISNUMBER(SEARCH("devoluci", BP[NOMBRE CUENTA])), {""})),
    ISNUMBER(MATCH(BP[[#This Row],[CODIGO]], _xlpm.codigos_devolucion, 0))
)</f>
        <v>0</v>
      </c>
    </row>
    <row r="366" spans="1:9" x14ac:dyDescent="0.25">
      <c r="A366" s="607">
        <v>233595</v>
      </c>
      <c r="B366" s="387" t="s">
        <v>514</v>
      </c>
      <c r="C366" s="387" t="s">
        <v>798</v>
      </c>
      <c r="D366" s="387" t="s">
        <v>966</v>
      </c>
      <c r="E366" s="387">
        <v>0</v>
      </c>
      <c r="F366" s="387">
        <v>571200</v>
      </c>
      <c r="G366" s="387">
        <v>27473813921.380001</v>
      </c>
      <c r="H366" s="387" t="b" cm="1">
        <f t="array" aca="1" ref="H366" ca="1">EsNegrita(BP[[#This Row],[CODIGO]])</f>
        <v>0</v>
      </c>
      <c r="I366" s="387" t="b" cm="1">
        <f t="array" ref="I366">_xlfn.LET(
    _xlpm.codigos_devolucion, _xlfn.UNIQUE(_xlfn._xlws.FILTER(BP[CODIGO], ISNUMBER(SEARCH("devoluci", BP[NOMBRE CUENTA])), {""})),
    ISNUMBER(MATCH(BP[[#This Row],[CODIGO]], _xlpm.codigos_devolucion, 0))
)</f>
        <v>0</v>
      </c>
    </row>
    <row r="367" spans="1:9" x14ac:dyDescent="0.25">
      <c r="A367" s="607">
        <v>233595</v>
      </c>
      <c r="B367" s="387" t="s">
        <v>514</v>
      </c>
      <c r="C367" s="387" t="s">
        <v>561</v>
      </c>
      <c r="D367" s="387" t="s">
        <v>967</v>
      </c>
      <c r="E367" s="387">
        <v>0</v>
      </c>
      <c r="F367" s="387">
        <v>13600</v>
      </c>
      <c r="G367" s="387">
        <v>27473827521.380001</v>
      </c>
      <c r="H367" s="387" t="b" cm="1">
        <f t="array" aca="1" ref="H367" ca="1">EsNegrita(BP[[#This Row],[CODIGO]])</f>
        <v>0</v>
      </c>
      <c r="I367" s="387" t="b" cm="1">
        <f t="array" ref="I367">_xlfn.LET(
    _xlpm.codigos_devolucion, _xlfn.UNIQUE(_xlfn._xlws.FILTER(BP[CODIGO], ISNUMBER(SEARCH("devoluci", BP[NOMBRE CUENTA])), {""})),
    ISNUMBER(MATCH(BP[[#This Row],[CODIGO]], _xlpm.codigos_devolucion, 0))
)</f>
        <v>0</v>
      </c>
    </row>
    <row r="368" spans="1:9" x14ac:dyDescent="0.25">
      <c r="A368" s="607">
        <v>233595</v>
      </c>
      <c r="B368" s="387" t="s">
        <v>514</v>
      </c>
      <c r="C368" s="387" t="s">
        <v>968</v>
      </c>
      <c r="D368" s="387" t="s">
        <v>969</v>
      </c>
      <c r="E368" s="387">
        <v>0</v>
      </c>
      <c r="F368" s="387">
        <v>1016915</v>
      </c>
      <c r="G368" s="387">
        <v>27474844436.380001</v>
      </c>
      <c r="H368" s="387" t="b" cm="1">
        <f t="array" aca="1" ref="H368" ca="1">EsNegrita(BP[[#This Row],[CODIGO]])</f>
        <v>0</v>
      </c>
      <c r="I368" s="387" t="b" cm="1">
        <f t="array" ref="I368">_xlfn.LET(
    _xlpm.codigos_devolucion, _xlfn.UNIQUE(_xlfn._xlws.FILTER(BP[CODIGO], ISNUMBER(SEARCH("devoluci", BP[NOMBRE CUENTA])), {""})),
    ISNUMBER(MATCH(BP[[#This Row],[CODIGO]], _xlpm.codigos_devolucion, 0))
)</f>
        <v>0</v>
      </c>
    </row>
    <row r="369" spans="1:9" x14ac:dyDescent="0.25">
      <c r="A369" s="607">
        <v>233595</v>
      </c>
      <c r="B369" s="387" t="s">
        <v>514</v>
      </c>
      <c r="C369" s="387" t="s">
        <v>736</v>
      </c>
      <c r="D369" s="387" t="s">
        <v>737</v>
      </c>
      <c r="E369" s="387">
        <v>0</v>
      </c>
      <c r="F369" s="387">
        <v>995800</v>
      </c>
      <c r="G369" s="387">
        <v>27475840236.380001</v>
      </c>
      <c r="H369" s="387" t="b" cm="1">
        <f t="array" aca="1" ref="H369" ca="1">EsNegrita(BP[[#This Row],[CODIGO]])</f>
        <v>0</v>
      </c>
      <c r="I369" s="387" t="b" cm="1">
        <f t="array" ref="I369">_xlfn.LET(
    _xlpm.codigos_devolucion, _xlfn.UNIQUE(_xlfn._xlws.FILTER(BP[CODIGO], ISNUMBER(SEARCH("devoluci", BP[NOMBRE CUENTA])), {""})),
    ISNUMBER(MATCH(BP[[#This Row],[CODIGO]], _xlpm.codigos_devolucion, 0))
)</f>
        <v>0</v>
      </c>
    </row>
    <row r="370" spans="1:9" x14ac:dyDescent="0.25">
      <c r="A370" s="607">
        <v>233595</v>
      </c>
      <c r="B370" s="387" t="s">
        <v>514</v>
      </c>
      <c r="C370" s="387" t="s">
        <v>944</v>
      </c>
      <c r="D370" s="387" t="s">
        <v>970</v>
      </c>
      <c r="E370" s="387">
        <v>0</v>
      </c>
      <c r="F370" s="387">
        <v>324425</v>
      </c>
      <c r="G370" s="387">
        <v>27476164661.380001</v>
      </c>
      <c r="H370" s="387" t="b" cm="1">
        <f t="array" aca="1" ref="H370" ca="1">EsNegrita(BP[[#This Row],[CODIGO]])</f>
        <v>0</v>
      </c>
      <c r="I370" s="387" t="b" cm="1">
        <f t="array" ref="I370">_xlfn.LET(
    _xlpm.codigos_devolucion, _xlfn.UNIQUE(_xlfn._xlws.FILTER(BP[CODIGO], ISNUMBER(SEARCH("devoluci", BP[NOMBRE CUENTA])), {""})),
    ISNUMBER(MATCH(BP[[#This Row],[CODIGO]], _xlpm.codigos_devolucion, 0))
)</f>
        <v>0</v>
      </c>
    </row>
    <row r="371" spans="1:9" x14ac:dyDescent="0.25">
      <c r="A371" s="607">
        <v>233595</v>
      </c>
      <c r="B371" s="387" t="s">
        <v>514</v>
      </c>
      <c r="C371" s="387" t="s">
        <v>944</v>
      </c>
      <c r="D371" s="387" t="s">
        <v>970</v>
      </c>
      <c r="E371" s="387">
        <v>0</v>
      </c>
      <c r="F371" s="387">
        <v>194555</v>
      </c>
      <c r="G371" s="387">
        <v>27476359216.380001</v>
      </c>
      <c r="H371" s="387" t="b" cm="1">
        <f t="array" aca="1" ref="H371" ca="1">EsNegrita(BP[[#This Row],[CODIGO]])</f>
        <v>0</v>
      </c>
      <c r="I371" s="387" t="b" cm="1">
        <f t="array" ref="I371">_xlfn.LET(
    _xlpm.codigos_devolucion, _xlfn.UNIQUE(_xlfn._xlws.FILTER(BP[CODIGO], ISNUMBER(SEARCH("devoluci", BP[NOMBRE CUENTA])), {""})),
    ISNUMBER(MATCH(BP[[#This Row],[CODIGO]], _xlpm.codigos_devolucion, 0))
)</f>
        <v>0</v>
      </c>
    </row>
    <row r="372" spans="1:9" x14ac:dyDescent="0.25">
      <c r="A372" s="607">
        <v>233595</v>
      </c>
      <c r="B372" s="387" t="s">
        <v>514</v>
      </c>
      <c r="C372" s="387" t="s">
        <v>944</v>
      </c>
      <c r="D372" s="387" t="s">
        <v>971</v>
      </c>
      <c r="E372" s="387">
        <v>0</v>
      </c>
      <c r="F372" s="387">
        <v>239601</v>
      </c>
      <c r="G372" s="387">
        <v>27476598817.380001</v>
      </c>
      <c r="H372" s="387" t="b" cm="1">
        <f t="array" aca="1" ref="H372" ca="1">EsNegrita(BP[[#This Row],[CODIGO]])</f>
        <v>0</v>
      </c>
      <c r="I372" s="387" t="b" cm="1">
        <f t="array" ref="I372">_xlfn.LET(
    _xlpm.codigos_devolucion, _xlfn.UNIQUE(_xlfn._xlws.FILTER(BP[CODIGO], ISNUMBER(SEARCH("devoluci", BP[NOMBRE CUENTA])), {""})),
    ISNUMBER(MATCH(BP[[#This Row],[CODIGO]], _xlpm.codigos_devolucion, 0))
)</f>
        <v>0</v>
      </c>
    </row>
    <row r="373" spans="1:9" x14ac:dyDescent="0.25">
      <c r="A373" s="607">
        <v>233595</v>
      </c>
      <c r="B373" s="387" t="s">
        <v>514</v>
      </c>
      <c r="C373" s="387" t="s">
        <v>944</v>
      </c>
      <c r="D373" s="387" t="s">
        <v>971</v>
      </c>
      <c r="E373" s="387">
        <v>0</v>
      </c>
      <c r="F373" s="387">
        <v>87627</v>
      </c>
      <c r="G373" s="387">
        <v>27476686444.380001</v>
      </c>
      <c r="H373" s="387" t="b" cm="1">
        <f t="array" aca="1" ref="H373" ca="1">EsNegrita(BP[[#This Row],[CODIGO]])</f>
        <v>0</v>
      </c>
      <c r="I373" s="387" t="b" cm="1">
        <f t="array" ref="I373">_xlfn.LET(
    _xlpm.codigos_devolucion, _xlfn.UNIQUE(_xlfn._xlws.FILTER(BP[CODIGO], ISNUMBER(SEARCH("devoluci", BP[NOMBRE CUENTA])), {""})),
    ISNUMBER(MATCH(BP[[#This Row],[CODIGO]], _xlpm.codigos_devolucion, 0))
)</f>
        <v>0</v>
      </c>
    </row>
    <row r="374" spans="1:9" x14ac:dyDescent="0.25">
      <c r="A374" s="607">
        <v>233595</v>
      </c>
      <c r="B374" s="387" t="s">
        <v>514</v>
      </c>
      <c r="C374" s="387" t="s">
        <v>944</v>
      </c>
      <c r="D374" s="387" t="s">
        <v>972</v>
      </c>
      <c r="E374" s="387">
        <v>0</v>
      </c>
      <c r="F374" s="387">
        <v>507938</v>
      </c>
      <c r="G374" s="387">
        <v>27477194382.380001</v>
      </c>
      <c r="H374" s="387" t="b" cm="1">
        <f t="array" aca="1" ref="H374" ca="1">EsNegrita(BP[[#This Row],[CODIGO]])</f>
        <v>0</v>
      </c>
      <c r="I374" s="387" t="b" cm="1">
        <f t="array" ref="I374">_xlfn.LET(
    _xlpm.codigos_devolucion, _xlfn.UNIQUE(_xlfn._xlws.FILTER(BP[CODIGO], ISNUMBER(SEARCH("devoluci", BP[NOMBRE CUENTA])), {""})),
    ISNUMBER(MATCH(BP[[#This Row],[CODIGO]], _xlpm.codigos_devolucion, 0))
)</f>
        <v>0</v>
      </c>
    </row>
    <row r="375" spans="1:9" x14ac:dyDescent="0.25">
      <c r="A375" s="607">
        <v>233595</v>
      </c>
      <c r="B375" s="387" t="s">
        <v>514</v>
      </c>
      <c r="C375" s="387" t="s">
        <v>944</v>
      </c>
      <c r="D375" s="387" t="s">
        <v>972</v>
      </c>
      <c r="E375" s="387">
        <v>0</v>
      </c>
      <c r="F375" s="387">
        <v>67002</v>
      </c>
      <c r="G375" s="387">
        <v>27477261384.380001</v>
      </c>
      <c r="H375" s="387" t="b" cm="1">
        <f t="array" aca="1" ref="H375" ca="1">EsNegrita(BP[[#This Row],[CODIGO]])</f>
        <v>0</v>
      </c>
      <c r="I375" s="387" t="b" cm="1">
        <f t="array" ref="I375">_xlfn.LET(
    _xlpm.codigos_devolucion, _xlfn.UNIQUE(_xlfn._xlws.FILTER(BP[CODIGO], ISNUMBER(SEARCH("devoluci", BP[NOMBRE CUENTA])), {""})),
    ISNUMBER(MATCH(BP[[#This Row],[CODIGO]], _xlpm.codigos_devolucion, 0))
)</f>
        <v>0</v>
      </c>
    </row>
    <row r="376" spans="1:9" x14ac:dyDescent="0.25">
      <c r="A376" s="607">
        <v>233595</v>
      </c>
      <c r="B376" s="387" t="s">
        <v>514</v>
      </c>
      <c r="C376" s="387" t="s">
        <v>944</v>
      </c>
      <c r="D376" s="387" t="s">
        <v>973</v>
      </c>
      <c r="E376" s="387">
        <v>0</v>
      </c>
      <c r="F376" s="387">
        <v>450396</v>
      </c>
      <c r="G376" s="387">
        <v>27477711780.380001</v>
      </c>
      <c r="H376" s="387" t="b" cm="1">
        <f t="array" aca="1" ref="H376" ca="1">EsNegrita(BP[[#This Row],[CODIGO]])</f>
        <v>0</v>
      </c>
      <c r="I376" s="387" t="b" cm="1">
        <f t="array" ref="I376">_xlfn.LET(
    _xlpm.codigos_devolucion, _xlfn.UNIQUE(_xlfn._xlws.FILTER(BP[CODIGO], ISNUMBER(SEARCH("devoluci", BP[NOMBRE CUENTA])), {""})),
    ISNUMBER(MATCH(BP[[#This Row],[CODIGO]], _xlpm.codigos_devolucion, 0))
)</f>
        <v>0</v>
      </c>
    </row>
    <row r="377" spans="1:9" x14ac:dyDescent="0.25">
      <c r="A377" s="607">
        <v>233595</v>
      </c>
      <c r="B377" s="387" t="s">
        <v>514</v>
      </c>
      <c r="C377" s="387" t="s">
        <v>944</v>
      </c>
      <c r="D377" s="387" t="s">
        <v>973</v>
      </c>
      <c r="E377" s="387">
        <v>0</v>
      </c>
      <c r="F377" s="387">
        <v>128121</v>
      </c>
      <c r="G377" s="387">
        <v>27477839901.380001</v>
      </c>
      <c r="H377" s="387" t="b" cm="1">
        <f t="array" aca="1" ref="H377" ca="1">EsNegrita(BP[[#This Row],[CODIGO]])</f>
        <v>0</v>
      </c>
      <c r="I377" s="387" t="b" cm="1">
        <f t="array" ref="I377">_xlfn.LET(
    _xlpm.codigos_devolucion, _xlfn.UNIQUE(_xlfn._xlws.FILTER(BP[CODIGO], ISNUMBER(SEARCH("devoluci", BP[NOMBRE CUENTA])), {""})),
    ISNUMBER(MATCH(BP[[#This Row],[CODIGO]], _xlpm.codigos_devolucion, 0))
)</f>
        <v>0</v>
      </c>
    </row>
    <row r="378" spans="1:9" x14ac:dyDescent="0.25">
      <c r="A378" s="607">
        <v>233595</v>
      </c>
      <c r="B378" s="387" t="s">
        <v>514</v>
      </c>
      <c r="C378" s="387" t="s">
        <v>944</v>
      </c>
      <c r="D378" s="387" t="s">
        <v>974</v>
      </c>
      <c r="E378" s="387">
        <v>0</v>
      </c>
      <c r="F378" s="387">
        <v>443365</v>
      </c>
      <c r="G378" s="387">
        <v>27478283266.380001</v>
      </c>
      <c r="H378" s="387" t="b" cm="1">
        <f t="array" aca="1" ref="H378" ca="1">EsNegrita(BP[[#This Row],[CODIGO]])</f>
        <v>0</v>
      </c>
      <c r="I378" s="387" t="b" cm="1">
        <f t="array" ref="I378">_xlfn.LET(
    _xlpm.codigos_devolucion, _xlfn.UNIQUE(_xlfn._xlws.FILTER(BP[CODIGO], ISNUMBER(SEARCH("devoluci", BP[NOMBRE CUENTA])), {""})),
    ISNUMBER(MATCH(BP[[#This Row],[CODIGO]], _xlpm.codigos_devolucion, 0))
)</f>
        <v>0</v>
      </c>
    </row>
    <row r="379" spans="1:9" x14ac:dyDescent="0.25">
      <c r="A379" s="607">
        <v>233595</v>
      </c>
      <c r="B379" s="387" t="s">
        <v>514</v>
      </c>
      <c r="C379" s="387" t="s">
        <v>944</v>
      </c>
      <c r="D379" s="387" t="s">
        <v>975</v>
      </c>
      <c r="E379" s="387">
        <v>0</v>
      </c>
      <c r="F379" s="387">
        <v>246753</v>
      </c>
      <c r="G379" s="387">
        <v>27478530019.380001</v>
      </c>
      <c r="H379" s="387" t="b" cm="1">
        <f t="array" aca="1" ref="H379" ca="1">EsNegrita(BP[[#This Row],[CODIGO]])</f>
        <v>0</v>
      </c>
      <c r="I379" s="387" t="b" cm="1">
        <f t="array" ref="I379">_xlfn.LET(
    _xlpm.codigos_devolucion, _xlfn.UNIQUE(_xlfn._xlws.FILTER(BP[CODIGO], ISNUMBER(SEARCH("devoluci", BP[NOMBRE CUENTA])), {""})),
    ISNUMBER(MATCH(BP[[#This Row],[CODIGO]], _xlpm.codigos_devolucion, 0))
)</f>
        <v>0</v>
      </c>
    </row>
    <row r="380" spans="1:9" x14ac:dyDescent="0.25">
      <c r="A380" s="607">
        <v>233595</v>
      </c>
      <c r="B380" s="387" t="s">
        <v>514</v>
      </c>
      <c r="C380" s="387" t="s">
        <v>944</v>
      </c>
      <c r="D380" s="387" t="s">
        <v>975</v>
      </c>
      <c r="E380" s="387">
        <v>0</v>
      </c>
      <c r="F380" s="387">
        <v>325565</v>
      </c>
      <c r="G380" s="387">
        <v>27478855584.380001</v>
      </c>
      <c r="H380" s="387" t="b" cm="1">
        <f t="array" aca="1" ref="H380" ca="1">EsNegrita(BP[[#This Row],[CODIGO]])</f>
        <v>0</v>
      </c>
      <c r="I380" s="387" t="b" cm="1">
        <f t="array" ref="I380">_xlfn.LET(
    _xlpm.codigos_devolucion, _xlfn.UNIQUE(_xlfn._xlws.FILTER(BP[CODIGO], ISNUMBER(SEARCH("devoluci", BP[NOMBRE CUENTA])), {""})),
    ISNUMBER(MATCH(BP[[#This Row],[CODIGO]], _xlpm.codigos_devolucion, 0))
)</f>
        <v>0</v>
      </c>
    </row>
    <row r="381" spans="1:9" x14ac:dyDescent="0.25">
      <c r="A381" s="607">
        <v>233595</v>
      </c>
      <c r="B381" s="387" t="s">
        <v>514</v>
      </c>
      <c r="C381" s="387" t="s">
        <v>963</v>
      </c>
      <c r="D381" s="387" t="s">
        <v>976</v>
      </c>
      <c r="E381" s="387">
        <v>0</v>
      </c>
      <c r="F381" s="387">
        <v>379620</v>
      </c>
      <c r="G381" s="387">
        <v>27479235204.380001</v>
      </c>
      <c r="H381" s="387" t="b" cm="1">
        <f t="array" aca="1" ref="H381" ca="1">EsNegrita(BP[[#This Row],[CODIGO]])</f>
        <v>0</v>
      </c>
      <c r="I381" s="387" t="b" cm="1">
        <f t="array" ref="I381">_xlfn.LET(
    _xlpm.codigos_devolucion, _xlfn.UNIQUE(_xlfn._xlws.FILTER(BP[CODIGO], ISNUMBER(SEARCH("devoluci", BP[NOMBRE CUENTA])), {""})),
    ISNUMBER(MATCH(BP[[#This Row],[CODIGO]], _xlpm.codigos_devolucion, 0))
)</f>
        <v>0</v>
      </c>
    </row>
    <row r="382" spans="1:9" x14ac:dyDescent="0.25">
      <c r="A382" s="607">
        <v>233595</v>
      </c>
      <c r="B382" s="387" t="s">
        <v>514</v>
      </c>
      <c r="C382" s="387" t="s">
        <v>963</v>
      </c>
      <c r="D382" s="387" t="s">
        <v>976</v>
      </c>
      <c r="E382" s="387">
        <v>0</v>
      </c>
      <c r="F382" s="387">
        <v>190000</v>
      </c>
      <c r="G382" s="387">
        <v>27479425204.380001</v>
      </c>
      <c r="H382" s="387" t="b" cm="1">
        <f t="array" aca="1" ref="H382" ca="1">EsNegrita(BP[[#This Row],[CODIGO]])</f>
        <v>0</v>
      </c>
      <c r="I382" s="387" t="b" cm="1">
        <f t="array" ref="I382">_xlfn.LET(
    _xlpm.codigos_devolucion, _xlfn.UNIQUE(_xlfn._xlws.FILTER(BP[CODIGO], ISNUMBER(SEARCH("devoluci", BP[NOMBRE CUENTA])), {""})),
    ISNUMBER(MATCH(BP[[#This Row],[CODIGO]], _xlpm.codigos_devolucion, 0))
)</f>
        <v>0</v>
      </c>
    </row>
    <row r="383" spans="1:9" x14ac:dyDescent="0.25">
      <c r="A383" s="607">
        <v>233595</v>
      </c>
      <c r="B383" s="387" t="s">
        <v>514</v>
      </c>
      <c r="C383" s="387" t="s">
        <v>963</v>
      </c>
      <c r="D383" s="387" t="s">
        <v>977</v>
      </c>
      <c r="E383" s="387">
        <v>0</v>
      </c>
      <c r="F383" s="387">
        <v>68000</v>
      </c>
      <c r="G383" s="387">
        <v>27479493204.380001</v>
      </c>
      <c r="H383" s="387" t="b" cm="1">
        <f t="array" aca="1" ref="H383" ca="1">EsNegrita(BP[[#This Row],[CODIGO]])</f>
        <v>0</v>
      </c>
      <c r="I383" s="387" t="b" cm="1">
        <f t="array" ref="I383">_xlfn.LET(
    _xlpm.codigos_devolucion, _xlfn.UNIQUE(_xlfn._xlws.FILTER(BP[CODIGO], ISNUMBER(SEARCH("devoluci", BP[NOMBRE CUENTA])), {""})),
    ISNUMBER(MATCH(BP[[#This Row],[CODIGO]], _xlpm.codigos_devolucion, 0))
)</f>
        <v>0</v>
      </c>
    </row>
    <row r="384" spans="1:9" x14ac:dyDescent="0.25">
      <c r="A384" s="607">
        <v>233595</v>
      </c>
      <c r="B384" s="387" t="s">
        <v>514</v>
      </c>
      <c r="C384" s="387" t="s">
        <v>798</v>
      </c>
      <c r="D384" s="387" t="s">
        <v>978</v>
      </c>
      <c r="E384" s="387">
        <v>0</v>
      </c>
      <c r="F384" s="387">
        <v>168000</v>
      </c>
      <c r="G384" s="387">
        <v>27479661204.380001</v>
      </c>
      <c r="H384" s="387" t="b" cm="1">
        <f t="array" aca="1" ref="H384" ca="1">EsNegrita(BP[[#This Row],[CODIGO]])</f>
        <v>0</v>
      </c>
      <c r="I384" s="387" t="b" cm="1">
        <f t="array" ref="I384">_xlfn.LET(
    _xlpm.codigos_devolucion, _xlfn.UNIQUE(_xlfn._xlws.FILTER(BP[CODIGO], ISNUMBER(SEARCH("devoluci", BP[NOMBRE CUENTA])), {""})),
    ISNUMBER(MATCH(BP[[#This Row],[CODIGO]], _xlpm.codigos_devolucion, 0))
)</f>
        <v>0</v>
      </c>
    </row>
    <row r="385" spans="1:9" x14ac:dyDescent="0.25">
      <c r="A385" s="607">
        <v>233595</v>
      </c>
      <c r="B385" s="387" t="s">
        <v>514</v>
      </c>
      <c r="C385" s="387" t="s">
        <v>963</v>
      </c>
      <c r="D385" s="387" t="s">
        <v>979</v>
      </c>
      <c r="E385" s="387">
        <v>0</v>
      </c>
      <c r="F385" s="387">
        <v>300000</v>
      </c>
      <c r="G385" s="387">
        <v>27479961204.380001</v>
      </c>
      <c r="H385" s="387" t="b" cm="1">
        <f t="array" aca="1" ref="H385" ca="1">EsNegrita(BP[[#This Row],[CODIGO]])</f>
        <v>0</v>
      </c>
      <c r="I385" s="387" t="b" cm="1">
        <f t="array" ref="I385">_xlfn.LET(
    _xlpm.codigos_devolucion, _xlfn.UNIQUE(_xlfn._xlws.FILTER(BP[CODIGO], ISNUMBER(SEARCH("devoluci", BP[NOMBRE CUENTA])), {""})),
    ISNUMBER(MATCH(BP[[#This Row],[CODIGO]], _xlpm.codigos_devolucion, 0))
)</f>
        <v>0</v>
      </c>
    </row>
    <row r="386" spans="1:9" x14ac:dyDescent="0.25">
      <c r="A386" s="607">
        <v>233595</v>
      </c>
      <c r="B386" s="387" t="s">
        <v>514</v>
      </c>
      <c r="C386" s="387" t="s">
        <v>798</v>
      </c>
      <c r="D386" s="387" t="s">
        <v>980</v>
      </c>
      <c r="E386" s="387">
        <v>0</v>
      </c>
      <c r="F386" s="387">
        <v>71400</v>
      </c>
      <c r="G386" s="387">
        <v>27480032604.380001</v>
      </c>
      <c r="H386" s="387" t="b" cm="1">
        <f t="array" aca="1" ref="H386" ca="1">EsNegrita(BP[[#This Row],[CODIGO]])</f>
        <v>0</v>
      </c>
      <c r="I386" s="387" t="b" cm="1">
        <f t="array" ref="I386">_xlfn.LET(
    _xlpm.codigos_devolucion, _xlfn.UNIQUE(_xlfn._xlws.FILTER(BP[CODIGO], ISNUMBER(SEARCH("devoluci", BP[NOMBRE CUENTA])), {""})),
    ISNUMBER(MATCH(BP[[#This Row],[CODIGO]], _xlpm.codigos_devolucion, 0))
)</f>
        <v>0</v>
      </c>
    </row>
    <row r="387" spans="1:9" x14ac:dyDescent="0.25">
      <c r="A387" s="607">
        <v>233595</v>
      </c>
      <c r="B387" s="387" t="s">
        <v>514</v>
      </c>
      <c r="C387" s="387" t="s">
        <v>937</v>
      </c>
      <c r="D387" s="387" t="s">
        <v>981</v>
      </c>
      <c r="E387" s="387">
        <v>0</v>
      </c>
      <c r="F387" s="387">
        <v>14000</v>
      </c>
      <c r="G387" s="387">
        <v>27480046604.380001</v>
      </c>
      <c r="H387" s="387" t="b" cm="1">
        <f t="array" aca="1" ref="H387" ca="1">EsNegrita(BP[[#This Row],[CODIGO]])</f>
        <v>0</v>
      </c>
      <c r="I387" s="387" t="b" cm="1">
        <f t="array" ref="I387">_xlfn.LET(
    _xlpm.codigos_devolucion, _xlfn.UNIQUE(_xlfn._xlws.FILTER(BP[CODIGO], ISNUMBER(SEARCH("devoluci", BP[NOMBRE CUENTA])), {""})),
    ISNUMBER(MATCH(BP[[#This Row],[CODIGO]], _xlpm.codigos_devolucion, 0))
)</f>
        <v>0</v>
      </c>
    </row>
    <row r="388" spans="1:9" x14ac:dyDescent="0.25">
      <c r="A388" s="607">
        <v>233595</v>
      </c>
      <c r="B388" s="387" t="s">
        <v>514</v>
      </c>
      <c r="C388" s="387" t="s">
        <v>939</v>
      </c>
      <c r="D388" s="387" t="s">
        <v>982</v>
      </c>
      <c r="E388" s="387">
        <v>0</v>
      </c>
      <c r="F388" s="387">
        <v>47600</v>
      </c>
      <c r="G388" s="387">
        <v>27480094204.380001</v>
      </c>
      <c r="H388" s="387" t="b" cm="1">
        <f t="array" aca="1" ref="H388" ca="1">EsNegrita(BP[[#This Row],[CODIGO]])</f>
        <v>0</v>
      </c>
      <c r="I388" s="387" t="b" cm="1">
        <f t="array" ref="I388">_xlfn.LET(
    _xlpm.codigos_devolucion, _xlfn.UNIQUE(_xlfn._xlws.FILTER(BP[CODIGO], ISNUMBER(SEARCH("devoluci", BP[NOMBRE CUENTA])), {""})),
    ISNUMBER(MATCH(BP[[#This Row],[CODIGO]], _xlpm.codigos_devolucion, 0))
)</f>
        <v>0</v>
      </c>
    </row>
    <row r="389" spans="1:9" x14ac:dyDescent="0.25">
      <c r="A389" s="607">
        <v>233595</v>
      </c>
      <c r="B389" s="387" t="s">
        <v>514</v>
      </c>
      <c r="C389" s="387" t="s">
        <v>939</v>
      </c>
      <c r="D389" s="387" t="s">
        <v>983</v>
      </c>
      <c r="E389" s="387">
        <v>0</v>
      </c>
      <c r="F389" s="387">
        <v>148750</v>
      </c>
      <c r="G389" s="387">
        <v>27480242954.380001</v>
      </c>
      <c r="H389" s="387" t="b" cm="1">
        <f t="array" aca="1" ref="H389" ca="1">EsNegrita(BP[[#This Row],[CODIGO]])</f>
        <v>0</v>
      </c>
      <c r="I389" s="387" t="b" cm="1">
        <f t="array" ref="I389">_xlfn.LET(
    _xlpm.codigos_devolucion, _xlfn.UNIQUE(_xlfn._xlws.FILTER(BP[CODIGO], ISNUMBER(SEARCH("devoluci", BP[NOMBRE CUENTA])), {""})),
    ISNUMBER(MATCH(BP[[#This Row],[CODIGO]], _xlpm.codigos_devolucion, 0))
)</f>
        <v>0</v>
      </c>
    </row>
    <row r="390" spans="1:9" x14ac:dyDescent="0.25">
      <c r="A390" s="607">
        <v>233595</v>
      </c>
      <c r="B390" s="387" t="s">
        <v>514</v>
      </c>
      <c r="C390" s="387" t="s">
        <v>984</v>
      </c>
      <c r="D390" s="387" t="s">
        <v>985</v>
      </c>
      <c r="E390" s="387">
        <v>0</v>
      </c>
      <c r="F390" s="387">
        <v>60000</v>
      </c>
      <c r="G390" s="387">
        <v>27480302954.380001</v>
      </c>
      <c r="H390" s="387" t="b" cm="1">
        <f t="array" aca="1" ref="H390" ca="1">EsNegrita(BP[[#This Row],[CODIGO]])</f>
        <v>0</v>
      </c>
      <c r="I390" s="387" t="b" cm="1">
        <f t="array" ref="I390">_xlfn.LET(
    _xlpm.codigos_devolucion, _xlfn.UNIQUE(_xlfn._xlws.FILTER(BP[CODIGO], ISNUMBER(SEARCH("devoluci", BP[NOMBRE CUENTA])), {""})),
    ISNUMBER(MATCH(BP[[#This Row],[CODIGO]], _xlpm.codigos_devolucion, 0))
)</f>
        <v>0</v>
      </c>
    </row>
    <row r="391" spans="1:9" x14ac:dyDescent="0.25">
      <c r="A391" s="607">
        <v>233595</v>
      </c>
      <c r="B391" s="387" t="s">
        <v>514</v>
      </c>
      <c r="C391" s="387" t="s">
        <v>984</v>
      </c>
      <c r="D391" s="387" t="s">
        <v>986</v>
      </c>
      <c r="E391" s="387">
        <v>0</v>
      </c>
      <c r="F391" s="387">
        <v>30000</v>
      </c>
      <c r="G391" s="387">
        <v>27480332954.380001</v>
      </c>
      <c r="H391" s="387" t="b" cm="1">
        <f t="array" aca="1" ref="H391" ca="1">EsNegrita(BP[[#This Row],[CODIGO]])</f>
        <v>0</v>
      </c>
      <c r="I391" s="387" t="b" cm="1">
        <f t="array" ref="I391">_xlfn.LET(
    _xlpm.codigos_devolucion, _xlfn.UNIQUE(_xlfn._xlws.FILTER(BP[CODIGO], ISNUMBER(SEARCH("devoluci", BP[NOMBRE CUENTA])), {""})),
    ISNUMBER(MATCH(BP[[#This Row],[CODIGO]], _xlpm.codigos_devolucion, 0))
)</f>
        <v>0</v>
      </c>
    </row>
    <row r="392" spans="1:9" x14ac:dyDescent="0.25">
      <c r="A392" s="607">
        <v>233595</v>
      </c>
      <c r="B392" s="387" t="s">
        <v>514</v>
      </c>
      <c r="C392" s="387" t="s">
        <v>987</v>
      </c>
      <c r="D392" s="387" t="s">
        <v>988</v>
      </c>
      <c r="E392" s="387">
        <v>0</v>
      </c>
      <c r="F392" s="387">
        <v>238300</v>
      </c>
      <c r="G392" s="387">
        <v>27480571254.380001</v>
      </c>
      <c r="H392" s="387" t="b" cm="1">
        <f t="array" aca="1" ref="H392" ca="1">EsNegrita(BP[[#This Row],[CODIGO]])</f>
        <v>0</v>
      </c>
      <c r="I392" s="387" t="b" cm="1">
        <f t="array" ref="I392">_xlfn.LET(
    _xlpm.codigos_devolucion, _xlfn.UNIQUE(_xlfn._xlws.FILTER(BP[CODIGO], ISNUMBER(SEARCH("devoluci", BP[NOMBRE CUENTA])), {""})),
    ISNUMBER(MATCH(BP[[#This Row],[CODIGO]], _xlpm.codigos_devolucion, 0))
)</f>
        <v>0</v>
      </c>
    </row>
    <row r="393" spans="1:9" x14ac:dyDescent="0.25">
      <c r="A393" s="607">
        <v>233595</v>
      </c>
      <c r="B393" s="387" t="s">
        <v>514</v>
      </c>
      <c r="C393" s="387" t="s">
        <v>821</v>
      </c>
      <c r="D393" s="387" t="s">
        <v>989</v>
      </c>
      <c r="E393" s="387">
        <v>0</v>
      </c>
      <c r="F393" s="387">
        <v>763613</v>
      </c>
      <c r="G393" s="387">
        <v>27481334867.380001</v>
      </c>
      <c r="H393" s="387" t="b" cm="1">
        <f t="array" aca="1" ref="H393" ca="1">EsNegrita(BP[[#This Row],[CODIGO]])</f>
        <v>0</v>
      </c>
      <c r="I393" s="387" t="b" cm="1">
        <f t="array" ref="I393">_xlfn.LET(
    _xlpm.codigos_devolucion, _xlfn.UNIQUE(_xlfn._xlws.FILTER(BP[CODIGO], ISNUMBER(SEARCH("devoluci", BP[NOMBRE CUENTA])), {""})),
    ISNUMBER(MATCH(BP[[#This Row],[CODIGO]], _xlpm.codigos_devolucion, 0))
)</f>
        <v>0</v>
      </c>
    </row>
    <row r="394" spans="1:9" x14ac:dyDescent="0.25">
      <c r="A394" s="607">
        <v>233595</v>
      </c>
      <c r="B394" s="387" t="s">
        <v>514</v>
      </c>
      <c r="C394" s="387" t="s">
        <v>821</v>
      </c>
      <c r="D394" s="387" t="s">
        <v>990</v>
      </c>
      <c r="E394" s="387">
        <v>0</v>
      </c>
      <c r="F394" s="387">
        <v>1076891</v>
      </c>
      <c r="G394" s="387">
        <v>27482411758.380001</v>
      </c>
      <c r="H394" s="387" t="b" cm="1">
        <f t="array" aca="1" ref="H394" ca="1">EsNegrita(BP[[#This Row],[CODIGO]])</f>
        <v>0</v>
      </c>
      <c r="I394" s="387" t="b" cm="1">
        <f t="array" ref="I394">_xlfn.LET(
    _xlpm.codigos_devolucion, _xlfn.UNIQUE(_xlfn._xlws.FILTER(BP[CODIGO], ISNUMBER(SEARCH("devoluci", BP[NOMBRE CUENTA])), {""})),
    ISNUMBER(MATCH(BP[[#This Row],[CODIGO]], _xlpm.codigos_devolucion, 0))
)</f>
        <v>0</v>
      </c>
    </row>
    <row r="395" spans="1:9" x14ac:dyDescent="0.25">
      <c r="A395" s="607">
        <v>233595</v>
      </c>
      <c r="B395" s="387" t="s">
        <v>514</v>
      </c>
      <c r="C395" s="387" t="s">
        <v>821</v>
      </c>
      <c r="D395" s="387" t="s">
        <v>991</v>
      </c>
      <c r="E395" s="387">
        <v>0</v>
      </c>
      <c r="F395" s="387">
        <v>120000</v>
      </c>
      <c r="G395" s="387">
        <v>27482531758.380001</v>
      </c>
      <c r="H395" s="387" t="b" cm="1">
        <f t="array" aca="1" ref="H395" ca="1">EsNegrita(BP[[#This Row],[CODIGO]])</f>
        <v>0</v>
      </c>
      <c r="I395" s="387" t="b" cm="1">
        <f t="array" ref="I395">_xlfn.LET(
    _xlpm.codigos_devolucion, _xlfn.UNIQUE(_xlfn._xlws.FILTER(BP[CODIGO], ISNUMBER(SEARCH("devoluci", BP[NOMBRE CUENTA])), {""})),
    ISNUMBER(MATCH(BP[[#This Row],[CODIGO]], _xlpm.codigos_devolucion, 0))
)</f>
        <v>0</v>
      </c>
    </row>
    <row r="396" spans="1:9" x14ac:dyDescent="0.25">
      <c r="A396" s="607">
        <v>233595</v>
      </c>
      <c r="B396" s="387" t="s">
        <v>514</v>
      </c>
      <c r="C396" s="387" t="s">
        <v>992</v>
      </c>
      <c r="D396" s="387" t="s">
        <v>993</v>
      </c>
      <c r="E396" s="387">
        <v>0</v>
      </c>
      <c r="F396" s="387">
        <v>22680</v>
      </c>
      <c r="G396" s="387">
        <v>27482554438.380001</v>
      </c>
      <c r="H396" s="387" t="b" cm="1">
        <f t="array" aca="1" ref="H396" ca="1">EsNegrita(BP[[#This Row],[CODIGO]])</f>
        <v>0</v>
      </c>
      <c r="I396" s="387" t="b" cm="1">
        <f t="array" ref="I396">_xlfn.LET(
    _xlpm.codigos_devolucion, _xlfn.UNIQUE(_xlfn._xlws.FILTER(BP[CODIGO], ISNUMBER(SEARCH("devoluci", BP[NOMBRE CUENTA])), {""})),
    ISNUMBER(MATCH(BP[[#This Row],[CODIGO]], _xlpm.codigos_devolucion, 0))
)</f>
        <v>0</v>
      </c>
    </row>
    <row r="397" spans="1:9" x14ac:dyDescent="0.25">
      <c r="A397" s="607">
        <v>233595</v>
      </c>
      <c r="B397" s="387" t="s">
        <v>514</v>
      </c>
      <c r="C397" s="387" t="s">
        <v>561</v>
      </c>
      <c r="D397" s="387" t="s">
        <v>994</v>
      </c>
      <c r="E397" s="387">
        <v>0</v>
      </c>
      <c r="F397" s="387">
        <v>4500</v>
      </c>
      <c r="G397" s="387">
        <v>27482558938.380001</v>
      </c>
      <c r="H397" s="387" t="b" cm="1">
        <f t="array" aca="1" ref="H397" ca="1">EsNegrita(BP[[#This Row],[CODIGO]])</f>
        <v>0</v>
      </c>
      <c r="I397" s="387" t="b" cm="1">
        <f t="array" ref="I397">_xlfn.LET(
    _xlpm.codigos_devolucion, _xlfn.UNIQUE(_xlfn._xlws.FILTER(BP[CODIGO], ISNUMBER(SEARCH("devoluci", BP[NOMBRE CUENTA])), {""})),
    ISNUMBER(MATCH(BP[[#This Row],[CODIGO]], _xlpm.codigos_devolucion, 0))
)</f>
        <v>0</v>
      </c>
    </row>
    <row r="398" spans="1:9" x14ac:dyDescent="0.25">
      <c r="A398" s="607">
        <v>233595</v>
      </c>
      <c r="B398" s="387" t="s">
        <v>514</v>
      </c>
      <c r="C398" s="387" t="s">
        <v>909</v>
      </c>
      <c r="D398" s="387" t="s">
        <v>995</v>
      </c>
      <c r="E398" s="387">
        <v>0</v>
      </c>
      <c r="F398" s="387">
        <v>328800</v>
      </c>
      <c r="G398" s="387">
        <v>27482887738.380001</v>
      </c>
      <c r="H398" s="387" t="b" cm="1">
        <f t="array" aca="1" ref="H398" ca="1">EsNegrita(BP[[#This Row],[CODIGO]])</f>
        <v>0</v>
      </c>
      <c r="I398" s="387" t="b" cm="1">
        <f t="array" ref="I398">_xlfn.LET(
    _xlpm.codigos_devolucion, _xlfn.UNIQUE(_xlfn._xlws.FILTER(BP[CODIGO], ISNUMBER(SEARCH("devoluci", BP[NOMBRE CUENTA])), {""})),
    ISNUMBER(MATCH(BP[[#This Row],[CODIGO]], _xlpm.codigos_devolucion, 0))
)</f>
        <v>0</v>
      </c>
    </row>
    <row r="399" spans="1:9" x14ac:dyDescent="0.25">
      <c r="A399" s="607">
        <v>233595</v>
      </c>
      <c r="B399" s="387" t="s">
        <v>514</v>
      </c>
      <c r="C399" s="387" t="s">
        <v>996</v>
      </c>
      <c r="D399" s="387" t="s">
        <v>997</v>
      </c>
      <c r="E399" s="387">
        <v>0</v>
      </c>
      <c r="F399" s="387">
        <v>370000</v>
      </c>
      <c r="G399" s="387">
        <v>27483257738.380001</v>
      </c>
      <c r="H399" s="387" t="b" cm="1">
        <f t="array" aca="1" ref="H399" ca="1">EsNegrita(BP[[#This Row],[CODIGO]])</f>
        <v>0</v>
      </c>
      <c r="I399" s="387" t="b" cm="1">
        <f t="array" ref="I399">_xlfn.LET(
    _xlpm.codigos_devolucion, _xlfn.UNIQUE(_xlfn._xlws.FILTER(BP[CODIGO], ISNUMBER(SEARCH("devoluci", BP[NOMBRE CUENTA])), {""})),
    ISNUMBER(MATCH(BP[[#This Row],[CODIGO]], _xlpm.codigos_devolucion, 0))
)</f>
        <v>0</v>
      </c>
    </row>
    <row r="400" spans="1:9" x14ac:dyDescent="0.25">
      <c r="A400" s="607">
        <v>233595</v>
      </c>
      <c r="B400" s="387" t="s">
        <v>514</v>
      </c>
      <c r="C400" s="387" t="s">
        <v>996</v>
      </c>
      <c r="D400" s="387" t="s">
        <v>998</v>
      </c>
      <c r="E400" s="387">
        <v>0</v>
      </c>
      <c r="F400" s="387">
        <v>359000</v>
      </c>
      <c r="G400" s="387">
        <v>27483616738.380001</v>
      </c>
      <c r="H400" s="387" t="b" cm="1">
        <f t="array" aca="1" ref="H400" ca="1">EsNegrita(BP[[#This Row],[CODIGO]])</f>
        <v>0</v>
      </c>
      <c r="I400" s="387" t="b" cm="1">
        <f t="array" ref="I400">_xlfn.LET(
    _xlpm.codigos_devolucion, _xlfn.UNIQUE(_xlfn._xlws.FILTER(BP[CODIGO], ISNUMBER(SEARCH("devoluci", BP[NOMBRE CUENTA])), {""})),
    ISNUMBER(MATCH(BP[[#This Row],[CODIGO]], _xlpm.codigos_devolucion, 0))
)</f>
        <v>0</v>
      </c>
    </row>
    <row r="401" spans="1:9" x14ac:dyDescent="0.25">
      <c r="A401" s="607">
        <v>233595</v>
      </c>
      <c r="B401" s="387" t="s">
        <v>514</v>
      </c>
      <c r="C401" s="387" t="s">
        <v>996</v>
      </c>
      <c r="D401" s="387" t="s">
        <v>999</v>
      </c>
      <c r="E401" s="387">
        <v>0</v>
      </c>
      <c r="F401" s="387">
        <v>71000</v>
      </c>
      <c r="G401" s="387">
        <v>27483687738.380001</v>
      </c>
      <c r="H401" s="387" t="b" cm="1">
        <f t="array" aca="1" ref="H401" ca="1">EsNegrita(BP[[#This Row],[CODIGO]])</f>
        <v>0</v>
      </c>
      <c r="I401" s="387" t="b" cm="1">
        <f t="array" ref="I401">_xlfn.LET(
    _xlpm.codigos_devolucion, _xlfn.UNIQUE(_xlfn._xlws.FILTER(BP[CODIGO], ISNUMBER(SEARCH("devoluci", BP[NOMBRE CUENTA])), {""})),
    ISNUMBER(MATCH(BP[[#This Row],[CODIGO]], _xlpm.codigos_devolucion, 0))
)</f>
        <v>0</v>
      </c>
    </row>
    <row r="402" spans="1:9" x14ac:dyDescent="0.25">
      <c r="A402" s="607">
        <v>233595</v>
      </c>
      <c r="B402" s="387" t="s">
        <v>514</v>
      </c>
      <c r="C402" s="387" t="s">
        <v>996</v>
      </c>
      <c r="D402" s="387" t="s">
        <v>1000</v>
      </c>
      <c r="E402" s="387">
        <v>0</v>
      </c>
      <c r="F402" s="387">
        <v>86000</v>
      </c>
      <c r="G402" s="387">
        <v>27483773738.380001</v>
      </c>
      <c r="H402" s="387" t="b" cm="1">
        <f t="array" aca="1" ref="H402" ca="1">EsNegrita(BP[[#This Row],[CODIGO]])</f>
        <v>0</v>
      </c>
      <c r="I402" s="387" t="b" cm="1">
        <f t="array" ref="I402">_xlfn.LET(
    _xlpm.codigos_devolucion, _xlfn.UNIQUE(_xlfn._xlws.FILTER(BP[CODIGO], ISNUMBER(SEARCH("devoluci", BP[NOMBRE CUENTA])), {""})),
    ISNUMBER(MATCH(BP[[#This Row],[CODIGO]], _xlpm.codigos_devolucion, 0))
)</f>
        <v>0</v>
      </c>
    </row>
    <row r="403" spans="1:9" x14ac:dyDescent="0.25">
      <c r="A403" s="607">
        <v>233595</v>
      </c>
      <c r="B403" s="387" t="s">
        <v>514</v>
      </c>
      <c r="C403" s="387" t="s">
        <v>996</v>
      </c>
      <c r="D403" s="387" t="s">
        <v>1001</v>
      </c>
      <c r="E403" s="387">
        <v>0</v>
      </c>
      <c r="F403" s="387">
        <v>79500</v>
      </c>
      <c r="G403" s="387">
        <v>27483853238.380001</v>
      </c>
      <c r="H403" s="387" t="b" cm="1">
        <f t="array" aca="1" ref="H403" ca="1">EsNegrita(BP[[#This Row],[CODIGO]])</f>
        <v>0</v>
      </c>
      <c r="I403" s="387" t="b" cm="1">
        <f t="array" ref="I403">_xlfn.LET(
    _xlpm.codigos_devolucion, _xlfn.UNIQUE(_xlfn._xlws.FILTER(BP[CODIGO], ISNUMBER(SEARCH("devoluci", BP[NOMBRE CUENTA])), {""})),
    ISNUMBER(MATCH(BP[[#This Row],[CODIGO]], _xlpm.codigos_devolucion, 0))
)</f>
        <v>0</v>
      </c>
    </row>
    <row r="404" spans="1:9" x14ac:dyDescent="0.25">
      <c r="A404" s="607">
        <v>233595</v>
      </c>
      <c r="B404" s="387" t="s">
        <v>514</v>
      </c>
      <c r="C404" s="387" t="s">
        <v>996</v>
      </c>
      <c r="D404" s="387" t="s">
        <v>1002</v>
      </c>
      <c r="E404" s="387">
        <v>0</v>
      </c>
      <c r="F404" s="387">
        <v>162000</v>
      </c>
      <c r="G404" s="387">
        <v>27484015238.380001</v>
      </c>
      <c r="H404" s="387" t="b" cm="1">
        <f t="array" aca="1" ref="H404" ca="1">EsNegrita(BP[[#This Row],[CODIGO]])</f>
        <v>0</v>
      </c>
      <c r="I404" s="387" t="b" cm="1">
        <f t="array" ref="I404">_xlfn.LET(
    _xlpm.codigos_devolucion, _xlfn.UNIQUE(_xlfn._xlws.FILTER(BP[CODIGO], ISNUMBER(SEARCH("devoluci", BP[NOMBRE CUENTA])), {""})),
    ISNUMBER(MATCH(BP[[#This Row],[CODIGO]], _xlpm.codigos_devolucion, 0))
)</f>
        <v>0</v>
      </c>
    </row>
    <row r="405" spans="1:9" x14ac:dyDescent="0.25">
      <c r="A405" s="607">
        <v>233595</v>
      </c>
      <c r="B405" s="387" t="s">
        <v>514</v>
      </c>
      <c r="C405" s="387" t="s">
        <v>996</v>
      </c>
      <c r="D405" s="387" t="s">
        <v>1003</v>
      </c>
      <c r="E405" s="387">
        <v>0</v>
      </c>
      <c r="F405" s="387">
        <v>113000</v>
      </c>
      <c r="G405" s="387">
        <v>27484128238.380001</v>
      </c>
      <c r="H405" s="387" t="b" cm="1">
        <f t="array" aca="1" ref="H405" ca="1">EsNegrita(BP[[#This Row],[CODIGO]])</f>
        <v>0</v>
      </c>
      <c r="I405" s="387" t="b" cm="1">
        <f t="array" ref="I405">_xlfn.LET(
    _xlpm.codigos_devolucion, _xlfn.UNIQUE(_xlfn._xlws.FILTER(BP[CODIGO], ISNUMBER(SEARCH("devoluci", BP[NOMBRE CUENTA])), {""})),
    ISNUMBER(MATCH(BP[[#This Row],[CODIGO]], _xlpm.codigos_devolucion, 0))
)</f>
        <v>0</v>
      </c>
    </row>
    <row r="406" spans="1:9" x14ac:dyDescent="0.25">
      <c r="A406" s="607">
        <v>233595</v>
      </c>
      <c r="B406" s="387" t="s">
        <v>514</v>
      </c>
      <c r="C406" s="387" t="s">
        <v>996</v>
      </c>
      <c r="D406" s="387" t="s">
        <v>1004</v>
      </c>
      <c r="E406" s="387">
        <v>0</v>
      </c>
      <c r="F406" s="387">
        <v>239600</v>
      </c>
      <c r="G406" s="387">
        <v>27484367838.380001</v>
      </c>
      <c r="H406" s="387" t="b" cm="1">
        <f t="array" aca="1" ref="H406" ca="1">EsNegrita(BP[[#This Row],[CODIGO]])</f>
        <v>0</v>
      </c>
      <c r="I406" s="387" t="b" cm="1">
        <f t="array" ref="I406">_xlfn.LET(
    _xlpm.codigos_devolucion, _xlfn.UNIQUE(_xlfn._xlws.FILTER(BP[CODIGO], ISNUMBER(SEARCH("devoluci", BP[NOMBRE CUENTA])), {""})),
    ISNUMBER(MATCH(BP[[#This Row],[CODIGO]], _xlpm.codigos_devolucion, 0))
)</f>
        <v>0</v>
      </c>
    </row>
    <row r="407" spans="1:9" x14ac:dyDescent="0.25">
      <c r="A407" s="607">
        <v>233595</v>
      </c>
      <c r="B407" s="387" t="s">
        <v>514</v>
      </c>
      <c r="C407" s="387" t="s">
        <v>996</v>
      </c>
      <c r="D407" s="387" t="s">
        <v>1005</v>
      </c>
      <c r="E407" s="387">
        <v>0</v>
      </c>
      <c r="F407" s="387">
        <v>130600</v>
      </c>
      <c r="G407" s="387">
        <v>27484498438.380001</v>
      </c>
      <c r="H407" s="387" t="b" cm="1">
        <f t="array" aca="1" ref="H407" ca="1">EsNegrita(BP[[#This Row],[CODIGO]])</f>
        <v>0</v>
      </c>
      <c r="I407" s="387" t="b" cm="1">
        <f t="array" ref="I407">_xlfn.LET(
    _xlpm.codigos_devolucion, _xlfn.UNIQUE(_xlfn._xlws.FILTER(BP[CODIGO], ISNUMBER(SEARCH("devoluci", BP[NOMBRE CUENTA])), {""})),
    ISNUMBER(MATCH(BP[[#This Row],[CODIGO]], _xlpm.codigos_devolucion, 0))
)</f>
        <v>0</v>
      </c>
    </row>
    <row r="408" spans="1:9" x14ac:dyDescent="0.25">
      <c r="A408" s="607">
        <v>233595</v>
      </c>
      <c r="B408" s="387" t="s">
        <v>514</v>
      </c>
      <c r="C408" s="387" t="s">
        <v>996</v>
      </c>
      <c r="D408" s="387" t="s">
        <v>1006</v>
      </c>
      <c r="E408" s="387">
        <v>0</v>
      </c>
      <c r="F408" s="387">
        <v>143000</v>
      </c>
      <c r="G408" s="387">
        <v>27484641438.380001</v>
      </c>
      <c r="H408" s="387" t="b" cm="1">
        <f t="array" aca="1" ref="H408" ca="1">EsNegrita(BP[[#This Row],[CODIGO]])</f>
        <v>0</v>
      </c>
      <c r="I408" s="387" t="b" cm="1">
        <f t="array" ref="I408">_xlfn.LET(
    _xlpm.codigos_devolucion, _xlfn.UNIQUE(_xlfn._xlws.FILTER(BP[CODIGO], ISNUMBER(SEARCH("devoluci", BP[NOMBRE CUENTA])), {""})),
    ISNUMBER(MATCH(BP[[#This Row],[CODIGO]], _xlpm.codigos_devolucion, 0))
)</f>
        <v>0</v>
      </c>
    </row>
    <row r="409" spans="1:9" x14ac:dyDescent="0.25">
      <c r="A409" s="607">
        <v>233595</v>
      </c>
      <c r="B409" s="387" t="s">
        <v>514</v>
      </c>
      <c r="C409" s="387" t="s">
        <v>1007</v>
      </c>
      <c r="D409" s="387" t="s">
        <v>1008</v>
      </c>
      <c r="E409" s="387">
        <v>0</v>
      </c>
      <c r="F409" s="387">
        <v>65000</v>
      </c>
      <c r="G409" s="387">
        <v>27484706438.380001</v>
      </c>
      <c r="H409" s="387" t="b" cm="1">
        <f t="array" aca="1" ref="H409" ca="1">EsNegrita(BP[[#This Row],[CODIGO]])</f>
        <v>0</v>
      </c>
      <c r="I409" s="387" t="b" cm="1">
        <f t="array" ref="I409">_xlfn.LET(
    _xlpm.codigos_devolucion, _xlfn.UNIQUE(_xlfn._xlws.FILTER(BP[CODIGO], ISNUMBER(SEARCH("devoluci", BP[NOMBRE CUENTA])), {""})),
    ISNUMBER(MATCH(BP[[#This Row],[CODIGO]], _xlpm.codigos_devolucion, 0))
)</f>
        <v>0</v>
      </c>
    </row>
    <row r="410" spans="1:9" x14ac:dyDescent="0.25">
      <c r="A410" s="607">
        <v>233595</v>
      </c>
      <c r="B410" s="387" t="s">
        <v>514</v>
      </c>
      <c r="C410" s="387" t="s">
        <v>911</v>
      </c>
      <c r="D410" s="387" t="s">
        <v>1009</v>
      </c>
      <c r="E410" s="387">
        <v>0</v>
      </c>
      <c r="F410" s="387">
        <v>1413849</v>
      </c>
      <c r="G410" s="387">
        <v>27486120287.380001</v>
      </c>
      <c r="H410" s="387" t="b" cm="1">
        <f t="array" aca="1" ref="H410" ca="1">EsNegrita(BP[[#This Row],[CODIGO]])</f>
        <v>0</v>
      </c>
      <c r="I410" s="387" t="b" cm="1">
        <f t="array" ref="I410">_xlfn.LET(
    _xlpm.codigos_devolucion, _xlfn.UNIQUE(_xlfn._xlws.FILTER(BP[CODIGO], ISNUMBER(SEARCH("devoluci", BP[NOMBRE CUENTA])), {""})),
    ISNUMBER(MATCH(BP[[#This Row],[CODIGO]], _xlpm.codigos_devolucion, 0))
)</f>
        <v>0</v>
      </c>
    </row>
    <row r="411" spans="1:9" x14ac:dyDescent="0.25">
      <c r="A411" s="607">
        <v>233595</v>
      </c>
      <c r="B411" s="387" t="s">
        <v>514</v>
      </c>
      <c r="C411" s="387" t="s">
        <v>911</v>
      </c>
      <c r="D411" s="387" t="s">
        <v>1010</v>
      </c>
      <c r="E411" s="387">
        <v>0</v>
      </c>
      <c r="F411" s="387">
        <v>710906</v>
      </c>
      <c r="G411" s="387">
        <v>27486831193.380001</v>
      </c>
      <c r="H411" s="387" t="b" cm="1">
        <f t="array" aca="1" ref="H411" ca="1">EsNegrita(BP[[#This Row],[CODIGO]])</f>
        <v>0</v>
      </c>
      <c r="I411" s="387" t="b" cm="1">
        <f t="array" ref="I411">_xlfn.LET(
    _xlpm.codigos_devolucion, _xlfn.UNIQUE(_xlfn._xlws.FILTER(BP[CODIGO], ISNUMBER(SEARCH("devoluci", BP[NOMBRE CUENTA])), {""})),
    ISNUMBER(MATCH(BP[[#This Row],[CODIGO]], _xlpm.codigos_devolucion, 0))
)</f>
        <v>0</v>
      </c>
    </row>
    <row r="412" spans="1:9" x14ac:dyDescent="0.25">
      <c r="A412" s="607">
        <v>233595</v>
      </c>
      <c r="B412" s="387" t="s">
        <v>514</v>
      </c>
      <c r="C412" s="387" t="s">
        <v>808</v>
      </c>
      <c r="D412" s="387" t="s">
        <v>809</v>
      </c>
      <c r="E412" s="387">
        <v>0</v>
      </c>
      <c r="F412" s="387">
        <v>1879314</v>
      </c>
      <c r="G412" s="387">
        <v>27488710507.380001</v>
      </c>
      <c r="H412" s="387" t="b" cm="1">
        <f t="array" aca="1" ref="H412" ca="1">EsNegrita(BP[[#This Row],[CODIGO]])</f>
        <v>0</v>
      </c>
      <c r="I412" s="387" t="b" cm="1">
        <f t="array" ref="I412">_xlfn.LET(
    _xlpm.codigos_devolucion, _xlfn.UNIQUE(_xlfn._xlws.FILTER(BP[CODIGO], ISNUMBER(SEARCH("devoluci", BP[NOMBRE CUENTA])), {""})),
    ISNUMBER(MATCH(BP[[#This Row],[CODIGO]], _xlpm.codigos_devolucion, 0))
)</f>
        <v>0</v>
      </c>
    </row>
    <row r="413" spans="1:9" x14ac:dyDescent="0.25">
      <c r="A413" s="607">
        <v>233595</v>
      </c>
      <c r="B413" s="387" t="s">
        <v>514</v>
      </c>
      <c r="C413" s="387" t="s">
        <v>808</v>
      </c>
      <c r="D413" s="387" t="s">
        <v>810</v>
      </c>
      <c r="E413" s="387">
        <v>0</v>
      </c>
      <c r="F413" s="387">
        <v>2083519</v>
      </c>
      <c r="G413" s="387">
        <v>27490794026.380001</v>
      </c>
      <c r="H413" s="387" t="b" cm="1">
        <f t="array" aca="1" ref="H413" ca="1">EsNegrita(BP[[#This Row],[CODIGO]])</f>
        <v>0</v>
      </c>
      <c r="I413" s="387" t="b" cm="1">
        <f t="array" ref="I413">_xlfn.LET(
    _xlpm.codigos_devolucion, _xlfn.UNIQUE(_xlfn._xlws.FILTER(BP[CODIGO], ISNUMBER(SEARCH("devoluci", BP[NOMBRE CUENTA])), {""})),
    ISNUMBER(MATCH(BP[[#This Row],[CODIGO]], _xlpm.codigos_devolucion, 0))
)</f>
        <v>0</v>
      </c>
    </row>
    <row r="414" spans="1:9" x14ac:dyDescent="0.25">
      <c r="A414" s="607">
        <v>233595</v>
      </c>
      <c r="B414" s="387" t="s">
        <v>514</v>
      </c>
      <c r="C414" s="387" t="s">
        <v>1011</v>
      </c>
      <c r="D414" s="387" t="s">
        <v>1012</v>
      </c>
      <c r="E414" s="387">
        <v>0</v>
      </c>
      <c r="F414" s="387">
        <v>550775</v>
      </c>
      <c r="G414" s="387">
        <v>27491344801.380001</v>
      </c>
      <c r="H414" s="387" t="b" cm="1">
        <f t="array" aca="1" ref="H414" ca="1">EsNegrita(BP[[#This Row],[CODIGO]])</f>
        <v>0</v>
      </c>
      <c r="I414" s="387" t="b" cm="1">
        <f t="array" ref="I414">_xlfn.LET(
    _xlpm.codigos_devolucion, _xlfn.UNIQUE(_xlfn._xlws.FILTER(BP[CODIGO], ISNUMBER(SEARCH("devoluci", BP[NOMBRE CUENTA])), {""})),
    ISNUMBER(MATCH(BP[[#This Row],[CODIGO]], _xlpm.codigos_devolucion, 0))
)</f>
        <v>0</v>
      </c>
    </row>
    <row r="415" spans="1:9" x14ac:dyDescent="0.25">
      <c r="A415" s="607">
        <v>233595</v>
      </c>
      <c r="B415" s="387" t="s">
        <v>514</v>
      </c>
      <c r="C415" s="387" t="s">
        <v>798</v>
      </c>
      <c r="D415" s="387" t="s">
        <v>1013</v>
      </c>
      <c r="E415" s="387">
        <v>0</v>
      </c>
      <c r="F415" s="387">
        <v>523600</v>
      </c>
      <c r="G415" s="387">
        <v>27491868401.380001</v>
      </c>
      <c r="H415" s="387" t="b" cm="1">
        <f t="array" aca="1" ref="H415" ca="1">EsNegrita(BP[[#This Row],[CODIGO]])</f>
        <v>0</v>
      </c>
      <c r="I415" s="387" t="b" cm="1">
        <f t="array" ref="I415">_xlfn.LET(
    _xlpm.codigos_devolucion, _xlfn.UNIQUE(_xlfn._xlws.FILTER(BP[CODIGO], ISNUMBER(SEARCH("devoluci", BP[NOMBRE CUENTA])), {""})),
    ISNUMBER(MATCH(BP[[#This Row],[CODIGO]], _xlpm.codigos_devolucion, 0))
)</f>
        <v>0</v>
      </c>
    </row>
    <row r="416" spans="1:9" x14ac:dyDescent="0.25">
      <c r="A416" s="607">
        <v>233595</v>
      </c>
      <c r="B416" s="387" t="s">
        <v>514</v>
      </c>
      <c r="C416" s="387" t="s">
        <v>798</v>
      </c>
      <c r="D416" s="387" t="s">
        <v>1014</v>
      </c>
      <c r="E416" s="387">
        <v>0</v>
      </c>
      <c r="F416" s="387">
        <v>595000</v>
      </c>
      <c r="G416" s="387">
        <v>27492463401.380001</v>
      </c>
      <c r="H416" s="387" t="b" cm="1">
        <f t="array" aca="1" ref="H416" ca="1">EsNegrita(BP[[#This Row],[CODIGO]])</f>
        <v>0</v>
      </c>
      <c r="I416" s="387" t="b" cm="1">
        <f t="array" ref="I416">_xlfn.LET(
    _xlpm.codigos_devolucion, _xlfn.UNIQUE(_xlfn._xlws.FILTER(BP[CODIGO], ISNUMBER(SEARCH("devoluci", BP[NOMBRE CUENTA])), {""})),
    ISNUMBER(MATCH(BP[[#This Row],[CODIGO]], _xlpm.codigos_devolucion, 0))
)</f>
        <v>0</v>
      </c>
    </row>
    <row r="417" spans="1:9" x14ac:dyDescent="0.25">
      <c r="A417" s="607">
        <v>233595</v>
      </c>
      <c r="B417" s="387" t="s">
        <v>514</v>
      </c>
      <c r="C417" s="387" t="s">
        <v>992</v>
      </c>
      <c r="D417" s="387" t="s">
        <v>1015</v>
      </c>
      <c r="E417" s="387">
        <v>0</v>
      </c>
      <c r="F417" s="387">
        <v>15350</v>
      </c>
      <c r="G417" s="387">
        <v>27492478751.380001</v>
      </c>
      <c r="H417" s="387" t="b" cm="1">
        <f t="array" aca="1" ref="H417" ca="1">EsNegrita(BP[[#This Row],[CODIGO]])</f>
        <v>0</v>
      </c>
      <c r="I417" s="387" t="b" cm="1">
        <f t="array" ref="I417">_xlfn.LET(
    _xlpm.codigos_devolucion, _xlfn.UNIQUE(_xlfn._xlws.FILTER(BP[CODIGO], ISNUMBER(SEARCH("devoluci", BP[NOMBRE CUENTA])), {""})),
    ISNUMBER(MATCH(BP[[#This Row],[CODIGO]], _xlpm.codigos_devolucion, 0))
)</f>
        <v>0</v>
      </c>
    </row>
    <row r="418" spans="1:9" x14ac:dyDescent="0.25">
      <c r="A418" s="607">
        <v>233595</v>
      </c>
      <c r="B418" s="387" t="s">
        <v>514</v>
      </c>
      <c r="C418" s="387" t="s">
        <v>1016</v>
      </c>
      <c r="D418" s="387" t="s">
        <v>1017</v>
      </c>
      <c r="E418" s="387">
        <v>0</v>
      </c>
      <c r="F418" s="387">
        <v>99902</v>
      </c>
      <c r="G418" s="387">
        <v>27492578653.380001</v>
      </c>
      <c r="H418" s="387" t="b" cm="1">
        <f t="array" aca="1" ref="H418" ca="1">EsNegrita(BP[[#This Row],[CODIGO]])</f>
        <v>0</v>
      </c>
      <c r="I418" s="387" t="b" cm="1">
        <f t="array" ref="I418">_xlfn.LET(
    _xlpm.codigos_devolucion, _xlfn.UNIQUE(_xlfn._xlws.FILTER(BP[CODIGO], ISNUMBER(SEARCH("devoluci", BP[NOMBRE CUENTA])), {""})),
    ISNUMBER(MATCH(BP[[#This Row],[CODIGO]], _xlpm.codigos_devolucion, 0))
)</f>
        <v>0</v>
      </c>
    </row>
    <row r="419" spans="1:9" x14ac:dyDescent="0.25">
      <c r="A419" s="607">
        <v>233595</v>
      </c>
      <c r="B419" s="387" t="s">
        <v>514</v>
      </c>
      <c r="C419" s="387" t="s">
        <v>1016</v>
      </c>
      <c r="D419" s="387" t="s">
        <v>1017</v>
      </c>
      <c r="E419" s="387">
        <v>0</v>
      </c>
      <c r="F419" s="387">
        <v>2699078</v>
      </c>
      <c r="G419" s="387">
        <v>27495277731.380001</v>
      </c>
      <c r="H419" s="387" t="b" cm="1">
        <f t="array" aca="1" ref="H419" ca="1">EsNegrita(BP[[#This Row],[CODIGO]])</f>
        <v>0</v>
      </c>
      <c r="I419" s="387" t="b" cm="1">
        <f t="array" ref="I419">_xlfn.LET(
    _xlpm.codigos_devolucion, _xlfn.UNIQUE(_xlfn._xlws.FILTER(BP[CODIGO], ISNUMBER(SEARCH("devoluci", BP[NOMBRE CUENTA])), {""})),
    ISNUMBER(MATCH(BP[[#This Row],[CODIGO]], _xlpm.codigos_devolucion, 0))
)</f>
        <v>0</v>
      </c>
    </row>
    <row r="420" spans="1:9" x14ac:dyDescent="0.25">
      <c r="A420" s="607">
        <v>233595</v>
      </c>
      <c r="B420" s="387" t="s">
        <v>514</v>
      </c>
      <c r="C420" s="387" t="s">
        <v>1018</v>
      </c>
      <c r="D420" s="387" t="s">
        <v>1019</v>
      </c>
      <c r="E420" s="387">
        <v>0</v>
      </c>
      <c r="F420" s="387">
        <v>9472907</v>
      </c>
      <c r="G420" s="387">
        <v>27504750638.380001</v>
      </c>
      <c r="H420" s="387" t="b" cm="1">
        <f t="array" aca="1" ref="H420" ca="1">EsNegrita(BP[[#This Row],[CODIGO]])</f>
        <v>0</v>
      </c>
      <c r="I420" s="387" t="b" cm="1">
        <f t="array" ref="I420">_xlfn.LET(
    _xlpm.codigos_devolucion, _xlfn.UNIQUE(_xlfn._xlws.FILTER(BP[CODIGO], ISNUMBER(SEARCH("devoluci", BP[NOMBRE CUENTA])), {""})),
    ISNUMBER(MATCH(BP[[#This Row],[CODIGO]], _xlpm.codigos_devolucion, 0))
)</f>
        <v>0</v>
      </c>
    </row>
    <row r="421" spans="1:9" x14ac:dyDescent="0.25">
      <c r="A421" s="607">
        <v>233595</v>
      </c>
      <c r="B421" s="387" t="s">
        <v>514</v>
      </c>
      <c r="C421" s="387" t="s">
        <v>560</v>
      </c>
      <c r="D421" s="387" t="s">
        <v>1020</v>
      </c>
      <c r="E421" s="387">
        <v>0</v>
      </c>
      <c r="F421" s="387">
        <v>8072723</v>
      </c>
      <c r="G421" s="387">
        <v>27512823361.380001</v>
      </c>
      <c r="H421" s="387" t="b" cm="1">
        <f t="array" aca="1" ref="H421" ca="1">EsNegrita(BP[[#This Row],[CODIGO]])</f>
        <v>0</v>
      </c>
      <c r="I421" s="387" t="b" cm="1">
        <f t="array" ref="I421">_xlfn.LET(
    _xlpm.codigos_devolucion, _xlfn.UNIQUE(_xlfn._xlws.FILTER(BP[CODIGO], ISNUMBER(SEARCH("devoluci", BP[NOMBRE CUENTA])), {""})),
    ISNUMBER(MATCH(BP[[#This Row],[CODIGO]], _xlpm.codigos_devolucion, 0))
)</f>
        <v>0</v>
      </c>
    </row>
    <row r="422" spans="1:9" x14ac:dyDescent="0.25">
      <c r="A422" s="607">
        <v>233595</v>
      </c>
      <c r="B422" s="387" t="s">
        <v>514</v>
      </c>
      <c r="C422" s="387" t="s">
        <v>992</v>
      </c>
      <c r="D422" s="387" t="s">
        <v>1021</v>
      </c>
      <c r="E422" s="387">
        <v>0</v>
      </c>
      <c r="F422" s="387">
        <v>6850</v>
      </c>
      <c r="G422" s="387">
        <v>27512830211.380001</v>
      </c>
      <c r="H422" s="387" t="b" cm="1">
        <f t="array" aca="1" ref="H422" ca="1">EsNegrita(BP[[#This Row],[CODIGO]])</f>
        <v>0</v>
      </c>
      <c r="I422" s="387" t="b" cm="1">
        <f t="array" ref="I422">_xlfn.LET(
    _xlpm.codigos_devolucion, _xlfn.UNIQUE(_xlfn._xlws.FILTER(BP[CODIGO], ISNUMBER(SEARCH("devoluci", BP[NOMBRE CUENTA])), {""})),
    ISNUMBER(MATCH(BP[[#This Row],[CODIGO]], _xlpm.codigos_devolucion, 0))
)</f>
        <v>0</v>
      </c>
    </row>
    <row r="423" spans="1:9" x14ac:dyDescent="0.25">
      <c r="A423" s="607">
        <v>233595</v>
      </c>
      <c r="B423" s="387" t="s">
        <v>514</v>
      </c>
      <c r="C423" s="387" t="s">
        <v>963</v>
      </c>
      <c r="D423" s="387" t="s">
        <v>1022</v>
      </c>
      <c r="E423" s="387">
        <v>0</v>
      </c>
      <c r="F423" s="387">
        <v>136000</v>
      </c>
      <c r="G423" s="387">
        <v>27512966211.380001</v>
      </c>
      <c r="H423" s="387" t="b" cm="1">
        <f t="array" aca="1" ref="H423" ca="1">EsNegrita(BP[[#This Row],[CODIGO]])</f>
        <v>0</v>
      </c>
      <c r="I423" s="387" t="b" cm="1">
        <f t="array" ref="I423">_xlfn.LET(
    _xlpm.codigos_devolucion, _xlfn.UNIQUE(_xlfn._xlws.FILTER(BP[CODIGO], ISNUMBER(SEARCH("devoluci", BP[NOMBRE CUENTA])), {""})),
    ISNUMBER(MATCH(BP[[#This Row],[CODIGO]], _xlpm.codigos_devolucion, 0))
)</f>
        <v>0</v>
      </c>
    </row>
    <row r="424" spans="1:9" x14ac:dyDescent="0.25">
      <c r="A424" s="607">
        <v>233595</v>
      </c>
      <c r="B424" s="387" t="s">
        <v>514</v>
      </c>
      <c r="C424" s="387" t="s">
        <v>963</v>
      </c>
      <c r="D424" s="387" t="s">
        <v>1022</v>
      </c>
      <c r="E424" s="387">
        <v>0</v>
      </c>
      <c r="F424" s="387">
        <v>84915</v>
      </c>
      <c r="G424" s="387">
        <v>27513051126.380001</v>
      </c>
      <c r="H424" s="387" t="b" cm="1">
        <f t="array" aca="1" ref="H424" ca="1">EsNegrita(BP[[#This Row],[CODIGO]])</f>
        <v>0</v>
      </c>
      <c r="I424" s="387" t="b" cm="1">
        <f t="array" ref="I424">_xlfn.LET(
    _xlpm.codigos_devolucion, _xlfn.UNIQUE(_xlfn._xlws.FILTER(BP[CODIGO], ISNUMBER(SEARCH("devoluci", BP[NOMBRE CUENTA])), {""})),
    ISNUMBER(MATCH(BP[[#This Row],[CODIGO]], _xlpm.codigos_devolucion, 0))
)</f>
        <v>0</v>
      </c>
    </row>
    <row r="425" spans="1:9" x14ac:dyDescent="0.25">
      <c r="A425" s="607">
        <v>233595</v>
      </c>
      <c r="B425" s="387" t="s">
        <v>514</v>
      </c>
      <c r="C425" s="387" t="s">
        <v>963</v>
      </c>
      <c r="D425" s="387" t="s">
        <v>1023</v>
      </c>
      <c r="E425" s="387">
        <v>0</v>
      </c>
      <c r="F425" s="387">
        <v>915357</v>
      </c>
      <c r="G425" s="387">
        <v>27513966483.380001</v>
      </c>
      <c r="H425" s="387" t="b" cm="1">
        <f t="array" aca="1" ref="H425" ca="1">EsNegrita(BP[[#This Row],[CODIGO]])</f>
        <v>0</v>
      </c>
      <c r="I425" s="387" t="b" cm="1">
        <f t="array" ref="I425">_xlfn.LET(
    _xlpm.codigos_devolucion, _xlfn.UNIQUE(_xlfn._xlws.FILTER(BP[CODIGO], ISNUMBER(SEARCH("devoluci", BP[NOMBRE CUENTA])), {""})),
    ISNUMBER(MATCH(BP[[#This Row],[CODIGO]], _xlpm.codigos_devolucion, 0))
)</f>
        <v>0</v>
      </c>
    </row>
    <row r="426" spans="1:9" x14ac:dyDescent="0.25">
      <c r="A426" s="607">
        <v>233595</v>
      </c>
      <c r="B426" s="387" t="s">
        <v>514</v>
      </c>
      <c r="C426" s="387" t="s">
        <v>1024</v>
      </c>
      <c r="D426" s="387" t="s">
        <v>1025</v>
      </c>
      <c r="E426" s="387">
        <v>0</v>
      </c>
      <c r="F426" s="387">
        <v>11948019</v>
      </c>
      <c r="G426" s="387">
        <v>27525914502.380001</v>
      </c>
      <c r="H426" s="387" t="b" cm="1">
        <f t="array" aca="1" ref="H426" ca="1">EsNegrita(BP[[#This Row],[CODIGO]])</f>
        <v>0</v>
      </c>
      <c r="I426" s="387" t="b" cm="1">
        <f t="array" ref="I426">_xlfn.LET(
    _xlpm.codigos_devolucion, _xlfn.UNIQUE(_xlfn._xlws.FILTER(BP[CODIGO], ISNUMBER(SEARCH("devoluci", BP[NOMBRE CUENTA])), {""})),
    ISNUMBER(MATCH(BP[[#This Row],[CODIGO]], _xlpm.codigos_devolucion, 0))
)</f>
        <v>0</v>
      </c>
    </row>
    <row r="427" spans="1:9" x14ac:dyDescent="0.25">
      <c r="A427" s="607">
        <v>233595</v>
      </c>
      <c r="B427" s="387" t="s">
        <v>514</v>
      </c>
      <c r="C427" s="387" t="s">
        <v>1016</v>
      </c>
      <c r="D427" s="387" t="s">
        <v>1026</v>
      </c>
      <c r="E427" s="387">
        <v>0</v>
      </c>
      <c r="F427" s="387">
        <v>1869874</v>
      </c>
      <c r="G427" s="387">
        <v>27527784376.380001</v>
      </c>
      <c r="H427" s="387" t="b" cm="1">
        <f t="array" aca="1" ref="H427" ca="1">EsNegrita(BP[[#This Row],[CODIGO]])</f>
        <v>0</v>
      </c>
      <c r="I427" s="387" t="b" cm="1">
        <f t="array" ref="I427">_xlfn.LET(
    _xlpm.codigos_devolucion, _xlfn.UNIQUE(_xlfn._xlws.FILTER(BP[CODIGO], ISNUMBER(SEARCH("devoluci", BP[NOMBRE CUENTA])), {""})),
    ISNUMBER(MATCH(BP[[#This Row],[CODIGO]], _xlpm.codigos_devolucion, 0))
)</f>
        <v>0</v>
      </c>
    </row>
    <row r="428" spans="1:9" x14ac:dyDescent="0.25">
      <c r="A428" s="607">
        <v>233595</v>
      </c>
      <c r="B428" s="387" t="s">
        <v>514</v>
      </c>
      <c r="C428" s="387" t="s">
        <v>813</v>
      </c>
      <c r="D428" s="387" t="s">
        <v>814</v>
      </c>
      <c r="E428" s="387">
        <v>0</v>
      </c>
      <c r="F428" s="387">
        <v>167500</v>
      </c>
      <c r="G428" s="387">
        <v>27527951876.380001</v>
      </c>
      <c r="H428" s="387" t="b" cm="1">
        <f t="array" aca="1" ref="H428" ca="1">EsNegrita(BP[[#This Row],[CODIGO]])</f>
        <v>0</v>
      </c>
      <c r="I428" s="387" t="b" cm="1">
        <f t="array" ref="I428">_xlfn.LET(
    _xlpm.codigos_devolucion, _xlfn.UNIQUE(_xlfn._xlws.FILTER(BP[CODIGO], ISNUMBER(SEARCH("devoluci", BP[NOMBRE CUENTA])), {""})),
    ISNUMBER(MATCH(BP[[#This Row],[CODIGO]], _xlpm.codigos_devolucion, 0))
)</f>
        <v>0</v>
      </c>
    </row>
    <row r="429" spans="1:9" x14ac:dyDescent="0.25">
      <c r="A429" s="607">
        <v>233595</v>
      </c>
      <c r="B429" s="387" t="s">
        <v>514</v>
      </c>
      <c r="C429" s="387" t="s">
        <v>798</v>
      </c>
      <c r="D429" s="387" t="s">
        <v>1027</v>
      </c>
      <c r="E429" s="387">
        <v>0</v>
      </c>
      <c r="F429" s="387">
        <v>443870</v>
      </c>
      <c r="G429" s="387">
        <v>27528395746.380001</v>
      </c>
      <c r="H429" s="387" t="b" cm="1">
        <f t="array" aca="1" ref="H429" ca="1">EsNegrita(BP[[#This Row],[CODIGO]])</f>
        <v>0</v>
      </c>
      <c r="I429" s="387" t="b" cm="1">
        <f t="array" ref="I429">_xlfn.LET(
    _xlpm.codigos_devolucion, _xlfn.UNIQUE(_xlfn._xlws.FILTER(BP[CODIGO], ISNUMBER(SEARCH("devoluci", BP[NOMBRE CUENTA])), {""})),
    ISNUMBER(MATCH(BP[[#This Row],[CODIGO]], _xlpm.codigos_devolucion, 0))
)</f>
        <v>0</v>
      </c>
    </row>
    <row r="430" spans="1:9" x14ac:dyDescent="0.25">
      <c r="A430" s="607">
        <v>233595</v>
      </c>
      <c r="B430" s="387" t="s">
        <v>514</v>
      </c>
      <c r="C430" s="387" t="s">
        <v>561</v>
      </c>
      <c r="D430" s="387" t="s">
        <v>1028</v>
      </c>
      <c r="E430" s="387">
        <v>0</v>
      </c>
      <c r="F430" s="387">
        <v>30000</v>
      </c>
      <c r="G430" s="387">
        <v>27528425746.380001</v>
      </c>
      <c r="H430" s="387" t="b" cm="1">
        <f t="array" aca="1" ref="H430" ca="1">EsNegrita(BP[[#This Row],[CODIGO]])</f>
        <v>0</v>
      </c>
      <c r="I430" s="387" t="b" cm="1">
        <f t="array" ref="I430">_xlfn.LET(
    _xlpm.codigos_devolucion, _xlfn.UNIQUE(_xlfn._xlws.FILTER(BP[CODIGO], ISNUMBER(SEARCH("devoluci", BP[NOMBRE CUENTA])), {""})),
    ISNUMBER(MATCH(BP[[#This Row],[CODIGO]], _xlpm.codigos_devolucion, 0))
)</f>
        <v>0</v>
      </c>
    </row>
    <row r="431" spans="1:9" x14ac:dyDescent="0.25">
      <c r="A431" s="607">
        <v>233595</v>
      </c>
      <c r="B431" s="387" t="s">
        <v>514</v>
      </c>
      <c r="C431" s="387" t="s">
        <v>852</v>
      </c>
      <c r="D431" s="387" t="s">
        <v>1029</v>
      </c>
      <c r="E431" s="387">
        <v>0</v>
      </c>
      <c r="F431" s="387">
        <v>80000</v>
      </c>
      <c r="G431" s="387">
        <v>27528505746.380001</v>
      </c>
      <c r="H431" s="387" t="b" cm="1">
        <f t="array" aca="1" ref="H431" ca="1">EsNegrita(BP[[#This Row],[CODIGO]])</f>
        <v>0</v>
      </c>
      <c r="I431" s="387" t="b" cm="1">
        <f t="array" ref="I431">_xlfn.LET(
    _xlpm.codigos_devolucion, _xlfn.UNIQUE(_xlfn._xlws.FILTER(BP[CODIGO], ISNUMBER(SEARCH("devoluci", BP[NOMBRE CUENTA])), {""})),
    ISNUMBER(MATCH(BP[[#This Row],[CODIGO]], _xlpm.codigos_devolucion, 0))
)</f>
        <v>0</v>
      </c>
    </row>
    <row r="432" spans="1:9" x14ac:dyDescent="0.25">
      <c r="A432" s="607">
        <v>233595</v>
      </c>
      <c r="B432" s="387" t="s">
        <v>514</v>
      </c>
      <c r="C432" s="387" t="s">
        <v>1030</v>
      </c>
      <c r="D432" s="387" t="s">
        <v>1031</v>
      </c>
      <c r="E432" s="387">
        <v>0</v>
      </c>
      <c r="F432" s="387">
        <v>30000</v>
      </c>
      <c r="G432" s="387">
        <v>27528535746.380001</v>
      </c>
      <c r="H432" s="387" t="b" cm="1">
        <f t="array" aca="1" ref="H432" ca="1">EsNegrita(BP[[#This Row],[CODIGO]])</f>
        <v>0</v>
      </c>
      <c r="I432" s="387" t="b" cm="1">
        <f t="array" ref="I432">_xlfn.LET(
    _xlpm.codigos_devolucion, _xlfn.UNIQUE(_xlfn._xlws.FILTER(BP[CODIGO], ISNUMBER(SEARCH("devoluci", BP[NOMBRE CUENTA])), {""})),
    ISNUMBER(MATCH(BP[[#This Row],[CODIGO]], _xlpm.codigos_devolucion, 0))
)</f>
        <v>0</v>
      </c>
    </row>
    <row r="433" spans="1:9" x14ac:dyDescent="0.25">
      <c r="A433" s="607">
        <v>233595</v>
      </c>
      <c r="B433" s="387" t="s">
        <v>514</v>
      </c>
      <c r="C433" s="387" t="s">
        <v>918</v>
      </c>
      <c r="D433" s="387" t="s">
        <v>1032</v>
      </c>
      <c r="E433" s="387">
        <v>0</v>
      </c>
      <c r="F433" s="387">
        <v>1432265</v>
      </c>
      <c r="G433" s="387">
        <v>27529968011.380001</v>
      </c>
      <c r="H433" s="387" t="b" cm="1">
        <f t="array" aca="1" ref="H433" ca="1">EsNegrita(BP[[#This Row],[CODIGO]])</f>
        <v>0</v>
      </c>
      <c r="I433" s="387" t="b" cm="1">
        <f t="array" ref="I433">_xlfn.LET(
    _xlpm.codigos_devolucion, _xlfn.UNIQUE(_xlfn._xlws.FILTER(BP[CODIGO], ISNUMBER(SEARCH("devoluci", BP[NOMBRE CUENTA])), {""})),
    ISNUMBER(MATCH(BP[[#This Row],[CODIGO]], _xlpm.codigos_devolucion, 0))
)</f>
        <v>0</v>
      </c>
    </row>
    <row r="434" spans="1:9" x14ac:dyDescent="0.25">
      <c r="A434" s="607">
        <v>233595</v>
      </c>
      <c r="B434" s="387" t="s">
        <v>514</v>
      </c>
      <c r="C434" s="387" t="s">
        <v>958</v>
      </c>
      <c r="D434" s="387" t="s">
        <v>1033</v>
      </c>
      <c r="E434" s="387">
        <v>0</v>
      </c>
      <c r="F434" s="387">
        <v>650419</v>
      </c>
      <c r="G434" s="387">
        <v>27530618430.380001</v>
      </c>
      <c r="H434" s="387" t="b" cm="1">
        <f t="array" aca="1" ref="H434" ca="1">EsNegrita(BP[[#This Row],[CODIGO]])</f>
        <v>0</v>
      </c>
      <c r="I434" s="387" t="b" cm="1">
        <f t="array" ref="I434">_xlfn.LET(
    _xlpm.codigos_devolucion, _xlfn.UNIQUE(_xlfn._xlws.FILTER(BP[CODIGO], ISNUMBER(SEARCH("devoluci", BP[NOMBRE CUENTA])), {""})),
    ISNUMBER(MATCH(BP[[#This Row],[CODIGO]], _xlpm.codigos_devolucion, 0))
)</f>
        <v>0</v>
      </c>
    </row>
    <row r="435" spans="1:9" x14ac:dyDescent="0.25">
      <c r="A435" s="607">
        <v>233595</v>
      </c>
      <c r="B435" s="387" t="s">
        <v>514</v>
      </c>
      <c r="C435" s="387" t="s">
        <v>1034</v>
      </c>
      <c r="D435" s="387" t="s">
        <v>1035</v>
      </c>
      <c r="E435" s="387">
        <v>0</v>
      </c>
      <c r="F435" s="387">
        <v>760000</v>
      </c>
      <c r="G435" s="387">
        <v>27531378430.380001</v>
      </c>
      <c r="H435" s="387" t="b" cm="1">
        <f t="array" aca="1" ref="H435" ca="1">EsNegrita(BP[[#This Row],[CODIGO]])</f>
        <v>0</v>
      </c>
      <c r="I435" s="387" t="b" cm="1">
        <f t="array" ref="I435">_xlfn.LET(
    _xlpm.codigos_devolucion, _xlfn.UNIQUE(_xlfn._xlws.FILTER(BP[CODIGO], ISNUMBER(SEARCH("devoluci", BP[NOMBRE CUENTA])), {""})),
    ISNUMBER(MATCH(BP[[#This Row],[CODIGO]], _xlpm.codigos_devolucion, 0))
)</f>
        <v>0</v>
      </c>
    </row>
    <row r="436" spans="1:9" x14ac:dyDescent="0.25">
      <c r="A436" s="607">
        <v>233595</v>
      </c>
      <c r="B436" s="387" t="s">
        <v>514</v>
      </c>
      <c r="C436" s="387" t="s">
        <v>1036</v>
      </c>
      <c r="D436" s="387" t="s">
        <v>1037</v>
      </c>
      <c r="E436" s="387">
        <v>0</v>
      </c>
      <c r="F436" s="387">
        <v>158400</v>
      </c>
      <c r="G436" s="387">
        <v>27531536830.380001</v>
      </c>
      <c r="H436" s="387" t="b" cm="1">
        <f t="array" aca="1" ref="H436" ca="1">EsNegrita(BP[[#This Row],[CODIGO]])</f>
        <v>0</v>
      </c>
      <c r="I436" s="387" t="b" cm="1">
        <f t="array" ref="I436">_xlfn.LET(
    _xlpm.codigos_devolucion, _xlfn.UNIQUE(_xlfn._xlws.FILTER(BP[CODIGO], ISNUMBER(SEARCH("devoluci", BP[NOMBRE CUENTA])), {""})),
    ISNUMBER(MATCH(BP[[#This Row],[CODIGO]], _xlpm.codigos_devolucion, 0))
)</f>
        <v>0</v>
      </c>
    </row>
    <row r="437" spans="1:9" x14ac:dyDescent="0.25">
      <c r="A437" s="607">
        <v>233595</v>
      </c>
      <c r="B437" s="387" t="s">
        <v>514</v>
      </c>
      <c r="C437" s="387" t="s">
        <v>1016</v>
      </c>
      <c r="D437" s="387" t="s">
        <v>1038</v>
      </c>
      <c r="E437" s="387">
        <v>0</v>
      </c>
      <c r="F437" s="387">
        <v>356000</v>
      </c>
      <c r="G437" s="387">
        <v>27531892830.380001</v>
      </c>
      <c r="H437" s="387" t="b" cm="1">
        <f t="array" aca="1" ref="H437" ca="1">EsNegrita(BP[[#This Row],[CODIGO]])</f>
        <v>0</v>
      </c>
      <c r="I437" s="387" t="b" cm="1">
        <f t="array" ref="I437">_xlfn.LET(
    _xlpm.codigos_devolucion, _xlfn.UNIQUE(_xlfn._xlws.FILTER(BP[CODIGO], ISNUMBER(SEARCH("devoluci", BP[NOMBRE CUENTA])), {""})),
    ISNUMBER(MATCH(BP[[#This Row],[CODIGO]], _xlpm.codigos_devolucion, 0))
)</f>
        <v>0</v>
      </c>
    </row>
    <row r="438" spans="1:9" x14ac:dyDescent="0.25">
      <c r="A438" s="607">
        <v>233595</v>
      </c>
      <c r="B438" s="387" t="s">
        <v>514</v>
      </c>
      <c r="C438" s="387" t="s">
        <v>1016</v>
      </c>
      <c r="D438" s="387" t="s">
        <v>1039</v>
      </c>
      <c r="E438" s="387">
        <v>0</v>
      </c>
      <c r="F438" s="387">
        <v>26000</v>
      </c>
      <c r="G438" s="387">
        <v>27531918830.380001</v>
      </c>
      <c r="H438" s="387" t="b" cm="1">
        <f t="array" aca="1" ref="H438" ca="1">EsNegrita(BP[[#This Row],[CODIGO]])</f>
        <v>0</v>
      </c>
      <c r="I438" s="387" t="b" cm="1">
        <f t="array" ref="I438">_xlfn.LET(
    _xlpm.codigos_devolucion, _xlfn.UNIQUE(_xlfn._xlws.FILTER(BP[CODIGO], ISNUMBER(SEARCH("devoluci", BP[NOMBRE CUENTA])), {""})),
    ISNUMBER(MATCH(BP[[#This Row],[CODIGO]], _xlpm.codigos_devolucion, 0))
)</f>
        <v>0</v>
      </c>
    </row>
    <row r="439" spans="1:9" x14ac:dyDescent="0.25">
      <c r="A439" s="607">
        <v>233595</v>
      </c>
      <c r="B439" s="387" t="s">
        <v>514</v>
      </c>
      <c r="C439" s="387" t="s">
        <v>984</v>
      </c>
      <c r="D439" s="387" t="s">
        <v>1040</v>
      </c>
      <c r="E439" s="387">
        <v>0</v>
      </c>
      <c r="F439" s="387">
        <v>30000</v>
      </c>
      <c r="G439" s="387">
        <v>27531948830.380001</v>
      </c>
      <c r="H439" s="387" t="b" cm="1">
        <f t="array" aca="1" ref="H439" ca="1">EsNegrita(BP[[#This Row],[CODIGO]])</f>
        <v>0</v>
      </c>
      <c r="I439" s="387" t="b" cm="1">
        <f t="array" ref="I439">_xlfn.LET(
    _xlpm.codigos_devolucion, _xlfn.UNIQUE(_xlfn._xlws.FILTER(BP[CODIGO], ISNUMBER(SEARCH("devoluci", BP[NOMBRE CUENTA])), {""})),
    ISNUMBER(MATCH(BP[[#This Row],[CODIGO]], _xlpm.codigos_devolucion, 0))
)</f>
        <v>0</v>
      </c>
    </row>
    <row r="440" spans="1:9" x14ac:dyDescent="0.25">
      <c r="A440" s="607">
        <v>233595</v>
      </c>
      <c r="B440" s="387" t="s">
        <v>514</v>
      </c>
      <c r="C440" s="387" t="s">
        <v>963</v>
      </c>
      <c r="D440" s="387" t="s">
        <v>1041</v>
      </c>
      <c r="E440" s="387">
        <v>0</v>
      </c>
      <c r="F440" s="387">
        <v>8015004</v>
      </c>
      <c r="G440" s="387">
        <v>27539963834.380001</v>
      </c>
      <c r="H440" s="387" t="b" cm="1">
        <f t="array" aca="1" ref="H440" ca="1">EsNegrita(BP[[#This Row],[CODIGO]])</f>
        <v>0</v>
      </c>
      <c r="I440" s="387" t="b" cm="1">
        <f t="array" ref="I440">_xlfn.LET(
    _xlpm.codigos_devolucion, _xlfn.UNIQUE(_xlfn._xlws.FILTER(BP[CODIGO], ISNUMBER(SEARCH("devoluci", BP[NOMBRE CUENTA])), {""})),
    ISNUMBER(MATCH(BP[[#This Row],[CODIGO]], _xlpm.codigos_devolucion, 0))
)</f>
        <v>0</v>
      </c>
    </row>
    <row r="441" spans="1:9" x14ac:dyDescent="0.25">
      <c r="A441" s="607">
        <v>233595</v>
      </c>
      <c r="B441" s="387" t="s">
        <v>514</v>
      </c>
      <c r="C441" s="387" t="s">
        <v>1016</v>
      </c>
      <c r="D441" s="387" t="s">
        <v>1042</v>
      </c>
      <c r="E441" s="387">
        <v>0</v>
      </c>
      <c r="F441" s="387">
        <v>1158147</v>
      </c>
      <c r="G441" s="387">
        <v>27541121981.380001</v>
      </c>
      <c r="H441" s="387" t="b" cm="1">
        <f t="array" aca="1" ref="H441" ca="1">EsNegrita(BP[[#This Row],[CODIGO]])</f>
        <v>0</v>
      </c>
      <c r="I441" s="387" t="b" cm="1">
        <f t="array" ref="I441">_xlfn.LET(
    _xlpm.codigos_devolucion, _xlfn.UNIQUE(_xlfn._xlws.FILTER(BP[CODIGO], ISNUMBER(SEARCH("devoluci", BP[NOMBRE CUENTA])), {""})),
    ISNUMBER(MATCH(BP[[#This Row],[CODIGO]], _xlpm.codigos_devolucion, 0))
)</f>
        <v>0</v>
      </c>
    </row>
    <row r="442" spans="1:9" x14ac:dyDescent="0.25">
      <c r="A442" s="607">
        <v>233595</v>
      </c>
      <c r="B442" s="387" t="s">
        <v>514</v>
      </c>
      <c r="C442" s="387" t="s">
        <v>815</v>
      </c>
      <c r="D442" s="387" t="s">
        <v>1043</v>
      </c>
      <c r="E442" s="387">
        <v>0</v>
      </c>
      <c r="F442" s="387">
        <v>1718576</v>
      </c>
      <c r="G442" s="387">
        <v>27542840557.380001</v>
      </c>
      <c r="H442" s="387" t="b" cm="1">
        <f t="array" aca="1" ref="H442" ca="1">EsNegrita(BP[[#This Row],[CODIGO]])</f>
        <v>0</v>
      </c>
      <c r="I442" s="387" t="b" cm="1">
        <f t="array" ref="I442">_xlfn.LET(
    _xlpm.codigos_devolucion, _xlfn.UNIQUE(_xlfn._xlws.FILTER(BP[CODIGO], ISNUMBER(SEARCH("devoluci", BP[NOMBRE CUENTA])), {""})),
    ISNUMBER(MATCH(BP[[#This Row],[CODIGO]], _xlpm.codigos_devolucion, 0))
)</f>
        <v>0</v>
      </c>
    </row>
    <row r="443" spans="1:9" x14ac:dyDescent="0.25">
      <c r="A443" s="607">
        <v>233595</v>
      </c>
      <c r="B443" s="387" t="s">
        <v>514</v>
      </c>
      <c r="C443" s="387" t="s">
        <v>815</v>
      </c>
      <c r="D443" s="387" t="s">
        <v>816</v>
      </c>
      <c r="E443" s="387">
        <v>0</v>
      </c>
      <c r="F443" s="387">
        <v>209440</v>
      </c>
      <c r="G443" s="387">
        <v>27543049997.380001</v>
      </c>
      <c r="H443" s="387" t="b" cm="1">
        <f t="array" aca="1" ref="H443" ca="1">EsNegrita(BP[[#This Row],[CODIGO]])</f>
        <v>0</v>
      </c>
      <c r="I443" s="387" t="b" cm="1">
        <f t="array" ref="I443">_xlfn.LET(
    _xlpm.codigos_devolucion, _xlfn.UNIQUE(_xlfn._xlws.FILTER(BP[CODIGO], ISNUMBER(SEARCH("devoluci", BP[NOMBRE CUENTA])), {""})),
    ISNUMBER(MATCH(BP[[#This Row],[CODIGO]], _xlpm.codigos_devolucion, 0))
)</f>
        <v>0</v>
      </c>
    </row>
    <row r="444" spans="1:9" x14ac:dyDescent="0.25">
      <c r="A444" s="607">
        <v>233595</v>
      </c>
      <c r="B444" s="387" t="s">
        <v>514</v>
      </c>
      <c r="C444" s="387" t="s">
        <v>937</v>
      </c>
      <c r="D444" s="387" t="s">
        <v>1044</v>
      </c>
      <c r="E444" s="387">
        <v>0</v>
      </c>
      <c r="F444" s="387">
        <v>35960</v>
      </c>
      <c r="G444" s="387">
        <v>27543085957.380001</v>
      </c>
      <c r="H444" s="387" t="b" cm="1">
        <f t="array" aca="1" ref="H444" ca="1">EsNegrita(BP[[#This Row],[CODIGO]])</f>
        <v>0</v>
      </c>
      <c r="I444" s="387" t="b" cm="1">
        <f t="array" ref="I444">_xlfn.LET(
    _xlpm.codigos_devolucion, _xlfn.UNIQUE(_xlfn._xlws.FILTER(BP[CODIGO], ISNUMBER(SEARCH("devoluci", BP[NOMBRE CUENTA])), {""})),
    ISNUMBER(MATCH(BP[[#This Row],[CODIGO]], _xlpm.codigos_devolucion, 0))
)</f>
        <v>0</v>
      </c>
    </row>
    <row r="445" spans="1:9" x14ac:dyDescent="0.25">
      <c r="A445" s="607">
        <v>233595</v>
      </c>
      <c r="B445" s="387" t="s">
        <v>514</v>
      </c>
      <c r="C445" s="387" t="s">
        <v>798</v>
      </c>
      <c r="D445" s="387" t="s">
        <v>1045</v>
      </c>
      <c r="E445" s="387">
        <v>0</v>
      </c>
      <c r="F445" s="387">
        <v>1415251</v>
      </c>
      <c r="G445" s="387">
        <v>27544501208.380001</v>
      </c>
      <c r="H445" s="387" t="b" cm="1">
        <f t="array" aca="1" ref="H445" ca="1">EsNegrita(BP[[#This Row],[CODIGO]])</f>
        <v>0</v>
      </c>
      <c r="I445" s="387" t="b" cm="1">
        <f t="array" ref="I445">_xlfn.LET(
    _xlpm.codigos_devolucion, _xlfn.UNIQUE(_xlfn._xlws.FILTER(BP[CODIGO], ISNUMBER(SEARCH("devoluci", BP[NOMBRE CUENTA])), {""})),
    ISNUMBER(MATCH(BP[[#This Row],[CODIGO]], _xlpm.codigos_devolucion, 0))
)</f>
        <v>0</v>
      </c>
    </row>
    <row r="446" spans="1:9" x14ac:dyDescent="0.25">
      <c r="A446" s="607">
        <v>233595</v>
      </c>
      <c r="B446" s="387" t="s">
        <v>514</v>
      </c>
      <c r="C446" s="387" t="s">
        <v>798</v>
      </c>
      <c r="D446" s="387" t="s">
        <v>1046</v>
      </c>
      <c r="E446" s="387">
        <v>0</v>
      </c>
      <c r="F446" s="387">
        <v>792876</v>
      </c>
      <c r="G446" s="387">
        <v>27545294084.380001</v>
      </c>
      <c r="H446" s="387" t="b" cm="1">
        <f t="array" aca="1" ref="H446" ca="1">EsNegrita(BP[[#This Row],[CODIGO]])</f>
        <v>0</v>
      </c>
      <c r="I446" s="387" t="b" cm="1">
        <f t="array" ref="I446">_xlfn.LET(
    _xlpm.codigos_devolucion, _xlfn.UNIQUE(_xlfn._xlws.FILTER(BP[CODIGO], ISNUMBER(SEARCH("devoluci", BP[NOMBRE CUENTA])), {""})),
    ISNUMBER(MATCH(BP[[#This Row],[CODIGO]], _xlpm.codigos_devolucion, 0))
)</f>
        <v>0</v>
      </c>
    </row>
    <row r="447" spans="1:9" x14ac:dyDescent="0.25">
      <c r="A447" s="607">
        <v>233595</v>
      </c>
      <c r="B447" s="387" t="s">
        <v>514</v>
      </c>
      <c r="C447" s="387" t="s">
        <v>1047</v>
      </c>
      <c r="D447" s="387" t="s">
        <v>1048</v>
      </c>
      <c r="E447" s="387">
        <v>0</v>
      </c>
      <c r="F447" s="387">
        <v>110000</v>
      </c>
      <c r="G447" s="387">
        <v>27545404084.380001</v>
      </c>
      <c r="H447" s="387" t="b" cm="1">
        <f t="array" aca="1" ref="H447" ca="1">EsNegrita(BP[[#This Row],[CODIGO]])</f>
        <v>0</v>
      </c>
      <c r="I447" s="387" t="b" cm="1">
        <f t="array" ref="I447">_xlfn.LET(
    _xlpm.codigos_devolucion, _xlfn.UNIQUE(_xlfn._xlws.FILTER(BP[CODIGO], ISNUMBER(SEARCH("devoluci", BP[NOMBRE CUENTA])), {""})),
    ISNUMBER(MATCH(BP[[#This Row],[CODIGO]], _xlpm.codigos_devolucion, 0))
)</f>
        <v>0</v>
      </c>
    </row>
    <row r="448" spans="1:9" x14ac:dyDescent="0.25">
      <c r="A448" s="607">
        <v>233595</v>
      </c>
      <c r="B448" s="387" t="s">
        <v>514</v>
      </c>
      <c r="C448" s="387" t="s">
        <v>1049</v>
      </c>
      <c r="D448" s="387" t="s">
        <v>1050</v>
      </c>
      <c r="E448" s="387">
        <v>0</v>
      </c>
      <c r="F448" s="387">
        <v>85661</v>
      </c>
      <c r="G448" s="387">
        <v>27545489745.380001</v>
      </c>
      <c r="H448" s="387" t="b" cm="1">
        <f t="array" aca="1" ref="H448" ca="1">EsNegrita(BP[[#This Row],[CODIGO]])</f>
        <v>0</v>
      </c>
      <c r="I448" s="387" t="b" cm="1">
        <f t="array" ref="I448">_xlfn.LET(
    _xlpm.codigos_devolucion, _xlfn.UNIQUE(_xlfn._xlws.FILTER(BP[CODIGO], ISNUMBER(SEARCH("devoluci", BP[NOMBRE CUENTA])), {""})),
    ISNUMBER(MATCH(BP[[#This Row],[CODIGO]], _xlpm.codigos_devolucion, 0))
)</f>
        <v>0</v>
      </c>
    </row>
    <row r="449" spans="1:9" x14ac:dyDescent="0.25">
      <c r="A449" s="607">
        <v>233595</v>
      </c>
      <c r="B449" s="387" t="s">
        <v>514</v>
      </c>
      <c r="C449" s="387" t="s">
        <v>927</v>
      </c>
      <c r="D449" s="387" t="s">
        <v>1051</v>
      </c>
      <c r="E449" s="387">
        <v>0</v>
      </c>
      <c r="F449" s="387">
        <v>823882</v>
      </c>
      <c r="G449" s="387">
        <v>27546313627.380001</v>
      </c>
      <c r="H449" s="387" t="b" cm="1">
        <f t="array" aca="1" ref="H449" ca="1">EsNegrita(BP[[#This Row],[CODIGO]])</f>
        <v>0</v>
      </c>
      <c r="I449" s="387" t="b" cm="1">
        <f t="array" ref="I449">_xlfn.LET(
    _xlpm.codigos_devolucion, _xlfn.UNIQUE(_xlfn._xlws.FILTER(BP[CODIGO], ISNUMBER(SEARCH("devoluci", BP[NOMBRE CUENTA])), {""})),
    ISNUMBER(MATCH(BP[[#This Row],[CODIGO]], _xlpm.codigos_devolucion, 0))
)</f>
        <v>0</v>
      </c>
    </row>
    <row r="450" spans="1:9" x14ac:dyDescent="0.25">
      <c r="A450" s="607">
        <v>233595</v>
      </c>
      <c r="B450" s="387" t="s">
        <v>514</v>
      </c>
      <c r="C450" s="387" t="s">
        <v>939</v>
      </c>
      <c r="D450" s="387" t="s">
        <v>1052</v>
      </c>
      <c r="E450" s="387">
        <v>0</v>
      </c>
      <c r="F450" s="387">
        <v>17850</v>
      </c>
      <c r="G450" s="387">
        <v>27546331477.380001</v>
      </c>
      <c r="H450" s="387" t="b" cm="1">
        <f t="array" aca="1" ref="H450" ca="1">EsNegrita(BP[[#This Row],[CODIGO]])</f>
        <v>0</v>
      </c>
      <c r="I450" s="387" t="b" cm="1">
        <f t="array" ref="I450">_xlfn.LET(
    _xlpm.codigos_devolucion, _xlfn.UNIQUE(_xlfn._xlws.FILTER(BP[CODIGO], ISNUMBER(SEARCH("devoluci", BP[NOMBRE CUENTA])), {""})),
    ISNUMBER(MATCH(BP[[#This Row],[CODIGO]], _xlpm.codigos_devolucion, 0))
)</f>
        <v>0</v>
      </c>
    </row>
    <row r="451" spans="1:9" x14ac:dyDescent="0.25">
      <c r="A451" s="607">
        <v>233595</v>
      </c>
      <c r="B451" s="387" t="s">
        <v>514</v>
      </c>
      <c r="C451" s="387" t="s">
        <v>939</v>
      </c>
      <c r="D451" s="387" t="s">
        <v>1053</v>
      </c>
      <c r="E451" s="387">
        <v>0</v>
      </c>
      <c r="F451" s="387">
        <v>17850</v>
      </c>
      <c r="G451" s="387">
        <v>27546349327.380001</v>
      </c>
      <c r="H451" s="387" t="b" cm="1">
        <f t="array" aca="1" ref="H451" ca="1">EsNegrita(BP[[#This Row],[CODIGO]])</f>
        <v>0</v>
      </c>
      <c r="I451" s="387" t="b" cm="1">
        <f t="array" ref="I451">_xlfn.LET(
    _xlpm.codigos_devolucion, _xlfn.UNIQUE(_xlfn._xlws.FILTER(BP[CODIGO], ISNUMBER(SEARCH("devoluci", BP[NOMBRE CUENTA])), {""})),
    ISNUMBER(MATCH(BP[[#This Row],[CODIGO]], _xlpm.codigos_devolucion, 0))
)</f>
        <v>0</v>
      </c>
    </row>
    <row r="452" spans="1:9" x14ac:dyDescent="0.25">
      <c r="A452" s="607">
        <v>233595</v>
      </c>
      <c r="B452" s="387" t="s">
        <v>514</v>
      </c>
      <c r="C452" s="387" t="s">
        <v>798</v>
      </c>
      <c r="D452" s="387" t="s">
        <v>1054</v>
      </c>
      <c r="E452" s="387">
        <v>0</v>
      </c>
      <c r="F452" s="387">
        <v>881092</v>
      </c>
      <c r="G452" s="387">
        <v>27547230419.380001</v>
      </c>
      <c r="H452" s="387" t="b" cm="1">
        <f t="array" aca="1" ref="H452" ca="1">EsNegrita(BP[[#This Row],[CODIGO]])</f>
        <v>0</v>
      </c>
      <c r="I452" s="387" t="b" cm="1">
        <f t="array" ref="I452">_xlfn.LET(
    _xlpm.codigos_devolucion, _xlfn.UNIQUE(_xlfn._xlws.FILTER(BP[CODIGO], ISNUMBER(SEARCH("devoluci", BP[NOMBRE CUENTA])), {""})),
    ISNUMBER(MATCH(BP[[#This Row],[CODIGO]], _xlpm.codigos_devolucion, 0))
)</f>
        <v>0</v>
      </c>
    </row>
    <row r="453" spans="1:9" x14ac:dyDescent="0.25">
      <c r="A453" s="607">
        <v>233595</v>
      </c>
      <c r="B453" s="387" t="s">
        <v>514</v>
      </c>
      <c r="C453" s="387" t="s">
        <v>798</v>
      </c>
      <c r="D453" s="387" t="s">
        <v>1055</v>
      </c>
      <c r="E453" s="387">
        <v>0</v>
      </c>
      <c r="F453" s="387">
        <v>166600</v>
      </c>
      <c r="G453" s="387">
        <v>27547397019.380001</v>
      </c>
      <c r="H453" s="387" t="b" cm="1">
        <f t="array" aca="1" ref="H453" ca="1">EsNegrita(BP[[#This Row],[CODIGO]])</f>
        <v>0</v>
      </c>
      <c r="I453" s="387" t="b" cm="1">
        <f t="array" ref="I453">_xlfn.LET(
    _xlpm.codigos_devolucion, _xlfn.UNIQUE(_xlfn._xlws.FILTER(BP[CODIGO], ISNUMBER(SEARCH("devoluci", BP[NOMBRE CUENTA])), {""})),
    ISNUMBER(MATCH(BP[[#This Row],[CODIGO]], _xlpm.codigos_devolucion, 0))
)</f>
        <v>0</v>
      </c>
    </row>
    <row r="454" spans="1:9" x14ac:dyDescent="0.25">
      <c r="A454" s="607">
        <v>233595</v>
      </c>
      <c r="B454" s="387" t="s">
        <v>514</v>
      </c>
      <c r="C454" s="387" t="s">
        <v>561</v>
      </c>
      <c r="D454" s="387" t="s">
        <v>1056</v>
      </c>
      <c r="E454" s="387">
        <v>0</v>
      </c>
      <c r="F454" s="387">
        <v>25100</v>
      </c>
      <c r="G454" s="387">
        <v>27547422119.380001</v>
      </c>
      <c r="H454" s="387" t="b" cm="1">
        <f t="array" aca="1" ref="H454" ca="1">EsNegrita(BP[[#This Row],[CODIGO]])</f>
        <v>0</v>
      </c>
      <c r="I454" s="387" t="b" cm="1">
        <f t="array" ref="I454">_xlfn.LET(
    _xlpm.codigos_devolucion, _xlfn.UNIQUE(_xlfn._xlws.FILTER(BP[CODIGO], ISNUMBER(SEARCH("devoluci", BP[NOMBRE CUENTA])), {""})),
    ISNUMBER(MATCH(BP[[#This Row],[CODIGO]], _xlpm.codigos_devolucion, 0))
)</f>
        <v>0</v>
      </c>
    </row>
    <row r="455" spans="1:9" x14ac:dyDescent="0.25">
      <c r="A455" s="607">
        <v>233595</v>
      </c>
      <c r="B455" s="387" t="s">
        <v>514</v>
      </c>
      <c r="C455" s="387" t="s">
        <v>954</v>
      </c>
      <c r="D455" s="387" t="s">
        <v>1057</v>
      </c>
      <c r="E455" s="387">
        <v>0</v>
      </c>
      <c r="F455" s="387">
        <v>9163890</v>
      </c>
      <c r="G455" s="387">
        <v>27556586009.380001</v>
      </c>
      <c r="H455" s="387" t="b" cm="1">
        <f t="array" aca="1" ref="H455" ca="1">EsNegrita(BP[[#This Row],[CODIGO]])</f>
        <v>0</v>
      </c>
      <c r="I455" s="387" t="b" cm="1">
        <f t="array" ref="I455">_xlfn.LET(
    _xlpm.codigos_devolucion, _xlfn.UNIQUE(_xlfn._xlws.FILTER(BP[CODIGO], ISNUMBER(SEARCH("devoluci", BP[NOMBRE CUENTA])), {""})),
    ISNUMBER(MATCH(BP[[#This Row],[CODIGO]], _xlpm.codigos_devolucion, 0))
)</f>
        <v>0</v>
      </c>
    </row>
    <row r="456" spans="1:9" x14ac:dyDescent="0.25">
      <c r="A456" s="607">
        <v>233595</v>
      </c>
      <c r="B456" s="387" t="s">
        <v>514</v>
      </c>
      <c r="C456" s="387" t="s">
        <v>798</v>
      </c>
      <c r="D456" s="387" t="s">
        <v>1058</v>
      </c>
      <c r="E456" s="387">
        <v>0</v>
      </c>
      <c r="F456" s="387">
        <v>528598</v>
      </c>
      <c r="G456" s="387">
        <v>27557114607.380001</v>
      </c>
      <c r="H456" s="387" t="b" cm="1">
        <f t="array" aca="1" ref="H456" ca="1">EsNegrita(BP[[#This Row],[CODIGO]])</f>
        <v>0</v>
      </c>
      <c r="I456" s="387" t="b" cm="1">
        <f t="array" ref="I456">_xlfn.LET(
    _xlpm.codigos_devolucion, _xlfn.UNIQUE(_xlfn._xlws.FILTER(BP[CODIGO], ISNUMBER(SEARCH("devoluci", BP[NOMBRE CUENTA])), {""})),
    ISNUMBER(MATCH(BP[[#This Row],[CODIGO]], _xlpm.codigos_devolucion, 0))
)</f>
        <v>0</v>
      </c>
    </row>
    <row r="457" spans="1:9" x14ac:dyDescent="0.25">
      <c r="A457" s="607">
        <v>233595</v>
      </c>
      <c r="B457" s="387" t="s">
        <v>514</v>
      </c>
      <c r="C457" s="387" t="s">
        <v>798</v>
      </c>
      <c r="D457" s="387" t="s">
        <v>1059</v>
      </c>
      <c r="E457" s="387">
        <v>0</v>
      </c>
      <c r="F457" s="387">
        <v>443268</v>
      </c>
      <c r="G457" s="387">
        <v>27557557875.380001</v>
      </c>
      <c r="H457" s="387" t="b" cm="1">
        <f t="array" aca="1" ref="H457" ca="1">EsNegrita(BP[[#This Row],[CODIGO]])</f>
        <v>0</v>
      </c>
      <c r="I457" s="387" t="b" cm="1">
        <f t="array" ref="I457">_xlfn.LET(
    _xlpm.codigos_devolucion, _xlfn.UNIQUE(_xlfn._xlws.FILTER(BP[CODIGO], ISNUMBER(SEARCH("devoluci", BP[NOMBRE CUENTA])), {""})),
    ISNUMBER(MATCH(BP[[#This Row],[CODIGO]], _xlpm.codigos_devolucion, 0))
)</f>
        <v>0</v>
      </c>
    </row>
    <row r="458" spans="1:9" x14ac:dyDescent="0.25">
      <c r="A458" s="607">
        <v>233595</v>
      </c>
      <c r="B458" s="387" t="s">
        <v>514</v>
      </c>
      <c r="C458" s="387" t="s">
        <v>1016</v>
      </c>
      <c r="D458" s="387" t="s">
        <v>1060</v>
      </c>
      <c r="E458" s="387">
        <v>0</v>
      </c>
      <c r="F458" s="387">
        <v>280000</v>
      </c>
      <c r="G458" s="387">
        <v>27557837875.380001</v>
      </c>
      <c r="H458" s="387" t="b" cm="1">
        <f t="array" aca="1" ref="H458" ca="1">EsNegrita(BP[[#This Row],[CODIGO]])</f>
        <v>0</v>
      </c>
      <c r="I458" s="387" t="b" cm="1">
        <f t="array" ref="I458">_xlfn.LET(
    _xlpm.codigos_devolucion, _xlfn.UNIQUE(_xlfn._xlws.FILTER(BP[CODIGO], ISNUMBER(SEARCH("devoluci", BP[NOMBRE CUENTA])), {""})),
    ISNUMBER(MATCH(BP[[#This Row],[CODIGO]], _xlpm.codigos_devolucion, 0))
)</f>
        <v>0</v>
      </c>
    </row>
    <row r="459" spans="1:9" x14ac:dyDescent="0.25">
      <c r="A459" s="607">
        <v>233595</v>
      </c>
      <c r="B459" s="387" t="s">
        <v>514</v>
      </c>
      <c r="C459" s="387" t="s">
        <v>1061</v>
      </c>
      <c r="D459" s="387" t="s">
        <v>1062</v>
      </c>
      <c r="E459" s="387">
        <v>0</v>
      </c>
      <c r="F459" s="387">
        <v>131040</v>
      </c>
      <c r="G459" s="387">
        <v>27557968915.380001</v>
      </c>
      <c r="H459" s="387" t="b" cm="1">
        <f t="array" aca="1" ref="H459" ca="1">EsNegrita(BP[[#This Row],[CODIGO]])</f>
        <v>0</v>
      </c>
      <c r="I459" s="387" t="b" cm="1">
        <f t="array" ref="I459">_xlfn.LET(
    _xlpm.codigos_devolucion, _xlfn.UNIQUE(_xlfn._xlws.FILTER(BP[CODIGO], ISNUMBER(SEARCH("devoluci", BP[NOMBRE CUENTA])), {""})),
    ISNUMBER(MATCH(BP[[#This Row],[CODIGO]], _xlpm.codigos_devolucion, 0))
)</f>
        <v>0</v>
      </c>
    </row>
    <row r="460" spans="1:9" x14ac:dyDescent="0.25">
      <c r="A460" s="607">
        <v>233595</v>
      </c>
      <c r="B460" s="387" t="s">
        <v>514</v>
      </c>
      <c r="C460" s="387" t="s">
        <v>963</v>
      </c>
      <c r="D460" s="387" t="s">
        <v>1063</v>
      </c>
      <c r="E460" s="387">
        <v>0</v>
      </c>
      <c r="F460" s="387">
        <v>1292269</v>
      </c>
      <c r="G460" s="387">
        <v>27559261184.380001</v>
      </c>
      <c r="H460" s="387" t="b" cm="1">
        <f t="array" aca="1" ref="H460" ca="1">EsNegrita(BP[[#This Row],[CODIGO]])</f>
        <v>0</v>
      </c>
      <c r="I460" s="387" t="b" cm="1">
        <f t="array" ref="I460">_xlfn.LET(
    _xlpm.codigos_devolucion, _xlfn.UNIQUE(_xlfn._xlws.FILTER(BP[CODIGO], ISNUMBER(SEARCH("devoluci", BP[NOMBRE CUENTA])), {""})),
    ISNUMBER(MATCH(BP[[#This Row],[CODIGO]], _xlpm.codigos_devolucion, 0))
)</f>
        <v>0</v>
      </c>
    </row>
    <row r="461" spans="1:9" x14ac:dyDescent="0.25">
      <c r="A461" s="607">
        <v>233595</v>
      </c>
      <c r="B461" s="387" t="s">
        <v>514</v>
      </c>
      <c r="C461" s="387" t="s">
        <v>935</v>
      </c>
      <c r="D461" s="387" t="s">
        <v>1064</v>
      </c>
      <c r="E461" s="387">
        <v>0</v>
      </c>
      <c r="F461" s="387">
        <v>646134</v>
      </c>
      <c r="G461" s="387">
        <v>27559907318.380001</v>
      </c>
      <c r="H461" s="387" t="b" cm="1">
        <f t="array" aca="1" ref="H461" ca="1">EsNegrita(BP[[#This Row],[CODIGO]])</f>
        <v>0</v>
      </c>
      <c r="I461" s="387" t="b" cm="1">
        <f t="array" ref="I461">_xlfn.LET(
    _xlpm.codigos_devolucion, _xlfn.UNIQUE(_xlfn._xlws.FILTER(BP[CODIGO], ISNUMBER(SEARCH("devoluci", BP[NOMBRE CUENTA])), {""})),
    ISNUMBER(MATCH(BP[[#This Row],[CODIGO]], _xlpm.codigos_devolucion, 0))
)</f>
        <v>0</v>
      </c>
    </row>
    <row r="462" spans="1:9" x14ac:dyDescent="0.25">
      <c r="A462" s="607">
        <v>233595</v>
      </c>
      <c r="B462" s="387" t="s">
        <v>514</v>
      </c>
      <c r="C462" s="387" t="s">
        <v>798</v>
      </c>
      <c r="D462" s="387" t="s">
        <v>1065</v>
      </c>
      <c r="E462" s="387">
        <v>0</v>
      </c>
      <c r="F462" s="387">
        <v>250000</v>
      </c>
      <c r="G462" s="387">
        <v>27560157318.380001</v>
      </c>
      <c r="H462" s="387" t="b" cm="1">
        <f t="array" aca="1" ref="H462" ca="1">EsNegrita(BP[[#This Row],[CODIGO]])</f>
        <v>0</v>
      </c>
      <c r="I462" s="387" t="b" cm="1">
        <f t="array" ref="I462">_xlfn.LET(
    _xlpm.codigos_devolucion, _xlfn.UNIQUE(_xlfn._xlws.FILTER(BP[CODIGO], ISNUMBER(SEARCH("devoluci", BP[NOMBRE CUENTA])), {""})),
    ISNUMBER(MATCH(BP[[#This Row],[CODIGO]], _xlpm.codigos_devolucion, 0))
)</f>
        <v>0</v>
      </c>
    </row>
    <row r="463" spans="1:9" x14ac:dyDescent="0.25">
      <c r="A463" s="607">
        <v>233595</v>
      </c>
      <c r="B463" s="387" t="s">
        <v>514</v>
      </c>
      <c r="C463" s="387" t="s">
        <v>798</v>
      </c>
      <c r="D463" s="387" t="s">
        <v>1066</v>
      </c>
      <c r="E463" s="387">
        <v>0</v>
      </c>
      <c r="F463" s="387">
        <v>610891</v>
      </c>
      <c r="G463" s="387">
        <v>27560768209.380001</v>
      </c>
      <c r="H463" s="387" t="b" cm="1">
        <f t="array" aca="1" ref="H463" ca="1">EsNegrita(BP[[#This Row],[CODIGO]])</f>
        <v>0</v>
      </c>
      <c r="I463" s="387" t="b" cm="1">
        <f t="array" ref="I463">_xlfn.LET(
    _xlpm.codigos_devolucion, _xlfn.UNIQUE(_xlfn._xlws.FILTER(BP[CODIGO], ISNUMBER(SEARCH("devoluci", BP[NOMBRE CUENTA])), {""})),
    ISNUMBER(MATCH(BP[[#This Row],[CODIGO]], _xlpm.codigos_devolucion, 0))
)</f>
        <v>0</v>
      </c>
    </row>
    <row r="464" spans="1:9" x14ac:dyDescent="0.25">
      <c r="A464" s="607">
        <v>233595</v>
      </c>
      <c r="B464" s="387" t="s">
        <v>514</v>
      </c>
      <c r="C464" s="387" t="s">
        <v>798</v>
      </c>
      <c r="D464" s="387" t="s">
        <v>1067</v>
      </c>
      <c r="E464" s="387">
        <v>0</v>
      </c>
      <c r="F464" s="387">
        <v>84966</v>
      </c>
      <c r="G464" s="387">
        <v>27560853175.380001</v>
      </c>
      <c r="H464" s="387" t="b" cm="1">
        <f t="array" aca="1" ref="H464" ca="1">EsNegrita(BP[[#This Row],[CODIGO]])</f>
        <v>0</v>
      </c>
      <c r="I464" s="387" t="b" cm="1">
        <f t="array" ref="I464">_xlfn.LET(
    _xlpm.codigos_devolucion, _xlfn.UNIQUE(_xlfn._xlws.FILTER(BP[CODIGO], ISNUMBER(SEARCH("devoluci", BP[NOMBRE CUENTA])), {""})),
    ISNUMBER(MATCH(BP[[#This Row],[CODIGO]], _xlpm.codigos_devolucion, 0))
)</f>
        <v>0</v>
      </c>
    </row>
    <row r="465" spans="1:9" x14ac:dyDescent="0.25">
      <c r="A465" s="607">
        <v>233595</v>
      </c>
      <c r="B465" s="387" t="s">
        <v>514</v>
      </c>
      <c r="C465" s="387" t="s">
        <v>1068</v>
      </c>
      <c r="D465" s="387" t="s">
        <v>1069</v>
      </c>
      <c r="E465" s="387">
        <v>0</v>
      </c>
      <c r="F465" s="387">
        <v>30000</v>
      </c>
      <c r="G465" s="387">
        <v>27560883175.380001</v>
      </c>
      <c r="H465" s="387" t="b" cm="1">
        <f t="array" aca="1" ref="H465" ca="1">EsNegrita(BP[[#This Row],[CODIGO]])</f>
        <v>0</v>
      </c>
      <c r="I465" s="387" t="b" cm="1">
        <f t="array" ref="I465">_xlfn.LET(
    _xlpm.codigos_devolucion, _xlfn.UNIQUE(_xlfn._xlws.FILTER(BP[CODIGO], ISNUMBER(SEARCH("devoluci", BP[NOMBRE CUENTA])), {""})),
    ISNUMBER(MATCH(BP[[#This Row],[CODIGO]], _xlpm.codigos_devolucion, 0))
)</f>
        <v>0</v>
      </c>
    </row>
    <row r="466" spans="1:9" x14ac:dyDescent="0.25">
      <c r="A466" s="607">
        <v>233595</v>
      </c>
      <c r="B466" s="387" t="s">
        <v>514</v>
      </c>
      <c r="C466" s="387" t="s">
        <v>1070</v>
      </c>
      <c r="D466" s="387" t="s">
        <v>1071</v>
      </c>
      <c r="E466" s="387">
        <v>0</v>
      </c>
      <c r="F466" s="387">
        <v>2847000</v>
      </c>
      <c r="G466" s="387">
        <v>27563730175.380001</v>
      </c>
      <c r="H466" s="387" t="b" cm="1">
        <f t="array" aca="1" ref="H466" ca="1">EsNegrita(BP[[#This Row],[CODIGO]])</f>
        <v>0</v>
      </c>
      <c r="I466" s="387" t="b" cm="1">
        <f t="array" ref="I466">_xlfn.LET(
    _xlpm.codigos_devolucion, _xlfn.UNIQUE(_xlfn._xlws.FILTER(BP[CODIGO], ISNUMBER(SEARCH("devoluci", BP[NOMBRE CUENTA])), {""})),
    ISNUMBER(MATCH(BP[[#This Row],[CODIGO]], _xlpm.codigos_devolucion, 0))
)</f>
        <v>0</v>
      </c>
    </row>
    <row r="467" spans="1:9" x14ac:dyDescent="0.25">
      <c r="A467" s="607">
        <v>233595</v>
      </c>
      <c r="B467" s="387" t="s">
        <v>514</v>
      </c>
      <c r="C467" s="387" t="s">
        <v>1072</v>
      </c>
      <c r="D467" s="387" t="s">
        <v>1073</v>
      </c>
      <c r="E467" s="387">
        <v>0</v>
      </c>
      <c r="F467" s="387">
        <v>5281000</v>
      </c>
      <c r="G467" s="387">
        <v>27569011175.380001</v>
      </c>
      <c r="H467" s="387" t="b" cm="1">
        <f t="array" aca="1" ref="H467" ca="1">EsNegrita(BP[[#This Row],[CODIGO]])</f>
        <v>0</v>
      </c>
      <c r="I467" s="387" t="b" cm="1">
        <f t="array" ref="I467">_xlfn.LET(
    _xlpm.codigos_devolucion, _xlfn.UNIQUE(_xlfn._xlws.FILTER(BP[CODIGO], ISNUMBER(SEARCH("devoluci", BP[NOMBRE CUENTA])), {""})),
    ISNUMBER(MATCH(BP[[#This Row],[CODIGO]], _xlpm.codigos_devolucion, 0))
)</f>
        <v>0</v>
      </c>
    </row>
    <row r="468" spans="1:9" x14ac:dyDescent="0.25">
      <c r="A468" s="607">
        <v>233595</v>
      </c>
      <c r="B468" s="387" t="s">
        <v>514</v>
      </c>
      <c r="C468" s="387" t="s">
        <v>918</v>
      </c>
      <c r="D468" s="387" t="s">
        <v>1074</v>
      </c>
      <c r="E468" s="387">
        <v>181113</v>
      </c>
      <c r="F468" s="387">
        <v>0</v>
      </c>
      <c r="G468" s="387">
        <v>27568830062.380001</v>
      </c>
      <c r="H468" s="387" t="b" cm="1">
        <f t="array" aca="1" ref="H468" ca="1">EsNegrita(BP[[#This Row],[CODIGO]])</f>
        <v>0</v>
      </c>
      <c r="I468" s="387" t="b" cm="1">
        <f t="array" ref="I468">_xlfn.LET(
    _xlpm.codigos_devolucion, _xlfn.UNIQUE(_xlfn._xlws.FILTER(BP[CODIGO], ISNUMBER(SEARCH("devoluci", BP[NOMBRE CUENTA])), {""})),
    ISNUMBER(MATCH(BP[[#This Row],[CODIGO]], _xlpm.codigos_devolucion, 0))
)</f>
        <v>0</v>
      </c>
    </row>
    <row r="469" spans="1:9" x14ac:dyDescent="0.25">
      <c r="A469" s="607">
        <v>233595</v>
      </c>
      <c r="B469" s="387" t="s">
        <v>514</v>
      </c>
      <c r="C469" s="387" t="s">
        <v>1024</v>
      </c>
      <c r="D469" s="387" t="s">
        <v>1075</v>
      </c>
      <c r="E469" s="387">
        <v>0</v>
      </c>
      <c r="F469" s="387">
        <v>276080</v>
      </c>
      <c r="G469" s="387">
        <v>27569106142.380001</v>
      </c>
      <c r="H469" s="387" t="b" cm="1">
        <f t="array" aca="1" ref="H469" ca="1">EsNegrita(BP[[#This Row],[CODIGO]])</f>
        <v>0</v>
      </c>
      <c r="I469" s="387" t="b" cm="1">
        <f t="array" ref="I469">_xlfn.LET(
    _xlpm.codigos_devolucion, _xlfn.UNIQUE(_xlfn._xlws.FILTER(BP[CODIGO], ISNUMBER(SEARCH("devoluci", BP[NOMBRE CUENTA])), {""})),
    ISNUMBER(MATCH(BP[[#This Row],[CODIGO]], _xlpm.codigos_devolucion, 0))
)</f>
        <v>0</v>
      </c>
    </row>
    <row r="470" spans="1:9" x14ac:dyDescent="0.25">
      <c r="A470" s="607">
        <v>233595</v>
      </c>
      <c r="B470" s="387" t="s">
        <v>514</v>
      </c>
      <c r="C470" s="387" t="s">
        <v>987</v>
      </c>
      <c r="D470" s="387" t="s">
        <v>1076</v>
      </c>
      <c r="E470" s="387">
        <v>0</v>
      </c>
      <c r="F470" s="387">
        <v>120000</v>
      </c>
      <c r="G470" s="387">
        <v>27569226142.380001</v>
      </c>
      <c r="H470" s="387" t="b" cm="1">
        <f t="array" aca="1" ref="H470" ca="1">EsNegrita(BP[[#This Row],[CODIGO]])</f>
        <v>0</v>
      </c>
      <c r="I470" s="387" t="b" cm="1">
        <f t="array" ref="I470">_xlfn.LET(
    _xlpm.codigos_devolucion, _xlfn.UNIQUE(_xlfn._xlws.FILTER(BP[CODIGO], ISNUMBER(SEARCH("devoluci", BP[NOMBRE CUENTA])), {""})),
    ISNUMBER(MATCH(BP[[#This Row],[CODIGO]], _xlpm.codigos_devolucion, 0))
)</f>
        <v>0</v>
      </c>
    </row>
    <row r="471" spans="1:9" x14ac:dyDescent="0.25">
      <c r="A471" s="607">
        <v>233595</v>
      </c>
      <c r="B471" s="387" t="s">
        <v>514</v>
      </c>
      <c r="C471" s="387" t="s">
        <v>798</v>
      </c>
      <c r="D471" s="387" t="s">
        <v>1077</v>
      </c>
      <c r="E471" s="387">
        <v>0</v>
      </c>
      <c r="F471" s="387">
        <v>211820</v>
      </c>
      <c r="G471" s="387">
        <v>27569437962.380001</v>
      </c>
      <c r="H471" s="387" t="b" cm="1">
        <f t="array" aca="1" ref="H471" ca="1">EsNegrita(BP[[#This Row],[CODIGO]])</f>
        <v>0</v>
      </c>
      <c r="I471" s="387" t="b" cm="1">
        <f t="array" ref="I471">_xlfn.LET(
    _xlpm.codigos_devolucion, _xlfn.UNIQUE(_xlfn._xlws.FILTER(BP[CODIGO], ISNUMBER(SEARCH("devoluci", BP[NOMBRE CUENTA])), {""})),
    ISNUMBER(MATCH(BP[[#This Row],[CODIGO]], _xlpm.codigos_devolucion, 0))
)</f>
        <v>0</v>
      </c>
    </row>
    <row r="472" spans="1:9" x14ac:dyDescent="0.25">
      <c r="A472" s="607">
        <v>233595</v>
      </c>
      <c r="B472" s="387" t="s">
        <v>514</v>
      </c>
      <c r="C472" s="387" t="s">
        <v>984</v>
      </c>
      <c r="D472" s="387" t="s">
        <v>1078</v>
      </c>
      <c r="E472" s="387">
        <v>0</v>
      </c>
      <c r="F472" s="387">
        <v>851723</v>
      </c>
      <c r="G472" s="387">
        <v>27570289685.380001</v>
      </c>
      <c r="H472" s="387" t="b" cm="1">
        <f t="array" aca="1" ref="H472" ca="1">EsNegrita(BP[[#This Row],[CODIGO]])</f>
        <v>0</v>
      </c>
      <c r="I472" s="387" t="b" cm="1">
        <f t="array" ref="I472">_xlfn.LET(
    _xlpm.codigos_devolucion, _xlfn.UNIQUE(_xlfn._xlws.FILTER(BP[CODIGO], ISNUMBER(SEARCH("devoluci", BP[NOMBRE CUENTA])), {""})),
    ISNUMBER(MATCH(BP[[#This Row],[CODIGO]], _xlpm.codigos_devolucion, 0))
)</f>
        <v>0</v>
      </c>
    </row>
    <row r="473" spans="1:9" x14ac:dyDescent="0.25">
      <c r="A473" s="607">
        <v>233595</v>
      </c>
      <c r="B473" s="387" t="s">
        <v>514</v>
      </c>
      <c r="C473" s="387" t="s">
        <v>821</v>
      </c>
      <c r="D473" s="387" t="s">
        <v>822</v>
      </c>
      <c r="E473" s="387">
        <v>0</v>
      </c>
      <c r="F473" s="387">
        <v>259999</v>
      </c>
      <c r="G473" s="387">
        <v>27570549684.380001</v>
      </c>
      <c r="H473" s="387" t="b" cm="1">
        <f t="array" aca="1" ref="H473" ca="1">EsNegrita(BP[[#This Row],[CODIGO]])</f>
        <v>0</v>
      </c>
      <c r="I473" s="387" t="b" cm="1">
        <f t="array" ref="I473">_xlfn.LET(
    _xlpm.codigos_devolucion, _xlfn.UNIQUE(_xlfn._xlws.FILTER(BP[CODIGO], ISNUMBER(SEARCH("devoluci", BP[NOMBRE CUENTA])), {""})),
    ISNUMBER(MATCH(BP[[#This Row],[CODIGO]], _xlpm.codigos_devolucion, 0))
)</f>
        <v>0</v>
      </c>
    </row>
    <row r="474" spans="1:9" x14ac:dyDescent="0.25">
      <c r="A474" s="607">
        <v>233595</v>
      </c>
      <c r="B474" s="387" t="s">
        <v>514</v>
      </c>
      <c r="C474" s="387" t="s">
        <v>821</v>
      </c>
      <c r="D474" s="387" t="s">
        <v>1079</v>
      </c>
      <c r="E474" s="387">
        <v>0</v>
      </c>
      <c r="F474" s="387">
        <v>763613</v>
      </c>
      <c r="G474" s="387">
        <v>27571313297.380001</v>
      </c>
      <c r="H474" s="387" t="b" cm="1">
        <f t="array" aca="1" ref="H474" ca="1">EsNegrita(BP[[#This Row],[CODIGO]])</f>
        <v>0</v>
      </c>
      <c r="I474" s="387" t="b" cm="1">
        <f t="array" ref="I474">_xlfn.LET(
    _xlpm.codigos_devolucion, _xlfn.UNIQUE(_xlfn._xlws.FILTER(BP[CODIGO], ISNUMBER(SEARCH("devoluci", BP[NOMBRE CUENTA])), {""})),
    ISNUMBER(MATCH(BP[[#This Row],[CODIGO]], _xlpm.codigos_devolucion, 0))
)</f>
        <v>0</v>
      </c>
    </row>
    <row r="475" spans="1:9" x14ac:dyDescent="0.25">
      <c r="A475" s="607">
        <v>233595</v>
      </c>
      <c r="B475" s="387" t="s">
        <v>514</v>
      </c>
      <c r="C475" s="387" t="s">
        <v>918</v>
      </c>
      <c r="D475" s="387" t="s">
        <v>1080</v>
      </c>
      <c r="E475" s="387">
        <v>0</v>
      </c>
      <c r="F475" s="387">
        <v>505000</v>
      </c>
      <c r="G475" s="387">
        <v>27571818297.380001</v>
      </c>
      <c r="H475" s="387" t="b" cm="1">
        <f t="array" aca="1" ref="H475" ca="1">EsNegrita(BP[[#This Row],[CODIGO]])</f>
        <v>0</v>
      </c>
      <c r="I475" s="387" t="b" cm="1">
        <f t="array" ref="I475">_xlfn.LET(
    _xlpm.codigos_devolucion, _xlfn.UNIQUE(_xlfn._xlws.FILTER(BP[CODIGO], ISNUMBER(SEARCH("devoluci", BP[NOMBRE CUENTA])), {""})),
    ISNUMBER(MATCH(BP[[#This Row],[CODIGO]], _xlpm.codigos_devolucion, 0))
)</f>
        <v>0</v>
      </c>
    </row>
    <row r="476" spans="1:9" x14ac:dyDescent="0.25">
      <c r="A476" s="607">
        <v>233595</v>
      </c>
      <c r="B476" s="387" t="s">
        <v>514</v>
      </c>
      <c r="C476" s="387" t="s">
        <v>1068</v>
      </c>
      <c r="D476" s="387" t="s">
        <v>1081</v>
      </c>
      <c r="E476" s="387">
        <v>0</v>
      </c>
      <c r="F476" s="387">
        <v>30000</v>
      </c>
      <c r="G476" s="387">
        <v>27571848297.380001</v>
      </c>
      <c r="H476" s="387" t="b" cm="1">
        <f t="array" aca="1" ref="H476" ca="1">EsNegrita(BP[[#This Row],[CODIGO]])</f>
        <v>0</v>
      </c>
      <c r="I476" s="387" t="b" cm="1">
        <f t="array" ref="I476">_xlfn.LET(
    _xlpm.codigos_devolucion, _xlfn.UNIQUE(_xlfn._xlws.FILTER(BP[CODIGO], ISNUMBER(SEARCH("devoluci", BP[NOMBRE CUENTA])), {""})),
    ISNUMBER(MATCH(BP[[#This Row],[CODIGO]], _xlpm.codigos_devolucion, 0))
)</f>
        <v>0</v>
      </c>
    </row>
    <row r="477" spans="1:9" x14ac:dyDescent="0.25">
      <c r="A477" s="607">
        <v>233595</v>
      </c>
      <c r="B477" s="387" t="s">
        <v>514</v>
      </c>
      <c r="C477" s="387" t="s">
        <v>1082</v>
      </c>
      <c r="D477" s="387" t="s">
        <v>1083</v>
      </c>
      <c r="E477" s="387">
        <v>0</v>
      </c>
      <c r="F477" s="387">
        <v>15000</v>
      </c>
      <c r="G477" s="387">
        <v>27571863297.380001</v>
      </c>
      <c r="H477" s="387" t="b" cm="1">
        <f t="array" aca="1" ref="H477" ca="1">EsNegrita(BP[[#This Row],[CODIGO]])</f>
        <v>0</v>
      </c>
      <c r="I477" s="387" t="b" cm="1">
        <f t="array" ref="I477">_xlfn.LET(
    _xlpm.codigos_devolucion, _xlfn.UNIQUE(_xlfn._xlws.FILTER(BP[CODIGO], ISNUMBER(SEARCH("devoluci", BP[NOMBRE CUENTA])), {""})),
    ISNUMBER(MATCH(BP[[#This Row],[CODIGO]], _xlpm.codigos_devolucion, 0))
)</f>
        <v>0</v>
      </c>
    </row>
    <row r="478" spans="1:9" x14ac:dyDescent="0.25">
      <c r="A478" s="607">
        <v>233595</v>
      </c>
      <c r="B478" s="387" t="s">
        <v>514</v>
      </c>
      <c r="C478" s="387" t="s">
        <v>909</v>
      </c>
      <c r="D478" s="387" t="s">
        <v>1084</v>
      </c>
      <c r="E478" s="387">
        <v>0</v>
      </c>
      <c r="F478" s="387">
        <v>372000</v>
      </c>
      <c r="G478" s="387">
        <v>27572235297.380001</v>
      </c>
      <c r="H478" s="387" t="b" cm="1">
        <f t="array" aca="1" ref="H478" ca="1">EsNegrita(BP[[#This Row],[CODIGO]])</f>
        <v>0</v>
      </c>
      <c r="I478" s="387" t="b" cm="1">
        <f t="array" ref="I478">_xlfn.LET(
    _xlpm.codigos_devolucion, _xlfn.UNIQUE(_xlfn._xlws.FILTER(BP[CODIGO], ISNUMBER(SEARCH("devoluci", BP[NOMBRE CUENTA])), {""})),
    ISNUMBER(MATCH(BP[[#This Row],[CODIGO]], _xlpm.codigos_devolucion, 0))
)</f>
        <v>0</v>
      </c>
    </row>
    <row r="479" spans="1:9" x14ac:dyDescent="0.25">
      <c r="A479" s="607">
        <v>233595</v>
      </c>
      <c r="B479" s="387" t="s">
        <v>514</v>
      </c>
      <c r="C479" s="387" t="s">
        <v>562</v>
      </c>
      <c r="D479" s="387" t="s">
        <v>1085</v>
      </c>
      <c r="E479" s="387">
        <v>0</v>
      </c>
      <c r="F479" s="387">
        <v>623376</v>
      </c>
      <c r="G479" s="387">
        <v>27572858673.380001</v>
      </c>
      <c r="H479" s="387" t="b" cm="1">
        <f t="array" aca="1" ref="H479" ca="1">EsNegrita(BP[[#This Row],[CODIGO]])</f>
        <v>0</v>
      </c>
      <c r="I479" s="387" t="b" cm="1">
        <f t="array" ref="I479">_xlfn.LET(
    _xlpm.codigos_devolucion, _xlfn.UNIQUE(_xlfn._xlws.FILTER(BP[CODIGO], ISNUMBER(SEARCH("devoluci", BP[NOMBRE CUENTA])), {""})),
    ISNUMBER(MATCH(BP[[#This Row],[CODIGO]], _xlpm.codigos_devolucion, 0))
)</f>
        <v>0</v>
      </c>
    </row>
    <row r="480" spans="1:9" x14ac:dyDescent="0.25">
      <c r="A480" s="607">
        <v>233595</v>
      </c>
      <c r="B480" s="387" t="s">
        <v>514</v>
      </c>
      <c r="C480" s="387" t="s">
        <v>1086</v>
      </c>
      <c r="D480" s="387" t="s">
        <v>1087</v>
      </c>
      <c r="E480" s="387">
        <v>0</v>
      </c>
      <c r="F480" s="387">
        <v>60000</v>
      </c>
      <c r="G480" s="387">
        <v>27572918673.380001</v>
      </c>
      <c r="H480" s="387" t="b" cm="1">
        <f t="array" aca="1" ref="H480" ca="1">EsNegrita(BP[[#This Row],[CODIGO]])</f>
        <v>0</v>
      </c>
      <c r="I480" s="387" t="b" cm="1">
        <f t="array" ref="I480">_xlfn.LET(
    _xlpm.codigos_devolucion, _xlfn.UNIQUE(_xlfn._xlws.FILTER(BP[CODIGO], ISNUMBER(SEARCH("devoluci", BP[NOMBRE CUENTA])), {""})),
    ISNUMBER(MATCH(BP[[#This Row],[CODIGO]], _xlpm.codigos_devolucion, 0))
)</f>
        <v>0</v>
      </c>
    </row>
    <row r="481" spans="1:9" x14ac:dyDescent="0.25">
      <c r="A481" s="607">
        <v>233595</v>
      </c>
      <c r="B481" s="387" t="s">
        <v>514</v>
      </c>
      <c r="C481" s="387" t="s">
        <v>1088</v>
      </c>
      <c r="D481" s="387" t="s">
        <v>1089</v>
      </c>
      <c r="E481" s="387">
        <v>0</v>
      </c>
      <c r="F481" s="387">
        <v>794625</v>
      </c>
      <c r="G481" s="387">
        <v>27573713298.380001</v>
      </c>
      <c r="H481" s="387" t="b" cm="1">
        <f t="array" aca="1" ref="H481" ca="1">EsNegrita(BP[[#This Row],[CODIGO]])</f>
        <v>0</v>
      </c>
      <c r="I481" s="387" t="b" cm="1">
        <f t="array" ref="I481">_xlfn.LET(
    _xlpm.codigos_devolucion, _xlfn.UNIQUE(_xlfn._xlws.FILTER(BP[CODIGO], ISNUMBER(SEARCH("devoluci", BP[NOMBRE CUENTA])), {""})),
    ISNUMBER(MATCH(BP[[#This Row],[CODIGO]], _xlpm.codigos_devolucion, 0))
)</f>
        <v>0</v>
      </c>
    </row>
    <row r="482" spans="1:9" x14ac:dyDescent="0.25">
      <c r="A482" s="607">
        <v>233595</v>
      </c>
      <c r="B482" s="387" t="s">
        <v>514</v>
      </c>
      <c r="C482" s="387" t="s">
        <v>1090</v>
      </c>
      <c r="D482" s="387" t="s">
        <v>1091</v>
      </c>
      <c r="E482" s="387">
        <v>0</v>
      </c>
      <c r="F482" s="387">
        <v>2136372</v>
      </c>
      <c r="G482" s="387">
        <v>27575849670.380001</v>
      </c>
      <c r="H482" s="387" t="b" cm="1">
        <f t="array" aca="1" ref="H482" ca="1">EsNegrita(BP[[#This Row],[CODIGO]])</f>
        <v>0</v>
      </c>
      <c r="I482" s="387" t="b" cm="1">
        <f t="array" ref="I482">_xlfn.LET(
    _xlpm.codigos_devolucion, _xlfn.UNIQUE(_xlfn._xlws.FILTER(BP[CODIGO], ISNUMBER(SEARCH("devoluci", BP[NOMBRE CUENTA])), {""})),
    ISNUMBER(MATCH(BP[[#This Row],[CODIGO]], _xlpm.codigos_devolucion, 0))
)</f>
        <v>0</v>
      </c>
    </row>
    <row r="483" spans="1:9" x14ac:dyDescent="0.25">
      <c r="A483" s="607">
        <v>233595</v>
      </c>
      <c r="B483" s="387" t="s">
        <v>514</v>
      </c>
      <c r="C483" s="387" t="s">
        <v>798</v>
      </c>
      <c r="D483" s="387" t="s">
        <v>1092</v>
      </c>
      <c r="E483" s="387">
        <v>0</v>
      </c>
      <c r="F483" s="387">
        <v>75000</v>
      </c>
      <c r="G483" s="387">
        <v>27575924670.380001</v>
      </c>
      <c r="H483" s="387" t="b" cm="1">
        <f t="array" aca="1" ref="H483" ca="1">EsNegrita(BP[[#This Row],[CODIGO]])</f>
        <v>0</v>
      </c>
      <c r="I483" s="387" t="b" cm="1">
        <f t="array" ref="I483">_xlfn.LET(
    _xlpm.codigos_devolucion, _xlfn.UNIQUE(_xlfn._xlws.FILTER(BP[CODIGO], ISNUMBER(SEARCH("devoluci", BP[NOMBRE CUENTA])), {""})),
    ISNUMBER(MATCH(BP[[#This Row],[CODIGO]], _xlpm.codigos_devolucion, 0))
)</f>
        <v>0</v>
      </c>
    </row>
    <row r="484" spans="1:9" x14ac:dyDescent="0.25">
      <c r="A484" s="607">
        <v>233595</v>
      </c>
      <c r="B484" s="387" t="s">
        <v>514</v>
      </c>
      <c r="C484" s="387" t="s">
        <v>1093</v>
      </c>
      <c r="D484" s="387" t="s">
        <v>1094</v>
      </c>
      <c r="E484" s="387">
        <v>0</v>
      </c>
      <c r="F484" s="387">
        <v>43280</v>
      </c>
      <c r="G484" s="387">
        <v>27575967950.380001</v>
      </c>
      <c r="H484" s="387" t="b" cm="1">
        <f t="array" aca="1" ref="H484" ca="1">EsNegrita(BP[[#This Row],[CODIGO]])</f>
        <v>0</v>
      </c>
      <c r="I484" s="387" t="b" cm="1">
        <f t="array" ref="I484">_xlfn.LET(
    _xlpm.codigos_devolucion, _xlfn.UNIQUE(_xlfn._xlws.FILTER(BP[CODIGO], ISNUMBER(SEARCH("devoluci", BP[NOMBRE CUENTA])), {""})),
    ISNUMBER(MATCH(BP[[#This Row],[CODIGO]], _xlpm.codigos_devolucion, 0))
)</f>
        <v>0</v>
      </c>
    </row>
    <row r="485" spans="1:9" x14ac:dyDescent="0.25">
      <c r="A485" s="607">
        <v>233595</v>
      </c>
      <c r="B485" s="387" t="s">
        <v>514</v>
      </c>
      <c r="C485" s="387" t="s">
        <v>1093</v>
      </c>
      <c r="D485" s="387" t="s">
        <v>1094</v>
      </c>
      <c r="E485" s="387">
        <v>0</v>
      </c>
      <c r="F485" s="387">
        <v>236563</v>
      </c>
      <c r="G485" s="387">
        <v>27576204513.380001</v>
      </c>
      <c r="H485" s="387" t="b" cm="1">
        <f t="array" aca="1" ref="H485" ca="1">EsNegrita(BP[[#This Row],[CODIGO]])</f>
        <v>0</v>
      </c>
      <c r="I485" s="387" t="b" cm="1">
        <f t="array" ref="I485">_xlfn.LET(
    _xlpm.codigos_devolucion, _xlfn.UNIQUE(_xlfn._xlws.FILTER(BP[CODIGO], ISNUMBER(SEARCH("devoluci", BP[NOMBRE CUENTA])), {""})),
    ISNUMBER(MATCH(BP[[#This Row],[CODIGO]], _xlpm.codigos_devolucion, 0))
)</f>
        <v>0</v>
      </c>
    </row>
    <row r="486" spans="1:9" x14ac:dyDescent="0.25">
      <c r="A486" s="607">
        <v>233595</v>
      </c>
      <c r="B486" s="387" t="s">
        <v>514</v>
      </c>
      <c r="C486" s="387" t="s">
        <v>987</v>
      </c>
      <c r="D486" s="387" t="s">
        <v>1095</v>
      </c>
      <c r="E486" s="387">
        <v>0</v>
      </c>
      <c r="F486" s="387">
        <v>22000</v>
      </c>
      <c r="G486" s="387">
        <v>27576226513.380001</v>
      </c>
      <c r="H486" s="387" t="b" cm="1">
        <f t="array" aca="1" ref="H486" ca="1">EsNegrita(BP[[#This Row],[CODIGO]])</f>
        <v>0</v>
      </c>
      <c r="I486" s="387" t="b" cm="1">
        <f t="array" ref="I486">_xlfn.LET(
    _xlpm.codigos_devolucion, _xlfn.UNIQUE(_xlfn._xlws.FILTER(BP[CODIGO], ISNUMBER(SEARCH("devoluci", BP[NOMBRE CUENTA])), {""})),
    ISNUMBER(MATCH(BP[[#This Row],[CODIGO]], _xlpm.codigos_devolucion, 0))
)</f>
        <v>0</v>
      </c>
    </row>
    <row r="487" spans="1:9" x14ac:dyDescent="0.25">
      <c r="A487" s="607">
        <v>233595</v>
      </c>
      <c r="B487" s="387" t="s">
        <v>514</v>
      </c>
      <c r="C487" s="387" t="s">
        <v>987</v>
      </c>
      <c r="D487" s="387" t="s">
        <v>1096</v>
      </c>
      <c r="E487" s="387">
        <v>0</v>
      </c>
      <c r="F487" s="387">
        <v>160000</v>
      </c>
      <c r="G487" s="387">
        <v>27576386513.380001</v>
      </c>
      <c r="H487" s="387" t="b" cm="1">
        <f t="array" aca="1" ref="H487" ca="1">EsNegrita(BP[[#This Row],[CODIGO]])</f>
        <v>0</v>
      </c>
      <c r="I487" s="387" t="b" cm="1">
        <f t="array" ref="I487">_xlfn.LET(
    _xlpm.codigos_devolucion, _xlfn.UNIQUE(_xlfn._xlws.FILTER(BP[CODIGO], ISNUMBER(SEARCH("devoluci", BP[NOMBRE CUENTA])), {""})),
    ISNUMBER(MATCH(BP[[#This Row],[CODIGO]], _xlpm.codigos_devolucion, 0))
)</f>
        <v>0</v>
      </c>
    </row>
    <row r="488" spans="1:9" x14ac:dyDescent="0.25">
      <c r="A488" s="607">
        <v>233595</v>
      </c>
      <c r="B488" s="387" t="s">
        <v>514</v>
      </c>
      <c r="C488" s="387" t="s">
        <v>1097</v>
      </c>
      <c r="D488" s="387" t="s">
        <v>1098</v>
      </c>
      <c r="E488" s="387">
        <v>0</v>
      </c>
      <c r="F488" s="387">
        <v>1180000</v>
      </c>
      <c r="G488" s="387">
        <v>27577566513.380001</v>
      </c>
      <c r="H488" s="387" t="b" cm="1">
        <f t="array" aca="1" ref="H488" ca="1">EsNegrita(BP[[#This Row],[CODIGO]])</f>
        <v>0</v>
      </c>
      <c r="I488" s="387" t="b" cm="1">
        <f t="array" ref="I488">_xlfn.LET(
    _xlpm.codigos_devolucion, _xlfn.UNIQUE(_xlfn._xlws.FILTER(BP[CODIGO], ISNUMBER(SEARCH("devoluci", BP[NOMBRE CUENTA])), {""})),
    ISNUMBER(MATCH(BP[[#This Row],[CODIGO]], _xlpm.codigos_devolucion, 0))
)</f>
        <v>0</v>
      </c>
    </row>
    <row r="489" spans="1:9" x14ac:dyDescent="0.25">
      <c r="A489" s="607">
        <v>233595</v>
      </c>
      <c r="B489" s="387" t="s">
        <v>514</v>
      </c>
      <c r="C489" s="387" t="s">
        <v>1099</v>
      </c>
      <c r="D489" s="387" t="s">
        <v>1100</v>
      </c>
      <c r="E489" s="387">
        <v>0</v>
      </c>
      <c r="F489" s="387">
        <v>405000</v>
      </c>
      <c r="G489" s="387">
        <v>27577971513.380001</v>
      </c>
      <c r="H489" s="387" t="b" cm="1">
        <f t="array" aca="1" ref="H489" ca="1">EsNegrita(BP[[#This Row],[CODIGO]])</f>
        <v>0</v>
      </c>
      <c r="I489" s="387" t="b" cm="1">
        <f t="array" ref="I489">_xlfn.LET(
    _xlpm.codigos_devolucion, _xlfn.UNIQUE(_xlfn._xlws.FILTER(BP[CODIGO], ISNUMBER(SEARCH("devoluci", BP[NOMBRE CUENTA])), {""})),
    ISNUMBER(MATCH(BP[[#This Row],[CODIGO]], _xlpm.codigos_devolucion, 0))
)</f>
        <v>0</v>
      </c>
    </row>
    <row r="490" spans="1:9" x14ac:dyDescent="0.25">
      <c r="A490" s="607">
        <v>233595</v>
      </c>
      <c r="B490" s="387" t="s">
        <v>514</v>
      </c>
      <c r="C490" s="387" t="s">
        <v>1101</v>
      </c>
      <c r="D490" s="387" t="s">
        <v>1102</v>
      </c>
      <c r="E490" s="387">
        <v>0</v>
      </c>
      <c r="F490" s="387">
        <v>540000</v>
      </c>
      <c r="G490" s="387">
        <v>27578511513.380001</v>
      </c>
      <c r="H490" s="387" t="b" cm="1">
        <f t="array" aca="1" ref="H490" ca="1">EsNegrita(BP[[#This Row],[CODIGO]])</f>
        <v>0</v>
      </c>
      <c r="I490" s="387" t="b" cm="1">
        <f t="array" ref="I490">_xlfn.LET(
    _xlpm.codigos_devolucion, _xlfn.UNIQUE(_xlfn._xlws.FILTER(BP[CODIGO], ISNUMBER(SEARCH("devoluci", BP[NOMBRE CUENTA])), {""})),
    ISNUMBER(MATCH(BP[[#This Row],[CODIGO]], _xlpm.codigos_devolucion, 0))
)</f>
        <v>0</v>
      </c>
    </row>
    <row r="491" spans="1:9" x14ac:dyDescent="0.25">
      <c r="A491" s="607">
        <v>233595</v>
      </c>
      <c r="B491" s="387" t="s">
        <v>514</v>
      </c>
      <c r="C491" s="387" t="s">
        <v>911</v>
      </c>
      <c r="D491" s="387" t="s">
        <v>1103</v>
      </c>
      <c r="E491" s="387">
        <v>0</v>
      </c>
      <c r="F491" s="387">
        <v>872927</v>
      </c>
      <c r="G491" s="387">
        <v>27579384440.380001</v>
      </c>
      <c r="H491" s="387" t="b" cm="1">
        <f t="array" aca="1" ref="H491" ca="1">EsNegrita(BP[[#This Row],[CODIGO]])</f>
        <v>0</v>
      </c>
      <c r="I491" s="387" t="b" cm="1">
        <f t="array" ref="I491">_xlfn.LET(
    _xlpm.codigos_devolucion, _xlfn.UNIQUE(_xlfn._xlws.FILTER(BP[CODIGO], ISNUMBER(SEARCH("devoluci", BP[NOMBRE CUENTA])), {""})),
    ISNUMBER(MATCH(BP[[#This Row],[CODIGO]], _xlpm.codigos_devolucion, 0))
)</f>
        <v>0</v>
      </c>
    </row>
    <row r="492" spans="1:9" x14ac:dyDescent="0.25">
      <c r="A492" s="607">
        <v>233595</v>
      </c>
      <c r="B492" s="387" t="s">
        <v>514</v>
      </c>
      <c r="C492" s="387" t="s">
        <v>911</v>
      </c>
      <c r="D492" s="387" t="s">
        <v>1104</v>
      </c>
      <c r="E492" s="387">
        <v>0</v>
      </c>
      <c r="F492" s="387">
        <v>1066203</v>
      </c>
      <c r="G492" s="387">
        <v>27580450643.380001</v>
      </c>
      <c r="H492" s="387" t="b" cm="1">
        <f t="array" aca="1" ref="H492" ca="1">EsNegrita(BP[[#This Row],[CODIGO]])</f>
        <v>0</v>
      </c>
      <c r="I492" s="387" t="b" cm="1">
        <f t="array" ref="I492">_xlfn.LET(
    _xlpm.codigos_devolucion, _xlfn.UNIQUE(_xlfn._xlws.FILTER(BP[CODIGO], ISNUMBER(SEARCH("devoluci", BP[NOMBRE CUENTA])), {""})),
    ISNUMBER(MATCH(BP[[#This Row],[CODIGO]], _xlpm.codigos_devolucion, 0))
)</f>
        <v>0</v>
      </c>
    </row>
    <row r="493" spans="1:9" x14ac:dyDescent="0.25">
      <c r="A493" s="607">
        <v>233595</v>
      </c>
      <c r="B493" s="387" t="s">
        <v>514</v>
      </c>
      <c r="C493" s="387" t="s">
        <v>798</v>
      </c>
      <c r="D493" s="387" t="s">
        <v>1105</v>
      </c>
      <c r="E493" s="387">
        <v>0</v>
      </c>
      <c r="F493" s="387">
        <v>856618</v>
      </c>
      <c r="G493" s="387">
        <v>27581307261.380001</v>
      </c>
      <c r="H493" s="387" t="b" cm="1">
        <f t="array" aca="1" ref="H493" ca="1">EsNegrita(BP[[#This Row],[CODIGO]])</f>
        <v>0</v>
      </c>
      <c r="I493" s="387" t="b" cm="1">
        <f t="array" ref="I493">_xlfn.LET(
    _xlpm.codigos_devolucion, _xlfn.UNIQUE(_xlfn._xlws.FILTER(BP[CODIGO], ISNUMBER(SEARCH("devoluci", BP[NOMBRE CUENTA])), {""})),
    ISNUMBER(MATCH(BP[[#This Row],[CODIGO]], _xlpm.codigos_devolucion, 0))
)</f>
        <v>0</v>
      </c>
    </row>
    <row r="494" spans="1:9" x14ac:dyDescent="0.25">
      <c r="A494" s="607">
        <v>233595</v>
      </c>
      <c r="B494" s="387" t="s">
        <v>514</v>
      </c>
      <c r="C494" s="387" t="s">
        <v>948</v>
      </c>
      <c r="D494" s="387" t="s">
        <v>1106</v>
      </c>
      <c r="E494" s="387">
        <v>0</v>
      </c>
      <c r="F494" s="387">
        <v>557996</v>
      </c>
      <c r="G494" s="387">
        <v>27581865257.380001</v>
      </c>
      <c r="H494" s="387" t="b" cm="1">
        <f t="array" aca="1" ref="H494" ca="1">EsNegrita(BP[[#This Row],[CODIGO]])</f>
        <v>0</v>
      </c>
      <c r="I494" s="387" t="b" cm="1">
        <f t="array" ref="I494">_xlfn.LET(
    _xlpm.codigos_devolucion, _xlfn.UNIQUE(_xlfn._xlws.FILTER(BP[CODIGO], ISNUMBER(SEARCH("devoluci", BP[NOMBRE CUENTA])), {""})),
    ISNUMBER(MATCH(BP[[#This Row],[CODIGO]], _xlpm.codigos_devolucion, 0))
)</f>
        <v>0</v>
      </c>
    </row>
    <row r="495" spans="1:9" x14ac:dyDescent="0.25">
      <c r="A495" s="607">
        <v>233595</v>
      </c>
      <c r="B495" s="387" t="s">
        <v>514</v>
      </c>
      <c r="C495" s="387" t="s">
        <v>948</v>
      </c>
      <c r="D495" s="387" t="s">
        <v>1107</v>
      </c>
      <c r="E495" s="387">
        <v>0</v>
      </c>
      <c r="F495" s="387">
        <v>483568</v>
      </c>
      <c r="G495" s="387">
        <v>27582348825.380001</v>
      </c>
      <c r="H495" s="387" t="b" cm="1">
        <f t="array" aca="1" ref="H495" ca="1">EsNegrita(BP[[#This Row],[CODIGO]])</f>
        <v>0</v>
      </c>
      <c r="I495" s="387" t="b" cm="1">
        <f t="array" ref="I495">_xlfn.LET(
    _xlpm.codigos_devolucion, _xlfn.UNIQUE(_xlfn._xlws.FILTER(BP[CODIGO], ISNUMBER(SEARCH("devoluci", BP[NOMBRE CUENTA])), {""})),
    ISNUMBER(MATCH(BP[[#This Row],[CODIGO]], _xlpm.codigos_devolucion, 0))
)</f>
        <v>0</v>
      </c>
    </row>
    <row r="496" spans="1:9" x14ac:dyDescent="0.25">
      <c r="A496" s="607">
        <v>233595</v>
      </c>
      <c r="B496" s="387" t="s">
        <v>514</v>
      </c>
      <c r="C496" s="387" t="s">
        <v>948</v>
      </c>
      <c r="D496" s="387" t="s">
        <v>1108</v>
      </c>
      <c r="E496" s="387">
        <v>0</v>
      </c>
      <c r="F496" s="387">
        <v>374298</v>
      </c>
      <c r="G496" s="387">
        <v>27582723123.380001</v>
      </c>
      <c r="H496" s="387" t="b" cm="1">
        <f t="array" aca="1" ref="H496" ca="1">EsNegrita(BP[[#This Row],[CODIGO]])</f>
        <v>0</v>
      </c>
      <c r="I496" s="387" t="b" cm="1">
        <f t="array" ref="I496">_xlfn.LET(
    _xlpm.codigos_devolucion, _xlfn.UNIQUE(_xlfn._xlws.FILTER(BP[CODIGO], ISNUMBER(SEARCH("devoluci", BP[NOMBRE CUENTA])), {""})),
    ISNUMBER(MATCH(BP[[#This Row],[CODIGO]], _xlpm.codigos_devolucion, 0))
)</f>
        <v>0</v>
      </c>
    </row>
    <row r="497" spans="1:9" x14ac:dyDescent="0.25">
      <c r="A497" s="607">
        <v>233595</v>
      </c>
      <c r="B497" s="387" t="s">
        <v>514</v>
      </c>
      <c r="C497" s="387" t="s">
        <v>963</v>
      </c>
      <c r="D497" s="387" t="s">
        <v>1109</v>
      </c>
      <c r="E497" s="387">
        <v>0</v>
      </c>
      <c r="F497" s="387">
        <v>136000</v>
      </c>
      <c r="G497" s="387">
        <v>27582859123.380001</v>
      </c>
      <c r="H497" s="387" t="b" cm="1">
        <f t="array" aca="1" ref="H497" ca="1">EsNegrita(BP[[#This Row],[CODIGO]])</f>
        <v>0</v>
      </c>
      <c r="I497" s="387" t="b" cm="1">
        <f t="array" ref="I497">_xlfn.LET(
    _xlpm.codigos_devolucion, _xlfn.UNIQUE(_xlfn._xlws.FILTER(BP[CODIGO], ISNUMBER(SEARCH("devoluci", BP[NOMBRE CUENTA])), {""})),
    ISNUMBER(MATCH(BP[[#This Row],[CODIGO]], _xlpm.codigos_devolucion, 0))
)</f>
        <v>0</v>
      </c>
    </row>
    <row r="498" spans="1:9" x14ac:dyDescent="0.25">
      <c r="A498" s="607">
        <v>233595</v>
      </c>
      <c r="B498" s="387" t="s">
        <v>514</v>
      </c>
      <c r="C498" s="387" t="s">
        <v>963</v>
      </c>
      <c r="D498" s="387" t="s">
        <v>1109</v>
      </c>
      <c r="E498" s="387">
        <v>0</v>
      </c>
      <c r="F498" s="387">
        <v>84915</v>
      </c>
      <c r="G498" s="387">
        <v>27582944038.380001</v>
      </c>
      <c r="H498" s="387" t="b" cm="1">
        <f t="array" aca="1" ref="H498" ca="1">EsNegrita(BP[[#This Row],[CODIGO]])</f>
        <v>0</v>
      </c>
      <c r="I498" s="387" t="b" cm="1">
        <f t="array" ref="I498">_xlfn.LET(
    _xlpm.codigos_devolucion, _xlfn.UNIQUE(_xlfn._xlws.FILTER(BP[CODIGO], ISNUMBER(SEARCH("devoluci", BP[NOMBRE CUENTA])), {""})),
    ISNUMBER(MATCH(BP[[#This Row],[CODIGO]], _xlpm.codigos_devolucion, 0))
)</f>
        <v>0</v>
      </c>
    </row>
    <row r="499" spans="1:9" x14ac:dyDescent="0.25">
      <c r="A499" s="607">
        <v>233595</v>
      </c>
      <c r="B499" s="387" t="s">
        <v>514</v>
      </c>
      <c r="C499" s="387" t="s">
        <v>963</v>
      </c>
      <c r="D499" s="387" t="s">
        <v>1110</v>
      </c>
      <c r="E499" s="387">
        <v>0</v>
      </c>
      <c r="F499" s="387">
        <v>84915</v>
      </c>
      <c r="G499" s="387">
        <v>27583028953.380001</v>
      </c>
      <c r="H499" s="387" t="b" cm="1">
        <f t="array" aca="1" ref="H499" ca="1">EsNegrita(BP[[#This Row],[CODIGO]])</f>
        <v>0</v>
      </c>
      <c r="I499" s="387" t="b" cm="1">
        <f t="array" ref="I499">_xlfn.LET(
    _xlpm.codigos_devolucion, _xlfn.UNIQUE(_xlfn._xlws.FILTER(BP[CODIGO], ISNUMBER(SEARCH("devoluci", BP[NOMBRE CUENTA])), {""})),
    ISNUMBER(MATCH(BP[[#This Row],[CODIGO]], _xlpm.codigos_devolucion, 0))
)</f>
        <v>0</v>
      </c>
    </row>
    <row r="500" spans="1:9" x14ac:dyDescent="0.25">
      <c r="A500" s="607">
        <v>233595</v>
      </c>
      <c r="B500" s="387" t="s">
        <v>514</v>
      </c>
      <c r="C500" s="387" t="s">
        <v>963</v>
      </c>
      <c r="D500" s="387" t="s">
        <v>1111</v>
      </c>
      <c r="E500" s="387">
        <v>0</v>
      </c>
      <c r="F500" s="387">
        <v>520000</v>
      </c>
      <c r="G500" s="387">
        <v>27583548953.380001</v>
      </c>
      <c r="H500" s="387" t="b" cm="1">
        <f t="array" aca="1" ref="H500" ca="1">EsNegrita(BP[[#This Row],[CODIGO]])</f>
        <v>0</v>
      </c>
      <c r="I500" s="387" t="b" cm="1">
        <f t="array" ref="I500">_xlfn.LET(
    _xlpm.codigos_devolucion, _xlfn.UNIQUE(_xlfn._xlws.FILTER(BP[CODIGO], ISNUMBER(SEARCH("devoluci", BP[NOMBRE CUENTA])), {""})),
    ISNUMBER(MATCH(BP[[#This Row],[CODIGO]], _xlpm.codigos_devolucion, 0))
)</f>
        <v>0</v>
      </c>
    </row>
    <row r="501" spans="1:9" x14ac:dyDescent="0.25">
      <c r="A501" s="607">
        <v>233595</v>
      </c>
      <c r="B501" s="387" t="s">
        <v>514</v>
      </c>
      <c r="C501" s="387" t="s">
        <v>963</v>
      </c>
      <c r="D501" s="387" t="s">
        <v>1112</v>
      </c>
      <c r="E501" s="387">
        <v>0</v>
      </c>
      <c r="F501" s="387">
        <v>98000</v>
      </c>
      <c r="G501" s="387">
        <v>27583646953.380001</v>
      </c>
      <c r="H501" s="387" t="b" cm="1">
        <f t="array" aca="1" ref="H501" ca="1">EsNegrita(BP[[#This Row],[CODIGO]])</f>
        <v>0</v>
      </c>
      <c r="I501" s="387" t="b" cm="1">
        <f t="array" ref="I501">_xlfn.LET(
    _xlpm.codigos_devolucion, _xlfn.UNIQUE(_xlfn._xlws.FILTER(BP[CODIGO], ISNUMBER(SEARCH("devoluci", BP[NOMBRE CUENTA])), {""})),
    ISNUMBER(MATCH(BP[[#This Row],[CODIGO]], _xlpm.codigos_devolucion, 0))
)</f>
        <v>0</v>
      </c>
    </row>
    <row r="502" spans="1:9" x14ac:dyDescent="0.25">
      <c r="A502" s="607">
        <v>233595</v>
      </c>
      <c r="B502" s="387" t="s">
        <v>514</v>
      </c>
      <c r="C502" s="387" t="s">
        <v>1113</v>
      </c>
      <c r="D502" s="387" t="s">
        <v>1114</v>
      </c>
      <c r="E502" s="387">
        <v>0</v>
      </c>
      <c r="F502" s="387">
        <v>130000</v>
      </c>
      <c r="G502" s="387">
        <v>27583776953.380001</v>
      </c>
      <c r="H502" s="387" t="b" cm="1">
        <f t="array" aca="1" ref="H502" ca="1">EsNegrita(BP[[#This Row],[CODIGO]])</f>
        <v>0</v>
      </c>
      <c r="I502" s="387" t="b" cm="1">
        <f t="array" ref="I502">_xlfn.LET(
    _xlpm.codigos_devolucion, _xlfn.UNIQUE(_xlfn._xlws.FILTER(BP[CODIGO], ISNUMBER(SEARCH("devoluci", BP[NOMBRE CUENTA])), {""})),
    ISNUMBER(MATCH(BP[[#This Row],[CODIGO]], _xlpm.codigos_devolucion, 0))
)</f>
        <v>0</v>
      </c>
    </row>
    <row r="503" spans="1:9" x14ac:dyDescent="0.25">
      <c r="A503" s="607">
        <v>233595</v>
      </c>
      <c r="B503" s="387" t="s">
        <v>514</v>
      </c>
      <c r="C503" s="387" t="s">
        <v>1115</v>
      </c>
      <c r="D503" s="387" t="s">
        <v>1116</v>
      </c>
      <c r="E503" s="387">
        <v>0</v>
      </c>
      <c r="F503" s="387">
        <v>695084</v>
      </c>
      <c r="G503" s="387">
        <v>27584472037.380001</v>
      </c>
      <c r="H503" s="387" t="b" cm="1">
        <f t="array" aca="1" ref="H503" ca="1">EsNegrita(BP[[#This Row],[CODIGO]])</f>
        <v>0</v>
      </c>
      <c r="I503" s="387" t="b" cm="1">
        <f t="array" ref="I503">_xlfn.LET(
    _xlpm.codigos_devolucion, _xlfn.UNIQUE(_xlfn._xlws.FILTER(BP[CODIGO], ISNUMBER(SEARCH("devoluci", BP[NOMBRE CUENTA])), {""})),
    ISNUMBER(MATCH(BP[[#This Row],[CODIGO]], _xlpm.codigos_devolucion, 0))
)</f>
        <v>0</v>
      </c>
    </row>
    <row r="504" spans="1:9" x14ac:dyDescent="0.25">
      <c r="A504" s="607">
        <v>233595</v>
      </c>
      <c r="B504" s="387" t="s">
        <v>514</v>
      </c>
      <c r="C504" s="387" t="s">
        <v>560</v>
      </c>
      <c r="D504" s="387" t="s">
        <v>1117</v>
      </c>
      <c r="E504" s="387">
        <v>0</v>
      </c>
      <c r="F504" s="387">
        <v>10624008</v>
      </c>
      <c r="G504" s="387">
        <v>27595096045.380001</v>
      </c>
      <c r="H504" s="387" t="b" cm="1">
        <f t="array" aca="1" ref="H504" ca="1">EsNegrita(BP[[#This Row],[CODIGO]])</f>
        <v>0</v>
      </c>
      <c r="I504" s="387" t="b" cm="1">
        <f t="array" ref="I504">_xlfn.LET(
    _xlpm.codigos_devolucion, _xlfn.UNIQUE(_xlfn._xlws.FILTER(BP[CODIGO], ISNUMBER(SEARCH("devoluci", BP[NOMBRE CUENTA])), {""})),
    ISNUMBER(MATCH(BP[[#This Row],[CODIGO]], _xlpm.codigos_devolucion, 0))
)</f>
        <v>0</v>
      </c>
    </row>
    <row r="505" spans="1:9" x14ac:dyDescent="0.25">
      <c r="A505" s="607">
        <v>233595</v>
      </c>
      <c r="B505" s="387" t="s">
        <v>514</v>
      </c>
      <c r="C505" s="387" t="s">
        <v>798</v>
      </c>
      <c r="D505" s="387" t="s">
        <v>1118</v>
      </c>
      <c r="E505" s="387">
        <v>0</v>
      </c>
      <c r="F505" s="387">
        <v>150000</v>
      </c>
      <c r="G505" s="387">
        <v>27595246045.380001</v>
      </c>
      <c r="H505" s="387" t="b" cm="1">
        <f t="array" aca="1" ref="H505" ca="1">EsNegrita(BP[[#This Row],[CODIGO]])</f>
        <v>0</v>
      </c>
      <c r="I505" s="387" t="b" cm="1">
        <f t="array" ref="I505">_xlfn.LET(
    _xlpm.codigos_devolucion, _xlfn.UNIQUE(_xlfn._xlws.FILTER(BP[CODIGO], ISNUMBER(SEARCH("devoluci", BP[NOMBRE CUENTA])), {""})),
    ISNUMBER(MATCH(BP[[#This Row],[CODIGO]], _xlpm.codigos_devolucion, 0))
)</f>
        <v>0</v>
      </c>
    </row>
    <row r="506" spans="1:9" x14ac:dyDescent="0.25">
      <c r="A506" s="607">
        <v>233595</v>
      </c>
      <c r="B506" s="387" t="s">
        <v>514</v>
      </c>
      <c r="C506" s="387" t="s">
        <v>798</v>
      </c>
      <c r="D506" s="387" t="s">
        <v>1119</v>
      </c>
      <c r="E506" s="387">
        <v>0</v>
      </c>
      <c r="F506" s="387">
        <v>1036850</v>
      </c>
      <c r="G506" s="387">
        <v>27596282895.380001</v>
      </c>
      <c r="H506" s="387" t="b" cm="1">
        <f t="array" aca="1" ref="H506" ca="1">EsNegrita(BP[[#This Row],[CODIGO]])</f>
        <v>0</v>
      </c>
      <c r="I506" s="387" t="b" cm="1">
        <f t="array" ref="I506">_xlfn.LET(
    _xlpm.codigos_devolucion, _xlfn.UNIQUE(_xlfn._xlws.FILTER(BP[CODIGO], ISNUMBER(SEARCH("devoluci", BP[NOMBRE CUENTA])), {""})),
    ISNUMBER(MATCH(BP[[#This Row],[CODIGO]], _xlpm.codigos_devolucion, 0))
)</f>
        <v>0</v>
      </c>
    </row>
    <row r="507" spans="1:9" x14ac:dyDescent="0.25">
      <c r="A507" s="607">
        <v>233595</v>
      </c>
      <c r="B507" s="387" t="s">
        <v>514</v>
      </c>
      <c r="C507" s="387" t="s">
        <v>948</v>
      </c>
      <c r="D507" s="387" t="s">
        <v>1120</v>
      </c>
      <c r="E507" s="387">
        <v>0</v>
      </c>
      <c r="F507" s="387">
        <v>451998</v>
      </c>
      <c r="G507" s="387">
        <v>27596734893.380001</v>
      </c>
      <c r="H507" s="387" t="b" cm="1">
        <f t="array" aca="1" ref="H507" ca="1">EsNegrita(BP[[#This Row],[CODIGO]])</f>
        <v>0</v>
      </c>
      <c r="I507" s="387" t="b" cm="1">
        <f t="array" ref="I507">_xlfn.LET(
    _xlpm.codigos_devolucion, _xlfn.UNIQUE(_xlfn._xlws.FILTER(BP[CODIGO], ISNUMBER(SEARCH("devoluci", BP[NOMBRE CUENTA])), {""})),
    ISNUMBER(MATCH(BP[[#This Row],[CODIGO]], _xlpm.codigos_devolucion, 0))
)</f>
        <v>0</v>
      </c>
    </row>
    <row r="508" spans="1:9" x14ac:dyDescent="0.25">
      <c r="A508" s="607">
        <v>233595</v>
      </c>
      <c r="B508" s="387" t="s">
        <v>514</v>
      </c>
      <c r="C508" s="387" t="s">
        <v>948</v>
      </c>
      <c r="D508" s="387" t="s">
        <v>1121</v>
      </c>
      <c r="E508" s="387">
        <v>0</v>
      </c>
      <c r="F508" s="387">
        <v>429999</v>
      </c>
      <c r="G508" s="387">
        <v>27597164892.380001</v>
      </c>
      <c r="H508" s="387" t="b" cm="1">
        <f t="array" aca="1" ref="H508" ca="1">EsNegrita(BP[[#This Row],[CODIGO]])</f>
        <v>0</v>
      </c>
      <c r="I508" s="387" t="b" cm="1">
        <f t="array" ref="I508">_xlfn.LET(
    _xlpm.codigos_devolucion, _xlfn.UNIQUE(_xlfn._xlws.FILTER(BP[CODIGO], ISNUMBER(SEARCH("devoluci", BP[NOMBRE CUENTA])), {""})),
    ISNUMBER(MATCH(BP[[#This Row],[CODIGO]], _xlpm.codigos_devolucion, 0))
)</f>
        <v>0</v>
      </c>
    </row>
    <row r="509" spans="1:9" x14ac:dyDescent="0.25">
      <c r="A509" s="607">
        <v>233595</v>
      </c>
      <c r="B509" s="387" t="s">
        <v>514</v>
      </c>
      <c r="C509" s="387" t="s">
        <v>948</v>
      </c>
      <c r="D509" s="387" t="s">
        <v>1122</v>
      </c>
      <c r="E509" s="387">
        <v>0</v>
      </c>
      <c r="F509" s="387">
        <v>339990</v>
      </c>
      <c r="G509" s="387">
        <v>27597504882.380001</v>
      </c>
      <c r="H509" s="387" t="b" cm="1">
        <f t="array" aca="1" ref="H509" ca="1">EsNegrita(BP[[#This Row],[CODIGO]])</f>
        <v>0</v>
      </c>
      <c r="I509" s="387" t="b" cm="1">
        <f t="array" ref="I509">_xlfn.LET(
    _xlpm.codigos_devolucion, _xlfn.UNIQUE(_xlfn._xlws.FILTER(BP[CODIGO], ISNUMBER(SEARCH("devoluci", BP[NOMBRE CUENTA])), {""})),
    ISNUMBER(MATCH(BP[[#This Row],[CODIGO]], _xlpm.codigos_devolucion, 0))
)</f>
        <v>0</v>
      </c>
    </row>
    <row r="510" spans="1:9" x14ac:dyDescent="0.25">
      <c r="A510" s="607">
        <v>233595</v>
      </c>
      <c r="B510" s="387" t="s">
        <v>514</v>
      </c>
      <c r="C510" s="387" t="s">
        <v>948</v>
      </c>
      <c r="D510" s="387" t="s">
        <v>1123</v>
      </c>
      <c r="E510" s="387">
        <v>0</v>
      </c>
      <c r="F510" s="387">
        <v>505476</v>
      </c>
      <c r="G510" s="387">
        <v>27598010358.380001</v>
      </c>
      <c r="H510" s="387" t="b" cm="1">
        <f t="array" aca="1" ref="H510" ca="1">EsNegrita(BP[[#This Row],[CODIGO]])</f>
        <v>0</v>
      </c>
      <c r="I510" s="387" t="b" cm="1">
        <f t="array" ref="I510">_xlfn.LET(
    _xlpm.codigos_devolucion, _xlfn.UNIQUE(_xlfn._xlws.FILTER(BP[CODIGO], ISNUMBER(SEARCH("devoluci", BP[NOMBRE CUENTA])), {""})),
    ISNUMBER(MATCH(BP[[#This Row],[CODIGO]], _xlpm.codigos_devolucion, 0))
)</f>
        <v>0</v>
      </c>
    </row>
    <row r="511" spans="1:9" x14ac:dyDescent="0.25">
      <c r="A511" s="607">
        <v>233595</v>
      </c>
      <c r="B511" s="387" t="s">
        <v>514</v>
      </c>
      <c r="C511" s="387" t="s">
        <v>948</v>
      </c>
      <c r="D511" s="387" t="s">
        <v>1124</v>
      </c>
      <c r="E511" s="387">
        <v>0</v>
      </c>
      <c r="F511" s="387">
        <v>619000</v>
      </c>
      <c r="G511" s="387">
        <v>27598629358.380001</v>
      </c>
      <c r="H511" s="387" t="b" cm="1">
        <f t="array" aca="1" ref="H511" ca="1">EsNegrita(BP[[#This Row],[CODIGO]])</f>
        <v>0</v>
      </c>
      <c r="I511" s="387" t="b" cm="1">
        <f t="array" ref="I511">_xlfn.LET(
    _xlpm.codigos_devolucion, _xlfn.UNIQUE(_xlfn._xlws.FILTER(BP[CODIGO], ISNUMBER(SEARCH("devoluci", BP[NOMBRE CUENTA])), {""})),
    ISNUMBER(MATCH(BP[[#This Row],[CODIGO]], _xlpm.codigos_devolucion, 0))
)</f>
        <v>0</v>
      </c>
    </row>
    <row r="512" spans="1:9" x14ac:dyDescent="0.25">
      <c r="A512" s="607">
        <v>233595</v>
      </c>
      <c r="B512" s="387" t="s">
        <v>514</v>
      </c>
      <c r="C512" s="387" t="s">
        <v>948</v>
      </c>
      <c r="D512" s="387" t="s">
        <v>1125</v>
      </c>
      <c r="E512" s="387">
        <v>0</v>
      </c>
      <c r="F512" s="387">
        <v>331001</v>
      </c>
      <c r="G512" s="387">
        <v>27598960359.380001</v>
      </c>
      <c r="H512" s="387" t="b" cm="1">
        <f t="array" aca="1" ref="H512" ca="1">EsNegrita(BP[[#This Row],[CODIGO]])</f>
        <v>0</v>
      </c>
      <c r="I512" s="387" t="b" cm="1">
        <f t="array" ref="I512">_xlfn.LET(
    _xlpm.codigos_devolucion, _xlfn.UNIQUE(_xlfn._xlws.FILTER(BP[CODIGO], ISNUMBER(SEARCH("devoluci", BP[NOMBRE CUENTA])), {""})),
    ISNUMBER(MATCH(BP[[#This Row],[CODIGO]], _xlpm.codigos_devolucion, 0))
)</f>
        <v>0</v>
      </c>
    </row>
    <row r="513" spans="1:9" x14ac:dyDescent="0.25">
      <c r="A513" s="607">
        <v>233595</v>
      </c>
      <c r="B513" s="387" t="s">
        <v>514</v>
      </c>
      <c r="C513" s="387" t="s">
        <v>821</v>
      </c>
      <c r="D513" s="387" t="s">
        <v>1126</v>
      </c>
      <c r="E513" s="387">
        <v>0</v>
      </c>
      <c r="F513" s="387">
        <v>763613</v>
      </c>
      <c r="G513" s="387">
        <v>27599723972.380001</v>
      </c>
      <c r="H513" s="387" t="b" cm="1">
        <f t="array" aca="1" ref="H513" ca="1">EsNegrita(BP[[#This Row],[CODIGO]])</f>
        <v>0</v>
      </c>
      <c r="I513" s="387" t="b" cm="1">
        <f t="array" ref="I513">_xlfn.LET(
    _xlpm.codigos_devolucion, _xlfn.UNIQUE(_xlfn._xlws.FILTER(BP[CODIGO], ISNUMBER(SEARCH("devoluci", BP[NOMBRE CUENTA])), {""})),
    ISNUMBER(MATCH(BP[[#This Row],[CODIGO]], _xlpm.codigos_devolucion, 0))
)</f>
        <v>0</v>
      </c>
    </row>
    <row r="514" spans="1:9" x14ac:dyDescent="0.25">
      <c r="A514" s="607">
        <v>233595</v>
      </c>
      <c r="B514" s="387" t="s">
        <v>514</v>
      </c>
      <c r="C514" s="387" t="s">
        <v>1097</v>
      </c>
      <c r="D514" s="387" t="s">
        <v>1127</v>
      </c>
      <c r="E514" s="387">
        <v>0</v>
      </c>
      <c r="F514" s="387">
        <v>450000</v>
      </c>
      <c r="G514" s="387">
        <v>27600173972.380001</v>
      </c>
      <c r="H514" s="387" t="b" cm="1">
        <f t="array" aca="1" ref="H514" ca="1">EsNegrita(BP[[#This Row],[CODIGO]])</f>
        <v>0</v>
      </c>
      <c r="I514" s="387" t="b" cm="1">
        <f t="array" ref="I514">_xlfn.LET(
    _xlpm.codigos_devolucion, _xlfn.UNIQUE(_xlfn._xlws.FILTER(BP[CODIGO], ISNUMBER(SEARCH("devoluci", BP[NOMBRE CUENTA])), {""})),
    ISNUMBER(MATCH(BP[[#This Row],[CODIGO]], _xlpm.codigos_devolucion, 0))
)</f>
        <v>0</v>
      </c>
    </row>
    <row r="515" spans="1:9" x14ac:dyDescent="0.25">
      <c r="A515" s="607">
        <v>233595</v>
      </c>
      <c r="B515" s="387" t="s">
        <v>514</v>
      </c>
      <c r="C515" s="387" t="s">
        <v>1128</v>
      </c>
      <c r="D515" s="387" t="s">
        <v>1129</v>
      </c>
      <c r="E515" s="387">
        <v>0</v>
      </c>
      <c r="F515" s="387">
        <v>2614992</v>
      </c>
      <c r="G515" s="387">
        <v>27602788964.380001</v>
      </c>
      <c r="H515" s="387" t="b" cm="1">
        <f t="array" aca="1" ref="H515" ca="1">EsNegrita(BP[[#This Row],[CODIGO]])</f>
        <v>0</v>
      </c>
      <c r="I515" s="387" t="b" cm="1">
        <f t="array" ref="I515">_xlfn.LET(
    _xlpm.codigos_devolucion, _xlfn.UNIQUE(_xlfn._xlws.FILTER(BP[CODIGO], ISNUMBER(SEARCH("devoluci", BP[NOMBRE CUENTA])), {""})),
    ISNUMBER(MATCH(BP[[#This Row],[CODIGO]], _xlpm.codigos_devolucion, 0))
)</f>
        <v>0</v>
      </c>
    </row>
    <row r="516" spans="1:9" x14ac:dyDescent="0.25">
      <c r="A516" s="607">
        <v>233595</v>
      </c>
      <c r="B516" s="387" t="s">
        <v>514</v>
      </c>
      <c r="C516" s="387" t="s">
        <v>559</v>
      </c>
      <c r="D516" s="387" t="s">
        <v>782</v>
      </c>
      <c r="E516" s="387">
        <v>0</v>
      </c>
      <c r="F516" s="387">
        <v>1561785</v>
      </c>
      <c r="G516" s="387">
        <v>27604350749.380001</v>
      </c>
      <c r="H516" s="387" t="b" cm="1">
        <f t="array" aca="1" ref="H516" ca="1">EsNegrita(BP[[#This Row],[CODIGO]])</f>
        <v>0</v>
      </c>
      <c r="I516" s="387" t="b" cm="1">
        <f t="array" ref="I516">_xlfn.LET(
    _xlpm.codigos_devolucion, _xlfn.UNIQUE(_xlfn._xlws.FILTER(BP[CODIGO], ISNUMBER(SEARCH("devoluci", BP[NOMBRE CUENTA])), {""})),
    ISNUMBER(MATCH(BP[[#This Row],[CODIGO]], _xlpm.codigos_devolucion, 0))
)</f>
        <v>0</v>
      </c>
    </row>
    <row r="517" spans="1:9" x14ac:dyDescent="0.25">
      <c r="A517" s="607">
        <v>233595</v>
      </c>
      <c r="B517" s="387" t="s">
        <v>514</v>
      </c>
      <c r="C517" s="387" t="s">
        <v>944</v>
      </c>
      <c r="D517" s="387" t="s">
        <v>1130</v>
      </c>
      <c r="E517" s="387">
        <v>0</v>
      </c>
      <c r="F517" s="387">
        <v>62338</v>
      </c>
      <c r="G517" s="387">
        <v>27604413087.380001</v>
      </c>
      <c r="H517" s="387" t="b" cm="1">
        <f t="array" aca="1" ref="H517" ca="1">EsNegrita(BP[[#This Row],[CODIGO]])</f>
        <v>0</v>
      </c>
      <c r="I517" s="387" t="b" cm="1">
        <f t="array" ref="I517">_xlfn.LET(
    _xlpm.codigos_devolucion, _xlfn.UNIQUE(_xlfn._xlws.FILTER(BP[CODIGO], ISNUMBER(SEARCH("devoluci", BP[NOMBRE CUENTA])), {""})),
    ISNUMBER(MATCH(BP[[#This Row],[CODIGO]], _xlpm.codigos_devolucion, 0))
)</f>
        <v>0</v>
      </c>
    </row>
    <row r="518" spans="1:9" x14ac:dyDescent="0.25">
      <c r="A518" s="607">
        <v>233595</v>
      </c>
      <c r="B518" s="387" t="s">
        <v>514</v>
      </c>
      <c r="C518" s="387" t="s">
        <v>944</v>
      </c>
      <c r="D518" s="387" t="s">
        <v>1130</v>
      </c>
      <c r="E518" s="387">
        <v>0</v>
      </c>
      <c r="F518" s="387">
        <v>45832</v>
      </c>
      <c r="G518" s="387">
        <v>27604458919.380001</v>
      </c>
      <c r="H518" s="387" t="b" cm="1">
        <f t="array" aca="1" ref="H518" ca="1">EsNegrita(BP[[#This Row],[CODIGO]])</f>
        <v>0</v>
      </c>
      <c r="I518" s="387" t="b" cm="1">
        <f t="array" ref="I518">_xlfn.LET(
    _xlpm.codigos_devolucion, _xlfn.UNIQUE(_xlfn._xlws.FILTER(BP[CODIGO], ISNUMBER(SEARCH("devoluci", BP[NOMBRE CUENTA])), {""})),
    ISNUMBER(MATCH(BP[[#This Row],[CODIGO]], _xlpm.codigos_devolucion, 0))
)</f>
        <v>0</v>
      </c>
    </row>
    <row r="519" spans="1:9" x14ac:dyDescent="0.25">
      <c r="A519" s="607">
        <v>233595</v>
      </c>
      <c r="B519" s="387" t="s">
        <v>514</v>
      </c>
      <c r="C519" s="387" t="s">
        <v>944</v>
      </c>
      <c r="D519" s="387" t="s">
        <v>1130</v>
      </c>
      <c r="E519" s="387">
        <v>0</v>
      </c>
      <c r="F519" s="387">
        <v>26973</v>
      </c>
      <c r="G519" s="387">
        <v>27604485892.380001</v>
      </c>
      <c r="H519" s="387" t="b" cm="1">
        <f t="array" aca="1" ref="H519" ca="1">EsNegrita(BP[[#This Row],[CODIGO]])</f>
        <v>0</v>
      </c>
      <c r="I519" s="387" t="b" cm="1">
        <f t="array" ref="I519">_xlfn.LET(
    _xlpm.codigos_devolucion, _xlfn.UNIQUE(_xlfn._xlws.FILTER(BP[CODIGO], ISNUMBER(SEARCH("devoluci", BP[NOMBRE CUENTA])), {""})),
    ISNUMBER(MATCH(BP[[#This Row],[CODIGO]], _xlpm.codigos_devolucion, 0))
)</f>
        <v>0</v>
      </c>
    </row>
    <row r="520" spans="1:9" x14ac:dyDescent="0.25">
      <c r="A520" s="607">
        <v>233595</v>
      </c>
      <c r="B520" s="387" t="s">
        <v>514</v>
      </c>
      <c r="C520" s="387" t="s">
        <v>944</v>
      </c>
      <c r="D520" s="387" t="s">
        <v>1130</v>
      </c>
      <c r="E520" s="387">
        <v>0</v>
      </c>
      <c r="F520" s="387">
        <v>441277</v>
      </c>
      <c r="G520" s="387">
        <v>27604927169.380001</v>
      </c>
      <c r="H520" s="387" t="b" cm="1">
        <f t="array" aca="1" ref="H520" ca="1">EsNegrita(BP[[#This Row],[CODIGO]])</f>
        <v>0</v>
      </c>
      <c r="I520" s="387" t="b" cm="1">
        <f t="array" ref="I520">_xlfn.LET(
    _xlpm.codigos_devolucion, _xlfn.UNIQUE(_xlfn._xlws.FILTER(BP[CODIGO], ISNUMBER(SEARCH("devoluci", BP[NOMBRE CUENTA])), {""})),
    ISNUMBER(MATCH(BP[[#This Row],[CODIGO]], _xlpm.codigos_devolucion, 0))
)</f>
        <v>0</v>
      </c>
    </row>
    <row r="521" spans="1:9" x14ac:dyDescent="0.25">
      <c r="A521" s="607">
        <v>233595</v>
      </c>
      <c r="B521" s="387" t="s">
        <v>514</v>
      </c>
      <c r="C521" s="387" t="s">
        <v>944</v>
      </c>
      <c r="D521" s="387" t="s">
        <v>1131</v>
      </c>
      <c r="E521" s="387">
        <v>0</v>
      </c>
      <c r="F521" s="387">
        <v>269991</v>
      </c>
      <c r="G521" s="387">
        <v>27605197160.380001</v>
      </c>
      <c r="H521" s="387" t="b" cm="1">
        <f t="array" aca="1" ref="H521" ca="1">EsNegrita(BP[[#This Row],[CODIGO]])</f>
        <v>0</v>
      </c>
      <c r="I521" s="387" t="b" cm="1">
        <f t="array" ref="I521">_xlfn.LET(
    _xlpm.codigos_devolucion, _xlfn.UNIQUE(_xlfn._xlws.FILTER(BP[CODIGO], ISNUMBER(SEARCH("devoluci", BP[NOMBRE CUENTA])), {""})),
    ISNUMBER(MATCH(BP[[#This Row],[CODIGO]], _xlpm.codigos_devolucion, 0))
)</f>
        <v>0</v>
      </c>
    </row>
    <row r="522" spans="1:9" x14ac:dyDescent="0.25">
      <c r="A522" s="607">
        <v>233595</v>
      </c>
      <c r="B522" s="387" t="s">
        <v>514</v>
      </c>
      <c r="C522" s="387" t="s">
        <v>944</v>
      </c>
      <c r="D522" s="387" t="s">
        <v>1131</v>
      </c>
      <c r="E522" s="387">
        <v>0</v>
      </c>
      <c r="F522" s="387">
        <v>317931</v>
      </c>
      <c r="G522" s="387">
        <v>27605515091.380001</v>
      </c>
      <c r="H522" s="387" t="b" cm="1">
        <f t="array" aca="1" ref="H522" ca="1">EsNegrita(BP[[#This Row],[CODIGO]])</f>
        <v>0</v>
      </c>
      <c r="I522" s="387" t="b" cm="1">
        <f t="array" ref="I522">_xlfn.LET(
    _xlpm.codigos_devolucion, _xlfn.UNIQUE(_xlfn._xlws.FILTER(BP[CODIGO], ISNUMBER(SEARCH("devoluci", BP[NOMBRE CUENTA])), {""})),
    ISNUMBER(MATCH(BP[[#This Row],[CODIGO]], _xlpm.codigos_devolucion, 0))
)</f>
        <v>0</v>
      </c>
    </row>
    <row r="523" spans="1:9" x14ac:dyDescent="0.25">
      <c r="A523" s="607">
        <v>233595</v>
      </c>
      <c r="B523" s="387" t="s">
        <v>514</v>
      </c>
      <c r="C523" s="387" t="s">
        <v>944</v>
      </c>
      <c r="D523" s="387" t="s">
        <v>1132</v>
      </c>
      <c r="E523" s="387">
        <v>0</v>
      </c>
      <c r="F523" s="387">
        <v>585770</v>
      </c>
      <c r="G523" s="387">
        <v>27606100861.380001</v>
      </c>
      <c r="H523" s="387" t="b" cm="1">
        <f t="array" aca="1" ref="H523" ca="1">EsNegrita(BP[[#This Row],[CODIGO]])</f>
        <v>0</v>
      </c>
      <c r="I523" s="387" t="b" cm="1">
        <f t="array" ref="I523">_xlfn.LET(
    _xlpm.codigos_devolucion, _xlfn.UNIQUE(_xlfn._xlws.FILTER(BP[CODIGO], ISNUMBER(SEARCH("devoluci", BP[NOMBRE CUENTA])), {""})),
    ISNUMBER(MATCH(BP[[#This Row],[CODIGO]], _xlpm.codigos_devolucion, 0))
)</f>
        <v>0</v>
      </c>
    </row>
    <row r="524" spans="1:9" x14ac:dyDescent="0.25">
      <c r="A524" s="607">
        <v>233595</v>
      </c>
      <c r="B524" s="387" t="s">
        <v>514</v>
      </c>
      <c r="C524" s="387" t="s">
        <v>944</v>
      </c>
      <c r="D524" s="387" t="s">
        <v>1133</v>
      </c>
      <c r="E524" s="387">
        <v>0</v>
      </c>
      <c r="F524" s="387">
        <v>232517</v>
      </c>
      <c r="G524" s="387">
        <v>27606333378.380001</v>
      </c>
      <c r="H524" s="387" t="b" cm="1">
        <f t="array" aca="1" ref="H524" ca="1">EsNegrita(BP[[#This Row],[CODIGO]])</f>
        <v>0</v>
      </c>
      <c r="I524" s="387" t="b" cm="1">
        <f t="array" ref="I524">_xlfn.LET(
    _xlpm.codigos_devolucion, _xlfn.UNIQUE(_xlfn._xlws.FILTER(BP[CODIGO], ISNUMBER(SEARCH("devoluci", BP[NOMBRE CUENTA])), {""})),
    ISNUMBER(MATCH(BP[[#This Row],[CODIGO]], _xlpm.codigos_devolucion, 0))
)</f>
        <v>0</v>
      </c>
    </row>
    <row r="525" spans="1:9" x14ac:dyDescent="0.25">
      <c r="A525" s="607">
        <v>233595</v>
      </c>
      <c r="B525" s="387" t="s">
        <v>514</v>
      </c>
      <c r="C525" s="387" t="s">
        <v>944</v>
      </c>
      <c r="D525" s="387" t="s">
        <v>1133</v>
      </c>
      <c r="E525" s="387">
        <v>0</v>
      </c>
      <c r="F525" s="387">
        <v>322715</v>
      </c>
      <c r="G525" s="387">
        <v>27606656093.380001</v>
      </c>
      <c r="H525" s="387" t="b" cm="1">
        <f t="array" aca="1" ref="H525" ca="1">EsNegrita(BP[[#This Row],[CODIGO]])</f>
        <v>0</v>
      </c>
      <c r="I525" s="387" t="b" cm="1">
        <f t="array" ref="I525">_xlfn.LET(
    _xlpm.codigos_devolucion, _xlfn.UNIQUE(_xlfn._xlws.FILTER(BP[CODIGO], ISNUMBER(SEARCH("devoluci", BP[NOMBRE CUENTA])), {""})),
    ISNUMBER(MATCH(BP[[#This Row],[CODIGO]], _xlpm.codigos_devolucion, 0))
)</f>
        <v>0</v>
      </c>
    </row>
    <row r="526" spans="1:9" x14ac:dyDescent="0.25">
      <c r="A526" s="607">
        <v>233595</v>
      </c>
      <c r="B526" s="387" t="s">
        <v>514</v>
      </c>
      <c r="C526" s="387" t="s">
        <v>944</v>
      </c>
      <c r="D526" s="387" t="s">
        <v>1134</v>
      </c>
      <c r="E526" s="387">
        <v>0</v>
      </c>
      <c r="F526" s="387">
        <v>225026</v>
      </c>
      <c r="G526" s="387">
        <v>27606881119.380001</v>
      </c>
      <c r="H526" s="387" t="b" cm="1">
        <f t="array" aca="1" ref="H526" ca="1">EsNegrita(BP[[#This Row],[CODIGO]])</f>
        <v>0</v>
      </c>
      <c r="I526" s="387" t="b" cm="1">
        <f t="array" ref="I526">_xlfn.LET(
    _xlpm.codigos_devolucion, _xlfn.UNIQUE(_xlfn._xlws.FILTER(BP[CODIGO], ISNUMBER(SEARCH("devoluci", BP[NOMBRE CUENTA])), {""})),
    ISNUMBER(MATCH(BP[[#This Row],[CODIGO]], _xlpm.codigos_devolucion, 0))
)</f>
        <v>0</v>
      </c>
    </row>
    <row r="527" spans="1:9" x14ac:dyDescent="0.25">
      <c r="A527" s="607">
        <v>233595</v>
      </c>
      <c r="B527" s="387" t="s">
        <v>514</v>
      </c>
      <c r="C527" s="387" t="s">
        <v>944</v>
      </c>
      <c r="D527" s="387" t="s">
        <v>1134</v>
      </c>
      <c r="E527" s="387">
        <v>0</v>
      </c>
      <c r="F527" s="387">
        <v>289559</v>
      </c>
      <c r="G527" s="387">
        <v>27607170678.380001</v>
      </c>
      <c r="H527" s="387" t="b" cm="1">
        <f t="array" aca="1" ref="H527" ca="1">EsNegrita(BP[[#This Row],[CODIGO]])</f>
        <v>0</v>
      </c>
      <c r="I527" s="387" t="b" cm="1">
        <f t="array" ref="I527">_xlfn.LET(
    _xlpm.codigos_devolucion, _xlfn.UNIQUE(_xlfn._xlws.FILTER(BP[CODIGO], ISNUMBER(SEARCH("devoluci", BP[NOMBRE CUENTA])), {""})),
    ISNUMBER(MATCH(BP[[#This Row],[CODIGO]], _xlpm.codigos_devolucion, 0))
)</f>
        <v>0</v>
      </c>
    </row>
    <row r="528" spans="1:9" x14ac:dyDescent="0.25">
      <c r="A528" s="607">
        <v>233595</v>
      </c>
      <c r="B528" s="387" t="s">
        <v>514</v>
      </c>
      <c r="C528" s="387" t="s">
        <v>944</v>
      </c>
      <c r="D528" s="387" t="s">
        <v>1134</v>
      </c>
      <c r="E528" s="387">
        <v>0</v>
      </c>
      <c r="F528" s="387">
        <v>36000</v>
      </c>
      <c r="G528" s="387">
        <v>27607206678.380001</v>
      </c>
      <c r="H528" s="387" t="b" cm="1">
        <f t="array" aca="1" ref="H528" ca="1">EsNegrita(BP[[#This Row],[CODIGO]])</f>
        <v>0</v>
      </c>
      <c r="I528" s="387" t="b" cm="1">
        <f t="array" ref="I528">_xlfn.LET(
    _xlpm.codigos_devolucion, _xlfn.UNIQUE(_xlfn._xlws.FILTER(BP[CODIGO], ISNUMBER(SEARCH("devoluci", BP[NOMBRE CUENTA])), {""})),
    ISNUMBER(MATCH(BP[[#This Row],[CODIGO]], _xlpm.codigos_devolucion, 0))
)</f>
        <v>0</v>
      </c>
    </row>
    <row r="529" spans="1:9" x14ac:dyDescent="0.25">
      <c r="A529" s="607">
        <v>233595</v>
      </c>
      <c r="B529" s="387" t="s">
        <v>514</v>
      </c>
      <c r="C529" s="387" t="s">
        <v>944</v>
      </c>
      <c r="D529" s="387" t="s">
        <v>1135</v>
      </c>
      <c r="E529" s="387">
        <v>0</v>
      </c>
      <c r="F529" s="387">
        <v>578835</v>
      </c>
      <c r="G529" s="387">
        <v>27607785513.380001</v>
      </c>
      <c r="H529" s="387" t="b" cm="1">
        <f t="array" aca="1" ref="H529" ca="1">EsNegrita(BP[[#This Row],[CODIGO]])</f>
        <v>0</v>
      </c>
      <c r="I529" s="387" t="b" cm="1">
        <f t="array" ref="I529">_xlfn.LET(
    _xlpm.codigos_devolucion, _xlfn.UNIQUE(_xlfn._xlws.FILTER(BP[CODIGO], ISNUMBER(SEARCH("devoluci", BP[NOMBRE CUENTA])), {""})),
    ISNUMBER(MATCH(BP[[#This Row],[CODIGO]], _xlpm.codigos_devolucion, 0))
)</f>
        <v>0</v>
      </c>
    </row>
    <row r="530" spans="1:9" x14ac:dyDescent="0.25">
      <c r="A530" s="607">
        <v>233595</v>
      </c>
      <c r="B530" s="387" t="s">
        <v>514</v>
      </c>
      <c r="C530" s="387" t="s">
        <v>944</v>
      </c>
      <c r="D530" s="387" t="s">
        <v>1136</v>
      </c>
      <c r="E530" s="387">
        <v>0</v>
      </c>
      <c r="F530" s="387">
        <v>546298</v>
      </c>
      <c r="G530" s="387">
        <v>27608331811.380001</v>
      </c>
      <c r="H530" s="387" t="b" cm="1">
        <f t="array" aca="1" ref="H530" ca="1">EsNegrita(BP[[#This Row],[CODIGO]])</f>
        <v>0</v>
      </c>
      <c r="I530" s="387" t="b" cm="1">
        <f t="array" ref="I530">_xlfn.LET(
    _xlpm.codigos_devolucion, _xlfn.UNIQUE(_xlfn._xlws.FILTER(BP[CODIGO], ISNUMBER(SEARCH("devoluci", BP[NOMBRE CUENTA])), {""})),
    ISNUMBER(MATCH(BP[[#This Row],[CODIGO]], _xlpm.codigos_devolucion, 0))
)</f>
        <v>0</v>
      </c>
    </row>
    <row r="531" spans="1:9" x14ac:dyDescent="0.25">
      <c r="A531" s="607">
        <v>233595</v>
      </c>
      <c r="B531" s="387" t="s">
        <v>514</v>
      </c>
      <c r="C531" s="387" t="s">
        <v>944</v>
      </c>
      <c r="D531" s="387" t="s">
        <v>1137</v>
      </c>
      <c r="E531" s="387">
        <v>0</v>
      </c>
      <c r="F531" s="387">
        <v>92720</v>
      </c>
      <c r="G531" s="387">
        <v>27608424531.380001</v>
      </c>
      <c r="H531" s="387" t="b" cm="1">
        <f t="array" aca="1" ref="H531" ca="1">EsNegrita(BP[[#This Row],[CODIGO]])</f>
        <v>0</v>
      </c>
      <c r="I531" s="387" t="b" cm="1">
        <f t="array" ref="I531">_xlfn.LET(
    _xlpm.codigos_devolucion, _xlfn.UNIQUE(_xlfn._xlws.FILTER(BP[CODIGO], ISNUMBER(SEARCH("devoluci", BP[NOMBRE CUENTA])), {""})),
    ISNUMBER(MATCH(BP[[#This Row],[CODIGO]], _xlpm.codigos_devolucion, 0))
)</f>
        <v>0</v>
      </c>
    </row>
    <row r="532" spans="1:9" x14ac:dyDescent="0.25">
      <c r="A532" s="607">
        <v>233595</v>
      </c>
      <c r="B532" s="387" t="s">
        <v>514</v>
      </c>
      <c r="C532" s="387" t="s">
        <v>944</v>
      </c>
      <c r="D532" s="387" t="s">
        <v>1137</v>
      </c>
      <c r="E532" s="387">
        <v>0</v>
      </c>
      <c r="F532" s="387">
        <v>450799</v>
      </c>
      <c r="G532" s="387">
        <v>27608875330.380001</v>
      </c>
      <c r="H532" s="387" t="b" cm="1">
        <f t="array" aca="1" ref="H532" ca="1">EsNegrita(BP[[#This Row],[CODIGO]])</f>
        <v>0</v>
      </c>
      <c r="I532" s="387" t="b" cm="1">
        <f t="array" ref="I532">_xlfn.LET(
    _xlpm.codigos_devolucion, _xlfn.UNIQUE(_xlfn._xlws.FILTER(BP[CODIGO], ISNUMBER(SEARCH("devoluci", BP[NOMBRE CUENTA])), {""})),
    ISNUMBER(MATCH(BP[[#This Row],[CODIGO]], _xlpm.codigos_devolucion, 0))
)</f>
        <v>0</v>
      </c>
    </row>
    <row r="533" spans="1:9" x14ac:dyDescent="0.25">
      <c r="A533" s="607">
        <v>233595</v>
      </c>
      <c r="B533" s="387" t="s">
        <v>514</v>
      </c>
      <c r="C533" s="387" t="s">
        <v>944</v>
      </c>
      <c r="D533" s="387" t="s">
        <v>1138</v>
      </c>
      <c r="E533" s="387">
        <v>0</v>
      </c>
      <c r="F533" s="387">
        <v>518484</v>
      </c>
      <c r="G533" s="387">
        <v>27609393814.380001</v>
      </c>
      <c r="H533" s="387" t="b" cm="1">
        <f t="array" aca="1" ref="H533" ca="1">EsNegrita(BP[[#This Row],[CODIGO]])</f>
        <v>0</v>
      </c>
      <c r="I533" s="387" t="b" cm="1">
        <f t="array" ref="I533">_xlfn.LET(
    _xlpm.codigos_devolucion, _xlfn.UNIQUE(_xlfn._xlws.FILTER(BP[CODIGO], ISNUMBER(SEARCH("devoluci", BP[NOMBRE CUENTA])), {""})),
    ISNUMBER(MATCH(BP[[#This Row],[CODIGO]], _xlpm.codigos_devolucion, 0))
)</f>
        <v>0</v>
      </c>
    </row>
    <row r="534" spans="1:9" x14ac:dyDescent="0.25">
      <c r="A534" s="607">
        <v>233595</v>
      </c>
      <c r="B534" s="387" t="s">
        <v>514</v>
      </c>
      <c r="C534" s="387" t="s">
        <v>944</v>
      </c>
      <c r="D534" s="387" t="s">
        <v>1138</v>
      </c>
      <c r="E534" s="387">
        <v>0</v>
      </c>
      <c r="F534" s="387">
        <v>67001</v>
      </c>
      <c r="G534" s="387">
        <v>27609460815.380001</v>
      </c>
      <c r="H534" s="387" t="b" cm="1">
        <f t="array" aca="1" ref="H534" ca="1">EsNegrita(BP[[#This Row],[CODIGO]])</f>
        <v>0</v>
      </c>
      <c r="I534" s="387" t="b" cm="1">
        <f t="array" ref="I534">_xlfn.LET(
    _xlpm.codigos_devolucion, _xlfn.UNIQUE(_xlfn._xlws.FILTER(BP[CODIGO], ISNUMBER(SEARCH("devoluci", BP[NOMBRE CUENTA])), {""})),
    ISNUMBER(MATCH(BP[[#This Row],[CODIGO]], _xlpm.codigos_devolucion, 0))
)</f>
        <v>0</v>
      </c>
    </row>
    <row r="535" spans="1:9" x14ac:dyDescent="0.25">
      <c r="A535" s="607">
        <v>233595</v>
      </c>
      <c r="B535" s="387" t="s">
        <v>514</v>
      </c>
      <c r="C535" s="387" t="s">
        <v>944</v>
      </c>
      <c r="D535" s="387" t="s">
        <v>1139</v>
      </c>
      <c r="E535" s="387">
        <v>0</v>
      </c>
      <c r="F535" s="387">
        <v>298899</v>
      </c>
      <c r="G535" s="387">
        <v>27609759714.380001</v>
      </c>
      <c r="H535" s="387" t="b" cm="1">
        <f t="array" aca="1" ref="H535" ca="1">EsNegrita(BP[[#This Row],[CODIGO]])</f>
        <v>0</v>
      </c>
      <c r="I535" s="387" t="b" cm="1">
        <f t="array" ref="I535">_xlfn.LET(
    _xlpm.codigos_devolucion, _xlfn.UNIQUE(_xlfn._xlws.FILTER(BP[CODIGO], ISNUMBER(SEARCH("devoluci", BP[NOMBRE CUENTA])), {""})),
    ISNUMBER(MATCH(BP[[#This Row],[CODIGO]], _xlpm.codigos_devolucion, 0))
)</f>
        <v>0</v>
      </c>
    </row>
    <row r="536" spans="1:9" x14ac:dyDescent="0.25">
      <c r="A536" s="607">
        <v>233595</v>
      </c>
      <c r="B536" s="387" t="s">
        <v>514</v>
      </c>
      <c r="C536" s="387" t="s">
        <v>944</v>
      </c>
      <c r="D536" s="387" t="s">
        <v>1139</v>
      </c>
      <c r="E536" s="387">
        <v>0</v>
      </c>
      <c r="F536" s="387">
        <v>140000</v>
      </c>
      <c r="G536" s="387">
        <v>27609899714.380001</v>
      </c>
      <c r="H536" s="387" t="b" cm="1">
        <f t="array" aca="1" ref="H536" ca="1">EsNegrita(BP[[#This Row],[CODIGO]])</f>
        <v>0</v>
      </c>
      <c r="I536" s="387" t="b" cm="1">
        <f t="array" ref="I536">_xlfn.LET(
    _xlpm.codigos_devolucion, _xlfn.UNIQUE(_xlfn._xlws.FILTER(BP[CODIGO], ISNUMBER(SEARCH("devoluci", BP[NOMBRE CUENTA])), {""})),
    ISNUMBER(MATCH(BP[[#This Row],[CODIGO]], _xlpm.codigos_devolucion, 0))
)</f>
        <v>0</v>
      </c>
    </row>
    <row r="537" spans="1:9" x14ac:dyDescent="0.25">
      <c r="A537" s="607">
        <v>233595</v>
      </c>
      <c r="B537" s="387" t="s">
        <v>514</v>
      </c>
      <c r="C537" s="387" t="s">
        <v>944</v>
      </c>
      <c r="D537" s="387" t="s">
        <v>1139</v>
      </c>
      <c r="E537" s="387">
        <v>0</v>
      </c>
      <c r="F537" s="387">
        <v>143356</v>
      </c>
      <c r="G537" s="387">
        <v>27610043070.380001</v>
      </c>
      <c r="H537" s="387" t="b" cm="1">
        <f t="array" aca="1" ref="H537" ca="1">EsNegrita(BP[[#This Row],[CODIGO]])</f>
        <v>0</v>
      </c>
      <c r="I537" s="387" t="b" cm="1">
        <f t="array" ref="I537">_xlfn.LET(
    _xlpm.codigos_devolucion, _xlfn.UNIQUE(_xlfn._xlws.FILTER(BP[CODIGO], ISNUMBER(SEARCH("devoluci", BP[NOMBRE CUENTA])), {""})),
    ISNUMBER(MATCH(BP[[#This Row],[CODIGO]], _xlpm.codigos_devolucion, 0))
)</f>
        <v>0</v>
      </c>
    </row>
    <row r="538" spans="1:9" x14ac:dyDescent="0.25">
      <c r="A538" s="607">
        <v>233595</v>
      </c>
      <c r="B538" s="387" t="s">
        <v>514</v>
      </c>
      <c r="C538" s="387" t="s">
        <v>944</v>
      </c>
      <c r="D538" s="387" t="s">
        <v>1140</v>
      </c>
      <c r="E538" s="387">
        <v>0</v>
      </c>
      <c r="F538" s="387">
        <v>490010</v>
      </c>
      <c r="G538" s="387">
        <v>27610533080.380001</v>
      </c>
      <c r="H538" s="387" t="b" cm="1">
        <f t="array" aca="1" ref="H538" ca="1">EsNegrita(BP[[#This Row],[CODIGO]])</f>
        <v>0</v>
      </c>
      <c r="I538" s="387" t="b" cm="1">
        <f t="array" ref="I538">_xlfn.LET(
    _xlpm.codigos_devolucion, _xlfn.UNIQUE(_xlfn._xlws.FILTER(BP[CODIGO], ISNUMBER(SEARCH("devoluci", BP[NOMBRE CUENTA])), {""})),
    ISNUMBER(MATCH(BP[[#This Row],[CODIGO]], _xlpm.codigos_devolucion, 0))
)</f>
        <v>0</v>
      </c>
    </row>
    <row r="539" spans="1:9" x14ac:dyDescent="0.25">
      <c r="A539" s="607">
        <v>233595</v>
      </c>
      <c r="B539" s="387" t="s">
        <v>514</v>
      </c>
      <c r="C539" s="387" t="s">
        <v>944</v>
      </c>
      <c r="D539" s="387" t="s">
        <v>1141</v>
      </c>
      <c r="E539" s="387">
        <v>0</v>
      </c>
      <c r="F539" s="387">
        <v>70001</v>
      </c>
      <c r="G539" s="387">
        <v>27610603081.380001</v>
      </c>
      <c r="H539" s="387" t="b" cm="1">
        <f t="array" aca="1" ref="H539" ca="1">EsNegrita(BP[[#This Row],[CODIGO]])</f>
        <v>0</v>
      </c>
      <c r="I539" s="387" t="b" cm="1">
        <f t="array" ref="I539">_xlfn.LET(
    _xlpm.codigos_devolucion, _xlfn.UNIQUE(_xlfn._xlws.FILTER(BP[CODIGO], ISNUMBER(SEARCH("devoluci", BP[NOMBRE CUENTA])), {""})),
    ISNUMBER(MATCH(BP[[#This Row],[CODIGO]], _xlpm.codigos_devolucion, 0))
)</f>
        <v>0</v>
      </c>
    </row>
    <row r="540" spans="1:9" x14ac:dyDescent="0.25">
      <c r="A540" s="607">
        <v>233595</v>
      </c>
      <c r="B540" s="387" t="s">
        <v>514</v>
      </c>
      <c r="C540" s="387" t="s">
        <v>944</v>
      </c>
      <c r="D540" s="387" t="s">
        <v>1141</v>
      </c>
      <c r="E540" s="387">
        <v>0</v>
      </c>
      <c r="F540" s="387">
        <v>436824</v>
      </c>
      <c r="G540" s="387">
        <v>27611039905.380001</v>
      </c>
      <c r="H540" s="387" t="b" cm="1">
        <f t="array" aca="1" ref="H540" ca="1">EsNegrita(BP[[#This Row],[CODIGO]])</f>
        <v>0</v>
      </c>
      <c r="I540" s="387" t="b" cm="1">
        <f t="array" ref="I540">_xlfn.LET(
    _xlpm.codigos_devolucion, _xlfn.UNIQUE(_xlfn._xlws.FILTER(BP[CODIGO], ISNUMBER(SEARCH("devoluci", BP[NOMBRE CUENTA])), {""})),
    ISNUMBER(MATCH(BP[[#This Row],[CODIGO]], _xlpm.codigos_devolucion, 0))
)</f>
        <v>0</v>
      </c>
    </row>
    <row r="541" spans="1:9" x14ac:dyDescent="0.25">
      <c r="A541" s="607">
        <v>233595</v>
      </c>
      <c r="B541" s="387" t="s">
        <v>514</v>
      </c>
      <c r="C541" s="387" t="s">
        <v>944</v>
      </c>
      <c r="D541" s="387" t="s">
        <v>1142</v>
      </c>
      <c r="E541" s="387">
        <v>0</v>
      </c>
      <c r="F541" s="387">
        <v>552045</v>
      </c>
      <c r="G541" s="387">
        <v>27611591950.380001</v>
      </c>
      <c r="H541" s="387" t="b" cm="1">
        <f t="array" aca="1" ref="H541" ca="1">EsNegrita(BP[[#This Row],[CODIGO]])</f>
        <v>0</v>
      </c>
      <c r="I541" s="387" t="b" cm="1">
        <f t="array" ref="I541">_xlfn.LET(
    _xlpm.codigos_devolucion, _xlfn.UNIQUE(_xlfn._xlws.FILTER(BP[CODIGO], ISNUMBER(SEARCH("devoluci", BP[NOMBRE CUENTA])), {""})),
    ISNUMBER(MATCH(BP[[#This Row],[CODIGO]], _xlpm.codigos_devolucion, 0))
)</f>
        <v>0</v>
      </c>
    </row>
    <row r="542" spans="1:9" x14ac:dyDescent="0.25">
      <c r="A542" s="607">
        <v>233595</v>
      </c>
      <c r="B542" s="387" t="s">
        <v>514</v>
      </c>
      <c r="C542" s="387" t="s">
        <v>944</v>
      </c>
      <c r="D542" s="387" t="s">
        <v>1143</v>
      </c>
      <c r="E542" s="387">
        <v>0</v>
      </c>
      <c r="F542" s="387">
        <v>466439</v>
      </c>
      <c r="G542" s="387">
        <v>27612058389.380001</v>
      </c>
      <c r="H542" s="387" t="b" cm="1">
        <f t="array" aca="1" ref="H542" ca="1">EsNegrita(BP[[#This Row],[CODIGO]])</f>
        <v>0</v>
      </c>
      <c r="I542" s="387" t="b" cm="1">
        <f t="array" ref="I542">_xlfn.LET(
    _xlpm.codigos_devolucion, _xlfn.UNIQUE(_xlfn._xlws.FILTER(BP[CODIGO], ISNUMBER(SEARCH("devoluci", BP[NOMBRE CUENTA])), {""})),
    ISNUMBER(MATCH(BP[[#This Row],[CODIGO]], _xlpm.codigos_devolucion, 0))
)</f>
        <v>0</v>
      </c>
    </row>
    <row r="543" spans="1:9" x14ac:dyDescent="0.25">
      <c r="A543" s="607">
        <v>233595</v>
      </c>
      <c r="B543" s="387" t="s">
        <v>514</v>
      </c>
      <c r="C543" s="387" t="s">
        <v>956</v>
      </c>
      <c r="D543" s="387" t="s">
        <v>1144</v>
      </c>
      <c r="E543" s="387">
        <v>0</v>
      </c>
      <c r="F543" s="387">
        <v>517072</v>
      </c>
      <c r="G543" s="387">
        <v>27612575461.380001</v>
      </c>
      <c r="H543" s="387" t="b" cm="1">
        <f t="array" aca="1" ref="H543" ca="1">EsNegrita(BP[[#This Row],[CODIGO]])</f>
        <v>0</v>
      </c>
      <c r="I543" s="387" t="b" cm="1">
        <f t="array" ref="I543">_xlfn.LET(
    _xlpm.codigos_devolucion, _xlfn.UNIQUE(_xlfn._xlws.FILTER(BP[CODIGO], ISNUMBER(SEARCH("devoluci", BP[NOMBRE CUENTA])), {""})),
    ISNUMBER(MATCH(BP[[#This Row],[CODIGO]], _xlpm.codigos_devolucion, 0))
)</f>
        <v>0</v>
      </c>
    </row>
    <row r="544" spans="1:9" x14ac:dyDescent="0.25">
      <c r="A544" s="607">
        <v>233595</v>
      </c>
      <c r="B544" s="387" t="s">
        <v>514</v>
      </c>
      <c r="C544" s="387" t="s">
        <v>956</v>
      </c>
      <c r="D544" s="387" t="s">
        <v>1145</v>
      </c>
      <c r="E544" s="387">
        <v>0</v>
      </c>
      <c r="F544" s="387">
        <v>900864</v>
      </c>
      <c r="G544" s="387">
        <v>27613476325.380001</v>
      </c>
      <c r="H544" s="387" t="b" cm="1">
        <f t="array" aca="1" ref="H544" ca="1">EsNegrita(BP[[#This Row],[CODIGO]])</f>
        <v>0</v>
      </c>
      <c r="I544" s="387" t="b" cm="1">
        <f t="array" ref="I544">_xlfn.LET(
    _xlpm.codigos_devolucion, _xlfn.UNIQUE(_xlfn._xlws.FILTER(BP[CODIGO], ISNUMBER(SEARCH("devoluci", BP[NOMBRE CUENTA])), {""})),
    ISNUMBER(MATCH(BP[[#This Row],[CODIGO]], _xlpm.codigos_devolucion, 0))
)</f>
        <v>0</v>
      </c>
    </row>
    <row r="545" spans="1:9" x14ac:dyDescent="0.25">
      <c r="A545" s="607">
        <v>233595</v>
      </c>
      <c r="B545" s="387" t="s">
        <v>514</v>
      </c>
      <c r="C545" s="387" t="s">
        <v>821</v>
      </c>
      <c r="D545" s="387" t="s">
        <v>1146</v>
      </c>
      <c r="E545" s="387">
        <v>0</v>
      </c>
      <c r="F545" s="387">
        <v>120000</v>
      </c>
      <c r="G545" s="387">
        <v>27613596325.380001</v>
      </c>
      <c r="H545" s="387" t="b" cm="1">
        <f t="array" aca="1" ref="H545" ca="1">EsNegrita(BP[[#This Row],[CODIGO]])</f>
        <v>0</v>
      </c>
      <c r="I545" s="387" t="b" cm="1">
        <f t="array" ref="I545">_xlfn.LET(
    _xlpm.codigos_devolucion, _xlfn.UNIQUE(_xlfn._xlws.FILTER(BP[CODIGO], ISNUMBER(SEARCH("devoluci", BP[NOMBRE CUENTA])), {""})),
    ISNUMBER(MATCH(BP[[#This Row],[CODIGO]], _xlpm.codigos_devolucion, 0))
)</f>
        <v>0</v>
      </c>
    </row>
    <row r="546" spans="1:9" x14ac:dyDescent="0.25">
      <c r="A546" s="607">
        <v>233595</v>
      </c>
      <c r="B546" s="387" t="s">
        <v>514</v>
      </c>
      <c r="C546" s="387" t="s">
        <v>821</v>
      </c>
      <c r="D546" s="387" t="s">
        <v>1147</v>
      </c>
      <c r="E546" s="387">
        <v>0</v>
      </c>
      <c r="F546" s="387">
        <v>1527227</v>
      </c>
      <c r="G546" s="387">
        <v>27615123552.380001</v>
      </c>
      <c r="H546" s="387" t="b" cm="1">
        <f t="array" aca="1" ref="H546" ca="1">EsNegrita(BP[[#This Row],[CODIGO]])</f>
        <v>0</v>
      </c>
      <c r="I546" s="387" t="b" cm="1">
        <f t="array" ref="I546">_xlfn.LET(
    _xlpm.codigos_devolucion, _xlfn.UNIQUE(_xlfn._xlws.FILTER(BP[CODIGO], ISNUMBER(SEARCH("devoluci", BP[NOMBRE CUENTA])), {""})),
    ISNUMBER(MATCH(BP[[#This Row],[CODIGO]], _xlpm.codigos_devolucion, 0))
)</f>
        <v>0</v>
      </c>
    </row>
    <row r="547" spans="1:9" x14ac:dyDescent="0.25">
      <c r="A547" s="607">
        <v>233595</v>
      </c>
      <c r="B547" s="387" t="s">
        <v>514</v>
      </c>
      <c r="C547" s="387" t="s">
        <v>562</v>
      </c>
      <c r="D547" s="387" t="s">
        <v>1148</v>
      </c>
      <c r="E547" s="387">
        <v>0</v>
      </c>
      <c r="F547" s="387">
        <v>207792</v>
      </c>
      <c r="G547" s="387">
        <v>27615331344.380001</v>
      </c>
      <c r="H547" s="387" t="b" cm="1">
        <f t="array" aca="1" ref="H547" ca="1">EsNegrita(BP[[#This Row],[CODIGO]])</f>
        <v>0</v>
      </c>
      <c r="I547" s="387" t="b" cm="1">
        <f t="array" ref="I547">_xlfn.LET(
    _xlpm.codigos_devolucion, _xlfn.UNIQUE(_xlfn._xlws.FILTER(BP[CODIGO], ISNUMBER(SEARCH("devoluci", BP[NOMBRE CUENTA])), {""})),
    ISNUMBER(MATCH(BP[[#This Row],[CODIGO]], _xlpm.codigos_devolucion, 0))
)</f>
        <v>0</v>
      </c>
    </row>
    <row r="548" spans="1:9" x14ac:dyDescent="0.25">
      <c r="A548" s="607">
        <v>233595</v>
      </c>
      <c r="B548" s="387" t="s">
        <v>514</v>
      </c>
      <c r="C548" s="387" t="s">
        <v>798</v>
      </c>
      <c r="D548" s="387" t="s">
        <v>1149</v>
      </c>
      <c r="E548" s="387">
        <v>0</v>
      </c>
      <c r="F548" s="387">
        <v>428400</v>
      </c>
      <c r="G548" s="387">
        <v>27615759744.380001</v>
      </c>
      <c r="H548" s="387" t="b" cm="1">
        <f t="array" aca="1" ref="H548" ca="1">EsNegrita(BP[[#This Row],[CODIGO]])</f>
        <v>0</v>
      </c>
      <c r="I548" s="387" t="b" cm="1">
        <f t="array" ref="I548">_xlfn.LET(
    _xlpm.codigos_devolucion, _xlfn.UNIQUE(_xlfn._xlws.FILTER(BP[CODIGO], ISNUMBER(SEARCH("devoluci", BP[NOMBRE CUENTA])), {""})),
    ISNUMBER(MATCH(BP[[#This Row],[CODIGO]], _xlpm.codigos_devolucion, 0))
)</f>
        <v>0</v>
      </c>
    </row>
    <row r="549" spans="1:9" x14ac:dyDescent="0.25">
      <c r="A549" s="607">
        <v>233595</v>
      </c>
      <c r="B549" s="387" t="s">
        <v>514</v>
      </c>
      <c r="C549" s="387" t="s">
        <v>798</v>
      </c>
      <c r="D549" s="387" t="s">
        <v>1150</v>
      </c>
      <c r="E549" s="387">
        <v>0</v>
      </c>
      <c r="F549" s="387">
        <v>333200</v>
      </c>
      <c r="G549" s="387">
        <v>27616092944.380001</v>
      </c>
      <c r="H549" s="387" t="b" cm="1">
        <f t="array" aca="1" ref="H549" ca="1">EsNegrita(BP[[#This Row],[CODIGO]])</f>
        <v>0</v>
      </c>
      <c r="I549" s="387" t="b" cm="1">
        <f t="array" ref="I549">_xlfn.LET(
    _xlpm.codigos_devolucion, _xlfn.UNIQUE(_xlfn._xlws.FILTER(BP[CODIGO], ISNUMBER(SEARCH("devoluci", BP[NOMBRE CUENTA])), {""})),
    ISNUMBER(MATCH(BP[[#This Row],[CODIGO]], _xlpm.codigos_devolucion, 0))
)</f>
        <v>0</v>
      </c>
    </row>
    <row r="550" spans="1:9" x14ac:dyDescent="0.25">
      <c r="A550" s="607">
        <v>233595</v>
      </c>
      <c r="B550" s="387" t="s">
        <v>514</v>
      </c>
      <c r="C550" s="387" t="s">
        <v>1151</v>
      </c>
      <c r="D550" s="387" t="s">
        <v>1152</v>
      </c>
      <c r="E550" s="387">
        <v>0</v>
      </c>
      <c r="F550" s="387">
        <v>414120</v>
      </c>
      <c r="G550" s="387">
        <v>27616507064.380001</v>
      </c>
      <c r="H550" s="387" t="b" cm="1">
        <f t="array" aca="1" ref="H550" ca="1">EsNegrita(BP[[#This Row],[CODIGO]])</f>
        <v>0</v>
      </c>
      <c r="I550" s="387" t="b" cm="1">
        <f t="array" ref="I550">_xlfn.LET(
    _xlpm.codigos_devolucion, _xlfn.UNIQUE(_xlfn._xlws.FILTER(BP[CODIGO], ISNUMBER(SEARCH("devoluci", BP[NOMBRE CUENTA])), {""})),
    ISNUMBER(MATCH(BP[[#This Row],[CODIGO]], _xlpm.codigos_devolucion, 0))
)</f>
        <v>0</v>
      </c>
    </row>
    <row r="551" spans="1:9" x14ac:dyDescent="0.25">
      <c r="A551" s="607">
        <v>233595</v>
      </c>
      <c r="B551" s="387" t="s">
        <v>514</v>
      </c>
      <c r="C551" s="387" t="s">
        <v>1024</v>
      </c>
      <c r="D551" s="387" t="s">
        <v>1153</v>
      </c>
      <c r="E551" s="387">
        <v>0</v>
      </c>
      <c r="F551" s="387">
        <v>358190</v>
      </c>
      <c r="G551" s="387">
        <v>27616865254.380001</v>
      </c>
      <c r="H551" s="387" t="b" cm="1">
        <f t="array" aca="1" ref="H551" ca="1">EsNegrita(BP[[#This Row],[CODIGO]])</f>
        <v>0</v>
      </c>
      <c r="I551" s="387" t="b" cm="1">
        <f t="array" ref="I551">_xlfn.LET(
    _xlpm.codigos_devolucion, _xlfn.UNIQUE(_xlfn._xlws.FILTER(BP[CODIGO], ISNUMBER(SEARCH("devoluci", BP[NOMBRE CUENTA])), {""})),
    ISNUMBER(MATCH(BP[[#This Row],[CODIGO]], _xlpm.codigos_devolucion, 0))
)</f>
        <v>0</v>
      </c>
    </row>
    <row r="552" spans="1:9" x14ac:dyDescent="0.25">
      <c r="A552" s="607">
        <v>233595</v>
      </c>
      <c r="B552" s="387" t="s">
        <v>514</v>
      </c>
      <c r="C552" s="387" t="s">
        <v>937</v>
      </c>
      <c r="D552" s="387" t="s">
        <v>1154</v>
      </c>
      <c r="E552" s="387">
        <v>0</v>
      </c>
      <c r="F552" s="387">
        <v>22000</v>
      </c>
      <c r="G552" s="387">
        <v>27616887254.380001</v>
      </c>
      <c r="H552" s="387" t="b" cm="1">
        <f t="array" aca="1" ref="H552" ca="1">EsNegrita(BP[[#This Row],[CODIGO]])</f>
        <v>0</v>
      </c>
      <c r="I552" s="387" t="b" cm="1">
        <f t="array" ref="I552">_xlfn.LET(
    _xlpm.codigos_devolucion, _xlfn.UNIQUE(_xlfn._xlws.FILTER(BP[CODIGO], ISNUMBER(SEARCH("devoluci", BP[NOMBRE CUENTA])), {""})),
    ISNUMBER(MATCH(BP[[#This Row],[CODIGO]], _xlpm.codigos_devolucion, 0))
)</f>
        <v>0</v>
      </c>
    </row>
    <row r="553" spans="1:9" x14ac:dyDescent="0.25">
      <c r="A553" s="607">
        <v>233595</v>
      </c>
      <c r="B553" s="387" t="s">
        <v>514</v>
      </c>
      <c r="C553" s="387" t="s">
        <v>1155</v>
      </c>
      <c r="D553" s="387" t="s">
        <v>1156</v>
      </c>
      <c r="E553" s="387">
        <v>0</v>
      </c>
      <c r="F553" s="387">
        <v>570000</v>
      </c>
      <c r="G553" s="387">
        <v>27617457254.380001</v>
      </c>
      <c r="H553" s="387" t="b" cm="1">
        <f t="array" aca="1" ref="H553" ca="1">EsNegrita(BP[[#This Row],[CODIGO]])</f>
        <v>0</v>
      </c>
      <c r="I553" s="387" t="b" cm="1">
        <f t="array" ref="I553">_xlfn.LET(
    _xlpm.codigos_devolucion, _xlfn.UNIQUE(_xlfn._xlws.FILTER(BP[CODIGO], ISNUMBER(SEARCH("devoluci", BP[NOMBRE CUENTA])), {""})),
    ISNUMBER(MATCH(BP[[#This Row],[CODIGO]], _xlpm.codigos_devolucion, 0))
)</f>
        <v>0</v>
      </c>
    </row>
    <row r="554" spans="1:9" x14ac:dyDescent="0.25">
      <c r="A554" s="607">
        <v>233595</v>
      </c>
      <c r="B554" s="387" t="s">
        <v>514</v>
      </c>
      <c r="C554" s="387" t="s">
        <v>1157</v>
      </c>
      <c r="D554" s="387" t="s">
        <v>1158</v>
      </c>
      <c r="E554" s="387">
        <v>0</v>
      </c>
      <c r="F554" s="387">
        <v>53550</v>
      </c>
      <c r="G554" s="387">
        <v>27617510804.380001</v>
      </c>
      <c r="H554" s="387" t="b" cm="1">
        <f t="array" aca="1" ref="H554" ca="1">EsNegrita(BP[[#This Row],[CODIGO]])</f>
        <v>0</v>
      </c>
      <c r="I554" s="387" t="b" cm="1">
        <f t="array" ref="I554">_xlfn.LET(
    _xlpm.codigos_devolucion, _xlfn.UNIQUE(_xlfn._xlws.FILTER(BP[CODIGO], ISNUMBER(SEARCH("devoluci", BP[NOMBRE CUENTA])), {""})),
    ISNUMBER(MATCH(BP[[#This Row],[CODIGO]], _xlpm.codigos_devolucion, 0))
)</f>
        <v>0</v>
      </c>
    </row>
    <row r="555" spans="1:9" x14ac:dyDescent="0.25">
      <c r="A555" s="607">
        <v>233595</v>
      </c>
      <c r="B555" s="387" t="s">
        <v>514</v>
      </c>
      <c r="C555" s="387" t="s">
        <v>961</v>
      </c>
      <c r="D555" s="387" t="s">
        <v>1159</v>
      </c>
      <c r="E555" s="387">
        <v>0</v>
      </c>
      <c r="F555" s="387">
        <v>1882331</v>
      </c>
      <c r="G555" s="387">
        <v>27619393135.380001</v>
      </c>
      <c r="H555" s="387" t="b" cm="1">
        <f t="array" aca="1" ref="H555" ca="1">EsNegrita(BP[[#This Row],[CODIGO]])</f>
        <v>0</v>
      </c>
      <c r="I555" s="387" t="b" cm="1">
        <f t="array" ref="I555">_xlfn.LET(
    _xlpm.codigos_devolucion, _xlfn.UNIQUE(_xlfn._xlws.FILTER(BP[CODIGO], ISNUMBER(SEARCH("devoluci", BP[NOMBRE CUENTA])), {""})),
    ISNUMBER(MATCH(BP[[#This Row],[CODIGO]], _xlpm.codigos_devolucion, 0))
)</f>
        <v>0</v>
      </c>
    </row>
    <row r="556" spans="1:9" x14ac:dyDescent="0.25">
      <c r="A556" s="607">
        <v>233595</v>
      </c>
      <c r="B556" s="387" t="s">
        <v>514</v>
      </c>
      <c r="C556" s="387" t="s">
        <v>798</v>
      </c>
      <c r="D556" s="387" t="s">
        <v>1160</v>
      </c>
      <c r="E556" s="387">
        <v>0</v>
      </c>
      <c r="F556" s="387">
        <v>176120</v>
      </c>
      <c r="G556" s="387">
        <v>27619569255.380001</v>
      </c>
      <c r="H556" s="387" t="b" cm="1">
        <f t="array" aca="1" ref="H556" ca="1">EsNegrita(BP[[#This Row],[CODIGO]])</f>
        <v>0</v>
      </c>
      <c r="I556" s="387" t="b" cm="1">
        <f t="array" ref="I556">_xlfn.LET(
    _xlpm.codigos_devolucion, _xlfn.UNIQUE(_xlfn._xlws.FILTER(BP[CODIGO], ISNUMBER(SEARCH("devoluci", BP[NOMBRE CUENTA])), {""})),
    ISNUMBER(MATCH(BP[[#This Row],[CODIGO]], _xlpm.codigos_devolucion, 0))
)</f>
        <v>0</v>
      </c>
    </row>
    <row r="557" spans="1:9" x14ac:dyDescent="0.25">
      <c r="A557" s="607">
        <v>233595</v>
      </c>
      <c r="B557" s="387" t="s">
        <v>514</v>
      </c>
      <c r="C557" s="387" t="s">
        <v>1161</v>
      </c>
      <c r="D557" s="387" t="s">
        <v>1162</v>
      </c>
      <c r="E557" s="387">
        <v>0</v>
      </c>
      <c r="F557" s="387">
        <v>3871912</v>
      </c>
      <c r="G557" s="387">
        <v>27623441167.380001</v>
      </c>
      <c r="H557" s="387" t="b" cm="1">
        <f t="array" aca="1" ref="H557" ca="1">EsNegrita(BP[[#This Row],[CODIGO]])</f>
        <v>0</v>
      </c>
      <c r="I557" s="387" t="b" cm="1">
        <f t="array" ref="I557">_xlfn.LET(
    _xlpm.codigos_devolucion, _xlfn.UNIQUE(_xlfn._xlws.FILTER(BP[CODIGO], ISNUMBER(SEARCH("devoluci", BP[NOMBRE CUENTA])), {""})),
    ISNUMBER(MATCH(BP[[#This Row],[CODIGO]], _xlpm.codigos_devolucion, 0))
)</f>
        <v>0</v>
      </c>
    </row>
    <row r="558" spans="1:9" x14ac:dyDescent="0.25">
      <c r="A558" s="607">
        <v>233595</v>
      </c>
      <c r="B558" s="387" t="s">
        <v>514</v>
      </c>
      <c r="C558" s="387" t="s">
        <v>963</v>
      </c>
      <c r="D558" s="387" t="s">
        <v>1163</v>
      </c>
      <c r="E558" s="387">
        <v>0</v>
      </c>
      <c r="F558" s="387">
        <v>2323147</v>
      </c>
      <c r="G558" s="387">
        <v>27625764314.380001</v>
      </c>
      <c r="H558" s="387" t="b" cm="1">
        <f t="array" aca="1" ref="H558" ca="1">EsNegrita(BP[[#This Row],[CODIGO]])</f>
        <v>0</v>
      </c>
      <c r="I558" s="387" t="b" cm="1">
        <f t="array" ref="I558">_xlfn.LET(
    _xlpm.codigos_devolucion, _xlfn.UNIQUE(_xlfn._xlws.FILTER(BP[CODIGO], ISNUMBER(SEARCH("devoluci", BP[NOMBRE CUENTA])), {""})),
    ISNUMBER(MATCH(BP[[#This Row],[CODIGO]], _xlpm.codigos_devolucion, 0))
)</f>
        <v>0</v>
      </c>
    </row>
    <row r="559" spans="1:9" x14ac:dyDescent="0.25">
      <c r="A559" s="607">
        <v>233595</v>
      </c>
      <c r="B559" s="387" t="s">
        <v>514</v>
      </c>
      <c r="C559" s="387" t="s">
        <v>811</v>
      </c>
      <c r="D559" s="387" t="s">
        <v>1164</v>
      </c>
      <c r="E559" s="387">
        <v>0</v>
      </c>
      <c r="F559" s="387">
        <v>40000</v>
      </c>
      <c r="G559" s="387">
        <v>27625804314.380001</v>
      </c>
      <c r="H559" s="387" t="b" cm="1">
        <f t="array" aca="1" ref="H559" ca="1">EsNegrita(BP[[#This Row],[CODIGO]])</f>
        <v>0</v>
      </c>
      <c r="I559" s="387" t="b" cm="1">
        <f t="array" ref="I559">_xlfn.LET(
    _xlpm.codigos_devolucion, _xlfn.UNIQUE(_xlfn._xlws.FILTER(BP[CODIGO], ISNUMBER(SEARCH("devoluci", BP[NOMBRE CUENTA])), {""})),
    ISNUMBER(MATCH(BP[[#This Row],[CODIGO]], _xlpm.codigos_devolucion, 0))
)</f>
        <v>0</v>
      </c>
    </row>
    <row r="560" spans="1:9" x14ac:dyDescent="0.25">
      <c r="A560" s="607">
        <v>233595</v>
      </c>
      <c r="B560" s="387" t="s">
        <v>514</v>
      </c>
      <c r="C560" s="387" t="s">
        <v>1099</v>
      </c>
      <c r="D560" s="387" t="s">
        <v>1165</v>
      </c>
      <c r="E560" s="387">
        <v>0</v>
      </c>
      <c r="F560" s="387">
        <v>632075</v>
      </c>
      <c r="G560" s="387">
        <v>27626436389.380001</v>
      </c>
      <c r="H560" s="387" t="b" cm="1">
        <f t="array" aca="1" ref="H560" ca="1">EsNegrita(BP[[#This Row],[CODIGO]])</f>
        <v>0</v>
      </c>
      <c r="I560" s="387" t="b" cm="1">
        <f t="array" ref="I560">_xlfn.LET(
    _xlpm.codigos_devolucion, _xlfn.UNIQUE(_xlfn._xlws.FILTER(BP[CODIGO], ISNUMBER(SEARCH("devoluci", BP[NOMBRE CUENTA])), {""})),
    ISNUMBER(MATCH(BP[[#This Row],[CODIGO]], _xlpm.codigos_devolucion, 0))
)</f>
        <v>0</v>
      </c>
    </row>
    <row r="561" spans="1:9" x14ac:dyDescent="0.25">
      <c r="A561" s="607">
        <v>233595</v>
      </c>
      <c r="B561" s="387" t="s">
        <v>514</v>
      </c>
      <c r="C561" s="387" t="s">
        <v>1166</v>
      </c>
      <c r="D561" s="387" t="s">
        <v>1167</v>
      </c>
      <c r="E561" s="387">
        <v>0</v>
      </c>
      <c r="F561" s="387">
        <v>8395500</v>
      </c>
      <c r="G561" s="387">
        <v>27634831889.380001</v>
      </c>
      <c r="H561" s="387" t="b" cm="1">
        <f t="array" aca="1" ref="H561" ca="1">EsNegrita(BP[[#This Row],[CODIGO]])</f>
        <v>0</v>
      </c>
      <c r="I561" s="387" t="b" cm="1">
        <f t="array" ref="I561">_xlfn.LET(
    _xlpm.codigos_devolucion, _xlfn.UNIQUE(_xlfn._xlws.FILTER(BP[CODIGO], ISNUMBER(SEARCH("devoluci", BP[NOMBRE CUENTA])), {""})),
    ISNUMBER(MATCH(BP[[#This Row],[CODIGO]], _xlpm.codigos_devolucion, 0))
)</f>
        <v>0</v>
      </c>
    </row>
    <row r="562" spans="1:9" x14ac:dyDescent="0.25">
      <c r="A562" s="607">
        <v>233595</v>
      </c>
      <c r="B562" s="387" t="s">
        <v>514</v>
      </c>
      <c r="C562" s="387" t="s">
        <v>798</v>
      </c>
      <c r="D562" s="387" t="s">
        <v>1168</v>
      </c>
      <c r="E562" s="387">
        <v>0</v>
      </c>
      <c r="F562" s="387">
        <v>376040</v>
      </c>
      <c r="G562" s="387">
        <v>27635207929.380001</v>
      </c>
      <c r="H562" s="387" t="b" cm="1">
        <f t="array" aca="1" ref="H562" ca="1">EsNegrita(BP[[#This Row],[CODIGO]])</f>
        <v>0</v>
      </c>
      <c r="I562" s="387" t="b" cm="1">
        <f t="array" ref="I562">_xlfn.LET(
    _xlpm.codigos_devolucion, _xlfn.UNIQUE(_xlfn._xlws.FILTER(BP[CODIGO], ISNUMBER(SEARCH("devoluci", BP[NOMBRE CUENTA])), {""})),
    ISNUMBER(MATCH(BP[[#This Row],[CODIGO]], _xlpm.codigos_devolucion, 0))
)</f>
        <v>0</v>
      </c>
    </row>
    <row r="563" spans="1:9" x14ac:dyDescent="0.25">
      <c r="A563" s="607">
        <v>233595</v>
      </c>
      <c r="B563" s="387" t="s">
        <v>514</v>
      </c>
      <c r="C563" s="387" t="s">
        <v>958</v>
      </c>
      <c r="D563" s="387" t="s">
        <v>1169</v>
      </c>
      <c r="E563" s="387">
        <v>0</v>
      </c>
      <c r="F563" s="387">
        <v>2702996</v>
      </c>
      <c r="G563" s="387">
        <v>27637910925.380001</v>
      </c>
      <c r="H563" s="387" t="b" cm="1">
        <f t="array" aca="1" ref="H563" ca="1">EsNegrita(BP[[#This Row],[CODIGO]])</f>
        <v>0</v>
      </c>
      <c r="I563" s="387" t="b" cm="1">
        <f t="array" ref="I563">_xlfn.LET(
    _xlpm.codigos_devolucion, _xlfn.UNIQUE(_xlfn._xlws.FILTER(BP[CODIGO], ISNUMBER(SEARCH("devoluci", BP[NOMBRE CUENTA])), {""})),
    ISNUMBER(MATCH(BP[[#This Row],[CODIGO]], _xlpm.codigos_devolucion, 0))
)</f>
        <v>0</v>
      </c>
    </row>
    <row r="564" spans="1:9" x14ac:dyDescent="0.25">
      <c r="A564" s="607">
        <v>233595</v>
      </c>
      <c r="B564" s="387" t="s">
        <v>514</v>
      </c>
      <c r="C564" s="387" t="s">
        <v>559</v>
      </c>
      <c r="D564" s="387" t="s">
        <v>783</v>
      </c>
      <c r="E564" s="387">
        <v>0</v>
      </c>
      <c r="F564" s="387">
        <v>5357138</v>
      </c>
      <c r="G564" s="387">
        <v>27643268063.380001</v>
      </c>
      <c r="H564" s="387" t="b" cm="1">
        <f t="array" aca="1" ref="H564" ca="1">EsNegrita(BP[[#This Row],[CODIGO]])</f>
        <v>0</v>
      </c>
      <c r="I564" s="387" t="b" cm="1">
        <f t="array" ref="I564">_xlfn.LET(
    _xlpm.codigos_devolucion, _xlfn.UNIQUE(_xlfn._xlws.FILTER(BP[CODIGO], ISNUMBER(SEARCH("devoluci", BP[NOMBRE CUENTA])), {""})),
    ISNUMBER(MATCH(BP[[#This Row],[CODIGO]], _xlpm.codigos_devolucion, 0))
)</f>
        <v>0</v>
      </c>
    </row>
    <row r="565" spans="1:9" x14ac:dyDescent="0.25">
      <c r="A565" s="607">
        <v>233595</v>
      </c>
      <c r="B565" s="387" t="s">
        <v>514</v>
      </c>
      <c r="C565" s="387" t="s">
        <v>559</v>
      </c>
      <c r="D565" s="387" t="s">
        <v>784</v>
      </c>
      <c r="E565" s="387">
        <v>0</v>
      </c>
      <c r="F565" s="387">
        <v>2003214</v>
      </c>
      <c r="G565" s="387">
        <v>27645271277.380001</v>
      </c>
      <c r="H565" s="387" t="b" cm="1">
        <f t="array" aca="1" ref="H565" ca="1">EsNegrita(BP[[#This Row],[CODIGO]])</f>
        <v>0</v>
      </c>
      <c r="I565" s="387" t="b" cm="1">
        <f t="array" ref="I565">_xlfn.LET(
    _xlpm.codigos_devolucion, _xlfn.UNIQUE(_xlfn._xlws.FILTER(BP[CODIGO], ISNUMBER(SEARCH("devoluci", BP[NOMBRE CUENTA])), {""})),
    ISNUMBER(MATCH(BP[[#This Row],[CODIGO]], _xlpm.codigos_devolucion, 0))
)</f>
        <v>0</v>
      </c>
    </row>
    <row r="566" spans="1:9" x14ac:dyDescent="0.25">
      <c r="A566" s="607">
        <v>233595</v>
      </c>
      <c r="B566" s="387" t="s">
        <v>514</v>
      </c>
      <c r="C566" s="387" t="s">
        <v>843</v>
      </c>
      <c r="D566" s="387" t="s">
        <v>844</v>
      </c>
      <c r="E566" s="387">
        <v>0</v>
      </c>
      <c r="F566" s="387">
        <v>681779</v>
      </c>
      <c r="G566" s="387">
        <v>27645953056.380001</v>
      </c>
      <c r="H566" s="387" t="b" cm="1">
        <f t="array" aca="1" ref="H566" ca="1">EsNegrita(BP[[#This Row],[CODIGO]])</f>
        <v>0</v>
      </c>
      <c r="I566" s="387" t="b" cm="1">
        <f t="array" ref="I566">_xlfn.LET(
    _xlpm.codigos_devolucion, _xlfn.UNIQUE(_xlfn._xlws.FILTER(BP[CODIGO], ISNUMBER(SEARCH("devoluci", BP[NOMBRE CUENTA])), {""})),
    ISNUMBER(MATCH(BP[[#This Row],[CODIGO]], _xlpm.codigos_devolucion, 0))
)</f>
        <v>0</v>
      </c>
    </row>
    <row r="567" spans="1:9" x14ac:dyDescent="0.25">
      <c r="A567" s="607">
        <v>233595</v>
      </c>
      <c r="B567" s="387" t="s">
        <v>514</v>
      </c>
      <c r="C567" s="387" t="s">
        <v>774</v>
      </c>
      <c r="D567" s="387" t="s">
        <v>775</v>
      </c>
      <c r="E567" s="387">
        <v>0</v>
      </c>
      <c r="F567" s="387">
        <v>314000</v>
      </c>
      <c r="G567" s="387">
        <v>27646267056.380001</v>
      </c>
      <c r="H567" s="387" t="b" cm="1">
        <f t="array" aca="1" ref="H567" ca="1">EsNegrita(BP[[#This Row],[CODIGO]])</f>
        <v>0</v>
      </c>
      <c r="I567" s="387" t="b" cm="1">
        <f t="array" ref="I567">_xlfn.LET(
    _xlpm.codigos_devolucion, _xlfn.UNIQUE(_xlfn._xlws.FILTER(BP[CODIGO], ISNUMBER(SEARCH("devoluci", BP[NOMBRE CUENTA])), {""})),
    ISNUMBER(MATCH(BP[[#This Row],[CODIGO]], _xlpm.codigos_devolucion, 0))
)</f>
        <v>0</v>
      </c>
    </row>
    <row r="568" spans="1:9" x14ac:dyDescent="0.25">
      <c r="A568" s="607">
        <v>233595</v>
      </c>
      <c r="B568" s="387" t="s">
        <v>514</v>
      </c>
      <c r="C568" s="387" t="s">
        <v>963</v>
      </c>
      <c r="D568" s="387" t="s">
        <v>1170</v>
      </c>
      <c r="E568" s="387">
        <v>0</v>
      </c>
      <c r="F568" s="387">
        <v>550000</v>
      </c>
      <c r="G568" s="387">
        <v>27646817056.380001</v>
      </c>
      <c r="H568" s="387" t="b" cm="1">
        <f t="array" aca="1" ref="H568" ca="1">EsNegrita(BP[[#This Row],[CODIGO]])</f>
        <v>0</v>
      </c>
      <c r="I568" s="387" t="b" cm="1">
        <f t="array" ref="I568">_xlfn.LET(
    _xlpm.codigos_devolucion, _xlfn.UNIQUE(_xlfn._xlws.FILTER(BP[CODIGO], ISNUMBER(SEARCH("devoluci", BP[NOMBRE CUENTA])), {""})),
    ISNUMBER(MATCH(BP[[#This Row],[CODIGO]], _xlpm.codigos_devolucion, 0))
)</f>
        <v>0</v>
      </c>
    </row>
    <row r="569" spans="1:9" x14ac:dyDescent="0.25">
      <c r="A569" s="607">
        <v>233595</v>
      </c>
      <c r="B569" s="387" t="s">
        <v>514</v>
      </c>
      <c r="C569" s="387" t="s">
        <v>798</v>
      </c>
      <c r="D569" s="387" t="s">
        <v>1171</v>
      </c>
      <c r="E569" s="387">
        <v>0</v>
      </c>
      <c r="F569" s="387">
        <v>72000</v>
      </c>
      <c r="G569" s="387">
        <v>27646889056.380001</v>
      </c>
      <c r="H569" s="387" t="b" cm="1">
        <f t="array" aca="1" ref="H569" ca="1">EsNegrita(BP[[#This Row],[CODIGO]])</f>
        <v>0</v>
      </c>
      <c r="I569" s="387" t="b" cm="1">
        <f t="array" ref="I569">_xlfn.LET(
    _xlpm.codigos_devolucion, _xlfn.UNIQUE(_xlfn._xlws.FILTER(BP[CODIGO], ISNUMBER(SEARCH("devoluci", BP[NOMBRE CUENTA])), {""})),
    ISNUMBER(MATCH(BP[[#This Row],[CODIGO]], _xlpm.codigos_devolucion, 0))
)</f>
        <v>0</v>
      </c>
    </row>
    <row r="570" spans="1:9" x14ac:dyDescent="0.25">
      <c r="A570" s="607">
        <v>233595</v>
      </c>
      <c r="B570" s="387" t="s">
        <v>514</v>
      </c>
      <c r="C570" s="387" t="s">
        <v>798</v>
      </c>
      <c r="D570" s="387" t="s">
        <v>1172</v>
      </c>
      <c r="E570" s="387">
        <v>0</v>
      </c>
      <c r="F570" s="387">
        <v>233240</v>
      </c>
      <c r="G570" s="387">
        <v>27647122296.380001</v>
      </c>
      <c r="H570" s="387" t="b" cm="1">
        <f t="array" aca="1" ref="H570" ca="1">EsNegrita(BP[[#This Row],[CODIGO]])</f>
        <v>0</v>
      </c>
      <c r="I570" s="387" t="b" cm="1">
        <f t="array" ref="I570">_xlfn.LET(
    _xlpm.codigos_devolucion, _xlfn.UNIQUE(_xlfn._xlws.FILTER(BP[CODIGO], ISNUMBER(SEARCH("devoluci", BP[NOMBRE CUENTA])), {""})),
    ISNUMBER(MATCH(BP[[#This Row],[CODIGO]], _xlpm.codigos_devolucion, 0))
)</f>
        <v>0</v>
      </c>
    </row>
    <row r="571" spans="1:9" x14ac:dyDescent="0.25">
      <c r="A571" s="607">
        <v>233595</v>
      </c>
      <c r="B571" s="387" t="s">
        <v>514</v>
      </c>
      <c r="C571" s="387" t="s">
        <v>736</v>
      </c>
      <c r="D571" s="387" t="s">
        <v>776</v>
      </c>
      <c r="E571" s="387">
        <v>0</v>
      </c>
      <c r="F571" s="387">
        <v>995800</v>
      </c>
      <c r="G571" s="387">
        <v>27648118096.380001</v>
      </c>
      <c r="H571" s="387" t="b" cm="1">
        <f t="array" aca="1" ref="H571" ca="1">EsNegrita(BP[[#This Row],[CODIGO]])</f>
        <v>0</v>
      </c>
      <c r="I571" s="387" t="b" cm="1">
        <f t="array" ref="I571">_xlfn.LET(
    _xlpm.codigos_devolucion, _xlfn.UNIQUE(_xlfn._xlws.FILTER(BP[CODIGO], ISNUMBER(SEARCH("devoluci", BP[NOMBRE CUENTA])), {""})),
    ISNUMBER(MATCH(BP[[#This Row],[CODIGO]], _xlpm.codigos_devolucion, 0))
)</f>
        <v>0</v>
      </c>
    </row>
    <row r="572" spans="1:9" x14ac:dyDescent="0.25">
      <c r="A572" s="607">
        <v>233595</v>
      </c>
      <c r="B572" s="387" t="s">
        <v>514</v>
      </c>
      <c r="C572" s="387" t="s">
        <v>843</v>
      </c>
      <c r="D572" s="387" t="s">
        <v>845</v>
      </c>
      <c r="E572" s="387">
        <v>0</v>
      </c>
      <c r="F572" s="387">
        <v>332343</v>
      </c>
      <c r="G572" s="387">
        <v>27648450439.380001</v>
      </c>
      <c r="H572" s="387" t="b" cm="1">
        <f t="array" aca="1" ref="H572" ca="1">EsNegrita(BP[[#This Row],[CODIGO]])</f>
        <v>0</v>
      </c>
      <c r="I572" s="387" t="b" cm="1">
        <f t="array" ref="I572">_xlfn.LET(
    _xlpm.codigos_devolucion, _xlfn.UNIQUE(_xlfn._xlws.FILTER(BP[CODIGO], ISNUMBER(SEARCH("devoluci", BP[NOMBRE CUENTA])), {""})),
    ISNUMBER(MATCH(BP[[#This Row],[CODIGO]], _xlpm.codigos_devolucion, 0))
)</f>
        <v>0</v>
      </c>
    </row>
    <row r="573" spans="1:9" x14ac:dyDescent="0.25">
      <c r="A573" s="607">
        <v>233595</v>
      </c>
      <c r="B573" s="387" t="s">
        <v>514</v>
      </c>
      <c r="C573" s="387" t="s">
        <v>843</v>
      </c>
      <c r="D573" s="387" t="s">
        <v>846</v>
      </c>
      <c r="E573" s="387">
        <v>0</v>
      </c>
      <c r="F573" s="387">
        <v>332343</v>
      </c>
      <c r="G573" s="387">
        <v>27648782782.380001</v>
      </c>
      <c r="H573" s="387" t="b" cm="1">
        <f t="array" aca="1" ref="H573" ca="1">EsNegrita(BP[[#This Row],[CODIGO]])</f>
        <v>0</v>
      </c>
      <c r="I573" s="387" t="b" cm="1">
        <f t="array" ref="I573">_xlfn.LET(
    _xlpm.codigos_devolucion, _xlfn.UNIQUE(_xlfn._xlws.FILTER(BP[CODIGO], ISNUMBER(SEARCH("devoluci", BP[NOMBRE CUENTA])), {""})),
    ISNUMBER(MATCH(BP[[#This Row],[CODIGO]], _xlpm.codigos_devolucion, 0))
)</f>
        <v>0</v>
      </c>
    </row>
    <row r="574" spans="1:9" x14ac:dyDescent="0.25">
      <c r="A574" s="607">
        <v>233595</v>
      </c>
      <c r="B574" s="387" t="s">
        <v>514</v>
      </c>
      <c r="C574" s="387" t="s">
        <v>963</v>
      </c>
      <c r="D574" s="387" t="s">
        <v>1173</v>
      </c>
      <c r="E574" s="387">
        <v>0</v>
      </c>
      <c r="F574" s="387">
        <v>379620</v>
      </c>
      <c r="G574" s="387">
        <v>27649162402.380001</v>
      </c>
      <c r="H574" s="387" t="b" cm="1">
        <f t="array" aca="1" ref="H574" ca="1">EsNegrita(BP[[#This Row],[CODIGO]])</f>
        <v>0</v>
      </c>
      <c r="I574" s="387" t="b" cm="1">
        <f t="array" ref="I574">_xlfn.LET(
    _xlpm.codigos_devolucion, _xlfn.UNIQUE(_xlfn._xlws.FILTER(BP[CODIGO], ISNUMBER(SEARCH("devoluci", BP[NOMBRE CUENTA])), {""})),
    ISNUMBER(MATCH(BP[[#This Row],[CODIGO]], _xlpm.codigos_devolucion, 0))
)</f>
        <v>0</v>
      </c>
    </row>
    <row r="575" spans="1:9" x14ac:dyDescent="0.25">
      <c r="A575" s="607">
        <v>233595</v>
      </c>
      <c r="B575" s="387" t="s">
        <v>514</v>
      </c>
      <c r="C575" s="387" t="s">
        <v>963</v>
      </c>
      <c r="D575" s="387" t="s">
        <v>1173</v>
      </c>
      <c r="E575" s="387">
        <v>0</v>
      </c>
      <c r="F575" s="387">
        <v>350000</v>
      </c>
      <c r="G575" s="387">
        <v>27649512402.380001</v>
      </c>
      <c r="H575" s="387" t="b" cm="1">
        <f t="array" aca="1" ref="H575" ca="1">EsNegrita(BP[[#This Row],[CODIGO]])</f>
        <v>0</v>
      </c>
      <c r="I575" s="387" t="b" cm="1">
        <f t="array" ref="I575">_xlfn.LET(
    _xlpm.codigos_devolucion, _xlfn.UNIQUE(_xlfn._xlws.FILTER(BP[CODIGO], ISNUMBER(SEARCH("devoluci", BP[NOMBRE CUENTA])), {""})),
    ISNUMBER(MATCH(BP[[#This Row],[CODIGO]], _xlpm.codigos_devolucion, 0))
)</f>
        <v>0</v>
      </c>
    </row>
    <row r="576" spans="1:9" x14ac:dyDescent="0.25">
      <c r="A576" s="607">
        <v>233595</v>
      </c>
      <c r="B576" s="387" t="s">
        <v>514</v>
      </c>
      <c r="C576" s="387" t="s">
        <v>963</v>
      </c>
      <c r="D576" s="387" t="s">
        <v>1174</v>
      </c>
      <c r="E576" s="387">
        <v>0</v>
      </c>
      <c r="F576" s="387">
        <v>600000</v>
      </c>
      <c r="G576" s="387">
        <v>27650112402.380001</v>
      </c>
      <c r="H576" s="387" t="b" cm="1">
        <f t="array" aca="1" ref="H576" ca="1">EsNegrita(BP[[#This Row],[CODIGO]])</f>
        <v>0</v>
      </c>
      <c r="I576" s="387" t="b" cm="1">
        <f t="array" ref="I576">_xlfn.LET(
    _xlpm.codigos_devolucion, _xlfn.UNIQUE(_xlfn._xlws.FILTER(BP[CODIGO], ISNUMBER(SEARCH("devoluci", BP[NOMBRE CUENTA])), {""})),
    ISNUMBER(MATCH(BP[[#This Row],[CODIGO]], _xlpm.codigos_devolucion, 0))
)</f>
        <v>0</v>
      </c>
    </row>
    <row r="577" spans="1:9" x14ac:dyDescent="0.25">
      <c r="A577" s="607">
        <v>233595</v>
      </c>
      <c r="B577" s="387" t="s">
        <v>514</v>
      </c>
      <c r="C577" s="387" t="s">
        <v>1016</v>
      </c>
      <c r="D577" s="387" t="s">
        <v>1175</v>
      </c>
      <c r="E577" s="387">
        <v>0</v>
      </c>
      <c r="F577" s="387">
        <v>939811</v>
      </c>
      <c r="G577" s="387">
        <v>27651052213.380001</v>
      </c>
      <c r="H577" s="387" t="b" cm="1">
        <f t="array" aca="1" ref="H577" ca="1">EsNegrita(BP[[#This Row],[CODIGO]])</f>
        <v>0</v>
      </c>
      <c r="I577" s="387" t="b" cm="1">
        <f t="array" ref="I577">_xlfn.LET(
    _xlpm.codigos_devolucion, _xlfn.UNIQUE(_xlfn._xlws.FILTER(BP[CODIGO], ISNUMBER(SEARCH("devoluci", BP[NOMBRE CUENTA])), {""})),
    ISNUMBER(MATCH(BP[[#This Row],[CODIGO]], _xlpm.codigos_devolucion, 0))
)</f>
        <v>0</v>
      </c>
    </row>
    <row r="578" spans="1:9" x14ac:dyDescent="0.25">
      <c r="A578" s="607">
        <v>233595</v>
      </c>
      <c r="B578" s="387" t="s">
        <v>514</v>
      </c>
      <c r="C578" s="387" t="s">
        <v>1047</v>
      </c>
      <c r="D578" s="387" t="s">
        <v>1176</v>
      </c>
      <c r="E578" s="387">
        <v>0</v>
      </c>
      <c r="F578" s="387">
        <v>110000</v>
      </c>
      <c r="G578" s="387">
        <v>27651162213.380001</v>
      </c>
      <c r="H578" s="387" t="b" cm="1">
        <f t="array" aca="1" ref="H578" ca="1">EsNegrita(BP[[#This Row],[CODIGO]])</f>
        <v>0</v>
      </c>
      <c r="I578" s="387" t="b" cm="1">
        <f t="array" ref="I578">_xlfn.LET(
    _xlpm.codigos_devolucion, _xlfn.UNIQUE(_xlfn._xlws.FILTER(BP[CODIGO], ISNUMBER(SEARCH("devoluci", BP[NOMBRE CUENTA])), {""})),
    ISNUMBER(MATCH(BP[[#This Row],[CODIGO]], _xlpm.codigos_devolucion, 0))
)</f>
        <v>0</v>
      </c>
    </row>
    <row r="579" spans="1:9" x14ac:dyDescent="0.25">
      <c r="A579" s="607">
        <v>233595</v>
      </c>
      <c r="B579" s="387" t="s">
        <v>514</v>
      </c>
      <c r="C579" s="387" t="s">
        <v>1036</v>
      </c>
      <c r="D579" s="387" t="s">
        <v>1177</v>
      </c>
      <c r="E579" s="387">
        <v>0</v>
      </c>
      <c r="F579" s="387">
        <v>247500</v>
      </c>
      <c r="G579" s="387">
        <v>27651409713.380001</v>
      </c>
      <c r="H579" s="387" t="b" cm="1">
        <f t="array" aca="1" ref="H579" ca="1">EsNegrita(BP[[#This Row],[CODIGO]])</f>
        <v>0</v>
      </c>
      <c r="I579" s="387" t="b" cm="1">
        <f t="array" ref="I579">_xlfn.LET(
    _xlpm.codigos_devolucion, _xlfn.UNIQUE(_xlfn._xlws.FILTER(BP[CODIGO], ISNUMBER(SEARCH("devoluci", BP[NOMBRE CUENTA])), {""})),
    ISNUMBER(MATCH(BP[[#This Row],[CODIGO]], _xlpm.codigos_devolucion, 0))
)</f>
        <v>0</v>
      </c>
    </row>
    <row r="580" spans="1:9" x14ac:dyDescent="0.25">
      <c r="A580" s="607">
        <v>233595</v>
      </c>
      <c r="B580" s="387" t="s">
        <v>514</v>
      </c>
      <c r="C580" s="387" t="s">
        <v>887</v>
      </c>
      <c r="D580" s="387" t="s">
        <v>1178</v>
      </c>
      <c r="E580" s="387">
        <v>0</v>
      </c>
      <c r="F580" s="387">
        <v>316800</v>
      </c>
      <c r="G580" s="387">
        <v>27651726513.380001</v>
      </c>
      <c r="H580" s="387" t="b" cm="1">
        <f t="array" aca="1" ref="H580" ca="1">EsNegrita(BP[[#This Row],[CODIGO]])</f>
        <v>0</v>
      </c>
      <c r="I580" s="387" t="b" cm="1">
        <f t="array" ref="I580">_xlfn.LET(
    _xlpm.codigos_devolucion, _xlfn.UNIQUE(_xlfn._xlws.FILTER(BP[CODIGO], ISNUMBER(SEARCH("devoluci", BP[NOMBRE CUENTA])), {""})),
    ISNUMBER(MATCH(BP[[#This Row],[CODIGO]], _xlpm.codigos_devolucion, 0))
)</f>
        <v>0</v>
      </c>
    </row>
    <row r="581" spans="1:9" x14ac:dyDescent="0.25">
      <c r="A581" s="607">
        <v>233595</v>
      </c>
      <c r="B581" s="387" t="s">
        <v>514</v>
      </c>
      <c r="C581" s="387" t="s">
        <v>563</v>
      </c>
      <c r="D581" s="387" t="s">
        <v>1179</v>
      </c>
      <c r="E581" s="387">
        <v>0</v>
      </c>
      <c r="F581" s="387">
        <v>18000</v>
      </c>
      <c r="G581" s="387">
        <v>27651744513.380001</v>
      </c>
      <c r="H581" s="387" t="b" cm="1">
        <f t="array" aca="1" ref="H581" ca="1">EsNegrita(BP[[#This Row],[CODIGO]])</f>
        <v>0</v>
      </c>
      <c r="I581" s="387" t="b" cm="1">
        <f t="array" ref="I581">_xlfn.LET(
    _xlpm.codigos_devolucion, _xlfn.UNIQUE(_xlfn._xlws.FILTER(BP[CODIGO], ISNUMBER(SEARCH("devoluci", BP[NOMBRE CUENTA])), {""})),
    ISNUMBER(MATCH(BP[[#This Row],[CODIGO]], _xlpm.codigos_devolucion, 0))
)</f>
        <v>0</v>
      </c>
    </row>
    <row r="582" spans="1:9" x14ac:dyDescent="0.25">
      <c r="A582" s="607">
        <v>233595</v>
      </c>
      <c r="B582" s="387" t="s">
        <v>514</v>
      </c>
      <c r="C582" s="387" t="s">
        <v>996</v>
      </c>
      <c r="D582" s="387" t="s">
        <v>1180</v>
      </c>
      <c r="E582" s="387">
        <v>0</v>
      </c>
      <c r="F582" s="387">
        <v>374500</v>
      </c>
      <c r="G582" s="387">
        <v>27652119013.380001</v>
      </c>
      <c r="H582" s="387" t="b" cm="1">
        <f t="array" aca="1" ref="H582" ca="1">EsNegrita(BP[[#This Row],[CODIGO]])</f>
        <v>0</v>
      </c>
      <c r="I582" s="387" t="b" cm="1">
        <f t="array" ref="I582">_xlfn.LET(
    _xlpm.codigos_devolucion, _xlfn.UNIQUE(_xlfn._xlws.FILTER(BP[CODIGO], ISNUMBER(SEARCH("devoluci", BP[NOMBRE CUENTA])), {""})),
    ISNUMBER(MATCH(BP[[#This Row],[CODIGO]], _xlpm.codigos_devolucion, 0))
)</f>
        <v>0</v>
      </c>
    </row>
    <row r="583" spans="1:9" x14ac:dyDescent="0.25">
      <c r="A583" s="607">
        <v>233595</v>
      </c>
      <c r="B583" s="387" t="s">
        <v>514</v>
      </c>
      <c r="C583" s="387" t="s">
        <v>996</v>
      </c>
      <c r="D583" s="387" t="s">
        <v>1180</v>
      </c>
      <c r="E583" s="387">
        <v>0</v>
      </c>
      <c r="F583" s="387">
        <v>106893</v>
      </c>
      <c r="G583" s="387">
        <v>27652225906.380001</v>
      </c>
      <c r="H583" s="387" t="b" cm="1">
        <f t="array" aca="1" ref="H583" ca="1">EsNegrita(BP[[#This Row],[CODIGO]])</f>
        <v>0</v>
      </c>
      <c r="I583" s="387" t="b" cm="1">
        <f t="array" ref="I583">_xlfn.LET(
    _xlpm.codigos_devolucion, _xlfn.UNIQUE(_xlfn._xlws.FILTER(BP[CODIGO], ISNUMBER(SEARCH("devoluci", BP[NOMBRE CUENTA])), {""})),
    ISNUMBER(MATCH(BP[[#This Row],[CODIGO]], _xlpm.codigos_devolucion, 0))
)</f>
        <v>0</v>
      </c>
    </row>
    <row r="584" spans="1:9" x14ac:dyDescent="0.25">
      <c r="A584" s="607">
        <v>233595</v>
      </c>
      <c r="B584" s="387" t="s">
        <v>514</v>
      </c>
      <c r="C584" s="387" t="s">
        <v>996</v>
      </c>
      <c r="D584" s="387" t="s">
        <v>1181</v>
      </c>
      <c r="E584" s="387">
        <v>0</v>
      </c>
      <c r="F584" s="387">
        <v>441500</v>
      </c>
      <c r="G584" s="387">
        <v>27652667406.380001</v>
      </c>
      <c r="H584" s="387" t="b" cm="1">
        <f t="array" aca="1" ref="H584" ca="1">EsNegrita(BP[[#This Row],[CODIGO]])</f>
        <v>0</v>
      </c>
      <c r="I584" s="387" t="b" cm="1">
        <f t="array" ref="I584">_xlfn.LET(
    _xlpm.codigos_devolucion, _xlfn.UNIQUE(_xlfn._xlws.FILTER(BP[CODIGO], ISNUMBER(SEARCH("devoluci", BP[NOMBRE CUENTA])), {""})),
    ISNUMBER(MATCH(BP[[#This Row],[CODIGO]], _xlpm.codigos_devolucion, 0))
)</f>
        <v>0</v>
      </c>
    </row>
    <row r="585" spans="1:9" x14ac:dyDescent="0.25">
      <c r="A585" s="607">
        <v>233595</v>
      </c>
      <c r="B585" s="387" t="s">
        <v>514</v>
      </c>
      <c r="C585" s="387" t="s">
        <v>1016</v>
      </c>
      <c r="D585" s="387" t="s">
        <v>1182</v>
      </c>
      <c r="E585" s="387">
        <v>0</v>
      </c>
      <c r="F585" s="387">
        <v>776339</v>
      </c>
      <c r="G585" s="387">
        <v>27653443745.380001</v>
      </c>
      <c r="H585" s="387" t="b" cm="1">
        <f t="array" aca="1" ref="H585" ca="1">EsNegrita(BP[[#This Row],[CODIGO]])</f>
        <v>0</v>
      </c>
      <c r="I585" s="387" t="b" cm="1">
        <f t="array" ref="I585">_xlfn.LET(
    _xlpm.codigos_devolucion, _xlfn.UNIQUE(_xlfn._xlws.FILTER(BP[CODIGO], ISNUMBER(SEARCH("devoluci", BP[NOMBRE CUENTA])), {""})),
    ISNUMBER(MATCH(BP[[#This Row],[CODIGO]], _xlpm.codigos_devolucion, 0))
)</f>
        <v>0</v>
      </c>
    </row>
    <row r="586" spans="1:9" x14ac:dyDescent="0.25">
      <c r="A586" s="607">
        <v>233595</v>
      </c>
      <c r="B586" s="387" t="s">
        <v>514</v>
      </c>
      <c r="C586" s="387" t="s">
        <v>996</v>
      </c>
      <c r="D586" s="387" t="s">
        <v>1183</v>
      </c>
      <c r="E586" s="387">
        <v>0</v>
      </c>
      <c r="F586" s="387">
        <v>486500</v>
      </c>
      <c r="G586" s="387">
        <v>27653930245.380001</v>
      </c>
      <c r="H586" s="387" t="b" cm="1">
        <f t="array" aca="1" ref="H586" ca="1">EsNegrita(BP[[#This Row],[CODIGO]])</f>
        <v>0</v>
      </c>
      <c r="I586" s="387" t="b" cm="1">
        <f t="array" ref="I586">_xlfn.LET(
    _xlpm.codigos_devolucion, _xlfn.UNIQUE(_xlfn._xlws.FILTER(BP[CODIGO], ISNUMBER(SEARCH("devoluci", BP[NOMBRE CUENTA])), {""})),
    ISNUMBER(MATCH(BP[[#This Row],[CODIGO]], _xlpm.codigos_devolucion, 0))
)</f>
        <v>0</v>
      </c>
    </row>
    <row r="587" spans="1:9" x14ac:dyDescent="0.25">
      <c r="A587" s="607">
        <v>233595</v>
      </c>
      <c r="B587" s="387" t="s">
        <v>514</v>
      </c>
      <c r="C587" s="387" t="s">
        <v>1016</v>
      </c>
      <c r="D587" s="387" t="s">
        <v>1184</v>
      </c>
      <c r="E587" s="387">
        <v>0</v>
      </c>
      <c r="F587" s="387">
        <v>226800</v>
      </c>
      <c r="G587" s="387">
        <v>27654157045.380001</v>
      </c>
      <c r="H587" s="387" t="b" cm="1">
        <f t="array" aca="1" ref="H587" ca="1">EsNegrita(BP[[#This Row],[CODIGO]])</f>
        <v>0</v>
      </c>
      <c r="I587" s="387" t="b" cm="1">
        <f t="array" ref="I587">_xlfn.LET(
    _xlpm.codigos_devolucion, _xlfn.UNIQUE(_xlfn._xlws.FILTER(BP[CODIGO], ISNUMBER(SEARCH("devoluci", BP[NOMBRE CUENTA])), {""})),
    ISNUMBER(MATCH(BP[[#This Row],[CODIGO]], _xlpm.codigos_devolucion, 0))
)</f>
        <v>0</v>
      </c>
    </row>
    <row r="588" spans="1:9" x14ac:dyDescent="0.25">
      <c r="A588" s="607">
        <v>233595</v>
      </c>
      <c r="B588" s="387" t="s">
        <v>514</v>
      </c>
      <c r="C588" s="387" t="s">
        <v>849</v>
      </c>
      <c r="D588" s="387" t="s">
        <v>850</v>
      </c>
      <c r="E588" s="387">
        <v>0</v>
      </c>
      <c r="F588" s="387">
        <v>59937</v>
      </c>
      <c r="G588" s="387">
        <v>27654216982.380001</v>
      </c>
      <c r="H588" s="387" t="b" cm="1">
        <f t="array" aca="1" ref="H588" ca="1">EsNegrita(BP[[#This Row],[CODIGO]])</f>
        <v>0</v>
      </c>
      <c r="I588" s="387" t="b" cm="1">
        <f t="array" ref="I588">_xlfn.LET(
    _xlpm.codigos_devolucion, _xlfn.UNIQUE(_xlfn._xlws.FILTER(BP[CODIGO], ISNUMBER(SEARCH("devoluci", BP[NOMBRE CUENTA])), {""})),
    ISNUMBER(MATCH(BP[[#This Row],[CODIGO]], _xlpm.codigos_devolucion, 0))
)</f>
        <v>0</v>
      </c>
    </row>
    <row r="589" spans="1:9" x14ac:dyDescent="0.25">
      <c r="A589" s="607">
        <v>233595</v>
      </c>
      <c r="B589" s="387" t="s">
        <v>514</v>
      </c>
      <c r="C589" s="387" t="s">
        <v>996</v>
      </c>
      <c r="D589" s="387" t="s">
        <v>1185</v>
      </c>
      <c r="E589" s="387">
        <v>0</v>
      </c>
      <c r="F589" s="387">
        <v>451500</v>
      </c>
      <c r="G589" s="387">
        <v>27654668482.380001</v>
      </c>
      <c r="H589" s="387" t="b" cm="1">
        <f t="array" aca="1" ref="H589" ca="1">EsNegrita(BP[[#This Row],[CODIGO]])</f>
        <v>0</v>
      </c>
      <c r="I589" s="387" t="b" cm="1">
        <f t="array" ref="I589">_xlfn.LET(
    _xlpm.codigos_devolucion, _xlfn.UNIQUE(_xlfn._xlws.FILTER(BP[CODIGO], ISNUMBER(SEARCH("devoluci", BP[NOMBRE CUENTA])), {""})),
    ISNUMBER(MATCH(BP[[#This Row],[CODIGO]], _xlpm.codigos_devolucion, 0))
)</f>
        <v>0</v>
      </c>
    </row>
    <row r="590" spans="1:9" x14ac:dyDescent="0.25">
      <c r="A590" s="607">
        <v>233595</v>
      </c>
      <c r="B590" s="387" t="s">
        <v>514</v>
      </c>
      <c r="C590" s="387" t="s">
        <v>821</v>
      </c>
      <c r="D590" s="387" t="s">
        <v>1186</v>
      </c>
      <c r="E590" s="387">
        <v>0</v>
      </c>
      <c r="F590" s="387">
        <v>80000</v>
      </c>
      <c r="G590" s="387">
        <v>27654748482.380001</v>
      </c>
      <c r="H590" s="387" t="b" cm="1">
        <f t="array" aca="1" ref="H590" ca="1">EsNegrita(BP[[#This Row],[CODIGO]])</f>
        <v>0</v>
      </c>
      <c r="I590" s="387" t="b" cm="1">
        <f t="array" ref="I590">_xlfn.LET(
    _xlpm.codigos_devolucion, _xlfn.UNIQUE(_xlfn._xlws.FILTER(BP[CODIGO], ISNUMBER(SEARCH("devoluci", BP[NOMBRE CUENTA])), {""})),
    ISNUMBER(MATCH(BP[[#This Row],[CODIGO]], _xlpm.codigos_devolucion, 0))
)</f>
        <v>0</v>
      </c>
    </row>
    <row r="591" spans="1:9" x14ac:dyDescent="0.25">
      <c r="A591" s="607">
        <v>233595</v>
      </c>
      <c r="B591" s="387" t="s">
        <v>514</v>
      </c>
      <c r="C591" s="387" t="s">
        <v>1187</v>
      </c>
      <c r="D591" s="387" t="s">
        <v>1188</v>
      </c>
      <c r="E591" s="387">
        <v>0</v>
      </c>
      <c r="F591" s="387">
        <v>39999</v>
      </c>
      <c r="G591" s="387">
        <v>27654788481.380001</v>
      </c>
      <c r="H591" s="387" t="b" cm="1">
        <f t="array" aca="1" ref="H591" ca="1">EsNegrita(BP[[#This Row],[CODIGO]])</f>
        <v>0</v>
      </c>
      <c r="I591" s="387" t="b" cm="1">
        <f t="array" ref="I591">_xlfn.LET(
    _xlpm.codigos_devolucion, _xlfn.UNIQUE(_xlfn._xlws.FILTER(BP[CODIGO], ISNUMBER(SEARCH("devoluci", BP[NOMBRE CUENTA])), {""})),
    ISNUMBER(MATCH(BP[[#This Row],[CODIGO]], _xlpm.codigos_devolucion, 0))
)</f>
        <v>0</v>
      </c>
    </row>
    <row r="592" spans="1:9" x14ac:dyDescent="0.25">
      <c r="A592" s="607">
        <v>233595</v>
      </c>
      <c r="B592" s="387" t="s">
        <v>514</v>
      </c>
      <c r="C592" s="387" t="s">
        <v>909</v>
      </c>
      <c r="D592" s="387" t="s">
        <v>1189</v>
      </c>
      <c r="E592" s="387">
        <v>0</v>
      </c>
      <c r="F592" s="387">
        <v>372000</v>
      </c>
      <c r="G592" s="387">
        <v>27655160481.380001</v>
      </c>
      <c r="H592" s="387" t="b" cm="1">
        <f t="array" aca="1" ref="H592" ca="1">EsNegrita(BP[[#This Row],[CODIGO]])</f>
        <v>0</v>
      </c>
      <c r="I592" s="387" t="b" cm="1">
        <f t="array" ref="I592">_xlfn.LET(
    _xlpm.codigos_devolucion, _xlfn.UNIQUE(_xlfn._xlws.FILTER(BP[CODIGO], ISNUMBER(SEARCH("devoluci", BP[NOMBRE CUENTA])), {""})),
    ISNUMBER(MATCH(BP[[#This Row],[CODIGO]], _xlpm.codigos_devolucion, 0))
)</f>
        <v>0</v>
      </c>
    </row>
    <row r="593" spans="1:9" x14ac:dyDescent="0.25">
      <c r="A593" s="607">
        <v>233595</v>
      </c>
      <c r="B593" s="387" t="s">
        <v>514</v>
      </c>
      <c r="C593" s="387" t="s">
        <v>992</v>
      </c>
      <c r="D593" s="387" t="s">
        <v>1190</v>
      </c>
      <c r="E593" s="387">
        <v>0</v>
      </c>
      <c r="F593" s="387">
        <v>6850</v>
      </c>
      <c r="G593" s="387">
        <v>27655167331.380001</v>
      </c>
      <c r="H593" s="387" t="b" cm="1">
        <f t="array" aca="1" ref="H593" ca="1">EsNegrita(BP[[#This Row],[CODIGO]])</f>
        <v>0</v>
      </c>
      <c r="I593" s="387" t="b" cm="1">
        <f t="array" ref="I593">_xlfn.LET(
    _xlpm.codigos_devolucion, _xlfn.UNIQUE(_xlfn._xlws.FILTER(BP[CODIGO], ISNUMBER(SEARCH("devoluci", BP[NOMBRE CUENTA])), {""})),
    ISNUMBER(MATCH(BP[[#This Row],[CODIGO]], _xlpm.codigos_devolucion, 0))
)</f>
        <v>0</v>
      </c>
    </row>
    <row r="594" spans="1:9" x14ac:dyDescent="0.25">
      <c r="A594" s="607">
        <v>233595</v>
      </c>
      <c r="B594" s="387" t="s">
        <v>514</v>
      </c>
      <c r="C594" s="387" t="s">
        <v>984</v>
      </c>
      <c r="D594" s="387" t="s">
        <v>1191</v>
      </c>
      <c r="E594" s="387">
        <v>0</v>
      </c>
      <c r="F594" s="387">
        <v>851723</v>
      </c>
      <c r="G594" s="387">
        <v>27656019054.380001</v>
      </c>
      <c r="H594" s="387" t="b" cm="1">
        <f t="array" aca="1" ref="H594" ca="1">EsNegrita(BP[[#This Row],[CODIGO]])</f>
        <v>0</v>
      </c>
      <c r="I594" s="387" t="b" cm="1">
        <f t="array" ref="I594">_xlfn.LET(
    _xlpm.codigos_devolucion, _xlfn.UNIQUE(_xlfn._xlws.FILTER(BP[CODIGO], ISNUMBER(SEARCH("devoluci", BP[NOMBRE CUENTA])), {""})),
    ISNUMBER(MATCH(BP[[#This Row],[CODIGO]], _xlpm.codigos_devolucion, 0))
)</f>
        <v>0</v>
      </c>
    </row>
    <row r="595" spans="1:9" x14ac:dyDescent="0.25">
      <c r="A595" s="607">
        <v>233595</v>
      </c>
      <c r="B595" s="387" t="s">
        <v>514</v>
      </c>
      <c r="C595" s="387" t="s">
        <v>911</v>
      </c>
      <c r="D595" s="387" t="s">
        <v>1192</v>
      </c>
      <c r="E595" s="387">
        <v>0</v>
      </c>
      <c r="F595" s="387">
        <v>900195</v>
      </c>
      <c r="G595" s="387">
        <v>27656919249.380001</v>
      </c>
      <c r="H595" s="387" t="b" cm="1">
        <f t="array" aca="1" ref="H595" ca="1">EsNegrita(BP[[#This Row],[CODIGO]])</f>
        <v>0</v>
      </c>
      <c r="I595" s="387" t="b" cm="1">
        <f t="array" ref="I595">_xlfn.LET(
    _xlpm.codigos_devolucion, _xlfn.UNIQUE(_xlfn._xlws.FILTER(BP[CODIGO], ISNUMBER(SEARCH("devoluci", BP[NOMBRE CUENTA])), {""})),
    ISNUMBER(MATCH(BP[[#This Row],[CODIGO]], _xlpm.codigos_devolucion, 0))
)</f>
        <v>0</v>
      </c>
    </row>
    <row r="596" spans="1:9" x14ac:dyDescent="0.25">
      <c r="A596" s="607">
        <v>233595</v>
      </c>
      <c r="B596" s="387" t="s">
        <v>514</v>
      </c>
      <c r="C596" s="387" t="s">
        <v>911</v>
      </c>
      <c r="D596" s="387" t="s">
        <v>1193</v>
      </c>
      <c r="E596" s="387">
        <v>0</v>
      </c>
      <c r="F596" s="387">
        <v>1262646</v>
      </c>
      <c r="G596" s="387">
        <v>27658181895.380001</v>
      </c>
      <c r="H596" s="387" t="b" cm="1">
        <f t="array" aca="1" ref="H596" ca="1">EsNegrita(BP[[#This Row],[CODIGO]])</f>
        <v>0</v>
      </c>
      <c r="I596" s="387" t="b" cm="1">
        <f t="array" ref="I596">_xlfn.LET(
    _xlpm.codigos_devolucion, _xlfn.UNIQUE(_xlfn._xlws.FILTER(BP[CODIGO], ISNUMBER(SEARCH("devoluci", BP[NOMBRE CUENTA])), {""})),
    ISNUMBER(MATCH(BP[[#This Row],[CODIGO]], _xlpm.codigos_devolucion, 0))
)</f>
        <v>0</v>
      </c>
    </row>
    <row r="597" spans="1:9" x14ac:dyDescent="0.25">
      <c r="A597" s="607">
        <v>233595</v>
      </c>
      <c r="B597" s="387" t="s">
        <v>514</v>
      </c>
      <c r="C597" s="387" t="s">
        <v>946</v>
      </c>
      <c r="D597" s="387" t="s">
        <v>1194</v>
      </c>
      <c r="E597" s="387">
        <v>0</v>
      </c>
      <c r="F597" s="387">
        <v>691091</v>
      </c>
      <c r="G597" s="387">
        <v>27658872986.380001</v>
      </c>
      <c r="H597" s="387" t="b" cm="1">
        <f t="array" aca="1" ref="H597" ca="1">EsNegrita(BP[[#This Row],[CODIGO]])</f>
        <v>0</v>
      </c>
      <c r="I597" s="387" t="b" cm="1">
        <f t="array" ref="I597">_xlfn.LET(
    _xlpm.codigos_devolucion, _xlfn.UNIQUE(_xlfn._xlws.FILTER(BP[CODIGO], ISNUMBER(SEARCH("devoluci", BP[NOMBRE CUENTA])), {""})),
    ISNUMBER(MATCH(BP[[#This Row],[CODIGO]], _xlpm.codigos_devolucion, 0))
)</f>
        <v>0</v>
      </c>
    </row>
    <row r="598" spans="1:9" x14ac:dyDescent="0.25">
      <c r="A598" s="607">
        <v>233595</v>
      </c>
      <c r="B598" s="387" t="s">
        <v>514</v>
      </c>
      <c r="C598" s="387" t="s">
        <v>1099</v>
      </c>
      <c r="D598" s="387" t="s">
        <v>1195</v>
      </c>
      <c r="E598" s="387">
        <v>0</v>
      </c>
      <c r="F598" s="387">
        <v>554875</v>
      </c>
      <c r="G598" s="387">
        <v>27659427861.380001</v>
      </c>
      <c r="H598" s="387" t="b" cm="1">
        <f t="array" aca="1" ref="H598" ca="1">EsNegrita(BP[[#This Row],[CODIGO]])</f>
        <v>0</v>
      </c>
      <c r="I598" s="387" t="b" cm="1">
        <f t="array" ref="I598">_xlfn.LET(
    _xlpm.codigos_devolucion, _xlfn.UNIQUE(_xlfn._xlws.FILTER(BP[CODIGO], ISNUMBER(SEARCH("devoluci", BP[NOMBRE CUENTA])), {""})),
    ISNUMBER(MATCH(BP[[#This Row],[CODIGO]], _xlpm.codigos_devolucion, 0))
)</f>
        <v>0</v>
      </c>
    </row>
    <row r="599" spans="1:9" x14ac:dyDescent="0.25">
      <c r="A599" s="607">
        <v>233595</v>
      </c>
      <c r="B599" s="387" t="s">
        <v>514</v>
      </c>
      <c r="C599" s="387" t="s">
        <v>563</v>
      </c>
      <c r="D599" s="387" t="s">
        <v>1196</v>
      </c>
      <c r="E599" s="387">
        <v>0</v>
      </c>
      <c r="F599" s="387">
        <v>12000</v>
      </c>
      <c r="G599" s="387">
        <v>27659439861.380001</v>
      </c>
      <c r="H599" s="387" t="b" cm="1">
        <f t="array" aca="1" ref="H599" ca="1">EsNegrita(BP[[#This Row],[CODIGO]])</f>
        <v>0</v>
      </c>
      <c r="I599" s="387" t="b" cm="1">
        <f t="array" ref="I599">_xlfn.LET(
    _xlpm.codigos_devolucion, _xlfn.UNIQUE(_xlfn._xlws.FILTER(BP[CODIGO], ISNUMBER(SEARCH("devoluci", BP[NOMBRE CUENTA])), {""})),
    ISNUMBER(MATCH(BP[[#This Row],[CODIGO]], _xlpm.codigos_devolucion, 0))
)</f>
        <v>0</v>
      </c>
    </row>
    <row r="600" spans="1:9" x14ac:dyDescent="0.25">
      <c r="A600" s="607">
        <v>233595</v>
      </c>
      <c r="B600" s="387" t="s">
        <v>514</v>
      </c>
      <c r="C600" s="387" t="s">
        <v>560</v>
      </c>
      <c r="D600" s="387" t="s">
        <v>1197</v>
      </c>
      <c r="E600" s="387">
        <v>0</v>
      </c>
      <c r="F600" s="387">
        <v>8602416</v>
      </c>
      <c r="G600" s="387">
        <v>27668042277.380001</v>
      </c>
      <c r="H600" s="387" t="b" cm="1">
        <f t="array" aca="1" ref="H600" ca="1">EsNegrita(BP[[#This Row],[CODIGO]])</f>
        <v>0</v>
      </c>
      <c r="I600" s="387" t="b" cm="1">
        <f t="array" ref="I600">_xlfn.LET(
    _xlpm.codigos_devolucion, _xlfn.UNIQUE(_xlfn._xlws.FILTER(BP[CODIGO], ISNUMBER(SEARCH("devoluci", BP[NOMBRE CUENTA])), {""})),
    ISNUMBER(MATCH(BP[[#This Row],[CODIGO]], _xlpm.codigos_devolucion, 0))
)</f>
        <v>0</v>
      </c>
    </row>
    <row r="601" spans="1:9" x14ac:dyDescent="0.25">
      <c r="A601" s="607">
        <v>233595</v>
      </c>
      <c r="B601" s="387" t="s">
        <v>514</v>
      </c>
      <c r="C601" s="387" t="s">
        <v>958</v>
      </c>
      <c r="D601" s="387" t="s">
        <v>1198</v>
      </c>
      <c r="E601" s="387">
        <v>0</v>
      </c>
      <c r="F601" s="387">
        <v>2549392</v>
      </c>
      <c r="G601" s="387">
        <v>27670591669.380001</v>
      </c>
      <c r="H601" s="387" t="b" cm="1">
        <f t="array" aca="1" ref="H601" ca="1">EsNegrita(BP[[#This Row],[CODIGO]])</f>
        <v>0</v>
      </c>
      <c r="I601" s="387" t="b" cm="1">
        <f t="array" ref="I601">_xlfn.LET(
    _xlpm.codigos_devolucion, _xlfn.UNIQUE(_xlfn._xlws.FILTER(BP[CODIGO], ISNUMBER(SEARCH("devoluci", BP[NOMBRE CUENTA])), {""})),
    ISNUMBER(MATCH(BP[[#This Row],[CODIGO]], _xlpm.codigos_devolucion, 0))
)</f>
        <v>0</v>
      </c>
    </row>
    <row r="602" spans="1:9" x14ac:dyDescent="0.25">
      <c r="A602" s="607">
        <v>233595</v>
      </c>
      <c r="B602" s="387" t="s">
        <v>514</v>
      </c>
      <c r="C602" s="387" t="s">
        <v>798</v>
      </c>
      <c r="D602" s="387" t="s">
        <v>1199</v>
      </c>
      <c r="E602" s="387">
        <v>0</v>
      </c>
      <c r="F602" s="387">
        <v>140000</v>
      </c>
      <c r="G602" s="387">
        <v>27670731669.380001</v>
      </c>
      <c r="H602" s="387" t="b" cm="1">
        <f t="array" aca="1" ref="H602" ca="1">EsNegrita(BP[[#This Row],[CODIGO]])</f>
        <v>0</v>
      </c>
      <c r="I602" s="387" t="b" cm="1">
        <f t="array" ref="I602">_xlfn.LET(
    _xlpm.codigos_devolucion, _xlfn.UNIQUE(_xlfn._xlws.FILTER(BP[CODIGO], ISNUMBER(SEARCH("devoluci", BP[NOMBRE CUENTA])), {""})),
    ISNUMBER(MATCH(BP[[#This Row],[CODIGO]], _xlpm.codigos_devolucion, 0))
)</f>
        <v>0</v>
      </c>
    </row>
    <row r="603" spans="1:9" x14ac:dyDescent="0.25">
      <c r="A603" s="607">
        <v>233595</v>
      </c>
      <c r="B603" s="387" t="s">
        <v>514</v>
      </c>
      <c r="C603" s="387" t="s">
        <v>1099</v>
      </c>
      <c r="D603" s="387" t="s">
        <v>1200</v>
      </c>
      <c r="E603" s="387">
        <v>0</v>
      </c>
      <c r="F603" s="387">
        <v>340000</v>
      </c>
      <c r="G603" s="387">
        <v>27671071669.380001</v>
      </c>
      <c r="H603" s="387" t="b" cm="1">
        <f t="array" aca="1" ref="H603" ca="1">EsNegrita(BP[[#This Row],[CODIGO]])</f>
        <v>0</v>
      </c>
      <c r="I603" s="387" t="b" cm="1">
        <f t="array" ref="I603">_xlfn.LET(
    _xlpm.codigos_devolucion, _xlfn.UNIQUE(_xlfn._xlws.FILTER(BP[CODIGO], ISNUMBER(SEARCH("devoluci", BP[NOMBRE CUENTA])), {""})),
    ISNUMBER(MATCH(BP[[#This Row],[CODIGO]], _xlpm.codigos_devolucion, 0))
)</f>
        <v>0</v>
      </c>
    </row>
    <row r="604" spans="1:9" x14ac:dyDescent="0.25">
      <c r="A604" s="607">
        <v>233595</v>
      </c>
      <c r="B604" s="387" t="s">
        <v>514</v>
      </c>
      <c r="C604" s="387" t="s">
        <v>963</v>
      </c>
      <c r="D604" s="387" t="s">
        <v>1201</v>
      </c>
      <c r="E604" s="387">
        <v>0</v>
      </c>
      <c r="F604" s="387">
        <v>300000</v>
      </c>
      <c r="G604" s="387">
        <v>27671371669.380001</v>
      </c>
      <c r="H604" s="387" t="b" cm="1">
        <f t="array" aca="1" ref="H604" ca="1">EsNegrita(BP[[#This Row],[CODIGO]])</f>
        <v>0</v>
      </c>
      <c r="I604" s="387" t="b" cm="1">
        <f t="array" ref="I604">_xlfn.LET(
    _xlpm.codigos_devolucion, _xlfn.UNIQUE(_xlfn._xlws.FILTER(BP[CODIGO], ISNUMBER(SEARCH("devoluci", BP[NOMBRE CUENTA])), {""})),
    ISNUMBER(MATCH(BP[[#This Row],[CODIGO]], _xlpm.codigos_devolucion, 0))
)</f>
        <v>0</v>
      </c>
    </row>
    <row r="605" spans="1:9" x14ac:dyDescent="0.25">
      <c r="A605" s="607">
        <v>233595</v>
      </c>
      <c r="B605" s="387" t="s">
        <v>514</v>
      </c>
      <c r="C605" s="387" t="s">
        <v>798</v>
      </c>
      <c r="D605" s="387" t="s">
        <v>1202</v>
      </c>
      <c r="E605" s="387">
        <v>0</v>
      </c>
      <c r="F605" s="387">
        <v>280000</v>
      </c>
      <c r="G605" s="387">
        <v>27671651669.380001</v>
      </c>
      <c r="H605" s="387" t="b" cm="1">
        <f t="array" aca="1" ref="H605" ca="1">EsNegrita(BP[[#This Row],[CODIGO]])</f>
        <v>0</v>
      </c>
      <c r="I605" s="387" t="b" cm="1">
        <f t="array" ref="I605">_xlfn.LET(
    _xlpm.codigos_devolucion, _xlfn.UNIQUE(_xlfn._xlws.FILTER(BP[CODIGO], ISNUMBER(SEARCH("devoluci", BP[NOMBRE CUENTA])), {""})),
    ISNUMBER(MATCH(BP[[#This Row],[CODIGO]], _xlpm.codigos_devolucion, 0))
)</f>
        <v>0</v>
      </c>
    </row>
    <row r="606" spans="1:9" x14ac:dyDescent="0.25">
      <c r="A606" s="607">
        <v>233595</v>
      </c>
      <c r="B606" s="387" t="s">
        <v>514</v>
      </c>
      <c r="C606" s="387" t="s">
        <v>1099</v>
      </c>
      <c r="D606" s="387" t="s">
        <v>1203</v>
      </c>
      <c r="E606" s="387">
        <v>0</v>
      </c>
      <c r="F606" s="387">
        <v>220000</v>
      </c>
      <c r="G606" s="387">
        <v>27671871669.380001</v>
      </c>
      <c r="H606" s="387" t="b" cm="1">
        <f t="array" aca="1" ref="H606" ca="1">EsNegrita(BP[[#This Row],[CODIGO]])</f>
        <v>0</v>
      </c>
      <c r="I606" s="387" t="b" cm="1">
        <f t="array" ref="I606">_xlfn.LET(
    _xlpm.codigos_devolucion, _xlfn.UNIQUE(_xlfn._xlws.FILTER(BP[CODIGO], ISNUMBER(SEARCH("devoluci", BP[NOMBRE CUENTA])), {""})),
    ISNUMBER(MATCH(BP[[#This Row],[CODIGO]], _xlpm.codigos_devolucion, 0))
)</f>
        <v>0</v>
      </c>
    </row>
    <row r="607" spans="1:9" x14ac:dyDescent="0.25">
      <c r="A607" s="607">
        <v>233595</v>
      </c>
      <c r="B607" s="387" t="s">
        <v>514</v>
      </c>
      <c r="C607" s="387" t="s">
        <v>854</v>
      </c>
      <c r="D607" s="387" t="s">
        <v>855</v>
      </c>
      <c r="E607" s="387">
        <v>0</v>
      </c>
      <c r="F607" s="387">
        <v>480000</v>
      </c>
      <c r="G607" s="387">
        <v>27672351669.380001</v>
      </c>
      <c r="H607" s="387" t="b" cm="1">
        <f t="array" aca="1" ref="H607" ca="1">EsNegrita(BP[[#This Row],[CODIGO]])</f>
        <v>0</v>
      </c>
      <c r="I607" s="387" t="b" cm="1">
        <f t="array" ref="I607">_xlfn.LET(
    _xlpm.codigos_devolucion, _xlfn.UNIQUE(_xlfn._xlws.FILTER(BP[CODIGO], ISNUMBER(SEARCH("devoluci", BP[NOMBRE CUENTA])), {""})),
    ISNUMBER(MATCH(BP[[#This Row],[CODIGO]], _xlpm.codigos_devolucion, 0))
)</f>
        <v>0</v>
      </c>
    </row>
    <row r="608" spans="1:9" x14ac:dyDescent="0.25">
      <c r="A608" s="607">
        <v>233595</v>
      </c>
      <c r="B608" s="387" t="s">
        <v>514</v>
      </c>
      <c r="C608" s="387" t="s">
        <v>798</v>
      </c>
      <c r="D608" s="387" t="s">
        <v>1204</v>
      </c>
      <c r="E608" s="387">
        <v>0</v>
      </c>
      <c r="F608" s="387">
        <v>376040</v>
      </c>
      <c r="G608" s="387">
        <v>27672727709.380001</v>
      </c>
      <c r="H608" s="387" t="b" cm="1">
        <f t="array" aca="1" ref="H608" ca="1">EsNegrita(BP[[#This Row],[CODIGO]])</f>
        <v>0</v>
      </c>
      <c r="I608" s="387" t="b" cm="1">
        <f t="array" ref="I608">_xlfn.LET(
    _xlpm.codigos_devolucion, _xlfn.UNIQUE(_xlfn._xlws.FILTER(BP[CODIGO], ISNUMBER(SEARCH("devoluci", BP[NOMBRE CUENTA])), {""})),
    ISNUMBER(MATCH(BP[[#This Row],[CODIGO]], _xlpm.codigos_devolucion, 0))
)</f>
        <v>0</v>
      </c>
    </row>
    <row r="609" spans="1:9" x14ac:dyDescent="0.25">
      <c r="A609" s="607">
        <v>233595</v>
      </c>
      <c r="B609" s="387" t="s">
        <v>514</v>
      </c>
      <c r="C609" s="387" t="s">
        <v>561</v>
      </c>
      <c r="D609" s="387" t="s">
        <v>1205</v>
      </c>
      <c r="E609" s="387">
        <v>0</v>
      </c>
      <c r="F609" s="387">
        <v>30000</v>
      </c>
      <c r="G609" s="387">
        <v>27672757709.380001</v>
      </c>
      <c r="H609" s="387" t="b" cm="1">
        <f t="array" aca="1" ref="H609" ca="1">EsNegrita(BP[[#This Row],[CODIGO]])</f>
        <v>0</v>
      </c>
      <c r="I609" s="387" t="b" cm="1">
        <f t="array" ref="I609">_xlfn.LET(
    _xlpm.codigos_devolucion, _xlfn.UNIQUE(_xlfn._xlws.FILTER(BP[CODIGO], ISNUMBER(SEARCH("devoluci", BP[NOMBRE CUENTA])), {""})),
    ISNUMBER(MATCH(BP[[#This Row],[CODIGO]], _xlpm.codigos_devolucion, 0))
)</f>
        <v>0</v>
      </c>
    </row>
    <row r="610" spans="1:9" x14ac:dyDescent="0.25">
      <c r="A610" s="607">
        <v>233595</v>
      </c>
      <c r="B610" s="387" t="s">
        <v>514</v>
      </c>
      <c r="C610" s="387" t="s">
        <v>849</v>
      </c>
      <c r="D610" s="387" t="s">
        <v>860</v>
      </c>
      <c r="E610" s="387">
        <v>0</v>
      </c>
      <c r="F610" s="387">
        <v>59937</v>
      </c>
      <c r="G610" s="387">
        <v>27672817646.380001</v>
      </c>
      <c r="H610" s="387" t="b" cm="1">
        <f t="array" aca="1" ref="H610" ca="1">EsNegrita(BP[[#This Row],[CODIGO]])</f>
        <v>0</v>
      </c>
      <c r="I610" s="387" t="b" cm="1">
        <f t="array" ref="I610">_xlfn.LET(
    _xlpm.codigos_devolucion, _xlfn.UNIQUE(_xlfn._xlws.FILTER(BP[CODIGO], ISNUMBER(SEARCH("devoluci", BP[NOMBRE CUENTA])), {""})),
    ISNUMBER(MATCH(BP[[#This Row],[CODIGO]], _xlpm.codigos_devolucion, 0))
)</f>
        <v>0</v>
      </c>
    </row>
    <row r="611" spans="1:9" x14ac:dyDescent="0.25">
      <c r="A611" s="607">
        <v>233595</v>
      </c>
      <c r="B611" s="387" t="s">
        <v>514</v>
      </c>
      <c r="C611" s="387" t="s">
        <v>1206</v>
      </c>
      <c r="D611" s="387" t="s">
        <v>1207</v>
      </c>
      <c r="E611" s="387">
        <v>0</v>
      </c>
      <c r="F611" s="387">
        <v>225400</v>
      </c>
      <c r="G611" s="387">
        <v>27673043046.380001</v>
      </c>
      <c r="H611" s="387" t="b" cm="1">
        <f t="array" aca="1" ref="H611" ca="1">EsNegrita(BP[[#This Row],[CODIGO]])</f>
        <v>0</v>
      </c>
      <c r="I611" s="387" t="b" cm="1">
        <f t="array" ref="I611">_xlfn.LET(
    _xlpm.codigos_devolucion, _xlfn.UNIQUE(_xlfn._xlws.FILTER(BP[CODIGO], ISNUMBER(SEARCH("devoluci", BP[NOMBRE CUENTA])), {""})),
    ISNUMBER(MATCH(BP[[#This Row],[CODIGO]], _xlpm.codigos_devolucion, 0))
)</f>
        <v>0</v>
      </c>
    </row>
    <row r="612" spans="1:9" x14ac:dyDescent="0.25">
      <c r="A612" s="607">
        <v>233595</v>
      </c>
      <c r="B612" s="387" t="s">
        <v>514</v>
      </c>
      <c r="C612" s="387" t="s">
        <v>1157</v>
      </c>
      <c r="D612" s="387" t="s">
        <v>1208</v>
      </c>
      <c r="E612" s="387">
        <v>0</v>
      </c>
      <c r="F612" s="387">
        <v>526500</v>
      </c>
      <c r="G612" s="387">
        <v>27673569546.380001</v>
      </c>
      <c r="H612" s="387" t="b" cm="1">
        <f t="array" aca="1" ref="H612" ca="1">EsNegrita(BP[[#This Row],[CODIGO]])</f>
        <v>0</v>
      </c>
      <c r="I612" s="387" t="b" cm="1">
        <f t="array" ref="I612">_xlfn.LET(
    _xlpm.codigos_devolucion, _xlfn.UNIQUE(_xlfn._xlws.FILTER(BP[CODIGO], ISNUMBER(SEARCH("devoluci", BP[NOMBRE CUENTA])), {""})),
    ISNUMBER(MATCH(BP[[#This Row],[CODIGO]], _xlpm.codigos_devolucion, 0))
)</f>
        <v>0</v>
      </c>
    </row>
    <row r="613" spans="1:9" x14ac:dyDescent="0.25">
      <c r="A613" s="607">
        <v>233595</v>
      </c>
      <c r="B613" s="387" t="s">
        <v>514</v>
      </c>
      <c r="C613" s="387" t="s">
        <v>1157</v>
      </c>
      <c r="D613" s="387" t="s">
        <v>1209</v>
      </c>
      <c r="E613" s="387">
        <v>0</v>
      </c>
      <c r="F613" s="387">
        <v>75000</v>
      </c>
      <c r="G613" s="387">
        <v>27673644546.380001</v>
      </c>
      <c r="H613" s="387" t="b" cm="1">
        <f t="array" aca="1" ref="H613" ca="1">EsNegrita(BP[[#This Row],[CODIGO]])</f>
        <v>0</v>
      </c>
      <c r="I613" s="387" t="b" cm="1">
        <f t="array" ref="I613">_xlfn.LET(
    _xlpm.codigos_devolucion, _xlfn.UNIQUE(_xlfn._xlws.FILTER(BP[CODIGO], ISNUMBER(SEARCH("devoluci", BP[NOMBRE CUENTA])), {""})),
    ISNUMBER(MATCH(BP[[#This Row],[CODIGO]], _xlpm.codigos_devolucion, 0))
)</f>
        <v>0</v>
      </c>
    </row>
    <row r="614" spans="1:9" x14ac:dyDescent="0.25">
      <c r="A614" s="607">
        <v>233595</v>
      </c>
      <c r="B614" s="387" t="s">
        <v>514</v>
      </c>
      <c r="C614" s="387" t="s">
        <v>821</v>
      </c>
      <c r="D614" s="387" t="s">
        <v>1210</v>
      </c>
      <c r="E614" s="387">
        <v>0</v>
      </c>
      <c r="F614" s="387">
        <v>1198285</v>
      </c>
      <c r="G614" s="387">
        <v>27674842831.380001</v>
      </c>
      <c r="H614" s="387" t="b" cm="1">
        <f t="array" aca="1" ref="H614" ca="1">EsNegrita(BP[[#This Row],[CODIGO]])</f>
        <v>0</v>
      </c>
      <c r="I614" s="387" t="b" cm="1">
        <f t="array" ref="I614">_xlfn.LET(
    _xlpm.codigos_devolucion, _xlfn.UNIQUE(_xlfn._xlws.FILTER(BP[CODIGO], ISNUMBER(SEARCH("devoluci", BP[NOMBRE CUENTA])), {""})),
    ISNUMBER(MATCH(BP[[#This Row],[CODIGO]], _xlpm.codigos_devolucion, 0))
)</f>
        <v>0</v>
      </c>
    </row>
    <row r="615" spans="1:9" x14ac:dyDescent="0.25">
      <c r="A615" s="607">
        <v>233595</v>
      </c>
      <c r="B615" s="387" t="s">
        <v>514</v>
      </c>
      <c r="C615" s="387" t="s">
        <v>821</v>
      </c>
      <c r="D615" s="387" t="s">
        <v>1211</v>
      </c>
      <c r="E615" s="387">
        <v>0</v>
      </c>
      <c r="F615" s="387">
        <v>270000</v>
      </c>
      <c r="G615" s="387">
        <v>27675112831.380001</v>
      </c>
      <c r="H615" s="387" t="b" cm="1">
        <f t="array" aca="1" ref="H615" ca="1">EsNegrita(BP[[#This Row],[CODIGO]])</f>
        <v>0</v>
      </c>
      <c r="I615" s="387" t="b" cm="1">
        <f t="array" ref="I615">_xlfn.LET(
    _xlpm.codigos_devolucion, _xlfn.UNIQUE(_xlfn._xlws.FILTER(BP[CODIGO], ISNUMBER(SEARCH("devoluci", BP[NOMBRE CUENTA])), {""})),
    ISNUMBER(MATCH(BP[[#This Row],[CODIGO]], _xlpm.codigos_devolucion, 0))
)</f>
        <v>0</v>
      </c>
    </row>
    <row r="616" spans="1:9" x14ac:dyDescent="0.25">
      <c r="A616" s="607">
        <v>233595</v>
      </c>
      <c r="B616" s="387" t="s">
        <v>514</v>
      </c>
      <c r="C616" s="387" t="s">
        <v>821</v>
      </c>
      <c r="D616" s="387" t="s">
        <v>1212</v>
      </c>
      <c r="E616" s="387">
        <v>0</v>
      </c>
      <c r="F616" s="387">
        <v>380000</v>
      </c>
      <c r="G616" s="387">
        <v>27675492831.380001</v>
      </c>
      <c r="H616" s="387" t="b" cm="1">
        <f t="array" aca="1" ref="H616" ca="1">EsNegrita(BP[[#This Row],[CODIGO]])</f>
        <v>0</v>
      </c>
      <c r="I616" s="387" t="b" cm="1">
        <f t="array" ref="I616">_xlfn.LET(
    _xlpm.codigos_devolucion, _xlfn.UNIQUE(_xlfn._xlws.FILTER(BP[CODIGO], ISNUMBER(SEARCH("devoluci", BP[NOMBRE CUENTA])), {""})),
    ISNUMBER(MATCH(BP[[#This Row],[CODIGO]], _xlpm.codigos_devolucion, 0))
)</f>
        <v>0</v>
      </c>
    </row>
    <row r="617" spans="1:9" x14ac:dyDescent="0.25">
      <c r="A617" s="607">
        <v>233595</v>
      </c>
      <c r="B617" s="387" t="s">
        <v>514</v>
      </c>
      <c r="C617" s="387" t="s">
        <v>821</v>
      </c>
      <c r="D617" s="387" t="s">
        <v>1213</v>
      </c>
      <c r="E617" s="387">
        <v>0</v>
      </c>
      <c r="F617" s="387">
        <v>25000</v>
      </c>
      <c r="G617" s="387">
        <v>27675517831.380001</v>
      </c>
      <c r="H617" s="387" t="b" cm="1">
        <f t="array" aca="1" ref="H617" ca="1">EsNegrita(BP[[#This Row],[CODIGO]])</f>
        <v>0</v>
      </c>
      <c r="I617" s="387" t="b" cm="1">
        <f t="array" ref="I617">_xlfn.LET(
    _xlpm.codigos_devolucion, _xlfn.UNIQUE(_xlfn._xlws.FILTER(BP[CODIGO], ISNUMBER(SEARCH("devoluci", BP[NOMBRE CUENTA])), {""})),
    ISNUMBER(MATCH(BP[[#This Row],[CODIGO]], _xlpm.codigos_devolucion, 0))
)</f>
        <v>0</v>
      </c>
    </row>
    <row r="618" spans="1:9" x14ac:dyDescent="0.25">
      <c r="A618" s="607">
        <v>233595</v>
      </c>
      <c r="B618" s="387" t="s">
        <v>514</v>
      </c>
      <c r="C618" s="387" t="s">
        <v>821</v>
      </c>
      <c r="D618" s="387" t="s">
        <v>1214</v>
      </c>
      <c r="E618" s="387">
        <v>0</v>
      </c>
      <c r="F618" s="387">
        <v>50000</v>
      </c>
      <c r="G618" s="387">
        <v>27675567831.380001</v>
      </c>
      <c r="H618" s="387" t="b" cm="1">
        <f t="array" aca="1" ref="H618" ca="1">EsNegrita(BP[[#This Row],[CODIGO]])</f>
        <v>0</v>
      </c>
      <c r="I618" s="387" t="b" cm="1">
        <f t="array" ref="I618">_xlfn.LET(
    _xlpm.codigos_devolucion, _xlfn.UNIQUE(_xlfn._xlws.FILTER(BP[CODIGO], ISNUMBER(SEARCH("devoluci", BP[NOMBRE CUENTA])), {""})),
    ISNUMBER(MATCH(BP[[#This Row],[CODIGO]], _xlpm.codigos_devolucion, 0))
)</f>
        <v>0</v>
      </c>
    </row>
    <row r="619" spans="1:9" x14ac:dyDescent="0.25">
      <c r="A619" s="607">
        <v>233595</v>
      </c>
      <c r="B619" s="387" t="s">
        <v>514</v>
      </c>
      <c r="C619" s="387" t="s">
        <v>821</v>
      </c>
      <c r="D619" s="387" t="s">
        <v>1215</v>
      </c>
      <c r="E619" s="387">
        <v>0</v>
      </c>
      <c r="F619" s="387">
        <v>80000</v>
      </c>
      <c r="G619" s="387">
        <v>27675647831.380001</v>
      </c>
      <c r="H619" s="387" t="b" cm="1">
        <f t="array" aca="1" ref="H619" ca="1">EsNegrita(BP[[#This Row],[CODIGO]])</f>
        <v>0</v>
      </c>
      <c r="I619" s="387" t="b" cm="1">
        <f t="array" ref="I619">_xlfn.LET(
    _xlpm.codigos_devolucion, _xlfn.UNIQUE(_xlfn._xlws.FILTER(BP[CODIGO], ISNUMBER(SEARCH("devoluci", BP[NOMBRE CUENTA])), {""})),
    ISNUMBER(MATCH(BP[[#This Row],[CODIGO]], _xlpm.codigos_devolucion, 0))
)</f>
        <v>0</v>
      </c>
    </row>
    <row r="620" spans="1:9" x14ac:dyDescent="0.25">
      <c r="A620" s="607">
        <v>233595</v>
      </c>
      <c r="B620" s="387" t="s">
        <v>514</v>
      </c>
      <c r="C620" s="387" t="s">
        <v>821</v>
      </c>
      <c r="D620" s="387" t="s">
        <v>1216</v>
      </c>
      <c r="E620" s="387">
        <v>0</v>
      </c>
      <c r="F620" s="387">
        <v>250000</v>
      </c>
      <c r="G620" s="387">
        <v>27675897831.380001</v>
      </c>
      <c r="H620" s="387" t="b" cm="1">
        <f t="array" aca="1" ref="H620" ca="1">EsNegrita(BP[[#This Row],[CODIGO]])</f>
        <v>0</v>
      </c>
      <c r="I620" s="387" t="b" cm="1">
        <f t="array" ref="I620">_xlfn.LET(
    _xlpm.codigos_devolucion, _xlfn.UNIQUE(_xlfn._xlws.FILTER(BP[CODIGO], ISNUMBER(SEARCH("devoluci", BP[NOMBRE CUENTA])), {""})),
    ISNUMBER(MATCH(BP[[#This Row],[CODIGO]], _xlpm.codigos_devolucion, 0))
)</f>
        <v>0</v>
      </c>
    </row>
    <row r="621" spans="1:9" x14ac:dyDescent="0.25">
      <c r="A621" s="607">
        <v>233595</v>
      </c>
      <c r="B621" s="387" t="s">
        <v>514</v>
      </c>
      <c r="C621" s="387" t="s">
        <v>944</v>
      </c>
      <c r="D621" s="387" t="s">
        <v>1217</v>
      </c>
      <c r="E621" s="387">
        <v>0</v>
      </c>
      <c r="F621" s="387">
        <v>515000</v>
      </c>
      <c r="G621" s="387">
        <v>27676412831.380001</v>
      </c>
      <c r="H621" s="387" t="b" cm="1">
        <f t="array" aca="1" ref="H621" ca="1">EsNegrita(BP[[#This Row],[CODIGO]])</f>
        <v>0</v>
      </c>
      <c r="I621" s="387" t="b" cm="1">
        <f t="array" ref="I621">_xlfn.LET(
    _xlpm.codigos_devolucion, _xlfn.UNIQUE(_xlfn._xlws.FILTER(BP[CODIGO], ISNUMBER(SEARCH("devoluci", BP[NOMBRE CUENTA])), {""})),
    ISNUMBER(MATCH(BP[[#This Row],[CODIGO]], _xlpm.codigos_devolucion, 0))
)</f>
        <v>0</v>
      </c>
    </row>
    <row r="622" spans="1:9" x14ac:dyDescent="0.25">
      <c r="A622" s="607">
        <v>233595</v>
      </c>
      <c r="B622" s="387" t="s">
        <v>514</v>
      </c>
      <c r="C622" s="387" t="s">
        <v>937</v>
      </c>
      <c r="D622" s="387" t="s">
        <v>1218</v>
      </c>
      <c r="E622" s="387">
        <v>0</v>
      </c>
      <c r="F622" s="387">
        <v>104970</v>
      </c>
      <c r="G622" s="387">
        <v>27676517801.380001</v>
      </c>
      <c r="H622" s="387" t="b" cm="1">
        <f t="array" aca="1" ref="H622" ca="1">EsNegrita(BP[[#This Row],[CODIGO]])</f>
        <v>0</v>
      </c>
      <c r="I622" s="387" t="b" cm="1">
        <f t="array" ref="I622">_xlfn.LET(
    _xlpm.codigos_devolucion, _xlfn.UNIQUE(_xlfn._xlws.FILTER(BP[CODIGO], ISNUMBER(SEARCH("devoluci", BP[NOMBRE CUENTA])), {""})),
    ISNUMBER(MATCH(BP[[#This Row],[CODIGO]], _xlpm.codigos_devolucion, 0))
)</f>
        <v>0</v>
      </c>
    </row>
    <row r="623" spans="1:9" x14ac:dyDescent="0.25">
      <c r="A623" s="607">
        <v>233595</v>
      </c>
      <c r="B623" s="387" t="s">
        <v>514</v>
      </c>
      <c r="C623" s="387" t="s">
        <v>1219</v>
      </c>
      <c r="D623" s="387" t="s">
        <v>1220</v>
      </c>
      <c r="E623" s="387">
        <v>0</v>
      </c>
      <c r="F623" s="387">
        <v>79800</v>
      </c>
      <c r="G623" s="387">
        <v>27676597601.380001</v>
      </c>
      <c r="H623" s="387" t="b" cm="1">
        <f t="array" aca="1" ref="H623" ca="1">EsNegrita(BP[[#This Row],[CODIGO]])</f>
        <v>0</v>
      </c>
      <c r="I623" s="387" t="b" cm="1">
        <f t="array" ref="I623">_xlfn.LET(
    _xlpm.codigos_devolucion, _xlfn.UNIQUE(_xlfn._xlws.FILTER(BP[CODIGO], ISNUMBER(SEARCH("devoluci", BP[NOMBRE CUENTA])), {""})),
    ISNUMBER(MATCH(BP[[#This Row],[CODIGO]], _xlpm.codigos_devolucion, 0))
)</f>
        <v>0</v>
      </c>
    </row>
    <row r="624" spans="1:9" x14ac:dyDescent="0.25">
      <c r="A624" s="607">
        <v>233595</v>
      </c>
      <c r="B624" s="387" t="s">
        <v>514</v>
      </c>
      <c r="C624" s="387" t="s">
        <v>918</v>
      </c>
      <c r="D624" s="387" t="s">
        <v>1221</v>
      </c>
      <c r="E624" s="387">
        <v>0</v>
      </c>
      <c r="F624" s="387">
        <v>55000</v>
      </c>
      <c r="G624" s="387">
        <v>27676652601.380001</v>
      </c>
      <c r="H624" s="387" t="b" cm="1">
        <f t="array" aca="1" ref="H624" ca="1">EsNegrita(BP[[#This Row],[CODIGO]])</f>
        <v>0</v>
      </c>
      <c r="I624" s="387" t="b" cm="1">
        <f t="array" ref="I624">_xlfn.LET(
    _xlpm.codigos_devolucion, _xlfn.UNIQUE(_xlfn._xlws.FILTER(BP[CODIGO], ISNUMBER(SEARCH("devoluci", BP[NOMBRE CUENTA])), {""})),
    ISNUMBER(MATCH(BP[[#This Row],[CODIGO]], _xlpm.codigos_devolucion, 0))
)</f>
        <v>0</v>
      </c>
    </row>
    <row r="625" spans="1:9" x14ac:dyDescent="0.25">
      <c r="A625" s="607">
        <v>233595</v>
      </c>
      <c r="B625" s="387" t="s">
        <v>514</v>
      </c>
      <c r="C625" s="387" t="s">
        <v>798</v>
      </c>
      <c r="D625" s="387" t="s">
        <v>1222</v>
      </c>
      <c r="E625" s="387">
        <v>0</v>
      </c>
      <c r="F625" s="387">
        <v>376040</v>
      </c>
      <c r="G625" s="387">
        <v>27677028641.380001</v>
      </c>
      <c r="H625" s="387" t="b" cm="1">
        <f t="array" aca="1" ref="H625" ca="1">EsNegrita(BP[[#This Row],[CODIGO]])</f>
        <v>0</v>
      </c>
      <c r="I625" s="387" t="b" cm="1">
        <f t="array" ref="I625">_xlfn.LET(
    _xlpm.codigos_devolucion, _xlfn.UNIQUE(_xlfn._xlws.FILTER(BP[CODIGO], ISNUMBER(SEARCH("devoluci", BP[NOMBRE CUENTA])), {""})),
    ISNUMBER(MATCH(BP[[#This Row],[CODIGO]], _xlpm.codigos_devolucion, 0))
)</f>
        <v>0</v>
      </c>
    </row>
    <row r="626" spans="1:9" x14ac:dyDescent="0.25">
      <c r="A626" s="607">
        <v>233595</v>
      </c>
      <c r="B626" s="387" t="s">
        <v>514</v>
      </c>
      <c r="C626" s="387" t="s">
        <v>798</v>
      </c>
      <c r="D626" s="387" t="s">
        <v>1223</v>
      </c>
      <c r="E626" s="387">
        <v>0</v>
      </c>
      <c r="F626" s="387">
        <v>1957983</v>
      </c>
      <c r="G626" s="387">
        <v>27678986624.380001</v>
      </c>
      <c r="H626" s="387" t="b" cm="1">
        <f t="array" aca="1" ref="H626" ca="1">EsNegrita(BP[[#This Row],[CODIGO]])</f>
        <v>0</v>
      </c>
      <c r="I626" s="387" t="b" cm="1">
        <f t="array" ref="I626">_xlfn.LET(
    _xlpm.codigos_devolucion, _xlfn.UNIQUE(_xlfn._xlws.FILTER(BP[CODIGO], ISNUMBER(SEARCH("devoluci", BP[NOMBRE CUENTA])), {""})),
    ISNUMBER(MATCH(BP[[#This Row],[CODIGO]], _xlpm.codigos_devolucion, 0))
)</f>
        <v>0</v>
      </c>
    </row>
    <row r="627" spans="1:9" x14ac:dyDescent="0.25">
      <c r="A627" s="607">
        <v>233595</v>
      </c>
      <c r="B627" s="387" t="s">
        <v>514</v>
      </c>
      <c r="C627" s="387" t="s">
        <v>798</v>
      </c>
      <c r="D627" s="387" t="s">
        <v>1224</v>
      </c>
      <c r="E627" s="387">
        <v>0</v>
      </c>
      <c r="F627" s="387">
        <v>1400447</v>
      </c>
      <c r="G627" s="387">
        <v>27680387071.380001</v>
      </c>
      <c r="H627" s="387" t="b" cm="1">
        <f t="array" aca="1" ref="H627" ca="1">EsNegrita(BP[[#This Row],[CODIGO]])</f>
        <v>0</v>
      </c>
      <c r="I627" s="387" t="b" cm="1">
        <f t="array" ref="I627">_xlfn.LET(
    _xlpm.codigos_devolucion, _xlfn.UNIQUE(_xlfn._xlws.FILTER(BP[CODIGO], ISNUMBER(SEARCH("devoluci", BP[NOMBRE CUENTA])), {""})),
    ISNUMBER(MATCH(BP[[#This Row],[CODIGO]], _xlpm.codigos_devolucion, 0))
)</f>
        <v>0</v>
      </c>
    </row>
    <row r="628" spans="1:9" x14ac:dyDescent="0.25">
      <c r="A628" s="607">
        <v>233595</v>
      </c>
      <c r="B628" s="387" t="s">
        <v>514</v>
      </c>
      <c r="C628" s="387" t="s">
        <v>1225</v>
      </c>
      <c r="D628" s="387" t="s">
        <v>1226</v>
      </c>
      <c r="E628" s="387">
        <v>0</v>
      </c>
      <c r="F628" s="387">
        <v>615091</v>
      </c>
      <c r="G628" s="387">
        <v>27681002162.380001</v>
      </c>
      <c r="H628" s="387" t="b" cm="1">
        <f t="array" aca="1" ref="H628" ca="1">EsNegrita(BP[[#This Row],[CODIGO]])</f>
        <v>0</v>
      </c>
      <c r="I628" s="387" t="b" cm="1">
        <f t="array" ref="I628">_xlfn.LET(
    _xlpm.codigos_devolucion, _xlfn.UNIQUE(_xlfn._xlws.FILTER(BP[CODIGO], ISNUMBER(SEARCH("devoluci", BP[NOMBRE CUENTA])), {""})),
    ISNUMBER(MATCH(BP[[#This Row],[CODIGO]], _xlpm.codigos_devolucion, 0))
)</f>
        <v>0</v>
      </c>
    </row>
    <row r="629" spans="1:9" x14ac:dyDescent="0.25">
      <c r="A629" s="607">
        <v>233595</v>
      </c>
      <c r="B629" s="387" t="s">
        <v>514</v>
      </c>
      <c r="C629" s="387" t="s">
        <v>963</v>
      </c>
      <c r="D629" s="387" t="s">
        <v>1227</v>
      </c>
      <c r="E629" s="387">
        <v>0</v>
      </c>
      <c r="F629" s="387">
        <v>611870</v>
      </c>
      <c r="G629" s="387">
        <v>27681614032.380001</v>
      </c>
      <c r="H629" s="387" t="b" cm="1">
        <f t="array" aca="1" ref="H629" ca="1">EsNegrita(BP[[#This Row],[CODIGO]])</f>
        <v>0</v>
      </c>
      <c r="I629" s="387" t="b" cm="1">
        <f t="array" ref="I629">_xlfn.LET(
    _xlpm.codigos_devolucion, _xlfn.UNIQUE(_xlfn._xlws.FILTER(BP[CODIGO], ISNUMBER(SEARCH("devoluci", BP[NOMBRE CUENTA])), {""})),
    ISNUMBER(MATCH(BP[[#This Row],[CODIGO]], _xlpm.codigos_devolucion, 0))
)</f>
        <v>0</v>
      </c>
    </row>
    <row r="630" spans="1:9" x14ac:dyDescent="0.25">
      <c r="A630" s="607">
        <v>233595</v>
      </c>
      <c r="B630" s="387" t="s">
        <v>514</v>
      </c>
      <c r="C630" s="387" t="s">
        <v>984</v>
      </c>
      <c r="D630" s="387" t="s">
        <v>1228</v>
      </c>
      <c r="E630" s="387">
        <v>0</v>
      </c>
      <c r="F630" s="387">
        <v>900672</v>
      </c>
      <c r="G630" s="387">
        <v>27682514704.380001</v>
      </c>
      <c r="H630" s="387" t="b" cm="1">
        <f t="array" aca="1" ref="H630" ca="1">EsNegrita(BP[[#This Row],[CODIGO]])</f>
        <v>0</v>
      </c>
      <c r="I630" s="387" t="b" cm="1">
        <f t="array" ref="I630">_xlfn.LET(
    _xlpm.codigos_devolucion, _xlfn.UNIQUE(_xlfn._xlws.FILTER(BP[CODIGO], ISNUMBER(SEARCH("devoluci", BP[NOMBRE CUENTA])), {""})),
    ISNUMBER(MATCH(BP[[#This Row],[CODIGO]], _xlpm.codigos_devolucion, 0))
)</f>
        <v>0</v>
      </c>
    </row>
    <row r="631" spans="1:9" x14ac:dyDescent="0.25">
      <c r="A631" s="607">
        <v>233595</v>
      </c>
      <c r="B631" s="387" t="s">
        <v>514</v>
      </c>
      <c r="C631" s="387" t="s">
        <v>927</v>
      </c>
      <c r="D631" s="387" t="s">
        <v>1229</v>
      </c>
      <c r="E631" s="387">
        <v>0</v>
      </c>
      <c r="F631" s="387">
        <v>10584597</v>
      </c>
      <c r="G631" s="387">
        <v>27693099301.380001</v>
      </c>
      <c r="H631" s="387" t="b" cm="1">
        <f t="array" aca="1" ref="H631" ca="1">EsNegrita(BP[[#This Row],[CODIGO]])</f>
        <v>0</v>
      </c>
      <c r="I631" s="387" t="b" cm="1">
        <f t="array" ref="I631">_xlfn.LET(
    _xlpm.codigos_devolucion, _xlfn.UNIQUE(_xlfn._xlws.FILTER(BP[CODIGO], ISNUMBER(SEARCH("devoluci", BP[NOMBRE CUENTA])), {""})),
    ISNUMBER(MATCH(BP[[#This Row],[CODIGO]], _xlpm.codigos_devolucion, 0))
)</f>
        <v>0</v>
      </c>
    </row>
    <row r="632" spans="1:9" x14ac:dyDescent="0.25">
      <c r="A632" s="607">
        <v>233595</v>
      </c>
      <c r="B632" s="387" t="s">
        <v>514</v>
      </c>
      <c r="C632" s="387" t="s">
        <v>946</v>
      </c>
      <c r="D632" s="387" t="s">
        <v>1230</v>
      </c>
      <c r="E632" s="387">
        <v>0</v>
      </c>
      <c r="F632" s="387">
        <v>676447</v>
      </c>
      <c r="G632" s="387">
        <v>27693775748.380001</v>
      </c>
      <c r="H632" s="387" t="b" cm="1">
        <f t="array" aca="1" ref="H632" ca="1">EsNegrita(BP[[#This Row],[CODIGO]])</f>
        <v>0</v>
      </c>
      <c r="I632" s="387" t="b" cm="1">
        <f t="array" ref="I632">_xlfn.LET(
    _xlpm.codigos_devolucion, _xlfn.UNIQUE(_xlfn._xlws.FILTER(BP[CODIGO], ISNUMBER(SEARCH("devoluci", BP[NOMBRE CUENTA])), {""})),
    ISNUMBER(MATCH(BP[[#This Row],[CODIGO]], _xlpm.codigos_devolucion, 0))
)</f>
        <v>0</v>
      </c>
    </row>
    <row r="633" spans="1:9" x14ac:dyDescent="0.25">
      <c r="A633" s="607">
        <v>233595</v>
      </c>
      <c r="B633" s="387" t="s">
        <v>514</v>
      </c>
      <c r="C633" s="387" t="s">
        <v>1030</v>
      </c>
      <c r="D633" s="387" t="s">
        <v>1231</v>
      </c>
      <c r="E633" s="387">
        <v>0</v>
      </c>
      <c r="F633" s="387">
        <v>115000</v>
      </c>
      <c r="G633" s="387">
        <v>27693890748.380001</v>
      </c>
      <c r="H633" s="387" t="b" cm="1">
        <f t="array" aca="1" ref="H633" ca="1">EsNegrita(BP[[#This Row],[CODIGO]])</f>
        <v>0</v>
      </c>
      <c r="I633" s="387" t="b" cm="1">
        <f t="array" ref="I633">_xlfn.LET(
    _xlpm.codigos_devolucion, _xlfn.UNIQUE(_xlfn._xlws.FILTER(BP[CODIGO], ISNUMBER(SEARCH("devoluci", BP[NOMBRE CUENTA])), {""})),
    ISNUMBER(MATCH(BP[[#This Row],[CODIGO]], _xlpm.codigos_devolucion, 0))
)</f>
        <v>0</v>
      </c>
    </row>
    <row r="634" spans="1:9" x14ac:dyDescent="0.25">
      <c r="A634" s="607">
        <v>233595</v>
      </c>
      <c r="B634" s="387" t="s">
        <v>514</v>
      </c>
      <c r="C634" s="387" t="s">
        <v>1232</v>
      </c>
      <c r="D634" s="387" t="s">
        <v>1233</v>
      </c>
      <c r="E634" s="387">
        <v>0</v>
      </c>
      <c r="F634" s="387">
        <v>80000</v>
      </c>
      <c r="G634" s="387">
        <v>27693970748.380001</v>
      </c>
      <c r="H634" s="387" t="b" cm="1">
        <f t="array" aca="1" ref="H634" ca="1">EsNegrita(BP[[#This Row],[CODIGO]])</f>
        <v>0</v>
      </c>
      <c r="I634" s="387" t="b" cm="1">
        <f t="array" ref="I634">_xlfn.LET(
    _xlpm.codigos_devolucion, _xlfn.UNIQUE(_xlfn._xlws.FILTER(BP[CODIGO], ISNUMBER(SEARCH("devoluci", BP[NOMBRE CUENTA])), {""})),
    ISNUMBER(MATCH(BP[[#This Row],[CODIGO]], _xlpm.codigos_devolucion, 0))
)</f>
        <v>0</v>
      </c>
    </row>
    <row r="635" spans="1:9" x14ac:dyDescent="0.25">
      <c r="A635" s="607">
        <v>233595</v>
      </c>
      <c r="B635" s="387" t="s">
        <v>514</v>
      </c>
      <c r="C635" s="387" t="s">
        <v>1047</v>
      </c>
      <c r="D635" s="387" t="s">
        <v>1234</v>
      </c>
      <c r="E635" s="387">
        <v>0</v>
      </c>
      <c r="F635" s="387">
        <v>220000</v>
      </c>
      <c r="G635" s="387">
        <v>27694190748.380001</v>
      </c>
      <c r="H635" s="387" t="b" cm="1">
        <f t="array" aca="1" ref="H635" ca="1">EsNegrita(BP[[#This Row],[CODIGO]])</f>
        <v>0</v>
      </c>
      <c r="I635" s="387" t="b" cm="1">
        <f t="array" ref="I635">_xlfn.LET(
    _xlpm.codigos_devolucion, _xlfn.UNIQUE(_xlfn._xlws.FILTER(BP[CODIGO], ISNUMBER(SEARCH("devoluci", BP[NOMBRE CUENTA])), {""})),
    ISNUMBER(MATCH(BP[[#This Row],[CODIGO]], _xlpm.codigos_devolucion, 0))
)</f>
        <v>0</v>
      </c>
    </row>
    <row r="636" spans="1:9" x14ac:dyDescent="0.25">
      <c r="A636" s="607">
        <v>233595</v>
      </c>
      <c r="B636" s="387" t="s">
        <v>514</v>
      </c>
      <c r="C636" s="387" t="s">
        <v>1072</v>
      </c>
      <c r="D636" s="387" t="s">
        <v>1235</v>
      </c>
      <c r="E636" s="387">
        <v>0</v>
      </c>
      <c r="F636" s="387">
        <v>5281000</v>
      </c>
      <c r="G636" s="387">
        <v>27699471748.380001</v>
      </c>
      <c r="H636" s="387" t="b" cm="1">
        <f t="array" aca="1" ref="H636" ca="1">EsNegrita(BP[[#This Row],[CODIGO]])</f>
        <v>0</v>
      </c>
      <c r="I636" s="387" t="b" cm="1">
        <f t="array" ref="I636">_xlfn.LET(
    _xlpm.codigos_devolucion, _xlfn.UNIQUE(_xlfn._xlws.FILTER(BP[CODIGO], ISNUMBER(SEARCH("devoluci", BP[NOMBRE CUENTA])), {""})),
    ISNUMBER(MATCH(BP[[#This Row],[CODIGO]], _xlpm.codigos_devolucion, 0))
)</f>
        <v>0</v>
      </c>
    </row>
    <row r="637" spans="1:9" x14ac:dyDescent="0.25">
      <c r="A637" s="607">
        <v>233595</v>
      </c>
      <c r="B637" s="387" t="s">
        <v>514</v>
      </c>
      <c r="C637" s="387" t="s">
        <v>1061</v>
      </c>
      <c r="D637" s="387" t="s">
        <v>1236</v>
      </c>
      <c r="E637" s="387">
        <v>0</v>
      </c>
      <c r="F637" s="387">
        <v>131040</v>
      </c>
      <c r="G637" s="387">
        <v>27699602788.380001</v>
      </c>
      <c r="H637" s="387" t="b" cm="1">
        <f t="array" aca="1" ref="H637" ca="1">EsNegrita(BP[[#This Row],[CODIGO]])</f>
        <v>0</v>
      </c>
      <c r="I637" s="387" t="b" cm="1">
        <f t="array" ref="I637">_xlfn.LET(
    _xlpm.codigos_devolucion, _xlfn.UNIQUE(_xlfn._xlws.FILTER(BP[CODIGO], ISNUMBER(SEARCH("devoluci", BP[NOMBRE CUENTA])), {""})),
    ISNUMBER(MATCH(BP[[#This Row],[CODIGO]], _xlpm.codigos_devolucion, 0))
)</f>
        <v>0</v>
      </c>
    </row>
    <row r="638" spans="1:9" x14ac:dyDescent="0.25">
      <c r="A638" s="607">
        <v>233595</v>
      </c>
      <c r="B638" s="387" t="s">
        <v>514</v>
      </c>
      <c r="C638" s="387" t="s">
        <v>1093</v>
      </c>
      <c r="D638" s="387" t="s">
        <v>1237</v>
      </c>
      <c r="E638" s="387">
        <v>0</v>
      </c>
      <c r="F638" s="387">
        <v>17482</v>
      </c>
      <c r="G638" s="387">
        <v>27699620270.380001</v>
      </c>
      <c r="H638" s="387" t="b" cm="1">
        <f t="array" aca="1" ref="H638" ca="1">EsNegrita(BP[[#This Row],[CODIGO]])</f>
        <v>0</v>
      </c>
      <c r="I638" s="387" t="b" cm="1">
        <f t="array" ref="I638">_xlfn.LET(
    _xlpm.codigos_devolucion, _xlfn.UNIQUE(_xlfn._xlws.FILTER(BP[CODIGO], ISNUMBER(SEARCH("devoluci", BP[NOMBRE CUENTA])), {""})),
    ISNUMBER(MATCH(BP[[#This Row],[CODIGO]], _xlpm.codigos_devolucion, 0))
)</f>
        <v>0</v>
      </c>
    </row>
    <row r="639" spans="1:9" x14ac:dyDescent="0.25">
      <c r="A639" s="607">
        <v>233595</v>
      </c>
      <c r="B639" s="387" t="s">
        <v>514</v>
      </c>
      <c r="C639" s="387" t="s">
        <v>798</v>
      </c>
      <c r="D639" s="387" t="s">
        <v>1238</v>
      </c>
      <c r="E639" s="387">
        <v>0</v>
      </c>
      <c r="F639" s="387">
        <v>333200</v>
      </c>
      <c r="G639" s="387">
        <v>27699953470.380001</v>
      </c>
      <c r="H639" s="387" t="b" cm="1">
        <f t="array" aca="1" ref="H639" ca="1">EsNegrita(BP[[#This Row],[CODIGO]])</f>
        <v>0</v>
      </c>
      <c r="I639" s="387" t="b" cm="1">
        <f t="array" ref="I639">_xlfn.LET(
    _xlpm.codigos_devolucion, _xlfn.UNIQUE(_xlfn._xlws.FILTER(BP[CODIGO], ISNUMBER(SEARCH("devoluci", BP[NOMBRE CUENTA])), {""})),
    ISNUMBER(MATCH(BP[[#This Row],[CODIGO]], _xlpm.codigos_devolucion, 0))
)</f>
        <v>0</v>
      </c>
    </row>
    <row r="640" spans="1:9" x14ac:dyDescent="0.25">
      <c r="A640" s="607">
        <v>233595</v>
      </c>
      <c r="B640" s="387" t="s">
        <v>514</v>
      </c>
      <c r="C640" s="387" t="s">
        <v>1018</v>
      </c>
      <c r="D640" s="387" t="s">
        <v>1239</v>
      </c>
      <c r="E640" s="387">
        <v>0</v>
      </c>
      <c r="F640" s="387">
        <v>5300576</v>
      </c>
      <c r="G640" s="387">
        <v>27705254046.380001</v>
      </c>
      <c r="H640" s="387" t="b" cm="1">
        <f t="array" aca="1" ref="H640" ca="1">EsNegrita(BP[[#This Row],[CODIGO]])</f>
        <v>0</v>
      </c>
      <c r="I640" s="387" t="b" cm="1">
        <f t="array" ref="I640">_xlfn.LET(
    _xlpm.codigos_devolucion, _xlfn.UNIQUE(_xlfn._xlws.FILTER(BP[CODIGO], ISNUMBER(SEARCH("devoluci", BP[NOMBRE CUENTA])), {""})),
    ISNUMBER(MATCH(BP[[#This Row],[CODIGO]], _xlpm.codigos_devolucion, 0))
)</f>
        <v>0</v>
      </c>
    </row>
    <row r="641" spans="1:9" x14ac:dyDescent="0.25">
      <c r="A641" s="607">
        <v>233595</v>
      </c>
      <c r="B641" s="387" t="s">
        <v>514</v>
      </c>
      <c r="C641" s="387" t="s">
        <v>671</v>
      </c>
      <c r="D641" s="387" t="s">
        <v>1240</v>
      </c>
      <c r="E641" s="387">
        <v>0</v>
      </c>
      <c r="F641" s="387">
        <v>112200</v>
      </c>
      <c r="G641" s="387">
        <v>27705366246.380001</v>
      </c>
      <c r="H641" s="387" t="b" cm="1">
        <f t="array" aca="1" ref="H641" ca="1">EsNegrita(BP[[#This Row],[CODIGO]])</f>
        <v>0</v>
      </c>
      <c r="I641" s="387" t="b" cm="1">
        <f t="array" ref="I641">_xlfn.LET(
    _xlpm.codigos_devolucion, _xlfn.UNIQUE(_xlfn._xlws.FILTER(BP[CODIGO], ISNUMBER(SEARCH("devoluci", BP[NOMBRE CUENTA])), {""})),
    ISNUMBER(MATCH(BP[[#This Row],[CODIGO]], _xlpm.codigos_devolucion, 0))
)</f>
        <v>0</v>
      </c>
    </row>
    <row r="642" spans="1:9" x14ac:dyDescent="0.25">
      <c r="A642" s="607">
        <v>233595</v>
      </c>
      <c r="B642" s="387" t="s">
        <v>514</v>
      </c>
      <c r="C642" s="387" t="s">
        <v>954</v>
      </c>
      <c r="D642" s="387" t="s">
        <v>1241</v>
      </c>
      <c r="E642" s="387">
        <v>0</v>
      </c>
      <c r="F642" s="387">
        <v>9260352</v>
      </c>
      <c r="G642" s="387">
        <v>27714626598.380001</v>
      </c>
      <c r="H642" s="387" t="b" cm="1">
        <f t="array" aca="1" ref="H642" ca="1">EsNegrita(BP[[#This Row],[CODIGO]])</f>
        <v>0</v>
      </c>
      <c r="I642" s="387" t="b" cm="1">
        <f t="array" ref="I642">_xlfn.LET(
    _xlpm.codigos_devolucion, _xlfn.UNIQUE(_xlfn._xlws.FILTER(BP[CODIGO], ISNUMBER(SEARCH("devoluci", BP[NOMBRE CUENTA])), {""})),
    ISNUMBER(MATCH(BP[[#This Row],[CODIGO]], _xlpm.codigos_devolucion, 0))
)</f>
        <v>0</v>
      </c>
    </row>
    <row r="643" spans="1:9" x14ac:dyDescent="0.25">
      <c r="A643" s="607">
        <v>233595</v>
      </c>
      <c r="B643" s="387" t="s">
        <v>514</v>
      </c>
      <c r="C643" s="387" t="s">
        <v>1157</v>
      </c>
      <c r="D643" s="387" t="s">
        <v>1242</v>
      </c>
      <c r="E643" s="387">
        <v>0</v>
      </c>
      <c r="F643" s="387">
        <v>25000</v>
      </c>
      <c r="G643" s="387">
        <v>27714651598.380001</v>
      </c>
      <c r="H643" s="387" t="b" cm="1">
        <f t="array" aca="1" ref="H643" ca="1">EsNegrita(BP[[#This Row],[CODIGO]])</f>
        <v>0</v>
      </c>
      <c r="I643" s="387" t="b" cm="1">
        <f t="array" ref="I643">_xlfn.LET(
    _xlpm.codigos_devolucion, _xlfn.UNIQUE(_xlfn._xlws.FILTER(BP[CODIGO], ISNUMBER(SEARCH("devoluci", BP[NOMBRE CUENTA])), {""})),
    ISNUMBER(MATCH(BP[[#This Row],[CODIGO]], _xlpm.codigos_devolucion, 0))
)</f>
        <v>0</v>
      </c>
    </row>
    <row r="644" spans="1:9" x14ac:dyDescent="0.25">
      <c r="A644" s="607">
        <v>233595</v>
      </c>
      <c r="B644" s="387" t="s">
        <v>514</v>
      </c>
      <c r="C644" s="387" t="s">
        <v>1088</v>
      </c>
      <c r="D644" s="387" t="s">
        <v>1243</v>
      </c>
      <c r="E644" s="387">
        <v>0</v>
      </c>
      <c r="F644" s="387">
        <v>794625</v>
      </c>
      <c r="G644" s="387">
        <v>27715446223.380001</v>
      </c>
      <c r="H644" s="387" t="b" cm="1">
        <f t="array" aca="1" ref="H644" ca="1">EsNegrita(BP[[#This Row],[CODIGO]])</f>
        <v>0</v>
      </c>
      <c r="I644" s="387" t="b" cm="1">
        <f t="array" ref="I644">_xlfn.LET(
    _xlpm.codigos_devolucion, _xlfn.UNIQUE(_xlfn._xlws.FILTER(BP[CODIGO], ISNUMBER(SEARCH("devoluci", BP[NOMBRE CUENTA])), {""})),
    ISNUMBER(MATCH(BP[[#This Row],[CODIGO]], _xlpm.codigos_devolucion, 0))
)</f>
        <v>0</v>
      </c>
    </row>
    <row r="645" spans="1:9" x14ac:dyDescent="0.25">
      <c r="A645" s="607">
        <v>233595</v>
      </c>
      <c r="B645" s="387" t="s">
        <v>514</v>
      </c>
      <c r="C645" s="387" t="s">
        <v>1070</v>
      </c>
      <c r="D645" s="387" t="s">
        <v>1244</v>
      </c>
      <c r="E645" s="387">
        <v>0</v>
      </c>
      <c r="F645" s="387">
        <v>2992197</v>
      </c>
      <c r="G645" s="387">
        <v>27718438420.380001</v>
      </c>
      <c r="H645" s="387" t="b" cm="1">
        <f t="array" aca="1" ref="H645" ca="1">EsNegrita(BP[[#This Row],[CODIGO]])</f>
        <v>0</v>
      </c>
      <c r="I645" s="387" t="b" cm="1">
        <f t="array" ref="I645">_xlfn.LET(
    _xlpm.codigos_devolucion, _xlfn.UNIQUE(_xlfn._xlws.FILTER(BP[CODIGO], ISNUMBER(SEARCH("devoluci", BP[NOMBRE CUENTA])), {""})),
    ISNUMBER(MATCH(BP[[#This Row],[CODIGO]], _xlpm.codigos_devolucion, 0))
)</f>
        <v>0</v>
      </c>
    </row>
    <row r="646" spans="1:9" x14ac:dyDescent="0.25">
      <c r="A646" s="607">
        <v>233595</v>
      </c>
      <c r="B646" s="387" t="s">
        <v>514</v>
      </c>
      <c r="C646" s="387" t="s">
        <v>1090</v>
      </c>
      <c r="D646" s="387" t="s">
        <v>1245</v>
      </c>
      <c r="E646" s="387">
        <v>0</v>
      </c>
      <c r="F646" s="387">
        <v>1939928</v>
      </c>
      <c r="G646" s="387">
        <v>27720378348.380001</v>
      </c>
      <c r="H646" s="387" t="b" cm="1">
        <f t="array" aca="1" ref="H646" ca="1">EsNegrita(BP[[#This Row],[CODIGO]])</f>
        <v>0</v>
      </c>
      <c r="I646" s="387" t="b" cm="1">
        <f t="array" ref="I646">_xlfn.LET(
    _xlpm.codigos_devolucion, _xlfn.UNIQUE(_xlfn._xlws.FILTER(BP[CODIGO], ISNUMBER(SEARCH("devoluci", BP[NOMBRE CUENTA])), {""})),
    ISNUMBER(MATCH(BP[[#This Row],[CODIGO]], _xlpm.codigos_devolucion, 0))
)</f>
        <v>0</v>
      </c>
    </row>
    <row r="647" spans="1:9" x14ac:dyDescent="0.25">
      <c r="A647" s="607">
        <v>233595</v>
      </c>
      <c r="B647" s="387" t="s">
        <v>514</v>
      </c>
      <c r="C647" s="387" t="s">
        <v>1099</v>
      </c>
      <c r="D647" s="387" t="s">
        <v>1246</v>
      </c>
      <c r="E647" s="387">
        <v>0</v>
      </c>
      <c r="F647" s="387">
        <v>90000</v>
      </c>
      <c r="G647" s="387">
        <v>27720468348.380001</v>
      </c>
      <c r="H647" s="387" t="b" cm="1">
        <f t="array" aca="1" ref="H647" ca="1">EsNegrita(BP[[#This Row],[CODIGO]])</f>
        <v>0</v>
      </c>
      <c r="I647" s="387" t="b" cm="1">
        <f t="array" ref="I647">_xlfn.LET(
    _xlpm.codigos_devolucion, _xlfn.UNIQUE(_xlfn._xlws.FILTER(BP[CODIGO], ISNUMBER(SEARCH("devoluci", BP[NOMBRE CUENTA])), {""})),
    ISNUMBER(MATCH(BP[[#This Row],[CODIGO]], _xlpm.codigos_devolucion, 0))
)</f>
        <v>0</v>
      </c>
    </row>
    <row r="648" spans="1:9" x14ac:dyDescent="0.25">
      <c r="A648" s="607">
        <v>233595</v>
      </c>
      <c r="B648" s="387" t="s">
        <v>514</v>
      </c>
      <c r="C648" s="387" t="s">
        <v>774</v>
      </c>
      <c r="D648" s="387" t="s">
        <v>778</v>
      </c>
      <c r="E648" s="387">
        <v>0</v>
      </c>
      <c r="F648" s="387">
        <v>307000</v>
      </c>
      <c r="G648" s="387">
        <v>27720775348.380001</v>
      </c>
      <c r="H648" s="387" t="b" cm="1">
        <f t="array" aca="1" ref="H648" ca="1">EsNegrita(BP[[#This Row],[CODIGO]])</f>
        <v>0</v>
      </c>
      <c r="I648" s="387" t="b" cm="1">
        <f t="array" ref="I648">_xlfn.LET(
    _xlpm.codigos_devolucion, _xlfn.UNIQUE(_xlfn._xlws.FILTER(BP[CODIGO], ISNUMBER(SEARCH("devoluci", BP[NOMBRE CUENTA])), {""})),
    ISNUMBER(MATCH(BP[[#This Row],[CODIGO]], _xlpm.codigos_devolucion, 0))
)</f>
        <v>0</v>
      </c>
    </row>
    <row r="649" spans="1:9" x14ac:dyDescent="0.25">
      <c r="A649" s="607">
        <v>233595</v>
      </c>
      <c r="B649" s="387" t="s">
        <v>514</v>
      </c>
      <c r="C649" s="387" t="s">
        <v>1247</v>
      </c>
      <c r="D649" s="387" t="s">
        <v>1248</v>
      </c>
      <c r="E649" s="387">
        <v>0</v>
      </c>
      <c r="F649" s="387">
        <v>50150</v>
      </c>
      <c r="G649" s="387">
        <v>27720825498.380001</v>
      </c>
      <c r="H649" s="387" t="b" cm="1">
        <f t="array" aca="1" ref="H649" ca="1">EsNegrita(BP[[#This Row],[CODIGO]])</f>
        <v>0</v>
      </c>
      <c r="I649" s="387" t="b" cm="1">
        <f t="array" ref="I649">_xlfn.LET(
    _xlpm.codigos_devolucion, _xlfn.UNIQUE(_xlfn._xlws.FILTER(BP[CODIGO], ISNUMBER(SEARCH("devoluci", BP[NOMBRE CUENTA])), {""})),
    ISNUMBER(MATCH(BP[[#This Row],[CODIGO]], _xlpm.codigos_devolucion, 0))
)</f>
        <v>0</v>
      </c>
    </row>
    <row r="650" spans="1:9" x14ac:dyDescent="0.25">
      <c r="A650" s="607">
        <v>233595</v>
      </c>
      <c r="B650" s="387" t="s">
        <v>514</v>
      </c>
      <c r="C650" s="387" t="s">
        <v>1249</v>
      </c>
      <c r="D650" s="387" t="s">
        <v>1250</v>
      </c>
      <c r="E650" s="387">
        <v>0</v>
      </c>
      <c r="F650" s="387">
        <v>446894000</v>
      </c>
      <c r="G650" s="387">
        <v>28167719498.380001</v>
      </c>
      <c r="H650" s="387" t="b" cm="1">
        <f t="array" aca="1" ref="H650" ca="1">EsNegrita(BP[[#This Row],[CODIGO]])</f>
        <v>0</v>
      </c>
      <c r="I650" s="387" t="b" cm="1">
        <f t="array" ref="I650">_xlfn.LET(
    _xlpm.codigos_devolucion, _xlfn.UNIQUE(_xlfn._xlws.FILTER(BP[CODIGO], ISNUMBER(SEARCH("devoluci", BP[NOMBRE CUENTA])), {""})),
    ISNUMBER(MATCH(BP[[#This Row],[CODIGO]], _xlpm.codigos_devolucion, 0))
)</f>
        <v>0</v>
      </c>
    </row>
    <row r="651" spans="1:9" x14ac:dyDescent="0.25">
      <c r="A651" s="607">
        <v>233595</v>
      </c>
      <c r="B651" s="387" t="s">
        <v>514</v>
      </c>
      <c r="C651" s="387" t="s">
        <v>1251</v>
      </c>
      <c r="D651" s="387" t="s">
        <v>1252</v>
      </c>
      <c r="E651" s="387">
        <v>0</v>
      </c>
      <c r="F651" s="387">
        <v>2070000</v>
      </c>
      <c r="G651" s="387">
        <v>28169789498.380001</v>
      </c>
      <c r="H651" s="387" t="b" cm="1">
        <f t="array" aca="1" ref="H651" ca="1">EsNegrita(BP[[#This Row],[CODIGO]])</f>
        <v>0</v>
      </c>
      <c r="I651" s="387" t="b" cm="1">
        <f t="array" ref="I651">_xlfn.LET(
    _xlpm.codigos_devolucion, _xlfn.UNIQUE(_xlfn._xlws.FILTER(BP[CODIGO], ISNUMBER(SEARCH("devoluci", BP[NOMBRE CUENTA])), {""})),
    ISNUMBER(MATCH(BP[[#This Row],[CODIGO]], _xlpm.codigos_devolucion, 0))
)</f>
        <v>0</v>
      </c>
    </row>
    <row r="652" spans="1:9" x14ac:dyDescent="0.25">
      <c r="A652" s="607">
        <v>236505</v>
      </c>
      <c r="B652" s="387" t="s">
        <v>1253</v>
      </c>
      <c r="C652" s="387" t="s">
        <v>1254</v>
      </c>
      <c r="D652" s="387" t="s">
        <v>739</v>
      </c>
      <c r="E652" s="387">
        <v>0</v>
      </c>
      <c r="F652" s="387">
        <v>233000</v>
      </c>
      <c r="G652" s="387">
        <v>17465000</v>
      </c>
      <c r="H652" s="387" t="b" cm="1">
        <f t="array" aca="1" ref="H652" ca="1">EsNegrita(BP[[#This Row],[CODIGO]])</f>
        <v>0</v>
      </c>
      <c r="I652" s="387" t="b" cm="1">
        <f t="array" ref="I652">_xlfn.LET(
    _xlpm.codigos_devolucion, _xlfn.UNIQUE(_xlfn._xlws.FILTER(BP[CODIGO], ISNUMBER(SEARCH("devoluci", BP[NOMBRE CUENTA])), {""})),
    ISNUMBER(MATCH(BP[[#This Row],[CODIGO]], _xlpm.codigos_devolucion, 0))
)</f>
        <v>0</v>
      </c>
    </row>
    <row r="653" spans="1:9" x14ac:dyDescent="0.25">
      <c r="A653" s="607">
        <v>236505</v>
      </c>
      <c r="B653" s="387" t="s">
        <v>1253</v>
      </c>
      <c r="C653" s="387" t="s">
        <v>1254</v>
      </c>
      <c r="D653" s="387" t="s">
        <v>777</v>
      </c>
      <c r="E653" s="387">
        <v>0</v>
      </c>
      <c r="F653" s="387">
        <v>233000</v>
      </c>
      <c r="G653" s="387">
        <v>17698000</v>
      </c>
      <c r="H653" s="387" t="b" cm="1">
        <f t="array" aca="1" ref="H653" ca="1">EsNegrita(BP[[#This Row],[CODIGO]])</f>
        <v>0</v>
      </c>
      <c r="I653" s="387" t="b" cm="1">
        <f t="array" ref="I653">_xlfn.LET(
    _xlpm.codigos_devolucion, _xlfn.UNIQUE(_xlfn._xlws.FILTER(BP[CODIGO], ISNUMBER(SEARCH("devoluci", BP[NOMBRE CUENTA])), {""})),
    ISNUMBER(MATCH(BP[[#This Row],[CODIGO]], _xlpm.codigos_devolucion, 0))
)</f>
        <v>0</v>
      </c>
    </row>
    <row r="654" spans="1:9" x14ac:dyDescent="0.25">
      <c r="A654" s="607">
        <v>23651501</v>
      </c>
      <c r="B654" s="387" t="s">
        <v>1255</v>
      </c>
      <c r="C654" s="387" t="s">
        <v>794</v>
      </c>
      <c r="D654" s="387" t="s">
        <v>795</v>
      </c>
      <c r="E654" s="387">
        <v>0</v>
      </c>
      <c r="F654" s="387">
        <v>395207</v>
      </c>
      <c r="G654" s="387">
        <v>1335329</v>
      </c>
      <c r="H654" s="387" t="b" cm="1">
        <f t="array" aca="1" ref="H654" ca="1">EsNegrita(BP[[#This Row],[CODIGO]])</f>
        <v>0</v>
      </c>
      <c r="I654" s="387" t="b" cm="1">
        <f t="array" ref="I654">_xlfn.LET(
    _xlpm.codigos_devolucion, _xlfn.UNIQUE(_xlfn._xlws.FILTER(BP[CODIGO], ISNUMBER(SEARCH("devoluci", BP[NOMBRE CUENTA])), {""})),
    ISNUMBER(MATCH(BP[[#This Row],[CODIGO]], _xlpm.codigos_devolucion, 0))
)</f>
        <v>0</v>
      </c>
    </row>
    <row r="655" spans="1:9" x14ac:dyDescent="0.25">
      <c r="A655" s="607">
        <v>23652501</v>
      </c>
      <c r="B655" s="387" t="s">
        <v>522</v>
      </c>
      <c r="C655" s="387" t="s">
        <v>796</v>
      </c>
      <c r="D655" s="387" t="s">
        <v>797</v>
      </c>
      <c r="E655" s="387">
        <v>0</v>
      </c>
      <c r="F655" s="387">
        <v>24900</v>
      </c>
      <c r="G655" s="387">
        <v>32921359</v>
      </c>
      <c r="H655" s="387" t="b" cm="1">
        <f t="array" aca="1" ref="H655" ca="1">EsNegrita(BP[[#This Row],[CODIGO]])</f>
        <v>0</v>
      </c>
      <c r="I655" s="387" t="b" cm="1">
        <f t="array" ref="I655">_xlfn.LET(
    _xlpm.codigos_devolucion, _xlfn.UNIQUE(_xlfn._xlws.FILTER(BP[CODIGO], ISNUMBER(SEARCH("devoluci", BP[NOMBRE CUENTA])), {""})),
    ISNUMBER(MATCH(BP[[#This Row],[CODIGO]], _xlpm.codigos_devolucion, 0))
)</f>
        <v>0</v>
      </c>
    </row>
    <row r="656" spans="1:9" x14ac:dyDescent="0.25">
      <c r="A656" s="607">
        <v>23652501</v>
      </c>
      <c r="B656" s="387" t="s">
        <v>522</v>
      </c>
      <c r="C656" s="387" t="s">
        <v>800</v>
      </c>
      <c r="D656" s="387" t="s">
        <v>801</v>
      </c>
      <c r="E656" s="387">
        <v>0</v>
      </c>
      <c r="F656" s="387">
        <v>210000</v>
      </c>
      <c r="G656" s="387">
        <v>33131359</v>
      </c>
      <c r="H656" s="387" t="b" cm="1">
        <f t="array" aca="1" ref="H656" ca="1">EsNegrita(BP[[#This Row],[CODIGO]])</f>
        <v>0</v>
      </c>
      <c r="I656" s="387" t="b" cm="1">
        <f t="array" ref="I656">_xlfn.LET(
    _xlpm.codigos_devolucion, _xlfn.UNIQUE(_xlfn._xlws.FILTER(BP[CODIGO], ISNUMBER(SEARCH("devoluci", BP[NOMBRE CUENTA])), {""})),
    ISNUMBER(MATCH(BP[[#This Row],[CODIGO]], _xlpm.codigos_devolucion, 0))
)</f>
        <v>0</v>
      </c>
    </row>
    <row r="657" spans="1:9" x14ac:dyDescent="0.25">
      <c r="A657" s="607">
        <v>23652501</v>
      </c>
      <c r="B657" s="387" t="s">
        <v>522</v>
      </c>
      <c r="C657" s="387" t="s">
        <v>804</v>
      </c>
      <c r="D657" s="387" t="s">
        <v>805</v>
      </c>
      <c r="E657" s="387">
        <v>0</v>
      </c>
      <c r="F657" s="387">
        <v>10200</v>
      </c>
      <c r="G657" s="387">
        <v>33141559</v>
      </c>
      <c r="H657" s="387" t="b" cm="1">
        <f t="array" aca="1" ref="H657" ca="1">EsNegrita(BP[[#This Row],[CODIGO]])</f>
        <v>0</v>
      </c>
      <c r="I657" s="387" t="b" cm="1">
        <f t="array" ref="I657">_xlfn.LET(
    _xlpm.codigos_devolucion, _xlfn.UNIQUE(_xlfn._xlws.FILTER(BP[CODIGO], ISNUMBER(SEARCH("devoluci", BP[NOMBRE CUENTA])), {""})),
    ISNUMBER(MATCH(BP[[#This Row],[CODIGO]], _xlpm.codigos_devolucion, 0))
)</f>
        <v>0</v>
      </c>
    </row>
    <row r="658" spans="1:9" x14ac:dyDescent="0.25">
      <c r="A658" s="607">
        <v>23652501</v>
      </c>
      <c r="B658" s="387" t="s">
        <v>522</v>
      </c>
      <c r="C658" s="387" t="s">
        <v>800</v>
      </c>
      <c r="D658" s="387" t="s">
        <v>806</v>
      </c>
      <c r="E658" s="387">
        <v>0</v>
      </c>
      <c r="F658" s="387">
        <v>22800</v>
      </c>
      <c r="G658" s="387">
        <v>33164359</v>
      </c>
      <c r="H658" s="387" t="b" cm="1">
        <f t="array" aca="1" ref="H658" ca="1">EsNegrita(BP[[#This Row],[CODIGO]])</f>
        <v>0</v>
      </c>
      <c r="I658" s="387" t="b" cm="1">
        <f t="array" ref="I658">_xlfn.LET(
    _xlpm.codigos_devolucion, _xlfn.UNIQUE(_xlfn._xlws.FILTER(BP[CODIGO], ISNUMBER(SEARCH("devoluci", BP[NOMBRE CUENTA])), {""})),
    ISNUMBER(MATCH(BP[[#This Row],[CODIGO]], _xlpm.codigos_devolucion, 0))
)</f>
        <v>0</v>
      </c>
    </row>
    <row r="659" spans="1:9" x14ac:dyDescent="0.25">
      <c r="A659" s="607">
        <v>23652501</v>
      </c>
      <c r="B659" s="387" t="s">
        <v>522</v>
      </c>
      <c r="C659" s="387" t="s">
        <v>800</v>
      </c>
      <c r="D659" s="387" t="s">
        <v>807</v>
      </c>
      <c r="E659" s="387">
        <v>0</v>
      </c>
      <c r="F659" s="387">
        <v>18000</v>
      </c>
      <c r="G659" s="387">
        <v>33182359</v>
      </c>
      <c r="H659" s="387" t="b" cm="1">
        <f t="array" aca="1" ref="H659" ca="1">EsNegrita(BP[[#This Row],[CODIGO]])</f>
        <v>0</v>
      </c>
      <c r="I659" s="387" t="b" cm="1">
        <f t="array" ref="I659">_xlfn.LET(
    _xlpm.codigos_devolucion, _xlfn.UNIQUE(_xlfn._xlws.FILTER(BP[CODIGO], ISNUMBER(SEARCH("devoluci", BP[NOMBRE CUENTA])), {""})),
    ISNUMBER(MATCH(BP[[#This Row],[CODIGO]], _xlpm.codigos_devolucion, 0))
)</f>
        <v>0</v>
      </c>
    </row>
    <row r="660" spans="1:9" x14ac:dyDescent="0.25">
      <c r="A660" s="607">
        <v>23652501</v>
      </c>
      <c r="B660" s="387" t="s">
        <v>522</v>
      </c>
      <c r="C660" s="387" t="s">
        <v>804</v>
      </c>
      <c r="D660" s="387" t="s">
        <v>817</v>
      </c>
      <c r="E660" s="387">
        <v>0</v>
      </c>
      <c r="F660" s="387">
        <v>11400</v>
      </c>
      <c r="G660" s="387">
        <v>33193759</v>
      </c>
      <c r="H660" s="387" t="b" cm="1">
        <f t="array" aca="1" ref="H660" ca="1">EsNegrita(BP[[#This Row],[CODIGO]])</f>
        <v>0</v>
      </c>
      <c r="I660" s="387" t="b" cm="1">
        <f t="array" ref="I660">_xlfn.LET(
    _xlpm.codigos_devolucion, _xlfn.UNIQUE(_xlfn._xlws.FILTER(BP[CODIGO], ISNUMBER(SEARCH("devoluci", BP[NOMBRE CUENTA])), {""})),
    ISNUMBER(MATCH(BP[[#This Row],[CODIGO]], _xlpm.codigos_devolucion, 0))
)</f>
        <v>0</v>
      </c>
    </row>
    <row r="661" spans="1:9" x14ac:dyDescent="0.25">
      <c r="A661" s="607">
        <v>23652501</v>
      </c>
      <c r="B661" s="387" t="s">
        <v>522</v>
      </c>
      <c r="C661" s="387" t="s">
        <v>804</v>
      </c>
      <c r="D661" s="387" t="s">
        <v>818</v>
      </c>
      <c r="E661" s="387">
        <v>0</v>
      </c>
      <c r="F661" s="387">
        <v>75000</v>
      </c>
      <c r="G661" s="387">
        <v>33268759</v>
      </c>
      <c r="H661" s="387" t="b" cm="1">
        <f t="array" aca="1" ref="H661" ca="1">EsNegrita(BP[[#This Row],[CODIGO]])</f>
        <v>0</v>
      </c>
      <c r="I661" s="387" t="b" cm="1">
        <f t="array" ref="I661">_xlfn.LET(
    _xlpm.codigos_devolucion, _xlfn.UNIQUE(_xlfn._xlws.FILTER(BP[CODIGO], ISNUMBER(SEARCH("devoluci", BP[NOMBRE CUENTA])), {""})),
    ISNUMBER(MATCH(BP[[#This Row],[CODIGO]], _xlpm.codigos_devolucion, 0))
)</f>
        <v>0</v>
      </c>
    </row>
    <row r="662" spans="1:9" x14ac:dyDescent="0.25">
      <c r="A662" s="607">
        <v>23652501</v>
      </c>
      <c r="B662" s="387" t="s">
        <v>522</v>
      </c>
      <c r="C662" s="387" t="s">
        <v>796</v>
      </c>
      <c r="D662" s="387" t="s">
        <v>820</v>
      </c>
      <c r="E662" s="387">
        <v>0</v>
      </c>
      <c r="F662" s="387">
        <v>47700</v>
      </c>
      <c r="G662" s="387">
        <v>33316459</v>
      </c>
      <c r="H662" s="387" t="b" cm="1">
        <f t="array" aca="1" ref="H662" ca="1">EsNegrita(BP[[#This Row],[CODIGO]])</f>
        <v>0</v>
      </c>
      <c r="I662" s="387" t="b" cm="1">
        <f t="array" ref="I662">_xlfn.LET(
    _xlpm.codigos_devolucion, _xlfn.UNIQUE(_xlfn._xlws.FILTER(BP[CODIGO], ISNUMBER(SEARCH("devoluci", BP[NOMBRE CUENTA])), {""})),
    ISNUMBER(MATCH(BP[[#This Row],[CODIGO]], _xlpm.codigos_devolucion, 0))
)</f>
        <v>0</v>
      </c>
    </row>
    <row r="663" spans="1:9" x14ac:dyDescent="0.25">
      <c r="A663" s="607">
        <v>23652501</v>
      </c>
      <c r="B663" s="387" t="s">
        <v>522</v>
      </c>
      <c r="C663" s="387" t="s">
        <v>823</v>
      </c>
      <c r="D663" s="387" t="s">
        <v>824</v>
      </c>
      <c r="E663" s="387">
        <v>0</v>
      </c>
      <c r="F663" s="387">
        <v>1800</v>
      </c>
      <c r="G663" s="387">
        <v>33318259</v>
      </c>
      <c r="H663" s="387" t="b" cm="1">
        <f t="array" aca="1" ref="H663" ca="1">EsNegrita(BP[[#This Row],[CODIGO]])</f>
        <v>0</v>
      </c>
      <c r="I663" s="387" t="b" cm="1">
        <f t="array" ref="I663">_xlfn.LET(
    _xlpm.codigos_devolucion, _xlfn.UNIQUE(_xlfn._xlws.FILTER(BP[CODIGO], ISNUMBER(SEARCH("devoluci", BP[NOMBRE CUENTA])), {""})),
    ISNUMBER(MATCH(BP[[#This Row],[CODIGO]], _xlpm.codigos_devolucion, 0))
)</f>
        <v>0</v>
      </c>
    </row>
    <row r="664" spans="1:9" x14ac:dyDescent="0.25">
      <c r="A664" s="607">
        <v>23652501</v>
      </c>
      <c r="B664" s="387" t="s">
        <v>522</v>
      </c>
      <c r="C664" s="387" t="s">
        <v>823</v>
      </c>
      <c r="D664" s="387" t="s">
        <v>824</v>
      </c>
      <c r="E664" s="387">
        <v>0</v>
      </c>
      <c r="F664" s="387">
        <v>3600</v>
      </c>
      <c r="G664" s="387">
        <v>33321859</v>
      </c>
      <c r="H664" s="387" t="b" cm="1">
        <f t="array" aca="1" ref="H664" ca="1">EsNegrita(BP[[#This Row],[CODIGO]])</f>
        <v>0</v>
      </c>
      <c r="I664" s="387" t="b" cm="1">
        <f t="array" ref="I664">_xlfn.LET(
    _xlpm.codigos_devolucion, _xlfn.UNIQUE(_xlfn._xlws.FILTER(BP[CODIGO], ISNUMBER(SEARCH("devoluci", BP[NOMBRE CUENTA])), {""})),
    ISNUMBER(MATCH(BP[[#This Row],[CODIGO]], _xlpm.codigos_devolucion, 0))
)</f>
        <v>0</v>
      </c>
    </row>
    <row r="665" spans="1:9" x14ac:dyDescent="0.25">
      <c r="A665" s="607">
        <v>23652501</v>
      </c>
      <c r="B665" s="387" t="s">
        <v>522</v>
      </c>
      <c r="C665" s="387" t="s">
        <v>823</v>
      </c>
      <c r="D665" s="387" t="s">
        <v>824</v>
      </c>
      <c r="E665" s="387">
        <v>0</v>
      </c>
      <c r="F665" s="387">
        <v>7200</v>
      </c>
      <c r="G665" s="387">
        <v>33329059</v>
      </c>
      <c r="H665" s="387" t="b" cm="1">
        <f t="array" aca="1" ref="H665" ca="1">EsNegrita(BP[[#This Row],[CODIGO]])</f>
        <v>0</v>
      </c>
      <c r="I665" s="387" t="b" cm="1">
        <f t="array" ref="I665">_xlfn.LET(
    _xlpm.codigos_devolucion, _xlfn.UNIQUE(_xlfn._xlws.FILTER(BP[CODIGO], ISNUMBER(SEARCH("devoluci", BP[NOMBRE CUENTA])), {""})),
    ISNUMBER(MATCH(BP[[#This Row],[CODIGO]], _xlpm.codigos_devolucion, 0))
)</f>
        <v>0</v>
      </c>
    </row>
    <row r="666" spans="1:9" x14ac:dyDescent="0.25">
      <c r="A666" s="607">
        <v>23652501</v>
      </c>
      <c r="B666" s="387" t="s">
        <v>522</v>
      </c>
      <c r="C666" s="387" t="s">
        <v>823</v>
      </c>
      <c r="D666" s="387" t="s">
        <v>824</v>
      </c>
      <c r="E666" s="387">
        <v>0</v>
      </c>
      <c r="F666" s="387">
        <v>9600</v>
      </c>
      <c r="G666" s="387">
        <v>33338659</v>
      </c>
      <c r="H666" s="387" t="b" cm="1">
        <f t="array" aca="1" ref="H666" ca="1">EsNegrita(BP[[#This Row],[CODIGO]])</f>
        <v>0</v>
      </c>
      <c r="I666" s="387" t="b" cm="1">
        <f t="array" ref="I666">_xlfn.LET(
    _xlpm.codigos_devolucion, _xlfn.UNIQUE(_xlfn._xlws.FILTER(BP[CODIGO], ISNUMBER(SEARCH("devoluci", BP[NOMBRE CUENTA])), {""})),
    ISNUMBER(MATCH(BP[[#This Row],[CODIGO]], _xlpm.codigos_devolucion, 0))
)</f>
        <v>0</v>
      </c>
    </row>
    <row r="667" spans="1:9" x14ac:dyDescent="0.25">
      <c r="A667" s="607">
        <v>23652501</v>
      </c>
      <c r="B667" s="387" t="s">
        <v>522</v>
      </c>
      <c r="C667" s="387" t="s">
        <v>831</v>
      </c>
      <c r="D667" s="387" t="s">
        <v>832</v>
      </c>
      <c r="E667" s="387">
        <v>0</v>
      </c>
      <c r="F667" s="387">
        <v>150000</v>
      </c>
      <c r="G667" s="387">
        <v>33488659</v>
      </c>
      <c r="H667" s="387" t="b" cm="1">
        <f t="array" aca="1" ref="H667" ca="1">EsNegrita(BP[[#This Row],[CODIGO]])</f>
        <v>0</v>
      </c>
      <c r="I667" s="387" t="b" cm="1">
        <f t="array" ref="I667">_xlfn.LET(
    _xlpm.codigos_devolucion, _xlfn.UNIQUE(_xlfn._xlws.FILTER(BP[CODIGO], ISNUMBER(SEARCH("devoluci", BP[NOMBRE CUENTA])), {""})),
    ISNUMBER(MATCH(BP[[#This Row],[CODIGO]], _xlpm.codigos_devolucion, 0))
)</f>
        <v>0</v>
      </c>
    </row>
    <row r="668" spans="1:9" x14ac:dyDescent="0.25">
      <c r="A668" s="607">
        <v>23652501</v>
      </c>
      <c r="B668" s="387" t="s">
        <v>522</v>
      </c>
      <c r="C668" s="387" t="s">
        <v>831</v>
      </c>
      <c r="D668" s="387" t="s">
        <v>833</v>
      </c>
      <c r="E668" s="387">
        <v>0</v>
      </c>
      <c r="F668" s="387">
        <v>150000</v>
      </c>
      <c r="G668" s="387">
        <v>33638659</v>
      </c>
      <c r="H668" s="387" t="b" cm="1">
        <f t="array" aca="1" ref="H668" ca="1">EsNegrita(BP[[#This Row],[CODIGO]])</f>
        <v>0</v>
      </c>
      <c r="I668" s="387" t="b" cm="1">
        <f t="array" ref="I668">_xlfn.LET(
    _xlpm.codigos_devolucion, _xlfn.UNIQUE(_xlfn._xlws.FILTER(BP[CODIGO], ISNUMBER(SEARCH("devoluci", BP[NOMBRE CUENTA])), {""})),
    ISNUMBER(MATCH(BP[[#This Row],[CODIGO]], _xlpm.codigos_devolucion, 0))
)</f>
        <v>0</v>
      </c>
    </row>
    <row r="669" spans="1:9" x14ac:dyDescent="0.25">
      <c r="A669" s="607">
        <v>23652501</v>
      </c>
      <c r="B669" s="387" t="s">
        <v>522</v>
      </c>
      <c r="C669" s="387" t="s">
        <v>802</v>
      </c>
      <c r="D669" s="387" t="s">
        <v>836</v>
      </c>
      <c r="E669" s="387">
        <v>0</v>
      </c>
      <c r="F669" s="387">
        <v>22140</v>
      </c>
      <c r="G669" s="387">
        <v>33660799</v>
      </c>
      <c r="H669" s="387" t="b" cm="1">
        <f t="array" aca="1" ref="H669" ca="1">EsNegrita(BP[[#This Row],[CODIGO]])</f>
        <v>0</v>
      </c>
      <c r="I669" s="387" t="b" cm="1">
        <f t="array" ref="I669">_xlfn.LET(
    _xlpm.codigos_devolucion, _xlfn.UNIQUE(_xlfn._xlws.FILTER(BP[CODIGO], ISNUMBER(SEARCH("devoluci", BP[NOMBRE CUENTA])), {""})),
    ISNUMBER(MATCH(BP[[#This Row],[CODIGO]], _xlpm.codigos_devolucion, 0))
)</f>
        <v>0</v>
      </c>
    </row>
    <row r="670" spans="1:9" x14ac:dyDescent="0.25">
      <c r="A670" s="607">
        <v>23652501</v>
      </c>
      <c r="B670" s="387" t="s">
        <v>522</v>
      </c>
      <c r="C670" s="387" t="s">
        <v>840</v>
      </c>
      <c r="D670" s="387" t="s">
        <v>841</v>
      </c>
      <c r="E670" s="387">
        <v>0</v>
      </c>
      <c r="F670" s="387">
        <v>15300</v>
      </c>
      <c r="G670" s="387">
        <v>33676099</v>
      </c>
      <c r="H670" s="387" t="b" cm="1">
        <f t="array" aca="1" ref="H670" ca="1">EsNegrita(BP[[#This Row],[CODIGO]])</f>
        <v>0</v>
      </c>
      <c r="I670" s="387" t="b" cm="1">
        <f t="array" ref="I670">_xlfn.LET(
    _xlpm.codigos_devolucion, _xlfn.UNIQUE(_xlfn._xlws.FILTER(BP[CODIGO], ISNUMBER(SEARCH("devoluci", BP[NOMBRE CUENTA])), {""})),
    ISNUMBER(MATCH(BP[[#This Row],[CODIGO]], _xlpm.codigos_devolucion, 0))
)</f>
        <v>0</v>
      </c>
    </row>
    <row r="671" spans="1:9" x14ac:dyDescent="0.25">
      <c r="A671" s="607">
        <v>23652501</v>
      </c>
      <c r="B671" s="387" t="s">
        <v>522</v>
      </c>
      <c r="C671" s="387" t="s">
        <v>796</v>
      </c>
      <c r="D671" s="387" t="s">
        <v>842</v>
      </c>
      <c r="E671" s="387">
        <v>0</v>
      </c>
      <c r="F671" s="387">
        <v>28200</v>
      </c>
      <c r="G671" s="387">
        <v>33704299</v>
      </c>
      <c r="H671" s="387" t="b" cm="1">
        <f t="array" aca="1" ref="H671" ca="1">EsNegrita(BP[[#This Row],[CODIGO]])</f>
        <v>0</v>
      </c>
      <c r="I671" s="387" t="b" cm="1">
        <f t="array" ref="I671">_xlfn.LET(
    _xlpm.codigos_devolucion, _xlfn.UNIQUE(_xlfn._xlws.FILTER(BP[CODIGO], ISNUMBER(SEARCH("devoluci", BP[NOMBRE CUENTA])), {""})),
    ISNUMBER(MATCH(BP[[#This Row],[CODIGO]], _xlpm.codigos_devolucion, 0))
)</f>
        <v>0</v>
      </c>
    </row>
    <row r="672" spans="1:9" x14ac:dyDescent="0.25">
      <c r="A672" s="607">
        <v>23652501</v>
      </c>
      <c r="B672" s="387" t="s">
        <v>522</v>
      </c>
      <c r="C672" s="387" t="s">
        <v>828</v>
      </c>
      <c r="D672" s="387" t="s">
        <v>847</v>
      </c>
      <c r="E672" s="387">
        <v>0</v>
      </c>
      <c r="F672" s="387">
        <v>13200</v>
      </c>
      <c r="G672" s="387">
        <v>33717499</v>
      </c>
      <c r="H672" s="387" t="b" cm="1">
        <f t="array" aca="1" ref="H672" ca="1">EsNegrita(BP[[#This Row],[CODIGO]])</f>
        <v>0</v>
      </c>
      <c r="I672" s="387" t="b" cm="1">
        <f t="array" ref="I672">_xlfn.LET(
    _xlpm.codigos_devolucion, _xlfn.UNIQUE(_xlfn._xlws.FILTER(BP[CODIGO], ISNUMBER(SEARCH("devoluci", BP[NOMBRE CUENTA])), {""})),
    ISNUMBER(MATCH(BP[[#This Row],[CODIGO]], _xlpm.codigos_devolucion, 0))
)</f>
        <v>0</v>
      </c>
    </row>
    <row r="673" spans="1:9" x14ac:dyDescent="0.25">
      <c r="A673" s="607">
        <v>23652501</v>
      </c>
      <c r="B673" s="387" t="s">
        <v>522</v>
      </c>
      <c r="C673" s="387" t="s">
        <v>800</v>
      </c>
      <c r="D673" s="387" t="s">
        <v>851</v>
      </c>
      <c r="E673" s="387">
        <v>0</v>
      </c>
      <c r="F673" s="387">
        <v>36000</v>
      </c>
      <c r="G673" s="387">
        <v>33753499</v>
      </c>
      <c r="H673" s="387" t="b" cm="1">
        <f t="array" aca="1" ref="H673" ca="1">EsNegrita(BP[[#This Row],[CODIGO]])</f>
        <v>0</v>
      </c>
      <c r="I673" s="387" t="b" cm="1">
        <f t="array" ref="I673">_xlfn.LET(
    _xlpm.codigos_devolucion, _xlfn.UNIQUE(_xlfn._xlws.FILTER(BP[CODIGO], ISNUMBER(SEARCH("devoluci", BP[NOMBRE CUENTA])), {""})),
    ISNUMBER(MATCH(BP[[#This Row],[CODIGO]], _xlpm.codigos_devolucion, 0))
)</f>
        <v>0</v>
      </c>
    </row>
    <row r="674" spans="1:9" x14ac:dyDescent="0.25">
      <c r="A674" s="607">
        <v>23652501</v>
      </c>
      <c r="B674" s="387" t="s">
        <v>522</v>
      </c>
      <c r="C674" s="387" t="s">
        <v>852</v>
      </c>
      <c r="D674" s="387" t="s">
        <v>853</v>
      </c>
      <c r="E674" s="387">
        <v>0</v>
      </c>
      <c r="F674" s="387">
        <v>12000</v>
      </c>
      <c r="G674" s="387">
        <v>33765499</v>
      </c>
      <c r="H674" s="387" t="b" cm="1">
        <f t="array" aca="1" ref="H674" ca="1">EsNegrita(BP[[#This Row],[CODIGO]])</f>
        <v>0</v>
      </c>
      <c r="I674" s="387" t="b" cm="1">
        <f t="array" ref="I674">_xlfn.LET(
    _xlpm.codigos_devolucion, _xlfn.UNIQUE(_xlfn._xlws.FILTER(BP[CODIGO], ISNUMBER(SEARCH("devoluci", BP[NOMBRE CUENTA])), {""})),
    ISNUMBER(MATCH(BP[[#This Row],[CODIGO]], _xlpm.codigos_devolucion, 0))
)</f>
        <v>0</v>
      </c>
    </row>
    <row r="675" spans="1:9" x14ac:dyDescent="0.25">
      <c r="A675" s="607">
        <v>23652501</v>
      </c>
      <c r="B675" s="387" t="s">
        <v>522</v>
      </c>
      <c r="C675" s="387" t="s">
        <v>854</v>
      </c>
      <c r="D675" s="387" t="s">
        <v>855</v>
      </c>
      <c r="E675" s="387">
        <v>0</v>
      </c>
      <c r="F675" s="387">
        <v>21000</v>
      </c>
      <c r="G675" s="387">
        <v>33786499</v>
      </c>
      <c r="H675" s="387" t="b" cm="1">
        <f t="array" aca="1" ref="H675" ca="1">EsNegrita(BP[[#This Row],[CODIGO]])</f>
        <v>0</v>
      </c>
      <c r="I675" s="387" t="b" cm="1">
        <f t="array" ref="I675">_xlfn.LET(
    _xlpm.codigos_devolucion, _xlfn.UNIQUE(_xlfn._xlws.FILTER(BP[CODIGO], ISNUMBER(SEARCH("devoluci", BP[NOMBRE CUENTA])), {""})),
    ISNUMBER(MATCH(BP[[#This Row],[CODIGO]], _xlpm.codigos_devolucion, 0))
)</f>
        <v>0</v>
      </c>
    </row>
    <row r="676" spans="1:9" x14ac:dyDescent="0.25">
      <c r="A676" s="607">
        <v>23652501</v>
      </c>
      <c r="B676" s="387" t="s">
        <v>522</v>
      </c>
      <c r="C676" s="387" t="s">
        <v>856</v>
      </c>
      <c r="D676" s="387" t="s">
        <v>857</v>
      </c>
      <c r="E676" s="387">
        <v>0</v>
      </c>
      <c r="F676" s="387">
        <v>270000</v>
      </c>
      <c r="G676" s="387">
        <v>34056499</v>
      </c>
      <c r="H676" s="387" t="b" cm="1">
        <f t="array" aca="1" ref="H676" ca="1">EsNegrita(BP[[#This Row],[CODIGO]])</f>
        <v>0</v>
      </c>
      <c r="I676" s="387" t="b" cm="1">
        <f t="array" ref="I676">_xlfn.LET(
    _xlpm.codigos_devolucion, _xlfn.UNIQUE(_xlfn._xlws.FILTER(BP[CODIGO], ISNUMBER(SEARCH("devoluci", BP[NOMBRE CUENTA])), {""})),
    ISNUMBER(MATCH(BP[[#This Row],[CODIGO]], _xlpm.codigos_devolucion, 0))
)</f>
        <v>0</v>
      </c>
    </row>
    <row r="677" spans="1:9" x14ac:dyDescent="0.25">
      <c r="A677" s="607">
        <v>23652501</v>
      </c>
      <c r="B677" s="387" t="s">
        <v>522</v>
      </c>
      <c r="C677" s="387" t="s">
        <v>858</v>
      </c>
      <c r="D677" s="387" t="s">
        <v>859</v>
      </c>
      <c r="E677" s="387">
        <v>0</v>
      </c>
      <c r="F677" s="387">
        <v>55200</v>
      </c>
      <c r="G677" s="387">
        <v>34111699</v>
      </c>
      <c r="H677" s="387" t="b" cm="1">
        <f t="array" aca="1" ref="H677" ca="1">EsNegrita(BP[[#This Row],[CODIGO]])</f>
        <v>0</v>
      </c>
      <c r="I677" s="387" t="b" cm="1">
        <f t="array" ref="I677">_xlfn.LET(
    _xlpm.codigos_devolucion, _xlfn.UNIQUE(_xlfn._xlws.FILTER(BP[CODIGO], ISNUMBER(SEARCH("devoluci", BP[NOMBRE CUENTA])), {""})),
    ISNUMBER(MATCH(BP[[#This Row],[CODIGO]], _xlpm.codigos_devolucion, 0))
)</f>
        <v>0</v>
      </c>
    </row>
    <row r="678" spans="1:9" x14ac:dyDescent="0.25">
      <c r="A678" s="607">
        <v>23652501</v>
      </c>
      <c r="B678" s="387" t="s">
        <v>522</v>
      </c>
      <c r="C678" s="387" t="s">
        <v>862</v>
      </c>
      <c r="D678" s="387" t="s">
        <v>863</v>
      </c>
      <c r="E678" s="387">
        <v>0</v>
      </c>
      <c r="F678" s="387">
        <v>12000</v>
      </c>
      <c r="G678" s="387">
        <v>34123699</v>
      </c>
      <c r="H678" s="387" t="b" cm="1">
        <f t="array" aca="1" ref="H678" ca="1">EsNegrita(BP[[#This Row],[CODIGO]])</f>
        <v>0</v>
      </c>
      <c r="I678" s="387" t="b" cm="1">
        <f t="array" ref="I678">_xlfn.LET(
    _xlpm.codigos_devolucion, _xlfn.UNIQUE(_xlfn._xlws.FILTER(BP[CODIGO], ISNUMBER(SEARCH("devoluci", BP[NOMBRE CUENTA])), {""})),
    ISNUMBER(MATCH(BP[[#This Row],[CODIGO]], _xlpm.codigos_devolucion, 0))
)</f>
        <v>0</v>
      </c>
    </row>
    <row r="679" spans="1:9" x14ac:dyDescent="0.25">
      <c r="A679" s="607">
        <v>23652501</v>
      </c>
      <c r="B679" s="387" t="s">
        <v>522</v>
      </c>
      <c r="C679" s="387" t="s">
        <v>858</v>
      </c>
      <c r="D679" s="387" t="s">
        <v>864</v>
      </c>
      <c r="E679" s="387">
        <v>0</v>
      </c>
      <c r="F679" s="387">
        <v>49800</v>
      </c>
      <c r="G679" s="387">
        <v>34173499</v>
      </c>
      <c r="H679" s="387" t="b" cm="1">
        <f t="array" aca="1" ref="H679" ca="1">EsNegrita(BP[[#This Row],[CODIGO]])</f>
        <v>0</v>
      </c>
      <c r="I679" s="387" t="b" cm="1">
        <f t="array" ref="I679">_xlfn.LET(
    _xlpm.codigos_devolucion, _xlfn.UNIQUE(_xlfn._xlws.FILTER(BP[CODIGO], ISNUMBER(SEARCH("devoluci", BP[NOMBRE CUENTA])), {""})),
    ISNUMBER(MATCH(BP[[#This Row],[CODIGO]], _xlpm.codigos_devolucion, 0))
)</f>
        <v>0</v>
      </c>
    </row>
    <row r="680" spans="1:9" x14ac:dyDescent="0.25">
      <c r="A680" s="607">
        <v>23652501</v>
      </c>
      <c r="B680" s="387" t="s">
        <v>522</v>
      </c>
      <c r="C680" s="387" t="s">
        <v>796</v>
      </c>
      <c r="D680" s="387" t="s">
        <v>867</v>
      </c>
      <c r="E680" s="387">
        <v>0</v>
      </c>
      <c r="F680" s="387">
        <v>36000</v>
      </c>
      <c r="G680" s="387">
        <v>34209499</v>
      </c>
      <c r="H680" s="387" t="b" cm="1">
        <f t="array" aca="1" ref="H680" ca="1">EsNegrita(BP[[#This Row],[CODIGO]])</f>
        <v>0</v>
      </c>
      <c r="I680" s="387" t="b" cm="1">
        <f t="array" ref="I680">_xlfn.LET(
    _xlpm.codigos_devolucion, _xlfn.UNIQUE(_xlfn._xlws.FILTER(BP[CODIGO], ISNUMBER(SEARCH("devoluci", BP[NOMBRE CUENTA])), {""})),
    ISNUMBER(MATCH(BP[[#This Row],[CODIGO]], _xlpm.codigos_devolucion, 0))
)</f>
        <v>0</v>
      </c>
    </row>
    <row r="681" spans="1:9" x14ac:dyDescent="0.25">
      <c r="A681" s="607">
        <v>23652501</v>
      </c>
      <c r="B681" s="387" t="s">
        <v>522</v>
      </c>
      <c r="C681" s="387" t="s">
        <v>804</v>
      </c>
      <c r="D681" s="387" t="s">
        <v>868</v>
      </c>
      <c r="E681" s="387">
        <v>0</v>
      </c>
      <c r="F681" s="387">
        <v>15000</v>
      </c>
      <c r="G681" s="387">
        <v>34224499</v>
      </c>
      <c r="H681" s="387" t="b" cm="1">
        <f t="array" aca="1" ref="H681" ca="1">EsNegrita(BP[[#This Row],[CODIGO]])</f>
        <v>0</v>
      </c>
      <c r="I681" s="387" t="b" cm="1">
        <f t="array" ref="I681">_xlfn.LET(
    _xlpm.codigos_devolucion, _xlfn.UNIQUE(_xlfn._xlws.FILTER(BP[CODIGO], ISNUMBER(SEARCH("devoluci", BP[NOMBRE CUENTA])), {""})),
    ISNUMBER(MATCH(BP[[#This Row],[CODIGO]], _xlpm.codigos_devolucion, 0))
)</f>
        <v>0</v>
      </c>
    </row>
    <row r="682" spans="1:9" x14ac:dyDescent="0.25">
      <c r="A682" s="607">
        <v>23652501</v>
      </c>
      <c r="B682" s="387" t="s">
        <v>522</v>
      </c>
      <c r="C682" s="387" t="s">
        <v>870</v>
      </c>
      <c r="D682" s="387" t="s">
        <v>871</v>
      </c>
      <c r="E682" s="387">
        <v>0</v>
      </c>
      <c r="F682" s="387">
        <v>30000</v>
      </c>
      <c r="G682" s="387">
        <v>34254499</v>
      </c>
      <c r="H682" s="387" t="b" cm="1">
        <f t="array" aca="1" ref="H682" ca="1">EsNegrita(BP[[#This Row],[CODIGO]])</f>
        <v>0</v>
      </c>
      <c r="I682" s="387" t="b" cm="1">
        <f t="array" ref="I682">_xlfn.LET(
    _xlpm.codigos_devolucion, _xlfn.UNIQUE(_xlfn._xlws.FILTER(BP[CODIGO], ISNUMBER(SEARCH("devoluci", BP[NOMBRE CUENTA])), {""})),
    ISNUMBER(MATCH(BP[[#This Row],[CODIGO]], _xlpm.codigos_devolucion, 0))
)</f>
        <v>0</v>
      </c>
    </row>
    <row r="683" spans="1:9" x14ac:dyDescent="0.25">
      <c r="A683" s="607">
        <v>23652501</v>
      </c>
      <c r="B683" s="387" t="s">
        <v>522</v>
      </c>
      <c r="C683" s="387" t="s">
        <v>870</v>
      </c>
      <c r="D683" s="387" t="s">
        <v>873</v>
      </c>
      <c r="E683" s="387">
        <v>0</v>
      </c>
      <c r="F683" s="387">
        <v>270000</v>
      </c>
      <c r="G683" s="387">
        <v>34524499</v>
      </c>
      <c r="H683" s="387" t="b" cm="1">
        <f t="array" aca="1" ref="H683" ca="1">EsNegrita(BP[[#This Row],[CODIGO]])</f>
        <v>0</v>
      </c>
      <c r="I683" s="387" t="b" cm="1">
        <f t="array" ref="I683">_xlfn.LET(
    _xlpm.codigos_devolucion, _xlfn.UNIQUE(_xlfn._xlws.FILTER(BP[CODIGO], ISNUMBER(SEARCH("devoluci", BP[NOMBRE CUENTA])), {""})),
    ISNUMBER(MATCH(BP[[#This Row],[CODIGO]], _xlpm.codigos_devolucion, 0))
)</f>
        <v>0</v>
      </c>
    </row>
    <row r="684" spans="1:9" x14ac:dyDescent="0.25">
      <c r="A684" s="607">
        <v>23652501</v>
      </c>
      <c r="B684" s="387" t="s">
        <v>522</v>
      </c>
      <c r="C684" s="387" t="s">
        <v>870</v>
      </c>
      <c r="D684" s="387" t="s">
        <v>874</v>
      </c>
      <c r="E684" s="387">
        <v>0</v>
      </c>
      <c r="F684" s="387">
        <v>21000</v>
      </c>
      <c r="G684" s="387">
        <v>34545499</v>
      </c>
      <c r="H684" s="387" t="b" cm="1">
        <f t="array" aca="1" ref="H684" ca="1">EsNegrita(BP[[#This Row],[CODIGO]])</f>
        <v>0</v>
      </c>
      <c r="I684" s="387" t="b" cm="1">
        <f t="array" ref="I684">_xlfn.LET(
    _xlpm.codigos_devolucion, _xlfn.UNIQUE(_xlfn._xlws.FILTER(BP[CODIGO], ISNUMBER(SEARCH("devoluci", BP[NOMBRE CUENTA])), {""})),
    ISNUMBER(MATCH(BP[[#This Row],[CODIGO]], _xlpm.codigos_devolucion, 0))
)</f>
        <v>0</v>
      </c>
    </row>
    <row r="685" spans="1:9" x14ac:dyDescent="0.25">
      <c r="A685" s="607">
        <v>23652501</v>
      </c>
      <c r="B685" s="387" t="s">
        <v>522</v>
      </c>
      <c r="C685" s="387" t="s">
        <v>870</v>
      </c>
      <c r="D685" s="387" t="s">
        <v>875</v>
      </c>
      <c r="E685" s="387">
        <v>0</v>
      </c>
      <c r="F685" s="387">
        <v>150000</v>
      </c>
      <c r="G685" s="387">
        <v>34695499</v>
      </c>
      <c r="H685" s="387" t="b" cm="1">
        <f t="array" aca="1" ref="H685" ca="1">EsNegrita(BP[[#This Row],[CODIGO]])</f>
        <v>0</v>
      </c>
      <c r="I685" s="387" t="b" cm="1">
        <f t="array" ref="I685">_xlfn.LET(
    _xlpm.codigos_devolucion, _xlfn.UNIQUE(_xlfn._xlws.FILTER(BP[CODIGO], ISNUMBER(SEARCH("devoluci", BP[NOMBRE CUENTA])), {""})),
    ISNUMBER(MATCH(BP[[#This Row],[CODIGO]], _xlpm.codigos_devolucion, 0))
)</f>
        <v>0</v>
      </c>
    </row>
    <row r="686" spans="1:9" x14ac:dyDescent="0.25">
      <c r="A686" s="607">
        <v>23652501</v>
      </c>
      <c r="B686" s="387" t="s">
        <v>522</v>
      </c>
      <c r="C686" s="387" t="s">
        <v>870</v>
      </c>
      <c r="D686" s="387" t="s">
        <v>876</v>
      </c>
      <c r="E686" s="387">
        <v>0</v>
      </c>
      <c r="F686" s="387">
        <v>36000</v>
      </c>
      <c r="G686" s="387">
        <v>34731499</v>
      </c>
      <c r="H686" s="387" t="b" cm="1">
        <f t="array" aca="1" ref="H686" ca="1">EsNegrita(BP[[#This Row],[CODIGO]])</f>
        <v>0</v>
      </c>
      <c r="I686" s="387" t="b" cm="1">
        <f t="array" ref="I686">_xlfn.LET(
    _xlpm.codigos_devolucion, _xlfn.UNIQUE(_xlfn._xlws.FILTER(BP[CODIGO], ISNUMBER(SEARCH("devoluci", BP[NOMBRE CUENTA])), {""})),
    ISNUMBER(MATCH(BP[[#This Row],[CODIGO]], _xlpm.codigos_devolucion, 0))
)</f>
        <v>0</v>
      </c>
    </row>
    <row r="687" spans="1:9" x14ac:dyDescent="0.25">
      <c r="A687" s="607">
        <v>23652501</v>
      </c>
      <c r="B687" s="387" t="s">
        <v>522</v>
      </c>
      <c r="C687" s="387" t="s">
        <v>870</v>
      </c>
      <c r="D687" s="387" t="s">
        <v>877</v>
      </c>
      <c r="E687" s="387">
        <v>0</v>
      </c>
      <c r="F687" s="387">
        <v>72000</v>
      </c>
      <c r="G687" s="387">
        <v>34803499</v>
      </c>
      <c r="H687" s="387" t="b" cm="1">
        <f t="array" aca="1" ref="H687" ca="1">EsNegrita(BP[[#This Row],[CODIGO]])</f>
        <v>0</v>
      </c>
      <c r="I687" s="387" t="b" cm="1">
        <f t="array" ref="I687">_xlfn.LET(
    _xlpm.codigos_devolucion, _xlfn.UNIQUE(_xlfn._xlws.FILTER(BP[CODIGO], ISNUMBER(SEARCH("devoluci", BP[NOMBRE CUENTA])), {""})),
    ISNUMBER(MATCH(BP[[#This Row],[CODIGO]], _xlpm.codigos_devolucion, 0))
)</f>
        <v>0</v>
      </c>
    </row>
    <row r="688" spans="1:9" x14ac:dyDescent="0.25">
      <c r="A688" s="607">
        <v>23652501</v>
      </c>
      <c r="B688" s="387" t="s">
        <v>522</v>
      </c>
      <c r="C688" s="387" t="s">
        <v>870</v>
      </c>
      <c r="D688" s="387" t="s">
        <v>878</v>
      </c>
      <c r="E688" s="387">
        <v>0</v>
      </c>
      <c r="F688" s="387">
        <v>21000</v>
      </c>
      <c r="G688" s="387">
        <v>34824499</v>
      </c>
      <c r="H688" s="387" t="b" cm="1">
        <f t="array" aca="1" ref="H688" ca="1">EsNegrita(BP[[#This Row],[CODIGO]])</f>
        <v>0</v>
      </c>
      <c r="I688" s="387" t="b" cm="1">
        <f t="array" ref="I688">_xlfn.LET(
    _xlpm.codigos_devolucion, _xlfn.UNIQUE(_xlfn._xlws.FILTER(BP[CODIGO], ISNUMBER(SEARCH("devoluci", BP[NOMBRE CUENTA])), {""})),
    ISNUMBER(MATCH(BP[[#This Row],[CODIGO]], _xlpm.codigos_devolucion, 0))
)</f>
        <v>0</v>
      </c>
    </row>
    <row r="689" spans="1:9" x14ac:dyDescent="0.25">
      <c r="A689" s="607">
        <v>23652501</v>
      </c>
      <c r="B689" s="387" t="s">
        <v>522</v>
      </c>
      <c r="C689" s="387" t="s">
        <v>870</v>
      </c>
      <c r="D689" s="387" t="s">
        <v>879</v>
      </c>
      <c r="E689" s="387">
        <v>0</v>
      </c>
      <c r="F689" s="387">
        <v>150000</v>
      </c>
      <c r="G689" s="387">
        <v>34974499</v>
      </c>
      <c r="H689" s="387" t="b" cm="1">
        <f t="array" aca="1" ref="H689" ca="1">EsNegrita(BP[[#This Row],[CODIGO]])</f>
        <v>0</v>
      </c>
      <c r="I689" s="387" t="b" cm="1">
        <f t="array" ref="I689">_xlfn.LET(
    _xlpm.codigos_devolucion, _xlfn.UNIQUE(_xlfn._xlws.FILTER(BP[CODIGO], ISNUMBER(SEARCH("devoluci", BP[NOMBRE CUENTA])), {""})),
    ISNUMBER(MATCH(BP[[#This Row],[CODIGO]], _xlpm.codigos_devolucion, 0))
)</f>
        <v>0</v>
      </c>
    </row>
    <row r="690" spans="1:9" x14ac:dyDescent="0.25">
      <c r="A690" s="607">
        <v>23652502</v>
      </c>
      <c r="B690" s="387" t="s">
        <v>523</v>
      </c>
      <c r="C690" s="387" t="s">
        <v>798</v>
      </c>
      <c r="D690" s="387" t="s">
        <v>799</v>
      </c>
      <c r="E690" s="387">
        <v>0</v>
      </c>
      <c r="F690" s="387">
        <v>54000</v>
      </c>
      <c r="G690" s="387">
        <v>60217964</v>
      </c>
      <c r="H690" s="387" t="b" cm="1">
        <f t="array" aca="1" ref="H690" ca="1">EsNegrita(BP[[#This Row],[CODIGO]])</f>
        <v>0</v>
      </c>
      <c r="I690" s="387" t="b" cm="1">
        <f t="array" ref="I690">_xlfn.LET(
    _xlpm.codigos_devolucion, _xlfn.UNIQUE(_xlfn._xlws.FILTER(BP[CODIGO], ISNUMBER(SEARCH("devoluci", BP[NOMBRE CUENTA])), {""})),
    ISNUMBER(MATCH(BP[[#This Row],[CODIGO]], _xlpm.codigos_devolucion, 0))
)</f>
        <v>0</v>
      </c>
    </row>
    <row r="691" spans="1:9" x14ac:dyDescent="0.25">
      <c r="A691" s="607">
        <v>23652502</v>
      </c>
      <c r="B691" s="387" t="s">
        <v>523</v>
      </c>
      <c r="C691" s="387" t="s">
        <v>891</v>
      </c>
      <c r="D691" s="387" t="s">
        <v>892</v>
      </c>
      <c r="E691" s="387">
        <v>0</v>
      </c>
      <c r="F691" s="387">
        <v>4800</v>
      </c>
      <c r="G691" s="387">
        <v>60222764</v>
      </c>
      <c r="H691" s="387" t="b" cm="1">
        <f t="array" aca="1" ref="H691" ca="1">EsNegrita(BP[[#This Row],[CODIGO]])</f>
        <v>0</v>
      </c>
      <c r="I691" s="387" t="b" cm="1">
        <f t="array" ref="I691">_xlfn.LET(
    _xlpm.codigos_devolucion, _xlfn.UNIQUE(_xlfn._xlws.FILTER(BP[CODIGO], ISNUMBER(SEARCH("devoluci", BP[NOMBRE CUENTA])), {""})),
    ISNUMBER(MATCH(BP[[#This Row],[CODIGO]], _xlpm.codigos_devolucion, 0))
)</f>
        <v>0</v>
      </c>
    </row>
    <row r="692" spans="1:9" x14ac:dyDescent="0.25">
      <c r="A692" s="607">
        <v>23652502</v>
      </c>
      <c r="B692" s="387" t="s">
        <v>523</v>
      </c>
      <c r="C692" s="387" t="s">
        <v>961</v>
      </c>
      <c r="D692" s="387" t="s">
        <v>962</v>
      </c>
      <c r="E692" s="387">
        <v>0</v>
      </c>
      <c r="F692" s="387">
        <v>78430</v>
      </c>
      <c r="G692" s="387">
        <v>60301194</v>
      </c>
      <c r="H692" s="387" t="b" cm="1">
        <f t="array" aca="1" ref="H692" ca="1">EsNegrita(BP[[#This Row],[CODIGO]])</f>
        <v>0</v>
      </c>
      <c r="I692" s="387" t="b" cm="1">
        <f t="array" ref="I692">_xlfn.LET(
    _xlpm.codigos_devolucion, _xlfn.UNIQUE(_xlfn._xlws.FILTER(BP[CODIGO], ISNUMBER(SEARCH("devoluci", BP[NOMBRE CUENTA])), {""})),
    ISNUMBER(MATCH(BP[[#This Row],[CODIGO]], _xlpm.codigos_devolucion, 0))
)</f>
        <v>0</v>
      </c>
    </row>
    <row r="693" spans="1:9" x14ac:dyDescent="0.25">
      <c r="A693" s="607">
        <v>23652502</v>
      </c>
      <c r="B693" s="387" t="s">
        <v>523</v>
      </c>
      <c r="C693" s="387" t="s">
        <v>808</v>
      </c>
      <c r="D693" s="387" t="s">
        <v>809</v>
      </c>
      <c r="E693" s="387">
        <v>0</v>
      </c>
      <c r="F693" s="387">
        <v>19508</v>
      </c>
      <c r="G693" s="387">
        <v>60320702</v>
      </c>
      <c r="H693" s="387" t="b" cm="1">
        <f t="array" aca="1" ref="H693" ca="1">EsNegrita(BP[[#This Row],[CODIGO]])</f>
        <v>0</v>
      </c>
      <c r="I693" s="387" t="b" cm="1">
        <f t="array" ref="I693">_xlfn.LET(
    _xlpm.codigos_devolucion, _xlfn.UNIQUE(_xlfn._xlws.FILTER(BP[CODIGO], ISNUMBER(SEARCH("devoluci", BP[NOMBRE CUENTA])), {""})),
    ISNUMBER(MATCH(BP[[#This Row],[CODIGO]], _xlpm.codigos_devolucion, 0))
)</f>
        <v>0</v>
      </c>
    </row>
    <row r="694" spans="1:9" x14ac:dyDescent="0.25">
      <c r="A694" s="607">
        <v>23652502</v>
      </c>
      <c r="B694" s="387" t="s">
        <v>523</v>
      </c>
      <c r="C694" s="387" t="s">
        <v>808</v>
      </c>
      <c r="D694" s="387" t="s">
        <v>810</v>
      </c>
      <c r="E694" s="387">
        <v>0</v>
      </c>
      <c r="F694" s="387">
        <v>19219</v>
      </c>
      <c r="G694" s="387">
        <v>60339921</v>
      </c>
      <c r="H694" s="387" t="b" cm="1">
        <f t="array" aca="1" ref="H694" ca="1">EsNegrita(BP[[#This Row],[CODIGO]])</f>
        <v>0</v>
      </c>
      <c r="I694" s="387" t="b" cm="1">
        <f t="array" ref="I694">_xlfn.LET(
    _xlpm.codigos_devolucion, _xlfn.UNIQUE(_xlfn._xlws.FILTER(BP[CODIGO], ISNUMBER(SEARCH("devoluci", BP[NOMBRE CUENTA])), {""})),
    ISNUMBER(MATCH(BP[[#This Row],[CODIGO]], _xlpm.codigos_devolucion, 0))
)</f>
        <v>0</v>
      </c>
    </row>
    <row r="695" spans="1:9" x14ac:dyDescent="0.25">
      <c r="A695" s="607">
        <v>23652502</v>
      </c>
      <c r="B695" s="387" t="s">
        <v>523</v>
      </c>
      <c r="C695" s="387" t="s">
        <v>815</v>
      </c>
      <c r="D695" s="387" t="s">
        <v>816</v>
      </c>
      <c r="E695" s="387">
        <v>0</v>
      </c>
      <c r="F695" s="387">
        <v>4320</v>
      </c>
      <c r="G695" s="387">
        <v>60344241</v>
      </c>
      <c r="H695" s="387" t="b" cm="1">
        <f t="array" aca="1" ref="H695" ca="1">EsNegrita(BP[[#This Row],[CODIGO]])</f>
        <v>0</v>
      </c>
      <c r="I695" s="387" t="b" cm="1">
        <f t="array" ref="I695">_xlfn.LET(
    _xlpm.codigos_devolucion, _xlfn.UNIQUE(_xlfn._xlws.FILTER(BP[CODIGO], ISNUMBER(SEARCH("devoluci", BP[NOMBRE CUENTA])), {""})),
    ISNUMBER(MATCH(BP[[#This Row],[CODIGO]], _xlpm.codigos_devolucion, 0))
)</f>
        <v>0</v>
      </c>
    </row>
    <row r="696" spans="1:9" x14ac:dyDescent="0.25">
      <c r="A696" s="607">
        <v>23652502</v>
      </c>
      <c r="B696" s="387" t="s">
        <v>523</v>
      </c>
      <c r="C696" s="387" t="s">
        <v>1061</v>
      </c>
      <c r="D696" s="387" t="s">
        <v>1062</v>
      </c>
      <c r="E696" s="387">
        <v>0</v>
      </c>
      <c r="F696" s="387">
        <v>5460</v>
      </c>
      <c r="G696" s="387">
        <v>60349701</v>
      </c>
      <c r="H696" s="387" t="b" cm="1">
        <f t="array" aca="1" ref="H696" ca="1">EsNegrita(BP[[#This Row],[CODIGO]])</f>
        <v>0</v>
      </c>
      <c r="I696" s="387" t="b" cm="1">
        <f t="array" ref="I696">_xlfn.LET(
    _xlpm.codigos_devolucion, _xlfn.UNIQUE(_xlfn._xlws.FILTER(BP[CODIGO], ISNUMBER(SEARCH("devoluci", BP[NOMBRE CUENTA])), {""})),
    ISNUMBER(MATCH(BP[[#This Row],[CODIGO]], _xlpm.codigos_devolucion, 0))
)</f>
        <v>0</v>
      </c>
    </row>
    <row r="697" spans="1:9" x14ac:dyDescent="0.25">
      <c r="A697" s="607">
        <v>23652502</v>
      </c>
      <c r="B697" s="387" t="s">
        <v>523</v>
      </c>
      <c r="C697" s="387" t="s">
        <v>821</v>
      </c>
      <c r="D697" s="387" t="s">
        <v>822</v>
      </c>
      <c r="E697" s="387">
        <v>0</v>
      </c>
      <c r="F697" s="387">
        <v>4370</v>
      </c>
      <c r="G697" s="387">
        <v>60354071</v>
      </c>
      <c r="H697" s="387" t="b" cm="1">
        <f t="array" aca="1" ref="H697" ca="1">EsNegrita(BP[[#This Row],[CODIGO]])</f>
        <v>0</v>
      </c>
      <c r="I697" s="387" t="b" cm="1">
        <f t="array" ref="I697">_xlfn.LET(
    _xlpm.codigos_devolucion, _xlfn.UNIQUE(_xlfn._xlws.FILTER(BP[CODIGO], ISNUMBER(SEARCH("devoluci", BP[NOMBRE CUENTA])), {""})),
    ISNUMBER(MATCH(BP[[#This Row],[CODIGO]], _xlpm.codigos_devolucion, 0))
)</f>
        <v>0</v>
      </c>
    </row>
    <row r="698" spans="1:9" x14ac:dyDescent="0.25">
      <c r="A698" s="607">
        <v>23652502</v>
      </c>
      <c r="B698" s="387" t="s">
        <v>523</v>
      </c>
      <c r="C698" s="387" t="s">
        <v>798</v>
      </c>
      <c r="D698" s="387" t="s">
        <v>830</v>
      </c>
      <c r="E698" s="387">
        <v>0</v>
      </c>
      <c r="F698" s="387">
        <v>54000</v>
      </c>
      <c r="G698" s="387">
        <v>60408071</v>
      </c>
      <c r="H698" s="387" t="b" cm="1">
        <f t="array" aca="1" ref="H698" ca="1">EsNegrita(BP[[#This Row],[CODIGO]])</f>
        <v>0</v>
      </c>
      <c r="I698" s="387" t="b" cm="1">
        <f t="array" ref="I698">_xlfn.LET(
    _xlpm.codigos_devolucion, _xlfn.UNIQUE(_xlfn._xlws.FILTER(BP[CODIGO], ISNUMBER(SEARCH("devoluci", BP[NOMBRE CUENTA])), {""})),
    ISNUMBER(MATCH(BP[[#This Row],[CODIGO]], _xlpm.codigos_devolucion, 0))
)</f>
        <v>0</v>
      </c>
    </row>
    <row r="699" spans="1:9" x14ac:dyDescent="0.25">
      <c r="A699" s="607">
        <v>23652502</v>
      </c>
      <c r="B699" s="387" t="s">
        <v>523</v>
      </c>
      <c r="C699" s="387" t="s">
        <v>838</v>
      </c>
      <c r="D699" s="387" t="s">
        <v>839</v>
      </c>
      <c r="E699" s="387">
        <v>0</v>
      </c>
      <c r="F699" s="387">
        <v>16960</v>
      </c>
      <c r="G699" s="387">
        <v>60425031</v>
      </c>
      <c r="H699" s="387" t="b" cm="1">
        <f t="array" aca="1" ref="H699" ca="1">EsNegrita(BP[[#This Row],[CODIGO]])</f>
        <v>0</v>
      </c>
      <c r="I699" s="387" t="b" cm="1">
        <f t="array" ref="I699">_xlfn.LET(
    _xlpm.codigos_devolucion, _xlfn.UNIQUE(_xlfn._xlws.FILTER(BP[CODIGO], ISNUMBER(SEARCH("devoluci", BP[NOMBRE CUENTA])), {""})),
    ISNUMBER(MATCH(BP[[#This Row],[CODIGO]], _xlpm.codigos_devolucion, 0))
)</f>
        <v>0</v>
      </c>
    </row>
    <row r="700" spans="1:9" x14ac:dyDescent="0.25">
      <c r="A700" s="607">
        <v>23652502</v>
      </c>
      <c r="B700" s="387" t="s">
        <v>523</v>
      </c>
      <c r="C700" s="387" t="s">
        <v>891</v>
      </c>
      <c r="D700" s="387" t="s">
        <v>898</v>
      </c>
      <c r="E700" s="387">
        <v>0</v>
      </c>
      <c r="F700" s="387">
        <v>4800</v>
      </c>
      <c r="G700" s="387">
        <v>60429831</v>
      </c>
      <c r="H700" s="387" t="b" cm="1">
        <f t="array" aca="1" ref="H700" ca="1">EsNegrita(BP[[#This Row],[CODIGO]])</f>
        <v>0</v>
      </c>
      <c r="I700" s="387" t="b" cm="1">
        <f t="array" ref="I700">_xlfn.LET(
    _xlpm.codigos_devolucion, _xlfn.UNIQUE(_xlfn._xlws.FILTER(BP[CODIGO], ISNUMBER(SEARCH("devoluci", BP[NOMBRE CUENTA])), {""})),
    ISNUMBER(MATCH(BP[[#This Row],[CODIGO]], _xlpm.codigos_devolucion, 0))
)</f>
        <v>0</v>
      </c>
    </row>
    <row r="701" spans="1:9" x14ac:dyDescent="0.25">
      <c r="A701" s="607">
        <v>23652502</v>
      </c>
      <c r="B701" s="387" t="s">
        <v>523</v>
      </c>
      <c r="C701" s="387" t="s">
        <v>961</v>
      </c>
      <c r="D701" s="387" t="s">
        <v>1159</v>
      </c>
      <c r="E701" s="387">
        <v>0</v>
      </c>
      <c r="F701" s="387">
        <v>78430</v>
      </c>
      <c r="G701" s="387">
        <v>60508261</v>
      </c>
      <c r="H701" s="387" t="b" cm="1">
        <f t="array" aca="1" ref="H701" ca="1">EsNegrita(BP[[#This Row],[CODIGO]])</f>
        <v>0</v>
      </c>
      <c r="I701" s="387" t="b" cm="1">
        <f t="array" ref="I701">_xlfn.LET(
    _xlpm.codigos_devolucion, _xlfn.UNIQUE(_xlfn._xlws.FILTER(BP[CODIGO], ISNUMBER(SEARCH("devoluci", BP[NOMBRE CUENTA])), {""})),
    ISNUMBER(MATCH(BP[[#This Row],[CODIGO]], _xlpm.codigos_devolucion, 0))
)</f>
        <v>0</v>
      </c>
    </row>
    <row r="702" spans="1:9" x14ac:dyDescent="0.25">
      <c r="A702" s="607">
        <v>23652502</v>
      </c>
      <c r="B702" s="387" t="s">
        <v>523</v>
      </c>
      <c r="C702" s="387" t="s">
        <v>843</v>
      </c>
      <c r="D702" s="387" t="s">
        <v>844</v>
      </c>
      <c r="E702" s="387">
        <v>0</v>
      </c>
      <c r="F702" s="387">
        <v>9408</v>
      </c>
      <c r="G702" s="387">
        <v>60517669</v>
      </c>
      <c r="H702" s="387" t="b" cm="1">
        <f t="array" aca="1" ref="H702" ca="1">EsNegrita(BP[[#This Row],[CODIGO]])</f>
        <v>0</v>
      </c>
      <c r="I702" s="387" t="b" cm="1">
        <f t="array" ref="I702">_xlfn.LET(
    _xlpm.codigos_devolucion, _xlfn.UNIQUE(_xlfn._xlws.FILTER(BP[CODIGO], ISNUMBER(SEARCH("devoluci", BP[NOMBRE CUENTA])), {""})),
    ISNUMBER(MATCH(BP[[#This Row],[CODIGO]], _xlpm.codigos_devolucion, 0))
)</f>
        <v>0</v>
      </c>
    </row>
    <row r="703" spans="1:9" x14ac:dyDescent="0.25">
      <c r="A703" s="607">
        <v>23652502</v>
      </c>
      <c r="B703" s="387" t="s">
        <v>523</v>
      </c>
      <c r="C703" s="387" t="s">
        <v>843</v>
      </c>
      <c r="D703" s="387" t="s">
        <v>845</v>
      </c>
      <c r="E703" s="387">
        <v>0</v>
      </c>
      <c r="F703" s="387">
        <v>9408</v>
      </c>
      <c r="G703" s="387">
        <v>60527077</v>
      </c>
      <c r="H703" s="387" t="b" cm="1">
        <f t="array" aca="1" ref="H703" ca="1">EsNegrita(BP[[#This Row],[CODIGO]])</f>
        <v>0</v>
      </c>
      <c r="I703" s="387" t="b" cm="1">
        <f t="array" ref="I703">_xlfn.LET(
    _xlpm.codigos_devolucion, _xlfn.UNIQUE(_xlfn._xlws.FILTER(BP[CODIGO], ISNUMBER(SEARCH("devoluci", BP[NOMBRE CUENTA])), {""})),
    ISNUMBER(MATCH(BP[[#This Row],[CODIGO]], _xlpm.codigos_devolucion, 0))
)</f>
        <v>0</v>
      </c>
    </row>
    <row r="704" spans="1:9" x14ac:dyDescent="0.25">
      <c r="A704" s="607">
        <v>23652502</v>
      </c>
      <c r="B704" s="387" t="s">
        <v>523</v>
      </c>
      <c r="C704" s="387" t="s">
        <v>843</v>
      </c>
      <c r="D704" s="387" t="s">
        <v>846</v>
      </c>
      <c r="E704" s="387">
        <v>0</v>
      </c>
      <c r="F704" s="387">
        <v>9408</v>
      </c>
      <c r="G704" s="387">
        <v>60536485</v>
      </c>
      <c r="H704" s="387" t="b" cm="1">
        <f t="array" aca="1" ref="H704" ca="1">EsNegrita(BP[[#This Row],[CODIGO]])</f>
        <v>0</v>
      </c>
      <c r="I704" s="387" t="b" cm="1">
        <f t="array" ref="I704">_xlfn.LET(
    _xlpm.codigos_devolucion, _xlfn.UNIQUE(_xlfn._xlws.FILTER(BP[CODIGO], ISNUMBER(SEARCH("devoluci", BP[NOMBRE CUENTA])), {""})),
    ISNUMBER(MATCH(BP[[#This Row],[CODIGO]], _xlpm.codigos_devolucion, 0))
)</f>
        <v>0</v>
      </c>
    </row>
    <row r="705" spans="1:9" x14ac:dyDescent="0.25">
      <c r="A705" s="607">
        <v>23652502</v>
      </c>
      <c r="B705" s="387" t="s">
        <v>523</v>
      </c>
      <c r="C705" s="387" t="s">
        <v>1206</v>
      </c>
      <c r="D705" s="387" t="s">
        <v>1207</v>
      </c>
      <c r="E705" s="387">
        <v>0</v>
      </c>
      <c r="F705" s="387">
        <v>7840</v>
      </c>
      <c r="G705" s="387">
        <v>60544325</v>
      </c>
      <c r="H705" s="387" t="b" cm="1">
        <f t="array" aca="1" ref="H705" ca="1">EsNegrita(BP[[#This Row],[CODIGO]])</f>
        <v>0</v>
      </c>
      <c r="I705" s="387" t="b" cm="1">
        <f t="array" ref="I705">_xlfn.LET(
    _xlpm.codigos_devolucion, _xlfn.UNIQUE(_xlfn._xlws.FILTER(BP[CODIGO], ISNUMBER(SEARCH("devoluci", BP[NOMBRE CUENTA])), {""})),
    ISNUMBER(MATCH(BP[[#This Row],[CODIGO]], _xlpm.codigos_devolucion, 0))
)</f>
        <v>0</v>
      </c>
    </row>
    <row r="706" spans="1:9" x14ac:dyDescent="0.25">
      <c r="A706" s="607">
        <v>23652502</v>
      </c>
      <c r="B706" s="387" t="s">
        <v>523</v>
      </c>
      <c r="C706" s="387" t="s">
        <v>1061</v>
      </c>
      <c r="D706" s="387" t="s">
        <v>1236</v>
      </c>
      <c r="E706" s="387">
        <v>0</v>
      </c>
      <c r="F706" s="387">
        <v>5460</v>
      </c>
      <c r="G706" s="387">
        <v>60549785</v>
      </c>
      <c r="H706" s="387" t="b" cm="1">
        <f t="array" aca="1" ref="H706" ca="1">EsNegrita(BP[[#This Row],[CODIGO]])</f>
        <v>0</v>
      </c>
      <c r="I706" s="387" t="b" cm="1">
        <f t="array" ref="I706">_xlfn.LET(
    _xlpm.codigos_devolucion, _xlfn.UNIQUE(_xlfn._xlws.FILTER(BP[CODIGO], ISNUMBER(SEARCH("devoluci", BP[NOMBRE CUENTA])), {""})),
    ISNUMBER(MATCH(BP[[#This Row],[CODIGO]], _xlpm.codigos_devolucion, 0))
)</f>
        <v>0</v>
      </c>
    </row>
    <row r="707" spans="1:9" x14ac:dyDescent="0.25">
      <c r="A707" s="607">
        <v>23652503</v>
      </c>
      <c r="B707" s="387" t="s">
        <v>524</v>
      </c>
      <c r="C707" s="387" t="s">
        <v>920</v>
      </c>
      <c r="D707" s="387" t="s">
        <v>921</v>
      </c>
      <c r="E707" s="387">
        <v>0</v>
      </c>
      <c r="F707" s="387">
        <v>19600</v>
      </c>
      <c r="G707" s="387">
        <v>3206739</v>
      </c>
      <c r="H707" s="387" t="b" cm="1">
        <f t="array" aca="1" ref="H707" ca="1">EsNegrita(BP[[#This Row],[CODIGO]])</f>
        <v>0</v>
      </c>
      <c r="I707" s="387" t="b" cm="1">
        <f t="array" ref="I707">_xlfn.LET(
    _xlpm.codigos_devolucion, _xlfn.UNIQUE(_xlfn._xlws.FILTER(BP[CODIGO], ISNUMBER(SEARCH("devoluci", BP[NOMBRE CUENTA])), {""})),
    ISNUMBER(MATCH(BP[[#This Row],[CODIGO]], _xlpm.codigos_devolucion, 0))
)</f>
        <v>0</v>
      </c>
    </row>
    <row r="708" spans="1:9" x14ac:dyDescent="0.25">
      <c r="A708" s="607">
        <v>23652503</v>
      </c>
      <c r="B708" s="387" t="s">
        <v>524</v>
      </c>
      <c r="C708" s="387" t="s">
        <v>798</v>
      </c>
      <c r="D708" s="387" t="s">
        <v>941</v>
      </c>
      <c r="E708" s="387">
        <v>0</v>
      </c>
      <c r="F708" s="387">
        <v>2603</v>
      </c>
      <c r="G708" s="387">
        <v>3209342</v>
      </c>
      <c r="H708" s="387" t="b" cm="1">
        <f t="array" aca="1" ref="H708" ca="1">EsNegrita(BP[[#This Row],[CODIGO]])</f>
        <v>0</v>
      </c>
      <c r="I708" s="387" t="b" cm="1">
        <f t="array" ref="I708">_xlfn.LET(
    _xlpm.codigos_devolucion, _xlfn.UNIQUE(_xlfn._xlws.FILTER(BP[CODIGO], ISNUMBER(SEARCH("devoluci", BP[NOMBRE CUENTA])), {""})),
    ISNUMBER(MATCH(BP[[#This Row],[CODIGO]], _xlpm.codigos_devolucion, 0))
)</f>
        <v>0</v>
      </c>
    </row>
    <row r="709" spans="1:9" x14ac:dyDescent="0.25">
      <c r="A709" s="607">
        <v>23652503</v>
      </c>
      <c r="B709" s="387" t="s">
        <v>524</v>
      </c>
      <c r="C709" s="387" t="s">
        <v>1036</v>
      </c>
      <c r="D709" s="387" t="s">
        <v>1037</v>
      </c>
      <c r="E709" s="387">
        <v>0</v>
      </c>
      <c r="F709" s="387">
        <v>1600</v>
      </c>
      <c r="G709" s="387">
        <v>3210942</v>
      </c>
      <c r="H709" s="387" t="b" cm="1">
        <f t="array" aca="1" ref="H709" ca="1">EsNegrita(BP[[#This Row],[CODIGO]])</f>
        <v>0</v>
      </c>
      <c r="I709" s="387" t="b" cm="1">
        <f t="array" ref="I709">_xlfn.LET(
    _xlpm.codigos_devolucion, _xlfn.UNIQUE(_xlfn._xlws.FILTER(BP[CODIGO], ISNUMBER(SEARCH("devoluci", BP[NOMBRE CUENTA])), {""})),
    ISNUMBER(MATCH(BP[[#This Row],[CODIGO]], _xlpm.codigos_devolucion, 0))
)</f>
        <v>0</v>
      </c>
    </row>
    <row r="710" spans="1:9" x14ac:dyDescent="0.25">
      <c r="A710" s="607">
        <v>23652503</v>
      </c>
      <c r="B710" s="387" t="s">
        <v>524</v>
      </c>
      <c r="C710" s="387" t="s">
        <v>1036</v>
      </c>
      <c r="D710" s="387" t="s">
        <v>1177</v>
      </c>
      <c r="E710" s="387">
        <v>0</v>
      </c>
      <c r="F710" s="387">
        <v>2500</v>
      </c>
      <c r="G710" s="387">
        <v>3213442</v>
      </c>
      <c r="H710" s="387" t="b" cm="1">
        <f t="array" aca="1" ref="H710" ca="1">EsNegrita(BP[[#This Row],[CODIGO]])</f>
        <v>0</v>
      </c>
      <c r="I710" s="387" t="b" cm="1">
        <f t="array" ref="I710">_xlfn.LET(
    _xlpm.codigos_devolucion, _xlfn.UNIQUE(_xlfn._xlws.FILTER(BP[CODIGO], ISNUMBER(SEARCH("devoluci", BP[NOMBRE CUENTA])), {""})),
    ISNUMBER(MATCH(BP[[#This Row],[CODIGO]], _xlpm.codigos_devolucion, 0))
)</f>
        <v>0</v>
      </c>
    </row>
    <row r="711" spans="1:9" x14ac:dyDescent="0.25">
      <c r="A711" s="607">
        <v>23652503</v>
      </c>
      <c r="B711" s="387" t="s">
        <v>524</v>
      </c>
      <c r="C711" s="387" t="s">
        <v>887</v>
      </c>
      <c r="D711" s="387" t="s">
        <v>1178</v>
      </c>
      <c r="E711" s="387">
        <v>0</v>
      </c>
      <c r="F711" s="387">
        <v>3200</v>
      </c>
      <c r="G711" s="387">
        <v>3216642</v>
      </c>
      <c r="H711" s="387" t="b" cm="1">
        <f t="array" aca="1" ref="H711" ca="1">EsNegrita(BP[[#This Row],[CODIGO]])</f>
        <v>0</v>
      </c>
      <c r="I711" s="387" t="b" cm="1">
        <f t="array" ref="I711">_xlfn.LET(
    _xlpm.codigos_devolucion, _xlfn.UNIQUE(_xlfn._xlws.FILTER(BP[CODIGO], ISNUMBER(SEARCH("devoluci", BP[NOMBRE CUENTA])), {""})),
    ISNUMBER(MATCH(BP[[#This Row],[CODIGO]], _xlpm.codigos_devolucion, 0))
)</f>
        <v>0</v>
      </c>
    </row>
    <row r="712" spans="1:9" x14ac:dyDescent="0.25">
      <c r="A712" s="607">
        <v>23652512</v>
      </c>
      <c r="B712" s="387" t="s">
        <v>1256</v>
      </c>
      <c r="C712" s="387" t="s">
        <v>929</v>
      </c>
      <c r="D712" s="387" t="s">
        <v>930</v>
      </c>
      <c r="E712" s="387">
        <v>0</v>
      </c>
      <c r="F712" s="387">
        <v>4755</v>
      </c>
      <c r="G712" s="387">
        <v>2036936</v>
      </c>
      <c r="H712" s="387" t="b" cm="1">
        <f t="array" aca="1" ref="H712" ca="1">EsNegrita(BP[[#This Row],[CODIGO]])</f>
        <v>0</v>
      </c>
      <c r="I712" s="387" t="b" cm="1">
        <f t="array" ref="I712">_xlfn.LET(
    _xlpm.codigos_devolucion, _xlfn.UNIQUE(_xlfn._xlws.FILTER(BP[CODIGO], ISNUMBER(SEARCH("devoluci", BP[NOMBRE CUENTA])), {""})),
    ISNUMBER(MATCH(BP[[#This Row],[CODIGO]], _xlpm.codigos_devolucion, 0))
)</f>
        <v>0</v>
      </c>
    </row>
    <row r="713" spans="1:9" x14ac:dyDescent="0.25">
      <c r="A713" s="607">
        <v>23653001</v>
      </c>
      <c r="B713" s="387" t="s">
        <v>525</v>
      </c>
      <c r="C713" s="387" t="s">
        <v>882</v>
      </c>
      <c r="D713" s="387" t="s">
        <v>883</v>
      </c>
      <c r="E713" s="387">
        <v>0</v>
      </c>
      <c r="F713" s="387">
        <v>4849515</v>
      </c>
      <c r="G713" s="387">
        <v>191750857</v>
      </c>
      <c r="H713" s="387" t="b" cm="1">
        <f t="array" aca="1" ref="H713" ca="1">EsNegrita(BP[[#This Row],[CODIGO]])</f>
        <v>0</v>
      </c>
      <c r="I713" s="387" t="b" cm="1">
        <f t="array" ref="I713">_xlfn.LET(
    _xlpm.codigos_devolucion, _xlfn.UNIQUE(_xlfn._xlws.FILTER(BP[CODIGO], ISNUMBER(SEARCH("devoluci", BP[NOMBRE CUENTA])), {""})),
    ISNUMBER(MATCH(BP[[#This Row],[CODIGO]], _xlpm.codigos_devolucion, 0))
)</f>
        <v>0</v>
      </c>
    </row>
    <row r="714" spans="1:9" x14ac:dyDescent="0.25">
      <c r="A714" s="607">
        <v>23653001</v>
      </c>
      <c r="B714" s="387" t="s">
        <v>525</v>
      </c>
      <c r="C714" s="387" t="s">
        <v>882</v>
      </c>
      <c r="D714" s="387" t="s">
        <v>884</v>
      </c>
      <c r="E714" s="387">
        <v>0</v>
      </c>
      <c r="F714" s="387">
        <v>5096840</v>
      </c>
      <c r="G714" s="387">
        <v>196847697</v>
      </c>
      <c r="H714" s="387" t="b" cm="1">
        <f t="array" aca="1" ref="H714" ca="1">EsNegrita(BP[[#This Row],[CODIGO]])</f>
        <v>0</v>
      </c>
      <c r="I714" s="387" t="b" cm="1">
        <f t="array" ref="I714">_xlfn.LET(
    _xlpm.codigos_devolucion, _xlfn.UNIQUE(_xlfn._xlws.FILTER(BP[CODIGO], ISNUMBER(SEARCH("devoluci", BP[NOMBRE CUENTA])), {""})),
    ISNUMBER(MATCH(BP[[#This Row],[CODIGO]], _xlpm.codigos_devolucion, 0))
)</f>
        <v>0</v>
      </c>
    </row>
    <row r="715" spans="1:9" x14ac:dyDescent="0.25">
      <c r="A715" s="607">
        <v>23654001</v>
      </c>
      <c r="B715" s="387" t="s">
        <v>526</v>
      </c>
      <c r="C715" s="387" t="s">
        <v>909</v>
      </c>
      <c r="D715" s="387" t="s">
        <v>910</v>
      </c>
      <c r="E715" s="387">
        <v>0</v>
      </c>
      <c r="F715" s="387">
        <v>19163</v>
      </c>
      <c r="G715" s="387">
        <v>715310142.66499996</v>
      </c>
      <c r="H715" s="387" t="b" cm="1">
        <f t="array" aca="1" ref="H715" ca="1">EsNegrita(BP[[#This Row],[CODIGO]])</f>
        <v>0</v>
      </c>
      <c r="I715" s="387" t="b" cm="1">
        <f t="array" ref="I715">_xlfn.LET(
    _xlpm.codigos_devolucion, _xlfn.UNIQUE(_xlfn._xlws.FILTER(BP[CODIGO], ISNUMBER(SEARCH("devoluci", BP[NOMBRE CUENTA])), {""})),
    ISNUMBER(MATCH(BP[[#This Row],[CODIGO]], _xlpm.codigos_devolucion, 0))
)</f>
        <v>0</v>
      </c>
    </row>
    <row r="716" spans="1:9" x14ac:dyDescent="0.25">
      <c r="A716" s="607">
        <v>23654001</v>
      </c>
      <c r="B716" s="387" t="s">
        <v>526</v>
      </c>
      <c r="C716" s="387" t="s">
        <v>918</v>
      </c>
      <c r="D716" s="387" t="s">
        <v>919</v>
      </c>
      <c r="E716" s="387">
        <v>0</v>
      </c>
      <c r="F716" s="387">
        <v>14979</v>
      </c>
      <c r="G716" s="387">
        <v>715325121.66499996</v>
      </c>
      <c r="H716" s="387" t="b" cm="1">
        <f t="array" aca="1" ref="H716" ca="1">EsNegrita(BP[[#This Row],[CODIGO]])</f>
        <v>0</v>
      </c>
      <c r="I716" s="387" t="b" cm="1">
        <f t="array" ref="I716">_xlfn.LET(
    _xlpm.codigos_devolucion, _xlfn.UNIQUE(_xlfn._xlws.FILTER(BP[CODIGO], ISNUMBER(SEARCH("devoluci", BP[NOMBRE CUENTA])), {""})),
    ISNUMBER(MATCH(BP[[#This Row],[CODIGO]], _xlpm.codigos_devolucion, 0))
)</f>
        <v>0</v>
      </c>
    </row>
    <row r="717" spans="1:9" x14ac:dyDescent="0.25">
      <c r="A717" s="607">
        <v>23654001</v>
      </c>
      <c r="B717" s="387" t="s">
        <v>526</v>
      </c>
      <c r="C717" s="387" t="s">
        <v>798</v>
      </c>
      <c r="D717" s="387" t="s">
        <v>924</v>
      </c>
      <c r="E717" s="387">
        <v>0</v>
      </c>
      <c r="F717" s="387">
        <v>19748</v>
      </c>
      <c r="G717" s="387">
        <v>715344869.66499996</v>
      </c>
      <c r="H717" s="387" t="b" cm="1">
        <f t="array" aca="1" ref="H717" ca="1">EsNegrita(BP[[#This Row],[CODIGO]])</f>
        <v>0</v>
      </c>
      <c r="I717" s="387" t="b" cm="1">
        <f t="array" ref="I717">_xlfn.LET(
    _xlpm.codigos_devolucion, _xlfn.UNIQUE(_xlfn._xlws.FILTER(BP[CODIGO], ISNUMBER(SEARCH("devoluci", BP[NOMBRE CUENTA])), {""})),
    ISNUMBER(MATCH(BP[[#This Row],[CODIGO]], _xlpm.codigos_devolucion, 0))
)</f>
        <v>0</v>
      </c>
    </row>
    <row r="718" spans="1:9" x14ac:dyDescent="0.25">
      <c r="A718" s="607">
        <v>23654001</v>
      </c>
      <c r="B718" s="387" t="s">
        <v>526</v>
      </c>
      <c r="C718" s="387" t="s">
        <v>821</v>
      </c>
      <c r="D718" s="387" t="s">
        <v>934</v>
      </c>
      <c r="E718" s="387">
        <v>0</v>
      </c>
      <c r="F718" s="387">
        <v>23109</v>
      </c>
      <c r="G718" s="387">
        <v>715367978.66499996</v>
      </c>
      <c r="H718" s="387" t="b" cm="1">
        <f t="array" aca="1" ref="H718" ca="1">EsNegrita(BP[[#This Row],[CODIGO]])</f>
        <v>0</v>
      </c>
      <c r="I718" s="387" t="b" cm="1">
        <f t="array" ref="I718">_xlfn.LET(
    _xlpm.codigos_devolucion, _xlfn.UNIQUE(_xlfn._xlws.FILTER(BP[CODIGO], ISNUMBER(SEARCH("devoluci", BP[NOMBRE CUENTA])), {""})),
    ISNUMBER(MATCH(BP[[#This Row],[CODIGO]], _xlpm.codigos_devolucion, 0))
)</f>
        <v>0</v>
      </c>
    </row>
    <row r="719" spans="1:9" x14ac:dyDescent="0.25">
      <c r="A719" s="607">
        <v>23654001</v>
      </c>
      <c r="B719" s="387" t="s">
        <v>526</v>
      </c>
      <c r="C719" s="387" t="s">
        <v>935</v>
      </c>
      <c r="D719" s="387" t="s">
        <v>936</v>
      </c>
      <c r="E719" s="387">
        <v>0</v>
      </c>
      <c r="F719" s="387">
        <v>24160</v>
      </c>
      <c r="G719" s="387">
        <v>715392138.66499996</v>
      </c>
      <c r="H719" s="387" t="b" cm="1">
        <f t="array" aca="1" ref="H719" ca="1">EsNegrita(BP[[#This Row],[CODIGO]])</f>
        <v>0</v>
      </c>
      <c r="I719" s="387" t="b" cm="1">
        <f t="array" ref="I719">_xlfn.LET(
    _xlpm.codigos_devolucion, _xlfn.UNIQUE(_xlfn._xlws.FILTER(BP[CODIGO], ISNUMBER(SEARCH("devoluci", BP[NOMBRE CUENTA])), {""})),
    ISNUMBER(MATCH(BP[[#This Row],[CODIGO]], _xlpm.codigos_devolucion, 0))
)</f>
        <v>0</v>
      </c>
    </row>
    <row r="720" spans="1:9" x14ac:dyDescent="0.25">
      <c r="A720" s="607">
        <v>23654001</v>
      </c>
      <c r="B720" s="387" t="s">
        <v>526</v>
      </c>
      <c r="C720" s="387" t="s">
        <v>946</v>
      </c>
      <c r="D720" s="387" t="s">
        <v>947</v>
      </c>
      <c r="E720" s="387">
        <v>0</v>
      </c>
      <c r="F720" s="387">
        <v>14845</v>
      </c>
      <c r="G720" s="387">
        <v>715406983.66499996</v>
      </c>
      <c r="H720" s="387" t="b" cm="1">
        <f t="array" aca="1" ref="H720" ca="1">EsNegrita(BP[[#This Row],[CODIGO]])</f>
        <v>0</v>
      </c>
      <c r="I720" s="387" t="b" cm="1">
        <f t="array" ref="I720">_xlfn.LET(
    _xlpm.codigos_devolucion, _xlfn.UNIQUE(_xlfn._xlws.FILTER(BP[CODIGO], ISNUMBER(SEARCH("devoluci", BP[NOMBRE CUENTA])), {""})),
    ISNUMBER(MATCH(BP[[#This Row],[CODIGO]], _xlpm.codigos_devolucion, 0))
)</f>
        <v>0</v>
      </c>
    </row>
    <row r="721" spans="1:9" x14ac:dyDescent="0.25">
      <c r="A721" s="607">
        <v>23654001</v>
      </c>
      <c r="B721" s="387" t="s">
        <v>526</v>
      </c>
      <c r="C721" s="387" t="s">
        <v>954</v>
      </c>
      <c r="D721" s="387" t="s">
        <v>955</v>
      </c>
      <c r="E721" s="387">
        <v>0</v>
      </c>
      <c r="F721" s="387">
        <v>196650</v>
      </c>
      <c r="G721" s="387">
        <v>715603633.66499996</v>
      </c>
      <c r="H721" s="387" t="b" cm="1">
        <f t="array" aca="1" ref="H721" ca="1">EsNegrita(BP[[#This Row],[CODIGO]])</f>
        <v>0</v>
      </c>
      <c r="I721" s="387" t="b" cm="1">
        <f t="array" ref="I721">_xlfn.LET(
    _xlpm.codigos_devolucion, _xlfn.UNIQUE(_xlfn._xlws.FILTER(BP[CODIGO], ISNUMBER(SEARCH("devoluci", BP[NOMBRE CUENTA])), {""})),
    ISNUMBER(MATCH(BP[[#This Row],[CODIGO]], _xlpm.codigos_devolucion, 0))
)</f>
        <v>0</v>
      </c>
    </row>
    <row r="722" spans="1:9" x14ac:dyDescent="0.25">
      <c r="A722" s="607">
        <v>23654001</v>
      </c>
      <c r="B722" s="387" t="s">
        <v>526</v>
      </c>
      <c r="C722" s="387" t="s">
        <v>821</v>
      </c>
      <c r="D722" s="387" t="s">
        <v>989</v>
      </c>
      <c r="E722" s="387">
        <v>0</v>
      </c>
      <c r="F722" s="387">
        <v>16387</v>
      </c>
      <c r="G722" s="387">
        <v>715620020.66499996</v>
      </c>
      <c r="H722" s="387" t="b" cm="1">
        <f t="array" aca="1" ref="H722" ca="1">EsNegrita(BP[[#This Row],[CODIGO]])</f>
        <v>0</v>
      </c>
      <c r="I722" s="387" t="b" cm="1">
        <f t="array" ref="I722">_xlfn.LET(
    _xlpm.codigos_devolucion, _xlfn.UNIQUE(_xlfn._xlws.FILTER(BP[CODIGO], ISNUMBER(SEARCH("devoluci", BP[NOMBRE CUENTA])), {""})),
    ISNUMBER(MATCH(BP[[#This Row],[CODIGO]], _xlpm.codigos_devolucion, 0))
)</f>
        <v>0</v>
      </c>
    </row>
    <row r="723" spans="1:9" x14ac:dyDescent="0.25">
      <c r="A723" s="607">
        <v>23654001</v>
      </c>
      <c r="B723" s="387" t="s">
        <v>526</v>
      </c>
      <c r="C723" s="387" t="s">
        <v>821</v>
      </c>
      <c r="D723" s="387" t="s">
        <v>990</v>
      </c>
      <c r="E723" s="387">
        <v>0</v>
      </c>
      <c r="F723" s="387">
        <v>23109</v>
      </c>
      <c r="G723" s="387">
        <v>715643129.66499996</v>
      </c>
      <c r="H723" s="387" t="b" cm="1">
        <f t="array" aca="1" ref="H723" ca="1">EsNegrita(BP[[#This Row],[CODIGO]])</f>
        <v>0</v>
      </c>
      <c r="I723" s="387" t="b" cm="1">
        <f t="array" ref="I723">_xlfn.LET(
    _xlpm.codigos_devolucion, _xlfn.UNIQUE(_xlfn._xlws.FILTER(BP[CODIGO], ISNUMBER(SEARCH("devoluci", BP[NOMBRE CUENTA])), {""})),
    ISNUMBER(MATCH(BP[[#This Row],[CODIGO]], _xlpm.codigos_devolucion, 0))
)</f>
        <v>0</v>
      </c>
    </row>
    <row r="724" spans="1:9" x14ac:dyDescent="0.25">
      <c r="A724" s="607">
        <v>23654001</v>
      </c>
      <c r="B724" s="387" t="s">
        <v>526</v>
      </c>
      <c r="C724" s="387" t="s">
        <v>808</v>
      </c>
      <c r="D724" s="387" t="s">
        <v>809</v>
      </c>
      <c r="E724" s="387">
        <v>0</v>
      </c>
      <c r="F724" s="387">
        <v>40329</v>
      </c>
      <c r="G724" s="387">
        <v>715683458.66499996</v>
      </c>
      <c r="H724" s="387" t="b" cm="1">
        <f t="array" aca="1" ref="H724" ca="1">EsNegrita(BP[[#This Row],[CODIGO]])</f>
        <v>0</v>
      </c>
      <c r="I724" s="387" t="b" cm="1">
        <f t="array" ref="I724">_xlfn.LET(
    _xlpm.codigos_devolucion, _xlfn.UNIQUE(_xlfn._xlws.FILTER(BP[CODIGO], ISNUMBER(SEARCH("devoluci", BP[NOMBRE CUENTA])), {""})),
    ISNUMBER(MATCH(BP[[#This Row],[CODIGO]], _xlpm.codigos_devolucion, 0))
)</f>
        <v>0</v>
      </c>
    </row>
    <row r="725" spans="1:9" x14ac:dyDescent="0.25">
      <c r="A725" s="607">
        <v>23654001</v>
      </c>
      <c r="B725" s="387" t="s">
        <v>526</v>
      </c>
      <c r="C725" s="387" t="s">
        <v>808</v>
      </c>
      <c r="D725" s="387" t="s">
        <v>810</v>
      </c>
      <c r="E725" s="387">
        <v>0</v>
      </c>
      <c r="F725" s="387">
        <v>44711</v>
      </c>
      <c r="G725" s="387">
        <v>715728169.66499996</v>
      </c>
      <c r="H725" s="387" t="b" cm="1">
        <f t="array" aca="1" ref="H725" ca="1">EsNegrita(BP[[#This Row],[CODIGO]])</f>
        <v>0</v>
      </c>
      <c r="I725" s="387" t="b" cm="1">
        <f t="array" ref="I725">_xlfn.LET(
    _xlpm.codigos_devolucion, _xlfn.UNIQUE(_xlfn._xlws.FILTER(BP[CODIGO], ISNUMBER(SEARCH("devoluci", BP[NOMBRE CUENTA])), {""})),
    ISNUMBER(MATCH(BP[[#This Row],[CODIGO]], _xlpm.codigos_devolucion, 0))
)</f>
        <v>0</v>
      </c>
    </row>
    <row r="726" spans="1:9" x14ac:dyDescent="0.25">
      <c r="A726" s="607">
        <v>23654001</v>
      </c>
      <c r="B726" s="387" t="s">
        <v>526</v>
      </c>
      <c r="C726" s="387" t="s">
        <v>1011</v>
      </c>
      <c r="D726" s="387" t="s">
        <v>1012</v>
      </c>
      <c r="E726" s="387">
        <v>550775</v>
      </c>
      <c r="F726" s="387">
        <v>0</v>
      </c>
      <c r="G726" s="387">
        <v>715177394.66499996</v>
      </c>
      <c r="H726" s="387" t="b" cm="1">
        <f t="array" aca="1" ref="H726" ca="1">EsNegrita(BP[[#This Row],[CODIGO]])</f>
        <v>0</v>
      </c>
      <c r="I726" s="387" t="b" cm="1">
        <f t="array" ref="I726">_xlfn.LET(
    _xlpm.codigos_devolucion, _xlfn.UNIQUE(_xlfn._xlws.FILTER(BP[CODIGO], ISNUMBER(SEARCH("devoluci", BP[NOMBRE CUENTA])), {""})),
    ISNUMBER(MATCH(BP[[#This Row],[CODIGO]], _xlpm.codigos_devolucion, 0))
)</f>
        <v>0</v>
      </c>
    </row>
    <row r="727" spans="1:9" x14ac:dyDescent="0.25">
      <c r="A727" s="607">
        <v>23654001</v>
      </c>
      <c r="B727" s="387" t="s">
        <v>526</v>
      </c>
      <c r="C727" s="387" t="s">
        <v>1016</v>
      </c>
      <c r="D727" s="387" t="s">
        <v>1017</v>
      </c>
      <c r="E727" s="387">
        <v>0</v>
      </c>
      <c r="F727" s="387">
        <v>57920</v>
      </c>
      <c r="G727" s="387">
        <v>715235314.66499996</v>
      </c>
      <c r="H727" s="387" t="b" cm="1">
        <f t="array" aca="1" ref="H727" ca="1">EsNegrita(BP[[#This Row],[CODIGO]])</f>
        <v>0</v>
      </c>
      <c r="I727" s="387" t="b" cm="1">
        <f t="array" ref="I727">_xlfn.LET(
    _xlpm.codigos_devolucion, _xlfn.UNIQUE(_xlfn._xlws.FILTER(BP[CODIGO], ISNUMBER(SEARCH("devoluci", BP[NOMBRE CUENTA])), {""})),
    ISNUMBER(MATCH(BP[[#This Row],[CODIGO]], _xlpm.codigos_devolucion, 0))
)</f>
        <v>0</v>
      </c>
    </row>
    <row r="728" spans="1:9" x14ac:dyDescent="0.25">
      <c r="A728" s="607">
        <v>23654001</v>
      </c>
      <c r="B728" s="387" t="s">
        <v>526</v>
      </c>
      <c r="C728" s="387" t="s">
        <v>1018</v>
      </c>
      <c r="D728" s="387" t="s">
        <v>1019</v>
      </c>
      <c r="E728" s="387">
        <v>0</v>
      </c>
      <c r="F728" s="387">
        <v>203281</v>
      </c>
      <c r="G728" s="387">
        <v>715438595.66499996</v>
      </c>
      <c r="H728" s="387" t="b" cm="1">
        <f t="array" aca="1" ref="H728" ca="1">EsNegrita(BP[[#This Row],[CODIGO]])</f>
        <v>0</v>
      </c>
      <c r="I728" s="387" t="b" cm="1">
        <f t="array" ref="I728">_xlfn.LET(
    _xlpm.codigos_devolucion, _xlfn.UNIQUE(_xlfn._xlws.FILTER(BP[CODIGO], ISNUMBER(SEARCH("devoluci", BP[NOMBRE CUENTA])), {""})),
    ISNUMBER(MATCH(BP[[#This Row],[CODIGO]], _xlpm.codigos_devolucion, 0))
)</f>
        <v>0</v>
      </c>
    </row>
    <row r="729" spans="1:9" x14ac:dyDescent="0.25">
      <c r="A729" s="607">
        <v>23654001</v>
      </c>
      <c r="B729" s="387" t="s">
        <v>526</v>
      </c>
      <c r="C729" s="387" t="s">
        <v>963</v>
      </c>
      <c r="D729" s="387" t="s">
        <v>1023</v>
      </c>
      <c r="E729" s="387">
        <v>0</v>
      </c>
      <c r="F729" s="387">
        <v>19643</v>
      </c>
      <c r="G729" s="387">
        <v>715458238.66499996</v>
      </c>
      <c r="H729" s="387" t="b" cm="1">
        <f t="array" aca="1" ref="H729" ca="1">EsNegrita(BP[[#This Row],[CODIGO]])</f>
        <v>0</v>
      </c>
      <c r="I729" s="387" t="b" cm="1">
        <f t="array" ref="I729">_xlfn.LET(
    _xlpm.codigos_devolucion, _xlfn.UNIQUE(_xlfn._xlws.FILTER(BP[CODIGO], ISNUMBER(SEARCH("devoluci", BP[NOMBRE CUENTA])), {""})),
    ISNUMBER(MATCH(BP[[#This Row],[CODIGO]], _xlpm.codigos_devolucion, 0))
)</f>
        <v>0</v>
      </c>
    </row>
    <row r="730" spans="1:9" x14ac:dyDescent="0.25">
      <c r="A730" s="607">
        <v>23654001</v>
      </c>
      <c r="B730" s="387" t="s">
        <v>526</v>
      </c>
      <c r="C730" s="387" t="s">
        <v>1024</v>
      </c>
      <c r="D730" s="387" t="s">
        <v>1025</v>
      </c>
      <c r="E730" s="387">
        <v>0</v>
      </c>
      <c r="F730" s="387">
        <v>256395</v>
      </c>
      <c r="G730" s="387">
        <v>715714633.66499996</v>
      </c>
      <c r="H730" s="387" t="b" cm="1">
        <f t="array" aca="1" ref="H730" ca="1">EsNegrita(BP[[#This Row],[CODIGO]])</f>
        <v>0</v>
      </c>
      <c r="I730" s="387" t="b" cm="1">
        <f t="array" ref="I730">_xlfn.LET(
    _xlpm.codigos_devolucion, _xlfn.UNIQUE(_xlfn._xlws.FILTER(BP[CODIGO], ISNUMBER(SEARCH("devoluci", BP[NOMBRE CUENTA])), {""})),
    ISNUMBER(MATCH(BP[[#This Row],[CODIGO]], _xlpm.codigos_devolucion, 0))
)</f>
        <v>0</v>
      </c>
    </row>
    <row r="731" spans="1:9" x14ac:dyDescent="0.25">
      <c r="A731" s="607">
        <v>23654001</v>
      </c>
      <c r="B731" s="387" t="s">
        <v>526</v>
      </c>
      <c r="C731" s="387" t="s">
        <v>1016</v>
      </c>
      <c r="D731" s="387" t="s">
        <v>1026</v>
      </c>
      <c r="E731" s="387">
        <v>0</v>
      </c>
      <c r="F731" s="387">
        <v>40126</v>
      </c>
      <c r="G731" s="387">
        <v>715754759.66499996</v>
      </c>
      <c r="H731" s="387" t="b" cm="1">
        <f t="array" aca="1" ref="H731" ca="1">EsNegrita(BP[[#This Row],[CODIGO]])</f>
        <v>0</v>
      </c>
      <c r="I731" s="387" t="b" cm="1">
        <f t="array" ref="I731">_xlfn.LET(
    _xlpm.codigos_devolucion, _xlfn.UNIQUE(_xlfn._xlws.FILTER(BP[CODIGO], ISNUMBER(SEARCH("devoluci", BP[NOMBRE CUENTA])), {""})),
    ISNUMBER(MATCH(BP[[#This Row],[CODIGO]], _xlpm.codigos_devolucion, 0))
)</f>
        <v>0</v>
      </c>
    </row>
    <row r="732" spans="1:9" x14ac:dyDescent="0.25">
      <c r="A732" s="607">
        <v>23654001</v>
      </c>
      <c r="B732" s="387" t="s">
        <v>526</v>
      </c>
      <c r="C732" s="387" t="s">
        <v>918</v>
      </c>
      <c r="D732" s="387" t="s">
        <v>1032</v>
      </c>
      <c r="E732" s="387">
        <v>0</v>
      </c>
      <c r="F732" s="387">
        <v>30735</v>
      </c>
      <c r="G732" s="387">
        <v>715785494.66499996</v>
      </c>
      <c r="H732" s="387" t="b" cm="1">
        <f t="array" aca="1" ref="H732" ca="1">EsNegrita(BP[[#This Row],[CODIGO]])</f>
        <v>0</v>
      </c>
      <c r="I732" s="387" t="b" cm="1">
        <f t="array" ref="I732">_xlfn.LET(
    _xlpm.codigos_devolucion, _xlfn.UNIQUE(_xlfn._xlws.FILTER(BP[CODIGO], ISNUMBER(SEARCH("devoluci", BP[NOMBRE CUENTA])), {""})),
    ISNUMBER(MATCH(BP[[#This Row],[CODIGO]], _xlpm.codigos_devolucion, 0))
)</f>
        <v>0</v>
      </c>
    </row>
    <row r="733" spans="1:9" x14ac:dyDescent="0.25">
      <c r="A733" s="607">
        <v>23654001</v>
      </c>
      <c r="B733" s="387" t="s">
        <v>526</v>
      </c>
      <c r="C733" s="387" t="s">
        <v>958</v>
      </c>
      <c r="D733" s="387" t="s">
        <v>1033</v>
      </c>
      <c r="E733" s="387">
        <v>0</v>
      </c>
      <c r="F733" s="387">
        <v>13958</v>
      </c>
      <c r="G733" s="387">
        <v>715799452.66499996</v>
      </c>
      <c r="H733" s="387" t="b" cm="1">
        <f t="array" aca="1" ref="H733" ca="1">EsNegrita(BP[[#This Row],[CODIGO]])</f>
        <v>0</v>
      </c>
      <c r="I733" s="387" t="b" cm="1">
        <f t="array" ref="I733">_xlfn.LET(
    _xlpm.codigos_devolucion, _xlfn.UNIQUE(_xlfn._xlws.FILTER(BP[CODIGO], ISNUMBER(SEARCH("devoluci", BP[NOMBRE CUENTA])), {""})),
    ISNUMBER(MATCH(BP[[#This Row],[CODIGO]], _xlpm.codigos_devolucion, 0))
)</f>
        <v>0</v>
      </c>
    </row>
    <row r="734" spans="1:9" x14ac:dyDescent="0.25">
      <c r="A734" s="607">
        <v>23654001</v>
      </c>
      <c r="B734" s="387" t="s">
        <v>526</v>
      </c>
      <c r="C734" s="387" t="s">
        <v>963</v>
      </c>
      <c r="D734" s="387" t="s">
        <v>1041</v>
      </c>
      <c r="E734" s="387">
        <v>0</v>
      </c>
      <c r="F734" s="387">
        <v>171996</v>
      </c>
      <c r="G734" s="387">
        <v>715971448.66499996</v>
      </c>
      <c r="H734" s="387" t="b" cm="1">
        <f t="array" aca="1" ref="H734" ca="1">EsNegrita(BP[[#This Row],[CODIGO]])</f>
        <v>0</v>
      </c>
      <c r="I734" s="387" t="b" cm="1">
        <f t="array" ref="I734">_xlfn.LET(
    _xlpm.codigos_devolucion, _xlfn.UNIQUE(_xlfn._xlws.FILTER(BP[CODIGO], ISNUMBER(SEARCH("devoluci", BP[NOMBRE CUENTA])), {""})),
    ISNUMBER(MATCH(BP[[#This Row],[CODIGO]], _xlpm.codigos_devolucion, 0))
)</f>
        <v>0</v>
      </c>
    </row>
    <row r="735" spans="1:9" x14ac:dyDescent="0.25">
      <c r="A735" s="607">
        <v>23654001</v>
      </c>
      <c r="B735" s="387" t="s">
        <v>526</v>
      </c>
      <c r="C735" s="387" t="s">
        <v>1016</v>
      </c>
      <c r="D735" s="387" t="s">
        <v>1042</v>
      </c>
      <c r="E735" s="387">
        <v>0</v>
      </c>
      <c r="F735" s="387">
        <v>24853</v>
      </c>
      <c r="G735" s="387">
        <v>715996301.66499996</v>
      </c>
      <c r="H735" s="387" t="b" cm="1">
        <f t="array" aca="1" ref="H735" ca="1">EsNegrita(BP[[#This Row],[CODIGO]])</f>
        <v>0</v>
      </c>
      <c r="I735" s="387" t="b" cm="1">
        <f t="array" ref="I735">_xlfn.LET(
    _xlpm.codigos_devolucion, _xlfn.UNIQUE(_xlfn._xlws.FILTER(BP[CODIGO], ISNUMBER(SEARCH("devoluci", BP[NOMBRE CUENTA])), {""})),
    ISNUMBER(MATCH(BP[[#This Row],[CODIGO]], _xlpm.codigos_devolucion, 0))
)</f>
        <v>0</v>
      </c>
    </row>
    <row r="736" spans="1:9" x14ac:dyDescent="0.25">
      <c r="A736" s="607">
        <v>23654001</v>
      </c>
      <c r="B736" s="387" t="s">
        <v>526</v>
      </c>
      <c r="C736" s="387" t="s">
        <v>815</v>
      </c>
      <c r="D736" s="387" t="s">
        <v>1043</v>
      </c>
      <c r="E736" s="387">
        <v>0</v>
      </c>
      <c r="F736" s="387">
        <v>36879</v>
      </c>
      <c r="G736" s="387">
        <v>716033180.66499996</v>
      </c>
      <c r="H736" s="387" t="b" cm="1">
        <f t="array" aca="1" ref="H736" ca="1">EsNegrita(BP[[#This Row],[CODIGO]])</f>
        <v>0</v>
      </c>
      <c r="I736" s="387" t="b" cm="1">
        <f t="array" ref="I736">_xlfn.LET(
    _xlpm.codigos_devolucion, _xlfn.UNIQUE(_xlfn._xlws.FILTER(BP[CODIGO], ISNUMBER(SEARCH("devoluci", BP[NOMBRE CUENTA])), {""})),
    ISNUMBER(MATCH(BP[[#This Row],[CODIGO]], _xlpm.codigos_devolucion, 0))
)</f>
        <v>0</v>
      </c>
    </row>
    <row r="737" spans="1:9" x14ac:dyDescent="0.25">
      <c r="A737" s="607">
        <v>23654001</v>
      </c>
      <c r="B737" s="387" t="s">
        <v>526</v>
      </c>
      <c r="C737" s="387" t="s">
        <v>798</v>
      </c>
      <c r="D737" s="387" t="s">
        <v>1045</v>
      </c>
      <c r="E737" s="387">
        <v>0</v>
      </c>
      <c r="F737" s="387">
        <v>30370</v>
      </c>
      <c r="G737" s="387">
        <v>716063550.66499996</v>
      </c>
      <c r="H737" s="387" t="b" cm="1">
        <f t="array" aca="1" ref="H737" ca="1">EsNegrita(BP[[#This Row],[CODIGO]])</f>
        <v>0</v>
      </c>
      <c r="I737" s="387" t="b" cm="1">
        <f t="array" ref="I737">_xlfn.LET(
    _xlpm.codigos_devolucion, _xlfn.UNIQUE(_xlfn._xlws.FILTER(BP[CODIGO], ISNUMBER(SEARCH("devoluci", BP[NOMBRE CUENTA])), {""})),
    ISNUMBER(MATCH(BP[[#This Row],[CODIGO]], _xlpm.codigos_devolucion, 0))
)</f>
        <v>0</v>
      </c>
    </row>
    <row r="738" spans="1:9" x14ac:dyDescent="0.25">
      <c r="A738" s="607">
        <v>23654001</v>
      </c>
      <c r="B738" s="387" t="s">
        <v>526</v>
      </c>
      <c r="C738" s="387" t="s">
        <v>798</v>
      </c>
      <c r="D738" s="387" t="s">
        <v>1046</v>
      </c>
      <c r="E738" s="387">
        <v>0</v>
      </c>
      <c r="F738" s="387">
        <v>17014</v>
      </c>
      <c r="G738" s="387">
        <v>716080564.66499996</v>
      </c>
      <c r="H738" s="387" t="b" cm="1">
        <f t="array" aca="1" ref="H738" ca="1">EsNegrita(BP[[#This Row],[CODIGO]])</f>
        <v>0</v>
      </c>
      <c r="I738" s="387" t="b" cm="1">
        <f t="array" ref="I738">_xlfn.LET(
    _xlpm.codigos_devolucion, _xlfn.UNIQUE(_xlfn._xlws.FILTER(BP[CODIGO], ISNUMBER(SEARCH("devoluci", BP[NOMBRE CUENTA])), {""})),
    ISNUMBER(MATCH(BP[[#This Row],[CODIGO]], _xlpm.codigos_devolucion, 0))
)</f>
        <v>0</v>
      </c>
    </row>
    <row r="739" spans="1:9" x14ac:dyDescent="0.25">
      <c r="A739" s="607">
        <v>23654001</v>
      </c>
      <c r="B739" s="387" t="s">
        <v>526</v>
      </c>
      <c r="C739" s="387" t="s">
        <v>798</v>
      </c>
      <c r="D739" s="387" t="s">
        <v>1054</v>
      </c>
      <c r="E739" s="387">
        <v>0</v>
      </c>
      <c r="F739" s="387">
        <v>18908</v>
      </c>
      <c r="G739" s="387">
        <v>716099472.66499996</v>
      </c>
      <c r="H739" s="387" t="b" cm="1">
        <f t="array" aca="1" ref="H739" ca="1">EsNegrita(BP[[#This Row],[CODIGO]])</f>
        <v>0</v>
      </c>
      <c r="I739" s="387" t="b" cm="1">
        <f t="array" ref="I739">_xlfn.LET(
    _xlpm.codigos_devolucion, _xlfn.UNIQUE(_xlfn._xlws.FILTER(BP[CODIGO], ISNUMBER(SEARCH("devoluci", BP[NOMBRE CUENTA])), {""})),
    ISNUMBER(MATCH(BP[[#This Row],[CODIGO]], _xlpm.codigos_devolucion, 0))
)</f>
        <v>0</v>
      </c>
    </row>
    <row r="740" spans="1:9" x14ac:dyDescent="0.25">
      <c r="A740" s="607">
        <v>23654001</v>
      </c>
      <c r="B740" s="387" t="s">
        <v>526</v>
      </c>
      <c r="C740" s="387" t="s">
        <v>954</v>
      </c>
      <c r="D740" s="387" t="s">
        <v>1057</v>
      </c>
      <c r="E740" s="387">
        <v>0</v>
      </c>
      <c r="F740" s="387">
        <v>196650</v>
      </c>
      <c r="G740" s="387">
        <v>716296122.66499996</v>
      </c>
      <c r="H740" s="387" t="b" cm="1">
        <f t="array" aca="1" ref="H740" ca="1">EsNegrita(BP[[#This Row],[CODIGO]])</f>
        <v>0</v>
      </c>
      <c r="I740" s="387" t="b" cm="1">
        <f t="array" ref="I740">_xlfn.LET(
    _xlpm.codigos_devolucion, _xlfn.UNIQUE(_xlfn._xlws.FILTER(BP[CODIGO], ISNUMBER(SEARCH("devoluci", BP[NOMBRE CUENTA])), {""})),
    ISNUMBER(MATCH(BP[[#This Row],[CODIGO]], _xlpm.codigos_devolucion, 0))
)</f>
        <v>0</v>
      </c>
    </row>
    <row r="741" spans="1:9" x14ac:dyDescent="0.25">
      <c r="A741" s="607">
        <v>23654001</v>
      </c>
      <c r="B741" s="387" t="s">
        <v>526</v>
      </c>
      <c r="C741" s="387" t="s">
        <v>963</v>
      </c>
      <c r="D741" s="387" t="s">
        <v>1063</v>
      </c>
      <c r="E741" s="387">
        <v>0</v>
      </c>
      <c r="F741" s="387">
        <v>27731</v>
      </c>
      <c r="G741" s="387">
        <v>716323853.66499996</v>
      </c>
      <c r="H741" s="387" t="b" cm="1">
        <f t="array" aca="1" ref="H741" ca="1">EsNegrita(BP[[#This Row],[CODIGO]])</f>
        <v>0</v>
      </c>
      <c r="I741" s="387" t="b" cm="1">
        <f t="array" ref="I741">_xlfn.LET(
    _xlpm.codigos_devolucion, _xlfn.UNIQUE(_xlfn._xlws.FILTER(BP[CODIGO], ISNUMBER(SEARCH("devoluci", BP[NOMBRE CUENTA])), {""})),
    ISNUMBER(MATCH(BP[[#This Row],[CODIGO]], _xlpm.codigos_devolucion, 0))
)</f>
        <v>0</v>
      </c>
    </row>
    <row r="742" spans="1:9" x14ac:dyDescent="0.25">
      <c r="A742" s="607">
        <v>23654001</v>
      </c>
      <c r="B742" s="387" t="s">
        <v>526</v>
      </c>
      <c r="C742" s="387" t="s">
        <v>935</v>
      </c>
      <c r="D742" s="387" t="s">
        <v>1064</v>
      </c>
      <c r="E742" s="387">
        <v>0</v>
      </c>
      <c r="F742" s="387">
        <v>13866</v>
      </c>
      <c r="G742" s="387">
        <v>716337719.66499996</v>
      </c>
      <c r="H742" s="387" t="b" cm="1">
        <f t="array" aca="1" ref="H742" ca="1">EsNegrita(BP[[#This Row],[CODIGO]])</f>
        <v>0</v>
      </c>
      <c r="I742" s="387" t="b" cm="1">
        <f t="array" ref="I742">_xlfn.LET(
    _xlpm.codigos_devolucion, _xlfn.UNIQUE(_xlfn._xlws.FILTER(BP[CODIGO], ISNUMBER(SEARCH("devoluci", BP[NOMBRE CUENTA])), {""})),
    ISNUMBER(MATCH(BP[[#This Row],[CODIGO]], _xlpm.codigos_devolucion, 0))
)</f>
        <v>0</v>
      </c>
    </row>
    <row r="743" spans="1:9" x14ac:dyDescent="0.25">
      <c r="A743" s="607">
        <v>23654001</v>
      </c>
      <c r="B743" s="387" t="s">
        <v>526</v>
      </c>
      <c r="C743" s="387" t="s">
        <v>798</v>
      </c>
      <c r="D743" s="387" t="s">
        <v>1066</v>
      </c>
      <c r="E743" s="387">
        <v>0</v>
      </c>
      <c r="F743" s="387">
        <v>13109</v>
      </c>
      <c r="G743" s="387">
        <v>716350828.66499996</v>
      </c>
      <c r="H743" s="387" t="b" cm="1">
        <f t="array" aca="1" ref="H743" ca="1">EsNegrita(BP[[#This Row],[CODIGO]])</f>
        <v>0</v>
      </c>
      <c r="I743" s="387" t="b" cm="1">
        <f t="array" ref="I743">_xlfn.LET(
    _xlpm.codigos_devolucion, _xlfn.UNIQUE(_xlfn._xlws.FILTER(BP[CODIGO], ISNUMBER(SEARCH("devoluci", BP[NOMBRE CUENTA])), {""})),
    ISNUMBER(MATCH(BP[[#This Row],[CODIGO]], _xlpm.codigos_devolucion, 0))
)</f>
        <v>0</v>
      </c>
    </row>
    <row r="744" spans="1:9" x14ac:dyDescent="0.25">
      <c r="A744" s="607">
        <v>23654001</v>
      </c>
      <c r="B744" s="387" t="s">
        <v>526</v>
      </c>
      <c r="C744" s="387" t="s">
        <v>918</v>
      </c>
      <c r="D744" s="387" t="s">
        <v>1074</v>
      </c>
      <c r="E744" s="387">
        <v>3887</v>
      </c>
      <c r="F744" s="387">
        <v>0</v>
      </c>
      <c r="G744" s="387">
        <v>716346941.66499996</v>
      </c>
      <c r="H744" s="387" t="b" cm="1">
        <f t="array" aca="1" ref="H744" ca="1">EsNegrita(BP[[#This Row],[CODIGO]])</f>
        <v>0</v>
      </c>
      <c r="I744" s="387" t="b" cm="1">
        <f t="array" ref="I744">_xlfn.LET(
    _xlpm.codigos_devolucion, _xlfn.UNIQUE(_xlfn._xlws.FILTER(BP[CODIGO], ISNUMBER(SEARCH("devoluci", BP[NOMBRE CUENTA])), {""})),
    ISNUMBER(MATCH(BP[[#This Row],[CODIGO]], _xlpm.codigos_devolucion, 0))
)</f>
        <v>0</v>
      </c>
    </row>
    <row r="745" spans="1:9" x14ac:dyDescent="0.25">
      <c r="A745" s="607">
        <v>23654001</v>
      </c>
      <c r="B745" s="387" t="s">
        <v>526</v>
      </c>
      <c r="C745" s="387" t="s">
        <v>984</v>
      </c>
      <c r="D745" s="387" t="s">
        <v>1078</v>
      </c>
      <c r="E745" s="387">
        <v>0</v>
      </c>
      <c r="F745" s="387">
        <v>18277</v>
      </c>
      <c r="G745" s="387">
        <v>716365218.66499996</v>
      </c>
      <c r="H745" s="387" t="b" cm="1">
        <f t="array" aca="1" ref="H745" ca="1">EsNegrita(BP[[#This Row],[CODIGO]])</f>
        <v>0</v>
      </c>
      <c r="I745" s="387" t="b" cm="1">
        <f t="array" ref="I745">_xlfn.LET(
    _xlpm.codigos_devolucion, _xlfn.UNIQUE(_xlfn._xlws.FILTER(BP[CODIGO], ISNUMBER(SEARCH("devoluci", BP[NOMBRE CUENTA])), {""})),
    ISNUMBER(MATCH(BP[[#This Row],[CODIGO]], _xlpm.codigos_devolucion, 0))
)</f>
        <v>0</v>
      </c>
    </row>
    <row r="746" spans="1:9" x14ac:dyDescent="0.25">
      <c r="A746" s="607">
        <v>23654001</v>
      </c>
      <c r="B746" s="387" t="s">
        <v>526</v>
      </c>
      <c r="C746" s="387" t="s">
        <v>821</v>
      </c>
      <c r="D746" s="387" t="s">
        <v>1079</v>
      </c>
      <c r="E746" s="387">
        <v>0</v>
      </c>
      <c r="F746" s="387">
        <v>16387</v>
      </c>
      <c r="G746" s="387">
        <v>716381605.66499996</v>
      </c>
      <c r="H746" s="387" t="b" cm="1">
        <f t="array" aca="1" ref="H746" ca="1">EsNegrita(BP[[#This Row],[CODIGO]])</f>
        <v>0</v>
      </c>
      <c r="I746" s="387" t="b" cm="1">
        <f t="array" ref="I746">_xlfn.LET(
    _xlpm.codigos_devolucion, _xlfn.UNIQUE(_xlfn._xlws.FILTER(BP[CODIGO], ISNUMBER(SEARCH("devoluci", BP[NOMBRE CUENTA])), {""})),
    ISNUMBER(MATCH(BP[[#This Row],[CODIGO]], _xlpm.codigos_devolucion, 0))
)</f>
        <v>0</v>
      </c>
    </row>
    <row r="747" spans="1:9" x14ac:dyDescent="0.25">
      <c r="A747" s="607">
        <v>23654001</v>
      </c>
      <c r="B747" s="387" t="s">
        <v>526</v>
      </c>
      <c r="C747" s="387" t="s">
        <v>798</v>
      </c>
      <c r="D747" s="387" t="s">
        <v>1105</v>
      </c>
      <c r="E747" s="387">
        <v>0</v>
      </c>
      <c r="F747" s="387">
        <v>18382</v>
      </c>
      <c r="G747" s="387">
        <v>716399987.66499996</v>
      </c>
      <c r="H747" s="387" t="b" cm="1">
        <f t="array" aca="1" ref="H747" ca="1">EsNegrita(BP[[#This Row],[CODIGO]])</f>
        <v>0</v>
      </c>
      <c r="I747" s="387" t="b" cm="1">
        <f t="array" ref="I747">_xlfn.LET(
    _xlpm.codigos_devolucion, _xlfn.UNIQUE(_xlfn._xlws.FILTER(BP[CODIGO], ISNUMBER(SEARCH("devoluci", BP[NOMBRE CUENTA])), {""})),
    ISNUMBER(MATCH(BP[[#This Row],[CODIGO]], _xlpm.codigos_devolucion, 0))
)</f>
        <v>0</v>
      </c>
    </row>
    <row r="748" spans="1:9" x14ac:dyDescent="0.25">
      <c r="A748" s="607">
        <v>23654001</v>
      </c>
      <c r="B748" s="387" t="s">
        <v>526</v>
      </c>
      <c r="C748" s="387" t="s">
        <v>1115</v>
      </c>
      <c r="D748" s="387" t="s">
        <v>1116</v>
      </c>
      <c r="E748" s="387">
        <v>0</v>
      </c>
      <c r="F748" s="387">
        <v>14916</v>
      </c>
      <c r="G748" s="387">
        <v>716414903.66499996</v>
      </c>
      <c r="H748" s="387" t="b" cm="1">
        <f t="array" aca="1" ref="H748" ca="1">EsNegrita(BP[[#This Row],[CODIGO]])</f>
        <v>0</v>
      </c>
      <c r="I748" s="387" t="b" cm="1">
        <f t="array" ref="I748">_xlfn.LET(
    _xlpm.codigos_devolucion, _xlfn.UNIQUE(_xlfn._xlws.FILTER(BP[CODIGO], ISNUMBER(SEARCH("devoluci", BP[NOMBRE CUENTA])), {""})),
    ISNUMBER(MATCH(BP[[#This Row],[CODIGO]], _xlpm.codigos_devolucion, 0))
)</f>
        <v>0</v>
      </c>
    </row>
    <row r="749" spans="1:9" x14ac:dyDescent="0.25">
      <c r="A749" s="607">
        <v>23654001</v>
      </c>
      <c r="B749" s="387" t="s">
        <v>526</v>
      </c>
      <c r="C749" s="387" t="s">
        <v>798</v>
      </c>
      <c r="D749" s="387" t="s">
        <v>1119</v>
      </c>
      <c r="E749" s="387">
        <v>0</v>
      </c>
      <c r="F749" s="387">
        <v>22250</v>
      </c>
      <c r="G749" s="387">
        <v>716437153.66499996</v>
      </c>
      <c r="H749" s="387" t="b" cm="1">
        <f t="array" aca="1" ref="H749" ca="1">EsNegrita(BP[[#This Row],[CODIGO]])</f>
        <v>0</v>
      </c>
      <c r="I749" s="387" t="b" cm="1">
        <f t="array" ref="I749">_xlfn.LET(
    _xlpm.codigos_devolucion, _xlfn.UNIQUE(_xlfn._xlws.FILTER(BP[CODIGO], ISNUMBER(SEARCH("devoluci", BP[NOMBRE CUENTA])), {""})),
    ISNUMBER(MATCH(BP[[#This Row],[CODIGO]], _xlpm.codigos_devolucion, 0))
)</f>
        <v>0</v>
      </c>
    </row>
    <row r="750" spans="1:9" x14ac:dyDescent="0.25">
      <c r="A750" s="607">
        <v>23654001</v>
      </c>
      <c r="B750" s="387" t="s">
        <v>526</v>
      </c>
      <c r="C750" s="387" t="s">
        <v>821</v>
      </c>
      <c r="D750" s="387" t="s">
        <v>1126</v>
      </c>
      <c r="E750" s="387">
        <v>0</v>
      </c>
      <c r="F750" s="387">
        <v>16387</v>
      </c>
      <c r="G750" s="387">
        <v>716453540.66499996</v>
      </c>
      <c r="H750" s="387" t="b" cm="1">
        <f t="array" aca="1" ref="H750" ca="1">EsNegrita(BP[[#This Row],[CODIGO]])</f>
        <v>0</v>
      </c>
      <c r="I750" s="387" t="b" cm="1">
        <f t="array" ref="I750">_xlfn.LET(
    _xlpm.codigos_devolucion, _xlfn.UNIQUE(_xlfn._xlws.FILTER(BP[CODIGO], ISNUMBER(SEARCH("devoluci", BP[NOMBRE CUENTA])), {""})),
    ISNUMBER(MATCH(BP[[#This Row],[CODIGO]], _xlpm.codigos_devolucion, 0))
)</f>
        <v>0</v>
      </c>
    </row>
    <row r="751" spans="1:9" x14ac:dyDescent="0.25">
      <c r="A751" s="607">
        <v>23654001</v>
      </c>
      <c r="B751" s="387" t="s">
        <v>526</v>
      </c>
      <c r="C751" s="387" t="s">
        <v>559</v>
      </c>
      <c r="D751" s="387" t="s">
        <v>782</v>
      </c>
      <c r="E751" s="387">
        <v>0</v>
      </c>
      <c r="F751" s="387">
        <v>33515</v>
      </c>
      <c r="G751" s="387">
        <v>716487055.66499996</v>
      </c>
      <c r="H751" s="387" t="b" cm="1">
        <f t="array" aca="1" ref="H751" ca="1">EsNegrita(BP[[#This Row],[CODIGO]])</f>
        <v>0</v>
      </c>
      <c r="I751" s="387" t="b" cm="1">
        <f t="array" ref="I751">_xlfn.LET(
    _xlpm.codigos_devolucion, _xlfn.UNIQUE(_xlfn._xlws.FILTER(BP[CODIGO], ISNUMBER(SEARCH("devoluci", BP[NOMBRE CUENTA])), {""})),
    ISNUMBER(MATCH(BP[[#This Row],[CODIGO]], _xlpm.codigos_devolucion, 0))
)</f>
        <v>0</v>
      </c>
    </row>
    <row r="752" spans="1:9" x14ac:dyDescent="0.25">
      <c r="A752" s="607">
        <v>23654001</v>
      </c>
      <c r="B752" s="387" t="s">
        <v>526</v>
      </c>
      <c r="C752" s="387" t="s">
        <v>821</v>
      </c>
      <c r="D752" s="387" t="s">
        <v>1147</v>
      </c>
      <c r="E752" s="387">
        <v>0</v>
      </c>
      <c r="F752" s="387">
        <v>32773</v>
      </c>
      <c r="G752" s="387">
        <v>716519828.66499996</v>
      </c>
      <c r="H752" s="387" t="b" cm="1">
        <f t="array" aca="1" ref="H752" ca="1">EsNegrita(BP[[#This Row],[CODIGO]])</f>
        <v>0</v>
      </c>
      <c r="I752" s="387" t="b" cm="1">
        <f t="array" ref="I752">_xlfn.LET(
    _xlpm.codigos_devolucion, _xlfn.UNIQUE(_xlfn._xlws.FILTER(BP[CODIGO], ISNUMBER(SEARCH("devoluci", BP[NOMBRE CUENTA])), {""})),
    ISNUMBER(MATCH(BP[[#This Row],[CODIGO]], _xlpm.codigos_devolucion, 0))
)</f>
        <v>0</v>
      </c>
    </row>
    <row r="753" spans="1:9" x14ac:dyDescent="0.25">
      <c r="A753" s="607">
        <v>23654001</v>
      </c>
      <c r="B753" s="387" t="s">
        <v>526</v>
      </c>
      <c r="C753" s="387" t="s">
        <v>1161</v>
      </c>
      <c r="D753" s="387" t="s">
        <v>1162</v>
      </c>
      <c r="E753" s="387">
        <v>0</v>
      </c>
      <c r="F753" s="387">
        <v>83088</v>
      </c>
      <c r="G753" s="387">
        <v>716602916.66499996</v>
      </c>
      <c r="H753" s="387" t="b" cm="1">
        <f t="array" aca="1" ref="H753" ca="1">EsNegrita(BP[[#This Row],[CODIGO]])</f>
        <v>0</v>
      </c>
      <c r="I753" s="387" t="b" cm="1">
        <f t="array" ref="I753">_xlfn.LET(
    _xlpm.codigos_devolucion, _xlfn.UNIQUE(_xlfn._xlws.FILTER(BP[CODIGO], ISNUMBER(SEARCH("devoluci", BP[NOMBRE CUENTA])), {""})),
    ISNUMBER(MATCH(BP[[#This Row],[CODIGO]], _xlpm.codigos_devolucion, 0))
)</f>
        <v>0</v>
      </c>
    </row>
    <row r="754" spans="1:9" x14ac:dyDescent="0.25">
      <c r="A754" s="607">
        <v>23654001</v>
      </c>
      <c r="B754" s="387" t="s">
        <v>526</v>
      </c>
      <c r="C754" s="387" t="s">
        <v>963</v>
      </c>
      <c r="D754" s="387" t="s">
        <v>1163</v>
      </c>
      <c r="E754" s="387">
        <v>0</v>
      </c>
      <c r="F754" s="387">
        <v>49853</v>
      </c>
      <c r="G754" s="387">
        <v>716652769.66499996</v>
      </c>
      <c r="H754" s="387" t="b" cm="1">
        <f t="array" aca="1" ref="H754" ca="1">EsNegrita(BP[[#This Row],[CODIGO]])</f>
        <v>0</v>
      </c>
      <c r="I754" s="387" t="b" cm="1">
        <f t="array" ref="I754">_xlfn.LET(
    _xlpm.codigos_devolucion, _xlfn.UNIQUE(_xlfn._xlws.FILTER(BP[CODIGO], ISNUMBER(SEARCH("devoluci", BP[NOMBRE CUENTA])), {""})),
    ISNUMBER(MATCH(BP[[#This Row],[CODIGO]], _xlpm.codigos_devolucion, 0))
)</f>
        <v>0</v>
      </c>
    </row>
    <row r="755" spans="1:9" x14ac:dyDescent="0.25">
      <c r="A755" s="607">
        <v>23654001</v>
      </c>
      <c r="B755" s="387" t="s">
        <v>526</v>
      </c>
      <c r="C755" s="387" t="s">
        <v>958</v>
      </c>
      <c r="D755" s="387" t="s">
        <v>1169</v>
      </c>
      <c r="E755" s="387">
        <v>0</v>
      </c>
      <c r="F755" s="387">
        <v>58004</v>
      </c>
      <c r="G755" s="387">
        <v>716710773.66499996</v>
      </c>
      <c r="H755" s="387" t="b" cm="1">
        <f t="array" aca="1" ref="H755" ca="1">EsNegrita(BP[[#This Row],[CODIGO]])</f>
        <v>0</v>
      </c>
      <c r="I755" s="387" t="b" cm="1">
        <f t="array" ref="I755">_xlfn.LET(
    _xlpm.codigos_devolucion, _xlfn.UNIQUE(_xlfn._xlws.FILTER(BP[CODIGO], ISNUMBER(SEARCH("devoluci", BP[NOMBRE CUENTA])), {""})),
    ISNUMBER(MATCH(BP[[#This Row],[CODIGO]], _xlpm.codigos_devolucion, 0))
)</f>
        <v>0</v>
      </c>
    </row>
    <row r="756" spans="1:9" x14ac:dyDescent="0.25">
      <c r="A756" s="607">
        <v>23654001</v>
      </c>
      <c r="B756" s="387" t="s">
        <v>526</v>
      </c>
      <c r="C756" s="387" t="s">
        <v>559</v>
      </c>
      <c r="D756" s="387" t="s">
        <v>783</v>
      </c>
      <c r="E756" s="387">
        <v>0</v>
      </c>
      <c r="F756" s="387">
        <v>115762</v>
      </c>
      <c r="G756" s="387">
        <v>716826535.66499996</v>
      </c>
      <c r="H756" s="387" t="b" cm="1">
        <f t="array" aca="1" ref="H756" ca="1">EsNegrita(BP[[#This Row],[CODIGO]])</f>
        <v>0</v>
      </c>
      <c r="I756" s="387" t="b" cm="1">
        <f t="array" ref="I756">_xlfn.LET(
    _xlpm.codigos_devolucion, _xlfn.UNIQUE(_xlfn._xlws.FILTER(BP[CODIGO], ISNUMBER(SEARCH("devoluci", BP[NOMBRE CUENTA])), {""})),
    ISNUMBER(MATCH(BP[[#This Row],[CODIGO]], _xlpm.codigos_devolucion, 0))
)</f>
        <v>0</v>
      </c>
    </row>
    <row r="757" spans="1:9" x14ac:dyDescent="0.25">
      <c r="A757" s="607">
        <v>23654001</v>
      </c>
      <c r="B757" s="387" t="s">
        <v>526</v>
      </c>
      <c r="C757" s="387" t="s">
        <v>559</v>
      </c>
      <c r="D757" s="387" t="s">
        <v>784</v>
      </c>
      <c r="E757" s="387">
        <v>0</v>
      </c>
      <c r="F757" s="387">
        <v>43086</v>
      </c>
      <c r="G757" s="387">
        <v>716869621.66499996</v>
      </c>
      <c r="H757" s="387" t="b" cm="1">
        <f t="array" aca="1" ref="H757" ca="1">EsNegrita(BP[[#This Row],[CODIGO]])</f>
        <v>0</v>
      </c>
      <c r="I757" s="387" t="b" cm="1">
        <f t="array" ref="I757">_xlfn.LET(
    _xlpm.codigos_devolucion, _xlfn.UNIQUE(_xlfn._xlws.FILTER(BP[CODIGO], ISNUMBER(SEARCH("devoluci", BP[NOMBRE CUENTA])), {""})),
    ISNUMBER(MATCH(BP[[#This Row],[CODIGO]], _xlpm.codigos_devolucion, 0))
)</f>
        <v>0</v>
      </c>
    </row>
    <row r="758" spans="1:9" x14ac:dyDescent="0.25">
      <c r="A758" s="607">
        <v>23654001</v>
      </c>
      <c r="B758" s="387" t="s">
        <v>526</v>
      </c>
      <c r="C758" s="387" t="s">
        <v>843</v>
      </c>
      <c r="D758" s="387" t="s">
        <v>844</v>
      </c>
      <c r="E758" s="387">
        <v>0</v>
      </c>
      <c r="F758" s="387">
        <v>14630</v>
      </c>
      <c r="G758" s="387">
        <v>716884251.66499996</v>
      </c>
      <c r="H758" s="387" t="b" cm="1">
        <f t="array" aca="1" ref="H758" ca="1">EsNegrita(BP[[#This Row],[CODIGO]])</f>
        <v>0</v>
      </c>
      <c r="I758" s="387" t="b" cm="1">
        <f t="array" ref="I758">_xlfn.LET(
    _xlpm.codigos_devolucion, _xlfn.UNIQUE(_xlfn._xlws.FILTER(BP[CODIGO], ISNUMBER(SEARCH("devoluci", BP[NOMBRE CUENTA])), {""})),
    ISNUMBER(MATCH(BP[[#This Row],[CODIGO]], _xlpm.codigos_devolucion, 0))
)</f>
        <v>0</v>
      </c>
    </row>
    <row r="759" spans="1:9" x14ac:dyDescent="0.25">
      <c r="A759" s="607">
        <v>23654001</v>
      </c>
      <c r="B759" s="387" t="s">
        <v>526</v>
      </c>
      <c r="C759" s="387" t="s">
        <v>1016</v>
      </c>
      <c r="D759" s="387" t="s">
        <v>1175</v>
      </c>
      <c r="E759" s="387">
        <v>0</v>
      </c>
      <c r="F759" s="387">
        <v>20168</v>
      </c>
      <c r="G759" s="387">
        <v>716904419.66499996</v>
      </c>
      <c r="H759" s="387" t="b" cm="1">
        <f t="array" aca="1" ref="H759" ca="1">EsNegrita(BP[[#This Row],[CODIGO]])</f>
        <v>0</v>
      </c>
      <c r="I759" s="387" t="b" cm="1">
        <f t="array" ref="I759">_xlfn.LET(
    _xlpm.codigos_devolucion, _xlfn.UNIQUE(_xlfn._xlws.FILTER(BP[CODIGO], ISNUMBER(SEARCH("devoluci", BP[NOMBRE CUENTA])), {""})),
    ISNUMBER(MATCH(BP[[#This Row],[CODIGO]], _xlpm.codigos_devolucion, 0))
)</f>
        <v>0</v>
      </c>
    </row>
    <row r="760" spans="1:9" x14ac:dyDescent="0.25">
      <c r="A760" s="607">
        <v>23654001</v>
      </c>
      <c r="B760" s="387" t="s">
        <v>526</v>
      </c>
      <c r="C760" s="387" t="s">
        <v>1016</v>
      </c>
      <c r="D760" s="387" t="s">
        <v>1182</v>
      </c>
      <c r="E760" s="387">
        <v>0</v>
      </c>
      <c r="F760" s="387">
        <v>16660</v>
      </c>
      <c r="G760" s="387">
        <v>716921079.66499996</v>
      </c>
      <c r="H760" s="387" t="b" cm="1">
        <f t="array" aca="1" ref="H760" ca="1">EsNegrita(BP[[#This Row],[CODIGO]])</f>
        <v>0</v>
      </c>
      <c r="I760" s="387" t="b" cm="1">
        <f t="array" ref="I760">_xlfn.LET(
    _xlpm.codigos_devolucion, _xlfn.UNIQUE(_xlfn._xlws.FILTER(BP[CODIGO], ISNUMBER(SEARCH("devoluci", BP[NOMBRE CUENTA])), {""})),
    ISNUMBER(MATCH(BP[[#This Row],[CODIGO]], _xlpm.codigos_devolucion, 0))
)</f>
        <v>0</v>
      </c>
    </row>
    <row r="761" spans="1:9" x14ac:dyDescent="0.25">
      <c r="A761" s="607">
        <v>23654001</v>
      </c>
      <c r="B761" s="387" t="s">
        <v>526</v>
      </c>
      <c r="C761" s="387" t="s">
        <v>984</v>
      </c>
      <c r="D761" s="387" t="s">
        <v>1191</v>
      </c>
      <c r="E761" s="387">
        <v>0</v>
      </c>
      <c r="F761" s="387">
        <v>18277</v>
      </c>
      <c r="G761" s="387">
        <v>716939356.66499996</v>
      </c>
      <c r="H761" s="387" t="b" cm="1">
        <f t="array" aca="1" ref="H761" ca="1">EsNegrita(BP[[#This Row],[CODIGO]])</f>
        <v>0</v>
      </c>
      <c r="I761" s="387" t="b" cm="1">
        <f t="array" ref="I761">_xlfn.LET(
    _xlpm.codigos_devolucion, _xlfn.UNIQUE(_xlfn._xlws.FILTER(BP[CODIGO], ISNUMBER(SEARCH("devoluci", BP[NOMBRE CUENTA])), {""})),
    ISNUMBER(MATCH(BP[[#This Row],[CODIGO]], _xlpm.codigos_devolucion, 0))
)</f>
        <v>0</v>
      </c>
    </row>
    <row r="762" spans="1:9" x14ac:dyDescent="0.25">
      <c r="A762" s="607">
        <v>23654001</v>
      </c>
      <c r="B762" s="387" t="s">
        <v>526</v>
      </c>
      <c r="C762" s="387" t="s">
        <v>946</v>
      </c>
      <c r="D762" s="387" t="s">
        <v>1194</v>
      </c>
      <c r="E762" s="387">
        <v>0</v>
      </c>
      <c r="F762" s="387">
        <v>14830</v>
      </c>
      <c r="G762" s="387">
        <v>716954186.66499996</v>
      </c>
      <c r="H762" s="387" t="b" cm="1">
        <f t="array" aca="1" ref="H762" ca="1">EsNegrita(BP[[#This Row],[CODIGO]])</f>
        <v>0</v>
      </c>
      <c r="I762" s="387" t="b" cm="1">
        <f t="array" ref="I762">_xlfn.LET(
    _xlpm.codigos_devolucion, _xlfn.UNIQUE(_xlfn._xlws.FILTER(BP[CODIGO], ISNUMBER(SEARCH("devoluci", BP[NOMBRE CUENTA])), {""})),
    ISNUMBER(MATCH(BP[[#This Row],[CODIGO]], _xlpm.codigos_devolucion, 0))
)</f>
        <v>0</v>
      </c>
    </row>
    <row r="763" spans="1:9" x14ac:dyDescent="0.25">
      <c r="A763" s="607">
        <v>23654001</v>
      </c>
      <c r="B763" s="387" t="s">
        <v>526</v>
      </c>
      <c r="C763" s="387" t="s">
        <v>958</v>
      </c>
      <c r="D763" s="387" t="s">
        <v>1198</v>
      </c>
      <c r="E763" s="387">
        <v>0</v>
      </c>
      <c r="F763" s="387">
        <v>54708</v>
      </c>
      <c r="G763" s="387">
        <v>717008894.66499996</v>
      </c>
      <c r="H763" s="387" t="b" cm="1">
        <f t="array" aca="1" ref="H763" ca="1">EsNegrita(BP[[#This Row],[CODIGO]])</f>
        <v>0</v>
      </c>
      <c r="I763" s="387" t="b" cm="1">
        <f t="array" ref="I763">_xlfn.LET(
    _xlpm.codigos_devolucion, _xlfn.UNIQUE(_xlfn._xlws.FILTER(BP[CODIGO], ISNUMBER(SEARCH("devoluci", BP[NOMBRE CUENTA])), {""})),
    ISNUMBER(MATCH(BP[[#This Row],[CODIGO]], _xlpm.codigos_devolucion, 0))
)</f>
        <v>0</v>
      </c>
    </row>
    <row r="764" spans="1:9" x14ac:dyDescent="0.25">
      <c r="A764" s="607">
        <v>23654001</v>
      </c>
      <c r="B764" s="387" t="s">
        <v>526</v>
      </c>
      <c r="C764" s="387" t="s">
        <v>1157</v>
      </c>
      <c r="D764" s="387" t="s">
        <v>1208</v>
      </c>
      <c r="E764" s="387">
        <v>0</v>
      </c>
      <c r="F764" s="387">
        <v>13500</v>
      </c>
      <c r="G764" s="387">
        <v>717022394.66499996</v>
      </c>
      <c r="H764" s="387" t="b" cm="1">
        <f t="array" aca="1" ref="H764" ca="1">EsNegrita(BP[[#This Row],[CODIGO]])</f>
        <v>0</v>
      </c>
      <c r="I764" s="387" t="b" cm="1">
        <f t="array" ref="I764">_xlfn.LET(
    _xlpm.codigos_devolucion, _xlfn.UNIQUE(_xlfn._xlws.FILTER(BP[CODIGO], ISNUMBER(SEARCH("devoluci", BP[NOMBRE CUENTA])), {""})),
    ISNUMBER(MATCH(BP[[#This Row],[CODIGO]], _xlpm.codigos_devolucion, 0))
)</f>
        <v>0</v>
      </c>
    </row>
    <row r="765" spans="1:9" x14ac:dyDescent="0.25">
      <c r="A765" s="607">
        <v>23654001</v>
      </c>
      <c r="B765" s="387" t="s">
        <v>526</v>
      </c>
      <c r="C765" s="387" t="s">
        <v>821</v>
      </c>
      <c r="D765" s="387" t="s">
        <v>1210</v>
      </c>
      <c r="E765" s="387">
        <v>0</v>
      </c>
      <c r="F765" s="387">
        <v>25714</v>
      </c>
      <c r="G765" s="387">
        <v>717048108.66499996</v>
      </c>
      <c r="H765" s="387" t="b" cm="1">
        <f t="array" aca="1" ref="H765" ca="1">EsNegrita(BP[[#This Row],[CODIGO]])</f>
        <v>0</v>
      </c>
      <c r="I765" s="387" t="b" cm="1">
        <f t="array" ref="I765">_xlfn.LET(
    _xlpm.codigos_devolucion, _xlfn.UNIQUE(_xlfn._xlws.FILTER(BP[CODIGO], ISNUMBER(SEARCH("devoluci", BP[NOMBRE CUENTA])), {""})),
    ISNUMBER(MATCH(BP[[#This Row],[CODIGO]], _xlpm.codigos_devolucion, 0))
)</f>
        <v>0</v>
      </c>
    </row>
    <row r="766" spans="1:9" x14ac:dyDescent="0.25">
      <c r="A766" s="607">
        <v>23654001</v>
      </c>
      <c r="B766" s="387" t="s">
        <v>526</v>
      </c>
      <c r="C766" s="387" t="s">
        <v>798</v>
      </c>
      <c r="D766" s="387" t="s">
        <v>1223</v>
      </c>
      <c r="E766" s="387">
        <v>0</v>
      </c>
      <c r="F766" s="387">
        <v>42017</v>
      </c>
      <c r="G766" s="387">
        <v>717090125.66499996</v>
      </c>
      <c r="H766" s="387" t="b" cm="1">
        <f t="array" aca="1" ref="H766" ca="1">EsNegrita(BP[[#This Row],[CODIGO]])</f>
        <v>0</v>
      </c>
      <c r="I766" s="387" t="b" cm="1">
        <f t="array" ref="I766">_xlfn.LET(
    _xlpm.codigos_devolucion, _xlfn.UNIQUE(_xlfn._xlws.FILTER(BP[CODIGO], ISNUMBER(SEARCH("devoluci", BP[NOMBRE CUENTA])), {""})),
    ISNUMBER(MATCH(BP[[#This Row],[CODIGO]], _xlpm.codigos_devolucion, 0))
)</f>
        <v>0</v>
      </c>
    </row>
    <row r="767" spans="1:9" x14ac:dyDescent="0.25">
      <c r="A767" s="607">
        <v>23654001</v>
      </c>
      <c r="B767" s="387" t="s">
        <v>526</v>
      </c>
      <c r="C767" s="387" t="s">
        <v>798</v>
      </c>
      <c r="D767" s="387" t="s">
        <v>1224</v>
      </c>
      <c r="E767" s="387">
        <v>0</v>
      </c>
      <c r="F767" s="387">
        <v>30053</v>
      </c>
      <c r="G767" s="387">
        <v>717120178.66499996</v>
      </c>
      <c r="H767" s="387" t="b" cm="1">
        <f t="array" aca="1" ref="H767" ca="1">EsNegrita(BP[[#This Row],[CODIGO]])</f>
        <v>0</v>
      </c>
      <c r="I767" s="387" t="b" cm="1">
        <f t="array" ref="I767">_xlfn.LET(
    _xlpm.codigos_devolucion, _xlfn.UNIQUE(_xlfn._xlws.FILTER(BP[CODIGO], ISNUMBER(SEARCH("devoluci", BP[NOMBRE CUENTA])), {""})),
    ISNUMBER(MATCH(BP[[#This Row],[CODIGO]], _xlpm.codigos_devolucion, 0))
)</f>
        <v>0</v>
      </c>
    </row>
    <row r="768" spans="1:9" x14ac:dyDescent="0.25">
      <c r="A768" s="607">
        <v>23654001</v>
      </c>
      <c r="B768" s="387" t="s">
        <v>526</v>
      </c>
      <c r="C768" s="387" t="s">
        <v>963</v>
      </c>
      <c r="D768" s="387" t="s">
        <v>1227</v>
      </c>
      <c r="E768" s="387">
        <v>0</v>
      </c>
      <c r="F768" s="387">
        <v>13130</v>
      </c>
      <c r="G768" s="387">
        <v>717133308.66499996</v>
      </c>
      <c r="H768" s="387" t="b" cm="1">
        <f t="array" aca="1" ref="H768" ca="1">EsNegrita(BP[[#This Row],[CODIGO]])</f>
        <v>0</v>
      </c>
      <c r="I768" s="387" t="b" cm="1">
        <f t="array" ref="I768">_xlfn.LET(
    _xlpm.codigos_devolucion, _xlfn.UNIQUE(_xlfn._xlws.FILTER(BP[CODIGO], ISNUMBER(SEARCH("devoluci", BP[NOMBRE CUENTA])), {""})),
    ISNUMBER(MATCH(BP[[#This Row],[CODIGO]], _xlpm.codigos_devolucion, 0))
)</f>
        <v>0</v>
      </c>
    </row>
    <row r="769" spans="1:9" x14ac:dyDescent="0.25">
      <c r="A769" s="607">
        <v>23654001</v>
      </c>
      <c r="B769" s="387" t="s">
        <v>526</v>
      </c>
      <c r="C769" s="387" t="s">
        <v>984</v>
      </c>
      <c r="D769" s="387" t="s">
        <v>1228</v>
      </c>
      <c r="E769" s="387">
        <v>0</v>
      </c>
      <c r="F769" s="387">
        <v>19328</v>
      </c>
      <c r="G769" s="387">
        <v>717152636.66499996</v>
      </c>
      <c r="H769" s="387" t="b" cm="1">
        <f t="array" aca="1" ref="H769" ca="1">EsNegrita(BP[[#This Row],[CODIGO]])</f>
        <v>0</v>
      </c>
      <c r="I769" s="387" t="b" cm="1">
        <f t="array" ref="I769">_xlfn.LET(
    _xlpm.codigos_devolucion, _xlfn.UNIQUE(_xlfn._xlws.FILTER(BP[CODIGO], ISNUMBER(SEARCH("devoluci", BP[NOMBRE CUENTA])), {""})),
    ISNUMBER(MATCH(BP[[#This Row],[CODIGO]], _xlpm.codigos_devolucion, 0))
)</f>
        <v>0</v>
      </c>
    </row>
    <row r="770" spans="1:9" x14ac:dyDescent="0.25">
      <c r="A770" s="607">
        <v>23654001</v>
      </c>
      <c r="B770" s="387" t="s">
        <v>526</v>
      </c>
      <c r="C770" s="387" t="s">
        <v>946</v>
      </c>
      <c r="D770" s="387" t="s">
        <v>1230</v>
      </c>
      <c r="E770" s="387">
        <v>0</v>
      </c>
      <c r="F770" s="387">
        <v>14516</v>
      </c>
      <c r="G770" s="387">
        <v>717167152.66499996</v>
      </c>
      <c r="H770" s="387" t="b" cm="1">
        <f t="array" aca="1" ref="H770" ca="1">EsNegrita(BP[[#This Row],[CODIGO]])</f>
        <v>0</v>
      </c>
      <c r="I770" s="387" t="b" cm="1">
        <f t="array" ref="I770">_xlfn.LET(
    _xlpm.codigos_devolucion, _xlfn.UNIQUE(_xlfn._xlws.FILTER(BP[CODIGO], ISNUMBER(SEARCH("devoluci", BP[NOMBRE CUENTA])), {""})),
    ISNUMBER(MATCH(BP[[#This Row],[CODIGO]], _xlpm.codigos_devolucion, 0))
)</f>
        <v>0</v>
      </c>
    </row>
    <row r="771" spans="1:9" x14ac:dyDescent="0.25">
      <c r="A771" s="607">
        <v>23654001</v>
      </c>
      <c r="B771" s="387" t="s">
        <v>526</v>
      </c>
      <c r="C771" s="387" t="s">
        <v>1018</v>
      </c>
      <c r="D771" s="387" t="s">
        <v>1239</v>
      </c>
      <c r="E771" s="387">
        <v>0</v>
      </c>
      <c r="F771" s="387">
        <v>113746</v>
      </c>
      <c r="G771" s="387">
        <v>717280898.66499996</v>
      </c>
      <c r="H771" s="387" t="b" cm="1">
        <f t="array" aca="1" ref="H771" ca="1">EsNegrita(BP[[#This Row],[CODIGO]])</f>
        <v>0</v>
      </c>
      <c r="I771" s="387" t="b" cm="1">
        <f t="array" ref="I771">_xlfn.LET(
    _xlpm.codigos_devolucion, _xlfn.UNIQUE(_xlfn._xlws.FILTER(BP[CODIGO], ISNUMBER(SEARCH("devoluci", BP[NOMBRE CUENTA])), {""})),
    ISNUMBER(MATCH(BP[[#This Row],[CODIGO]], _xlpm.codigos_devolucion, 0))
)</f>
        <v>0</v>
      </c>
    </row>
    <row r="772" spans="1:9" x14ac:dyDescent="0.25">
      <c r="A772" s="607">
        <v>23654001</v>
      </c>
      <c r="B772" s="387" t="s">
        <v>526</v>
      </c>
      <c r="C772" s="387" t="s">
        <v>954</v>
      </c>
      <c r="D772" s="387" t="s">
        <v>1241</v>
      </c>
      <c r="E772" s="387">
        <v>0</v>
      </c>
      <c r="F772" s="387">
        <v>198720</v>
      </c>
      <c r="G772" s="387">
        <v>717479618.66499996</v>
      </c>
      <c r="H772" s="387" t="b" cm="1">
        <f t="array" aca="1" ref="H772" ca="1">EsNegrita(BP[[#This Row],[CODIGO]])</f>
        <v>0</v>
      </c>
      <c r="I772" s="387" t="b" cm="1">
        <f t="array" ref="I772">_xlfn.LET(
    _xlpm.codigos_devolucion, _xlfn.UNIQUE(_xlfn._xlws.FILTER(BP[CODIGO], ISNUMBER(SEARCH("devoluci", BP[NOMBRE CUENTA])), {""})),
    ISNUMBER(MATCH(BP[[#This Row],[CODIGO]], _xlpm.codigos_devolucion, 0))
)</f>
        <v>0</v>
      </c>
    </row>
    <row r="773" spans="1:9" x14ac:dyDescent="0.25">
      <c r="A773" s="607">
        <v>23654001</v>
      </c>
      <c r="B773" s="387" t="s">
        <v>526</v>
      </c>
      <c r="C773" s="387" t="s">
        <v>1249</v>
      </c>
      <c r="D773" s="387" t="s">
        <v>1250</v>
      </c>
      <c r="E773" s="387">
        <v>0</v>
      </c>
      <c r="F773" s="387">
        <v>9590000</v>
      </c>
      <c r="G773" s="387">
        <v>727069618.66499996</v>
      </c>
      <c r="H773" s="387" t="b" cm="1">
        <f t="array" aca="1" ref="H773" ca="1">EsNegrita(BP[[#This Row],[CODIGO]])</f>
        <v>0</v>
      </c>
      <c r="I773" s="387" t="b" cm="1">
        <f t="array" ref="I773">_xlfn.LET(
    _xlpm.codigos_devolucion, _xlfn.UNIQUE(_xlfn._xlws.FILTER(BP[CODIGO], ISNUMBER(SEARCH("devoluci", BP[NOMBRE CUENTA])), {""})),
    ISNUMBER(MATCH(BP[[#This Row],[CODIGO]], _xlpm.codigos_devolucion, 0))
)</f>
        <v>0</v>
      </c>
    </row>
    <row r="774" spans="1:9" x14ac:dyDescent="0.25">
      <c r="A774" s="607">
        <v>23654001</v>
      </c>
      <c r="B774" s="387" t="s">
        <v>526</v>
      </c>
      <c r="C774" s="387" t="s">
        <v>1251</v>
      </c>
      <c r="D774" s="387" t="s">
        <v>1252</v>
      </c>
      <c r="E774" s="387">
        <v>0</v>
      </c>
      <c r="F774" s="387">
        <v>51750</v>
      </c>
      <c r="G774" s="387">
        <v>727121368.66499996</v>
      </c>
      <c r="H774" s="387" t="b" cm="1">
        <f t="array" aca="1" ref="H774" ca="1">EsNegrita(BP[[#This Row],[CODIGO]])</f>
        <v>0</v>
      </c>
      <c r="I774" s="387" t="b" cm="1">
        <f t="array" ref="I774">_xlfn.LET(
    _xlpm.codigos_devolucion, _xlfn.UNIQUE(_xlfn._xlws.FILTER(BP[CODIGO], ISNUMBER(SEARCH("devoluci", BP[NOMBRE CUENTA])), {""})),
    ISNUMBER(MATCH(BP[[#This Row],[CODIGO]], _xlpm.codigos_devolucion, 0))
)</f>
        <v>0</v>
      </c>
    </row>
    <row r="775" spans="1:9" x14ac:dyDescent="0.25">
      <c r="A775" s="607">
        <v>23654003</v>
      </c>
      <c r="B775" s="387" t="s">
        <v>527</v>
      </c>
      <c r="C775" s="387" t="s">
        <v>911</v>
      </c>
      <c r="D775" s="387" t="s">
        <v>912</v>
      </c>
      <c r="E775" s="387">
        <v>0</v>
      </c>
      <c r="F775" s="387">
        <v>2089</v>
      </c>
      <c r="G775" s="387">
        <v>19447</v>
      </c>
      <c r="H775" s="387" t="b" cm="1">
        <f t="array" aca="1" ref="H775" ca="1">EsNegrita(BP[[#This Row],[CODIGO]])</f>
        <v>0</v>
      </c>
      <c r="I775" s="387" t="b" cm="1">
        <f t="array" ref="I775">_xlfn.LET(
    _xlpm.codigos_devolucion, _xlfn.UNIQUE(_xlfn._xlws.FILTER(BP[CODIGO], ISNUMBER(SEARCH("devoluci", BP[NOMBRE CUENTA])), {""})),
    ISNUMBER(MATCH(BP[[#This Row],[CODIGO]], _xlpm.codigos_devolucion, 0))
)</f>
        <v>0</v>
      </c>
    </row>
    <row r="776" spans="1:9" x14ac:dyDescent="0.25">
      <c r="A776" s="607">
        <v>23654003</v>
      </c>
      <c r="B776" s="387" t="s">
        <v>527</v>
      </c>
      <c r="C776" s="387" t="s">
        <v>911</v>
      </c>
      <c r="D776" s="387" t="s">
        <v>913</v>
      </c>
      <c r="E776" s="387">
        <v>0</v>
      </c>
      <c r="F776" s="387">
        <v>5927</v>
      </c>
      <c r="G776" s="387">
        <v>25374</v>
      </c>
      <c r="H776" s="387" t="b" cm="1">
        <f t="array" aca="1" ref="H776" ca="1">EsNegrita(BP[[#This Row],[CODIGO]])</f>
        <v>0</v>
      </c>
      <c r="I776" s="387" t="b" cm="1">
        <f t="array" ref="I776">_xlfn.LET(
    _xlpm.codigos_devolucion, _xlfn.UNIQUE(_xlfn._xlws.FILTER(BP[CODIGO], ISNUMBER(SEARCH("devoluci", BP[NOMBRE CUENTA])), {""})),
    ISNUMBER(MATCH(BP[[#This Row],[CODIGO]], _xlpm.codigos_devolucion, 0))
)</f>
        <v>0</v>
      </c>
    </row>
    <row r="777" spans="1:9" x14ac:dyDescent="0.25">
      <c r="A777" s="607">
        <v>23654003</v>
      </c>
      <c r="B777" s="387" t="s">
        <v>527</v>
      </c>
      <c r="C777" s="387" t="s">
        <v>560</v>
      </c>
      <c r="D777" s="387" t="s">
        <v>923</v>
      </c>
      <c r="E777" s="387">
        <v>0</v>
      </c>
      <c r="F777" s="387">
        <v>8585</v>
      </c>
      <c r="G777" s="387">
        <v>33959</v>
      </c>
      <c r="H777" s="387" t="b" cm="1">
        <f t="array" aca="1" ref="H777" ca="1">EsNegrita(BP[[#This Row],[CODIGO]])</f>
        <v>0</v>
      </c>
      <c r="I777" s="387" t="b" cm="1">
        <f t="array" ref="I777">_xlfn.LET(
    _xlpm.codigos_devolucion, _xlfn.UNIQUE(_xlfn._xlws.FILTER(BP[CODIGO], ISNUMBER(SEARCH("devoluci", BP[NOMBRE CUENTA])), {""})),
    ISNUMBER(MATCH(BP[[#This Row],[CODIGO]], _xlpm.codigos_devolucion, 0))
)</f>
        <v>0</v>
      </c>
    </row>
    <row r="778" spans="1:9" x14ac:dyDescent="0.25">
      <c r="A778" s="607">
        <v>23654003</v>
      </c>
      <c r="B778" s="387" t="s">
        <v>527</v>
      </c>
      <c r="C778" s="387" t="s">
        <v>944</v>
      </c>
      <c r="D778" s="387" t="s">
        <v>970</v>
      </c>
      <c r="E778" s="387">
        <v>0</v>
      </c>
      <c r="F778" s="387">
        <v>195</v>
      </c>
      <c r="G778" s="387">
        <v>34154</v>
      </c>
      <c r="H778" s="387" t="b" cm="1">
        <f t="array" aca="1" ref="H778" ca="1">EsNegrita(BP[[#This Row],[CODIGO]])</f>
        <v>0</v>
      </c>
      <c r="I778" s="387" t="b" cm="1">
        <f t="array" ref="I778">_xlfn.LET(
    _xlpm.codigos_devolucion, _xlfn.UNIQUE(_xlfn._xlws.FILTER(BP[CODIGO], ISNUMBER(SEARCH("devoluci", BP[NOMBRE CUENTA])), {""})),
    ISNUMBER(MATCH(BP[[#This Row],[CODIGO]], _xlpm.codigos_devolucion, 0))
)</f>
        <v>0</v>
      </c>
    </row>
    <row r="779" spans="1:9" x14ac:dyDescent="0.25">
      <c r="A779" s="607">
        <v>23654003</v>
      </c>
      <c r="B779" s="387" t="s">
        <v>527</v>
      </c>
      <c r="C779" s="387" t="s">
        <v>944</v>
      </c>
      <c r="D779" s="387" t="s">
        <v>973</v>
      </c>
      <c r="E779" s="387">
        <v>0</v>
      </c>
      <c r="F779" s="387">
        <v>128</v>
      </c>
      <c r="G779" s="387">
        <v>34282</v>
      </c>
      <c r="H779" s="387" t="b" cm="1">
        <f t="array" aca="1" ref="H779" ca="1">EsNegrita(BP[[#This Row],[CODIGO]])</f>
        <v>0</v>
      </c>
      <c r="I779" s="387" t="b" cm="1">
        <f t="array" ref="I779">_xlfn.LET(
    _xlpm.codigos_devolucion, _xlfn.UNIQUE(_xlfn._xlws.FILTER(BP[CODIGO], ISNUMBER(SEARCH("devoluci", BP[NOMBRE CUENTA])), {""})),
    ISNUMBER(MATCH(BP[[#This Row],[CODIGO]], _xlpm.codigos_devolucion, 0))
)</f>
        <v>0</v>
      </c>
    </row>
    <row r="780" spans="1:9" x14ac:dyDescent="0.25">
      <c r="A780" s="607">
        <v>23654003</v>
      </c>
      <c r="B780" s="387" t="s">
        <v>527</v>
      </c>
      <c r="C780" s="387" t="s">
        <v>944</v>
      </c>
      <c r="D780" s="387" t="s">
        <v>975</v>
      </c>
      <c r="E780" s="387">
        <v>0</v>
      </c>
      <c r="F780" s="387">
        <v>247</v>
      </c>
      <c r="G780" s="387">
        <v>34529</v>
      </c>
      <c r="H780" s="387" t="b" cm="1">
        <f t="array" aca="1" ref="H780" ca="1">EsNegrita(BP[[#This Row],[CODIGO]])</f>
        <v>0</v>
      </c>
      <c r="I780" s="387" t="b" cm="1">
        <f t="array" ref="I780">_xlfn.LET(
    _xlpm.codigos_devolucion, _xlfn.UNIQUE(_xlfn._xlws.FILTER(BP[CODIGO], ISNUMBER(SEARCH("devoluci", BP[NOMBRE CUENTA])), {""})),
    ISNUMBER(MATCH(BP[[#This Row],[CODIGO]], _xlpm.codigos_devolucion, 0))
)</f>
        <v>0</v>
      </c>
    </row>
    <row r="781" spans="1:9" x14ac:dyDescent="0.25">
      <c r="A781" s="607">
        <v>23654003</v>
      </c>
      <c r="B781" s="387" t="s">
        <v>527</v>
      </c>
      <c r="C781" s="387" t="s">
        <v>963</v>
      </c>
      <c r="D781" s="387" t="s">
        <v>976</v>
      </c>
      <c r="E781" s="387">
        <v>0</v>
      </c>
      <c r="F781" s="387">
        <v>380</v>
      </c>
      <c r="G781" s="387">
        <v>34909</v>
      </c>
      <c r="H781" s="387" t="b" cm="1">
        <f t="array" aca="1" ref="H781" ca="1">EsNegrita(BP[[#This Row],[CODIGO]])</f>
        <v>0</v>
      </c>
      <c r="I781" s="387" t="b" cm="1">
        <f t="array" ref="I781">_xlfn.LET(
    _xlpm.codigos_devolucion, _xlfn.UNIQUE(_xlfn._xlws.FILTER(BP[CODIGO], ISNUMBER(SEARCH("devoluci", BP[NOMBRE CUENTA])), {""})),
    ISNUMBER(MATCH(BP[[#This Row],[CODIGO]], _xlpm.codigos_devolucion, 0))
)</f>
        <v>0</v>
      </c>
    </row>
    <row r="782" spans="1:9" x14ac:dyDescent="0.25">
      <c r="A782" s="607">
        <v>23654003</v>
      </c>
      <c r="B782" s="387" t="s">
        <v>527</v>
      </c>
      <c r="C782" s="387" t="s">
        <v>911</v>
      </c>
      <c r="D782" s="387" t="s">
        <v>1009</v>
      </c>
      <c r="E782" s="387">
        <v>0</v>
      </c>
      <c r="F782" s="387">
        <v>1415</v>
      </c>
      <c r="G782" s="387">
        <v>36324</v>
      </c>
      <c r="H782" s="387" t="b" cm="1">
        <f t="array" aca="1" ref="H782" ca="1">EsNegrita(BP[[#This Row],[CODIGO]])</f>
        <v>0</v>
      </c>
      <c r="I782" s="387" t="b" cm="1">
        <f t="array" ref="I782">_xlfn.LET(
    _xlpm.codigos_devolucion, _xlfn.UNIQUE(_xlfn._xlws.FILTER(BP[CODIGO], ISNUMBER(SEARCH("devoluci", BP[NOMBRE CUENTA])), {""})),
    ISNUMBER(MATCH(BP[[#This Row],[CODIGO]], _xlpm.codigos_devolucion, 0))
)</f>
        <v>0</v>
      </c>
    </row>
    <row r="783" spans="1:9" x14ac:dyDescent="0.25">
      <c r="A783" s="607">
        <v>23654003</v>
      </c>
      <c r="B783" s="387" t="s">
        <v>527</v>
      </c>
      <c r="C783" s="387" t="s">
        <v>911</v>
      </c>
      <c r="D783" s="387" t="s">
        <v>1010</v>
      </c>
      <c r="E783" s="387">
        <v>0</v>
      </c>
      <c r="F783" s="387">
        <v>712</v>
      </c>
      <c r="G783" s="387">
        <v>37036</v>
      </c>
      <c r="H783" s="387" t="b" cm="1">
        <f t="array" aca="1" ref="H783" ca="1">EsNegrita(BP[[#This Row],[CODIGO]])</f>
        <v>0</v>
      </c>
      <c r="I783" s="387" t="b" cm="1">
        <f t="array" ref="I783">_xlfn.LET(
    _xlpm.codigos_devolucion, _xlfn.UNIQUE(_xlfn._xlws.FILTER(BP[CODIGO], ISNUMBER(SEARCH("devoluci", BP[NOMBRE CUENTA])), {""})),
    ISNUMBER(MATCH(BP[[#This Row],[CODIGO]], _xlpm.codigos_devolucion, 0))
)</f>
        <v>0</v>
      </c>
    </row>
    <row r="784" spans="1:9" x14ac:dyDescent="0.25">
      <c r="A784" s="607">
        <v>23654003</v>
      </c>
      <c r="B784" s="387" t="s">
        <v>527</v>
      </c>
      <c r="C784" s="387" t="s">
        <v>1016</v>
      </c>
      <c r="D784" s="387" t="s">
        <v>1017</v>
      </c>
      <c r="E784" s="387">
        <v>0</v>
      </c>
      <c r="F784" s="387">
        <v>100</v>
      </c>
      <c r="G784" s="387">
        <v>37136</v>
      </c>
      <c r="H784" s="387" t="b" cm="1">
        <f t="array" aca="1" ref="H784" ca="1">EsNegrita(BP[[#This Row],[CODIGO]])</f>
        <v>0</v>
      </c>
      <c r="I784" s="387" t="b" cm="1">
        <f t="array" ref="I784">_xlfn.LET(
    _xlpm.codigos_devolucion, _xlfn.UNIQUE(_xlfn._xlws.FILTER(BP[CODIGO], ISNUMBER(SEARCH("devoluci", BP[NOMBRE CUENTA])), {""})),
    ISNUMBER(MATCH(BP[[#This Row],[CODIGO]], _xlpm.codigos_devolucion, 0))
)</f>
        <v>0</v>
      </c>
    </row>
    <row r="785" spans="1:9" x14ac:dyDescent="0.25">
      <c r="A785" s="607">
        <v>23654003</v>
      </c>
      <c r="B785" s="387" t="s">
        <v>527</v>
      </c>
      <c r="C785" s="387" t="s">
        <v>560</v>
      </c>
      <c r="D785" s="387" t="s">
        <v>1020</v>
      </c>
      <c r="E785" s="387">
        <v>0</v>
      </c>
      <c r="F785" s="387">
        <v>8081</v>
      </c>
      <c r="G785" s="387">
        <v>45217</v>
      </c>
      <c r="H785" s="387" t="b" cm="1">
        <f t="array" aca="1" ref="H785" ca="1">EsNegrita(BP[[#This Row],[CODIGO]])</f>
        <v>0</v>
      </c>
      <c r="I785" s="387" t="b" cm="1">
        <f t="array" ref="I785">_xlfn.LET(
    _xlpm.codigos_devolucion, _xlfn.UNIQUE(_xlfn._xlws.FILTER(BP[CODIGO], ISNUMBER(SEARCH("devoluci", BP[NOMBRE CUENTA])), {""})),
    ISNUMBER(MATCH(BP[[#This Row],[CODIGO]], _xlpm.codigos_devolucion, 0))
)</f>
        <v>0</v>
      </c>
    </row>
    <row r="786" spans="1:9" x14ac:dyDescent="0.25">
      <c r="A786" s="607">
        <v>23654003</v>
      </c>
      <c r="B786" s="387" t="s">
        <v>527</v>
      </c>
      <c r="C786" s="387" t="s">
        <v>963</v>
      </c>
      <c r="D786" s="387" t="s">
        <v>1022</v>
      </c>
      <c r="E786" s="387">
        <v>0</v>
      </c>
      <c r="F786" s="387">
        <v>85</v>
      </c>
      <c r="G786" s="387">
        <v>45302</v>
      </c>
      <c r="H786" s="387" t="b" cm="1">
        <f t="array" aca="1" ref="H786" ca="1">EsNegrita(BP[[#This Row],[CODIGO]])</f>
        <v>0</v>
      </c>
      <c r="I786" s="387" t="b" cm="1">
        <f t="array" ref="I786">_xlfn.LET(
    _xlpm.codigos_devolucion, _xlfn.UNIQUE(_xlfn._xlws.FILTER(BP[CODIGO], ISNUMBER(SEARCH("devoluci", BP[NOMBRE CUENTA])), {""})),
    ISNUMBER(MATCH(BP[[#This Row],[CODIGO]], _xlpm.codigos_devolucion, 0))
)</f>
        <v>0</v>
      </c>
    </row>
    <row r="787" spans="1:9" x14ac:dyDescent="0.25">
      <c r="A787" s="607">
        <v>23654003</v>
      </c>
      <c r="B787" s="387" t="s">
        <v>527</v>
      </c>
      <c r="C787" s="387" t="s">
        <v>562</v>
      </c>
      <c r="D787" s="387" t="s">
        <v>1085</v>
      </c>
      <c r="E787" s="387">
        <v>0</v>
      </c>
      <c r="F787" s="387">
        <v>624</v>
      </c>
      <c r="G787" s="387">
        <v>45926</v>
      </c>
      <c r="H787" s="387" t="b" cm="1">
        <f t="array" aca="1" ref="H787" ca="1">EsNegrita(BP[[#This Row],[CODIGO]])</f>
        <v>0</v>
      </c>
      <c r="I787" s="387" t="b" cm="1">
        <f t="array" ref="I787">_xlfn.LET(
    _xlpm.codigos_devolucion, _xlfn.UNIQUE(_xlfn._xlws.FILTER(BP[CODIGO], ISNUMBER(SEARCH("devoluci", BP[NOMBRE CUENTA])), {""})),
    ISNUMBER(MATCH(BP[[#This Row],[CODIGO]], _xlpm.codigos_devolucion, 0))
)</f>
        <v>0</v>
      </c>
    </row>
    <row r="788" spans="1:9" x14ac:dyDescent="0.25">
      <c r="A788" s="607">
        <v>23654003</v>
      </c>
      <c r="B788" s="387" t="s">
        <v>527</v>
      </c>
      <c r="C788" s="387" t="s">
        <v>1093</v>
      </c>
      <c r="D788" s="387" t="s">
        <v>1094</v>
      </c>
      <c r="E788" s="387">
        <v>0</v>
      </c>
      <c r="F788" s="387">
        <v>237</v>
      </c>
      <c r="G788" s="387">
        <v>46163</v>
      </c>
      <c r="H788" s="387" t="b" cm="1">
        <f t="array" aca="1" ref="H788" ca="1">EsNegrita(BP[[#This Row],[CODIGO]])</f>
        <v>0</v>
      </c>
      <c r="I788" s="387" t="b" cm="1">
        <f t="array" ref="I788">_xlfn.LET(
    _xlpm.codigos_devolucion, _xlfn.UNIQUE(_xlfn._xlws.FILTER(BP[CODIGO], ISNUMBER(SEARCH("devoluci", BP[NOMBRE CUENTA])), {""})),
    ISNUMBER(MATCH(BP[[#This Row],[CODIGO]], _xlpm.codigos_devolucion, 0))
)</f>
        <v>0</v>
      </c>
    </row>
    <row r="789" spans="1:9" x14ac:dyDescent="0.25">
      <c r="A789" s="607">
        <v>23654003</v>
      </c>
      <c r="B789" s="387" t="s">
        <v>527</v>
      </c>
      <c r="C789" s="387" t="s">
        <v>911</v>
      </c>
      <c r="D789" s="387" t="s">
        <v>1103</v>
      </c>
      <c r="E789" s="387">
        <v>0</v>
      </c>
      <c r="F789" s="387">
        <v>874</v>
      </c>
      <c r="G789" s="387">
        <v>47037</v>
      </c>
      <c r="H789" s="387" t="b" cm="1">
        <f t="array" aca="1" ref="H789" ca="1">EsNegrita(BP[[#This Row],[CODIGO]])</f>
        <v>0</v>
      </c>
      <c r="I789" s="387" t="b" cm="1">
        <f t="array" ref="I789">_xlfn.LET(
    _xlpm.codigos_devolucion, _xlfn.UNIQUE(_xlfn._xlws.FILTER(BP[CODIGO], ISNUMBER(SEARCH("devoluci", BP[NOMBRE CUENTA])), {""})),
    ISNUMBER(MATCH(BP[[#This Row],[CODIGO]], _xlpm.codigos_devolucion, 0))
)</f>
        <v>0</v>
      </c>
    </row>
    <row r="790" spans="1:9" x14ac:dyDescent="0.25">
      <c r="A790" s="607">
        <v>23654003</v>
      </c>
      <c r="B790" s="387" t="s">
        <v>527</v>
      </c>
      <c r="C790" s="387" t="s">
        <v>911</v>
      </c>
      <c r="D790" s="387" t="s">
        <v>1104</v>
      </c>
      <c r="E790" s="387">
        <v>0</v>
      </c>
      <c r="F790" s="387">
        <v>1067</v>
      </c>
      <c r="G790" s="387">
        <v>48104</v>
      </c>
      <c r="H790" s="387" t="b" cm="1">
        <f t="array" aca="1" ref="H790" ca="1">EsNegrita(BP[[#This Row],[CODIGO]])</f>
        <v>0</v>
      </c>
      <c r="I790" s="387" t="b" cm="1">
        <f t="array" ref="I790">_xlfn.LET(
    _xlpm.codigos_devolucion, _xlfn.UNIQUE(_xlfn._xlws.FILTER(BP[CODIGO], ISNUMBER(SEARCH("devoluci", BP[NOMBRE CUENTA])), {""})),
    ISNUMBER(MATCH(BP[[#This Row],[CODIGO]], _xlpm.codigos_devolucion, 0))
)</f>
        <v>0</v>
      </c>
    </row>
    <row r="791" spans="1:9" x14ac:dyDescent="0.25">
      <c r="A791" s="607">
        <v>23654003</v>
      </c>
      <c r="B791" s="387" t="s">
        <v>527</v>
      </c>
      <c r="C791" s="387" t="s">
        <v>963</v>
      </c>
      <c r="D791" s="387" t="s">
        <v>1109</v>
      </c>
      <c r="E791" s="387">
        <v>0</v>
      </c>
      <c r="F791" s="387">
        <v>85</v>
      </c>
      <c r="G791" s="387">
        <v>48189</v>
      </c>
      <c r="H791" s="387" t="b" cm="1">
        <f t="array" aca="1" ref="H791" ca="1">EsNegrita(BP[[#This Row],[CODIGO]])</f>
        <v>0</v>
      </c>
      <c r="I791" s="387" t="b" cm="1">
        <f t="array" ref="I791">_xlfn.LET(
    _xlpm.codigos_devolucion, _xlfn.UNIQUE(_xlfn._xlws.FILTER(BP[CODIGO], ISNUMBER(SEARCH("devoluci", BP[NOMBRE CUENTA])), {""})),
    ISNUMBER(MATCH(BP[[#This Row],[CODIGO]], _xlpm.codigos_devolucion, 0))
)</f>
        <v>0</v>
      </c>
    </row>
    <row r="792" spans="1:9" x14ac:dyDescent="0.25">
      <c r="A792" s="607">
        <v>23654003</v>
      </c>
      <c r="B792" s="387" t="s">
        <v>527</v>
      </c>
      <c r="C792" s="387" t="s">
        <v>963</v>
      </c>
      <c r="D792" s="387" t="s">
        <v>1110</v>
      </c>
      <c r="E792" s="387">
        <v>0</v>
      </c>
      <c r="F792" s="387">
        <v>85</v>
      </c>
      <c r="G792" s="387">
        <v>48274</v>
      </c>
      <c r="H792" s="387" t="b" cm="1">
        <f t="array" aca="1" ref="H792" ca="1">EsNegrita(BP[[#This Row],[CODIGO]])</f>
        <v>0</v>
      </c>
      <c r="I792" s="387" t="b" cm="1">
        <f t="array" ref="I792">_xlfn.LET(
    _xlpm.codigos_devolucion, _xlfn.UNIQUE(_xlfn._xlws.FILTER(BP[CODIGO], ISNUMBER(SEARCH("devoluci", BP[NOMBRE CUENTA])), {""})),
    ISNUMBER(MATCH(BP[[#This Row],[CODIGO]], _xlpm.codigos_devolucion, 0))
)</f>
        <v>0</v>
      </c>
    </row>
    <row r="793" spans="1:9" x14ac:dyDescent="0.25">
      <c r="A793" s="607">
        <v>23654003</v>
      </c>
      <c r="B793" s="387" t="s">
        <v>527</v>
      </c>
      <c r="C793" s="387" t="s">
        <v>560</v>
      </c>
      <c r="D793" s="387" t="s">
        <v>1117</v>
      </c>
      <c r="E793" s="387">
        <v>0</v>
      </c>
      <c r="F793" s="387">
        <v>10635</v>
      </c>
      <c r="G793" s="387">
        <v>58909</v>
      </c>
      <c r="H793" s="387" t="b" cm="1">
        <f t="array" aca="1" ref="H793" ca="1">EsNegrita(BP[[#This Row],[CODIGO]])</f>
        <v>0</v>
      </c>
      <c r="I793" s="387" t="b" cm="1">
        <f t="array" ref="I793">_xlfn.LET(
    _xlpm.codigos_devolucion, _xlfn.UNIQUE(_xlfn._xlws.FILTER(BP[CODIGO], ISNUMBER(SEARCH("devoluci", BP[NOMBRE CUENTA])), {""})),
    ISNUMBER(MATCH(BP[[#This Row],[CODIGO]], _xlpm.codigos_devolucion, 0))
)</f>
        <v>0</v>
      </c>
    </row>
    <row r="794" spans="1:9" x14ac:dyDescent="0.25">
      <c r="A794" s="607">
        <v>23654003</v>
      </c>
      <c r="B794" s="387" t="s">
        <v>527</v>
      </c>
      <c r="C794" s="387" t="s">
        <v>944</v>
      </c>
      <c r="D794" s="387" t="s">
        <v>1130</v>
      </c>
      <c r="E794" s="387">
        <v>0</v>
      </c>
      <c r="F794" s="387">
        <v>62</v>
      </c>
      <c r="G794" s="387">
        <v>58971</v>
      </c>
      <c r="H794" s="387" t="b" cm="1">
        <f t="array" aca="1" ref="H794" ca="1">EsNegrita(BP[[#This Row],[CODIGO]])</f>
        <v>0</v>
      </c>
      <c r="I794" s="387" t="b" cm="1">
        <f t="array" ref="I794">_xlfn.LET(
    _xlpm.codigos_devolucion, _xlfn.UNIQUE(_xlfn._xlws.FILTER(BP[CODIGO], ISNUMBER(SEARCH("devoluci", BP[NOMBRE CUENTA])), {""})),
    ISNUMBER(MATCH(BP[[#This Row],[CODIGO]], _xlpm.codigos_devolucion, 0))
)</f>
        <v>0</v>
      </c>
    </row>
    <row r="795" spans="1:9" x14ac:dyDescent="0.25">
      <c r="A795" s="607">
        <v>23654003</v>
      </c>
      <c r="B795" s="387" t="s">
        <v>527</v>
      </c>
      <c r="C795" s="387" t="s">
        <v>944</v>
      </c>
      <c r="D795" s="387" t="s">
        <v>1130</v>
      </c>
      <c r="E795" s="387">
        <v>0</v>
      </c>
      <c r="F795" s="387">
        <v>46</v>
      </c>
      <c r="G795" s="387">
        <v>59017</v>
      </c>
      <c r="H795" s="387" t="b" cm="1">
        <f t="array" aca="1" ref="H795" ca="1">EsNegrita(BP[[#This Row],[CODIGO]])</f>
        <v>0</v>
      </c>
      <c r="I795" s="387" t="b" cm="1">
        <f t="array" ref="I795">_xlfn.LET(
    _xlpm.codigos_devolucion, _xlfn.UNIQUE(_xlfn._xlws.FILTER(BP[CODIGO], ISNUMBER(SEARCH("devoluci", BP[NOMBRE CUENTA])), {""})),
    ISNUMBER(MATCH(BP[[#This Row],[CODIGO]], _xlpm.codigos_devolucion, 0))
)</f>
        <v>0</v>
      </c>
    </row>
    <row r="796" spans="1:9" x14ac:dyDescent="0.25">
      <c r="A796" s="607">
        <v>23654003</v>
      </c>
      <c r="B796" s="387" t="s">
        <v>527</v>
      </c>
      <c r="C796" s="387" t="s">
        <v>944</v>
      </c>
      <c r="D796" s="387" t="s">
        <v>1130</v>
      </c>
      <c r="E796" s="387">
        <v>0</v>
      </c>
      <c r="F796" s="387">
        <v>27</v>
      </c>
      <c r="G796" s="387">
        <v>59044</v>
      </c>
      <c r="H796" s="387" t="b" cm="1">
        <f t="array" aca="1" ref="H796" ca="1">EsNegrita(BP[[#This Row],[CODIGO]])</f>
        <v>0</v>
      </c>
      <c r="I796" s="387" t="b" cm="1">
        <f t="array" ref="I796">_xlfn.LET(
    _xlpm.codigos_devolucion, _xlfn.UNIQUE(_xlfn._xlws.FILTER(BP[CODIGO], ISNUMBER(SEARCH("devoluci", BP[NOMBRE CUENTA])), {""})),
    ISNUMBER(MATCH(BP[[#This Row],[CODIGO]], _xlpm.codigos_devolucion, 0))
)</f>
        <v>0</v>
      </c>
    </row>
    <row r="797" spans="1:9" x14ac:dyDescent="0.25">
      <c r="A797" s="607">
        <v>23654003</v>
      </c>
      <c r="B797" s="387" t="s">
        <v>527</v>
      </c>
      <c r="C797" s="387" t="s">
        <v>944</v>
      </c>
      <c r="D797" s="387" t="s">
        <v>1131</v>
      </c>
      <c r="E797" s="387">
        <v>0</v>
      </c>
      <c r="F797" s="387">
        <v>318</v>
      </c>
      <c r="G797" s="387">
        <v>59362</v>
      </c>
      <c r="H797" s="387" t="b" cm="1">
        <f t="array" aca="1" ref="H797" ca="1">EsNegrita(BP[[#This Row],[CODIGO]])</f>
        <v>0</v>
      </c>
      <c r="I797" s="387" t="b" cm="1">
        <f t="array" ref="I797">_xlfn.LET(
    _xlpm.codigos_devolucion, _xlfn.UNIQUE(_xlfn._xlws.FILTER(BP[CODIGO], ISNUMBER(SEARCH("devoluci", BP[NOMBRE CUENTA])), {""})),
    ISNUMBER(MATCH(BP[[#This Row],[CODIGO]], _xlpm.codigos_devolucion, 0))
)</f>
        <v>0</v>
      </c>
    </row>
    <row r="798" spans="1:9" x14ac:dyDescent="0.25">
      <c r="A798" s="607">
        <v>23654003</v>
      </c>
      <c r="B798" s="387" t="s">
        <v>527</v>
      </c>
      <c r="C798" s="387" t="s">
        <v>944</v>
      </c>
      <c r="D798" s="387" t="s">
        <v>1133</v>
      </c>
      <c r="E798" s="387">
        <v>0</v>
      </c>
      <c r="F798" s="387">
        <v>233</v>
      </c>
      <c r="G798" s="387">
        <v>59595</v>
      </c>
      <c r="H798" s="387" t="b" cm="1">
        <f t="array" aca="1" ref="H798" ca="1">EsNegrita(BP[[#This Row],[CODIGO]])</f>
        <v>0</v>
      </c>
      <c r="I798" s="387" t="b" cm="1">
        <f t="array" ref="I798">_xlfn.LET(
    _xlpm.codigos_devolucion, _xlfn.UNIQUE(_xlfn._xlws.FILTER(BP[CODIGO], ISNUMBER(SEARCH("devoluci", BP[NOMBRE CUENTA])), {""})),
    ISNUMBER(MATCH(BP[[#This Row],[CODIGO]], _xlpm.codigos_devolucion, 0))
)</f>
        <v>0</v>
      </c>
    </row>
    <row r="799" spans="1:9" x14ac:dyDescent="0.25">
      <c r="A799" s="607">
        <v>23654003</v>
      </c>
      <c r="B799" s="387" t="s">
        <v>527</v>
      </c>
      <c r="C799" s="387" t="s">
        <v>944</v>
      </c>
      <c r="D799" s="387" t="s">
        <v>1134</v>
      </c>
      <c r="E799" s="387">
        <v>0</v>
      </c>
      <c r="F799" s="387">
        <v>225</v>
      </c>
      <c r="G799" s="387">
        <v>59820</v>
      </c>
      <c r="H799" s="387" t="b" cm="1">
        <f t="array" aca="1" ref="H799" ca="1">EsNegrita(BP[[#This Row],[CODIGO]])</f>
        <v>0</v>
      </c>
      <c r="I799" s="387" t="b" cm="1">
        <f t="array" ref="I799">_xlfn.LET(
    _xlpm.codigos_devolucion, _xlfn.UNIQUE(_xlfn._xlws.FILTER(BP[CODIGO], ISNUMBER(SEARCH("devoluci", BP[NOMBRE CUENTA])), {""})),
    ISNUMBER(MATCH(BP[[#This Row],[CODIGO]], _xlpm.codigos_devolucion, 0))
)</f>
        <v>0</v>
      </c>
    </row>
    <row r="800" spans="1:9" x14ac:dyDescent="0.25">
      <c r="A800" s="607">
        <v>23654003</v>
      </c>
      <c r="B800" s="387" t="s">
        <v>527</v>
      </c>
      <c r="C800" s="387" t="s">
        <v>944</v>
      </c>
      <c r="D800" s="387" t="s">
        <v>1137</v>
      </c>
      <c r="E800" s="387">
        <v>0</v>
      </c>
      <c r="F800" s="387">
        <v>451</v>
      </c>
      <c r="G800" s="387">
        <v>60271</v>
      </c>
      <c r="H800" s="387" t="b" cm="1">
        <f t="array" aca="1" ref="H800" ca="1">EsNegrita(BP[[#This Row],[CODIGO]])</f>
        <v>0</v>
      </c>
      <c r="I800" s="387" t="b" cm="1">
        <f t="array" ref="I800">_xlfn.LET(
    _xlpm.codigos_devolucion, _xlfn.UNIQUE(_xlfn._xlws.FILTER(BP[CODIGO], ISNUMBER(SEARCH("devoluci", BP[NOMBRE CUENTA])), {""})),
    ISNUMBER(MATCH(BP[[#This Row],[CODIGO]], _xlpm.codigos_devolucion, 0))
)</f>
        <v>0</v>
      </c>
    </row>
    <row r="801" spans="1:9" x14ac:dyDescent="0.25">
      <c r="A801" s="607">
        <v>23654003</v>
      </c>
      <c r="B801" s="387" t="s">
        <v>527</v>
      </c>
      <c r="C801" s="387" t="s">
        <v>562</v>
      </c>
      <c r="D801" s="387" t="s">
        <v>1148</v>
      </c>
      <c r="E801" s="387">
        <v>0</v>
      </c>
      <c r="F801" s="387">
        <v>208</v>
      </c>
      <c r="G801" s="387">
        <v>60479</v>
      </c>
      <c r="H801" s="387" t="b" cm="1">
        <f t="array" aca="1" ref="H801" ca="1">EsNegrita(BP[[#This Row],[CODIGO]])</f>
        <v>0</v>
      </c>
      <c r="I801" s="387" t="b" cm="1">
        <f t="array" ref="I801">_xlfn.LET(
    _xlpm.codigos_devolucion, _xlfn.UNIQUE(_xlfn._xlws.FILTER(BP[CODIGO], ISNUMBER(SEARCH("devoluci", BP[NOMBRE CUENTA])), {""})),
    ISNUMBER(MATCH(BP[[#This Row],[CODIGO]], _xlpm.codigos_devolucion, 0))
)</f>
        <v>0</v>
      </c>
    </row>
    <row r="802" spans="1:9" x14ac:dyDescent="0.25">
      <c r="A802" s="607">
        <v>23654003</v>
      </c>
      <c r="B802" s="387" t="s">
        <v>527</v>
      </c>
      <c r="C802" s="387" t="s">
        <v>963</v>
      </c>
      <c r="D802" s="387" t="s">
        <v>1173</v>
      </c>
      <c r="E802" s="387">
        <v>0</v>
      </c>
      <c r="F802" s="387">
        <v>380</v>
      </c>
      <c r="G802" s="387">
        <v>60859</v>
      </c>
      <c r="H802" s="387" t="b" cm="1">
        <f t="array" aca="1" ref="H802" ca="1">EsNegrita(BP[[#This Row],[CODIGO]])</f>
        <v>0</v>
      </c>
      <c r="I802" s="387" t="b" cm="1">
        <f t="array" ref="I802">_xlfn.LET(
    _xlpm.codigos_devolucion, _xlfn.UNIQUE(_xlfn._xlws.FILTER(BP[CODIGO], ISNUMBER(SEARCH("devoluci", BP[NOMBRE CUENTA])), {""})),
    ISNUMBER(MATCH(BP[[#This Row],[CODIGO]], _xlpm.codigos_devolucion, 0))
)</f>
        <v>0</v>
      </c>
    </row>
    <row r="803" spans="1:9" x14ac:dyDescent="0.25">
      <c r="A803" s="607">
        <v>23654003</v>
      </c>
      <c r="B803" s="387" t="s">
        <v>527</v>
      </c>
      <c r="C803" s="387" t="s">
        <v>996</v>
      </c>
      <c r="D803" s="387" t="s">
        <v>1180</v>
      </c>
      <c r="E803" s="387">
        <v>0</v>
      </c>
      <c r="F803" s="387">
        <v>107</v>
      </c>
      <c r="G803" s="387">
        <v>60966</v>
      </c>
      <c r="H803" s="387" t="b" cm="1">
        <f t="array" aca="1" ref="H803" ca="1">EsNegrita(BP[[#This Row],[CODIGO]])</f>
        <v>0</v>
      </c>
      <c r="I803" s="387" t="b" cm="1">
        <f t="array" ref="I803">_xlfn.LET(
    _xlpm.codigos_devolucion, _xlfn.UNIQUE(_xlfn._xlws.FILTER(BP[CODIGO], ISNUMBER(SEARCH("devoluci", BP[NOMBRE CUENTA])), {""})),
    ISNUMBER(MATCH(BP[[#This Row],[CODIGO]], _xlpm.codigos_devolucion, 0))
)</f>
        <v>0</v>
      </c>
    </row>
    <row r="804" spans="1:9" x14ac:dyDescent="0.25">
      <c r="A804" s="607">
        <v>23654003</v>
      </c>
      <c r="B804" s="387" t="s">
        <v>527</v>
      </c>
      <c r="C804" s="387" t="s">
        <v>911</v>
      </c>
      <c r="D804" s="387" t="s">
        <v>1192</v>
      </c>
      <c r="E804" s="387">
        <v>0</v>
      </c>
      <c r="F804" s="387">
        <v>901</v>
      </c>
      <c r="G804" s="387">
        <v>61867</v>
      </c>
      <c r="H804" s="387" t="b" cm="1">
        <f t="array" aca="1" ref="H804" ca="1">EsNegrita(BP[[#This Row],[CODIGO]])</f>
        <v>0</v>
      </c>
      <c r="I804" s="387" t="b" cm="1">
        <f t="array" ref="I804">_xlfn.LET(
    _xlpm.codigos_devolucion, _xlfn.UNIQUE(_xlfn._xlws.FILTER(BP[CODIGO], ISNUMBER(SEARCH("devoluci", BP[NOMBRE CUENTA])), {""})),
    ISNUMBER(MATCH(BP[[#This Row],[CODIGO]], _xlpm.codigos_devolucion, 0))
)</f>
        <v>0</v>
      </c>
    </row>
    <row r="805" spans="1:9" x14ac:dyDescent="0.25">
      <c r="A805" s="607">
        <v>23654003</v>
      </c>
      <c r="B805" s="387" t="s">
        <v>527</v>
      </c>
      <c r="C805" s="387" t="s">
        <v>911</v>
      </c>
      <c r="D805" s="387" t="s">
        <v>1193</v>
      </c>
      <c r="E805" s="387">
        <v>0</v>
      </c>
      <c r="F805" s="387">
        <v>1264</v>
      </c>
      <c r="G805" s="387">
        <v>63131</v>
      </c>
      <c r="H805" s="387" t="b" cm="1">
        <f t="array" aca="1" ref="H805" ca="1">EsNegrita(BP[[#This Row],[CODIGO]])</f>
        <v>0</v>
      </c>
      <c r="I805" s="387" t="b" cm="1">
        <f t="array" ref="I805">_xlfn.LET(
    _xlpm.codigos_devolucion, _xlfn.UNIQUE(_xlfn._xlws.FILTER(BP[CODIGO], ISNUMBER(SEARCH("devoluci", BP[NOMBRE CUENTA])), {""})),
    ISNUMBER(MATCH(BP[[#This Row],[CODIGO]], _xlpm.codigos_devolucion, 0))
)</f>
        <v>0</v>
      </c>
    </row>
    <row r="806" spans="1:9" x14ac:dyDescent="0.25">
      <c r="A806" s="607">
        <v>23654003</v>
      </c>
      <c r="B806" s="387" t="s">
        <v>527</v>
      </c>
      <c r="C806" s="387" t="s">
        <v>560</v>
      </c>
      <c r="D806" s="387" t="s">
        <v>1197</v>
      </c>
      <c r="E806" s="387">
        <v>0</v>
      </c>
      <c r="F806" s="387">
        <v>8611</v>
      </c>
      <c r="G806" s="387">
        <v>71742</v>
      </c>
      <c r="H806" s="387" t="b" cm="1">
        <f t="array" aca="1" ref="H806" ca="1">EsNegrita(BP[[#This Row],[CODIGO]])</f>
        <v>0</v>
      </c>
      <c r="I806" s="387" t="b" cm="1">
        <f t="array" ref="I806">_xlfn.LET(
    _xlpm.codigos_devolucion, _xlfn.UNIQUE(_xlfn._xlws.FILTER(BP[CODIGO], ISNUMBER(SEARCH("devoluci", BP[NOMBRE CUENTA])), {""})),
    ISNUMBER(MATCH(BP[[#This Row],[CODIGO]], _xlpm.codigos_devolucion, 0))
)</f>
        <v>0</v>
      </c>
    </row>
    <row r="807" spans="1:9" x14ac:dyDescent="0.25">
      <c r="A807" s="607">
        <v>23654003</v>
      </c>
      <c r="B807" s="387" t="s">
        <v>527</v>
      </c>
      <c r="C807" s="387" t="s">
        <v>1093</v>
      </c>
      <c r="D807" s="387" t="s">
        <v>1237</v>
      </c>
      <c r="E807" s="387">
        <v>0</v>
      </c>
      <c r="F807" s="387">
        <v>18</v>
      </c>
      <c r="G807" s="387">
        <v>71760</v>
      </c>
      <c r="H807" s="387" t="b" cm="1">
        <f t="array" aca="1" ref="H807" ca="1">EsNegrita(BP[[#This Row],[CODIGO]])</f>
        <v>0</v>
      </c>
      <c r="I807" s="387" t="b" cm="1">
        <f t="array" ref="I807">_xlfn.LET(
    _xlpm.codigos_devolucion, _xlfn.UNIQUE(_xlfn._xlws.FILTER(BP[CODIGO], ISNUMBER(SEARCH("devoluci", BP[NOMBRE CUENTA])), {""})),
    ISNUMBER(MATCH(BP[[#This Row],[CODIGO]], _xlpm.codigos_devolucion, 0))
)</f>
        <v>0</v>
      </c>
    </row>
    <row r="808" spans="1:9" x14ac:dyDescent="0.25">
      <c r="A808" s="607">
        <v>23654003</v>
      </c>
      <c r="B808" s="387" t="s">
        <v>527</v>
      </c>
      <c r="C808" s="387" t="s">
        <v>1247</v>
      </c>
      <c r="D808" s="387" t="s">
        <v>1248</v>
      </c>
      <c r="E808" s="387">
        <v>0</v>
      </c>
      <c r="F808" s="387">
        <v>50</v>
      </c>
      <c r="G808" s="387">
        <v>71810</v>
      </c>
      <c r="H808" s="387" t="b" cm="1">
        <f t="array" aca="1" ref="H808" ca="1">EsNegrita(BP[[#This Row],[CODIGO]])</f>
        <v>0</v>
      </c>
      <c r="I808" s="387" t="b" cm="1">
        <f t="array" ref="I808">_xlfn.LET(
    _xlpm.codigos_devolucion, _xlfn.UNIQUE(_xlfn._xlws.FILTER(BP[CODIGO], ISNUMBER(SEARCH("devoluci", BP[NOMBRE CUENTA])), {""})),
    ISNUMBER(MATCH(BP[[#This Row],[CODIGO]], _xlpm.codigos_devolucion, 0))
)</f>
        <v>0</v>
      </c>
    </row>
    <row r="809" spans="1:9" x14ac:dyDescent="0.25">
      <c r="A809" s="607">
        <v>23654005</v>
      </c>
      <c r="B809" s="387" t="s">
        <v>528</v>
      </c>
      <c r="C809" s="387" t="s">
        <v>1099</v>
      </c>
      <c r="D809" s="387" t="s">
        <v>1165</v>
      </c>
      <c r="E809" s="387">
        <v>0</v>
      </c>
      <c r="F809" s="387">
        <v>22925</v>
      </c>
      <c r="G809" s="387">
        <v>490014.995</v>
      </c>
      <c r="H809" s="387" t="b" cm="1">
        <f t="array" aca="1" ref="H809" ca="1">EsNegrita(BP[[#This Row],[CODIGO]])</f>
        <v>0</v>
      </c>
      <c r="I809" s="387" t="b" cm="1">
        <f t="array" ref="I809">_xlfn.LET(
    _xlpm.codigos_devolucion, _xlfn.UNIQUE(_xlfn._xlws.FILTER(BP[CODIGO], ISNUMBER(SEARCH("devoluci", BP[NOMBRE CUENTA])), {""})),
    ISNUMBER(MATCH(BP[[#This Row],[CODIGO]], _xlpm.codigos_devolucion, 0))
)</f>
        <v>0</v>
      </c>
    </row>
    <row r="810" spans="1:9" x14ac:dyDescent="0.25">
      <c r="A810" s="607">
        <v>23654005</v>
      </c>
      <c r="B810" s="387" t="s">
        <v>528</v>
      </c>
      <c r="C810" s="387" t="s">
        <v>1166</v>
      </c>
      <c r="D810" s="387" t="s">
        <v>1167</v>
      </c>
      <c r="E810" s="387">
        <v>0</v>
      </c>
      <c r="F810" s="387">
        <v>304500</v>
      </c>
      <c r="G810" s="387">
        <v>794514.995</v>
      </c>
      <c r="H810" s="387" t="b" cm="1">
        <f t="array" aca="1" ref="H810" ca="1">EsNegrita(BP[[#This Row],[CODIGO]])</f>
        <v>0</v>
      </c>
      <c r="I810" s="387" t="b" cm="1">
        <f t="array" ref="I810">_xlfn.LET(
    _xlpm.codigos_devolucion, _xlfn.UNIQUE(_xlfn._xlws.FILTER(BP[CODIGO], ISNUMBER(SEARCH("devoluci", BP[NOMBRE CUENTA])), {""})),
    ISNUMBER(MATCH(BP[[#This Row],[CODIGO]], _xlpm.codigos_devolucion, 0))
)</f>
        <v>0</v>
      </c>
    </row>
    <row r="811" spans="1:9" x14ac:dyDescent="0.25">
      <c r="A811" s="607">
        <v>23654005</v>
      </c>
      <c r="B811" s="387" t="s">
        <v>528</v>
      </c>
      <c r="C811" s="387" t="s">
        <v>1099</v>
      </c>
      <c r="D811" s="387" t="s">
        <v>1195</v>
      </c>
      <c r="E811" s="387">
        <v>0</v>
      </c>
      <c r="F811" s="387">
        <v>20125</v>
      </c>
      <c r="G811" s="387">
        <v>814639.995</v>
      </c>
      <c r="H811" s="387" t="b" cm="1">
        <f t="array" aca="1" ref="H811" ca="1">EsNegrita(BP[[#This Row],[CODIGO]])</f>
        <v>0</v>
      </c>
      <c r="I811" s="387" t="b" cm="1">
        <f t="array" ref="I811">_xlfn.LET(
    _xlpm.codigos_devolucion, _xlfn.UNIQUE(_xlfn._xlws.FILTER(BP[CODIGO], ISNUMBER(SEARCH("devoluci", BP[NOMBRE CUENTA])), {""})),
    ISNUMBER(MATCH(BP[[#This Row],[CODIGO]], _xlpm.codigos_devolucion, 0))
)</f>
        <v>0</v>
      </c>
    </row>
    <row r="812" spans="1:9" x14ac:dyDescent="0.25">
      <c r="A812" s="607">
        <v>23654005</v>
      </c>
      <c r="B812" s="387" t="s">
        <v>528</v>
      </c>
      <c r="C812" s="387" t="s">
        <v>786</v>
      </c>
      <c r="D812" s="387" t="s">
        <v>787</v>
      </c>
      <c r="E812" s="387">
        <v>0</v>
      </c>
      <c r="F812" s="387">
        <v>384763</v>
      </c>
      <c r="G812" s="387">
        <v>1199402.9950000001</v>
      </c>
      <c r="H812" s="387" t="b" cm="1">
        <f t="array" aca="1" ref="H812" ca="1">EsNegrita(BP[[#This Row],[CODIGO]])</f>
        <v>0</v>
      </c>
      <c r="I812" s="387" t="b" cm="1">
        <f t="array" ref="I812">_xlfn.LET(
    _xlpm.codigos_devolucion, _xlfn.UNIQUE(_xlfn._xlws.FILTER(BP[CODIGO], ISNUMBER(SEARCH("devoluci", BP[NOMBRE CUENTA])), {""})),
    ISNUMBER(MATCH(BP[[#This Row],[CODIGO]], _xlpm.codigos_devolucion, 0))
)</f>
        <v>0</v>
      </c>
    </row>
    <row r="813" spans="1:9" x14ac:dyDescent="0.25">
      <c r="A813" s="607">
        <v>23654005</v>
      </c>
      <c r="B813" s="387" t="s">
        <v>528</v>
      </c>
      <c r="C813" s="387" t="s">
        <v>1225</v>
      </c>
      <c r="D813" s="387" t="s">
        <v>1226</v>
      </c>
      <c r="E813" s="387">
        <v>0</v>
      </c>
      <c r="F813" s="387">
        <v>22309</v>
      </c>
      <c r="G813" s="387">
        <v>1221711.9950000001</v>
      </c>
      <c r="H813" s="387" t="b" cm="1">
        <f t="array" aca="1" ref="H813" ca="1">EsNegrita(BP[[#This Row],[CODIGO]])</f>
        <v>0</v>
      </c>
      <c r="I813" s="387" t="b" cm="1">
        <f t="array" ref="I813">_xlfn.LET(
    _xlpm.codigos_devolucion, _xlfn.UNIQUE(_xlfn._xlws.FILTER(BP[CODIGO], ISNUMBER(SEARCH("devoluci", BP[NOMBRE CUENTA])), {""})),
    ISNUMBER(MATCH(BP[[#This Row],[CODIGO]], _xlpm.codigos_devolucion, 0))
)</f>
        <v>0</v>
      </c>
    </row>
    <row r="814" spans="1:9" x14ac:dyDescent="0.25">
      <c r="A814" s="607">
        <v>23657502</v>
      </c>
      <c r="B814" s="387" t="s">
        <v>734</v>
      </c>
      <c r="C814" s="387" t="s">
        <v>687</v>
      </c>
      <c r="D814" s="387" t="s">
        <v>688</v>
      </c>
      <c r="E814" s="387">
        <v>0</v>
      </c>
      <c r="F814" s="387">
        <v>131541</v>
      </c>
      <c r="G814" s="387">
        <v>753054398.99800003</v>
      </c>
      <c r="H814" s="387" t="b" cm="1">
        <f t="array" aca="1" ref="H814" ca="1">EsNegrita(BP[[#This Row],[CODIGO]])</f>
        <v>0</v>
      </c>
      <c r="I814" s="387" t="b" cm="1">
        <f t="array" ref="I814">_xlfn.LET(
    _xlpm.codigos_devolucion, _xlfn.UNIQUE(_xlfn._xlws.FILTER(BP[CODIGO], ISNUMBER(SEARCH("devoluci", BP[NOMBRE CUENTA])), {""})),
    ISNUMBER(MATCH(BP[[#This Row],[CODIGO]], _xlpm.codigos_devolucion, 0))
)</f>
        <v>0</v>
      </c>
    </row>
    <row r="815" spans="1:9" x14ac:dyDescent="0.25">
      <c r="A815" s="607">
        <v>23657502</v>
      </c>
      <c r="B815" s="387" t="s">
        <v>734</v>
      </c>
      <c r="C815" s="387" t="s">
        <v>689</v>
      </c>
      <c r="D815" s="387" t="s">
        <v>690</v>
      </c>
      <c r="E815" s="387">
        <v>0</v>
      </c>
      <c r="F815" s="387">
        <v>228560</v>
      </c>
      <c r="G815" s="387">
        <v>753282958.99800003</v>
      </c>
      <c r="H815" s="387" t="b" cm="1">
        <f t="array" aca="1" ref="H815" ca="1">EsNegrita(BP[[#This Row],[CODIGO]])</f>
        <v>0</v>
      </c>
      <c r="I815" s="387" t="b" cm="1">
        <f t="array" ref="I815">_xlfn.LET(
    _xlpm.codigos_devolucion, _xlfn.UNIQUE(_xlfn._xlws.FILTER(BP[CODIGO], ISNUMBER(SEARCH("devoluci", BP[NOMBRE CUENTA])), {""})),
    ISNUMBER(MATCH(BP[[#This Row],[CODIGO]], _xlpm.codigos_devolucion, 0))
)</f>
        <v>0</v>
      </c>
    </row>
    <row r="816" spans="1:9" x14ac:dyDescent="0.25">
      <c r="A816" s="607">
        <v>23657502</v>
      </c>
      <c r="B816" s="387" t="s">
        <v>734</v>
      </c>
      <c r="C816" s="387" t="s">
        <v>691</v>
      </c>
      <c r="D816" s="387" t="s">
        <v>692</v>
      </c>
      <c r="E816" s="387">
        <v>0</v>
      </c>
      <c r="F816" s="387">
        <v>18410</v>
      </c>
      <c r="G816" s="387">
        <v>753301368.99800003</v>
      </c>
      <c r="H816" s="387" t="b" cm="1">
        <f t="array" aca="1" ref="H816" ca="1">EsNegrita(BP[[#This Row],[CODIGO]])</f>
        <v>0</v>
      </c>
      <c r="I816" s="387" t="b" cm="1">
        <f t="array" ref="I816">_xlfn.LET(
    _xlpm.codigos_devolucion, _xlfn.UNIQUE(_xlfn._xlws.FILTER(BP[CODIGO], ISNUMBER(SEARCH("devoluci", BP[NOMBRE CUENTA])), {""})),
    ISNUMBER(MATCH(BP[[#This Row],[CODIGO]], _xlpm.codigos_devolucion, 0))
)</f>
        <v>0</v>
      </c>
    </row>
    <row r="817" spans="1:9" x14ac:dyDescent="0.25">
      <c r="A817" s="607">
        <v>23657502</v>
      </c>
      <c r="B817" s="387" t="s">
        <v>734</v>
      </c>
      <c r="C817" s="387" t="s">
        <v>693</v>
      </c>
      <c r="D817" s="387" t="s">
        <v>694</v>
      </c>
      <c r="E817" s="387">
        <v>0</v>
      </c>
      <c r="F817" s="387">
        <v>591710</v>
      </c>
      <c r="G817" s="387">
        <v>753893078.99800003</v>
      </c>
      <c r="H817" s="387" t="b" cm="1">
        <f t="array" aca="1" ref="H817" ca="1">EsNegrita(BP[[#This Row],[CODIGO]])</f>
        <v>0</v>
      </c>
      <c r="I817" s="387" t="b" cm="1">
        <f t="array" ref="I817">_xlfn.LET(
    _xlpm.codigos_devolucion, _xlfn.UNIQUE(_xlfn._xlws.FILTER(BP[CODIGO], ISNUMBER(SEARCH("devoluci", BP[NOMBRE CUENTA])), {""})),
    ISNUMBER(MATCH(BP[[#This Row],[CODIGO]], _xlpm.codigos_devolucion, 0))
)</f>
        <v>0</v>
      </c>
    </row>
    <row r="818" spans="1:9" x14ac:dyDescent="0.25">
      <c r="A818" s="607">
        <v>23657502</v>
      </c>
      <c r="B818" s="387" t="s">
        <v>734</v>
      </c>
      <c r="C818" s="387" t="s">
        <v>693</v>
      </c>
      <c r="D818" s="387" t="s">
        <v>695</v>
      </c>
      <c r="E818" s="387">
        <v>0</v>
      </c>
      <c r="F818" s="387">
        <v>348285</v>
      </c>
      <c r="G818" s="387">
        <v>754241363.99800003</v>
      </c>
      <c r="H818" s="387" t="b" cm="1">
        <f t="array" aca="1" ref="H818" ca="1">EsNegrita(BP[[#This Row],[CODIGO]])</f>
        <v>0</v>
      </c>
      <c r="I818" s="387" t="b" cm="1">
        <f t="array" ref="I818">_xlfn.LET(
    _xlpm.codigos_devolucion, _xlfn.UNIQUE(_xlfn._xlws.FILTER(BP[CODIGO], ISNUMBER(SEARCH("devoluci", BP[NOMBRE CUENTA])), {""})),
    ISNUMBER(MATCH(BP[[#This Row],[CODIGO]], _xlpm.codigos_devolucion, 0))
)</f>
        <v>0</v>
      </c>
    </row>
    <row r="819" spans="1:9" x14ac:dyDescent="0.25">
      <c r="A819" s="607">
        <v>23657502</v>
      </c>
      <c r="B819" s="387" t="s">
        <v>734</v>
      </c>
      <c r="C819" s="387" t="s">
        <v>696</v>
      </c>
      <c r="D819" s="387" t="s">
        <v>697</v>
      </c>
      <c r="E819" s="387">
        <v>0</v>
      </c>
      <c r="F819" s="387">
        <v>303973</v>
      </c>
      <c r="G819" s="387">
        <v>754545336.99800003</v>
      </c>
      <c r="H819" s="387" t="b" cm="1">
        <f t="array" aca="1" ref="H819" ca="1">EsNegrita(BP[[#This Row],[CODIGO]])</f>
        <v>0</v>
      </c>
      <c r="I819" s="387" t="b" cm="1">
        <f t="array" ref="I819">_xlfn.LET(
    _xlpm.codigos_devolucion, _xlfn.UNIQUE(_xlfn._xlws.FILTER(BP[CODIGO], ISNUMBER(SEARCH("devoluci", BP[NOMBRE CUENTA])), {""})),
    ISNUMBER(MATCH(BP[[#This Row],[CODIGO]], _xlpm.codigos_devolucion, 0))
)</f>
        <v>0</v>
      </c>
    </row>
    <row r="820" spans="1:9" x14ac:dyDescent="0.25">
      <c r="A820" s="607">
        <v>23657502</v>
      </c>
      <c r="B820" s="387" t="s">
        <v>734</v>
      </c>
      <c r="C820" s="387" t="s">
        <v>693</v>
      </c>
      <c r="D820" s="387" t="s">
        <v>698</v>
      </c>
      <c r="E820" s="387">
        <v>0</v>
      </c>
      <c r="F820" s="387">
        <v>6227685</v>
      </c>
      <c r="G820" s="387">
        <v>760773021.99800003</v>
      </c>
      <c r="H820" s="387" t="b" cm="1">
        <f t="array" aca="1" ref="H820" ca="1">EsNegrita(BP[[#This Row],[CODIGO]])</f>
        <v>0</v>
      </c>
      <c r="I820" s="387" t="b" cm="1">
        <f t="array" ref="I820">_xlfn.LET(
    _xlpm.codigos_devolucion, _xlfn.UNIQUE(_xlfn._xlws.FILTER(BP[CODIGO], ISNUMBER(SEARCH("devoluci", BP[NOMBRE CUENTA])), {""})),
    ISNUMBER(MATCH(BP[[#This Row],[CODIGO]], _xlpm.codigos_devolucion, 0))
)</f>
        <v>0</v>
      </c>
    </row>
    <row r="821" spans="1:9" x14ac:dyDescent="0.25">
      <c r="A821" s="607">
        <v>23657502</v>
      </c>
      <c r="B821" s="387" t="s">
        <v>734</v>
      </c>
      <c r="C821" s="387" t="s">
        <v>693</v>
      </c>
      <c r="D821" s="387" t="s">
        <v>699</v>
      </c>
      <c r="E821" s="387">
        <v>0</v>
      </c>
      <c r="F821" s="387">
        <v>2327978</v>
      </c>
      <c r="G821" s="387">
        <v>763100999.99800003</v>
      </c>
      <c r="H821" s="387" t="b" cm="1">
        <f t="array" aca="1" ref="H821" ca="1">EsNegrita(BP[[#This Row],[CODIGO]])</f>
        <v>0</v>
      </c>
      <c r="I821" s="387" t="b" cm="1">
        <f t="array" ref="I821">_xlfn.LET(
    _xlpm.codigos_devolucion, _xlfn.UNIQUE(_xlfn._xlws.FILTER(BP[CODIGO], ISNUMBER(SEARCH("devoluci", BP[NOMBRE CUENTA])), {""})),
    ISNUMBER(MATCH(BP[[#This Row],[CODIGO]], _xlpm.codigos_devolucion, 0))
)</f>
        <v>0</v>
      </c>
    </row>
    <row r="822" spans="1:9" x14ac:dyDescent="0.25">
      <c r="A822" s="607">
        <v>23657502</v>
      </c>
      <c r="B822" s="387" t="s">
        <v>734</v>
      </c>
      <c r="C822" s="387" t="s">
        <v>693</v>
      </c>
      <c r="D822" s="387" t="s">
        <v>700</v>
      </c>
      <c r="E822" s="387">
        <v>0</v>
      </c>
      <c r="F822" s="387">
        <v>2115497</v>
      </c>
      <c r="G822" s="387">
        <v>765216496.99800003</v>
      </c>
      <c r="H822" s="387" t="b" cm="1">
        <f t="array" aca="1" ref="H822" ca="1">EsNegrita(BP[[#This Row],[CODIGO]])</f>
        <v>0</v>
      </c>
      <c r="I822" s="387" t="b" cm="1">
        <f t="array" ref="I822">_xlfn.LET(
    _xlpm.codigos_devolucion, _xlfn.UNIQUE(_xlfn._xlws.FILTER(BP[CODIGO], ISNUMBER(SEARCH("devoluci", BP[NOMBRE CUENTA])), {""})),
    ISNUMBER(MATCH(BP[[#This Row],[CODIGO]], _xlpm.codigos_devolucion, 0))
)</f>
        <v>0</v>
      </c>
    </row>
    <row r="823" spans="1:9" x14ac:dyDescent="0.25">
      <c r="A823" s="607">
        <v>23657502</v>
      </c>
      <c r="B823" s="387" t="s">
        <v>734</v>
      </c>
      <c r="C823" s="387" t="s">
        <v>693</v>
      </c>
      <c r="D823" s="387" t="s">
        <v>701</v>
      </c>
      <c r="E823" s="387">
        <v>0</v>
      </c>
      <c r="F823" s="387">
        <v>705166</v>
      </c>
      <c r="G823" s="387">
        <v>765921662.99800003</v>
      </c>
      <c r="H823" s="387" t="b" cm="1">
        <f t="array" aca="1" ref="H823" ca="1">EsNegrita(BP[[#This Row],[CODIGO]])</f>
        <v>0</v>
      </c>
      <c r="I823" s="387" t="b" cm="1">
        <f t="array" ref="I823">_xlfn.LET(
    _xlpm.codigos_devolucion, _xlfn.UNIQUE(_xlfn._xlws.FILTER(BP[CODIGO], ISNUMBER(SEARCH("devoluci", BP[NOMBRE CUENTA])), {""})),
    ISNUMBER(MATCH(BP[[#This Row],[CODIGO]], _xlpm.codigos_devolucion, 0))
)</f>
        <v>0</v>
      </c>
    </row>
    <row r="824" spans="1:9" x14ac:dyDescent="0.25">
      <c r="A824" s="607">
        <v>23657502</v>
      </c>
      <c r="B824" s="387" t="s">
        <v>734</v>
      </c>
      <c r="C824" s="387" t="s">
        <v>693</v>
      </c>
      <c r="D824" s="387" t="s">
        <v>702</v>
      </c>
      <c r="E824" s="387">
        <v>0</v>
      </c>
      <c r="F824" s="387">
        <v>727908</v>
      </c>
      <c r="G824" s="387">
        <v>766649570.99800003</v>
      </c>
      <c r="H824" s="387" t="b" cm="1">
        <f t="array" aca="1" ref="H824" ca="1">EsNegrita(BP[[#This Row],[CODIGO]])</f>
        <v>0</v>
      </c>
      <c r="I824" s="387" t="b" cm="1">
        <f t="array" ref="I824">_xlfn.LET(
    _xlpm.codigos_devolucion, _xlfn.UNIQUE(_xlfn._xlws.FILTER(BP[CODIGO], ISNUMBER(SEARCH("devoluci", BP[NOMBRE CUENTA])), {""})),
    ISNUMBER(MATCH(BP[[#This Row],[CODIGO]], _xlpm.codigos_devolucion, 0))
)</f>
        <v>0</v>
      </c>
    </row>
    <row r="825" spans="1:9" x14ac:dyDescent="0.25">
      <c r="A825" s="607">
        <v>23657502</v>
      </c>
      <c r="B825" s="387" t="s">
        <v>734</v>
      </c>
      <c r="C825" s="387" t="s">
        <v>693</v>
      </c>
      <c r="D825" s="387" t="s">
        <v>703</v>
      </c>
      <c r="E825" s="387">
        <v>0</v>
      </c>
      <c r="F825" s="387">
        <v>727908</v>
      </c>
      <c r="G825" s="387">
        <v>767377478.99800003</v>
      </c>
      <c r="H825" s="387" t="b" cm="1">
        <f t="array" aca="1" ref="H825" ca="1">EsNegrita(BP[[#This Row],[CODIGO]])</f>
        <v>0</v>
      </c>
      <c r="I825" s="387" t="b" cm="1">
        <f t="array" ref="I825">_xlfn.LET(
    _xlpm.codigos_devolucion, _xlfn.UNIQUE(_xlfn._xlws.FILTER(BP[CODIGO], ISNUMBER(SEARCH("devoluci", BP[NOMBRE CUENTA])), {""})),
    ISNUMBER(MATCH(BP[[#This Row],[CODIGO]], _xlpm.codigos_devolucion, 0))
)</f>
        <v>0</v>
      </c>
    </row>
    <row r="826" spans="1:9" x14ac:dyDescent="0.25">
      <c r="A826" s="607">
        <v>23657502</v>
      </c>
      <c r="B826" s="387" t="s">
        <v>734</v>
      </c>
      <c r="C826" s="387" t="s">
        <v>693</v>
      </c>
      <c r="D826" s="387" t="s">
        <v>704</v>
      </c>
      <c r="E826" s="387">
        <v>0</v>
      </c>
      <c r="F826" s="387">
        <v>92352</v>
      </c>
      <c r="G826" s="387">
        <v>767469830.99800003</v>
      </c>
      <c r="H826" s="387" t="b" cm="1">
        <f t="array" aca="1" ref="H826" ca="1">EsNegrita(BP[[#This Row],[CODIGO]])</f>
        <v>0</v>
      </c>
      <c r="I826" s="387" t="b" cm="1">
        <f t="array" ref="I826">_xlfn.LET(
    _xlpm.codigos_devolucion, _xlfn.UNIQUE(_xlfn._xlws.FILTER(BP[CODIGO], ISNUMBER(SEARCH("devoluci", BP[NOMBRE CUENTA])), {""})),
    ISNUMBER(MATCH(BP[[#This Row],[CODIGO]], _xlpm.codigos_devolucion, 0))
)</f>
        <v>0</v>
      </c>
    </row>
    <row r="827" spans="1:9" x14ac:dyDescent="0.25">
      <c r="A827" s="607">
        <v>23657502</v>
      </c>
      <c r="B827" s="387" t="s">
        <v>734</v>
      </c>
      <c r="C827" s="387" t="s">
        <v>693</v>
      </c>
      <c r="D827" s="387" t="s">
        <v>705</v>
      </c>
      <c r="E827" s="387">
        <v>0</v>
      </c>
      <c r="F827" s="387">
        <v>2786066</v>
      </c>
      <c r="G827" s="387">
        <v>770255896.99800003</v>
      </c>
      <c r="H827" s="387" t="b" cm="1">
        <f t="array" aca="1" ref="H827" ca="1">EsNegrita(BP[[#This Row],[CODIGO]])</f>
        <v>0</v>
      </c>
      <c r="I827" s="387" t="b" cm="1">
        <f t="array" ref="I827">_xlfn.LET(
    _xlpm.codigos_devolucion, _xlfn.UNIQUE(_xlfn._xlws.FILTER(BP[CODIGO], ISNUMBER(SEARCH("devoluci", BP[NOMBRE CUENTA])), {""})),
    ISNUMBER(MATCH(BP[[#This Row],[CODIGO]], _xlpm.codigos_devolucion, 0))
)</f>
        <v>0</v>
      </c>
    </row>
    <row r="828" spans="1:9" x14ac:dyDescent="0.25">
      <c r="A828" s="607">
        <v>23657502</v>
      </c>
      <c r="B828" s="387" t="s">
        <v>734</v>
      </c>
      <c r="C828" s="387" t="s">
        <v>693</v>
      </c>
      <c r="D828" s="387" t="s">
        <v>706</v>
      </c>
      <c r="E828" s="387">
        <v>0</v>
      </c>
      <c r="F828" s="387">
        <v>2327978</v>
      </c>
      <c r="G828" s="387">
        <v>772583874.99800003</v>
      </c>
      <c r="H828" s="387" t="b" cm="1">
        <f t="array" aca="1" ref="H828" ca="1">EsNegrita(BP[[#This Row],[CODIGO]])</f>
        <v>0</v>
      </c>
      <c r="I828" s="387" t="b" cm="1">
        <f t="array" ref="I828">_xlfn.LET(
    _xlpm.codigos_devolucion, _xlfn.UNIQUE(_xlfn._xlws.FILTER(BP[CODIGO], ISNUMBER(SEARCH("devoluci", BP[NOMBRE CUENTA])), {""})),
    ISNUMBER(MATCH(BP[[#This Row],[CODIGO]], _xlpm.codigos_devolucion, 0))
)</f>
        <v>0</v>
      </c>
    </row>
    <row r="829" spans="1:9" x14ac:dyDescent="0.25">
      <c r="A829" s="607">
        <v>23657502</v>
      </c>
      <c r="B829" s="387" t="s">
        <v>734</v>
      </c>
      <c r="C829" s="387" t="s">
        <v>693</v>
      </c>
      <c r="D829" s="387" t="s">
        <v>707</v>
      </c>
      <c r="E829" s="387">
        <v>0</v>
      </c>
      <c r="F829" s="387">
        <v>1317058</v>
      </c>
      <c r="G829" s="387">
        <v>773900932.99800003</v>
      </c>
      <c r="H829" s="387" t="b" cm="1">
        <f t="array" aca="1" ref="H829" ca="1">EsNegrita(BP[[#This Row],[CODIGO]])</f>
        <v>0</v>
      </c>
      <c r="I829" s="387" t="b" cm="1">
        <f t="array" ref="I829">_xlfn.LET(
    _xlpm.codigos_devolucion, _xlfn.UNIQUE(_xlfn._xlws.FILTER(BP[CODIGO], ISNUMBER(SEARCH("devoluci", BP[NOMBRE CUENTA])), {""})),
    ISNUMBER(MATCH(BP[[#This Row],[CODIGO]], _xlpm.codigos_devolucion, 0))
)</f>
        <v>0</v>
      </c>
    </row>
    <row r="830" spans="1:9" x14ac:dyDescent="0.25">
      <c r="A830" s="607">
        <v>23657502</v>
      </c>
      <c r="B830" s="387" t="s">
        <v>734</v>
      </c>
      <c r="C830" s="387" t="s">
        <v>693</v>
      </c>
      <c r="D830" s="387" t="s">
        <v>708</v>
      </c>
      <c r="E830" s="387">
        <v>0</v>
      </c>
      <c r="F830" s="387">
        <v>1317058</v>
      </c>
      <c r="G830" s="387">
        <v>775217990.99800003</v>
      </c>
      <c r="H830" s="387" t="b" cm="1">
        <f t="array" aca="1" ref="H830" ca="1">EsNegrita(BP[[#This Row],[CODIGO]])</f>
        <v>0</v>
      </c>
      <c r="I830" s="387" t="b" cm="1">
        <f t="array" ref="I830">_xlfn.LET(
    _xlpm.codigos_devolucion, _xlfn.UNIQUE(_xlfn._xlws.FILTER(BP[CODIGO], ISNUMBER(SEARCH("devoluci", BP[NOMBRE CUENTA])), {""})),
    ISNUMBER(MATCH(BP[[#This Row],[CODIGO]], _xlpm.codigos_devolucion, 0))
)</f>
        <v>0</v>
      </c>
    </row>
    <row r="831" spans="1:9" x14ac:dyDescent="0.25">
      <c r="A831" s="607">
        <v>23657502</v>
      </c>
      <c r="B831" s="387" t="s">
        <v>734</v>
      </c>
      <c r="C831" s="387" t="s">
        <v>693</v>
      </c>
      <c r="D831" s="387" t="s">
        <v>709</v>
      </c>
      <c r="E831" s="387">
        <v>0</v>
      </c>
      <c r="F831" s="387">
        <v>61080</v>
      </c>
      <c r="G831" s="387">
        <v>775279070.99800003</v>
      </c>
      <c r="H831" s="387" t="b" cm="1">
        <f t="array" aca="1" ref="H831" ca="1">EsNegrita(BP[[#This Row],[CODIGO]])</f>
        <v>0</v>
      </c>
      <c r="I831" s="387" t="b" cm="1">
        <f t="array" ref="I831">_xlfn.LET(
    _xlpm.codigos_devolucion, _xlfn.UNIQUE(_xlfn._xlws.FILTER(BP[CODIGO], ISNUMBER(SEARCH("devoluci", BP[NOMBRE CUENTA])), {""})),
    ISNUMBER(MATCH(BP[[#This Row],[CODIGO]], _xlpm.codigos_devolucion, 0))
)</f>
        <v>0</v>
      </c>
    </row>
    <row r="832" spans="1:9" x14ac:dyDescent="0.25">
      <c r="A832" s="607">
        <v>23657502</v>
      </c>
      <c r="B832" s="387" t="s">
        <v>734</v>
      </c>
      <c r="C832" s="387" t="s">
        <v>693</v>
      </c>
      <c r="D832" s="387" t="s">
        <v>710</v>
      </c>
      <c r="E832" s="387">
        <v>0</v>
      </c>
      <c r="F832" s="387">
        <v>112700</v>
      </c>
      <c r="G832" s="387">
        <v>775391770.99800003</v>
      </c>
      <c r="H832" s="387" t="b" cm="1">
        <f t="array" aca="1" ref="H832" ca="1">EsNegrita(BP[[#This Row],[CODIGO]])</f>
        <v>0</v>
      </c>
      <c r="I832" s="387" t="b" cm="1">
        <f t="array" ref="I832">_xlfn.LET(
    _xlpm.codigos_devolucion, _xlfn.UNIQUE(_xlfn._xlws.FILTER(BP[CODIGO], ISNUMBER(SEARCH("devoluci", BP[NOMBRE CUENTA])), {""})),
    ISNUMBER(MATCH(BP[[#This Row],[CODIGO]], _xlpm.codigos_devolucion, 0))
)</f>
        <v>0</v>
      </c>
    </row>
    <row r="833" spans="1:9" x14ac:dyDescent="0.25">
      <c r="A833" s="607">
        <v>23657502</v>
      </c>
      <c r="B833" s="387" t="s">
        <v>734</v>
      </c>
      <c r="C833" s="387" t="s">
        <v>693</v>
      </c>
      <c r="D833" s="387" t="s">
        <v>711</v>
      </c>
      <c r="E833" s="387">
        <v>0</v>
      </c>
      <c r="F833" s="387">
        <v>50735</v>
      </c>
      <c r="G833" s="387">
        <v>775442505.99800003</v>
      </c>
      <c r="H833" s="387" t="b" cm="1">
        <f t="array" aca="1" ref="H833" ca="1">EsNegrita(BP[[#This Row],[CODIGO]])</f>
        <v>0</v>
      </c>
      <c r="I833" s="387" t="b" cm="1">
        <f t="array" ref="I833">_xlfn.LET(
    _xlpm.codigos_devolucion, _xlfn.UNIQUE(_xlfn._xlws.FILTER(BP[CODIGO], ISNUMBER(SEARCH("devoluci", BP[NOMBRE CUENTA])), {""})),
    ISNUMBER(MATCH(BP[[#This Row],[CODIGO]], _xlpm.codigos_devolucion, 0))
)</f>
        <v>0</v>
      </c>
    </row>
    <row r="834" spans="1:9" x14ac:dyDescent="0.25">
      <c r="A834" s="607">
        <v>23657502</v>
      </c>
      <c r="B834" s="387" t="s">
        <v>734</v>
      </c>
      <c r="C834" s="387" t="s">
        <v>693</v>
      </c>
      <c r="D834" s="387" t="s">
        <v>712</v>
      </c>
      <c r="E834" s="387">
        <v>0</v>
      </c>
      <c r="F834" s="387">
        <v>1933660</v>
      </c>
      <c r="G834" s="387">
        <v>777376165.99800003</v>
      </c>
      <c r="H834" s="387" t="b" cm="1">
        <f t="array" aca="1" ref="H834" ca="1">EsNegrita(BP[[#This Row],[CODIGO]])</f>
        <v>0</v>
      </c>
      <c r="I834" s="387" t="b" cm="1">
        <f t="array" ref="I834">_xlfn.LET(
    _xlpm.codigos_devolucion, _xlfn.UNIQUE(_xlfn._xlws.FILTER(BP[CODIGO], ISNUMBER(SEARCH("devoluci", BP[NOMBRE CUENTA])), {""})),
    ISNUMBER(MATCH(BP[[#This Row],[CODIGO]], _xlpm.codigos_devolucion, 0))
)</f>
        <v>0</v>
      </c>
    </row>
    <row r="835" spans="1:9" x14ac:dyDescent="0.25">
      <c r="A835" s="607">
        <v>23657502</v>
      </c>
      <c r="B835" s="387" t="s">
        <v>734</v>
      </c>
      <c r="C835" s="387" t="s">
        <v>693</v>
      </c>
      <c r="D835" s="387" t="s">
        <v>713</v>
      </c>
      <c r="E835" s="387">
        <v>0</v>
      </c>
      <c r="F835" s="387">
        <v>442560</v>
      </c>
      <c r="G835" s="387">
        <v>777818725.99800003</v>
      </c>
      <c r="H835" s="387" t="b" cm="1">
        <f t="array" aca="1" ref="H835" ca="1">EsNegrita(BP[[#This Row],[CODIGO]])</f>
        <v>0</v>
      </c>
      <c r="I835" s="387" t="b" cm="1">
        <f t="array" ref="I835">_xlfn.LET(
    _xlpm.codigos_devolucion, _xlfn.UNIQUE(_xlfn._xlws.FILTER(BP[CODIGO], ISNUMBER(SEARCH("devoluci", BP[NOMBRE CUENTA])), {""})),
    ISNUMBER(MATCH(BP[[#This Row],[CODIGO]], _xlpm.codigos_devolucion, 0))
)</f>
        <v>0</v>
      </c>
    </row>
    <row r="836" spans="1:9" x14ac:dyDescent="0.25">
      <c r="A836" s="607">
        <v>23657502</v>
      </c>
      <c r="B836" s="387" t="s">
        <v>734</v>
      </c>
      <c r="C836" s="387" t="s">
        <v>693</v>
      </c>
      <c r="D836" s="387" t="s">
        <v>714</v>
      </c>
      <c r="E836" s="387">
        <v>0</v>
      </c>
      <c r="F836" s="387">
        <v>442560</v>
      </c>
      <c r="G836" s="387">
        <v>778261285.99800003</v>
      </c>
      <c r="H836" s="387" t="b" cm="1">
        <f t="array" aca="1" ref="H836" ca="1">EsNegrita(BP[[#This Row],[CODIGO]])</f>
        <v>0</v>
      </c>
      <c r="I836" s="387" t="b" cm="1">
        <f t="array" ref="I836">_xlfn.LET(
    _xlpm.codigos_devolucion, _xlfn.UNIQUE(_xlfn._xlws.FILTER(BP[CODIGO], ISNUMBER(SEARCH("devoluci", BP[NOMBRE CUENTA])), {""})),
    ISNUMBER(MATCH(BP[[#This Row],[CODIGO]], _xlpm.codigos_devolucion, 0))
)</f>
        <v>0</v>
      </c>
    </row>
    <row r="837" spans="1:9" x14ac:dyDescent="0.25">
      <c r="A837" s="607">
        <v>23657502</v>
      </c>
      <c r="B837" s="387" t="s">
        <v>734</v>
      </c>
      <c r="C837" s="387" t="s">
        <v>693</v>
      </c>
      <c r="D837" s="387" t="s">
        <v>715</v>
      </c>
      <c r="E837" s="387">
        <v>0</v>
      </c>
      <c r="F837" s="387">
        <v>266399</v>
      </c>
      <c r="G837" s="387">
        <v>778527684.99800003</v>
      </c>
      <c r="H837" s="387" t="b" cm="1">
        <f t="array" aca="1" ref="H837" ca="1">EsNegrita(BP[[#This Row],[CODIGO]])</f>
        <v>0</v>
      </c>
      <c r="I837" s="387" t="b" cm="1">
        <f t="array" ref="I837">_xlfn.LET(
    _xlpm.codigos_devolucion, _xlfn.UNIQUE(_xlfn._xlws.FILTER(BP[CODIGO], ISNUMBER(SEARCH("devoluci", BP[NOMBRE CUENTA])), {""})),
    ISNUMBER(MATCH(BP[[#This Row],[CODIGO]], _xlpm.codigos_devolucion, 0))
)</f>
        <v>0</v>
      </c>
    </row>
    <row r="838" spans="1:9" x14ac:dyDescent="0.25">
      <c r="A838" s="607">
        <v>23657502</v>
      </c>
      <c r="B838" s="387" t="s">
        <v>734</v>
      </c>
      <c r="C838" s="387" t="s">
        <v>693</v>
      </c>
      <c r="D838" s="387" t="s">
        <v>716</v>
      </c>
      <c r="E838" s="387">
        <v>0</v>
      </c>
      <c r="F838" s="387">
        <v>181151</v>
      </c>
      <c r="G838" s="387">
        <v>778708835.99800003</v>
      </c>
      <c r="H838" s="387" t="b" cm="1">
        <f t="array" aca="1" ref="H838" ca="1">EsNegrita(BP[[#This Row],[CODIGO]])</f>
        <v>0</v>
      </c>
      <c r="I838" s="387" t="b" cm="1">
        <f t="array" ref="I838">_xlfn.LET(
    _xlpm.codigos_devolucion, _xlfn.UNIQUE(_xlfn._xlws.FILTER(BP[CODIGO], ISNUMBER(SEARCH("devoluci", BP[NOMBRE CUENTA])), {""})),
    ISNUMBER(MATCH(BP[[#This Row],[CODIGO]], _xlpm.codigos_devolucion, 0))
)</f>
        <v>0</v>
      </c>
    </row>
    <row r="839" spans="1:9" x14ac:dyDescent="0.25">
      <c r="A839" s="607">
        <v>23657502</v>
      </c>
      <c r="B839" s="387" t="s">
        <v>734</v>
      </c>
      <c r="C839" s="387" t="s">
        <v>687</v>
      </c>
      <c r="D839" s="387" t="s">
        <v>717</v>
      </c>
      <c r="E839" s="387">
        <v>0</v>
      </c>
      <c r="F839" s="387">
        <v>138250</v>
      </c>
      <c r="G839" s="387">
        <v>778847085.99800003</v>
      </c>
      <c r="H839" s="387" t="b" cm="1">
        <f t="array" aca="1" ref="H839" ca="1">EsNegrita(BP[[#This Row],[CODIGO]])</f>
        <v>0</v>
      </c>
      <c r="I839" s="387" t="b" cm="1">
        <f t="array" ref="I839">_xlfn.LET(
    _xlpm.codigos_devolucion, _xlfn.UNIQUE(_xlfn._xlws.FILTER(BP[CODIGO], ISNUMBER(SEARCH("devoluci", BP[NOMBRE CUENTA])), {""})),
    ISNUMBER(MATCH(BP[[#This Row],[CODIGO]], _xlpm.codigos_devolucion, 0))
)</f>
        <v>0</v>
      </c>
    </row>
    <row r="840" spans="1:9" x14ac:dyDescent="0.25">
      <c r="A840" s="607">
        <v>23657502</v>
      </c>
      <c r="B840" s="387" t="s">
        <v>734</v>
      </c>
      <c r="C840" s="387" t="s">
        <v>689</v>
      </c>
      <c r="D840" s="387" t="s">
        <v>718</v>
      </c>
      <c r="E840" s="387">
        <v>0</v>
      </c>
      <c r="F840" s="387">
        <v>240216</v>
      </c>
      <c r="G840" s="387">
        <v>779087301.99800003</v>
      </c>
      <c r="H840" s="387" t="b" cm="1">
        <f t="array" aca="1" ref="H840" ca="1">EsNegrita(BP[[#This Row],[CODIGO]])</f>
        <v>0</v>
      </c>
      <c r="I840" s="387" t="b" cm="1">
        <f t="array" ref="I840">_xlfn.LET(
    _xlpm.codigos_devolucion, _xlfn.UNIQUE(_xlfn._xlws.FILTER(BP[CODIGO], ISNUMBER(SEARCH("devoluci", BP[NOMBRE CUENTA])), {""})),
    ISNUMBER(MATCH(BP[[#This Row],[CODIGO]], _xlpm.codigos_devolucion, 0))
)</f>
        <v>0</v>
      </c>
    </row>
    <row r="841" spans="1:9" x14ac:dyDescent="0.25">
      <c r="A841" s="607">
        <v>23657502</v>
      </c>
      <c r="B841" s="387" t="s">
        <v>734</v>
      </c>
      <c r="C841" s="387" t="s">
        <v>696</v>
      </c>
      <c r="D841" s="387" t="s">
        <v>719</v>
      </c>
      <c r="E841" s="387">
        <v>0</v>
      </c>
      <c r="F841" s="387">
        <v>303973</v>
      </c>
      <c r="G841" s="387">
        <v>779391274.99800003</v>
      </c>
      <c r="H841" s="387" t="b" cm="1">
        <f t="array" aca="1" ref="H841" ca="1">EsNegrita(BP[[#This Row],[CODIGO]])</f>
        <v>0</v>
      </c>
      <c r="I841" s="387" t="b" cm="1">
        <f t="array" ref="I841">_xlfn.LET(
    _xlpm.codigos_devolucion, _xlfn.UNIQUE(_xlfn._xlws.FILTER(BP[CODIGO], ISNUMBER(SEARCH("devoluci", BP[NOMBRE CUENTA])), {""})),
    ISNUMBER(MATCH(BP[[#This Row],[CODIGO]], _xlpm.codigos_devolucion, 0))
)</f>
        <v>0</v>
      </c>
    </row>
    <row r="842" spans="1:9" x14ac:dyDescent="0.25">
      <c r="A842" s="607">
        <v>23657502</v>
      </c>
      <c r="B842" s="387" t="s">
        <v>734</v>
      </c>
      <c r="C842" s="387" t="s">
        <v>693</v>
      </c>
      <c r="D842" s="387" t="s">
        <v>720</v>
      </c>
      <c r="E842" s="387">
        <v>0</v>
      </c>
      <c r="F842" s="387">
        <v>2880932</v>
      </c>
      <c r="G842" s="387">
        <v>782272206.99800003</v>
      </c>
      <c r="H842" s="387" t="b" cm="1">
        <f t="array" aca="1" ref="H842" ca="1">EsNegrita(BP[[#This Row],[CODIGO]])</f>
        <v>0</v>
      </c>
      <c r="I842" s="387" t="b" cm="1">
        <f t="array" ref="I842">_xlfn.LET(
    _xlpm.codigos_devolucion, _xlfn.UNIQUE(_xlfn._xlws.FILTER(BP[CODIGO], ISNUMBER(SEARCH("devoluci", BP[NOMBRE CUENTA])), {""})),
    ISNUMBER(MATCH(BP[[#This Row],[CODIGO]], _xlpm.codigos_devolucion, 0))
)</f>
        <v>0</v>
      </c>
    </row>
    <row r="843" spans="1:9" x14ac:dyDescent="0.25">
      <c r="A843" s="607">
        <v>23657502</v>
      </c>
      <c r="B843" s="387" t="s">
        <v>734</v>
      </c>
      <c r="C843" s="387" t="s">
        <v>691</v>
      </c>
      <c r="D843" s="387" t="s">
        <v>721</v>
      </c>
      <c r="E843" s="387">
        <v>0</v>
      </c>
      <c r="F843" s="387">
        <v>19349</v>
      </c>
      <c r="G843" s="387">
        <v>782291555.99800003</v>
      </c>
      <c r="H843" s="387" t="b" cm="1">
        <f t="array" aca="1" ref="H843" ca="1">EsNegrita(BP[[#This Row],[CODIGO]])</f>
        <v>0</v>
      </c>
      <c r="I843" s="387" t="b" cm="1">
        <f t="array" ref="I843">_xlfn.LET(
    _xlpm.codigos_devolucion, _xlfn.UNIQUE(_xlfn._xlws.FILTER(BP[CODIGO], ISNUMBER(SEARCH("devoluci", BP[NOMBRE CUENTA])), {""})),
    ISNUMBER(MATCH(BP[[#This Row],[CODIGO]], _xlpm.codigos_devolucion, 0))
)</f>
        <v>0</v>
      </c>
    </row>
    <row r="844" spans="1:9" x14ac:dyDescent="0.25">
      <c r="A844" s="607">
        <v>23657502</v>
      </c>
      <c r="B844" s="387" t="s">
        <v>734</v>
      </c>
      <c r="C844" s="387" t="s">
        <v>693</v>
      </c>
      <c r="D844" s="387" t="s">
        <v>722</v>
      </c>
      <c r="E844" s="387">
        <v>0</v>
      </c>
      <c r="F844" s="387">
        <v>2696202</v>
      </c>
      <c r="G844" s="387">
        <v>784987757.99800003</v>
      </c>
      <c r="H844" s="387" t="b" cm="1">
        <f t="array" aca="1" ref="H844" ca="1">EsNegrita(BP[[#This Row],[CODIGO]])</f>
        <v>0</v>
      </c>
      <c r="I844" s="387" t="b" cm="1">
        <f t="array" ref="I844">_xlfn.LET(
    _xlpm.codigos_devolucion, _xlfn.UNIQUE(_xlfn._xlws.FILTER(BP[CODIGO], ISNUMBER(SEARCH("devoluci", BP[NOMBRE CUENTA])), {""})),
    ISNUMBER(MATCH(BP[[#This Row],[CODIGO]], _xlpm.codigos_devolucion, 0))
)</f>
        <v>0</v>
      </c>
    </row>
    <row r="845" spans="1:9" x14ac:dyDescent="0.25">
      <c r="A845" s="607">
        <v>23657502</v>
      </c>
      <c r="B845" s="387" t="s">
        <v>734</v>
      </c>
      <c r="C845" s="387" t="s">
        <v>693</v>
      </c>
      <c r="D845" s="387" t="s">
        <v>723</v>
      </c>
      <c r="E845" s="387">
        <v>0</v>
      </c>
      <c r="F845" s="387">
        <v>1917659</v>
      </c>
      <c r="G845" s="387">
        <v>786905416.99800003</v>
      </c>
      <c r="H845" s="387" t="b" cm="1">
        <f t="array" aca="1" ref="H845" ca="1">EsNegrita(BP[[#This Row],[CODIGO]])</f>
        <v>0</v>
      </c>
      <c r="I845" s="387" t="b" cm="1">
        <f t="array" ref="I845">_xlfn.LET(
    _xlpm.codigos_devolucion, _xlfn.UNIQUE(_xlfn._xlws.FILTER(BP[CODIGO], ISNUMBER(SEARCH("devoluci", BP[NOMBRE CUENTA])), {""})),
    ISNUMBER(MATCH(BP[[#This Row],[CODIGO]], _xlpm.codigos_devolucion, 0))
)</f>
        <v>0</v>
      </c>
    </row>
    <row r="846" spans="1:9" x14ac:dyDescent="0.25">
      <c r="A846" s="607">
        <v>23657502</v>
      </c>
      <c r="B846" s="387" t="s">
        <v>734</v>
      </c>
      <c r="C846" s="387" t="s">
        <v>693</v>
      </c>
      <c r="D846" s="387" t="s">
        <v>724</v>
      </c>
      <c r="E846" s="387">
        <v>0</v>
      </c>
      <c r="F846" s="387">
        <v>2226222</v>
      </c>
      <c r="G846" s="387">
        <v>789131638.99800003</v>
      </c>
      <c r="H846" s="387" t="b" cm="1">
        <f t="array" aca="1" ref="H846" ca="1">EsNegrita(BP[[#This Row],[CODIGO]])</f>
        <v>0</v>
      </c>
      <c r="I846" s="387" t="b" cm="1">
        <f t="array" ref="I846">_xlfn.LET(
    _xlpm.codigos_devolucion, _xlfn.UNIQUE(_xlfn._xlws.FILTER(BP[CODIGO], ISNUMBER(SEARCH("devoluci", BP[NOMBRE CUENTA])), {""})),
    ISNUMBER(MATCH(BP[[#This Row],[CODIGO]], _xlpm.codigos_devolucion, 0))
)</f>
        <v>0</v>
      </c>
    </row>
    <row r="847" spans="1:9" x14ac:dyDescent="0.25">
      <c r="A847" s="607">
        <v>23657502</v>
      </c>
      <c r="B847" s="387" t="s">
        <v>734</v>
      </c>
      <c r="C847" s="387" t="s">
        <v>693</v>
      </c>
      <c r="D847" s="387" t="s">
        <v>725</v>
      </c>
      <c r="E847" s="387">
        <v>0</v>
      </c>
      <c r="F847" s="387">
        <v>742074</v>
      </c>
      <c r="G847" s="387">
        <v>789873712.99800003</v>
      </c>
      <c r="H847" s="387" t="b" cm="1">
        <f t="array" aca="1" ref="H847" ca="1">EsNegrita(BP[[#This Row],[CODIGO]])</f>
        <v>0</v>
      </c>
      <c r="I847" s="387" t="b" cm="1">
        <f t="array" ref="I847">_xlfn.LET(
    _xlpm.codigos_devolucion, _xlfn.UNIQUE(_xlfn._xlws.FILTER(BP[CODIGO], ISNUMBER(SEARCH("devoluci", BP[NOMBRE CUENTA])), {""})),
    ISNUMBER(MATCH(BP[[#This Row],[CODIGO]], _xlpm.codigos_devolucion, 0))
)</f>
        <v>0</v>
      </c>
    </row>
    <row r="848" spans="1:9" x14ac:dyDescent="0.25">
      <c r="A848" s="607">
        <v>23657502</v>
      </c>
      <c r="B848" s="387" t="s">
        <v>734</v>
      </c>
      <c r="C848" s="387" t="s">
        <v>693</v>
      </c>
      <c r="D848" s="387" t="s">
        <v>726</v>
      </c>
      <c r="E848" s="387">
        <v>0</v>
      </c>
      <c r="F848" s="387">
        <v>2152032</v>
      </c>
      <c r="G848" s="387">
        <v>792025744.99800003</v>
      </c>
      <c r="H848" s="387" t="b" cm="1">
        <f t="array" aca="1" ref="H848" ca="1">EsNegrita(BP[[#This Row],[CODIGO]])</f>
        <v>0</v>
      </c>
      <c r="I848" s="387" t="b" cm="1">
        <f t="array" ref="I848">_xlfn.LET(
    _xlpm.codigos_devolucion, _xlfn.UNIQUE(_xlfn._xlws.FILTER(BP[CODIGO], ISNUMBER(SEARCH("devoluci", BP[NOMBRE CUENTA])), {""})),
    ISNUMBER(MATCH(BP[[#This Row],[CODIGO]], _xlpm.codigos_devolucion, 0))
)</f>
        <v>0</v>
      </c>
    </row>
    <row r="849" spans="1:9" x14ac:dyDescent="0.25">
      <c r="A849" s="607">
        <v>23657502</v>
      </c>
      <c r="B849" s="387" t="s">
        <v>734</v>
      </c>
      <c r="C849" s="387" t="s">
        <v>693</v>
      </c>
      <c r="D849" s="387" t="s">
        <v>727</v>
      </c>
      <c r="E849" s="387">
        <v>0</v>
      </c>
      <c r="F849" s="387">
        <v>1614024</v>
      </c>
      <c r="G849" s="387">
        <v>793639768.99800003</v>
      </c>
      <c r="H849" s="387" t="b" cm="1">
        <f t="array" aca="1" ref="H849" ca="1">EsNegrita(BP[[#This Row],[CODIGO]])</f>
        <v>0</v>
      </c>
      <c r="I849" s="387" t="b" cm="1">
        <f t="array" ref="I849">_xlfn.LET(
    _xlpm.codigos_devolucion, _xlfn.UNIQUE(_xlfn._xlws.FILTER(BP[CODIGO], ISNUMBER(SEARCH("devoluci", BP[NOMBRE CUENTA])), {""})),
    ISNUMBER(MATCH(BP[[#This Row],[CODIGO]], _xlpm.codigos_devolucion, 0))
)</f>
        <v>0</v>
      </c>
    </row>
    <row r="850" spans="1:9" x14ac:dyDescent="0.25">
      <c r="A850" s="607">
        <v>23657502</v>
      </c>
      <c r="B850" s="387" t="s">
        <v>734</v>
      </c>
      <c r="C850" s="387" t="s">
        <v>693</v>
      </c>
      <c r="D850" s="387" t="s">
        <v>728</v>
      </c>
      <c r="E850" s="387">
        <v>0</v>
      </c>
      <c r="F850" s="387">
        <v>538008</v>
      </c>
      <c r="G850" s="387">
        <v>794177776.99800003</v>
      </c>
      <c r="H850" s="387" t="b" cm="1">
        <f t="array" aca="1" ref="H850" ca="1">EsNegrita(BP[[#This Row],[CODIGO]])</f>
        <v>0</v>
      </c>
      <c r="I850" s="387" t="b" cm="1">
        <f t="array" ref="I850">_xlfn.LET(
    _xlpm.codigos_devolucion, _xlfn.UNIQUE(_xlfn._xlws.FILTER(BP[CODIGO], ISNUMBER(SEARCH("devoluci", BP[NOMBRE CUENTA])), {""})),
    ISNUMBER(MATCH(BP[[#This Row],[CODIGO]], _xlpm.codigos_devolucion, 0))
)</f>
        <v>0</v>
      </c>
    </row>
    <row r="851" spans="1:9" x14ac:dyDescent="0.25">
      <c r="A851" s="607">
        <v>23657502</v>
      </c>
      <c r="B851" s="387" t="s">
        <v>734</v>
      </c>
      <c r="C851" s="387" t="s">
        <v>693</v>
      </c>
      <c r="D851" s="387" t="s">
        <v>729</v>
      </c>
      <c r="E851" s="387">
        <v>0</v>
      </c>
      <c r="F851" s="387">
        <v>1337370</v>
      </c>
      <c r="G851" s="387">
        <v>795515146.99800003</v>
      </c>
      <c r="H851" s="387" t="b" cm="1">
        <f t="array" aca="1" ref="H851" ca="1">EsNegrita(BP[[#This Row],[CODIGO]])</f>
        <v>0</v>
      </c>
      <c r="I851" s="387" t="b" cm="1">
        <f t="array" ref="I851">_xlfn.LET(
    _xlpm.codigos_devolucion, _xlfn.UNIQUE(_xlfn._xlws.FILTER(BP[CODIGO], ISNUMBER(SEARCH("devoluci", BP[NOMBRE CUENTA])), {""})),
    ISNUMBER(MATCH(BP[[#This Row],[CODIGO]], _xlpm.codigos_devolucion, 0))
)</f>
        <v>0</v>
      </c>
    </row>
    <row r="852" spans="1:9" x14ac:dyDescent="0.25">
      <c r="A852" s="607">
        <v>23657502</v>
      </c>
      <c r="B852" s="387" t="s">
        <v>734</v>
      </c>
      <c r="C852" s="387" t="s">
        <v>693</v>
      </c>
      <c r="D852" s="387" t="s">
        <v>730</v>
      </c>
      <c r="E852" s="387">
        <v>0</v>
      </c>
      <c r="F852" s="387">
        <v>1003027</v>
      </c>
      <c r="G852" s="387">
        <v>796518173.99800003</v>
      </c>
      <c r="H852" s="387" t="b" cm="1">
        <f t="array" aca="1" ref="H852" ca="1">EsNegrita(BP[[#This Row],[CODIGO]])</f>
        <v>0</v>
      </c>
      <c r="I852" s="387" t="b" cm="1">
        <f t="array" ref="I852">_xlfn.LET(
    _xlpm.codigos_devolucion, _xlfn.UNIQUE(_xlfn._xlws.FILTER(BP[CODIGO], ISNUMBER(SEARCH("devoluci", BP[NOMBRE CUENTA])), {""})),
    ISNUMBER(MATCH(BP[[#This Row],[CODIGO]], _xlpm.codigos_devolucion, 0))
)</f>
        <v>0</v>
      </c>
    </row>
    <row r="853" spans="1:9" x14ac:dyDescent="0.25">
      <c r="A853" s="607">
        <v>23657502</v>
      </c>
      <c r="B853" s="387" t="s">
        <v>734</v>
      </c>
      <c r="C853" s="387" t="s">
        <v>693</v>
      </c>
      <c r="D853" s="387" t="s">
        <v>731</v>
      </c>
      <c r="E853" s="387">
        <v>0</v>
      </c>
      <c r="F853" s="387">
        <v>1003027</v>
      </c>
      <c r="G853" s="387">
        <v>797521200.99800003</v>
      </c>
      <c r="H853" s="387" t="b" cm="1">
        <f t="array" aca="1" ref="H853" ca="1">EsNegrita(BP[[#This Row],[CODIGO]])</f>
        <v>0</v>
      </c>
      <c r="I853" s="387" t="b" cm="1">
        <f t="array" ref="I853">_xlfn.LET(
    _xlpm.codigos_devolucion, _xlfn.UNIQUE(_xlfn._xlws.FILTER(BP[CODIGO], ISNUMBER(SEARCH("devoluci", BP[NOMBRE CUENTA])), {""})),
    ISNUMBER(MATCH(BP[[#This Row],[CODIGO]], _xlpm.codigos_devolucion, 0))
)</f>
        <v>0</v>
      </c>
    </row>
    <row r="854" spans="1:9" x14ac:dyDescent="0.25">
      <c r="A854" s="607">
        <v>23657502</v>
      </c>
      <c r="B854" s="387" t="s">
        <v>734</v>
      </c>
      <c r="C854" s="387" t="s">
        <v>693</v>
      </c>
      <c r="D854" s="387" t="s">
        <v>732</v>
      </c>
      <c r="E854" s="387">
        <v>0</v>
      </c>
      <c r="F854" s="387">
        <v>539316</v>
      </c>
      <c r="G854" s="387">
        <v>798060516.99800003</v>
      </c>
      <c r="H854" s="387" t="b" cm="1">
        <f t="array" aca="1" ref="H854" ca="1">EsNegrita(BP[[#This Row],[CODIGO]])</f>
        <v>0</v>
      </c>
      <c r="I854" s="387" t="b" cm="1">
        <f t="array" ref="I854">_xlfn.LET(
    _xlpm.codigos_devolucion, _xlfn.UNIQUE(_xlfn._xlws.FILTER(BP[CODIGO], ISNUMBER(SEARCH("devoluci", BP[NOMBRE CUENTA])), {""})),
    ISNUMBER(MATCH(BP[[#This Row],[CODIGO]], _xlpm.codigos_devolucion, 0))
)</f>
        <v>0</v>
      </c>
    </row>
    <row r="855" spans="1:9" x14ac:dyDescent="0.25">
      <c r="A855" s="607">
        <v>23657502</v>
      </c>
      <c r="B855" s="387" t="s">
        <v>734</v>
      </c>
      <c r="C855" s="387" t="s">
        <v>693</v>
      </c>
      <c r="D855" s="387" t="s">
        <v>733</v>
      </c>
      <c r="E855" s="387">
        <v>0</v>
      </c>
      <c r="F855" s="387">
        <v>253079</v>
      </c>
      <c r="G855" s="387">
        <v>798313595.99800003</v>
      </c>
      <c r="H855" s="387" t="b" cm="1">
        <f t="array" aca="1" ref="H855" ca="1">EsNegrita(BP[[#This Row],[CODIGO]])</f>
        <v>0</v>
      </c>
      <c r="I855" s="387" t="b" cm="1">
        <f t="array" ref="I855">_xlfn.LET(
    _xlpm.codigos_devolucion, _xlfn.UNIQUE(_xlfn._xlws.FILTER(BP[CODIGO], ISNUMBER(SEARCH("devoluci", BP[NOMBRE CUENTA])), {""})),
    ISNUMBER(MATCH(BP[[#This Row],[CODIGO]], _xlpm.codigos_devolucion, 0))
)</f>
        <v>0</v>
      </c>
    </row>
    <row r="856" spans="1:9" x14ac:dyDescent="0.25">
      <c r="A856" s="607">
        <v>23670502</v>
      </c>
      <c r="B856" s="387" t="s">
        <v>529</v>
      </c>
      <c r="C856" s="387" t="s">
        <v>790</v>
      </c>
      <c r="D856" s="387" t="s">
        <v>791</v>
      </c>
      <c r="E856" s="387">
        <v>0</v>
      </c>
      <c r="F856" s="387">
        <v>74855</v>
      </c>
      <c r="G856" s="387">
        <v>1061469</v>
      </c>
      <c r="H856" s="387" t="b" cm="1">
        <f t="array" aca="1" ref="H856" ca="1">EsNegrita(BP[[#This Row],[CODIGO]])</f>
        <v>0</v>
      </c>
      <c r="I856" s="387" t="b" cm="1">
        <f t="array" ref="I856">_xlfn.LET(
    _xlpm.codigos_devolucion, _xlfn.UNIQUE(_xlfn._xlws.FILTER(BP[CODIGO], ISNUMBER(SEARCH("devoluci", BP[NOMBRE CUENTA])), {""})),
    ISNUMBER(MATCH(BP[[#This Row],[CODIGO]], _xlpm.codigos_devolucion, 0))
)</f>
        <v>0</v>
      </c>
    </row>
    <row r="857" spans="1:9" x14ac:dyDescent="0.25">
      <c r="A857" s="607">
        <v>23670502</v>
      </c>
      <c r="B857" s="387" t="s">
        <v>529</v>
      </c>
      <c r="C857" s="387" t="s">
        <v>790</v>
      </c>
      <c r="D857" s="387" t="s">
        <v>792</v>
      </c>
      <c r="E857" s="387">
        <v>10897</v>
      </c>
      <c r="F857" s="387">
        <v>0</v>
      </c>
      <c r="G857" s="387">
        <v>1050572</v>
      </c>
      <c r="H857" s="387" t="b" cm="1">
        <f t="array" aca="1" ref="H857" ca="1">EsNegrita(BP[[#This Row],[CODIGO]])</f>
        <v>0</v>
      </c>
      <c r="I857" s="387" t="b" cm="1">
        <f t="array" ref="I857">_xlfn.LET(
    _xlpm.codigos_devolucion, _xlfn.UNIQUE(_xlfn._xlws.FILTER(BP[CODIGO], ISNUMBER(SEARCH("devoluci", BP[NOMBRE CUENTA])), {""})),
    ISNUMBER(MATCH(BP[[#This Row],[CODIGO]], _xlpm.codigos_devolucion, 0))
)</f>
        <v>0</v>
      </c>
    </row>
    <row r="858" spans="1:9" x14ac:dyDescent="0.25">
      <c r="A858" s="607">
        <v>23670503</v>
      </c>
      <c r="B858" s="387" t="s">
        <v>1257</v>
      </c>
      <c r="C858" s="387" t="s">
        <v>790</v>
      </c>
      <c r="D858" s="387" t="s">
        <v>793</v>
      </c>
      <c r="E858" s="387">
        <v>0</v>
      </c>
      <c r="F858" s="387">
        <v>63958</v>
      </c>
      <c r="G858" s="387">
        <v>63958</v>
      </c>
      <c r="H858" s="387" t="b" cm="1">
        <f t="array" aca="1" ref="H858" ca="1">EsNegrita(BP[[#This Row],[CODIGO]])</f>
        <v>0</v>
      </c>
      <c r="I858" s="387" t="b" cm="1">
        <f t="array" ref="I858">_xlfn.LET(
    _xlpm.codigos_devolucion, _xlfn.UNIQUE(_xlfn._xlws.FILTER(BP[CODIGO], ISNUMBER(SEARCH("devoluci", BP[NOMBRE CUENTA])), {""})),
    ISNUMBER(MATCH(BP[[#This Row],[CODIGO]], _xlpm.codigos_devolucion, 0))
)</f>
        <v>0</v>
      </c>
    </row>
    <row r="859" spans="1:9" x14ac:dyDescent="0.25">
      <c r="A859" s="607">
        <v>23671001</v>
      </c>
      <c r="B859" s="387" t="s">
        <v>1258</v>
      </c>
      <c r="C859" s="387" t="s">
        <v>956</v>
      </c>
      <c r="D859" s="387" t="s">
        <v>957</v>
      </c>
      <c r="E859" s="387">
        <v>0</v>
      </c>
      <c r="F859" s="387">
        <v>45001</v>
      </c>
      <c r="G859" s="387">
        <v>449723</v>
      </c>
      <c r="H859" s="387" t="b" cm="1">
        <f t="array" aca="1" ref="H859" ca="1">EsNegrita(BP[[#This Row],[CODIGO]])</f>
        <v>0</v>
      </c>
      <c r="I859" s="387" t="b" cm="1">
        <f t="array" ref="I859">_xlfn.LET(
    _xlpm.codigos_devolucion, _xlfn.UNIQUE(_xlfn._xlws.FILTER(BP[CODIGO], ISNUMBER(SEARCH("devoluci", BP[NOMBRE CUENTA])), {""})),
    ISNUMBER(MATCH(BP[[#This Row],[CODIGO]], _xlpm.codigos_devolucion, 0))
)</f>
        <v>0</v>
      </c>
    </row>
    <row r="860" spans="1:9" x14ac:dyDescent="0.25">
      <c r="A860" s="607">
        <v>23671001</v>
      </c>
      <c r="B860" s="387" t="s">
        <v>1258</v>
      </c>
      <c r="C860" s="387" t="s">
        <v>956</v>
      </c>
      <c r="D860" s="387" t="s">
        <v>1144</v>
      </c>
      <c r="E860" s="387">
        <v>0</v>
      </c>
      <c r="F860" s="387">
        <v>12688</v>
      </c>
      <c r="G860" s="387">
        <v>462411</v>
      </c>
      <c r="H860" s="387" t="b" cm="1">
        <f t="array" aca="1" ref="H860" ca="1">EsNegrita(BP[[#This Row],[CODIGO]])</f>
        <v>0</v>
      </c>
      <c r="I860" s="387" t="b" cm="1">
        <f t="array" ref="I860">_xlfn.LET(
    _xlpm.codigos_devolucion, _xlfn.UNIQUE(_xlfn._xlws.FILTER(BP[CODIGO], ISNUMBER(SEARCH("devoluci", BP[NOMBRE CUENTA])), {""})),
    ISNUMBER(MATCH(BP[[#This Row],[CODIGO]], _xlpm.codigos_devolucion, 0))
)</f>
        <v>0</v>
      </c>
    </row>
    <row r="861" spans="1:9" x14ac:dyDescent="0.25">
      <c r="A861" s="607">
        <v>23671001</v>
      </c>
      <c r="B861" s="387" t="s">
        <v>1258</v>
      </c>
      <c r="C861" s="387" t="s">
        <v>956</v>
      </c>
      <c r="D861" s="387" t="s">
        <v>1145</v>
      </c>
      <c r="E861" s="387">
        <v>0</v>
      </c>
      <c r="F861" s="387">
        <v>21336</v>
      </c>
      <c r="G861" s="387">
        <v>483747</v>
      </c>
      <c r="H861" s="387" t="b" cm="1">
        <f t="array" aca="1" ref="H861" ca="1">EsNegrita(BP[[#This Row],[CODIGO]])</f>
        <v>0</v>
      </c>
      <c r="I861" s="387" t="b" cm="1">
        <f t="array" ref="I861">_xlfn.LET(
    _xlpm.codigos_devolucion, _xlfn.UNIQUE(_xlfn._xlws.FILTER(BP[CODIGO], ISNUMBER(SEARCH("devoluci", BP[NOMBRE CUENTA])), {""})),
    ISNUMBER(MATCH(BP[[#This Row],[CODIGO]], _xlpm.codigos_devolucion, 0))
)</f>
        <v>0</v>
      </c>
    </row>
    <row r="862" spans="1:9" x14ac:dyDescent="0.25">
      <c r="A862" s="607">
        <v>23700502</v>
      </c>
      <c r="B862" s="387" t="s">
        <v>1259</v>
      </c>
      <c r="C862" s="387" t="s">
        <v>746</v>
      </c>
      <c r="D862" s="387" t="s">
        <v>739</v>
      </c>
      <c r="E862" s="387">
        <v>0</v>
      </c>
      <c r="F862" s="387">
        <v>167124.54999999999</v>
      </c>
      <c r="G862" s="387">
        <v>27570606.490000002</v>
      </c>
      <c r="H862" s="387" t="b" cm="1">
        <f t="array" aca="1" ref="H862" ca="1">EsNegrita(BP[[#This Row],[CODIGO]])</f>
        <v>0</v>
      </c>
      <c r="I862" s="387" t="b" cm="1">
        <f t="array" ref="I862">_xlfn.LET(
    _xlpm.codigos_devolucion, _xlfn.UNIQUE(_xlfn._xlws.FILTER(BP[CODIGO], ISNUMBER(SEARCH("devoluci", BP[NOMBRE CUENTA])), {""})),
    ISNUMBER(MATCH(BP[[#This Row],[CODIGO]], _xlpm.codigos_devolucion, 0))
)</f>
        <v>0</v>
      </c>
    </row>
    <row r="863" spans="1:9" x14ac:dyDescent="0.25">
      <c r="A863" s="607">
        <v>23700502</v>
      </c>
      <c r="B863" s="387" t="s">
        <v>1259</v>
      </c>
      <c r="C863" s="387" t="s">
        <v>1260</v>
      </c>
      <c r="D863" s="387" t="s">
        <v>739</v>
      </c>
      <c r="E863" s="387">
        <v>0</v>
      </c>
      <c r="F863" s="387">
        <v>104904.95</v>
      </c>
      <c r="G863" s="387">
        <v>27675511.440000001</v>
      </c>
      <c r="H863" s="387" t="b" cm="1">
        <f t="array" aca="1" ref="H863" ca="1">EsNegrita(BP[[#This Row],[CODIGO]])</f>
        <v>0</v>
      </c>
      <c r="I863" s="387" t="b" cm="1">
        <f t="array" ref="I863">_xlfn.LET(
    _xlpm.codigos_devolucion, _xlfn.UNIQUE(_xlfn._xlws.FILTER(BP[CODIGO], ISNUMBER(SEARCH("devoluci", BP[NOMBRE CUENTA])), {""})),
    ISNUMBER(MATCH(BP[[#This Row],[CODIGO]], _xlpm.codigos_devolucion, 0))
)</f>
        <v>0</v>
      </c>
    </row>
    <row r="864" spans="1:9" x14ac:dyDescent="0.25">
      <c r="A864" s="607">
        <v>23700502</v>
      </c>
      <c r="B864" s="387" t="s">
        <v>1259</v>
      </c>
      <c r="C864" s="387" t="s">
        <v>1261</v>
      </c>
      <c r="D864" s="387" t="s">
        <v>739</v>
      </c>
      <c r="E864" s="387">
        <v>0</v>
      </c>
      <c r="F864" s="387">
        <v>120000</v>
      </c>
      <c r="G864" s="387">
        <v>27795511.440000001</v>
      </c>
      <c r="H864" s="387" t="b" cm="1">
        <f t="array" aca="1" ref="H864" ca="1">EsNegrita(BP[[#This Row],[CODIGO]])</f>
        <v>0</v>
      </c>
      <c r="I864" s="387" t="b" cm="1">
        <f t="array" ref="I864">_xlfn.LET(
    _xlpm.codigos_devolucion, _xlfn.UNIQUE(_xlfn._xlws.FILTER(BP[CODIGO], ISNUMBER(SEARCH("devoluci", BP[NOMBRE CUENTA])), {""})),
    ISNUMBER(MATCH(BP[[#This Row],[CODIGO]], _xlpm.codigos_devolucion, 0))
)</f>
        <v>0</v>
      </c>
    </row>
    <row r="865" spans="1:9" x14ac:dyDescent="0.25">
      <c r="A865" s="607">
        <v>23700502</v>
      </c>
      <c r="B865" s="387" t="s">
        <v>1259</v>
      </c>
      <c r="C865" s="387" t="s">
        <v>760</v>
      </c>
      <c r="D865" s="387" t="s">
        <v>739</v>
      </c>
      <c r="E865" s="387">
        <v>0</v>
      </c>
      <c r="F865" s="387">
        <v>162659.22</v>
      </c>
      <c r="G865" s="387">
        <v>27958170.66</v>
      </c>
      <c r="H865" s="387" t="b" cm="1">
        <f t="array" aca="1" ref="H865" ca="1">EsNegrita(BP[[#This Row],[CODIGO]])</f>
        <v>0</v>
      </c>
      <c r="I865" s="387" t="b" cm="1">
        <f t="array" ref="I865">_xlfn.LET(
    _xlpm.codigos_devolucion, _xlfn.UNIQUE(_xlfn._xlws.FILTER(BP[CODIGO], ISNUMBER(SEARCH("devoluci", BP[NOMBRE CUENTA])), {""})),
    ISNUMBER(MATCH(BP[[#This Row],[CODIGO]], _xlpm.codigos_devolucion, 0))
)</f>
        <v>0</v>
      </c>
    </row>
    <row r="866" spans="1:9" x14ac:dyDescent="0.25">
      <c r="A866" s="607">
        <v>23700502</v>
      </c>
      <c r="B866" s="387" t="s">
        <v>1259</v>
      </c>
      <c r="C866" s="387" t="s">
        <v>1262</v>
      </c>
      <c r="D866" s="387" t="s">
        <v>739</v>
      </c>
      <c r="E866" s="387">
        <v>0</v>
      </c>
      <c r="F866" s="387">
        <v>139052.1</v>
      </c>
      <c r="G866" s="387">
        <v>28097222.760000002</v>
      </c>
      <c r="H866" s="387" t="b" cm="1">
        <f t="array" aca="1" ref="H866" ca="1">EsNegrita(BP[[#This Row],[CODIGO]])</f>
        <v>0</v>
      </c>
      <c r="I866" s="387" t="b" cm="1">
        <f t="array" ref="I866">_xlfn.LET(
    _xlpm.codigos_devolucion, _xlfn.UNIQUE(_xlfn._xlws.FILTER(BP[CODIGO], ISNUMBER(SEARCH("devoluci", BP[NOMBRE CUENTA])), {""})),
    ISNUMBER(MATCH(BP[[#This Row],[CODIGO]], _xlpm.codigos_devolucion, 0))
)</f>
        <v>0</v>
      </c>
    </row>
    <row r="867" spans="1:9" x14ac:dyDescent="0.25">
      <c r="A867" s="607">
        <v>23700502</v>
      </c>
      <c r="B867" s="387" t="s">
        <v>1259</v>
      </c>
      <c r="C867" s="387" t="s">
        <v>760</v>
      </c>
      <c r="D867" s="387" t="s">
        <v>1263</v>
      </c>
      <c r="E867" s="387">
        <v>0</v>
      </c>
      <c r="F867" s="387">
        <v>44773</v>
      </c>
      <c r="G867" s="387">
        <v>28141995.760000002</v>
      </c>
      <c r="H867" s="387" t="b" cm="1">
        <f t="array" aca="1" ref="H867" ca="1">EsNegrita(BP[[#This Row],[CODIGO]])</f>
        <v>0</v>
      </c>
      <c r="I867" s="387" t="b" cm="1">
        <f t="array" ref="I867">_xlfn.LET(
    _xlpm.codigos_devolucion, _xlfn.UNIQUE(_xlfn._xlws.FILTER(BP[CODIGO], ISNUMBER(SEARCH("devoluci", BP[NOMBRE CUENTA])), {""})),
    ISNUMBER(MATCH(BP[[#This Row],[CODIGO]], _xlpm.codigos_devolucion, 0))
)</f>
        <v>0</v>
      </c>
    </row>
    <row r="868" spans="1:9" x14ac:dyDescent="0.25">
      <c r="A868" s="607">
        <v>23700502</v>
      </c>
      <c r="B868" s="387" t="s">
        <v>1259</v>
      </c>
      <c r="C868" s="387" t="s">
        <v>746</v>
      </c>
      <c r="D868" s="387" t="s">
        <v>777</v>
      </c>
      <c r="E868" s="387">
        <v>0</v>
      </c>
      <c r="F868" s="387">
        <v>152331.66</v>
      </c>
      <c r="G868" s="387">
        <v>28294327.420000002</v>
      </c>
      <c r="H868" s="387" t="b" cm="1">
        <f t="array" aca="1" ref="H868" ca="1">EsNegrita(BP[[#This Row],[CODIGO]])</f>
        <v>0</v>
      </c>
      <c r="I868" s="387" t="b" cm="1">
        <f t="array" ref="I868">_xlfn.LET(
    _xlpm.codigos_devolucion, _xlfn.UNIQUE(_xlfn._xlws.FILTER(BP[CODIGO], ISNUMBER(SEARCH("devoluci", BP[NOMBRE CUENTA])), {""})),
    ISNUMBER(MATCH(BP[[#This Row],[CODIGO]], _xlpm.codigos_devolucion, 0))
)</f>
        <v>0</v>
      </c>
    </row>
    <row r="869" spans="1:9" x14ac:dyDescent="0.25">
      <c r="A869" s="607">
        <v>23700502</v>
      </c>
      <c r="B869" s="387" t="s">
        <v>1259</v>
      </c>
      <c r="C869" s="387" t="s">
        <v>1260</v>
      </c>
      <c r="D869" s="387" t="s">
        <v>777</v>
      </c>
      <c r="E869" s="387">
        <v>0</v>
      </c>
      <c r="F869" s="387">
        <v>105003</v>
      </c>
      <c r="G869" s="387">
        <v>28399330.420000002</v>
      </c>
      <c r="H869" s="387" t="b" cm="1">
        <f t="array" aca="1" ref="H869" ca="1">EsNegrita(BP[[#This Row],[CODIGO]])</f>
        <v>0</v>
      </c>
      <c r="I869" s="387" t="b" cm="1">
        <f t="array" ref="I869">_xlfn.LET(
    _xlpm.codigos_devolucion, _xlfn.UNIQUE(_xlfn._xlws.FILTER(BP[CODIGO], ISNUMBER(SEARCH("devoluci", BP[NOMBRE CUENTA])), {""})),
    ISNUMBER(MATCH(BP[[#This Row],[CODIGO]], _xlpm.codigos_devolucion, 0))
)</f>
        <v>0</v>
      </c>
    </row>
    <row r="870" spans="1:9" x14ac:dyDescent="0.25">
      <c r="A870" s="607">
        <v>23700502</v>
      </c>
      <c r="B870" s="387" t="s">
        <v>1259</v>
      </c>
      <c r="C870" s="387" t="s">
        <v>1261</v>
      </c>
      <c r="D870" s="387" t="s">
        <v>777</v>
      </c>
      <c r="E870" s="387">
        <v>0</v>
      </c>
      <c r="F870" s="387">
        <v>120000</v>
      </c>
      <c r="G870" s="387">
        <v>28519330.420000002</v>
      </c>
      <c r="H870" s="387" t="b" cm="1">
        <f t="array" aca="1" ref="H870" ca="1">EsNegrita(BP[[#This Row],[CODIGO]])</f>
        <v>0</v>
      </c>
      <c r="I870" s="387" t="b" cm="1">
        <f t="array" ref="I870">_xlfn.LET(
    _xlpm.codigos_devolucion, _xlfn.UNIQUE(_xlfn._xlws.FILTER(BP[CODIGO], ISNUMBER(SEARCH("devoluci", BP[NOMBRE CUENTA])), {""})),
    ISNUMBER(MATCH(BP[[#This Row],[CODIGO]], _xlpm.codigos_devolucion, 0))
)</f>
        <v>0</v>
      </c>
    </row>
    <row r="871" spans="1:9" x14ac:dyDescent="0.25">
      <c r="A871" s="607">
        <v>23700502</v>
      </c>
      <c r="B871" s="387" t="s">
        <v>1259</v>
      </c>
      <c r="C871" s="387" t="s">
        <v>760</v>
      </c>
      <c r="D871" s="387" t="s">
        <v>777</v>
      </c>
      <c r="E871" s="387">
        <v>0</v>
      </c>
      <c r="F871" s="387">
        <v>64948.82</v>
      </c>
      <c r="G871" s="387">
        <v>28584279.240000002</v>
      </c>
      <c r="H871" s="387" t="b" cm="1">
        <f t="array" aca="1" ref="H871" ca="1">EsNegrita(BP[[#This Row],[CODIGO]])</f>
        <v>0</v>
      </c>
      <c r="I871" s="387" t="b" cm="1">
        <f t="array" ref="I871">_xlfn.LET(
    _xlpm.codigos_devolucion, _xlfn.UNIQUE(_xlfn._xlws.FILTER(BP[CODIGO], ISNUMBER(SEARCH("devoluci", BP[NOMBRE CUENTA])), {""})),
    ISNUMBER(MATCH(BP[[#This Row],[CODIGO]], _xlpm.codigos_devolucion, 0))
)</f>
        <v>0</v>
      </c>
    </row>
    <row r="872" spans="1:9" x14ac:dyDescent="0.25">
      <c r="A872" s="607">
        <v>23700502</v>
      </c>
      <c r="B872" s="387" t="s">
        <v>1259</v>
      </c>
      <c r="C872" s="387" t="s">
        <v>1262</v>
      </c>
      <c r="D872" s="387" t="s">
        <v>777</v>
      </c>
      <c r="E872" s="387">
        <v>0</v>
      </c>
      <c r="F872" s="387">
        <v>127083.55</v>
      </c>
      <c r="G872" s="387">
        <v>28711362.790000003</v>
      </c>
      <c r="H872" s="387" t="b" cm="1">
        <f t="array" aca="1" ref="H872" ca="1">EsNegrita(BP[[#This Row],[CODIGO]])</f>
        <v>0</v>
      </c>
      <c r="I872" s="387" t="b" cm="1">
        <f t="array" ref="I872">_xlfn.LET(
    _xlpm.codigos_devolucion, _xlfn.UNIQUE(_xlfn._xlws.FILTER(BP[CODIGO], ISNUMBER(SEARCH("devoluci", BP[NOMBRE CUENTA])), {""})),
    ISNUMBER(MATCH(BP[[#This Row],[CODIGO]], _xlpm.codigos_devolucion, 0))
)</f>
        <v>0</v>
      </c>
    </row>
    <row r="873" spans="1:9" x14ac:dyDescent="0.25">
      <c r="A873" s="607">
        <v>23700503</v>
      </c>
      <c r="B873" s="387" t="s">
        <v>530</v>
      </c>
      <c r="C873" s="387" t="s">
        <v>1264</v>
      </c>
      <c r="D873" s="387" t="s">
        <v>1265</v>
      </c>
      <c r="E873" s="387">
        <v>0</v>
      </c>
      <c r="F873" s="387">
        <v>14007.24</v>
      </c>
      <c r="G873" s="387">
        <v>42872811.990000002</v>
      </c>
      <c r="H873" s="387" t="b" cm="1">
        <f t="array" aca="1" ref="H873" ca="1">EsNegrita(BP[[#This Row],[CODIGO]])</f>
        <v>0</v>
      </c>
      <c r="I873" s="387" t="b" cm="1">
        <f t="array" ref="I873">_xlfn.LET(
    _xlpm.codigos_devolucion, _xlfn.UNIQUE(_xlfn._xlws.FILTER(BP[CODIGO], ISNUMBER(SEARCH("devoluci", BP[NOMBRE CUENTA])), {""})),
    ISNUMBER(MATCH(BP[[#This Row],[CODIGO]], _xlpm.codigos_devolucion, 0))
)</f>
        <v>0</v>
      </c>
    </row>
    <row r="874" spans="1:9" x14ac:dyDescent="0.25">
      <c r="A874" s="607">
        <v>23700503</v>
      </c>
      <c r="B874" s="387" t="s">
        <v>530</v>
      </c>
      <c r="C874" s="387" t="s">
        <v>1266</v>
      </c>
      <c r="D874" s="387" t="s">
        <v>739</v>
      </c>
      <c r="E874" s="387">
        <v>0</v>
      </c>
      <c r="F874" s="387">
        <v>163482.56</v>
      </c>
      <c r="G874" s="387">
        <v>43036294.550000004</v>
      </c>
      <c r="H874" s="387" t="b" cm="1">
        <f t="array" aca="1" ref="H874" ca="1">EsNegrita(BP[[#This Row],[CODIGO]])</f>
        <v>0</v>
      </c>
      <c r="I874" s="387" t="b" cm="1">
        <f t="array" ref="I874">_xlfn.LET(
    _xlpm.codigos_devolucion, _xlfn.UNIQUE(_xlfn._xlws.FILTER(BP[CODIGO], ISNUMBER(SEARCH("devoluci", BP[NOMBRE CUENTA])), {""})),
    ISNUMBER(MATCH(BP[[#This Row],[CODIGO]], _xlpm.codigos_devolucion, 0))
)</f>
        <v>0</v>
      </c>
    </row>
    <row r="875" spans="1:9" x14ac:dyDescent="0.25">
      <c r="A875" s="607">
        <v>23700503</v>
      </c>
      <c r="B875" s="387" t="s">
        <v>530</v>
      </c>
      <c r="C875" s="387" t="s">
        <v>744</v>
      </c>
      <c r="D875" s="387" t="s">
        <v>739</v>
      </c>
      <c r="E875" s="387">
        <v>0</v>
      </c>
      <c r="F875" s="387">
        <v>139424.62</v>
      </c>
      <c r="G875" s="387">
        <v>43175719.170000002</v>
      </c>
      <c r="H875" s="387" t="b" cm="1">
        <f t="array" aca="1" ref="H875" ca="1">EsNegrita(BP[[#This Row],[CODIGO]])</f>
        <v>0</v>
      </c>
      <c r="I875" s="387" t="b" cm="1">
        <f t="array" ref="I875">_xlfn.LET(
    _xlpm.codigos_devolucion, _xlfn.UNIQUE(_xlfn._xlws.FILTER(BP[CODIGO], ISNUMBER(SEARCH("devoluci", BP[NOMBRE CUENTA])), {""})),
    ISNUMBER(MATCH(BP[[#This Row],[CODIGO]], _xlpm.codigos_devolucion, 0))
)</f>
        <v>0</v>
      </c>
    </row>
    <row r="876" spans="1:9" x14ac:dyDescent="0.25">
      <c r="A876" s="607">
        <v>23700503</v>
      </c>
      <c r="B876" s="387" t="s">
        <v>530</v>
      </c>
      <c r="C876" s="387" t="s">
        <v>1267</v>
      </c>
      <c r="D876" s="387" t="s">
        <v>739</v>
      </c>
      <c r="E876" s="387">
        <v>0</v>
      </c>
      <c r="F876" s="387">
        <v>167124.54999999999</v>
      </c>
      <c r="G876" s="387">
        <v>43342843.719999999</v>
      </c>
      <c r="H876" s="387" t="b" cm="1">
        <f t="array" aca="1" ref="H876" ca="1">EsNegrita(BP[[#This Row],[CODIGO]])</f>
        <v>0</v>
      </c>
      <c r="I876" s="387" t="b" cm="1">
        <f t="array" ref="I876">_xlfn.LET(
    _xlpm.codigos_devolucion, _xlfn.UNIQUE(_xlfn._xlws.FILTER(BP[CODIGO], ISNUMBER(SEARCH("devoluci", BP[NOMBRE CUENTA])), {""})),
    ISNUMBER(MATCH(BP[[#This Row],[CODIGO]], _xlpm.codigos_devolucion, 0))
)</f>
        <v>0</v>
      </c>
    </row>
    <row r="877" spans="1:9" x14ac:dyDescent="0.25">
      <c r="A877" s="607">
        <v>23700503</v>
      </c>
      <c r="B877" s="387" t="s">
        <v>530</v>
      </c>
      <c r="C877" s="387" t="s">
        <v>1268</v>
      </c>
      <c r="D877" s="387" t="s">
        <v>739</v>
      </c>
      <c r="E877" s="387">
        <v>0</v>
      </c>
      <c r="F877" s="387">
        <v>156414.38</v>
      </c>
      <c r="G877" s="387">
        <v>43499258.100000001</v>
      </c>
      <c r="H877" s="387" t="b" cm="1">
        <f t="array" aca="1" ref="H877" ca="1">EsNegrita(BP[[#This Row],[CODIGO]])</f>
        <v>0</v>
      </c>
      <c r="I877" s="387" t="b" cm="1">
        <f t="array" ref="I877">_xlfn.LET(
    _xlpm.codigos_devolucion, _xlfn.UNIQUE(_xlfn._xlws.FILTER(BP[CODIGO], ISNUMBER(SEARCH("devoluci", BP[NOMBRE CUENTA])), {""})),
    ISNUMBER(MATCH(BP[[#This Row],[CODIGO]], _xlpm.codigos_devolucion, 0))
)</f>
        <v>0</v>
      </c>
    </row>
    <row r="878" spans="1:9" x14ac:dyDescent="0.25">
      <c r="A878" s="607">
        <v>23700503</v>
      </c>
      <c r="B878" s="387" t="s">
        <v>530</v>
      </c>
      <c r="C878" s="387" t="s">
        <v>1269</v>
      </c>
      <c r="D878" s="387" t="s">
        <v>739</v>
      </c>
      <c r="E878" s="387">
        <v>0</v>
      </c>
      <c r="F878" s="387">
        <v>174381.4</v>
      </c>
      <c r="G878" s="387">
        <v>43673639.5</v>
      </c>
      <c r="H878" s="387" t="b" cm="1">
        <f t="array" aca="1" ref="H878" ca="1">EsNegrita(BP[[#This Row],[CODIGO]])</f>
        <v>0</v>
      </c>
      <c r="I878" s="387" t="b" cm="1">
        <f t="array" ref="I878">_xlfn.LET(
    _xlpm.codigos_devolucion, _xlfn.UNIQUE(_xlfn._xlws.FILTER(BP[CODIGO], ISNUMBER(SEARCH("devoluci", BP[NOMBRE CUENTA])), {""})),
    ISNUMBER(MATCH(BP[[#This Row],[CODIGO]], _xlpm.codigos_devolucion, 0))
)</f>
        <v>0</v>
      </c>
    </row>
    <row r="879" spans="1:9" x14ac:dyDescent="0.25">
      <c r="A879" s="607">
        <v>23700503</v>
      </c>
      <c r="B879" s="387" t="s">
        <v>530</v>
      </c>
      <c r="C879" s="387" t="s">
        <v>757</v>
      </c>
      <c r="D879" s="387" t="s">
        <v>739</v>
      </c>
      <c r="E879" s="387">
        <v>0</v>
      </c>
      <c r="F879" s="387">
        <v>167731.53</v>
      </c>
      <c r="G879" s="387">
        <v>43841371.030000001</v>
      </c>
      <c r="H879" s="387" t="b" cm="1">
        <f t="array" aca="1" ref="H879" ca="1">EsNegrita(BP[[#This Row],[CODIGO]])</f>
        <v>0</v>
      </c>
      <c r="I879" s="387" t="b" cm="1">
        <f t="array" ref="I879">_xlfn.LET(
    _xlpm.codigos_devolucion, _xlfn.UNIQUE(_xlfn._xlws.FILTER(BP[CODIGO], ISNUMBER(SEARCH("devoluci", BP[NOMBRE CUENTA])), {""})),
    ISNUMBER(MATCH(BP[[#This Row],[CODIGO]], _xlpm.codigos_devolucion, 0))
)</f>
        <v>0</v>
      </c>
    </row>
    <row r="880" spans="1:9" x14ac:dyDescent="0.25">
      <c r="A880" s="607">
        <v>23700503</v>
      </c>
      <c r="B880" s="387" t="s">
        <v>530</v>
      </c>
      <c r="C880" s="387" t="s">
        <v>758</v>
      </c>
      <c r="D880" s="387" t="s">
        <v>739</v>
      </c>
      <c r="E880" s="387">
        <v>0</v>
      </c>
      <c r="F880" s="387">
        <v>101025.39</v>
      </c>
      <c r="G880" s="387">
        <v>43942396.420000002</v>
      </c>
      <c r="H880" s="387" t="b" cm="1">
        <f t="array" aca="1" ref="H880" ca="1">EsNegrita(BP[[#This Row],[CODIGO]])</f>
        <v>0</v>
      </c>
      <c r="I880" s="387" t="b" cm="1">
        <f t="array" ref="I880">_xlfn.LET(
    _xlpm.codigos_devolucion, _xlfn.UNIQUE(_xlfn._xlws.FILTER(BP[CODIGO], ISNUMBER(SEARCH("devoluci", BP[NOMBRE CUENTA])), {""})),
    ISNUMBER(MATCH(BP[[#This Row],[CODIGO]], _xlpm.codigos_devolucion, 0))
)</f>
        <v>0</v>
      </c>
    </row>
    <row r="881" spans="1:9" x14ac:dyDescent="0.25">
      <c r="A881" s="607">
        <v>23700503</v>
      </c>
      <c r="B881" s="387" t="s">
        <v>530</v>
      </c>
      <c r="C881" s="387" t="s">
        <v>1270</v>
      </c>
      <c r="D881" s="387" t="s">
        <v>739</v>
      </c>
      <c r="E881" s="387">
        <v>0</v>
      </c>
      <c r="F881" s="387">
        <v>182888.93</v>
      </c>
      <c r="G881" s="387">
        <v>44125285.350000001</v>
      </c>
      <c r="H881" s="387" t="b" cm="1">
        <f t="array" aca="1" ref="H881" ca="1">EsNegrita(BP[[#This Row],[CODIGO]])</f>
        <v>0</v>
      </c>
      <c r="I881" s="387" t="b" cm="1">
        <f t="array" ref="I881">_xlfn.LET(
    _xlpm.codigos_devolucion, _xlfn.UNIQUE(_xlfn._xlws.FILTER(BP[CODIGO], ISNUMBER(SEARCH("devoluci", BP[NOMBRE CUENTA])), {""})),
    ISNUMBER(MATCH(BP[[#This Row],[CODIGO]], _xlpm.codigos_devolucion, 0))
)</f>
        <v>0</v>
      </c>
    </row>
    <row r="882" spans="1:9" x14ac:dyDescent="0.25">
      <c r="A882" s="607">
        <v>23700503</v>
      </c>
      <c r="B882" s="387" t="s">
        <v>530</v>
      </c>
      <c r="C882" s="387" t="s">
        <v>761</v>
      </c>
      <c r="D882" s="387" t="s">
        <v>739</v>
      </c>
      <c r="E882" s="387">
        <v>0</v>
      </c>
      <c r="F882" s="387">
        <v>165945.4</v>
      </c>
      <c r="G882" s="387">
        <v>44291230.75</v>
      </c>
      <c r="H882" s="387" t="b" cm="1">
        <f t="array" aca="1" ref="H882" ca="1">EsNegrita(BP[[#This Row],[CODIGO]])</f>
        <v>0</v>
      </c>
      <c r="I882" s="387" t="b" cm="1">
        <f t="array" ref="I882">_xlfn.LET(
    _xlpm.codigos_devolucion, _xlfn.UNIQUE(_xlfn._xlws.FILTER(BP[CODIGO], ISNUMBER(SEARCH("devoluci", BP[NOMBRE CUENTA])), {""})),
    ISNUMBER(MATCH(BP[[#This Row],[CODIGO]], _xlpm.codigos_devolucion, 0))
)</f>
        <v>0</v>
      </c>
    </row>
    <row r="883" spans="1:9" x14ac:dyDescent="0.25">
      <c r="A883" s="607">
        <v>23700503</v>
      </c>
      <c r="B883" s="387" t="s">
        <v>530</v>
      </c>
      <c r="C883" s="387" t="s">
        <v>1271</v>
      </c>
      <c r="D883" s="387" t="s">
        <v>739</v>
      </c>
      <c r="E883" s="387">
        <v>0</v>
      </c>
      <c r="F883" s="387">
        <v>139930.98000000001</v>
      </c>
      <c r="G883" s="387">
        <v>44431161.729999997</v>
      </c>
      <c r="H883" s="387" t="b" cm="1">
        <f t="array" aca="1" ref="H883" ca="1">EsNegrita(BP[[#This Row],[CODIGO]])</f>
        <v>0</v>
      </c>
      <c r="I883" s="387" t="b" cm="1">
        <f t="array" ref="I883">_xlfn.LET(
    _xlpm.codigos_devolucion, _xlfn.UNIQUE(_xlfn._xlws.FILTER(BP[CODIGO], ISNUMBER(SEARCH("devoluci", BP[NOMBRE CUENTA])), {""})),
    ISNUMBER(MATCH(BP[[#This Row],[CODIGO]], _xlpm.codigos_devolucion, 0))
)</f>
        <v>0</v>
      </c>
    </row>
    <row r="884" spans="1:9" x14ac:dyDescent="0.25">
      <c r="A884" s="607">
        <v>23700503</v>
      </c>
      <c r="B884" s="387" t="s">
        <v>530</v>
      </c>
      <c r="C884" s="387" t="s">
        <v>1272</v>
      </c>
      <c r="D884" s="387" t="s">
        <v>739</v>
      </c>
      <c r="E884" s="387">
        <v>0</v>
      </c>
      <c r="F884" s="387">
        <v>126491.17</v>
      </c>
      <c r="G884" s="387">
        <v>44557652.899999999</v>
      </c>
      <c r="H884" s="387" t="b" cm="1">
        <f t="array" aca="1" ref="H884" ca="1">EsNegrita(BP[[#This Row],[CODIGO]])</f>
        <v>0</v>
      </c>
      <c r="I884" s="387" t="b" cm="1">
        <f t="array" ref="I884">_xlfn.LET(
    _xlpm.codigos_devolucion, _xlfn.UNIQUE(_xlfn._xlws.FILTER(BP[CODIGO], ISNUMBER(SEARCH("devoluci", BP[NOMBRE CUENTA])), {""})),
    ISNUMBER(MATCH(BP[[#This Row],[CODIGO]], _xlpm.codigos_devolucion, 0))
)</f>
        <v>0</v>
      </c>
    </row>
    <row r="885" spans="1:9" x14ac:dyDescent="0.25">
      <c r="A885" s="607">
        <v>23700503</v>
      </c>
      <c r="B885" s="387" t="s">
        <v>530</v>
      </c>
      <c r="C885" s="387" t="s">
        <v>1273</v>
      </c>
      <c r="D885" s="387" t="s">
        <v>739</v>
      </c>
      <c r="E885" s="387">
        <v>0</v>
      </c>
      <c r="F885" s="387">
        <v>70035.600000000006</v>
      </c>
      <c r="G885" s="387">
        <v>44627688.5</v>
      </c>
      <c r="H885" s="387" t="b" cm="1">
        <f t="array" aca="1" ref="H885" ca="1">EsNegrita(BP[[#This Row],[CODIGO]])</f>
        <v>0</v>
      </c>
      <c r="I885" s="387" t="b" cm="1">
        <f t="array" ref="I885">_xlfn.LET(
    _xlpm.codigos_devolucion, _xlfn.UNIQUE(_xlfn._xlws.FILTER(BP[CODIGO], ISNUMBER(SEARCH("devoluci", BP[NOMBRE CUENTA])), {""})),
    ISNUMBER(MATCH(BP[[#This Row],[CODIGO]], _xlpm.codigos_devolucion, 0))
)</f>
        <v>0</v>
      </c>
    </row>
    <row r="886" spans="1:9" x14ac:dyDescent="0.25">
      <c r="A886" s="607">
        <v>23700503</v>
      </c>
      <c r="B886" s="387" t="s">
        <v>530</v>
      </c>
      <c r="C886" s="387" t="s">
        <v>1274</v>
      </c>
      <c r="D886" s="387" t="s">
        <v>739</v>
      </c>
      <c r="E886" s="387">
        <v>0</v>
      </c>
      <c r="F886" s="387">
        <v>105058.59</v>
      </c>
      <c r="G886" s="387">
        <v>44732747.090000004</v>
      </c>
      <c r="H886" s="387" t="b" cm="1">
        <f t="array" aca="1" ref="H886" ca="1">EsNegrita(BP[[#This Row],[CODIGO]])</f>
        <v>0</v>
      </c>
      <c r="I886" s="387" t="b" cm="1">
        <f t="array" ref="I886">_xlfn.LET(
    _xlpm.codigos_devolucion, _xlfn.UNIQUE(_xlfn._xlws.FILTER(BP[CODIGO], ISNUMBER(SEARCH("devoluci", BP[NOMBRE CUENTA])), {""})),
    ISNUMBER(MATCH(BP[[#This Row],[CODIGO]], _xlpm.codigos_devolucion, 0))
)</f>
        <v>0</v>
      </c>
    </row>
    <row r="887" spans="1:9" x14ac:dyDescent="0.25">
      <c r="A887" s="607">
        <v>23700503</v>
      </c>
      <c r="B887" s="387" t="s">
        <v>530</v>
      </c>
      <c r="C887" s="387" t="s">
        <v>1275</v>
      </c>
      <c r="D887" s="387" t="s">
        <v>739</v>
      </c>
      <c r="E887" s="387">
        <v>0</v>
      </c>
      <c r="F887" s="387">
        <v>100887.41</v>
      </c>
      <c r="G887" s="387">
        <v>44833634.5</v>
      </c>
      <c r="H887" s="387" t="b" cm="1">
        <f t="array" aca="1" ref="H887" ca="1">EsNegrita(BP[[#This Row],[CODIGO]])</f>
        <v>0</v>
      </c>
      <c r="I887" s="387" t="b" cm="1">
        <f t="array" ref="I887">_xlfn.LET(
    _xlpm.codigos_devolucion, _xlfn.UNIQUE(_xlfn._xlws.FILTER(BP[CODIGO], ISNUMBER(SEARCH("devoluci", BP[NOMBRE CUENTA])), {""})),
    ISNUMBER(MATCH(BP[[#This Row],[CODIGO]], _xlpm.codigos_devolucion, 0))
)</f>
        <v>0</v>
      </c>
    </row>
    <row r="888" spans="1:9" x14ac:dyDescent="0.25">
      <c r="A888" s="607">
        <v>23700503</v>
      </c>
      <c r="B888" s="387" t="s">
        <v>530</v>
      </c>
      <c r="C888" s="387" t="s">
        <v>1276</v>
      </c>
      <c r="D888" s="387" t="s">
        <v>739</v>
      </c>
      <c r="E888" s="387">
        <v>0</v>
      </c>
      <c r="F888" s="387">
        <v>76000</v>
      </c>
      <c r="G888" s="387">
        <v>44909634.5</v>
      </c>
      <c r="H888" s="387" t="b" cm="1">
        <f t="array" aca="1" ref="H888" ca="1">EsNegrita(BP[[#This Row],[CODIGO]])</f>
        <v>0</v>
      </c>
      <c r="I888" s="387" t="b" cm="1">
        <f t="array" ref="I888">_xlfn.LET(
    _xlpm.codigos_devolucion, _xlfn.UNIQUE(_xlfn._xlws.FILTER(BP[CODIGO], ISNUMBER(SEARCH("devoluci", BP[NOMBRE CUENTA])), {""})),
    ISNUMBER(MATCH(BP[[#This Row],[CODIGO]], _xlpm.codigos_devolucion, 0))
)</f>
        <v>0</v>
      </c>
    </row>
    <row r="889" spans="1:9" x14ac:dyDescent="0.25">
      <c r="A889" s="607">
        <v>23700503</v>
      </c>
      <c r="B889" s="387" t="s">
        <v>530</v>
      </c>
      <c r="C889" s="387" t="s">
        <v>1277</v>
      </c>
      <c r="D889" s="387" t="s">
        <v>739</v>
      </c>
      <c r="E889" s="387">
        <v>0</v>
      </c>
      <c r="F889" s="387">
        <v>165522.09</v>
      </c>
      <c r="G889" s="387">
        <v>45075156.590000004</v>
      </c>
      <c r="H889" s="387" t="b" cm="1">
        <f t="array" aca="1" ref="H889" ca="1">EsNegrita(BP[[#This Row],[CODIGO]])</f>
        <v>0</v>
      </c>
      <c r="I889" s="387" t="b" cm="1">
        <f t="array" ref="I889">_xlfn.LET(
    _xlpm.codigos_devolucion, _xlfn.UNIQUE(_xlfn._xlws.FILTER(BP[CODIGO], ISNUMBER(SEARCH("devoluci", BP[NOMBRE CUENTA])), {""})),
    ISNUMBER(MATCH(BP[[#This Row],[CODIGO]], _xlpm.codigos_devolucion, 0))
)</f>
        <v>0</v>
      </c>
    </row>
    <row r="890" spans="1:9" x14ac:dyDescent="0.25">
      <c r="A890" s="607">
        <v>23700503</v>
      </c>
      <c r="B890" s="387" t="s">
        <v>530</v>
      </c>
      <c r="C890" s="387" t="s">
        <v>1278</v>
      </c>
      <c r="D890" s="387" t="s">
        <v>739</v>
      </c>
      <c r="E890" s="387">
        <v>0</v>
      </c>
      <c r="F890" s="387">
        <v>145383.92000000001</v>
      </c>
      <c r="G890" s="387">
        <v>45220540.510000005</v>
      </c>
      <c r="H890" s="387" t="b" cm="1">
        <f t="array" aca="1" ref="H890" ca="1">EsNegrita(BP[[#This Row],[CODIGO]])</f>
        <v>0</v>
      </c>
      <c r="I890" s="387" t="b" cm="1">
        <f t="array" ref="I890">_xlfn.LET(
    _xlpm.codigos_devolucion, _xlfn.UNIQUE(_xlfn._xlws.FILTER(BP[CODIGO], ISNUMBER(SEARCH("devoluci", BP[NOMBRE CUENTA])), {""})),
    ISNUMBER(MATCH(BP[[#This Row],[CODIGO]], _xlpm.codigos_devolucion, 0))
)</f>
        <v>0</v>
      </c>
    </row>
    <row r="891" spans="1:9" x14ac:dyDescent="0.25">
      <c r="A891" s="607">
        <v>23700503</v>
      </c>
      <c r="B891" s="387" t="s">
        <v>530</v>
      </c>
      <c r="C891" s="387" t="s">
        <v>1279</v>
      </c>
      <c r="D891" s="387" t="s">
        <v>739</v>
      </c>
      <c r="E891" s="387">
        <v>0</v>
      </c>
      <c r="F891" s="387">
        <v>70036.2</v>
      </c>
      <c r="G891" s="387">
        <v>45290576.710000008</v>
      </c>
      <c r="H891" s="387" t="b" cm="1">
        <f t="array" aca="1" ref="H891" ca="1">EsNegrita(BP[[#This Row],[CODIGO]])</f>
        <v>0</v>
      </c>
      <c r="I891" s="387" t="b" cm="1">
        <f t="array" ref="I891">_xlfn.LET(
    _xlpm.codigos_devolucion, _xlfn.UNIQUE(_xlfn._xlws.FILTER(BP[CODIGO], ISNUMBER(SEARCH("devoluci", BP[NOMBRE CUENTA])), {""})),
    ISNUMBER(MATCH(BP[[#This Row],[CODIGO]], _xlpm.codigos_devolucion, 0))
)</f>
        <v>0</v>
      </c>
    </row>
    <row r="892" spans="1:9" x14ac:dyDescent="0.25">
      <c r="A892" s="607">
        <v>23700503</v>
      </c>
      <c r="B892" s="387" t="s">
        <v>530</v>
      </c>
      <c r="C892" s="387" t="s">
        <v>1280</v>
      </c>
      <c r="D892" s="387" t="s">
        <v>739</v>
      </c>
      <c r="E892" s="387">
        <v>0</v>
      </c>
      <c r="F892" s="387">
        <v>70036.2</v>
      </c>
      <c r="G892" s="387">
        <v>45360612.910000011</v>
      </c>
      <c r="H892" s="387" t="b" cm="1">
        <f t="array" aca="1" ref="H892" ca="1">EsNegrita(BP[[#This Row],[CODIGO]])</f>
        <v>0</v>
      </c>
      <c r="I892" s="387" t="b" cm="1">
        <f t="array" ref="I892">_xlfn.LET(
    _xlpm.codigos_devolucion, _xlfn.UNIQUE(_xlfn._xlws.FILTER(BP[CODIGO], ISNUMBER(SEARCH("devoluci", BP[NOMBRE CUENTA])), {""})),
    ISNUMBER(MATCH(BP[[#This Row],[CODIGO]], _xlpm.codigos_devolucion, 0))
)</f>
        <v>0</v>
      </c>
    </row>
    <row r="893" spans="1:9" x14ac:dyDescent="0.25">
      <c r="A893" s="607">
        <v>23700503</v>
      </c>
      <c r="B893" s="387" t="s">
        <v>530</v>
      </c>
      <c r="C893" s="387" t="s">
        <v>1281</v>
      </c>
      <c r="D893" s="387" t="s">
        <v>739</v>
      </c>
      <c r="E893" s="387">
        <v>0</v>
      </c>
      <c r="F893" s="387">
        <v>70036.2</v>
      </c>
      <c r="G893" s="387">
        <v>45430649.110000014</v>
      </c>
      <c r="H893" s="387" t="b" cm="1">
        <f t="array" aca="1" ref="H893" ca="1">EsNegrita(BP[[#This Row],[CODIGO]])</f>
        <v>0</v>
      </c>
      <c r="I893" s="387" t="b" cm="1">
        <f t="array" ref="I893">_xlfn.LET(
    _xlpm.codigos_devolucion, _xlfn.UNIQUE(_xlfn._xlws.FILTER(BP[CODIGO], ISNUMBER(SEARCH("devoluci", BP[NOMBRE CUENTA])), {""})),
    ISNUMBER(MATCH(BP[[#This Row],[CODIGO]], _xlpm.codigos_devolucion, 0))
)</f>
        <v>0</v>
      </c>
    </row>
    <row r="894" spans="1:9" x14ac:dyDescent="0.25">
      <c r="A894" s="607">
        <v>23700503</v>
      </c>
      <c r="B894" s="387" t="s">
        <v>530</v>
      </c>
      <c r="C894" s="387" t="s">
        <v>1266</v>
      </c>
      <c r="D894" s="387" t="s">
        <v>777</v>
      </c>
      <c r="E894" s="387">
        <v>0</v>
      </c>
      <c r="F894" s="387">
        <v>163482.56</v>
      </c>
      <c r="G894" s="387">
        <v>45594131.670000017</v>
      </c>
      <c r="H894" s="387" t="b" cm="1">
        <f t="array" aca="1" ref="H894" ca="1">EsNegrita(BP[[#This Row],[CODIGO]])</f>
        <v>0</v>
      </c>
      <c r="I894" s="387" t="b" cm="1">
        <f t="array" ref="I894">_xlfn.LET(
    _xlpm.codigos_devolucion, _xlfn.UNIQUE(_xlfn._xlws.FILTER(BP[CODIGO], ISNUMBER(SEARCH("devoluci", BP[NOMBRE CUENTA])), {""})),
    ISNUMBER(MATCH(BP[[#This Row],[CODIGO]], _xlpm.codigos_devolucion, 0))
)</f>
        <v>0</v>
      </c>
    </row>
    <row r="895" spans="1:9" x14ac:dyDescent="0.25">
      <c r="A895" s="607">
        <v>23700503</v>
      </c>
      <c r="B895" s="387" t="s">
        <v>530</v>
      </c>
      <c r="C895" s="387" t="s">
        <v>744</v>
      </c>
      <c r="D895" s="387" t="s">
        <v>777</v>
      </c>
      <c r="E895" s="387">
        <v>0</v>
      </c>
      <c r="F895" s="387">
        <v>124103.35</v>
      </c>
      <c r="G895" s="387">
        <v>45718235.020000018</v>
      </c>
      <c r="H895" s="387" t="b" cm="1">
        <f t="array" aca="1" ref="H895" ca="1">EsNegrita(BP[[#This Row],[CODIGO]])</f>
        <v>0</v>
      </c>
      <c r="I895" s="387" t="b" cm="1">
        <f t="array" ref="I895">_xlfn.LET(
    _xlpm.codigos_devolucion, _xlfn.UNIQUE(_xlfn._xlws.FILTER(BP[CODIGO], ISNUMBER(SEARCH("devoluci", BP[NOMBRE CUENTA])), {""})),
    ISNUMBER(MATCH(BP[[#This Row],[CODIGO]], _xlpm.codigos_devolucion, 0))
)</f>
        <v>0</v>
      </c>
    </row>
    <row r="896" spans="1:9" x14ac:dyDescent="0.25">
      <c r="A896" s="607">
        <v>23700503</v>
      </c>
      <c r="B896" s="387" t="s">
        <v>530</v>
      </c>
      <c r="C896" s="387" t="s">
        <v>1267</v>
      </c>
      <c r="D896" s="387" t="s">
        <v>777</v>
      </c>
      <c r="E896" s="387">
        <v>0</v>
      </c>
      <c r="F896" s="387">
        <v>152331.66</v>
      </c>
      <c r="G896" s="387">
        <v>45870566.680000015</v>
      </c>
      <c r="H896" s="387" t="b" cm="1">
        <f t="array" aca="1" ref="H896" ca="1">EsNegrita(BP[[#This Row],[CODIGO]])</f>
        <v>0</v>
      </c>
      <c r="I896" s="387" t="b" cm="1">
        <f t="array" ref="I896">_xlfn.LET(
    _xlpm.codigos_devolucion, _xlfn.UNIQUE(_xlfn._xlws.FILTER(BP[CODIGO], ISNUMBER(SEARCH("devoluci", BP[NOMBRE CUENTA])), {""})),
    ISNUMBER(MATCH(BP[[#This Row],[CODIGO]], _xlpm.codigos_devolucion, 0))
)</f>
        <v>0</v>
      </c>
    </row>
    <row r="897" spans="1:9" x14ac:dyDescent="0.25">
      <c r="A897" s="607">
        <v>23700503</v>
      </c>
      <c r="B897" s="387" t="s">
        <v>530</v>
      </c>
      <c r="C897" s="387" t="s">
        <v>1268</v>
      </c>
      <c r="D897" s="387" t="s">
        <v>777</v>
      </c>
      <c r="E897" s="387">
        <v>0</v>
      </c>
      <c r="F897" s="387">
        <v>159954.01</v>
      </c>
      <c r="G897" s="387">
        <v>46030520.690000013</v>
      </c>
      <c r="H897" s="387" t="b" cm="1">
        <f t="array" aca="1" ref="H897" ca="1">EsNegrita(BP[[#This Row],[CODIGO]])</f>
        <v>0</v>
      </c>
      <c r="I897" s="387" t="b" cm="1">
        <f t="array" ref="I897">_xlfn.LET(
    _xlpm.codigos_devolucion, _xlfn.UNIQUE(_xlfn._xlws.FILTER(BP[CODIGO], ISNUMBER(SEARCH("devoluci", BP[NOMBRE CUENTA])), {""})),
    ISNUMBER(MATCH(BP[[#This Row],[CODIGO]], _xlpm.codigos_devolucion, 0))
)</f>
        <v>0</v>
      </c>
    </row>
    <row r="898" spans="1:9" x14ac:dyDescent="0.25">
      <c r="A898" s="607">
        <v>23700503</v>
      </c>
      <c r="B898" s="387" t="s">
        <v>530</v>
      </c>
      <c r="C898" s="387" t="s">
        <v>1269</v>
      </c>
      <c r="D898" s="387" t="s">
        <v>777</v>
      </c>
      <c r="E898" s="387">
        <v>0</v>
      </c>
      <c r="F898" s="387">
        <v>163482.56</v>
      </c>
      <c r="G898" s="387">
        <v>46194003.250000015</v>
      </c>
      <c r="H898" s="387" t="b" cm="1">
        <f t="array" aca="1" ref="H898" ca="1">EsNegrita(BP[[#This Row],[CODIGO]])</f>
        <v>0</v>
      </c>
      <c r="I898" s="387" t="b" cm="1">
        <f t="array" ref="I898">_xlfn.LET(
    _xlpm.codigos_devolucion, _xlfn.UNIQUE(_xlfn._xlws.FILTER(BP[CODIGO], ISNUMBER(SEARCH("devoluci", BP[NOMBRE CUENTA])), {""})),
    ISNUMBER(MATCH(BP[[#This Row],[CODIGO]], _xlpm.codigos_devolucion, 0))
)</f>
        <v>0</v>
      </c>
    </row>
    <row r="899" spans="1:9" x14ac:dyDescent="0.25">
      <c r="A899" s="607">
        <v>23700503</v>
      </c>
      <c r="B899" s="387" t="s">
        <v>530</v>
      </c>
      <c r="C899" s="387" t="s">
        <v>757</v>
      </c>
      <c r="D899" s="387" t="s">
        <v>777</v>
      </c>
      <c r="E899" s="387">
        <v>0</v>
      </c>
      <c r="F899" s="387">
        <v>151833.87</v>
      </c>
      <c r="G899" s="387">
        <v>46345837.120000012</v>
      </c>
      <c r="H899" s="387" t="b" cm="1">
        <f t="array" aca="1" ref="H899" ca="1">EsNegrita(BP[[#This Row],[CODIGO]])</f>
        <v>0</v>
      </c>
      <c r="I899" s="387" t="b" cm="1">
        <f t="array" ref="I899">_xlfn.LET(
    _xlpm.codigos_devolucion, _xlfn.UNIQUE(_xlfn._xlws.FILTER(BP[CODIGO], ISNUMBER(SEARCH("devoluci", BP[NOMBRE CUENTA])), {""})),
    ISNUMBER(MATCH(BP[[#This Row],[CODIGO]], _xlpm.codigos_devolucion, 0))
)</f>
        <v>0</v>
      </c>
    </row>
    <row r="900" spans="1:9" x14ac:dyDescent="0.25">
      <c r="A900" s="607">
        <v>23700503</v>
      </c>
      <c r="B900" s="387" t="s">
        <v>530</v>
      </c>
      <c r="C900" s="387" t="s">
        <v>758</v>
      </c>
      <c r="D900" s="387" t="s">
        <v>777</v>
      </c>
      <c r="E900" s="387">
        <v>0</v>
      </c>
      <c r="F900" s="387">
        <v>96181.2</v>
      </c>
      <c r="G900" s="387">
        <v>46442018.320000015</v>
      </c>
      <c r="H900" s="387" t="b" cm="1">
        <f t="array" aca="1" ref="H900" ca="1">EsNegrita(BP[[#This Row],[CODIGO]])</f>
        <v>0</v>
      </c>
      <c r="I900" s="387" t="b" cm="1">
        <f t="array" ref="I900">_xlfn.LET(
    _xlpm.codigos_devolucion, _xlfn.UNIQUE(_xlfn._xlws.FILTER(BP[CODIGO], ISNUMBER(SEARCH("devoluci", BP[NOMBRE CUENTA])), {""})),
    ISNUMBER(MATCH(BP[[#This Row],[CODIGO]], _xlpm.codigos_devolucion, 0))
)</f>
        <v>0</v>
      </c>
    </row>
    <row r="901" spans="1:9" x14ac:dyDescent="0.25">
      <c r="A901" s="607">
        <v>23700503</v>
      </c>
      <c r="B901" s="387" t="s">
        <v>530</v>
      </c>
      <c r="C901" s="387" t="s">
        <v>1270</v>
      </c>
      <c r="D901" s="387" t="s">
        <v>777</v>
      </c>
      <c r="E901" s="387">
        <v>0</v>
      </c>
      <c r="F901" s="387">
        <v>165532.75</v>
      </c>
      <c r="G901" s="387">
        <v>46607551.070000015</v>
      </c>
      <c r="H901" s="387" t="b" cm="1">
        <f t="array" aca="1" ref="H901" ca="1">EsNegrita(BP[[#This Row],[CODIGO]])</f>
        <v>0</v>
      </c>
      <c r="I901" s="387" t="b" cm="1">
        <f t="array" ref="I901">_xlfn.LET(
    _xlpm.codigos_devolucion, _xlfn.UNIQUE(_xlfn._xlws.FILTER(BP[CODIGO], ISNUMBER(SEARCH("devoluci", BP[NOMBRE CUENTA])), {""})),
    ISNUMBER(MATCH(BP[[#This Row],[CODIGO]], _xlpm.codigos_devolucion, 0))
)</f>
        <v>0</v>
      </c>
    </row>
    <row r="902" spans="1:9" x14ac:dyDescent="0.25">
      <c r="A902" s="607">
        <v>23700503</v>
      </c>
      <c r="B902" s="387" t="s">
        <v>530</v>
      </c>
      <c r="C902" s="387" t="s">
        <v>761</v>
      </c>
      <c r="D902" s="387" t="s">
        <v>777</v>
      </c>
      <c r="E902" s="387">
        <v>0</v>
      </c>
      <c r="F902" s="387">
        <v>151833.87</v>
      </c>
      <c r="G902" s="387">
        <v>46759384.940000013</v>
      </c>
      <c r="H902" s="387" t="b" cm="1">
        <f t="array" aca="1" ref="H902" ca="1">EsNegrita(BP[[#This Row],[CODIGO]])</f>
        <v>0</v>
      </c>
      <c r="I902" s="387" t="b" cm="1">
        <f t="array" ref="I902">_xlfn.LET(
    _xlpm.codigos_devolucion, _xlfn.UNIQUE(_xlfn._xlws.FILTER(BP[CODIGO], ISNUMBER(SEARCH("devoluci", BP[NOMBRE CUENTA])), {""})),
    ISNUMBER(MATCH(BP[[#This Row],[CODIGO]], _xlpm.codigos_devolucion, 0))
)</f>
        <v>0</v>
      </c>
    </row>
    <row r="903" spans="1:9" x14ac:dyDescent="0.25">
      <c r="A903" s="607">
        <v>23700503</v>
      </c>
      <c r="B903" s="387" t="s">
        <v>530</v>
      </c>
      <c r="C903" s="387" t="s">
        <v>1271</v>
      </c>
      <c r="D903" s="387" t="s">
        <v>777</v>
      </c>
      <c r="E903" s="387">
        <v>0</v>
      </c>
      <c r="F903" s="387">
        <v>123688.09</v>
      </c>
      <c r="G903" s="387">
        <v>46883073.030000016</v>
      </c>
      <c r="H903" s="387" t="b" cm="1">
        <f t="array" aca="1" ref="H903" ca="1">EsNegrita(BP[[#This Row],[CODIGO]])</f>
        <v>0</v>
      </c>
      <c r="I903" s="387" t="b" cm="1">
        <f t="array" ref="I903">_xlfn.LET(
    _xlpm.codigos_devolucion, _xlfn.UNIQUE(_xlfn._xlws.FILTER(BP[CODIGO], ISNUMBER(SEARCH("devoluci", BP[NOMBRE CUENTA])), {""})),
    ISNUMBER(MATCH(BP[[#This Row],[CODIGO]], _xlpm.codigos_devolucion, 0))
)</f>
        <v>0</v>
      </c>
    </row>
    <row r="904" spans="1:9" x14ac:dyDescent="0.25">
      <c r="A904" s="607">
        <v>23700503</v>
      </c>
      <c r="B904" s="387" t="s">
        <v>530</v>
      </c>
      <c r="C904" s="387" t="s">
        <v>1272</v>
      </c>
      <c r="D904" s="387" t="s">
        <v>777</v>
      </c>
      <c r="E904" s="387">
        <v>0</v>
      </c>
      <c r="F904" s="387">
        <v>136353.37</v>
      </c>
      <c r="G904" s="387">
        <v>47019426.400000013</v>
      </c>
      <c r="H904" s="387" t="b" cm="1">
        <f t="array" aca="1" ref="H904" ca="1">EsNegrita(BP[[#This Row],[CODIGO]])</f>
        <v>0</v>
      </c>
      <c r="I904" s="387" t="b" cm="1">
        <f t="array" ref="I904">_xlfn.LET(
    _xlpm.codigos_devolucion, _xlfn.UNIQUE(_xlfn._xlws.FILTER(BP[CODIGO], ISNUMBER(SEARCH("devoluci", BP[NOMBRE CUENTA])), {""})),
    ISNUMBER(MATCH(BP[[#This Row],[CODIGO]], _xlpm.codigos_devolucion, 0))
)</f>
        <v>0</v>
      </c>
    </row>
    <row r="905" spans="1:9" x14ac:dyDescent="0.25">
      <c r="A905" s="607">
        <v>23700503</v>
      </c>
      <c r="B905" s="387" t="s">
        <v>530</v>
      </c>
      <c r="C905" s="387" t="s">
        <v>1273</v>
      </c>
      <c r="D905" s="387" t="s">
        <v>777</v>
      </c>
      <c r="E905" s="387">
        <v>0</v>
      </c>
      <c r="F905" s="387">
        <v>69963.600000000006</v>
      </c>
      <c r="G905" s="387">
        <v>47089390.000000015</v>
      </c>
      <c r="H905" s="387" t="b" cm="1">
        <f t="array" aca="1" ref="H905" ca="1">EsNegrita(BP[[#This Row],[CODIGO]])</f>
        <v>0</v>
      </c>
      <c r="I905" s="387" t="b" cm="1">
        <f t="array" ref="I905">_xlfn.LET(
    _xlpm.codigos_devolucion, _xlfn.UNIQUE(_xlfn._xlws.FILTER(BP[CODIGO], ISNUMBER(SEARCH("devoluci", BP[NOMBRE CUENTA])), {""})),
    ISNUMBER(MATCH(BP[[#This Row],[CODIGO]], _xlpm.codigos_devolucion, 0))
)</f>
        <v>0</v>
      </c>
    </row>
    <row r="906" spans="1:9" x14ac:dyDescent="0.25">
      <c r="A906" s="607">
        <v>23700503</v>
      </c>
      <c r="B906" s="387" t="s">
        <v>530</v>
      </c>
      <c r="C906" s="387" t="s">
        <v>1274</v>
      </c>
      <c r="D906" s="387" t="s">
        <v>777</v>
      </c>
      <c r="E906" s="387">
        <v>0</v>
      </c>
      <c r="F906" s="387">
        <v>97879.9</v>
      </c>
      <c r="G906" s="387">
        <v>47187269.900000013</v>
      </c>
      <c r="H906" s="387" t="b" cm="1">
        <f t="array" aca="1" ref="H906" ca="1">EsNegrita(BP[[#This Row],[CODIGO]])</f>
        <v>0</v>
      </c>
      <c r="I906" s="387" t="b" cm="1">
        <f t="array" ref="I906">_xlfn.LET(
    _xlpm.codigos_devolucion, _xlfn.UNIQUE(_xlfn._xlws.FILTER(BP[CODIGO], ISNUMBER(SEARCH("devoluci", BP[NOMBRE CUENTA])), {""})),
    ISNUMBER(MATCH(BP[[#This Row],[CODIGO]], _xlpm.codigos_devolucion, 0))
)</f>
        <v>0</v>
      </c>
    </row>
    <row r="907" spans="1:9" x14ac:dyDescent="0.25">
      <c r="A907" s="607">
        <v>23700503</v>
      </c>
      <c r="B907" s="387" t="s">
        <v>530</v>
      </c>
      <c r="C907" s="387" t="s">
        <v>1275</v>
      </c>
      <c r="D907" s="387" t="s">
        <v>777</v>
      </c>
      <c r="E907" s="387">
        <v>0</v>
      </c>
      <c r="F907" s="387">
        <v>91591.7</v>
      </c>
      <c r="G907" s="387">
        <v>47278861.600000016</v>
      </c>
      <c r="H907" s="387" t="b" cm="1">
        <f t="array" aca="1" ref="H907" ca="1">EsNegrita(BP[[#This Row],[CODIGO]])</f>
        <v>0</v>
      </c>
      <c r="I907" s="387" t="b" cm="1">
        <f t="array" ref="I907">_xlfn.LET(
    _xlpm.codigos_devolucion, _xlfn.UNIQUE(_xlfn._xlws.FILTER(BP[CODIGO], ISNUMBER(SEARCH("devoluci", BP[NOMBRE CUENTA])), {""})),
    ISNUMBER(MATCH(BP[[#This Row],[CODIGO]], _xlpm.codigos_devolucion, 0))
)</f>
        <v>0</v>
      </c>
    </row>
    <row r="908" spans="1:9" x14ac:dyDescent="0.25">
      <c r="A908" s="607">
        <v>23700503</v>
      </c>
      <c r="B908" s="387" t="s">
        <v>530</v>
      </c>
      <c r="C908" s="387" t="s">
        <v>1276</v>
      </c>
      <c r="D908" s="387" t="s">
        <v>777</v>
      </c>
      <c r="E908" s="387">
        <v>0</v>
      </c>
      <c r="F908" s="387">
        <v>76000</v>
      </c>
      <c r="G908" s="387">
        <v>47354861.600000016</v>
      </c>
      <c r="H908" s="387" t="b" cm="1">
        <f t="array" aca="1" ref="H908" ca="1">EsNegrita(BP[[#This Row],[CODIGO]])</f>
        <v>0</v>
      </c>
      <c r="I908" s="387" t="b" cm="1">
        <f t="array" ref="I908">_xlfn.LET(
    _xlpm.codigos_devolucion, _xlfn.UNIQUE(_xlfn._xlws.FILTER(BP[CODIGO], ISNUMBER(SEARCH("devoluci", BP[NOMBRE CUENTA])), {""})),
    ISNUMBER(MATCH(BP[[#This Row],[CODIGO]], _xlpm.codigos_devolucion, 0))
)</f>
        <v>0</v>
      </c>
    </row>
    <row r="909" spans="1:9" x14ac:dyDescent="0.25">
      <c r="A909" s="607">
        <v>23700503</v>
      </c>
      <c r="B909" s="387" t="s">
        <v>530</v>
      </c>
      <c r="C909" s="387" t="s">
        <v>1277</v>
      </c>
      <c r="D909" s="387" t="s">
        <v>777</v>
      </c>
      <c r="E909" s="387">
        <v>0</v>
      </c>
      <c r="F909" s="387">
        <v>153013.42000000001</v>
      </c>
      <c r="G909" s="387">
        <v>47507875.020000018</v>
      </c>
      <c r="H909" s="387" t="b" cm="1">
        <f t="array" aca="1" ref="H909" ca="1">EsNegrita(BP[[#This Row],[CODIGO]])</f>
        <v>0</v>
      </c>
      <c r="I909" s="387" t="b" cm="1">
        <f t="array" ref="I909">_xlfn.LET(
    _xlpm.codigos_devolucion, _xlfn.UNIQUE(_xlfn._xlws.FILTER(BP[CODIGO], ISNUMBER(SEARCH("devoluci", BP[NOMBRE CUENTA])), {""})),
    ISNUMBER(MATCH(BP[[#This Row],[CODIGO]], _xlpm.codigos_devolucion, 0))
)</f>
        <v>0</v>
      </c>
    </row>
    <row r="910" spans="1:9" x14ac:dyDescent="0.25">
      <c r="A910" s="607">
        <v>23700503</v>
      </c>
      <c r="B910" s="387" t="s">
        <v>530</v>
      </c>
      <c r="C910" s="387" t="s">
        <v>1278</v>
      </c>
      <c r="D910" s="387" t="s">
        <v>777</v>
      </c>
      <c r="E910" s="387">
        <v>0</v>
      </c>
      <c r="F910" s="387">
        <v>137788.60999999999</v>
      </c>
      <c r="G910" s="387">
        <v>47645663.630000018</v>
      </c>
      <c r="H910" s="387" t="b" cm="1">
        <f t="array" aca="1" ref="H910" ca="1">EsNegrita(BP[[#This Row],[CODIGO]])</f>
        <v>0</v>
      </c>
      <c r="I910" s="387" t="b" cm="1">
        <f t="array" ref="I910">_xlfn.LET(
    _xlpm.codigos_devolucion, _xlfn.UNIQUE(_xlfn._xlws.FILTER(BP[CODIGO], ISNUMBER(SEARCH("devoluci", BP[NOMBRE CUENTA])), {""})),
    ISNUMBER(MATCH(BP[[#This Row],[CODIGO]], _xlpm.codigos_devolucion, 0))
)</f>
        <v>0</v>
      </c>
    </row>
    <row r="911" spans="1:9" x14ac:dyDescent="0.25">
      <c r="A911" s="607">
        <v>23700503</v>
      </c>
      <c r="B911" s="387" t="s">
        <v>530</v>
      </c>
      <c r="C911" s="387" t="s">
        <v>1279</v>
      </c>
      <c r="D911" s="387" t="s">
        <v>777</v>
      </c>
      <c r="E911" s="387">
        <v>0</v>
      </c>
      <c r="F911" s="387">
        <v>70036.2</v>
      </c>
      <c r="G911" s="387">
        <v>47715699.830000021</v>
      </c>
      <c r="H911" s="387" t="b" cm="1">
        <f t="array" aca="1" ref="H911" ca="1">EsNegrita(BP[[#This Row],[CODIGO]])</f>
        <v>0</v>
      </c>
      <c r="I911" s="387" t="b" cm="1">
        <f t="array" ref="I911">_xlfn.LET(
    _xlpm.codigos_devolucion, _xlfn.UNIQUE(_xlfn._xlws.FILTER(BP[CODIGO], ISNUMBER(SEARCH("devoluci", BP[NOMBRE CUENTA])), {""})),
    ISNUMBER(MATCH(BP[[#This Row],[CODIGO]], _xlpm.codigos_devolucion, 0))
)</f>
        <v>0</v>
      </c>
    </row>
    <row r="912" spans="1:9" x14ac:dyDescent="0.25">
      <c r="A912" s="607">
        <v>23700503</v>
      </c>
      <c r="B912" s="387" t="s">
        <v>530</v>
      </c>
      <c r="C912" s="387" t="s">
        <v>1280</v>
      </c>
      <c r="D912" s="387" t="s">
        <v>777</v>
      </c>
      <c r="E912" s="387">
        <v>0</v>
      </c>
      <c r="F912" s="387">
        <v>70036.2</v>
      </c>
      <c r="G912" s="387">
        <v>47785736.030000024</v>
      </c>
      <c r="H912" s="387" t="b" cm="1">
        <f t="array" aca="1" ref="H912" ca="1">EsNegrita(BP[[#This Row],[CODIGO]])</f>
        <v>0</v>
      </c>
      <c r="I912" s="387" t="b" cm="1">
        <f t="array" ref="I912">_xlfn.LET(
    _xlpm.codigos_devolucion, _xlfn.UNIQUE(_xlfn._xlws.FILTER(BP[CODIGO], ISNUMBER(SEARCH("devoluci", BP[NOMBRE CUENTA])), {""})),
    ISNUMBER(MATCH(BP[[#This Row],[CODIGO]], _xlpm.codigos_devolucion, 0))
)</f>
        <v>0</v>
      </c>
    </row>
    <row r="913" spans="1:9" x14ac:dyDescent="0.25">
      <c r="A913" s="607">
        <v>23700503</v>
      </c>
      <c r="B913" s="387" t="s">
        <v>530</v>
      </c>
      <c r="C913" s="387" t="s">
        <v>1281</v>
      </c>
      <c r="D913" s="387" t="s">
        <v>777</v>
      </c>
      <c r="E913" s="387">
        <v>0</v>
      </c>
      <c r="F913" s="387">
        <v>70036.2</v>
      </c>
      <c r="G913" s="387">
        <v>47855772.230000027</v>
      </c>
      <c r="H913" s="387" t="b" cm="1">
        <f t="array" aca="1" ref="H913" ca="1">EsNegrita(BP[[#This Row],[CODIGO]])</f>
        <v>0</v>
      </c>
      <c r="I913" s="387" t="b" cm="1">
        <f t="array" ref="I913">_xlfn.LET(
    _xlpm.codigos_devolucion, _xlfn.UNIQUE(_xlfn._xlws.FILTER(BP[CODIGO], ISNUMBER(SEARCH("devoluci", BP[NOMBRE CUENTA])), {""})),
    ISNUMBER(MATCH(BP[[#This Row],[CODIGO]], _xlpm.codigos_devolucion, 0))
)</f>
        <v>0</v>
      </c>
    </row>
    <row r="914" spans="1:9" x14ac:dyDescent="0.25">
      <c r="A914" s="607">
        <v>23700504</v>
      </c>
      <c r="B914" s="387" t="s">
        <v>531</v>
      </c>
      <c r="C914" s="387" t="s">
        <v>1282</v>
      </c>
      <c r="D914" s="387" t="s">
        <v>1283</v>
      </c>
      <c r="E914" s="387">
        <v>0</v>
      </c>
      <c r="F914" s="387">
        <v>70036.160000000003</v>
      </c>
      <c r="G914" s="387">
        <v>79196946.319999993</v>
      </c>
      <c r="H914" s="387" t="b" cm="1">
        <f t="array" aca="1" ref="H914" ca="1">EsNegrita(BP[[#This Row],[CODIGO]])</f>
        <v>0</v>
      </c>
      <c r="I914" s="387" t="b" cm="1">
        <f t="array" ref="I914">_xlfn.LET(
    _xlpm.codigos_devolucion, _xlfn.UNIQUE(_xlfn._xlws.FILTER(BP[CODIGO], ISNUMBER(SEARCH("devoluci", BP[NOMBRE CUENTA])), {""})),
    ISNUMBER(MATCH(BP[[#This Row],[CODIGO]], _xlpm.codigos_devolucion, 0))
)</f>
        <v>0</v>
      </c>
    </row>
    <row r="915" spans="1:9" x14ac:dyDescent="0.25">
      <c r="A915" s="607">
        <v>23700504</v>
      </c>
      <c r="B915" s="387" t="s">
        <v>531</v>
      </c>
      <c r="C915" s="387" t="s">
        <v>1284</v>
      </c>
      <c r="D915" s="387" t="s">
        <v>1285</v>
      </c>
      <c r="E915" s="387">
        <v>0</v>
      </c>
      <c r="F915" s="387">
        <v>22387</v>
      </c>
      <c r="G915" s="387">
        <v>79219333.319999993</v>
      </c>
      <c r="H915" s="387" t="b" cm="1">
        <f t="array" aca="1" ref="H915" ca="1">EsNegrita(BP[[#This Row],[CODIGO]])</f>
        <v>0</v>
      </c>
      <c r="I915" s="387" t="b" cm="1">
        <f t="array" ref="I915">_xlfn.LET(
    _xlpm.codigos_devolucion, _xlfn.UNIQUE(_xlfn._xlws.FILTER(BP[CODIGO], ISNUMBER(SEARCH("devoluci", BP[NOMBRE CUENTA])), {""})),
    ISNUMBER(MATCH(BP[[#This Row],[CODIGO]], _xlpm.codigos_devolucion, 0))
)</f>
        <v>0</v>
      </c>
    </row>
    <row r="916" spans="1:9" x14ac:dyDescent="0.25">
      <c r="A916" s="607">
        <v>23700504</v>
      </c>
      <c r="B916" s="387" t="s">
        <v>531</v>
      </c>
      <c r="C916" s="387" t="s">
        <v>738</v>
      </c>
      <c r="D916" s="387" t="s">
        <v>739</v>
      </c>
      <c r="E916" s="387">
        <v>0</v>
      </c>
      <c r="F916" s="387">
        <v>70036.2</v>
      </c>
      <c r="G916" s="387">
        <v>79289369.519999996</v>
      </c>
      <c r="H916" s="387" t="b" cm="1">
        <f t="array" aca="1" ref="H916" ca="1">EsNegrita(BP[[#This Row],[CODIGO]])</f>
        <v>0</v>
      </c>
      <c r="I916" s="387" t="b" cm="1">
        <f t="array" ref="I916">_xlfn.LET(
    _xlpm.codigos_devolucion, _xlfn.UNIQUE(_xlfn._xlws.FILTER(BP[CODIGO], ISNUMBER(SEARCH("devoluci", BP[NOMBRE CUENTA])), {""})),
    ISNUMBER(MATCH(BP[[#This Row],[CODIGO]], _xlpm.codigos_devolucion, 0))
)</f>
        <v>0</v>
      </c>
    </row>
    <row r="917" spans="1:9" x14ac:dyDescent="0.25">
      <c r="A917" s="607">
        <v>23700504</v>
      </c>
      <c r="B917" s="387" t="s">
        <v>531</v>
      </c>
      <c r="C917" s="387" t="s">
        <v>1286</v>
      </c>
      <c r="D917" s="387" t="s">
        <v>739</v>
      </c>
      <c r="E917" s="387">
        <v>0</v>
      </c>
      <c r="F917" s="387">
        <v>87600</v>
      </c>
      <c r="G917" s="387">
        <v>79376969.519999996</v>
      </c>
      <c r="H917" s="387" t="b" cm="1">
        <f t="array" aca="1" ref="H917" ca="1">EsNegrita(BP[[#This Row],[CODIGO]])</f>
        <v>0</v>
      </c>
      <c r="I917" s="387" t="b" cm="1">
        <f t="array" ref="I917">_xlfn.LET(
    _xlpm.codigos_devolucion, _xlfn.UNIQUE(_xlfn._xlws.FILTER(BP[CODIGO], ISNUMBER(SEARCH("devoluci", BP[NOMBRE CUENTA])), {""})),
    ISNUMBER(MATCH(BP[[#This Row],[CODIGO]], _xlpm.codigos_devolucion, 0))
)</f>
        <v>0</v>
      </c>
    </row>
    <row r="918" spans="1:9" x14ac:dyDescent="0.25">
      <c r="A918" s="607">
        <v>23700504</v>
      </c>
      <c r="B918" s="387" t="s">
        <v>531</v>
      </c>
      <c r="C918" s="387" t="s">
        <v>740</v>
      </c>
      <c r="D918" s="387" t="s">
        <v>739</v>
      </c>
      <c r="E918" s="387">
        <v>0</v>
      </c>
      <c r="F918" s="387">
        <v>70036.2</v>
      </c>
      <c r="G918" s="387">
        <v>79447005.719999999</v>
      </c>
      <c r="H918" s="387" t="b" cm="1">
        <f t="array" aca="1" ref="H918" ca="1">EsNegrita(BP[[#This Row],[CODIGO]])</f>
        <v>0</v>
      </c>
      <c r="I918" s="387" t="b" cm="1">
        <f t="array" ref="I918">_xlfn.LET(
    _xlpm.codigos_devolucion, _xlfn.UNIQUE(_xlfn._xlws.FILTER(BP[CODIGO], ISNUMBER(SEARCH("devoluci", BP[NOMBRE CUENTA])), {""})),
    ISNUMBER(MATCH(BP[[#This Row],[CODIGO]], _xlpm.codigos_devolucion, 0))
)</f>
        <v>0</v>
      </c>
    </row>
    <row r="919" spans="1:9" x14ac:dyDescent="0.25">
      <c r="A919" s="607">
        <v>23700504</v>
      </c>
      <c r="B919" s="387" t="s">
        <v>531</v>
      </c>
      <c r="C919" s="387" t="s">
        <v>1287</v>
      </c>
      <c r="D919" s="387" t="s">
        <v>739</v>
      </c>
      <c r="E919" s="387">
        <v>0</v>
      </c>
      <c r="F919" s="387">
        <v>182888.93</v>
      </c>
      <c r="G919" s="387">
        <v>79629894.650000006</v>
      </c>
      <c r="H919" s="387" t="b" cm="1">
        <f t="array" aca="1" ref="H919" ca="1">EsNegrita(BP[[#This Row],[CODIGO]])</f>
        <v>0</v>
      </c>
      <c r="I919" s="387" t="b" cm="1">
        <f t="array" ref="I919">_xlfn.LET(
    _xlpm.codigos_devolucion, _xlfn.UNIQUE(_xlfn._xlws.FILTER(BP[CODIGO], ISNUMBER(SEARCH("devoluci", BP[NOMBRE CUENTA])), {""})),
    ISNUMBER(MATCH(BP[[#This Row],[CODIGO]], _xlpm.codigos_devolucion, 0))
)</f>
        <v>0</v>
      </c>
    </row>
    <row r="920" spans="1:9" x14ac:dyDescent="0.25">
      <c r="A920" s="607">
        <v>23700504</v>
      </c>
      <c r="B920" s="387" t="s">
        <v>531</v>
      </c>
      <c r="C920" s="387" t="s">
        <v>741</v>
      </c>
      <c r="D920" s="387" t="s">
        <v>739</v>
      </c>
      <c r="E920" s="387">
        <v>0</v>
      </c>
      <c r="F920" s="387">
        <v>165338.42000000001</v>
      </c>
      <c r="G920" s="387">
        <v>79795233.070000008</v>
      </c>
      <c r="H920" s="387" t="b" cm="1">
        <f t="array" aca="1" ref="H920" ca="1">EsNegrita(BP[[#This Row],[CODIGO]])</f>
        <v>0</v>
      </c>
      <c r="I920" s="387" t="b" cm="1">
        <f t="array" ref="I920">_xlfn.LET(
    _xlpm.codigos_devolucion, _xlfn.UNIQUE(_xlfn._xlws.FILTER(BP[CODIGO], ISNUMBER(SEARCH("devoluci", BP[NOMBRE CUENTA])), {""})),
    ISNUMBER(MATCH(BP[[#This Row],[CODIGO]], _xlpm.codigos_devolucion, 0))
)</f>
        <v>0</v>
      </c>
    </row>
    <row r="921" spans="1:9" x14ac:dyDescent="0.25">
      <c r="A921" s="607">
        <v>23700504</v>
      </c>
      <c r="B921" s="387" t="s">
        <v>531</v>
      </c>
      <c r="C921" s="387" t="s">
        <v>779</v>
      </c>
      <c r="D921" s="387" t="s">
        <v>739</v>
      </c>
      <c r="E921" s="387">
        <v>0</v>
      </c>
      <c r="F921" s="387">
        <v>167731.53</v>
      </c>
      <c r="G921" s="387">
        <v>79962964.600000009</v>
      </c>
      <c r="H921" s="387" t="b" cm="1">
        <f t="array" aca="1" ref="H921" ca="1">EsNegrita(BP[[#This Row],[CODIGO]])</f>
        <v>0</v>
      </c>
      <c r="I921" s="387" t="b" cm="1">
        <f t="array" ref="I921">_xlfn.LET(
    _xlpm.codigos_devolucion, _xlfn.UNIQUE(_xlfn._xlws.FILTER(BP[CODIGO], ISNUMBER(SEARCH("devoluci", BP[NOMBRE CUENTA])), {""})),
    ISNUMBER(MATCH(BP[[#This Row],[CODIGO]], _xlpm.codigos_devolucion, 0))
)</f>
        <v>0</v>
      </c>
    </row>
    <row r="922" spans="1:9" x14ac:dyDescent="0.25">
      <c r="A922" s="607">
        <v>23700504</v>
      </c>
      <c r="B922" s="387" t="s">
        <v>531</v>
      </c>
      <c r="C922" s="387" t="s">
        <v>742</v>
      </c>
      <c r="D922" s="387" t="s">
        <v>739</v>
      </c>
      <c r="E922" s="387">
        <v>0</v>
      </c>
      <c r="F922" s="387">
        <v>165338.42000000001</v>
      </c>
      <c r="G922" s="387">
        <v>80128303.020000011</v>
      </c>
      <c r="H922" s="387" t="b" cm="1">
        <f t="array" aca="1" ref="H922" ca="1">EsNegrita(BP[[#This Row],[CODIGO]])</f>
        <v>0</v>
      </c>
      <c r="I922" s="387" t="b" cm="1">
        <f t="array" ref="I922">_xlfn.LET(
    _xlpm.codigos_devolucion, _xlfn.UNIQUE(_xlfn._xlws.FILTER(BP[CODIGO], ISNUMBER(SEARCH("devoluci", BP[NOMBRE CUENTA])), {""})),
    ISNUMBER(MATCH(BP[[#This Row],[CODIGO]], _xlpm.codigos_devolucion, 0))
)</f>
        <v>0</v>
      </c>
    </row>
    <row r="923" spans="1:9" x14ac:dyDescent="0.25">
      <c r="A923" s="607">
        <v>23700504</v>
      </c>
      <c r="B923" s="387" t="s">
        <v>531</v>
      </c>
      <c r="C923" s="387" t="s">
        <v>743</v>
      </c>
      <c r="D923" s="387" t="s">
        <v>739</v>
      </c>
      <c r="E923" s="387">
        <v>0</v>
      </c>
      <c r="F923" s="387">
        <v>129724.53</v>
      </c>
      <c r="G923" s="387">
        <v>80258027.550000012</v>
      </c>
      <c r="H923" s="387" t="b" cm="1">
        <f t="array" aca="1" ref="H923" ca="1">EsNegrita(BP[[#This Row],[CODIGO]])</f>
        <v>0</v>
      </c>
      <c r="I923" s="387" t="b" cm="1">
        <f t="array" ref="I923">_xlfn.LET(
    _xlpm.codigos_devolucion, _xlfn.UNIQUE(_xlfn._xlws.FILTER(BP[CODIGO], ISNUMBER(SEARCH("devoluci", BP[NOMBRE CUENTA])), {""})),
    ISNUMBER(MATCH(BP[[#This Row],[CODIGO]], _xlpm.codigos_devolucion, 0))
)</f>
        <v>0</v>
      </c>
    </row>
    <row r="924" spans="1:9" x14ac:dyDescent="0.25">
      <c r="A924" s="607">
        <v>23700504</v>
      </c>
      <c r="B924" s="387" t="s">
        <v>531</v>
      </c>
      <c r="C924" s="387" t="s">
        <v>745</v>
      </c>
      <c r="D924" s="387" t="s">
        <v>739</v>
      </c>
      <c r="E924" s="387">
        <v>0</v>
      </c>
      <c r="F924" s="387">
        <v>167731.53</v>
      </c>
      <c r="G924" s="387">
        <v>80425759.080000013</v>
      </c>
      <c r="H924" s="387" t="b" cm="1">
        <f t="array" aca="1" ref="H924" ca="1">EsNegrita(BP[[#This Row],[CODIGO]])</f>
        <v>0</v>
      </c>
      <c r="I924" s="387" t="b" cm="1">
        <f t="array" ref="I924">_xlfn.LET(
    _xlpm.codigos_devolucion, _xlfn.UNIQUE(_xlfn._xlws.FILTER(BP[CODIGO], ISNUMBER(SEARCH("devoluci", BP[NOMBRE CUENTA])), {""})),
    ISNUMBER(MATCH(BP[[#This Row],[CODIGO]], _xlpm.codigos_devolucion, 0))
)</f>
        <v>0</v>
      </c>
    </row>
    <row r="925" spans="1:9" x14ac:dyDescent="0.25">
      <c r="A925" s="607">
        <v>23700504</v>
      </c>
      <c r="B925" s="387" t="s">
        <v>531</v>
      </c>
      <c r="C925" s="387" t="s">
        <v>1288</v>
      </c>
      <c r="D925" s="387" t="s">
        <v>739</v>
      </c>
      <c r="E925" s="387">
        <v>0</v>
      </c>
      <c r="F925" s="387">
        <v>126491.15</v>
      </c>
      <c r="G925" s="387">
        <v>80552250.230000019</v>
      </c>
      <c r="H925" s="387" t="b" cm="1">
        <f t="array" aca="1" ref="H925" ca="1">EsNegrita(BP[[#This Row],[CODIGO]])</f>
        <v>0</v>
      </c>
      <c r="I925" s="387" t="b" cm="1">
        <f t="array" ref="I925">_xlfn.LET(
    _xlpm.codigos_devolucion, _xlfn.UNIQUE(_xlfn._xlws.FILTER(BP[CODIGO], ISNUMBER(SEARCH("devoluci", BP[NOMBRE CUENTA])), {""})),
    ISNUMBER(MATCH(BP[[#This Row],[CODIGO]], _xlpm.codigos_devolucion, 0))
)</f>
        <v>0</v>
      </c>
    </row>
    <row r="926" spans="1:9" x14ac:dyDescent="0.25">
      <c r="A926" s="607">
        <v>23700504</v>
      </c>
      <c r="B926" s="387" t="s">
        <v>531</v>
      </c>
      <c r="C926" s="387" t="s">
        <v>1289</v>
      </c>
      <c r="D926" s="387" t="s">
        <v>739</v>
      </c>
      <c r="E926" s="387">
        <v>0</v>
      </c>
      <c r="F926" s="387">
        <v>136444.44</v>
      </c>
      <c r="G926" s="387">
        <v>80688694.670000017</v>
      </c>
      <c r="H926" s="387" t="b" cm="1">
        <f t="array" aca="1" ref="H926" ca="1">EsNegrita(BP[[#This Row],[CODIGO]])</f>
        <v>0</v>
      </c>
      <c r="I926" s="387" t="b" cm="1">
        <f t="array" ref="I926">_xlfn.LET(
    _xlpm.codigos_devolucion, _xlfn.UNIQUE(_xlfn._xlws.FILTER(BP[CODIGO], ISNUMBER(SEARCH("devoluci", BP[NOMBRE CUENTA])), {""})),
    ISNUMBER(MATCH(BP[[#This Row],[CODIGO]], _xlpm.codigos_devolucion, 0))
)</f>
        <v>0</v>
      </c>
    </row>
    <row r="927" spans="1:9" x14ac:dyDescent="0.25">
      <c r="A927" s="607">
        <v>23700504</v>
      </c>
      <c r="B927" s="387" t="s">
        <v>531</v>
      </c>
      <c r="C927" s="387" t="s">
        <v>1290</v>
      </c>
      <c r="D927" s="387" t="s">
        <v>739</v>
      </c>
      <c r="E927" s="387">
        <v>0</v>
      </c>
      <c r="F927" s="387">
        <v>180388.21</v>
      </c>
      <c r="G927" s="387">
        <v>80869082.88000001</v>
      </c>
      <c r="H927" s="387" t="b" cm="1">
        <f t="array" aca="1" ref="H927" ca="1">EsNegrita(BP[[#This Row],[CODIGO]])</f>
        <v>0</v>
      </c>
      <c r="I927" s="387" t="b" cm="1">
        <f t="array" ref="I927">_xlfn.LET(
    _xlpm.codigos_devolucion, _xlfn.UNIQUE(_xlfn._xlws.FILTER(BP[CODIGO], ISNUMBER(SEARCH("devoluci", BP[NOMBRE CUENTA])), {""})),
    ISNUMBER(MATCH(BP[[#This Row],[CODIGO]], _xlpm.codigos_devolucion, 0))
)</f>
        <v>0</v>
      </c>
    </row>
    <row r="928" spans="1:9" x14ac:dyDescent="0.25">
      <c r="A928" s="607">
        <v>23700504</v>
      </c>
      <c r="B928" s="387" t="s">
        <v>531</v>
      </c>
      <c r="C928" s="387" t="s">
        <v>1291</v>
      </c>
      <c r="D928" s="387" t="s">
        <v>739</v>
      </c>
      <c r="E928" s="387">
        <v>0</v>
      </c>
      <c r="F928" s="387">
        <v>116615.47</v>
      </c>
      <c r="G928" s="387">
        <v>80985698.350000009</v>
      </c>
      <c r="H928" s="387" t="b" cm="1">
        <f t="array" aca="1" ref="H928" ca="1">EsNegrita(BP[[#This Row],[CODIGO]])</f>
        <v>0</v>
      </c>
      <c r="I928" s="387" t="b" cm="1">
        <f t="array" ref="I928">_xlfn.LET(
    _xlpm.codigos_devolucion, _xlfn.UNIQUE(_xlfn._xlws.FILTER(BP[CODIGO], ISNUMBER(SEARCH("devoluci", BP[NOMBRE CUENTA])), {""})),
    ISNUMBER(MATCH(BP[[#This Row],[CODIGO]], _xlpm.codigos_devolucion, 0))
)</f>
        <v>0</v>
      </c>
    </row>
    <row r="929" spans="1:9" x14ac:dyDescent="0.25">
      <c r="A929" s="607">
        <v>23700504</v>
      </c>
      <c r="B929" s="387" t="s">
        <v>531</v>
      </c>
      <c r="C929" s="387" t="s">
        <v>747</v>
      </c>
      <c r="D929" s="387" t="s">
        <v>739</v>
      </c>
      <c r="E929" s="387">
        <v>0</v>
      </c>
      <c r="F929" s="387">
        <v>93700.72</v>
      </c>
      <c r="G929" s="387">
        <v>81079399.070000008</v>
      </c>
      <c r="H929" s="387" t="b" cm="1">
        <f t="array" aca="1" ref="H929" ca="1">EsNegrita(BP[[#This Row],[CODIGO]])</f>
        <v>0</v>
      </c>
      <c r="I929" s="387" t="b" cm="1">
        <f t="array" ref="I929">_xlfn.LET(
    _xlpm.codigos_devolucion, _xlfn.UNIQUE(_xlfn._xlws.FILTER(BP[CODIGO], ISNUMBER(SEARCH("devoluci", BP[NOMBRE CUENTA])), {""})),
    ISNUMBER(MATCH(BP[[#This Row],[CODIGO]], _xlpm.codigos_devolucion, 0))
)</f>
        <v>0</v>
      </c>
    </row>
    <row r="930" spans="1:9" x14ac:dyDescent="0.25">
      <c r="A930" s="607">
        <v>23700504</v>
      </c>
      <c r="B930" s="387" t="s">
        <v>531</v>
      </c>
      <c r="C930" s="387" t="s">
        <v>1292</v>
      </c>
      <c r="D930" s="387" t="s">
        <v>739</v>
      </c>
      <c r="E930" s="387">
        <v>0</v>
      </c>
      <c r="F930" s="387">
        <v>174381.4</v>
      </c>
      <c r="G930" s="387">
        <v>81253780.470000014</v>
      </c>
      <c r="H930" s="387" t="b" cm="1">
        <f t="array" aca="1" ref="H930" ca="1">EsNegrita(BP[[#This Row],[CODIGO]])</f>
        <v>0</v>
      </c>
      <c r="I930" s="387" t="b" cm="1">
        <f t="array" ref="I930">_xlfn.LET(
    _xlpm.codigos_devolucion, _xlfn.UNIQUE(_xlfn._xlws.FILTER(BP[CODIGO], ISNUMBER(SEARCH("devoluci", BP[NOMBRE CUENTA])), {""})),
    ISNUMBER(MATCH(BP[[#This Row],[CODIGO]], _xlpm.codigos_devolucion, 0))
)</f>
        <v>0</v>
      </c>
    </row>
    <row r="931" spans="1:9" x14ac:dyDescent="0.25">
      <c r="A931" s="607">
        <v>23700504</v>
      </c>
      <c r="B931" s="387" t="s">
        <v>531</v>
      </c>
      <c r="C931" s="387" t="s">
        <v>1293</v>
      </c>
      <c r="D931" s="387" t="s">
        <v>739</v>
      </c>
      <c r="E931" s="387">
        <v>0</v>
      </c>
      <c r="F931" s="387">
        <v>167124.54999999999</v>
      </c>
      <c r="G931" s="387">
        <v>81420905.020000011</v>
      </c>
      <c r="H931" s="387" t="b" cm="1">
        <f t="array" aca="1" ref="H931" ca="1">EsNegrita(BP[[#This Row],[CODIGO]])</f>
        <v>0</v>
      </c>
      <c r="I931" s="387" t="b" cm="1">
        <f t="array" ref="I931">_xlfn.LET(
    _xlpm.codigos_devolucion, _xlfn.UNIQUE(_xlfn._xlws.FILTER(BP[CODIGO], ISNUMBER(SEARCH("devoluci", BP[NOMBRE CUENTA])), {""})),
    ISNUMBER(MATCH(BP[[#This Row],[CODIGO]], _xlpm.codigos_devolucion, 0))
)</f>
        <v>0</v>
      </c>
    </row>
    <row r="932" spans="1:9" x14ac:dyDescent="0.25">
      <c r="A932" s="607">
        <v>23700504</v>
      </c>
      <c r="B932" s="387" t="s">
        <v>531</v>
      </c>
      <c r="C932" s="387" t="s">
        <v>1294</v>
      </c>
      <c r="D932" s="387" t="s">
        <v>739</v>
      </c>
      <c r="E932" s="387">
        <v>0</v>
      </c>
      <c r="F932" s="387">
        <v>167124.54999999999</v>
      </c>
      <c r="G932" s="387">
        <v>81588029.570000008</v>
      </c>
      <c r="H932" s="387" t="b" cm="1">
        <f t="array" aca="1" ref="H932" ca="1">EsNegrita(BP[[#This Row],[CODIGO]])</f>
        <v>0</v>
      </c>
      <c r="I932" s="387" t="b" cm="1">
        <f t="array" ref="I932">_xlfn.LET(
    _xlpm.codigos_devolucion, _xlfn.UNIQUE(_xlfn._xlws.FILTER(BP[CODIGO], ISNUMBER(SEARCH("devoluci", BP[NOMBRE CUENTA])), {""})),
    ISNUMBER(MATCH(BP[[#This Row],[CODIGO]], _xlpm.codigos_devolucion, 0))
)</f>
        <v>0</v>
      </c>
    </row>
    <row r="933" spans="1:9" x14ac:dyDescent="0.25">
      <c r="A933" s="607">
        <v>23700504</v>
      </c>
      <c r="B933" s="387" t="s">
        <v>531</v>
      </c>
      <c r="C933" s="387" t="s">
        <v>748</v>
      </c>
      <c r="D933" s="387" t="s">
        <v>739</v>
      </c>
      <c r="E933" s="387">
        <v>0</v>
      </c>
      <c r="F933" s="387">
        <v>166678.01999999999</v>
      </c>
      <c r="G933" s="387">
        <v>81754707.590000004</v>
      </c>
      <c r="H933" s="387" t="b" cm="1">
        <f t="array" aca="1" ref="H933" ca="1">EsNegrita(BP[[#This Row],[CODIGO]])</f>
        <v>0</v>
      </c>
      <c r="I933" s="387" t="b" cm="1">
        <f t="array" ref="I933">_xlfn.LET(
    _xlpm.codigos_devolucion, _xlfn.UNIQUE(_xlfn._xlws.FILTER(BP[CODIGO], ISNUMBER(SEARCH("devoluci", BP[NOMBRE CUENTA])), {""})),
    ISNUMBER(MATCH(BP[[#This Row],[CODIGO]], _xlpm.codigos_devolucion, 0))
)</f>
        <v>0</v>
      </c>
    </row>
    <row r="934" spans="1:9" x14ac:dyDescent="0.25">
      <c r="A934" s="607">
        <v>23700504</v>
      </c>
      <c r="B934" s="387" t="s">
        <v>531</v>
      </c>
      <c r="C934" s="387" t="s">
        <v>749</v>
      </c>
      <c r="D934" s="387" t="s">
        <v>739</v>
      </c>
      <c r="E934" s="387">
        <v>0</v>
      </c>
      <c r="F934" s="387">
        <v>197996.53</v>
      </c>
      <c r="G934" s="387">
        <v>81952704.120000005</v>
      </c>
      <c r="H934" s="387" t="b" cm="1">
        <f t="array" aca="1" ref="H934" ca="1">EsNegrita(BP[[#This Row],[CODIGO]])</f>
        <v>0</v>
      </c>
      <c r="I934" s="387" t="b" cm="1">
        <f t="array" ref="I934">_xlfn.LET(
    _xlpm.codigos_devolucion, _xlfn.UNIQUE(_xlfn._xlws.FILTER(BP[CODIGO], ISNUMBER(SEARCH("devoluci", BP[NOMBRE CUENTA])), {""})),
    ISNUMBER(MATCH(BP[[#This Row],[CODIGO]], _xlpm.codigos_devolucion, 0))
)</f>
        <v>0</v>
      </c>
    </row>
    <row r="935" spans="1:9" x14ac:dyDescent="0.25">
      <c r="A935" s="607">
        <v>23700504</v>
      </c>
      <c r="B935" s="387" t="s">
        <v>531</v>
      </c>
      <c r="C935" s="387" t="s">
        <v>1295</v>
      </c>
      <c r="D935" s="387" t="s">
        <v>739</v>
      </c>
      <c r="E935" s="387">
        <v>0</v>
      </c>
      <c r="F935" s="387">
        <v>77184.88</v>
      </c>
      <c r="G935" s="387">
        <v>82029889</v>
      </c>
      <c r="H935" s="387" t="b" cm="1">
        <f t="array" aca="1" ref="H935" ca="1">EsNegrita(BP[[#This Row],[CODIGO]])</f>
        <v>0</v>
      </c>
      <c r="I935" s="387" t="b" cm="1">
        <f t="array" ref="I935">_xlfn.LET(
    _xlpm.codigos_devolucion, _xlfn.UNIQUE(_xlfn._xlws.FILTER(BP[CODIGO], ISNUMBER(SEARCH("devoluci", BP[NOMBRE CUENTA])), {""})),
    ISNUMBER(MATCH(BP[[#This Row],[CODIGO]], _xlpm.codigos_devolucion, 0))
)</f>
        <v>0</v>
      </c>
    </row>
    <row r="936" spans="1:9" x14ac:dyDescent="0.25">
      <c r="A936" s="607">
        <v>23700504</v>
      </c>
      <c r="B936" s="387" t="s">
        <v>531</v>
      </c>
      <c r="C936" s="387" t="s">
        <v>750</v>
      </c>
      <c r="D936" s="387" t="s">
        <v>739</v>
      </c>
      <c r="E936" s="387">
        <v>0</v>
      </c>
      <c r="F936" s="387">
        <v>86635</v>
      </c>
      <c r="G936" s="387">
        <v>82116524</v>
      </c>
      <c r="H936" s="387" t="b" cm="1">
        <f t="array" aca="1" ref="H936" ca="1">EsNegrita(BP[[#This Row],[CODIGO]])</f>
        <v>0</v>
      </c>
      <c r="I936" s="387" t="b" cm="1">
        <f t="array" ref="I936">_xlfn.LET(
    _xlpm.codigos_devolucion, _xlfn.UNIQUE(_xlfn._xlws.FILTER(BP[CODIGO], ISNUMBER(SEARCH("devoluci", BP[NOMBRE CUENTA])), {""})),
    ISNUMBER(MATCH(BP[[#This Row],[CODIGO]], _xlpm.codigos_devolucion, 0))
)</f>
        <v>0</v>
      </c>
    </row>
    <row r="937" spans="1:9" x14ac:dyDescent="0.25">
      <c r="A937" s="607">
        <v>23700504</v>
      </c>
      <c r="B937" s="387" t="s">
        <v>531</v>
      </c>
      <c r="C937" s="387" t="s">
        <v>1296</v>
      </c>
      <c r="D937" s="387" t="s">
        <v>739</v>
      </c>
      <c r="E937" s="387">
        <v>0</v>
      </c>
      <c r="F937" s="387">
        <v>116953.92</v>
      </c>
      <c r="G937" s="387">
        <v>82233477.920000002</v>
      </c>
      <c r="H937" s="387" t="b" cm="1">
        <f t="array" aca="1" ref="H937" ca="1">EsNegrita(BP[[#This Row],[CODIGO]])</f>
        <v>0</v>
      </c>
      <c r="I937" s="387" t="b" cm="1">
        <f t="array" ref="I937">_xlfn.LET(
    _xlpm.codigos_devolucion, _xlfn.UNIQUE(_xlfn._xlws.FILTER(BP[CODIGO], ISNUMBER(SEARCH("devoluci", BP[NOMBRE CUENTA])), {""})),
    ISNUMBER(MATCH(BP[[#This Row],[CODIGO]], _xlpm.codigos_devolucion, 0))
)</f>
        <v>0</v>
      </c>
    </row>
    <row r="938" spans="1:9" x14ac:dyDescent="0.25">
      <c r="A938" s="607">
        <v>23700504</v>
      </c>
      <c r="B938" s="387" t="s">
        <v>531</v>
      </c>
      <c r="C938" s="387" t="s">
        <v>751</v>
      </c>
      <c r="D938" s="387" t="s">
        <v>739</v>
      </c>
      <c r="E938" s="387">
        <v>0</v>
      </c>
      <c r="F938" s="387">
        <v>115777.32</v>
      </c>
      <c r="G938" s="387">
        <v>82349255.239999995</v>
      </c>
      <c r="H938" s="387" t="b" cm="1">
        <f t="array" aca="1" ref="H938" ca="1">EsNegrita(BP[[#This Row],[CODIGO]])</f>
        <v>0</v>
      </c>
      <c r="I938" s="387" t="b" cm="1">
        <f t="array" ref="I938">_xlfn.LET(
    _xlpm.codigos_devolucion, _xlfn.UNIQUE(_xlfn._xlws.FILTER(BP[CODIGO], ISNUMBER(SEARCH("devoluci", BP[NOMBRE CUENTA])), {""})),
    ISNUMBER(MATCH(BP[[#This Row],[CODIGO]], _xlpm.codigos_devolucion, 0))
)</f>
        <v>0</v>
      </c>
    </row>
    <row r="939" spans="1:9" x14ac:dyDescent="0.25">
      <c r="A939" s="607">
        <v>23700504</v>
      </c>
      <c r="B939" s="387" t="s">
        <v>531</v>
      </c>
      <c r="C939" s="387" t="s">
        <v>1297</v>
      </c>
      <c r="D939" s="387" t="s">
        <v>739</v>
      </c>
      <c r="E939" s="387">
        <v>0</v>
      </c>
      <c r="F939" s="387">
        <v>167731.53</v>
      </c>
      <c r="G939" s="387">
        <v>82516986.769999996</v>
      </c>
      <c r="H939" s="387" t="b" cm="1">
        <f t="array" aca="1" ref="H939" ca="1">EsNegrita(BP[[#This Row],[CODIGO]])</f>
        <v>0</v>
      </c>
      <c r="I939" s="387" t="b" cm="1">
        <f t="array" ref="I939">_xlfn.LET(
    _xlpm.codigos_devolucion, _xlfn.UNIQUE(_xlfn._xlws.FILTER(BP[CODIGO], ISNUMBER(SEARCH("devoluci", BP[NOMBRE CUENTA])), {""})),
    ISNUMBER(MATCH(BP[[#This Row],[CODIGO]], _xlpm.codigos_devolucion, 0))
)</f>
        <v>0</v>
      </c>
    </row>
    <row r="940" spans="1:9" x14ac:dyDescent="0.25">
      <c r="A940" s="607">
        <v>23700504</v>
      </c>
      <c r="B940" s="387" t="s">
        <v>531</v>
      </c>
      <c r="C940" s="387" t="s">
        <v>1298</v>
      </c>
      <c r="D940" s="387" t="s">
        <v>739</v>
      </c>
      <c r="E940" s="387">
        <v>0</v>
      </c>
      <c r="F940" s="387">
        <v>148732.25</v>
      </c>
      <c r="G940" s="387">
        <v>82665719.019999996</v>
      </c>
      <c r="H940" s="387" t="b" cm="1">
        <f t="array" aca="1" ref="H940" ca="1">EsNegrita(BP[[#This Row],[CODIGO]])</f>
        <v>0</v>
      </c>
      <c r="I940" s="387" t="b" cm="1">
        <f t="array" ref="I940">_xlfn.LET(
    _xlpm.codigos_devolucion, _xlfn.UNIQUE(_xlfn._xlws.FILTER(BP[CODIGO], ISNUMBER(SEARCH("devoluci", BP[NOMBRE CUENTA])), {""})),
    ISNUMBER(MATCH(BP[[#This Row],[CODIGO]], _xlpm.codigos_devolucion, 0))
)</f>
        <v>0</v>
      </c>
    </row>
    <row r="941" spans="1:9" x14ac:dyDescent="0.25">
      <c r="A941" s="607">
        <v>23700504</v>
      </c>
      <c r="B941" s="387" t="s">
        <v>531</v>
      </c>
      <c r="C941" s="387" t="s">
        <v>752</v>
      </c>
      <c r="D941" s="387" t="s">
        <v>739</v>
      </c>
      <c r="E941" s="387">
        <v>0</v>
      </c>
      <c r="F941" s="387">
        <v>79369.52</v>
      </c>
      <c r="G941" s="387">
        <v>82745088.539999992</v>
      </c>
      <c r="H941" s="387" t="b" cm="1">
        <f t="array" aca="1" ref="H941" ca="1">EsNegrita(BP[[#This Row],[CODIGO]])</f>
        <v>0</v>
      </c>
      <c r="I941" s="387" t="b" cm="1">
        <f t="array" ref="I941">_xlfn.LET(
    _xlpm.codigos_devolucion, _xlfn.UNIQUE(_xlfn._xlws.FILTER(BP[CODIGO], ISNUMBER(SEARCH("devoluci", BP[NOMBRE CUENTA])), {""})),
    ISNUMBER(MATCH(BP[[#This Row],[CODIGO]], _xlpm.codigos_devolucion, 0))
)</f>
        <v>0</v>
      </c>
    </row>
    <row r="942" spans="1:9" x14ac:dyDescent="0.25">
      <c r="A942" s="607">
        <v>23700504</v>
      </c>
      <c r="B942" s="387" t="s">
        <v>531</v>
      </c>
      <c r="C942" s="387" t="s">
        <v>1299</v>
      </c>
      <c r="D942" s="387" t="s">
        <v>739</v>
      </c>
      <c r="E942" s="387">
        <v>0</v>
      </c>
      <c r="F942" s="387">
        <v>194944.19</v>
      </c>
      <c r="G942" s="387">
        <v>82940032.729999989</v>
      </c>
      <c r="H942" s="387" t="b" cm="1">
        <f t="array" aca="1" ref="H942" ca="1">EsNegrita(BP[[#This Row],[CODIGO]])</f>
        <v>0</v>
      </c>
      <c r="I942" s="387" t="b" cm="1">
        <f t="array" ref="I942">_xlfn.LET(
    _xlpm.codigos_devolucion, _xlfn.UNIQUE(_xlfn._xlws.FILTER(BP[CODIGO], ISNUMBER(SEARCH("devoluci", BP[NOMBRE CUENTA])), {""})),
    ISNUMBER(MATCH(BP[[#This Row],[CODIGO]], _xlpm.codigos_devolucion, 0))
)</f>
        <v>0</v>
      </c>
    </row>
    <row r="943" spans="1:9" x14ac:dyDescent="0.25">
      <c r="A943" s="607">
        <v>23700504</v>
      </c>
      <c r="B943" s="387" t="s">
        <v>531</v>
      </c>
      <c r="C943" s="387" t="s">
        <v>753</v>
      </c>
      <c r="D943" s="387" t="s">
        <v>739</v>
      </c>
      <c r="E943" s="387">
        <v>0</v>
      </c>
      <c r="F943" s="387">
        <v>104468.03</v>
      </c>
      <c r="G943" s="387">
        <v>83044500.75999999</v>
      </c>
      <c r="H943" s="387" t="b" cm="1">
        <f t="array" aca="1" ref="H943" ca="1">EsNegrita(BP[[#This Row],[CODIGO]])</f>
        <v>0</v>
      </c>
      <c r="I943" s="387" t="b" cm="1">
        <f t="array" ref="I943">_xlfn.LET(
    _xlpm.codigos_devolucion, _xlfn.UNIQUE(_xlfn._xlws.FILTER(BP[CODIGO], ISNUMBER(SEARCH("devoluci", BP[NOMBRE CUENTA])), {""})),
    ISNUMBER(MATCH(BP[[#This Row],[CODIGO]], _xlpm.codigos_devolucion, 0))
)</f>
        <v>0</v>
      </c>
    </row>
    <row r="944" spans="1:9" x14ac:dyDescent="0.25">
      <c r="A944" s="607">
        <v>23700504</v>
      </c>
      <c r="B944" s="387" t="s">
        <v>531</v>
      </c>
      <c r="C944" s="387" t="s">
        <v>754</v>
      </c>
      <c r="D944" s="387" t="s">
        <v>739</v>
      </c>
      <c r="E944" s="387">
        <v>0</v>
      </c>
      <c r="F944" s="387">
        <v>70036.2</v>
      </c>
      <c r="G944" s="387">
        <v>83114536.959999993</v>
      </c>
      <c r="H944" s="387" t="b" cm="1">
        <f t="array" aca="1" ref="H944" ca="1">EsNegrita(BP[[#This Row],[CODIGO]])</f>
        <v>0</v>
      </c>
      <c r="I944" s="387" t="b" cm="1">
        <f t="array" ref="I944">_xlfn.LET(
    _xlpm.codigos_devolucion, _xlfn.UNIQUE(_xlfn._xlws.FILTER(BP[CODIGO], ISNUMBER(SEARCH("devoluci", BP[NOMBRE CUENTA])), {""})),
    ISNUMBER(MATCH(BP[[#This Row],[CODIGO]], _xlpm.codigos_devolucion, 0))
)</f>
        <v>0</v>
      </c>
    </row>
    <row r="945" spans="1:9" x14ac:dyDescent="0.25">
      <c r="A945" s="607">
        <v>23700504</v>
      </c>
      <c r="B945" s="387" t="s">
        <v>531</v>
      </c>
      <c r="C945" s="387" t="s">
        <v>755</v>
      </c>
      <c r="D945" s="387" t="s">
        <v>739</v>
      </c>
      <c r="E945" s="387">
        <v>0</v>
      </c>
      <c r="F945" s="387">
        <v>70842.44</v>
      </c>
      <c r="G945" s="387">
        <v>83185379.399999991</v>
      </c>
      <c r="H945" s="387" t="b" cm="1">
        <f t="array" aca="1" ref="H945" ca="1">EsNegrita(BP[[#This Row],[CODIGO]])</f>
        <v>0</v>
      </c>
      <c r="I945" s="387" t="b" cm="1">
        <f t="array" ref="I945">_xlfn.LET(
    _xlpm.codigos_devolucion, _xlfn.UNIQUE(_xlfn._xlws.FILTER(BP[CODIGO], ISNUMBER(SEARCH("devoluci", BP[NOMBRE CUENTA])), {""})),
    ISNUMBER(MATCH(BP[[#This Row],[CODIGO]], _xlpm.codigos_devolucion, 0))
)</f>
        <v>0</v>
      </c>
    </row>
    <row r="946" spans="1:9" x14ac:dyDescent="0.25">
      <c r="A946" s="607">
        <v>23700504</v>
      </c>
      <c r="B946" s="387" t="s">
        <v>531</v>
      </c>
      <c r="C946" s="387" t="s">
        <v>756</v>
      </c>
      <c r="D946" s="387" t="s">
        <v>739</v>
      </c>
      <c r="E946" s="387">
        <v>0</v>
      </c>
      <c r="F946" s="387">
        <v>190250.9</v>
      </c>
      <c r="G946" s="387">
        <v>83375630.299999997</v>
      </c>
      <c r="H946" s="387" t="b" cm="1">
        <f t="array" aca="1" ref="H946" ca="1">EsNegrita(BP[[#This Row],[CODIGO]])</f>
        <v>0</v>
      </c>
      <c r="I946" s="387" t="b" cm="1">
        <f t="array" ref="I946">_xlfn.LET(
    _xlpm.codigos_devolucion, _xlfn.UNIQUE(_xlfn._xlws.FILTER(BP[CODIGO], ISNUMBER(SEARCH("devoluci", BP[NOMBRE CUENTA])), {""})),
    ISNUMBER(MATCH(BP[[#This Row],[CODIGO]], _xlpm.codigos_devolucion, 0))
)</f>
        <v>0</v>
      </c>
    </row>
    <row r="947" spans="1:9" x14ac:dyDescent="0.25">
      <c r="A947" s="607">
        <v>23700504</v>
      </c>
      <c r="B947" s="387" t="s">
        <v>531</v>
      </c>
      <c r="C947" s="387" t="s">
        <v>1300</v>
      </c>
      <c r="D947" s="387" t="s">
        <v>739</v>
      </c>
      <c r="E947" s="387">
        <v>0</v>
      </c>
      <c r="F947" s="387">
        <v>167124.54999999999</v>
      </c>
      <c r="G947" s="387">
        <v>83542754.849999994</v>
      </c>
      <c r="H947" s="387" t="b" cm="1">
        <f t="array" aca="1" ref="H947" ca="1">EsNegrita(BP[[#This Row],[CODIGO]])</f>
        <v>0</v>
      </c>
      <c r="I947" s="387" t="b" cm="1">
        <f t="array" ref="I947">_xlfn.LET(
    _xlpm.codigos_devolucion, _xlfn.UNIQUE(_xlfn._xlws.FILTER(BP[CODIGO], ISNUMBER(SEARCH("devoluci", BP[NOMBRE CUENTA])), {""})),
    ISNUMBER(MATCH(BP[[#This Row],[CODIGO]], _xlpm.codigos_devolucion, 0))
)</f>
        <v>0</v>
      </c>
    </row>
    <row r="948" spans="1:9" x14ac:dyDescent="0.25">
      <c r="A948" s="607">
        <v>23700504</v>
      </c>
      <c r="B948" s="387" t="s">
        <v>531</v>
      </c>
      <c r="C948" s="387" t="s">
        <v>1301</v>
      </c>
      <c r="D948" s="387" t="s">
        <v>739</v>
      </c>
      <c r="E948" s="387">
        <v>0</v>
      </c>
      <c r="F948" s="387">
        <v>151621.57999999999</v>
      </c>
      <c r="G948" s="387">
        <v>83694376.429999992</v>
      </c>
      <c r="H948" s="387" t="b" cm="1">
        <f t="array" aca="1" ref="H948" ca="1">EsNegrita(BP[[#This Row],[CODIGO]])</f>
        <v>0</v>
      </c>
      <c r="I948" s="387" t="b" cm="1">
        <f t="array" ref="I948">_xlfn.LET(
    _xlpm.codigos_devolucion, _xlfn.UNIQUE(_xlfn._xlws.FILTER(BP[CODIGO], ISNUMBER(SEARCH("devoluci", BP[NOMBRE CUENTA])), {""})),
    ISNUMBER(MATCH(BP[[#This Row],[CODIGO]], _xlpm.codigos_devolucion, 0))
)</f>
        <v>0</v>
      </c>
    </row>
    <row r="949" spans="1:9" x14ac:dyDescent="0.25">
      <c r="A949" s="607">
        <v>23700504</v>
      </c>
      <c r="B949" s="387" t="s">
        <v>531</v>
      </c>
      <c r="C949" s="387" t="s">
        <v>1302</v>
      </c>
      <c r="D949" s="387" t="s">
        <v>739</v>
      </c>
      <c r="E949" s="387">
        <v>0</v>
      </c>
      <c r="F949" s="387">
        <v>165179.74</v>
      </c>
      <c r="G949" s="387">
        <v>83859556.169999987</v>
      </c>
      <c r="H949" s="387" t="b" cm="1">
        <f t="array" aca="1" ref="H949" ca="1">EsNegrita(BP[[#This Row],[CODIGO]])</f>
        <v>0</v>
      </c>
      <c r="I949" s="387" t="b" cm="1">
        <f t="array" ref="I949">_xlfn.LET(
    _xlpm.codigos_devolucion, _xlfn.UNIQUE(_xlfn._xlws.FILTER(BP[CODIGO], ISNUMBER(SEARCH("devoluci", BP[NOMBRE CUENTA])), {""})),
    ISNUMBER(MATCH(BP[[#This Row],[CODIGO]], _xlpm.codigos_devolucion, 0))
)</f>
        <v>0</v>
      </c>
    </row>
    <row r="950" spans="1:9" x14ac:dyDescent="0.25">
      <c r="A950" s="607">
        <v>23700504</v>
      </c>
      <c r="B950" s="387" t="s">
        <v>531</v>
      </c>
      <c r="C950" s="387" t="s">
        <v>1284</v>
      </c>
      <c r="D950" s="387" t="s">
        <v>739</v>
      </c>
      <c r="E950" s="387">
        <v>0</v>
      </c>
      <c r="F950" s="387">
        <v>118105.35</v>
      </c>
      <c r="G950" s="387">
        <v>83977661.519999981</v>
      </c>
      <c r="H950" s="387" t="b" cm="1">
        <f t="array" aca="1" ref="H950" ca="1">EsNegrita(BP[[#This Row],[CODIGO]])</f>
        <v>0</v>
      </c>
      <c r="I950" s="387" t="b" cm="1">
        <f t="array" ref="I950">_xlfn.LET(
    _xlpm.codigos_devolucion, _xlfn.UNIQUE(_xlfn._xlws.FILTER(BP[CODIGO], ISNUMBER(SEARCH("devoluci", BP[NOMBRE CUENTA])), {""})),
    ISNUMBER(MATCH(BP[[#This Row],[CODIGO]], _xlpm.codigos_devolucion, 0))
)</f>
        <v>0</v>
      </c>
    </row>
    <row r="951" spans="1:9" x14ac:dyDescent="0.25">
      <c r="A951" s="607">
        <v>23700504</v>
      </c>
      <c r="B951" s="387" t="s">
        <v>531</v>
      </c>
      <c r="C951" s="387" t="s">
        <v>1303</v>
      </c>
      <c r="D951" s="387" t="s">
        <v>739</v>
      </c>
      <c r="E951" s="387">
        <v>0</v>
      </c>
      <c r="F951" s="387">
        <v>158717.9</v>
      </c>
      <c r="G951" s="387">
        <v>84136379.419999987</v>
      </c>
      <c r="H951" s="387" t="b" cm="1">
        <f t="array" aca="1" ref="H951" ca="1">EsNegrita(BP[[#This Row],[CODIGO]])</f>
        <v>0</v>
      </c>
      <c r="I951" s="387" t="b" cm="1">
        <f t="array" ref="I951">_xlfn.LET(
    _xlpm.codigos_devolucion, _xlfn.UNIQUE(_xlfn._xlws.FILTER(BP[CODIGO], ISNUMBER(SEARCH("devoluci", BP[NOMBRE CUENTA])), {""})),
    ISNUMBER(MATCH(BP[[#This Row],[CODIGO]], _xlpm.codigos_devolucion, 0))
)</f>
        <v>0</v>
      </c>
    </row>
    <row r="952" spans="1:9" x14ac:dyDescent="0.25">
      <c r="A952" s="607">
        <v>23700504</v>
      </c>
      <c r="B952" s="387" t="s">
        <v>531</v>
      </c>
      <c r="C952" s="387" t="s">
        <v>1304</v>
      </c>
      <c r="D952" s="387" t="s">
        <v>739</v>
      </c>
      <c r="E952" s="387">
        <v>0</v>
      </c>
      <c r="F952" s="387">
        <v>155497.32999999999</v>
      </c>
      <c r="G952" s="387">
        <v>84291876.749999985</v>
      </c>
      <c r="H952" s="387" t="b" cm="1">
        <f t="array" aca="1" ref="H952" ca="1">EsNegrita(BP[[#This Row],[CODIGO]])</f>
        <v>0</v>
      </c>
      <c r="I952" s="387" t="b" cm="1">
        <f t="array" ref="I952">_xlfn.LET(
    _xlpm.codigos_devolucion, _xlfn.UNIQUE(_xlfn._xlws.FILTER(BP[CODIGO], ISNUMBER(SEARCH("devoluci", BP[NOMBRE CUENTA])), {""})),
    ISNUMBER(MATCH(BP[[#This Row],[CODIGO]], _xlpm.codigos_devolucion, 0))
)</f>
        <v>0</v>
      </c>
    </row>
    <row r="953" spans="1:9" x14ac:dyDescent="0.25">
      <c r="A953" s="607">
        <v>23700504</v>
      </c>
      <c r="B953" s="387" t="s">
        <v>531</v>
      </c>
      <c r="C953" s="387" t="s">
        <v>1305</v>
      </c>
      <c r="D953" s="387" t="s">
        <v>739</v>
      </c>
      <c r="E953" s="387">
        <v>0</v>
      </c>
      <c r="F953" s="387">
        <v>93368.81</v>
      </c>
      <c r="G953" s="387">
        <v>84385245.559999987</v>
      </c>
      <c r="H953" s="387" t="b" cm="1">
        <f t="array" aca="1" ref="H953" ca="1">EsNegrita(BP[[#This Row],[CODIGO]])</f>
        <v>0</v>
      </c>
      <c r="I953" s="387" t="b" cm="1">
        <f t="array" ref="I953">_xlfn.LET(
    _xlpm.codigos_devolucion, _xlfn.UNIQUE(_xlfn._xlws.FILTER(BP[CODIGO], ISNUMBER(SEARCH("devoluci", BP[NOMBRE CUENTA])), {""})),
    ISNUMBER(MATCH(BP[[#This Row],[CODIGO]], _xlpm.codigos_devolucion, 0))
)</f>
        <v>0</v>
      </c>
    </row>
    <row r="954" spans="1:9" x14ac:dyDescent="0.25">
      <c r="A954" s="607">
        <v>23700504</v>
      </c>
      <c r="B954" s="387" t="s">
        <v>531</v>
      </c>
      <c r="C954" s="387" t="s">
        <v>1306</v>
      </c>
      <c r="D954" s="387" t="s">
        <v>739</v>
      </c>
      <c r="E954" s="387">
        <v>0</v>
      </c>
      <c r="F954" s="387">
        <v>162372.10999999999</v>
      </c>
      <c r="G954" s="387">
        <v>84547617.669999987</v>
      </c>
      <c r="H954" s="387" t="b" cm="1">
        <f t="array" aca="1" ref="H954" ca="1">EsNegrita(BP[[#This Row],[CODIGO]])</f>
        <v>0</v>
      </c>
      <c r="I954" s="387" t="b" cm="1">
        <f t="array" ref="I954">_xlfn.LET(
    _xlpm.codigos_devolucion, _xlfn.UNIQUE(_xlfn._xlws.FILTER(BP[CODIGO], ISNUMBER(SEARCH("devoluci", BP[NOMBRE CUENTA])), {""})),
    ISNUMBER(MATCH(BP[[#This Row],[CODIGO]], _xlpm.codigos_devolucion, 0))
)</f>
        <v>0</v>
      </c>
    </row>
    <row r="955" spans="1:9" x14ac:dyDescent="0.25">
      <c r="A955" s="607">
        <v>23700504</v>
      </c>
      <c r="B955" s="387" t="s">
        <v>531</v>
      </c>
      <c r="C955" s="387" t="s">
        <v>1307</v>
      </c>
      <c r="D955" s="387" t="s">
        <v>739</v>
      </c>
      <c r="E955" s="387">
        <v>0</v>
      </c>
      <c r="F955" s="387">
        <v>103573.37</v>
      </c>
      <c r="G955" s="387">
        <v>84651191.039999992</v>
      </c>
      <c r="H955" s="387" t="b" cm="1">
        <f t="array" aca="1" ref="H955" ca="1">EsNegrita(BP[[#This Row],[CODIGO]])</f>
        <v>0</v>
      </c>
      <c r="I955" s="387" t="b" cm="1">
        <f t="array" ref="I955">_xlfn.LET(
    _xlpm.codigos_devolucion, _xlfn.UNIQUE(_xlfn._xlws.FILTER(BP[CODIGO], ISNUMBER(SEARCH("devoluci", BP[NOMBRE CUENTA])), {""})),
    ISNUMBER(MATCH(BP[[#This Row],[CODIGO]], _xlpm.codigos_devolucion, 0))
)</f>
        <v>0</v>
      </c>
    </row>
    <row r="956" spans="1:9" x14ac:dyDescent="0.25">
      <c r="A956" s="607">
        <v>23700504</v>
      </c>
      <c r="B956" s="387" t="s">
        <v>531</v>
      </c>
      <c r="C956" s="387" t="s">
        <v>766</v>
      </c>
      <c r="D956" s="387" t="s">
        <v>739</v>
      </c>
      <c r="E956" s="387">
        <v>0</v>
      </c>
      <c r="F956" s="387">
        <v>178281.37</v>
      </c>
      <c r="G956" s="387">
        <v>84829472.409999996</v>
      </c>
      <c r="H956" s="387" t="b" cm="1">
        <f t="array" aca="1" ref="H956" ca="1">EsNegrita(BP[[#This Row],[CODIGO]])</f>
        <v>0</v>
      </c>
      <c r="I956" s="387" t="b" cm="1">
        <f t="array" ref="I956">_xlfn.LET(
    _xlpm.codigos_devolucion, _xlfn.UNIQUE(_xlfn._xlws.FILTER(BP[CODIGO], ISNUMBER(SEARCH("devoluci", BP[NOMBRE CUENTA])), {""})),
    ISNUMBER(MATCH(BP[[#This Row],[CODIGO]], _xlpm.codigos_devolucion, 0))
)</f>
        <v>0</v>
      </c>
    </row>
    <row r="957" spans="1:9" x14ac:dyDescent="0.25">
      <c r="A957" s="607">
        <v>23700504</v>
      </c>
      <c r="B957" s="387" t="s">
        <v>531</v>
      </c>
      <c r="C957" s="387" t="s">
        <v>767</v>
      </c>
      <c r="D957" s="387" t="s">
        <v>739</v>
      </c>
      <c r="E957" s="387">
        <v>0</v>
      </c>
      <c r="F957" s="387">
        <v>137934.53</v>
      </c>
      <c r="G957" s="387">
        <v>84967406.939999998</v>
      </c>
      <c r="H957" s="387" t="b" cm="1">
        <f t="array" aca="1" ref="H957" ca="1">EsNegrita(BP[[#This Row],[CODIGO]])</f>
        <v>0</v>
      </c>
      <c r="I957" s="387" t="b" cm="1">
        <f t="array" ref="I957">_xlfn.LET(
    _xlpm.codigos_devolucion, _xlfn.UNIQUE(_xlfn._xlws.FILTER(BP[CODIGO], ISNUMBER(SEARCH("devoluci", BP[NOMBRE CUENTA])), {""})),
    ISNUMBER(MATCH(BP[[#This Row],[CODIGO]], _xlpm.codigos_devolucion, 0))
)</f>
        <v>0</v>
      </c>
    </row>
    <row r="958" spans="1:9" x14ac:dyDescent="0.25">
      <c r="A958" s="607">
        <v>23700504</v>
      </c>
      <c r="B958" s="387" t="s">
        <v>531</v>
      </c>
      <c r="C958" s="387" t="s">
        <v>768</v>
      </c>
      <c r="D958" s="387" t="s">
        <v>739</v>
      </c>
      <c r="E958" s="387">
        <v>0</v>
      </c>
      <c r="F958" s="387">
        <v>155497.32999999999</v>
      </c>
      <c r="G958" s="387">
        <v>85122904.269999996</v>
      </c>
      <c r="H958" s="387" t="b" cm="1">
        <f t="array" aca="1" ref="H958" ca="1">EsNegrita(BP[[#This Row],[CODIGO]])</f>
        <v>0</v>
      </c>
      <c r="I958" s="387" t="b" cm="1">
        <f t="array" ref="I958">_xlfn.LET(
    _xlpm.codigos_devolucion, _xlfn.UNIQUE(_xlfn._xlws.FILTER(BP[CODIGO], ISNUMBER(SEARCH("devoluci", BP[NOMBRE CUENTA])), {""})),
    ISNUMBER(MATCH(BP[[#This Row],[CODIGO]], _xlpm.codigos_devolucion, 0))
)</f>
        <v>0</v>
      </c>
    </row>
    <row r="959" spans="1:9" x14ac:dyDescent="0.25">
      <c r="A959" s="607">
        <v>23700504</v>
      </c>
      <c r="B959" s="387" t="s">
        <v>531</v>
      </c>
      <c r="C959" s="387" t="s">
        <v>1308</v>
      </c>
      <c r="D959" s="387" t="s">
        <v>739</v>
      </c>
      <c r="E959" s="387">
        <v>0</v>
      </c>
      <c r="F959" s="387">
        <v>109327</v>
      </c>
      <c r="G959" s="387">
        <v>85232231.269999996</v>
      </c>
      <c r="H959" s="387" t="b" cm="1">
        <f t="array" aca="1" ref="H959" ca="1">EsNegrita(BP[[#This Row],[CODIGO]])</f>
        <v>0</v>
      </c>
      <c r="I959" s="387" t="b" cm="1">
        <f t="array" ref="I959">_xlfn.LET(
    _xlpm.codigos_devolucion, _xlfn.UNIQUE(_xlfn._xlws.FILTER(BP[CODIGO], ISNUMBER(SEARCH("devoluci", BP[NOMBRE CUENTA])), {""})),
    ISNUMBER(MATCH(BP[[#This Row],[CODIGO]], _xlpm.codigos_devolucion, 0))
)</f>
        <v>0</v>
      </c>
    </row>
    <row r="960" spans="1:9" x14ac:dyDescent="0.25">
      <c r="A960" s="607">
        <v>23700504</v>
      </c>
      <c r="B960" s="387" t="s">
        <v>531</v>
      </c>
      <c r="C960" s="387" t="s">
        <v>1309</v>
      </c>
      <c r="D960" s="387" t="s">
        <v>739</v>
      </c>
      <c r="E960" s="387">
        <v>0</v>
      </c>
      <c r="F960" s="387">
        <v>104929.76</v>
      </c>
      <c r="G960" s="387">
        <v>85337161.030000001</v>
      </c>
      <c r="H960" s="387" t="b" cm="1">
        <f t="array" aca="1" ref="H960" ca="1">EsNegrita(BP[[#This Row],[CODIGO]])</f>
        <v>0</v>
      </c>
      <c r="I960" s="387" t="b" cm="1">
        <f t="array" ref="I960">_xlfn.LET(
    _xlpm.codigos_devolucion, _xlfn.UNIQUE(_xlfn._xlws.FILTER(BP[CODIGO], ISNUMBER(SEARCH("devoluci", BP[NOMBRE CUENTA])), {""})),
    ISNUMBER(MATCH(BP[[#This Row],[CODIGO]], _xlpm.codigos_devolucion, 0))
)</f>
        <v>0</v>
      </c>
    </row>
    <row r="961" spans="1:9" x14ac:dyDescent="0.25">
      <c r="A961" s="607">
        <v>23700504</v>
      </c>
      <c r="B961" s="387" t="s">
        <v>531</v>
      </c>
      <c r="C961" s="387" t="s">
        <v>1310</v>
      </c>
      <c r="D961" s="387" t="s">
        <v>739</v>
      </c>
      <c r="E961" s="387">
        <v>0</v>
      </c>
      <c r="F961" s="387">
        <v>76664.240000000005</v>
      </c>
      <c r="G961" s="387">
        <v>85413825.269999996</v>
      </c>
      <c r="H961" s="387" t="b" cm="1">
        <f t="array" aca="1" ref="H961" ca="1">EsNegrita(BP[[#This Row],[CODIGO]])</f>
        <v>0</v>
      </c>
      <c r="I961" s="387" t="b" cm="1">
        <f t="array" ref="I961">_xlfn.LET(
    _xlpm.codigos_devolucion, _xlfn.UNIQUE(_xlfn._xlws.FILTER(BP[CODIGO], ISNUMBER(SEARCH("devoluci", BP[NOMBRE CUENTA])), {""})),
    ISNUMBER(MATCH(BP[[#This Row],[CODIGO]], _xlpm.codigos_devolucion, 0))
)</f>
        <v>0</v>
      </c>
    </row>
    <row r="962" spans="1:9" x14ac:dyDescent="0.25">
      <c r="A962" s="607">
        <v>23700504</v>
      </c>
      <c r="B962" s="387" t="s">
        <v>531</v>
      </c>
      <c r="C962" s="387" t="s">
        <v>772</v>
      </c>
      <c r="D962" s="387" t="s">
        <v>739</v>
      </c>
      <c r="E962" s="387">
        <v>0</v>
      </c>
      <c r="F962" s="387">
        <v>38962.5</v>
      </c>
      <c r="G962" s="387">
        <v>85452787.769999996</v>
      </c>
      <c r="H962" s="387" t="b" cm="1">
        <f t="array" aca="1" ref="H962" ca="1">EsNegrita(BP[[#This Row],[CODIGO]])</f>
        <v>0</v>
      </c>
      <c r="I962" s="387" t="b" cm="1">
        <f t="array" ref="I962">_xlfn.LET(
    _xlpm.codigos_devolucion, _xlfn.UNIQUE(_xlfn._xlws.FILTER(BP[CODIGO], ISNUMBER(SEARCH("devoluci", BP[NOMBRE CUENTA])), {""})),
    ISNUMBER(MATCH(BP[[#This Row],[CODIGO]], _xlpm.codigos_devolucion, 0))
)</f>
        <v>0</v>
      </c>
    </row>
    <row r="963" spans="1:9" x14ac:dyDescent="0.25">
      <c r="A963" s="607">
        <v>23700504</v>
      </c>
      <c r="B963" s="387" t="s">
        <v>531</v>
      </c>
      <c r="C963" s="387" t="s">
        <v>773</v>
      </c>
      <c r="D963" s="387" t="s">
        <v>739</v>
      </c>
      <c r="E963" s="387">
        <v>0</v>
      </c>
      <c r="F963" s="387">
        <v>76000.399999999994</v>
      </c>
      <c r="G963" s="387">
        <v>85528788.170000002</v>
      </c>
      <c r="H963" s="387" t="b" cm="1">
        <f t="array" aca="1" ref="H963" ca="1">EsNegrita(BP[[#This Row],[CODIGO]])</f>
        <v>0</v>
      </c>
      <c r="I963" s="387" t="b" cm="1">
        <f t="array" ref="I963">_xlfn.LET(
    _xlpm.codigos_devolucion, _xlfn.UNIQUE(_xlfn._xlws.FILTER(BP[CODIGO], ISNUMBER(SEARCH("devoluci", BP[NOMBRE CUENTA])), {""})),
    ISNUMBER(MATCH(BP[[#This Row],[CODIGO]], _xlpm.codigos_devolucion, 0))
)</f>
        <v>0</v>
      </c>
    </row>
    <row r="964" spans="1:9" x14ac:dyDescent="0.25">
      <c r="A964" s="607">
        <v>23700504</v>
      </c>
      <c r="B964" s="387" t="s">
        <v>531</v>
      </c>
      <c r="C964" s="387" t="s">
        <v>1311</v>
      </c>
      <c r="D964" s="387" t="s">
        <v>739</v>
      </c>
      <c r="E964" s="387">
        <v>0</v>
      </c>
      <c r="F964" s="387">
        <v>67500.38</v>
      </c>
      <c r="G964" s="387">
        <v>85596288.549999997</v>
      </c>
      <c r="H964" s="387" t="b" cm="1">
        <f t="array" aca="1" ref="H964" ca="1">EsNegrita(BP[[#This Row],[CODIGO]])</f>
        <v>0</v>
      </c>
      <c r="I964" s="387" t="b" cm="1">
        <f t="array" ref="I964">_xlfn.LET(
    _xlpm.codigos_devolucion, _xlfn.UNIQUE(_xlfn._xlws.FILTER(BP[CODIGO], ISNUMBER(SEARCH("devoluci", BP[NOMBRE CUENTA])), {""})),
    ISNUMBER(MATCH(BP[[#This Row],[CODIGO]], _xlpm.codigos_devolucion, 0))
)</f>
        <v>0</v>
      </c>
    </row>
    <row r="965" spans="1:9" x14ac:dyDescent="0.25">
      <c r="A965" s="607">
        <v>23700504</v>
      </c>
      <c r="B965" s="387" t="s">
        <v>531</v>
      </c>
      <c r="C965" s="387" t="s">
        <v>1312</v>
      </c>
      <c r="D965" s="387" t="s">
        <v>739</v>
      </c>
      <c r="E965" s="387">
        <v>0</v>
      </c>
      <c r="F965" s="387">
        <v>135249.60999999999</v>
      </c>
      <c r="G965" s="387">
        <v>85731538.159999996</v>
      </c>
      <c r="H965" s="387" t="b" cm="1">
        <f t="array" aca="1" ref="H965" ca="1">EsNegrita(BP[[#This Row],[CODIGO]])</f>
        <v>0</v>
      </c>
      <c r="I965" s="387" t="b" cm="1">
        <f t="array" ref="I965">_xlfn.LET(
    _xlpm.codigos_devolucion, _xlfn.UNIQUE(_xlfn._xlws.FILTER(BP[CODIGO], ISNUMBER(SEARCH("devoluci", BP[NOMBRE CUENTA])), {""})),
    ISNUMBER(MATCH(BP[[#This Row],[CODIGO]], _xlpm.codigos_devolucion, 0))
)</f>
        <v>0</v>
      </c>
    </row>
    <row r="966" spans="1:9" x14ac:dyDescent="0.25">
      <c r="A966" s="607">
        <v>23700504</v>
      </c>
      <c r="B966" s="387" t="s">
        <v>531</v>
      </c>
      <c r="C966" s="387" t="s">
        <v>1313</v>
      </c>
      <c r="D966" s="387" t="s">
        <v>739</v>
      </c>
      <c r="E966" s="387">
        <v>0</v>
      </c>
      <c r="F966" s="387">
        <v>75801.179999999993</v>
      </c>
      <c r="G966" s="387">
        <v>85807339.340000004</v>
      </c>
      <c r="H966" s="387" t="b" cm="1">
        <f t="array" aca="1" ref="H966" ca="1">EsNegrita(BP[[#This Row],[CODIGO]])</f>
        <v>0</v>
      </c>
      <c r="I966" s="387" t="b" cm="1">
        <f t="array" ref="I966">_xlfn.LET(
    _xlpm.codigos_devolucion, _xlfn.UNIQUE(_xlfn._xlws.FILTER(BP[CODIGO], ISNUMBER(SEARCH("devoluci", BP[NOMBRE CUENTA])), {""})),
    ISNUMBER(MATCH(BP[[#This Row],[CODIGO]], _xlpm.codigos_devolucion, 0))
)</f>
        <v>0</v>
      </c>
    </row>
    <row r="967" spans="1:9" x14ac:dyDescent="0.25">
      <c r="A967" s="607">
        <v>23700504</v>
      </c>
      <c r="B967" s="387" t="s">
        <v>531</v>
      </c>
      <c r="C967" s="387" t="s">
        <v>1314</v>
      </c>
      <c r="D967" s="387" t="s">
        <v>739</v>
      </c>
      <c r="E967" s="387">
        <v>0</v>
      </c>
      <c r="F967" s="387">
        <v>112971.23</v>
      </c>
      <c r="G967" s="387">
        <v>85920310.570000008</v>
      </c>
      <c r="H967" s="387" t="b" cm="1">
        <f t="array" aca="1" ref="H967" ca="1">EsNegrita(BP[[#This Row],[CODIGO]])</f>
        <v>0</v>
      </c>
      <c r="I967" s="387" t="b" cm="1">
        <f t="array" ref="I967">_xlfn.LET(
    _xlpm.codigos_devolucion, _xlfn.UNIQUE(_xlfn._xlws.FILTER(BP[CODIGO], ISNUMBER(SEARCH("devoluci", BP[NOMBRE CUENTA])), {""})),
    ISNUMBER(MATCH(BP[[#This Row],[CODIGO]], _xlpm.codigos_devolucion, 0))
)</f>
        <v>0</v>
      </c>
    </row>
    <row r="968" spans="1:9" x14ac:dyDescent="0.25">
      <c r="A968" s="607">
        <v>23700504</v>
      </c>
      <c r="B968" s="387" t="s">
        <v>531</v>
      </c>
      <c r="C968" s="387" t="s">
        <v>1315</v>
      </c>
      <c r="D968" s="387" t="s">
        <v>739</v>
      </c>
      <c r="E968" s="387">
        <v>0</v>
      </c>
      <c r="F968" s="387">
        <v>72884.679999999993</v>
      </c>
      <c r="G968" s="387">
        <v>85993195.250000015</v>
      </c>
      <c r="H968" s="387" t="b" cm="1">
        <f t="array" aca="1" ref="H968" ca="1">EsNegrita(BP[[#This Row],[CODIGO]])</f>
        <v>0</v>
      </c>
      <c r="I968" s="387" t="b" cm="1">
        <f t="array" ref="I968">_xlfn.LET(
    _xlpm.codigos_devolucion, _xlfn.UNIQUE(_xlfn._xlws.FILTER(BP[CODIGO], ISNUMBER(SEARCH("devoluci", BP[NOMBRE CUENTA])), {""})),
    ISNUMBER(MATCH(BP[[#This Row],[CODIGO]], _xlpm.codigos_devolucion, 0))
)</f>
        <v>0</v>
      </c>
    </row>
    <row r="969" spans="1:9" x14ac:dyDescent="0.25">
      <c r="A969" s="607">
        <v>23700504</v>
      </c>
      <c r="B969" s="387" t="s">
        <v>531</v>
      </c>
      <c r="C969" s="387" t="s">
        <v>1316</v>
      </c>
      <c r="D969" s="387" t="s">
        <v>739</v>
      </c>
      <c r="E969" s="387">
        <v>0</v>
      </c>
      <c r="F969" s="387">
        <v>113259</v>
      </c>
      <c r="G969" s="387">
        <v>86106454.250000015</v>
      </c>
      <c r="H969" s="387" t="b" cm="1">
        <f t="array" aca="1" ref="H969" ca="1">EsNegrita(BP[[#This Row],[CODIGO]])</f>
        <v>0</v>
      </c>
      <c r="I969" s="387" t="b" cm="1">
        <f t="array" ref="I969">_xlfn.LET(
    _xlpm.codigos_devolucion, _xlfn.UNIQUE(_xlfn._xlws.FILTER(BP[CODIGO], ISNUMBER(SEARCH("devoluci", BP[NOMBRE CUENTA])), {""})),
    ISNUMBER(MATCH(BP[[#This Row],[CODIGO]], _xlpm.codigos_devolucion, 0))
)</f>
        <v>0</v>
      </c>
    </row>
    <row r="970" spans="1:9" x14ac:dyDescent="0.25">
      <c r="A970" s="607">
        <v>23700504</v>
      </c>
      <c r="B970" s="387" t="s">
        <v>531</v>
      </c>
      <c r="C970" s="387" t="s">
        <v>1317</v>
      </c>
      <c r="D970" s="387" t="s">
        <v>739</v>
      </c>
      <c r="E970" s="387">
        <v>0</v>
      </c>
      <c r="F970" s="387">
        <v>116472.88</v>
      </c>
      <c r="G970" s="387">
        <v>86222927.13000001</v>
      </c>
      <c r="H970" s="387" t="b" cm="1">
        <f t="array" aca="1" ref="H970" ca="1">EsNegrita(BP[[#This Row],[CODIGO]])</f>
        <v>0</v>
      </c>
      <c r="I970" s="387" t="b" cm="1">
        <f t="array" ref="I970">_xlfn.LET(
    _xlpm.codigos_devolucion, _xlfn.UNIQUE(_xlfn._xlws.FILTER(BP[CODIGO], ISNUMBER(SEARCH("devoluci", BP[NOMBRE CUENTA])), {""})),
    ISNUMBER(MATCH(BP[[#This Row],[CODIGO]], _xlpm.codigos_devolucion, 0))
)</f>
        <v>0</v>
      </c>
    </row>
    <row r="971" spans="1:9" x14ac:dyDescent="0.25">
      <c r="A971" s="607">
        <v>23700504</v>
      </c>
      <c r="B971" s="387" t="s">
        <v>531</v>
      </c>
      <c r="C971" s="387" t="s">
        <v>1318</v>
      </c>
      <c r="D971" s="387" t="s">
        <v>739</v>
      </c>
      <c r="E971" s="387">
        <v>0</v>
      </c>
      <c r="F971" s="387">
        <v>105580.08</v>
      </c>
      <c r="G971" s="387">
        <v>86328507.210000008</v>
      </c>
      <c r="H971" s="387" t="b" cm="1">
        <f t="array" aca="1" ref="H971" ca="1">EsNegrita(BP[[#This Row],[CODIGO]])</f>
        <v>0</v>
      </c>
      <c r="I971" s="387" t="b" cm="1">
        <f t="array" ref="I971">_xlfn.LET(
    _xlpm.codigos_devolucion, _xlfn.UNIQUE(_xlfn._xlws.FILTER(BP[CODIGO], ISNUMBER(SEARCH("devoluci", BP[NOMBRE CUENTA])), {""})),
    ISNUMBER(MATCH(BP[[#This Row],[CODIGO]], _xlpm.codigos_devolucion, 0))
)</f>
        <v>0</v>
      </c>
    </row>
    <row r="972" spans="1:9" x14ac:dyDescent="0.25">
      <c r="A972" s="607">
        <v>23700504</v>
      </c>
      <c r="B972" s="387" t="s">
        <v>531</v>
      </c>
      <c r="C972" s="387" t="s">
        <v>1319</v>
      </c>
      <c r="D972" s="387" t="s">
        <v>739</v>
      </c>
      <c r="E972" s="387">
        <v>0</v>
      </c>
      <c r="F972" s="387">
        <v>72370.740000000005</v>
      </c>
      <c r="G972" s="387">
        <v>86400877.950000003</v>
      </c>
      <c r="H972" s="387" t="b" cm="1">
        <f t="array" aca="1" ref="H972" ca="1">EsNegrita(BP[[#This Row],[CODIGO]])</f>
        <v>0</v>
      </c>
      <c r="I972" s="387" t="b" cm="1">
        <f t="array" ref="I972">_xlfn.LET(
    _xlpm.codigos_devolucion, _xlfn.UNIQUE(_xlfn._xlws.FILTER(BP[CODIGO], ISNUMBER(SEARCH("devoluci", BP[NOMBRE CUENTA])), {""})),
    ISNUMBER(MATCH(BP[[#This Row],[CODIGO]], _xlpm.codigos_devolucion, 0))
)</f>
        <v>0</v>
      </c>
    </row>
    <row r="973" spans="1:9" x14ac:dyDescent="0.25">
      <c r="A973" s="607">
        <v>23700504</v>
      </c>
      <c r="B973" s="387" t="s">
        <v>531</v>
      </c>
      <c r="C973" s="387" t="s">
        <v>1320</v>
      </c>
      <c r="D973" s="387" t="s">
        <v>739</v>
      </c>
      <c r="E973" s="387">
        <v>0</v>
      </c>
      <c r="F973" s="387">
        <v>96569.89</v>
      </c>
      <c r="G973" s="387">
        <v>86497447.840000004</v>
      </c>
      <c r="H973" s="387" t="b" cm="1">
        <f t="array" aca="1" ref="H973" ca="1">EsNegrita(BP[[#This Row],[CODIGO]])</f>
        <v>0</v>
      </c>
      <c r="I973" s="387" t="b" cm="1">
        <f t="array" ref="I973">_xlfn.LET(
    _xlpm.codigos_devolucion, _xlfn.UNIQUE(_xlfn._xlws.FILTER(BP[CODIGO], ISNUMBER(SEARCH("devoluci", BP[NOMBRE CUENTA])), {""})),
    ISNUMBER(MATCH(BP[[#This Row],[CODIGO]], _xlpm.codigos_devolucion, 0))
)</f>
        <v>0</v>
      </c>
    </row>
    <row r="974" spans="1:9" x14ac:dyDescent="0.25">
      <c r="A974" s="607">
        <v>23700504</v>
      </c>
      <c r="B974" s="387" t="s">
        <v>531</v>
      </c>
      <c r="C974" s="387" t="s">
        <v>1321</v>
      </c>
      <c r="D974" s="387" t="s">
        <v>739</v>
      </c>
      <c r="E974" s="387">
        <v>0</v>
      </c>
      <c r="F974" s="387">
        <v>70036.2</v>
      </c>
      <c r="G974" s="387">
        <v>86567484.040000007</v>
      </c>
      <c r="H974" s="387" t="b" cm="1">
        <f t="array" aca="1" ref="H974" ca="1">EsNegrita(BP[[#This Row],[CODIGO]])</f>
        <v>0</v>
      </c>
      <c r="I974" s="387" t="b" cm="1">
        <f t="array" ref="I974">_xlfn.LET(
    _xlpm.codigos_devolucion, _xlfn.UNIQUE(_xlfn._xlws.FILTER(BP[CODIGO], ISNUMBER(SEARCH("devoluci", BP[NOMBRE CUENTA])), {""})),
    ISNUMBER(MATCH(BP[[#This Row],[CODIGO]], _xlpm.codigos_devolucion, 0))
)</f>
        <v>0</v>
      </c>
    </row>
    <row r="975" spans="1:9" x14ac:dyDescent="0.25">
      <c r="A975" s="607">
        <v>23700504</v>
      </c>
      <c r="B975" s="387" t="s">
        <v>531</v>
      </c>
      <c r="C975" s="387" t="s">
        <v>1322</v>
      </c>
      <c r="D975" s="387" t="s">
        <v>739</v>
      </c>
      <c r="E975" s="387">
        <v>0</v>
      </c>
      <c r="F975" s="387">
        <v>72370.740000000005</v>
      </c>
      <c r="G975" s="387">
        <v>86639854.780000001</v>
      </c>
      <c r="H975" s="387" t="b" cm="1">
        <f t="array" aca="1" ref="H975" ca="1">EsNegrita(BP[[#This Row],[CODIGO]])</f>
        <v>0</v>
      </c>
      <c r="I975" s="387" t="b" cm="1">
        <f t="array" ref="I975">_xlfn.LET(
    _xlpm.codigos_devolucion, _xlfn.UNIQUE(_xlfn._xlws.FILTER(BP[CODIGO], ISNUMBER(SEARCH("devoluci", BP[NOMBRE CUENTA])), {""})),
    ISNUMBER(MATCH(BP[[#This Row],[CODIGO]], _xlpm.codigos_devolucion, 0))
)</f>
        <v>0</v>
      </c>
    </row>
    <row r="976" spans="1:9" x14ac:dyDescent="0.25">
      <c r="A976" s="607">
        <v>23700504</v>
      </c>
      <c r="B976" s="387" t="s">
        <v>531</v>
      </c>
      <c r="C976" s="387" t="s">
        <v>1323</v>
      </c>
      <c r="D976" s="387" t="s">
        <v>739</v>
      </c>
      <c r="E976" s="387">
        <v>0</v>
      </c>
      <c r="F976" s="387">
        <v>129724.53</v>
      </c>
      <c r="G976" s="387">
        <v>86769579.310000002</v>
      </c>
      <c r="H976" s="387" t="b" cm="1">
        <f t="array" aca="1" ref="H976" ca="1">EsNegrita(BP[[#This Row],[CODIGO]])</f>
        <v>0</v>
      </c>
      <c r="I976" s="387" t="b" cm="1">
        <f t="array" ref="I976">_xlfn.LET(
    _xlpm.codigos_devolucion, _xlfn.UNIQUE(_xlfn._xlws.FILTER(BP[CODIGO], ISNUMBER(SEARCH("devoluci", BP[NOMBRE CUENTA])), {""})),
    ISNUMBER(MATCH(BP[[#This Row],[CODIGO]], _xlpm.codigos_devolucion, 0))
)</f>
        <v>0</v>
      </c>
    </row>
    <row r="977" spans="1:9" x14ac:dyDescent="0.25">
      <c r="A977" s="607">
        <v>23700504</v>
      </c>
      <c r="B977" s="387" t="s">
        <v>531</v>
      </c>
      <c r="C977" s="387" t="s">
        <v>1324</v>
      </c>
      <c r="D977" s="387" t="s">
        <v>739</v>
      </c>
      <c r="E977" s="387">
        <v>0</v>
      </c>
      <c r="F977" s="387">
        <v>74705.279999999999</v>
      </c>
      <c r="G977" s="387">
        <v>86844284.590000004</v>
      </c>
      <c r="H977" s="387" t="b" cm="1">
        <f t="array" aca="1" ref="H977" ca="1">EsNegrita(BP[[#This Row],[CODIGO]])</f>
        <v>0</v>
      </c>
      <c r="I977" s="387" t="b" cm="1">
        <f t="array" ref="I977">_xlfn.LET(
    _xlpm.codigos_devolucion, _xlfn.UNIQUE(_xlfn._xlws.FILTER(BP[CODIGO], ISNUMBER(SEARCH("devoluci", BP[NOMBRE CUENTA])), {""})),
    ISNUMBER(MATCH(BP[[#This Row],[CODIGO]], _xlpm.codigos_devolucion, 0))
)</f>
        <v>0</v>
      </c>
    </row>
    <row r="978" spans="1:9" x14ac:dyDescent="0.25">
      <c r="A978" s="607">
        <v>23700504</v>
      </c>
      <c r="B978" s="387" t="s">
        <v>531</v>
      </c>
      <c r="C978" s="387" t="s">
        <v>1286</v>
      </c>
      <c r="D978" s="387" t="s">
        <v>1325</v>
      </c>
      <c r="E978" s="387">
        <v>0</v>
      </c>
      <c r="F978" s="387">
        <v>35040</v>
      </c>
      <c r="G978" s="387">
        <v>86879324.590000004</v>
      </c>
      <c r="H978" s="387" t="b" cm="1">
        <f t="array" aca="1" ref="H978" ca="1">EsNegrita(BP[[#This Row],[CODIGO]])</f>
        <v>0</v>
      </c>
      <c r="I978" s="387" t="b" cm="1">
        <f t="array" ref="I978">_xlfn.LET(
    _xlpm.codigos_devolucion, _xlfn.UNIQUE(_xlfn._xlws.FILTER(BP[CODIGO], ISNUMBER(SEARCH("devoluci", BP[NOMBRE CUENTA])), {""})),
    ISNUMBER(MATCH(BP[[#This Row],[CODIGO]], _xlpm.codigos_devolucion, 0))
)</f>
        <v>0</v>
      </c>
    </row>
    <row r="979" spans="1:9" x14ac:dyDescent="0.25">
      <c r="A979" s="607">
        <v>23700504</v>
      </c>
      <c r="B979" s="387" t="s">
        <v>531</v>
      </c>
      <c r="C979" s="387" t="s">
        <v>1313</v>
      </c>
      <c r="D979" s="387" t="s">
        <v>1326</v>
      </c>
      <c r="E979" s="387">
        <v>0</v>
      </c>
      <c r="F979" s="387">
        <v>40533.33</v>
      </c>
      <c r="G979" s="387">
        <v>86919857.920000002</v>
      </c>
      <c r="H979" s="387" t="b" cm="1">
        <f t="array" aca="1" ref="H979" ca="1">EsNegrita(BP[[#This Row],[CODIGO]])</f>
        <v>0</v>
      </c>
      <c r="I979" s="387" t="b" cm="1">
        <f t="array" ref="I979">_xlfn.LET(
    _xlpm.codigos_devolucion, _xlfn.UNIQUE(_xlfn._xlws.FILTER(BP[CODIGO], ISNUMBER(SEARCH("devoluci", BP[NOMBRE CUENTA])), {""})),
    ISNUMBER(MATCH(BP[[#This Row],[CODIGO]], _xlpm.codigos_devolucion, 0))
)</f>
        <v>0</v>
      </c>
    </row>
    <row r="980" spans="1:9" x14ac:dyDescent="0.25">
      <c r="A980" s="607">
        <v>23700504</v>
      </c>
      <c r="B980" s="387" t="s">
        <v>531</v>
      </c>
      <c r="C980" s="387" t="s">
        <v>1297</v>
      </c>
      <c r="D980" s="387" t="s">
        <v>1327</v>
      </c>
      <c r="E980" s="387">
        <v>0</v>
      </c>
      <c r="F980" s="387">
        <v>22387</v>
      </c>
      <c r="G980" s="387">
        <v>86942244.920000002</v>
      </c>
      <c r="H980" s="387" t="b" cm="1">
        <f t="array" aca="1" ref="H980" ca="1">EsNegrita(BP[[#This Row],[CODIGO]])</f>
        <v>0</v>
      </c>
      <c r="I980" s="387" t="b" cm="1">
        <f t="array" ref="I980">_xlfn.LET(
    _xlpm.codigos_devolucion, _xlfn.UNIQUE(_xlfn._xlws.FILTER(BP[CODIGO], ISNUMBER(SEARCH("devoluci", BP[NOMBRE CUENTA])), {""})),
    ISNUMBER(MATCH(BP[[#This Row],[CODIGO]], _xlpm.codigos_devolucion, 0))
)</f>
        <v>0</v>
      </c>
    </row>
    <row r="981" spans="1:9" x14ac:dyDescent="0.25">
      <c r="A981" s="607">
        <v>23700504</v>
      </c>
      <c r="B981" s="387" t="s">
        <v>531</v>
      </c>
      <c r="C981" s="387" t="s">
        <v>738</v>
      </c>
      <c r="D981" s="387" t="s">
        <v>777</v>
      </c>
      <c r="E981" s="387">
        <v>0</v>
      </c>
      <c r="F981" s="387">
        <v>70036.2</v>
      </c>
      <c r="G981" s="387">
        <v>87012281.120000005</v>
      </c>
      <c r="H981" s="387" t="b" cm="1">
        <f t="array" aca="1" ref="H981" ca="1">EsNegrita(BP[[#This Row],[CODIGO]])</f>
        <v>0</v>
      </c>
      <c r="I981" s="387" t="b" cm="1">
        <f t="array" ref="I981">_xlfn.LET(
    _xlpm.codigos_devolucion, _xlfn.UNIQUE(_xlfn._xlws.FILTER(BP[CODIGO], ISNUMBER(SEARCH("devoluci", BP[NOMBRE CUENTA])), {""})),
    ISNUMBER(MATCH(BP[[#This Row],[CODIGO]], _xlpm.codigos_devolucion, 0))
)</f>
        <v>0</v>
      </c>
    </row>
    <row r="982" spans="1:9" x14ac:dyDescent="0.25">
      <c r="A982" s="607">
        <v>23700504</v>
      </c>
      <c r="B982" s="387" t="s">
        <v>531</v>
      </c>
      <c r="C982" s="387" t="s">
        <v>1286</v>
      </c>
      <c r="D982" s="387" t="s">
        <v>777</v>
      </c>
      <c r="E982" s="387">
        <v>0</v>
      </c>
      <c r="F982" s="387">
        <v>52560</v>
      </c>
      <c r="G982" s="387">
        <v>87064841.120000005</v>
      </c>
      <c r="H982" s="387" t="b" cm="1">
        <f t="array" aca="1" ref="H982" ca="1">EsNegrita(BP[[#This Row],[CODIGO]])</f>
        <v>0</v>
      </c>
      <c r="I982" s="387" t="b" cm="1">
        <f t="array" ref="I982">_xlfn.LET(
    _xlpm.codigos_devolucion, _xlfn.UNIQUE(_xlfn._xlws.FILTER(BP[CODIGO], ISNUMBER(SEARCH("devoluci", BP[NOMBRE CUENTA])), {""})),
    ISNUMBER(MATCH(BP[[#This Row],[CODIGO]], _xlpm.codigos_devolucion, 0))
)</f>
        <v>0</v>
      </c>
    </row>
    <row r="983" spans="1:9" x14ac:dyDescent="0.25">
      <c r="A983" s="607">
        <v>23700504</v>
      </c>
      <c r="B983" s="387" t="s">
        <v>531</v>
      </c>
      <c r="C983" s="387" t="s">
        <v>740</v>
      </c>
      <c r="D983" s="387" t="s">
        <v>777</v>
      </c>
      <c r="E983" s="387">
        <v>0</v>
      </c>
      <c r="F983" s="387">
        <v>70036.2</v>
      </c>
      <c r="G983" s="387">
        <v>87134877.320000008</v>
      </c>
      <c r="H983" s="387" t="b" cm="1">
        <f t="array" aca="1" ref="H983" ca="1">EsNegrita(BP[[#This Row],[CODIGO]])</f>
        <v>0</v>
      </c>
      <c r="I983" s="387" t="b" cm="1">
        <f t="array" ref="I983">_xlfn.LET(
    _xlpm.codigos_devolucion, _xlfn.UNIQUE(_xlfn._xlws.FILTER(BP[CODIGO], ISNUMBER(SEARCH("devoluci", BP[NOMBRE CUENTA])), {""})),
    ISNUMBER(MATCH(BP[[#This Row],[CODIGO]], _xlpm.codigos_devolucion, 0))
)</f>
        <v>0</v>
      </c>
    </row>
    <row r="984" spans="1:9" x14ac:dyDescent="0.25">
      <c r="A984" s="607">
        <v>23700504</v>
      </c>
      <c r="B984" s="387" t="s">
        <v>531</v>
      </c>
      <c r="C984" s="387" t="s">
        <v>1287</v>
      </c>
      <c r="D984" s="387" t="s">
        <v>777</v>
      </c>
      <c r="E984" s="387">
        <v>0</v>
      </c>
      <c r="F984" s="387">
        <v>163443.14000000001</v>
      </c>
      <c r="G984" s="387">
        <v>87298320.460000008</v>
      </c>
      <c r="H984" s="387" t="b" cm="1">
        <f t="array" aca="1" ref="H984" ca="1">EsNegrita(BP[[#This Row],[CODIGO]])</f>
        <v>0</v>
      </c>
      <c r="I984" s="387" t="b" cm="1">
        <f t="array" ref="I984">_xlfn.LET(
    _xlpm.codigos_devolucion, _xlfn.UNIQUE(_xlfn._xlws.FILTER(BP[CODIGO], ISNUMBER(SEARCH("devoluci", BP[NOMBRE CUENTA])), {""})),
    ISNUMBER(MATCH(BP[[#This Row],[CODIGO]], _xlpm.codigos_devolucion, 0))
)</f>
        <v>0</v>
      </c>
    </row>
    <row r="985" spans="1:9" x14ac:dyDescent="0.25">
      <c r="A985" s="607">
        <v>23700504</v>
      </c>
      <c r="B985" s="387" t="s">
        <v>531</v>
      </c>
      <c r="C985" s="387" t="s">
        <v>741</v>
      </c>
      <c r="D985" s="387" t="s">
        <v>777</v>
      </c>
      <c r="E985" s="387">
        <v>0</v>
      </c>
      <c r="F985" s="387">
        <v>152331.66</v>
      </c>
      <c r="G985" s="387">
        <v>87450652.120000005</v>
      </c>
      <c r="H985" s="387" t="b" cm="1">
        <f t="array" aca="1" ref="H985" ca="1">EsNegrita(BP[[#This Row],[CODIGO]])</f>
        <v>0</v>
      </c>
      <c r="I985" s="387" t="b" cm="1">
        <f t="array" ref="I985">_xlfn.LET(
    _xlpm.codigos_devolucion, _xlfn.UNIQUE(_xlfn._xlws.FILTER(BP[CODIGO], ISNUMBER(SEARCH("devoluci", BP[NOMBRE CUENTA])), {""})),
    ISNUMBER(MATCH(BP[[#This Row],[CODIGO]], _xlpm.codigos_devolucion, 0))
)</f>
        <v>0</v>
      </c>
    </row>
    <row r="986" spans="1:9" x14ac:dyDescent="0.25">
      <c r="A986" s="607">
        <v>23700504</v>
      </c>
      <c r="B986" s="387" t="s">
        <v>531</v>
      </c>
      <c r="C986" s="387" t="s">
        <v>779</v>
      </c>
      <c r="D986" s="387" t="s">
        <v>777</v>
      </c>
      <c r="E986" s="387">
        <v>0</v>
      </c>
      <c r="F986" s="387">
        <v>151833.87</v>
      </c>
      <c r="G986" s="387">
        <v>87602485.99000001</v>
      </c>
      <c r="H986" s="387" t="b" cm="1">
        <f t="array" aca="1" ref="H986" ca="1">EsNegrita(BP[[#This Row],[CODIGO]])</f>
        <v>0</v>
      </c>
      <c r="I986" s="387" t="b" cm="1">
        <f t="array" ref="I986">_xlfn.LET(
    _xlpm.codigos_devolucion, _xlfn.UNIQUE(_xlfn._xlws.FILTER(BP[CODIGO], ISNUMBER(SEARCH("devoluci", BP[NOMBRE CUENTA])), {""})),
    ISNUMBER(MATCH(BP[[#This Row],[CODIGO]], _xlpm.codigos_devolucion, 0))
)</f>
        <v>0</v>
      </c>
    </row>
    <row r="987" spans="1:9" x14ac:dyDescent="0.25">
      <c r="A987" s="607">
        <v>23700504</v>
      </c>
      <c r="B987" s="387" t="s">
        <v>531</v>
      </c>
      <c r="C987" s="387" t="s">
        <v>742</v>
      </c>
      <c r="D987" s="387" t="s">
        <v>777</v>
      </c>
      <c r="E987" s="387">
        <v>0</v>
      </c>
      <c r="F987" s="387">
        <v>146669.78</v>
      </c>
      <c r="G987" s="387">
        <v>87749155.770000011</v>
      </c>
      <c r="H987" s="387" t="b" cm="1">
        <f t="array" aca="1" ref="H987" ca="1">EsNegrita(BP[[#This Row],[CODIGO]])</f>
        <v>0</v>
      </c>
      <c r="I987" s="387" t="b" cm="1">
        <f t="array" ref="I987">_xlfn.LET(
    _xlpm.codigos_devolucion, _xlfn.UNIQUE(_xlfn._xlws.FILTER(BP[CODIGO], ISNUMBER(SEARCH("devoluci", BP[NOMBRE CUENTA])), {""})),
    ISNUMBER(MATCH(BP[[#This Row],[CODIGO]], _xlpm.codigos_devolucion, 0))
)</f>
        <v>0</v>
      </c>
    </row>
    <row r="988" spans="1:9" x14ac:dyDescent="0.25">
      <c r="A988" s="607">
        <v>23700504</v>
      </c>
      <c r="B988" s="387" t="s">
        <v>531</v>
      </c>
      <c r="C988" s="387" t="s">
        <v>743</v>
      </c>
      <c r="D988" s="387" t="s">
        <v>777</v>
      </c>
      <c r="E988" s="387">
        <v>0</v>
      </c>
      <c r="F988" s="387">
        <v>138096.62</v>
      </c>
      <c r="G988" s="387">
        <v>87887252.390000015</v>
      </c>
      <c r="H988" s="387" t="b" cm="1">
        <f t="array" aca="1" ref="H988" ca="1">EsNegrita(BP[[#This Row],[CODIGO]])</f>
        <v>0</v>
      </c>
      <c r="I988" s="387" t="b" cm="1">
        <f t="array" ref="I988">_xlfn.LET(
    _xlpm.codigos_devolucion, _xlfn.UNIQUE(_xlfn._xlws.FILTER(BP[CODIGO], ISNUMBER(SEARCH("devoluci", BP[NOMBRE CUENTA])), {""})),
    ISNUMBER(MATCH(BP[[#This Row],[CODIGO]], _xlpm.codigos_devolucion, 0))
)</f>
        <v>0</v>
      </c>
    </row>
    <row r="989" spans="1:9" x14ac:dyDescent="0.25">
      <c r="A989" s="607">
        <v>23700504</v>
      </c>
      <c r="B989" s="387" t="s">
        <v>531</v>
      </c>
      <c r="C989" s="387" t="s">
        <v>745</v>
      </c>
      <c r="D989" s="387" t="s">
        <v>777</v>
      </c>
      <c r="E989" s="387">
        <v>0</v>
      </c>
      <c r="F989" s="387">
        <v>151833.87</v>
      </c>
      <c r="G989" s="387">
        <v>88039086.26000002</v>
      </c>
      <c r="H989" s="387" t="b" cm="1">
        <f t="array" aca="1" ref="H989" ca="1">EsNegrita(BP[[#This Row],[CODIGO]])</f>
        <v>0</v>
      </c>
      <c r="I989" s="387" t="b" cm="1">
        <f t="array" ref="I989">_xlfn.LET(
    _xlpm.codigos_devolucion, _xlfn.UNIQUE(_xlfn._xlws.FILTER(BP[CODIGO], ISNUMBER(SEARCH("devoluci", BP[NOMBRE CUENTA])), {""})),
    ISNUMBER(MATCH(BP[[#This Row],[CODIGO]], _xlpm.codigos_devolucion, 0))
)</f>
        <v>0</v>
      </c>
    </row>
    <row r="990" spans="1:9" x14ac:dyDescent="0.25">
      <c r="A990" s="607">
        <v>23700504</v>
      </c>
      <c r="B990" s="387" t="s">
        <v>531</v>
      </c>
      <c r="C990" s="387" t="s">
        <v>1288</v>
      </c>
      <c r="D990" s="387" t="s">
        <v>777</v>
      </c>
      <c r="E990" s="387">
        <v>0</v>
      </c>
      <c r="F990" s="387">
        <v>138841.69</v>
      </c>
      <c r="G990" s="387">
        <v>88177927.950000018</v>
      </c>
      <c r="H990" s="387" t="b" cm="1">
        <f t="array" aca="1" ref="H990" ca="1">EsNegrita(BP[[#This Row],[CODIGO]])</f>
        <v>0</v>
      </c>
      <c r="I990" s="387" t="b" cm="1">
        <f t="array" ref="I990">_xlfn.LET(
    _xlpm.codigos_devolucion, _xlfn.UNIQUE(_xlfn._xlws.FILTER(BP[CODIGO], ISNUMBER(SEARCH("devoluci", BP[NOMBRE CUENTA])), {""})),
    ISNUMBER(MATCH(BP[[#This Row],[CODIGO]], _xlpm.codigos_devolucion, 0))
)</f>
        <v>0</v>
      </c>
    </row>
    <row r="991" spans="1:9" x14ac:dyDescent="0.25">
      <c r="A991" s="607">
        <v>23700504</v>
      </c>
      <c r="B991" s="387" t="s">
        <v>531</v>
      </c>
      <c r="C991" s="387" t="s">
        <v>1289</v>
      </c>
      <c r="D991" s="387" t="s">
        <v>777</v>
      </c>
      <c r="E991" s="387">
        <v>0</v>
      </c>
      <c r="F991" s="387">
        <v>127083.55</v>
      </c>
      <c r="G991" s="387">
        <v>88305011.500000015</v>
      </c>
      <c r="H991" s="387" t="b" cm="1">
        <f t="array" aca="1" ref="H991" ca="1">EsNegrita(BP[[#This Row],[CODIGO]])</f>
        <v>0</v>
      </c>
      <c r="I991" s="387" t="b" cm="1">
        <f t="array" ref="I991">_xlfn.LET(
    _xlpm.codigos_devolucion, _xlfn.UNIQUE(_xlfn._xlws.FILTER(BP[CODIGO], ISNUMBER(SEARCH("devoluci", BP[NOMBRE CUENTA])), {""})),
    ISNUMBER(MATCH(BP[[#This Row],[CODIGO]], _xlpm.codigos_devolucion, 0))
)</f>
        <v>0</v>
      </c>
    </row>
    <row r="992" spans="1:9" x14ac:dyDescent="0.25">
      <c r="A992" s="607">
        <v>23700504</v>
      </c>
      <c r="B992" s="387" t="s">
        <v>531</v>
      </c>
      <c r="C992" s="387" t="s">
        <v>1290</v>
      </c>
      <c r="D992" s="387" t="s">
        <v>777</v>
      </c>
      <c r="E992" s="387">
        <v>0</v>
      </c>
      <c r="F992" s="387">
        <v>165532.75</v>
      </c>
      <c r="G992" s="387">
        <v>88470544.250000015</v>
      </c>
      <c r="H992" s="387" t="b" cm="1">
        <f t="array" aca="1" ref="H992" ca="1">EsNegrita(BP[[#This Row],[CODIGO]])</f>
        <v>0</v>
      </c>
      <c r="I992" s="387" t="b" cm="1">
        <f t="array" ref="I992">_xlfn.LET(
    _xlpm.codigos_devolucion, _xlfn.UNIQUE(_xlfn._xlws.FILTER(BP[CODIGO], ISNUMBER(SEARCH("devoluci", BP[NOMBRE CUENTA])), {""})),
    ISNUMBER(MATCH(BP[[#This Row],[CODIGO]], _xlpm.codigos_devolucion, 0))
)</f>
        <v>0</v>
      </c>
    </row>
    <row r="993" spans="1:9" x14ac:dyDescent="0.25">
      <c r="A993" s="607">
        <v>23700504</v>
      </c>
      <c r="B993" s="387" t="s">
        <v>531</v>
      </c>
      <c r="C993" s="387" t="s">
        <v>1291</v>
      </c>
      <c r="D993" s="387" t="s">
        <v>777</v>
      </c>
      <c r="E993" s="387">
        <v>0</v>
      </c>
      <c r="F993" s="387">
        <v>109327</v>
      </c>
      <c r="G993" s="387">
        <v>88579871.250000015</v>
      </c>
      <c r="H993" s="387" t="b" cm="1">
        <f t="array" aca="1" ref="H993" ca="1">EsNegrita(BP[[#This Row],[CODIGO]])</f>
        <v>0</v>
      </c>
      <c r="I993" s="387" t="b" cm="1">
        <f t="array" ref="I993">_xlfn.LET(
    _xlpm.codigos_devolucion, _xlfn.UNIQUE(_xlfn._xlws.FILTER(BP[CODIGO], ISNUMBER(SEARCH("devoluci", BP[NOMBRE CUENTA])), {""})),
    ISNUMBER(MATCH(BP[[#This Row],[CODIGO]], _xlpm.codigos_devolucion, 0))
)</f>
        <v>0</v>
      </c>
    </row>
    <row r="994" spans="1:9" x14ac:dyDescent="0.25">
      <c r="A994" s="607">
        <v>23700504</v>
      </c>
      <c r="B994" s="387" t="s">
        <v>531</v>
      </c>
      <c r="C994" s="387" t="s">
        <v>747</v>
      </c>
      <c r="D994" s="387" t="s">
        <v>777</v>
      </c>
      <c r="E994" s="387">
        <v>0</v>
      </c>
      <c r="F994" s="387">
        <v>93700.72</v>
      </c>
      <c r="G994" s="387">
        <v>88673571.970000014</v>
      </c>
      <c r="H994" s="387" t="b" cm="1">
        <f t="array" aca="1" ref="H994" ca="1">EsNegrita(BP[[#This Row],[CODIGO]])</f>
        <v>0</v>
      </c>
      <c r="I994" s="387" t="b" cm="1">
        <f t="array" ref="I994">_xlfn.LET(
    _xlpm.codigos_devolucion, _xlfn.UNIQUE(_xlfn._xlws.FILTER(BP[CODIGO], ISNUMBER(SEARCH("devoluci", BP[NOMBRE CUENTA])), {""})),
    ISNUMBER(MATCH(BP[[#This Row],[CODIGO]], _xlpm.codigos_devolucion, 0))
)</f>
        <v>0</v>
      </c>
    </row>
    <row r="995" spans="1:9" x14ac:dyDescent="0.25">
      <c r="A995" s="607">
        <v>23700504</v>
      </c>
      <c r="B995" s="387" t="s">
        <v>531</v>
      </c>
      <c r="C995" s="387" t="s">
        <v>1292</v>
      </c>
      <c r="D995" s="387" t="s">
        <v>777</v>
      </c>
      <c r="E995" s="387">
        <v>0</v>
      </c>
      <c r="F995" s="387">
        <v>163482.56</v>
      </c>
      <c r="G995" s="387">
        <v>88837054.530000016</v>
      </c>
      <c r="H995" s="387" t="b" cm="1">
        <f t="array" aca="1" ref="H995" ca="1">EsNegrita(BP[[#This Row],[CODIGO]])</f>
        <v>0</v>
      </c>
      <c r="I995" s="387" t="b" cm="1">
        <f t="array" ref="I995">_xlfn.LET(
    _xlpm.codigos_devolucion, _xlfn.UNIQUE(_xlfn._xlws.FILTER(BP[CODIGO], ISNUMBER(SEARCH("devoluci", BP[NOMBRE CUENTA])), {""})),
    ISNUMBER(MATCH(BP[[#This Row],[CODIGO]], _xlpm.codigos_devolucion, 0))
)</f>
        <v>0</v>
      </c>
    </row>
    <row r="996" spans="1:9" x14ac:dyDescent="0.25">
      <c r="A996" s="607">
        <v>23700504</v>
      </c>
      <c r="B996" s="387" t="s">
        <v>531</v>
      </c>
      <c r="C996" s="387" t="s">
        <v>1293</v>
      </c>
      <c r="D996" s="387" t="s">
        <v>777</v>
      </c>
      <c r="E996" s="387">
        <v>0</v>
      </c>
      <c r="F996" s="387">
        <v>152331.66</v>
      </c>
      <c r="G996" s="387">
        <v>88989386.190000013</v>
      </c>
      <c r="H996" s="387" t="b" cm="1">
        <f t="array" aca="1" ref="H996" ca="1">EsNegrita(BP[[#This Row],[CODIGO]])</f>
        <v>0</v>
      </c>
      <c r="I996" s="387" t="b" cm="1">
        <f t="array" ref="I996">_xlfn.LET(
    _xlpm.codigos_devolucion, _xlfn.UNIQUE(_xlfn._xlws.FILTER(BP[CODIGO], ISNUMBER(SEARCH("devoluci", BP[NOMBRE CUENTA])), {""})),
    ISNUMBER(MATCH(BP[[#This Row],[CODIGO]], _xlpm.codigos_devolucion, 0))
)</f>
        <v>0</v>
      </c>
    </row>
    <row r="997" spans="1:9" x14ac:dyDescent="0.25">
      <c r="A997" s="607">
        <v>23700504</v>
      </c>
      <c r="B997" s="387" t="s">
        <v>531</v>
      </c>
      <c r="C997" s="387" t="s">
        <v>1294</v>
      </c>
      <c r="D997" s="387" t="s">
        <v>777</v>
      </c>
      <c r="E997" s="387">
        <v>0</v>
      </c>
      <c r="F997" s="387">
        <v>152331.66</v>
      </c>
      <c r="G997" s="387">
        <v>89141717.850000009</v>
      </c>
      <c r="H997" s="387" t="b" cm="1">
        <f t="array" aca="1" ref="H997" ca="1">EsNegrita(BP[[#This Row],[CODIGO]])</f>
        <v>0</v>
      </c>
      <c r="I997" s="387" t="b" cm="1">
        <f t="array" ref="I997">_xlfn.LET(
    _xlpm.codigos_devolucion, _xlfn.UNIQUE(_xlfn._xlws.FILTER(BP[CODIGO], ISNUMBER(SEARCH("devoluci", BP[NOMBRE CUENTA])), {""})),
    ISNUMBER(MATCH(BP[[#This Row],[CODIGO]], _xlpm.codigos_devolucion, 0))
)</f>
        <v>0</v>
      </c>
    </row>
    <row r="998" spans="1:9" x14ac:dyDescent="0.25">
      <c r="A998" s="607">
        <v>23700504</v>
      </c>
      <c r="B998" s="387" t="s">
        <v>531</v>
      </c>
      <c r="C998" s="387" t="s">
        <v>748</v>
      </c>
      <c r="D998" s="387" t="s">
        <v>777</v>
      </c>
      <c r="E998" s="387">
        <v>0</v>
      </c>
      <c r="F998" s="387">
        <v>152331.66</v>
      </c>
      <c r="G998" s="387">
        <v>89294049.510000005</v>
      </c>
      <c r="H998" s="387" t="b" cm="1">
        <f t="array" aca="1" ref="H998" ca="1">EsNegrita(BP[[#This Row],[CODIGO]])</f>
        <v>0</v>
      </c>
      <c r="I998" s="387" t="b" cm="1">
        <f t="array" ref="I998">_xlfn.LET(
    _xlpm.codigos_devolucion, _xlfn.UNIQUE(_xlfn._xlws.FILTER(BP[CODIGO], ISNUMBER(SEARCH("devoluci", BP[NOMBRE CUENTA])), {""})),
    ISNUMBER(MATCH(BP[[#This Row],[CODIGO]], _xlpm.codigos_devolucion, 0))
)</f>
        <v>0</v>
      </c>
    </row>
    <row r="999" spans="1:9" x14ac:dyDescent="0.25">
      <c r="A999" s="607">
        <v>23700504</v>
      </c>
      <c r="B999" s="387" t="s">
        <v>531</v>
      </c>
      <c r="C999" s="387" t="s">
        <v>749</v>
      </c>
      <c r="D999" s="387" t="s">
        <v>777</v>
      </c>
      <c r="E999" s="387">
        <v>0</v>
      </c>
      <c r="F999" s="387">
        <v>148261.6</v>
      </c>
      <c r="G999" s="387">
        <v>89442311.109999999</v>
      </c>
      <c r="H999" s="387" t="b" cm="1">
        <f t="array" aca="1" ref="H999" ca="1">EsNegrita(BP[[#This Row],[CODIGO]])</f>
        <v>0</v>
      </c>
      <c r="I999" s="387" t="b" cm="1">
        <f t="array" ref="I999">_xlfn.LET(
    _xlpm.codigos_devolucion, _xlfn.UNIQUE(_xlfn._xlws.FILTER(BP[CODIGO], ISNUMBER(SEARCH("devoluci", BP[NOMBRE CUENTA])), {""})),
    ISNUMBER(MATCH(BP[[#This Row],[CODIGO]], _xlpm.codigos_devolucion, 0))
)</f>
        <v>0</v>
      </c>
    </row>
    <row r="1000" spans="1:9" x14ac:dyDescent="0.25">
      <c r="A1000" s="607">
        <v>23700504</v>
      </c>
      <c r="B1000" s="387" t="s">
        <v>531</v>
      </c>
      <c r="C1000" s="387" t="s">
        <v>1295</v>
      </c>
      <c r="D1000" s="387" t="s">
        <v>777</v>
      </c>
      <c r="E1000" s="387">
        <v>0</v>
      </c>
      <c r="F1000" s="387">
        <v>77184.88</v>
      </c>
      <c r="G1000" s="387">
        <v>89519495.989999995</v>
      </c>
      <c r="H1000" s="387" t="b" cm="1">
        <f t="array" aca="1" ref="H1000" ca="1">EsNegrita(BP[[#This Row],[CODIGO]])</f>
        <v>0</v>
      </c>
      <c r="I1000" s="387" t="b" cm="1">
        <f t="array" ref="I1000">_xlfn.LET(
    _xlpm.codigos_devolucion, _xlfn.UNIQUE(_xlfn._xlws.FILTER(BP[CODIGO], ISNUMBER(SEARCH("devoluci", BP[NOMBRE CUENTA])), {""})),
    ISNUMBER(MATCH(BP[[#This Row],[CODIGO]], _xlpm.codigos_devolucion, 0))
)</f>
        <v>0</v>
      </c>
    </row>
    <row r="1001" spans="1:9" x14ac:dyDescent="0.25">
      <c r="A1001" s="607">
        <v>23700504</v>
      </c>
      <c r="B1001" s="387" t="s">
        <v>531</v>
      </c>
      <c r="C1001" s="387" t="s">
        <v>750</v>
      </c>
      <c r="D1001" s="387" t="s">
        <v>777</v>
      </c>
      <c r="E1001" s="387">
        <v>0</v>
      </c>
      <c r="F1001" s="387">
        <v>86635</v>
      </c>
      <c r="G1001" s="387">
        <v>89606130.989999995</v>
      </c>
      <c r="H1001" s="387" t="b" cm="1">
        <f t="array" aca="1" ref="H1001" ca="1">EsNegrita(BP[[#This Row],[CODIGO]])</f>
        <v>0</v>
      </c>
      <c r="I1001" s="387" t="b" cm="1">
        <f t="array" ref="I1001">_xlfn.LET(
    _xlpm.codigos_devolucion, _xlfn.UNIQUE(_xlfn._xlws.FILTER(BP[CODIGO], ISNUMBER(SEARCH("devoluci", BP[NOMBRE CUENTA])), {""})),
    ISNUMBER(MATCH(BP[[#This Row],[CODIGO]], _xlpm.codigos_devolucion, 0))
)</f>
        <v>0</v>
      </c>
    </row>
    <row r="1002" spans="1:9" x14ac:dyDescent="0.25">
      <c r="A1002" s="607">
        <v>23700504</v>
      </c>
      <c r="B1002" s="387" t="s">
        <v>531</v>
      </c>
      <c r="C1002" s="387" t="s">
        <v>1296</v>
      </c>
      <c r="D1002" s="387" t="s">
        <v>777</v>
      </c>
      <c r="E1002" s="387">
        <v>0</v>
      </c>
      <c r="F1002" s="387">
        <v>114078.58</v>
      </c>
      <c r="G1002" s="387">
        <v>89720209.569999993</v>
      </c>
      <c r="H1002" s="387" t="b" cm="1">
        <f t="array" aca="1" ref="H1002" ca="1">EsNegrita(BP[[#This Row],[CODIGO]])</f>
        <v>0</v>
      </c>
      <c r="I1002" s="387" t="b" cm="1">
        <f t="array" ref="I1002">_xlfn.LET(
    _xlpm.codigos_devolucion, _xlfn.UNIQUE(_xlfn._xlws.FILTER(BP[CODIGO], ISNUMBER(SEARCH("devoluci", BP[NOMBRE CUENTA])), {""})),
    ISNUMBER(MATCH(BP[[#This Row],[CODIGO]], _xlpm.codigos_devolucion, 0))
)</f>
        <v>0</v>
      </c>
    </row>
    <row r="1003" spans="1:9" x14ac:dyDescent="0.25">
      <c r="A1003" s="607">
        <v>23700504</v>
      </c>
      <c r="B1003" s="387" t="s">
        <v>531</v>
      </c>
      <c r="C1003" s="387" t="s">
        <v>751</v>
      </c>
      <c r="D1003" s="387" t="s">
        <v>777</v>
      </c>
      <c r="E1003" s="387">
        <v>0</v>
      </c>
      <c r="F1003" s="387">
        <v>115777.32</v>
      </c>
      <c r="G1003" s="387">
        <v>89835986.889999986</v>
      </c>
      <c r="H1003" s="387" t="b" cm="1">
        <f t="array" aca="1" ref="H1003" ca="1">EsNegrita(BP[[#This Row],[CODIGO]])</f>
        <v>0</v>
      </c>
      <c r="I1003" s="387" t="b" cm="1">
        <f t="array" ref="I1003">_xlfn.LET(
    _xlpm.codigos_devolucion, _xlfn.UNIQUE(_xlfn._xlws.FILTER(BP[CODIGO], ISNUMBER(SEARCH("devoluci", BP[NOMBRE CUENTA])), {""})),
    ISNUMBER(MATCH(BP[[#This Row],[CODIGO]], _xlpm.codigos_devolucion, 0))
)</f>
        <v>0</v>
      </c>
    </row>
    <row r="1004" spans="1:9" x14ac:dyDescent="0.25">
      <c r="A1004" s="607">
        <v>23700504</v>
      </c>
      <c r="B1004" s="387" t="s">
        <v>531</v>
      </c>
      <c r="C1004" s="387" t="s">
        <v>1297</v>
      </c>
      <c r="D1004" s="387" t="s">
        <v>777</v>
      </c>
      <c r="E1004" s="387">
        <v>0</v>
      </c>
      <c r="F1004" s="387">
        <v>108071.26</v>
      </c>
      <c r="G1004" s="387">
        <v>89944058.149999991</v>
      </c>
      <c r="H1004" s="387" t="b" cm="1">
        <f t="array" aca="1" ref="H1004" ca="1">EsNegrita(BP[[#This Row],[CODIGO]])</f>
        <v>0</v>
      </c>
      <c r="I1004" s="387" t="b" cm="1">
        <f t="array" ref="I1004">_xlfn.LET(
    _xlpm.codigos_devolucion, _xlfn.UNIQUE(_xlfn._xlws.FILTER(BP[CODIGO], ISNUMBER(SEARCH("devoluci", BP[NOMBRE CUENTA])), {""})),
    ISNUMBER(MATCH(BP[[#This Row],[CODIGO]], _xlpm.codigos_devolucion, 0))
)</f>
        <v>0</v>
      </c>
    </row>
    <row r="1005" spans="1:9" x14ac:dyDescent="0.25">
      <c r="A1005" s="607">
        <v>23700504</v>
      </c>
      <c r="B1005" s="387" t="s">
        <v>531</v>
      </c>
      <c r="C1005" s="387" t="s">
        <v>1298</v>
      </c>
      <c r="D1005" s="387" t="s">
        <v>777</v>
      </c>
      <c r="E1005" s="387">
        <v>0</v>
      </c>
      <c r="F1005" s="387">
        <v>125178.18</v>
      </c>
      <c r="G1005" s="387">
        <v>90069236.329999998</v>
      </c>
      <c r="H1005" s="387" t="b" cm="1">
        <f t="array" aca="1" ref="H1005" ca="1">EsNegrita(BP[[#This Row],[CODIGO]])</f>
        <v>0</v>
      </c>
      <c r="I1005" s="387" t="b" cm="1">
        <f t="array" ref="I1005">_xlfn.LET(
    _xlpm.codigos_devolucion, _xlfn.UNIQUE(_xlfn._xlws.FILTER(BP[CODIGO], ISNUMBER(SEARCH("devoluci", BP[NOMBRE CUENTA])), {""})),
    ISNUMBER(MATCH(BP[[#This Row],[CODIGO]], _xlpm.codigos_devolucion, 0))
)</f>
        <v>0</v>
      </c>
    </row>
    <row r="1006" spans="1:9" x14ac:dyDescent="0.25">
      <c r="A1006" s="607">
        <v>23700504</v>
      </c>
      <c r="B1006" s="387" t="s">
        <v>531</v>
      </c>
      <c r="C1006" s="387" t="s">
        <v>752</v>
      </c>
      <c r="D1006" s="387" t="s">
        <v>777</v>
      </c>
      <c r="E1006" s="387">
        <v>0</v>
      </c>
      <c r="F1006" s="387">
        <v>74705.279999999999</v>
      </c>
      <c r="G1006" s="387">
        <v>90143941.609999999</v>
      </c>
      <c r="H1006" s="387" t="b" cm="1">
        <f t="array" aca="1" ref="H1006" ca="1">EsNegrita(BP[[#This Row],[CODIGO]])</f>
        <v>0</v>
      </c>
      <c r="I1006" s="387" t="b" cm="1">
        <f t="array" ref="I1006">_xlfn.LET(
    _xlpm.codigos_devolucion, _xlfn.UNIQUE(_xlfn._xlws.FILTER(BP[CODIGO], ISNUMBER(SEARCH("devoluci", BP[NOMBRE CUENTA])), {""})),
    ISNUMBER(MATCH(BP[[#This Row],[CODIGO]], _xlpm.codigos_devolucion, 0))
)</f>
        <v>0</v>
      </c>
    </row>
    <row r="1007" spans="1:9" x14ac:dyDescent="0.25">
      <c r="A1007" s="607">
        <v>23700504</v>
      </c>
      <c r="B1007" s="387" t="s">
        <v>531</v>
      </c>
      <c r="C1007" s="387" t="s">
        <v>1299</v>
      </c>
      <c r="D1007" s="387" t="s">
        <v>777</v>
      </c>
      <c r="E1007" s="387">
        <v>0</v>
      </c>
      <c r="F1007" s="387">
        <v>170117.23</v>
      </c>
      <c r="G1007" s="387">
        <v>90314058.840000004</v>
      </c>
      <c r="H1007" s="387" t="b" cm="1">
        <f t="array" aca="1" ref="H1007" ca="1">EsNegrita(BP[[#This Row],[CODIGO]])</f>
        <v>0</v>
      </c>
      <c r="I1007" s="387" t="b" cm="1">
        <f t="array" ref="I1007">_xlfn.LET(
    _xlpm.codigos_devolucion, _xlfn.UNIQUE(_xlfn._xlws.FILTER(BP[CODIGO], ISNUMBER(SEARCH("devoluci", BP[NOMBRE CUENTA])), {""})),
    ISNUMBER(MATCH(BP[[#This Row],[CODIGO]], _xlpm.codigos_devolucion, 0))
)</f>
        <v>0</v>
      </c>
    </row>
    <row r="1008" spans="1:9" x14ac:dyDescent="0.25">
      <c r="A1008" s="607">
        <v>23700504</v>
      </c>
      <c r="B1008" s="387" t="s">
        <v>531</v>
      </c>
      <c r="C1008" s="387" t="s">
        <v>753</v>
      </c>
      <c r="D1008" s="387" t="s">
        <v>777</v>
      </c>
      <c r="E1008" s="387">
        <v>0</v>
      </c>
      <c r="F1008" s="387">
        <v>109327</v>
      </c>
      <c r="G1008" s="387">
        <v>90423385.840000004</v>
      </c>
      <c r="H1008" s="387" t="b" cm="1">
        <f t="array" aca="1" ref="H1008" ca="1">EsNegrita(BP[[#This Row],[CODIGO]])</f>
        <v>0</v>
      </c>
      <c r="I1008" s="387" t="b" cm="1">
        <f t="array" ref="I1008">_xlfn.LET(
    _xlpm.codigos_devolucion, _xlfn.UNIQUE(_xlfn._xlws.FILTER(BP[CODIGO], ISNUMBER(SEARCH("devoluci", BP[NOMBRE CUENTA])), {""})),
    ISNUMBER(MATCH(BP[[#This Row],[CODIGO]], _xlpm.codigos_devolucion, 0))
)</f>
        <v>0</v>
      </c>
    </row>
    <row r="1009" spans="1:9" x14ac:dyDescent="0.25">
      <c r="A1009" s="607">
        <v>23700504</v>
      </c>
      <c r="B1009" s="387" t="s">
        <v>531</v>
      </c>
      <c r="C1009" s="387" t="s">
        <v>754</v>
      </c>
      <c r="D1009" s="387" t="s">
        <v>777</v>
      </c>
      <c r="E1009" s="387">
        <v>0</v>
      </c>
      <c r="F1009" s="387">
        <v>70036.2</v>
      </c>
      <c r="G1009" s="387">
        <v>90493422.040000007</v>
      </c>
      <c r="H1009" s="387" t="b" cm="1">
        <f t="array" aca="1" ref="H1009" ca="1">EsNegrita(BP[[#This Row],[CODIGO]])</f>
        <v>0</v>
      </c>
      <c r="I1009" s="387" t="b" cm="1">
        <f t="array" ref="I1009">_xlfn.LET(
    _xlpm.codigos_devolucion, _xlfn.UNIQUE(_xlfn._xlws.FILTER(BP[CODIGO], ISNUMBER(SEARCH("devoluci", BP[NOMBRE CUENTA])), {""})),
    ISNUMBER(MATCH(BP[[#This Row],[CODIGO]], _xlpm.codigos_devolucion, 0))
)</f>
        <v>0</v>
      </c>
    </row>
    <row r="1010" spans="1:9" x14ac:dyDescent="0.25">
      <c r="A1010" s="607">
        <v>23700504</v>
      </c>
      <c r="B1010" s="387" t="s">
        <v>531</v>
      </c>
      <c r="C1010" s="387" t="s">
        <v>755</v>
      </c>
      <c r="D1010" s="387" t="s">
        <v>777</v>
      </c>
      <c r="E1010" s="387">
        <v>0</v>
      </c>
      <c r="F1010" s="387">
        <v>163482.56</v>
      </c>
      <c r="G1010" s="387">
        <v>90656904.600000009</v>
      </c>
      <c r="H1010" s="387" t="b" cm="1">
        <f t="array" aca="1" ref="H1010" ca="1">EsNegrita(BP[[#This Row],[CODIGO]])</f>
        <v>0</v>
      </c>
      <c r="I1010" s="387" t="b" cm="1">
        <f t="array" ref="I1010">_xlfn.LET(
    _xlpm.codigos_devolucion, _xlfn.UNIQUE(_xlfn._xlws.FILTER(BP[CODIGO], ISNUMBER(SEARCH("devoluci", BP[NOMBRE CUENTA])), {""})),
    ISNUMBER(MATCH(BP[[#This Row],[CODIGO]], _xlpm.codigos_devolucion, 0))
)</f>
        <v>0</v>
      </c>
    </row>
    <row r="1011" spans="1:9" x14ac:dyDescent="0.25">
      <c r="A1011" s="607">
        <v>23700504</v>
      </c>
      <c r="B1011" s="387" t="s">
        <v>531</v>
      </c>
      <c r="C1011" s="387" t="s">
        <v>756</v>
      </c>
      <c r="D1011" s="387" t="s">
        <v>777</v>
      </c>
      <c r="E1011" s="387">
        <v>0</v>
      </c>
      <c r="F1011" s="387">
        <v>148261.6</v>
      </c>
      <c r="G1011" s="387">
        <v>90805166.200000003</v>
      </c>
      <c r="H1011" s="387" t="b" cm="1">
        <f t="array" aca="1" ref="H1011" ca="1">EsNegrita(BP[[#This Row],[CODIGO]])</f>
        <v>0</v>
      </c>
      <c r="I1011" s="387" t="b" cm="1">
        <f t="array" ref="I1011">_xlfn.LET(
    _xlpm.codigos_devolucion, _xlfn.UNIQUE(_xlfn._xlws.FILTER(BP[CODIGO], ISNUMBER(SEARCH("devoluci", BP[NOMBRE CUENTA])), {""})),
    ISNUMBER(MATCH(BP[[#This Row],[CODIGO]], _xlpm.codigos_devolucion, 0))
)</f>
        <v>0</v>
      </c>
    </row>
    <row r="1012" spans="1:9" x14ac:dyDescent="0.25">
      <c r="A1012" s="607">
        <v>23700504</v>
      </c>
      <c r="B1012" s="387" t="s">
        <v>531</v>
      </c>
      <c r="C1012" s="387" t="s">
        <v>1300</v>
      </c>
      <c r="D1012" s="387" t="s">
        <v>777</v>
      </c>
      <c r="E1012" s="387">
        <v>0</v>
      </c>
      <c r="F1012" s="387">
        <v>152331.66</v>
      </c>
      <c r="G1012" s="387">
        <v>90957497.859999999</v>
      </c>
      <c r="H1012" s="387" t="b" cm="1">
        <f t="array" aca="1" ref="H1012" ca="1">EsNegrita(BP[[#This Row],[CODIGO]])</f>
        <v>0</v>
      </c>
      <c r="I1012" s="387" t="b" cm="1">
        <f t="array" ref="I1012">_xlfn.LET(
    _xlpm.codigos_devolucion, _xlfn.UNIQUE(_xlfn._xlws.FILTER(BP[CODIGO], ISNUMBER(SEARCH("devoluci", BP[NOMBRE CUENTA])), {""})),
    ISNUMBER(MATCH(BP[[#This Row],[CODIGO]], _xlpm.codigos_devolucion, 0))
)</f>
        <v>0</v>
      </c>
    </row>
    <row r="1013" spans="1:9" x14ac:dyDescent="0.25">
      <c r="A1013" s="607">
        <v>23700504</v>
      </c>
      <c r="B1013" s="387" t="s">
        <v>531</v>
      </c>
      <c r="C1013" s="387" t="s">
        <v>1301</v>
      </c>
      <c r="D1013" s="387" t="s">
        <v>777</v>
      </c>
      <c r="E1013" s="387">
        <v>0</v>
      </c>
      <c r="F1013" s="387">
        <v>167318.88</v>
      </c>
      <c r="G1013" s="387">
        <v>91124816.739999995</v>
      </c>
      <c r="H1013" s="387" t="b" cm="1">
        <f t="array" aca="1" ref="H1013" ca="1">EsNegrita(BP[[#This Row],[CODIGO]])</f>
        <v>0</v>
      </c>
      <c r="I1013" s="387" t="b" cm="1">
        <f t="array" ref="I1013">_xlfn.LET(
    _xlpm.codigos_devolucion, _xlfn.UNIQUE(_xlfn._xlws.FILTER(BP[CODIGO], ISNUMBER(SEARCH("devoluci", BP[NOMBRE CUENTA])), {""})),
    ISNUMBER(MATCH(BP[[#This Row],[CODIGO]], _xlpm.codigos_devolucion, 0))
)</f>
        <v>0</v>
      </c>
    </row>
    <row r="1014" spans="1:9" x14ac:dyDescent="0.25">
      <c r="A1014" s="607">
        <v>23700504</v>
      </c>
      <c r="B1014" s="387" t="s">
        <v>531</v>
      </c>
      <c r="C1014" s="387" t="s">
        <v>1302</v>
      </c>
      <c r="D1014" s="387" t="s">
        <v>777</v>
      </c>
      <c r="E1014" s="387">
        <v>0</v>
      </c>
      <c r="F1014" s="387">
        <v>117221.32</v>
      </c>
      <c r="G1014" s="387">
        <v>91242038.059999987</v>
      </c>
      <c r="H1014" s="387" t="b" cm="1">
        <f t="array" aca="1" ref="H1014" ca="1">EsNegrita(BP[[#This Row],[CODIGO]])</f>
        <v>0</v>
      </c>
      <c r="I1014" s="387" t="b" cm="1">
        <f t="array" ref="I1014">_xlfn.LET(
    _xlpm.codigos_devolucion, _xlfn.UNIQUE(_xlfn._xlws.FILTER(BP[CODIGO], ISNUMBER(SEARCH("devoluci", BP[NOMBRE CUENTA])), {""})),
    ISNUMBER(MATCH(BP[[#This Row],[CODIGO]], _xlpm.codigos_devolucion, 0))
)</f>
        <v>0</v>
      </c>
    </row>
    <row r="1015" spans="1:9" x14ac:dyDescent="0.25">
      <c r="A1015" s="607">
        <v>23700504</v>
      </c>
      <c r="B1015" s="387" t="s">
        <v>531</v>
      </c>
      <c r="C1015" s="387" t="s">
        <v>1284</v>
      </c>
      <c r="D1015" s="387" t="s">
        <v>777</v>
      </c>
      <c r="E1015" s="387">
        <v>0</v>
      </c>
      <c r="F1015" s="387">
        <v>164639.67999999999</v>
      </c>
      <c r="G1015" s="387">
        <v>91406677.739999995</v>
      </c>
      <c r="H1015" s="387" t="b" cm="1">
        <f t="array" aca="1" ref="H1015" ca="1">EsNegrita(BP[[#This Row],[CODIGO]])</f>
        <v>0</v>
      </c>
      <c r="I1015" s="387" t="b" cm="1">
        <f t="array" ref="I1015">_xlfn.LET(
    _xlpm.codigos_devolucion, _xlfn.UNIQUE(_xlfn._xlws.FILTER(BP[CODIGO], ISNUMBER(SEARCH("devoluci", BP[NOMBRE CUENTA])), {""})),
    ISNUMBER(MATCH(BP[[#This Row],[CODIGO]], _xlpm.codigos_devolucion, 0))
)</f>
        <v>0</v>
      </c>
    </row>
    <row r="1016" spans="1:9" x14ac:dyDescent="0.25">
      <c r="A1016" s="607">
        <v>23700504</v>
      </c>
      <c r="B1016" s="387" t="s">
        <v>531</v>
      </c>
      <c r="C1016" s="387" t="s">
        <v>1303</v>
      </c>
      <c r="D1016" s="387" t="s">
        <v>777</v>
      </c>
      <c r="E1016" s="387">
        <v>0</v>
      </c>
      <c r="F1016" s="387">
        <v>123688.07</v>
      </c>
      <c r="G1016" s="387">
        <v>91530365.809999987</v>
      </c>
      <c r="H1016" s="387" t="b" cm="1">
        <f t="array" aca="1" ref="H1016" ca="1">EsNegrita(BP[[#This Row],[CODIGO]])</f>
        <v>0</v>
      </c>
      <c r="I1016" s="387" t="b" cm="1">
        <f t="array" ref="I1016">_xlfn.LET(
    _xlpm.codigos_devolucion, _xlfn.UNIQUE(_xlfn._xlws.FILTER(BP[CODIGO], ISNUMBER(SEARCH("devoluci", BP[NOMBRE CUENTA])), {""})),
    ISNUMBER(MATCH(BP[[#This Row],[CODIGO]], _xlpm.codigos_devolucion, 0))
)</f>
        <v>0</v>
      </c>
    </row>
    <row r="1017" spans="1:9" x14ac:dyDescent="0.25">
      <c r="A1017" s="607">
        <v>23700504</v>
      </c>
      <c r="B1017" s="387" t="s">
        <v>531</v>
      </c>
      <c r="C1017" s="387" t="s">
        <v>1304</v>
      </c>
      <c r="D1017" s="387" t="s">
        <v>777</v>
      </c>
      <c r="E1017" s="387">
        <v>0</v>
      </c>
      <c r="F1017" s="387">
        <v>165532.75</v>
      </c>
      <c r="G1017" s="387">
        <v>91695898.559999987</v>
      </c>
      <c r="H1017" s="387" t="b" cm="1">
        <f t="array" aca="1" ref="H1017" ca="1">EsNegrita(BP[[#This Row],[CODIGO]])</f>
        <v>0</v>
      </c>
      <c r="I1017" s="387" t="b" cm="1">
        <f t="array" ref="I1017">_xlfn.LET(
    _xlpm.codigos_devolucion, _xlfn.UNIQUE(_xlfn._xlws.FILTER(BP[CODIGO], ISNUMBER(SEARCH("devoluci", BP[NOMBRE CUENTA])), {""})),
    ISNUMBER(MATCH(BP[[#This Row],[CODIGO]], _xlpm.codigos_devolucion, 0))
)</f>
        <v>0</v>
      </c>
    </row>
    <row r="1018" spans="1:9" x14ac:dyDescent="0.25">
      <c r="A1018" s="607">
        <v>23700504</v>
      </c>
      <c r="B1018" s="387" t="s">
        <v>531</v>
      </c>
      <c r="C1018" s="387" t="s">
        <v>1305</v>
      </c>
      <c r="D1018" s="387" t="s">
        <v>777</v>
      </c>
      <c r="E1018" s="387">
        <v>0</v>
      </c>
      <c r="F1018" s="387">
        <v>99569.76</v>
      </c>
      <c r="G1018" s="387">
        <v>91795468.319999993</v>
      </c>
      <c r="H1018" s="387" t="b" cm="1">
        <f t="array" aca="1" ref="H1018" ca="1">EsNegrita(BP[[#This Row],[CODIGO]])</f>
        <v>0</v>
      </c>
      <c r="I1018" s="387" t="b" cm="1">
        <f t="array" ref="I1018">_xlfn.LET(
    _xlpm.codigos_devolucion, _xlfn.UNIQUE(_xlfn._xlws.FILTER(BP[CODIGO], ISNUMBER(SEARCH("devoluci", BP[NOMBRE CUENTA])), {""})),
    ISNUMBER(MATCH(BP[[#This Row],[CODIGO]], _xlpm.codigos_devolucion, 0))
)</f>
        <v>0</v>
      </c>
    </row>
    <row r="1019" spans="1:9" x14ac:dyDescent="0.25">
      <c r="A1019" s="607">
        <v>23700504</v>
      </c>
      <c r="B1019" s="387" t="s">
        <v>531</v>
      </c>
      <c r="C1019" s="387" t="s">
        <v>1306</v>
      </c>
      <c r="D1019" s="387" t="s">
        <v>777</v>
      </c>
      <c r="E1019" s="387">
        <v>0</v>
      </c>
      <c r="F1019" s="387">
        <v>151833.78</v>
      </c>
      <c r="G1019" s="387">
        <v>91947302.099999994</v>
      </c>
      <c r="H1019" s="387" t="b" cm="1">
        <f t="array" aca="1" ref="H1019" ca="1">EsNegrita(BP[[#This Row],[CODIGO]])</f>
        <v>0</v>
      </c>
      <c r="I1019" s="387" t="b" cm="1">
        <f t="array" ref="I1019">_xlfn.LET(
    _xlpm.codigos_devolucion, _xlfn.UNIQUE(_xlfn._xlws.FILTER(BP[CODIGO], ISNUMBER(SEARCH("devoluci", BP[NOMBRE CUENTA])), {""})),
    ISNUMBER(MATCH(BP[[#This Row],[CODIGO]], _xlpm.codigos_devolucion, 0))
)</f>
        <v>0</v>
      </c>
    </row>
    <row r="1020" spans="1:9" x14ac:dyDescent="0.25">
      <c r="A1020" s="607">
        <v>23700504</v>
      </c>
      <c r="B1020" s="387" t="s">
        <v>531</v>
      </c>
      <c r="C1020" s="387" t="s">
        <v>1307</v>
      </c>
      <c r="D1020" s="387" t="s">
        <v>777</v>
      </c>
      <c r="E1020" s="387">
        <v>0</v>
      </c>
      <c r="F1020" s="387">
        <v>97879.9</v>
      </c>
      <c r="G1020" s="387">
        <v>92045182</v>
      </c>
      <c r="H1020" s="387" t="b" cm="1">
        <f t="array" aca="1" ref="H1020" ca="1">EsNegrita(BP[[#This Row],[CODIGO]])</f>
        <v>0</v>
      </c>
      <c r="I1020" s="387" t="b" cm="1">
        <f t="array" ref="I1020">_xlfn.LET(
    _xlpm.codigos_devolucion, _xlfn.UNIQUE(_xlfn._xlws.FILTER(BP[CODIGO], ISNUMBER(SEARCH("devoluci", BP[NOMBRE CUENTA])), {""})),
    ISNUMBER(MATCH(BP[[#This Row],[CODIGO]], _xlpm.codigos_devolucion, 0))
)</f>
        <v>0</v>
      </c>
    </row>
    <row r="1021" spans="1:9" x14ac:dyDescent="0.25">
      <c r="A1021" s="607">
        <v>23700504</v>
      </c>
      <c r="B1021" s="387" t="s">
        <v>531</v>
      </c>
      <c r="C1021" s="387" t="s">
        <v>766</v>
      </c>
      <c r="D1021" s="387" t="s">
        <v>777</v>
      </c>
      <c r="E1021" s="387">
        <v>0</v>
      </c>
      <c r="F1021" s="387">
        <v>151833.87</v>
      </c>
      <c r="G1021" s="387">
        <v>92197015.870000005</v>
      </c>
      <c r="H1021" s="387" t="b" cm="1">
        <f t="array" aca="1" ref="H1021" ca="1">EsNegrita(BP[[#This Row],[CODIGO]])</f>
        <v>0</v>
      </c>
      <c r="I1021" s="387" t="b" cm="1">
        <f t="array" ref="I1021">_xlfn.LET(
    _xlpm.codigos_devolucion, _xlfn.UNIQUE(_xlfn._xlws.FILTER(BP[CODIGO], ISNUMBER(SEARCH("devoluci", BP[NOMBRE CUENTA])), {""})),
    ISNUMBER(MATCH(BP[[#This Row],[CODIGO]], _xlpm.codigos_devolucion, 0))
)</f>
        <v>0</v>
      </c>
    </row>
    <row r="1022" spans="1:9" x14ac:dyDescent="0.25">
      <c r="A1022" s="607">
        <v>23700504</v>
      </c>
      <c r="B1022" s="387" t="s">
        <v>531</v>
      </c>
      <c r="C1022" s="387" t="s">
        <v>767</v>
      </c>
      <c r="D1022" s="387" t="s">
        <v>777</v>
      </c>
      <c r="E1022" s="387">
        <v>0</v>
      </c>
      <c r="F1022" s="387">
        <v>127083.55</v>
      </c>
      <c r="G1022" s="387">
        <v>92324099.420000002</v>
      </c>
      <c r="H1022" s="387" t="b" cm="1">
        <f t="array" aca="1" ref="H1022" ca="1">EsNegrita(BP[[#This Row],[CODIGO]])</f>
        <v>0</v>
      </c>
      <c r="I1022" s="387" t="b" cm="1">
        <f t="array" ref="I1022">_xlfn.LET(
    _xlpm.codigos_devolucion, _xlfn.UNIQUE(_xlfn._xlws.FILTER(BP[CODIGO], ISNUMBER(SEARCH("devoluci", BP[NOMBRE CUENTA])), {""})),
    ISNUMBER(MATCH(BP[[#This Row],[CODIGO]], _xlpm.codigos_devolucion, 0))
)</f>
        <v>0</v>
      </c>
    </row>
    <row r="1023" spans="1:9" x14ac:dyDescent="0.25">
      <c r="A1023" s="607">
        <v>23700504</v>
      </c>
      <c r="B1023" s="387" t="s">
        <v>531</v>
      </c>
      <c r="C1023" s="387" t="s">
        <v>768</v>
      </c>
      <c r="D1023" s="387" t="s">
        <v>777</v>
      </c>
      <c r="E1023" s="387">
        <v>0</v>
      </c>
      <c r="F1023" s="387">
        <v>167318.88</v>
      </c>
      <c r="G1023" s="387">
        <v>92491418.299999997</v>
      </c>
      <c r="H1023" s="387" t="b" cm="1">
        <f t="array" aca="1" ref="H1023" ca="1">EsNegrita(BP[[#This Row],[CODIGO]])</f>
        <v>0</v>
      </c>
      <c r="I1023" s="387" t="b" cm="1">
        <f t="array" ref="I1023">_xlfn.LET(
    _xlpm.codigos_devolucion, _xlfn.UNIQUE(_xlfn._xlws.FILTER(BP[CODIGO], ISNUMBER(SEARCH("devoluci", BP[NOMBRE CUENTA])), {""})),
    ISNUMBER(MATCH(BP[[#This Row],[CODIGO]], _xlpm.codigos_devolucion, 0))
)</f>
        <v>0</v>
      </c>
    </row>
    <row r="1024" spans="1:9" x14ac:dyDescent="0.25">
      <c r="A1024" s="607">
        <v>23700504</v>
      </c>
      <c r="B1024" s="387" t="s">
        <v>531</v>
      </c>
      <c r="C1024" s="387" t="s">
        <v>1308</v>
      </c>
      <c r="D1024" s="387" t="s">
        <v>777</v>
      </c>
      <c r="E1024" s="387">
        <v>0</v>
      </c>
      <c r="F1024" s="387">
        <v>109327</v>
      </c>
      <c r="G1024" s="387">
        <v>92600745.299999997</v>
      </c>
      <c r="H1024" s="387" t="b" cm="1">
        <f t="array" aca="1" ref="H1024" ca="1">EsNegrita(BP[[#This Row],[CODIGO]])</f>
        <v>0</v>
      </c>
      <c r="I1024" s="387" t="b" cm="1">
        <f t="array" ref="I1024">_xlfn.LET(
    _xlpm.codigos_devolucion, _xlfn.UNIQUE(_xlfn._xlws.FILTER(BP[CODIGO], ISNUMBER(SEARCH("devoluci", BP[NOMBRE CUENTA])), {""})),
    ISNUMBER(MATCH(BP[[#This Row],[CODIGO]], _xlpm.codigos_devolucion, 0))
)</f>
        <v>0</v>
      </c>
    </row>
    <row r="1025" spans="1:9" x14ac:dyDescent="0.25">
      <c r="A1025" s="607">
        <v>23700504</v>
      </c>
      <c r="B1025" s="387" t="s">
        <v>531</v>
      </c>
      <c r="C1025" s="387" t="s">
        <v>1309</v>
      </c>
      <c r="D1025" s="387" t="s">
        <v>777</v>
      </c>
      <c r="E1025" s="387">
        <v>0</v>
      </c>
      <c r="F1025" s="387">
        <v>102842.25</v>
      </c>
      <c r="G1025" s="387">
        <v>92703587.549999997</v>
      </c>
      <c r="H1025" s="387" t="b" cm="1">
        <f t="array" aca="1" ref="H1025" ca="1">EsNegrita(BP[[#This Row],[CODIGO]])</f>
        <v>0</v>
      </c>
      <c r="I1025" s="387" t="b" cm="1">
        <f t="array" ref="I1025">_xlfn.LET(
    _xlpm.codigos_devolucion, _xlfn.UNIQUE(_xlfn._xlws.FILTER(BP[CODIGO], ISNUMBER(SEARCH("devoluci", BP[NOMBRE CUENTA])), {""})),
    ISNUMBER(MATCH(BP[[#This Row],[CODIGO]], _xlpm.codigos_devolucion, 0))
)</f>
        <v>0</v>
      </c>
    </row>
    <row r="1026" spans="1:9" x14ac:dyDescent="0.25">
      <c r="A1026" s="607">
        <v>23700504</v>
      </c>
      <c r="B1026" s="387" t="s">
        <v>531</v>
      </c>
      <c r="C1026" s="387" t="s">
        <v>1310</v>
      </c>
      <c r="D1026" s="387" t="s">
        <v>777</v>
      </c>
      <c r="E1026" s="387">
        <v>0</v>
      </c>
      <c r="F1026" s="387">
        <v>80000</v>
      </c>
      <c r="G1026" s="387">
        <v>92783587.549999997</v>
      </c>
      <c r="H1026" s="387" t="b" cm="1">
        <f t="array" aca="1" ref="H1026" ca="1">EsNegrita(BP[[#This Row],[CODIGO]])</f>
        <v>0</v>
      </c>
      <c r="I1026" s="387" t="b" cm="1">
        <f t="array" ref="I1026">_xlfn.LET(
    _xlpm.codigos_devolucion, _xlfn.UNIQUE(_xlfn._xlws.FILTER(BP[CODIGO], ISNUMBER(SEARCH("devoluci", BP[NOMBRE CUENTA])), {""})),
    ISNUMBER(MATCH(BP[[#This Row],[CODIGO]], _xlpm.codigos_devolucion, 0))
)</f>
        <v>0</v>
      </c>
    </row>
    <row r="1027" spans="1:9" x14ac:dyDescent="0.25">
      <c r="A1027" s="607">
        <v>23700504</v>
      </c>
      <c r="B1027" s="387" t="s">
        <v>531</v>
      </c>
      <c r="C1027" s="387" t="s">
        <v>772</v>
      </c>
      <c r="D1027" s="387" t="s">
        <v>777</v>
      </c>
      <c r="E1027" s="387">
        <v>0</v>
      </c>
      <c r="F1027" s="387">
        <v>73054.679999999993</v>
      </c>
      <c r="G1027" s="387">
        <v>92856642.230000004</v>
      </c>
      <c r="H1027" s="387" t="b" cm="1">
        <f t="array" aca="1" ref="H1027" ca="1">EsNegrita(BP[[#This Row],[CODIGO]])</f>
        <v>0</v>
      </c>
      <c r="I1027" s="387" t="b" cm="1">
        <f t="array" ref="I1027">_xlfn.LET(
    _xlpm.codigos_devolucion, _xlfn.UNIQUE(_xlfn._xlws.FILTER(BP[CODIGO], ISNUMBER(SEARCH("devoluci", BP[NOMBRE CUENTA])), {""})),
    ISNUMBER(MATCH(BP[[#This Row],[CODIGO]], _xlpm.codigos_devolucion, 0))
)</f>
        <v>0</v>
      </c>
    </row>
    <row r="1028" spans="1:9" x14ac:dyDescent="0.25">
      <c r="A1028" s="607">
        <v>23700504</v>
      </c>
      <c r="B1028" s="387" t="s">
        <v>531</v>
      </c>
      <c r="C1028" s="387" t="s">
        <v>773</v>
      </c>
      <c r="D1028" s="387" t="s">
        <v>777</v>
      </c>
      <c r="E1028" s="387">
        <v>0</v>
      </c>
      <c r="F1028" s="387">
        <v>76000.399999999994</v>
      </c>
      <c r="G1028" s="387">
        <v>92932642.63000001</v>
      </c>
      <c r="H1028" s="387" t="b" cm="1">
        <f t="array" aca="1" ref="H1028" ca="1">EsNegrita(BP[[#This Row],[CODIGO]])</f>
        <v>0</v>
      </c>
      <c r="I1028" s="387" t="b" cm="1">
        <f t="array" ref="I1028">_xlfn.LET(
    _xlpm.codigos_devolucion, _xlfn.UNIQUE(_xlfn._xlws.FILTER(BP[CODIGO], ISNUMBER(SEARCH("devoluci", BP[NOMBRE CUENTA])), {""})),
    ISNUMBER(MATCH(BP[[#This Row],[CODIGO]], _xlpm.codigos_devolucion, 0))
)</f>
        <v>0</v>
      </c>
    </row>
    <row r="1029" spans="1:9" x14ac:dyDescent="0.25">
      <c r="A1029" s="607">
        <v>23700504</v>
      </c>
      <c r="B1029" s="387" t="s">
        <v>531</v>
      </c>
      <c r="C1029" s="387" t="s">
        <v>1311</v>
      </c>
      <c r="D1029" s="387" t="s">
        <v>777</v>
      </c>
      <c r="E1029" s="387">
        <v>0</v>
      </c>
      <c r="F1029" s="387">
        <v>103512.91</v>
      </c>
      <c r="G1029" s="387">
        <v>93036155.540000007</v>
      </c>
      <c r="H1029" s="387" t="b" cm="1">
        <f t="array" aca="1" ref="H1029" ca="1">EsNegrita(BP[[#This Row],[CODIGO]])</f>
        <v>0</v>
      </c>
      <c r="I1029" s="387" t="b" cm="1">
        <f t="array" ref="I1029">_xlfn.LET(
    _xlpm.codigos_devolucion, _xlfn.UNIQUE(_xlfn._xlws.FILTER(BP[CODIGO], ISNUMBER(SEARCH("devoluci", BP[NOMBRE CUENTA])), {""})),
    ISNUMBER(MATCH(BP[[#This Row],[CODIGO]], _xlpm.codigos_devolucion, 0))
)</f>
        <v>0</v>
      </c>
    </row>
    <row r="1030" spans="1:9" x14ac:dyDescent="0.25">
      <c r="A1030" s="607">
        <v>23700504</v>
      </c>
      <c r="B1030" s="387" t="s">
        <v>531</v>
      </c>
      <c r="C1030" s="387" t="s">
        <v>1312</v>
      </c>
      <c r="D1030" s="387" t="s">
        <v>777</v>
      </c>
      <c r="E1030" s="387">
        <v>0</v>
      </c>
      <c r="F1030" s="387">
        <v>145912.42000000001</v>
      </c>
      <c r="G1030" s="387">
        <v>93182067.960000008</v>
      </c>
      <c r="H1030" s="387" t="b" cm="1">
        <f t="array" aca="1" ref="H1030" ca="1">EsNegrita(BP[[#This Row],[CODIGO]])</f>
        <v>0</v>
      </c>
      <c r="I1030" s="387" t="b" cm="1">
        <f t="array" ref="I1030">_xlfn.LET(
    _xlpm.codigos_devolucion, _xlfn.UNIQUE(_xlfn._xlws.FILTER(BP[CODIGO], ISNUMBER(SEARCH("devoluci", BP[NOMBRE CUENTA])), {""})),
    ISNUMBER(MATCH(BP[[#This Row],[CODIGO]], _xlpm.codigos_devolucion, 0))
)</f>
        <v>0</v>
      </c>
    </row>
    <row r="1031" spans="1:9" x14ac:dyDescent="0.25">
      <c r="A1031" s="607">
        <v>23700504</v>
      </c>
      <c r="B1031" s="387" t="s">
        <v>531</v>
      </c>
      <c r="C1031" s="387" t="s">
        <v>1314</v>
      </c>
      <c r="D1031" s="387" t="s">
        <v>777</v>
      </c>
      <c r="E1031" s="387">
        <v>0</v>
      </c>
      <c r="F1031" s="387">
        <v>109327</v>
      </c>
      <c r="G1031" s="387">
        <v>93291394.960000008</v>
      </c>
      <c r="H1031" s="387" t="b" cm="1">
        <f t="array" aca="1" ref="H1031" ca="1">EsNegrita(BP[[#This Row],[CODIGO]])</f>
        <v>0</v>
      </c>
      <c r="I1031" s="387" t="b" cm="1">
        <f t="array" ref="I1031">_xlfn.LET(
    _xlpm.codigos_devolucion, _xlfn.UNIQUE(_xlfn._xlws.FILTER(BP[CODIGO], ISNUMBER(SEARCH("devoluci", BP[NOMBRE CUENTA])), {""})),
    ISNUMBER(MATCH(BP[[#This Row],[CODIGO]], _xlpm.codigos_devolucion, 0))
)</f>
        <v>0</v>
      </c>
    </row>
    <row r="1032" spans="1:9" x14ac:dyDescent="0.25">
      <c r="A1032" s="607">
        <v>23700504</v>
      </c>
      <c r="B1032" s="387" t="s">
        <v>531</v>
      </c>
      <c r="C1032" s="387" t="s">
        <v>1315</v>
      </c>
      <c r="D1032" s="387" t="s">
        <v>777</v>
      </c>
      <c r="E1032" s="387">
        <v>0</v>
      </c>
      <c r="F1032" s="387">
        <v>72884.679999999993</v>
      </c>
      <c r="G1032" s="387">
        <v>93364279.640000015</v>
      </c>
      <c r="H1032" s="387" t="b" cm="1">
        <f t="array" aca="1" ref="H1032" ca="1">EsNegrita(BP[[#This Row],[CODIGO]])</f>
        <v>0</v>
      </c>
      <c r="I1032" s="387" t="b" cm="1">
        <f t="array" ref="I1032">_xlfn.LET(
    _xlpm.codigos_devolucion, _xlfn.UNIQUE(_xlfn._xlws.FILTER(BP[CODIGO], ISNUMBER(SEARCH("devoluci", BP[NOMBRE CUENTA])), {""})),
    ISNUMBER(MATCH(BP[[#This Row],[CODIGO]], _xlpm.codigos_devolucion, 0))
)</f>
        <v>0</v>
      </c>
    </row>
    <row r="1033" spans="1:9" x14ac:dyDescent="0.25">
      <c r="A1033" s="607">
        <v>23700504</v>
      </c>
      <c r="B1033" s="387" t="s">
        <v>531</v>
      </c>
      <c r="C1033" s="387" t="s">
        <v>1316</v>
      </c>
      <c r="D1033" s="387" t="s">
        <v>777</v>
      </c>
      <c r="E1033" s="387">
        <v>0</v>
      </c>
      <c r="F1033" s="387">
        <v>114078.58</v>
      </c>
      <c r="G1033" s="387">
        <v>93478358.220000014</v>
      </c>
      <c r="H1033" s="387" t="b" cm="1">
        <f t="array" aca="1" ref="H1033" ca="1">EsNegrita(BP[[#This Row],[CODIGO]])</f>
        <v>0</v>
      </c>
      <c r="I1033" s="387" t="b" cm="1">
        <f t="array" ref="I1033">_xlfn.LET(
    _xlpm.codigos_devolucion, _xlfn.UNIQUE(_xlfn._xlws.FILTER(BP[CODIGO], ISNUMBER(SEARCH("devoluci", BP[NOMBRE CUENTA])), {""})),
    ISNUMBER(MATCH(BP[[#This Row],[CODIGO]], _xlpm.codigos_devolucion, 0))
)</f>
        <v>0</v>
      </c>
    </row>
    <row r="1034" spans="1:9" x14ac:dyDescent="0.25">
      <c r="A1034" s="607">
        <v>23700504</v>
      </c>
      <c r="B1034" s="387" t="s">
        <v>531</v>
      </c>
      <c r="C1034" s="387" t="s">
        <v>1317</v>
      </c>
      <c r="D1034" s="387" t="s">
        <v>777</v>
      </c>
      <c r="E1034" s="387">
        <v>0</v>
      </c>
      <c r="F1034" s="387">
        <v>135411.66</v>
      </c>
      <c r="G1034" s="387">
        <v>93613769.88000001</v>
      </c>
      <c r="H1034" s="387" t="b" cm="1">
        <f t="array" aca="1" ref="H1034" ca="1">EsNegrita(BP[[#This Row],[CODIGO]])</f>
        <v>0</v>
      </c>
      <c r="I1034" s="387" t="b" cm="1">
        <f t="array" ref="I1034">_xlfn.LET(
    _xlpm.codigos_devolucion, _xlfn.UNIQUE(_xlfn._xlws.FILTER(BP[CODIGO], ISNUMBER(SEARCH("devoluci", BP[NOMBRE CUENTA])), {""})),
    ISNUMBER(MATCH(BP[[#This Row],[CODIGO]], _xlpm.codigos_devolucion, 0))
)</f>
        <v>0</v>
      </c>
    </row>
    <row r="1035" spans="1:9" x14ac:dyDescent="0.25">
      <c r="A1035" s="607">
        <v>23700504</v>
      </c>
      <c r="B1035" s="387" t="s">
        <v>531</v>
      </c>
      <c r="C1035" s="387" t="s">
        <v>1318</v>
      </c>
      <c r="D1035" s="387" t="s">
        <v>777</v>
      </c>
      <c r="E1035" s="387">
        <v>0</v>
      </c>
      <c r="F1035" s="387">
        <v>98729.23</v>
      </c>
      <c r="G1035" s="387">
        <v>93712499.110000014</v>
      </c>
      <c r="H1035" s="387" t="b" cm="1">
        <f t="array" aca="1" ref="H1035" ca="1">EsNegrita(BP[[#This Row],[CODIGO]])</f>
        <v>0</v>
      </c>
      <c r="I1035" s="387" t="b" cm="1">
        <f t="array" ref="I1035">_xlfn.LET(
    _xlpm.codigos_devolucion, _xlfn.UNIQUE(_xlfn._xlws.FILTER(BP[CODIGO], ISNUMBER(SEARCH("devoluci", BP[NOMBRE CUENTA])), {""})),
    ISNUMBER(MATCH(BP[[#This Row],[CODIGO]], _xlpm.codigos_devolucion, 0))
)</f>
        <v>0</v>
      </c>
    </row>
    <row r="1036" spans="1:9" x14ac:dyDescent="0.25">
      <c r="A1036" s="607">
        <v>23700504</v>
      </c>
      <c r="B1036" s="387" t="s">
        <v>531</v>
      </c>
      <c r="C1036" s="387" t="s">
        <v>1319</v>
      </c>
      <c r="D1036" s="387" t="s">
        <v>777</v>
      </c>
      <c r="E1036" s="387">
        <v>0</v>
      </c>
      <c r="F1036" s="387">
        <v>70036.160000000003</v>
      </c>
      <c r="G1036" s="387">
        <v>93782535.270000011</v>
      </c>
      <c r="H1036" s="387" t="b" cm="1">
        <f t="array" aca="1" ref="H1036" ca="1">EsNegrita(BP[[#This Row],[CODIGO]])</f>
        <v>0</v>
      </c>
      <c r="I1036" s="387" t="b" cm="1">
        <f t="array" ref="I1036">_xlfn.LET(
    _xlpm.codigos_devolucion, _xlfn.UNIQUE(_xlfn._xlws.FILTER(BP[CODIGO], ISNUMBER(SEARCH("devoluci", BP[NOMBRE CUENTA])), {""})),
    ISNUMBER(MATCH(BP[[#This Row],[CODIGO]], _xlpm.codigos_devolucion, 0))
)</f>
        <v>0</v>
      </c>
    </row>
    <row r="1037" spans="1:9" x14ac:dyDescent="0.25">
      <c r="A1037" s="607">
        <v>23700504</v>
      </c>
      <c r="B1037" s="387" t="s">
        <v>531</v>
      </c>
      <c r="C1037" s="387" t="s">
        <v>1320</v>
      </c>
      <c r="D1037" s="387" t="s">
        <v>777</v>
      </c>
      <c r="E1037" s="387">
        <v>0</v>
      </c>
      <c r="F1037" s="387">
        <v>89197.56</v>
      </c>
      <c r="G1037" s="387">
        <v>93871732.830000013</v>
      </c>
      <c r="H1037" s="387" t="b" cm="1">
        <f t="array" aca="1" ref="H1037" ca="1">EsNegrita(BP[[#This Row],[CODIGO]])</f>
        <v>0</v>
      </c>
      <c r="I1037" s="387" t="b" cm="1">
        <f t="array" ref="I1037">_xlfn.LET(
    _xlpm.codigos_devolucion, _xlfn.UNIQUE(_xlfn._xlws.FILTER(BP[CODIGO], ISNUMBER(SEARCH("devoluci", BP[NOMBRE CUENTA])), {""})),
    ISNUMBER(MATCH(BP[[#This Row],[CODIGO]], _xlpm.codigos_devolucion, 0))
)</f>
        <v>0</v>
      </c>
    </row>
    <row r="1038" spans="1:9" x14ac:dyDescent="0.25">
      <c r="A1038" s="607">
        <v>23700504</v>
      </c>
      <c r="B1038" s="387" t="s">
        <v>531</v>
      </c>
      <c r="C1038" s="387" t="s">
        <v>1321</v>
      </c>
      <c r="D1038" s="387" t="s">
        <v>777</v>
      </c>
      <c r="E1038" s="387">
        <v>0</v>
      </c>
      <c r="F1038" s="387">
        <v>70036.2</v>
      </c>
      <c r="G1038" s="387">
        <v>93941769.030000016</v>
      </c>
      <c r="H1038" s="387" t="b" cm="1">
        <f t="array" aca="1" ref="H1038" ca="1">EsNegrita(BP[[#This Row],[CODIGO]])</f>
        <v>0</v>
      </c>
      <c r="I1038" s="387" t="b" cm="1">
        <f t="array" ref="I1038">_xlfn.LET(
    _xlpm.codigos_devolucion, _xlfn.UNIQUE(_xlfn._xlws.FILTER(BP[CODIGO], ISNUMBER(SEARCH("devoluci", BP[NOMBRE CUENTA])), {""})),
    ISNUMBER(MATCH(BP[[#This Row],[CODIGO]], _xlpm.codigos_devolucion, 0))
)</f>
        <v>0</v>
      </c>
    </row>
    <row r="1039" spans="1:9" x14ac:dyDescent="0.25">
      <c r="A1039" s="607">
        <v>23700504</v>
      </c>
      <c r="B1039" s="387" t="s">
        <v>531</v>
      </c>
      <c r="C1039" s="387" t="s">
        <v>1322</v>
      </c>
      <c r="D1039" s="387" t="s">
        <v>777</v>
      </c>
      <c r="E1039" s="387">
        <v>0</v>
      </c>
      <c r="F1039" s="387">
        <v>70036.2</v>
      </c>
      <c r="G1039" s="387">
        <v>94011805.230000019</v>
      </c>
      <c r="H1039" s="387" t="b" cm="1">
        <f t="array" aca="1" ref="H1039" ca="1">EsNegrita(BP[[#This Row],[CODIGO]])</f>
        <v>0</v>
      </c>
      <c r="I1039" s="387" t="b" cm="1">
        <f t="array" ref="I1039">_xlfn.LET(
    _xlpm.codigos_devolucion, _xlfn.UNIQUE(_xlfn._xlws.FILTER(BP[CODIGO], ISNUMBER(SEARCH("devoluci", BP[NOMBRE CUENTA])), {""})),
    ISNUMBER(MATCH(BP[[#This Row],[CODIGO]], _xlpm.codigos_devolucion, 0))
)</f>
        <v>0</v>
      </c>
    </row>
    <row r="1040" spans="1:9" x14ac:dyDescent="0.25">
      <c r="A1040" s="607">
        <v>23700504</v>
      </c>
      <c r="B1040" s="387" t="s">
        <v>531</v>
      </c>
      <c r="C1040" s="387" t="s">
        <v>1323</v>
      </c>
      <c r="D1040" s="387" t="s">
        <v>777</v>
      </c>
      <c r="E1040" s="387">
        <v>0</v>
      </c>
      <c r="F1040" s="387">
        <v>139586.73000000001</v>
      </c>
      <c r="G1040" s="387">
        <v>94151391.960000023</v>
      </c>
      <c r="H1040" s="387" t="b" cm="1">
        <f t="array" aca="1" ref="H1040" ca="1">EsNegrita(BP[[#This Row],[CODIGO]])</f>
        <v>0</v>
      </c>
      <c r="I1040" s="387" t="b" cm="1">
        <f t="array" ref="I1040">_xlfn.LET(
    _xlpm.codigos_devolucion, _xlfn.UNIQUE(_xlfn._xlws.FILTER(BP[CODIGO], ISNUMBER(SEARCH("devoluci", BP[NOMBRE CUENTA])), {""})),
    ISNUMBER(MATCH(BP[[#This Row],[CODIGO]], _xlpm.codigos_devolucion, 0))
)</f>
        <v>0</v>
      </c>
    </row>
    <row r="1041" spans="1:9" x14ac:dyDescent="0.25">
      <c r="A1041" s="607">
        <v>23700504</v>
      </c>
      <c r="B1041" s="387" t="s">
        <v>531</v>
      </c>
      <c r="C1041" s="387" t="s">
        <v>1282</v>
      </c>
      <c r="D1041" s="387" t="s">
        <v>777</v>
      </c>
      <c r="E1041" s="387">
        <v>0</v>
      </c>
      <c r="F1041" s="387">
        <v>51359.88</v>
      </c>
      <c r="G1041" s="387">
        <v>94202751.840000018</v>
      </c>
      <c r="H1041" s="387" t="b" cm="1">
        <f t="array" aca="1" ref="H1041" ca="1">EsNegrita(BP[[#This Row],[CODIGO]])</f>
        <v>0</v>
      </c>
      <c r="I1041" s="387" t="b" cm="1">
        <f t="array" ref="I1041">_xlfn.LET(
    _xlpm.codigos_devolucion, _xlfn.UNIQUE(_xlfn._xlws.FILTER(BP[CODIGO], ISNUMBER(SEARCH("devoluci", BP[NOMBRE CUENTA])), {""})),
    ISNUMBER(MATCH(BP[[#This Row],[CODIGO]], _xlpm.codigos_devolucion, 0))
)</f>
        <v>0</v>
      </c>
    </row>
    <row r="1042" spans="1:9" x14ac:dyDescent="0.25">
      <c r="A1042" s="607">
        <v>23700504</v>
      </c>
      <c r="B1042" s="387" t="s">
        <v>531</v>
      </c>
      <c r="C1042" s="387" t="s">
        <v>1324</v>
      </c>
      <c r="D1042" s="387" t="s">
        <v>777</v>
      </c>
      <c r="E1042" s="387">
        <v>0</v>
      </c>
      <c r="F1042" s="387">
        <v>70036.2</v>
      </c>
      <c r="G1042" s="387">
        <v>94272788.040000021</v>
      </c>
      <c r="H1042" s="387" t="b" cm="1">
        <f t="array" aca="1" ref="H1042" ca="1">EsNegrita(BP[[#This Row],[CODIGO]])</f>
        <v>0</v>
      </c>
      <c r="I1042" s="387" t="b" cm="1">
        <f t="array" ref="I1042">_xlfn.LET(
    _xlpm.codigos_devolucion, _xlfn.UNIQUE(_xlfn._xlws.FILTER(BP[CODIGO], ISNUMBER(SEARCH("devoluci", BP[NOMBRE CUENTA])), {""})),
    ISNUMBER(MATCH(BP[[#This Row],[CODIGO]], _xlpm.codigos_devolucion, 0))
)</f>
        <v>0</v>
      </c>
    </row>
    <row r="1043" spans="1:9" x14ac:dyDescent="0.25">
      <c r="A1043" s="607">
        <v>23700505</v>
      </c>
      <c r="B1043" s="387" t="s">
        <v>532</v>
      </c>
      <c r="C1043" s="387" t="s">
        <v>1328</v>
      </c>
      <c r="D1043" s="387" t="s">
        <v>739</v>
      </c>
      <c r="E1043" s="387">
        <v>0</v>
      </c>
      <c r="F1043" s="387">
        <v>70036.2</v>
      </c>
      <c r="G1043" s="387">
        <v>-3161480.3</v>
      </c>
      <c r="H1043" s="387" t="b" cm="1">
        <f t="array" aca="1" ref="H1043" ca="1">EsNegrita(BP[[#This Row],[CODIGO]])</f>
        <v>0</v>
      </c>
      <c r="I1043" s="387" t="b" cm="1">
        <f t="array" ref="I1043">_xlfn.LET(
    _xlpm.codigos_devolucion, _xlfn.UNIQUE(_xlfn._xlws.FILTER(BP[CODIGO], ISNUMBER(SEARCH("devoluci", BP[NOMBRE CUENTA])), {""})),
    ISNUMBER(MATCH(BP[[#This Row],[CODIGO]], _xlpm.codigos_devolucion, 0))
)</f>
        <v>0</v>
      </c>
    </row>
    <row r="1044" spans="1:9" x14ac:dyDescent="0.25">
      <c r="A1044" s="607">
        <v>23700505</v>
      </c>
      <c r="B1044" s="387" t="s">
        <v>532</v>
      </c>
      <c r="C1044" s="387" t="s">
        <v>1329</v>
      </c>
      <c r="D1044" s="387" t="s">
        <v>739</v>
      </c>
      <c r="E1044" s="387">
        <v>0</v>
      </c>
      <c r="F1044" s="387">
        <v>70036.2</v>
      </c>
      <c r="G1044" s="387">
        <v>-3091444.0999999996</v>
      </c>
      <c r="H1044" s="387" t="b" cm="1">
        <f t="array" aca="1" ref="H1044" ca="1">EsNegrita(BP[[#This Row],[CODIGO]])</f>
        <v>0</v>
      </c>
      <c r="I1044" s="387" t="b" cm="1">
        <f t="array" ref="I1044">_xlfn.LET(
    _xlpm.codigos_devolucion, _xlfn.UNIQUE(_xlfn._xlws.FILTER(BP[CODIGO], ISNUMBER(SEARCH("devoluci", BP[NOMBRE CUENTA])), {""})),
    ISNUMBER(MATCH(BP[[#This Row],[CODIGO]], _xlpm.codigos_devolucion, 0))
)</f>
        <v>0</v>
      </c>
    </row>
    <row r="1045" spans="1:9" x14ac:dyDescent="0.25">
      <c r="A1045" s="607">
        <v>23700505</v>
      </c>
      <c r="B1045" s="387" t="s">
        <v>532</v>
      </c>
      <c r="C1045" s="387" t="s">
        <v>1330</v>
      </c>
      <c r="D1045" s="387" t="s">
        <v>739</v>
      </c>
      <c r="E1045" s="387">
        <v>0</v>
      </c>
      <c r="F1045" s="387">
        <v>139930.98000000001</v>
      </c>
      <c r="G1045" s="387">
        <v>-2951513.1199999996</v>
      </c>
      <c r="H1045" s="387" t="b" cm="1">
        <f t="array" aca="1" ref="H1045" ca="1">EsNegrita(BP[[#This Row],[CODIGO]])</f>
        <v>0</v>
      </c>
      <c r="I1045" s="387" t="b" cm="1">
        <f t="array" ref="I1045">_xlfn.LET(
    _xlpm.codigos_devolucion, _xlfn.UNIQUE(_xlfn._xlws.FILTER(BP[CODIGO], ISNUMBER(SEARCH("devoluci", BP[NOMBRE CUENTA])), {""})),
    ISNUMBER(MATCH(BP[[#This Row],[CODIGO]], _xlpm.codigos_devolucion, 0))
)</f>
        <v>0</v>
      </c>
    </row>
    <row r="1046" spans="1:9" x14ac:dyDescent="0.25">
      <c r="A1046" s="607">
        <v>23700505</v>
      </c>
      <c r="B1046" s="387" t="s">
        <v>532</v>
      </c>
      <c r="C1046" s="387" t="s">
        <v>1331</v>
      </c>
      <c r="D1046" s="387" t="s">
        <v>739</v>
      </c>
      <c r="E1046" s="387">
        <v>0</v>
      </c>
      <c r="F1046" s="387">
        <v>104904.95</v>
      </c>
      <c r="G1046" s="387">
        <v>-2846608.1699999995</v>
      </c>
      <c r="H1046" s="387" t="b" cm="1">
        <f t="array" aca="1" ref="H1046" ca="1">EsNegrita(BP[[#This Row],[CODIGO]])</f>
        <v>0</v>
      </c>
      <c r="I1046" s="387" t="b" cm="1">
        <f t="array" ref="I1046">_xlfn.LET(
    _xlpm.codigos_devolucion, _xlfn.UNIQUE(_xlfn._xlws.FILTER(BP[CODIGO], ISNUMBER(SEARCH("devoluci", BP[NOMBRE CUENTA])), {""})),
    ISNUMBER(MATCH(BP[[#This Row],[CODIGO]], _xlpm.codigos_devolucion, 0))
)</f>
        <v>0</v>
      </c>
    </row>
    <row r="1047" spans="1:9" x14ac:dyDescent="0.25">
      <c r="A1047" s="607">
        <v>23700505</v>
      </c>
      <c r="B1047" s="387" t="s">
        <v>532</v>
      </c>
      <c r="C1047" s="387" t="s">
        <v>1332</v>
      </c>
      <c r="D1047" s="387" t="s">
        <v>739</v>
      </c>
      <c r="E1047" s="387">
        <v>0</v>
      </c>
      <c r="F1047" s="387">
        <v>120000</v>
      </c>
      <c r="G1047" s="387">
        <v>-2726608.1699999995</v>
      </c>
      <c r="H1047" s="387" t="b" cm="1">
        <f t="array" aca="1" ref="H1047" ca="1">EsNegrita(BP[[#This Row],[CODIGO]])</f>
        <v>0</v>
      </c>
      <c r="I1047" s="387" t="b" cm="1">
        <f t="array" ref="I1047">_xlfn.LET(
    _xlpm.codigos_devolucion, _xlfn.UNIQUE(_xlfn._xlws.FILTER(BP[CODIGO], ISNUMBER(SEARCH("devoluci", BP[NOMBRE CUENTA])), {""})),
    ISNUMBER(MATCH(BP[[#This Row],[CODIGO]], _xlpm.codigos_devolucion, 0))
)</f>
        <v>0</v>
      </c>
    </row>
    <row r="1048" spans="1:9" x14ac:dyDescent="0.25">
      <c r="A1048" s="607">
        <v>23700505</v>
      </c>
      <c r="B1048" s="387" t="s">
        <v>532</v>
      </c>
      <c r="C1048" s="387" t="s">
        <v>1328</v>
      </c>
      <c r="D1048" s="387" t="s">
        <v>777</v>
      </c>
      <c r="E1048" s="387">
        <v>0</v>
      </c>
      <c r="F1048" s="387">
        <v>70036.2</v>
      </c>
      <c r="G1048" s="387">
        <v>-2656571.9699999993</v>
      </c>
      <c r="H1048" s="387" t="b" cm="1">
        <f t="array" aca="1" ref="H1048" ca="1">EsNegrita(BP[[#This Row],[CODIGO]])</f>
        <v>0</v>
      </c>
      <c r="I1048" s="387" t="b" cm="1">
        <f t="array" ref="I1048">_xlfn.LET(
    _xlpm.codigos_devolucion, _xlfn.UNIQUE(_xlfn._xlws.FILTER(BP[CODIGO], ISNUMBER(SEARCH("devoluci", BP[NOMBRE CUENTA])), {""})),
    ISNUMBER(MATCH(BP[[#This Row],[CODIGO]], _xlpm.codigos_devolucion, 0))
)</f>
        <v>0</v>
      </c>
    </row>
    <row r="1049" spans="1:9" x14ac:dyDescent="0.25">
      <c r="A1049" s="607">
        <v>23700505</v>
      </c>
      <c r="B1049" s="387" t="s">
        <v>532</v>
      </c>
      <c r="C1049" s="387" t="s">
        <v>1329</v>
      </c>
      <c r="D1049" s="387" t="s">
        <v>777</v>
      </c>
      <c r="E1049" s="387">
        <v>0</v>
      </c>
      <c r="F1049" s="387">
        <v>70036.2</v>
      </c>
      <c r="G1049" s="387">
        <v>-2586535.7699999991</v>
      </c>
      <c r="H1049" s="387" t="b" cm="1">
        <f t="array" aca="1" ref="H1049" ca="1">EsNegrita(BP[[#This Row],[CODIGO]])</f>
        <v>0</v>
      </c>
      <c r="I1049" s="387" t="b" cm="1">
        <f t="array" ref="I1049">_xlfn.LET(
    _xlpm.codigos_devolucion, _xlfn.UNIQUE(_xlfn._xlws.FILTER(BP[CODIGO], ISNUMBER(SEARCH("devoluci", BP[NOMBRE CUENTA])), {""})),
    ISNUMBER(MATCH(BP[[#This Row],[CODIGO]], _xlpm.codigos_devolucion, 0))
)</f>
        <v>0</v>
      </c>
    </row>
    <row r="1050" spans="1:9" x14ac:dyDescent="0.25">
      <c r="A1050" s="607">
        <v>23700505</v>
      </c>
      <c r="B1050" s="387" t="s">
        <v>532</v>
      </c>
      <c r="C1050" s="387" t="s">
        <v>1330</v>
      </c>
      <c r="D1050" s="387" t="s">
        <v>777</v>
      </c>
      <c r="E1050" s="387">
        <v>0</v>
      </c>
      <c r="F1050" s="387">
        <v>122198</v>
      </c>
      <c r="G1050" s="387">
        <v>-2464337.7699999991</v>
      </c>
      <c r="H1050" s="387" t="b" cm="1">
        <f t="array" aca="1" ref="H1050" ca="1">EsNegrita(BP[[#This Row],[CODIGO]])</f>
        <v>0</v>
      </c>
      <c r="I1050" s="387" t="b" cm="1">
        <f t="array" ref="I1050">_xlfn.LET(
    _xlpm.codigos_devolucion, _xlfn.UNIQUE(_xlfn._xlws.FILTER(BP[CODIGO], ISNUMBER(SEARCH("devoluci", BP[NOMBRE CUENTA])), {""})),
    ISNUMBER(MATCH(BP[[#This Row],[CODIGO]], _xlpm.codigos_devolucion, 0))
)</f>
        <v>0</v>
      </c>
    </row>
    <row r="1051" spans="1:9" x14ac:dyDescent="0.25">
      <c r="A1051" s="607">
        <v>23700505</v>
      </c>
      <c r="B1051" s="387" t="s">
        <v>532</v>
      </c>
      <c r="C1051" s="387" t="s">
        <v>1331</v>
      </c>
      <c r="D1051" s="387" t="s">
        <v>777</v>
      </c>
      <c r="E1051" s="387">
        <v>0</v>
      </c>
      <c r="F1051" s="387">
        <v>99042.6</v>
      </c>
      <c r="G1051" s="387">
        <v>-2365295.169999999</v>
      </c>
      <c r="H1051" s="387" t="b" cm="1">
        <f t="array" aca="1" ref="H1051" ca="1">EsNegrita(BP[[#This Row],[CODIGO]])</f>
        <v>0</v>
      </c>
      <c r="I1051" s="387" t="b" cm="1">
        <f t="array" ref="I1051">_xlfn.LET(
    _xlpm.codigos_devolucion, _xlfn.UNIQUE(_xlfn._xlws.FILTER(BP[CODIGO], ISNUMBER(SEARCH("devoluci", BP[NOMBRE CUENTA])), {""})),
    ISNUMBER(MATCH(BP[[#This Row],[CODIGO]], _xlpm.codigos_devolucion, 0))
)</f>
        <v>0</v>
      </c>
    </row>
    <row r="1052" spans="1:9" x14ac:dyDescent="0.25">
      <c r="A1052" s="607">
        <v>23700505</v>
      </c>
      <c r="B1052" s="387" t="s">
        <v>532</v>
      </c>
      <c r="C1052" s="387" t="s">
        <v>1332</v>
      </c>
      <c r="D1052" s="387" t="s">
        <v>777</v>
      </c>
      <c r="E1052" s="387">
        <v>0</v>
      </c>
      <c r="F1052" s="387">
        <v>120000</v>
      </c>
      <c r="G1052" s="387">
        <v>-2245295.169999999</v>
      </c>
      <c r="H1052" s="387" t="b" cm="1">
        <f t="array" aca="1" ref="H1052" ca="1">EsNegrita(BP[[#This Row],[CODIGO]])</f>
        <v>0</v>
      </c>
      <c r="I1052" s="387" t="b" cm="1">
        <f t="array" ref="I1052">_xlfn.LET(
    _xlpm.codigos_devolucion, _xlfn.UNIQUE(_xlfn._xlws.FILTER(BP[CODIGO], ISNUMBER(SEARCH("devoluci", BP[NOMBRE CUENTA])), {""})),
    ISNUMBER(MATCH(BP[[#This Row],[CODIGO]], _xlpm.codigos_devolucion, 0))
)</f>
        <v>0</v>
      </c>
    </row>
    <row r="1053" spans="1:9" x14ac:dyDescent="0.25">
      <c r="A1053" s="607">
        <v>23700506</v>
      </c>
      <c r="B1053" s="387" t="s">
        <v>1333</v>
      </c>
      <c r="C1053" s="387" t="s">
        <v>1254</v>
      </c>
      <c r="D1053" s="387" t="s">
        <v>739</v>
      </c>
      <c r="E1053" s="387">
        <v>0</v>
      </c>
      <c r="F1053" s="387">
        <v>454232.96</v>
      </c>
      <c r="G1053" s="387">
        <v>11198344.710000001</v>
      </c>
      <c r="H1053" s="387" t="b" cm="1">
        <f t="array" aca="1" ref="H1053" ca="1">EsNegrita(BP[[#This Row],[CODIGO]])</f>
        <v>0</v>
      </c>
      <c r="I1053" s="387" t="b" cm="1">
        <f t="array" ref="I1053">_xlfn.LET(
    _xlpm.codigos_devolucion, _xlfn.UNIQUE(_xlfn._xlws.FILTER(BP[CODIGO], ISNUMBER(SEARCH("devoluci", BP[NOMBRE CUENTA])), {""})),
    ISNUMBER(MATCH(BP[[#This Row],[CODIGO]], _xlpm.codigos_devolucion, 0))
)</f>
        <v>0</v>
      </c>
    </row>
    <row r="1054" spans="1:9" x14ac:dyDescent="0.25">
      <c r="A1054" s="607">
        <v>23700506</v>
      </c>
      <c r="B1054" s="387" t="s">
        <v>1333</v>
      </c>
      <c r="C1054" s="387" t="s">
        <v>1334</v>
      </c>
      <c r="D1054" s="387" t="s">
        <v>739</v>
      </c>
      <c r="E1054" s="387">
        <v>0</v>
      </c>
      <c r="F1054" s="387">
        <v>163482.56</v>
      </c>
      <c r="G1054" s="387">
        <v>11361827.270000001</v>
      </c>
      <c r="H1054" s="387" t="b" cm="1">
        <f t="array" aca="1" ref="H1054" ca="1">EsNegrita(BP[[#This Row],[CODIGO]])</f>
        <v>0</v>
      </c>
      <c r="I1054" s="387" t="b" cm="1">
        <f t="array" ref="I1054">_xlfn.LET(
    _xlpm.codigos_devolucion, _xlfn.UNIQUE(_xlfn._xlws.FILTER(BP[CODIGO], ISNUMBER(SEARCH("devoluci", BP[NOMBRE CUENTA])), {""})),
    ISNUMBER(MATCH(BP[[#This Row],[CODIGO]], _xlpm.codigos_devolucion, 0))
)</f>
        <v>0</v>
      </c>
    </row>
    <row r="1055" spans="1:9" x14ac:dyDescent="0.25">
      <c r="A1055" s="607">
        <v>23700506</v>
      </c>
      <c r="B1055" s="387" t="s">
        <v>1333</v>
      </c>
      <c r="C1055" s="387" t="s">
        <v>1254</v>
      </c>
      <c r="D1055" s="387" t="s">
        <v>777</v>
      </c>
      <c r="E1055" s="387">
        <v>0</v>
      </c>
      <c r="F1055" s="387">
        <v>454232.96</v>
      </c>
      <c r="G1055" s="387">
        <v>11816060.230000002</v>
      </c>
      <c r="H1055" s="387" t="b" cm="1">
        <f t="array" aca="1" ref="H1055" ca="1">EsNegrita(BP[[#This Row],[CODIGO]])</f>
        <v>0</v>
      </c>
      <c r="I1055" s="387" t="b" cm="1">
        <f t="array" ref="I1055">_xlfn.LET(
    _xlpm.codigos_devolucion, _xlfn.UNIQUE(_xlfn._xlws.FILTER(BP[CODIGO], ISNUMBER(SEARCH("devoluci", BP[NOMBRE CUENTA])), {""})),
    ISNUMBER(MATCH(BP[[#This Row],[CODIGO]], _xlpm.codigos_devolucion, 0))
)</f>
        <v>0</v>
      </c>
    </row>
    <row r="1056" spans="1:9" x14ac:dyDescent="0.25">
      <c r="A1056" s="607">
        <v>23700506</v>
      </c>
      <c r="B1056" s="387" t="s">
        <v>1333</v>
      </c>
      <c r="C1056" s="387" t="s">
        <v>1334</v>
      </c>
      <c r="D1056" s="387" t="s">
        <v>777</v>
      </c>
      <c r="E1056" s="387">
        <v>0</v>
      </c>
      <c r="F1056" s="387">
        <v>163482.56</v>
      </c>
      <c r="G1056" s="387">
        <v>11979542.790000003</v>
      </c>
      <c r="H1056" s="387" t="b" cm="1">
        <f t="array" aca="1" ref="H1056" ca="1">EsNegrita(BP[[#This Row],[CODIGO]])</f>
        <v>0</v>
      </c>
      <c r="I1056" s="387" t="b" cm="1">
        <f t="array" ref="I1056">_xlfn.LET(
    _xlpm.codigos_devolucion, _xlfn.UNIQUE(_xlfn._xlws.FILTER(BP[CODIGO], ISNUMBER(SEARCH("devoluci", BP[NOMBRE CUENTA])), {""})),
    ISNUMBER(MATCH(BP[[#This Row],[CODIGO]], _xlpm.codigos_devolucion, 0))
)</f>
        <v>0</v>
      </c>
    </row>
    <row r="1057" spans="1:9" x14ac:dyDescent="0.25">
      <c r="A1057" s="607">
        <v>23700509</v>
      </c>
      <c r="B1057" s="387" t="s">
        <v>1335</v>
      </c>
      <c r="C1057" s="387" t="s">
        <v>1336</v>
      </c>
      <c r="D1057" s="387" t="s">
        <v>739</v>
      </c>
      <c r="E1057" s="387">
        <v>0</v>
      </c>
      <c r="F1057" s="387">
        <v>182888.93</v>
      </c>
      <c r="G1057" s="387">
        <v>8656665</v>
      </c>
      <c r="H1057" s="387" t="b" cm="1">
        <f t="array" aca="1" ref="H1057" ca="1">EsNegrita(BP[[#This Row],[CODIGO]])</f>
        <v>0</v>
      </c>
      <c r="I1057" s="387" t="b" cm="1">
        <f t="array" ref="I1057">_xlfn.LET(
    _xlpm.codigos_devolucion, _xlfn.UNIQUE(_xlfn._xlws.FILTER(BP[CODIGO], ISNUMBER(SEARCH("devoluci", BP[NOMBRE CUENTA])), {""})),
    ISNUMBER(MATCH(BP[[#This Row],[CODIGO]], _xlpm.codigos_devolucion, 0))
)</f>
        <v>0</v>
      </c>
    </row>
    <row r="1058" spans="1:9" x14ac:dyDescent="0.25">
      <c r="A1058" s="607">
        <v>23700509</v>
      </c>
      <c r="B1058" s="387" t="s">
        <v>1335</v>
      </c>
      <c r="C1058" s="387" t="s">
        <v>1336</v>
      </c>
      <c r="D1058" s="387" t="s">
        <v>777</v>
      </c>
      <c r="E1058" s="387">
        <v>0</v>
      </c>
      <c r="F1058" s="387">
        <v>155885.96</v>
      </c>
      <c r="G1058" s="387">
        <v>8812550.9600000009</v>
      </c>
      <c r="H1058" s="387" t="b" cm="1">
        <f t="array" aca="1" ref="H1058" ca="1">EsNegrita(BP[[#This Row],[CODIGO]])</f>
        <v>0</v>
      </c>
      <c r="I1058" s="387" t="b" cm="1">
        <f t="array" ref="I1058">_xlfn.LET(
    _xlpm.codigos_devolucion, _xlfn.UNIQUE(_xlfn._xlws.FILTER(BP[CODIGO], ISNUMBER(SEARCH("devoluci", BP[NOMBRE CUENTA])), {""})),
    ISNUMBER(MATCH(BP[[#This Row],[CODIGO]], _xlpm.codigos_devolucion, 0))
)</f>
        <v>0</v>
      </c>
    </row>
    <row r="1059" spans="1:9" x14ac:dyDescent="0.25">
      <c r="A1059" s="607">
        <v>23700510</v>
      </c>
      <c r="B1059" s="387" t="s">
        <v>1337</v>
      </c>
      <c r="C1059" s="387" t="s">
        <v>1338</v>
      </c>
      <c r="D1059" s="387" t="s">
        <v>739</v>
      </c>
      <c r="E1059" s="387">
        <v>0</v>
      </c>
      <c r="F1059" s="387">
        <v>70036.2</v>
      </c>
      <c r="G1059" s="387">
        <v>34246960.880000003</v>
      </c>
      <c r="H1059" s="387" t="b" cm="1">
        <f t="array" aca="1" ref="H1059" ca="1">EsNegrita(BP[[#This Row],[CODIGO]])</f>
        <v>0</v>
      </c>
      <c r="I1059" s="387" t="b" cm="1">
        <f t="array" ref="I1059">_xlfn.LET(
    _xlpm.codigos_devolucion, _xlfn.UNIQUE(_xlfn._xlws.FILTER(BP[CODIGO], ISNUMBER(SEARCH("devoluci", BP[NOMBRE CUENTA])), {""})),
    ISNUMBER(MATCH(BP[[#This Row],[CODIGO]], _xlpm.codigos_devolucion, 0))
)</f>
        <v>0</v>
      </c>
    </row>
    <row r="1060" spans="1:9" x14ac:dyDescent="0.25">
      <c r="A1060" s="607">
        <v>23700510</v>
      </c>
      <c r="B1060" s="387" t="s">
        <v>1337</v>
      </c>
      <c r="C1060" s="387" t="s">
        <v>1339</v>
      </c>
      <c r="D1060" s="387" t="s">
        <v>739</v>
      </c>
      <c r="E1060" s="387">
        <v>0</v>
      </c>
      <c r="F1060" s="387">
        <v>74705.279999999999</v>
      </c>
      <c r="G1060" s="387">
        <v>34321666.160000004</v>
      </c>
      <c r="H1060" s="387" t="b" cm="1">
        <f t="array" aca="1" ref="H1060" ca="1">EsNegrita(BP[[#This Row],[CODIGO]])</f>
        <v>0</v>
      </c>
      <c r="I1060" s="387" t="b" cm="1">
        <f t="array" ref="I1060">_xlfn.LET(
    _xlpm.codigos_devolucion, _xlfn.UNIQUE(_xlfn._xlws.FILTER(BP[CODIGO], ISNUMBER(SEARCH("devoluci", BP[NOMBRE CUENTA])), {""})),
    ISNUMBER(MATCH(BP[[#This Row],[CODIGO]], _xlpm.codigos_devolucion, 0))
)</f>
        <v>0</v>
      </c>
    </row>
    <row r="1061" spans="1:9" x14ac:dyDescent="0.25">
      <c r="A1061" s="607">
        <v>23700510</v>
      </c>
      <c r="B1061" s="387" t="s">
        <v>1337</v>
      </c>
      <c r="C1061" s="387" t="s">
        <v>1340</v>
      </c>
      <c r="D1061" s="387" t="s">
        <v>739</v>
      </c>
      <c r="E1061" s="387">
        <v>0</v>
      </c>
      <c r="F1061" s="387">
        <v>191322.44</v>
      </c>
      <c r="G1061" s="387">
        <v>34512988.600000001</v>
      </c>
      <c r="H1061" s="387" t="b" cm="1">
        <f t="array" aca="1" ref="H1061" ca="1">EsNegrita(BP[[#This Row],[CODIGO]])</f>
        <v>0</v>
      </c>
      <c r="I1061" s="387" t="b" cm="1">
        <f t="array" ref="I1061">_xlfn.LET(
    _xlpm.codigos_devolucion, _xlfn.UNIQUE(_xlfn._xlws.FILTER(BP[CODIGO], ISNUMBER(SEARCH("devoluci", BP[NOMBRE CUENTA])), {""})),
    ISNUMBER(MATCH(BP[[#This Row],[CODIGO]], _xlpm.codigos_devolucion, 0))
)</f>
        <v>0</v>
      </c>
    </row>
    <row r="1062" spans="1:9" x14ac:dyDescent="0.25">
      <c r="A1062" s="607">
        <v>23700510</v>
      </c>
      <c r="B1062" s="387" t="s">
        <v>1337</v>
      </c>
      <c r="C1062" s="387" t="s">
        <v>1341</v>
      </c>
      <c r="D1062" s="387" t="s">
        <v>739</v>
      </c>
      <c r="E1062" s="387">
        <v>0</v>
      </c>
      <c r="F1062" s="387">
        <v>112083.64</v>
      </c>
      <c r="G1062" s="387">
        <v>34625072.240000002</v>
      </c>
      <c r="H1062" s="387" t="b" cm="1">
        <f t="array" aca="1" ref="H1062" ca="1">EsNegrita(BP[[#This Row],[CODIGO]])</f>
        <v>0</v>
      </c>
      <c r="I1062" s="387" t="b" cm="1">
        <f t="array" ref="I1062">_xlfn.LET(
    _xlpm.codigos_devolucion, _xlfn.UNIQUE(_xlfn._xlws.FILTER(BP[CODIGO], ISNUMBER(SEARCH("devoluci", BP[NOMBRE CUENTA])), {""})),
    ISNUMBER(MATCH(BP[[#This Row],[CODIGO]], _xlpm.codigos_devolucion, 0))
)</f>
        <v>0</v>
      </c>
    </row>
    <row r="1063" spans="1:9" x14ac:dyDescent="0.25">
      <c r="A1063" s="607">
        <v>23700510</v>
      </c>
      <c r="B1063" s="387" t="s">
        <v>1337</v>
      </c>
      <c r="C1063" s="387" t="s">
        <v>762</v>
      </c>
      <c r="D1063" s="387" t="s">
        <v>739</v>
      </c>
      <c r="E1063" s="387">
        <v>0</v>
      </c>
      <c r="F1063" s="387">
        <v>139424.62</v>
      </c>
      <c r="G1063" s="387">
        <v>34764496.859999999</v>
      </c>
      <c r="H1063" s="387" t="b" cm="1">
        <f t="array" aca="1" ref="H1063" ca="1">EsNegrita(BP[[#This Row],[CODIGO]])</f>
        <v>0</v>
      </c>
      <c r="I1063" s="387" t="b" cm="1">
        <f t="array" ref="I1063">_xlfn.LET(
    _xlpm.codigos_devolucion, _xlfn.UNIQUE(_xlfn._xlws.FILTER(BP[CODIGO], ISNUMBER(SEARCH("devoluci", BP[NOMBRE CUENTA])), {""})),
    ISNUMBER(MATCH(BP[[#This Row],[CODIGO]], _xlpm.codigos_devolucion, 0))
)</f>
        <v>0</v>
      </c>
    </row>
    <row r="1064" spans="1:9" x14ac:dyDescent="0.25">
      <c r="A1064" s="607">
        <v>23700510</v>
      </c>
      <c r="B1064" s="387" t="s">
        <v>1337</v>
      </c>
      <c r="C1064" s="387" t="s">
        <v>764</v>
      </c>
      <c r="D1064" s="387" t="s">
        <v>739</v>
      </c>
      <c r="E1064" s="387">
        <v>0</v>
      </c>
      <c r="F1064" s="387">
        <v>167731.53</v>
      </c>
      <c r="G1064" s="387">
        <v>34932228.390000001</v>
      </c>
      <c r="H1064" s="387" t="b" cm="1">
        <f t="array" aca="1" ref="H1064" ca="1">EsNegrita(BP[[#This Row],[CODIGO]])</f>
        <v>0</v>
      </c>
      <c r="I1064" s="387" t="b" cm="1">
        <f t="array" ref="I1064">_xlfn.LET(
    _xlpm.codigos_devolucion, _xlfn.UNIQUE(_xlfn._xlws.FILTER(BP[CODIGO], ISNUMBER(SEARCH("devoluci", BP[NOMBRE CUENTA])), {""})),
    ISNUMBER(MATCH(BP[[#This Row],[CODIGO]], _xlpm.codigos_devolucion, 0))
)</f>
        <v>0</v>
      </c>
    </row>
    <row r="1065" spans="1:9" x14ac:dyDescent="0.25">
      <c r="A1065" s="607">
        <v>23700510</v>
      </c>
      <c r="B1065" s="387" t="s">
        <v>1337</v>
      </c>
      <c r="C1065" s="387" t="s">
        <v>765</v>
      </c>
      <c r="D1065" s="387" t="s">
        <v>739</v>
      </c>
      <c r="E1065" s="387">
        <v>0</v>
      </c>
      <c r="F1065" s="387">
        <v>83950.52</v>
      </c>
      <c r="G1065" s="387">
        <v>35016178.910000004</v>
      </c>
      <c r="H1065" s="387" t="b" cm="1">
        <f t="array" aca="1" ref="H1065" ca="1">EsNegrita(BP[[#This Row],[CODIGO]])</f>
        <v>0</v>
      </c>
      <c r="I1065" s="387" t="b" cm="1">
        <f t="array" ref="I1065">_xlfn.LET(
    _xlpm.codigos_devolucion, _xlfn.UNIQUE(_xlfn._xlws.FILTER(BP[CODIGO], ISNUMBER(SEARCH("devoluci", BP[NOMBRE CUENTA])), {""})),
    ISNUMBER(MATCH(BP[[#This Row],[CODIGO]], _xlpm.codigos_devolucion, 0))
)</f>
        <v>0</v>
      </c>
    </row>
    <row r="1066" spans="1:9" x14ac:dyDescent="0.25">
      <c r="A1066" s="607">
        <v>23700510</v>
      </c>
      <c r="B1066" s="387" t="s">
        <v>1337</v>
      </c>
      <c r="C1066" s="387" t="s">
        <v>1342</v>
      </c>
      <c r="D1066" s="387" t="s">
        <v>739</v>
      </c>
      <c r="E1066" s="387">
        <v>0</v>
      </c>
      <c r="F1066" s="387">
        <v>74705.279999999999</v>
      </c>
      <c r="G1066" s="387">
        <v>35090884.190000005</v>
      </c>
      <c r="H1066" s="387" t="b" cm="1">
        <f t="array" aca="1" ref="H1066" ca="1">EsNegrita(BP[[#This Row],[CODIGO]])</f>
        <v>0</v>
      </c>
      <c r="I1066" s="387" t="b" cm="1">
        <f t="array" ref="I1066">_xlfn.LET(
    _xlpm.codigos_devolucion, _xlfn.UNIQUE(_xlfn._xlws.FILTER(BP[CODIGO], ISNUMBER(SEARCH("devoluci", BP[NOMBRE CUENTA])), {""})),
    ISNUMBER(MATCH(BP[[#This Row],[CODIGO]], _xlpm.codigos_devolucion, 0))
)</f>
        <v>0</v>
      </c>
    </row>
    <row r="1067" spans="1:9" x14ac:dyDescent="0.25">
      <c r="A1067" s="607">
        <v>23700510</v>
      </c>
      <c r="B1067" s="387" t="s">
        <v>1337</v>
      </c>
      <c r="C1067" s="387" t="s">
        <v>1343</v>
      </c>
      <c r="D1067" s="387" t="s">
        <v>739</v>
      </c>
      <c r="E1067" s="387">
        <v>0</v>
      </c>
      <c r="F1067" s="387">
        <v>77039.820000000007</v>
      </c>
      <c r="G1067" s="387">
        <v>35167924.010000005</v>
      </c>
      <c r="H1067" s="387" t="b" cm="1">
        <f t="array" aca="1" ref="H1067" ca="1">EsNegrita(BP[[#This Row],[CODIGO]])</f>
        <v>0</v>
      </c>
      <c r="I1067" s="387" t="b" cm="1">
        <f t="array" ref="I1067">_xlfn.LET(
    _xlpm.codigos_devolucion, _xlfn.UNIQUE(_xlfn._xlws.FILTER(BP[CODIGO], ISNUMBER(SEARCH("devoluci", BP[NOMBRE CUENTA])), {""})),
    ISNUMBER(MATCH(BP[[#This Row],[CODIGO]], _xlpm.codigos_devolucion, 0))
)</f>
        <v>0</v>
      </c>
    </row>
    <row r="1068" spans="1:9" x14ac:dyDescent="0.25">
      <c r="A1068" s="607">
        <v>23700510</v>
      </c>
      <c r="B1068" s="387" t="s">
        <v>1337</v>
      </c>
      <c r="C1068" s="387" t="s">
        <v>1344</v>
      </c>
      <c r="D1068" s="387" t="s">
        <v>739</v>
      </c>
      <c r="E1068" s="387">
        <v>0</v>
      </c>
      <c r="F1068" s="387">
        <v>112083.64</v>
      </c>
      <c r="G1068" s="387">
        <v>35280007.650000006</v>
      </c>
      <c r="H1068" s="387" t="b" cm="1">
        <f t="array" aca="1" ref="H1068" ca="1">EsNegrita(BP[[#This Row],[CODIGO]])</f>
        <v>0</v>
      </c>
      <c r="I1068" s="387" t="b" cm="1">
        <f t="array" ref="I1068">_xlfn.LET(
    _xlpm.codigos_devolucion, _xlfn.UNIQUE(_xlfn._xlws.FILTER(BP[CODIGO], ISNUMBER(SEARCH("devoluci", BP[NOMBRE CUENTA])), {""})),
    ISNUMBER(MATCH(BP[[#This Row],[CODIGO]], _xlpm.codigos_devolucion, 0))
)</f>
        <v>0</v>
      </c>
    </row>
    <row r="1069" spans="1:9" x14ac:dyDescent="0.25">
      <c r="A1069" s="607">
        <v>23700510</v>
      </c>
      <c r="B1069" s="387" t="s">
        <v>1337</v>
      </c>
      <c r="C1069" s="387" t="s">
        <v>769</v>
      </c>
      <c r="D1069" s="387" t="s">
        <v>739</v>
      </c>
      <c r="E1069" s="387">
        <v>0</v>
      </c>
      <c r="F1069" s="387">
        <v>149342.76999999999</v>
      </c>
      <c r="G1069" s="387">
        <v>35429350.420000009</v>
      </c>
      <c r="H1069" s="387" t="b" cm="1">
        <f t="array" aca="1" ref="H1069" ca="1">EsNegrita(BP[[#This Row],[CODIGO]])</f>
        <v>0</v>
      </c>
      <c r="I1069" s="387" t="b" cm="1">
        <f t="array" ref="I1069">_xlfn.LET(
    _xlpm.codigos_devolucion, _xlfn.UNIQUE(_xlfn._xlws.FILTER(BP[CODIGO], ISNUMBER(SEARCH("devoluci", BP[NOMBRE CUENTA])), {""})),
    ISNUMBER(MATCH(BP[[#This Row],[CODIGO]], _xlpm.codigos_devolucion, 0))
)</f>
        <v>0</v>
      </c>
    </row>
    <row r="1070" spans="1:9" x14ac:dyDescent="0.25">
      <c r="A1070" s="607">
        <v>23700510</v>
      </c>
      <c r="B1070" s="387" t="s">
        <v>1337</v>
      </c>
      <c r="C1070" s="387" t="s">
        <v>771</v>
      </c>
      <c r="D1070" s="387" t="s">
        <v>739</v>
      </c>
      <c r="E1070" s="387">
        <v>0</v>
      </c>
      <c r="F1070" s="387">
        <v>120321.75</v>
      </c>
      <c r="G1070" s="387">
        <v>35549672.170000009</v>
      </c>
      <c r="H1070" s="387" t="b" cm="1">
        <f t="array" aca="1" ref="H1070" ca="1">EsNegrita(BP[[#This Row],[CODIGO]])</f>
        <v>0</v>
      </c>
      <c r="I1070" s="387" t="b" cm="1">
        <f t="array" ref="I1070">_xlfn.LET(
    _xlpm.codigos_devolucion, _xlfn.UNIQUE(_xlfn._xlws.FILTER(BP[CODIGO], ISNUMBER(SEARCH("devoluci", BP[NOMBRE CUENTA])), {""})),
    ISNUMBER(MATCH(BP[[#This Row],[CODIGO]], _xlpm.codigos_devolucion, 0))
)</f>
        <v>0</v>
      </c>
    </row>
    <row r="1071" spans="1:9" x14ac:dyDescent="0.25">
      <c r="A1071" s="607">
        <v>23700510</v>
      </c>
      <c r="B1071" s="387" t="s">
        <v>1337</v>
      </c>
      <c r="C1071" s="387" t="s">
        <v>1345</v>
      </c>
      <c r="D1071" s="387" t="s">
        <v>739</v>
      </c>
      <c r="E1071" s="387">
        <v>0</v>
      </c>
      <c r="F1071" s="387">
        <v>100000</v>
      </c>
      <c r="G1071" s="387">
        <v>35649672.170000009</v>
      </c>
      <c r="H1071" s="387" t="b" cm="1">
        <f t="array" aca="1" ref="H1071" ca="1">EsNegrita(BP[[#This Row],[CODIGO]])</f>
        <v>0</v>
      </c>
      <c r="I1071" s="387" t="b" cm="1">
        <f t="array" ref="I1071">_xlfn.LET(
    _xlpm.codigos_devolucion, _xlfn.UNIQUE(_xlfn._xlws.FILTER(BP[CODIGO], ISNUMBER(SEARCH("devoluci", BP[NOMBRE CUENTA])), {""})),
    ISNUMBER(MATCH(BP[[#This Row],[CODIGO]], _xlpm.codigos_devolucion, 0))
)</f>
        <v>0</v>
      </c>
    </row>
    <row r="1072" spans="1:9" x14ac:dyDescent="0.25">
      <c r="A1072" s="607">
        <v>23700510</v>
      </c>
      <c r="B1072" s="387" t="s">
        <v>1337</v>
      </c>
      <c r="C1072" s="387" t="s">
        <v>1342</v>
      </c>
      <c r="D1072" s="387" t="s">
        <v>1346</v>
      </c>
      <c r="E1072" s="387">
        <v>0</v>
      </c>
      <c r="F1072" s="387">
        <v>23345</v>
      </c>
      <c r="G1072" s="387">
        <v>35673017.170000009</v>
      </c>
      <c r="H1072" s="387" t="b" cm="1">
        <f t="array" aca="1" ref="H1072" ca="1">EsNegrita(BP[[#This Row],[CODIGO]])</f>
        <v>0</v>
      </c>
      <c r="I1072" s="387" t="b" cm="1">
        <f t="array" ref="I1072">_xlfn.LET(
    _xlpm.codigos_devolucion, _xlfn.UNIQUE(_xlfn._xlws.FILTER(BP[CODIGO], ISNUMBER(SEARCH("devoluci", BP[NOMBRE CUENTA])), {""})),
    ISNUMBER(MATCH(BP[[#This Row],[CODIGO]], _xlpm.codigos_devolucion, 0))
)</f>
        <v>0</v>
      </c>
    </row>
    <row r="1073" spans="1:9" x14ac:dyDescent="0.25">
      <c r="A1073" s="607">
        <v>23700510</v>
      </c>
      <c r="B1073" s="387" t="s">
        <v>1337</v>
      </c>
      <c r="C1073" s="387" t="s">
        <v>1338</v>
      </c>
      <c r="D1073" s="387" t="s">
        <v>777</v>
      </c>
      <c r="E1073" s="387">
        <v>0</v>
      </c>
      <c r="F1073" s="387">
        <v>70036.2</v>
      </c>
      <c r="G1073" s="387">
        <v>35743053.370000012</v>
      </c>
      <c r="H1073" s="387" t="b" cm="1">
        <f t="array" aca="1" ref="H1073" ca="1">EsNegrita(BP[[#This Row],[CODIGO]])</f>
        <v>0</v>
      </c>
      <c r="I1073" s="387" t="b" cm="1">
        <f t="array" ref="I1073">_xlfn.LET(
    _xlpm.codigos_devolucion, _xlfn.UNIQUE(_xlfn._xlws.FILTER(BP[CODIGO], ISNUMBER(SEARCH("devoluci", BP[NOMBRE CUENTA])), {""})),
    ISNUMBER(MATCH(BP[[#This Row],[CODIGO]], _xlpm.codigos_devolucion, 0))
)</f>
        <v>0</v>
      </c>
    </row>
    <row r="1074" spans="1:9" x14ac:dyDescent="0.25">
      <c r="A1074" s="607">
        <v>23700510</v>
      </c>
      <c r="B1074" s="387" t="s">
        <v>1337</v>
      </c>
      <c r="C1074" s="387" t="s">
        <v>1339</v>
      </c>
      <c r="D1074" s="387" t="s">
        <v>777</v>
      </c>
      <c r="E1074" s="387">
        <v>0</v>
      </c>
      <c r="F1074" s="387">
        <v>70036.2</v>
      </c>
      <c r="G1074" s="387">
        <v>35813089.570000015</v>
      </c>
      <c r="H1074" s="387" t="b" cm="1">
        <f t="array" aca="1" ref="H1074" ca="1">EsNegrita(BP[[#This Row],[CODIGO]])</f>
        <v>0</v>
      </c>
      <c r="I1074" s="387" t="b" cm="1">
        <f t="array" ref="I1074">_xlfn.LET(
    _xlpm.codigos_devolucion, _xlfn.UNIQUE(_xlfn._xlws.FILTER(BP[CODIGO], ISNUMBER(SEARCH("devoluci", BP[NOMBRE CUENTA])), {""})),
    ISNUMBER(MATCH(BP[[#This Row],[CODIGO]], _xlpm.codigos_devolucion, 0))
)</f>
        <v>0</v>
      </c>
    </row>
    <row r="1075" spans="1:9" x14ac:dyDescent="0.25">
      <c r="A1075" s="607">
        <v>23700510</v>
      </c>
      <c r="B1075" s="387" t="s">
        <v>1337</v>
      </c>
      <c r="C1075" s="387" t="s">
        <v>1340</v>
      </c>
      <c r="D1075" s="387" t="s">
        <v>777</v>
      </c>
      <c r="E1075" s="387">
        <v>0</v>
      </c>
      <c r="F1075" s="387">
        <v>131037.67</v>
      </c>
      <c r="G1075" s="387">
        <v>35944127.240000017</v>
      </c>
      <c r="H1075" s="387" t="b" cm="1">
        <f t="array" aca="1" ref="H1075" ca="1">EsNegrita(BP[[#This Row],[CODIGO]])</f>
        <v>0</v>
      </c>
      <c r="I1075" s="387" t="b" cm="1">
        <f t="array" ref="I1075">_xlfn.LET(
    _xlpm.codigos_devolucion, _xlfn.UNIQUE(_xlfn._xlws.FILTER(BP[CODIGO], ISNUMBER(SEARCH("devoluci", BP[NOMBRE CUENTA])), {""})),
    ISNUMBER(MATCH(BP[[#This Row],[CODIGO]], _xlpm.codigos_devolucion, 0))
)</f>
        <v>0</v>
      </c>
    </row>
    <row r="1076" spans="1:9" x14ac:dyDescent="0.25">
      <c r="A1076" s="607">
        <v>23700510</v>
      </c>
      <c r="B1076" s="387" t="s">
        <v>1337</v>
      </c>
      <c r="C1076" s="387" t="s">
        <v>1341</v>
      </c>
      <c r="D1076" s="387" t="s">
        <v>777</v>
      </c>
      <c r="E1076" s="387">
        <v>0</v>
      </c>
      <c r="F1076" s="387">
        <v>102395.34</v>
      </c>
      <c r="G1076" s="387">
        <v>36046522.580000021</v>
      </c>
      <c r="H1076" s="387" t="b" cm="1">
        <f t="array" aca="1" ref="H1076" ca="1">EsNegrita(BP[[#This Row],[CODIGO]])</f>
        <v>0</v>
      </c>
      <c r="I1076" s="387" t="b" cm="1">
        <f t="array" ref="I1076">_xlfn.LET(
    _xlpm.codigos_devolucion, _xlfn.UNIQUE(_xlfn._xlws.FILTER(BP[CODIGO], ISNUMBER(SEARCH("devoluci", BP[NOMBRE CUENTA])), {""})),
    ISNUMBER(MATCH(BP[[#This Row],[CODIGO]], _xlpm.codigos_devolucion, 0))
)</f>
        <v>0</v>
      </c>
    </row>
    <row r="1077" spans="1:9" x14ac:dyDescent="0.25">
      <c r="A1077" s="607">
        <v>23700510</v>
      </c>
      <c r="B1077" s="387" t="s">
        <v>1337</v>
      </c>
      <c r="C1077" s="387" t="s">
        <v>762</v>
      </c>
      <c r="D1077" s="387" t="s">
        <v>777</v>
      </c>
      <c r="E1077" s="387">
        <v>0</v>
      </c>
      <c r="F1077" s="387">
        <v>127083.55</v>
      </c>
      <c r="G1077" s="387">
        <v>36173606.130000018</v>
      </c>
      <c r="H1077" s="387" t="b" cm="1">
        <f t="array" aca="1" ref="H1077" ca="1">EsNegrita(BP[[#This Row],[CODIGO]])</f>
        <v>0</v>
      </c>
      <c r="I1077" s="387" t="b" cm="1">
        <f t="array" ref="I1077">_xlfn.LET(
    _xlpm.codigos_devolucion, _xlfn.UNIQUE(_xlfn._xlws.FILTER(BP[CODIGO], ISNUMBER(SEARCH("devoluci", BP[NOMBRE CUENTA])), {""})),
    ISNUMBER(MATCH(BP[[#This Row],[CODIGO]], _xlpm.codigos_devolucion, 0))
)</f>
        <v>0</v>
      </c>
    </row>
    <row r="1078" spans="1:9" x14ac:dyDescent="0.25">
      <c r="A1078" s="607">
        <v>23700510</v>
      </c>
      <c r="B1078" s="387" t="s">
        <v>1337</v>
      </c>
      <c r="C1078" s="387" t="s">
        <v>764</v>
      </c>
      <c r="D1078" s="387" t="s">
        <v>777</v>
      </c>
      <c r="E1078" s="387">
        <v>0</v>
      </c>
      <c r="F1078" s="387">
        <v>151833.87</v>
      </c>
      <c r="G1078" s="387">
        <v>36325440.000000015</v>
      </c>
      <c r="H1078" s="387" t="b" cm="1">
        <f t="array" aca="1" ref="H1078" ca="1">EsNegrita(BP[[#This Row],[CODIGO]])</f>
        <v>0</v>
      </c>
      <c r="I1078" s="387" t="b" cm="1">
        <f t="array" ref="I1078">_xlfn.LET(
    _xlpm.codigos_devolucion, _xlfn.UNIQUE(_xlfn._xlws.FILTER(BP[CODIGO], ISNUMBER(SEARCH("devoluci", BP[NOMBRE CUENTA])), {""})),
    ISNUMBER(MATCH(BP[[#This Row],[CODIGO]], _xlpm.codigos_devolucion, 0))
)</f>
        <v>0</v>
      </c>
    </row>
    <row r="1079" spans="1:9" x14ac:dyDescent="0.25">
      <c r="A1079" s="607">
        <v>23700510</v>
      </c>
      <c r="B1079" s="387" t="s">
        <v>1337</v>
      </c>
      <c r="C1079" s="387" t="s">
        <v>765</v>
      </c>
      <c r="D1079" s="387" t="s">
        <v>777</v>
      </c>
      <c r="E1079" s="387">
        <v>0</v>
      </c>
      <c r="F1079" s="387">
        <v>83950.52</v>
      </c>
      <c r="G1079" s="387">
        <v>36409390.520000018</v>
      </c>
      <c r="H1079" s="387" t="b" cm="1">
        <f t="array" aca="1" ref="H1079" ca="1">EsNegrita(BP[[#This Row],[CODIGO]])</f>
        <v>0</v>
      </c>
      <c r="I1079" s="387" t="b" cm="1">
        <f t="array" ref="I1079">_xlfn.LET(
    _xlpm.codigos_devolucion, _xlfn.UNIQUE(_xlfn._xlws.FILTER(BP[CODIGO], ISNUMBER(SEARCH("devoluci", BP[NOMBRE CUENTA])), {""})),
    ISNUMBER(MATCH(BP[[#This Row],[CODIGO]], _xlpm.codigos_devolucion, 0))
)</f>
        <v>0</v>
      </c>
    </row>
    <row r="1080" spans="1:9" x14ac:dyDescent="0.25">
      <c r="A1080" s="607">
        <v>23700510</v>
      </c>
      <c r="B1080" s="387" t="s">
        <v>1337</v>
      </c>
      <c r="C1080" s="387" t="s">
        <v>1342</v>
      </c>
      <c r="D1080" s="387" t="s">
        <v>777</v>
      </c>
      <c r="E1080" s="387">
        <v>0</v>
      </c>
      <c r="F1080" s="387">
        <v>46690.8</v>
      </c>
      <c r="G1080" s="387">
        <v>36456081.320000015</v>
      </c>
      <c r="H1080" s="387" t="b" cm="1">
        <f t="array" aca="1" ref="H1080" ca="1">EsNegrita(BP[[#This Row],[CODIGO]])</f>
        <v>0</v>
      </c>
      <c r="I1080" s="387" t="b" cm="1">
        <f t="array" ref="I1080">_xlfn.LET(
    _xlpm.codigos_devolucion, _xlfn.UNIQUE(_xlfn._xlws.FILTER(BP[CODIGO], ISNUMBER(SEARCH("devoluci", BP[NOMBRE CUENTA])), {""})),
    ISNUMBER(MATCH(BP[[#This Row],[CODIGO]], _xlpm.codigos_devolucion, 0))
)</f>
        <v>0</v>
      </c>
    </row>
    <row r="1081" spans="1:9" x14ac:dyDescent="0.25">
      <c r="A1081" s="607">
        <v>23700510</v>
      </c>
      <c r="B1081" s="387" t="s">
        <v>1337</v>
      </c>
      <c r="C1081" s="387" t="s">
        <v>1343</v>
      </c>
      <c r="D1081" s="387" t="s">
        <v>777</v>
      </c>
      <c r="E1081" s="387">
        <v>0</v>
      </c>
      <c r="F1081" s="387">
        <v>74705.279999999999</v>
      </c>
      <c r="G1081" s="387">
        <v>36530786.600000016</v>
      </c>
      <c r="H1081" s="387" t="b" cm="1">
        <f t="array" aca="1" ref="H1081" ca="1">EsNegrita(BP[[#This Row],[CODIGO]])</f>
        <v>0</v>
      </c>
      <c r="I1081" s="387" t="b" cm="1">
        <f t="array" ref="I1081">_xlfn.LET(
    _xlpm.codigos_devolucion, _xlfn.UNIQUE(_xlfn._xlws.FILTER(BP[CODIGO], ISNUMBER(SEARCH("devoluci", BP[NOMBRE CUENTA])), {""})),
    ISNUMBER(MATCH(BP[[#This Row],[CODIGO]], _xlpm.codigos_devolucion, 0))
)</f>
        <v>0</v>
      </c>
    </row>
    <row r="1082" spans="1:9" x14ac:dyDescent="0.25">
      <c r="A1082" s="607">
        <v>23700510</v>
      </c>
      <c r="B1082" s="387" t="s">
        <v>1337</v>
      </c>
      <c r="C1082" s="387" t="s">
        <v>1344</v>
      </c>
      <c r="D1082" s="387" t="s">
        <v>777</v>
      </c>
      <c r="E1082" s="387">
        <v>0</v>
      </c>
      <c r="F1082" s="387">
        <v>104630.48</v>
      </c>
      <c r="G1082" s="387">
        <v>36635417.080000013</v>
      </c>
      <c r="H1082" s="387" t="b" cm="1">
        <f t="array" aca="1" ref="H1082" ca="1">EsNegrita(BP[[#This Row],[CODIGO]])</f>
        <v>0</v>
      </c>
      <c r="I1082" s="387" t="b" cm="1">
        <f t="array" ref="I1082">_xlfn.LET(
    _xlpm.codigos_devolucion, _xlfn.UNIQUE(_xlfn._xlws.FILTER(BP[CODIGO], ISNUMBER(SEARCH("devoluci", BP[NOMBRE CUENTA])), {""})),
    ISNUMBER(MATCH(BP[[#This Row],[CODIGO]], _xlpm.codigos_devolucion, 0))
)</f>
        <v>0</v>
      </c>
    </row>
    <row r="1083" spans="1:9" x14ac:dyDescent="0.25">
      <c r="A1083" s="607">
        <v>23700510</v>
      </c>
      <c r="B1083" s="387" t="s">
        <v>1337</v>
      </c>
      <c r="C1083" s="387" t="s">
        <v>769</v>
      </c>
      <c r="D1083" s="387" t="s">
        <v>777</v>
      </c>
      <c r="E1083" s="387">
        <v>0</v>
      </c>
      <c r="F1083" s="387">
        <v>138096.64000000001</v>
      </c>
      <c r="G1083" s="387">
        <v>36773513.720000014</v>
      </c>
      <c r="H1083" s="387" t="b" cm="1">
        <f t="array" aca="1" ref="H1083" ca="1">EsNegrita(BP[[#This Row],[CODIGO]])</f>
        <v>0</v>
      </c>
      <c r="I1083" s="387" t="b" cm="1">
        <f t="array" ref="I1083">_xlfn.LET(
    _xlpm.codigos_devolucion, _xlfn.UNIQUE(_xlfn._xlws.FILTER(BP[CODIGO], ISNUMBER(SEARCH("devoluci", BP[NOMBRE CUENTA])), {""})),
    ISNUMBER(MATCH(BP[[#This Row],[CODIGO]], _xlpm.codigos_devolucion, 0))
)</f>
        <v>0</v>
      </c>
    </row>
    <row r="1084" spans="1:9" x14ac:dyDescent="0.25">
      <c r="A1084" s="607">
        <v>23700510</v>
      </c>
      <c r="B1084" s="387" t="s">
        <v>1337</v>
      </c>
      <c r="C1084" s="387" t="s">
        <v>771</v>
      </c>
      <c r="D1084" s="387" t="s">
        <v>777</v>
      </c>
      <c r="E1084" s="387">
        <v>0</v>
      </c>
      <c r="F1084" s="387">
        <v>114078.58</v>
      </c>
      <c r="G1084" s="387">
        <v>36887592.300000012</v>
      </c>
      <c r="H1084" s="387" t="b" cm="1">
        <f t="array" aca="1" ref="H1084" ca="1">EsNegrita(BP[[#This Row],[CODIGO]])</f>
        <v>0</v>
      </c>
      <c r="I1084" s="387" t="b" cm="1">
        <f t="array" ref="I1084">_xlfn.LET(
    _xlpm.codigos_devolucion, _xlfn.UNIQUE(_xlfn._xlws.FILTER(BP[CODIGO], ISNUMBER(SEARCH("devoluci", BP[NOMBRE CUENTA])), {""})),
    ISNUMBER(MATCH(BP[[#This Row],[CODIGO]], _xlpm.codigos_devolucion, 0))
)</f>
        <v>0</v>
      </c>
    </row>
    <row r="1085" spans="1:9" x14ac:dyDescent="0.25">
      <c r="A1085" s="607">
        <v>23700510</v>
      </c>
      <c r="B1085" s="387" t="s">
        <v>1337</v>
      </c>
      <c r="C1085" s="387" t="s">
        <v>1345</v>
      </c>
      <c r="D1085" s="387" t="s">
        <v>777</v>
      </c>
      <c r="E1085" s="387">
        <v>0</v>
      </c>
      <c r="F1085" s="387">
        <v>100000</v>
      </c>
      <c r="G1085" s="387">
        <v>36987592.300000012</v>
      </c>
      <c r="H1085" s="387" t="b" cm="1">
        <f t="array" aca="1" ref="H1085" ca="1">EsNegrita(BP[[#This Row],[CODIGO]])</f>
        <v>0</v>
      </c>
      <c r="I1085" s="387" t="b" cm="1">
        <f t="array" ref="I1085">_xlfn.LET(
    _xlpm.codigos_devolucion, _xlfn.UNIQUE(_xlfn._xlws.FILTER(BP[CODIGO], ISNUMBER(SEARCH("devoluci", BP[NOMBRE CUENTA])), {""})),
    ISNUMBER(MATCH(BP[[#This Row],[CODIGO]], _xlpm.codigos_devolucion, 0))
)</f>
        <v>0</v>
      </c>
    </row>
    <row r="1086" spans="1:9" x14ac:dyDescent="0.25">
      <c r="A1086" s="607">
        <v>23700511</v>
      </c>
      <c r="B1086" s="387" t="s">
        <v>1347</v>
      </c>
      <c r="C1086" s="387" t="s">
        <v>759</v>
      </c>
      <c r="D1086" s="387" t="s">
        <v>739</v>
      </c>
      <c r="E1086" s="387">
        <v>0</v>
      </c>
      <c r="F1086" s="387">
        <v>83950.52</v>
      </c>
      <c r="G1086" s="387">
        <v>9245770.0399999991</v>
      </c>
      <c r="H1086" s="387" t="b" cm="1">
        <f t="array" aca="1" ref="H1086" ca="1">EsNegrita(BP[[#This Row],[CODIGO]])</f>
        <v>0</v>
      </c>
      <c r="I1086" s="387" t="b" cm="1">
        <f t="array" ref="I1086">_xlfn.LET(
    _xlpm.codigos_devolucion, _xlfn.UNIQUE(_xlfn._xlws.FILTER(BP[CODIGO], ISNUMBER(SEARCH("devoluci", BP[NOMBRE CUENTA])), {""})),
    ISNUMBER(MATCH(BP[[#This Row],[CODIGO]], _xlpm.codigos_devolucion, 0))
)</f>
        <v>0</v>
      </c>
    </row>
    <row r="1087" spans="1:9" x14ac:dyDescent="0.25">
      <c r="A1087" s="607">
        <v>23700511</v>
      </c>
      <c r="B1087" s="387" t="s">
        <v>1347</v>
      </c>
      <c r="C1087" s="387" t="s">
        <v>1348</v>
      </c>
      <c r="D1087" s="387" t="s">
        <v>739</v>
      </c>
      <c r="E1087" s="387">
        <v>0</v>
      </c>
      <c r="F1087" s="387">
        <v>155497.32999999999</v>
      </c>
      <c r="G1087" s="387">
        <v>9401267.3699999992</v>
      </c>
      <c r="H1087" s="387" t="b" cm="1">
        <f t="array" aca="1" ref="H1087" ca="1">EsNegrita(BP[[#This Row],[CODIGO]])</f>
        <v>0</v>
      </c>
      <c r="I1087" s="387" t="b" cm="1">
        <f t="array" ref="I1087">_xlfn.LET(
    _xlpm.codigos_devolucion, _xlfn.UNIQUE(_xlfn._xlws.FILTER(BP[CODIGO], ISNUMBER(SEARCH("devoluci", BP[NOMBRE CUENTA])), {""})),
    ISNUMBER(MATCH(BP[[#This Row],[CODIGO]], _xlpm.codigos_devolucion, 0))
)</f>
        <v>0</v>
      </c>
    </row>
    <row r="1088" spans="1:9" x14ac:dyDescent="0.25">
      <c r="A1088" s="607">
        <v>23700511</v>
      </c>
      <c r="B1088" s="387" t="s">
        <v>1347</v>
      </c>
      <c r="C1088" s="387" t="s">
        <v>1349</v>
      </c>
      <c r="D1088" s="387" t="s">
        <v>739</v>
      </c>
      <c r="E1088" s="387">
        <v>0</v>
      </c>
      <c r="F1088" s="387">
        <v>67701.66</v>
      </c>
      <c r="G1088" s="387">
        <v>9468969.0299999993</v>
      </c>
      <c r="H1088" s="387" t="b" cm="1">
        <f t="array" aca="1" ref="H1088" ca="1">EsNegrita(BP[[#This Row],[CODIGO]])</f>
        <v>0</v>
      </c>
      <c r="I1088" s="387" t="b" cm="1">
        <f t="array" ref="I1088">_xlfn.LET(
    _xlpm.codigos_devolucion, _xlfn.UNIQUE(_xlfn._xlws.FILTER(BP[CODIGO], ISNUMBER(SEARCH("devoluci", BP[NOMBRE CUENTA])), {""})),
    ISNUMBER(MATCH(BP[[#This Row],[CODIGO]], _xlpm.codigos_devolucion, 0))
)</f>
        <v>0</v>
      </c>
    </row>
    <row r="1089" spans="1:9" x14ac:dyDescent="0.25">
      <c r="A1089" s="607">
        <v>23700511</v>
      </c>
      <c r="B1089" s="387" t="s">
        <v>1347</v>
      </c>
      <c r="C1089" s="387" t="s">
        <v>759</v>
      </c>
      <c r="D1089" s="387" t="s">
        <v>777</v>
      </c>
      <c r="E1089" s="387">
        <v>0</v>
      </c>
      <c r="F1089" s="387">
        <v>83950.52</v>
      </c>
      <c r="G1089" s="387">
        <v>9552919.5499999989</v>
      </c>
      <c r="H1089" s="387" t="b" cm="1">
        <f t="array" aca="1" ref="H1089" ca="1">EsNegrita(BP[[#This Row],[CODIGO]])</f>
        <v>0</v>
      </c>
      <c r="I1089" s="387" t="b" cm="1">
        <f t="array" ref="I1089">_xlfn.LET(
    _xlpm.codigos_devolucion, _xlfn.UNIQUE(_xlfn._xlws.FILTER(BP[CODIGO], ISNUMBER(SEARCH("devoluci", BP[NOMBRE CUENTA])), {""})),
    ISNUMBER(MATCH(BP[[#This Row],[CODIGO]], _xlpm.codigos_devolucion, 0))
)</f>
        <v>0</v>
      </c>
    </row>
    <row r="1090" spans="1:9" x14ac:dyDescent="0.25">
      <c r="A1090" s="607">
        <v>23700511</v>
      </c>
      <c r="B1090" s="387" t="s">
        <v>1347</v>
      </c>
      <c r="C1090" s="387" t="s">
        <v>1348</v>
      </c>
      <c r="D1090" s="387" t="s">
        <v>777</v>
      </c>
      <c r="E1090" s="387">
        <v>0</v>
      </c>
      <c r="F1090" s="387">
        <v>167318.88</v>
      </c>
      <c r="G1090" s="387">
        <v>9720238.4299999997</v>
      </c>
      <c r="H1090" s="387" t="b" cm="1">
        <f t="array" aca="1" ref="H1090" ca="1">EsNegrita(BP[[#This Row],[CODIGO]])</f>
        <v>0</v>
      </c>
      <c r="I1090" s="387" t="b" cm="1">
        <f t="array" ref="I1090">_xlfn.LET(
    _xlpm.codigos_devolucion, _xlfn.UNIQUE(_xlfn._xlws.FILTER(BP[CODIGO], ISNUMBER(SEARCH("devoluci", BP[NOMBRE CUENTA])), {""})),
    ISNUMBER(MATCH(BP[[#This Row],[CODIGO]], _xlpm.codigos_devolucion, 0))
)</f>
        <v>0</v>
      </c>
    </row>
    <row r="1091" spans="1:9" x14ac:dyDescent="0.25">
      <c r="A1091" s="607">
        <v>23700511</v>
      </c>
      <c r="B1091" s="387" t="s">
        <v>1347</v>
      </c>
      <c r="C1091" s="387" t="s">
        <v>1349</v>
      </c>
      <c r="D1091" s="387" t="s">
        <v>777</v>
      </c>
      <c r="E1091" s="387">
        <v>0</v>
      </c>
      <c r="F1091" s="387">
        <v>70036.2</v>
      </c>
      <c r="G1091" s="387">
        <v>9790274.629999999</v>
      </c>
      <c r="H1091" s="387" t="b" cm="1">
        <f t="array" aca="1" ref="H1091" ca="1">EsNegrita(BP[[#This Row],[CODIGO]])</f>
        <v>0</v>
      </c>
      <c r="I1091" s="387" t="b" cm="1">
        <f t="array" ref="I1091">_xlfn.LET(
    _xlpm.codigos_devolucion, _xlfn.UNIQUE(_xlfn._xlws.FILTER(BP[CODIGO], ISNUMBER(SEARCH("devoluci", BP[NOMBRE CUENTA])), {""})),
    ISNUMBER(MATCH(BP[[#This Row],[CODIGO]], _xlpm.codigos_devolucion, 0))
)</f>
        <v>0</v>
      </c>
    </row>
    <row r="1092" spans="1:9" x14ac:dyDescent="0.25">
      <c r="A1092" s="607">
        <v>23700513</v>
      </c>
      <c r="B1092" s="387" t="s">
        <v>1350</v>
      </c>
      <c r="C1092" s="387" t="s">
        <v>770</v>
      </c>
      <c r="D1092" s="387" t="s">
        <v>1351</v>
      </c>
      <c r="E1092" s="387">
        <v>0</v>
      </c>
      <c r="F1092" s="387">
        <v>11460</v>
      </c>
      <c r="G1092" s="387">
        <v>3987762.45</v>
      </c>
      <c r="H1092" s="387" t="b" cm="1">
        <f t="array" aca="1" ref="H1092" ca="1">EsNegrita(BP[[#This Row],[CODIGO]])</f>
        <v>0</v>
      </c>
      <c r="I1092" s="387" t="b" cm="1">
        <f t="array" ref="I1092">_xlfn.LET(
    _xlpm.codigos_devolucion, _xlfn.UNIQUE(_xlfn._xlws.FILTER(BP[CODIGO], ISNUMBER(SEARCH("devoluci", BP[NOMBRE CUENTA])), {""})),
    ISNUMBER(MATCH(BP[[#This Row],[CODIGO]], _xlpm.codigos_devolucion, 0))
)</f>
        <v>0</v>
      </c>
    </row>
    <row r="1093" spans="1:9" x14ac:dyDescent="0.25">
      <c r="A1093" s="607">
        <v>23700513</v>
      </c>
      <c r="B1093" s="387" t="s">
        <v>1350</v>
      </c>
      <c r="C1093" s="387" t="s">
        <v>770</v>
      </c>
      <c r="D1093" s="387" t="s">
        <v>739</v>
      </c>
      <c r="E1093" s="387">
        <v>0</v>
      </c>
      <c r="F1093" s="387">
        <v>60698.04</v>
      </c>
      <c r="G1093" s="387">
        <v>4048460.49</v>
      </c>
      <c r="H1093" s="387" t="b" cm="1">
        <f t="array" aca="1" ref="H1093" ca="1">EsNegrita(BP[[#This Row],[CODIGO]])</f>
        <v>0</v>
      </c>
      <c r="I1093" s="387" t="b" cm="1">
        <f t="array" ref="I1093">_xlfn.LET(
    _xlpm.codigos_devolucion, _xlfn.UNIQUE(_xlfn._xlws.FILTER(BP[CODIGO], ISNUMBER(SEARCH("devoluci", BP[NOMBRE CUENTA])), {""})),
    ISNUMBER(MATCH(BP[[#This Row],[CODIGO]], _xlpm.codigos_devolucion, 0))
)</f>
        <v>0</v>
      </c>
    </row>
    <row r="1094" spans="1:9" x14ac:dyDescent="0.25">
      <c r="A1094" s="607">
        <v>23700513</v>
      </c>
      <c r="B1094" s="387" t="s">
        <v>1350</v>
      </c>
      <c r="C1094" s="387" t="s">
        <v>770</v>
      </c>
      <c r="D1094" s="387" t="s">
        <v>777</v>
      </c>
      <c r="E1094" s="387">
        <v>0</v>
      </c>
      <c r="F1094" s="387">
        <v>70036.2</v>
      </c>
      <c r="G1094" s="387">
        <v>4118496.6900000004</v>
      </c>
      <c r="H1094" s="387" t="b" cm="1">
        <f t="array" aca="1" ref="H1094" ca="1">EsNegrita(BP[[#This Row],[CODIGO]])</f>
        <v>0</v>
      </c>
      <c r="I1094" s="387" t="b" cm="1">
        <f t="array" ref="I1094">_xlfn.LET(
    _xlpm.codigos_devolucion, _xlfn.UNIQUE(_xlfn._xlws.FILTER(BP[CODIGO], ISNUMBER(SEARCH("devoluci", BP[NOMBRE CUENTA])), {""})),
    ISNUMBER(MATCH(BP[[#This Row],[CODIGO]], _xlpm.codigos_devolucion, 0))
)</f>
        <v>0</v>
      </c>
    </row>
    <row r="1095" spans="1:9" x14ac:dyDescent="0.25">
      <c r="A1095" s="607">
        <v>23700515</v>
      </c>
      <c r="B1095" s="387" t="s">
        <v>1352</v>
      </c>
      <c r="C1095" s="387" t="s">
        <v>780</v>
      </c>
      <c r="D1095" s="387" t="s">
        <v>739</v>
      </c>
      <c r="E1095" s="387">
        <v>0</v>
      </c>
      <c r="F1095" s="387">
        <v>103437.11</v>
      </c>
      <c r="G1095" s="387">
        <v>8892844.9499999993</v>
      </c>
      <c r="H1095" s="387" t="b" cm="1">
        <f t="array" aca="1" ref="H1095" ca="1">EsNegrita(BP[[#This Row],[CODIGO]])</f>
        <v>0</v>
      </c>
      <c r="I1095" s="387" t="b" cm="1">
        <f t="array" ref="I1095">_xlfn.LET(
    _xlpm.codigos_devolucion, _xlfn.UNIQUE(_xlfn._xlws.FILTER(BP[CODIGO], ISNUMBER(SEARCH("devoluci", BP[NOMBRE CUENTA])), {""})),
    ISNUMBER(MATCH(BP[[#This Row],[CODIGO]], _xlpm.codigos_devolucion, 0))
)</f>
        <v>0</v>
      </c>
    </row>
    <row r="1096" spans="1:9" x14ac:dyDescent="0.25">
      <c r="A1096" s="607">
        <v>23700515</v>
      </c>
      <c r="B1096" s="387" t="s">
        <v>1352</v>
      </c>
      <c r="C1096" s="387" t="s">
        <v>763</v>
      </c>
      <c r="D1096" s="387" t="s">
        <v>739</v>
      </c>
      <c r="E1096" s="387">
        <v>0</v>
      </c>
      <c r="F1096" s="387">
        <v>139930.98000000001</v>
      </c>
      <c r="G1096" s="387">
        <v>9032775.9299999997</v>
      </c>
      <c r="H1096" s="387" t="b" cm="1">
        <f t="array" aca="1" ref="H1096" ca="1">EsNegrita(BP[[#This Row],[CODIGO]])</f>
        <v>0</v>
      </c>
      <c r="I1096" s="387" t="b" cm="1">
        <f t="array" ref="I1096">_xlfn.LET(
    _xlpm.codigos_devolucion, _xlfn.UNIQUE(_xlfn._xlws.FILTER(BP[CODIGO], ISNUMBER(SEARCH("devoluci", BP[NOMBRE CUENTA])), {""})),
    ISNUMBER(MATCH(BP[[#This Row],[CODIGO]], _xlpm.codigos_devolucion, 0))
)</f>
        <v>0</v>
      </c>
    </row>
    <row r="1097" spans="1:9" x14ac:dyDescent="0.25">
      <c r="A1097" s="607">
        <v>23700515</v>
      </c>
      <c r="B1097" s="387" t="s">
        <v>1352</v>
      </c>
      <c r="C1097" s="387" t="s">
        <v>1353</v>
      </c>
      <c r="D1097" s="387" t="s">
        <v>739</v>
      </c>
      <c r="E1097" s="387">
        <v>0</v>
      </c>
      <c r="F1097" s="387">
        <v>58363.5</v>
      </c>
      <c r="G1097" s="387">
        <v>9091139.4299999997</v>
      </c>
      <c r="H1097" s="387" t="b" cm="1">
        <f t="array" aca="1" ref="H1097" ca="1">EsNegrita(BP[[#This Row],[CODIGO]])</f>
        <v>0</v>
      </c>
      <c r="I1097" s="387" t="b" cm="1">
        <f t="array" ref="I1097">_xlfn.LET(
    _xlpm.codigos_devolucion, _xlfn.UNIQUE(_xlfn._xlws.FILTER(BP[CODIGO], ISNUMBER(SEARCH("devoluci", BP[NOMBRE CUENTA])), {""})),
    ISNUMBER(MATCH(BP[[#This Row],[CODIGO]], _xlpm.codigos_devolucion, 0))
)</f>
        <v>0</v>
      </c>
    </row>
    <row r="1098" spans="1:9" x14ac:dyDescent="0.25">
      <c r="A1098" s="607">
        <v>23700515</v>
      </c>
      <c r="B1098" s="387" t="s">
        <v>1352</v>
      </c>
      <c r="C1098" s="387" t="s">
        <v>780</v>
      </c>
      <c r="D1098" s="387" t="s">
        <v>777</v>
      </c>
      <c r="E1098" s="387">
        <v>0</v>
      </c>
      <c r="F1098" s="387">
        <v>130908.18</v>
      </c>
      <c r="G1098" s="387">
        <v>9222047.6099999994</v>
      </c>
      <c r="H1098" s="387" t="b" cm="1">
        <f t="array" aca="1" ref="H1098" ca="1">EsNegrita(BP[[#This Row],[CODIGO]])</f>
        <v>0</v>
      </c>
      <c r="I1098" s="387" t="b" cm="1">
        <f t="array" ref="I1098">_xlfn.LET(
    _xlpm.codigos_devolucion, _xlfn.UNIQUE(_xlfn._xlws.FILTER(BP[CODIGO], ISNUMBER(SEARCH("devoluci", BP[NOMBRE CUENTA])), {""})),
    ISNUMBER(MATCH(BP[[#This Row],[CODIGO]], _xlpm.codigos_devolucion, 0))
)</f>
        <v>0</v>
      </c>
    </row>
    <row r="1099" spans="1:9" x14ac:dyDescent="0.25">
      <c r="A1099" s="607">
        <v>23700515</v>
      </c>
      <c r="B1099" s="387" t="s">
        <v>1352</v>
      </c>
      <c r="C1099" s="387" t="s">
        <v>763</v>
      </c>
      <c r="D1099" s="387" t="s">
        <v>777</v>
      </c>
      <c r="E1099" s="387">
        <v>0</v>
      </c>
      <c r="F1099" s="387">
        <v>126668.27</v>
      </c>
      <c r="G1099" s="387">
        <v>9348715.879999999</v>
      </c>
      <c r="H1099" s="387" t="b" cm="1">
        <f t="array" aca="1" ref="H1099" ca="1">EsNegrita(BP[[#This Row],[CODIGO]])</f>
        <v>0</v>
      </c>
      <c r="I1099" s="387" t="b" cm="1">
        <f t="array" ref="I1099">_xlfn.LET(
    _xlpm.codigos_devolucion, _xlfn.UNIQUE(_xlfn._xlws.FILTER(BP[CODIGO], ISNUMBER(SEARCH("devoluci", BP[NOMBRE CUENTA])), {""})),
    ISNUMBER(MATCH(BP[[#This Row],[CODIGO]], _xlpm.codigos_devolucion, 0))
)</f>
        <v>0</v>
      </c>
    </row>
    <row r="1100" spans="1:9" x14ac:dyDescent="0.25">
      <c r="A1100" s="607">
        <v>23700515</v>
      </c>
      <c r="B1100" s="387" t="s">
        <v>1352</v>
      </c>
      <c r="C1100" s="387" t="s">
        <v>1353</v>
      </c>
      <c r="D1100" s="387" t="s">
        <v>777</v>
      </c>
      <c r="E1100" s="387">
        <v>0</v>
      </c>
      <c r="F1100" s="387">
        <v>67701.64</v>
      </c>
      <c r="G1100" s="387">
        <v>9416417.5199999996</v>
      </c>
      <c r="H1100" s="387" t="b" cm="1">
        <f t="array" aca="1" ref="H1100" ca="1">EsNegrita(BP[[#This Row],[CODIGO]])</f>
        <v>0</v>
      </c>
      <c r="I1100" s="387" t="b" cm="1">
        <f t="array" ref="I1100">_xlfn.LET(
    _xlpm.codigos_devolucion, _xlfn.UNIQUE(_xlfn._xlws.FILTER(BP[CODIGO], ISNUMBER(SEARCH("devoluci", BP[NOMBRE CUENTA])), {""})),
    ISNUMBER(MATCH(BP[[#This Row],[CODIGO]], _xlpm.codigos_devolucion, 0))
)</f>
        <v>0</v>
      </c>
    </row>
    <row r="1101" spans="1:9" x14ac:dyDescent="0.25">
      <c r="A1101" s="607">
        <v>23700518</v>
      </c>
      <c r="B1101" s="387" t="s">
        <v>1354</v>
      </c>
      <c r="C1101" s="387" t="s">
        <v>1355</v>
      </c>
      <c r="D1101" s="387" t="s">
        <v>739</v>
      </c>
      <c r="E1101" s="387">
        <v>0</v>
      </c>
      <c r="F1101" s="387">
        <v>111984.24</v>
      </c>
      <c r="G1101" s="387">
        <v>1786624.3699999999</v>
      </c>
      <c r="H1101" s="387" t="b" cm="1">
        <f t="array" aca="1" ref="H1101" ca="1">EsNegrita(BP[[#This Row],[CODIGO]])</f>
        <v>0</v>
      </c>
      <c r="I1101" s="387" t="b" cm="1">
        <f t="array" ref="I1101">_xlfn.LET(
    _xlpm.codigos_devolucion, _xlfn.UNIQUE(_xlfn._xlws.FILTER(BP[CODIGO], ISNUMBER(SEARCH("devoluci", BP[NOMBRE CUENTA])), {""})),
    ISNUMBER(MATCH(BP[[#This Row],[CODIGO]], _xlpm.codigos_devolucion, 0))
)</f>
        <v>0</v>
      </c>
    </row>
    <row r="1102" spans="1:9" x14ac:dyDescent="0.25">
      <c r="A1102" s="607">
        <v>23700518</v>
      </c>
      <c r="B1102" s="387" t="s">
        <v>1354</v>
      </c>
      <c r="C1102" s="387" t="s">
        <v>1355</v>
      </c>
      <c r="D1102" s="387" t="s">
        <v>777</v>
      </c>
      <c r="E1102" s="387">
        <v>0</v>
      </c>
      <c r="F1102" s="387">
        <v>98668.76</v>
      </c>
      <c r="G1102" s="387">
        <v>1885293.13</v>
      </c>
      <c r="H1102" s="387" t="b" cm="1">
        <f t="array" aca="1" ref="H1102" ca="1">EsNegrita(BP[[#This Row],[CODIGO]])</f>
        <v>0</v>
      </c>
      <c r="I1102" s="387" t="b" cm="1">
        <f t="array" ref="I1102">_xlfn.LET(
    _xlpm.codigos_devolucion, _xlfn.UNIQUE(_xlfn._xlws.FILTER(BP[CODIGO], ISNUMBER(SEARCH("devoluci", BP[NOMBRE CUENTA])), {""})),
    ISNUMBER(MATCH(BP[[#This Row],[CODIGO]], _xlpm.codigos_devolucion, 0))
)</f>
        <v>0</v>
      </c>
    </row>
    <row r="1103" spans="1:9" x14ac:dyDescent="0.25">
      <c r="A1103" s="607">
        <v>23700525</v>
      </c>
      <c r="B1103" s="387" t="s">
        <v>1356</v>
      </c>
      <c r="C1103" s="387" t="s">
        <v>1357</v>
      </c>
      <c r="D1103" s="387" t="s">
        <v>739</v>
      </c>
      <c r="E1103" s="387">
        <v>0</v>
      </c>
      <c r="F1103" s="387">
        <v>115436.35</v>
      </c>
      <c r="G1103" s="387">
        <v>371574.24</v>
      </c>
      <c r="H1103" s="387" t="b" cm="1">
        <f t="array" aca="1" ref="H1103" ca="1">EsNegrita(BP[[#This Row],[CODIGO]])</f>
        <v>0</v>
      </c>
      <c r="I1103" s="387" t="b" cm="1">
        <f t="array" ref="I1103">_xlfn.LET(
    _xlpm.codigos_devolucion, _xlfn.UNIQUE(_xlfn._xlws.FILTER(BP[CODIGO], ISNUMBER(SEARCH("devoluci", BP[NOMBRE CUENTA])), {""})),
    ISNUMBER(MATCH(BP[[#This Row],[CODIGO]], _xlpm.codigos_devolucion, 0))
)</f>
        <v>0</v>
      </c>
    </row>
    <row r="1104" spans="1:9" x14ac:dyDescent="0.25">
      <c r="A1104" s="607">
        <v>23700525</v>
      </c>
      <c r="B1104" s="387" t="s">
        <v>1356</v>
      </c>
      <c r="C1104" s="387" t="s">
        <v>1357</v>
      </c>
      <c r="D1104" s="387" t="s">
        <v>777</v>
      </c>
      <c r="E1104" s="387">
        <v>0</v>
      </c>
      <c r="F1104" s="387">
        <v>103959.81</v>
      </c>
      <c r="G1104" s="387">
        <v>475534.05</v>
      </c>
      <c r="H1104" s="387" t="b" cm="1">
        <f t="array" aca="1" ref="H1104" ca="1">EsNegrita(BP[[#This Row],[CODIGO]])</f>
        <v>0</v>
      </c>
      <c r="I1104" s="387" t="b" cm="1">
        <f t="array" ref="I1104">_xlfn.LET(
    _xlpm.codigos_devolucion, _xlfn.UNIQUE(_xlfn._xlws.FILTER(BP[CODIGO], ISNUMBER(SEARCH("devoluci", BP[NOMBRE CUENTA])), {""})),
    ISNUMBER(MATCH(BP[[#This Row],[CODIGO]], _xlpm.codigos_devolucion, 0))
)</f>
        <v>0</v>
      </c>
    </row>
    <row r="1105" spans="1:9" x14ac:dyDescent="0.25">
      <c r="A1105" s="607">
        <v>23700601</v>
      </c>
      <c r="B1105" s="387" t="s">
        <v>1358</v>
      </c>
      <c r="C1105" s="387" t="s">
        <v>738</v>
      </c>
      <c r="D1105" s="387" t="s">
        <v>739</v>
      </c>
      <c r="E1105" s="387">
        <v>0</v>
      </c>
      <c r="F1105" s="387">
        <v>121862.99</v>
      </c>
      <c r="G1105" s="387">
        <v>796320959.53999996</v>
      </c>
      <c r="H1105" s="387" t="b" cm="1">
        <f t="array" aca="1" ref="H1105" ca="1">EsNegrita(BP[[#This Row],[CODIGO]])</f>
        <v>0</v>
      </c>
      <c r="I1105" s="387" t="b" cm="1">
        <f t="array" ref="I1105">_xlfn.LET(
    _xlpm.codigos_devolucion, _xlfn.UNIQUE(_xlfn._xlws.FILTER(BP[CODIGO], ISNUMBER(SEARCH("devoluci", BP[NOMBRE CUENTA])), {""})),
    ISNUMBER(MATCH(BP[[#This Row],[CODIGO]], _xlpm.codigos_devolucion, 0))
)</f>
        <v>0</v>
      </c>
    </row>
    <row r="1106" spans="1:9" x14ac:dyDescent="0.25">
      <c r="A1106" s="607">
        <v>23700601</v>
      </c>
      <c r="B1106" s="387" t="s">
        <v>1358</v>
      </c>
      <c r="C1106" s="387" t="s">
        <v>1266</v>
      </c>
      <c r="D1106" s="387" t="s">
        <v>739</v>
      </c>
      <c r="E1106" s="387">
        <v>0</v>
      </c>
      <c r="F1106" s="387">
        <v>284459.65000000002</v>
      </c>
      <c r="G1106" s="387">
        <v>796605419.18999994</v>
      </c>
      <c r="H1106" s="387" t="b" cm="1">
        <f t="array" aca="1" ref="H1106" ca="1">EsNegrita(BP[[#This Row],[CODIGO]])</f>
        <v>0</v>
      </c>
      <c r="I1106" s="387" t="b" cm="1">
        <f t="array" ref="I1106">_xlfn.LET(
    _xlpm.codigos_devolucion, _xlfn.UNIQUE(_xlfn._xlws.FILTER(BP[CODIGO], ISNUMBER(SEARCH("devoluci", BP[NOMBRE CUENTA])), {""})),
    ISNUMBER(MATCH(BP[[#This Row],[CODIGO]], _xlpm.codigos_devolucion, 0))
)</f>
        <v>0</v>
      </c>
    </row>
    <row r="1107" spans="1:9" x14ac:dyDescent="0.25">
      <c r="A1107" s="607">
        <v>23700601</v>
      </c>
      <c r="B1107" s="387" t="s">
        <v>1358</v>
      </c>
      <c r="C1107" s="387" t="s">
        <v>1254</v>
      </c>
      <c r="D1107" s="387" t="s">
        <v>739</v>
      </c>
      <c r="E1107" s="387">
        <v>0</v>
      </c>
      <c r="F1107" s="387">
        <v>790365.35</v>
      </c>
      <c r="G1107" s="387">
        <v>797395784.53999996</v>
      </c>
      <c r="H1107" s="387" t="b" cm="1">
        <f t="array" aca="1" ref="H1107" ca="1">EsNegrita(BP[[#This Row],[CODIGO]])</f>
        <v>0</v>
      </c>
      <c r="I1107" s="387" t="b" cm="1">
        <f t="array" ref="I1107">_xlfn.LET(
    _xlpm.codigos_devolucion, _xlfn.UNIQUE(_xlfn._xlws.FILTER(BP[CODIGO], ISNUMBER(SEARCH("devoluci", BP[NOMBRE CUENTA])), {""})),
    ISNUMBER(MATCH(BP[[#This Row],[CODIGO]], _xlpm.codigos_devolucion, 0))
)</f>
        <v>0</v>
      </c>
    </row>
    <row r="1108" spans="1:9" x14ac:dyDescent="0.25">
      <c r="A1108" s="607">
        <v>23700601</v>
      </c>
      <c r="B1108" s="387" t="s">
        <v>1358</v>
      </c>
      <c r="C1108" s="387" t="s">
        <v>740</v>
      </c>
      <c r="D1108" s="387" t="s">
        <v>739</v>
      </c>
      <c r="E1108" s="387">
        <v>0</v>
      </c>
      <c r="F1108" s="387">
        <v>121862.99</v>
      </c>
      <c r="G1108" s="387">
        <v>797517647.52999997</v>
      </c>
      <c r="H1108" s="387" t="b" cm="1">
        <f t="array" aca="1" ref="H1108" ca="1">EsNegrita(BP[[#This Row],[CODIGO]])</f>
        <v>0</v>
      </c>
      <c r="I1108" s="387" t="b" cm="1">
        <f t="array" ref="I1108">_xlfn.LET(
    _xlpm.codigos_devolucion, _xlfn.UNIQUE(_xlfn._xlws.FILTER(BP[CODIGO], ISNUMBER(SEARCH("devoluci", BP[NOMBRE CUENTA])), {""})),
    ISNUMBER(MATCH(BP[[#This Row],[CODIGO]], _xlpm.codigos_devolucion, 0))
)</f>
        <v>0</v>
      </c>
    </row>
    <row r="1109" spans="1:9" x14ac:dyDescent="0.25">
      <c r="A1109" s="607">
        <v>23700601</v>
      </c>
      <c r="B1109" s="387" t="s">
        <v>1358</v>
      </c>
      <c r="C1109" s="387" t="s">
        <v>1287</v>
      </c>
      <c r="D1109" s="387" t="s">
        <v>739</v>
      </c>
      <c r="E1109" s="387">
        <v>0</v>
      </c>
      <c r="F1109" s="387">
        <v>319382.51</v>
      </c>
      <c r="G1109" s="387">
        <v>797837030.03999996</v>
      </c>
      <c r="H1109" s="387" t="b" cm="1">
        <f t="array" aca="1" ref="H1109" ca="1">EsNegrita(BP[[#This Row],[CODIGO]])</f>
        <v>0</v>
      </c>
      <c r="I1109" s="387" t="b" cm="1">
        <f t="array" ref="I1109">_xlfn.LET(
    _xlpm.codigos_devolucion, _xlfn.UNIQUE(_xlfn._xlws.FILTER(BP[CODIGO], ISNUMBER(SEARCH("devoluci", BP[NOMBRE CUENTA])), {""})),
    ISNUMBER(MATCH(BP[[#This Row],[CODIGO]], _xlpm.codigos_devolucion, 0))
)</f>
        <v>0</v>
      </c>
    </row>
    <row r="1110" spans="1:9" x14ac:dyDescent="0.25">
      <c r="A1110" s="607">
        <v>23700601</v>
      </c>
      <c r="B1110" s="387" t="s">
        <v>1358</v>
      </c>
      <c r="C1110" s="387" t="s">
        <v>741</v>
      </c>
      <c r="D1110" s="387" t="s">
        <v>739</v>
      </c>
      <c r="E1110" s="387">
        <v>0</v>
      </c>
      <c r="F1110" s="387">
        <v>287688.87</v>
      </c>
      <c r="G1110" s="387">
        <v>798124718.90999997</v>
      </c>
      <c r="H1110" s="387" t="b" cm="1">
        <f t="array" aca="1" ref="H1110" ca="1">EsNegrita(BP[[#This Row],[CODIGO]])</f>
        <v>0</v>
      </c>
      <c r="I1110" s="387" t="b" cm="1">
        <f t="array" ref="I1110">_xlfn.LET(
    _xlpm.codigos_devolucion, _xlfn.UNIQUE(_xlfn._xlws.FILTER(BP[CODIGO], ISNUMBER(SEARCH("devoluci", BP[NOMBRE CUENTA])), {""})),
    ISNUMBER(MATCH(BP[[#This Row],[CODIGO]], _xlpm.codigos_devolucion, 0))
)</f>
        <v>0</v>
      </c>
    </row>
    <row r="1111" spans="1:9" x14ac:dyDescent="0.25">
      <c r="A1111" s="607">
        <v>23700601</v>
      </c>
      <c r="B1111" s="387" t="s">
        <v>1358</v>
      </c>
      <c r="C1111" s="387" t="s">
        <v>779</v>
      </c>
      <c r="D1111" s="387" t="s">
        <v>739</v>
      </c>
      <c r="E1111" s="387">
        <v>0</v>
      </c>
      <c r="F1111" s="387">
        <v>291852.83</v>
      </c>
      <c r="G1111" s="387">
        <v>798416571.74000001</v>
      </c>
      <c r="H1111" s="387" t="b" cm="1">
        <f t="array" aca="1" ref="H1111" ca="1">EsNegrita(BP[[#This Row],[CODIGO]])</f>
        <v>0</v>
      </c>
      <c r="I1111" s="387" t="b" cm="1">
        <f t="array" ref="I1111">_xlfn.LET(
    _xlpm.codigos_devolucion, _xlfn.UNIQUE(_xlfn._xlws.FILTER(BP[CODIGO], ISNUMBER(SEARCH("devoluci", BP[NOMBRE CUENTA])), {""})),
    ISNUMBER(MATCH(BP[[#This Row],[CODIGO]], _xlpm.codigos_devolucion, 0))
)</f>
        <v>0</v>
      </c>
    </row>
    <row r="1112" spans="1:9" x14ac:dyDescent="0.25">
      <c r="A1112" s="607">
        <v>23700601</v>
      </c>
      <c r="B1112" s="387" t="s">
        <v>1358</v>
      </c>
      <c r="C1112" s="387" t="s">
        <v>742</v>
      </c>
      <c r="D1112" s="387" t="s">
        <v>739</v>
      </c>
      <c r="E1112" s="387">
        <v>0</v>
      </c>
      <c r="F1112" s="387">
        <v>287688.87</v>
      </c>
      <c r="G1112" s="387">
        <v>798704260.61000001</v>
      </c>
      <c r="H1112" s="387" t="b" cm="1">
        <f t="array" aca="1" ref="H1112" ca="1">EsNegrita(BP[[#This Row],[CODIGO]])</f>
        <v>0</v>
      </c>
      <c r="I1112" s="387" t="b" cm="1">
        <f t="array" ref="I1112">_xlfn.LET(
    _xlpm.codigos_devolucion, _xlfn.UNIQUE(_xlfn._xlws.FILTER(BP[CODIGO], ISNUMBER(SEARCH("devoluci", BP[NOMBRE CUENTA])), {""})),
    ISNUMBER(MATCH(BP[[#This Row],[CODIGO]], _xlpm.codigos_devolucion, 0))
)</f>
        <v>0</v>
      </c>
    </row>
    <row r="1113" spans="1:9" x14ac:dyDescent="0.25">
      <c r="A1113" s="607">
        <v>23700601</v>
      </c>
      <c r="B1113" s="387" t="s">
        <v>1358</v>
      </c>
      <c r="C1113" s="387" t="s">
        <v>743</v>
      </c>
      <c r="D1113" s="387" t="s">
        <v>739</v>
      </c>
      <c r="E1113" s="387">
        <v>0</v>
      </c>
      <c r="F1113" s="387">
        <v>225720.69</v>
      </c>
      <c r="G1113" s="387">
        <v>798929981.30000007</v>
      </c>
      <c r="H1113" s="387" t="b" cm="1">
        <f t="array" aca="1" ref="H1113" ca="1">EsNegrita(BP[[#This Row],[CODIGO]])</f>
        <v>0</v>
      </c>
      <c r="I1113" s="387" t="b" cm="1">
        <f t="array" ref="I1113">_xlfn.LET(
    _xlpm.codigos_devolucion, _xlfn.UNIQUE(_xlfn._xlws.FILTER(BP[CODIGO], ISNUMBER(SEARCH("devoluci", BP[NOMBRE CUENTA])), {""})),
    ISNUMBER(MATCH(BP[[#This Row],[CODIGO]], _xlpm.codigos_devolucion, 0))
)</f>
        <v>0</v>
      </c>
    </row>
    <row r="1114" spans="1:9" x14ac:dyDescent="0.25">
      <c r="A1114" s="607">
        <v>23700601</v>
      </c>
      <c r="B1114" s="387" t="s">
        <v>1358</v>
      </c>
      <c r="C1114" s="387" t="s">
        <v>744</v>
      </c>
      <c r="D1114" s="387" t="s">
        <v>739</v>
      </c>
      <c r="E1114" s="387">
        <v>0</v>
      </c>
      <c r="F1114" s="387">
        <v>242598.84</v>
      </c>
      <c r="G1114" s="387">
        <v>799172580.1400001</v>
      </c>
      <c r="H1114" s="387" t="b" cm="1">
        <f t="array" aca="1" ref="H1114" ca="1">EsNegrita(BP[[#This Row],[CODIGO]])</f>
        <v>0</v>
      </c>
      <c r="I1114" s="387" t="b" cm="1">
        <f t="array" ref="I1114">_xlfn.LET(
    _xlpm.codigos_devolucion, _xlfn.UNIQUE(_xlfn._xlws.FILTER(BP[CODIGO], ISNUMBER(SEARCH("devoluci", BP[NOMBRE CUENTA])), {""})),
    ISNUMBER(MATCH(BP[[#This Row],[CODIGO]], _xlpm.codigos_devolucion, 0))
)</f>
        <v>0</v>
      </c>
    </row>
    <row r="1115" spans="1:9" x14ac:dyDescent="0.25">
      <c r="A1115" s="607">
        <v>23700601</v>
      </c>
      <c r="B1115" s="387" t="s">
        <v>1358</v>
      </c>
      <c r="C1115" s="387" t="s">
        <v>745</v>
      </c>
      <c r="D1115" s="387" t="s">
        <v>739</v>
      </c>
      <c r="E1115" s="387">
        <v>0</v>
      </c>
      <c r="F1115" s="387">
        <v>291852.83</v>
      </c>
      <c r="G1115" s="387">
        <v>799464432.97000015</v>
      </c>
      <c r="H1115" s="387" t="b" cm="1">
        <f t="array" aca="1" ref="H1115" ca="1">EsNegrita(BP[[#This Row],[CODIGO]])</f>
        <v>0</v>
      </c>
      <c r="I1115" s="387" t="b" cm="1">
        <f t="array" ref="I1115">_xlfn.LET(
    _xlpm.codigos_devolucion, _xlfn.UNIQUE(_xlfn._xlws.FILTER(BP[CODIGO], ISNUMBER(SEARCH("devoluci", BP[NOMBRE CUENTA])), {""})),
    ISNUMBER(MATCH(BP[[#This Row],[CODIGO]], _xlpm.codigos_devolucion, 0))
)</f>
        <v>0</v>
      </c>
    </row>
    <row r="1116" spans="1:9" x14ac:dyDescent="0.25">
      <c r="A1116" s="607">
        <v>23700601</v>
      </c>
      <c r="B1116" s="387" t="s">
        <v>1358</v>
      </c>
      <c r="C1116" s="387" t="s">
        <v>1288</v>
      </c>
      <c r="D1116" s="387" t="s">
        <v>739</v>
      </c>
      <c r="E1116" s="387">
        <v>0</v>
      </c>
      <c r="F1116" s="387">
        <v>216032.55</v>
      </c>
      <c r="G1116" s="387">
        <v>799680465.5200001</v>
      </c>
      <c r="H1116" s="387" t="b" cm="1">
        <f t="array" aca="1" ref="H1116" ca="1">EsNegrita(BP[[#This Row],[CODIGO]])</f>
        <v>0</v>
      </c>
      <c r="I1116" s="387" t="b" cm="1">
        <f t="array" ref="I1116">_xlfn.LET(
    _xlpm.codigos_devolucion, _xlfn.UNIQUE(_xlfn._xlws.FILTER(BP[CODIGO], ISNUMBER(SEARCH("devoluci", BP[NOMBRE CUENTA])), {""})),
    ISNUMBER(MATCH(BP[[#This Row],[CODIGO]], _xlpm.codigos_devolucion, 0))
)</f>
        <v>0</v>
      </c>
    </row>
    <row r="1117" spans="1:9" x14ac:dyDescent="0.25">
      <c r="A1117" s="607">
        <v>23700601</v>
      </c>
      <c r="B1117" s="387" t="s">
        <v>1358</v>
      </c>
      <c r="C1117" s="387" t="s">
        <v>1267</v>
      </c>
      <c r="D1117" s="387" t="s">
        <v>739</v>
      </c>
      <c r="E1117" s="387">
        <v>0</v>
      </c>
      <c r="F1117" s="387">
        <v>290796.74</v>
      </c>
      <c r="G1117" s="387">
        <v>799971262.26000011</v>
      </c>
      <c r="H1117" s="387" t="b" cm="1">
        <f t="array" aca="1" ref="H1117" ca="1">EsNegrita(BP[[#This Row],[CODIGO]])</f>
        <v>0</v>
      </c>
      <c r="I1117" s="387" t="b" cm="1">
        <f t="array" ref="I1117">_xlfn.LET(
    _xlpm.codigos_devolucion, _xlfn.UNIQUE(_xlfn._xlws.FILTER(BP[CODIGO], ISNUMBER(SEARCH("devoluci", BP[NOMBRE CUENTA])), {""})),
    ISNUMBER(MATCH(BP[[#This Row],[CODIGO]], _xlpm.codigos_devolucion, 0))
)</f>
        <v>0</v>
      </c>
    </row>
    <row r="1118" spans="1:9" x14ac:dyDescent="0.25">
      <c r="A1118" s="607">
        <v>23700601</v>
      </c>
      <c r="B1118" s="387" t="s">
        <v>1358</v>
      </c>
      <c r="C1118" s="387" t="s">
        <v>1289</v>
      </c>
      <c r="D1118" s="387" t="s">
        <v>739</v>
      </c>
      <c r="E1118" s="387">
        <v>0</v>
      </c>
      <c r="F1118" s="387">
        <v>237413.33</v>
      </c>
      <c r="G1118" s="387">
        <v>800208675.59000015</v>
      </c>
      <c r="H1118" s="387" t="b" cm="1">
        <f t="array" aca="1" ref="H1118" ca="1">EsNegrita(BP[[#This Row],[CODIGO]])</f>
        <v>0</v>
      </c>
      <c r="I1118" s="387" t="b" cm="1">
        <f t="array" ref="I1118">_xlfn.LET(
    _xlpm.codigos_devolucion, _xlfn.UNIQUE(_xlfn._xlws.FILTER(BP[CODIGO], ISNUMBER(SEARCH("devoluci", BP[NOMBRE CUENTA])), {""})),
    ISNUMBER(MATCH(BP[[#This Row],[CODIGO]], _xlpm.codigos_devolucion, 0))
)</f>
        <v>0</v>
      </c>
    </row>
    <row r="1119" spans="1:9" x14ac:dyDescent="0.25">
      <c r="A1119" s="607">
        <v>23700601</v>
      </c>
      <c r="B1119" s="387" t="s">
        <v>1358</v>
      </c>
      <c r="C1119" s="387" t="s">
        <v>746</v>
      </c>
      <c r="D1119" s="387" t="s">
        <v>739</v>
      </c>
      <c r="E1119" s="387">
        <v>0</v>
      </c>
      <c r="F1119" s="387">
        <v>290796.74</v>
      </c>
      <c r="G1119" s="387">
        <v>800499472.33000016</v>
      </c>
      <c r="H1119" s="387" t="b" cm="1">
        <f t="array" aca="1" ref="H1119" ca="1">EsNegrita(BP[[#This Row],[CODIGO]])</f>
        <v>0</v>
      </c>
      <c r="I1119" s="387" t="b" cm="1">
        <f t="array" ref="I1119">_xlfn.LET(
    _xlpm.codigos_devolucion, _xlfn.UNIQUE(_xlfn._xlws.FILTER(BP[CODIGO], ISNUMBER(SEARCH("devoluci", BP[NOMBRE CUENTA])), {""})),
    ISNUMBER(MATCH(BP[[#This Row],[CODIGO]], _xlpm.codigos_devolucion, 0))
)</f>
        <v>0</v>
      </c>
    </row>
    <row r="1120" spans="1:9" x14ac:dyDescent="0.25">
      <c r="A1120" s="607">
        <v>23700601</v>
      </c>
      <c r="B1120" s="387" t="s">
        <v>1358</v>
      </c>
      <c r="C1120" s="387" t="s">
        <v>1268</v>
      </c>
      <c r="D1120" s="387" t="s">
        <v>739</v>
      </c>
      <c r="E1120" s="387">
        <v>0</v>
      </c>
      <c r="F1120" s="387">
        <v>268098.94</v>
      </c>
      <c r="G1120" s="387">
        <v>800767571.27000022</v>
      </c>
      <c r="H1120" s="387" t="b" cm="1">
        <f t="array" aca="1" ref="H1120" ca="1">EsNegrita(BP[[#This Row],[CODIGO]])</f>
        <v>0</v>
      </c>
      <c r="I1120" s="387" t="b" cm="1">
        <f t="array" ref="I1120">_xlfn.LET(
    _xlpm.codigos_devolucion, _xlfn.UNIQUE(_xlfn._xlws.FILTER(BP[CODIGO], ISNUMBER(SEARCH("devoluci", BP[NOMBRE CUENTA])), {""})),
    ISNUMBER(MATCH(BP[[#This Row],[CODIGO]], _xlpm.codigos_devolucion, 0))
)</f>
        <v>0</v>
      </c>
    </row>
    <row r="1121" spans="1:9" x14ac:dyDescent="0.25">
      <c r="A1121" s="607">
        <v>23700601</v>
      </c>
      <c r="B1121" s="387" t="s">
        <v>1358</v>
      </c>
      <c r="C1121" s="387" t="s">
        <v>1290</v>
      </c>
      <c r="D1121" s="387" t="s">
        <v>739</v>
      </c>
      <c r="E1121" s="387">
        <v>0</v>
      </c>
      <c r="F1121" s="387">
        <v>315031.26</v>
      </c>
      <c r="G1121" s="387">
        <v>801082602.53000021</v>
      </c>
      <c r="H1121" s="387" t="b" cm="1">
        <f t="array" aca="1" ref="H1121" ca="1">EsNegrita(BP[[#This Row],[CODIGO]])</f>
        <v>0</v>
      </c>
      <c r="I1121" s="387" t="b" cm="1">
        <f t="array" ref="I1121">_xlfn.LET(
    _xlpm.codigos_devolucion, _xlfn.UNIQUE(_xlfn._xlws.FILTER(BP[CODIGO], ISNUMBER(SEARCH("devoluci", BP[NOMBRE CUENTA])), {""})),
    ISNUMBER(MATCH(BP[[#This Row],[CODIGO]], _xlpm.codigos_devolucion, 0))
)</f>
        <v>0</v>
      </c>
    </row>
    <row r="1122" spans="1:9" x14ac:dyDescent="0.25">
      <c r="A1122" s="607">
        <v>23700601</v>
      </c>
      <c r="B1122" s="387" t="s">
        <v>1358</v>
      </c>
      <c r="C1122" s="387" t="s">
        <v>1291</v>
      </c>
      <c r="D1122" s="387" t="s">
        <v>739</v>
      </c>
      <c r="E1122" s="387">
        <v>0</v>
      </c>
      <c r="F1122" s="387">
        <v>202910.91</v>
      </c>
      <c r="G1122" s="387">
        <v>801285513.44000018</v>
      </c>
      <c r="H1122" s="387" t="b" cm="1">
        <f t="array" aca="1" ref="H1122" ca="1">EsNegrita(BP[[#This Row],[CODIGO]])</f>
        <v>0</v>
      </c>
      <c r="I1122" s="387" t="b" cm="1">
        <f t="array" ref="I1122">_xlfn.LET(
    _xlpm.codigos_devolucion, _xlfn.UNIQUE(_xlfn._xlws.FILTER(BP[CODIGO], ISNUMBER(SEARCH("devoluci", BP[NOMBRE CUENTA])), {""})),
    ISNUMBER(MATCH(BP[[#This Row],[CODIGO]], _xlpm.codigos_devolucion, 0))
)</f>
        <v>0</v>
      </c>
    </row>
    <row r="1123" spans="1:9" x14ac:dyDescent="0.25">
      <c r="A1123" s="607">
        <v>23700601</v>
      </c>
      <c r="B1123" s="387" t="s">
        <v>1358</v>
      </c>
      <c r="C1123" s="387" t="s">
        <v>1334</v>
      </c>
      <c r="D1123" s="387" t="s">
        <v>739</v>
      </c>
      <c r="E1123" s="387">
        <v>0</v>
      </c>
      <c r="F1123" s="387">
        <v>284459.65000000002</v>
      </c>
      <c r="G1123" s="387">
        <v>801569973.09000015</v>
      </c>
      <c r="H1123" s="387" t="b" cm="1">
        <f t="array" aca="1" ref="H1123" ca="1">EsNegrita(BP[[#This Row],[CODIGO]])</f>
        <v>0</v>
      </c>
      <c r="I1123" s="387" t="b" cm="1">
        <f t="array" ref="I1123">_xlfn.LET(
    _xlpm.codigos_devolucion, _xlfn.UNIQUE(_xlfn._xlws.FILTER(BP[CODIGO], ISNUMBER(SEARCH("devoluci", BP[NOMBRE CUENTA])), {""})),
    ISNUMBER(MATCH(BP[[#This Row],[CODIGO]], _xlpm.codigos_devolucion, 0))
)</f>
        <v>0</v>
      </c>
    </row>
    <row r="1124" spans="1:9" x14ac:dyDescent="0.25">
      <c r="A1124" s="607">
        <v>23700601</v>
      </c>
      <c r="B1124" s="387" t="s">
        <v>1358</v>
      </c>
      <c r="C1124" s="387" t="s">
        <v>747</v>
      </c>
      <c r="D1124" s="387" t="s">
        <v>739</v>
      </c>
      <c r="E1124" s="387">
        <v>0</v>
      </c>
      <c r="F1124" s="387">
        <v>163039.25</v>
      </c>
      <c r="G1124" s="387">
        <v>801733012.34000015</v>
      </c>
      <c r="H1124" s="387" t="b" cm="1">
        <f t="array" aca="1" ref="H1124" ca="1">EsNegrita(BP[[#This Row],[CODIGO]])</f>
        <v>0</v>
      </c>
      <c r="I1124" s="387" t="b" cm="1">
        <f t="array" ref="I1124">_xlfn.LET(
    _xlpm.codigos_devolucion, _xlfn.UNIQUE(_xlfn._xlws.FILTER(BP[CODIGO], ISNUMBER(SEARCH("devoluci", BP[NOMBRE CUENTA])), {""})),
    ISNUMBER(MATCH(BP[[#This Row],[CODIGO]], _xlpm.codigos_devolucion, 0))
)</f>
        <v>0</v>
      </c>
    </row>
    <row r="1125" spans="1:9" x14ac:dyDescent="0.25">
      <c r="A1125" s="607">
        <v>23700601</v>
      </c>
      <c r="B1125" s="387" t="s">
        <v>1358</v>
      </c>
      <c r="C1125" s="387" t="s">
        <v>1269</v>
      </c>
      <c r="D1125" s="387" t="s">
        <v>739</v>
      </c>
      <c r="E1125" s="387">
        <v>0</v>
      </c>
      <c r="F1125" s="387">
        <v>303423.63</v>
      </c>
      <c r="G1125" s="387">
        <v>802036435.97000015</v>
      </c>
      <c r="H1125" s="387" t="b" cm="1">
        <f t="array" aca="1" ref="H1125" ca="1">EsNegrita(BP[[#This Row],[CODIGO]])</f>
        <v>0</v>
      </c>
      <c r="I1125" s="387" t="b" cm="1">
        <f t="array" ref="I1125">_xlfn.LET(
    _xlpm.codigos_devolucion, _xlfn.UNIQUE(_xlfn._xlws.FILTER(BP[CODIGO], ISNUMBER(SEARCH("devoluci", BP[NOMBRE CUENTA])), {""})),
    ISNUMBER(MATCH(BP[[#This Row],[CODIGO]], _xlpm.codigos_devolucion, 0))
)</f>
        <v>0</v>
      </c>
    </row>
    <row r="1126" spans="1:9" x14ac:dyDescent="0.25">
      <c r="A1126" s="607">
        <v>23700601</v>
      </c>
      <c r="B1126" s="387" t="s">
        <v>1358</v>
      </c>
      <c r="C1126" s="387" t="s">
        <v>1292</v>
      </c>
      <c r="D1126" s="387" t="s">
        <v>739</v>
      </c>
      <c r="E1126" s="387">
        <v>0</v>
      </c>
      <c r="F1126" s="387">
        <v>303423.63</v>
      </c>
      <c r="G1126" s="387">
        <v>802339859.60000014</v>
      </c>
      <c r="H1126" s="387" t="b" cm="1">
        <f t="array" aca="1" ref="H1126" ca="1">EsNegrita(BP[[#This Row],[CODIGO]])</f>
        <v>0</v>
      </c>
      <c r="I1126" s="387" t="b" cm="1">
        <f t="array" ref="I1126">_xlfn.LET(
    _xlpm.codigos_devolucion, _xlfn.UNIQUE(_xlfn._xlws.FILTER(BP[CODIGO], ISNUMBER(SEARCH("devoluci", BP[NOMBRE CUENTA])), {""})),
    ISNUMBER(MATCH(BP[[#This Row],[CODIGO]], _xlpm.codigos_devolucion, 0))
)</f>
        <v>0</v>
      </c>
    </row>
    <row r="1127" spans="1:9" x14ac:dyDescent="0.25">
      <c r="A1127" s="607">
        <v>23700601</v>
      </c>
      <c r="B1127" s="387" t="s">
        <v>1358</v>
      </c>
      <c r="C1127" s="387" t="s">
        <v>1293</v>
      </c>
      <c r="D1127" s="387" t="s">
        <v>739</v>
      </c>
      <c r="E1127" s="387">
        <v>0</v>
      </c>
      <c r="F1127" s="387">
        <v>290796.74</v>
      </c>
      <c r="G1127" s="387">
        <v>802630656.34000015</v>
      </c>
      <c r="H1127" s="387" t="b" cm="1">
        <f t="array" aca="1" ref="H1127" ca="1">EsNegrita(BP[[#This Row],[CODIGO]])</f>
        <v>0</v>
      </c>
      <c r="I1127" s="387" t="b" cm="1">
        <f t="array" ref="I1127">_xlfn.LET(
    _xlpm.codigos_devolucion, _xlfn.UNIQUE(_xlfn._xlws.FILTER(BP[CODIGO], ISNUMBER(SEARCH("devoluci", BP[NOMBRE CUENTA])), {""})),
    ISNUMBER(MATCH(BP[[#This Row],[CODIGO]], _xlpm.codigos_devolucion, 0))
)</f>
        <v>0</v>
      </c>
    </row>
    <row r="1128" spans="1:9" x14ac:dyDescent="0.25">
      <c r="A1128" s="607">
        <v>23700601</v>
      </c>
      <c r="B1128" s="387" t="s">
        <v>1358</v>
      </c>
      <c r="C1128" s="387" t="s">
        <v>1294</v>
      </c>
      <c r="D1128" s="387" t="s">
        <v>739</v>
      </c>
      <c r="E1128" s="387">
        <v>0</v>
      </c>
      <c r="F1128" s="387">
        <v>290796.74</v>
      </c>
      <c r="G1128" s="387">
        <v>802921453.08000016</v>
      </c>
      <c r="H1128" s="387" t="b" cm="1">
        <f t="array" aca="1" ref="H1128" ca="1">EsNegrita(BP[[#This Row],[CODIGO]])</f>
        <v>0</v>
      </c>
      <c r="I1128" s="387" t="b" cm="1">
        <f t="array" ref="I1128">_xlfn.LET(
    _xlpm.codigos_devolucion, _xlfn.UNIQUE(_xlfn._xlws.FILTER(BP[CODIGO], ISNUMBER(SEARCH("devoluci", BP[NOMBRE CUENTA])), {""})),
    ISNUMBER(MATCH(BP[[#This Row],[CODIGO]], _xlpm.codigos_devolucion, 0))
)</f>
        <v>0</v>
      </c>
    </row>
    <row r="1129" spans="1:9" x14ac:dyDescent="0.25">
      <c r="A1129" s="607">
        <v>23700601</v>
      </c>
      <c r="B1129" s="387" t="s">
        <v>1358</v>
      </c>
      <c r="C1129" s="387" t="s">
        <v>748</v>
      </c>
      <c r="D1129" s="387" t="s">
        <v>739</v>
      </c>
      <c r="E1129" s="387">
        <v>0</v>
      </c>
      <c r="F1129" s="387">
        <v>290019.77</v>
      </c>
      <c r="G1129" s="387">
        <v>803211472.85000014</v>
      </c>
      <c r="H1129" s="387" t="b" cm="1">
        <f t="array" aca="1" ref="H1129" ca="1">EsNegrita(BP[[#This Row],[CODIGO]])</f>
        <v>0</v>
      </c>
      <c r="I1129" s="387" t="b" cm="1">
        <f t="array" ref="I1129">_xlfn.LET(
    _xlpm.codigos_devolucion, _xlfn.UNIQUE(_xlfn._xlws.FILTER(BP[CODIGO], ISNUMBER(SEARCH("devoluci", BP[NOMBRE CUENTA])), {""})),
    ISNUMBER(MATCH(BP[[#This Row],[CODIGO]], _xlpm.codigos_devolucion, 0))
)</f>
        <v>0</v>
      </c>
    </row>
    <row r="1130" spans="1:9" x14ac:dyDescent="0.25">
      <c r="A1130" s="607">
        <v>23700601</v>
      </c>
      <c r="B1130" s="387" t="s">
        <v>1358</v>
      </c>
      <c r="C1130" s="387" t="s">
        <v>749</v>
      </c>
      <c r="D1130" s="387" t="s">
        <v>739</v>
      </c>
      <c r="E1130" s="387">
        <v>0</v>
      </c>
      <c r="F1130" s="387">
        <v>345669.75</v>
      </c>
      <c r="G1130" s="387">
        <v>803557142.60000014</v>
      </c>
      <c r="H1130" s="387" t="b" cm="1">
        <f t="array" aca="1" ref="H1130" ca="1">EsNegrita(BP[[#This Row],[CODIGO]])</f>
        <v>0</v>
      </c>
      <c r="I1130" s="387" t="b" cm="1">
        <f t="array" ref="I1130">_xlfn.LET(
    _xlpm.codigos_devolucion, _xlfn.UNIQUE(_xlfn._xlws.FILTER(BP[CODIGO], ISNUMBER(SEARCH("devoluci", BP[NOMBRE CUENTA])), {""})),
    ISNUMBER(MATCH(BP[[#This Row],[CODIGO]], _xlpm.codigos_devolucion, 0))
)</f>
        <v>0</v>
      </c>
    </row>
    <row r="1131" spans="1:9" x14ac:dyDescent="0.25">
      <c r="A1131" s="607">
        <v>23700601</v>
      </c>
      <c r="B1131" s="387" t="s">
        <v>1358</v>
      </c>
      <c r="C1131" s="387" t="s">
        <v>1295</v>
      </c>
      <c r="D1131" s="387" t="s">
        <v>739</v>
      </c>
      <c r="E1131" s="387">
        <v>0</v>
      </c>
      <c r="F1131" s="387">
        <v>134301.69</v>
      </c>
      <c r="G1131" s="387">
        <v>803691444.2900002</v>
      </c>
      <c r="H1131" s="387" t="b" cm="1">
        <f t="array" aca="1" ref="H1131" ca="1">EsNegrita(BP[[#This Row],[CODIGO]])</f>
        <v>0</v>
      </c>
      <c r="I1131" s="387" t="b" cm="1">
        <f t="array" ref="I1131">_xlfn.LET(
    _xlpm.codigos_devolucion, _xlfn.UNIQUE(_xlfn._xlws.FILTER(BP[CODIGO], ISNUMBER(SEARCH("devoluci", BP[NOMBRE CUENTA])), {""})),
    ISNUMBER(MATCH(BP[[#This Row],[CODIGO]], _xlpm.codigos_devolucion, 0))
)</f>
        <v>0</v>
      </c>
    </row>
    <row r="1132" spans="1:9" x14ac:dyDescent="0.25">
      <c r="A1132" s="607">
        <v>23700601</v>
      </c>
      <c r="B1132" s="387" t="s">
        <v>1358</v>
      </c>
      <c r="C1132" s="387" t="s">
        <v>750</v>
      </c>
      <c r="D1132" s="387" t="s">
        <v>739</v>
      </c>
      <c r="E1132" s="387">
        <v>0</v>
      </c>
      <c r="F1132" s="387">
        <v>150744.9</v>
      </c>
      <c r="G1132" s="387">
        <v>803842189.19000018</v>
      </c>
      <c r="H1132" s="387" t="b" cm="1">
        <f t="array" aca="1" ref="H1132" ca="1">EsNegrita(BP[[#This Row],[CODIGO]])</f>
        <v>0</v>
      </c>
      <c r="I1132" s="387" t="b" cm="1">
        <f t="array" ref="I1132">_xlfn.LET(
    _xlpm.codigos_devolucion, _xlfn.UNIQUE(_xlfn._xlws.FILTER(BP[CODIGO], ISNUMBER(SEARCH("devoluci", BP[NOMBRE CUENTA])), {""})),
    ISNUMBER(MATCH(BP[[#This Row],[CODIGO]], _xlpm.codigos_devolucion, 0))
)</f>
        <v>0</v>
      </c>
    </row>
    <row r="1133" spans="1:9" x14ac:dyDescent="0.25">
      <c r="A1133" s="607">
        <v>23700601</v>
      </c>
      <c r="B1133" s="387" t="s">
        <v>1358</v>
      </c>
      <c r="C1133" s="387" t="s">
        <v>1260</v>
      </c>
      <c r="D1133" s="387" t="s">
        <v>739</v>
      </c>
      <c r="E1133" s="387">
        <v>0</v>
      </c>
      <c r="F1133" s="387">
        <v>182534.6</v>
      </c>
      <c r="G1133" s="387">
        <v>804024723.7900002</v>
      </c>
      <c r="H1133" s="387" t="b" cm="1">
        <f t="array" aca="1" ref="H1133" ca="1">EsNegrita(BP[[#This Row],[CODIGO]])</f>
        <v>0</v>
      </c>
      <c r="I1133" s="387" t="b" cm="1">
        <f t="array" ref="I1133">_xlfn.LET(
    _xlpm.codigos_devolucion, _xlfn.UNIQUE(_xlfn._xlws.FILTER(BP[CODIGO], ISNUMBER(SEARCH("devoluci", BP[NOMBRE CUENTA])), {""})),
    ISNUMBER(MATCH(BP[[#This Row],[CODIGO]], _xlpm.codigos_devolucion, 0))
)</f>
        <v>0</v>
      </c>
    </row>
    <row r="1134" spans="1:9" x14ac:dyDescent="0.25">
      <c r="A1134" s="607">
        <v>23700601</v>
      </c>
      <c r="B1134" s="387" t="s">
        <v>1358</v>
      </c>
      <c r="C1134" s="387" t="s">
        <v>1338</v>
      </c>
      <c r="D1134" s="387" t="s">
        <v>739</v>
      </c>
      <c r="E1134" s="387">
        <v>0</v>
      </c>
      <c r="F1134" s="387">
        <v>121862.99</v>
      </c>
      <c r="G1134" s="387">
        <v>804146586.78000021</v>
      </c>
      <c r="H1134" s="387" t="b" cm="1">
        <f t="array" aca="1" ref="H1134" ca="1">EsNegrita(BP[[#This Row],[CODIGO]])</f>
        <v>0</v>
      </c>
      <c r="I1134" s="387" t="b" cm="1">
        <f t="array" ref="I1134">_xlfn.LET(
    _xlpm.codigos_devolucion, _xlfn.UNIQUE(_xlfn._xlws.FILTER(BP[CODIGO], ISNUMBER(SEARCH("devoluci", BP[NOMBRE CUENTA])), {""})),
    ISNUMBER(MATCH(BP[[#This Row],[CODIGO]], _xlpm.codigos_devolucion, 0))
)</f>
        <v>0</v>
      </c>
    </row>
    <row r="1135" spans="1:9" x14ac:dyDescent="0.25">
      <c r="A1135" s="607">
        <v>23700601</v>
      </c>
      <c r="B1135" s="387" t="s">
        <v>1358</v>
      </c>
      <c r="C1135" s="387" t="s">
        <v>1261</v>
      </c>
      <c r="D1135" s="387" t="s">
        <v>739</v>
      </c>
      <c r="E1135" s="387">
        <v>0</v>
      </c>
      <c r="F1135" s="387">
        <v>208800</v>
      </c>
      <c r="G1135" s="387">
        <v>804355386.78000021</v>
      </c>
      <c r="H1135" s="387" t="b" cm="1">
        <f t="array" aca="1" ref="H1135" ca="1">EsNegrita(BP[[#This Row],[CODIGO]])</f>
        <v>0</v>
      </c>
      <c r="I1135" s="387" t="b" cm="1">
        <f t="array" ref="I1135">_xlfn.LET(
    _xlpm.codigos_devolucion, _xlfn.UNIQUE(_xlfn._xlws.FILTER(BP[CODIGO], ISNUMBER(SEARCH("devoluci", BP[NOMBRE CUENTA])), {""})),
    ISNUMBER(MATCH(BP[[#This Row],[CODIGO]], _xlpm.codigos_devolucion, 0))
)</f>
        <v>0</v>
      </c>
    </row>
    <row r="1136" spans="1:9" x14ac:dyDescent="0.25">
      <c r="A1136" s="607">
        <v>23700601</v>
      </c>
      <c r="B1136" s="387" t="s">
        <v>1358</v>
      </c>
      <c r="C1136" s="387" t="s">
        <v>1329</v>
      </c>
      <c r="D1136" s="387" t="s">
        <v>739</v>
      </c>
      <c r="E1136" s="387">
        <v>0</v>
      </c>
      <c r="F1136" s="387">
        <v>121862.99</v>
      </c>
      <c r="G1136" s="387">
        <v>804477249.77000022</v>
      </c>
      <c r="H1136" s="387" t="b" cm="1">
        <f t="array" aca="1" ref="H1136" ca="1">EsNegrita(BP[[#This Row],[CODIGO]])</f>
        <v>0</v>
      </c>
      <c r="I1136" s="387" t="b" cm="1">
        <f t="array" ref="I1136">_xlfn.LET(
    _xlpm.codigos_devolucion, _xlfn.UNIQUE(_xlfn._xlws.FILTER(BP[CODIGO], ISNUMBER(SEARCH("devoluci", BP[NOMBRE CUENTA])), {""})),
    ISNUMBER(MATCH(BP[[#This Row],[CODIGO]], _xlpm.codigos_devolucion, 0))
)</f>
        <v>0</v>
      </c>
    </row>
    <row r="1137" spans="1:9" x14ac:dyDescent="0.25">
      <c r="A1137" s="607">
        <v>23700601</v>
      </c>
      <c r="B1137" s="387" t="s">
        <v>1358</v>
      </c>
      <c r="C1137" s="387" t="s">
        <v>751</v>
      </c>
      <c r="D1137" s="387" t="s">
        <v>739</v>
      </c>
      <c r="E1137" s="387">
        <v>0</v>
      </c>
      <c r="F1137" s="387">
        <v>201452.54</v>
      </c>
      <c r="G1137" s="387">
        <v>804678702.31000018</v>
      </c>
      <c r="H1137" s="387" t="b" cm="1">
        <f t="array" aca="1" ref="H1137" ca="1">EsNegrita(BP[[#This Row],[CODIGO]])</f>
        <v>0</v>
      </c>
      <c r="I1137" s="387" t="b" cm="1">
        <f t="array" ref="I1137">_xlfn.LET(
    _xlpm.codigos_devolucion, _xlfn.UNIQUE(_xlfn._xlws.FILTER(BP[CODIGO], ISNUMBER(SEARCH("devoluci", BP[NOMBRE CUENTA])), {""})),
    ISNUMBER(MATCH(BP[[#This Row],[CODIGO]], _xlpm.codigos_devolucion, 0))
)</f>
        <v>0</v>
      </c>
    </row>
    <row r="1138" spans="1:9" x14ac:dyDescent="0.25">
      <c r="A1138" s="607">
        <v>23700601</v>
      </c>
      <c r="B1138" s="387" t="s">
        <v>1358</v>
      </c>
      <c r="C1138" s="387" t="s">
        <v>1297</v>
      </c>
      <c r="D1138" s="387" t="s">
        <v>739</v>
      </c>
      <c r="E1138" s="387">
        <v>0</v>
      </c>
      <c r="F1138" s="387">
        <v>291852.83</v>
      </c>
      <c r="G1138" s="387">
        <v>804970555.14000022</v>
      </c>
      <c r="H1138" s="387" t="b" cm="1">
        <f t="array" aca="1" ref="H1138" ca="1">EsNegrita(BP[[#This Row],[CODIGO]])</f>
        <v>0</v>
      </c>
      <c r="I1138" s="387" t="b" cm="1">
        <f t="array" ref="I1138">_xlfn.LET(
    _xlpm.codigos_devolucion, _xlfn.UNIQUE(_xlfn._xlws.FILTER(BP[CODIGO], ISNUMBER(SEARCH("devoluci", BP[NOMBRE CUENTA])), {""})),
    ISNUMBER(MATCH(BP[[#This Row],[CODIGO]], _xlpm.codigos_devolucion, 0))
)</f>
        <v>0</v>
      </c>
    </row>
    <row r="1139" spans="1:9" x14ac:dyDescent="0.25">
      <c r="A1139" s="607">
        <v>23700601</v>
      </c>
      <c r="B1139" s="387" t="s">
        <v>1358</v>
      </c>
      <c r="C1139" s="387" t="s">
        <v>1298</v>
      </c>
      <c r="D1139" s="387" t="s">
        <v>739</v>
      </c>
      <c r="E1139" s="387">
        <v>0</v>
      </c>
      <c r="F1139" s="387">
        <v>259372</v>
      </c>
      <c r="G1139" s="387">
        <v>805229927.14000022</v>
      </c>
      <c r="H1139" s="387" t="b" cm="1">
        <f t="array" aca="1" ref="H1139" ca="1">EsNegrita(BP[[#This Row],[CODIGO]])</f>
        <v>0</v>
      </c>
      <c r="I1139" s="387" t="b" cm="1">
        <f t="array" ref="I1139">_xlfn.LET(
    _xlpm.codigos_devolucion, _xlfn.UNIQUE(_xlfn._xlws.FILTER(BP[CODIGO], ISNUMBER(SEARCH("devoluci", BP[NOMBRE CUENTA])), {""})),
    ISNUMBER(MATCH(BP[[#This Row],[CODIGO]], _xlpm.codigos_devolucion, 0))
)</f>
        <v>0</v>
      </c>
    </row>
    <row r="1140" spans="1:9" x14ac:dyDescent="0.25">
      <c r="A1140" s="607">
        <v>23700601</v>
      </c>
      <c r="B1140" s="387" t="s">
        <v>1358</v>
      </c>
      <c r="C1140" s="387" t="s">
        <v>752</v>
      </c>
      <c r="D1140" s="387" t="s">
        <v>739</v>
      </c>
      <c r="E1140" s="387">
        <v>0</v>
      </c>
      <c r="F1140" s="387">
        <v>132298.75</v>
      </c>
      <c r="G1140" s="387">
        <v>805362225.89000022</v>
      </c>
      <c r="H1140" s="387" t="b" cm="1">
        <f t="array" aca="1" ref="H1140" ca="1">EsNegrita(BP[[#This Row],[CODIGO]])</f>
        <v>0</v>
      </c>
      <c r="I1140" s="387" t="b" cm="1">
        <f t="array" ref="I1140">_xlfn.LET(
    _xlpm.codigos_devolucion, _xlfn.UNIQUE(_xlfn._xlws.FILTER(BP[CODIGO], ISNUMBER(SEARCH("devoluci", BP[NOMBRE CUENTA])), {""})),
    ISNUMBER(MATCH(BP[[#This Row],[CODIGO]], _xlpm.codigos_devolucion, 0))
)</f>
        <v>0</v>
      </c>
    </row>
    <row r="1141" spans="1:9" x14ac:dyDescent="0.25">
      <c r="A1141" s="607">
        <v>23700601</v>
      </c>
      <c r="B1141" s="387" t="s">
        <v>1358</v>
      </c>
      <c r="C1141" s="387" t="s">
        <v>1299</v>
      </c>
      <c r="D1141" s="387" t="s">
        <v>739</v>
      </c>
      <c r="E1141" s="387">
        <v>0</v>
      </c>
      <c r="F1141" s="387">
        <v>340358.72</v>
      </c>
      <c r="G1141" s="387">
        <v>805702584.61000025</v>
      </c>
      <c r="H1141" s="387" t="b" cm="1">
        <f t="array" aca="1" ref="H1141" ca="1">EsNegrita(BP[[#This Row],[CODIGO]])</f>
        <v>0</v>
      </c>
      <c r="I1141" s="387" t="b" cm="1">
        <f t="array" ref="I1141">_xlfn.LET(
    _xlpm.codigos_devolucion, _xlfn.UNIQUE(_xlfn._xlws.FILTER(BP[CODIGO], ISNUMBER(SEARCH("devoluci", BP[NOMBRE CUENTA])), {""})),
    ISNUMBER(MATCH(BP[[#This Row],[CODIGO]], _xlpm.codigos_devolucion, 0))
)</f>
        <v>0</v>
      </c>
    </row>
    <row r="1142" spans="1:9" x14ac:dyDescent="0.25">
      <c r="A1142" s="607">
        <v>23700601</v>
      </c>
      <c r="B1142" s="387" t="s">
        <v>1358</v>
      </c>
      <c r="C1142" s="387" t="s">
        <v>753</v>
      </c>
      <c r="D1142" s="387" t="s">
        <v>739</v>
      </c>
      <c r="E1142" s="387">
        <v>0</v>
      </c>
      <c r="F1142" s="387">
        <v>181774.36</v>
      </c>
      <c r="G1142" s="387">
        <v>805884358.97000027</v>
      </c>
      <c r="H1142" s="387" t="b" cm="1">
        <f t="array" aca="1" ref="H1142" ca="1">EsNegrita(BP[[#This Row],[CODIGO]])</f>
        <v>0</v>
      </c>
      <c r="I1142" s="387" t="b" cm="1">
        <f t="array" ref="I1142">_xlfn.LET(
    _xlpm.codigos_devolucion, _xlfn.UNIQUE(_xlfn._xlws.FILTER(BP[CODIGO], ISNUMBER(SEARCH("devoluci", BP[NOMBRE CUENTA])), {""})),
    ISNUMBER(MATCH(BP[[#This Row],[CODIGO]], _xlpm.codigos_devolucion, 0))
)</f>
        <v>0</v>
      </c>
    </row>
    <row r="1143" spans="1:9" x14ac:dyDescent="0.25">
      <c r="A1143" s="607">
        <v>23700601</v>
      </c>
      <c r="B1143" s="387" t="s">
        <v>1358</v>
      </c>
      <c r="C1143" s="387" t="s">
        <v>754</v>
      </c>
      <c r="D1143" s="387" t="s">
        <v>739</v>
      </c>
      <c r="E1143" s="387">
        <v>0</v>
      </c>
      <c r="F1143" s="387">
        <v>121862.99</v>
      </c>
      <c r="G1143" s="387">
        <v>806006221.96000028</v>
      </c>
      <c r="H1143" s="387" t="b" cm="1">
        <f t="array" aca="1" ref="H1143" ca="1">EsNegrita(BP[[#This Row],[CODIGO]])</f>
        <v>0</v>
      </c>
      <c r="I1143" s="387" t="b" cm="1">
        <f t="array" ref="I1143">_xlfn.LET(
    _xlpm.codigos_devolucion, _xlfn.UNIQUE(_xlfn._xlws.FILTER(BP[CODIGO], ISNUMBER(SEARCH("devoluci", BP[NOMBRE CUENTA])), {""})),
    ISNUMBER(MATCH(BP[[#This Row],[CODIGO]], _xlpm.codigos_devolucion, 0))
)</f>
        <v>0</v>
      </c>
    </row>
    <row r="1144" spans="1:9" x14ac:dyDescent="0.25">
      <c r="A1144" s="607">
        <v>23700601</v>
      </c>
      <c r="B1144" s="387" t="s">
        <v>1358</v>
      </c>
      <c r="C1144" s="387" t="s">
        <v>1340</v>
      </c>
      <c r="D1144" s="387" t="s">
        <v>739</v>
      </c>
      <c r="E1144" s="387">
        <v>0</v>
      </c>
      <c r="F1144" s="387">
        <v>333478.93</v>
      </c>
      <c r="G1144" s="387">
        <v>806339700.89000022</v>
      </c>
      <c r="H1144" s="387" t="b" cm="1">
        <f t="array" aca="1" ref="H1144" ca="1">EsNegrita(BP[[#This Row],[CODIGO]])</f>
        <v>0</v>
      </c>
      <c r="I1144" s="387" t="b" cm="1">
        <f t="array" ref="I1144">_xlfn.LET(
    _xlpm.codigos_devolucion, _xlfn.UNIQUE(_xlfn._xlws.FILTER(BP[CODIGO], ISNUMBER(SEARCH("devoluci", BP[NOMBRE CUENTA])), {""})),
    ISNUMBER(MATCH(BP[[#This Row],[CODIGO]], _xlpm.codigos_devolucion, 0))
)</f>
        <v>0</v>
      </c>
    </row>
    <row r="1145" spans="1:9" x14ac:dyDescent="0.25">
      <c r="A1145" s="607">
        <v>23700601</v>
      </c>
      <c r="B1145" s="387" t="s">
        <v>1358</v>
      </c>
      <c r="C1145" s="387" t="s">
        <v>755</v>
      </c>
      <c r="D1145" s="387" t="s">
        <v>739</v>
      </c>
      <c r="E1145" s="387">
        <v>0</v>
      </c>
      <c r="F1145" s="387">
        <v>123265.85</v>
      </c>
      <c r="G1145" s="387">
        <v>806462966.74000025</v>
      </c>
      <c r="H1145" s="387" t="b" cm="1">
        <f t="array" aca="1" ref="H1145" ca="1">EsNegrita(BP[[#This Row],[CODIGO]])</f>
        <v>0</v>
      </c>
      <c r="I1145" s="387" t="b" cm="1">
        <f t="array" ref="I1145">_xlfn.LET(
    _xlpm.codigos_devolucion, _xlfn.UNIQUE(_xlfn._xlws.FILTER(BP[CODIGO], ISNUMBER(SEARCH("devoluci", BP[NOMBRE CUENTA])), {""})),
    ISNUMBER(MATCH(BP[[#This Row],[CODIGO]], _xlpm.codigos_devolucion, 0))
)</f>
        <v>0</v>
      </c>
    </row>
    <row r="1146" spans="1:9" x14ac:dyDescent="0.25">
      <c r="A1146" s="607">
        <v>23700601</v>
      </c>
      <c r="B1146" s="387" t="s">
        <v>1358</v>
      </c>
      <c r="C1146" s="387" t="s">
        <v>756</v>
      </c>
      <c r="D1146" s="387" t="s">
        <v>739</v>
      </c>
      <c r="E1146" s="387">
        <v>0</v>
      </c>
      <c r="F1146" s="387">
        <v>331614.44</v>
      </c>
      <c r="G1146" s="387">
        <v>806794581.18000031</v>
      </c>
      <c r="H1146" s="387" t="b" cm="1">
        <f t="array" aca="1" ref="H1146" ca="1">EsNegrita(BP[[#This Row],[CODIGO]])</f>
        <v>0</v>
      </c>
      <c r="I1146" s="387" t="b" cm="1">
        <f t="array" ref="I1146">_xlfn.LET(
    _xlpm.codigos_devolucion, _xlfn.UNIQUE(_xlfn._xlws.FILTER(BP[CODIGO], ISNUMBER(SEARCH("devoluci", BP[NOMBRE CUENTA])), {""})),
    ISNUMBER(MATCH(BP[[#This Row],[CODIGO]], _xlpm.codigos_devolucion, 0))
)</f>
        <v>0</v>
      </c>
    </row>
    <row r="1147" spans="1:9" x14ac:dyDescent="0.25">
      <c r="A1147" s="607">
        <v>23700601</v>
      </c>
      <c r="B1147" s="387" t="s">
        <v>1358</v>
      </c>
      <c r="C1147" s="387" t="s">
        <v>757</v>
      </c>
      <c r="D1147" s="387" t="s">
        <v>739</v>
      </c>
      <c r="E1147" s="387">
        <v>0</v>
      </c>
      <c r="F1147" s="387">
        <v>291852.83</v>
      </c>
      <c r="G1147" s="387">
        <v>807086434.01000035</v>
      </c>
      <c r="H1147" s="387" t="b" cm="1">
        <f t="array" aca="1" ref="H1147" ca="1">EsNegrita(BP[[#This Row],[CODIGO]])</f>
        <v>0</v>
      </c>
      <c r="I1147" s="387" t="b" cm="1">
        <f t="array" ref="I1147">_xlfn.LET(
    _xlpm.codigos_devolucion, _xlfn.UNIQUE(_xlfn._xlws.FILTER(BP[CODIGO], ISNUMBER(SEARCH("devoluci", BP[NOMBRE CUENTA])), {""})),
    ISNUMBER(MATCH(BP[[#This Row],[CODIGO]], _xlpm.codigos_devolucion, 0))
)</f>
        <v>0</v>
      </c>
    </row>
    <row r="1148" spans="1:9" x14ac:dyDescent="0.25">
      <c r="A1148" s="607">
        <v>23700601</v>
      </c>
      <c r="B1148" s="387" t="s">
        <v>1358</v>
      </c>
      <c r="C1148" s="387" t="s">
        <v>1336</v>
      </c>
      <c r="D1148" s="387" t="s">
        <v>739</v>
      </c>
      <c r="E1148" s="387">
        <v>0</v>
      </c>
      <c r="F1148" s="387">
        <v>319382.51</v>
      </c>
      <c r="G1148" s="387">
        <v>807405816.52000034</v>
      </c>
      <c r="H1148" s="387" t="b" cm="1">
        <f t="array" aca="1" ref="H1148" ca="1">EsNegrita(BP[[#This Row],[CODIGO]])</f>
        <v>0</v>
      </c>
      <c r="I1148" s="387" t="b" cm="1">
        <f t="array" ref="I1148">_xlfn.LET(
    _xlpm.codigos_devolucion, _xlfn.UNIQUE(_xlfn._xlws.FILTER(BP[CODIGO], ISNUMBER(SEARCH("devoluci", BP[NOMBRE CUENTA])), {""})),
    ISNUMBER(MATCH(BP[[#This Row],[CODIGO]], _xlpm.codigos_devolucion, 0))
)</f>
        <v>0</v>
      </c>
    </row>
    <row r="1149" spans="1:9" x14ac:dyDescent="0.25">
      <c r="A1149" s="607">
        <v>23700601</v>
      </c>
      <c r="B1149" s="387" t="s">
        <v>1358</v>
      </c>
      <c r="C1149" s="387" t="s">
        <v>758</v>
      </c>
      <c r="D1149" s="387" t="s">
        <v>739</v>
      </c>
      <c r="E1149" s="387">
        <v>0</v>
      </c>
      <c r="F1149" s="387">
        <v>175784.17</v>
      </c>
      <c r="G1149" s="387">
        <v>807581600.6900003</v>
      </c>
      <c r="H1149" s="387" t="b" cm="1">
        <f t="array" aca="1" ref="H1149" ca="1">EsNegrita(BP[[#This Row],[CODIGO]])</f>
        <v>0</v>
      </c>
      <c r="I1149" s="387" t="b" cm="1">
        <f t="array" ref="I1149">_xlfn.LET(
    _xlpm.codigos_devolucion, _xlfn.UNIQUE(_xlfn._xlws.FILTER(BP[CODIGO], ISNUMBER(SEARCH("devoluci", BP[NOMBRE CUENTA])), {""})),
    ISNUMBER(MATCH(BP[[#This Row],[CODIGO]], _xlpm.codigos_devolucion, 0))
)</f>
        <v>0</v>
      </c>
    </row>
    <row r="1150" spans="1:9" x14ac:dyDescent="0.25">
      <c r="A1150" s="607">
        <v>23700601</v>
      </c>
      <c r="B1150" s="387" t="s">
        <v>1358</v>
      </c>
      <c r="C1150" s="387" t="s">
        <v>759</v>
      </c>
      <c r="D1150" s="387" t="s">
        <v>739</v>
      </c>
      <c r="E1150" s="387">
        <v>0</v>
      </c>
      <c r="F1150" s="387">
        <v>146073.9</v>
      </c>
      <c r="G1150" s="387">
        <v>807727674.59000027</v>
      </c>
      <c r="H1150" s="387" t="b" cm="1">
        <f t="array" aca="1" ref="H1150" ca="1">EsNegrita(BP[[#This Row],[CODIGO]])</f>
        <v>0</v>
      </c>
      <c r="I1150" s="387" t="b" cm="1">
        <f t="array" ref="I1150">_xlfn.LET(
    _xlpm.codigos_devolucion, _xlfn.UNIQUE(_xlfn._xlws.FILTER(BP[CODIGO], ISNUMBER(SEARCH("devoluci", BP[NOMBRE CUENTA])), {""})),
    ISNUMBER(MATCH(BP[[#This Row],[CODIGO]], _xlpm.codigos_devolucion, 0))
)</f>
        <v>0</v>
      </c>
    </row>
    <row r="1151" spans="1:9" x14ac:dyDescent="0.25">
      <c r="A1151" s="607">
        <v>23700601</v>
      </c>
      <c r="B1151" s="387" t="s">
        <v>1358</v>
      </c>
      <c r="C1151" s="387" t="s">
        <v>760</v>
      </c>
      <c r="D1151" s="387" t="s">
        <v>739</v>
      </c>
      <c r="E1151" s="387">
        <v>0</v>
      </c>
      <c r="F1151" s="387">
        <v>283027.06</v>
      </c>
      <c r="G1151" s="387">
        <v>808010701.65000021</v>
      </c>
      <c r="H1151" s="387" t="b" cm="1">
        <f t="array" aca="1" ref="H1151" ca="1">EsNegrita(BP[[#This Row],[CODIGO]])</f>
        <v>0</v>
      </c>
      <c r="I1151" s="387" t="b" cm="1">
        <f t="array" ref="I1151">_xlfn.LET(
    _xlpm.codigos_devolucion, _xlfn.UNIQUE(_xlfn._xlws.FILTER(BP[CODIGO], ISNUMBER(SEARCH("devoluci", BP[NOMBRE CUENTA])), {""})),
    ISNUMBER(MATCH(BP[[#This Row],[CODIGO]], _xlpm.codigos_devolucion, 0))
)</f>
        <v>0</v>
      </c>
    </row>
    <row r="1152" spans="1:9" x14ac:dyDescent="0.25">
      <c r="A1152" s="607">
        <v>23700601</v>
      </c>
      <c r="B1152" s="387" t="s">
        <v>1358</v>
      </c>
      <c r="C1152" s="387" t="s">
        <v>761</v>
      </c>
      <c r="D1152" s="387" t="s">
        <v>739</v>
      </c>
      <c r="E1152" s="387">
        <v>0</v>
      </c>
      <c r="F1152" s="387">
        <v>288744.96000000002</v>
      </c>
      <c r="G1152" s="387">
        <v>808299446.61000025</v>
      </c>
      <c r="H1152" s="387" t="b" cm="1">
        <f t="array" aca="1" ref="H1152" ca="1">EsNegrita(BP[[#This Row],[CODIGO]])</f>
        <v>0</v>
      </c>
      <c r="I1152" s="387" t="b" cm="1">
        <f t="array" ref="I1152">_xlfn.LET(
    _xlpm.codigos_devolucion, _xlfn.UNIQUE(_xlfn._xlws.FILTER(BP[CODIGO], ISNUMBER(SEARCH("devoluci", BP[NOMBRE CUENTA])), {""})),
    ISNUMBER(MATCH(BP[[#This Row],[CODIGO]], _xlpm.codigos_devolucion, 0))
)</f>
        <v>0</v>
      </c>
    </row>
    <row r="1153" spans="1:9" x14ac:dyDescent="0.25">
      <c r="A1153" s="607">
        <v>23700601</v>
      </c>
      <c r="B1153" s="387" t="s">
        <v>1358</v>
      </c>
      <c r="C1153" s="387" t="s">
        <v>1300</v>
      </c>
      <c r="D1153" s="387" t="s">
        <v>739</v>
      </c>
      <c r="E1153" s="387">
        <v>0</v>
      </c>
      <c r="F1153" s="387">
        <v>290796.74</v>
      </c>
      <c r="G1153" s="387">
        <v>808590243.35000026</v>
      </c>
      <c r="H1153" s="387" t="b" cm="1">
        <f t="array" aca="1" ref="H1153" ca="1">EsNegrita(BP[[#This Row],[CODIGO]])</f>
        <v>0</v>
      </c>
      <c r="I1153" s="387" t="b" cm="1">
        <f t="array" ref="I1153">_xlfn.LET(
    _xlpm.codigos_devolucion, _xlfn.UNIQUE(_xlfn._xlws.FILTER(BP[CODIGO], ISNUMBER(SEARCH("devoluci", BP[NOMBRE CUENTA])), {""})),
    ISNUMBER(MATCH(BP[[#This Row],[CODIGO]], _xlpm.codigos_devolucion, 0))
)</f>
        <v>0</v>
      </c>
    </row>
    <row r="1154" spans="1:9" x14ac:dyDescent="0.25">
      <c r="A1154" s="607">
        <v>23700601</v>
      </c>
      <c r="B1154" s="387" t="s">
        <v>1358</v>
      </c>
      <c r="C1154" s="387" t="s">
        <v>1301</v>
      </c>
      <c r="D1154" s="387" t="s">
        <v>739</v>
      </c>
      <c r="E1154" s="387">
        <v>0</v>
      </c>
      <c r="F1154" s="387">
        <v>263821.56</v>
      </c>
      <c r="G1154" s="387">
        <v>808854064.91000021</v>
      </c>
      <c r="H1154" s="387" t="b" cm="1">
        <f t="array" aca="1" ref="H1154" ca="1">EsNegrita(BP[[#This Row],[CODIGO]])</f>
        <v>0</v>
      </c>
      <c r="I1154" s="387" t="b" cm="1">
        <f t="array" ref="I1154">_xlfn.LET(
    _xlpm.codigos_devolucion, _xlfn.UNIQUE(_xlfn._xlws.FILTER(BP[CODIGO], ISNUMBER(SEARCH("devoluci", BP[NOMBRE CUENTA])), {""})),
    ISNUMBER(MATCH(BP[[#This Row],[CODIGO]], _xlpm.codigos_devolucion, 0))
)</f>
        <v>0</v>
      </c>
    </row>
    <row r="1155" spans="1:9" x14ac:dyDescent="0.25">
      <c r="A1155" s="607">
        <v>23700601</v>
      </c>
      <c r="B1155" s="387" t="s">
        <v>1358</v>
      </c>
      <c r="C1155" s="387" t="s">
        <v>1271</v>
      </c>
      <c r="D1155" s="387" t="s">
        <v>739</v>
      </c>
      <c r="E1155" s="387">
        <v>0</v>
      </c>
      <c r="F1155" s="387">
        <v>243479.91</v>
      </c>
      <c r="G1155" s="387">
        <v>809097544.82000017</v>
      </c>
      <c r="H1155" s="387" t="b" cm="1">
        <f t="array" aca="1" ref="H1155" ca="1">EsNegrita(BP[[#This Row],[CODIGO]])</f>
        <v>0</v>
      </c>
      <c r="I1155" s="387" t="b" cm="1">
        <f t="array" ref="I1155">_xlfn.LET(
    _xlpm.codigos_devolucion, _xlfn.UNIQUE(_xlfn._xlws.FILTER(BP[CODIGO], ISNUMBER(SEARCH("devoluci", BP[NOMBRE CUENTA])), {""})),
    ISNUMBER(MATCH(BP[[#This Row],[CODIGO]], _xlpm.codigos_devolucion, 0))
)</f>
        <v>0</v>
      </c>
    </row>
    <row r="1156" spans="1:9" x14ac:dyDescent="0.25">
      <c r="A1156" s="607">
        <v>23700601</v>
      </c>
      <c r="B1156" s="387" t="s">
        <v>1358</v>
      </c>
      <c r="C1156" s="387" t="s">
        <v>1302</v>
      </c>
      <c r="D1156" s="387" t="s">
        <v>739</v>
      </c>
      <c r="E1156" s="387">
        <v>0</v>
      </c>
      <c r="F1156" s="387">
        <v>288568.52</v>
      </c>
      <c r="G1156" s="387">
        <v>809386113.34000015</v>
      </c>
      <c r="H1156" s="387" t="b" cm="1">
        <f t="array" aca="1" ref="H1156" ca="1">EsNegrita(BP[[#This Row],[CODIGO]])</f>
        <v>0</v>
      </c>
      <c r="I1156" s="387" t="b" cm="1">
        <f t="array" ref="I1156">_xlfn.LET(
    _xlpm.codigos_devolucion, _xlfn.UNIQUE(_xlfn._xlws.FILTER(BP[CODIGO], ISNUMBER(SEARCH("devoluci", BP[NOMBRE CUENTA])), {""})),
    ISNUMBER(MATCH(BP[[#This Row],[CODIGO]], _xlpm.codigos_devolucion, 0))
)</f>
        <v>0</v>
      </c>
    </row>
    <row r="1157" spans="1:9" x14ac:dyDescent="0.25">
      <c r="A1157" s="607">
        <v>23700601</v>
      </c>
      <c r="B1157" s="387" t="s">
        <v>1358</v>
      </c>
      <c r="C1157" s="387" t="s">
        <v>1341</v>
      </c>
      <c r="D1157" s="387" t="s">
        <v>739</v>
      </c>
      <c r="E1157" s="387">
        <v>0</v>
      </c>
      <c r="F1157" s="387">
        <v>195025.53</v>
      </c>
      <c r="G1157" s="387">
        <v>809581138.87000012</v>
      </c>
      <c r="H1157" s="387" t="b" cm="1">
        <f t="array" aca="1" ref="H1157" ca="1">EsNegrita(BP[[#This Row],[CODIGO]])</f>
        <v>0</v>
      </c>
      <c r="I1157" s="387" t="b" cm="1">
        <f t="array" ref="I1157">_xlfn.LET(
    _xlpm.codigos_devolucion, _xlfn.UNIQUE(_xlfn._xlws.FILTER(BP[CODIGO], ISNUMBER(SEARCH("devoluci", BP[NOMBRE CUENTA])), {""})),
    ISNUMBER(MATCH(BP[[#This Row],[CODIGO]], _xlpm.codigos_devolucion, 0))
)</f>
        <v>0</v>
      </c>
    </row>
    <row r="1158" spans="1:9" x14ac:dyDescent="0.25">
      <c r="A1158" s="607">
        <v>23700601</v>
      </c>
      <c r="B1158" s="387" t="s">
        <v>1358</v>
      </c>
      <c r="C1158" s="387" t="s">
        <v>1262</v>
      </c>
      <c r="D1158" s="387" t="s">
        <v>739</v>
      </c>
      <c r="E1158" s="387">
        <v>0</v>
      </c>
      <c r="F1158" s="387">
        <v>241950.65</v>
      </c>
      <c r="G1158" s="387">
        <v>809823089.5200001</v>
      </c>
      <c r="H1158" s="387" t="b" cm="1">
        <f t="array" aca="1" ref="H1158" ca="1">EsNegrita(BP[[#This Row],[CODIGO]])</f>
        <v>0</v>
      </c>
      <c r="I1158" s="387" t="b" cm="1">
        <f t="array" ref="I1158">_xlfn.LET(
    _xlpm.codigos_devolucion, _xlfn.UNIQUE(_xlfn._xlws.FILTER(BP[CODIGO], ISNUMBER(SEARCH("devoluci", BP[NOMBRE CUENTA])), {""})),
    ISNUMBER(MATCH(BP[[#This Row],[CODIGO]], _xlpm.codigos_devolucion, 0))
)</f>
        <v>0</v>
      </c>
    </row>
    <row r="1159" spans="1:9" x14ac:dyDescent="0.25">
      <c r="A1159" s="607">
        <v>23700601</v>
      </c>
      <c r="B1159" s="387" t="s">
        <v>1358</v>
      </c>
      <c r="C1159" s="387" t="s">
        <v>1272</v>
      </c>
      <c r="D1159" s="387" t="s">
        <v>739</v>
      </c>
      <c r="E1159" s="387">
        <v>0</v>
      </c>
      <c r="F1159" s="387">
        <v>220094.65</v>
      </c>
      <c r="G1159" s="387">
        <v>810043184.17000008</v>
      </c>
      <c r="H1159" s="387" t="b" cm="1">
        <f t="array" aca="1" ref="H1159" ca="1">EsNegrita(BP[[#This Row],[CODIGO]])</f>
        <v>0</v>
      </c>
      <c r="I1159" s="387" t="b" cm="1">
        <f t="array" ref="I1159">_xlfn.LET(
    _xlpm.codigos_devolucion, _xlfn.UNIQUE(_xlfn._xlws.FILTER(BP[CODIGO], ISNUMBER(SEARCH("devoluci", BP[NOMBRE CUENTA])), {""})),
    ISNUMBER(MATCH(BP[[#This Row],[CODIGO]], _xlpm.codigos_devolucion, 0))
)</f>
        <v>0</v>
      </c>
    </row>
    <row r="1160" spans="1:9" x14ac:dyDescent="0.25">
      <c r="A1160" s="607">
        <v>23700601</v>
      </c>
      <c r="B1160" s="387" t="s">
        <v>1358</v>
      </c>
      <c r="C1160" s="387" t="s">
        <v>780</v>
      </c>
      <c r="D1160" s="387" t="s">
        <v>739</v>
      </c>
      <c r="E1160" s="387">
        <v>0</v>
      </c>
      <c r="F1160" s="387">
        <v>179980.56</v>
      </c>
      <c r="G1160" s="387">
        <v>810223164.73000002</v>
      </c>
      <c r="H1160" s="387" t="b" cm="1">
        <f t="array" aca="1" ref="H1160" ca="1">EsNegrita(BP[[#This Row],[CODIGO]])</f>
        <v>0</v>
      </c>
      <c r="I1160" s="387" t="b" cm="1">
        <f t="array" ref="I1160">_xlfn.LET(
    _xlpm.codigos_devolucion, _xlfn.UNIQUE(_xlfn._xlws.FILTER(BP[CODIGO], ISNUMBER(SEARCH("devoluci", BP[NOMBRE CUENTA])), {""})),
    ISNUMBER(MATCH(BP[[#This Row],[CODIGO]], _xlpm.codigos_devolucion, 0))
)</f>
        <v>0</v>
      </c>
    </row>
    <row r="1161" spans="1:9" x14ac:dyDescent="0.25">
      <c r="A1161" s="607">
        <v>23700601</v>
      </c>
      <c r="B1161" s="387" t="s">
        <v>1358</v>
      </c>
      <c r="C1161" s="387" t="s">
        <v>762</v>
      </c>
      <c r="D1161" s="387" t="s">
        <v>739</v>
      </c>
      <c r="E1161" s="387">
        <v>0</v>
      </c>
      <c r="F1161" s="387">
        <v>242598.84</v>
      </c>
      <c r="G1161" s="387">
        <v>810465763.57000005</v>
      </c>
      <c r="H1161" s="387" t="b" cm="1">
        <f t="array" aca="1" ref="H1161" ca="1">EsNegrita(BP[[#This Row],[CODIGO]])</f>
        <v>0</v>
      </c>
      <c r="I1161" s="387" t="b" cm="1">
        <f t="array" ref="I1161">_xlfn.LET(
    _xlpm.codigos_devolucion, _xlfn.UNIQUE(_xlfn._xlws.FILTER(BP[CODIGO], ISNUMBER(SEARCH("devoluci", BP[NOMBRE CUENTA])), {""})),
    ISNUMBER(MATCH(BP[[#This Row],[CODIGO]], _xlpm.codigos_devolucion, 0))
)</f>
        <v>0</v>
      </c>
    </row>
    <row r="1162" spans="1:9" x14ac:dyDescent="0.25">
      <c r="A1162" s="607">
        <v>23700601</v>
      </c>
      <c r="B1162" s="387" t="s">
        <v>1358</v>
      </c>
      <c r="C1162" s="387" t="s">
        <v>1330</v>
      </c>
      <c r="D1162" s="387" t="s">
        <v>739</v>
      </c>
      <c r="E1162" s="387">
        <v>0</v>
      </c>
      <c r="F1162" s="387">
        <v>243479.91</v>
      </c>
      <c r="G1162" s="387">
        <v>810709243.48000002</v>
      </c>
      <c r="H1162" s="387" t="b" cm="1">
        <f t="array" aca="1" ref="H1162" ca="1">EsNegrita(BP[[#This Row],[CODIGO]])</f>
        <v>0</v>
      </c>
      <c r="I1162" s="387" t="b" cm="1">
        <f t="array" ref="I1162">_xlfn.LET(
    _xlpm.codigos_devolucion, _xlfn.UNIQUE(_xlfn._xlws.FILTER(BP[CODIGO], ISNUMBER(SEARCH("devoluci", BP[NOMBRE CUENTA])), {""})),
    ISNUMBER(MATCH(BP[[#This Row],[CODIGO]], _xlpm.codigos_devolucion, 0))
)</f>
        <v>0</v>
      </c>
    </row>
    <row r="1163" spans="1:9" x14ac:dyDescent="0.25">
      <c r="A1163" s="607">
        <v>23700601</v>
      </c>
      <c r="B1163" s="387" t="s">
        <v>1358</v>
      </c>
      <c r="C1163" s="387" t="s">
        <v>763</v>
      </c>
      <c r="D1163" s="387" t="s">
        <v>739</v>
      </c>
      <c r="E1163" s="387">
        <v>0</v>
      </c>
      <c r="F1163" s="387">
        <v>243479.91</v>
      </c>
      <c r="G1163" s="387">
        <v>810952723.38999999</v>
      </c>
      <c r="H1163" s="387" t="b" cm="1">
        <f t="array" aca="1" ref="H1163" ca="1">EsNegrita(BP[[#This Row],[CODIGO]])</f>
        <v>0</v>
      </c>
      <c r="I1163" s="387" t="b" cm="1">
        <f t="array" ref="I1163">_xlfn.LET(
    _xlpm.codigos_devolucion, _xlfn.UNIQUE(_xlfn._xlws.FILTER(BP[CODIGO], ISNUMBER(SEARCH("devoluci", BP[NOMBRE CUENTA])), {""})),
    ISNUMBER(MATCH(BP[[#This Row],[CODIGO]], _xlpm.codigos_devolucion, 0))
)</f>
        <v>0</v>
      </c>
    </row>
    <row r="1164" spans="1:9" x14ac:dyDescent="0.25">
      <c r="A1164" s="607">
        <v>23700601</v>
      </c>
      <c r="B1164" s="387" t="s">
        <v>1358</v>
      </c>
      <c r="C1164" s="387" t="s">
        <v>764</v>
      </c>
      <c r="D1164" s="387" t="s">
        <v>739</v>
      </c>
      <c r="E1164" s="387">
        <v>0</v>
      </c>
      <c r="F1164" s="387">
        <v>291852.83</v>
      </c>
      <c r="G1164" s="387">
        <v>811244576.22000003</v>
      </c>
      <c r="H1164" s="387" t="b" cm="1">
        <f t="array" aca="1" ref="H1164" ca="1">EsNegrita(BP[[#This Row],[CODIGO]])</f>
        <v>0</v>
      </c>
      <c r="I1164" s="387" t="b" cm="1">
        <f t="array" ref="I1164">_xlfn.LET(
    _xlpm.codigos_devolucion, _xlfn.UNIQUE(_xlfn._xlws.FILTER(BP[CODIGO], ISNUMBER(SEARCH("devoluci", BP[NOMBRE CUENTA])), {""})),
    ISNUMBER(MATCH(BP[[#This Row],[CODIGO]], _xlpm.codigos_devolucion, 0))
)</f>
        <v>0</v>
      </c>
    </row>
    <row r="1165" spans="1:9" x14ac:dyDescent="0.25">
      <c r="A1165" s="607">
        <v>23700601</v>
      </c>
      <c r="B1165" s="387" t="s">
        <v>1358</v>
      </c>
      <c r="C1165" s="387" t="s">
        <v>1284</v>
      </c>
      <c r="D1165" s="387" t="s">
        <v>739</v>
      </c>
      <c r="E1165" s="387">
        <v>0</v>
      </c>
      <c r="F1165" s="387">
        <v>205503.29</v>
      </c>
      <c r="G1165" s="387">
        <v>811450079.50999999</v>
      </c>
      <c r="H1165" s="387" t="b" cm="1">
        <f t="array" aca="1" ref="H1165" ca="1">EsNegrita(BP[[#This Row],[CODIGO]])</f>
        <v>0</v>
      </c>
      <c r="I1165" s="387" t="b" cm="1">
        <f t="array" ref="I1165">_xlfn.LET(
    _xlpm.codigos_devolucion, _xlfn.UNIQUE(_xlfn._xlws.FILTER(BP[CODIGO], ISNUMBER(SEARCH("devoluci", BP[NOMBRE CUENTA])), {""})),
    ISNUMBER(MATCH(BP[[#This Row],[CODIGO]], _xlpm.codigos_devolucion, 0))
)</f>
        <v>0</v>
      </c>
    </row>
    <row r="1166" spans="1:9" x14ac:dyDescent="0.25">
      <c r="A1166" s="607">
        <v>23700601</v>
      </c>
      <c r="B1166" s="387" t="s">
        <v>1358</v>
      </c>
      <c r="C1166" s="387" t="s">
        <v>1303</v>
      </c>
      <c r="D1166" s="387" t="s">
        <v>739</v>
      </c>
      <c r="E1166" s="387">
        <v>0</v>
      </c>
      <c r="F1166" s="387">
        <v>276747.02</v>
      </c>
      <c r="G1166" s="387">
        <v>811726826.52999997</v>
      </c>
      <c r="H1166" s="387" t="b" cm="1">
        <f t="array" aca="1" ref="H1166" ca="1">EsNegrita(BP[[#This Row],[CODIGO]])</f>
        <v>0</v>
      </c>
      <c r="I1166" s="387" t="b" cm="1">
        <f t="array" ref="I1166">_xlfn.LET(
    _xlpm.codigos_devolucion, _xlfn.UNIQUE(_xlfn._xlws.FILTER(BP[CODIGO], ISNUMBER(SEARCH("devoluci", BP[NOMBRE CUENTA])), {""})),
    ISNUMBER(MATCH(BP[[#This Row],[CODIGO]], _xlpm.codigos_devolucion, 0))
)</f>
        <v>0</v>
      </c>
    </row>
    <row r="1167" spans="1:9" x14ac:dyDescent="0.25">
      <c r="A1167" s="607">
        <v>23700601</v>
      </c>
      <c r="B1167" s="387" t="s">
        <v>1358</v>
      </c>
      <c r="C1167" s="387" t="s">
        <v>765</v>
      </c>
      <c r="D1167" s="387" t="s">
        <v>739</v>
      </c>
      <c r="E1167" s="387">
        <v>0</v>
      </c>
      <c r="F1167" s="387">
        <v>146073.9</v>
      </c>
      <c r="G1167" s="387">
        <v>811872900.42999995</v>
      </c>
      <c r="H1167" s="387" t="b" cm="1">
        <f t="array" aca="1" ref="H1167" ca="1">EsNegrita(BP[[#This Row],[CODIGO]])</f>
        <v>0</v>
      </c>
      <c r="I1167" s="387" t="b" cm="1">
        <f t="array" ref="I1167">_xlfn.LET(
    _xlpm.codigos_devolucion, _xlfn.UNIQUE(_xlfn._xlws.FILTER(BP[CODIGO], ISNUMBER(SEARCH("devoluci", BP[NOMBRE CUENTA])), {""})),
    ISNUMBER(MATCH(BP[[#This Row],[CODIGO]], _xlpm.codigos_devolucion, 0))
)</f>
        <v>0</v>
      </c>
    </row>
    <row r="1168" spans="1:9" x14ac:dyDescent="0.25">
      <c r="A1168" s="607">
        <v>23700601</v>
      </c>
      <c r="B1168" s="387" t="s">
        <v>1358</v>
      </c>
      <c r="C1168" s="387" t="s">
        <v>1304</v>
      </c>
      <c r="D1168" s="387" t="s">
        <v>739</v>
      </c>
      <c r="E1168" s="387">
        <v>0</v>
      </c>
      <c r="F1168" s="387">
        <v>270565.34999999998</v>
      </c>
      <c r="G1168" s="387">
        <v>812143465.77999997</v>
      </c>
      <c r="H1168" s="387" t="b" cm="1">
        <f t="array" aca="1" ref="H1168" ca="1">EsNegrita(BP[[#This Row],[CODIGO]])</f>
        <v>0</v>
      </c>
      <c r="I1168" s="387" t="b" cm="1">
        <f t="array" ref="I1168">_xlfn.LET(
    _xlpm.codigos_devolucion, _xlfn.UNIQUE(_xlfn._xlws.FILTER(BP[CODIGO], ISNUMBER(SEARCH("devoluci", BP[NOMBRE CUENTA])), {""})),
    ISNUMBER(MATCH(BP[[#This Row],[CODIGO]], _xlpm.codigos_devolucion, 0))
)</f>
        <v>0</v>
      </c>
    </row>
    <row r="1169" spans="1:9" x14ac:dyDescent="0.25">
      <c r="A1169" s="607">
        <v>23700601</v>
      </c>
      <c r="B1169" s="387" t="s">
        <v>1358</v>
      </c>
      <c r="C1169" s="387" t="s">
        <v>1348</v>
      </c>
      <c r="D1169" s="387" t="s">
        <v>739</v>
      </c>
      <c r="E1169" s="387">
        <v>0</v>
      </c>
      <c r="F1169" s="387">
        <v>270565.34999999998</v>
      </c>
      <c r="G1169" s="387">
        <v>812414031.13</v>
      </c>
      <c r="H1169" s="387" t="b" cm="1">
        <f t="array" aca="1" ref="H1169" ca="1">EsNegrita(BP[[#This Row],[CODIGO]])</f>
        <v>0</v>
      </c>
      <c r="I1169" s="387" t="b" cm="1">
        <f t="array" ref="I1169">_xlfn.LET(
    _xlpm.codigos_devolucion, _xlfn.UNIQUE(_xlfn._xlws.FILTER(BP[CODIGO], ISNUMBER(SEARCH("devoluci", BP[NOMBRE CUENTA])), {""})),
    ISNUMBER(MATCH(BP[[#This Row],[CODIGO]], _xlpm.codigos_devolucion, 0))
)</f>
        <v>0</v>
      </c>
    </row>
    <row r="1170" spans="1:9" x14ac:dyDescent="0.25">
      <c r="A1170" s="607">
        <v>23700601</v>
      </c>
      <c r="B1170" s="387" t="s">
        <v>1358</v>
      </c>
      <c r="C1170" s="387" t="s">
        <v>1306</v>
      </c>
      <c r="D1170" s="387" t="s">
        <v>739</v>
      </c>
      <c r="E1170" s="387">
        <v>0</v>
      </c>
      <c r="F1170" s="387">
        <v>282527.49</v>
      </c>
      <c r="G1170" s="387">
        <v>812696558.62</v>
      </c>
      <c r="H1170" s="387" t="b" cm="1">
        <f t="array" aca="1" ref="H1170" ca="1">EsNegrita(BP[[#This Row],[CODIGO]])</f>
        <v>0</v>
      </c>
      <c r="I1170" s="387" t="b" cm="1">
        <f t="array" ref="I1170">_xlfn.LET(
    _xlpm.codigos_devolucion, _xlfn.UNIQUE(_xlfn._xlws.FILTER(BP[CODIGO], ISNUMBER(SEARCH("devoluci", BP[NOMBRE CUENTA])), {""})),
    ISNUMBER(MATCH(BP[[#This Row],[CODIGO]], _xlpm.codigos_devolucion, 0))
)</f>
        <v>0</v>
      </c>
    </row>
    <row r="1171" spans="1:9" x14ac:dyDescent="0.25">
      <c r="A1171" s="607">
        <v>23700601</v>
      </c>
      <c r="B1171" s="387" t="s">
        <v>1358</v>
      </c>
      <c r="C1171" s="387" t="s">
        <v>1274</v>
      </c>
      <c r="D1171" s="387" t="s">
        <v>739</v>
      </c>
      <c r="E1171" s="387">
        <v>0</v>
      </c>
      <c r="F1171" s="387">
        <v>183379.82</v>
      </c>
      <c r="G1171" s="387">
        <v>812879938.44000006</v>
      </c>
      <c r="H1171" s="387" t="b" cm="1">
        <f t="array" aca="1" ref="H1171" ca="1">EsNegrita(BP[[#This Row],[CODIGO]])</f>
        <v>0</v>
      </c>
      <c r="I1171" s="387" t="b" cm="1">
        <f t="array" ref="I1171">_xlfn.LET(
    _xlpm.codigos_devolucion, _xlfn.UNIQUE(_xlfn._xlws.FILTER(BP[CODIGO], ISNUMBER(SEARCH("devoluci", BP[NOMBRE CUENTA])), {""})),
    ISNUMBER(MATCH(BP[[#This Row],[CODIGO]], _xlpm.codigos_devolucion, 0))
)</f>
        <v>0</v>
      </c>
    </row>
    <row r="1172" spans="1:9" x14ac:dyDescent="0.25">
      <c r="A1172" s="607">
        <v>23700601</v>
      </c>
      <c r="B1172" s="387" t="s">
        <v>1358</v>
      </c>
      <c r="C1172" s="387" t="s">
        <v>1307</v>
      </c>
      <c r="D1172" s="387" t="s">
        <v>739</v>
      </c>
      <c r="E1172" s="387">
        <v>0</v>
      </c>
      <c r="F1172" s="387">
        <v>180217.66</v>
      </c>
      <c r="G1172" s="387">
        <v>813060156.10000002</v>
      </c>
      <c r="H1172" s="387" t="b" cm="1">
        <f t="array" aca="1" ref="H1172" ca="1">EsNegrita(BP[[#This Row],[CODIGO]])</f>
        <v>0</v>
      </c>
      <c r="I1172" s="387" t="b" cm="1">
        <f t="array" ref="I1172">_xlfn.LET(
    _xlpm.codigos_devolucion, _xlfn.UNIQUE(_xlfn._xlws.FILTER(BP[CODIGO], ISNUMBER(SEARCH("devoluci", BP[NOMBRE CUENTA])), {""})),
    ISNUMBER(MATCH(BP[[#This Row],[CODIGO]], _xlpm.codigos_devolucion, 0))
)</f>
        <v>0</v>
      </c>
    </row>
    <row r="1173" spans="1:9" x14ac:dyDescent="0.25">
      <c r="A1173" s="607">
        <v>23700601</v>
      </c>
      <c r="B1173" s="387" t="s">
        <v>1358</v>
      </c>
      <c r="C1173" s="387" t="s">
        <v>766</v>
      </c>
      <c r="D1173" s="387" t="s">
        <v>739</v>
      </c>
      <c r="E1173" s="387">
        <v>0</v>
      </c>
      <c r="F1173" s="387">
        <v>310787.44</v>
      </c>
      <c r="G1173" s="387">
        <v>813370943.54000008</v>
      </c>
      <c r="H1173" s="387" t="b" cm="1">
        <f t="array" aca="1" ref="H1173" ca="1">EsNegrita(BP[[#This Row],[CODIGO]])</f>
        <v>0</v>
      </c>
      <c r="I1173" s="387" t="b" cm="1">
        <f t="array" ref="I1173">_xlfn.LET(
    _xlpm.codigos_devolucion, _xlfn.UNIQUE(_xlfn._xlws.FILTER(BP[CODIGO], ISNUMBER(SEARCH("devoluci", BP[NOMBRE CUENTA])), {""})),
    ISNUMBER(MATCH(BP[[#This Row],[CODIGO]], _xlpm.codigos_devolucion, 0))
)</f>
        <v>0</v>
      </c>
    </row>
    <row r="1174" spans="1:9" x14ac:dyDescent="0.25">
      <c r="A1174" s="607">
        <v>23700601</v>
      </c>
      <c r="B1174" s="387" t="s">
        <v>1358</v>
      </c>
      <c r="C1174" s="387" t="s">
        <v>767</v>
      </c>
      <c r="D1174" s="387" t="s">
        <v>739</v>
      </c>
      <c r="E1174" s="387">
        <v>0</v>
      </c>
      <c r="F1174" s="387">
        <v>240006.09</v>
      </c>
      <c r="G1174" s="387">
        <v>813610949.63000011</v>
      </c>
      <c r="H1174" s="387" t="b" cm="1">
        <f t="array" aca="1" ref="H1174" ca="1">EsNegrita(BP[[#This Row],[CODIGO]])</f>
        <v>0</v>
      </c>
      <c r="I1174" s="387" t="b" cm="1">
        <f t="array" ref="I1174">_xlfn.LET(
    _xlpm.codigos_devolucion, _xlfn.UNIQUE(_xlfn._xlws.FILTER(BP[CODIGO], ISNUMBER(SEARCH("devoluci", BP[NOMBRE CUENTA])), {""})),
    ISNUMBER(MATCH(BP[[#This Row],[CODIGO]], _xlpm.codigos_devolucion, 0))
)</f>
        <v>0</v>
      </c>
    </row>
    <row r="1175" spans="1:9" x14ac:dyDescent="0.25">
      <c r="A1175" s="607">
        <v>23700601</v>
      </c>
      <c r="B1175" s="387" t="s">
        <v>1358</v>
      </c>
      <c r="C1175" s="387" t="s">
        <v>1343</v>
      </c>
      <c r="D1175" s="387" t="s">
        <v>739</v>
      </c>
      <c r="E1175" s="387">
        <v>0</v>
      </c>
      <c r="F1175" s="387">
        <v>134049.29</v>
      </c>
      <c r="G1175" s="387">
        <v>813744998.92000008</v>
      </c>
      <c r="H1175" s="387" t="b" cm="1">
        <f t="array" aca="1" ref="H1175" ca="1">EsNegrita(BP[[#This Row],[CODIGO]])</f>
        <v>0</v>
      </c>
      <c r="I1175" s="387" t="b" cm="1">
        <f t="array" ref="I1175">_xlfn.LET(
    _xlpm.codigos_devolucion, _xlfn.UNIQUE(_xlfn._xlws.FILTER(BP[CODIGO], ISNUMBER(SEARCH("devoluci", BP[NOMBRE CUENTA])), {""})),
    ISNUMBER(MATCH(BP[[#This Row],[CODIGO]], _xlpm.codigos_devolucion, 0))
)</f>
        <v>0</v>
      </c>
    </row>
    <row r="1176" spans="1:9" x14ac:dyDescent="0.25">
      <c r="A1176" s="607">
        <v>23700601</v>
      </c>
      <c r="B1176" s="387" t="s">
        <v>1358</v>
      </c>
      <c r="C1176" s="387" t="s">
        <v>768</v>
      </c>
      <c r="D1176" s="387" t="s">
        <v>739</v>
      </c>
      <c r="E1176" s="387">
        <v>0</v>
      </c>
      <c r="F1176" s="387">
        <v>270565.34999999998</v>
      </c>
      <c r="G1176" s="387">
        <v>814015564.2700001</v>
      </c>
      <c r="H1176" s="387" t="b" cm="1">
        <f t="array" aca="1" ref="H1176" ca="1">EsNegrita(BP[[#This Row],[CODIGO]])</f>
        <v>0</v>
      </c>
      <c r="I1176" s="387" t="b" cm="1">
        <f t="array" ref="I1176">_xlfn.LET(
    _xlpm.codigos_devolucion, _xlfn.UNIQUE(_xlfn._xlws.FILTER(BP[CODIGO], ISNUMBER(SEARCH("devoluci", BP[NOMBRE CUENTA])), {""})),
    ISNUMBER(MATCH(BP[[#This Row],[CODIGO]], _xlpm.codigos_devolucion, 0))
)</f>
        <v>0</v>
      </c>
    </row>
    <row r="1177" spans="1:9" x14ac:dyDescent="0.25">
      <c r="A1177" s="607">
        <v>23700601</v>
      </c>
      <c r="B1177" s="387" t="s">
        <v>1358</v>
      </c>
      <c r="C1177" s="387" t="s">
        <v>1344</v>
      </c>
      <c r="D1177" s="387" t="s">
        <v>739</v>
      </c>
      <c r="E1177" s="387">
        <v>0</v>
      </c>
      <c r="F1177" s="387">
        <v>195025.53</v>
      </c>
      <c r="G1177" s="387">
        <v>814210589.80000007</v>
      </c>
      <c r="H1177" s="387" t="b" cm="1">
        <f t="array" aca="1" ref="H1177" ca="1">EsNegrita(BP[[#This Row],[CODIGO]])</f>
        <v>0</v>
      </c>
      <c r="I1177" s="387" t="b" cm="1">
        <f t="array" ref="I1177">_xlfn.LET(
    _xlpm.codigos_devolucion, _xlfn.UNIQUE(_xlfn._xlws.FILTER(BP[CODIGO], ISNUMBER(SEARCH("devoluci", BP[NOMBRE CUENTA])), {""})),
    ISNUMBER(MATCH(BP[[#This Row],[CODIGO]], _xlpm.codigos_devolucion, 0))
)</f>
        <v>0</v>
      </c>
    </row>
    <row r="1178" spans="1:9" x14ac:dyDescent="0.25">
      <c r="A1178" s="607">
        <v>23700601</v>
      </c>
      <c r="B1178" s="387" t="s">
        <v>1358</v>
      </c>
      <c r="C1178" s="387" t="s">
        <v>738</v>
      </c>
      <c r="D1178" s="387" t="s">
        <v>777</v>
      </c>
      <c r="E1178" s="387">
        <v>0</v>
      </c>
      <c r="F1178" s="387">
        <v>121862.99</v>
      </c>
      <c r="G1178" s="387">
        <v>814332452.79000008</v>
      </c>
      <c r="H1178" s="387" t="b" cm="1">
        <f t="array" aca="1" ref="H1178" ca="1">EsNegrita(BP[[#This Row],[CODIGO]])</f>
        <v>0</v>
      </c>
      <c r="I1178" s="387" t="b" cm="1">
        <f t="array" ref="I1178">_xlfn.LET(
    _xlpm.codigos_devolucion, _xlfn.UNIQUE(_xlfn._xlws.FILTER(BP[CODIGO], ISNUMBER(SEARCH("devoluci", BP[NOMBRE CUENTA])), {""})),
    ISNUMBER(MATCH(BP[[#This Row],[CODIGO]], _xlpm.codigos_devolucion, 0))
)</f>
        <v>0</v>
      </c>
    </row>
    <row r="1179" spans="1:9" x14ac:dyDescent="0.25">
      <c r="A1179" s="607">
        <v>23700601</v>
      </c>
      <c r="B1179" s="387" t="s">
        <v>1358</v>
      </c>
      <c r="C1179" s="387" t="s">
        <v>1266</v>
      </c>
      <c r="D1179" s="387" t="s">
        <v>777</v>
      </c>
      <c r="E1179" s="387">
        <v>0</v>
      </c>
      <c r="F1179" s="387">
        <v>284459.65999999997</v>
      </c>
      <c r="G1179" s="387">
        <v>814616912.45000005</v>
      </c>
      <c r="H1179" s="387" t="b" cm="1">
        <f t="array" aca="1" ref="H1179" ca="1">EsNegrita(BP[[#This Row],[CODIGO]])</f>
        <v>0</v>
      </c>
      <c r="I1179" s="387" t="b" cm="1">
        <f t="array" ref="I1179">_xlfn.LET(
    _xlpm.codigos_devolucion, _xlfn.UNIQUE(_xlfn._xlws.FILTER(BP[CODIGO], ISNUMBER(SEARCH("devoluci", BP[NOMBRE CUENTA])), {""})),
    ISNUMBER(MATCH(BP[[#This Row],[CODIGO]], _xlpm.codigos_devolucion, 0))
)</f>
        <v>0</v>
      </c>
    </row>
    <row r="1180" spans="1:9" x14ac:dyDescent="0.25">
      <c r="A1180" s="607">
        <v>23700601</v>
      </c>
      <c r="B1180" s="387" t="s">
        <v>1358</v>
      </c>
      <c r="C1180" s="387" t="s">
        <v>1254</v>
      </c>
      <c r="D1180" s="387" t="s">
        <v>777</v>
      </c>
      <c r="E1180" s="387">
        <v>0</v>
      </c>
      <c r="F1180" s="387">
        <v>790365.35</v>
      </c>
      <c r="G1180" s="387">
        <v>815407277.80000007</v>
      </c>
      <c r="H1180" s="387" t="b" cm="1">
        <f t="array" aca="1" ref="H1180" ca="1">EsNegrita(BP[[#This Row],[CODIGO]])</f>
        <v>0</v>
      </c>
      <c r="I1180" s="387" t="b" cm="1">
        <f t="array" ref="I1180">_xlfn.LET(
    _xlpm.codigos_devolucion, _xlfn.UNIQUE(_xlfn._xlws.FILTER(BP[CODIGO], ISNUMBER(SEARCH("devoluci", BP[NOMBRE CUENTA])), {""})),
    ISNUMBER(MATCH(BP[[#This Row],[CODIGO]], _xlpm.codigos_devolucion, 0))
)</f>
        <v>0</v>
      </c>
    </row>
    <row r="1181" spans="1:9" x14ac:dyDescent="0.25">
      <c r="A1181" s="607">
        <v>23700601</v>
      </c>
      <c r="B1181" s="387" t="s">
        <v>1358</v>
      </c>
      <c r="C1181" s="387" t="s">
        <v>740</v>
      </c>
      <c r="D1181" s="387" t="s">
        <v>777</v>
      </c>
      <c r="E1181" s="387">
        <v>0</v>
      </c>
      <c r="F1181" s="387">
        <v>121862.99</v>
      </c>
      <c r="G1181" s="387">
        <v>815529140.79000008</v>
      </c>
      <c r="H1181" s="387" t="b" cm="1">
        <f t="array" aca="1" ref="H1181" ca="1">EsNegrita(BP[[#This Row],[CODIGO]])</f>
        <v>0</v>
      </c>
      <c r="I1181" s="387" t="b" cm="1">
        <f t="array" ref="I1181">_xlfn.LET(
    _xlpm.codigos_devolucion, _xlfn.UNIQUE(_xlfn._xlws.FILTER(BP[CODIGO], ISNUMBER(SEARCH("devoluci", BP[NOMBRE CUENTA])), {""})),
    ISNUMBER(MATCH(BP[[#This Row],[CODIGO]], _xlpm.codigos_devolucion, 0))
)</f>
        <v>0</v>
      </c>
    </row>
    <row r="1182" spans="1:9" x14ac:dyDescent="0.25">
      <c r="A1182" s="607">
        <v>23700601</v>
      </c>
      <c r="B1182" s="387" t="s">
        <v>1358</v>
      </c>
      <c r="C1182" s="387" t="s">
        <v>1287</v>
      </c>
      <c r="D1182" s="387" t="s">
        <v>777</v>
      </c>
      <c r="E1182" s="387">
        <v>0</v>
      </c>
      <c r="F1182" s="387">
        <v>284391.03000000003</v>
      </c>
      <c r="G1182" s="387">
        <v>815813531.82000005</v>
      </c>
      <c r="H1182" s="387" t="b" cm="1">
        <f t="array" aca="1" ref="H1182" ca="1">EsNegrita(BP[[#This Row],[CODIGO]])</f>
        <v>0</v>
      </c>
      <c r="I1182" s="387" t="b" cm="1">
        <f t="array" ref="I1182">_xlfn.LET(
    _xlpm.codigos_devolucion, _xlfn.UNIQUE(_xlfn._xlws.FILTER(BP[CODIGO], ISNUMBER(SEARCH("devoluci", BP[NOMBRE CUENTA])), {""})),
    ISNUMBER(MATCH(BP[[#This Row],[CODIGO]], _xlpm.codigos_devolucion, 0))
)</f>
        <v>0</v>
      </c>
    </row>
    <row r="1183" spans="1:9" x14ac:dyDescent="0.25">
      <c r="A1183" s="607">
        <v>23700601</v>
      </c>
      <c r="B1183" s="387" t="s">
        <v>1358</v>
      </c>
      <c r="C1183" s="387" t="s">
        <v>741</v>
      </c>
      <c r="D1183" s="387" t="s">
        <v>777</v>
      </c>
      <c r="E1183" s="387">
        <v>0</v>
      </c>
      <c r="F1183" s="387">
        <v>265057.08</v>
      </c>
      <c r="G1183" s="387">
        <v>816078588.9000001</v>
      </c>
      <c r="H1183" s="387" t="b" cm="1">
        <f t="array" aca="1" ref="H1183" ca="1">EsNegrita(BP[[#This Row],[CODIGO]])</f>
        <v>0</v>
      </c>
      <c r="I1183" s="387" t="b" cm="1">
        <f t="array" ref="I1183">_xlfn.LET(
    _xlpm.codigos_devolucion, _xlfn.UNIQUE(_xlfn._xlws.FILTER(BP[CODIGO], ISNUMBER(SEARCH("devoluci", BP[NOMBRE CUENTA])), {""})),
    ISNUMBER(MATCH(BP[[#This Row],[CODIGO]], _xlpm.codigos_devolucion, 0))
)</f>
        <v>0</v>
      </c>
    </row>
    <row r="1184" spans="1:9" x14ac:dyDescent="0.25">
      <c r="A1184" s="607">
        <v>23700601</v>
      </c>
      <c r="B1184" s="387" t="s">
        <v>1358</v>
      </c>
      <c r="C1184" s="387" t="s">
        <v>779</v>
      </c>
      <c r="D1184" s="387" t="s">
        <v>777</v>
      </c>
      <c r="E1184" s="387">
        <v>0</v>
      </c>
      <c r="F1184" s="387">
        <v>264190.93</v>
      </c>
      <c r="G1184" s="387">
        <v>816342779.83000004</v>
      </c>
      <c r="H1184" s="387" t="b" cm="1">
        <f t="array" aca="1" ref="H1184" ca="1">EsNegrita(BP[[#This Row],[CODIGO]])</f>
        <v>0</v>
      </c>
      <c r="I1184" s="387" t="b" cm="1">
        <f t="array" ref="I1184">_xlfn.LET(
    _xlpm.codigos_devolucion, _xlfn.UNIQUE(_xlfn._xlws.FILTER(BP[CODIGO], ISNUMBER(SEARCH("devoluci", BP[NOMBRE CUENTA])), {""})),
    ISNUMBER(MATCH(BP[[#This Row],[CODIGO]], _xlpm.codigos_devolucion, 0))
)</f>
        <v>0</v>
      </c>
    </row>
    <row r="1185" spans="1:9" x14ac:dyDescent="0.25">
      <c r="A1185" s="607">
        <v>23700601</v>
      </c>
      <c r="B1185" s="387" t="s">
        <v>1358</v>
      </c>
      <c r="C1185" s="387" t="s">
        <v>742</v>
      </c>
      <c r="D1185" s="387" t="s">
        <v>777</v>
      </c>
      <c r="E1185" s="387">
        <v>0</v>
      </c>
      <c r="F1185" s="387">
        <v>255205.43</v>
      </c>
      <c r="G1185" s="387">
        <v>816597985.25999999</v>
      </c>
      <c r="H1185" s="387" t="b" cm="1">
        <f t="array" aca="1" ref="H1185" ca="1">EsNegrita(BP[[#This Row],[CODIGO]])</f>
        <v>0</v>
      </c>
      <c r="I1185" s="387" t="b" cm="1">
        <f t="array" ref="I1185">_xlfn.LET(
    _xlpm.codigos_devolucion, _xlfn.UNIQUE(_xlfn._xlws.FILTER(BP[CODIGO], ISNUMBER(SEARCH("devoluci", BP[NOMBRE CUENTA])), {""})),
    ISNUMBER(MATCH(BP[[#This Row],[CODIGO]], _xlpm.codigos_devolucion, 0))
)</f>
        <v>0</v>
      </c>
    </row>
    <row r="1186" spans="1:9" x14ac:dyDescent="0.25">
      <c r="A1186" s="607">
        <v>23700601</v>
      </c>
      <c r="B1186" s="387" t="s">
        <v>1358</v>
      </c>
      <c r="C1186" s="387" t="s">
        <v>743</v>
      </c>
      <c r="D1186" s="387" t="s">
        <v>777</v>
      </c>
      <c r="E1186" s="387">
        <v>0</v>
      </c>
      <c r="F1186" s="387">
        <v>236226.03</v>
      </c>
      <c r="G1186" s="387">
        <v>816834211.28999996</v>
      </c>
      <c r="H1186" s="387" t="b" cm="1">
        <f t="array" aca="1" ref="H1186" ca="1">EsNegrita(BP[[#This Row],[CODIGO]])</f>
        <v>0</v>
      </c>
      <c r="I1186" s="387" t="b" cm="1">
        <f t="array" ref="I1186">_xlfn.LET(
    _xlpm.codigos_devolucion, _xlfn.UNIQUE(_xlfn._xlws.FILTER(BP[CODIGO], ISNUMBER(SEARCH("devoluci", BP[NOMBRE CUENTA])), {""})),
    ISNUMBER(MATCH(BP[[#This Row],[CODIGO]], _xlpm.codigos_devolucion, 0))
)</f>
        <v>0</v>
      </c>
    </row>
    <row r="1187" spans="1:9" x14ac:dyDescent="0.25">
      <c r="A1187" s="607">
        <v>23700601</v>
      </c>
      <c r="B1187" s="387" t="s">
        <v>1358</v>
      </c>
      <c r="C1187" s="387" t="s">
        <v>744</v>
      </c>
      <c r="D1187" s="387" t="s">
        <v>777</v>
      </c>
      <c r="E1187" s="387">
        <v>0</v>
      </c>
      <c r="F1187" s="387">
        <v>211877.77</v>
      </c>
      <c r="G1187" s="387">
        <v>817046089.05999994</v>
      </c>
      <c r="H1187" s="387" t="b" cm="1">
        <f t="array" aca="1" ref="H1187" ca="1">EsNegrita(BP[[#This Row],[CODIGO]])</f>
        <v>0</v>
      </c>
      <c r="I1187" s="387" t="b" cm="1">
        <f t="array" ref="I1187">_xlfn.LET(
    _xlpm.codigos_devolucion, _xlfn.UNIQUE(_xlfn._xlws.FILTER(BP[CODIGO], ISNUMBER(SEARCH("devoluci", BP[NOMBRE CUENTA])), {""})),
    ISNUMBER(MATCH(BP[[#This Row],[CODIGO]], _xlpm.codigos_devolucion, 0))
)</f>
        <v>0</v>
      </c>
    </row>
    <row r="1188" spans="1:9" x14ac:dyDescent="0.25">
      <c r="A1188" s="607">
        <v>23700601</v>
      </c>
      <c r="B1188" s="387" t="s">
        <v>1358</v>
      </c>
      <c r="C1188" s="387" t="s">
        <v>745</v>
      </c>
      <c r="D1188" s="387" t="s">
        <v>777</v>
      </c>
      <c r="E1188" s="387">
        <v>0</v>
      </c>
      <c r="F1188" s="387">
        <v>264190.93</v>
      </c>
      <c r="G1188" s="387">
        <v>817310279.98999989</v>
      </c>
      <c r="H1188" s="387" t="b" cm="1">
        <f t="array" aca="1" ref="H1188" ca="1">EsNegrita(BP[[#This Row],[CODIGO]])</f>
        <v>0</v>
      </c>
      <c r="I1188" s="387" t="b" cm="1">
        <f t="array" ref="I1188">_xlfn.LET(
    _xlpm.codigos_devolucion, _xlfn.UNIQUE(_xlfn._xlws.FILTER(BP[CODIGO], ISNUMBER(SEARCH("devoluci", BP[NOMBRE CUENTA])), {""})),
    ISNUMBER(MATCH(BP[[#This Row],[CODIGO]], _xlpm.codigos_devolucion, 0))
)</f>
        <v>0</v>
      </c>
    </row>
    <row r="1189" spans="1:9" x14ac:dyDescent="0.25">
      <c r="A1189" s="607">
        <v>23700601</v>
      </c>
      <c r="B1189" s="387" t="s">
        <v>1358</v>
      </c>
      <c r="C1189" s="387" t="s">
        <v>1288</v>
      </c>
      <c r="D1189" s="387" t="s">
        <v>777</v>
      </c>
      <c r="E1189" s="387">
        <v>0</v>
      </c>
      <c r="F1189" s="387">
        <v>241584.51</v>
      </c>
      <c r="G1189" s="387">
        <v>817551864.49999988</v>
      </c>
      <c r="H1189" s="387" t="b" cm="1">
        <f t="array" aca="1" ref="H1189" ca="1">EsNegrita(BP[[#This Row],[CODIGO]])</f>
        <v>0</v>
      </c>
      <c r="I1189" s="387" t="b" cm="1">
        <f t="array" ref="I1189">_xlfn.LET(
    _xlpm.codigos_devolucion, _xlfn.UNIQUE(_xlfn._xlws.FILTER(BP[CODIGO], ISNUMBER(SEARCH("devoluci", BP[NOMBRE CUENTA])), {""})),
    ISNUMBER(MATCH(BP[[#This Row],[CODIGO]], _xlpm.codigos_devolucion, 0))
)</f>
        <v>0</v>
      </c>
    </row>
    <row r="1190" spans="1:9" x14ac:dyDescent="0.25">
      <c r="A1190" s="607">
        <v>23700601</v>
      </c>
      <c r="B1190" s="387" t="s">
        <v>1358</v>
      </c>
      <c r="C1190" s="387" t="s">
        <v>1267</v>
      </c>
      <c r="D1190" s="387" t="s">
        <v>777</v>
      </c>
      <c r="E1190" s="387">
        <v>0</v>
      </c>
      <c r="F1190" s="387">
        <v>265057.08</v>
      </c>
      <c r="G1190" s="387">
        <v>817816921.57999992</v>
      </c>
      <c r="H1190" s="387" t="b" cm="1">
        <f t="array" aca="1" ref="H1190" ca="1">EsNegrita(BP[[#This Row],[CODIGO]])</f>
        <v>0</v>
      </c>
      <c r="I1190" s="387" t="b" cm="1">
        <f t="array" ref="I1190">_xlfn.LET(
    _xlpm.codigos_devolucion, _xlfn.UNIQUE(_xlfn._xlws.FILTER(BP[CODIGO], ISNUMBER(SEARCH("devoluci", BP[NOMBRE CUENTA])), {""})),
    ISNUMBER(MATCH(BP[[#This Row],[CODIGO]], _xlpm.codigos_devolucion, 0))
)</f>
        <v>0</v>
      </c>
    </row>
    <row r="1191" spans="1:9" x14ac:dyDescent="0.25">
      <c r="A1191" s="607">
        <v>23700601</v>
      </c>
      <c r="B1191" s="387" t="s">
        <v>1358</v>
      </c>
      <c r="C1191" s="387" t="s">
        <v>1289</v>
      </c>
      <c r="D1191" s="387" t="s">
        <v>777</v>
      </c>
      <c r="E1191" s="387">
        <v>0</v>
      </c>
      <c r="F1191" s="387">
        <v>221125.39</v>
      </c>
      <c r="G1191" s="387">
        <v>818038046.96999991</v>
      </c>
      <c r="H1191" s="387" t="b" cm="1">
        <f t="array" aca="1" ref="H1191" ca="1">EsNegrita(BP[[#This Row],[CODIGO]])</f>
        <v>0</v>
      </c>
      <c r="I1191" s="387" t="b" cm="1">
        <f t="array" ref="I1191">_xlfn.LET(
    _xlpm.codigos_devolucion, _xlfn.UNIQUE(_xlfn._xlws.FILTER(BP[CODIGO], ISNUMBER(SEARCH("devoluci", BP[NOMBRE CUENTA])), {""})),
    ISNUMBER(MATCH(BP[[#This Row],[CODIGO]], _xlpm.codigos_devolucion, 0))
)</f>
        <v>0</v>
      </c>
    </row>
    <row r="1192" spans="1:9" x14ac:dyDescent="0.25">
      <c r="A1192" s="607">
        <v>23700601</v>
      </c>
      <c r="B1192" s="387" t="s">
        <v>1358</v>
      </c>
      <c r="C1192" s="387" t="s">
        <v>746</v>
      </c>
      <c r="D1192" s="387" t="s">
        <v>777</v>
      </c>
      <c r="E1192" s="387">
        <v>0</v>
      </c>
      <c r="F1192" s="387">
        <v>265057.08</v>
      </c>
      <c r="G1192" s="387">
        <v>818303104.04999995</v>
      </c>
      <c r="H1192" s="387" t="b" cm="1">
        <f t="array" aca="1" ref="H1192" ca="1">EsNegrita(BP[[#This Row],[CODIGO]])</f>
        <v>0</v>
      </c>
      <c r="I1192" s="387" t="b" cm="1">
        <f t="array" ref="I1192">_xlfn.LET(
    _xlpm.codigos_devolucion, _xlfn.UNIQUE(_xlfn._xlws.FILTER(BP[CODIGO], ISNUMBER(SEARCH("devoluci", BP[NOMBRE CUENTA])), {""})),
    ISNUMBER(MATCH(BP[[#This Row],[CODIGO]], _xlpm.codigos_devolucion, 0))
)</f>
        <v>0</v>
      </c>
    </row>
    <row r="1193" spans="1:9" x14ac:dyDescent="0.25">
      <c r="A1193" s="607">
        <v>23700601</v>
      </c>
      <c r="B1193" s="387" t="s">
        <v>1358</v>
      </c>
      <c r="C1193" s="387" t="s">
        <v>1268</v>
      </c>
      <c r="D1193" s="387" t="s">
        <v>777</v>
      </c>
      <c r="E1193" s="387">
        <v>0</v>
      </c>
      <c r="F1193" s="387">
        <v>278319.96000000002</v>
      </c>
      <c r="G1193" s="387">
        <v>818581424.00999999</v>
      </c>
      <c r="H1193" s="387" t="b" cm="1">
        <f t="array" aca="1" ref="H1193" ca="1">EsNegrita(BP[[#This Row],[CODIGO]])</f>
        <v>0</v>
      </c>
      <c r="I1193" s="387" t="b" cm="1">
        <f t="array" ref="I1193">_xlfn.LET(
    _xlpm.codigos_devolucion, _xlfn.UNIQUE(_xlfn._xlws.FILTER(BP[CODIGO], ISNUMBER(SEARCH("devoluci", BP[NOMBRE CUENTA])), {""})),
    ISNUMBER(MATCH(BP[[#This Row],[CODIGO]], _xlpm.codigos_devolucion, 0))
)</f>
        <v>0</v>
      </c>
    </row>
    <row r="1194" spans="1:9" x14ac:dyDescent="0.25">
      <c r="A1194" s="607">
        <v>23700601</v>
      </c>
      <c r="B1194" s="387" t="s">
        <v>1358</v>
      </c>
      <c r="C1194" s="387" t="s">
        <v>1290</v>
      </c>
      <c r="D1194" s="387" t="s">
        <v>777</v>
      </c>
      <c r="E1194" s="387">
        <v>0</v>
      </c>
      <c r="F1194" s="387">
        <v>288026.96000000002</v>
      </c>
      <c r="G1194" s="387">
        <v>818869450.97000003</v>
      </c>
      <c r="H1194" s="387" t="b" cm="1">
        <f t="array" aca="1" ref="H1194" ca="1">EsNegrita(BP[[#This Row],[CODIGO]])</f>
        <v>0</v>
      </c>
      <c r="I1194" s="387" t="b" cm="1">
        <f t="array" ref="I1194">_xlfn.LET(
    _xlpm.codigos_devolucion, _xlfn.UNIQUE(_xlfn._xlws.FILTER(BP[CODIGO], ISNUMBER(SEARCH("devoluci", BP[NOMBRE CUENTA])), {""})),
    ISNUMBER(MATCH(BP[[#This Row],[CODIGO]], _xlpm.codigos_devolucion, 0))
)</f>
        <v>0</v>
      </c>
    </row>
    <row r="1195" spans="1:9" x14ac:dyDescent="0.25">
      <c r="A1195" s="607">
        <v>23700601</v>
      </c>
      <c r="B1195" s="387" t="s">
        <v>1358</v>
      </c>
      <c r="C1195" s="387" t="s">
        <v>1291</v>
      </c>
      <c r="D1195" s="387" t="s">
        <v>777</v>
      </c>
      <c r="E1195" s="387">
        <v>0</v>
      </c>
      <c r="F1195" s="387">
        <v>190228.98</v>
      </c>
      <c r="G1195" s="387">
        <v>819059679.95000005</v>
      </c>
      <c r="H1195" s="387" t="b" cm="1">
        <f t="array" aca="1" ref="H1195" ca="1">EsNegrita(BP[[#This Row],[CODIGO]])</f>
        <v>0</v>
      </c>
      <c r="I1195" s="387" t="b" cm="1">
        <f t="array" ref="I1195">_xlfn.LET(
    _xlpm.codigos_devolucion, _xlfn.UNIQUE(_xlfn._xlws.FILTER(BP[CODIGO], ISNUMBER(SEARCH("devoluci", BP[NOMBRE CUENTA])), {""})),
    ISNUMBER(MATCH(BP[[#This Row],[CODIGO]], _xlpm.codigos_devolucion, 0))
)</f>
        <v>0</v>
      </c>
    </row>
    <row r="1196" spans="1:9" x14ac:dyDescent="0.25">
      <c r="A1196" s="607">
        <v>23700601</v>
      </c>
      <c r="B1196" s="387" t="s">
        <v>1358</v>
      </c>
      <c r="C1196" s="387" t="s">
        <v>1334</v>
      </c>
      <c r="D1196" s="387" t="s">
        <v>777</v>
      </c>
      <c r="E1196" s="387">
        <v>0</v>
      </c>
      <c r="F1196" s="387">
        <v>284459.65000000002</v>
      </c>
      <c r="G1196" s="387">
        <v>819344139.60000002</v>
      </c>
      <c r="H1196" s="387" t="b" cm="1">
        <f t="array" aca="1" ref="H1196" ca="1">EsNegrita(BP[[#This Row],[CODIGO]])</f>
        <v>0</v>
      </c>
      <c r="I1196" s="387" t="b" cm="1">
        <f t="array" ref="I1196">_xlfn.LET(
    _xlpm.codigos_devolucion, _xlfn.UNIQUE(_xlfn._xlws.FILTER(BP[CODIGO], ISNUMBER(SEARCH("devoluci", BP[NOMBRE CUENTA])), {""})),
    ISNUMBER(MATCH(BP[[#This Row],[CODIGO]], _xlpm.codigos_devolucion, 0))
)</f>
        <v>0</v>
      </c>
    </row>
    <row r="1197" spans="1:9" x14ac:dyDescent="0.25">
      <c r="A1197" s="607">
        <v>23700601</v>
      </c>
      <c r="B1197" s="387" t="s">
        <v>1358</v>
      </c>
      <c r="C1197" s="387" t="s">
        <v>747</v>
      </c>
      <c r="D1197" s="387" t="s">
        <v>777</v>
      </c>
      <c r="E1197" s="387">
        <v>0</v>
      </c>
      <c r="F1197" s="387">
        <v>163039.25</v>
      </c>
      <c r="G1197" s="387">
        <v>819507178.85000002</v>
      </c>
      <c r="H1197" s="387" t="b" cm="1">
        <f t="array" aca="1" ref="H1197" ca="1">EsNegrita(BP[[#This Row],[CODIGO]])</f>
        <v>0</v>
      </c>
      <c r="I1197" s="387" t="b" cm="1">
        <f t="array" ref="I1197">_xlfn.LET(
    _xlpm.codigos_devolucion, _xlfn.UNIQUE(_xlfn._xlws.FILTER(BP[CODIGO], ISNUMBER(SEARCH("devoluci", BP[NOMBRE CUENTA])), {""})),
    ISNUMBER(MATCH(BP[[#This Row],[CODIGO]], _xlpm.codigos_devolucion, 0))
)</f>
        <v>0</v>
      </c>
    </row>
    <row r="1198" spans="1:9" x14ac:dyDescent="0.25">
      <c r="A1198" s="607">
        <v>23700601</v>
      </c>
      <c r="B1198" s="387" t="s">
        <v>1358</v>
      </c>
      <c r="C1198" s="387" t="s">
        <v>1269</v>
      </c>
      <c r="D1198" s="387" t="s">
        <v>777</v>
      </c>
      <c r="E1198" s="387">
        <v>0</v>
      </c>
      <c r="F1198" s="387">
        <v>284459.65000000002</v>
      </c>
      <c r="G1198" s="387">
        <v>819791638.5</v>
      </c>
      <c r="H1198" s="387" t="b" cm="1">
        <f t="array" aca="1" ref="H1198" ca="1">EsNegrita(BP[[#This Row],[CODIGO]])</f>
        <v>0</v>
      </c>
      <c r="I1198" s="387" t="b" cm="1">
        <f t="array" ref="I1198">_xlfn.LET(
    _xlpm.codigos_devolucion, _xlfn.UNIQUE(_xlfn._xlws.FILTER(BP[CODIGO], ISNUMBER(SEARCH("devoluci", BP[NOMBRE CUENTA])), {""})),
    ISNUMBER(MATCH(BP[[#This Row],[CODIGO]], _xlpm.codigos_devolucion, 0))
)</f>
        <v>0</v>
      </c>
    </row>
    <row r="1199" spans="1:9" x14ac:dyDescent="0.25">
      <c r="A1199" s="607">
        <v>23700601</v>
      </c>
      <c r="B1199" s="387" t="s">
        <v>1358</v>
      </c>
      <c r="C1199" s="387" t="s">
        <v>1292</v>
      </c>
      <c r="D1199" s="387" t="s">
        <v>777</v>
      </c>
      <c r="E1199" s="387">
        <v>0</v>
      </c>
      <c r="F1199" s="387">
        <v>284459.65999999997</v>
      </c>
      <c r="G1199" s="387">
        <v>820076098.15999997</v>
      </c>
      <c r="H1199" s="387" t="b" cm="1">
        <f t="array" aca="1" ref="H1199" ca="1">EsNegrita(BP[[#This Row],[CODIGO]])</f>
        <v>0</v>
      </c>
      <c r="I1199" s="387" t="b" cm="1">
        <f t="array" ref="I1199">_xlfn.LET(
    _xlpm.codigos_devolucion, _xlfn.UNIQUE(_xlfn._xlws.FILTER(BP[CODIGO], ISNUMBER(SEARCH("devoluci", BP[NOMBRE CUENTA])), {""})),
    ISNUMBER(MATCH(BP[[#This Row],[CODIGO]], _xlpm.codigos_devolucion, 0))
)</f>
        <v>0</v>
      </c>
    </row>
    <row r="1200" spans="1:9" x14ac:dyDescent="0.25">
      <c r="A1200" s="607">
        <v>23700601</v>
      </c>
      <c r="B1200" s="387" t="s">
        <v>1358</v>
      </c>
      <c r="C1200" s="387" t="s">
        <v>1293</v>
      </c>
      <c r="D1200" s="387" t="s">
        <v>777</v>
      </c>
      <c r="E1200" s="387">
        <v>0</v>
      </c>
      <c r="F1200" s="387">
        <v>265057.08</v>
      </c>
      <c r="G1200" s="387">
        <v>820341155.24000001</v>
      </c>
      <c r="H1200" s="387" t="b" cm="1">
        <f t="array" aca="1" ref="H1200" ca="1">EsNegrita(BP[[#This Row],[CODIGO]])</f>
        <v>0</v>
      </c>
      <c r="I1200" s="387" t="b" cm="1">
        <f t="array" ref="I1200">_xlfn.LET(
    _xlpm.codigos_devolucion, _xlfn.UNIQUE(_xlfn._xlws.FILTER(BP[CODIGO], ISNUMBER(SEARCH("devoluci", BP[NOMBRE CUENTA])), {""})),
    ISNUMBER(MATCH(BP[[#This Row],[CODIGO]], _xlpm.codigos_devolucion, 0))
)</f>
        <v>0</v>
      </c>
    </row>
    <row r="1201" spans="1:9" x14ac:dyDescent="0.25">
      <c r="A1201" s="607">
        <v>23700601</v>
      </c>
      <c r="B1201" s="387" t="s">
        <v>1358</v>
      </c>
      <c r="C1201" s="387" t="s">
        <v>1294</v>
      </c>
      <c r="D1201" s="387" t="s">
        <v>777</v>
      </c>
      <c r="E1201" s="387">
        <v>0</v>
      </c>
      <c r="F1201" s="387">
        <v>265057.08</v>
      </c>
      <c r="G1201" s="387">
        <v>820606212.32000005</v>
      </c>
      <c r="H1201" s="387" t="b" cm="1">
        <f t="array" aca="1" ref="H1201" ca="1">EsNegrita(BP[[#This Row],[CODIGO]])</f>
        <v>0</v>
      </c>
      <c r="I1201" s="387" t="b" cm="1">
        <f t="array" ref="I1201">_xlfn.LET(
    _xlpm.codigos_devolucion, _xlfn.UNIQUE(_xlfn._xlws.FILTER(BP[CODIGO], ISNUMBER(SEARCH("devoluci", BP[NOMBRE CUENTA])), {""})),
    ISNUMBER(MATCH(BP[[#This Row],[CODIGO]], _xlpm.codigos_devolucion, 0))
)</f>
        <v>0</v>
      </c>
    </row>
    <row r="1202" spans="1:9" x14ac:dyDescent="0.25">
      <c r="A1202" s="607">
        <v>23700601</v>
      </c>
      <c r="B1202" s="387" t="s">
        <v>1358</v>
      </c>
      <c r="C1202" s="387" t="s">
        <v>748</v>
      </c>
      <c r="D1202" s="387" t="s">
        <v>777</v>
      </c>
      <c r="E1202" s="387">
        <v>0</v>
      </c>
      <c r="F1202" s="387">
        <v>265057.08</v>
      </c>
      <c r="G1202" s="387">
        <v>820871269.4000001</v>
      </c>
      <c r="H1202" s="387" t="b" cm="1">
        <f t="array" aca="1" ref="H1202" ca="1">EsNegrita(BP[[#This Row],[CODIGO]])</f>
        <v>0</v>
      </c>
      <c r="I1202" s="387" t="b" cm="1">
        <f t="array" ref="I1202">_xlfn.LET(
    _xlpm.codigos_devolucion, _xlfn.UNIQUE(_xlfn._xlws.FILTER(BP[CODIGO], ISNUMBER(SEARCH("devoluci", BP[NOMBRE CUENTA])), {""})),
    ISNUMBER(MATCH(BP[[#This Row],[CODIGO]], _xlpm.codigos_devolucion, 0))
)</f>
        <v>0</v>
      </c>
    </row>
    <row r="1203" spans="1:9" x14ac:dyDescent="0.25">
      <c r="A1203" s="607">
        <v>23700601</v>
      </c>
      <c r="B1203" s="387" t="s">
        <v>1358</v>
      </c>
      <c r="C1203" s="387" t="s">
        <v>749</v>
      </c>
      <c r="D1203" s="387" t="s">
        <v>777</v>
      </c>
      <c r="E1203" s="387">
        <v>0</v>
      </c>
      <c r="F1203" s="387">
        <v>257975.19</v>
      </c>
      <c r="G1203" s="387">
        <v>821129244.59000015</v>
      </c>
      <c r="H1203" s="387" t="b" cm="1">
        <f t="array" aca="1" ref="H1203" ca="1">EsNegrita(BP[[#This Row],[CODIGO]])</f>
        <v>0</v>
      </c>
      <c r="I1203" s="387" t="b" cm="1">
        <f t="array" ref="I1203">_xlfn.LET(
    _xlpm.codigos_devolucion, _xlfn.UNIQUE(_xlfn._xlws.FILTER(BP[CODIGO], ISNUMBER(SEARCH("devoluci", BP[NOMBRE CUENTA])), {""})),
    ISNUMBER(MATCH(BP[[#This Row],[CODIGO]], _xlpm.codigos_devolucion, 0))
)</f>
        <v>0</v>
      </c>
    </row>
    <row r="1204" spans="1:9" x14ac:dyDescent="0.25">
      <c r="A1204" s="607">
        <v>23700601</v>
      </c>
      <c r="B1204" s="387" t="s">
        <v>1358</v>
      </c>
      <c r="C1204" s="387" t="s">
        <v>1295</v>
      </c>
      <c r="D1204" s="387" t="s">
        <v>777</v>
      </c>
      <c r="E1204" s="387">
        <v>0</v>
      </c>
      <c r="F1204" s="387">
        <v>134301.69</v>
      </c>
      <c r="G1204" s="387">
        <v>821263546.28000021</v>
      </c>
      <c r="H1204" s="387" t="b" cm="1">
        <f t="array" aca="1" ref="H1204" ca="1">EsNegrita(BP[[#This Row],[CODIGO]])</f>
        <v>0</v>
      </c>
      <c r="I1204" s="387" t="b" cm="1">
        <f t="array" ref="I1204">_xlfn.LET(
    _xlpm.codigos_devolucion, _xlfn.UNIQUE(_xlfn._xlws.FILTER(BP[CODIGO], ISNUMBER(SEARCH("devoluci", BP[NOMBRE CUENTA])), {""})),
    ISNUMBER(MATCH(BP[[#This Row],[CODIGO]], _xlpm.codigos_devolucion, 0))
)</f>
        <v>0</v>
      </c>
    </row>
    <row r="1205" spans="1:9" x14ac:dyDescent="0.25">
      <c r="A1205" s="607">
        <v>23700601</v>
      </c>
      <c r="B1205" s="387" t="s">
        <v>1358</v>
      </c>
      <c r="C1205" s="387" t="s">
        <v>750</v>
      </c>
      <c r="D1205" s="387" t="s">
        <v>777</v>
      </c>
      <c r="E1205" s="387">
        <v>0</v>
      </c>
      <c r="F1205" s="387">
        <v>150744.9</v>
      </c>
      <c r="G1205" s="387">
        <v>821414291.18000019</v>
      </c>
      <c r="H1205" s="387" t="b" cm="1">
        <f t="array" aca="1" ref="H1205" ca="1">EsNegrita(BP[[#This Row],[CODIGO]])</f>
        <v>0</v>
      </c>
      <c r="I1205" s="387" t="b" cm="1">
        <f t="array" ref="I1205">_xlfn.LET(
    _xlpm.codigos_devolucion, _xlfn.UNIQUE(_xlfn._xlws.FILTER(BP[CODIGO], ISNUMBER(SEARCH("devoluci", BP[NOMBRE CUENTA])), {""})),
    ISNUMBER(MATCH(BP[[#This Row],[CODIGO]], _xlpm.codigos_devolucion, 0))
)</f>
        <v>0</v>
      </c>
    </row>
    <row r="1206" spans="1:9" x14ac:dyDescent="0.25">
      <c r="A1206" s="607">
        <v>23700601</v>
      </c>
      <c r="B1206" s="387" t="s">
        <v>1358</v>
      </c>
      <c r="C1206" s="387" t="s">
        <v>1260</v>
      </c>
      <c r="D1206" s="387" t="s">
        <v>777</v>
      </c>
      <c r="E1206" s="387">
        <v>0</v>
      </c>
      <c r="F1206" s="387">
        <v>182705.2</v>
      </c>
      <c r="G1206" s="387">
        <v>821596996.38000023</v>
      </c>
      <c r="H1206" s="387" t="b" cm="1">
        <f t="array" aca="1" ref="H1206" ca="1">EsNegrita(BP[[#This Row],[CODIGO]])</f>
        <v>0</v>
      </c>
      <c r="I1206" s="387" t="b" cm="1">
        <f t="array" ref="I1206">_xlfn.LET(
    _xlpm.codigos_devolucion, _xlfn.UNIQUE(_xlfn._xlws.FILTER(BP[CODIGO], ISNUMBER(SEARCH("devoluci", BP[NOMBRE CUENTA])), {""})),
    ISNUMBER(MATCH(BP[[#This Row],[CODIGO]], _xlpm.codigos_devolucion, 0))
)</f>
        <v>0</v>
      </c>
    </row>
    <row r="1207" spans="1:9" x14ac:dyDescent="0.25">
      <c r="A1207" s="607">
        <v>23700601</v>
      </c>
      <c r="B1207" s="387" t="s">
        <v>1358</v>
      </c>
      <c r="C1207" s="387" t="s">
        <v>1338</v>
      </c>
      <c r="D1207" s="387" t="s">
        <v>777</v>
      </c>
      <c r="E1207" s="387">
        <v>0</v>
      </c>
      <c r="F1207" s="387">
        <v>121862.99</v>
      </c>
      <c r="G1207" s="387">
        <v>821718859.37000024</v>
      </c>
      <c r="H1207" s="387" t="b" cm="1">
        <f t="array" aca="1" ref="H1207" ca="1">EsNegrita(BP[[#This Row],[CODIGO]])</f>
        <v>0</v>
      </c>
      <c r="I1207" s="387" t="b" cm="1">
        <f t="array" ref="I1207">_xlfn.LET(
    _xlpm.codigos_devolucion, _xlfn.UNIQUE(_xlfn._xlws.FILTER(BP[CODIGO], ISNUMBER(SEARCH("devoluci", BP[NOMBRE CUENTA])), {""})),
    ISNUMBER(MATCH(BP[[#This Row],[CODIGO]], _xlpm.codigos_devolucion, 0))
)</f>
        <v>0</v>
      </c>
    </row>
    <row r="1208" spans="1:9" x14ac:dyDescent="0.25">
      <c r="A1208" s="607">
        <v>23700601</v>
      </c>
      <c r="B1208" s="387" t="s">
        <v>1358</v>
      </c>
      <c r="C1208" s="387" t="s">
        <v>1261</v>
      </c>
      <c r="D1208" s="387" t="s">
        <v>777</v>
      </c>
      <c r="E1208" s="387">
        <v>0</v>
      </c>
      <c r="F1208" s="387">
        <v>208800</v>
      </c>
      <c r="G1208" s="387">
        <v>821927659.37000024</v>
      </c>
      <c r="H1208" s="387" t="b" cm="1">
        <f t="array" aca="1" ref="H1208" ca="1">EsNegrita(BP[[#This Row],[CODIGO]])</f>
        <v>0</v>
      </c>
      <c r="I1208" s="387" t="b" cm="1">
        <f t="array" ref="I1208">_xlfn.LET(
    _xlpm.codigos_devolucion, _xlfn.UNIQUE(_xlfn._xlws.FILTER(BP[CODIGO], ISNUMBER(SEARCH("devoluci", BP[NOMBRE CUENTA])), {""})),
    ISNUMBER(MATCH(BP[[#This Row],[CODIGO]], _xlpm.codigos_devolucion, 0))
)</f>
        <v>0</v>
      </c>
    </row>
    <row r="1209" spans="1:9" x14ac:dyDescent="0.25">
      <c r="A1209" s="607">
        <v>23700601</v>
      </c>
      <c r="B1209" s="387" t="s">
        <v>1358</v>
      </c>
      <c r="C1209" s="387" t="s">
        <v>1329</v>
      </c>
      <c r="D1209" s="387" t="s">
        <v>777</v>
      </c>
      <c r="E1209" s="387">
        <v>0</v>
      </c>
      <c r="F1209" s="387">
        <v>121862.99</v>
      </c>
      <c r="G1209" s="387">
        <v>822049522.36000025</v>
      </c>
      <c r="H1209" s="387" t="b" cm="1">
        <f t="array" aca="1" ref="H1209" ca="1">EsNegrita(BP[[#This Row],[CODIGO]])</f>
        <v>0</v>
      </c>
      <c r="I1209" s="387" t="b" cm="1">
        <f t="array" ref="I1209">_xlfn.LET(
    _xlpm.codigos_devolucion, _xlfn.UNIQUE(_xlfn._xlws.FILTER(BP[CODIGO], ISNUMBER(SEARCH("devoluci", BP[NOMBRE CUENTA])), {""})),
    ISNUMBER(MATCH(BP[[#This Row],[CODIGO]], _xlpm.codigos_devolucion, 0))
)</f>
        <v>0</v>
      </c>
    </row>
    <row r="1210" spans="1:9" x14ac:dyDescent="0.25">
      <c r="A1210" s="607">
        <v>23700601</v>
      </c>
      <c r="B1210" s="387" t="s">
        <v>1358</v>
      </c>
      <c r="C1210" s="387" t="s">
        <v>751</v>
      </c>
      <c r="D1210" s="387" t="s">
        <v>777</v>
      </c>
      <c r="E1210" s="387">
        <v>0</v>
      </c>
      <c r="F1210" s="387">
        <v>201452.54</v>
      </c>
      <c r="G1210" s="387">
        <v>822250974.90000021</v>
      </c>
      <c r="H1210" s="387" t="b" cm="1">
        <f t="array" aca="1" ref="H1210" ca="1">EsNegrita(BP[[#This Row],[CODIGO]])</f>
        <v>0</v>
      </c>
      <c r="I1210" s="387" t="b" cm="1">
        <f t="array" ref="I1210">_xlfn.LET(
    _xlpm.codigos_devolucion, _xlfn.UNIQUE(_xlfn._xlws.FILTER(BP[CODIGO], ISNUMBER(SEARCH("devoluci", BP[NOMBRE CUENTA])), {""})),
    ISNUMBER(MATCH(BP[[#This Row],[CODIGO]], _xlpm.codigos_devolucion, 0))
)</f>
        <v>0</v>
      </c>
    </row>
    <row r="1211" spans="1:9" x14ac:dyDescent="0.25">
      <c r="A1211" s="607">
        <v>23700601</v>
      </c>
      <c r="B1211" s="387" t="s">
        <v>1358</v>
      </c>
      <c r="C1211" s="387" t="s">
        <v>1297</v>
      </c>
      <c r="D1211" s="387" t="s">
        <v>777</v>
      </c>
      <c r="E1211" s="387">
        <v>0</v>
      </c>
      <c r="F1211" s="387">
        <v>188044.01</v>
      </c>
      <c r="G1211" s="387">
        <v>822439018.91000021</v>
      </c>
      <c r="H1211" s="387" t="b" cm="1">
        <f t="array" aca="1" ref="H1211" ca="1">EsNegrita(BP[[#This Row],[CODIGO]])</f>
        <v>0</v>
      </c>
      <c r="I1211" s="387" t="b" cm="1">
        <f t="array" ref="I1211">_xlfn.LET(
    _xlpm.codigos_devolucion, _xlfn.UNIQUE(_xlfn._xlws.FILTER(BP[CODIGO], ISNUMBER(SEARCH("devoluci", BP[NOMBRE CUENTA])), {""})),
    ISNUMBER(MATCH(BP[[#This Row],[CODIGO]], _xlpm.codigos_devolucion, 0))
)</f>
        <v>0</v>
      </c>
    </row>
    <row r="1212" spans="1:9" x14ac:dyDescent="0.25">
      <c r="A1212" s="607">
        <v>23700601</v>
      </c>
      <c r="B1212" s="387" t="s">
        <v>1358</v>
      </c>
      <c r="C1212" s="387" t="s">
        <v>1298</v>
      </c>
      <c r="D1212" s="387" t="s">
        <v>777</v>
      </c>
      <c r="E1212" s="387">
        <v>0</v>
      </c>
      <c r="F1212" s="387">
        <v>217810.03</v>
      </c>
      <c r="G1212" s="387">
        <v>822656828.94000018</v>
      </c>
      <c r="H1212" s="387" t="b" cm="1">
        <f t="array" aca="1" ref="H1212" ca="1">EsNegrita(BP[[#This Row],[CODIGO]])</f>
        <v>0</v>
      </c>
      <c r="I1212" s="387" t="b" cm="1">
        <f t="array" ref="I1212">_xlfn.LET(
    _xlpm.codigos_devolucion, _xlfn.UNIQUE(_xlfn._xlws.FILTER(BP[CODIGO], ISNUMBER(SEARCH("devoluci", BP[NOMBRE CUENTA])), {""})),
    ISNUMBER(MATCH(BP[[#This Row],[CODIGO]], _xlpm.codigos_devolucion, 0))
)</f>
        <v>0</v>
      </c>
    </row>
    <row r="1213" spans="1:9" x14ac:dyDescent="0.25">
      <c r="A1213" s="607">
        <v>23700601</v>
      </c>
      <c r="B1213" s="387" t="s">
        <v>1358</v>
      </c>
      <c r="C1213" s="387" t="s">
        <v>752</v>
      </c>
      <c r="D1213" s="387" t="s">
        <v>777</v>
      </c>
      <c r="E1213" s="387">
        <v>0</v>
      </c>
      <c r="F1213" s="387">
        <v>131142.97</v>
      </c>
      <c r="G1213" s="387">
        <v>822787971.91000021</v>
      </c>
      <c r="H1213" s="387" t="b" cm="1">
        <f t="array" aca="1" ref="H1213" ca="1">EsNegrita(BP[[#This Row],[CODIGO]])</f>
        <v>0</v>
      </c>
      <c r="I1213" s="387" t="b" cm="1">
        <f t="array" ref="I1213">_xlfn.LET(
    _xlpm.codigos_devolucion, _xlfn.UNIQUE(_xlfn._xlws.FILTER(BP[CODIGO], ISNUMBER(SEARCH("devoluci", BP[NOMBRE CUENTA])), {""})),
    ISNUMBER(MATCH(BP[[#This Row],[CODIGO]], _xlpm.codigos_devolucion, 0))
)</f>
        <v>0</v>
      </c>
    </row>
    <row r="1214" spans="1:9" x14ac:dyDescent="0.25">
      <c r="A1214" s="607">
        <v>23700601</v>
      </c>
      <c r="B1214" s="387" t="s">
        <v>1358</v>
      </c>
      <c r="C1214" s="387" t="s">
        <v>1299</v>
      </c>
      <c r="D1214" s="387" t="s">
        <v>777</v>
      </c>
      <c r="E1214" s="387">
        <v>0</v>
      </c>
      <c r="F1214" s="387">
        <v>296581.84999999998</v>
      </c>
      <c r="G1214" s="387">
        <v>823084553.76000023</v>
      </c>
      <c r="H1214" s="387" t="b" cm="1">
        <f t="array" aca="1" ref="H1214" ca="1">EsNegrita(BP[[#This Row],[CODIGO]])</f>
        <v>0</v>
      </c>
      <c r="I1214" s="387" t="b" cm="1">
        <f t="array" ref="I1214">_xlfn.LET(
    _xlpm.codigos_devolucion, _xlfn.UNIQUE(_xlfn._xlws.FILTER(BP[CODIGO], ISNUMBER(SEARCH("devoluci", BP[NOMBRE CUENTA])), {""})),
    ISNUMBER(MATCH(BP[[#This Row],[CODIGO]], _xlpm.codigos_devolucion, 0))
)</f>
        <v>0</v>
      </c>
    </row>
    <row r="1215" spans="1:9" x14ac:dyDescent="0.25">
      <c r="A1215" s="607">
        <v>23700601</v>
      </c>
      <c r="B1215" s="387" t="s">
        <v>1358</v>
      </c>
      <c r="C1215" s="387" t="s">
        <v>753</v>
      </c>
      <c r="D1215" s="387" t="s">
        <v>777</v>
      </c>
      <c r="E1215" s="387">
        <v>0</v>
      </c>
      <c r="F1215" s="387">
        <v>190228.98</v>
      </c>
      <c r="G1215" s="387">
        <v>823274782.74000025</v>
      </c>
      <c r="H1215" s="387" t="b" cm="1">
        <f t="array" aca="1" ref="H1215" ca="1">EsNegrita(BP[[#This Row],[CODIGO]])</f>
        <v>0</v>
      </c>
      <c r="I1215" s="387" t="b" cm="1">
        <f t="array" ref="I1215">_xlfn.LET(
    _xlpm.codigos_devolucion, _xlfn.UNIQUE(_xlfn._xlws.FILTER(BP[CODIGO], ISNUMBER(SEARCH("devoluci", BP[NOMBRE CUENTA])), {""})),
    ISNUMBER(MATCH(BP[[#This Row],[CODIGO]], _xlpm.codigos_devolucion, 0))
)</f>
        <v>0</v>
      </c>
    </row>
    <row r="1216" spans="1:9" x14ac:dyDescent="0.25">
      <c r="A1216" s="607">
        <v>23700601</v>
      </c>
      <c r="B1216" s="387" t="s">
        <v>1358</v>
      </c>
      <c r="C1216" s="387" t="s">
        <v>754</v>
      </c>
      <c r="D1216" s="387" t="s">
        <v>777</v>
      </c>
      <c r="E1216" s="387">
        <v>0</v>
      </c>
      <c r="F1216" s="387">
        <v>121862.99</v>
      </c>
      <c r="G1216" s="387">
        <v>823396645.73000026</v>
      </c>
      <c r="H1216" s="387" t="b" cm="1">
        <f t="array" aca="1" ref="H1216" ca="1">EsNegrita(BP[[#This Row],[CODIGO]])</f>
        <v>0</v>
      </c>
      <c r="I1216" s="387" t="b" cm="1">
        <f t="array" ref="I1216">_xlfn.LET(
    _xlpm.codigos_devolucion, _xlfn.UNIQUE(_xlfn._xlws.FILTER(BP[CODIGO], ISNUMBER(SEARCH("devoluci", BP[NOMBRE CUENTA])), {""})),
    ISNUMBER(MATCH(BP[[#This Row],[CODIGO]], _xlpm.codigos_devolucion, 0))
)</f>
        <v>0</v>
      </c>
    </row>
    <row r="1217" spans="1:9" x14ac:dyDescent="0.25">
      <c r="A1217" s="607">
        <v>23700601</v>
      </c>
      <c r="B1217" s="387" t="s">
        <v>1358</v>
      </c>
      <c r="C1217" s="387" t="s">
        <v>1340</v>
      </c>
      <c r="D1217" s="387" t="s">
        <v>777</v>
      </c>
      <c r="E1217" s="387">
        <v>0</v>
      </c>
      <c r="F1217" s="387">
        <v>228005.54</v>
      </c>
      <c r="G1217" s="387">
        <v>823624651.27000022</v>
      </c>
      <c r="H1217" s="387" t="b" cm="1">
        <f t="array" aca="1" ref="H1217" ca="1">EsNegrita(BP[[#This Row],[CODIGO]])</f>
        <v>0</v>
      </c>
      <c r="I1217" s="387" t="b" cm="1">
        <f t="array" ref="I1217">_xlfn.LET(
    _xlpm.codigos_devolucion, _xlfn.UNIQUE(_xlfn._xlws.FILTER(BP[CODIGO], ISNUMBER(SEARCH("devoluci", BP[NOMBRE CUENTA])), {""})),
    ISNUMBER(MATCH(BP[[#This Row],[CODIGO]], _xlpm.codigos_devolucion, 0))
)</f>
        <v>0</v>
      </c>
    </row>
    <row r="1218" spans="1:9" x14ac:dyDescent="0.25">
      <c r="A1218" s="607">
        <v>23700601</v>
      </c>
      <c r="B1218" s="387" t="s">
        <v>1358</v>
      </c>
      <c r="C1218" s="387" t="s">
        <v>755</v>
      </c>
      <c r="D1218" s="387" t="s">
        <v>777</v>
      </c>
      <c r="E1218" s="387">
        <v>0</v>
      </c>
      <c r="F1218" s="387">
        <v>284459.65000000002</v>
      </c>
      <c r="G1218" s="387">
        <v>823909110.9200002</v>
      </c>
      <c r="H1218" s="387" t="b" cm="1">
        <f t="array" aca="1" ref="H1218" ca="1">EsNegrita(BP[[#This Row],[CODIGO]])</f>
        <v>0</v>
      </c>
      <c r="I1218" s="387" t="b" cm="1">
        <f t="array" ref="I1218">_xlfn.LET(
    _xlpm.codigos_devolucion, _xlfn.UNIQUE(_xlfn._xlws.FILTER(BP[CODIGO], ISNUMBER(SEARCH("devoluci", BP[NOMBRE CUENTA])), {""})),
    ISNUMBER(MATCH(BP[[#This Row],[CODIGO]], _xlpm.codigos_devolucion, 0))
)</f>
        <v>0</v>
      </c>
    </row>
    <row r="1219" spans="1:9" x14ac:dyDescent="0.25">
      <c r="A1219" s="607">
        <v>23700601</v>
      </c>
      <c r="B1219" s="387" t="s">
        <v>1358</v>
      </c>
      <c r="C1219" s="387" t="s">
        <v>756</v>
      </c>
      <c r="D1219" s="387" t="s">
        <v>777</v>
      </c>
      <c r="E1219" s="387">
        <v>0</v>
      </c>
      <c r="F1219" s="387">
        <v>257975.19</v>
      </c>
      <c r="G1219" s="387">
        <v>824167086.11000025</v>
      </c>
      <c r="H1219" s="387" t="b" cm="1">
        <f t="array" aca="1" ref="H1219" ca="1">EsNegrita(BP[[#This Row],[CODIGO]])</f>
        <v>0</v>
      </c>
      <c r="I1219" s="387" t="b" cm="1">
        <f t="array" ref="I1219">_xlfn.LET(
    _xlpm.codigos_devolucion, _xlfn.UNIQUE(_xlfn._xlws.FILTER(BP[CODIGO], ISNUMBER(SEARCH("devoluci", BP[NOMBRE CUENTA])), {""})),
    ISNUMBER(MATCH(BP[[#This Row],[CODIGO]], _xlpm.codigos_devolucion, 0))
)</f>
        <v>0</v>
      </c>
    </row>
    <row r="1220" spans="1:9" x14ac:dyDescent="0.25">
      <c r="A1220" s="607">
        <v>23700601</v>
      </c>
      <c r="B1220" s="387" t="s">
        <v>1358</v>
      </c>
      <c r="C1220" s="387" t="s">
        <v>757</v>
      </c>
      <c r="D1220" s="387" t="s">
        <v>777</v>
      </c>
      <c r="E1220" s="387">
        <v>0</v>
      </c>
      <c r="F1220" s="387">
        <v>264190.93</v>
      </c>
      <c r="G1220" s="387">
        <v>824431277.0400002</v>
      </c>
      <c r="H1220" s="387" t="b" cm="1">
        <f t="array" aca="1" ref="H1220" ca="1">EsNegrita(BP[[#This Row],[CODIGO]])</f>
        <v>0</v>
      </c>
      <c r="I1220" s="387" t="b" cm="1">
        <f t="array" ref="I1220">_xlfn.LET(
    _xlpm.codigos_devolucion, _xlfn.UNIQUE(_xlfn._xlws.FILTER(BP[CODIGO], ISNUMBER(SEARCH("devoluci", BP[NOMBRE CUENTA])), {""})),
    ISNUMBER(MATCH(BP[[#This Row],[CODIGO]], _xlpm.codigos_devolucion, 0))
)</f>
        <v>0</v>
      </c>
    </row>
    <row r="1221" spans="1:9" x14ac:dyDescent="0.25">
      <c r="A1221" s="607">
        <v>23700601</v>
      </c>
      <c r="B1221" s="387" t="s">
        <v>1358</v>
      </c>
      <c r="C1221" s="387" t="s">
        <v>1336</v>
      </c>
      <c r="D1221" s="387" t="s">
        <v>777</v>
      </c>
      <c r="E1221" s="387">
        <v>0</v>
      </c>
      <c r="F1221" s="387">
        <v>271241.55</v>
      </c>
      <c r="G1221" s="387">
        <v>824702518.59000015</v>
      </c>
      <c r="H1221" s="387" t="b" cm="1">
        <f t="array" aca="1" ref="H1221" ca="1">EsNegrita(BP[[#This Row],[CODIGO]])</f>
        <v>0</v>
      </c>
      <c r="I1221" s="387" t="b" cm="1">
        <f t="array" ref="I1221">_xlfn.LET(
    _xlpm.codigos_devolucion, _xlfn.UNIQUE(_xlfn._xlws.FILTER(BP[CODIGO], ISNUMBER(SEARCH("devoluci", BP[NOMBRE CUENTA])), {""})),
    ISNUMBER(MATCH(BP[[#This Row],[CODIGO]], _xlpm.codigos_devolucion, 0))
)</f>
        <v>0</v>
      </c>
    </row>
    <row r="1222" spans="1:9" x14ac:dyDescent="0.25">
      <c r="A1222" s="607">
        <v>23700601</v>
      </c>
      <c r="B1222" s="387" t="s">
        <v>1358</v>
      </c>
      <c r="C1222" s="387" t="s">
        <v>758</v>
      </c>
      <c r="D1222" s="387" t="s">
        <v>777</v>
      </c>
      <c r="E1222" s="387">
        <v>0</v>
      </c>
      <c r="F1222" s="387">
        <v>159231.14000000001</v>
      </c>
      <c r="G1222" s="387">
        <v>824861749.73000014</v>
      </c>
      <c r="H1222" s="387" t="b" cm="1">
        <f t="array" aca="1" ref="H1222" ca="1">EsNegrita(BP[[#This Row],[CODIGO]])</f>
        <v>0</v>
      </c>
      <c r="I1222" s="387" t="b" cm="1">
        <f t="array" ref="I1222">_xlfn.LET(
    _xlpm.codigos_devolucion, _xlfn.UNIQUE(_xlfn._xlws.FILTER(BP[CODIGO], ISNUMBER(SEARCH("devoluci", BP[NOMBRE CUENTA])), {""})),
    ISNUMBER(MATCH(BP[[#This Row],[CODIGO]], _xlpm.codigos_devolucion, 0))
)</f>
        <v>0</v>
      </c>
    </row>
    <row r="1223" spans="1:9" x14ac:dyDescent="0.25">
      <c r="A1223" s="607">
        <v>23700601</v>
      </c>
      <c r="B1223" s="387" t="s">
        <v>1358</v>
      </c>
      <c r="C1223" s="387" t="s">
        <v>759</v>
      </c>
      <c r="D1223" s="387" t="s">
        <v>777</v>
      </c>
      <c r="E1223" s="387">
        <v>0</v>
      </c>
      <c r="F1223" s="387">
        <v>146073.9</v>
      </c>
      <c r="G1223" s="387">
        <v>825007823.63000011</v>
      </c>
      <c r="H1223" s="387" t="b" cm="1">
        <f t="array" aca="1" ref="H1223" ca="1">EsNegrita(BP[[#This Row],[CODIGO]])</f>
        <v>0</v>
      </c>
      <c r="I1223" s="387" t="b" cm="1">
        <f t="array" ref="I1223">_xlfn.LET(
    _xlpm.codigos_devolucion, _xlfn.UNIQUE(_xlfn._xlws.FILTER(BP[CODIGO], ISNUMBER(SEARCH("devoluci", BP[NOMBRE CUENTA])), {""})),
    ISNUMBER(MATCH(BP[[#This Row],[CODIGO]], _xlpm.codigos_devolucion, 0))
)</f>
        <v>0</v>
      </c>
    </row>
    <row r="1224" spans="1:9" x14ac:dyDescent="0.25">
      <c r="A1224" s="607">
        <v>23700601</v>
      </c>
      <c r="B1224" s="387" t="s">
        <v>1358</v>
      </c>
      <c r="C1224" s="387" t="s">
        <v>760</v>
      </c>
      <c r="D1224" s="387" t="s">
        <v>777</v>
      </c>
      <c r="E1224" s="387">
        <v>0</v>
      </c>
      <c r="F1224" s="387">
        <v>113010.95</v>
      </c>
      <c r="G1224" s="387">
        <v>825120834.58000016</v>
      </c>
      <c r="H1224" s="387" t="b" cm="1">
        <f t="array" aca="1" ref="H1224" ca="1">EsNegrita(BP[[#This Row],[CODIGO]])</f>
        <v>0</v>
      </c>
      <c r="I1224" s="387" t="b" cm="1">
        <f t="array" ref="I1224">_xlfn.LET(
    _xlpm.codigos_devolucion, _xlfn.UNIQUE(_xlfn._xlws.FILTER(BP[CODIGO], ISNUMBER(SEARCH("devoluci", BP[NOMBRE CUENTA])), {""})),
    ISNUMBER(MATCH(BP[[#This Row],[CODIGO]], _xlpm.codigos_devolucion, 0))
)</f>
        <v>0</v>
      </c>
    </row>
    <row r="1225" spans="1:9" x14ac:dyDescent="0.25">
      <c r="A1225" s="607">
        <v>23700601</v>
      </c>
      <c r="B1225" s="387" t="s">
        <v>1358</v>
      </c>
      <c r="C1225" s="387" t="s">
        <v>761</v>
      </c>
      <c r="D1225" s="387" t="s">
        <v>777</v>
      </c>
      <c r="E1225" s="387">
        <v>0</v>
      </c>
      <c r="F1225" s="387">
        <v>264190.93</v>
      </c>
      <c r="G1225" s="387">
        <v>825385025.51000011</v>
      </c>
      <c r="H1225" s="387" t="b" cm="1">
        <f t="array" aca="1" ref="H1225" ca="1">EsNegrita(BP[[#This Row],[CODIGO]])</f>
        <v>0</v>
      </c>
      <c r="I1225" s="387" t="b" cm="1">
        <f t="array" ref="I1225">_xlfn.LET(
    _xlpm.codigos_devolucion, _xlfn.UNIQUE(_xlfn._xlws.FILTER(BP[CODIGO], ISNUMBER(SEARCH("devoluci", BP[NOMBRE CUENTA])), {""})),
    ISNUMBER(MATCH(BP[[#This Row],[CODIGO]], _xlpm.codigos_devolucion, 0))
)</f>
        <v>0</v>
      </c>
    </row>
    <row r="1226" spans="1:9" x14ac:dyDescent="0.25">
      <c r="A1226" s="607">
        <v>23700601</v>
      </c>
      <c r="B1226" s="387" t="s">
        <v>1358</v>
      </c>
      <c r="C1226" s="387" t="s">
        <v>1300</v>
      </c>
      <c r="D1226" s="387" t="s">
        <v>777</v>
      </c>
      <c r="E1226" s="387">
        <v>0</v>
      </c>
      <c r="F1226" s="387">
        <v>265057.08</v>
      </c>
      <c r="G1226" s="387">
        <v>825650082.59000015</v>
      </c>
      <c r="H1226" s="387" t="b" cm="1">
        <f t="array" aca="1" ref="H1226" ca="1">EsNegrita(BP[[#This Row],[CODIGO]])</f>
        <v>0</v>
      </c>
      <c r="I1226" s="387" t="b" cm="1">
        <f t="array" ref="I1226">_xlfn.LET(
    _xlpm.codigos_devolucion, _xlfn.UNIQUE(_xlfn._xlws.FILTER(BP[CODIGO], ISNUMBER(SEARCH("devoluci", BP[NOMBRE CUENTA])), {""})),
    ISNUMBER(MATCH(BP[[#This Row],[CODIGO]], _xlpm.codigos_devolucion, 0))
)</f>
        <v>0</v>
      </c>
    </row>
    <row r="1227" spans="1:9" x14ac:dyDescent="0.25">
      <c r="A1227" s="607">
        <v>23700601</v>
      </c>
      <c r="B1227" s="387" t="s">
        <v>1358</v>
      </c>
      <c r="C1227" s="387" t="s">
        <v>1301</v>
      </c>
      <c r="D1227" s="387" t="s">
        <v>777</v>
      </c>
      <c r="E1227" s="387">
        <v>0</v>
      </c>
      <c r="F1227" s="387">
        <v>291134.83</v>
      </c>
      <c r="G1227" s="387">
        <v>825941217.4200002</v>
      </c>
      <c r="H1227" s="387" t="b" cm="1">
        <f t="array" aca="1" ref="H1227" ca="1">EsNegrita(BP[[#This Row],[CODIGO]])</f>
        <v>0</v>
      </c>
      <c r="I1227" s="387" t="b" cm="1">
        <f t="array" ref="I1227">_xlfn.LET(
    _xlpm.codigos_devolucion, _xlfn.UNIQUE(_xlfn._xlws.FILTER(BP[CODIGO], ISNUMBER(SEARCH("devoluci", BP[NOMBRE CUENTA])), {""})),
    ISNUMBER(MATCH(BP[[#This Row],[CODIGO]], _xlpm.codigos_devolucion, 0))
)</f>
        <v>0</v>
      </c>
    </row>
    <row r="1228" spans="1:9" x14ac:dyDescent="0.25">
      <c r="A1228" s="607">
        <v>23700601</v>
      </c>
      <c r="B1228" s="387" t="s">
        <v>1358</v>
      </c>
      <c r="C1228" s="387" t="s">
        <v>1271</v>
      </c>
      <c r="D1228" s="387" t="s">
        <v>777</v>
      </c>
      <c r="E1228" s="387">
        <v>0</v>
      </c>
      <c r="F1228" s="387">
        <v>215217.27</v>
      </c>
      <c r="G1228" s="387">
        <v>826156434.69000018</v>
      </c>
      <c r="H1228" s="387" t="b" cm="1">
        <f t="array" aca="1" ref="H1228" ca="1">EsNegrita(BP[[#This Row],[CODIGO]])</f>
        <v>0</v>
      </c>
      <c r="I1228" s="387" t="b" cm="1">
        <f t="array" ref="I1228">_xlfn.LET(
    _xlpm.codigos_devolucion, _xlfn.UNIQUE(_xlfn._xlws.FILTER(BP[CODIGO], ISNUMBER(SEARCH("devoluci", BP[NOMBRE CUENTA])), {""})),
    ISNUMBER(MATCH(BP[[#This Row],[CODIGO]], _xlpm.codigos_devolucion, 0))
)</f>
        <v>0</v>
      </c>
    </row>
    <row r="1229" spans="1:9" x14ac:dyDescent="0.25">
      <c r="A1229" s="607">
        <v>23700601</v>
      </c>
      <c r="B1229" s="387" t="s">
        <v>1358</v>
      </c>
      <c r="C1229" s="387" t="s">
        <v>1302</v>
      </c>
      <c r="D1229" s="387" t="s">
        <v>777</v>
      </c>
      <c r="E1229" s="387">
        <v>0</v>
      </c>
      <c r="F1229" s="387">
        <v>195840.98</v>
      </c>
      <c r="G1229" s="387">
        <v>826352275.6700002</v>
      </c>
      <c r="H1229" s="387" t="b" cm="1">
        <f t="array" aca="1" ref="H1229" ca="1">EsNegrita(BP[[#This Row],[CODIGO]])</f>
        <v>0</v>
      </c>
      <c r="I1229" s="387" t="b" cm="1">
        <f t="array" ref="I1229">_xlfn.LET(
    _xlpm.codigos_devolucion, _xlfn.UNIQUE(_xlfn._xlws.FILTER(BP[CODIGO], ISNUMBER(SEARCH("devoluci", BP[NOMBRE CUENTA])), {""})),
    ISNUMBER(MATCH(BP[[#This Row],[CODIGO]], _xlpm.codigos_devolucion, 0))
)</f>
        <v>0</v>
      </c>
    </row>
    <row r="1230" spans="1:9" x14ac:dyDescent="0.25">
      <c r="A1230" s="607">
        <v>23700601</v>
      </c>
      <c r="B1230" s="387" t="s">
        <v>1358</v>
      </c>
      <c r="C1230" s="387" t="s">
        <v>1341</v>
      </c>
      <c r="D1230" s="387" t="s">
        <v>777</v>
      </c>
      <c r="E1230" s="387">
        <v>0</v>
      </c>
      <c r="F1230" s="387">
        <v>178167.87</v>
      </c>
      <c r="G1230" s="387">
        <v>826530443.5400002</v>
      </c>
      <c r="H1230" s="387" t="b" cm="1">
        <f t="array" aca="1" ref="H1230" ca="1">EsNegrita(BP[[#This Row],[CODIGO]])</f>
        <v>0</v>
      </c>
      <c r="I1230" s="387" t="b" cm="1">
        <f t="array" ref="I1230">_xlfn.LET(
    _xlpm.codigos_devolucion, _xlfn.UNIQUE(_xlfn._xlws.FILTER(BP[CODIGO], ISNUMBER(SEARCH("devoluci", BP[NOMBRE CUENTA])), {""})),
    ISNUMBER(MATCH(BP[[#This Row],[CODIGO]], _xlpm.codigos_devolucion, 0))
)</f>
        <v>0</v>
      </c>
    </row>
    <row r="1231" spans="1:9" x14ac:dyDescent="0.25">
      <c r="A1231" s="607">
        <v>23700601</v>
      </c>
      <c r="B1231" s="387" t="s">
        <v>1358</v>
      </c>
      <c r="C1231" s="387" t="s">
        <v>1262</v>
      </c>
      <c r="D1231" s="387" t="s">
        <v>777</v>
      </c>
      <c r="E1231" s="387">
        <v>0</v>
      </c>
      <c r="F1231" s="387">
        <v>221125.39</v>
      </c>
      <c r="G1231" s="387">
        <v>826751568.93000019</v>
      </c>
      <c r="H1231" s="387" t="b" cm="1">
        <f t="array" aca="1" ref="H1231" ca="1">EsNegrita(BP[[#This Row],[CODIGO]])</f>
        <v>0</v>
      </c>
      <c r="I1231" s="387" t="b" cm="1">
        <f t="array" ref="I1231">_xlfn.LET(
    _xlpm.codigos_devolucion, _xlfn.UNIQUE(_xlfn._xlws.FILTER(BP[CODIGO], ISNUMBER(SEARCH("devoluci", BP[NOMBRE CUENTA])), {""})),
    ISNUMBER(MATCH(BP[[#This Row],[CODIGO]], _xlpm.codigos_devolucion, 0))
)</f>
        <v>0</v>
      </c>
    </row>
    <row r="1232" spans="1:9" x14ac:dyDescent="0.25">
      <c r="A1232" s="607">
        <v>23700601</v>
      </c>
      <c r="B1232" s="387" t="s">
        <v>1358</v>
      </c>
      <c r="C1232" s="387" t="s">
        <v>1272</v>
      </c>
      <c r="D1232" s="387" t="s">
        <v>777</v>
      </c>
      <c r="E1232" s="387">
        <v>0</v>
      </c>
      <c r="F1232" s="387">
        <v>237254.85</v>
      </c>
      <c r="G1232" s="387">
        <v>826988823.78000021</v>
      </c>
      <c r="H1232" s="387" t="b" cm="1">
        <f t="array" aca="1" ref="H1232" ca="1">EsNegrita(BP[[#This Row],[CODIGO]])</f>
        <v>0</v>
      </c>
      <c r="I1232" s="387" t="b" cm="1">
        <f t="array" ref="I1232">_xlfn.LET(
    _xlpm.codigos_devolucion, _xlfn.UNIQUE(_xlfn._xlws.FILTER(BP[CODIGO], ISNUMBER(SEARCH("devoluci", BP[NOMBRE CUENTA])), {""})),
    ISNUMBER(MATCH(BP[[#This Row],[CODIGO]], _xlpm.codigos_devolucion, 0))
)</f>
        <v>0</v>
      </c>
    </row>
    <row r="1233" spans="1:9" x14ac:dyDescent="0.25">
      <c r="A1233" s="607">
        <v>23700601</v>
      </c>
      <c r="B1233" s="387" t="s">
        <v>1358</v>
      </c>
      <c r="C1233" s="387" t="s">
        <v>780</v>
      </c>
      <c r="D1233" s="387" t="s">
        <v>777</v>
      </c>
      <c r="E1233" s="387">
        <v>0</v>
      </c>
      <c r="F1233" s="387">
        <v>228358.13</v>
      </c>
      <c r="G1233" s="387">
        <v>827217181.91000021</v>
      </c>
      <c r="H1233" s="387" t="b" cm="1">
        <f t="array" aca="1" ref="H1233" ca="1">EsNegrita(BP[[#This Row],[CODIGO]])</f>
        <v>0</v>
      </c>
      <c r="I1233" s="387" t="b" cm="1">
        <f t="array" ref="I1233">_xlfn.LET(
    _xlpm.codigos_devolucion, _xlfn.UNIQUE(_xlfn._xlws.FILTER(BP[CODIGO], ISNUMBER(SEARCH("devoluci", BP[NOMBRE CUENTA])), {""})),
    ISNUMBER(MATCH(BP[[#This Row],[CODIGO]], _xlpm.codigos_devolucion, 0))
)</f>
        <v>0</v>
      </c>
    </row>
    <row r="1234" spans="1:9" x14ac:dyDescent="0.25">
      <c r="A1234" s="607">
        <v>23700601</v>
      </c>
      <c r="B1234" s="387" t="s">
        <v>1358</v>
      </c>
      <c r="C1234" s="387" t="s">
        <v>762</v>
      </c>
      <c r="D1234" s="387" t="s">
        <v>777</v>
      </c>
      <c r="E1234" s="387">
        <v>0</v>
      </c>
      <c r="F1234" s="387">
        <v>221125.39</v>
      </c>
      <c r="G1234" s="387">
        <v>827438307.30000019</v>
      </c>
      <c r="H1234" s="387" t="b" cm="1">
        <f t="array" aca="1" ref="H1234" ca="1">EsNegrita(BP[[#This Row],[CODIGO]])</f>
        <v>0</v>
      </c>
      <c r="I1234" s="387" t="b" cm="1">
        <f t="array" ref="I1234">_xlfn.LET(
    _xlpm.codigos_devolucion, _xlfn.UNIQUE(_xlfn._xlws.FILTER(BP[CODIGO], ISNUMBER(SEARCH("devoluci", BP[NOMBRE CUENTA])), {""})),
    ISNUMBER(MATCH(BP[[#This Row],[CODIGO]], _xlpm.codigos_devolucion, 0))
)</f>
        <v>0</v>
      </c>
    </row>
    <row r="1235" spans="1:9" x14ac:dyDescent="0.25">
      <c r="A1235" s="607">
        <v>23700601</v>
      </c>
      <c r="B1235" s="387" t="s">
        <v>1358</v>
      </c>
      <c r="C1235" s="387" t="s">
        <v>1330</v>
      </c>
      <c r="D1235" s="387" t="s">
        <v>777</v>
      </c>
      <c r="E1235" s="387">
        <v>0</v>
      </c>
      <c r="F1235" s="387">
        <v>212624.51</v>
      </c>
      <c r="G1235" s="387">
        <v>827650931.81000018</v>
      </c>
      <c r="H1235" s="387" t="b" cm="1">
        <f t="array" aca="1" ref="H1235" ca="1">EsNegrita(BP[[#This Row],[CODIGO]])</f>
        <v>0</v>
      </c>
      <c r="I1235" s="387" t="b" cm="1">
        <f t="array" ref="I1235">_xlfn.LET(
    _xlpm.codigos_devolucion, _xlfn.UNIQUE(_xlfn._xlws.FILTER(BP[CODIGO], ISNUMBER(SEARCH("devoluci", BP[NOMBRE CUENTA])), {""})),
    ISNUMBER(MATCH(BP[[#This Row],[CODIGO]], _xlpm.codigos_devolucion, 0))
)</f>
        <v>0</v>
      </c>
    </row>
    <row r="1236" spans="1:9" x14ac:dyDescent="0.25">
      <c r="A1236" s="607">
        <v>23700601</v>
      </c>
      <c r="B1236" s="387" t="s">
        <v>1358</v>
      </c>
      <c r="C1236" s="387" t="s">
        <v>763</v>
      </c>
      <c r="D1236" s="387" t="s">
        <v>777</v>
      </c>
      <c r="E1236" s="387">
        <v>0</v>
      </c>
      <c r="F1236" s="387">
        <v>220402.78</v>
      </c>
      <c r="G1236" s="387">
        <v>827871334.59000015</v>
      </c>
      <c r="H1236" s="387" t="b" cm="1">
        <f t="array" aca="1" ref="H1236" ca="1">EsNegrita(BP[[#This Row],[CODIGO]])</f>
        <v>0</v>
      </c>
      <c r="I1236" s="387" t="b" cm="1">
        <f t="array" ref="I1236">_xlfn.LET(
    _xlpm.codigos_devolucion, _xlfn.UNIQUE(_xlfn._xlws.FILTER(BP[CODIGO], ISNUMBER(SEARCH("devoluci", BP[NOMBRE CUENTA])), {""})),
    ISNUMBER(MATCH(BP[[#This Row],[CODIGO]], _xlpm.codigos_devolucion, 0))
)</f>
        <v>0</v>
      </c>
    </row>
    <row r="1237" spans="1:9" x14ac:dyDescent="0.25">
      <c r="A1237" s="607">
        <v>23700601</v>
      </c>
      <c r="B1237" s="387" t="s">
        <v>1358</v>
      </c>
      <c r="C1237" s="387" t="s">
        <v>764</v>
      </c>
      <c r="D1237" s="387" t="s">
        <v>777</v>
      </c>
      <c r="E1237" s="387">
        <v>0</v>
      </c>
      <c r="F1237" s="387">
        <v>264190.93</v>
      </c>
      <c r="G1237" s="387">
        <v>828135525.5200001</v>
      </c>
      <c r="H1237" s="387" t="b" cm="1">
        <f t="array" aca="1" ref="H1237" ca="1">EsNegrita(BP[[#This Row],[CODIGO]])</f>
        <v>0</v>
      </c>
      <c r="I1237" s="387" t="b" cm="1">
        <f t="array" ref="I1237">_xlfn.LET(
    _xlpm.codigos_devolucion, _xlfn.UNIQUE(_xlfn._xlws.FILTER(BP[CODIGO], ISNUMBER(SEARCH("devoluci", BP[NOMBRE CUENTA])), {""})),
    ISNUMBER(MATCH(BP[[#This Row],[CODIGO]], _xlpm.codigos_devolucion, 0))
)</f>
        <v>0</v>
      </c>
    </row>
    <row r="1238" spans="1:9" x14ac:dyDescent="0.25">
      <c r="A1238" s="607">
        <v>23700601</v>
      </c>
      <c r="B1238" s="387" t="s">
        <v>1358</v>
      </c>
      <c r="C1238" s="387" t="s">
        <v>1284</v>
      </c>
      <c r="D1238" s="387" t="s">
        <v>777</v>
      </c>
      <c r="E1238" s="387">
        <v>0</v>
      </c>
      <c r="F1238" s="387">
        <v>286473.03000000003</v>
      </c>
      <c r="G1238" s="387">
        <v>828421998.55000007</v>
      </c>
      <c r="H1238" s="387" t="b" cm="1">
        <f t="array" aca="1" ref="H1238" ca="1">EsNegrita(BP[[#This Row],[CODIGO]])</f>
        <v>0</v>
      </c>
      <c r="I1238" s="387" t="b" cm="1">
        <f t="array" ref="I1238">_xlfn.LET(
    _xlpm.codigos_devolucion, _xlfn.UNIQUE(_xlfn._xlws.FILTER(BP[CODIGO], ISNUMBER(SEARCH("devoluci", BP[NOMBRE CUENTA])), {""})),
    ISNUMBER(MATCH(BP[[#This Row],[CODIGO]], _xlpm.codigos_devolucion, 0))
)</f>
        <v>0</v>
      </c>
    </row>
    <row r="1239" spans="1:9" x14ac:dyDescent="0.25">
      <c r="A1239" s="607">
        <v>23700601</v>
      </c>
      <c r="B1239" s="387" t="s">
        <v>1358</v>
      </c>
      <c r="C1239" s="387" t="s">
        <v>1303</v>
      </c>
      <c r="D1239" s="387" t="s">
        <v>777</v>
      </c>
      <c r="E1239" s="387">
        <v>0</v>
      </c>
      <c r="F1239" s="387">
        <v>211155.17</v>
      </c>
      <c r="G1239" s="387">
        <v>828633153.72000003</v>
      </c>
      <c r="H1239" s="387" t="b" cm="1">
        <f t="array" aca="1" ref="H1239" ca="1">EsNegrita(BP[[#This Row],[CODIGO]])</f>
        <v>0</v>
      </c>
      <c r="I1239" s="387" t="b" cm="1">
        <f t="array" ref="I1239">_xlfn.LET(
    _xlpm.codigos_devolucion, _xlfn.UNIQUE(_xlfn._xlws.FILTER(BP[CODIGO], ISNUMBER(SEARCH("devoluci", BP[NOMBRE CUENTA])), {""})),
    ISNUMBER(MATCH(BP[[#This Row],[CODIGO]], _xlpm.codigos_devolucion, 0))
)</f>
        <v>0</v>
      </c>
    </row>
    <row r="1240" spans="1:9" x14ac:dyDescent="0.25">
      <c r="A1240" s="607">
        <v>23700601</v>
      </c>
      <c r="B1240" s="387" t="s">
        <v>1358</v>
      </c>
      <c r="C1240" s="387" t="s">
        <v>765</v>
      </c>
      <c r="D1240" s="387" t="s">
        <v>777</v>
      </c>
      <c r="E1240" s="387">
        <v>0</v>
      </c>
      <c r="F1240" s="387">
        <v>146073.9</v>
      </c>
      <c r="G1240" s="387">
        <v>828779227.62</v>
      </c>
      <c r="H1240" s="387" t="b" cm="1">
        <f t="array" aca="1" ref="H1240" ca="1">EsNegrita(BP[[#This Row],[CODIGO]])</f>
        <v>0</v>
      </c>
      <c r="I1240" s="387" t="b" cm="1">
        <f t="array" ref="I1240">_xlfn.LET(
    _xlpm.codigos_devolucion, _xlfn.UNIQUE(_xlfn._xlws.FILTER(BP[CODIGO], ISNUMBER(SEARCH("devoluci", BP[NOMBRE CUENTA])), {""})),
    ISNUMBER(MATCH(BP[[#This Row],[CODIGO]], _xlpm.codigos_devolucion, 0))
)</f>
        <v>0</v>
      </c>
    </row>
    <row r="1241" spans="1:9" x14ac:dyDescent="0.25">
      <c r="A1241" s="607">
        <v>23700601</v>
      </c>
      <c r="B1241" s="387" t="s">
        <v>1358</v>
      </c>
      <c r="C1241" s="387" t="s">
        <v>1304</v>
      </c>
      <c r="D1241" s="387" t="s">
        <v>777</v>
      </c>
      <c r="E1241" s="387">
        <v>0</v>
      </c>
      <c r="F1241" s="387">
        <v>288026.96000000002</v>
      </c>
      <c r="G1241" s="387">
        <v>829067254.58000004</v>
      </c>
      <c r="H1241" s="387" t="b" cm="1">
        <f t="array" aca="1" ref="H1241" ca="1">EsNegrita(BP[[#This Row],[CODIGO]])</f>
        <v>0</v>
      </c>
      <c r="I1241" s="387" t="b" cm="1">
        <f t="array" ref="I1241">_xlfn.LET(
    _xlpm.codigos_devolucion, _xlfn.UNIQUE(_xlfn._xlws.FILTER(BP[CODIGO], ISNUMBER(SEARCH("devoluci", BP[NOMBRE CUENTA])), {""})),
    ISNUMBER(MATCH(BP[[#This Row],[CODIGO]], _xlpm.codigos_devolucion, 0))
)</f>
        <v>0</v>
      </c>
    </row>
    <row r="1242" spans="1:9" x14ac:dyDescent="0.25">
      <c r="A1242" s="607">
        <v>23700601</v>
      </c>
      <c r="B1242" s="387" t="s">
        <v>1358</v>
      </c>
      <c r="C1242" s="387" t="s">
        <v>1348</v>
      </c>
      <c r="D1242" s="387" t="s">
        <v>777</v>
      </c>
      <c r="E1242" s="387">
        <v>0</v>
      </c>
      <c r="F1242" s="387">
        <v>291134.83</v>
      </c>
      <c r="G1242" s="387">
        <v>829358389.41000009</v>
      </c>
      <c r="H1242" s="387" t="b" cm="1">
        <f t="array" aca="1" ref="H1242" ca="1">EsNegrita(BP[[#This Row],[CODIGO]])</f>
        <v>0</v>
      </c>
      <c r="I1242" s="387" t="b" cm="1">
        <f t="array" ref="I1242">_xlfn.LET(
    _xlpm.codigos_devolucion, _xlfn.UNIQUE(_xlfn._xlws.FILTER(BP[CODIGO], ISNUMBER(SEARCH("devoluci", BP[NOMBRE CUENTA])), {""})),
    ISNUMBER(MATCH(BP[[#This Row],[CODIGO]], _xlpm.codigos_devolucion, 0))
)</f>
        <v>0</v>
      </c>
    </row>
    <row r="1243" spans="1:9" x14ac:dyDescent="0.25">
      <c r="A1243" s="607">
        <v>23700601</v>
      </c>
      <c r="B1243" s="387" t="s">
        <v>1358</v>
      </c>
      <c r="C1243" s="387" t="s">
        <v>1306</v>
      </c>
      <c r="D1243" s="387" t="s">
        <v>777</v>
      </c>
      <c r="E1243" s="387">
        <v>0</v>
      </c>
      <c r="F1243" s="387">
        <v>264190.81</v>
      </c>
      <c r="G1243" s="387">
        <v>829622580.22000003</v>
      </c>
      <c r="H1243" s="387" t="b" cm="1">
        <f t="array" aca="1" ref="H1243" ca="1">EsNegrita(BP[[#This Row],[CODIGO]])</f>
        <v>0</v>
      </c>
      <c r="I1243" s="387" t="b" cm="1">
        <f t="array" ref="I1243">_xlfn.LET(
    _xlpm.codigos_devolucion, _xlfn.UNIQUE(_xlfn._xlws.FILTER(BP[CODIGO], ISNUMBER(SEARCH("devoluci", BP[NOMBRE CUENTA])), {""})),
    ISNUMBER(MATCH(BP[[#This Row],[CODIGO]], _xlpm.codigos_devolucion, 0))
)</f>
        <v>0</v>
      </c>
    </row>
    <row r="1244" spans="1:9" x14ac:dyDescent="0.25">
      <c r="A1244" s="607">
        <v>23700601</v>
      </c>
      <c r="B1244" s="387" t="s">
        <v>1358</v>
      </c>
      <c r="C1244" s="387" t="s">
        <v>1274</v>
      </c>
      <c r="D1244" s="387" t="s">
        <v>777</v>
      </c>
      <c r="E1244" s="387">
        <v>0</v>
      </c>
      <c r="F1244" s="387">
        <v>170311</v>
      </c>
      <c r="G1244" s="387">
        <v>829792891.22000003</v>
      </c>
      <c r="H1244" s="387" t="b" cm="1">
        <f t="array" aca="1" ref="H1244" ca="1">EsNegrita(BP[[#This Row],[CODIGO]])</f>
        <v>0</v>
      </c>
      <c r="I1244" s="387" t="b" cm="1">
        <f t="array" ref="I1244">_xlfn.LET(
    _xlpm.codigos_devolucion, _xlfn.UNIQUE(_xlfn._xlws.FILTER(BP[CODIGO], ISNUMBER(SEARCH("devoluci", BP[NOMBRE CUENTA])), {""})),
    ISNUMBER(MATCH(BP[[#This Row],[CODIGO]], _xlpm.codigos_devolucion, 0))
)</f>
        <v>0</v>
      </c>
    </row>
    <row r="1245" spans="1:9" x14ac:dyDescent="0.25">
      <c r="A1245" s="607">
        <v>23700601</v>
      </c>
      <c r="B1245" s="387" t="s">
        <v>1358</v>
      </c>
      <c r="C1245" s="387" t="s">
        <v>1307</v>
      </c>
      <c r="D1245" s="387" t="s">
        <v>777</v>
      </c>
      <c r="E1245" s="387">
        <v>0</v>
      </c>
      <c r="F1245" s="387">
        <v>170311</v>
      </c>
      <c r="G1245" s="387">
        <v>829963202.22000003</v>
      </c>
      <c r="H1245" s="387" t="b" cm="1">
        <f t="array" aca="1" ref="H1245" ca="1">EsNegrita(BP[[#This Row],[CODIGO]])</f>
        <v>0</v>
      </c>
      <c r="I1245" s="387" t="b" cm="1">
        <f t="array" ref="I1245">_xlfn.LET(
    _xlpm.codigos_devolucion, _xlfn.UNIQUE(_xlfn._xlws.FILTER(BP[CODIGO], ISNUMBER(SEARCH("devoluci", BP[NOMBRE CUENTA])), {""})),
    ISNUMBER(MATCH(BP[[#This Row],[CODIGO]], _xlpm.codigos_devolucion, 0))
)</f>
        <v>0</v>
      </c>
    </row>
    <row r="1246" spans="1:9" x14ac:dyDescent="0.25">
      <c r="A1246" s="607">
        <v>23700601</v>
      </c>
      <c r="B1246" s="387" t="s">
        <v>1358</v>
      </c>
      <c r="C1246" s="387" t="s">
        <v>766</v>
      </c>
      <c r="D1246" s="387" t="s">
        <v>777</v>
      </c>
      <c r="E1246" s="387">
        <v>0</v>
      </c>
      <c r="F1246" s="387">
        <v>264190.93</v>
      </c>
      <c r="G1246" s="387">
        <v>830227393.14999998</v>
      </c>
      <c r="H1246" s="387" t="b" cm="1">
        <f t="array" aca="1" ref="H1246" ca="1">EsNegrita(BP[[#This Row],[CODIGO]])</f>
        <v>0</v>
      </c>
      <c r="I1246" s="387" t="b" cm="1">
        <f t="array" ref="I1246">_xlfn.LET(
    _xlpm.codigos_devolucion, _xlfn.UNIQUE(_xlfn._xlws.FILTER(BP[CODIGO], ISNUMBER(SEARCH("devoluci", BP[NOMBRE CUENTA])), {""})),
    ISNUMBER(MATCH(BP[[#This Row],[CODIGO]], _xlpm.codigos_devolucion, 0))
)</f>
        <v>0</v>
      </c>
    </row>
    <row r="1247" spans="1:9" x14ac:dyDescent="0.25">
      <c r="A1247" s="607">
        <v>23700601</v>
      </c>
      <c r="B1247" s="387" t="s">
        <v>1358</v>
      </c>
      <c r="C1247" s="387" t="s">
        <v>767</v>
      </c>
      <c r="D1247" s="387" t="s">
        <v>777</v>
      </c>
      <c r="E1247" s="387">
        <v>0</v>
      </c>
      <c r="F1247" s="387">
        <v>221125.39</v>
      </c>
      <c r="G1247" s="387">
        <v>830448518.53999996</v>
      </c>
      <c r="H1247" s="387" t="b" cm="1">
        <f t="array" aca="1" ref="H1247" ca="1">EsNegrita(BP[[#This Row],[CODIGO]])</f>
        <v>0</v>
      </c>
      <c r="I1247" s="387" t="b" cm="1">
        <f t="array" ref="I1247">_xlfn.LET(
    _xlpm.codigos_devolucion, _xlfn.UNIQUE(_xlfn._xlws.FILTER(BP[CODIGO], ISNUMBER(SEARCH("devoluci", BP[NOMBRE CUENTA])), {""})),
    ISNUMBER(MATCH(BP[[#This Row],[CODIGO]], _xlpm.codigos_devolucion, 0))
)</f>
        <v>0</v>
      </c>
    </row>
    <row r="1248" spans="1:9" x14ac:dyDescent="0.25">
      <c r="A1248" s="607">
        <v>23700601</v>
      </c>
      <c r="B1248" s="387" t="s">
        <v>1358</v>
      </c>
      <c r="C1248" s="387" t="s">
        <v>1343</v>
      </c>
      <c r="D1248" s="387" t="s">
        <v>777</v>
      </c>
      <c r="E1248" s="387">
        <v>0</v>
      </c>
      <c r="F1248" s="387">
        <v>129987.19</v>
      </c>
      <c r="G1248" s="387">
        <v>830578505.73000002</v>
      </c>
      <c r="H1248" s="387" t="b" cm="1">
        <f t="array" aca="1" ref="H1248" ca="1">EsNegrita(BP[[#This Row],[CODIGO]])</f>
        <v>0</v>
      </c>
      <c r="I1248" s="387" t="b" cm="1">
        <f t="array" ref="I1248">_xlfn.LET(
    _xlpm.codigos_devolucion, _xlfn.UNIQUE(_xlfn._xlws.FILTER(BP[CODIGO], ISNUMBER(SEARCH("devoluci", BP[NOMBRE CUENTA])), {""})),
    ISNUMBER(MATCH(BP[[#This Row],[CODIGO]], _xlpm.codigos_devolucion, 0))
)</f>
        <v>0</v>
      </c>
    </row>
    <row r="1249" spans="1:9" x14ac:dyDescent="0.25">
      <c r="A1249" s="607">
        <v>23700601</v>
      </c>
      <c r="B1249" s="387" t="s">
        <v>1358</v>
      </c>
      <c r="C1249" s="387" t="s">
        <v>768</v>
      </c>
      <c r="D1249" s="387" t="s">
        <v>777</v>
      </c>
      <c r="E1249" s="387">
        <v>0</v>
      </c>
      <c r="F1249" s="387">
        <v>291134.83</v>
      </c>
      <c r="G1249" s="387">
        <v>830869640.56000006</v>
      </c>
      <c r="H1249" s="387" t="b" cm="1">
        <f t="array" aca="1" ref="H1249" ca="1">EsNegrita(BP[[#This Row],[CODIGO]])</f>
        <v>0</v>
      </c>
      <c r="I1249" s="387" t="b" cm="1">
        <f t="array" ref="I1249">_xlfn.LET(
    _xlpm.codigos_devolucion, _xlfn.UNIQUE(_xlfn._xlws.FILTER(BP[CODIGO], ISNUMBER(SEARCH("devoluci", BP[NOMBRE CUENTA])), {""})),
    ISNUMBER(MATCH(BP[[#This Row],[CODIGO]], _xlpm.codigos_devolucion, 0))
)</f>
        <v>0</v>
      </c>
    </row>
    <row r="1250" spans="1:9" x14ac:dyDescent="0.25">
      <c r="A1250" s="607">
        <v>23700601</v>
      </c>
      <c r="B1250" s="387" t="s">
        <v>1358</v>
      </c>
      <c r="C1250" s="387" t="s">
        <v>1344</v>
      </c>
      <c r="D1250" s="387" t="s">
        <v>777</v>
      </c>
      <c r="E1250" s="387">
        <v>0</v>
      </c>
      <c r="F1250" s="387">
        <v>182057.01</v>
      </c>
      <c r="G1250" s="387">
        <v>831051697.57000005</v>
      </c>
      <c r="H1250" s="387" t="b" cm="1">
        <f t="array" aca="1" ref="H1250" ca="1">EsNegrita(BP[[#This Row],[CODIGO]])</f>
        <v>0</v>
      </c>
      <c r="I1250" s="387" t="b" cm="1">
        <f t="array" ref="I1250">_xlfn.LET(
    _xlpm.codigos_devolucion, _xlfn.UNIQUE(_xlfn._xlws.FILTER(BP[CODIGO], ISNUMBER(SEARCH("devoluci", BP[NOMBRE CUENTA])), {""})),
    ISNUMBER(MATCH(BP[[#This Row],[CODIGO]], _xlpm.codigos_devolucion, 0))
)</f>
        <v>0</v>
      </c>
    </row>
    <row r="1251" spans="1:9" x14ac:dyDescent="0.25">
      <c r="A1251" s="607">
        <v>23700602</v>
      </c>
      <c r="B1251" s="387" t="s">
        <v>1359</v>
      </c>
      <c r="C1251" s="387" t="s">
        <v>1264</v>
      </c>
      <c r="D1251" s="387" t="s">
        <v>1265</v>
      </c>
      <c r="E1251" s="387">
        <v>0</v>
      </c>
      <c r="F1251" s="387">
        <v>24372.6</v>
      </c>
      <c r="G1251" s="387">
        <v>-391585116.94999999</v>
      </c>
      <c r="H1251" s="387" t="b" cm="1">
        <f t="array" aca="1" ref="H1251" ca="1">EsNegrita(BP[[#This Row],[CODIGO]])</f>
        <v>0</v>
      </c>
      <c r="I1251" s="387" t="b" cm="1">
        <f t="array" ref="I1251">_xlfn.LET(
    _xlpm.codigos_devolucion, _xlfn.UNIQUE(_xlfn._xlws.FILTER(BP[CODIGO], ISNUMBER(SEARCH("devoluci", BP[NOMBRE CUENTA])), {""})),
    ISNUMBER(MATCH(BP[[#This Row],[CODIGO]], _xlpm.codigos_devolucion, 0))
)</f>
        <v>0</v>
      </c>
    </row>
    <row r="1252" spans="1:9" x14ac:dyDescent="0.25">
      <c r="A1252" s="607">
        <v>23700602</v>
      </c>
      <c r="B1252" s="387" t="s">
        <v>1359</v>
      </c>
      <c r="C1252" s="387" t="s">
        <v>1282</v>
      </c>
      <c r="D1252" s="387" t="s">
        <v>1283</v>
      </c>
      <c r="E1252" s="387">
        <v>0</v>
      </c>
      <c r="F1252" s="387">
        <v>121862.92</v>
      </c>
      <c r="G1252" s="387">
        <v>-391463254.02999997</v>
      </c>
      <c r="H1252" s="387" t="b" cm="1">
        <f t="array" aca="1" ref="H1252" ca="1">EsNegrita(BP[[#This Row],[CODIGO]])</f>
        <v>0</v>
      </c>
      <c r="I1252" s="387" t="b" cm="1">
        <f t="array" ref="I1252">_xlfn.LET(
    _xlpm.codigos_devolucion, _xlfn.UNIQUE(_xlfn._xlws.FILTER(BP[CODIGO], ISNUMBER(SEARCH("devoluci", BP[NOMBRE CUENTA])), {""})),
    ISNUMBER(MATCH(BP[[#This Row],[CODIGO]], _xlpm.codigos_devolucion, 0))
)</f>
        <v>0</v>
      </c>
    </row>
    <row r="1253" spans="1:9" x14ac:dyDescent="0.25">
      <c r="A1253" s="607">
        <v>23700602</v>
      </c>
      <c r="B1253" s="387" t="s">
        <v>1359</v>
      </c>
      <c r="C1253" s="387" t="s">
        <v>1286</v>
      </c>
      <c r="D1253" s="387" t="s">
        <v>739</v>
      </c>
      <c r="E1253" s="387">
        <v>0</v>
      </c>
      <c r="F1253" s="387">
        <v>152424</v>
      </c>
      <c r="G1253" s="387">
        <v>-391310830.02999997</v>
      </c>
      <c r="H1253" s="387" t="b" cm="1">
        <f t="array" aca="1" ref="H1253" ca="1">EsNegrita(BP[[#This Row],[CODIGO]])</f>
        <v>0</v>
      </c>
      <c r="I1253" s="387" t="b" cm="1">
        <f t="array" ref="I1253">_xlfn.LET(
    _xlpm.codigos_devolucion, _xlfn.UNIQUE(_xlfn._xlws.FILTER(BP[CODIGO], ISNUMBER(SEARCH("devoluci", BP[NOMBRE CUENTA])), {""})),
    ISNUMBER(MATCH(BP[[#This Row],[CODIGO]], _xlpm.codigos_devolucion, 0))
)</f>
        <v>0</v>
      </c>
    </row>
    <row r="1254" spans="1:9" x14ac:dyDescent="0.25">
      <c r="A1254" s="607">
        <v>23700602</v>
      </c>
      <c r="B1254" s="387" t="s">
        <v>1359</v>
      </c>
      <c r="C1254" s="387" t="s">
        <v>1328</v>
      </c>
      <c r="D1254" s="387" t="s">
        <v>739</v>
      </c>
      <c r="E1254" s="387">
        <v>0</v>
      </c>
      <c r="F1254" s="387">
        <v>121862.99</v>
      </c>
      <c r="G1254" s="387">
        <v>-391188967.03999996</v>
      </c>
      <c r="H1254" s="387" t="b" cm="1">
        <f t="array" aca="1" ref="H1254" ca="1">EsNegrita(BP[[#This Row],[CODIGO]])</f>
        <v>0</v>
      </c>
      <c r="I1254" s="387" t="b" cm="1">
        <f t="array" ref="I1254">_xlfn.LET(
    _xlpm.codigos_devolucion, _xlfn.UNIQUE(_xlfn._xlws.FILTER(BP[CODIGO], ISNUMBER(SEARCH("devoluci", BP[NOMBRE CUENTA])), {""})),
    ISNUMBER(MATCH(BP[[#This Row],[CODIGO]], _xlpm.codigos_devolucion, 0))
)</f>
        <v>0</v>
      </c>
    </row>
    <row r="1255" spans="1:9" x14ac:dyDescent="0.25">
      <c r="A1255" s="607">
        <v>23700602</v>
      </c>
      <c r="B1255" s="387" t="s">
        <v>1359</v>
      </c>
      <c r="C1255" s="387" t="s">
        <v>1296</v>
      </c>
      <c r="D1255" s="387" t="s">
        <v>739</v>
      </c>
      <c r="E1255" s="387">
        <v>0</v>
      </c>
      <c r="F1255" s="387">
        <v>203499.8</v>
      </c>
      <c r="G1255" s="387">
        <v>-390985467.23999995</v>
      </c>
      <c r="H1255" s="387" t="b" cm="1">
        <f t="array" aca="1" ref="H1255" ca="1">EsNegrita(BP[[#This Row],[CODIGO]])</f>
        <v>0</v>
      </c>
      <c r="I1255" s="387" t="b" cm="1">
        <f t="array" ref="I1255">_xlfn.LET(
    _xlpm.codigos_devolucion, _xlfn.UNIQUE(_xlfn._xlws.FILTER(BP[CODIGO], ISNUMBER(SEARCH("devoluci", BP[NOMBRE CUENTA])), {""})),
    ISNUMBER(MATCH(BP[[#This Row],[CODIGO]], _xlpm.codigos_devolucion, 0))
)</f>
        <v>0</v>
      </c>
    </row>
    <row r="1256" spans="1:9" x14ac:dyDescent="0.25">
      <c r="A1256" s="607">
        <v>23700602</v>
      </c>
      <c r="B1256" s="387" t="s">
        <v>1359</v>
      </c>
      <c r="C1256" s="387" t="s">
        <v>1339</v>
      </c>
      <c r="D1256" s="387" t="s">
        <v>739</v>
      </c>
      <c r="E1256" s="387">
        <v>0</v>
      </c>
      <c r="F1256" s="387">
        <v>129987.19</v>
      </c>
      <c r="G1256" s="387">
        <v>-390855480.04999995</v>
      </c>
      <c r="H1256" s="387" t="b" cm="1">
        <f t="array" aca="1" ref="H1256" ca="1">EsNegrita(BP[[#This Row],[CODIGO]])</f>
        <v>0</v>
      </c>
      <c r="I1256" s="387" t="b" cm="1">
        <f t="array" ref="I1256">_xlfn.LET(
    _xlpm.codigos_devolucion, _xlfn.UNIQUE(_xlfn._xlws.FILTER(BP[CODIGO], ISNUMBER(SEARCH("devoluci", BP[NOMBRE CUENTA])), {""})),
    ISNUMBER(MATCH(BP[[#This Row],[CODIGO]], _xlpm.codigos_devolucion, 0))
)</f>
        <v>0</v>
      </c>
    </row>
    <row r="1257" spans="1:9" x14ac:dyDescent="0.25">
      <c r="A1257" s="607">
        <v>23700602</v>
      </c>
      <c r="B1257" s="387" t="s">
        <v>1359</v>
      </c>
      <c r="C1257" s="387" t="s">
        <v>1270</v>
      </c>
      <c r="D1257" s="387" t="s">
        <v>739</v>
      </c>
      <c r="E1257" s="387">
        <v>0</v>
      </c>
      <c r="F1257" s="387">
        <v>319382.51</v>
      </c>
      <c r="G1257" s="387">
        <v>-390536097.53999996</v>
      </c>
      <c r="H1257" s="387" t="b" cm="1">
        <f t="array" aca="1" ref="H1257" ca="1">EsNegrita(BP[[#This Row],[CODIGO]])</f>
        <v>0</v>
      </c>
      <c r="I1257" s="387" t="b" cm="1">
        <f t="array" ref="I1257">_xlfn.LET(
    _xlpm.codigos_devolucion, _xlfn.UNIQUE(_xlfn._xlws.FILTER(BP[CODIGO], ISNUMBER(SEARCH("devoluci", BP[NOMBRE CUENTA])), {""})),
    ISNUMBER(MATCH(BP[[#This Row],[CODIGO]], _xlpm.codigos_devolucion, 0))
)</f>
        <v>0</v>
      </c>
    </row>
    <row r="1258" spans="1:9" x14ac:dyDescent="0.25">
      <c r="A1258" s="607">
        <v>23700602</v>
      </c>
      <c r="B1258" s="387" t="s">
        <v>1359</v>
      </c>
      <c r="C1258" s="387" t="s">
        <v>1305</v>
      </c>
      <c r="D1258" s="387" t="s">
        <v>739</v>
      </c>
      <c r="E1258" s="387">
        <v>0</v>
      </c>
      <c r="F1258" s="387">
        <v>163617.5</v>
      </c>
      <c r="G1258" s="387">
        <v>-390372480.03999996</v>
      </c>
      <c r="H1258" s="387" t="b" cm="1">
        <f t="array" aca="1" ref="H1258" ca="1">EsNegrita(BP[[#This Row],[CODIGO]])</f>
        <v>0</v>
      </c>
      <c r="I1258" s="387" t="b" cm="1">
        <f t="array" ref="I1258">_xlfn.LET(
    _xlpm.codigos_devolucion, _xlfn.UNIQUE(_xlfn._xlws.FILTER(BP[CODIGO], ISNUMBER(SEARCH("devoluci", BP[NOMBRE CUENTA])), {""})),
    ISNUMBER(MATCH(BP[[#This Row],[CODIGO]], _xlpm.codigos_devolucion, 0))
)</f>
        <v>0</v>
      </c>
    </row>
    <row r="1259" spans="1:9" x14ac:dyDescent="0.25">
      <c r="A1259" s="607">
        <v>23700602</v>
      </c>
      <c r="B1259" s="387" t="s">
        <v>1359</v>
      </c>
      <c r="C1259" s="387" t="s">
        <v>1342</v>
      </c>
      <c r="D1259" s="387" t="s">
        <v>739</v>
      </c>
      <c r="E1259" s="387">
        <v>0</v>
      </c>
      <c r="F1259" s="387">
        <v>129987.19</v>
      </c>
      <c r="G1259" s="387">
        <v>-390242492.84999996</v>
      </c>
      <c r="H1259" s="387" t="b" cm="1">
        <f t="array" aca="1" ref="H1259" ca="1">EsNegrita(BP[[#This Row],[CODIGO]])</f>
        <v>0</v>
      </c>
      <c r="I1259" s="387" t="b" cm="1">
        <f t="array" ref="I1259">_xlfn.LET(
    _xlpm.codigos_devolucion, _xlfn.UNIQUE(_xlfn._xlws.FILTER(BP[CODIGO], ISNUMBER(SEARCH("devoluci", BP[NOMBRE CUENTA])), {""})),
    ISNUMBER(MATCH(BP[[#This Row],[CODIGO]], _xlpm.codigos_devolucion, 0))
)</f>
        <v>0</v>
      </c>
    </row>
    <row r="1260" spans="1:9" x14ac:dyDescent="0.25">
      <c r="A1260" s="607">
        <v>23700602</v>
      </c>
      <c r="B1260" s="387" t="s">
        <v>1359</v>
      </c>
      <c r="C1260" s="387" t="s">
        <v>769</v>
      </c>
      <c r="D1260" s="387" t="s">
        <v>739</v>
      </c>
      <c r="E1260" s="387">
        <v>0</v>
      </c>
      <c r="F1260" s="387">
        <v>261012.21</v>
      </c>
      <c r="G1260" s="387">
        <v>-389981480.63999999</v>
      </c>
      <c r="H1260" s="387" t="b" cm="1">
        <f t="array" aca="1" ref="H1260" ca="1">EsNegrita(BP[[#This Row],[CODIGO]])</f>
        <v>0</v>
      </c>
      <c r="I1260" s="387" t="b" cm="1">
        <f t="array" ref="I1260">_xlfn.LET(
    _xlpm.codigos_devolucion, _xlfn.UNIQUE(_xlfn._xlws.FILTER(BP[CODIGO], ISNUMBER(SEARCH("devoluci", BP[NOMBRE CUENTA])), {""})),
    ISNUMBER(MATCH(BP[[#This Row],[CODIGO]], _xlpm.codigos_devolucion, 0))
)</f>
        <v>0</v>
      </c>
    </row>
    <row r="1261" spans="1:9" x14ac:dyDescent="0.25">
      <c r="A1261" s="607">
        <v>23700602</v>
      </c>
      <c r="B1261" s="387" t="s">
        <v>1359</v>
      </c>
      <c r="C1261" s="387" t="s">
        <v>1308</v>
      </c>
      <c r="D1261" s="387" t="s">
        <v>739</v>
      </c>
      <c r="E1261" s="387">
        <v>0</v>
      </c>
      <c r="F1261" s="387">
        <v>190228.98</v>
      </c>
      <c r="G1261" s="387">
        <v>-389791251.65999997</v>
      </c>
      <c r="H1261" s="387" t="b" cm="1">
        <f t="array" aca="1" ref="H1261" ca="1">EsNegrita(BP[[#This Row],[CODIGO]])</f>
        <v>0</v>
      </c>
      <c r="I1261" s="387" t="b" cm="1">
        <f t="array" ref="I1261">_xlfn.LET(
    _xlpm.codigos_devolucion, _xlfn.UNIQUE(_xlfn._xlws.FILTER(BP[CODIGO], ISNUMBER(SEARCH("devoluci", BP[NOMBRE CUENTA])), {""})),
    ISNUMBER(MATCH(BP[[#This Row],[CODIGO]], _xlpm.codigos_devolucion, 0))
)</f>
        <v>0</v>
      </c>
    </row>
    <row r="1262" spans="1:9" x14ac:dyDescent="0.25">
      <c r="A1262" s="607">
        <v>23700602</v>
      </c>
      <c r="B1262" s="387" t="s">
        <v>1359</v>
      </c>
      <c r="C1262" s="387" t="s">
        <v>770</v>
      </c>
      <c r="D1262" s="387" t="s">
        <v>739</v>
      </c>
      <c r="E1262" s="387">
        <v>0</v>
      </c>
      <c r="F1262" s="387">
        <v>105614.59</v>
      </c>
      <c r="G1262" s="387">
        <v>-389685637.06999999</v>
      </c>
      <c r="H1262" s="387" t="b" cm="1">
        <f t="array" aca="1" ref="H1262" ca="1">EsNegrita(BP[[#This Row],[CODIGO]])</f>
        <v>0</v>
      </c>
      <c r="I1262" s="387" t="b" cm="1">
        <f t="array" ref="I1262">_xlfn.LET(
    _xlpm.codigos_devolucion, _xlfn.UNIQUE(_xlfn._xlws.FILTER(BP[CODIGO], ISNUMBER(SEARCH("devoluci", BP[NOMBRE CUENTA])), {""})),
    ISNUMBER(MATCH(BP[[#This Row],[CODIGO]], _xlpm.codigos_devolucion, 0))
)</f>
        <v>0</v>
      </c>
    </row>
    <row r="1263" spans="1:9" x14ac:dyDescent="0.25">
      <c r="A1263" s="607">
        <v>23700602</v>
      </c>
      <c r="B1263" s="387" t="s">
        <v>1359</v>
      </c>
      <c r="C1263" s="387" t="s">
        <v>1309</v>
      </c>
      <c r="D1263" s="387" t="s">
        <v>739</v>
      </c>
      <c r="E1263" s="387">
        <v>0</v>
      </c>
      <c r="F1263" s="387">
        <v>182577.79</v>
      </c>
      <c r="G1263" s="387">
        <v>-389503059.27999997</v>
      </c>
      <c r="H1263" s="387" t="b" cm="1">
        <f t="array" aca="1" ref="H1263" ca="1">EsNegrita(BP[[#This Row],[CODIGO]])</f>
        <v>0</v>
      </c>
      <c r="I1263" s="387" t="b" cm="1">
        <f t="array" ref="I1263">_xlfn.LET(
    _xlpm.codigos_devolucion, _xlfn.UNIQUE(_xlfn._xlws.FILTER(BP[CODIGO], ISNUMBER(SEARCH("devoluci", BP[NOMBRE CUENTA])), {""})),
    ISNUMBER(MATCH(BP[[#This Row],[CODIGO]], _xlpm.codigos_devolucion, 0))
)</f>
        <v>0</v>
      </c>
    </row>
    <row r="1264" spans="1:9" x14ac:dyDescent="0.25">
      <c r="A1264" s="607">
        <v>23700602</v>
      </c>
      <c r="B1264" s="387" t="s">
        <v>1359</v>
      </c>
      <c r="C1264" s="387" t="s">
        <v>1310</v>
      </c>
      <c r="D1264" s="387" t="s">
        <v>739</v>
      </c>
      <c r="E1264" s="387">
        <v>0</v>
      </c>
      <c r="F1264" s="387">
        <v>125280</v>
      </c>
      <c r="G1264" s="387">
        <v>-389377779.27999997</v>
      </c>
      <c r="H1264" s="387" t="b" cm="1">
        <f t="array" aca="1" ref="H1264" ca="1">EsNegrita(BP[[#This Row],[CODIGO]])</f>
        <v>0</v>
      </c>
      <c r="I1264" s="387" t="b" cm="1">
        <f t="array" ref="I1264">_xlfn.LET(
    _xlpm.codigos_devolucion, _xlfn.UNIQUE(_xlfn._xlws.FILTER(BP[CODIGO], ISNUMBER(SEARCH("devoluci", BP[NOMBRE CUENTA])), {""})),
    ISNUMBER(MATCH(BP[[#This Row],[CODIGO]], _xlpm.codigos_devolucion, 0))
)</f>
        <v>0</v>
      </c>
    </row>
    <row r="1265" spans="1:9" x14ac:dyDescent="0.25">
      <c r="A1265" s="607">
        <v>23700602</v>
      </c>
      <c r="B1265" s="387" t="s">
        <v>1359</v>
      </c>
      <c r="C1265" s="387" t="s">
        <v>1275</v>
      </c>
      <c r="D1265" s="387" t="s">
        <v>739</v>
      </c>
      <c r="E1265" s="387">
        <v>0</v>
      </c>
      <c r="F1265" s="387">
        <v>176121.95</v>
      </c>
      <c r="G1265" s="387">
        <v>-389201657.32999998</v>
      </c>
      <c r="H1265" s="387" t="b" cm="1">
        <f t="array" aca="1" ref="H1265" ca="1">EsNegrita(BP[[#This Row],[CODIGO]])</f>
        <v>0</v>
      </c>
      <c r="I1265" s="387" t="b" cm="1">
        <f t="array" ref="I1265">_xlfn.LET(
    _xlpm.codigos_devolucion, _xlfn.UNIQUE(_xlfn._xlws.FILTER(BP[CODIGO], ISNUMBER(SEARCH("devoluci", BP[NOMBRE CUENTA])), {""})),
    ISNUMBER(MATCH(BP[[#This Row],[CODIGO]], _xlpm.codigos_devolucion, 0))
)</f>
        <v>0</v>
      </c>
    </row>
    <row r="1266" spans="1:9" x14ac:dyDescent="0.25">
      <c r="A1266" s="607">
        <v>23700602</v>
      </c>
      <c r="B1266" s="387" t="s">
        <v>1359</v>
      </c>
      <c r="C1266" s="387" t="s">
        <v>771</v>
      </c>
      <c r="D1266" s="387" t="s">
        <v>739</v>
      </c>
      <c r="E1266" s="387">
        <v>0</v>
      </c>
      <c r="F1266" s="387">
        <v>209359.84</v>
      </c>
      <c r="G1266" s="387">
        <v>-388992297.49000001</v>
      </c>
      <c r="H1266" s="387" t="b" cm="1">
        <f t="array" aca="1" ref="H1266" ca="1">EsNegrita(BP[[#This Row],[CODIGO]])</f>
        <v>0</v>
      </c>
      <c r="I1266" s="387" t="b" cm="1">
        <f t="array" ref="I1266">_xlfn.LET(
    _xlpm.codigos_devolucion, _xlfn.UNIQUE(_xlfn._xlws.FILTER(BP[CODIGO], ISNUMBER(SEARCH("devoluci", BP[NOMBRE CUENTA])), {""})),
    ISNUMBER(MATCH(BP[[#This Row],[CODIGO]], _xlpm.codigos_devolucion, 0))
)</f>
        <v>0</v>
      </c>
    </row>
    <row r="1267" spans="1:9" x14ac:dyDescent="0.25">
      <c r="A1267" s="607">
        <v>23700602</v>
      </c>
      <c r="B1267" s="387" t="s">
        <v>1359</v>
      </c>
      <c r="C1267" s="387" t="s">
        <v>772</v>
      </c>
      <c r="D1267" s="387" t="s">
        <v>739</v>
      </c>
      <c r="E1267" s="387">
        <v>0</v>
      </c>
      <c r="F1267" s="387">
        <v>67794.740000000005</v>
      </c>
      <c r="G1267" s="387">
        <v>-388924502.75</v>
      </c>
      <c r="H1267" s="387" t="b" cm="1">
        <f t="array" aca="1" ref="H1267" ca="1">EsNegrita(BP[[#This Row],[CODIGO]])</f>
        <v>0</v>
      </c>
      <c r="I1267" s="387" t="b" cm="1">
        <f t="array" ref="I1267">_xlfn.LET(
    _xlpm.codigos_devolucion, _xlfn.UNIQUE(_xlfn._xlws.FILTER(BP[CODIGO], ISNUMBER(SEARCH("devoluci", BP[NOMBRE CUENTA])), {""})),
    ISNUMBER(MATCH(BP[[#This Row],[CODIGO]], _xlpm.codigos_devolucion, 0))
)</f>
        <v>0</v>
      </c>
    </row>
    <row r="1268" spans="1:9" x14ac:dyDescent="0.25">
      <c r="A1268" s="607">
        <v>23700602</v>
      </c>
      <c r="B1268" s="387" t="s">
        <v>1359</v>
      </c>
      <c r="C1268" s="387" t="s">
        <v>773</v>
      </c>
      <c r="D1268" s="387" t="s">
        <v>739</v>
      </c>
      <c r="E1268" s="387">
        <v>0</v>
      </c>
      <c r="F1268" s="387">
        <v>132240.70000000001</v>
      </c>
      <c r="G1268" s="387">
        <v>-388792262.05000001</v>
      </c>
      <c r="H1268" s="387" t="b" cm="1">
        <f t="array" aca="1" ref="H1268" ca="1">EsNegrita(BP[[#This Row],[CODIGO]])</f>
        <v>0</v>
      </c>
      <c r="I1268" s="387" t="b" cm="1">
        <f t="array" ref="I1268">_xlfn.LET(
    _xlpm.codigos_devolucion, _xlfn.UNIQUE(_xlfn._xlws.FILTER(BP[CODIGO], ISNUMBER(SEARCH("devoluci", BP[NOMBRE CUENTA])), {""})),
    ISNUMBER(MATCH(BP[[#This Row],[CODIGO]], _xlpm.codigos_devolucion, 0))
)</f>
        <v>0</v>
      </c>
    </row>
    <row r="1269" spans="1:9" x14ac:dyDescent="0.25">
      <c r="A1269" s="607">
        <v>23700602</v>
      </c>
      <c r="B1269" s="387" t="s">
        <v>1359</v>
      </c>
      <c r="C1269" s="387" t="s">
        <v>1276</v>
      </c>
      <c r="D1269" s="387" t="s">
        <v>739</v>
      </c>
      <c r="E1269" s="387">
        <v>0</v>
      </c>
      <c r="F1269" s="387">
        <v>132240</v>
      </c>
      <c r="G1269" s="387">
        <v>-388660022.05000001</v>
      </c>
      <c r="H1269" s="387" t="b" cm="1">
        <f t="array" aca="1" ref="H1269" ca="1">EsNegrita(BP[[#This Row],[CODIGO]])</f>
        <v>0</v>
      </c>
      <c r="I1269" s="387" t="b" cm="1">
        <f t="array" ref="I1269">_xlfn.LET(
    _xlpm.codigos_devolucion, _xlfn.UNIQUE(_xlfn._xlws.FILTER(BP[CODIGO], ISNUMBER(SEARCH("devoluci", BP[NOMBRE CUENTA])), {""})),
    ISNUMBER(MATCH(BP[[#This Row],[CODIGO]], _xlpm.codigos_devolucion, 0))
)</f>
        <v>0</v>
      </c>
    </row>
    <row r="1270" spans="1:9" x14ac:dyDescent="0.25">
      <c r="A1270" s="607">
        <v>23700602</v>
      </c>
      <c r="B1270" s="387" t="s">
        <v>1359</v>
      </c>
      <c r="C1270" s="387" t="s">
        <v>1311</v>
      </c>
      <c r="D1270" s="387" t="s">
        <v>739</v>
      </c>
      <c r="E1270" s="387">
        <v>0</v>
      </c>
      <c r="F1270" s="387">
        <v>117450.65</v>
      </c>
      <c r="G1270" s="387">
        <v>-388542571.40000004</v>
      </c>
      <c r="H1270" s="387" t="b" cm="1">
        <f t="array" aca="1" ref="H1270" ca="1">EsNegrita(BP[[#This Row],[CODIGO]])</f>
        <v>0</v>
      </c>
      <c r="I1270" s="387" t="b" cm="1">
        <f t="array" ref="I1270">_xlfn.LET(
    _xlpm.codigos_devolucion, _xlfn.UNIQUE(_xlfn._xlws.FILTER(BP[CODIGO], ISNUMBER(SEARCH("devoluci", BP[NOMBRE CUENTA])), {""})),
    ISNUMBER(MATCH(BP[[#This Row],[CODIGO]], _xlpm.codigos_devolucion, 0))
)</f>
        <v>0</v>
      </c>
    </row>
    <row r="1271" spans="1:9" x14ac:dyDescent="0.25">
      <c r="A1271" s="607">
        <v>23700602</v>
      </c>
      <c r="B1271" s="387" t="s">
        <v>1359</v>
      </c>
      <c r="C1271" s="387" t="s">
        <v>1277</v>
      </c>
      <c r="D1271" s="387" t="s">
        <v>739</v>
      </c>
      <c r="E1271" s="387">
        <v>0</v>
      </c>
      <c r="F1271" s="387">
        <v>289164.21000000002</v>
      </c>
      <c r="G1271" s="387">
        <v>-388253407.19000006</v>
      </c>
      <c r="H1271" s="387" t="b" cm="1">
        <f t="array" aca="1" ref="H1271" ca="1">EsNegrita(BP[[#This Row],[CODIGO]])</f>
        <v>0</v>
      </c>
      <c r="I1271" s="387" t="b" cm="1">
        <f t="array" ref="I1271">_xlfn.LET(
    _xlpm.codigos_devolucion, _xlfn.UNIQUE(_xlfn._xlws.FILTER(BP[CODIGO], ISNUMBER(SEARCH("devoluci", BP[NOMBRE CUENTA])), {""})),
    ISNUMBER(MATCH(BP[[#This Row],[CODIGO]], _xlpm.codigos_devolucion, 0))
)</f>
        <v>0</v>
      </c>
    </row>
    <row r="1272" spans="1:9" x14ac:dyDescent="0.25">
      <c r="A1272" s="607">
        <v>23700602</v>
      </c>
      <c r="B1272" s="387" t="s">
        <v>1359</v>
      </c>
      <c r="C1272" s="387" t="s">
        <v>1312</v>
      </c>
      <c r="D1272" s="387" t="s">
        <v>739</v>
      </c>
      <c r="E1272" s="387">
        <v>0</v>
      </c>
      <c r="F1272" s="387">
        <v>227172.18</v>
      </c>
      <c r="G1272" s="387">
        <v>-388026235.01000005</v>
      </c>
      <c r="H1272" s="387" t="b" cm="1">
        <f t="array" aca="1" ref="H1272" ca="1">EsNegrita(BP[[#This Row],[CODIGO]])</f>
        <v>0</v>
      </c>
      <c r="I1272" s="387" t="b" cm="1">
        <f t="array" ref="I1272">_xlfn.LET(
    _xlpm.codigos_devolucion, _xlfn.UNIQUE(_xlfn._xlws.FILTER(BP[CODIGO], ISNUMBER(SEARCH("devoluci", BP[NOMBRE CUENTA])), {""})),
    ISNUMBER(MATCH(BP[[#This Row],[CODIGO]], _xlpm.codigos_devolucion, 0))
)</f>
        <v>0</v>
      </c>
    </row>
    <row r="1273" spans="1:9" x14ac:dyDescent="0.25">
      <c r="A1273" s="607">
        <v>23700602</v>
      </c>
      <c r="B1273" s="387" t="s">
        <v>1359</v>
      </c>
      <c r="C1273" s="387" t="s">
        <v>1345</v>
      </c>
      <c r="D1273" s="387" t="s">
        <v>739</v>
      </c>
      <c r="E1273" s="387">
        <v>0</v>
      </c>
      <c r="F1273" s="387">
        <v>174000</v>
      </c>
      <c r="G1273" s="387">
        <v>-387852235.01000005</v>
      </c>
      <c r="H1273" s="387" t="b" cm="1">
        <f t="array" aca="1" ref="H1273" ca="1">EsNegrita(BP[[#This Row],[CODIGO]])</f>
        <v>0</v>
      </c>
      <c r="I1273" s="387" t="b" cm="1">
        <f t="array" ref="I1273">_xlfn.LET(
    _xlpm.codigos_devolucion, _xlfn.UNIQUE(_xlfn._xlws.FILTER(BP[CODIGO], ISNUMBER(SEARCH("devoluci", BP[NOMBRE CUENTA])), {""})),
    ISNUMBER(MATCH(BP[[#This Row],[CODIGO]], _xlpm.codigos_devolucion, 0))
)</f>
        <v>0</v>
      </c>
    </row>
    <row r="1274" spans="1:9" x14ac:dyDescent="0.25">
      <c r="A1274" s="607">
        <v>23700602</v>
      </c>
      <c r="B1274" s="387" t="s">
        <v>1359</v>
      </c>
      <c r="C1274" s="387" t="s">
        <v>1353</v>
      </c>
      <c r="D1274" s="387" t="s">
        <v>739</v>
      </c>
      <c r="E1274" s="387">
        <v>0</v>
      </c>
      <c r="F1274" s="387">
        <v>101552.49</v>
      </c>
      <c r="G1274" s="387">
        <v>-387750682.52000004</v>
      </c>
      <c r="H1274" s="387" t="b" cm="1">
        <f t="array" aca="1" ref="H1274" ca="1">EsNegrita(BP[[#This Row],[CODIGO]])</f>
        <v>0</v>
      </c>
      <c r="I1274" s="387" t="b" cm="1">
        <f t="array" ref="I1274">_xlfn.LET(
    _xlpm.codigos_devolucion, _xlfn.UNIQUE(_xlfn._xlws.FILTER(BP[CODIGO], ISNUMBER(SEARCH("devoluci", BP[NOMBRE CUENTA])), {""})),
    ISNUMBER(MATCH(BP[[#This Row],[CODIGO]], _xlpm.codigos_devolucion, 0))
)</f>
        <v>0</v>
      </c>
    </row>
    <row r="1275" spans="1:9" x14ac:dyDescent="0.25">
      <c r="A1275" s="607">
        <v>23700602</v>
      </c>
      <c r="B1275" s="387" t="s">
        <v>1359</v>
      </c>
      <c r="C1275" s="387" t="s">
        <v>1313</v>
      </c>
      <c r="D1275" s="387" t="s">
        <v>739</v>
      </c>
      <c r="E1275" s="387">
        <v>0</v>
      </c>
      <c r="F1275" s="387">
        <v>127832</v>
      </c>
      <c r="G1275" s="387">
        <v>-387622850.52000004</v>
      </c>
      <c r="H1275" s="387" t="b" cm="1">
        <f t="array" aca="1" ref="H1275" ca="1">EsNegrita(BP[[#This Row],[CODIGO]])</f>
        <v>0</v>
      </c>
      <c r="I1275" s="387" t="b" cm="1">
        <f t="array" ref="I1275">_xlfn.LET(
    _xlpm.codigos_devolucion, _xlfn.UNIQUE(_xlfn._xlws.FILTER(BP[CODIGO], ISNUMBER(SEARCH("devoluci", BP[NOMBRE CUENTA])), {""})),
    ISNUMBER(MATCH(BP[[#This Row],[CODIGO]], _xlpm.codigos_devolucion, 0))
)</f>
        <v>0</v>
      </c>
    </row>
    <row r="1276" spans="1:9" x14ac:dyDescent="0.25">
      <c r="A1276" s="607">
        <v>23700602</v>
      </c>
      <c r="B1276" s="387" t="s">
        <v>1359</v>
      </c>
      <c r="C1276" s="387" t="s">
        <v>1314</v>
      </c>
      <c r="D1276" s="387" t="s">
        <v>739</v>
      </c>
      <c r="E1276" s="387">
        <v>0</v>
      </c>
      <c r="F1276" s="387">
        <v>196569.95</v>
      </c>
      <c r="G1276" s="387">
        <v>-387426280.57000005</v>
      </c>
      <c r="H1276" s="387" t="b" cm="1">
        <f t="array" aca="1" ref="H1276" ca="1">EsNegrita(BP[[#This Row],[CODIGO]])</f>
        <v>0</v>
      </c>
      <c r="I1276" s="387" t="b" cm="1">
        <f t="array" ref="I1276">_xlfn.LET(
    _xlpm.codigos_devolucion, _xlfn.UNIQUE(_xlfn._xlws.FILTER(BP[CODIGO], ISNUMBER(SEARCH("devoluci", BP[NOMBRE CUENTA])), {""})),
    ISNUMBER(MATCH(BP[[#This Row],[CODIGO]], _xlpm.codigos_devolucion, 0))
)</f>
        <v>0</v>
      </c>
    </row>
    <row r="1277" spans="1:9" x14ac:dyDescent="0.25">
      <c r="A1277" s="607">
        <v>23700602</v>
      </c>
      <c r="B1277" s="387" t="s">
        <v>1359</v>
      </c>
      <c r="C1277" s="387" t="s">
        <v>1355</v>
      </c>
      <c r="D1277" s="387" t="s">
        <v>739</v>
      </c>
      <c r="E1277" s="387">
        <v>0</v>
      </c>
      <c r="F1277" s="387">
        <v>194852.56</v>
      </c>
      <c r="G1277" s="387">
        <v>-387231428.01000005</v>
      </c>
      <c r="H1277" s="387" t="b" cm="1">
        <f t="array" aca="1" ref="H1277" ca="1">EsNegrita(BP[[#This Row],[CODIGO]])</f>
        <v>0</v>
      </c>
      <c r="I1277" s="387" t="b" cm="1">
        <f t="array" ref="I1277">_xlfn.LET(
    _xlpm.codigos_devolucion, _xlfn.UNIQUE(_xlfn._xlws.FILTER(BP[CODIGO], ISNUMBER(SEARCH("devoluci", BP[NOMBRE CUENTA])), {""})),
    ISNUMBER(MATCH(BP[[#This Row],[CODIGO]], _xlpm.codigos_devolucion, 0))
)</f>
        <v>0</v>
      </c>
    </row>
    <row r="1278" spans="1:9" x14ac:dyDescent="0.25">
      <c r="A1278" s="607">
        <v>23700602</v>
      </c>
      <c r="B1278" s="387" t="s">
        <v>1359</v>
      </c>
      <c r="C1278" s="387" t="s">
        <v>1315</v>
      </c>
      <c r="D1278" s="387" t="s">
        <v>739</v>
      </c>
      <c r="E1278" s="387">
        <v>0</v>
      </c>
      <c r="F1278" s="387">
        <v>126819.34</v>
      </c>
      <c r="G1278" s="387">
        <v>-387104608.67000008</v>
      </c>
      <c r="H1278" s="387" t="b" cm="1">
        <f t="array" aca="1" ref="H1278" ca="1">EsNegrita(BP[[#This Row],[CODIGO]])</f>
        <v>0</v>
      </c>
      <c r="I1278" s="387" t="b" cm="1">
        <f t="array" ref="I1278">_xlfn.LET(
    _xlpm.codigos_devolucion, _xlfn.UNIQUE(_xlfn._xlws.FILTER(BP[CODIGO], ISNUMBER(SEARCH("devoluci", BP[NOMBRE CUENTA])), {""})),
    ISNUMBER(MATCH(BP[[#This Row],[CODIGO]], _xlpm.codigos_devolucion, 0))
)</f>
        <v>0</v>
      </c>
    </row>
    <row r="1279" spans="1:9" x14ac:dyDescent="0.25">
      <c r="A1279" s="607">
        <v>23700602</v>
      </c>
      <c r="B1279" s="387" t="s">
        <v>1359</v>
      </c>
      <c r="C1279" s="387" t="s">
        <v>1316</v>
      </c>
      <c r="D1279" s="387" t="s">
        <v>739</v>
      </c>
      <c r="E1279" s="387">
        <v>0</v>
      </c>
      <c r="F1279" s="387">
        <v>197070.65</v>
      </c>
      <c r="G1279" s="387">
        <v>-386907538.0200001</v>
      </c>
      <c r="H1279" s="387" t="b" cm="1">
        <f t="array" aca="1" ref="H1279" ca="1">EsNegrita(BP[[#This Row],[CODIGO]])</f>
        <v>0</v>
      </c>
      <c r="I1279" s="387" t="b" cm="1">
        <f t="array" ref="I1279">_xlfn.LET(
    _xlpm.codigos_devolucion, _xlfn.UNIQUE(_xlfn._xlws.FILTER(BP[CODIGO], ISNUMBER(SEARCH("devoluci", BP[NOMBRE CUENTA])), {""})),
    ISNUMBER(MATCH(BP[[#This Row],[CODIGO]], _xlpm.codigos_devolucion, 0))
)</f>
        <v>0</v>
      </c>
    </row>
    <row r="1280" spans="1:9" x14ac:dyDescent="0.25">
      <c r="A1280" s="607">
        <v>23700602</v>
      </c>
      <c r="B1280" s="387" t="s">
        <v>1359</v>
      </c>
      <c r="C1280" s="387" t="s">
        <v>1317</v>
      </c>
      <c r="D1280" s="387" t="s">
        <v>739</v>
      </c>
      <c r="E1280" s="387">
        <v>0</v>
      </c>
      <c r="F1280" s="387">
        <v>141731.85999999999</v>
      </c>
      <c r="G1280" s="387">
        <v>-386765806.16000009</v>
      </c>
      <c r="H1280" s="387" t="b" cm="1">
        <f t="array" aca="1" ref="H1280" ca="1">EsNegrita(BP[[#This Row],[CODIGO]])</f>
        <v>0</v>
      </c>
      <c r="I1280" s="387" t="b" cm="1">
        <f t="array" ref="I1280">_xlfn.LET(
    _xlpm.codigos_devolucion, _xlfn.UNIQUE(_xlfn._xlws.FILTER(BP[CODIGO], ISNUMBER(SEARCH("devoluci", BP[NOMBRE CUENTA])), {""})),
    ISNUMBER(MATCH(BP[[#This Row],[CODIGO]], _xlpm.codigos_devolucion, 0))
)</f>
        <v>0</v>
      </c>
    </row>
    <row r="1281" spans="1:9" x14ac:dyDescent="0.25">
      <c r="A1281" s="607">
        <v>23700602</v>
      </c>
      <c r="B1281" s="387" t="s">
        <v>1359</v>
      </c>
      <c r="C1281" s="387" t="s">
        <v>1318</v>
      </c>
      <c r="D1281" s="387" t="s">
        <v>739</v>
      </c>
      <c r="E1281" s="387">
        <v>0</v>
      </c>
      <c r="F1281" s="387">
        <v>184287.21</v>
      </c>
      <c r="G1281" s="387">
        <v>-386581518.95000011</v>
      </c>
      <c r="H1281" s="387" t="b" cm="1">
        <f t="array" aca="1" ref="H1281" ca="1">EsNegrita(BP[[#This Row],[CODIGO]])</f>
        <v>0</v>
      </c>
      <c r="I1281" s="387" t="b" cm="1">
        <f t="array" ref="I1281">_xlfn.LET(
    _xlpm.codigos_devolucion, _xlfn.UNIQUE(_xlfn._xlws.FILTER(BP[CODIGO], ISNUMBER(SEARCH("devoluci", BP[NOMBRE CUENTA])), {""})),
    ISNUMBER(MATCH(BP[[#This Row],[CODIGO]], _xlpm.codigos_devolucion, 0))
)</f>
        <v>0</v>
      </c>
    </row>
    <row r="1282" spans="1:9" x14ac:dyDescent="0.25">
      <c r="A1282" s="607">
        <v>23700602</v>
      </c>
      <c r="B1282" s="387" t="s">
        <v>1359</v>
      </c>
      <c r="C1282" s="387" t="s">
        <v>1278</v>
      </c>
      <c r="D1282" s="387" t="s">
        <v>739</v>
      </c>
      <c r="E1282" s="387">
        <v>0</v>
      </c>
      <c r="F1282" s="387">
        <v>252968.01</v>
      </c>
      <c r="G1282" s="387">
        <v>-386328550.94000012</v>
      </c>
      <c r="H1282" s="387" t="b" cm="1">
        <f t="array" aca="1" ref="H1282" ca="1">EsNegrita(BP[[#This Row],[CODIGO]])</f>
        <v>0</v>
      </c>
      <c r="I1282" s="387" t="b" cm="1">
        <f t="array" ref="I1282">_xlfn.LET(
    _xlpm.codigos_devolucion, _xlfn.UNIQUE(_xlfn._xlws.FILTER(BP[CODIGO], ISNUMBER(SEARCH("devoluci", BP[NOMBRE CUENTA])), {""})),
    ISNUMBER(MATCH(BP[[#This Row],[CODIGO]], _xlpm.codigos_devolucion, 0))
)</f>
        <v>0</v>
      </c>
    </row>
    <row r="1283" spans="1:9" x14ac:dyDescent="0.25">
      <c r="A1283" s="607">
        <v>23700602</v>
      </c>
      <c r="B1283" s="387" t="s">
        <v>1359</v>
      </c>
      <c r="C1283" s="387" t="s">
        <v>1349</v>
      </c>
      <c r="D1283" s="387" t="s">
        <v>739</v>
      </c>
      <c r="E1283" s="387">
        <v>0</v>
      </c>
      <c r="F1283" s="387">
        <v>117800.89</v>
      </c>
      <c r="G1283" s="387">
        <v>-386210750.05000013</v>
      </c>
      <c r="H1283" s="387" t="b" cm="1">
        <f t="array" aca="1" ref="H1283" ca="1">EsNegrita(BP[[#This Row],[CODIGO]])</f>
        <v>0</v>
      </c>
      <c r="I1283" s="387" t="b" cm="1">
        <f t="array" ref="I1283">_xlfn.LET(
    _xlpm.codigos_devolucion, _xlfn.UNIQUE(_xlfn._xlws.FILTER(BP[CODIGO], ISNUMBER(SEARCH("devoluci", BP[NOMBRE CUENTA])), {""})),
    ISNUMBER(MATCH(BP[[#This Row],[CODIGO]], _xlpm.codigos_devolucion, 0))
)</f>
        <v>0</v>
      </c>
    </row>
    <row r="1284" spans="1:9" x14ac:dyDescent="0.25">
      <c r="A1284" s="607">
        <v>23700602</v>
      </c>
      <c r="B1284" s="387" t="s">
        <v>1359</v>
      </c>
      <c r="C1284" s="387" t="s">
        <v>1331</v>
      </c>
      <c r="D1284" s="387" t="s">
        <v>739</v>
      </c>
      <c r="E1284" s="387">
        <v>0</v>
      </c>
      <c r="F1284" s="387">
        <v>182534.6</v>
      </c>
      <c r="G1284" s="387">
        <v>-386028215.45000011</v>
      </c>
      <c r="H1284" s="387" t="b" cm="1">
        <f t="array" aca="1" ref="H1284" ca="1">EsNegrita(BP[[#This Row],[CODIGO]])</f>
        <v>0</v>
      </c>
      <c r="I1284" s="387" t="b" cm="1">
        <f t="array" ref="I1284">_xlfn.LET(
    _xlpm.codigos_devolucion, _xlfn.UNIQUE(_xlfn._xlws.FILTER(BP[CODIGO], ISNUMBER(SEARCH("devoluci", BP[NOMBRE CUENTA])), {""})),
    ISNUMBER(MATCH(BP[[#This Row],[CODIGO]], _xlpm.codigos_devolucion, 0))
)</f>
        <v>0</v>
      </c>
    </row>
    <row r="1285" spans="1:9" x14ac:dyDescent="0.25">
      <c r="A1285" s="607">
        <v>23700602</v>
      </c>
      <c r="B1285" s="387" t="s">
        <v>1359</v>
      </c>
      <c r="C1285" s="387" t="s">
        <v>1319</v>
      </c>
      <c r="D1285" s="387" t="s">
        <v>739</v>
      </c>
      <c r="E1285" s="387">
        <v>0</v>
      </c>
      <c r="F1285" s="387">
        <v>125925.09</v>
      </c>
      <c r="G1285" s="387">
        <v>-385902290.36000013</v>
      </c>
      <c r="H1285" s="387" t="b" cm="1">
        <f t="array" aca="1" ref="H1285" ca="1">EsNegrita(BP[[#This Row],[CODIGO]])</f>
        <v>0</v>
      </c>
      <c r="I1285" s="387" t="b" cm="1">
        <f t="array" ref="I1285">_xlfn.LET(
    _xlpm.codigos_devolucion, _xlfn.UNIQUE(_xlfn._xlws.FILTER(BP[CODIGO], ISNUMBER(SEARCH("devoluci", BP[NOMBRE CUENTA])), {""})),
    ISNUMBER(MATCH(BP[[#This Row],[CODIGO]], _xlpm.codigos_devolucion, 0))
)</f>
        <v>0</v>
      </c>
    </row>
    <row r="1286" spans="1:9" x14ac:dyDescent="0.25">
      <c r="A1286" s="607">
        <v>23700602</v>
      </c>
      <c r="B1286" s="387" t="s">
        <v>1359</v>
      </c>
      <c r="C1286" s="387" t="s">
        <v>1320</v>
      </c>
      <c r="D1286" s="387" t="s">
        <v>739</v>
      </c>
      <c r="E1286" s="387">
        <v>0</v>
      </c>
      <c r="F1286" s="387">
        <v>168031.6</v>
      </c>
      <c r="G1286" s="387">
        <v>-385734258.76000011</v>
      </c>
      <c r="H1286" s="387" t="b" cm="1">
        <f t="array" aca="1" ref="H1286" ca="1">EsNegrita(BP[[#This Row],[CODIGO]])</f>
        <v>0</v>
      </c>
      <c r="I1286" s="387" t="b" cm="1">
        <f t="array" ref="I1286">_xlfn.LET(
    _xlpm.codigos_devolucion, _xlfn.UNIQUE(_xlfn._xlws.FILTER(BP[CODIGO], ISNUMBER(SEARCH("devoluci", BP[NOMBRE CUENTA])), {""})),
    ISNUMBER(MATCH(BP[[#This Row],[CODIGO]], _xlpm.codigos_devolucion, 0))
)</f>
        <v>0</v>
      </c>
    </row>
    <row r="1287" spans="1:9" x14ac:dyDescent="0.25">
      <c r="A1287" s="607">
        <v>23700602</v>
      </c>
      <c r="B1287" s="387" t="s">
        <v>1359</v>
      </c>
      <c r="C1287" s="387" t="s">
        <v>1321</v>
      </c>
      <c r="D1287" s="387" t="s">
        <v>739</v>
      </c>
      <c r="E1287" s="387">
        <v>0</v>
      </c>
      <c r="F1287" s="387">
        <v>121862.99</v>
      </c>
      <c r="G1287" s="387">
        <v>-385612395.7700001</v>
      </c>
      <c r="H1287" s="387" t="b" cm="1">
        <f t="array" aca="1" ref="H1287" ca="1">EsNegrita(BP[[#This Row],[CODIGO]])</f>
        <v>0</v>
      </c>
      <c r="I1287" s="387" t="b" cm="1">
        <f t="array" ref="I1287">_xlfn.LET(
    _xlpm.codigos_devolucion, _xlfn.UNIQUE(_xlfn._xlws.FILTER(BP[CODIGO], ISNUMBER(SEARCH("devoluci", BP[NOMBRE CUENTA])), {""})),
    ISNUMBER(MATCH(BP[[#This Row],[CODIGO]], _xlpm.codigos_devolucion, 0))
)</f>
        <v>0</v>
      </c>
    </row>
    <row r="1288" spans="1:9" x14ac:dyDescent="0.25">
      <c r="A1288" s="607">
        <v>23700602</v>
      </c>
      <c r="B1288" s="387" t="s">
        <v>1359</v>
      </c>
      <c r="C1288" s="387" t="s">
        <v>1322</v>
      </c>
      <c r="D1288" s="387" t="s">
        <v>739</v>
      </c>
      <c r="E1288" s="387">
        <v>0</v>
      </c>
      <c r="F1288" s="387">
        <v>126502.98</v>
      </c>
      <c r="G1288" s="387">
        <v>-385485892.79000008</v>
      </c>
      <c r="H1288" s="387" t="b" cm="1">
        <f t="array" aca="1" ref="H1288" ca="1">EsNegrita(BP[[#This Row],[CODIGO]])</f>
        <v>0</v>
      </c>
      <c r="I1288" s="387" t="b" cm="1">
        <f t="array" ref="I1288">_xlfn.LET(
    _xlpm.codigos_devolucion, _xlfn.UNIQUE(_xlfn._xlws.FILTER(BP[CODIGO], ISNUMBER(SEARCH("devoluci", BP[NOMBRE CUENTA])), {""})),
    ISNUMBER(MATCH(BP[[#This Row],[CODIGO]], _xlpm.codigos_devolucion, 0))
)</f>
        <v>0</v>
      </c>
    </row>
    <row r="1289" spans="1:9" x14ac:dyDescent="0.25">
      <c r="A1289" s="607">
        <v>23700602</v>
      </c>
      <c r="B1289" s="387" t="s">
        <v>1359</v>
      </c>
      <c r="C1289" s="387" t="s">
        <v>1332</v>
      </c>
      <c r="D1289" s="387" t="s">
        <v>739</v>
      </c>
      <c r="E1289" s="387">
        <v>0</v>
      </c>
      <c r="F1289" s="387">
        <v>208800</v>
      </c>
      <c r="G1289" s="387">
        <v>-385277092.79000008</v>
      </c>
      <c r="H1289" s="387" t="b" cm="1">
        <f t="array" aca="1" ref="H1289" ca="1">EsNegrita(BP[[#This Row],[CODIGO]])</f>
        <v>0</v>
      </c>
      <c r="I1289" s="387" t="b" cm="1">
        <f t="array" ref="I1289">_xlfn.LET(
    _xlpm.codigos_devolucion, _xlfn.UNIQUE(_xlfn._xlws.FILTER(BP[CODIGO], ISNUMBER(SEARCH("devoluci", BP[NOMBRE CUENTA])), {""})),
    ISNUMBER(MATCH(BP[[#This Row],[CODIGO]], _xlpm.codigos_devolucion, 0))
)</f>
        <v>0</v>
      </c>
    </row>
    <row r="1290" spans="1:9" x14ac:dyDescent="0.25">
      <c r="A1290" s="607">
        <v>23700602</v>
      </c>
      <c r="B1290" s="387" t="s">
        <v>1359</v>
      </c>
      <c r="C1290" s="387" t="s">
        <v>1279</v>
      </c>
      <c r="D1290" s="387" t="s">
        <v>739</v>
      </c>
      <c r="E1290" s="387">
        <v>0</v>
      </c>
      <c r="F1290" s="387">
        <v>121862.99</v>
      </c>
      <c r="G1290" s="387">
        <v>-385155229.80000007</v>
      </c>
      <c r="H1290" s="387" t="b" cm="1">
        <f t="array" aca="1" ref="H1290" ca="1">EsNegrita(BP[[#This Row],[CODIGO]])</f>
        <v>0</v>
      </c>
      <c r="I1290" s="387" t="b" cm="1">
        <f t="array" ref="I1290">_xlfn.LET(
    _xlpm.codigos_devolucion, _xlfn.UNIQUE(_xlfn._xlws.FILTER(BP[CODIGO], ISNUMBER(SEARCH("devoluci", BP[NOMBRE CUENTA])), {""})),
    ISNUMBER(MATCH(BP[[#This Row],[CODIGO]], _xlpm.codigos_devolucion, 0))
)</f>
        <v>0</v>
      </c>
    </row>
    <row r="1291" spans="1:9" x14ac:dyDescent="0.25">
      <c r="A1291" s="607">
        <v>23700602</v>
      </c>
      <c r="B1291" s="387" t="s">
        <v>1359</v>
      </c>
      <c r="C1291" s="387" t="s">
        <v>1323</v>
      </c>
      <c r="D1291" s="387" t="s">
        <v>739</v>
      </c>
      <c r="E1291" s="387">
        <v>0</v>
      </c>
      <c r="F1291" s="387">
        <v>225720.69</v>
      </c>
      <c r="G1291" s="387">
        <v>-384929509.11000007</v>
      </c>
      <c r="H1291" s="387" t="b" cm="1">
        <f t="array" aca="1" ref="H1291" ca="1">EsNegrita(BP[[#This Row],[CODIGO]])</f>
        <v>0</v>
      </c>
      <c r="I1291" s="387" t="b" cm="1">
        <f t="array" ref="I1291">_xlfn.LET(
    _xlpm.codigos_devolucion, _xlfn.UNIQUE(_xlfn._xlws.FILTER(BP[CODIGO], ISNUMBER(SEARCH("devoluci", BP[NOMBRE CUENTA])), {""})),
    ISNUMBER(MATCH(BP[[#This Row],[CODIGO]], _xlpm.codigos_devolucion, 0))
)</f>
        <v>0</v>
      </c>
    </row>
    <row r="1292" spans="1:9" x14ac:dyDescent="0.25">
      <c r="A1292" s="607">
        <v>23700602</v>
      </c>
      <c r="B1292" s="387" t="s">
        <v>1359</v>
      </c>
      <c r="C1292" s="387" t="s">
        <v>1280</v>
      </c>
      <c r="D1292" s="387" t="s">
        <v>739</v>
      </c>
      <c r="E1292" s="387">
        <v>0</v>
      </c>
      <c r="F1292" s="387">
        <v>121862.99</v>
      </c>
      <c r="G1292" s="387">
        <v>-384807646.12000006</v>
      </c>
      <c r="H1292" s="387" t="b" cm="1">
        <f t="array" aca="1" ref="H1292" ca="1">EsNegrita(BP[[#This Row],[CODIGO]])</f>
        <v>0</v>
      </c>
      <c r="I1292" s="387" t="b" cm="1">
        <f t="array" ref="I1292">_xlfn.LET(
    _xlpm.codigos_devolucion, _xlfn.UNIQUE(_xlfn._xlws.FILTER(BP[CODIGO], ISNUMBER(SEARCH("devoluci", BP[NOMBRE CUENTA])), {""})),
    ISNUMBER(MATCH(BP[[#This Row],[CODIGO]], _xlpm.codigos_devolucion, 0))
)</f>
        <v>0</v>
      </c>
    </row>
    <row r="1293" spans="1:9" x14ac:dyDescent="0.25">
      <c r="A1293" s="607">
        <v>23700602</v>
      </c>
      <c r="B1293" s="387" t="s">
        <v>1359</v>
      </c>
      <c r="C1293" s="387" t="s">
        <v>1357</v>
      </c>
      <c r="D1293" s="387" t="s">
        <v>739</v>
      </c>
      <c r="E1293" s="387">
        <v>0</v>
      </c>
      <c r="F1293" s="387">
        <v>200859.23</v>
      </c>
      <c r="G1293" s="387">
        <v>-384606786.89000005</v>
      </c>
      <c r="H1293" s="387" t="b" cm="1">
        <f t="array" aca="1" ref="H1293" ca="1">EsNegrita(BP[[#This Row],[CODIGO]])</f>
        <v>0</v>
      </c>
      <c r="I1293" s="387" t="b" cm="1">
        <f t="array" ref="I1293">_xlfn.LET(
    _xlpm.codigos_devolucion, _xlfn.UNIQUE(_xlfn._xlws.FILTER(BP[CODIGO], ISNUMBER(SEARCH("devoluci", BP[NOMBRE CUENTA])), {""})),
    ISNUMBER(MATCH(BP[[#This Row],[CODIGO]], _xlpm.codigos_devolucion, 0))
)</f>
        <v>0</v>
      </c>
    </row>
    <row r="1294" spans="1:9" x14ac:dyDescent="0.25">
      <c r="A1294" s="607">
        <v>23700602</v>
      </c>
      <c r="B1294" s="387" t="s">
        <v>1359</v>
      </c>
      <c r="C1294" s="387" t="s">
        <v>1324</v>
      </c>
      <c r="D1294" s="387" t="s">
        <v>739</v>
      </c>
      <c r="E1294" s="387">
        <v>0</v>
      </c>
      <c r="F1294" s="387">
        <v>129987.19</v>
      </c>
      <c r="G1294" s="387">
        <v>-384476799.70000005</v>
      </c>
      <c r="H1294" s="387" t="b" cm="1">
        <f t="array" aca="1" ref="H1294" ca="1">EsNegrita(BP[[#This Row],[CODIGO]])</f>
        <v>0</v>
      </c>
      <c r="I1294" s="387" t="b" cm="1">
        <f t="array" ref="I1294">_xlfn.LET(
    _xlpm.codigos_devolucion, _xlfn.UNIQUE(_xlfn._xlws.FILTER(BP[CODIGO], ISNUMBER(SEARCH("devoluci", BP[NOMBRE CUENTA])), {""})),
    ISNUMBER(MATCH(BP[[#This Row],[CODIGO]], _xlpm.codigos_devolucion, 0))
)</f>
        <v>0</v>
      </c>
    </row>
    <row r="1295" spans="1:9" x14ac:dyDescent="0.25">
      <c r="A1295" s="607">
        <v>23700602</v>
      </c>
      <c r="B1295" s="387" t="s">
        <v>1359</v>
      </c>
      <c r="C1295" s="387" t="s">
        <v>1281</v>
      </c>
      <c r="D1295" s="387" t="s">
        <v>739</v>
      </c>
      <c r="E1295" s="387">
        <v>0</v>
      </c>
      <c r="F1295" s="387">
        <v>121862.99</v>
      </c>
      <c r="G1295" s="387">
        <v>-384354936.71000004</v>
      </c>
      <c r="H1295" s="387" t="b" cm="1">
        <f t="array" aca="1" ref="H1295" ca="1">EsNegrita(BP[[#This Row],[CODIGO]])</f>
        <v>0</v>
      </c>
      <c r="I1295" s="387" t="b" cm="1">
        <f t="array" ref="I1295">_xlfn.LET(
    _xlpm.codigos_devolucion, _xlfn.UNIQUE(_xlfn._xlws.FILTER(BP[CODIGO], ISNUMBER(SEARCH("devoluci", BP[NOMBRE CUENTA])), {""})),
    ISNUMBER(MATCH(BP[[#This Row],[CODIGO]], _xlpm.codigos_devolucion, 0))
)</f>
        <v>0</v>
      </c>
    </row>
    <row r="1296" spans="1:9" x14ac:dyDescent="0.25">
      <c r="A1296" s="607">
        <v>23700602</v>
      </c>
      <c r="B1296" s="387" t="s">
        <v>1359</v>
      </c>
      <c r="C1296" s="387" t="s">
        <v>1313</v>
      </c>
      <c r="D1296" s="387" t="s">
        <v>1326</v>
      </c>
      <c r="E1296" s="387">
        <v>0</v>
      </c>
      <c r="F1296" s="387">
        <v>70528</v>
      </c>
      <c r="G1296" s="387">
        <v>-384284408.71000004</v>
      </c>
      <c r="H1296" s="387" t="b" cm="1">
        <f t="array" aca="1" ref="H1296" ca="1">EsNegrita(BP[[#This Row],[CODIGO]])</f>
        <v>0</v>
      </c>
      <c r="I1296" s="387" t="b" cm="1">
        <f t="array" ref="I1296">_xlfn.LET(
    _xlpm.codigos_devolucion, _xlfn.UNIQUE(_xlfn._xlws.FILTER(BP[CODIGO], ISNUMBER(SEARCH("devoluci", BP[NOMBRE CUENTA])), {""})),
    ISNUMBER(MATCH(BP[[#This Row],[CODIGO]], _xlpm.codigos_devolucion, 0))
)</f>
        <v>0</v>
      </c>
    </row>
    <row r="1297" spans="1:9" x14ac:dyDescent="0.25">
      <c r="A1297" s="607">
        <v>23700602</v>
      </c>
      <c r="B1297" s="387" t="s">
        <v>1359</v>
      </c>
      <c r="C1297" s="387" t="s">
        <v>1286</v>
      </c>
      <c r="D1297" s="387" t="s">
        <v>777</v>
      </c>
      <c r="E1297" s="387">
        <v>0</v>
      </c>
      <c r="F1297" s="387">
        <v>91454.399999999994</v>
      </c>
      <c r="G1297" s="387">
        <v>-384192954.31000006</v>
      </c>
      <c r="H1297" s="387" t="b" cm="1">
        <f t="array" aca="1" ref="H1297" ca="1">EsNegrita(BP[[#This Row],[CODIGO]])</f>
        <v>0</v>
      </c>
      <c r="I1297" s="387" t="b" cm="1">
        <f t="array" ref="I1297">_xlfn.LET(
    _xlpm.codigos_devolucion, _xlfn.UNIQUE(_xlfn._xlws.FILTER(BP[CODIGO], ISNUMBER(SEARCH("devoluci", BP[NOMBRE CUENTA])), {""})),
    ISNUMBER(MATCH(BP[[#This Row],[CODIGO]], _xlpm.codigos_devolucion, 0))
)</f>
        <v>0</v>
      </c>
    </row>
    <row r="1298" spans="1:9" x14ac:dyDescent="0.25">
      <c r="A1298" s="607">
        <v>23700602</v>
      </c>
      <c r="B1298" s="387" t="s">
        <v>1359</v>
      </c>
      <c r="C1298" s="387" t="s">
        <v>1328</v>
      </c>
      <c r="D1298" s="387" t="s">
        <v>777</v>
      </c>
      <c r="E1298" s="387">
        <v>0</v>
      </c>
      <c r="F1298" s="387">
        <v>121862.99</v>
      </c>
      <c r="G1298" s="387">
        <v>-384071091.32000005</v>
      </c>
      <c r="H1298" s="387" t="b" cm="1">
        <f t="array" aca="1" ref="H1298" ca="1">EsNegrita(BP[[#This Row],[CODIGO]])</f>
        <v>0</v>
      </c>
      <c r="I1298" s="387" t="b" cm="1">
        <f t="array" ref="I1298">_xlfn.LET(
    _xlpm.codigos_devolucion, _xlfn.UNIQUE(_xlfn._xlws.FILTER(BP[CODIGO], ISNUMBER(SEARCH("devoluci", BP[NOMBRE CUENTA])), {""})),
    ISNUMBER(MATCH(BP[[#This Row],[CODIGO]], _xlpm.codigos_devolucion, 0))
)</f>
        <v>0</v>
      </c>
    </row>
    <row r="1299" spans="1:9" x14ac:dyDescent="0.25">
      <c r="A1299" s="607">
        <v>23700602</v>
      </c>
      <c r="B1299" s="387" t="s">
        <v>1359</v>
      </c>
      <c r="C1299" s="387" t="s">
        <v>1296</v>
      </c>
      <c r="D1299" s="387" t="s">
        <v>777</v>
      </c>
      <c r="E1299" s="387">
        <v>0</v>
      </c>
      <c r="F1299" s="387">
        <v>198496.75</v>
      </c>
      <c r="G1299" s="387">
        <v>-383872594.57000005</v>
      </c>
      <c r="H1299" s="387" t="b" cm="1">
        <f t="array" aca="1" ref="H1299" ca="1">EsNegrita(BP[[#This Row],[CODIGO]])</f>
        <v>0</v>
      </c>
      <c r="I1299" s="387" t="b" cm="1">
        <f t="array" ref="I1299">_xlfn.LET(
    _xlpm.codigos_devolucion, _xlfn.UNIQUE(_xlfn._xlws.FILTER(BP[CODIGO], ISNUMBER(SEARCH("devoluci", BP[NOMBRE CUENTA])), {""})),
    ISNUMBER(MATCH(BP[[#This Row],[CODIGO]], _xlpm.codigos_devolucion, 0))
)</f>
        <v>0</v>
      </c>
    </row>
    <row r="1300" spans="1:9" x14ac:dyDescent="0.25">
      <c r="A1300" s="607">
        <v>23700602</v>
      </c>
      <c r="B1300" s="387" t="s">
        <v>1359</v>
      </c>
      <c r="C1300" s="387" t="s">
        <v>1339</v>
      </c>
      <c r="D1300" s="387" t="s">
        <v>777</v>
      </c>
      <c r="E1300" s="387">
        <v>0</v>
      </c>
      <c r="F1300" s="387">
        <v>121862.99</v>
      </c>
      <c r="G1300" s="387">
        <v>-383750731.58000004</v>
      </c>
      <c r="H1300" s="387" t="b" cm="1">
        <f t="array" aca="1" ref="H1300" ca="1">EsNegrita(BP[[#This Row],[CODIGO]])</f>
        <v>0</v>
      </c>
      <c r="I1300" s="387" t="b" cm="1">
        <f t="array" ref="I1300">_xlfn.LET(
    _xlpm.codigos_devolucion, _xlfn.UNIQUE(_xlfn._xlws.FILTER(BP[CODIGO], ISNUMBER(SEARCH("devoluci", BP[NOMBRE CUENTA])), {""})),
    ISNUMBER(MATCH(BP[[#This Row],[CODIGO]], _xlpm.codigos_devolucion, 0))
)</f>
        <v>0</v>
      </c>
    </row>
    <row r="1301" spans="1:9" x14ac:dyDescent="0.25">
      <c r="A1301" s="607">
        <v>23700602</v>
      </c>
      <c r="B1301" s="387" t="s">
        <v>1359</v>
      </c>
      <c r="C1301" s="387" t="s">
        <v>1270</v>
      </c>
      <c r="D1301" s="387" t="s">
        <v>777</v>
      </c>
      <c r="E1301" s="387">
        <v>0</v>
      </c>
      <c r="F1301" s="387">
        <v>288026.96000000002</v>
      </c>
      <c r="G1301" s="387">
        <v>-383462704.62000006</v>
      </c>
      <c r="H1301" s="387" t="b" cm="1">
        <f t="array" aca="1" ref="H1301" ca="1">EsNegrita(BP[[#This Row],[CODIGO]])</f>
        <v>0</v>
      </c>
      <c r="I1301" s="387" t="b" cm="1">
        <f t="array" ref="I1301">_xlfn.LET(
    _xlpm.codigos_devolucion, _xlfn.UNIQUE(_xlfn._xlws.FILTER(BP[CODIGO], ISNUMBER(SEARCH("devoluci", BP[NOMBRE CUENTA])), {""})),
    ISNUMBER(MATCH(BP[[#This Row],[CODIGO]], _xlpm.codigos_devolucion, 0))
)</f>
        <v>0</v>
      </c>
    </row>
    <row r="1302" spans="1:9" x14ac:dyDescent="0.25">
      <c r="A1302" s="607">
        <v>23700602</v>
      </c>
      <c r="B1302" s="387" t="s">
        <v>1359</v>
      </c>
      <c r="C1302" s="387" t="s">
        <v>1305</v>
      </c>
      <c r="D1302" s="387" t="s">
        <v>777</v>
      </c>
      <c r="E1302" s="387">
        <v>0</v>
      </c>
      <c r="F1302" s="387">
        <v>173251.39</v>
      </c>
      <c r="G1302" s="387">
        <v>-383289453.23000008</v>
      </c>
      <c r="H1302" s="387" t="b" cm="1">
        <f t="array" aca="1" ref="H1302" ca="1">EsNegrita(BP[[#This Row],[CODIGO]])</f>
        <v>0</v>
      </c>
      <c r="I1302" s="387" t="b" cm="1">
        <f t="array" ref="I1302">_xlfn.LET(
    _xlpm.codigos_devolucion, _xlfn.UNIQUE(_xlfn._xlws.FILTER(BP[CODIGO], ISNUMBER(SEARCH("devoluci", BP[NOMBRE CUENTA])), {""})),
    ISNUMBER(MATCH(BP[[#This Row],[CODIGO]], _xlpm.codigos_devolucion, 0))
)</f>
        <v>0</v>
      </c>
    </row>
    <row r="1303" spans="1:9" x14ac:dyDescent="0.25">
      <c r="A1303" s="607">
        <v>23700602</v>
      </c>
      <c r="B1303" s="387" t="s">
        <v>1359</v>
      </c>
      <c r="C1303" s="387" t="s">
        <v>1342</v>
      </c>
      <c r="D1303" s="387" t="s">
        <v>777</v>
      </c>
      <c r="E1303" s="387">
        <v>0</v>
      </c>
      <c r="F1303" s="387">
        <v>81241.990000000005</v>
      </c>
      <c r="G1303" s="387">
        <v>-383208211.24000007</v>
      </c>
      <c r="H1303" s="387" t="b" cm="1">
        <f t="array" aca="1" ref="H1303" ca="1">EsNegrita(BP[[#This Row],[CODIGO]])</f>
        <v>0</v>
      </c>
      <c r="I1303" s="387" t="b" cm="1">
        <f t="array" ref="I1303">_xlfn.LET(
    _xlpm.codigos_devolucion, _xlfn.UNIQUE(_xlfn._xlws.FILTER(BP[CODIGO], ISNUMBER(SEARCH("devoluci", BP[NOMBRE CUENTA])), {""})),
    ISNUMBER(MATCH(BP[[#This Row],[CODIGO]], _xlpm.codigos_devolucion, 0))
)</f>
        <v>0</v>
      </c>
    </row>
    <row r="1304" spans="1:9" x14ac:dyDescent="0.25">
      <c r="A1304" s="607">
        <v>23700602</v>
      </c>
      <c r="B1304" s="387" t="s">
        <v>1359</v>
      </c>
      <c r="C1304" s="387" t="s">
        <v>769</v>
      </c>
      <c r="D1304" s="387" t="s">
        <v>777</v>
      </c>
      <c r="E1304" s="387">
        <v>0</v>
      </c>
      <c r="F1304" s="387">
        <v>240288.13</v>
      </c>
      <c r="G1304" s="387">
        <v>-382967923.11000007</v>
      </c>
      <c r="H1304" s="387" t="b" cm="1">
        <f t="array" aca="1" ref="H1304" ca="1">EsNegrita(BP[[#This Row],[CODIGO]])</f>
        <v>0</v>
      </c>
      <c r="I1304" s="387" t="b" cm="1">
        <f t="array" ref="I1304">_xlfn.LET(
    _xlpm.codigos_devolucion, _xlfn.UNIQUE(_xlfn._xlws.FILTER(BP[CODIGO], ISNUMBER(SEARCH("devoluci", BP[NOMBRE CUENTA])), {""})),
    ISNUMBER(MATCH(BP[[#This Row],[CODIGO]], _xlpm.codigos_devolucion, 0))
)</f>
        <v>0</v>
      </c>
    </row>
    <row r="1305" spans="1:9" x14ac:dyDescent="0.25">
      <c r="A1305" s="607">
        <v>23700602</v>
      </c>
      <c r="B1305" s="387" t="s">
        <v>1359</v>
      </c>
      <c r="C1305" s="387" t="s">
        <v>1308</v>
      </c>
      <c r="D1305" s="387" t="s">
        <v>777</v>
      </c>
      <c r="E1305" s="387">
        <v>0</v>
      </c>
      <c r="F1305" s="387">
        <v>190228.98</v>
      </c>
      <c r="G1305" s="387">
        <v>-382777694.13000005</v>
      </c>
      <c r="H1305" s="387" t="b" cm="1">
        <f t="array" aca="1" ref="H1305" ca="1">EsNegrita(BP[[#This Row],[CODIGO]])</f>
        <v>0</v>
      </c>
      <c r="I1305" s="387" t="b" cm="1">
        <f t="array" ref="I1305">_xlfn.LET(
    _xlpm.codigos_devolucion, _xlfn.UNIQUE(_xlfn._xlws.FILTER(BP[CODIGO], ISNUMBER(SEARCH("devoluci", BP[NOMBRE CUENTA])), {""})),
    ISNUMBER(MATCH(BP[[#This Row],[CODIGO]], _xlpm.codigos_devolucion, 0))
)</f>
        <v>0</v>
      </c>
    </row>
    <row r="1306" spans="1:9" x14ac:dyDescent="0.25">
      <c r="A1306" s="607">
        <v>23700602</v>
      </c>
      <c r="B1306" s="387" t="s">
        <v>1359</v>
      </c>
      <c r="C1306" s="387" t="s">
        <v>770</v>
      </c>
      <c r="D1306" s="387" t="s">
        <v>777</v>
      </c>
      <c r="E1306" s="387">
        <v>0</v>
      </c>
      <c r="F1306" s="387">
        <v>121862.99</v>
      </c>
      <c r="G1306" s="387">
        <v>-382655831.14000005</v>
      </c>
      <c r="H1306" s="387" t="b" cm="1">
        <f t="array" aca="1" ref="H1306" ca="1">EsNegrita(BP[[#This Row],[CODIGO]])</f>
        <v>0</v>
      </c>
      <c r="I1306" s="387" t="b" cm="1">
        <f t="array" ref="I1306">_xlfn.LET(
    _xlpm.codigos_devolucion, _xlfn.UNIQUE(_xlfn._xlws.FILTER(BP[CODIGO], ISNUMBER(SEARCH("devoluci", BP[NOMBRE CUENTA])), {""})),
    ISNUMBER(MATCH(BP[[#This Row],[CODIGO]], _xlpm.codigos_devolucion, 0))
)</f>
        <v>0</v>
      </c>
    </row>
    <row r="1307" spans="1:9" x14ac:dyDescent="0.25">
      <c r="A1307" s="607">
        <v>23700602</v>
      </c>
      <c r="B1307" s="387" t="s">
        <v>1359</v>
      </c>
      <c r="C1307" s="387" t="s">
        <v>1309</v>
      </c>
      <c r="D1307" s="387" t="s">
        <v>777</v>
      </c>
      <c r="E1307" s="387">
        <v>0</v>
      </c>
      <c r="F1307" s="387">
        <v>178945.49</v>
      </c>
      <c r="G1307" s="387">
        <v>-382476885.65000004</v>
      </c>
      <c r="H1307" s="387" t="b" cm="1">
        <f t="array" aca="1" ref="H1307" ca="1">EsNegrita(BP[[#This Row],[CODIGO]])</f>
        <v>0</v>
      </c>
      <c r="I1307" s="387" t="b" cm="1">
        <f t="array" ref="I1307">_xlfn.LET(
    _xlpm.codigos_devolucion, _xlfn.UNIQUE(_xlfn._xlws.FILTER(BP[CODIGO], ISNUMBER(SEARCH("devoluci", BP[NOMBRE CUENTA])), {""})),
    ISNUMBER(MATCH(BP[[#This Row],[CODIGO]], _xlpm.codigos_devolucion, 0))
)</f>
        <v>0</v>
      </c>
    </row>
    <row r="1308" spans="1:9" x14ac:dyDescent="0.25">
      <c r="A1308" s="607">
        <v>23700602</v>
      </c>
      <c r="B1308" s="387" t="s">
        <v>1359</v>
      </c>
      <c r="C1308" s="387" t="s">
        <v>1310</v>
      </c>
      <c r="D1308" s="387" t="s">
        <v>777</v>
      </c>
      <c r="E1308" s="387">
        <v>0</v>
      </c>
      <c r="F1308" s="387">
        <v>139200</v>
      </c>
      <c r="G1308" s="387">
        <v>-382337685.65000004</v>
      </c>
      <c r="H1308" s="387" t="b" cm="1">
        <f t="array" aca="1" ref="H1308" ca="1">EsNegrita(BP[[#This Row],[CODIGO]])</f>
        <v>0</v>
      </c>
      <c r="I1308" s="387" t="b" cm="1">
        <f t="array" ref="I1308">_xlfn.LET(
    _xlpm.codigos_devolucion, _xlfn.UNIQUE(_xlfn._xlws.FILTER(BP[CODIGO], ISNUMBER(SEARCH("devoluci", BP[NOMBRE CUENTA])), {""})),
    ISNUMBER(MATCH(BP[[#This Row],[CODIGO]], _xlpm.codigos_devolucion, 0))
)</f>
        <v>0</v>
      </c>
    </row>
    <row r="1309" spans="1:9" x14ac:dyDescent="0.25">
      <c r="A1309" s="607">
        <v>23700602</v>
      </c>
      <c r="B1309" s="387" t="s">
        <v>1359</v>
      </c>
      <c r="C1309" s="387" t="s">
        <v>1275</v>
      </c>
      <c r="D1309" s="387" t="s">
        <v>777</v>
      </c>
      <c r="E1309" s="387">
        <v>0</v>
      </c>
      <c r="F1309" s="387">
        <v>159369.54</v>
      </c>
      <c r="G1309" s="387">
        <v>-382178316.11000001</v>
      </c>
      <c r="H1309" s="387" t="b" cm="1">
        <f t="array" aca="1" ref="H1309" ca="1">EsNegrita(BP[[#This Row],[CODIGO]])</f>
        <v>0</v>
      </c>
      <c r="I1309" s="387" t="b" cm="1">
        <f t="array" ref="I1309">_xlfn.LET(
    _xlpm.codigos_devolucion, _xlfn.UNIQUE(_xlfn._xlws.FILTER(BP[CODIGO], ISNUMBER(SEARCH("devoluci", BP[NOMBRE CUENTA])), {""})),
    ISNUMBER(MATCH(BP[[#This Row],[CODIGO]], _xlpm.codigos_devolucion, 0))
)</f>
        <v>0</v>
      </c>
    </row>
    <row r="1310" spans="1:9" x14ac:dyDescent="0.25">
      <c r="A1310" s="607">
        <v>23700602</v>
      </c>
      <c r="B1310" s="387" t="s">
        <v>1359</v>
      </c>
      <c r="C1310" s="387" t="s">
        <v>771</v>
      </c>
      <c r="D1310" s="387" t="s">
        <v>777</v>
      </c>
      <c r="E1310" s="387">
        <v>0</v>
      </c>
      <c r="F1310" s="387">
        <v>198496.75</v>
      </c>
      <c r="G1310" s="387">
        <v>-381979819.36000001</v>
      </c>
      <c r="H1310" s="387" t="b" cm="1">
        <f t="array" aca="1" ref="H1310" ca="1">EsNegrita(BP[[#This Row],[CODIGO]])</f>
        <v>0</v>
      </c>
      <c r="I1310" s="387" t="b" cm="1">
        <f t="array" ref="I1310">_xlfn.LET(
    _xlpm.codigos_devolucion, _xlfn.UNIQUE(_xlfn._xlws.FILTER(BP[CODIGO], ISNUMBER(SEARCH("devoluci", BP[NOMBRE CUENTA])), {""})),
    ISNUMBER(MATCH(BP[[#This Row],[CODIGO]], _xlpm.codigos_devolucion, 0))
)</f>
        <v>0</v>
      </c>
    </row>
    <row r="1311" spans="1:9" x14ac:dyDescent="0.25">
      <c r="A1311" s="607">
        <v>23700602</v>
      </c>
      <c r="B1311" s="387" t="s">
        <v>1359</v>
      </c>
      <c r="C1311" s="387" t="s">
        <v>772</v>
      </c>
      <c r="D1311" s="387" t="s">
        <v>777</v>
      </c>
      <c r="E1311" s="387">
        <v>0</v>
      </c>
      <c r="F1311" s="387">
        <v>127115.14</v>
      </c>
      <c r="G1311" s="387">
        <v>-381852704.22000003</v>
      </c>
      <c r="H1311" s="387" t="b" cm="1">
        <f t="array" aca="1" ref="H1311" ca="1">EsNegrita(BP[[#This Row],[CODIGO]])</f>
        <v>0</v>
      </c>
      <c r="I1311" s="387" t="b" cm="1">
        <f t="array" ref="I1311">_xlfn.LET(
    _xlpm.codigos_devolucion, _xlfn.UNIQUE(_xlfn._xlws.FILTER(BP[CODIGO], ISNUMBER(SEARCH("devoluci", BP[NOMBRE CUENTA])), {""})),
    ISNUMBER(MATCH(BP[[#This Row],[CODIGO]], _xlpm.codigos_devolucion, 0))
)</f>
        <v>0</v>
      </c>
    </row>
    <row r="1312" spans="1:9" x14ac:dyDescent="0.25">
      <c r="A1312" s="607">
        <v>23700602</v>
      </c>
      <c r="B1312" s="387" t="s">
        <v>1359</v>
      </c>
      <c r="C1312" s="387" t="s">
        <v>773</v>
      </c>
      <c r="D1312" s="387" t="s">
        <v>777</v>
      </c>
      <c r="E1312" s="387">
        <v>0</v>
      </c>
      <c r="F1312" s="387">
        <v>132240.70000000001</v>
      </c>
      <c r="G1312" s="387">
        <v>-381720463.52000004</v>
      </c>
      <c r="H1312" s="387" t="b" cm="1">
        <f t="array" aca="1" ref="H1312" ca="1">EsNegrita(BP[[#This Row],[CODIGO]])</f>
        <v>0</v>
      </c>
      <c r="I1312" s="387" t="b" cm="1">
        <f t="array" ref="I1312">_xlfn.LET(
    _xlpm.codigos_devolucion, _xlfn.UNIQUE(_xlfn._xlws.FILTER(BP[CODIGO], ISNUMBER(SEARCH("devoluci", BP[NOMBRE CUENTA])), {""})),
    ISNUMBER(MATCH(BP[[#This Row],[CODIGO]], _xlpm.codigos_devolucion, 0))
)</f>
        <v>0</v>
      </c>
    </row>
    <row r="1313" spans="1:9" x14ac:dyDescent="0.25">
      <c r="A1313" s="607">
        <v>23700602</v>
      </c>
      <c r="B1313" s="387" t="s">
        <v>1359</v>
      </c>
      <c r="C1313" s="387" t="s">
        <v>1276</v>
      </c>
      <c r="D1313" s="387" t="s">
        <v>777</v>
      </c>
      <c r="E1313" s="387">
        <v>0</v>
      </c>
      <c r="F1313" s="387">
        <v>132240</v>
      </c>
      <c r="G1313" s="387">
        <v>-381588223.52000004</v>
      </c>
      <c r="H1313" s="387" t="b" cm="1">
        <f t="array" aca="1" ref="H1313" ca="1">EsNegrita(BP[[#This Row],[CODIGO]])</f>
        <v>0</v>
      </c>
      <c r="I1313" s="387" t="b" cm="1">
        <f t="array" ref="I1313">_xlfn.LET(
    _xlpm.codigos_devolucion, _xlfn.UNIQUE(_xlfn._xlws.FILTER(BP[CODIGO], ISNUMBER(SEARCH("devoluci", BP[NOMBRE CUENTA])), {""})),
    ISNUMBER(MATCH(BP[[#This Row],[CODIGO]], _xlpm.codigos_devolucion, 0))
)</f>
        <v>0</v>
      </c>
    </row>
    <row r="1314" spans="1:9" x14ac:dyDescent="0.25">
      <c r="A1314" s="607">
        <v>23700602</v>
      </c>
      <c r="B1314" s="387" t="s">
        <v>1359</v>
      </c>
      <c r="C1314" s="387" t="s">
        <v>1311</v>
      </c>
      <c r="D1314" s="387" t="s">
        <v>777</v>
      </c>
      <c r="E1314" s="387">
        <v>0</v>
      </c>
      <c r="F1314" s="387">
        <v>180112.44</v>
      </c>
      <c r="G1314" s="387">
        <v>-381408111.08000004</v>
      </c>
      <c r="H1314" s="387" t="b" cm="1">
        <f t="array" aca="1" ref="H1314" ca="1">EsNegrita(BP[[#This Row],[CODIGO]])</f>
        <v>0</v>
      </c>
      <c r="I1314" s="387" t="b" cm="1">
        <f t="array" ref="I1314">_xlfn.LET(
    _xlpm.codigos_devolucion, _xlfn.UNIQUE(_xlfn._xlws.FILTER(BP[CODIGO], ISNUMBER(SEARCH("devoluci", BP[NOMBRE CUENTA])), {""})),
    ISNUMBER(MATCH(BP[[#This Row],[CODIGO]], _xlpm.codigos_devolucion, 0))
)</f>
        <v>0</v>
      </c>
    </row>
    <row r="1315" spans="1:9" x14ac:dyDescent="0.25">
      <c r="A1315" s="607">
        <v>23700602</v>
      </c>
      <c r="B1315" s="387" t="s">
        <v>1359</v>
      </c>
      <c r="C1315" s="387" t="s">
        <v>1277</v>
      </c>
      <c r="D1315" s="387" t="s">
        <v>777</v>
      </c>
      <c r="E1315" s="387">
        <v>0</v>
      </c>
      <c r="F1315" s="387">
        <v>266243.36</v>
      </c>
      <c r="G1315" s="387">
        <v>-381141867.72000003</v>
      </c>
      <c r="H1315" s="387" t="b" cm="1">
        <f t="array" aca="1" ref="H1315" ca="1">EsNegrita(BP[[#This Row],[CODIGO]])</f>
        <v>0</v>
      </c>
      <c r="I1315" s="387" t="b" cm="1">
        <f t="array" ref="I1315">_xlfn.LET(
    _xlpm.codigos_devolucion, _xlfn.UNIQUE(_xlfn._xlws.FILTER(BP[CODIGO], ISNUMBER(SEARCH("devoluci", BP[NOMBRE CUENTA])), {""})),
    ISNUMBER(MATCH(BP[[#This Row],[CODIGO]], _xlpm.codigos_devolucion, 0))
)</f>
        <v>0</v>
      </c>
    </row>
    <row r="1316" spans="1:9" x14ac:dyDescent="0.25">
      <c r="A1316" s="607">
        <v>23700602</v>
      </c>
      <c r="B1316" s="387" t="s">
        <v>1359</v>
      </c>
      <c r="C1316" s="387" t="s">
        <v>1312</v>
      </c>
      <c r="D1316" s="387" t="s">
        <v>777</v>
      </c>
      <c r="E1316" s="387">
        <v>0</v>
      </c>
      <c r="F1316" s="387">
        <v>253887.61</v>
      </c>
      <c r="G1316" s="387">
        <v>-380887980.11000001</v>
      </c>
      <c r="H1316" s="387" t="b" cm="1">
        <f t="array" aca="1" ref="H1316" ca="1">EsNegrita(BP[[#This Row],[CODIGO]])</f>
        <v>0</v>
      </c>
      <c r="I1316" s="387" t="b" cm="1">
        <f t="array" ref="I1316">_xlfn.LET(
    _xlpm.codigos_devolucion, _xlfn.UNIQUE(_xlfn._xlws.FILTER(BP[CODIGO], ISNUMBER(SEARCH("devoluci", BP[NOMBRE CUENTA])), {""})),
    ISNUMBER(MATCH(BP[[#This Row],[CODIGO]], _xlpm.codigos_devolucion, 0))
)</f>
        <v>0</v>
      </c>
    </row>
    <row r="1317" spans="1:9" x14ac:dyDescent="0.25">
      <c r="A1317" s="607">
        <v>23700602</v>
      </c>
      <c r="B1317" s="387" t="s">
        <v>1359</v>
      </c>
      <c r="C1317" s="387" t="s">
        <v>1345</v>
      </c>
      <c r="D1317" s="387" t="s">
        <v>777</v>
      </c>
      <c r="E1317" s="387">
        <v>0</v>
      </c>
      <c r="F1317" s="387">
        <v>174000</v>
      </c>
      <c r="G1317" s="387">
        <v>-380713980.11000001</v>
      </c>
      <c r="H1317" s="387" t="b" cm="1">
        <f t="array" aca="1" ref="H1317" ca="1">EsNegrita(BP[[#This Row],[CODIGO]])</f>
        <v>0</v>
      </c>
      <c r="I1317" s="387" t="b" cm="1">
        <f t="array" ref="I1317">_xlfn.LET(
    _xlpm.codigos_devolucion, _xlfn.UNIQUE(_xlfn._xlws.FILTER(BP[CODIGO], ISNUMBER(SEARCH("devoluci", BP[NOMBRE CUENTA])), {""})),
    ISNUMBER(MATCH(BP[[#This Row],[CODIGO]], _xlpm.codigos_devolucion, 0))
)</f>
        <v>0</v>
      </c>
    </row>
    <row r="1318" spans="1:9" x14ac:dyDescent="0.25">
      <c r="A1318" s="607">
        <v>23700602</v>
      </c>
      <c r="B1318" s="387" t="s">
        <v>1359</v>
      </c>
      <c r="C1318" s="387" t="s">
        <v>1353</v>
      </c>
      <c r="D1318" s="387" t="s">
        <v>777</v>
      </c>
      <c r="E1318" s="387">
        <v>0</v>
      </c>
      <c r="F1318" s="387">
        <v>117800.85</v>
      </c>
      <c r="G1318" s="387">
        <v>-380596179.25999999</v>
      </c>
      <c r="H1318" s="387" t="b" cm="1">
        <f t="array" aca="1" ref="H1318" ca="1">EsNegrita(BP[[#This Row],[CODIGO]])</f>
        <v>0</v>
      </c>
      <c r="I1318" s="387" t="b" cm="1">
        <f t="array" ref="I1318">_xlfn.LET(
    _xlpm.codigos_devolucion, _xlfn.UNIQUE(_xlfn._xlws.FILTER(BP[CODIGO], ISNUMBER(SEARCH("devoluci", BP[NOMBRE CUENTA])), {""})),
    ISNUMBER(MATCH(BP[[#This Row],[CODIGO]], _xlpm.codigos_devolucion, 0))
)</f>
        <v>0</v>
      </c>
    </row>
    <row r="1319" spans="1:9" x14ac:dyDescent="0.25">
      <c r="A1319" s="607">
        <v>23700602</v>
      </c>
      <c r="B1319" s="387" t="s">
        <v>1359</v>
      </c>
      <c r="C1319" s="387" t="s">
        <v>1314</v>
      </c>
      <c r="D1319" s="387" t="s">
        <v>777</v>
      </c>
      <c r="E1319" s="387">
        <v>0</v>
      </c>
      <c r="F1319" s="387">
        <v>190228.98</v>
      </c>
      <c r="G1319" s="387">
        <v>-380405950.27999997</v>
      </c>
      <c r="H1319" s="387" t="b" cm="1">
        <f t="array" aca="1" ref="H1319" ca="1">EsNegrita(BP[[#This Row],[CODIGO]])</f>
        <v>0</v>
      </c>
      <c r="I1319" s="387" t="b" cm="1">
        <f t="array" ref="I1319">_xlfn.LET(
    _xlpm.codigos_devolucion, _xlfn.UNIQUE(_xlfn._xlws.FILTER(BP[CODIGO], ISNUMBER(SEARCH("devoluci", BP[NOMBRE CUENTA])), {""})),
    ISNUMBER(MATCH(BP[[#This Row],[CODIGO]], _xlpm.codigos_devolucion, 0))
)</f>
        <v>0</v>
      </c>
    </row>
    <row r="1320" spans="1:9" x14ac:dyDescent="0.25">
      <c r="A1320" s="607">
        <v>23700602</v>
      </c>
      <c r="B1320" s="387" t="s">
        <v>1359</v>
      </c>
      <c r="C1320" s="387" t="s">
        <v>1355</v>
      </c>
      <c r="D1320" s="387" t="s">
        <v>777</v>
      </c>
      <c r="E1320" s="387">
        <v>0</v>
      </c>
      <c r="F1320" s="387">
        <v>171683.63</v>
      </c>
      <c r="G1320" s="387">
        <v>-380234266.64999998</v>
      </c>
      <c r="H1320" s="387" t="b" cm="1">
        <f t="array" aca="1" ref="H1320" ca="1">EsNegrita(BP[[#This Row],[CODIGO]])</f>
        <v>0</v>
      </c>
      <c r="I1320" s="387" t="b" cm="1">
        <f t="array" ref="I1320">_xlfn.LET(
    _xlpm.codigos_devolucion, _xlfn.UNIQUE(_xlfn._xlws.FILTER(BP[CODIGO], ISNUMBER(SEARCH("devoluci", BP[NOMBRE CUENTA])), {""})),
    ISNUMBER(MATCH(BP[[#This Row],[CODIGO]], _xlpm.codigos_devolucion, 0))
)</f>
        <v>0</v>
      </c>
    </row>
    <row r="1321" spans="1:9" x14ac:dyDescent="0.25">
      <c r="A1321" s="607">
        <v>23700602</v>
      </c>
      <c r="B1321" s="387" t="s">
        <v>1359</v>
      </c>
      <c r="C1321" s="387" t="s">
        <v>1315</v>
      </c>
      <c r="D1321" s="387" t="s">
        <v>777</v>
      </c>
      <c r="E1321" s="387">
        <v>0</v>
      </c>
      <c r="F1321" s="387">
        <v>126819.34</v>
      </c>
      <c r="G1321" s="387">
        <v>-380107447.31</v>
      </c>
      <c r="H1321" s="387" t="b" cm="1">
        <f t="array" aca="1" ref="H1321" ca="1">EsNegrita(BP[[#This Row],[CODIGO]])</f>
        <v>0</v>
      </c>
      <c r="I1321" s="387" t="b" cm="1">
        <f t="array" ref="I1321">_xlfn.LET(
    _xlpm.codigos_devolucion, _xlfn.UNIQUE(_xlfn._xlws.FILTER(BP[CODIGO], ISNUMBER(SEARCH("devoluci", BP[NOMBRE CUENTA])), {""})),
    ISNUMBER(MATCH(BP[[#This Row],[CODIGO]], _xlpm.codigos_devolucion, 0))
)</f>
        <v>0</v>
      </c>
    </row>
    <row r="1322" spans="1:9" x14ac:dyDescent="0.25">
      <c r="A1322" s="607">
        <v>23700602</v>
      </c>
      <c r="B1322" s="387" t="s">
        <v>1359</v>
      </c>
      <c r="C1322" s="387" t="s">
        <v>1316</v>
      </c>
      <c r="D1322" s="387" t="s">
        <v>777</v>
      </c>
      <c r="E1322" s="387">
        <v>0</v>
      </c>
      <c r="F1322" s="387">
        <v>198496.75</v>
      </c>
      <c r="G1322" s="387">
        <v>-379908950.56</v>
      </c>
      <c r="H1322" s="387" t="b" cm="1">
        <f t="array" aca="1" ref="H1322" ca="1">EsNegrita(BP[[#This Row],[CODIGO]])</f>
        <v>0</v>
      </c>
      <c r="I1322" s="387" t="b" cm="1">
        <f t="array" ref="I1322">_xlfn.LET(
    _xlpm.codigos_devolucion, _xlfn.UNIQUE(_xlfn._xlws.FILTER(BP[CODIGO], ISNUMBER(SEARCH("devoluci", BP[NOMBRE CUENTA])), {""})),
    ISNUMBER(MATCH(BP[[#This Row],[CODIGO]], _xlpm.codigos_devolucion, 0))
)</f>
        <v>0</v>
      </c>
    </row>
    <row r="1323" spans="1:9" x14ac:dyDescent="0.25">
      <c r="A1323" s="607">
        <v>23700602</v>
      </c>
      <c r="B1323" s="387" t="s">
        <v>1359</v>
      </c>
      <c r="C1323" s="387" t="s">
        <v>1317</v>
      </c>
      <c r="D1323" s="387" t="s">
        <v>777</v>
      </c>
      <c r="E1323" s="387">
        <v>0</v>
      </c>
      <c r="F1323" s="387">
        <v>235616.31</v>
      </c>
      <c r="G1323" s="387">
        <v>-379673334.25</v>
      </c>
      <c r="H1323" s="387" t="b" cm="1">
        <f t="array" aca="1" ref="H1323" ca="1">EsNegrita(BP[[#This Row],[CODIGO]])</f>
        <v>0</v>
      </c>
      <c r="I1323" s="387" t="b" cm="1">
        <f t="array" ref="I1323">_xlfn.LET(
    _xlpm.codigos_devolucion, _xlfn.UNIQUE(_xlfn._xlws.FILTER(BP[CODIGO], ISNUMBER(SEARCH("devoluci", BP[NOMBRE CUENTA])), {""})),
    ISNUMBER(MATCH(BP[[#This Row],[CODIGO]], _xlpm.codigos_devolucion, 0))
)</f>
        <v>0</v>
      </c>
    </row>
    <row r="1324" spans="1:9" x14ac:dyDescent="0.25">
      <c r="A1324" s="607">
        <v>23700602</v>
      </c>
      <c r="B1324" s="387" t="s">
        <v>1359</v>
      </c>
      <c r="C1324" s="387" t="s">
        <v>1318</v>
      </c>
      <c r="D1324" s="387" t="s">
        <v>777</v>
      </c>
      <c r="E1324" s="387">
        <v>0</v>
      </c>
      <c r="F1324" s="387">
        <v>171788.84</v>
      </c>
      <c r="G1324" s="387">
        <v>-379501545.41000003</v>
      </c>
      <c r="H1324" s="387" t="b" cm="1">
        <f t="array" aca="1" ref="H1324" ca="1">EsNegrita(BP[[#This Row],[CODIGO]])</f>
        <v>0</v>
      </c>
      <c r="I1324" s="387" t="b" cm="1">
        <f t="array" ref="I1324">_xlfn.LET(
    _xlpm.codigos_devolucion, _xlfn.UNIQUE(_xlfn._xlws.FILTER(BP[CODIGO], ISNUMBER(SEARCH("devoluci", BP[NOMBRE CUENTA])), {""})),
    ISNUMBER(MATCH(BP[[#This Row],[CODIGO]], _xlpm.codigos_devolucion, 0))
)</f>
        <v>0</v>
      </c>
    </row>
    <row r="1325" spans="1:9" x14ac:dyDescent="0.25">
      <c r="A1325" s="607">
        <v>23700602</v>
      </c>
      <c r="B1325" s="387" t="s">
        <v>1359</v>
      </c>
      <c r="C1325" s="387" t="s">
        <v>1278</v>
      </c>
      <c r="D1325" s="387" t="s">
        <v>777</v>
      </c>
      <c r="E1325" s="387">
        <v>0</v>
      </c>
      <c r="F1325" s="387">
        <v>239752.21</v>
      </c>
      <c r="G1325" s="387">
        <v>-379261793.20000005</v>
      </c>
      <c r="H1325" s="387" t="b" cm="1">
        <f t="array" aca="1" ref="H1325" ca="1">EsNegrita(BP[[#This Row],[CODIGO]])</f>
        <v>0</v>
      </c>
      <c r="I1325" s="387" t="b" cm="1">
        <f t="array" ref="I1325">_xlfn.LET(
    _xlpm.codigos_devolucion, _xlfn.UNIQUE(_xlfn._xlws.FILTER(BP[CODIGO], ISNUMBER(SEARCH("devoluci", BP[NOMBRE CUENTA])), {""})),
    ISNUMBER(MATCH(BP[[#This Row],[CODIGO]], _xlpm.codigos_devolucion, 0))
)</f>
        <v>0</v>
      </c>
    </row>
    <row r="1326" spans="1:9" x14ac:dyDescent="0.25">
      <c r="A1326" s="607">
        <v>23700602</v>
      </c>
      <c r="B1326" s="387" t="s">
        <v>1359</v>
      </c>
      <c r="C1326" s="387" t="s">
        <v>1349</v>
      </c>
      <c r="D1326" s="387" t="s">
        <v>777</v>
      </c>
      <c r="E1326" s="387">
        <v>0</v>
      </c>
      <c r="F1326" s="387">
        <v>121862.99</v>
      </c>
      <c r="G1326" s="387">
        <v>-379139930.21000004</v>
      </c>
      <c r="H1326" s="387" t="b" cm="1">
        <f t="array" aca="1" ref="H1326" ca="1">EsNegrita(BP[[#This Row],[CODIGO]])</f>
        <v>0</v>
      </c>
      <c r="I1326" s="387" t="b" cm="1">
        <f t="array" ref="I1326">_xlfn.LET(
    _xlpm.codigos_devolucion, _xlfn.UNIQUE(_xlfn._xlws.FILTER(BP[CODIGO], ISNUMBER(SEARCH("devoluci", BP[NOMBRE CUENTA])), {""})),
    ISNUMBER(MATCH(BP[[#This Row],[CODIGO]], _xlpm.codigos_devolucion, 0))
)</f>
        <v>0</v>
      </c>
    </row>
    <row r="1327" spans="1:9" x14ac:dyDescent="0.25">
      <c r="A1327" s="607">
        <v>23700602</v>
      </c>
      <c r="B1327" s="387" t="s">
        <v>1359</v>
      </c>
      <c r="C1327" s="387" t="s">
        <v>1331</v>
      </c>
      <c r="D1327" s="387" t="s">
        <v>777</v>
      </c>
      <c r="E1327" s="387">
        <v>0</v>
      </c>
      <c r="F1327" s="387">
        <v>164209.97</v>
      </c>
      <c r="G1327" s="387">
        <v>-378975720.24000001</v>
      </c>
      <c r="H1327" s="387" t="b" cm="1">
        <f t="array" aca="1" ref="H1327" ca="1">EsNegrita(BP[[#This Row],[CODIGO]])</f>
        <v>0</v>
      </c>
      <c r="I1327" s="387" t="b" cm="1">
        <f t="array" ref="I1327">_xlfn.LET(
    _xlpm.codigos_devolucion, _xlfn.UNIQUE(_xlfn._xlws.FILTER(BP[CODIGO], ISNUMBER(SEARCH("devoluci", BP[NOMBRE CUENTA])), {""})),
    ISNUMBER(MATCH(BP[[#This Row],[CODIGO]], _xlpm.codigos_devolucion, 0))
)</f>
        <v>0</v>
      </c>
    </row>
    <row r="1328" spans="1:9" x14ac:dyDescent="0.25">
      <c r="A1328" s="607">
        <v>23700602</v>
      </c>
      <c r="B1328" s="387" t="s">
        <v>1359</v>
      </c>
      <c r="C1328" s="387" t="s">
        <v>1319</v>
      </c>
      <c r="D1328" s="387" t="s">
        <v>777</v>
      </c>
      <c r="E1328" s="387">
        <v>0</v>
      </c>
      <c r="F1328" s="387">
        <v>121862.92</v>
      </c>
      <c r="G1328" s="387">
        <v>-378853857.31999999</v>
      </c>
      <c r="H1328" s="387" t="b" cm="1">
        <f t="array" aca="1" ref="H1328" ca="1">EsNegrita(BP[[#This Row],[CODIGO]])</f>
        <v>0</v>
      </c>
      <c r="I1328" s="387" t="b" cm="1">
        <f t="array" ref="I1328">_xlfn.LET(
    _xlpm.codigos_devolucion, _xlfn.UNIQUE(_xlfn._xlws.FILTER(BP[CODIGO], ISNUMBER(SEARCH("devoluci", BP[NOMBRE CUENTA])), {""})),
    ISNUMBER(MATCH(BP[[#This Row],[CODIGO]], _xlpm.codigos_devolucion, 0))
)</f>
        <v>0</v>
      </c>
    </row>
    <row r="1329" spans="1:9" x14ac:dyDescent="0.25">
      <c r="A1329" s="607">
        <v>23700602</v>
      </c>
      <c r="B1329" s="387" t="s">
        <v>1359</v>
      </c>
      <c r="C1329" s="387" t="s">
        <v>1320</v>
      </c>
      <c r="D1329" s="387" t="s">
        <v>777</v>
      </c>
      <c r="E1329" s="387">
        <v>0</v>
      </c>
      <c r="F1329" s="387">
        <v>155203.72</v>
      </c>
      <c r="G1329" s="387">
        <v>-378698653.59999996</v>
      </c>
      <c r="H1329" s="387" t="b" cm="1">
        <f t="array" aca="1" ref="H1329" ca="1">EsNegrita(BP[[#This Row],[CODIGO]])</f>
        <v>0</v>
      </c>
      <c r="I1329" s="387" t="b" cm="1">
        <f t="array" ref="I1329">_xlfn.LET(
    _xlpm.codigos_devolucion, _xlfn.UNIQUE(_xlfn._xlws.FILTER(BP[CODIGO], ISNUMBER(SEARCH("devoluci", BP[NOMBRE CUENTA])), {""})),
    ISNUMBER(MATCH(BP[[#This Row],[CODIGO]], _xlpm.codigos_devolucion, 0))
)</f>
        <v>0</v>
      </c>
    </row>
    <row r="1330" spans="1:9" x14ac:dyDescent="0.25">
      <c r="A1330" s="607">
        <v>23700602</v>
      </c>
      <c r="B1330" s="387" t="s">
        <v>1359</v>
      </c>
      <c r="C1330" s="387" t="s">
        <v>1321</v>
      </c>
      <c r="D1330" s="387" t="s">
        <v>777</v>
      </c>
      <c r="E1330" s="387">
        <v>0</v>
      </c>
      <c r="F1330" s="387">
        <v>121862.99</v>
      </c>
      <c r="G1330" s="387">
        <v>-378576790.60999995</v>
      </c>
      <c r="H1330" s="387" t="b" cm="1">
        <f t="array" aca="1" ref="H1330" ca="1">EsNegrita(BP[[#This Row],[CODIGO]])</f>
        <v>0</v>
      </c>
      <c r="I1330" s="387" t="b" cm="1">
        <f t="array" ref="I1330">_xlfn.LET(
    _xlpm.codigos_devolucion, _xlfn.UNIQUE(_xlfn._xlws.FILTER(BP[CODIGO], ISNUMBER(SEARCH("devoluci", BP[NOMBRE CUENTA])), {""})),
    ISNUMBER(MATCH(BP[[#This Row],[CODIGO]], _xlpm.codigos_devolucion, 0))
)</f>
        <v>0</v>
      </c>
    </row>
    <row r="1331" spans="1:9" x14ac:dyDescent="0.25">
      <c r="A1331" s="607">
        <v>23700602</v>
      </c>
      <c r="B1331" s="387" t="s">
        <v>1359</v>
      </c>
      <c r="C1331" s="387" t="s">
        <v>1322</v>
      </c>
      <c r="D1331" s="387" t="s">
        <v>777</v>
      </c>
      <c r="E1331" s="387">
        <v>0</v>
      </c>
      <c r="F1331" s="387">
        <v>121862.99</v>
      </c>
      <c r="G1331" s="387">
        <v>-378454927.61999995</v>
      </c>
      <c r="H1331" s="387" t="b" cm="1">
        <f t="array" aca="1" ref="H1331" ca="1">EsNegrita(BP[[#This Row],[CODIGO]])</f>
        <v>0</v>
      </c>
      <c r="I1331" s="387" t="b" cm="1">
        <f t="array" ref="I1331">_xlfn.LET(
    _xlpm.codigos_devolucion, _xlfn.UNIQUE(_xlfn._xlws.FILTER(BP[CODIGO], ISNUMBER(SEARCH("devoluci", BP[NOMBRE CUENTA])), {""})),
    ISNUMBER(MATCH(BP[[#This Row],[CODIGO]], _xlpm.codigos_devolucion, 0))
)</f>
        <v>0</v>
      </c>
    </row>
    <row r="1332" spans="1:9" x14ac:dyDescent="0.25">
      <c r="A1332" s="607">
        <v>23700602</v>
      </c>
      <c r="B1332" s="387" t="s">
        <v>1359</v>
      </c>
      <c r="C1332" s="387" t="s">
        <v>1332</v>
      </c>
      <c r="D1332" s="387" t="s">
        <v>777</v>
      </c>
      <c r="E1332" s="387">
        <v>0</v>
      </c>
      <c r="F1332" s="387">
        <v>208800</v>
      </c>
      <c r="G1332" s="387">
        <v>-378246127.61999995</v>
      </c>
      <c r="H1332" s="387" t="b" cm="1">
        <f t="array" aca="1" ref="H1332" ca="1">EsNegrita(BP[[#This Row],[CODIGO]])</f>
        <v>0</v>
      </c>
      <c r="I1332" s="387" t="b" cm="1">
        <f t="array" ref="I1332">_xlfn.LET(
    _xlpm.codigos_devolucion, _xlfn.UNIQUE(_xlfn._xlws.FILTER(BP[CODIGO], ISNUMBER(SEARCH("devoluci", BP[NOMBRE CUENTA])), {""})),
    ISNUMBER(MATCH(BP[[#This Row],[CODIGO]], _xlpm.codigos_devolucion, 0))
)</f>
        <v>0</v>
      </c>
    </row>
    <row r="1333" spans="1:9" x14ac:dyDescent="0.25">
      <c r="A1333" s="607">
        <v>23700602</v>
      </c>
      <c r="B1333" s="387" t="s">
        <v>1359</v>
      </c>
      <c r="C1333" s="387" t="s">
        <v>1279</v>
      </c>
      <c r="D1333" s="387" t="s">
        <v>777</v>
      </c>
      <c r="E1333" s="387">
        <v>0</v>
      </c>
      <c r="F1333" s="387">
        <v>121862.99</v>
      </c>
      <c r="G1333" s="387">
        <v>-378124264.62999994</v>
      </c>
      <c r="H1333" s="387" t="b" cm="1">
        <f t="array" aca="1" ref="H1333" ca="1">EsNegrita(BP[[#This Row],[CODIGO]])</f>
        <v>0</v>
      </c>
      <c r="I1333" s="387" t="b" cm="1">
        <f t="array" ref="I1333">_xlfn.LET(
    _xlpm.codigos_devolucion, _xlfn.UNIQUE(_xlfn._xlws.FILTER(BP[CODIGO], ISNUMBER(SEARCH("devoluci", BP[NOMBRE CUENTA])), {""})),
    ISNUMBER(MATCH(BP[[#This Row],[CODIGO]], _xlpm.codigos_devolucion, 0))
)</f>
        <v>0</v>
      </c>
    </row>
    <row r="1334" spans="1:9" x14ac:dyDescent="0.25">
      <c r="A1334" s="607">
        <v>23700602</v>
      </c>
      <c r="B1334" s="387" t="s">
        <v>1359</v>
      </c>
      <c r="C1334" s="387" t="s">
        <v>1323</v>
      </c>
      <c r="D1334" s="387" t="s">
        <v>777</v>
      </c>
      <c r="E1334" s="387">
        <v>0</v>
      </c>
      <c r="F1334" s="387">
        <v>242880.89</v>
      </c>
      <c r="G1334" s="387">
        <v>-377881383.73999995</v>
      </c>
      <c r="H1334" s="387" t="b" cm="1">
        <f t="array" aca="1" ref="H1334" ca="1">EsNegrita(BP[[#This Row],[CODIGO]])</f>
        <v>0</v>
      </c>
      <c r="I1334" s="387" t="b" cm="1">
        <f t="array" ref="I1334">_xlfn.LET(
    _xlpm.codigos_devolucion, _xlfn.UNIQUE(_xlfn._xlws.FILTER(BP[CODIGO], ISNUMBER(SEARCH("devoluci", BP[NOMBRE CUENTA])), {""})),
    ISNUMBER(MATCH(BP[[#This Row],[CODIGO]], _xlpm.codigos_devolucion, 0))
)</f>
        <v>0</v>
      </c>
    </row>
    <row r="1335" spans="1:9" x14ac:dyDescent="0.25">
      <c r="A1335" s="607">
        <v>23700602</v>
      </c>
      <c r="B1335" s="387" t="s">
        <v>1359</v>
      </c>
      <c r="C1335" s="387" t="s">
        <v>1280</v>
      </c>
      <c r="D1335" s="387" t="s">
        <v>777</v>
      </c>
      <c r="E1335" s="387">
        <v>0</v>
      </c>
      <c r="F1335" s="387">
        <v>121862.99</v>
      </c>
      <c r="G1335" s="387">
        <v>-377759520.74999994</v>
      </c>
      <c r="H1335" s="387" t="b" cm="1">
        <f t="array" aca="1" ref="H1335" ca="1">EsNegrita(BP[[#This Row],[CODIGO]])</f>
        <v>0</v>
      </c>
      <c r="I1335" s="387" t="b" cm="1">
        <f t="array" ref="I1335">_xlfn.LET(
    _xlpm.codigos_devolucion, _xlfn.UNIQUE(_xlfn._xlws.FILTER(BP[CODIGO], ISNUMBER(SEARCH("devoluci", BP[NOMBRE CUENTA])), {""})),
    ISNUMBER(MATCH(BP[[#This Row],[CODIGO]], _xlpm.codigos_devolucion, 0))
)</f>
        <v>0</v>
      </c>
    </row>
    <row r="1336" spans="1:9" x14ac:dyDescent="0.25">
      <c r="A1336" s="607">
        <v>23700602</v>
      </c>
      <c r="B1336" s="387" t="s">
        <v>1359</v>
      </c>
      <c r="C1336" s="387" t="s">
        <v>1357</v>
      </c>
      <c r="D1336" s="387" t="s">
        <v>777</v>
      </c>
      <c r="E1336" s="387">
        <v>0</v>
      </c>
      <c r="F1336" s="387">
        <v>180890.05</v>
      </c>
      <c r="G1336" s="387">
        <v>-377578630.69999993</v>
      </c>
      <c r="H1336" s="387" t="b" cm="1">
        <f t="array" aca="1" ref="H1336" ca="1">EsNegrita(BP[[#This Row],[CODIGO]])</f>
        <v>0</v>
      </c>
      <c r="I1336" s="387" t="b" cm="1">
        <f t="array" ref="I1336">_xlfn.LET(
    _xlpm.codigos_devolucion, _xlfn.UNIQUE(_xlfn._xlws.FILTER(BP[CODIGO], ISNUMBER(SEARCH("devoluci", BP[NOMBRE CUENTA])), {""})),
    ISNUMBER(MATCH(BP[[#This Row],[CODIGO]], _xlpm.codigos_devolucion, 0))
)</f>
        <v>0</v>
      </c>
    </row>
    <row r="1337" spans="1:9" x14ac:dyDescent="0.25">
      <c r="A1337" s="607">
        <v>23700602</v>
      </c>
      <c r="B1337" s="387" t="s">
        <v>1359</v>
      </c>
      <c r="C1337" s="387" t="s">
        <v>1282</v>
      </c>
      <c r="D1337" s="387" t="s">
        <v>777</v>
      </c>
      <c r="E1337" s="387">
        <v>0</v>
      </c>
      <c r="F1337" s="387">
        <v>89366.19</v>
      </c>
      <c r="G1337" s="387">
        <v>-377489264.50999993</v>
      </c>
      <c r="H1337" s="387" t="b" cm="1">
        <f t="array" aca="1" ref="H1337" ca="1">EsNegrita(BP[[#This Row],[CODIGO]])</f>
        <v>0</v>
      </c>
      <c r="I1337" s="387" t="b" cm="1">
        <f t="array" ref="I1337">_xlfn.LET(
    _xlpm.codigos_devolucion, _xlfn.UNIQUE(_xlfn._xlws.FILTER(BP[CODIGO], ISNUMBER(SEARCH("devoluci", BP[NOMBRE CUENTA])), {""})),
    ISNUMBER(MATCH(BP[[#This Row],[CODIGO]], _xlpm.codigos_devolucion, 0))
)</f>
        <v>0</v>
      </c>
    </row>
    <row r="1338" spans="1:9" x14ac:dyDescent="0.25">
      <c r="A1338" s="607">
        <v>23700602</v>
      </c>
      <c r="B1338" s="387" t="s">
        <v>1359</v>
      </c>
      <c r="C1338" s="387" t="s">
        <v>1324</v>
      </c>
      <c r="D1338" s="387" t="s">
        <v>777</v>
      </c>
      <c r="E1338" s="387">
        <v>0</v>
      </c>
      <c r="F1338" s="387">
        <v>121862.99</v>
      </c>
      <c r="G1338" s="387">
        <v>-377367401.51999992</v>
      </c>
      <c r="H1338" s="387" t="b" cm="1">
        <f t="array" aca="1" ref="H1338" ca="1">EsNegrita(BP[[#This Row],[CODIGO]])</f>
        <v>0</v>
      </c>
      <c r="I1338" s="387" t="b" cm="1">
        <f t="array" ref="I1338">_xlfn.LET(
    _xlpm.codigos_devolucion, _xlfn.UNIQUE(_xlfn._xlws.FILTER(BP[CODIGO], ISNUMBER(SEARCH("devoluci", BP[NOMBRE CUENTA])), {""})),
    ISNUMBER(MATCH(BP[[#This Row],[CODIGO]], _xlpm.codigos_devolucion, 0))
)</f>
        <v>0</v>
      </c>
    </row>
    <row r="1339" spans="1:9" x14ac:dyDescent="0.25">
      <c r="A1339" s="607">
        <v>23700602</v>
      </c>
      <c r="B1339" s="387" t="s">
        <v>1359</v>
      </c>
      <c r="C1339" s="387" t="s">
        <v>1281</v>
      </c>
      <c r="D1339" s="387" t="s">
        <v>777</v>
      </c>
      <c r="E1339" s="387">
        <v>0</v>
      </c>
      <c r="F1339" s="387">
        <v>121862.99</v>
      </c>
      <c r="G1339" s="387">
        <v>-377245538.52999991</v>
      </c>
      <c r="H1339" s="387" t="b" cm="1">
        <f t="array" aca="1" ref="H1339" ca="1">EsNegrita(BP[[#This Row],[CODIGO]])</f>
        <v>0</v>
      </c>
      <c r="I1339" s="387" t="b" cm="1">
        <f t="array" ref="I1339">_xlfn.LET(
    _xlpm.codigos_devolucion, _xlfn.UNIQUE(_xlfn._xlws.FILTER(BP[CODIGO], ISNUMBER(SEARCH("devoluci", BP[NOMBRE CUENTA])), {""})),
    ISNUMBER(MATCH(BP[[#This Row],[CODIGO]], _xlpm.codigos_devolucion, 0))
)</f>
        <v>0</v>
      </c>
    </row>
    <row r="1340" spans="1:9" x14ac:dyDescent="0.25">
      <c r="A1340" s="607">
        <v>23701001</v>
      </c>
      <c r="B1340" s="387" t="s">
        <v>1360</v>
      </c>
      <c r="C1340" s="387" t="s">
        <v>1264</v>
      </c>
      <c r="D1340" s="387" t="s">
        <v>1265</v>
      </c>
      <c r="E1340" s="387">
        <v>0</v>
      </c>
      <c r="F1340" s="387">
        <v>14007.24</v>
      </c>
      <c r="G1340" s="387">
        <v>247458348.49000001</v>
      </c>
      <c r="H1340" s="387" t="b" cm="1">
        <f t="array" aca="1" ref="H1340" ca="1">EsNegrita(BP[[#This Row],[CODIGO]])</f>
        <v>0</v>
      </c>
      <c r="I1340" s="387" t="b" cm="1">
        <f t="array" ref="I1340">_xlfn.LET(
    _xlpm.codigos_devolucion, _xlfn.UNIQUE(_xlfn._xlws.FILTER(BP[CODIGO], ISNUMBER(SEARCH("devoluci", BP[NOMBRE CUENTA])), {""})),
    ISNUMBER(MATCH(BP[[#This Row],[CODIGO]], _xlpm.codigos_devolucion, 0))
)</f>
        <v>0</v>
      </c>
    </row>
    <row r="1341" spans="1:9" x14ac:dyDescent="0.25">
      <c r="A1341" s="607">
        <v>23701001</v>
      </c>
      <c r="B1341" s="387" t="s">
        <v>1360</v>
      </c>
      <c r="C1341" s="387" t="s">
        <v>1321</v>
      </c>
      <c r="D1341" s="387" t="s">
        <v>1361</v>
      </c>
      <c r="E1341" s="387">
        <v>0</v>
      </c>
      <c r="F1341" s="387">
        <v>28014</v>
      </c>
      <c r="G1341" s="387">
        <v>247486362.49000001</v>
      </c>
      <c r="H1341" s="387" t="b" cm="1">
        <f t="array" aca="1" ref="H1341" ca="1">EsNegrita(BP[[#This Row],[CODIGO]])</f>
        <v>0</v>
      </c>
      <c r="I1341" s="387" t="b" cm="1">
        <f t="array" ref="I1341">_xlfn.LET(
    _xlpm.codigos_devolucion, _xlfn.UNIQUE(_xlfn._xlws.FILTER(BP[CODIGO], ISNUMBER(SEARCH("devoluci", BP[NOMBRE CUENTA])), {""})),
    ISNUMBER(MATCH(BP[[#This Row],[CODIGO]], _xlpm.codigos_devolucion, 0))
)</f>
        <v>0</v>
      </c>
    </row>
    <row r="1342" spans="1:9" x14ac:dyDescent="0.25">
      <c r="A1342" s="607">
        <v>23701001</v>
      </c>
      <c r="B1342" s="387" t="s">
        <v>1360</v>
      </c>
      <c r="C1342" s="387" t="s">
        <v>1282</v>
      </c>
      <c r="D1342" s="387" t="s">
        <v>1283</v>
      </c>
      <c r="E1342" s="387">
        <v>0</v>
      </c>
      <c r="F1342" s="387">
        <v>70036.2</v>
      </c>
      <c r="G1342" s="387">
        <v>247556398.69</v>
      </c>
      <c r="H1342" s="387" t="b" cm="1">
        <f t="array" aca="1" ref="H1342" ca="1">EsNegrita(BP[[#This Row],[CODIGO]])</f>
        <v>0</v>
      </c>
      <c r="I1342" s="387" t="b" cm="1">
        <f t="array" ref="I1342">_xlfn.LET(
    _xlpm.codigos_devolucion, _xlfn.UNIQUE(_xlfn._xlws.FILTER(BP[CODIGO], ISNUMBER(SEARCH("devoluci", BP[NOMBRE CUENTA])), {""})),
    ISNUMBER(MATCH(BP[[#This Row],[CODIGO]], _xlpm.codigos_devolucion, 0))
)</f>
        <v>0</v>
      </c>
    </row>
    <row r="1343" spans="1:9" x14ac:dyDescent="0.25">
      <c r="A1343" s="607">
        <v>23701001</v>
      </c>
      <c r="B1343" s="387" t="s">
        <v>1360</v>
      </c>
      <c r="C1343" s="387" t="s">
        <v>1282</v>
      </c>
      <c r="D1343" s="387" t="s">
        <v>1362</v>
      </c>
      <c r="E1343" s="387">
        <v>0</v>
      </c>
      <c r="F1343" s="387">
        <v>5836</v>
      </c>
      <c r="G1343" s="387">
        <v>247562234.69</v>
      </c>
      <c r="H1343" s="387" t="b" cm="1">
        <f t="array" aca="1" ref="H1343" ca="1">EsNegrita(BP[[#This Row],[CODIGO]])</f>
        <v>0</v>
      </c>
      <c r="I1343" s="387" t="b" cm="1">
        <f t="array" ref="I1343">_xlfn.LET(
    _xlpm.codigos_devolucion, _xlfn.UNIQUE(_xlfn._xlws.FILTER(BP[CODIGO], ISNUMBER(SEARCH("devoluci", BP[NOMBRE CUENTA])), {""})),
    ISNUMBER(MATCH(BP[[#This Row],[CODIGO]], _xlpm.codigos_devolucion, 0))
)</f>
        <v>0</v>
      </c>
    </row>
    <row r="1344" spans="1:9" x14ac:dyDescent="0.25">
      <c r="A1344" s="607">
        <v>23701001</v>
      </c>
      <c r="B1344" s="387" t="s">
        <v>1360</v>
      </c>
      <c r="C1344" s="387" t="s">
        <v>1284</v>
      </c>
      <c r="D1344" s="387" t="s">
        <v>1285</v>
      </c>
      <c r="E1344" s="387">
        <v>0</v>
      </c>
      <c r="F1344" s="387">
        <v>22387</v>
      </c>
      <c r="G1344" s="387">
        <v>247584621.69</v>
      </c>
      <c r="H1344" s="387" t="b" cm="1">
        <f t="array" aca="1" ref="H1344" ca="1">EsNegrita(BP[[#This Row],[CODIGO]])</f>
        <v>0</v>
      </c>
      <c r="I1344" s="387" t="b" cm="1">
        <f t="array" ref="I1344">_xlfn.LET(
    _xlpm.codigos_devolucion, _xlfn.UNIQUE(_xlfn._xlws.FILTER(BP[CODIGO], ISNUMBER(SEARCH("devoluci", BP[NOMBRE CUENTA])), {""})),
    ISNUMBER(MATCH(BP[[#This Row],[CODIGO]], _xlpm.codigos_devolucion, 0))
)</f>
        <v>0</v>
      </c>
    </row>
    <row r="1345" spans="1:9" x14ac:dyDescent="0.25">
      <c r="A1345" s="607">
        <v>23701001</v>
      </c>
      <c r="B1345" s="387" t="s">
        <v>1360</v>
      </c>
      <c r="C1345" s="387" t="s">
        <v>770</v>
      </c>
      <c r="D1345" s="387" t="s">
        <v>1351</v>
      </c>
      <c r="E1345" s="387">
        <v>0</v>
      </c>
      <c r="F1345" s="387">
        <v>11460</v>
      </c>
      <c r="G1345" s="387">
        <v>247596081.69</v>
      </c>
      <c r="H1345" s="387" t="b" cm="1">
        <f t="array" aca="1" ref="H1345" ca="1">EsNegrita(BP[[#This Row],[CODIGO]])</f>
        <v>0</v>
      </c>
      <c r="I1345" s="387" t="b" cm="1">
        <f t="array" ref="I1345">_xlfn.LET(
    _xlpm.codigos_devolucion, _xlfn.UNIQUE(_xlfn._xlws.FILTER(BP[CODIGO], ISNUMBER(SEARCH("devoluci", BP[NOMBRE CUENTA])), {""})),
    ISNUMBER(MATCH(BP[[#This Row],[CODIGO]], _xlpm.codigos_devolucion, 0))
)</f>
        <v>0</v>
      </c>
    </row>
    <row r="1346" spans="1:9" x14ac:dyDescent="0.25">
      <c r="A1346" s="607">
        <v>23701001</v>
      </c>
      <c r="B1346" s="387" t="s">
        <v>1360</v>
      </c>
      <c r="C1346" s="387" t="s">
        <v>738</v>
      </c>
      <c r="D1346" s="387" t="s">
        <v>739</v>
      </c>
      <c r="E1346" s="387">
        <v>0</v>
      </c>
      <c r="F1346" s="387">
        <v>70036.2</v>
      </c>
      <c r="G1346" s="387">
        <v>247666117.88999999</v>
      </c>
      <c r="H1346" s="387" t="b" cm="1">
        <f t="array" aca="1" ref="H1346" ca="1">EsNegrita(BP[[#This Row],[CODIGO]])</f>
        <v>0</v>
      </c>
      <c r="I1346" s="387" t="b" cm="1">
        <f t="array" ref="I1346">_xlfn.LET(
    _xlpm.codigos_devolucion, _xlfn.UNIQUE(_xlfn._xlws.FILTER(BP[CODIGO], ISNUMBER(SEARCH("devoluci", BP[NOMBRE CUENTA])), {""})),
    ISNUMBER(MATCH(BP[[#This Row],[CODIGO]], _xlpm.codigos_devolucion, 0))
)</f>
        <v>0</v>
      </c>
    </row>
    <row r="1347" spans="1:9" x14ac:dyDescent="0.25">
      <c r="A1347" s="607">
        <v>23701001</v>
      </c>
      <c r="B1347" s="387" t="s">
        <v>1360</v>
      </c>
      <c r="C1347" s="387" t="s">
        <v>1286</v>
      </c>
      <c r="D1347" s="387" t="s">
        <v>739</v>
      </c>
      <c r="E1347" s="387">
        <v>0</v>
      </c>
      <c r="F1347" s="387">
        <v>87600</v>
      </c>
      <c r="G1347" s="387">
        <v>247753717.88999999</v>
      </c>
      <c r="H1347" s="387" t="b" cm="1">
        <f t="array" aca="1" ref="H1347" ca="1">EsNegrita(BP[[#This Row],[CODIGO]])</f>
        <v>0</v>
      </c>
      <c r="I1347" s="387" t="b" cm="1">
        <f t="array" ref="I1347">_xlfn.LET(
    _xlpm.codigos_devolucion, _xlfn.UNIQUE(_xlfn._xlws.FILTER(BP[CODIGO], ISNUMBER(SEARCH("devoluci", BP[NOMBRE CUENTA])), {""})),
    ISNUMBER(MATCH(BP[[#This Row],[CODIGO]], _xlpm.codigos_devolucion, 0))
)</f>
        <v>0</v>
      </c>
    </row>
    <row r="1348" spans="1:9" x14ac:dyDescent="0.25">
      <c r="A1348" s="607">
        <v>23701001</v>
      </c>
      <c r="B1348" s="387" t="s">
        <v>1360</v>
      </c>
      <c r="C1348" s="387" t="s">
        <v>1266</v>
      </c>
      <c r="D1348" s="387" t="s">
        <v>739</v>
      </c>
      <c r="E1348" s="387">
        <v>0</v>
      </c>
      <c r="F1348" s="387">
        <v>163482.56</v>
      </c>
      <c r="G1348" s="387">
        <v>247917200.44999999</v>
      </c>
      <c r="H1348" s="387" t="b" cm="1">
        <f t="array" aca="1" ref="H1348" ca="1">EsNegrita(BP[[#This Row],[CODIGO]])</f>
        <v>0</v>
      </c>
      <c r="I1348" s="387" t="b" cm="1">
        <f t="array" ref="I1348">_xlfn.LET(
    _xlpm.codigos_devolucion, _xlfn.UNIQUE(_xlfn._xlws.FILTER(BP[CODIGO], ISNUMBER(SEARCH("devoluci", BP[NOMBRE CUENTA])), {""})),
    ISNUMBER(MATCH(BP[[#This Row],[CODIGO]], _xlpm.codigos_devolucion, 0))
)</f>
        <v>0</v>
      </c>
    </row>
    <row r="1349" spans="1:9" x14ac:dyDescent="0.25">
      <c r="A1349" s="607">
        <v>23701001</v>
      </c>
      <c r="B1349" s="387" t="s">
        <v>1360</v>
      </c>
      <c r="C1349" s="387" t="s">
        <v>1254</v>
      </c>
      <c r="D1349" s="387" t="s">
        <v>739</v>
      </c>
      <c r="E1349" s="387">
        <v>0</v>
      </c>
      <c r="F1349" s="387">
        <v>454232.96</v>
      </c>
      <c r="G1349" s="387">
        <v>248371433.41</v>
      </c>
      <c r="H1349" s="387" t="b" cm="1">
        <f t="array" aca="1" ref="H1349" ca="1">EsNegrita(BP[[#This Row],[CODIGO]])</f>
        <v>0</v>
      </c>
      <c r="I1349" s="387" t="b" cm="1">
        <f t="array" ref="I1349">_xlfn.LET(
    _xlpm.codigos_devolucion, _xlfn.UNIQUE(_xlfn._xlws.FILTER(BP[CODIGO], ISNUMBER(SEARCH("devoluci", BP[NOMBRE CUENTA])), {""})),
    ISNUMBER(MATCH(BP[[#This Row],[CODIGO]], _xlpm.codigos_devolucion, 0))
)</f>
        <v>0</v>
      </c>
    </row>
    <row r="1350" spans="1:9" x14ac:dyDescent="0.25">
      <c r="A1350" s="607">
        <v>23701001</v>
      </c>
      <c r="B1350" s="387" t="s">
        <v>1360</v>
      </c>
      <c r="C1350" s="387" t="s">
        <v>740</v>
      </c>
      <c r="D1350" s="387" t="s">
        <v>739</v>
      </c>
      <c r="E1350" s="387">
        <v>0</v>
      </c>
      <c r="F1350" s="387">
        <v>70036.2</v>
      </c>
      <c r="G1350" s="387">
        <v>248441469.60999998</v>
      </c>
      <c r="H1350" s="387" t="b" cm="1">
        <f t="array" aca="1" ref="H1350" ca="1">EsNegrita(BP[[#This Row],[CODIGO]])</f>
        <v>0</v>
      </c>
      <c r="I1350" s="387" t="b" cm="1">
        <f t="array" ref="I1350">_xlfn.LET(
    _xlpm.codigos_devolucion, _xlfn.UNIQUE(_xlfn._xlws.FILTER(BP[CODIGO], ISNUMBER(SEARCH("devoluci", BP[NOMBRE CUENTA])), {""})),
    ISNUMBER(MATCH(BP[[#This Row],[CODIGO]], _xlpm.codigos_devolucion, 0))
)</f>
        <v>0</v>
      </c>
    </row>
    <row r="1351" spans="1:9" x14ac:dyDescent="0.25">
      <c r="A1351" s="607">
        <v>23701001</v>
      </c>
      <c r="B1351" s="387" t="s">
        <v>1360</v>
      </c>
      <c r="C1351" s="387" t="s">
        <v>1328</v>
      </c>
      <c r="D1351" s="387" t="s">
        <v>739</v>
      </c>
      <c r="E1351" s="387">
        <v>0</v>
      </c>
      <c r="F1351" s="387">
        <v>70036.2</v>
      </c>
      <c r="G1351" s="387">
        <v>248511505.80999997</v>
      </c>
      <c r="H1351" s="387" t="b" cm="1">
        <f t="array" aca="1" ref="H1351" ca="1">EsNegrita(BP[[#This Row],[CODIGO]])</f>
        <v>0</v>
      </c>
      <c r="I1351" s="387" t="b" cm="1">
        <f t="array" ref="I1351">_xlfn.LET(
    _xlpm.codigos_devolucion, _xlfn.UNIQUE(_xlfn._xlws.FILTER(BP[CODIGO], ISNUMBER(SEARCH("devoluci", BP[NOMBRE CUENTA])), {""})),
    ISNUMBER(MATCH(BP[[#This Row],[CODIGO]], _xlpm.codigos_devolucion, 0))
)</f>
        <v>0</v>
      </c>
    </row>
    <row r="1352" spans="1:9" x14ac:dyDescent="0.25">
      <c r="A1352" s="607">
        <v>23701001</v>
      </c>
      <c r="B1352" s="387" t="s">
        <v>1360</v>
      </c>
      <c r="C1352" s="387" t="s">
        <v>1287</v>
      </c>
      <c r="D1352" s="387" t="s">
        <v>739</v>
      </c>
      <c r="E1352" s="387">
        <v>0</v>
      </c>
      <c r="F1352" s="387">
        <v>183553.17</v>
      </c>
      <c r="G1352" s="387">
        <v>248695058.97999996</v>
      </c>
      <c r="H1352" s="387" t="b" cm="1">
        <f t="array" aca="1" ref="H1352" ca="1">EsNegrita(BP[[#This Row],[CODIGO]])</f>
        <v>0</v>
      </c>
      <c r="I1352" s="387" t="b" cm="1">
        <f t="array" ref="I1352">_xlfn.LET(
    _xlpm.codigos_devolucion, _xlfn.UNIQUE(_xlfn._xlws.FILTER(BP[CODIGO], ISNUMBER(SEARCH("devoluci", BP[NOMBRE CUENTA])), {""})),
    ISNUMBER(MATCH(BP[[#This Row],[CODIGO]], _xlpm.codigos_devolucion, 0))
)</f>
        <v>0</v>
      </c>
    </row>
    <row r="1353" spans="1:9" x14ac:dyDescent="0.25">
      <c r="A1353" s="607">
        <v>23701001</v>
      </c>
      <c r="B1353" s="387" t="s">
        <v>1360</v>
      </c>
      <c r="C1353" s="387" t="s">
        <v>741</v>
      </c>
      <c r="D1353" s="387" t="s">
        <v>739</v>
      </c>
      <c r="E1353" s="387">
        <v>0</v>
      </c>
      <c r="F1353" s="387">
        <v>165338.42000000001</v>
      </c>
      <c r="G1353" s="387">
        <v>248860397.39999995</v>
      </c>
      <c r="H1353" s="387" t="b" cm="1">
        <f t="array" aca="1" ref="H1353" ca="1">EsNegrita(BP[[#This Row],[CODIGO]])</f>
        <v>0</v>
      </c>
      <c r="I1353" s="387" t="b" cm="1">
        <f t="array" ref="I1353">_xlfn.LET(
    _xlpm.codigos_devolucion, _xlfn.UNIQUE(_xlfn._xlws.FILTER(BP[CODIGO], ISNUMBER(SEARCH("devoluci", BP[NOMBRE CUENTA])), {""})),
    ISNUMBER(MATCH(BP[[#This Row],[CODIGO]], _xlpm.codigos_devolucion, 0))
)</f>
        <v>0</v>
      </c>
    </row>
    <row r="1354" spans="1:9" x14ac:dyDescent="0.25">
      <c r="A1354" s="607">
        <v>23701001</v>
      </c>
      <c r="B1354" s="387" t="s">
        <v>1360</v>
      </c>
      <c r="C1354" s="387" t="s">
        <v>779</v>
      </c>
      <c r="D1354" s="387" t="s">
        <v>739</v>
      </c>
      <c r="E1354" s="387">
        <v>0</v>
      </c>
      <c r="F1354" s="387">
        <v>167731.53</v>
      </c>
      <c r="G1354" s="387">
        <v>249028128.92999995</v>
      </c>
      <c r="H1354" s="387" t="b" cm="1">
        <f t="array" aca="1" ref="H1354" ca="1">EsNegrita(BP[[#This Row],[CODIGO]])</f>
        <v>0</v>
      </c>
      <c r="I1354" s="387" t="b" cm="1">
        <f t="array" ref="I1354">_xlfn.LET(
    _xlpm.codigos_devolucion, _xlfn.UNIQUE(_xlfn._xlws.FILTER(BP[CODIGO], ISNUMBER(SEARCH("devoluci", BP[NOMBRE CUENTA])), {""})),
    ISNUMBER(MATCH(BP[[#This Row],[CODIGO]], _xlpm.codigos_devolucion, 0))
)</f>
        <v>0</v>
      </c>
    </row>
    <row r="1355" spans="1:9" x14ac:dyDescent="0.25">
      <c r="A1355" s="607">
        <v>23701001</v>
      </c>
      <c r="B1355" s="387" t="s">
        <v>1360</v>
      </c>
      <c r="C1355" s="387" t="s">
        <v>742</v>
      </c>
      <c r="D1355" s="387" t="s">
        <v>739</v>
      </c>
      <c r="E1355" s="387">
        <v>0</v>
      </c>
      <c r="F1355" s="387">
        <v>165338.42000000001</v>
      </c>
      <c r="G1355" s="387">
        <v>249193467.34999993</v>
      </c>
      <c r="H1355" s="387" t="b" cm="1">
        <f t="array" aca="1" ref="H1355" ca="1">EsNegrita(BP[[#This Row],[CODIGO]])</f>
        <v>0</v>
      </c>
      <c r="I1355" s="387" t="b" cm="1">
        <f t="array" ref="I1355">_xlfn.LET(
    _xlpm.codigos_devolucion, _xlfn.UNIQUE(_xlfn._xlws.FILTER(BP[CODIGO], ISNUMBER(SEARCH("devoluci", BP[NOMBRE CUENTA])), {""})),
    ISNUMBER(MATCH(BP[[#This Row],[CODIGO]], _xlpm.codigos_devolucion, 0))
)</f>
        <v>0</v>
      </c>
    </row>
    <row r="1356" spans="1:9" x14ac:dyDescent="0.25">
      <c r="A1356" s="607">
        <v>23701001</v>
      </c>
      <c r="B1356" s="387" t="s">
        <v>1360</v>
      </c>
      <c r="C1356" s="387" t="s">
        <v>743</v>
      </c>
      <c r="D1356" s="387" t="s">
        <v>739</v>
      </c>
      <c r="E1356" s="387">
        <v>0</v>
      </c>
      <c r="F1356" s="387">
        <v>129724.53</v>
      </c>
      <c r="G1356" s="387">
        <v>249323191.87999994</v>
      </c>
      <c r="H1356" s="387" t="b" cm="1">
        <f t="array" aca="1" ref="H1356" ca="1">EsNegrita(BP[[#This Row],[CODIGO]])</f>
        <v>0</v>
      </c>
      <c r="I1356" s="387" t="b" cm="1">
        <f t="array" ref="I1356">_xlfn.LET(
    _xlpm.codigos_devolucion, _xlfn.UNIQUE(_xlfn._xlws.FILTER(BP[CODIGO], ISNUMBER(SEARCH("devoluci", BP[NOMBRE CUENTA])), {""})),
    ISNUMBER(MATCH(BP[[#This Row],[CODIGO]], _xlpm.codigos_devolucion, 0))
)</f>
        <v>0</v>
      </c>
    </row>
    <row r="1357" spans="1:9" x14ac:dyDescent="0.25">
      <c r="A1357" s="607">
        <v>23701001</v>
      </c>
      <c r="B1357" s="387" t="s">
        <v>1360</v>
      </c>
      <c r="C1357" s="387" t="s">
        <v>744</v>
      </c>
      <c r="D1357" s="387" t="s">
        <v>739</v>
      </c>
      <c r="E1357" s="387">
        <v>0</v>
      </c>
      <c r="F1357" s="387">
        <v>139424.62</v>
      </c>
      <c r="G1357" s="387">
        <v>249462616.49999994</v>
      </c>
      <c r="H1357" s="387" t="b" cm="1">
        <f t="array" aca="1" ref="H1357" ca="1">EsNegrita(BP[[#This Row],[CODIGO]])</f>
        <v>0</v>
      </c>
      <c r="I1357" s="387" t="b" cm="1">
        <f t="array" ref="I1357">_xlfn.LET(
    _xlpm.codigos_devolucion, _xlfn.UNIQUE(_xlfn._xlws.FILTER(BP[CODIGO], ISNUMBER(SEARCH("devoluci", BP[NOMBRE CUENTA])), {""})),
    ISNUMBER(MATCH(BP[[#This Row],[CODIGO]], _xlpm.codigos_devolucion, 0))
)</f>
        <v>0</v>
      </c>
    </row>
    <row r="1358" spans="1:9" x14ac:dyDescent="0.25">
      <c r="A1358" s="607">
        <v>23701001</v>
      </c>
      <c r="B1358" s="387" t="s">
        <v>1360</v>
      </c>
      <c r="C1358" s="387" t="s">
        <v>745</v>
      </c>
      <c r="D1358" s="387" t="s">
        <v>739</v>
      </c>
      <c r="E1358" s="387">
        <v>0</v>
      </c>
      <c r="F1358" s="387">
        <v>167731.53</v>
      </c>
      <c r="G1358" s="387">
        <v>249630348.02999994</v>
      </c>
      <c r="H1358" s="387" t="b" cm="1">
        <f t="array" aca="1" ref="H1358" ca="1">EsNegrita(BP[[#This Row],[CODIGO]])</f>
        <v>0</v>
      </c>
      <c r="I1358" s="387" t="b" cm="1">
        <f t="array" ref="I1358">_xlfn.LET(
    _xlpm.codigos_devolucion, _xlfn.UNIQUE(_xlfn._xlws.FILTER(BP[CODIGO], ISNUMBER(SEARCH("devoluci", BP[NOMBRE CUENTA])), {""})),
    ISNUMBER(MATCH(BP[[#This Row],[CODIGO]], _xlpm.codigos_devolucion, 0))
)</f>
        <v>0</v>
      </c>
    </row>
    <row r="1359" spans="1:9" x14ac:dyDescent="0.25">
      <c r="A1359" s="607">
        <v>23701001</v>
      </c>
      <c r="B1359" s="387" t="s">
        <v>1360</v>
      </c>
      <c r="C1359" s="387" t="s">
        <v>1288</v>
      </c>
      <c r="D1359" s="387" t="s">
        <v>739</v>
      </c>
      <c r="E1359" s="387">
        <v>0</v>
      </c>
      <c r="F1359" s="387">
        <v>126491.17</v>
      </c>
      <c r="G1359" s="387">
        <v>249756839.19999993</v>
      </c>
      <c r="H1359" s="387" t="b" cm="1">
        <f t="array" aca="1" ref="H1359" ca="1">EsNegrita(BP[[#This Row],[CODIGO]])</f>
        <v>0</v>
      </c>
      <c r="I1359" s="387" t="b" cm="1">
        <f t="array" ref="I1359">_xlfn.LET(
    _xlpm.codigos_devolucion, _xlfn.UNIQUE(_xlfn._xlws.FILTER(BP[CODIGO], ISNUMBER(SEARCH("devoluci", BP[NOMBRE CUENTA])), {""})),
    ISNUMBER(MATCH(BP[[#This Row],[CODIGO]], _xlpm.codigos_devolucion, 0))
)</f>
        <v>0</v>
      </c>
    </row>
    <row r="1360" spans="1:9" x14ac:dyDescent="0.25">
      <c r="A1360" s="607">
        <v>23701001</v>
      </c>
      <c r="B1360" s="387" t="s">
        <v>1360</v>
      </c>
      <c r="C1360" s="387" t="s">
        <v>1267</v>
      </c>
      <c r="D1360" s="387" t="s">
        <v>739</v>
      </c>
      <c r="E1360" s="387">
        <v>0</v>
      </c>
      <c r="F1360" s="387">
        <v>167124.54999999999</v>
      </c>
      <c r="G1360" s="387">
        <v>249923963.74999994</v>
      </c>
      <c r="H1360" s="387" t="b" cm="1">
        <f t="array" aca="1" ref="H1360" ca="1">EsNegrita(BP[[#This Row],[CODIGO]])</f>
        <v>0</v>
      </c>
      <c r="I1360" s="387" t="b" cm="1">
        <f t="array" ref="I1360">_xlfn.LET(
    _xlpm.codigos_devolucion, _xlfn.UNIQUE(_xlfn._xlws.FILTER(BP[CODIGO], ISNUMBER(SEARCH("devoluci", BP[NOMBRE CUENTA])), {""})),
    ISNUMBER(MATCH(BP[[#This Row],[CODIGO]], _xlpm.codigos_devolucion, 0))
)</f>
        <v>0</v>
      </c>
    </row>
    <row r="1361" spans="1:9" x14ac:dyDescent="0.25">
      <c r="A1361" s="607">
        <v>23701001</v>
      </c>
      <c r="B1361" s="387" t="s">
        <v>1360</v>
      </c>
      <c r="C1361" s="387" t="s">
        <v>1289</v>
      </c>
      <c r="D1361" s="387" t="s">
        <v>739</v>
      </c>
      <c r="E1361" s="387">
        <v>0</v>
      </c>
      <c r="F1361" s="387">
        <v>136444.44</v>
      </c>
      <c r="G1361" s="387">
        <v>250060408.18999994</v>
      </c>
      <c r="H1361" s="387" t="b" cm="1">
        <f t="array" aca="1" ref="H1361" ca="1">EsNegrita(BP[[#This Row],[CODIGO]])</f>
        <v>0</v>
      </c>
      <c r="I1361" s="387" t="b" cm="1">
        <f t="array" ref="I1361">_xlfn.LET(
    _xlpm.codigos_devolucion, _xlfn.UNIQUE(_xlfn._xlws.FILTER(BP[CODIGO], ISNUMBER(SEARCH("devoluci", BP[NOMBRE CUENTA])), {""})),
    ISNUMBER(MATCH(BP[[#This Row],[CODIGO]], _xlpm.codigos_devolucion, 0))
)</f>
        <v>0</v>
      </c>
    </row>
    <row r="1362" spans="1:9" x14ac:dyDescent="0.25">
      <c r="A1362" s="607">
        <v>23701001</v>
      </c>
      <c r="B1362" s="387" t="s">
        <v>1360</v>
      </c>
      <c r="C1362" s="387" t="s">
        <v>746</v>
      </c>
      <c r="D1362" s="387" t="s">
        <v>739</v>
      </c>
      <c r="E1362" s="387">
        <v>0</v>
      </c>
      <c r="F1362" s="387">
        <v>167124.54999999999</v>
      </c>
      <c r="G1362" s="387">
        <v>250227532.73999995</v>
      </c>
      <c r="H1362" s="387" t="b" cm="1">
        <f t="array" aca="1" ref="H1362" ca="1">EsNegrita(BP[[#This Row],[CODIGO]])</f>
        <v>0</v>
      </c>
      <c r="I1362" s="387" t="b" cm="1">
        <f t="array" ref="I1362">_xlfn.LET(
    _xlpm.codigos_devolucion, _xlfn.UNIQUE(_xlfn._xlws.FILTER(BP[CODIGO], ISNUMBER(SEARCH("devoluci", BP[NOMBRE CUENTA])), {""})),
    ISNUMBER(MATCH(BP[[#This Row],[CODIGO]], _xlpm.codigos_devolucion, 0))
)</f>
        <v>0</v>
      </c>
    </row>
    <row r="1363" spans="1:9" x14ac:dyDescent="0.25">
      <c r="A1363" s="607">
        <v>23701001</v>
      </c>
      <c r="B1363" s="387" t="s">
        <v>1360</v>
      </c>
      <c r="C1363" s="387" t="s">
        <v>1268</v>
      </c>
      <c r="D1363" s="387" t="s">
        <v>739</v>
      </c>
      <c r="E1363" s="387">
        <v>0</v>
      </c>
      <c r="F1363" s="387">
        <v>156414.39999999999</v>
      </c>
      <c r="G1363" s="387">
        <v>250383947.13999996</v>
      </c>
      <c r="H1363" s="387" t="b" cm="1">
        <f t="array" aca="1" ref="H1363" ca="1">EsNegrita(BP[[#This Row],[CODIGO]])</f>
        <v>0</v>
      </c>
      <c r="I1363" s="387" t="b" cm="1">
        <f t="array" ref="I1363">_xlfn.LET(
    _xlpm.codigos_devolucion, _xlfn.UNIQUE(_xlfn._xlws.FILTER(BP[CODIGO], ISNUMBER(SEARCH("devoluci", BP[NOMBRE CUENTA])), {""})),
    ISNUMBER(MATCH(BP[[#This Row],[CODIGO]], _xlpm.codigos_devolucion, 0))
)</f>
        <v>0</v>
      </c>
    </row>
    <row r="1364" spans="1:9" x14ac:dyDescent="0.25">
      <c r="A1364" s="607">
        <v>23701001</v>
      </c>
      <c r="B1364" s="387" t="s">
        <v>1360</v>
      </c>
      <c r="C1364" s="387" t="s">
        <v>1290</v>
      </c>
      <c r="D1364" s="387" t="s">
        <v>739</v>
      </c>
      <c r="E1364" s="387">
        <v>0</v>
      </c>
      <c r="F1364" s="387">
        <v>181052.45</v>
      </c>
      <c r="G1364" s="387">
        <v>250564999.58999994</v>
      </c>
      <c r="H1364" s="387" t="b" cm="1">
        <f t="array" aca="1" ref="H1364" ca="1">EsNegrita(BP[[#This Row],[CODIGO]])</f>
        <v>0</v>
      </c>
      <c r="I1364" s="387" t="b" cm="1">
        <f t="array" ref="I1364">_xlfn.LET(
    _xlpm.codigos_devolucion, _xlfn.UNIQUE(_xlfn._xlws.FILTER(BP[CODIGO], ISNUMBER(SEARCH("devoluci", BP[NOMBRE CUENTA])), {""})),
    ISNUMBER(MATCH(BP[[#This Row],[CODIGO]], _xlpm.codigos_devolucion, 0))
)</f>
        <v>0</v>
      </c>
    </row>
    <row r="1365" spans="1:9" x14ac:dyDescent="0.25">
      <c r="A1365" s="607">
        <v>23701001</v>
      </c>
      <c r="B1365" s="387" t="s">
        <v>1360</v>
      </c>
      <c r="C1365" s="387" t="s">
        <v>1291</v>
      </c>
      <c r="D1365" s="387" t="s">
        <v>739</v>
      </c>
      <c r="E1365" s="387">
        <v>0</v>
      </c>
      <c r="F1365" s="387">
        <v>117279.71</v>
      </c>
      <c r="G1365" s="387">
        <v>250682279.29999995</v>
      </c>
      <c r="H1365" s="387" t="b" cm="1">
        <f t="array" aca="1" ref="H1365" ca="1">EsNegrita(BP[[#This Row],[CODIGO]])</f>
        <v>0</v>
      </c>
      <c r="I1365" s="387" t="b" cm="1">
        <f t="array" ref="I1365">_xlfn.LET(
    _xlpm.codigos_devolucion, _xlfn.UNIQUE(_xlfn._xlws.FILTER(BP[CODIGO], ISNUMBER(SEARCH("devoluci", BP[NOMBRE CUENTA])), {""})),
    ISNUMBER(MATCH(BP[[#This Row],[CODIGO]], _xlpm.codigos_devolucion, 0))
)</f>
        <v>0</v>
      </c>
    </row>
    <row r="1366" spans="1:9" x14ac:dyDescent="0.25">
      <c r="A1366" s="607">
        <v>23701001</v>
      </c>
      <c r="B1366" s="387" t="s">
        <v>1360</v>
      </c>
      <c r="C1366" s="387" t="s">
        <v>1334</v>
      </c>
      <c r="D1366" s="387" t="s">
        <v>739</v>
      </c>
      <c r="E1366" s="387">
        <v>0</v>
      </c>
      <c r="F1366" s="387">
        <v>163482.56</v>
      </c>
      <c r="G1366" s="387">
        <v>250845761.85999995</v>
      </c>
      <c r="H1366" s="387" t="b" cm="1">
        <f t="array" aca="1" ref="H1366" ca="1">EsNegrita(BP[[#This Row],[CODIGO]])</f>
        <v>0</v>
      </c>
      <c r="I1366" s="387" t="b" cm="1">
        <f t="array" ref="I1366">_xlfn.LET(
    _xlpm.codigos_devolucion, _xlfn.UNIQUE(_xlfn._xlws.FILTER(BP[CODIGO], ISNUMBER(SEARCH("devoluci", BP[NOMBRE CUENTA])), {""})),
    ISNUMBER(MATCH(BP[[#This Row],[CODIGO]], _xlpm.codigos_devolucion, 0))
)</f>
        <v>0</v>
      </c>
    </row>
    <row r="1367" spans="1:9" x14ac:dyDescent="0.25">
      <c r="A1367" s="607">
        <v>23701001</v>
      </c>
      <c r="B1367" s="387" t="s">
        <v>1360</v>
      </c>
      <c r="C1367" s="387" t="s">
        <v>747</v>
      </c>
      <c r="D1367" s="387" t="s">
        <v>739</v>
      </c>
      <c r="E1367" s="387">
        <v>0</v>
      </c>
      <c r="F1367" s="387">
        <v>93700.72</v>
      </c>
      <c r="G1367" s="387">
        <v>250939462.57999995</v>
      </c>
      <c r="H1367" s="387" t="b" cm="1">
        <f t="array" aca="1" ref="H1367" ca="1">EsNegrita(BP[[#This Row],[CODIGO]])</f>
        <v>0</v>
      </c>
      <c r="I1367" s="387" t="b" cm="1">
        <f t="array" ref="I1367">_xlfn.LET(
    _xlpm.codigos_devolucion, _xlfn.UNIQUE(_xlfn._xlws.FILTER(BP[CODIGO], ISNUMBER(SEARCH("devoluci", BP[NOMBRE CUENTA])), {""})),
    ISNUMBER(MATCH(BP[[#This Row],[CODIGO]], _xlpm.codigos_devolucion, 0))
)</f>
        <v>0</v>
      </c>
    </row>
    <row r="1368" spans="1:9" x14ac:dyDescent="0.25">
      <c r="A1368" s="607">
        <v>23701001</v>
      </c>
      <c r="B1368" s="387" t="s">
        <v>1360</v>
      </c>
      <c r="C1368" s="387" t="s">
        <v>1269</v>
      </c>
      <c r="D1368" s="387" t="s">
        <v>739</v>
      </c>
      <c r="E1368" s="387">
        <v>0</v>
      </c>
      <c r="F1368" s="387">
        <v>174381.4</v>
      </c>
      <c r="G1368" s="387">
        <v>251113843.97999996</v>
      </c>
      <c r="H1368" s="387" t="b" cm="1">
        <f t="array" aca="1" ref="H1368" ca="1">EsNegrita(BP[[#This Row],[CODIGO]])</f>
        <v>0</v>
      </c>
      <c r="I1368" s="387" t="b" cm="1">
        <f t="array" ref="I1368">_xlfn.LET(
    _xlpm.codigos_devolucion, _xlfn.UNIQUE(_xlfn._xlws.FILTER(BP[CODIGO], ISNUMBER(SEARCH("devoluci", BP[NOMBRE CUENTA])), {""})),
    ISNUMBER(MATCH(BP[[#This Row],[CODIGO]], _xlpm.codigos_devolucion, 0))
)</f>
        <v>0</v>
      </c>
    </row>
    <row r="1369" spans="1:9" x14ac:dyDescent="0.25">
      <c r="A1369" s="607">
        <v>23701001</v>
      </c>
      <c r="B1369" s="387" t="s">
        <v>1360</v>
      </c>
      <c r="C1369" s="387" t="s">
        <v>1292</v>
      </c>
      <c r="D1369" s="387" t="s">
        <v>739</v>
      </c>
      <c r="E1369" s="387">
        <v>0</v>
      </c>
      <c r="F1369" s="387">
        <v>174381.4</v>
      </c>
      <c r="G1369" s="387">
        <v>251288225.37999997</v>
      </c>
      <c r="H1369" s="387" t="b" cm="1">
        <f t="array" aca="1" ref="H1369" ca="1">EsNegrita(BP[[#This Row],[CODIGO]])</f>
        <v>0</v>
      </c>
      <c r="I1369" s="387" t="b" cm="1">
        <f t="array" ref="I1369">_xlfn.LET(
    _xlpm.codigos_devolucion, _xlfn.UNIQUE(_xlfn._xlws.FILTER(BP[CODIGO], ISNUMBER(SEARCH("devoluci", BP[NOMBRE CUENTA])), {""})),
    ISNUMBER(MATCH(BP[[#This Row],[CODIGO]], _xlpm.codigos_devolucion, 0))
)</f>
        <v>0</v>
      </c>
    </row>
    <row r="1370" spans="1:9" x14ac:dyDescent="0.25">
      <c r="A1370" s="607">
        <v>23701001</v>
      </c>
      <c r="B1370" s="387" t="s">
        <v>1360</v>
      </c>
      <c r="C1370" s="387" t="s">
        <v>1293</v>
      </c>
      <c r="D1370" s="387" t="s">
        <v>739</v>
      </c>
      <c r="E1370" s="387">
        <v>0</v>
      </c>
      <c r="F1370" s="387">
        <v>167124.54999999999</v>
      </c>
      <c r="G1370" s="387">
        <v>251455349.92999998</v>
      </c>
      <c r="H1370" s="387" t="b" cm="1">
        <f t="array" aca="1" ref="H1370" ca="1">EsNegrita(BP[[#This Row],[CODIGO]])</f>
        <v>0</v>
      </c>
      <c r="I1370" s="387" t="b" cm="1">
        <f t="array" ref="I1370">_xlfn.LET(
    _xlpm.codigos_devolucion, _xlfn.UNIQUE(_xlfn._xlws.FILTER(BP[CODIGO], ISNUMBER(SEARCH("devoluci", BP[NOMBRE CUENTA])), {""})),
    ISNUMBER(MATCH(BP[[#This Row],[CODIGO]], _xlpm.codigos_devolucion, 0))
)</f>
        <v>0</v>
      </c>
    </row>
    <row r="1371" spans="1:9" x14ac:dyDescent="0.25">
      <c r="A1371" s="607">
        <v>23701001</v>
      </c>
      <c r="B1371" s="387" t="s">
        <v>1360</v>
      </c>
      <c r="C1371" s="387" t="s">
        <v>1294</v>
      </c>
      <c r="D1371" s="387" t="s">
        <v>739</v>
      </c>
      <c r="E1371" s="387">
        <v>0</v>
      </c>
      <c r="F1371" s="387">
        <v>167124.54999999999</v>
      </c>
      <c r="G1371" s="387">
        <v>251622474.47999999</v>
      </c>
      <c r="H1371" s="387" t="b" cm="1">
        <f t="array" aca="1" ref="H1371" ca="1">EsNegrita(BP[[#This Row],[CODIGO]])</f>
        <v>0</v>
      </c>
      <c r="I1371" s="387" t="b" cm="1">
        <f t="array" ref="I1371">_xlfn.LET(
    _xlpm.codigos_devolucion, _xlfn.UNIQUE(_xlfn._xlws.FILTER(BP[CODIGO], ISNUMBER(SEARCH("devoluci", BP[NOMBRE CUENTA])), {""})),
    ISNUMBER(MATCH(BP[[#This Row],[CODIGO]], _xlpm.codigos_devolucion, 0))
)</f>
        <v>0</v>
      </c>
    </row>
    <row r="1372" spans="1:9" x14ac:dyDescent="0.25">
      <c r="A1372" s="607">
        <v>23701001</v>
      </c>
      <c r="B1372" s="387" t="s">
        <v>1360</v>
      </c>
      <c r="C1372" s="387" t="s">
        <v>748</v>
      </c>
      <c r="D1372" s="387" t="s">
        <v>739</v>
      </c>
      <c r="E1372" s="387">
        <v>0</v>
      </c>
      <c r="F1372" s="387">
        <v>166678.01999999999</v>
      </c>
      <c r="G1372" s="387">
        <v>251789152.5</v>
      </c>
      <c r="H1372" s="387" t="b" cm="1">
        <f t="array" aca="1" ref="H1372" ca="1">EsNegrita(BP[[#This Row],[CODIGO]])</f>
        <v>0</v>
      </c>
      <c r="I1372" s="387" t="b" cm="1">
        <f t="array" ref="I1372">_xlfn.LET(
    _xlpm.codigos_devolucion, _xlfn.UNIQUE(_xlfn._xlws.FILTER(BP[CODIGO], ISNUMBER(SEARCH("devoluci", BP[NOMBRE CUENTA])), {""})),
    ISNUMBER(MATCH(BP[[#This Row],[CODIGO]], _xlpm.codigos_devolucion, 0))
)</f>
        <v>0</v>
      </c>
    </row>
    <row r="1373" spans="1:9" x14ac:dyDescent="0.25">
      <c r="A1373" s="607">
        <v>23701001</v>
      </c>
      <c r="B1373" s="387" t="s">
        <v>1360</v>
      </c>
      <c r="C1373" s="387" t="s">
        <v>749</v>
      </c>
      <c r="D1373" s="387" t="s">
        <v>739</v>
      </c>
      <c r="E1373" s="387">
        <v>0</v>
      </c>
      <c r="F1373" s="387">
        <v>198660.77</v>
      </c>
      <c r="G1373" s="387">
        <v>251987813.27000001</v>
      </c>
      <c r="H1373" s="387" t="b" cm="1">
        <f t="array" aca="1" ref="H1373" ca="1">EsNegrita(BP[[#This Row],[CODIGO]])</f>
        <v>0</v>
      </c>
      <c r="I1373" s="387" t="b" cm="1">
        <f t="array" ref="I1373">_xlfn.LET(
    _xlpm.codigos_devolucion, _xlfn.UNIQUE(_xlfn._xlws.FILTER(BP[CODIGO], ISNUMBER(SEARCH("devoluci", BP[NOMBRE CUENTA])), {""})),
    ISNUMBER(MATCH(BP[[#This Row],[CODIGO]], _xlpm.codigos_devolucion, 0))
)</f>
        <v>0</v>
      </c>
    </row>
    <row r="1374" spans="1:9" x14ac:dyDescent="0.25">
      <c r="A1374" s="607">
        <v>23701001</v>
      </c>
      <c r="B1374" s="387" t="s">
        <v>1360</v>
      </c>
      <c r="C1374" s="387" t="s">
        <v>1295</v>
      </c>
      <c r="D1374" s="387" t="s">
        <v>739</v>
      </c>
      <c r="E1374" s="387">
        <v>0</v>
      </c>
      <c r="F1374" s="387">
        <v>77184.88</v>
      </c>
      <c r="G1374" s="387">
        <v>252064998.15000001</v>
      </c>
      <c r="H1374" s="387" t="b" cm="1">
        <f t="array" aca="1" ref="H1374" ca="1">EsNegrita(BP[[#This Row],[CODIGO]])</f>
        <v>0</v>
      </c>
      <c r="I1374" s="387" t="b" cm="1">
        <f t="array" ref="I1374">_xlfn.LET(
    _xlpm.codigos_devolucion, _xlfn.UNIQUE(_xlfn._xlws.FILTER(BP[CODIGO], ISNUMBER(SEARCH("devoluci", BP[NOMBRE CUENTA])), {""})),
    ISNUMBER(MATCH(BP[[#This Row],[CODIGO]], _xlpm.codigos_devolucion, 0))
)</f>
        <v>0</v>
      </c>
    </row>
    <row r="1375" spans="1:9" x14ac:dyDescent="0.25">
      <c r="A1375" s="607">
        <v>23701001</v>
      </c>
      <c r="B1375" s="387" t="s">
        <v>1360</v>
      </c>
      <c r="C1375" s="387" t="s">
        <v>750</v>
      </c>
      <c r="D1375" s="387" t="s">
        <v>739</v>
      </c>
      <c r="E1375" s="387">
        <v>0</v>
      </c>
      <c r="F1375" s="387">
        <v>86635</v>
      </c>
      <c r="G1375" s="387">
        <v>252151633.15000001</v>
      </c>
      <c r="H1375" s="387" t="b" cm="1">
        <f t="array" aca="1" ref="H1375" ca="1">EsNegrita(BP[[#This Row],[CODIGO]])</f>
        <v>0</v>
      </c>
      <c r="I1375" s="387" t="b" cm="1">
        <f t="array" ref="I1375">_xlfn.LET(
    _xlpm.codigos_devolucion, _xlfn.UNIQUE(_xlfn._xlws.FILTER(BP[CODIGO], ISNUMBER(SEARCH("devoluci", BP[NOMBRE CUENTA])), {""})),
    ISNUMBER(MATCH(BP[[#This Row],[CODIGO]], _xlpm.codigos_devolucion, 0))
)</f>
        <v>0</v>
      </c>
    </row>
    <row r="1376" spans="1:9" x14ac:dyDescent="0.25">
      <c r="A1376" s="607">
        <v>23701001</v>
      </c>
      <c r="B1376" s="387" t="s">
        <v>1360</v>
      </c>
      <c r="C1376" s="387" t="s">
        <v>1260</v>
      </c>
      <c r="D1376" s="387" t="s">
        <v>739</v>
      </c>
      <c r="E1376" s="387">
        <v>0</v>
      </c>
      <c r="F1376" s="387">
        <v>104904.95</v>
      </c>
      <c r="G1376" s="387">
        <v>252256538.09999999</v>
      </c>
      <c r="H1376" s="387" t="b" cm="1">
        <f t="array" aca="1" ref="H1376" ca="1">EsNegrita(BP[[#This Row],[CODIGO]])</f>
        <v>0</v>
      </c>
      <c r="I1376" s="387" t="b" cm="1">
        <f t="array" ref="I1376">_xlfn.LET(
    _xlpm.codigos_devolucion, _xlfn.UNIQUE(_xlfn._xlws.FILTER(BP[CODIGO], ISNUMBER(SEARCH("devoluci", BP[NOMBRE CUENTA])), {""})),
    ISNUMBER(MATCH(BP[[#This Row],[CODIGO]], _xlpm.codigos_devolucion, 0))
)</f>
        <v>0</v>
      </c>
    </row>
    <row r="1377" spans="1:9" x14ac:dyDescent="0.25">
      <c r="A1377" s="607">
        <v>23701001</v>
      </c>
      <c r="B1377" s="387" t="s">
        <v>1360</v>
      </c>
      <c r="C1377" s="387" t="s">
        <v>1338</v>
      </c>
      <c r="D1377" s="387" t="s">
        <v>739</v>
      </c>
      <c r="E1377" s="387">
        <v>0</v>
      </c>
      <c r="F1377" s="387">
        <v>70036.2</v>
      </c>
      <c r="G1377" s="387">
        <v>252326574.29999998</v>
      </c>
      <c r="H1377" s="387" t="b" cm="1">
        <f t="array" aca="1" ref="H1377" ca="1">EsNegrita(BP[[#This Row],[CODIGO]])</f>
        <v>0</v>
      </c>
      <c r="I1377" s="387" t="b" cm="1">
        <f t="array" ref="I1377">_xlfn.LET(
    _xlpm.codigos_devolucion, _xlfn.UNIQUE(_xlfn._xlws.FILTER(BP[CODIGO], ISNUMBER(SEARCH("devoluci", BP[NOMBRE CUENTA])), {""})),
    ISNUMBER(MATCH(BP[[#This Row],[CODIGO]], _xlpm.codigos_devolucion, 0))
)</f>
        <v>0</v>
      </c>
    </row>
    <row r="1378" spans="1:9" x14ac:dyDescent="0.25">
      <c r="A1378" s="607">
        <v>23701001</v>
      </c>
      <c r="B1378" s="387" t="s">
        <v>1360</v>
      </c>
      <c r="C1378" s="387" t="s">
        <v>1296</v>
      </c>
      <c r="D1378" s="387" t="s">
        <v>739</v>
      </c>
      <c r="E1378" s="387">
        <v>0</v>
      </c>
      <c r="F1378" s="387">
        <v>116953.92</v>
      </c>
      <c r="G1378" s="387">
        <v>252443528.21999997</v>
      </c>
      <c r="H1378" s="387" t="b" cm="1">
        <f t="array" aca="1" ref="H1378" ca="1">EsNegrita(BP[[#This Row],[CODIGO]])</f>
        <v>0</v>
      </c>
      <c r="I1378" s="387" t="b" cm="1">
        <f t="array" ref="I1378">_xlfn.LET(
    _xlpm.codigos_devolucion, _xlfn.UNIQUE(_xlfn._xlws.FILTER(BP[CODIGO], ISNUMBER(SEARCH("devoluci", BP[NOMBRE CUENTA])), {""})),
    ISNUMBER(MATCH(BP[[#This Row],[CODIGO]], _xlpm.codigos_devolucion, 0))
)</f>
        <v>0</v>
      </c>
    </row>
    <row r="1379" spans="1:9" x14ac:dyDescent="0.25">
      <c r="A1379" s="607">
        <v>23701001</v>
      </c>
      <c r="B1379" s="387" t="s">
        <v>1360</v>
      </c>
      <c r="C1379" s="387" t="s">
        <v>1261</v>
      </c>
      <c r="D1379" s="387" t="s">
        <v>739</v>
      </c>
      <c r="E1379" s="387">
        <v>0</v>
      </c>
      <c r="F1379" s="387">
        <v>120000</v>
      </c>
      <c r="G1379" s="387">
        <v>252563528.21999997</v>
      </c>
      <c r="H1379" s="387" t="b" cm="1">
        <f t="array" aca="1" ref="H1379" ca="1">EsNegrita(BP[[#This Row],[CODIGO]])</f>
        <v>0</v>
      </c>
      <c r="I1379" s="387" t="b" cm="1">
        <f t="array" ref="I1379">_xlfn.LET(
    _xlpm.codigos_devolucion, _xlfn.UNIQUE(_xlfn._xlws.FILTER(BP[CODIGO], ISNUMBER(SEARCH("devoluci", BP[NOMBRE CUENTA])), {""})),
    ISNUMBER(MATCH(BP[[#This Row],[CODIGO]], _xlpm.codigos_devolucion, 0))
)</f>
        <v>0</v>
      </c>
    </row>
    <row r="1380" spans="1:9" x14ac:dyDescent="0.25">
      <c r="A1380" s="607">
        <v>23701001</v>
      </c>
      <c r="B1380" s="387" t="s">
        <v>1360</v>
      </c>
      <c r="C1380" s="387" t="s">
        <v>1329</v>
      </c>
      <c r="D1380" s="387" t="s">
        <v>739</v>
      </c>
      <c r="E1380" s="387">
        <v>0</v>
      </c>
      <c r="F1380" s="387">
        <v>70036.2</v>
      </c>
      <c r="G1380" s="387">
        <v>252633564.41999996</v>
      </c>
      <c r="H1380" s="387" t="b" cm="1">
        <f t="array" aca="1" ref="H1380" ca="1">EsNegrita(BP[[#This Row],[CODIGO]])</f>
        <v>0</v>
      </c>
      <c r="I1380" s="387" t="b" cm="1">
        <f t="array" ref="I1380">_xlfn.LET(
    _xlpm.codigos_devolucion, _xlfn.UNIQUE(_xlfn._xlws.FILTER(BP[CODIGO], ISNUMBER(SEARCH("devoluci", BP[NOMBRE CUENTA])), {""})),
    ISNUMBER(MATCH(BP[[#This Row],[CODIGO]], _xlpm.codigos_devolucion, 0))
)</f>
        <v>0</v>
      </c>
    </row>
    <row r="1381" spans="1:9" x14ac:dyDescent="0.25">
      <c r="A1381" s="607">
        <v>23701001</v>
      </c>
      <c r="B1381" s="387" t="s">
        <v>1360</v>
      </c>
      <c r="C1381" s="387" t="s">
        <v>751</v>
      </c>
      <c r="D1381" s="387" t="s">
        <v>739</v>
      </c>
      <c r="E1381" s="387">
        <v>0</v>
      </c>
      <c r="F1381" s="387">
        <v>115777.32</v>
      </c>
      <c r="G1381" s="387">
        <v>252749341.73999995</v>
      </c>
      <c r="H1381" s="387" t="b" cm="1">
        <f t="array" aca="1" ref="H1381" ca="1">EsNegrita(BP[[#This Row],[CODIGO]])</f>
        <v>0</v>
      </c>
      <c r="I1381" s="387" t="b" cm="1">
        <f t="array" ref="I1381">_xlfn.LET(
    _xlpm.codigos_devolucion, _xlfn.UNIQUE(_xlfn._xlws.FILTER(BP[CODIGO], ISNUMBER(SEARCH("devoluci", BP[NOMBRE CUENTA])), {""})),
    ISNUMBER(MATCH(BP[[#This Row],[CODIGO]], _xlpm.codigos_devolucion, 0))
)</f>
        <v>0</v>
      </c>
    </row>
    <row r="1382" spans="1:9" x14ac:dyDescent="0.25">
      <c r="A1382" s="607">
        <v>23701001</v>
      </c>
      <c r="B1382" s="387" t="s">
        <v>1360</v>
      </c>
      <c r="C1382" s="387" t="s">
        <v>1297</v>
      </c>
      <c r="D1382" s="387" t="s">
        <v>739</v>
      </c>
      <c r="E1382" s="387">
        <v>0</v>
      </c>
      <c r="F1382" s="387">
        <v>167731.53</v>
      </c>
      <c r="G1382" s="387">
        <v>252917073.26999995</v>
      </c>
      <c r="H1382" s="387" t="b" cm="1">
        <f t="array" aca="1" ref="H1382" ca="1">EsNegrita(BP[[#This Row],[CODIGO]])</f>
        <v>0</v>
      </c>
      <c r="I1382" s="387" t="b" cm="1">
        <f t="array" ref="I1382">_xlfn.LET(
    _xlpm.codigos_devolucion, _xlfn.UNIQUE(_xlfn._xlws.FILTER(BP[CODIGO], ISNUMBER(SEARCH("devoluci", BP[NOMBRE CUENTA])), {""})),
    ISNUMBER(MATCH(BP[[#This Row],[CODIGO]], _xlpm.codigos_devolucion, 0))
)</f>
        <v>0</v>
      </c>
    </row>
    <row r="1383" spans="1:9" x14ac:dyDescent="0.25">
      <c r="A1383" s="607">
        <v>23701001</v>
      </c>
      <c r="B1383" s="387" t="s">
        <v>1360</v>
      </c>
      <c r="C1383" s="387" t="s">
        <v>1298</v>
      </c>
      <c r="D1383" s="387" t="s">
        <v>739</v>
      </c>
      <c r="E1383" s="387">
        <v>0</v>
      </c>
      <c r="F1383" s="387">
        <v>149064.37</v>
      </c>
      <c r="G1383" s="387">
        <v>253066137.63999996</v>
      </c>
      <c r="H1383" s="387" t="b" cm="1">
        <f t="array" aca="1" ref="H1383" ca="1">EsNegrita(BP[[#This Row],[CODIGO]])</f>
        <v>0</v>
      </c>
      <c r="I1383" s="387" t="b" cm="1">
        <f t="array" ref="I1383">_xlfn.LET(
    _xlpm.codigos_devolucion, _xlfn.UNIQUE(_xlfn._xlws.FILTER(BP[CODIGO], ISNUMBER(SEARCH("devoluci", BP[NOMBRE CUENTA])), {""})),
    ISNUMBER(MATCH(BP[[#This Row],[CODIGO]], _xlpm.codigos_devolucion, 0))
)</f>
        <v>0</v>
      </c>
    </row>
    <row r="1384" spans="1:9" x14ac:dyDescent="0.25">
      <c r="A1384" s="607">
        <v>23701001</v>
      </c>
      <c r="B1384" s="387" t="s">
        <v>1360</v>
      </c>
      <c r="C1384" s="387" t="s">
        <v>752</v>
      </c>
      <c r="D1384" s="387" t="s">
        <v>739</v>
      </c>
      <c r="E1384" s="387">
        <v>0</v>
      </c>
      <c r="F1384" s="387">
        <v>80702.84</v>
      </c>
      <c r="G1384" s="387">
        <v>253146840.47999996</v>
      </c>
      <c r="H1384" s="387" t="b" cm="1">
        <f t="array" aca="1" ref="H1384" ca="1">EsNegrita(BP[[#This Row],[CODIGO]])</f>
        <v>0</v>
      </c>
      <c r="I1384" s="387" t="b" cm="1">
        <f t="array" ref="I1384">_xlfn.LET(
    _xlpm.codigos_devolucion, _xlfn.UNIQUE(_xlfn._xlws.FILTER(BP[CODIGO], ISNUMBER(SEARCH("devoluci", BP[NOMBRE CUENTA])), {""})),
    ISNUMBER(MATCH(BP[[#This Row],[CODIGO]], _xlpm.codigos_devolucion, 0))
)</f>
        <v>0</v>
      </c>
    </row>
    <row r="1385" spans="1:9" x14ac:dyDescent="0.25">
      <c r="A1385" s="607">
        <v>23701001</v>
      </c>
      <c r="B1385" s="387" t="s">
        <v>1360</v>
      </c>
      <c r="C1385" s="387" t="s">
        <v>1339</v>
      </c>
      <c r="D1385" s="387" t="s">
        <v>739</v>
      </c>
      <c r="E1385" s="387">
        <v>0</v>
      </c>
      <c r="F1385" s="387">
        <v>75369.52</v>
      </c>
      <c r="G1385" s="387">
        <v>253222209.99999997</v>
      </c>
      <c r="H1385" s="387" t="b" cm="1">
        <f t="array" aca="1" ref="H1385" ca="1">EsNegrita(BP[[#This Row],[CODIGO]])</f>
        <v>0</v>
      </c>
      <c r="I1385" s="387" t="b" cm="1">
        <f t="array" ref="I1385">_xlfn.LET(
    _xlpm.codigos_devolucion, _xlfn.UNIQUE(_xlfn._xlws.FILTER(BP[CODIGO], ISNUMBER(SEARCH("devoluci", BP[NOMBRE CUENTA])), {""})),
    ISNUMBER(MATCH(BP[[#This Row],[CODIGO]], _xlpm.codigos_devolucion, 0))
)</f>
        <v>0</v>
      </c>
    </row>
    <row r="1386" spans="1:9" x14ac:dyDescent="0.25">
      <c r="A1386" s="607">
        <v>23701001</v>
      </c>
      <c r="B1386" s="387" t="s">
        <v>1360</v>
      </c>
      <c r="C1386" s="387" t="s">
        <v>1299</v>
      </c>
      <c r="D1386" s="387" t="s">
        <v>739</v>
      </c>
      <c r="E1386" s="387">
        <v>0</v>
      </c>
      <c r="F1386" s="387">
        <v>195608.43</v>
      </c>
      <c r="G1386" s="387">
        <v>253417818.42999998</v>
      </c>
      <c r="H1386" s="387" t="b" cm="1">
        <f t="array" aca="1" ref="H1386" ca="1">EsNegrita(BP[[#This Row],[CODIGO]])</f>
        <v>0</v>
      </c>
      <c r="I1386" s="387" t="b" cm="1">
        <f t="array" ref="I1386">_xlfn.LET(
    _xlpm.codigos_devolucion, _xlfn.UNIQUE(_xlfn._xlws.FILTER(BP[CODIGO], ISNUMBER(SEARCH("devoluci", BP[NOMBRE CUENTA])), {""})),
    ISNUMBER(MATCH(BP[[#This Row],[CODIGO]], _xlpm.codigos_devolucion, 0))
)</f>
        <v>0</v>
      </c>
    </row>
    <row r="1387" spans="1:9" x14ac:dyDescent="0.25">
      <c r="A1387" s="607">
        <v>23701001</v>
      </c>
      <c r="B1387" s="387" t="s">
        <v>1360</v>
      </c>
      <c r="C1387" s="387" t="s">
        <v>753</v>
      </c>
      <c r="D1387" s="387" t="s">
        <v>739</v>
      </c>
      <c r="E1387" s="387">
        <v>0</v>
      </c>
      <c r="F1387" s="387">
        <v>104468.03</v>
      </c>
      <c r="G1387" s="387">
        <v>253522286.45999998</v>
      </c>
      <c r="H1387" s="387" t="b" cm="1">
        <f t="array" aca="1" ref="H1387" ca="1">EsNegrita(BP[[#This Row],[CODIGO]])</f>
        <v>0</v>
      </c>
      <c r="I1387" s="387" t="b" cm="1">
        <f t="array" ref="I1387">_xlfn.LET(
    _xlpm.codigos_devolucion, _xlfn.UNIQUE(_xlfn._xlws.FILTER(BP[CODIGO], ISNUMBER(SEARCH("devoluci", BP[NOMBRE CUENTA])), {""})),
    ISNUMBER(MATCH(BP[[#This Row],[CODIGO]], _xlpm.codigos_devolucion, 0))
)</f>
        <v>0</v>
      </c>
    </row>
    <row r="1388" spans="1:9" x14ac:dyDescent="0.25">
      <c r="A1388" s="607">
        <v>23701001</v>
      </c>
      <c r="B1388" s="387" t="s">
        <v>1360</v>
      </c>
      <c r="C1388" s="387" t="s">
        <v>754</v>
      </c>
      <c r="D1388" s="387" t="s">
        <v>739</v>
      </c>
      <c r="E1388" s="387">
        <v>0</v>
      </c>
      <c r="F1388" s="387">
        <v>70036.2</v>
      </c>
      <c r="G1388" s="387">
        <v>253592322.65999997</v>
      </c>
      <c r="H1388" s="387" t="b" cm="1">
        <f t="array" aca="1" ref="H1388" ca="1">EsNegrita(BP[[#This Row],[CODIGO]])</f>
        <v>0</v>
      </c>
      <c r="I1388" s="387" t="b" cm="1">
        <f t="array" ref="I1388">_xlfn.LET(
    _xlpm.codigos_devolucion, _xlfn.UNIQUE(_xlfn._xlws.FILTER(BP[CODIGO], ISNUMBER(SEARCH("devoluci", BP[NOMBRE CUENTA])), {""})),
    ISNUMBER(MATCH(BP[[#This Row],[CODIGO]], _xlpm.codigos_devolucion, 0))
)</f>
        <v>0</v>
      </c>
    </row>
    <row r="1389" spans="1:9" x14ac:dyDescent="0.25">
      <c r="A1389" s="607">
        <v>23701001</v>
      </c>
      <c r="B1389" s="387" t="s">
        <v>1360</v>
      </c>
      <c r="C1389" s="387" t="s">
        <v>1340</v>
      </c>
      <c r="D1389" s="387" t="s">
        <v>739</v>
      </c>
      <c r="E1389" s="387">
        <v>0</v>
      </c>
      <c r="F1389" s="387">
        <v>191654.56</v>
      </c>
      <c r="G1389" s="387">
        <v>253783977.21999997</v>
      </c>
      <c r="H1389" s="387" t="b" cm="1">
        <f t="array" aca="1" ref="H1389" ca="1">EsNegrita(BP[[#This Row],[CODIGO]])</f>
        <v>0</v>
      </c>
      <c r="I1389" s="387" t="b" cm="1">
        <f t="array" ref="I1389">_xlfn.LET(
    _xlpm.codigos_devolucion, _xlfn.UNIQUE(_xlfn._xlws.FILTER(BP[CODIGO], ISNUMBER(SEARCH("devoluci", BP[NOMBRE CUENTA])), {""})),
    ISNUMBER(MATCH(BP[[#This Row],[CODIGO]], _xlpm.codigos_devolucion, 0))
)</f>
        <v>0</v>
      </c>
    </row>
    <row r="1390" spans="1:9" x14ac:dyDescent="0.25">
      <c r="A1390" s="607">
        <v>23701001</v>
      </c>
      <c r="B1390" s="387" t="s">
        <v>1360</v>
      </c>
      <c r="C1390" s="387" t="s">
        <v>755</v>
      </c>
      <c r="D1390" s="387" t="s">
        <v>739</v>
      </c>
      <c r="E1390" s="387">
        <v>0</v>
      </c>
      <c r="F1390" s="387">
        <v>70842.44</v>
      </c>
      <c r="G1390" s="387">
        <v>253854819.65999997</v>
      </c>
      <c r="H1390" s="387" t="b" cm="1">
        <f t="array" aca="1" ref="H1390" ca="1">EsNegrita(BP[[#This Row],[CODIGO]])</f>
        <v>0</v>
      </c>
      <c r="I1390" s="387" t="b" cm="1">
        <f t="array" ref="I1390">_xlfn.LET(
    _xlpm.codigos_devolucion, _xlfn.UNIQUE(_xlfn._xlws.FILTER(BP[CODIGO], ISNUMBER(SEARCH("devoluci", BP[NOMBRE CUENTA])), {""})),
    ISNUMBER(MATCH(BP[[#This Row],[CODIGO]], _xlpm.codigos_devolucion, 0))
)</f>
        <v>0</v>
      </c>
    </row>
    <row r="1391" spans="1:9" x14ac:dyDescent="0.25">
      <c r="A1391" s="607">
        <v>23701001</v>
      </c>
      <c r="B1391" s="387" t="s">
        <v>1360</v>
      </c>
      <c r="C1391" s="387" t="s">
        <v>756</v>
      </c>
      <c r="D1391" s="387" t="s">
        <v>739</v>
      </c>
      <c r="E1391" s="387">
        <v>0</v>
      </c>
      <c r="F1391" s="387">
        <v>190583.02</v>
      </c>
      <c r="G1391" s="387">
        <v>254045402.67999998</v>
      </c>
      <c r="H1391" s="387" t="b" cm="1">
        <f t="array" aca="1" ref="H1391" ca="1">EsNegrita(BP[[#This Row],[CODIGO]])</f>
        <v>0</v>
      </c>
      <c r="I1391" s="387" t="b" cm="1">
        <f t="array" ref="I1391">_xlfn.LET(
    _xlpm.codigos_devolucion, _xlfn.UNIQUE(_xlfn._xlws.FILTER(BP[CODIGO], ISNUMBER(SEARCH("devoluci", BP[NOMBRE CUENTA])), {""})),
    ISNUMBER(MATCH(BP[[#This Row],[CODIGO]], _xlpm.codigos_devolucion, 0))
)</f>
        <v>0</v>
      </c>
    </row>
    <row r="1392" spans="1:9" x14ac:dyDescent="0.25">
      <c r="A1392" s="607">
        <v>23701001</v>
      </c>
      <c r="B1392" s="387" t="s">
        <v>1360</v>
      </c>
      <c r="C1392" s="387" t="s">
        <v>757</v>
      </c>
      <c r="D1392" s="387" t="s">
        <v>739</v>
      </c>
      <c r="E1392" s="387">
        <v>0</v>
      </c>
      <c r="F1392" s="387">
        <v>167731.53</v>
      </c>
      <c r="G1392" s="387">
        <v>254213134.20999998</v>
      </c>
      <c r="H1392" s="387" t="b" cm="1">
        <f t="array" aca="1" ref="H1392" ca="1">EsNegrita(BP[[#This Row],[CODIGO]])</f>
        <v>0</v>
      </c>
      <c r="I1392" s="387" t="b" cm="1">
        <f t="array" ref="I1392">_xlfn.LET(
    _xlpm.codigos_devolucion, _xlfn.UNIQUE(_xlfn._xlws.FILTER(BP[CODIGO], ISNUMBER(SEARCH("devoluci", BP[NOMBRE CUENTA])), {""})),
    ISNUMBER(MATCH(BP[[#This Row],[CODIGO]], _xlpm.codigos_devolucion, 0))
)</f>
        <v>0</v>
      </c>
    </row>
    <row r="1393" spans="1:9" x14ac:dyDescent="0.25">
      <c r="A1393" s="607">
        <v>23701001</v>
      </c>
      <c r="B1393" s="387" t="s">
        <v>1360</v>
      </c>
      <c r="C1393" s="387" t="s">
        <v>1336</v>
      </c>
      <c r="D1393" s="387" t="s">
        <v>739</v>
      </c>
      <c r="E1393" s="387">
        <v>0</v>
      </c>
      <c r="F1393" s="387">
        <v>183553.17</v>
      </c>
      <c r="G1393" s="387">
        <v>254396687.37999997</v>
      </c>
      <c r="H1393" s="387" t="b" cm="1">
        <f t="array" aca="1" ref="H1393" ca="1">EsNegrita(BP[[#This Row],[CODIGO]])</f>
        <v>0</v>
      </c>
      <c r="I1393" s="387" t="b" cm="1">
        <f t="array" ref="I1393">_xlfn.LET(
    _xlpm.codigos_devolucion, _xlfn.UNIQUE(_xlfn._xlws.FILTER(BP[CODIGO], ISNUMBER(SEARCH("devoluci", BP[NOMBRE CUENTA])), {""})),
    ISNUMBER(MATCH(BP[[#This Row],[CODIGO]], _xlpm.codigos_devolucion, 0))
)</f>
        <v>0</v>
      </c>
    </row>
    <row r="1394" spans="1:9" x14ac:dyDescent="0.25">
      <c r="A1394" s="607">
        <v>23701001</v>
      </c>
      <c r="B1394" s="387" t="s">
        <v>1360</v>
      </c>
      <c r="C1394" s="387" t="s">
        <v>758</v>
      </c>
      <c r="D1394" s="387" t="s">
        <v>739</v>
      </c>
      <c r="E1394" s="387">
        <v>0</v>
      </c>
      <c r="F1394" s="387">
        <v>101025.39</v>
      </c>
      <c r="G1394" s="387">
        <v>254497712.76999995</v>
      </c>
      <c r="H1394" s="387" t="b" cm="1">
        <f t="array" aca="1" ref="H1394" ca="1">EsNegrita(BP[[#This Row],[CODIGO]])</f>
        <v>0</v>
      </c>
      <c r="I1394" s="387" t="b" cm="1">
        <f t="array" ref="I1394">_xlfn.LET(
    _xlpm.codigos_devolucion, _xlfn.UNIQUE(_xlfn._xlws.FILTER(BP[CODIGO], ISNUMBER(SEARCH("devoluci", BP[NOMBRE CUENTA])), {""})),
    ISNUMBER(MATCH(BP[[#This Row],[CODIGO]], _xlpm.codigos_devolucion, 0))
)</f>
        <v>0</v>
      </c>
    </row>
    <row r="1395" spans="1:9" x14ac:dyDescent="0.25">
      <c r="A1395" s="607">
        <v>23701001</v>
      </c>
      <c r="B1395" s="387" t="s">
        <v>1360</v>
      </c>
      <c r="C1395" s="387" t="s">
        <v>759</v>
      </c>
      <c r="D1395" s="387" t="s">
        <v>739</v>
      </c>
      <c r="E1395" s="387">
        <v>0</v>
      </c>
      <c r="F1395" s="387">
        <v>83950.52</v>
      </c>
      <c r="G1395" s="387">
        <v>254581663.28999996</v>
      </c>
      <c r="H1395" s="387" t="b" cm="1">
        <f t="array" aca="1" ref="H1395" ca="1">EsNegrita(BP[[#This Row],[CODIGO]])</f>
        <v>0</v>
      </c>
      <c r="I1395" s="387" t="b" cm="1">
        <f t="array" ref="I1395">_xlfn.LET(
    _xlpm.codigos_devolucion, _xlfn.UNIQUE(_xlfn._xlws.FILTER(BP[CODIGO], ISNUMBER(SEARCH("devoluci", BP[NOMBRE CUENTA])), {""})),
    ISNUMBER(MATCH(BP[[#This Row],[CODIGO]], _xlpm.codigos_devolucion, 0))
)</f>
        <v>0</v>
      </c>
    </row>
    <row r="1396" spans="1:9" x14ac:dyDescent="0.25">
      <c r="A1396" s="607">
        <v>23701001</v>
      </c>
      <c r="B1396" s="387" t="s">
        <v>1360</v>
      </c>
      <c r="C1396" s="387" t="s">
        <v>760</v>
      </c>
      <c r="D1396" s="387" t="s">
        <v>739</v>
      </c>
      <c r="E1396" s="387">
        <v>0</v>
      </c>
      <c r="F1396" s="387">
        <v>162659.22</v>
      </c>
      <c r="G1396" s="387">
        <v>254744322.50999996</v>
      </c>
      <c r="H1396" s="387" t="b" cm="1">
        <f t="array" aca="1" ref="H1396" ca="1">EsNegrita(BP[[#This Row],[CODIGO]])</f>
        <v>0</v>
      </c>
      <c r="I1396" s="387" t="b" cm="1">
        <f t="array" ref="I1396">_xlfn.LET(
    _xlpm.codigos_devolucion, _xlfn.UNIQUE(_xlfn._xlws.FILTER(BP[CODIGO], ISNUMBER(SEARCH("devoluci", BP[NOMBRE CUENTA])), {""})),
    ISNUMBER(MATCH(BP[[#This Row],[CODIGO]], _xlpm.codigos_devolucion, 0))
)</f>
        <v>0</v>
      </c>
    </row>
    <row r="1397" spans="1:9" x14ac:dyDescent="0.25">
      <c r="A1397" s="607">
        <v>23701001</v>
      </c>
      <c r="B1397" s="387" t="s">
        <v>1360</v>
      </c>
      <c r="C1397" s="387" t="s">
        <v>1270</v>
      </c>
      <c r="D1397" s="387" t="s">
        <v>739</v>
      </c>
      <c r="E1397" s="387">
        <v>0</v>
      </c>
      <c r="F1397" s="387">
        <v>183553.17</v>
      </c>
      <c r="G1397" s="387">
        <v>254927875.67999995</v>
      </c>
      <c r="H1397" s="387" t="b" cm="1">
        <f t="array" aca="1" ref="H1397" ca="1">EsNegrita(BP[[#This Row],[CODIGO]])</f>
        <v>0</v>
      </c>
      <c r="I1397" s="387" t="b" cm="1">
        <f t="array" ref="I1397">_xlfn.LET(
    _xlpm.codigos_devolucion, _xlfn.UNIQUE(_xlfn._xlws.FILTER(BP[CODIGO], ISNUMBER(SEARCH("devoluci", BP[NOMBRE CUENTA])), {""})),
    ISNUMBER(MATCH(BP[[#This Row],[CODIGO]], _xlpm.codigos_devolucion, 0))
)</f>
        <v>0</v>
      </c>
    </row>
    <row r="1398" spans="1:9" x14ac:dyDescent="0.25">
      <c r="A1398" s="607">
        <v>23701001</v>
      </c>
      <c r="B1398" s="387" t="s">
        <v>1360</v>
      </c>
      <c r="C1398" s="387" t="s">
        <v>761</v>
      </c>
      <c r="D1398" s="387" t="s">
        <v>739</v>
      </c>
      <c r="E1398" s="387">
        <v>0</v>
      </c>
      <c r="F1398" s="387">
        <v>165945.4</v>
      </c>
      <c r="G1398" s="387">
        <v>255093821.07999995</v>
      </c>
      <c r="H1398" s="387" t="b" cm="1">
        <f t="array" aca="1" ref="H1398" ca="1">EsNegrita(BP[[#This Row],[CODIGO]])</f>
        <v>0</v>
      </c>
      <c r="I1398" s="387" t="b" cm="1">
        <f t="array" ref="I1398">_xlfn.LET(
    _xlpm.codigos_devolucion, _xlfn.UNIQUE(_xlfn._xlws.FILTER(BP[CODIGO], ISNUMBER(SEARCH("devoluci", BP[NOMBRE CUENTA])), {""})),
    ISNUMBER(MATCH(BP[[#This Row],[CODIGO]], _xlpm.codigos_devolucion, 0))
)</f>
        <v>0</v>
      </c>
    </row>
    <row r="1399" spans="1:9" x14ac:dyDescent="0.25">
      <c r="A1399" s="607">
        <v>23701001</v>
      </c>
      <c r="B1399" s="387" t="s">
        <v>1360</v>
      </c>
      <c r="C1399" s="387" t="s">
        <v>1300</v>
      </c>
      <c r="D1399" s="387" t="s">
        <v>739</v>
      </c>
      <c r="E1399" s="387">
        <v>0</v>
      </c>
      <c r="F1399" s="387">
        <v>167124.54999999999</v>
      </c>
      <c r="G1399" s="387">
        <v>255260945.62999997</v>
      </c>
      <c r="H1399" s="387" t="b" cm="1">
        <f t="array" aca="1" ref="H1399" ca="1">EsNegrita(BP[[#This Row],[CODIGO]])</f>
        <v>0</v>
      </c>
      <c r="I1399" s="387" t="b" cm="1">
        <f t="array" ref="I1399">_xlfn.LET(
    _xlpm.codigos_devolucion, _xlfn.UNIQUE(_xlfn._xlws.FILTER(BP[CODIGO], ISNUMBER(SEARCH("devoluci", BP[NOMBRE CUENTA])), {""})),
    ISNUMBER(MATCH(BP[[#This Row],[CODIGO]], _xlpm.codigos_devolucion, 0))
)</f>
        <v>0</v>
      </c>
    </row>
    <row r="1400" spans="1:9" x14ac:dyDescent="0.25">
      <c r="A1400" s="607">
        <v>23701001</v>
      </c>
      <c r="B1400" s="387" t="s">
        <v>1360</v>
      </c>
      <c r="C1400" s="387" t="s">
        <v>1301</v>
      </c>
      <c r="D1400" s="387" t="s">
        <v>739</v>
      </c>
      <c r="E1400" s="387">
        <v>0</v>
      </c>
      <c r="F1400" s="387">
        <v>151621.57999999999</v>
      </c>
      <c r="G1400" s="387">
        <v>255412567.20999998</v>
      </c>
      <c r="H1400" s="387" t="b" cm="1">
        <f t="array" aca="1" ref="H1400" ca="1">EsNegrita(BP[[#This Row],[CODIGO]])</f>
        <v>0</v>
      </c>
      <c r="I1400" s="387" t="b" cm="1">
        <f t="array" ref="I1400">_xlfn.LET(
    _xlpm.codigos_devolucion, _xlfn.UNIQUE(_xlfn._xlws.FILTER(BP[CODIGO], ISNUMBER(SEARCH("devoluci", BP[NOMBRE CUENTA])), {""})),
    ISNUMBER(MATCH(BP[[#This Row],[CODIGO]], _xlpm.codigos_devolucion, 0))
)</f>
        <v>0</v>
      </c>
    </row>
    <row r="1401" spans="1:9" x14ac:dyDescent="0.25">
      <c r="A1401" s="607">
        <v>23701001</v>
      </c>
      <c r="B1401" s="387" t="s">
        <v>1360</v>
      </c>
      <c r="C1401" s="387" t="s">
        <v>1271</v>
      </c>
      <c r="D1401" s="387" t="s">
        <v>739</v>
      </c>
      <c r="E1401" s="387">
        <v>0</v>
      </c>
      <c r="F1401" s="387">
        <v>139930.98000000001</v>
      </c>
      <c r="G1401" s="387">
        <v>255552498.18999997</v>
      </c>
      <c r="H1401" s="387" t="b" cm="1">
        <f t="array" aca="1" ref="H1401" ca="1">EsNegrita(BP[[#This Row],[CODIGO]])</f>
        <v>0</v>
      </c>
      <c r="I1401" s="387" t="b" cm="1">
        <f t="array" ref="I1401">_xlfn.LET(
    _xlpm.codigos_devolucion, _xlfn.UNIQUE(_xlfn._xlws.FILTER(BP[CODIGO], ISNUMBER(SEARCH("devoluci", BP[NOMBRE CUENTA])), {""})),
    ISNUMBER(MATCH(BP[[#This Row],[CODIGO]], _xlpm.codigos_devolucion, 0))
)</f>
        <v>0</v>
      </c>
    </row>
    <row r="1402" spans="1:9" x14ac:dyDescent="0.25">
      <c r="A1402" s="607">
        <v>23701001</v>
      </c>
      <c r="B1402" s="387" t="s">
        <v>1360</v>
      </c>
      <c r="C1402" s="387" t="s">
        <v>1302</v>
      </c>
      <c r="D1402" s="387" t="s">
        <v>739</v>
      </c>
      <c r="E1402" s="387">
        <v>0</v>
      </c>
      <c r="F1402" s="387">
        <v>165843.98000000001</v>
      </c>
      <c r="G1402" s="387">
        <v>255718342.16999996</v>
      </c>
      <c r="H1402" s="387" t="b" cm="1">
        <f t="array" aca="1" ref="H1402" ca="1">EsNegrita(BP[[#This Row],[CODIGO]])</f>
        <v>0</v>
      </c>
      <c r="I1402" s="387" t="b" cm="1">
        <f t="array" ref="I1402">_xlfn.LET(
    _xlpm.codigos_devolucion, _xlfn.UNIQUE(_xlfn._xlws.FILTER(BP[CODIGO], ISNUMBER(SEARCH("devoluci", BP[NOMBRE CUENTA])), {""})),
    ISNUMBER(MATCH(BP[[#This Row],[CODIGO]], _xlpm.codigos_devolucion, 0))
)</f>
        <v>0</v>
      </c>
    </row>
    <row r="1403" spans="1:9" x14ac:dyDescent="0.25">
      <c r="A1403" s="607">
        <v>23701001</v>
      </c>
      <c r="B1403" s="387" t="s">
        <v>1360</v>
      </c>
      <c r="C1403" s="387" t="s">
        <v>1341</v>
      </c>
      <c r="D1403" s="387" t="s">
        <v>739</v>
      </c>
      <c r="E1403" s="387">
        <v>0</v>
      </c>
      <c r="F1403" s="387">
        <v>112083.64</v>
      </c>
      <c r="G1403" s="387">
        <v>255830425.80999994</v>
      </c>
      <c r="H1403" s="387" t="b" cm="1">
        <f t="array" aca="1" ref="H1403" ca="1">EsNegrita(BP[[#This Row],[CODIGO]])</f>
        <v>0</v>
      </c>
      <c r="I1403" s="387" t="b" cm="1">
        <f t="array" ref="I1403">_xlfn.LET(
    _xlpm.codigos_devolucion, _xlfn.UNIQUE(_xlfn._xlws.FILTER(BP[CODIGO], ISNUMBER(SEARCH("devoluci", BP[NOMBRE CUENTA])), {""})),
    ISNUMBER(MATCH(BP[[#This Row],[CODIGO]], _xlpm.codigos_devolucion, 0))
)</f>
        <v>0</v>
      </c>
    </row>
    <row r="1404" spans="1:9" x14ac:dyDescent="0.25">
      <c r="A1404" s="607">
        <v>23701001</v>
      </c>
      <c r="B1404" s="387" t="s">
        <v>1360</v>
      </c>
      <c r="C1404" s="387" t="s">
        <v>1262</v>
      </c>
      <c r="D1404" s="387" t="s">
        <v>739</v>
      </c>
      <c r="E1404" s="387">
        <v>0</v>
      </c>
      <c r="F1404" s="387">
        <v>139052.1</v>
      </c>
      <c r="G1404" s="387">
        <v>255969477.90999994</v>
      </c>
      <c r="H1404" s="387" t="b" cm="1">
        <f t="array" aca="1" ref="H1404" ca="1">EsNegrita(BP[[#This Row],[CODIGO]])</f>
        <v>0</v>
      </c>
      <c r="I1404" s="387" t="b" cm="1">
        <f t="array" ref="I1404">_xlfn.LET(
    _xlpm.codigos_devolucion, _xlfn.UNIQUE(_xlfn._xlws.FILTER(BP[CODIGO], ISNUMBER(SEARCH("devoluci", BP[NOMBRE CUENTA])), {""})),
    ISNUMBER(MATCH(BP[[#This Row],[CODIGO]], _xlpm.codigos_devolucion, 0))
)</f>
        <v>0</v>
      </c>
    </row>
    <row r="1405" spans="1:9" x14ac:dyDescent="0.25">
      <c r="A1405" s="607">
        <v>23701001</v>
      </c>
      <c r="B1405" s="387" t="s">
        <v>1360</v>
      </c>
      <c r="C1405" s="387" t="s">
        <v>1272</v>
      </c>
      <c r="D1405" s="387" t="s">
        <v>739</v>
      </c>
      <c r="E1405" s="387">
        <v>0</v>
      </c>
      <c r="F1405" s="387">
        <v>126491.17</v>
      </c>
      <c r="G1405" s="387">
        <v>256095969.07999992</v>
      </c>
      <c r="H1405" s="387" t="b" cm="1">
        <f t="array" aca="1" ref="H1405" ca="1">EsNegrita(BP[[#This Row],[CODIGO]])</f>
        <v>0</v>
      </c>
      <c r="I1405" s="387" t="b" cm="1">
        <f t="array" ref="I1405">_xlfn.LET(
    _xlpm.codigos_devolucion, _xlfn.UNIQUE(_xlfn._xlws.FILTER(BP[CODIGO], ISNUMBER(SEARCH("devoluci", BP[NOMBRE CUENTA])), {""})),
    ISNUMBER(MATCH(BP[[#This Row],[CODIGO]], _xlpm.codigos_devolucion, 0))
)</f>
        <v>0</v>
      </c>
    </row>
    <row r="1406" spans="1:9" x14ac:dyDescent="0.25">
      <c r="A1406" s="607">
        <v>23701001</v>
      </c>
      <c r="B1406" s="387" t="s">
        <v>1360</v>
      </c>
      <c r="C1406" s="387" t="s">
        <v>780</v>
      </c>
      <c r="D1406" s="387" t="s">
        <v>739</v>
      </c>
      <c r="E1406" s="387">
        <v>0</v>
      </c>
      <c r="F1406" s="387">
        <v>103437.11</v>
      </c>
      <c r="G1406" s="387">
        <v>256199406.18999994</v>
      </c>
      <c r="H1406" s="387" t="b" cm="1">
        <f t="array" aca="1" ref="H1406" ca="1">EsNegrita(BP[[#This Row],[CODIGO]])</f>
        <v>0</v>
      </c>
      <c r="I1406" s="387" t="b" cm="1">
        <f t="array" ref="I1406">_xlfn.LET(
    _xlpm.codigos_devolucion, _xlfn.UNIQUE(_xlfn._xlws.FILTER(BP[CODIGO], ISNUMBER(SEARCH("devoluci", BP[NOMBRE CUENTA])), {""})),
    ISNUMBER(MATCH(BP[[#This Row],[CODIGO]], _xlpm.codigos_devolucion, 0))
)</f>
        <v>0</v>
      </c>
    </row>
    <row r="1407" spans="1:9" x14ac:dyDescent="0.25">
      <c r="A1407" s="608">
        <v>23701001</v>
      </c>
      <c r="B1407" s="416" t="s">
        <v>1360</v>
      </c>
      <c r="C1407" s="416" t="s">
        <v>762</v>
      </c>
      <c r="D1407" s="416" t="s">
        <v>739</v>
      </c>
      <c r="E1407" s="417">
        <v>0</v>
      </c>
      <c r="F1407" s="417">
        <v>139424.62</v>
      </c>
      <c r="G1407" s="417">
        <v>256338830.80999994</v>
      </c>
      <c r="H1407" s="387" t="b" cm="1">
        <f t="array" aca="1" ref="H1407" ca="1">EsNegrita(BP[[#This Row],[CODIGO]])</f>
        <v>0</v>
      </c>
      <c r="I1407" s="387" t="b" cm="1">
        <f t="array" ref="I1407">_xlfn.LET(
    _xlpm.codigos_devolucion, _xlfn.UNIQUE(_xlfn._xlws.FILTER(BP[CODIGO], ISNUMBER(SEARCH("devoluci", BP[NOMBRE CUENTA])), {""})),
    ISNUMBER(MATCH(BP[[#This Row],[CODIGO]], _xlpm.codigos_devolucion, 0))
)</f>
        <v>0</v>
      </c>
    </row>
    <row r="1408" spans="1:9" x14ac:dyDescent="0.25">
      <c r="A1408" s="608">
        <v>23701001</v>
      </c>
      <c r="B1408" s="416" t="s">
        <v>1360</v>
      </c>
      <c r="C1408" s="416" t="s">
        <v>1330</v>
      </c>
      <c r="D1408" s="416" t="s">
        <v>739</v>
      </c>
      <c r="E1408" s="417">
        <v>0</v>
      </c>
      <c r="F1408" s="417">
        <v>139930.98000000001</v>
      </c>
      <c r="G1408" s="417">
        <v>256478761.78999993</v>
      </c>
      <c r="H1408" s="387" t="b" cm="1">
        <f t="array" aca="1" ref="H1408" ca="1">EsNegrita(BP[[#This Row],[CODIGO]])</f>
        <v>0</v>
      </c>
      <c r="I1408" s="387" t="b" cm="1">
        <f t="array" ref="I1408">_xlfn.LET(
    _xlpm.codigos_devolucion, _xlfn.UNIQUE(_xlfn._xlws.FILTER(BP[CODIGO], ISNUMBER(SEARCH("devoluci", BP[NOMBRE CUENTA])), {""})),
    ISNUMBER(MATCH(BP[[#This Row],[CODIGO]], _xlpm.codigos_devolucion, 0))
)</f>
        <v>0</v>
      </c>
    </row>
    <row r="1409" spans="1:9" x14ac:dyDescent="0.25">
      <c r="A1409" s="608">
        <v>23701001</v>
      </c>
      <c r="B1409" s="416" t="s">
        <v>1360</v>
      </c>
      <c r="C1409" s="416" t="s">
        <v>763</v>
      </c>
      <c r="D1409" s="416" t="s">
        <v>739</v>
      </c>
      <c r="E1409" s="417">
        <v>0</v>
      </c>
      <c r="F1409" s="417">
        <v>139930.98000000001</v>
      </c>
      <c r="G1409" s="417">
        <v>256618692.76999992</v>
      </c>
      <c r="H1409" s="387" t="b" cm="1">
        <f t="array" aca="1" ref="H1409" ca="1">EsNegrita(BP[[#This Row],[CODIGO]])</f>
        <v>0</v>
      </c>
      <c r="I1409" s="387" t="b" cm="1">
        <f t="array" ref="I1409">_xlfn.LET(
    _xlpm.codigos_devolucion, _xlfn.UNIQUE(_xlfn._xlws.FILTER(BP[CODIGO], ISNUMBER(SEARCH("devoluci", BP[NOMBRE CUENTA])), {""})),
    ISNUMBER(MATCH(BP[[#This Row],[CODIGO]], _xlpm.codigos_devolucion, 0))
)</f>
        <v>0</v>
      </c>
    </row>
    <row r="1410" spans="1:9" x14ac:dyDescent="0.25">
      <c r="A1410" s="608">
        <v>23701001</v>
      </c>
      <c r="B1410" s="416" t="s">
        <v>1360</v>
      </c>
      <c r="C1410" s="416" t="s">
        <v>764</v>
      </c>
      <c r="D1410" s="416" t="s">
        <v>739</v>
      </c>
      <c r="E1410" s="417">
        <v>0</v>
      </c>
      <c r="F1410" s="417">
        <v>167731.53</v>
      </c>
      <c r="G1410" s="417">
        <v>256786424.29999992</v>
      </c>
      <c r="H1410" s="387" t="b" cm="1">
        <f t="array" aca="1" ref="H1410" ca="1">EsNegrita(BP[[#This Row],[CODIGO]])</f>
        <v>0</v>
      </c>
      <c r="I1410" s="387" t="b" cm="1">
        <f t="array" ref="I1410">_xlfn.LET(
    _xlpm.codigos_devolucion, _xlfn.UNIQUE(_xlfn._xlws.FILTER(BP[CODIGO], ISNUMBER(SEARCH("devoluci", BP[NOMBRE CUENTA])), {""})),
    ISNUMBER(MATCH(BP[[#This Row],[CODIGO]], _xlpm.codigos_devolucion, 0))
)</f>
        <v>0</v>
      </c>
    </row>
    <row r="1411" spans="1:9" x14ac:dyDescent="0.25">
      <c r="A1411" s="608">
        <v>23701001</v>
      </c>
      <c r="B1411" s="416" t="s">
        <v>1360</v>
      </c>
      <c r="C1411" s="416" t="s">
        <v>1284</v>
      </c>
      <c r="D1411" s="416" t="s">
        <v>739</v>
      </c>
      <c r="E1411" s="417">
        <v>0</v>
      </c>
      <c r="F1411" s="417">
        <v>118105.35</v>
      </c>
      <c r="G1411" s="417">
        <v>256904529.64999992</v>
      </c>
      <c r="H1411" s="387" t="b" cm="1">
        <f t="array" aca="1" ref="H1411" ca="1">EsNegrita(BP[[#This Row],[CODIGO]])</f>
        <v>0</v>
      </c>
      <c r="I1411" s="387" t="b" cm="1">
        <f t="array" ref="I1411">_xlfn.LET(
    _xlpm.codigos_devolucion, _xlfn.UNIQUE(_xlfn._xlws.FILTER(BP[CODIGO], ISNUMBER(SEARCH("devoluci", BP[NOMBRE CUENTA])), {""})),
    ISNUMBER(MATCH(BP[[#This Row],[CODIGO]], _xlpm.codigos_devolucion, 0))
)</f>
        <v>0</v>
      </c>
    </row>
    <row r="1412" spans="1:9" x14ac:dyDescent="0.25">
      <c r="A1412" s="608">
        <v>23701001</v>
      </c>
      <c r="B1412" s="416" t="s">
        <v>1360</v>
      </c>
      <c r="C1412" s="416" t="s">
        <v>1303</v>
      </c>
      <c r="D1412" s="416" t="s">
        <v>739</v>
      </c>
      <c r="E1412" s="417">
        <v>0</v>
      </c>
      <c r="F1412" s="417">
        <v>159050.01999999999</v>
      </c>
      <c r="G1412" s="417">
        <v>257063579.66999993</v>
      </c>
      <c r="H1412" s="387" t="b" cm="1">
        <f t="array" aca="1" ref="H1412" ca="1">EsNegrita(BP[[#This Row],[CODIGO]])</f>
        <v>0</v>
      </c>
      <c r="I1412" s="387" t="b" cm="1">
        <f t="array" ref="I1412">_xlfn.LET(
    _xlpm.codigos_devolucion, _xlfn.UNIQUE(_xlfn._xlws.FILTER(BP[CODIGO], ISNUMBER(SEARCH("devoluci", BP[NOMBRE CUENTA])), {""})),
    ISNUMBER(MATCH(BP[[#This Row],[CODIGO]], _xlpm.codigos_devolucion, 0))
)</f>
        <v>0</v>
      </c>
    </row>
    <row r="1413" spans="1:9" x14ac:dyDescent="0.25">
      <c r="A1413" s="608">
        <v>23701001</v>
      </c>
      <c r="B1413" s="416" t="s">
        <v>1360</v>
      </c>
      <c r="C1413" s="416" t="s">
        <v>765</v>
      </c>
      <c r="D1413" s="416" t="s">
        <v>739</v>
      </c>
      <c r="E1413" s="417">
        <v>0</v>
      </c>
      <c r="F1413" s="417">
        <v>83950.52</v>
      </c>
      <c r="G1413" s="417">
        <v>257147530.18999994</v>
      </c>
      <c r="H1413" s="387" t="b" cm="1">
        <f t="array" aca="1" ref="H1413" ca="1">EsNegrita(BP[[#This Row],[CODIGO]])</f>
        <v>0</v>
      </c>
      <c r="I1413" s="387" t="b" cm="1">
        <f t="array" ref="I1413">_xlfn.LET(
    _xlpm.codigos_devolucion, _xlfn.UNIQUE(_xlfn._xlws.FILTER(BP[CODIGO], ISNUMBER(SEARCH("devoluci", BP[NOMBRE CUENTA])), {""})),
    ISNUMBER(MATCH(BP[[#This Row],[CODIGO]], _xlpm.codigos_devolucion, 0))
)</f>
        <v>0</v>
      </c>
    </row>
    <row r="1414" spans="1:9" x14ac:dyDescent="0.25">
      <c r="A1414" s="608">
        <v>23701001</v>
      </c>
      <c r="B1414" s="416" t="s">
        <v>1360</v>
      </c>
      <c r="C1414" s="416" t="s">
        <v>1273</v>
      </c>
      <c r="D1414" s="416" t="s">
        <v>739</v>
      </c>
      <c r="E1414" s="417">
        <v>0</v>
      </c>
      <c r="F1414" s="417">
        <v>70036.2</v>
      </c>
      <c r="G1414" s="417">
        <v>257217566.38999993</v>
      </c>
      <c r="H1414" s="387" t="b" cm="1">
        <f t="array" aca="1" ref="H1414" ca="1">EsNegrita(BP[[#This Row],[CODIGO]])</f>
        <v>0</v>
      </c>
      <c r="I1414" s="387" t="b" cm="1">
        <f t="array" ref="I1414">_xlfn.LET(
    _xlpm.codigos_devolucion, _xlfn.UNIQUE(_xlfn._xlws.FILTER(BP[CODIGO], ISNUMBER(SEARCH("devoluci", BP[NOMBRE CUENTA])), {""})),
    ISNUMBER(MATCH(BP[[#This Row],[CODIGO]], _xlpm.codigos_devolucion, 0))
)</f>
        <v>0</v>
      </c>
    </row>
    <row r="1415" spans="1:9" x14ac:dyDescent="0.25">
      <c r="A1415" s="608">
        <v>23701001</v>
      </c>
      <c r="B1415" s="416" t="s">
        <v>1360</v>
      </c>
      <c r="C1415" s="416" t="s">
        <v>1304</v>
      </c>
      <c r="D1415" s="416" t="s">
        <v>739</v>
      </c>
      <c r="E1415" s="417">
        <v>0</v>
      </c>
      <c r="F1415" s="417">
        <v>155497.32999999999</v>
      </c>
      <c r="G1415" s="417">
        <v>257373063.71999994</v>
      </c>
      <c r="H1415" s="387" t="b" cm="1">
        <f t="array" aca="1" ref="H1415" ca="1">EsNegrita(BP[[#This Row],[CODIGO]])</f>
        <v>0</v>
      </c>
      <c r="I1415" s="387" t="b" cm="1">
        <f t="array" ref="I1415">_xlfn.LET(
    _xlpm.codigos_devolucion, _xlfn.UNIQUE(_xlfn._xlws.FILTER(BP[CODIGO], ISNUMBER(SEARCH("devoluci", BP[NOMBRE CUENTA])), {""})),
    ISNUMBER(MATCH(BP[[#This Row],[CODIGO]], _xlpm.codigos_devolucion, 0))
)</f>
        <v>0</v>
      </c>
    </row>
    <row r="1416" spans="1:9" x14ac:dyDescent="0.25">
      <c r="A1416" s="608">
        <v>23701001</v>
      </c>
      <c r="B1416" s="416" t="s">
        <v>1360</v>
      </c>
      <c r="C1416" s="416" t="s">
        <v>1348</v>
      </c>
      <c r="D1416" s="416" t="s">
        <v>739</v>
      </c>
      <c r="E1416" s="417">
        <v>0</v>
      </c>
      <c r="F1416" s="417">
        <v>155497.32999999999</v>
      </c>
      <c r="G1416" s="417">
        <v>257528561.04999995</v>
      </c>
      <c r="H1416" s="387" t="b" cm="1">
        <f t="array" aca="1" ref="H1416" ca="1">EsNegrita(BP[[#This Row],[CODIGO]])</f>
        <v>0</v>
      </c>
      <c r="I1416" s="387" t="b" cm="1">
        <f t="array" ref="I1416">_xlfn.LET(
    _xlpm.codigos_devolucion, _xlfn.UNIQUE(_xlfn._xlws.FILTER(BP[CODIGO], ISNUMBER(SEARCH("devoluci", BP[NOMBRE CUENTA])), {""})),
    ISNUMBER(MATCH(BP[[#This Row],[CODIGO]], _xlpm.codigos_devolucion, 0))
)</f>
        <v>0</v>
      </c>
    </row>
    <row r="1417" spans="1:9" x14ac:dyDescent="0.25">
      <c r="A1417" s="608">
        <v>23701001</v>
      </c>
      <c r="B1417" s="416" t="s">
        <v>1360</v>
      </c>
      <c r="C1417" s="416" t="s">
        <v>1305</v>
      </c>
      <c r="D1417" s="416" t="s">
        <v>739</v>
      </c>
      <c r="E1417" s="417">
        <v>0</v>
      </c>
      <c r="F1417" s="417">
        <v>94033.05</v>
      </c>
      <c r="G1417" s="417">
        <v>257622594.09999996</v>
      </c>
      <c r="H1417" s="387" t="b" cm="1">
        <f t="array" aca="1" ref="H1417" ca="1">EsNegrita(BP[[#This Row],[CODIGO]])</f>
        <v>0</v>
      </c>
      <c r="I1417" s="387" t="b" cm="1">
        <f t="array" ref="I1417">_xlfn.LET(
    _xlpm.codigos_devolucion, _xlfn.UNIQUE(_xlfn._xlws.FILTER(BP[CODIGO], ISNUMBER(SEARCH("devoluci", BP[NOMBRE CUENTA])), {""})),
    ISNUMBER(MATCH(BP[[#This Row],[CODIGO]], _xlpm.codigos_devolucion, 0))
)</f>
        <v>0</v>
      </c>
    </row>
    <row r="1418" spans="1:9" x14ac:dyDescent="0.25">
      <c r="A1418" s="608">
        <v>23701001</v>
      </c>
      <c r="B1418" s="416" t="s">
        <v>1360</v>
      </c>
      <c r="C1418" s="416" t="s">
        <v>1306</v>
      </c>
      <c r="D1418" s="416" t="s">
        <v>739</v>
      </c>
      <c r="E1418" s="417">
        <v>0</v>
      </c>
      <c r="F1418" s="417">
        <v>162372.10999999999</v>
      </c>
      <c r="G1418" s="417">
        <v>257784966.20999998</v>
      </c>
      <c r="H1418" s="387" t="b" cm="1">
        <f t="array" aca="1" ref="H1418" ca="1">EsNegrita(BP[[#This Row],[CODIGO]])</f>
        <v>0</v>
      </c>
      <c r="I1418" s="387" t="b" cm="1">
        <f t="array" ref="I1418">_xlfn.LET(
    _xlpm.codigos_devolucion, _xlfn.UNIQUE(_xlfn._xlws.FILTER(BP[CODIGO], ISNUMBER(SEARCH("devoluci", BP[NOMBRE CUENTA])), {""})),
    ISNUMBER(MATCH(BP[[#This Row],[CODIGO]], _xlpm.codigos_devolucion, 0))
)</f>
        <v>0</v>
      </c>
    </row>
    <row r="1419" spans="1:9" x14ac:dyDescent="0.25">
      <c r="A1419" s="608">
        <v>23701001</v>
      </c>
      <c r="B1419" s="416" t="s">
        <v>1360</v>
      </c>
      <c r="C1419" s="416" t="s">
        <v>1274</v>
      </c>
      <c r="D1419" s="416" t="s">
        <v>739</v>
      </c>
      <c r="E1419" s="417">
        <v>0</v>
      </c>
      <c r="F1419" s="417">
        <v>105390.71</v>
      </c>
      <c r="G1419" s="417">
        <v>257890356.91999999</v>
      </c>
      <c r="H1419" s="387" t="b" cm="1">
        <f t="array" aca="1" ref="H1419" ca="1">EsNegrita(BP[[#This Row],[CODIGO]])</f>
        <v>0</v>
      </c>
      <c r="I1419" s="387" t="b" cm="1">
        <f t="array" ref="I1419">_xlfn.LET(
    _xlpm.codigos_devolucion, _xlfn.UNIQUE(_xlfn._xlws.FILTER(BP[CODIGO], ISNUMBER(SEARCH("devoluci", BP[NOMBRE CUENTA])), {""})),
    ISNUMBER(MATCH(BP[[#This Row],[CODIGO]], _xlpm.codigos_devolucion, 0))
)</f>
        <v>0</v>
      </c>
    </row>
    <row r="1420" spans="1:9" x14ac:dyDescent="0.25">
      <c r="A1420" s="608">
        <v>23701001</v>
      </c>
      <c r="B1420" s="416" t="s">
        <v>1360</v>
      </c>
      <c r="C1420" s="416" t="s">
        <v>1307</v>
      </c>
      <c r="D1420" s="416" t="s">
        <v>739</v>
      </c>
      <c r="E1420" s="417">
        <v>0</v>
      </c>
      <c r="F1420" s="417">
        <v>103573.37</v>
      </c>
      <c r="G1420" s="417">
        <v>257993930.28999999</v>
      </c>
      <c r="H1420" s="387" t="b" cm="1">
        <f t="array" aca="1" ref="H1420" ca="1">EsNegrita(BP[[#This Row],[CODIGO]])</f>
        <v>0</v>
      </c>
      <c r="I1420" s="387" t="b" cm="1">
        <f t="array" ref="I1420">_xlfn.LET(
    _xlpm.codigos_devolucion, _xlfn.UNIQUE(_xlfn._xlws.FILTER(BP[CODIGO], ISNUMBER(SEARCH("devoluci", BP[NOMBRE CUENTA])), {""})),
    ISNUMBER(MATCH(BP[[#This Row],[CODIGO]], _xlpm.codigos_devolucion, 0))
)</f>
        <v>0</v>
      </c>
    </row>
    <row r="1421" spans="1:9" x14ac:dyDescent="0.25">
      <c r="A1421" s="608">
        <v>23701001</v>
      </c>
      <c r="B1421" s="416" t="s">
        <v>1360</v>
      </c>
      <c r="C1421" s="416" t="s">
        <v>766</v>
      </c>
      <c r="D1421" s="416" t="s">
        <v>739</v>
      </c>
      <c r="E1421" s="417">
        <v>0</v>
      </c>
      <c r="F1421" s="417">
        <v>178613.49</v>
      </c>
      <c r="G1421" s="417">
        <v>258172543.78</v>
      </c>
      <c r="H1421" s="387" t="b" cm="1">
        <f t="array" aca="1" ref="H1421" ca="1">EsNegrita(BP[[#This Row],[CODIGO]])</f>
        <v>0</v>
      </c>
      <c r="I1421" s="387" t="b" cm="1">
        <f t="array" ref="I1421">_xlfn.LET(
    _xlpm.codigos_devolucion, _xlfn.UNIQUE(_xlfn._xlws.FILTER(BP[CODIGO], ISNUMBER(SEARCH("devoluci", BP[NOMBRE CUENTA])), {""})),
    ISNUMBER(MATCH(BP[[#This Row],[CODIGO]], _xlpm.codigos_devolucion, 0))
)</f>
        <v>0</v>
      </c>
    </row>
    <row r="1422" spans="1:9" x14ac:dyDescent="0.25">
      <c r="A1422" s="608">
        <v>23701001</v>
      </c>
      <c r="B1422" s="416" t="s">
        <v>1360</v>
      </c>
      <c r="C1422" s="416" t="s">
        <v>767</v>
      </c>
      <c r="D1422" s="416" t="s">
        <v>739</v>
      </c>
      <c r="E1422" s="417">
        <v>0</v>
      </c>
      <c r="F1422" s="417">
        <v>137934.53</v>
      </c>
      <c r="G1422" s="417">
        <v>258310478.31</v>
      </c>
      <c r="H1422" s="387" t="b" cm="1">
        <f t="array" aca="1" ref="H1422" ca="1">EsNegrita(BP[[#This Row],[CODIGO]])</f>
        <v>0</v>
      </c>
      <c r="I1422" s="387" t="b" cm="1">
        <f t="array" ref="I1422">_xlfn.LET(
    _xlpm.codigos_devolucion, _xlfn.UNIQUE(_xlfn._xlws.FILTER(BP[CODIGO], ISNUMBER(SEARCH("devoluci", BP[NOMBRE CUENTA])), {""})),
    ISNUMBER(MATCH(BP[[#This Row],[CODIGO]], _xlpm.codigos_devolucion, 0))
)</f>
        <v>0</v>
      </c>
    </row>
    <row r="1423" spans="1:9" x14ac:dyDescent="0.25">
      <c r="A1423" s="608">
        <v>23701001</v>
      </c>
      <c r="B1423" s="416" t="s">
        <v>1360</v>
      </c>
      <c r="C1423" s="416" t="s">
        <v>1342</v>
      </c>
      <c r="D1423" s="416" t="s">
        <v>739</v>
      </c>
      <c r="E1423" s="417">
        <v>0</v>
      </c>
      <c r="F1423" s="417">
        <v>75369.52</v>
      </c>
      <c r="G1423" s="417">
        <v>258385847.83000001</v>
      </c>
      <c r="H1423" s="387" t="b" cm="1">
        <f t="array" aca="1" ref="H1423" ca="1">EsNegrita(BP[[#This Row],[CODIGO]])</f>
        <v>0</v>
      </c>
      <c r="I1423" s="387" t="b" cm="1">
        <f t="array" ref="I1423">_xlfn.LET(
    _xlpm.codigos_devolucion, _xlfn.UNIQUE(_xlfn._xlws.FILTER(BP[CODIGO], ISNUMBER(SEARCH("devoluci", BP[NOMBRE CUENTA])), {""})),
    ISNUMBER(MATCH(BP[[#This Row],[CODIGO]], _xlpm.codigos_devolucion, 0))
)</f>
        <v>0</v>
      </c>
    </row>
    <row r="1424" spans="1:9" x14ac:dyDescent="0.25">
      <c r="A1424" s="608">
        <v>23701001</v>
      </c>
      <c r="B1424" s="416" t="s">
        <v>1360</v>
      </c>
      <c r="C1424" s="416" t="s">
        <v>1343</v>
      </c>
      <c r="D1424" s="416" t="s">
        <v>739</v>
      </c>
      <c r="E1424" s="417">
        <v>0</v>
      </c>
      <c r="F1424" s="417">
        <v>78036.179999999993</v>
      </c>
      <c r="G1424" s="417">
        <v>258463884.01000002</v>
      </c>
      <c r="H1424" s="387" t="b" cm="1">
        <f t="array" aca="1" ref="H1424" ca="1">EsNegrita(BP[[#This Row],[CODIGO]])</f>
        <v>0</v>
      </c>
      <c r="I1424" s="387" t="b" cm="1">
        <f t="array" ref="I1424">_xlfn.LET(
    _xlpm.codigos_devolucion, _xlfn.UNIQUE(_xlfn._xlws.FILTER(BP[CODIGO], ISNUMBER(SEARCH("devoluci", BP[NOMBRE CUENTA])), {""})),
    ISNUMBER(MATCH(BP[[#This Row],[CODIGO]], _xlpm.codigos_devolucion, 0))
)</f>
        <v>0</v>
      </c>
    </row>
    <row r="1425" spans="1:9" x14ac:dyDescent="0.25">
      <c r="A1425" s="608">
        <v>23701001</v>
      </c>
      <c r="B1425" s="416" t="s">
        <v>1360</v>
      </c>
      <c r="C1425" s="416" t="s">
        <v>768</v>
      </c>
      <c r="D1425" s="416" t="s">
        <v>739</v>
      </c>
      <c r="E1425" s="417">
        <v>0</v>
      </c>
      <c r="F1425" s="417">
        <v>155497.32999999999</v>
      </c>
      <c r="G1425" s="417">
        <v>258619381.34000003</v>
      </c>
      <c r="H1425" s="387" t="b" cm="1">
        <f t="array" aca="1" ref="H1425" ca="1">EsNegrita(BP[[#This Row],[CODIGO]])</f>
        <v>0</v>
      </c>
      <c r="I1425" s="387" t="b" cm="1">
        <f t="array" ref="I1425">_xlfn.LET(
    _xlpm.codigos_devolucion, _xlfn.UNIQUE(_xlfn._xlws.FILTER(BP[CODIGO], ISNUMBER(SEARCH("devoluci", BP[NOMBRE CUENTA])), {""})),
    ISNUMBER(MATCH(BP[[#This Row],[CODIGO]], _xlpm.codigos_devolucion, 0))
)</f>
        <v>0</v>
      </c>
    </row>
    <row r="1426" spans="1:9" x14ac:dyDescent="0.25">
      <c r="A1426" s="608">
        <v>23701001</v>
      </c>
      <c r="B1426" s="416" t="s">
        <v>1360</v>
      </c>
      <c r="C1426" s="416" t="s">
        <v>1344</v>
      </c>
      <c r="D1426" s="416" t="s">
        <v>739</v>
      </c>
      <c r="E1426" s="417">
        <v>0</v>
      </c>
      <c r="F1426" s="417">
        <v>112083.64</v>
      </c>
      <c r="G1426" s="417">
        <v>258731464.98000002</v>
      </c>
      <c r="H1426" s="387" t="b" cm="1">
        <f t="array" aca="1" ref="H1426" ca="1">EsNegrita(BP[[#This Row],[CODIGO]])</f>
        <v>0</v>
      </c>
      <c r="I1426" s="387" t="b" cm="1">
        <f t="array" ref="I1426">_xlfn.LET(
    _xlpm.codigos_devolucion, _xlfn.UNIQUE(_xlfn._xlws.FILTER(BP[CODIGO], ISNUMBER(SEARCH("devoluci", BP[NOMBRE CUENTA])), {""})),
    ISNUMBER(MATCH(BP[[#This Row],[CODIGO]], _xlpm.codigos_devolucion, 0))
)</f>
        <v>0</v>
      </c>
    </row>
    <row r="1427" spans="1:9" x14ac:dyDescent="0.25">
      <c r="A1427" s="608">
        <v>23701001</v>
      </c>
      <c r="B1427" s="416" t="s">
        <v>1360</v>
      </c>
      <c r="C1427" s="416" t="s">
        <v>769</v>
      </c>
      <c r="D1427" s="416" t="s">
        <v>739</v>
      </c>
      <c r="E1427" s="417">
        <v>0</v>
      </c>
      <c r="F1427" s="417">
        <v>150007.01</v>
      </c>
      <c r="G1427" s="417">
        <v>258881471.99000001</v>
      </c>
      <c r="H1427" s="387" t="b" cm="1">
        <f t="array" aca="1" ref="H1427" ca="1">EsNegrita(BP[[#This Row],[CODIGO]])</f>
        <v>0</v>
      </c>
      <c r="I1427" s="387" t="b" cm="1">
        <f t="array" ref="I1427">_xlfn.LET(
    _xlpm.codigos_devolucion, _xlfn.UNIQUE(_xlfn._xlws.FILTER(BP[CODIGO], ISNUMBER(SEARCH("devoluci", BP[NOMBRE CUENTA])), {""})),
    ISNUMBER(MATCH(BP[[#This Row],[CODIGO]], _xlpm.codigos_devolucion, 0))
)</f>
        <v>0</v>
      </c>
    </row>
    <row r="1428" spans="1:9" x14ac:dyDescent="0.25">
      <c r="A1428" s="608">
        <v>23701001</v>
      </c>
      <c r="B1428" s="416" t="s">
        <v>1360</v>
      </c>
      <c r="C1428" s="416" t="s">
        <v>1308</v>
      </c>
      <c r="D1428" s="416" t="s">
        <v>739</v>
      </c>
      <c r="E1428" s="417">
        <v>0</v>
      </c>
      <c r="F1428" s="417">
        <v>109327</v>
      </c>
      <c r="G1428" s="417">
        <v>258990798.99000001</v>
      </c>
      <c r="H1428" s="387" t="b" cm="1">
        <f t="array" aca="1" ref="H1428" ca="1">EsNegrita(BP[[#This Row],[CODIGO]])</f>
        <v>0</v>
      </c>
      <c r="I1428" s="387" t="b" cm="1">
        <f t="array" ref="I1428">_xlfn.LET(
    _xlpm.codigos_devolucion, _xlfn.UNIQUE(_xlfn._xlws.FILTER(BP[CODIGO], ISNUMBER(SEARCH("devoluci", BP[NOMBRE CUENTA])), {""})),
    ISNUMBER(MATCH(BP[[#This Row],[CODIGO]], _xlpm.codigos_devolucion, 0))
)</f>
        <v>0</v>
      </c>
    </row>
    <row r="1429" spans="1:9" x14ac:dyDescent="0.25">
      <c r="A1429" s="608">
        <v>23701001</v>
      </c>
      <c r="B1429" s="416" t="s">
        <v>1360</v>
      </c>
      <c r="C1429" s="416" t="s">
        <v>770</v>
      </c>
      <c r="D1429" s="416" t="s">
        <v>739</v>
      </c>
      <c r="E1429" s="417">
        <v>0</v>
      </c>
      <c r="F1429" s="417">
        <v>60698.04</v>
      </c>
      <c r="G1429" s="417">
        <v>259051497.03</v>
      </c>
      <c r="H1429" s="387" t="b" cm="1">
        <f t="array" aca="1" ref="H1429" ca="1">EsNegrita(BP[[#This Row],[CODIGO]])</f>
        <v>0</v>
      </c>
      <c r="I1429" s="387" t="b" cm="1">
        <f t="array" ref="I1429">_xlfn.LET(
    _xlpm.codigos_devolucion, _xlfn.UNIQUE(_xlfn._xlws.FILTER(BP[CODIGO], ISNUMBER(SEARCH("devoluci", BP[NOMBRE CUENTA])), {""})),
    ISNUMBER(MATCH(BP[[#This Row],[CODIGO]], _xlpm.codigos_devolucion, 0))
)</f>
        <v>0</v>
      </c>
    </row>
    <row r="1430" spans="1:9" x14ac:dyDescent="0.25">
      <c r="A1430" s="608">
        <v>23701001</v>
      </c>
      <c r="B1430" s="416" t="s">
        <v>1360</v>
      </c>
      <c r="C1430" s="416" t="s">
        <v>1309</v>
      </c>
      <c r="D1430" s="416" t="s">
        <v>739</v>
      </c>
      <c r="E1430" s="417">
        <v>0</v>
      </c>
      <c r="F1430" s="417">
        <v>104929.76</v>
      </c>
      <c r="G1430" s="417">
        <v>259156426.78999999</v>
      </c>
      <c r="H1430" s="387" t="b" cm="1">
        <f t="array" aca="1" ref="H1430" ca="1">EsNegrita(BP[[#This Row],[CODIGO]])</f>
        <v>0</v>
      </c>
      <c r="I1430" s="387" t="b" cm="1">
        <f t="array" ref="I1430">_xlfn.LET(
    _xlpm.codigos_devolucion, _xlfn.UNIQUE(_xlfn._xlws.FILTER(BP[CODIGO], ISNUMBER(SEARCH("devoluci", BP[NOMBRE CUENTA])), {""})),
    ISNUMBER(MATCH(BP[[#This Row],[CODIGO]], _xlpm.codigos_devolucion, 0))
)</f>
        <v>0</v>
      </c>
    </row>
    <row r="1431" spans="1:9" x14ac:dyDescent="0.25">
      <c r="A1431" s="608">
        <v>23701001</v>
      </c>
      <c r="B1431" s="416" t="s">
        <v>1360</v>
      </c>
      <c r="C1431" s="416" t="s">
        <v>1310</v>
      </c>
      <c r="D1431" s="416" t="s">
        <v>739</v>
      </c>
      <c r="E1431" s="417">
        <v>0</v>
      </c>
      <c r="F1431" s="417">
        <v>76669.08</v>
      </c>
      <c r="G1431" s="417">
        <v>259233095.87</v>
      </c>
      <c r="H1431" s="387" t="b" cm="1">
        <f t="array" aca="1" ref="H1431" ca="1">EsNegrita(BP[[#This Row],[CODIGO]])</f>
        <v>0</v>
      </c>
      <c r="I1431" s="387" t="b" cm="1">
        <f t="array" ref="I1431">_xlfn.LET(
    _xlpm.codigos_devolucion, _xlfn.UNIQUE(_xlfn._xlws.FILTER(BP[CODIGO], ISNUMBER(SEARCH("devoluci", BP[NOMBRE CUENTA])), {""})),
    ISNUMBER(MATCH(BP[[#This Row],[CODIGO]], _xlpm.codigos_devolucion, 0))
)</f>
        <v>0</v>
      </c>
    </row>
    <row r="1432" spans="1:9" x14ac:dyDescent="0.25">
      <c r="A1432" s="608">
        <v>23701001</v>
      </c>
      <c r="B1432" s="416" t="s">
        <v>1360</v>
      </c>
      <c r="C1432" s="416" t="s">
        <v>1275</v>
      </c>
      <c r="D1432" s="416" t="s">
        <v>739</v>
      </c>
      <c r="E1432" s="417">
        <v>0</v>
      </c>
      <c r="F1432" s="417">
        <v>101219.53</v>
      </c>
      <c r="G1432" s="417">
        <v>259334315.40000001</v>
      </c>
      <c r="H1432" s="387" t="b" cm="1">
        <f t="array" aca="1" ref="H1432" ca="1">EsNegrita(BP[[#This Row],[CODIGO]])</f>
        <v>0</v>
      </c>
      <c r="I1432" s="387" t="b" cm="1">
        <f t="array" ref="I1432">_xlfn.LET(
    _xlpm.codigos_devolucion, _xlfn.UNIQUE(_xlfn._xlws.FILTER(BP[CODIGO], ISNUMBER(SEARCH("devoluci", BP[NOMBRE CUENTA])), {""})),
    ISNUMBER(MATCH(BP[[#This Row],[CODIGO]], _xlpm.codigos_devolucion, 0))
)</f>
        <v>0</v>
      </c>
    </row>
    <row r="1433" spans="1:9" x14ac:dyDescent="0.25">
      <c r="A1433" s="608">
        <v>23701001</v>
      </c>
      <c r="B1433" s="416" t="s">
        <v>1360</v>
      </c>
      <c r="C1433" s="416" t="s">
        <v>771</v>
      </c>
      <c r="D1433" s="416" t="s">
        <v>739</v>
      </c>
      <c r="E1433" s="417">
        <v>0</v>
      </c>
      <c r="F1433" s="417">
        <v>120321.75</v>
      </c>
      <c r="G1433" s="417">
        <v>259454637.15000001</v>
      </c>
      <c r="H1433" s="387" t="b" cm="1">
        <f t="array" aca="1" ref="H1433" ca="1">EsNegrita(BP[[#This Row],[CODIGO]])</f>
        <v>0</v>
      </c>
      <c r="I1433" s="387" t="b" cm="1">
        <f t="array" ref="I1433">_xlfn.LET(
    _xlpm.codigos_devolucion, _xlfn.UNIQUE(_xlfn._xlws.FILTER(BP[CODIGO], ISNUMBER(SEARCH("devoluci", BP[NOMBRE CUENTA])), {""})),
    ISNUMBER(MATCH(BP[[#This Row],[CODIGO]], _xlpm.codigos_devolucion, 0))
)</f>
        <v>0</v>
      </c>
    </row>
    <row r="1434" spans="1:9" x14ac:dyDescent="0.25">
      <c r="A1434" s="608">
        <v>23701001</v>
      </c>
      <c r="B1434" s="416" t="s">
        <v>1360</v>
      </c>
      <c r="C1434" s="416" t="s">
        <v>772</v>
      </c>
      <c r="D1434" s="416" t="s">
        <v>739</v>
      </c>
      <c r="E1434" s="417">
        <v>0</v>
      </c>
      <c r="F1434" s="417">
        <v>38962.5</v>
      </c>
      <c r="G1434" s="417">
        <v>259493599.65000001</v>
      </c>
      <c r="H1434" s="387" t="b" cm="1">
        <f t="array" aca="1" ref="H1434" ca="1">EsNegrita(BP[[#This Row],[CODIGO]])</f>
        <v>0</v>
      </c>
      <c r="I1434" s="387" t="b" cm="1">
        <f t="array" ref="I1434">_xlfn.LET(
    _xlpm.codigos_devolucion, _xlfn.UNIQUE(_xlfn._xlws.FILTER(BP[CODIGO], ISNUMBER(SEARCH("devoluci", BP[NOMBRE CUENTA])), {""})),
    ISNUMBER(MATCH(BP[[#This Row],[CODIGO]], _xlpm.codigos_devolucion, 0))
)</f>
        <v>0</v>
      </c>
    </row>
    <row r="1435" spans="1:9" x14ac:dyDescent="0.25">
      <c r="A1435" s="608">
        <v>23701001</v>
      </c>
      <c r="B1435" s="416" t="s">
        <v>1360</v>
      </c>
      <c r="C1435" s="416" t="s">
        <v>773</v>
      </c>
      <c r="D1435" s="416" t="s">
        <v>739</v>
      </c>
      <c r="E1435" s="417">
        <v>0</v>
      </c>
      <c r="F1435" s="417">
        <v>76000.399999999994</v>
      </c>
      <c r="G1435" s="417">
        <v>259569600.05000001</v>
      </c>
      <c r="H1435" s="387" t="b" cm="1">
        <f t="array" aca="1" ref="H1435" ca="1">EsNegrita(BP[[#This Row],[CODIGO]])</f>
        <v>0</v>
      </c>
      <c r="I1435" s="387" t="b" cm="1">
        <f t="array" ref="I1435">_xlfn.LET(
    _xlpm.codigos_devolucion, _xlfn.UNIQUE(_xlfn._xlws.FILTER(BP[CODIGO], ISNUMBER(SEARCH("devoluci", BP[NOMBRE CUENTA])), {""})),
    ISNUMBER(MATCH(BP[[#This Row],[CODIGO]], _xlpm.codigos_devolucion, 0))
)</f>
        <v>0</v>
      </c>
    </row>
    <row r="1436" spans="1:9" x14ac:dyDescent="0.25">
      <c r="A1436" s="608">
        <v>23701001</v>
      </c>
      <c r="B1436" s="416" t="s">
        <v>1360</v>
      </c>
      <c r="C1436" s="416" t="s">
        <v>1276</v>
      </c>
      <c r="D1436" s="416" t="s">
        <v>739</v>
      </c>
      <c r="E1436" s="417">
        <v>0</v>
      </c>
      <c r="F1436" s="417">
        <v>76000</v>
      </c>
      <c r="G1436" s="417">
        <v>259645600.05000001</v>
      </c>
      <c r="H1436" s="387" t="b" cm="1">
        <f t="array" aca="1" ref="H1436" ca="1">EsNegrita(BP[[#This Row],[CODIGO]])</f>
        <v>0</v>
      </c>
      <c r="I1436" s="387" t="b" cm="1">
        <f t="array" ref="I1436">_xlfn.LET(
    _xlpm.codigos_devolucion, _xlfn.UNIQUE(_xlfn._xlws.FILTER(BP[CODIGO], ISNUMBER(SEARCH("devoluci", BP[NOMBRE CUENTA])), {""})),
    ISNUMBER(MATCH(BP[[#This Row],[CODIGO]], _xlpm.codigos_devolucion, 0))
)</f>
        <v>0</v>
      </c>
    </row>
    <row r="1437" spans="1:9" x14ac:dyDescent="0.25">
      <c r="A1437" s="608">
        <v>23701001</v>
      </c>
      <c r="B1437" s="416" t="s">
        <v>1360</v>
      </c>
      <c r="C1437" s="416" t="s">
        <v>1311</v>
      </c>
      <c r="D1437" s="416" t="s">
        <v>739</v>
      </c>
      <c r="E1437" s="417">
        <v>0</v>
      </c>
      <c r="F1437" s="417">
        <v>67500.38</v>
      </c>
      <c r="G1437" s="417">
        <v>259713100.43000001</v>
      </c>
      <c r="H1437" s="387" t="b" cm="1">
        <f t="array" aca="1" ref="H1437" ca="1">EsNegrita(BP[[#This Row],[CODIGO]])</f>
        <v>0</v>
      </c>
      <c r="I1437" s="387" t="b" cm="1">
        <f t="array" ref="I1437">_xlfn.LET(
    _xlpm.codigos_devolucion, _xlfn.UNIQUE(_xlfn._xlws.FILTER(BP[CODIGO], ISNUMBER(SEARCH("devoluci", BP[NOMBRE CUENTA])), {""})),
    ISNUMBER(MATCH(BP[[#This Row],[CODIGO]], _xlpm.codigos_devolucion, 0))
)</f>
        <v>0</v>
      </c>
    </row>
    <row r="1438" spans="1:9" x14ac:dyDescent="0.25">
      <c r="A1438" s="608">
        <v>23701001</v>
      </c>
      <c r="B1438" s="416" t="s">
        <v>1360</v>
      </c>
      <c r="C1438" s="416" t="s">
        <v>1277</v>
      </c>
      <c r="D1438" s="416" t="s">
        <v>739</v>
      </c>
      <c r="E1438" s="417">
        <v>0</v>
      </c>
      <c r="F1438" s="417">
        <v>166186.32999999999</v>
      </c>
      <c r="G1438" s="417">
        <v>259879286.76000002</v>
      </c>
      <c r="H1438" s="387" t="b" cm="1">
        <f t="array" aca="1" ref="H1438" ca="1">EsNegrita(BP[[#This Row],[CODIGO]])</f>
        <v>0</v>
      </c>
      <c r="I1438" s="387" t="b" cm="1">
        <f t="array" ref="I1438">_xlfn.LET(
    _xlpm.codigos_devolucion, _xlfn.UNIQUE(_xlfn._xlws.FILTER(BP[CODIGO], ISNUMBER(SEARCH("devoluci", BP[NOMBRE CUENTA])), {""})),
    ISNUMBER(MATCH(BP[[#This Row],[CODIGO]], _xlpm.codigos_devolucion, 0))
)</f>
        <v>0</v>
      </c>
    </row>
    <row r="1439" spans="1:9" x14ac:dyDescent="0.25">
      <c r="A1439" s="608">
        <v>23701001</v>
      </c>
      <c r="B1439" s="416" t="s">
        <v>1360</v>
      </c>
      <c r="C1439" s="416" t="s">
        <v>1312</v>
      </c>
      <c r="D1439" s="416" t="s">
        <v>739</v>
      </c>
      <c r="E1439" s="417">
        <v>0</v>
      </c>
      <c r="F1439" s="417">
        <v>135249.60999999999</v>
      </c>
      <c r="G1439" s="417">
        <v>260014536.37000003</v>
      </c>
      <c r="H1439" s="387" t="b" cm="1">
        <f t="array" aca="1" ref="H1439" ca="1">EsNegrita(BP[[#This Row],[CODIGO]])</f>
        <v>0</v>
      </c>
      <c r="I1439" s="387" t="b" cm="1">
        <f t="array" ref="I1439">_xlfn.LET(
    _xlpm.codigos_devolucion, _xlfn.UNIQUE(_xlfn._xlws.FILTER(BP[CODIGO], ISNUMBER(SEARCH("devoluci", BP[NOMBRE CUENTA])), {""})),
    ISNUMBER(MATCH(BP[[#This Row],[CODIGO]], _xlpm.codigos_devolucion, 0))
)</f>
        <v>0</v>
      </c>
    </row>
    <row r="1440" spans="1:9" x14ac:dyDescent="0.25">
      <c r="A1440" s="608">
        <v>23701001</v>
      </c>
      <c r="B1440" s="416" t="s">
        <v>1360</v>
      </c>
      <c r="C1440" s="416" t="s">
        <v>1345</v>
      </c>
      <c r="D1440" s="416" t="s">
        <v>739</v>
      </c>
      <c r="E1440" s="417">
        <v>0</v>
      </c>
      <c r="F1440" s="417">
        <v>100332.12</v>
      </c>
      <c r="G1440" s="417">
        <v>260114868.49000004</v>
      </c>
      <c r="H1440" s="387" t="b" cm="1">
        <f t="array" aca="1" ref="H1440" ca="1">EsNegrita(BP[[#This Row],[CODIGO]])</f>
        <v>0</v>
      </c>
      <c r="I1440" s="387" t="b" cm="1">
        <f t="array" ref="I1440">_xlfn.LET(
    _xlpm.codigos_devolucion, _xlfn.UNIQUE(_xlfn._xlws.FILTER(BP[CODIGO], ISNUMBER(SEARCH("devoluci", BP[NOMBRE CUENTA])), {""})),
    ISNUMBER(MATCH(BP[[#This Row],[CODIGO]], _xlpm.codigos_devolucion, 0))
)</f>
        <v>0</v>
      </c>
    </row>
    <row r="1441" spans="1:9" x14ac:dyDescent="0.25">
      <c r="A1441" s="608">
        <v>23701001</v>
      </c>
      <c r="B1441" s="416" t="s">
        <v>1360</v>
      </c>
      <c r="C1441" s="416" t="s">
        <v>1353</v>
      </c>
      <c r="D1441" s="416" t="s">
        <v>739</v>
      </c>
      <c r="E1441" s="417">
        <v>0</v>
      </c>
      <c r="F1441" s="417">
        <v>58363.5</v>
      </c>
      <c r="G1441" s="417">
        <v>260173231.99000004</v>
      </c>
      <c r="H1441" s="387" t="b" cm="1">
        <f t="array" aca="1" ref="H1441" ca="1">EsNegrita(BP[[#This Row],[CODIGO]])</f>
        <v>0</v>
      </c>
      <c r="I1441" s="387" t="b" cm="1">
        <f t="array" ref="I1441">_xlfn.LET(
    _xlpm.codigos_devolucion, _xlfn.UNIQUE(_xlfn._xlws.FILTER(BP[CODIGO], ISNUMBER(SEARCH("devoluci", BP[NOMBRE CUENTA])), {""})),
    ISNUMBER(MATCH(BP[[#This Row],[CODIGO]], _xlpm.codigos_devolucion, 0))
)</f>
        <v>0</v>
      </c>
    </row>
    <row r="1442" spans="1:9" x14ac:dyDescent="0.25">
      <c r="A1442" s="608">
        <v>23701001</v>
      </c>
      <c r="B1442" s="416" t="s">
        <v>1360</v>
      </c>
      <c r="C1442" s="416" t="s">
        <v>1313</v>
      </c>
      <c r="D1442" s="416" t="s">
        <v>739</v>
      </c>
      <c r="E1442" s="417">
        <v>0</v>
      </c>
      <c r="F1442" s="417">
        <v>75801.2</v>
      </c>
      <c r="G1442" s="417">
        <v>260249033.19000003</v>
      </c>
      <c r="H1442" s="387" t="b" cm="1">
        <f t="array" aca="1" ref="H1442" ca="1">EsNegrita(BP[[#This Row],[CODIGO]])</f>
        <v>0</v>
      </c>
      <c r="I1442" s="387" t="b" cm="1">
        <f t="array" ref="I1442">_xlfn.LET(
    _xlpm.codigos_devolucion, _xlfn.UNIQUE(_xlfn._xlws.FILTER(BP[CODIGO], ISNUMBER(SEARCH("devoluci", BP[NOMBRE CUENTA])), {""})),
    ISNUMBER(MATCH(BP[[#This Row],[CODIGO]], _xlpm.codigos_devolucion, 0))
)</f>
        <v>0</v>
      </c>
    </row>
    <row r="1443" spans="1:9" x14ac:dyDescent="0.25">
      <c r="A1443" s="608">
        <v>23701001</v>
      </c>
      <c r="B1443" s="416" t="s">
        <v>1360</v>
      </c>
      <c r="C1443" s="416" t="s">
        <v>1314</v>
      </c>
      <c r="D1443" s="416" t="s">
        <v>739</v>
      </c>
      <c r="E1443" s="417">
        <v>0</v>
      </c>
      <c r="F1443" s="417">
        <v>113635.47</v>
      </c>
      <c r="G1443" s="417">
        <v>260362668.66000003</v>
      </c>
      <c r="H1443" s="387" t="b" cm="1">
        <f t="array" aca="1" ref="H1443" ca="1">EsNegrita(BP[[#This Row],[CODIGO]])</f>
        <v>0</v>
      </c>
      <c r="I1443" s="387" t="b" cm="1">
        <f t="array" ref="I1443">_xlfn.LET(
    _xlpm.codigos_devolucion, _xlfn.UNIQUE(_xlfn._xlws.FILTER(BP[CODIGO], ISNUMBER(SEARCH("devoluci", BP[NOMBRE CUENTA])), {""})),
    ISNUMBER(MATCH(BP[[#This Row],[CODIGO]], _xlpm.codigos_devolucion, 0))
)</f>
        <v>0</v>
      </c>
    </row>
    <row r="1444" spans="1:9" x14ac:dyDescent="0.25">
      <c r="A1444" s="608">
        <v>23701001</v>
      </c>
      <c r="B1444" s="416" t="s">
        <v>1360</v>
      </c>
      <c r="C1444" s="416" t="s">
        <v>1355</v>
      </c>
      <c r="D1444" s="416" t="s">
        <v>739</v>
      </c>
      <c r="E1444" s="417">
        <v>0</v>
      </c>
      <c r="F1444" s="417">
        <v>111984.24</v>
      </c>
      <c r="G1444" s="417">
        <v>260474652.90000004</v>
      </c>
      <c r="H1444" s="387" t="b" cm="1">
        <f t="array" aca="1" ref="H1444" ca="1">EsNegrita(BP[[#This Row],[CODIGO]])</f>
        <v>0</v>
      </c>
      <c r="I1444" s="387" t="b" cm="1">
        <f t="array" ref="I1444">_xlfn.LET(
    _xlpm.codigos_devolucion, _xlfn.UNIQUE(_xlfn._xlws.FILTER(BP[CODIGO], ISNUMBER(SEARCH("devoluci", BP[NOMBRE CUENTA])), {""})),
    ISNUMBER(MATCH(BP[[#This Row],[CODIGO]], _xlpm.codigos_devolucion, 0))
)</f>
        <v>0</v>
      </c>
    </row>
    <row r="1445" spans="1:9" x14ac:dyDescent="0.25">
      <c r="A1445" s="608">
        <v>23701001</v>
      </c>
      <c r="B1445" s="416" t="s">
        <v>1360</v>
      </c>
      <c r="C1445" s="416" t="s">
        <v>1315</v>
      </c>
      <c r="D1445" s="416" t="s">
        <v>739</v>
      </c>
      <c r="E1445" s="417">
        <v>0</v>
      </c>
      <c r="F1445" s="417">
        <v>72884.679999999993</v>
      </c>
      <c r="G1445" s="417">
        <v>260547537.58000004</v>
      </c>
      <c r="H1445" s="387" t="b" cm="1">
        <f t="array" aca="1" ref="H1445" ca="1">EsNegrita(BP[[#This Row],[CODIGO]])</f>
        <v>0</v>
      </c>
      <c r="I1445" s="387" t="b" cm="1">
        <f t="array" ref="I1445">_xlfn.LET(
    _xlpm.codigos_devolucion, _xlfn.UNIQUE(_xlfn._xlws.FILTER(BP[CODIGO], ISNUMBER(SEARCH("devoluci", BP[NOMBRE CUENTA])), {""})),
    ISNUMBER(MATCH(BP[[#This Row],[CODIGO]], _xlpm.codigos_devolucion, 0))
)</f>
        <v>0</v>
      </c>
    </row>
    <row r="1446" spans="1:9" x14ac:dyDescent="0.25">
      <c r="A1446" s="608">
        <v>23701001</v>
      </c>
      <c r="B1446" s="416" t="s">
        <v>1360</v>
      </c>
      <c r="C1446" s="416" t="s">
        <v>1316</v>
      </c>
      <c r="D1446" s="416" t="s">
        <v>739</v>
      </c>
      <c r="E1446" s="417">
        <v>0</v>
      </c>
      <c r="F1446" s="417">
        <v>113259</v>
      </c>
      <c r="G1446" s="417">
        <v>260660796.58000004</v>
      </c>
      <c r="H1446" s="387" t="b" cm="1">
        <f t="array" aca="1" ref="H1446" ca="1">EsNegrita(BP[[#This Row],[CODIGO]])</f>
        <v>0</v>
      </c>
      <c r="I1446" s="387" t="b" cm="1">
        <f t="array" ref="I1446">_xlfn.LET(
    _xlpm.codigos_devolucion, _xlfn.UNIQUE(_xlfn._xlws.FILTER(BP[CODIGO], ISNUMBER(SEARCH("devoluci", BP[NOMBRE CUENTA])), {""})),
    ISNUMBER(MATCH(BP[[#This Row],[CODIGO]], _xlpm.codigos_devolucion, 0))
)</f>
        <v>0</v>
      </c>
    </row>
    <row r="1447" spans="1:9" x14ac:dyDescent="0.25">
      <c r="A1447" s="608">
        <v>23701001</v>
      </c>
      <c r="B1447" s="416" t="s">
        <v>1360</v>
      </c>
      <c r="C1447" s="416" t="s">
        <v>1317</v>
      </c>
      <c r="D1447" s="416" t="s">
        <v>739</v>
      </c>
      <c r="E1447" s="417">
        <v>0</v>
      </c>
      <c r="F1447" s="417">
        <v>116473.18</v>
      </c>
      <c r="G1447" s="417">
        <v>260777269.76000005</v>
      </c>
      <c r="H1447" s="387" t="b" cm="1">
        <f t="array" aca="1" ref="H1447" ca="1">EsNegrita(BP[[#This Row],[CODIGO]])</f>
        <v>0</v>
      </c>
      <c r="I1447" s="387" t="b" cm="1">
        <f t="array" ref="I1447">_xlfn.LET(
    _xlpm.codigos_devolucion, _xlfn.UNIQUE(_xlfn._xlws.FILTER(BP[CODIGO], ISNUMBER(SEARCH("devoluci", BP[NOMBRE CUENTA])), {""})),
    ISNUMBER(MATCH(BP[[#This Row],[CODIGO]], _xlpm.codigos_devolucion, 0))
)</f>
        <v>0</v>
      </c>
    </row>
    <row r="1448" spans="1:9" x14ac:dyDescent="0.25">
      <c r="A1448" s="608">
        <v>23701001</v>
      </c>
      <c r="B1448" s="416" t="s">
        <v>1360</v>
      </c>
      <c r="C1448" s="416" t="s">
        <v>1318</v>
      </c>
      <c r="D1448" s="416" t="s">
        <v>739</v>
      </c>
      <c r="E1448" s="417">
        <v>0</v>
      </c>
      <c r="F1448" s="417">
        <v>105912.2</v>
      </c>
      <c r="G1448" s="417">
        <v>260883181.96000004</v>
      </c>
      <c r="H1448" s="387" t="b" cm="1">
        <f t="array" aca="1" ref="H1448" ca="1">EsNegrita(BP[[#This Row],[CODIGO]])</f>
        <v>0</v>
      </c>
      <c r="I1448" s="387" t="b" cm="1">
        <f t="array" ref="I1448">_xlfn.LET(
    _xlpm.codigos_devolucion, _xlfn.UNIQUE(_xlfn._xlws.FILTER(BP[CODIGO], ISNUMBER(SEARCH("devoluci", BP[NOMBRE CUENTA])), {""})),
    ISNUMBER(MATCH(BP[[#This Row],[CODIGO]], _xlpm.codigos_devolucion, 0))
)</f>
        <v>0</v>
      </c>
    </row>
    <row r="1449" spans="1:9" x14ac:dyDescent="0.25">
      <c r="A1449" s="608">
        <v>23701001</v>
      </c>
      <c r="B1449" s="416" t="s">
        <v>1360</v>
      </c>
      <c r="C1449" s="416" t="s">
        <v>1278</v>
      </c>
      <c r="D1449" s="416" t="s">
        <v>739</v>
      </c>
      <c r="E1449" s="417">
        <v>0</v>
      </c>
      <c r="F1449" s="417">
        <v>145383.92000000001</v>
      </c>
      <c r="G1449" s="417">
        <v>261028565.88000003</v>
      </c>
      <c r="H1449" s="387" t="b" cm="1">
        <f t="array" aca="1" ref="H1449" ca="1">EsNegrita(BP[[#This Row],[CODIGO]])</f>
        <v>0</v>
      </c>
      <c r="I1449" s="387" t="b" cm="1">
        <f t="array" ref="I1449">_xlfn.LET(
    _xlpm.codigos_devolucion, _xlfn.UNIQUE(_xlfn._xlws.FILTER(BP[CODIGO], ISNUMBER(SEARCH("devoluci", BP[NOMBRE CUENTA])), {""})),
    ISNUMBER(MATCH(BP[[#This Row],[CODIGO]], _xlpm.codigos_devolucion, 0))
)</f>
        <v>0</v>
      </c>
    </row>
    <row r="1450" spans="1:9" x14ac:dyDescent="0.25">
      <c r="A1450" s="608">
        <v>23701001</v>
      </c>
      <c r="B1450" s="416" t="s">
        <v>1360</v>
      </c>
      <c r="C1450" s="416" t="s">
        <v>1349</v>
      </c>
      <c r="D1450" s="416" t="s">
        <v>739</v>
      </c>
      <c r="E1450" s="417">
        <v>0</v>
      </c>
      <c r="F1450" s="417">
        <v>67701.66</v>
      </c>
      <c r="G1450" s="417">
        <v>261096267.54000002</v>
      </c>
      <c r="H1450" s="387" t="b" cm="1">
        <f t="array" aca="1" ref="H1450" ca="1">EsNegrita(BP[[#This Row],[CODIGO]])</f>
        <v>0</v>
      </c>
      <c r="I1450" s="387" t="b" cm="1">
        <f t="array" ref="I1450">_xlfn.LET(
    _xlpm.codigos_devolucion, _xlfn.UNIQUE(_xlfn._xlws.FILTER(BP[CODIGO], ISNUMBER(SEARCH("devoluci", BP[NOMBRE CUENTA])), {""})),
    ISNUMBER(MATCH(BP[[#This Row],[CODIGO]], _xlpm.codigos_devolucion, 0))
)</f>
        <v>0</v>
      </c>
    </row>
    <row r="1451" spans="1:9" x14ac:dyDescent="0.25">
      <c r="A1451" s="608">
        <v>23701001</v>
      </c>
      <c r="B1451" s="416" t="s">
        <v>1360</v>
      </c>
      <c r="C1451" s="416" t="s">
        <v>1331</v>
      </c>
      <c r="D1451" s="416" t="s">
        <v>739</v>
      </c>
      <c r="E1451" s="417">
        <v>0</v>
      </c>
      <c r="F1451" s="417">
        <v>104904.95</v>
      </c>
      <c r="G1451" s="417">
        <v>261201172.49000001</v>
      </c>
      <c r="H1451" s="387" t="b" cm="1">
        <f t="array" aca="1" ref="H1451" ca="1">EsNegrita(BP[[#This Row],[CODIGO]])</f>
        <v>0</v>
      </c>
      <c r="I1451" s="387" t="b" cm="1">
        <f t="array" ref="I1451">_xlfn.LET(
    _xlpm.codigos_devolucion, _xlfn.UNIQUE(_xlfn._xlws.FILTER(BP[CODIGO], ISNUMBER(SEARCH("devoluci", BP[NOMBRE CUENTA])), {""})),
    ISNUMBER(MATCH(BP[[#This Row],[CODIGO]], _xlpm.codigos_devolucion, 0))
)</f>
        <v>0</v>
      </c>
    </row>
    <row r="1452" spans="1:9" x14ac:dyDescent="0.25">
      <c r="A1452" s="608">
        <v>23701001</v>
      </c>
      <c r="B1452" s="416" t="s">
        <v>1360</v>
      </c>
      <c r="C1452" s="416" t="s">
        <v>1319</v>
      </c>
      <c r="D1452" s="416" t="s">
        <v>739</v>
      </c>
      <c r="E1452" s="417">
        <v>0</v>
      </c>
      <c r="F1452" s="417">
        <v>72702.86</v>
      </c>
      <c r="G1452" s="417">
        <v>261273875.35000002</v>
      </c>
      <c r="H1452" s="387" t="b" cm="1">
        <f t="array" aca="1" ref="H1452" ca="1">EsNegrita(BP[[#This Row],[CODIGO]])</f>
        <v>0</v>
      </c>
      <c r="I1452" s="387" t="b" cm="1">
        <f t="array" ref="I1452">_xlfn.LET(
    _xlpm.codigos_devolucion, _xlfn.UNIQUE(_xlfn._xlws.FILTER(BP[CODIGO], ISNUMBER(SEARCH("devoluci", BP[NOMBRE CUENTA])), {""})),
    ISNUMBER(MATCH(BP[[#This Row],[CODIGO]], _xlpm.codigos_devolucion, 0))
)</f>
        <v>0</v>
      </c>
    </row>
    <row r="1453" spans="1:9" x14ac:dyDescent="0.25">
      <c r="A1453" s="608">
        <v>23701001</v>
      </c>
      <c r="B1453" s="416" t="s">
        <v>1360</v>
      </c>
      <c r="C1453" s="416" t="s">
        <v>1320</v>
      </c>
      <c r="D1453" s="416" t="s">
        <v>739</v>
      </c>
      <c r="E1453" s="417">
        <v>0</v>
      </c>
      <c r="F1453" s="417">
        <v>96569.89</v>
      </c>
      <c r="G1453" s="417">
        <v>261370445.24000001</v>
      </c>
      <c r="H1453" s="387" t="b" cm="1">
        <f t="array" aca="1" ref="H1453" ca="1">EsNegrita(BP[[#This Row],[CODIGO]])</f>
        <v>0</v>
      </c>
      <c r="I1453" s="387" t="b" cm="1">
        <f t="array" ref="I1453">_xlfn.LET(
    _xlpm.codigos_devolucion, _xlfn.UNIQUE(_xlfn._xlws.FILTER(BP[CODIGO], ISNUMBER(SEARCH("devoluci", BP[NOMBRE CUENTA])), {""})),
    ISNUMBER(MATCH(BP[[#This Row],[CODIGO]], _xlpm.codigos_devolucion, 0))
)</f>
        <v>0</v>
      </c>
    </row>
    <row r="1454" spans="1:9" x14ac:dyDescent="0.25">
      <c r="A1454" s="608">
        <v>23701001</v>
      </c>
      <c r="B1454" s="416" t="s">
        <v>1360</v>
      </c>
      <c r="C1454" s="416" t="s">
        <v>1321</v>
      </c>
      <c r="D1454" s="416" t="s">
        <v>739</v>
      </c>
      <c r="E1454" s="417">
        <v>0</v>
      </c>
      <c r="F1454" s="417">
        <v>70036.2</v>
      </c>
      <c r="G1454" s="417">
        <v>261440481.44</v>
      </c>
      <c r="H1454" s="387" t="b" cm="1">
        <f t="array" aca="1" ref="H1454" ca="1">EsNegrita(BP[[#This Row],[CODIGO]])</f>
        <v>0</v>
      </c>
      <c r="I1454" s="387" t="b" cm="1">
        <f t="array" ref="I1454">_xlfn.LET(
    _xlpm.codigos_devolucion, _xlfn.UNIQUE(_xlfn._xlws.FILTER(BP[CODIGO], ISNUMBER(SEARCH("devoluci", BP[NOMBRE CUENTA])), {""})),
    ISNUMBER(MATCH(BP[[#This Row],[CODIGO]], _xlpm.codigos_devolucion, 0))
)</f>
        <v>0</v>
      </c>
    </row>
    <row r="1455" spans="1:9" x14ac:dyDescent="0.25">
      <c r="A1455" s="608">
        <v>23701001</v>
      </c>
      <c r="B1455" s="416" t="s">
        <v>1360</v>
      </c>
      <c r="C1455" s="416" t="s">
        <v>1322</v>
      </c>
      <c r="D1455" s="416" t="s">
        <v>739</v>
      </c>
      <c r="E1455" s="417">
        <v>0</v>
      </c>
      <c r="F1455" s="417">
        <v>72702.86</v>
      </c>
      <c r="G1455" s="417">
        <v>261513184.30000001</v>
      </c>
      <c r="H1455" s="387" t="b" cm="1">
        <f t="array" aca="1" ref="H1455" ca="1">EsNegrita(BP[[#This Row],[CODIGO]])</f>
        <v>0</v>
      </c>
      <c r="I1455" s="387" t="b" cm="1">
        <f t="array" ref="I1455">_xlfn.LET(
    _xlpm.codigos_devolucion, _xlfn.UNIQUE(_xlfn._xlws.FILTER(BP[CODIGO], ISNUMBER(SEARCH("devoluci", BP[NOMBRE CUENTA])), {""})),
    ISNUMBER(MATCH(BP[[#This Row],[CODIGO]], _xlpm.codigos_devolucion, 0))
)</f>
        <v>0</v>
      </c>
    </row>
    <row r="1456" spans="1:9" x14ac:dyDescent="0.25">
      <c r="A1456" s="608">
        <v>23701001</v>
      </c>
      <c r="B1456" s="416" t="s">
        <v>1360</v>
      </c>
      <c r="C1456" s="416" t="s">
        <v>1332</v>
      </c>
      <c r="D1456" s="416" t="s">
        <v>739</v>
      </c>
      <c r="E1456" s="417">
        <v>0</v>
      </c>
      <c r="F1456" s="417">
        <v>120000</v>
      </c>
      <c r="G1456" s="417">
        <v>261633184.30000001</v>
      </c>
      <c r="H1456" s="387" t="b" cm="1">
        <f t="array" aca="1" ref="H1456" ca="1">EsNegrita(BP[[#This Row],[CODIGO]])</f>
        <v>0</v>
      </c>
      <c r="I1456" s="387" t="b" cm="1">
        <f t="array" ref="I1456">_xlfn.LET(
    _xlpm.codigos_devolucion, _xlfn.UNIQUE(_xlfn._xlws.FILTER(BP[CODIGO], ISNUMBER(SEARCH("devoluci", BP[NOMBRE CUENTA])), {""})),
    ISNUMBER(MATCH(BP[[#This Row],[CODIGO]], _xlpm.codigos_devolucion, 0))
)</f>
        <v>0</v>
      </c>
    </row>
    <row r="1457" spans="1:9" x14ac:dyDescent="0.25">
      <c r="A1457" s="608">
        <v>23701001</v>
      </c>
      <c r="B1457" s="416" t="s">
        <v>1360</v>
      </c>
      <c r="C1457" s="416" t="s">
        <v>1279</v>
      </c>
      <c r="D1457" s="416" t="s">
        <v>739</v>
      </c>
      <c r="E1457" s="417">
        <v>0</v>
      </c>
      <c r="F1457" s="417">
        <v>70036.2</v>
      </c>
      <c r="G1457" s="417">
        <v>261703220.5</v>
      </c>
      <c r="H1457" s="387" t="b" cm="1">
        <f t="array" aca="1" ref="H1457" ca="1">EsNegrita(BP[[#This Row],[CODIGO]])</f>
        <v>0</v>
      </c>
      <c r="I1457" s="387" t="b" cm="1">
        <f t="array" ref="I1457">_xlfn.LET(
    _xlpm.codigos_devolucion, _xlfn.UNIQUE(_xlfn._xlws.FILTER(BP[CODIGO], ISNUMBER(SEARCH("devoluci", BP[NOMBRE CUENTA])), {""})),
    ISNUMBER(MATCH(BP[[#This Row],[CODIGO]], _xlpm.codigos_devolucion, 0))
)</f>
        <v>0</v>
      </c>
    </row>
    <row r="1458" spans="1:9" x14ac:dyDescent="0.25">
      <c r="A1458" s="608">
        <v>23701001</v>
      </c>
      <c r="B1458" s="416" t="s">
        <v>1360</v>
      </c>
      <c r="C1458" s="416" t="s">
        <v>1323</v>
      </c>
      <c r="D1458" s="416" t="s">
        <v>739</v>
      </c>
      <c r="E1458" s="417">
        <v>0</v>
      </c>
      <c r="F1458" s="417">
        <v>129724.53</v>
      </c>
      <c r="G1458" s="417">
        <v>261832945.03</v>
      </c>
      <c r="H1458" s="387" t="b" cm="1">
        <f t="array" aca="1" ref="H1458" ca="1">EsNegrita(BP[[#This Row],[CODIGO]])</f>
        <v>0</v>
      </c>
      <c r="I1458" s="387" t="b" cm="1">
        <f t="array" ref="I1458">_xlfn.LET(
    _xlpm.codigos_devolucion, _xlfn.UNIQUE(_xlfn._xlws.FILTER(BP[CODIGO], ISNUMBER(SEARCH("devoluci", BP[NOMBRE CUENTA])), {""})),
    ISNUMBER(MATCH(BP[[#This Row],[CODIGO]], _xlpm.codigos_devolucion, 0))
)</f>
        <v>0</v>
      </c>
    </row>
    <row r="1459" spans="1:9" x14ac:dyDescent="0.25">
      <c r="A1459" s="608">
        <v>23701001</v>
      </c>
      <c r="B1459" s="416" t="s">
        <v>1360</v>
      </c>
      <c r="C1459" s="416" t="s">
        <v>1280</v>
      </c>
      <c r="D1459" s="416" t="s">
        <v>739</v>
      </c>
      <c r="E1459" s="417">
        <v>0</v>
      </c>
      <c r="F1459" s="417">
        <v>70036.2</v>
      </c>
      <c r="G1459" s="417">
        <v>261902981.22999999</v>
      </c>
      <c r="H1459" s="387" t="b" cm="1">
        <f t="array" aca="1" ref="H1459" ca="1">EsNegrita(BP[[#This Row],[CODIGO]])</f>
        <v>0</v>
      </c>
      <c r="I1459" s="387" t="b" cm="1">
        <f t="array" ref="I1459">_xlfn.LET(
    _xlpm.codigos_devolucion, _xlfn.UNIQUE(_xlfn._xlws.FILTER(BP[CODIGO], ISNUMBER(SEARCH("devoluci", BP[NOMBRE CUENTA])), {""})),
    ISNUMBER(MATCH(BP[[#This Row],[CODIGO]], _xlpm.codigos_devolucion, 0))
)</f>
        <v>0</v>
      </c>
    </row>
    <row r="1460" spans="1:9" x14ac:dyDescent="0.25">
      <c r="A1460" s="608">
        <v>23701001</v>
      </c>
      <c r="B1460" s="416" t="s">
        <v>1360</v>
      </c>
      <c r="C1460" s="416" t="s">
        <v>1357</v>
      </c>
      <c r="D1460" s="416" t="s">
        <v>739</v>
      </c>
      <c r="E1460" s="417">
        <v>0</v>
      </c>
      <c r="F1460" s="417">
        <v>115436.35</v>
      </c>
      <c r="G1460" s="417">
        <v>262018417.57999998</v>
      </c>
      <c r="H1460" s="387" t="b" cm="1">
        <f t="array" aca="1" ref="H1460" ca="1">EsNegrita(BP[[#This Row],[CODIGO]])</f>
        <v>0</v>
      </c>
      <c r="I1460" s="387" t="b" cm="1">
        <f t="array" ref="I1460">_xlfn.LET(
    _xlpm.codigos_devolucion, _xlfn.UNIQUE(_xlfn._xlws.FILTER(BP[CODIGO], ISNUMBER(SEARCH("devoluci", BP[NOMBRE CUENTA])), {""})),
    ISNUMBER(MATCH(BP[[#This Row],[CODIGO]], _xlpm.codigos_devolucion, 0))
)</f>
        <v>0</v>
      </c>
    </row>
    <row r="1461" spans="1:9" x14ac:dyDescent="0.25">
      <c r="A1461" s="608">
        <v>23701001</v>
      </c>
      <c r="B1461" s="416" t="s">
        <v>1360</v>
      </c>
      <c r="C1461" s="416" t="s">
        <v>1324</v>
      </c>
      <c r="D1461" s="416" t="s">
        <v>739</v>
      </c>
      <c r="E1461" s="417">
        <v>0</v>
      </c>
      <c r="F1461" s="417">
        <v>75369.52</v>
      </c>
      <c r="G1461" s="417">
        <v>262093787.09999999</v>
      </c>
      <c r="H1461" s="387" t="b" cm="1">
        <f t="array" aca="1" ref="H1461" ca="1">EsNegrita(BP[[#This Row],[CODIGO]])</f>
        <v>0</v>
      </c>
      <c r="I1461" s="387" t="b" cm="1">
        <f t="array" ref="I1461">_xlfn.LET(
    _xlpm.codigos_devolucion, _xlfn.UNIQUE(_xlfn._xlws.FILTER(BP[CODIGO], ISNUMBER(SEARCH("devoluci", BP[NOMBRE CUENTA])), {""})),
    ISNUMBER(MATCH(BP[[#This Row],[CODIGO]], _xlpm.codigos_devolucion, 0))
)</f>
        <v>0</v>
      </c>
    </row>
    <row r="1462" spans="1:9" x14ac:dyDescent="0.25">
      <c r="A1462" s="608">
        <v>23701001</v>
      </c>
      <c r="B1462" s="416" t="s">
        <v>1360</v>
      </c>
      <c r="C1462" s="416" t="s">
        <v>1281</v>
      </c>
      <c r="D1462" s="416" t="s">
        <v>739</v>
      </c>
      <c r="E1462" s="417">
        <v>0</v>
      </c>
      <c r="F1462" s="417">
        <v>70036.2</v>
      </c>
      <c r="G1462" s="417">
        <v>262163823.29999998</v>
      </c>
      <c r="H1462" s="387" t="b" cm="1">
        <f t="array" aca="1" ref="H1462" ca="1">EsNegrita(BP[[#This Row],[CODIGO]])</f>
        <v>0</v>
      </c>
      <c r="I1462" s="387" t="b" cm="1">
        <f t="array" ref="I1462">_xlfn.LET(
    _xlpm.codigos_devolucion, _xlfn.UNIQUE(_xlfn._xlws.FILTER(BP[CODIGO], ISNUMBER(SEARCH("devoluci", BP[NOMBRE CUENTA])), {""})),
    ISNUMBER(MATCH(BP[[#This Row],[CODIGO]], _xlpm.codigos_devolucion, 0))
)</f>
        <v>0</v>
      </c>
    </row>
    <row r="1463" spans="1:9" x14ac:dyDescent="0.25">
      <c r="A1463" s="608">
        <v>23701001</v>
      </c>
      <c r="B1463" s="416" t="s">
        <v>1360</v>
      </c>
      <c r="C1463" s="416" t="s">
        <v>1342</v>
      </c>
      <c r="D1463" s="416" t="s">
        <v>1346</v>
      </c>
      <c r="E1463" s="417">
        <v>0</v>
      </c>
      <c r="F1463" s="417">
        <v>23345</v>
      </c>
      <c r="G1463" s="417">
        <v>262187168.29999998</v>
      </c>
      <c r="H1463" s="387" t="b" cm="1">
        <f t="array" aca="1" ref="H1463" ca="1">EsNegrita(BP[[#This Row],[CODIGO]])</f>
        <v>0</v>
      </c>
      <c r="I1463" s="387" t="b" cm="1">
        <f t="array" ref="I1463">_xlfn.LET(
    _xlpm.codigos_devolucion, _xlfn.UNIQUE(_xlfn._xlws.FILTER(BP[CODIGO], ISNUMBER(SEARCH("devoluci", BP[NOMBRE CUENTA])), {""})),
    ISNUMBER(MATCH(BP[[#This Row],[CODIGO]], _xlpm.codigos_devolucion, 0))
)</f>
        <v>0</v>
      </c>
    </row>
    <row r="1464" spans="1:9" x14ac:dyDescent="0.25">
      <c r="A1464" s="608">
        <v>23701001</v>
      </c>
      <c r="B1464" s="416" t="s">
        <v>1360</v>
      </c>
      <c r="C1464" s="416" t="s">
        <v>1268</v>
      </c>
      <c r="D1464" s="416" t="s">
        <v>1363</v>
      </c>
      <c r="E1464" s="417">
        <v>0</v>
      </c>
      <c r="F1464" s="417">
        <v>41975</v>
      </c>
      <c r="G1464" s="417">
        <v>262229143.29999998</v>
      </c>
      <c r="H1464" s="387" t="b" cm="1">
        <f t="array" aca="1" ref="H1464" ca="1">EsNegrita(BP[[#This Row],[CODIGO]])</f>
        <v>0</v>
      </c>
      <c r="I1464" s="387" t="b" cm="1">
        <f t="array" ref="I1464">_xlfn.LET(
    _xlpm.codigos_devolucion, _xlfn.UNIQUE(_xlfn._xlws.FILTER(BP[CODIGO], ISNUMBER(SEARCH("devoluci", BP[NOMBRE CUENTA])), {""})),
    ISNUMBER(MATCH(BP[[#This Row],[CODIGO]], _xlpm.codigos_devolucion, 0))
)</f>
        <v>0</v>
      </c>
    </row>
    <row r="1465" spans="1:9" x14ac:dyDescent="0.25">
      <c r="A1465" s="608">
        <v>23701001</v>
      </c>
      <c r="B1465" s="416" t="s">
        <v>1360</v>
      </c>
      <c r="C1465" s="416" t="s">
        <v>1305</v>
      </c>
      <c r="D1465" s="416" t="s">
        <v>1363</v>
      </c>
      <c r="E1465" s="417">
        <v>0</v>
      </c>
      <c r="F1465" s="417">
        <v>35018</v>
      </c>
      <c r="G1465" s="417">
        <v>262264161.29999998</v>
      </c>
      <c r="H1465" s="387" t="b" cm="1">
        <f t="array" aca="1" ref="H1465" ca="1">EsNegrita(BP[[#This Row],[CODIGO]])</f>
        <v>0</v>
      </c>
      <c r="I1465" s="387" t="b" cm="1">
        <f t="array" ref="I1465">_xlfn.LET(
    _xlpm.codigos_devolucion, _xlfn.UNIQUE(_xlfn._xlws.FILTER(BP[CODIGO], ISNUMBER(SEARCH("devoluci", BP[NOMBRE CUENTA])), {""})),
    ISNUMBER(MATCH(BP[[#This Row],[CODIGO]], _xlpm.codigos_devolucion, 0))
)</f>
        <v>0</v>
      </c>
    </row>
    <row r="1466" spans="1:9" x14ac:dyDescent="0.25">
      <c r="A1466" s="608">
        <v>23701001</v>
      </c>
      <c r="B1466" s="416" t="s">
        <v>1360</v>
      </c>
      <c r="C1466" s="416" t="s">
        <v>1317</v>
      </c>
      <c r="D1466" s="416" t="s">
        <v>1363</v>
      </c>
      <c r="E1466" s="417">
        <v>0</v>
      </c>
      <c r="F1466" s="417">
        <v>37000</v>
      </c>
      <c r="G1466" s="417">
        <v>262301161.29999998</v>
      </c>
      <c r="H1466" s="387" t="b" cm="1">
        <f t="array" aca="1" ref="H1466" ca="1">EsNegrita(BP[[#This Row],[CODIGO]])</f>
        <v>0</v>
      </c>
      <c r="I1466" s="387" t="b" cm="1">
        <f t="array" ref="I1466">_xlfn.LET(
    _xlpm.codigos_devolucion, _xlfn.UNIQUE(_xlfn._xlws.FILTER(BP[CODIGO], ISNUMBER(SEARCH("devoluci", BP[NOMBRE CUENTA])), {""})),
    ISNUMBER(MATCH(BP[[#This Row],[CODIGO]], _xlpm.codigos_devolucion, 0))
)</f>
        <v>0</v>
      </c>
    </row>
    <row r="1467" spans="1:9" x14ac:dyDescent="0.25">
      <c r="A1467" s="608">
        <v>23701001</v>
      </c>
      <c r="B1467" s="416" t="s">
        <v>1360</v>
      </c>
      <c r="C1467" s="416" t="s">
        <v>1286</v>
      </c>
      <c r="D1467" s="416" t="s">
        <v>1325</v>
      </c>
      <c r="E1467" s="417">
        <v>0</v>
      </c>
      <c r="F1467" s="417">
        <v>35040</v>
      </c>
      <c r="G1467" s="417">
        <v>262336201.29999998</v>
      </c>
      <c r="H1467" s="387" t="b" cm="1">
        <f t="array" aca="1" ref="H1467" ca="1">EsNegrita(BP[[#This Row],[CODIGO]])</f>
        <v>0</v>
      </c>
      <c r="I1467" s="387" t="b" cm="1">
        <f t="array" ref="I1467">_xlfn.LET(
    _xlpm.codigos_devolucion, _xlfn.UNIQUE(_xlfn._xlws.FILTER(BP[CODIGO], ISNUMBER(SEARCH("devoluci", BP[NOMBRE CUENTA])), {""})),
    ISNUMBER(MATCH(BP[[#This Row],[CODIGO]], _xlpm.codigos_devolucion, 0))
)</f>
        <v>0</v>
      </c>
    </row>
    <row r="1468" spans="1:9" x14ac:dyDescent="0.25">
      <c r="A1468" s="608">
        <v>23701001</v>
      </c>
      <c r="B1468" s="416" t="s">
        <v>1360</v>
      </c>
      <c r="C1468" s="416" t="s">
        <v>760</v>
      </c>
      <c r="D1468" s="416" t="s">
        <v>1263</v>
      </c>
      <c r="E1468" s="417">
        <v>0</v>
      </c>
      <c r="F1468" s="417">
        <v>44773</v>
      </c>
      <c r="G1468" s="417">
        <v>262380974.29999998</v>
      </c>
      <c r="H1468" s="387" t="b" cm="1">
        <f t="array" aca="1" ref="H1468" ca="1">EsNegrita(BP[[#This Row],[CODIGO]])</f>
        <v>0</v>
      </c>
      <c r="I1468" s="387" t="b" cm="1">
        <f t="array" ref="I1468">_xlfn.LET(
    _xlpm.codigos_devolucion, _xlfn.UNIQUE(_xlfn._xlws.FILTER(BP[CODIGO], ISNUMBER(SEARCH("devoluci", BP[NOMBRE CUENTA])), {""})),
    ISNUMBER(MATCH(BP[[#This Row],[CODIGO]], _xlpm.codigos_devolucion, 0))
)</f>
        <v>0</v>
      </c>
    </row>
    <row r="1469" spans="1:9" x14ac:dyDescent="0.25">
      <c r="A1469" s="608">
        <v>23701001</v>
      </c>
      <c r="B1469" s="416" t="s">
        <v>1360</v>
      </c>
      <c r="C1469" s="416" t="s">
        <v>1313</v>
      </c>
      <c r="D1469" s="416" t="s">
        <v>1326</v>
      </c>
      <c r="E1469" s="417">
        <v>0</v>
      </c>
      <c r="F1469" s="417">
        <v>40533.33</v>
      </c>
      <c r="G1469" s="417">
        <v>262421507.63</v>
      </c>
      <c r="H1469" s="387" t="b" cm="1">
        <f t="array" aca="1" ref="H1469" ca="1">EsNegrita(BP[[#This Row],[CODIGO]])</f>
        <v>0</v>
      </c>
      <c r="I1469" s="387" t="b" cm="1">
        <f t="array" ref="I1469">_xlfn.LET(
    _xlpm.codigos_devolucion, _xlfn.UNIQUE(_xlfn._xlws.FILTER(BP[CODIGO], ISNUMBER(SEARCH("devoluci", BP[NOMBRE CUENTA])), {""})),
    ISNUMBER(MATCH(BP[[#This Row],[CODIGO]], _xlpm.codigos_devolucion, 0))
)</f>
        <v>0</v>
      </c>
    </row>
    <row r="1470" spans="1:9" x14ac:dyDescent="0.25">
      <c r="A1470" s="608">
        <v>23701001</v>
      </c>
      <c r="B1470" s="416" t="s">
        <v>1360</v>
      </c>
      <c r="C1470" s="416" t="s">
        <v>1297</v>
      </c>
      <c r="D1470" s="416" t="s">
        <v>1327</v>
      </c>
      <c r="E1470" s="417">
        <v>0</v>
      </c>
      <c r="F1470" s="417">
        <v>22387</v>
      </c>
      <c r="G1470" s="417">
        <v>262443894.63</v>
      </c>
      <c r="H1470" s="387" t="b" cm="1">
        <f t="array" aca="1" ref="H1470" ca="1">EsNegrita(BP[[#This Row],[CODIGO]])</f>
        <v>0</v>
      </c>
      <c r="I1470" s="387" t="b" cm="1">
        <f t="array" ref="I1470">_xlfn.LET(
    _xlpm.codigos_devolucion, _xlfn.UNIQUE(_xlfn._xlws.FILTER(BP[CODIGO], ISNUMBER(SEARCH("devoluci", BP[NOMBRE CUENTA])), {""})),
    ISNUMBER(MATCH(BP[[#This Row],[CODIGO]], _xlpm.codigos_devolucion, 0))
)</f>
        <v>0</v>
      </c>
    </row>
    <row r="1471" spans="1:9" x14ac:dyDescent="0.25">
      <c r="A1471" s="608">
        <v>23701001</v>
      </c>
      <c r="B1471" s="416" t="s">
        <v>1360</v>
      </c>
      <c r="C1471" s="416" t="s">
        <v>738</v>
      </c>
      <c r="D1471" s="416" t="s">
        <v>777</v>
      </c>
      <c r="E1471" s="417">
        <v>0</v>
      </c>
      <c r="F1471" s="417">
        <v>70036.2</v>
      </c>
      <c r="G1471" s="417">
        <v>262513930.82999998</v>
      </c>
      <c r="H1471" s="387" t="b" cm="1">
        <f t="array" aca="1" ref="H1471" ca="1">EsNegrita(BP[[#This Row],[CODIGO]])</f>
        <v>0</v>
      </c>
      <c r="I1471" s="387" t="b" cm="1">
        <f t="array" ref="I1471">_xlfn.LET(
    _xlpm.codigos_devolucion, _xlfn.UNIQUE(_xlfn._xlws.FILTER(BP[CODIGO], ISNUMBER(SEARCH("devoluci", BP[NOMBRE CUENTA])), {""})),
    ISNUMBER(MATCH(BP[[#This Row],[CODIGO]], _xlpm.codigos_devolucion, 0))
)</f>
        <v>0</v>
      </c>
    </row>
    <row r="1472" spans="1:9" x14ac:dyDescent="0.25">
      <c r="A1472" s="608">
        <v>23701001</v>
      </c>
      <c r="B1472" s="416" t="s">
        <v>1360</v>
      </c>
      <c r="C1472" s="416" t="s">
        <v>1286</v>
      </c>
      <c r="D1472" s="416" t="s">
        <v>777</v>
      </c>
      <c r="E1472" s="417">
        <v>0</v>
      </c>
      <c r="F1472" s="417">
        <v>52560</v>
      </c>
      <c r="G1472" s="417">
        <v>262566490.82999998</v>
      </c>
      <c r="H1472" s="387" t="b" cm="1">
        <f t="array" aca="1" ref="H1472" ca="1">EsNegrita(BP[[#This Row],[CODIGO]])</f>
        <v>0</v>
      </c>
      <c r="I1472" s="387" t="b" cm="1">
        <f t="array" ref="I1472">_xlfn.LET(
    _xlpm.codigos_devolucion, _xlfn.UNIQUE(_xlfn._xlws.FILTER(BP[CODIGO], ISNUMBER(SEARCH("devoluci", BP[NOMBRE CUENTA])), {""})),
    ISNUMBER(MATCH(BP[[#This Row],[CODIGO]], _xlpm.codigos_devolucion, 0))
)</f>
        <v>0</v>
      </c>
    </row>
    <row r="1473" spans="1:9" x14ac:dyDescent="0.25">
      <c r="A1473" s="608">
        <v>23701001</v>
      </c>
      <c r="B1473" s="416" t="s">
        <v>1360</v>
      </c>
      <c r="C1473" s="416" t="s">
        <v>1266</v>
      </c>
      <c r="D1473" s="416" t="s">
        <v>777</v>
      </c>
      <c r="E1473" s="417">
        <v>0</v>
      </c>
      <c r="F1473" s="417">
        <v>163482.56</v>
      </c>
      <c r="G1473" s="417">
        <v>262729973.38999999</v>
      </c>
      <c r="H1473" s="387" t="b" cm="1">
        <f t="array" aca="1" ref="H1473" ca="1">EsNegrita(BP[[#This Row],[CODIGO]])</f>
        <v>0</v>
      </c>
      <c r="I1473" s="387" t="b" cm="1">
        <f t="array" ref="I1473">_xlfn.LET(
    _xlpm.codigos_devolucion, _xlfn.UNIQUE(_xlfn._xlws.FILTER(BP[CODIGO], ISNUMBER(SEARCH("devoluci", BP[NOMBRE CUENTA])), {""})),
    ISNUMBER(MATCH(BP[[#This Row],[CODIGO]], _xlpm.codigos_devolucion, 0))
)</f>
        <v>0</v>
      </c>
    </row>
    <row r="1474" spans="1:9" x14ac:dyDescent="0.25">
      <c r="A1474" s="608">
        <v>23701001</v>
      </c>
      <c r="B1474" s="416" t="s">
        <v>1360</v>
      </c>
      <c r="C1474" s="416" t="s">
        <v>1254</v>
      </c>
      <c r="D1474" s="416" t="s">
        <v>777</v>
      </c>
      <c r="E1474" s="417">
        <v>0</v>
      </c>
      <c r="F1474" s="417">
        <v>454232.96</v>
      </c>
      <c r="G1474" s="417">
        <v>263184206.34999999</v>
      </c>
      <c r="H1474" s="387" t="b" cm="1">
        <f t="array" aca="1" ref="H1474" ca="1">EsNegrita(BP[[#This Row],[CODIGO]])</f>
        <v>0</v>
      </c>
      <c r="I1474" s="387" t="b" cm="1">
        <f t="array" ref="I1474">_xlfn.LET(
    _xlpm.codigos_devolucion, _xlfn.UNIQUE(_xlfn._xlws.FILTER(BP[CODIGO], ISNUMBER(SEARCH("devoluci", BP[NOMBRE CUENTA])), {""})),
    ISNUMBER(MATCH(BP[[#This Row],[CODIGO]], _xlpm.codigos_devolucion, 0))
)</f>
        <v>0</v>
      </c>
    </row>
    <row r="1475" spans="1:9" x14ac:dyDescent="0.25">
      <c r="A1475" s="608">
        <v>23701001</v>
      </c>
      <c r="B1475" s="416" t="s">
        <v>1360</v>
      </c>
      <c r="C1475" s="416" t="s">
        <v>740</v>
      </c>
      <c r="D1475" s="416" t="s">
        <v>777</v>
      </c>
      <c r="E1475" s="417">
        <v>0</v>
      </c>
      <c r="F1475" s="417">
        <v>70036.2</v>
      </c>
      <c r="G1475" s="417">
        <v>263254242.54999998</v>
      </c>
      <c r="H1475" s="387" t="b" cm="1">
        <f t="array" aca="1" ref="H1475" ca="1">EsNegrita(BP[[#This Row],[CODIGO]])</f>
        <v>0</v>
      </c>
      <c r="I1475" s="387" t="b" cm="1">
        <f t="array" ref="I1475">_xlfn.LET(
    _xlpm.codigos_devolucion, _xlfn.UNIQUE(_xlfn._xlws.FILTER(BP[CODIGO], ISNUMBER(SEARCH("devoluci", BP[NOMBRE CUENTA])), {""})),
    ISNUMBER(MATCH(BP[[#This Row],[CODIGO]], _xlpm.codigos_devolucion, 0))
)</f>
        <v>0</v>
      </c>
    </row>
    <row r="1476" spans="1:9" x14ac:dyDescent="0.25">
      <c r="A1476" s="608">
        <v>23701001</v>
      </c>
      <c r="B1476" s="416" t="s">
        <v>1360</v>
      </c>
      <c r="C1476" s="416" t="s">
        <v>1328</v>
      </c>
      <c r="D1476" s="416" t="s">
        <v>777</v>
      </c>
      <c r="E1476" s="417">
        <v>0</v>
      </c>
      <c r="F1476" s="417">
        <v>70036.2</v>
      </c>
      <c r="G1476" s="417">
        <v>263324278.74999997</v>
      </c>
      <c r="H1476" s="387" t="b" cm="1">
        <f t="array" aca="1" ref="H1476" ca="1">EsNegrita(BP[[#This Row],[CODIGO]])</f>
        <v>0</v>
      </c>
      <c r="I1476" s="387" t="b" cm="1">
        <f t="array" ref="I1476">_xlfn.LET(
    _xlpm.codigos_devolucion, _xlfn.UNIQUE(_xlfn._xlws.FILTER(BP[CODIGO], ISNUMBER(SEARCH("devoluci", BP[NOMBRE CUENTA])), {""})),
    ISNUMBER(MATCH(BP[[#This Row],[CODIGO]], _xlpm.codigos_devolucion, 0))
)</f>
        <v>0</v>
      </c>
    </row>
    <row r="1477" spans="1:9" x14ac:dyDescent="0.25">
      <c r="A1477" s="608">
        <v>23701001</v>
      </c>
      <c r="B1477" s="416" t="s">
        <v>1360</v>
      </c>
      <c r="C1477" s="416" t="s">
        <v>1287</v>
      </c>
      <c r="D1477" s="416" t="s">
        <v>777</v>
      </c>
      <c r="E1477" s="417">
        <v>0</v>
      </c>
      <c r="F1477" s="417">
        <v>163443.14000000001</v>
      </c>
      <c r="G1477" s="417">
        <v>263487721.88999996</v>
      </c>
      <c r="H1477" s="387" t="b" cm="1">
        <f t="array" aca="1" ref="H1477" ca="1">EsNegrita(BP[[#This Row],[CODIGO]])</f>
        <v>0</v>
      </c>
      <c r="I1477" s="387" t="b" cm="1">
        <f t="array" ref="I1477">_xlfn.LET(
    _xlpm.codigos_devolucion, _xlfn.UNIQUE(_xlfn._xlws.FILTER(BP[CODIGO], ISNUMBER(SEARCH("devoluci", BP[NOMBRE CUENTA])), {""})),
    ISNUMBER(MATCH(BP[[#This Row],[CODIGO]], _xlpm.codigos_devolucion, 0))
)</f>
        <v>0</v>
      </c>
    </row>
    <row r="1478" spans="1:9" x14ac:dyDescent="0.25">
      <c r="A1478" s="608">
        <v>23701001</v>
      </c>
      <c r="B1478" s="416" t="s">
        <v>1360</v>
      </c>
      <c r="C1478" s="416" t="s">
        <v>741</v>
      </c>
      <c r="D1478" s="416" t="s">
        <v>777</v>
      </c>
      <c r="E1478" s="417">
        <v>0</v>
      </c>
      <c r="F1478" s="417">
        <v>152331.66</v>
      </c>
      <c r="G1478" s="417">
        <v>263640053.54999995</v>
      </c>
      <c r="H1478" s="387" t="b" cm="1">
        <f t="array" aca="1" ref="H1478" ca="1">EsNegrita(BP[[#This Row],[CODIGO]])</f>
        <v>0</v>
      </c>
      <c r="I1478" s="387" t="b" cm="1">
        <f t="array" ref="I1478">_xlfn.LET(
    _xlpm.codigos_devolucion, _xlfn.UNIQUE(_xlfn._xlws.FILTER(BP[CODIGO], ISNUMBER(SEARCH("devoluci", BP[NOMBRE CUENTA])), {""})),
    ISNUMBER(MATCH(BP[[#This Row],[CODIGO]], _xlpm.codigos_devolucion, 0))
)</f>
        <v>0</v>
      </c>
    </row>
    <row r="1479" spans="1:9" x14ac:dyDescent="0.25">
      <c r="A1479" s="608">
        <v>23701001</v>
      </c>
      <c r="B1479" s="416" t="s">
        <v>1360</v>
      </c>
      <c r="C1479" s="416" t="s">
        <v>779</v>
      </c>
      <c r="D1479" s="416" t="s">
        <v>777</v>
      </c>
      <c r="E1479" s="417">
        <v>0</v>
      </c>
      <c r="F1479" s="417">
        <v>151833.87</v>
      </c>
      <c r="G1479" s="417">
        <v>263791887.41999996</v>
      </c>
      <c r="H1479" s="387" t="b" cm="1">
        <f t="array" aca="1" ref="H1479" ca="1">EsNegrita(BP[[#This Row],[CODIGO]])</f>
        <v>0</v>
      </c>
      <c r="I1479" s="387" t="b" cm="1">
        <f t="array" ref="I1479">_xlfn.LET(
    _xlpm.codigos_devolucion, _xlfn.UNIQUE(_xlfn._xlws.FILTER(BP[CODIGO], ISNUMBER(SEARCH("devoluci", BP[NOMBRE CUENTA])), {""})),
    ISNUMBER(MATCH(BP[[#This Row],[CODIGO]], _xlpm.codigos_devolucion, 0))
)</f>
        <v>0</v>
      </c>
    </row>
    <row r="1480" spans="1:9" x14ac:dyDescent="0.25">
      <c r="A1480" s="608">
        <v>23701001</v>
      </c>
      <c r="B1480" s="416" t="s">
        <v>1360</v>
      </c>
      <c r="C1480" s="416" t="s">
        <v>742</v>
      </c>
      <c r="D1480" s="416" t="s">
        <v>777</v>
      </c>
      <c r="E1480" s="417">
        <v>0</v>
      </c>
      <c r="F1480" s="417">
        <v>146669.78</v>
      </c>
      <c r="G1480" s="417">
        <v>263938557.19999996</v>
      </c>
      <c r="H1480" s="387" t="b" cm="1">
        <f t="array" aca="1" ref="H1480" ca="1">EsNegrita(BP[[#This Row],[CODIGO]])</f>
        <v>0</v>
      </c>
      <c r="I1480" s="387" t="b" cm="1">
        <f t="array" ref="I1480">_xlfn.LET(
    _xlpm.codigos_devolucion, _xlfn.UNIQUE(_xlfn._xlws.FILTER(BP[CODIGO], ISNUMBER(SEARCH("devoluci", BP[NOMBRE CUENTA])), {""})),
    ISNUMBER(MATCH(BP[[#This Row],[CODIGO]], _xlpm.codigos_devolucion, 0))
)</f>
        <v>0</v>
      </c>
    </row>
    <row r="1481" spans="1:9" x14ac:dyDescent="0.25">
      <c r="A1481" s="608">
        <v>23701001</v>
      </c>
      <c r="B1481" s="416" t="s">
        <v>1360</v>
      </c>
      <c r="C1481" s="416" t="s">
        <v>743</v>
      </c>
      <c r="D1481" s="416" t="s">
        <v>777</v>
      </c>
      <c r="E1481" s="417">
        <v>0</v>
      </c>
      <c r="F1481" s="417">
        <v>138096.64000000001</v>
      </c>
      <c r="G1481" s="417">
        <v>264076653.83999994</v>
      </c>
      <c r="H1481" s="387" t="b" cm="1">
        <f t="array" aca="1" ref="H1481" ca="1">EsNegrita(BP[[#This Row],[CODIGO]])</f>
        <v>0</v>
      </c>
      <c r="I1481" s="387" t="b" cm="1">
        <f t="array" ref="I1481">_xlfn.LET(
    _xlpm.codigos_devolucion, _xlfn.UNIQUE(_xlfn._xlws.FILTER(BP[CODIGO], ISNUMBER(SEARCH("devoluci", BP[NOMBRE CUENTA])), {""})),
    ISNUMBER(MATCH(BP[[#This Row],[CODIGO]], _xlpm.codigos_devolucion, 0))
)</f>
        <v>0</v>
      </c>
    </row>
    <row r="1482" spans="1:9" x14ac:dyDescent="0.25">
      <c r="A1482" s="608">
        <v>23701001</v>
      </c>
      <c r="B1482" s="416" t="s">
        <v>1360</v>
      </c>
      <c r="C1482" s="416" t="s">
        <v>744</v>
      </c>
      <c r="D1482" s="416" t="s">
        <v>777</v>
      </c>
      <c r="E1482" s="417">
        <v>0</v>
      </c>
      <c r="F1482" s="417">
        <v>124103.37</v>
      </c>
      <c r="G1482" s="417">
        <v>264200757.20999995</v>
      </c>
      <c r="H1482" s="387" t="b" cm="1">
        <f t="array" aca="1" ref="H1482" ca="1">EsNegrita(BP[[#This Row],[CODIGO]])</f>
        <v>0</v>
      </c>
      <c r="I1482" s="387" t="b" cm="1">
        <f t="array" ref="I1482">_xlfn.LET(
    _xlpm.codigos_devolucion, _xlfn.UNIQUE(_xlfn._xlws.FILTER(BP[CODIGO], ISNUMBER(SEARCH("devoluci", BP[NOMBRE CUENTA])), {""})),
    ISNUMBER(MATCH(BP[[#This Row],[CODIGO]], _xlpm.codigos_devolucion, 0))
)</f>
        <v>0</v>
      </c>
    </row>
    <row r="1483" spans="1:9" x14ac:dyDescent="0.25">
      <c r="A1483" s="608">
        <v>23701001</v>
      </c>
      <c r="B1483" s="416" t="s">
        <v>1360</v>
      </c>
      <c r="C1483" s="416" t="s">
        <v>745</v>
      </c>
      <c r="D1483" s="416" t="s">
        <v>777</v>
      </c>
      <c r="E1483" s="417">
        <v>0</v>
      </c>
      <c r="F1483" s="417">
        <v>151833.87</v>
      </c>
      <c r="G1483" s="417">
        <v>264352591.07999995</v>
      </c>
      <c r="H1483" s="387" t="b" cm="1">
        <f t="array" aca="1" ref="H1483" ca="1">EsNegrita(BP[[#This Row],[CODIGO]])</f>
        <v>0</v>
      </c>
      <c r="I1483" s="387" t="b" cm="1">
        <f t="array" ref="I1483">_xlfn.LET(
    _xlpm.codigos_devolucion, _xlfn.UNIQUE(_xlfn._xlws.FILTER(BP[CODIGO], ISNUMBER(SEARCH("devoluci", BP[NOMBRE CUENTA])), {""})),
    ISNUMBER(MATCH(BP[[#This Row],[CODIGO]], _xlpm.codigos_devolucion, 0))
)</f>
        <v>0</v>
      </c>
    </row>
    <row r="1484" spans="1:9" x14ac:dyDescent="0.25">
      <c r="A1484" s="608">
        <v>23701001</v>
      </c>
      <c r="B1484" s="416" t="s">
        <v>1360</v>
      </c>
      <c r="C1484" s="416" t="s">
        <v>1288</v>
      </c>
      <c r="D1484" s="416" t="s">
        <v>777</v>
      </c>
      <c r="E1484" s="417">
        <v>0</v>
      </c>
      <c r="F1484" s="417">
        <v>138841.69</v>
      </c>
      <c r="G1484" s="417">
        <v>264491432.76999995</v>
      </c>
      <c r="H1484" s="387" t="b" cm="1">
        <f t="array" aca="1" ref="H1484" ca="1">EsNegrita(BP[[#This Row],[CODIGO]])</f>
        <v>0</v>
      </c>
      <c r="I1484" s="387" t="b" cm="1">
        <f t="array" ref="I1484">_xlfn.LET(
    _xlpm.codigos_devolucion, _xlfn.UNIQUE(_xlfn._xlws.FILTER(BP[CODIGO], ISNUMBER(SEARCH("devoluci", BP[NOMBRE CUENTA])), {""})),
    ISNUMBER(MATCH(BP[[#This Row],[CODIGO]], _xlpm.codigos_devolucion, 0))
)</f>
        <v>0</v>
      </c>
    </row>
    <row r="1485" spans="1:9" x14ac:dyDescent="0.25">
      <c r="A1485" s="608">
        <v>23701001</v>
      </c>
      <c r="B1485" s="416" t="s">
        <v>1360</v>
      </c>
      <c r="C1485" s="416" t="s">
        <v>1267</v>
      </c>
      <c r="D1485" s="416" t="s">
        <v>777</v>
      </c>
      <c r="E1485" s="417">
        <v>0</v>
      </c>
      <c r="F1485" s="417">
        <v>152331.66</v>
      </c>
      <c r="G1485" s="417">
        <v>264643764.42999995</v>
      </c>
      <c r="H1485" s="387" t="b" cm="1">
        <f t="array" aca="1" ref="H1485" ca="1">EsNegrita(BP[[#This Row],[CODIGO]])</f>
        <v>0</v>
      </c>
      <c r="I1485" s="387" t="b" cm="1">
        <f t="array" ref="I1485">_xlfn.LET(
    _xlpm.codigos_devolucion, _xlfn.UNIQUE(_xlfn._xlws.FILTER(BP[CODIGO], ISNUMBER(SEARCH("devoluci", BP[NOMBRE CUENTA])), {""})),
    ISNUMBER(MATCH(BP[[#This Row],[CODIGO]], _xlpm.codigos_devolucion, 0))
)</f>
        <v>0</v>
      </c>
    </row>
    <row r="1486" spans="1:9" x14ac:dyDescent="0.25">
      <c r="A1486" s="608">
        <v>23701001</v>
      </c>
      <c r="B1486" s="416" t="s">
        <v>1360</v>
      </c>
      <c r="C1486" s="416" t="s">
        <v>1289</v>
      </c>
      <c r="D1486" s="416" t="s">
        <v>777</v>
      </c>
      <c r="E1486" s="417">
        <v>0</v>
      </c>
      <c r="F1486" s="417">
        <v>127083.55</v>
      </c>
      <c r="G1486" s="417">
        <v>264770847.97999996</v>
      </c>
      <c r="H1486" s="387" t="b" cm="1">
        <f t="array" aca="1" ref="H1486" ca="1">EsNegrita(BP[[#This Row],[CODIGO]])</f>
        <v>0</v>
      </c>
      <c r="I1486" s="387" t="b" cm="1">
        <f t="array" ref="I1486">_xlfn.LET(
    _xlpm.codigos_devolucion, _xlfn.UNIQUE(_xlfn._xlws.FILTER(BP[CODIGO], ISNUMBER(SEARCH("devoluci", BP[NOMBRE CUENTA])), {""})),
    ISNUMBER(MATCH(BP[[#This Row],[CODIGO]], _xlpm.codigos_devolucion, 0))
)</f>
        <v>0</v>
      </c>
    </row>
    <row r="1487" spans="1:9" x14ac:dyDescent="0.25">
      <c r="A1487" s="608">
        <v>23701001</v>
      </c>
      <c r="B1487" s="416" t="s">
        <v>1360</v>
      </c>
      <c r="C1487" s="416" t="s">
        <v>746</v>
      </c>
      <c r="D1487" s="416" t="s">
        <v>777</v>
      </c>
      <c r="E1487" s="417">
        <v>0</v>
      </c>
      <c r="F1487" s="417">
        <v>152331.66</v>
      </c>
      <c r="G1487" s="417">
        <v>264923179.63999996</v>
      </c>
      <c r="H1487" s="387" t="b" cm="1">
        <f t="array" aca="1" ref="H1487" ca="1">EsNegrita(BP[[#This Row],[CODIGO]])</f>
        <v>0</v>
      </c>
      <c r="I1487" s="387" t="b" cm="1">
        <f t="array" ref="I1487">_xlfn.LET(
    _xlpm.codigos_devolucion, _xlfn.UNIQUE(_xlfn._xlws.FILTER(BP[CODIGO], ISNUMBER(SEARCH("devoluci", BP[NOMBRE CUENTA])), {""})),
    ISNUMBER(MATCH(BP[[#This Row],[CODIGO]], _xlpm.codigos_devolucion, 0))
)</f>
        <v>0</v>
      </c>
    </row>
    <row r="1488" spans="1:9" x14ac:dyDescent="0.25">
      <c r="A1488" s="608">
        <v>23701001</v>
      </c>
      <c r="B1488" s="416" t="s">
        <v>1360</v>
      </c>
      <c r="C1488" s="416" t="s">
        <v>1268</v>
      </c>
      <c r="D1488" s="416" t="s">
        <v>777</v>
      </c>
      <c r="E1488" s="417">
        <v>0</v>
      </c>
      <c r="F1488" s="417">
        <v>159954.01</v>
      </c>
      <c r="G1488" s="417">
        <v>265083133.64999995</v>
      </c>
      <c r="H1488" s="387" t="b" cm="1">
        <f t="array" aca="1" ref="H1488" ca="1">EsNegrita(BP[[#This Row],[CODIGO]])</f>
        <v>0</v>
      </c>
      <c r="I1488" s="387" t="b" cm="1">
        <f t="array" ref="I1488">_xlfn.LET(
    _xlpm.codigos_devolucion, _xlfn.UNIQUE(_xlfn._xlws.FILTER(BP[CODIGO], ISNUMBER(SEARCH("devoluci", BP[NOMBRE CUENTA])), {""})),
    ISNUMBER(MATCH(BP[[#This Row],[CODIGO]], _xlpm.codigos_devolucion, 0))
)</f>
        <v>0</v>
      </c>
    </row>
    <row r="1489" spans="1:9" x14ac:dyDescent="0.25">
      <c r="A1489" s="608">
        <v>23701001</v>
      </c>
      <c r="B1489" s="416" t="s">
        <v>1360</v>
      </c>
      <c r="C1489" s="416" t="s">
        <v>1290</v>
      </c>
      <c r="D1489" s="416" t="s">
        <v>777</v>
      </c>
      <c r="E1489" s="417">
        <v>0</v>
      </c>
      <c r="F1489" s="417">
        <v>165532.75</v>
      </c>
      <c r="G1489" s="417">
        <v>265248666.39999995</v>
      </c>
      <c r="H1489" s="387" t="b" cm="1">
        <f t="array" aca="1" ref="H1489" ca="1">EsNegrita(BP[[#This Row],[CODIGO]])</f>
        <v>0</v>
      </c>
      <c r="I1489" s="387" t="b" cm="1">
        <f t="array" ref="I1489">_xlfn.LET(
    _xlpm.codigos_devolucion, _xlfn.UNIQUE(_xlfn._xlws.FILTER(BP[CODIGO], ISNUMBER(SEARCH("devoluci", BP[NOMBRE CUENTA])), {""})),
    ISNUMBER(MATCH(BP[[#This Row],[CODIGO]], _xlpm.codigos_devolucion, 0))
)</f>
        <v>0</v>
      </c>
    </row>
    <row r="1490" spans="1:9" x14ac:dyDescent="0.25">
      <c r="A1490" s="608">
        <v>23701001</v>
      </c>
      <c r="B1490" s="416" t="s">
        <v>1360</v>
      </c>
      <c r="C1490" s="416" t="s">
        <v>1291</v>
      </c>
      <c r="D1490" s="416" t="s">
        <v>777</v>
      </c>
      <c r="E1490" s="417">
        <v>0</v>
      </c>
      <c r="F1490" s="417">
        <v>109327</v>
      </c>
      <c r="G1490" s="417">
        <v>265357993.39999995</v>
      </c>
      <c r="H1490" s="387" t="b" cm="1">
        <f t="array" aca="1" ref="H1490" ca="1">EsNegrita(BP[[#This Row],[CODIGO]])</f>
        <v>0</v>
      </c>
      <c r="I1490" s="387" t="b" cm="1">
        <f t="array" ref="I1490">_xlfn.LET(
    _xlpm.codigos_devolucion, _xlfn.UNIQUE(_xlfn._xlws.FILTER(BP[CODIGO], ISNUMBER(SEARCH("devoluci", BP[NOMBRE CUENTA])), {""})),
    ISNUMBER(MATCH(BP[[#This Row],[CODIGO]], _xlpm.codigos_devolucion, 0))
)</f>
        <v>0</v>
      </c>
    </row>
    <row r="1491" spans="1:9" x14ac:dyDescent="0.25">
      <c r="A1491" s="608">
        <v>23701001</v>
      </c>
      <c r="B1491" s="416" t="s">
        <v>1360</v>
      </c>
      <c r="C1491" s="416" t="s">
        <v>1334</v>
      </c>
      <c r="D1491" s="416" t="s">
        <v>777</v>
      </c>
      <c r="E1491" s="417">
        <v>0</v>
      </c>
      <c r="F1491" s="417">
        <v>163482.56</v>
      </c>
      <c r="G1491" s="417">
        <v>265521475.95999995</v>
      </c>
      <c r="H1491" s="387" t="b" cm="1">
        <f t="array" aca="1" ref="H1491" ca="1">EsNegrita(BP[[#This Row],[CODIGO]])</f>
        <v>0</v>
      </c>
      <c r="I1491" s="387" t="b" cm="1">
        <f t="array" ref="I1491">_xlfn.LET(
    _xlpm.codigos_devolucion, _xlfn.UNIQUE(_xlfn._xlws.FILTER(BP[CODIGO], ISNUMBER(SEARCH("devoluci", BP[NOMBRE CUENTA])), {""})),
    ISNUMBER(MATCH(BP[[#This Row],[CODIGO]], _xlpm.codigos_devolucion, 0))
)</f>
        <v>0</v>
      </c>
    </row>
    <row r="1492" spans="1:9" x14ac:dyDescent="0.25">
      <c r="A1492" s="608">
        <v>23701001</v>
      </c>
      <c r="B1492" s="416" t="s">
        <v>1360</v>
      </c>
      <c r="C1492" s="416" t="s">
        <v>747</v>
      </c>
      <c r="D1492" s="416" t="s">
        <v>777</v>
      </c>
      <c r="E1492" s="417">
        <v>0</v>
      </c>
      <c r="F1492" s="417">
        <v>93700.72</v>
      </c>
      <c r="G1492" s="417">
        <v>265615176.67999995</v>
      </c>
      <c r="H1492" s="387" t="b" cm="1">
        <f t="array" aca="1" ref="H1492" ca="1">EsNegrita(BP[[#This Row],[CODIGO]])</f>
        <v>0</v>
      </c>
      <c r="I1492" s="387" t="b" cm="1">
        <f t="array" ref="I1492">_xlfn.LET(
    _xlpm.codigos_devolucion, _xlfn.UNIQUE(_xlfn._xlws.FILTER(BP[CODIGO], ISNUMBER(SEARCH("devoluci", BP[NOMBRE CUENTA])), {""})),
    ISNUMBER(MATCH(BP[[#This Row],[CODIGO]], _xlpm.codigos_devolucion, 0))
)</f>
        <v>0</v>
      </c>
    </row>
    <row r="1493" spans="1:9" x14ac:dyDescent="0.25">
      <c r="A1493" s="608">
        <v>23701001</v>
      </c>
      <c r="B1493" s="416" t="s">
        <v>1360</v>
      </c>
      <c r="C1493" s="416" t="s">
        <v>1269</v>
      </c>
      <c r="D1493" s="416" t="s">
        <v>777</v>
      </c>
      <c r="E1493" s="417">
        <v>0</v>
      </c>
      <c r="F1493" s="417">
        <v>163482.56</v>
      </c>
      <c r="G1493" s="417">
        <v>265778659.23999995</v>
      </c>
      <c r="H1493" s="387" t="b" cm="1">
        <f t="array" aca="1" ref="H1493" ca="1">EsNegrita(BP[[#This Row],[CODIGO]])</f>
        <v>0</v>
      </c>
      <c r="I1493" s="387" t="b" cm="1">
        <f t="array" ref="I1493">_xlfn.LET(
    _xlpm.codigos_devolucion, _xlfn.UNIQUE(_xlfn._xlws.FILTER(BP[CODIGO], ISNUMBER(SEARCH("devoluci", BP[NOMBRE CUENTA])), {""})),
    ISNUMBER(MATCH(BP[[#This Row],[CODIGO]], _xlpm.codigos_devolucion, 0))
)</f>
        <v>0</v>
      </c>
    </row>
    <row r="1494" spans="1:9" x14ac:dyDescent="0.25">
      <c r="A1494" s="608">
        <v>23701001</v>
      </c>
      <c r="B1494" s="416" t="s">
        <v>1360</v>
      </c>
      <c r="C1494" s="416" t="s">
        <v>1292</v>
      </c>
      <c r="D1494" s="416" t="s">
        <v>777</v>
      </c>
      <c r="E1494" s="417">
        <v>0</v>
      </c>
      <c r="F1494" s="417">
        <v>163482.56</v>
      </c>
      <c r="G1494" s="417">
        <v>265942141.79999995</v>
      </c>
      <c r="H1494" s="387" t="b" cm="1">
        <f t="array" aca="1" ref="H1494" ca="1">EsNegrita(BP[[#This Row],[CODIGO]])</f>
        <v>0</v>
      </c>
      <c r="I1494" s="387" t="b" cm="1">
        <f t="array" ref="I1494">_xlfn.LET(
    _xlpm.codigos_devolucion, _xlfn.UNIQUE(_xlfn._xlws.FILTER(BP[CODIGO], ISNUMBER(SEARCH("devoluci", BP[NOMBRE CUENTA])), {""})),
    ISNUMBER(MATCH(BP[[#This Row],[CODIGO]], _xlpm.codigos_devolucion, 0))
)</f>
        <v>0</v>
      </c>
    </row>
    <row r="1495" spans="1:9" x14ac:dyDescent="0.25">
      <c r="A1495" s="608">
        <v>23701001</v>
      </c>
      <c r="B1495" s="416" t="s">
        <v>1360</v>
      </c>
      <c r="C1495" s="416" t="s">
        <v>1293</v>
      </c>
      <c r="D1495" s="416" t="s">
        <v>777</v>
      </c>
      <c r="E1495" s="417">
        <v>0</v>
      </c>
      <c r="F1495" s="417">
        <v>152331.66</v>
      </c>
      <c r="G1495" s="417">
        <v>266094473.45999995</v>
      </c>
      <c r="H1495" s="387" t="b" cm="1">
        <f t="array" aca="1" ref="H1495" ca="1">EsNegrita(BP[[#This Row],[CODIGO]])</f>
        <v>0</v>
      </c>
      <c r="I1495" s="387" t="b" cm="1">
        <f t="array" ref="I1495">_xlfn.LET(
    _xlpm.codigos_devolucion, _xlfn.UNIQUE(_xlfn._xlws.FILTER(BP[CODIGO], ISNUMBER(SEARCH("devoluci", BP[NOMBRE CUENTA])), {""})),
    ISNUMBER(MATCH(BP[[#This Row],[CODIGO]], _xlpm.codigos_devolucion, 0))
)</f>
        <v>0</v>
      </c>
    </row>
    <row r="1496" spans="1:9" x14ac:dyDescent="0.25">
      <c r="A1496" s="608">
        <v>23701001</v>
      </c>
      <c r="B1496" s="416" t="s">
        <v>1360</v>
      </c>
      <c r="C1496" s="416" t="s">
        <v>1294</v>
      </c>
      <c r="D1496" s="416" t="s">
        <v>777</v>
      </c>
      <c r="E1496" s="417">
        <v>0</v>
      </c>
      <c r="F1496" s="417">
        <v>152331.66</v>
      </c>
      <c r="G1496" s="417">
        <v>266246805.11999995</v>
      </c>
      <c r="H1496" s="387" t="b" cm="1">
        <f t="array" aca="1" ref="H1496" ca="1">EsNegrita(BP[[#This Row],[CODIGO]])</f>
        <v>0</v>
      </c>
      <c r="I1496" s="387" t="b" cm="1">
        <f t="array" ref="I1496">_xlfn.LET(
    _xlpm.codigos_devolucion, _xlfn.UNIQUE(_xlfn._xlws.FILTER(BP[CODIGO], ISNUMBER(SEARCH("devoluci", BP[NOMBRE CUENTA])), {""})),
    ISNUMBER(MATCH(BP[[#This Row],[CODIGO]], _xlpm.codigos_devolucion, 0))
)</f>
        <v>0</v>
      </c>
    </row>
    <row r="1497" spans="1:9" x14ac:dyDescent="0.25">
      <c r="A1497" s="608">
        <v>23701001</v>
      </c>
      <c r="B1497" s="416" t="s">
        <v>1360</v>
      </c>
      <c r="C1497" s="416" t="s">
        <v>748</v>
      </c>
      <c r="D1497" s="416" t="s">
        <v>777</v>
      </c>
      <c r="E1497" s="417">
        <v>0</v>
      </c>
      <c r="F1497" s="417">
        <v>152331.66</v>
      </c>
      <c r="G1497" s="417">
        <v>266399136.77999994</v>
      </c>
      <c r="H1497" s="387" t="b" cm="1">
        <f t="array" aca="1" ref="H1497" ca="1">EsNegrita(BP[[#This Row],[CODIGO]])</f>
        <v>0</v>
      </c>
      <c r="I1497" s="387" t="b" cm="1">
        <f t="array" ref="I1497">_xlfn.LET(
    _xlpm.codigos_devolucion, _xlfn.UNIQUE(_xlfn._xlws.FILTER(BP[CODIGO], ISNUMBER(SEARCH("devoluci", BP[NOMBRE CUENTA])), {""})),
    ISNUMBER(MATCH(BP[[#This Row],[CODIGO]], _xlpm.codigos_devolucion, 0))
)</f>
        <v>0</v>
      </c>
    </row>
    <row r="1498" spans="1:9" x14ac:dyDescent="0.25">
      <c r="A1498" s="608">
        <v>23701001</v>
      </c>
      <c r="B1498" s="416" t="s">
        <v>1360</v>
      </c>
      <c r="C1498" s="416" t="s">
        <v>749</v>
      </c>
      <c r="D1498" s="416" t="s">
        <v>777</v>
      </c>
      <c r="E1498" s="417">
        <v>0</v>
      </c>
      <c r="F1498" s="417">
        <v>148261.6</v>
      </c>
      <c r="G1498" s="417">
        <v>266547398.37999994</v>
      </c>
      <c r="H1498" s="387" t="b" cm="1">
        <f t="array" aca="1" ref="H1498" ca="1">EsNegrita(BP[[#This Row],[CODIGO]])</f>
        <v>0</v>
      </c>
      <c r="I1498" s="387" t="b" cm="1">
        <f t="array" ref="I1498">_xlfn.LET(
    _xlpm.codigos_devolucion, _xlfn.UNIQUE(_xlfn._xlws.FILTER(BP[CODIGO], ISNUMBER(SEARCH("devoluci", BP[NOMBRE CUENTA])), {""})),
    ISNUMBER(MATCH(BP[[#This Row],[CODIGO]], _xlpm.codigos_devolucion, 0))
)</f>
        <v>0</v>
      </c>
    </row>
    <row r="1499" spans="1:9" x14ac:dyDescent="0.25">
      <c r="A1499" s="608">
        <v>23701001</v>
      </c>
      <c r="B1499" s="416" t="s">
        <v>1360</v>
      </c>
      <c r="C1499" s="416" t="s">
        <v>1295</v>
      </c>
      <c r="D1499" s="416" t="s">
        <v>777</v>
      </c>
      <c r="E1499" s="417">
        <v>0</v>
      </c>
      <c r="F1499" s="417">
        <v>77184.88</v>
      </c>
      <c r="G1499" s="417">
        <v>266624583.25999993</v>
      </c>
      <c r="H1499" s="387" t="b" cm="1">
        <f t="array" aca="1" ref="H1499" ca="1">EsNegrita(BP[[#This Row],[CODIGO]])</f>
        <v>0</v>
      </c>
      <c r="I1499" s="387" t="b" cm="1">
        <f t="array" ref="I1499">_xlfn.LET(
    _xlpm.codigos_devolucion, _xlfn.UNIQUE(_xlfn._xlws.FILTER(BP[CODIGO], ISNUMBER(SEARCH("devoluci", BP[NOMBRE CUENTA])), {""})),
    ISNUMBER(MATCH(BP[[#This Row],[CODIGO]], _xlpm.codigos_devolucion, 0))
)</f>
        <v>0</v>
      </c>
    </row>
    <row r="1500" spans="1:9" x14ac:dyDescent="0.25">
      <c r="A1500" s="608">
        <v>23701001</v>
      </c>
      <c r="B1500" s="416" t="s">
        <v>1360</v>
      </c>
      <c r="C1500" s="416" t="s">
        <v>750</v>
      </c>
      <c r="D1500" s="416" t="s">
        <v>777</v>
      </c>
      <c r="E1500" s="417">
        <v>0</v>
      </c>
      <c r="F1500" s="417">
        <v>86635</v>
      </c>
      <c r="G1500" s="417">
        <v>266711218.25999993</v>
      </c>
      <c r="H1500" s="387" t="b" cm="1">
        <f t="array" aca="1" ref="H1500" ca="1">EsNegrita(BP[[#This Row],[CODIGO]])</f>
        <v>0</v>
      </c>
      <c r="I1500" s="387" t="b" cm="1">
        <f t="array" ref="I1500">_xlfn.LET(
    _xlpm.codigos_devolucion, _xlfn.UNIQUE(_xlfn._xlws.FILTER(BP[CODIGO], ISNUMBER(SEARCH("devoluci", BP[NOMBRE CUENTA])), {""})),
    ISNUMBER(MATCH(BP[[#This Row],[CODIGO]], _xlpm.codigos_devolucion, 0))
)</f>
        <v>0</v>
      </c>
    </row>
    <row r="1501" spans="1:9" x14ac:dyDescent="0.25">
      <c r="A1501" s="608">
        <v>23701001</v>
      </c>
      <c r="B1501" s="416" t="s">
        <v>1360</v>
      </c>
      <c r="C1501" s="416" t="s">
        <v>1260</v>
      </c>
      <c r="D1501" s="416" t="s">
        <v>777</v>
      </c>
      <c r="E1501" s="417">
        <v>0</v>
      </c>
      <c r="F1501" s="417">
        <v>105003</v>
      </c>
      <c r="G1501" s="417">
        <v>266816221.25999993</v>
      </c>
      <c r="H1501" s="387" t="b" cm="1">
        <f t="array" aca="1" ref="H1501" ca="1">EsNegrita(BP[[#This Row],[CODIGO]])</f>
        <v>0</v>
      </c>
      <c r="I1501" s="387" t="b" cm="1">
        <f t="array" ref="I1501">_xlfn.LET(
    _xlpm.codigos_devolucion, _xlfn.UNIQUE(_xlfn._xlws.FILTER(BP[CODIGO], ISNUMBER(SEARCH("devoluci", BP[NOMBRE CUENTA])), {""})),
    ISNUMBER(MATCH(BP[[#This Row],[CODIGO]], _xlpm.codigos_devolucion, 0))
)</f>
        <v>0</v>
      </c>
    </row>
    <row r="1502" spans="1:9" x14ac:dyDescent="0.25">
      <c r="A1502" s="608">
        <v>23701001</v>
      </c>
      <c r="B1502" s="416" t="s">
        <v>1360</v>
      </c>
      <c r="C1502" s="416" t="s">
        <v>1338</v>
      </c>
      <c r="D1502" s="416" t="s">
        <v>777</v>
      </c>
      <c r="E1502" s="417">
        <v>0</v>
      </c>
      <c r="F1502" s="417">
        <v>70036.2</v>
      </c>
      <c r="G1502" s="417">
        <v>266886257.45999992</v>
      </c>
      <c r="H1502" s="387" t="b" cm="1">
        <f t="array" aca="1" ref="H1502" ca="1">EsNegrita(BP[[#This Row],[CODIGO]])</f>
        <v>0</v>
      </c>
      <c r="I1502" s="387" t="b" cm="1">
        <f t="array" ref="I1502">_xlfn.LET(
    _xlpm.codigos_devolucion, _xlfn.UNIQUE(_xlfn._xlws.FILTER(BP[CODIGO], ISNUMBER(SEARCH("devoluci", BP[NOMBRE CUENTA])), {""})),
    ISNUMBER(MATCH(BP[[#This Row],[CODIGO]], _xlpm.codigos_devolucion, 0))
)</f>
        <v>0</v>
      </c>
    </row>
    <row r="1503" spans="1:9" x14ac:dyDescent="0.25">
      <c r="A1503" s="608">
        <v>23701001</v>
      </c>
      <c r="B1503" s="416" t="s">
        <v>1360</v>
      </c>
      <c r="C1503" s="416" t="s">
        <v>1296</v>
      </c>
      <c r="D1503" s="416" t="s">
        <v>777</v>
      </c>
      <c r="E1503" s="417">
        <v>0</v>
      </c>
      <c r="F1503" s="417">
        <v>114078.58</v>
      </c>
      <c r="G1503" s="417">
        <v>267000336.03999993</v>
      </c>
      <c r="H1503" s="387" t="b" cm="1">
        <f t="array" aca="1" ref="H1503" ca="1">EsNegrita(BP[[#This Row],[CODIGO]])</f>
        <v>0</v>
      </c>
      <c r="I1503" s="387" t="b" cm="1">
        <f t="array" ref="I1503">_xlfn.LET(
    _xlpm.codigos_devolucion, _xlfn.UNIQUE(_xlfn._xlws.FILTER(BP[CODIGO], ISNUMBER(SEARCH("devoluci", BP[NOMBRE CUENTA])), {""})),
    ISNUMBER(MATCH(BP[[#This Row],[CODIGO]], _xlpm.codigos_devolucion, 0))
)</f>
        <v>0</v>
      </c>
    </row>
    <row r="1504" spans="1:9" x14ac:dyDescent="0.25">
      <c r="A1504" s="608">
        <v>23701001</v>
      </c>
      <c r="B1504" s="416" t="s">
        <v>1360</v>
      </c>
      <c r="C1504" s="416" t="s">
        <v>1261</v>
      </c>
      <c r="D1504" s="416" t="s">
        <v>777</v>
      </c>
      <c r="E1504" s="417">
        <v>0</v>
      </c>
      <c r="F1504" s="417">
        <v>120000</v>
      </c>
      <c r="G1504" s="417">
        <v>267120336.03999993</v>
      </c>
      <c r="H1504" s="387" t="b" cm="1">
        <f t="array" aca="1" ref="H1504" ca="1">EsNegrita(BP[[#This Row],[CODIGO]])</f>
        <v>0</v>
      </c>
      <c r="I1504" s="387" t="b" cm="1">
        <f t="array" ref="I1504">_xlfn.LET(
    _xlpm.codigos_devolucion, _xlfn.UNIQUE(_xlfn._xlws.FILTER(BP[CODIGO], ISNUMBER(SEARCH("devoluci", BP[NOMBRE CUENTA])), {""})),
    ISNUMBER(MATCH(BP[[#This Row],[CODIGO]], _xlpm.codigos_devolucion, 0))
)</f>
        <v>0</v>
      </c>
    </row>
    <row r="1505" spans="1:9" x14ac:dyDescent="0.25">
      <c r="A1505" s="608">
        <v>23701001</v>
      </c>
      <c r="B1505" s="416" t="s">
        <v>1360</v>
      </c>
      <c r="C1505" s="416" t="s">
        <v>1329</v>
      </c>
      <c r="D1505" s="416" t="s">
        <v>777</v>
      </c>
      <c r="E1505" s="417">
        <v>0</v>
      </c>
      <c r="F1505" s="417">
        <v>70036.2</v>
      </c>
      <c r="G1505" s="417">
        <v>267190372.23999992</v>
      </c>
      <c r="H1505" s="387" t="b" cm="1">
        <f t="array" aca="1" ref="H1505" ca="1">EsNegrita(BP[[#This Row],[CODIGO]])</f>
        <v>0</v>
      </c>
      <c r="I1505" s="387" t="b" cm="1">
        <f t="array" ref="I1505">_xlfn.LET(
    _xlpm.codigos_devolucion, _xlfn.UNIQUE(_xlfn._xlws.FILTER(BP[CODIGO], ISNUMBER(SEARCH("devoluci", BP[NOMBRE CUENTA])), {""})),
    ISNUMBER(MATCH(BP[[#This Row],[CODIGO]], _xlpm.codigos_devolucion, 0))
)</f>
        <v>0</v>
      </c>
    </row>
    <row r="1506" spans="1:9" x14ac:dyDescent="0.25">
      <c r="A1506" s="608">
        <v>23701001</v>
      </c>
      <c r="B1506" s="416" t="s">
        <v>1360</v>
      </c>
      <c r="C1506" s="416" t="s">
        <v>751</v>
      </c>
      <c r="D1506" s="416" t="s">
        <v>777</v>
      </c>
      <c r="E1506" s="417">
        <v>0</v>
      </c>
      <c r="F1506" s="417">
        <v>115777.32</v>
      </c>
      <c r="G1506" s="417">
        <v>267306149.55999991</v>
      </c>
      <c r="H1506" s="387" t="b" cm="1">
        <f t="array" aca="1" ref="H1506" ca="1">EsNegrita(BP[[#This Row],[CODIGO]])</f>
        <v>0</v>
      </c>
      <c r="I1506" s="387" t="b" cm="1">
        <f t="array" ref="I1506">_xlfn.LET(
    _xlpm.codigos_devolucion, _xlfn.UNIQUE(_xlfn._xlws.FILTER(BP[CODIGO], ISNUMBER(SEARCH("devoluci", BP[NOMBRE CUENTA])), {""})),
    ISNUMBER(MATCH(BP[[#This Row],[CODIGO]], _xlpm.codigos_devolucion, 0))
)</f>
        <v>0</v>
      </c>
    </row>
    <row r="1507" spans="1:9" x14ac:dyDescent="0.25">
      <c r="A1507" s="608">
        <v>23701001</v>
      </c>
      <c r="B1507" s="416" t="s">
        <v>1360</v>
      </c>
      <c r="C1507" s="416" t="s">
        <v>1297</v>
      </c>
      <c r="D1507" s="416" t="s">
        <v>777</v>
      </c>
      <c r="E1507" s="417">
        <v>0</v>
      </c>
      <c r="F1507" s="417">
        <v>108071.26</v>
      </c>
      <c r="G1507" s="417">
        <v>267414220.8199999</v>
      </c>
      <c r="H1507" s="387" t="b" cm="1">
        <f t="array" aca="1" ref="H1507" ca="1">EsNegrita(BP[[#This Row],[CODIGO]])</f>
        <v>0</v>
      </c>
      <c r="I1507" s="387" t="b" cm="1">
        <f t="array" ref="I1507">_xlfn.LET(
    _xlpm.codigos_devolucion, _xlfn.UNIQUE(_xlfn._xlws.FILTER(BP[CODIGO], ISNUMBER(SEARCH("devoluci", BP[NOMBRE CUENTA])), {""})),
    ISNUMBER(MATCH(BP[[#This Row],[CODIGO]], _xlpm.codigos_devolucion, 0))
)</f>
        <v>0</v>
      </c>
    </row>
    <row r="1508" spans="1:9" x14ac:dyDescent="0.25">
      <c r="A1508" s="608">
        <v>23701001</v>
      </c>
      <c r="B1508" s="416" t="s">
        <v>1360</v>
      </c>
      <c r="C1508" s="416" t="s">
        <v>1298</v>
      </c>
      <c r="D1508" s="416" t="s">
        <v>777</v>
      </c>
      <c r="E1508" s="417">
        <v>0</v>
      </c>
      <c r="F1508" s="417">
        <v>125178.18</v>
      </c>
      <c r="G1508" s="417">
        <v>267539398.99999991</v>
      </c>
      <c r="H1508" s="387" t="b" cm="1">
        <f t="array" aca="1" ref="H1508" ca="1">EsNegrita(BP[[#This Row],[CODIGO]])</f>
        <v>0</v>
      </c>
      <c r="I1508" s="387" t="b" cm="1">
        <f t="array" ref="I1508">_xlfn.LET(
    _xlpm.codigos_devolucion, _xlfn.UNIQUE(_xlfn._xlws.FILTER(BP[CODIGO], ISNUMBER(SEARCH("devoluci", BP[NOMBRE CUENTA])), {""})),
    ISNUMBER(MATCH(BP[[#This Row],[CODIGO]], _xlpm.codigos_devolucion, 0))
)</f>
        <v>0</v>
      </c>
    </row>
    <row r="1509" spans="1:9" x14ac:dyDescent="0.25">
      <c r="A1509" s="608">
        <v>23701001</v>
      </c>
      <c r="B1509" s="416" t="s">
        <v>1360</v>
      </c>
      <c r="C1509" s="416" t="s">
        <v>752</v>
      </c>
      <c r="D1509" s="416" t="s">
        <v>777</v>
      </c>
      <c r="E1509" s="417">
        <v>0</v>
      </c>
      <c r="F1509" s="417">
        <v>75369.52</v>
      </c>
      <c r="G1509" s="417">
        <v>267614768.51999992</v>
      </c>
      <c r="H1509" s="387" t="b" cm="1">
        <f t="array" aca="1" ref="H1509" ca="1">EsNegrita(BP[[#This Row],[CODIGO]])</f>
        <v>0</v>
      </c>
      <c r="I1509" s="387" t="b" cm="1">
        <f t="array" ref="I1509">_xlfn.LET(
    _xlpm.codigos_devolucion, _xlfn.UNIQUE(_xlfn._xlws.FILTER(BP[CODIGO], ISNUMBER(SEARCH("devoluci", BP[NOMBRE CUENTA])), {""})),
    ISNUMBER(MATCH(BP[[#This Row],[CODIGO]], _xlpm.codigos_devolucion, 0))
)</f>
        <v>0</v>
      </c>
    </row>
    <row r="1510" spans="1:9" x14ac:dyDescent="0.25">
      <c r="A1510" s="608">
        <v>23701001</v>
      </c>
      <c r="B1510" s="416" t="s">
        <v>1360</v>
      </c>
      <c r="C1510" s="416" t="s">
        <v>1339</v>
      </c>
      <c r="D1510" s="416" t="s">
        <v>777</v>
      </c>
      <c r="E1510" s="417">
        <v>0</v>
      </c>
      <c r="F1510" s="417">
        <v>70036.2</v>
      </c>
      <c r="G1510" s="417">
        <v>267684804.71999991</v>
      </c>
      <c r="H1510" s="387" t="b" cm="1">
        <f t="array" aca="1" ref="H1510" ca="1">EsNegrita(BP[[#This Row],[CODIGO]])</f>
        <v>0</v>
      </c>
      <c r="I1510" s="387" t="b" cm="1">
        <f t="array" ref="I1510">_xlfn.LET(
    _xlpm.codigos_devolucion, _xlfn.UNIQUE(_xlfn._xlws.FILTER(BP[CODIGO], ISNUMBER(SEARCH("devoluci", BP[NOMBRE CUENTA])), {""})),
    ISNUMBER(MATCH(BP[[#This Row],[CODIGO]], _xlpm.codigos_devolucion, 0))
)</f>
        <v>0</v>
      </c>
    </row>
    <row r="1511" spans="1:9" x14ac:dyDescent="0.25">
      <c r="A1511" s="608">
        <v>23701001</v>
      </c>
      <c r="B1511" s="416" t="s">
        <v>1360</v>
      </c>
      <c r="C1511" s="416" t="s">
        <v>1299</v>
      </c>
      <c r="D1511" s="416" t="s">
        <v>777</v>
      </c>
      <c r="E1511" s="417">
        <v>0</v>
      </c>
      <c r="F1511" s="417">
        <v>170449.35</v>
      </c>
      <c r="G1511" s="417">
        <v>267855254.0699999</v>
      </c>
      <c r="H1511" s="387" t="b" cm="1">
        <f t="array" aca="1" ref="H1511" ca="1">EsNegrita(BP[[#This Row],[CODIGO]])</f>
        <v>0</v>
      </c>
      <c r="I1511" s="387" t="b" cm="1">
        <f t="array" ref="I1511">_xlfn.LET(
    _xlpm.codigos_devolucion, _xlfn.UNIQUE(_xlfn._xlws.FILTER(BP[CODIGO], ISNUMBER(SEARCH("devoluci", BP[NOMBRE CUENTA])), {""})),
    ISNUMBER(MATCH(BP[[#This Row],[CODIGO]], _xlpm.codigos_devolucion, 0))
)</f>
        <v>0</v>
      </c>
    </row>
    <row r="1512" spans="1:9" x14ac:dyDescent="0.25">
      <c r="A1512" s="608">
        <v>23701001</v>
      </c>
      <c r="B1512" s="416" t="s">
        <v>1360</v>
      </c>
      <c r="C1512" s="416" t="s">
        <v>753</v>
      </c>
      <c r="D1512" s="416" t="s">
        <v>777</v>
      </c>
      <c r="E1512" s="417">
        <v>0</v>
      </c>
      <c r="F1512" s="417">
        <v>109327</v>
      </c>
      <c r="G1512" s="417">
        <v>267964581.0699999</v>
      </c>
      <c r="H1512" s="387" t="b" cm="1">
        <f t="array" aca="1" ref="H1512" ca="1">EsNegrita(BP[[#This Row],[CODIGO]])</f>
        <v>0</v>
      </c>
      <c r="I1512" s="387" t="b" cm="1">
        <f t="array" ref="I1512">_xlfn.LET(
    _xlpm.codigos_devolucion, _xlfn.UNIQUE(_xlfn._xlws.FILTER(BP[CODIGO], ISNUMBER(SEARCH("devoluci", BP[NOMBRE CUENTA])), {""})),
    ISNUMBER(MATCH(BP[[#This Row],[CODIGO]], _xlpm.codigos_devolucion, 0))
)</f>
        <v>0</v>
      </c>
    </row>
    <row r="1513" spans="1:9" x14ac:dyDescent="0.25">
      <c r="A1513" s="608">
        <v>23701001</v>
      </c>
      <c r="B1513" s="416" t="s">
        <v>1360</v>
      </c>
      <c r="C1513" s="416" t="s">
        <v>754</v>
      </c>
      <c r="D1513" s="416" t="s">
        <v>777</v>
      </c>
      <c r="E1513" s="417">
        <v>0</v>
      </c>
      <c r="F1513" s="417">
        <v>70036.2</v>
      </c>
      <c r="G1513" s="417">
        <v>268034617.26999989</v>
      </c>
      <c r="H1513" s="387" t="b" cm="1">
        <f t="array" aca="1" ref="H1513" ca="1">EsNegrita(BP[[#This Row],[CODIGO]])</f>
        <v>0</v>
      </c>
      <c r="I1513" s="387" t="b" cm="1">
        <f t="array" ref="I1513">_xlfn.LET(
    _xlpm.codigos_devolucion, _xlfn.UNIQUE(_xlfn._xlws.FILTER(BP[CODIGO], ISNUMBER(SEARCH("devoluci", BP[NOMBRE CUENTA])), {""})),
    ISNUMBER(MATCH(BP[[#This Row],[CODIGO]], _xlpm.codigos_devolucion, 0))
)</f>
        <v>0</v>
      </c>
    </row>
    <row r="1514" spans="1:9" x14ac:dyDescent="0.25">
      <c r="A1514" s="608">
        <v>23701001</v>
      </c>
      <c r="B1514" s="416" t="s">
        <v>1360</v>
      </c>
      <c r="C1514" s="416" t="s">
        <v>1340</v>
      </c>
      <c r="D1514" s="416" t="s">
        <v>777</v>
      </c>
      <c r="E1514" s="417">
        <v>0</v>
      </c>
      <c r="F1514" s="417">
        <v>131037.67</v>
      </c>
      <c r="G1514" s="417">
        <v>268165654.93999988</v>
      </c>
      <c r="H1514" s="387" t="b" cm="1">
        <f t="array" aca="1" ref="H1514" ca="1">EsNegrita(BP[[#This Row],[CODIGO]])</f>
        <v>0</v>
      </c>
      <c r="I1514" s="387" t="b" cm="1">
        <f t="array" ref="I1514">_xlfn.LET(
    _xlpm.codigos_devolucion, _xlfn.UNIQUE(_xlfn._xlws.FILTER(BP[CODIGO], ISNUMBER(SEARCH("devoluci", BP[NOMBRE CUENTA])), {""})),
    ISNUMBER(MATCH(BP[[#This Row],[CODIGO]], _xlpm.codigos_devolucion, 0))
)</f>
        <v>0</v>
      </c>
    </row>
    <row r="1515" spans="1:9" x14ac:dyDescent="0.25">
      <c r="A1515" s="608">
        <v>23701001</v>
      </c>
      <c r="B1515" s="416" t="s">
        <v>1360</v>
      </c>
      <c r="C1515" s="416" t="s">
        <v>755</v>
      </c>
      <c r="D1515" s="416" t="s">
        <v>777</v>
      </c>
      <c r="E1515" s="417">
        <v>0</v>
      </c>
      <c r="F1515" s="417">
        <v>163482.56</v>
      </c>
      <c r="G1515" s="417">
        <v>268329137.49999988</v>
      </c>
      <c r="H1515" s="387" t="b" cm="1">
        <f t="array" aca="1" ref="H1515" ca="1">EsNegrita(BP[[#This Row],[CODIGO]])</f>
        <v>0</v>
      </c>
      <c r="I1515" s="387" t="b" cm="1">
        <f t="array" ref="I1515">_xlfn.LET(
    _xlpm.codigos_devolucion, _xlfn.UNIQUE(_xlfn._xlws.FILTER(BP[CODIGO], ISNUMBER(SEARCH("devoluci", BP[NOMBRE CUENTA])), {""})),
    ISNUMBER(MATCH(BP[[#This Row],[CODIGO]], _xlpm.codigos_devolucion, 0))
)</f>
        <v>0</v>
      </c>
    </row>
    <row r="1516" spans="1:9" x14ac:dyDescent="0.25">
      <c r="A1516" s="608">
        <v>23701001</v>
      </c>
      <c r="B1516" s="416" t="s">
        <v>1360</v>
      </c>
      <c r="C1516" s="416" t="s">
        <v>756</v>
      </c>
      <c r="D1516" s="416" t="s">
        <v>777</v>
      </c>
      <c r="E1516" s="417">
        <v>0</v>
      </c>
      <c r="F1516" s="417">
        <v>148261.6</v>
      </c>
      <c r="G1516" s="417">
        <v>268477399.0999999</v>
      </c>
      <c r="H1516" s="387" t="b" cm="1">
        <f t="array" aca="1" ref="H1516" ca="1">EsNegrita(BP[[#This Row],[CODIGO]])</f>
        <v>0</v>
      </c>
      <c r="I1516" s="387" t="b" cm="1">
        <f t="array" ref="I1516">_xlfn.LET(
    _xlpm.codigos_devolucion, _xlfn.UNIQUE(_xlfn._xlws.FILTER(BP[CODIGO], ISNUMBER(SEARCH("devoluci", BP[NOMBRE CUENTA])), {""})),
    ISNUMBER(MATCH(BP[[#This Row],[CODIGO]], _xlpm.codigos_devolucion, 0))
)</f>
        <v>0</v>
      </c>
    </row>
    <row r="1517" spans="1:9" x14ac:dyDescent="0.25">
      <c r="A1517" s="608">
        <v>23701001</v>
      </c>
      <c r="B1517" s="416" t="s">
        <v>1360</v>
      </c>
      <c r="C1517" s="416" t="s">
        <v>757</v>
      </c>
      <c r="D1517" s="416" t="s">
        <v>777</v>
      </c>
      <c r="E1517" s="417">
        <v>0</v>
      </c>
      <c r="F1517" s="417">
        <v>151833.87</v>
      </c>
      <c r="G1517" s="417">
        <v>268629232.96999991</v>
      </c>
      <c r="H1517" s="387" t="b" cm="1">
        <f t="array" aca="1" ref="H1517" ca="1">EsNegrita(BP[[#This Row],[CODIGO]])</f>
        <v>0</v>
      </c>
      <c r="I1517" s="387" t="b" cm="1">
        <f t="array" ref="I1517">_xlfn.LET(
    _xlpm.codigos_devolucion, _xlfn.UNIQUE(_xlfn._xlws.FILTER(BP[CODIGO], ISNUMBER(SEARCH("devoluci", BP[NOMBRE CUENTA])), {""})),
    ISNUMBER(MATCH(BP[[#This Row],[CODIGO]], _xlpm.codigos_devolucion, 0))
)</f>
        <v>0</v>
      </c>
    </row>
    <row r="1518" spans="1:9" x14ac:dyDescent="0.25">
      <c r="A1518" s="608">
        <v>23701001</v>
      </c>
      <c r="B1518" s="416" t="s">
        <v>1360</v>
      </c>
      <c r="C1518" s="416" t="s">
        <v>1336</v>
      </c>
      <c r="D1518" s="416" t="s">
        <v>777</v>
      </c>
      <c r="E1518" s="417">
        <v>0</v>
      </c>
      <c r="F1518" s="417">
        <v>155885.96</v>
      </c>
      <c r="G1518" s="417">
        <v>268785118.92999989</v>
      </c>
      <c r="H1518" s="387" t="b" cm="1">
        <f t="array" aca="1" ref="H1518" ca="1">EsNegrita(BP[[#This Row],[CODIGO]])</f>
        <v>0</v>
      </c>
      <c r="I1518" s="387" t="b" cm="1">
        <f t="array" ref="I1518">_xlfn.LET(
    _xlpm.codigos_devolucion, _xlfn.UNIQUE(_xlfn._xlws.FILTER(BP[CODIGO], ISNUMBER(SEARCH("devoluci", BP[NOMBRE CUENTA])), {""})),
    ISNUMBER(MATCH(BP[[#This Row],[CODIGO]], _xlpm.codigos_devolucion, 0))
)</f>
        <v>0</v>
      </c>
    </row>
    <row r="1519" spans="1:9" x14ac:dyDescent="0.25">
      <c r="A1519" s="608">
        <v>23701001</v>
      </c>
      <c r="B1519" s="416" t="s">
        <v>1360</v>
      </c>
      <c r="C1519" s="416" t="s">
        <v>758</v>
      </c>
      <c r="D1519" s="416" t="s">
        <v>777</v>
      </c>
      <c r="E1519" s="417">
        <v>0</v>
      </c>
      <c r="F1519" s="417">
        <v>96181.24</v>
      </c>
      <c r="G1519" s="417">
        <v>268881300.1699999</v>
      </c>
      <c r="H1519" s="387" t="b" cm="1">
        <f t="array" aca="1" ref="H1519" ca="1">EsNegrita(BP[[#This Row],[CODIGO]])</f>
        <v>0</v>
      </c>
      <c r="I1519" s="387" t="b" cm="1">
        <f t="array" ref="I1519">_xlfn.LET(
    _xlpm.codigos_devolucion, _xlfn.UNIQUE(_xlfn._xlws.FILTER(BP[CODIGO], ISNUMBER(SEARCH("devoluci", BP[NOMBRE CUENTA])), {""})),
    ISNUMBER(MATCH(BP[[#This Row],[CODIGO]], _xlpm.codigos_devolucion, 0))
)</f>
        <v>0</v>
      </c>
    </row>
    <row r="1520" spans="1:9" x14ac:dyDescent="0.25">
      <c r="A1520" s="608">
        <v>23701001</v>
      </c>
      <c r="B1520" s="416" t="s">
        <v>1360</v>
      </c>
      <c r="C1520" s="416" t="s">
        <v>759</v>
      </c>
      <c r="D1520" s="416" t="s">
        <v>777</v>
      </c>
      <c r="E1520" s="417">
        <v>0</v>
      </c>
      <c r="F1520" s="417">
        <v>83950.52</v>
      </c>
      <c r="G1520" s="417">
        <v>268965250.68999988</v>
      </c>
      <c r="H1520" s="387" t="b" cm="1">
        <f t="array" aca="1" ref="H1520" ca="1">EsNegrita(BP[[#This Row],[CODIGO]])</f>
        <v>0</v>
      </c>
      <c r="I1520" s="387" t="b" cm="1">
        <f t="array" ref="I1520">_xlfn.LET(
    _xlpm.codigos_devolucion, _xlfn.UNIQUE(_xlfn._xlws.FILTER(BP[CODIGO], ISNUMBER(SEARCH("devoluci", BP[NOMBRE CUENTA])), {""})),
    ISNUMBER(MATCH(BP[[#This Row],[CODIGO]], _xlpm.codigos_devolucion, 0))
)</f>
        <v>0</v>
      </c>
    </row>
    <row r="1521" spans="1:9" x14ac:dyDescent="0.25">
      <c r="A1521" s="608">
        <v>23701001</v>
      </c>
      <c r="B1521" s="416" t="s">
        <v>1360</v>
      </c>
      <c r="C1521" s="416" t="s">
        <v>760</v>
      </c>
      <c r="D1521" s="416" t="s">
        <v>777</v>
      </c>
      <c r="E1521" s="417">
        <v>0</v>
      </c>
      <c r="F1521" s="417">
        <v>64948.82</v>
      </c>
      <c r="G1521" s="417">
        <v>269030199.50999987</v>
      </c>
      <c r="H1521" s="387" t="b" cm="1">
        <f t="array" aca="1" ref="H1521" ca="1">EsNegrita(BP[[#This Row],[CODIGO]])</f>
        <v>0</v>
      </c>
      <c r="I1521" s="387" t="b" cm="1">
        <f t="array" ref="I1521">_xlfn.LET(
    _xlpm.codigos_devolucion, _xlfn.UNIQUE(_xlfn._xlws.FILTER(BP[CODIGO], ISNUMBER(SEARCH("devoluci", BP[NOMBRE CUENTA])), {""})),
    ISNUMBER(MATCH(BP[[#This Row],[CODIGO]], _xlpm.codigos_devolucion, 0))
)</f>
        <v>0</v>
      </c>
    </row>
    <row r="1522" spans="1:9" x14ac:dyDescent="0.25">
      <c r="A1522" s="608">
        <v>23701001</v>
      </c>
      <c r="B1522" s="416" t="s">
        <v>1360</v>
      </c>
      <c r="C1522" s="416" t="s">
        <v>1270</v>
      </c>
      <c r="D1522" s="416" t="s">
        <v>777</v>
      </c>
      <c r="E1522" s="417">
        <v>0</v>
      </c>
      <c r="F1522" s="417">
        <v>165532.75</v>
      </c>
      <c r="G1522" s="417">
        <v>269195732.25999987</v>
      </c>
      <c r="H1522" s="387" t="b" cm="1">
        <f t="array" aca="1" ref="H1522" ca="1">EsNegrita(BP[[#This Row],[CODIGO]])</f>
        <v>0</v>
      </c>
      <c r="I1522" s="387" t="b" cm="1">
        <f t="array" ref="I1522">_xlfn.LET(
    _xlpm.codigos_devolucion, _xlfn.UNIQUE(_xlfn._xlws.FILTER(BP[CODIGO], ISNUMBER(SEARCH("devoluci", BP[NOMBRE CUENTA])), {""})),
    ISNUMBER(MATCH(BP[[#This Row],[CODIGO]], _xlpm.codigos_devolucion, 0))
)</f>
        <v>0</v>
      </c>
    </row>
    <row r="1523" spans="1:9" x14ac:dyDescent="0.25">
      <c r="A1523" s="608">
        <v>23701001</v>
      </c>
      <c r="B1523" s="416" t="s">
        <v>1360</v>
      </c>
      <c r="C1523" s="416" t="s">
        <v>761</v>
      </c>
      <c r="D1523" s="416" t="s">
        <v>777</v>
      </c>
      <c r="E1523" s="417">
        <v>0</v>
      </c>
      <c r="F1523" s="417">
        <v>151833.87</v>
      </c>
      <c r="G1523" s="417">
        <v>269347566.12999988</v>
      </c>
      <c r="H1523" s="387" t="b" cm="1">
        <f t="array" aca="1" ref="H1523" ca="1">EsNegrita(BP[[#This Row],[CODIGO]])</f>
        <v>0</v>
      </c>
      <c r="I1523" s="387" t="b" cm="1">
        <f t="array" ref="I1523">_xlfn.LET(
    _xlpm.codigos_devolucion, _xlfn.UNIQUE(_xlfn._xlws.FILTER(BP[CODIGO], ISNUMBER(SEARCH("devoluci", BP[NOMBRE CUENTA])), {""})),
    ISNUMBER(MATCH(BP[[#This Row],[CODIGO]], _xlpm.codigos_devolucion, 0))
)</f>
        <v>0</v>
      </c>
    </row>
    <row r="1524" spans="1:9" x14ac:dyDescent="0.25">
      <c r="A1524" s="608">
        <v>23701001</v>
      </c>
      <c r="B1524" s="416" t="s">
        <v>1360</v>
      </c>
      <c r="C1524" s="416" t="s">
        <v>1300</v>
      </c>
      <c r="D1524" s="416" t="s">
        <v>777</v>
      </c>
      <c r="E1524" s="417">
        <v>0</v>
      </c>
      <c r="F1524" s="417">
        <v>152331.66</v>
      </c>
      <c r="G1524" s="417">
        <v>269499897.7899999</v>
      </c>
      <c r="H1524" s="387" t="b" cm="1">
        <f t="array" aca="1" ref="H1524" ca="1">EsNegrita(BP[[#This Row],[CODIGO]])</f>
        <v>0</v>
      </c>
      <c r="I1524" s="387" t="b" cm="1">
        <f t="array" ref="I1524">_xlfn.LET(
    _xlpm.codigos_devolucion, _xlfn.UNIQUE(_xlfn._xlws.FILTER(BP[CODIGO], ISNUMBER(SEARCH("devoluci", BP[NOMBRE CUENTA])), {""})),
    ISNUMBER(MATCH(BP[[#This Row],[CODIGO]], _xlpm.codigos_devolucion, 0))
)</f>
        <v>0</v>
      </c>
    </row>
    <row r="1525" spans="1:9" x14ac:dyDescent="0.25">
      <c r="A1525" s="608">
        <v>23701001</v>
      </c>
      <c r="B1525" s="416" t="s">
        <v>1360</v>
      </c>
      <c r="C1525" s="416" t="s">
        <v>1301</v>
      </c>
      <c r="D1525" s="416" t="s">
        <v>777</v>
      </c>
      <c r="E1525" s="417">
        <v>0</v>
      </c>
      <c r="F1525" s="417">
        <v>167318.88</v>
      </c>
      <c r="G1525" s="417">
        <v>269667216.6699999</v>
      </c>
      <c r="H1525" s="387" t="b" cm="1">
        <f t="array" aca="1" ref="H1525" ca="1">EsNegrita(BP[[#This Row],[CODIGO]])</f>
        <v>0</v>
      </c>
      <c r="I1525" s="387" t="b" cm="1">
        <f t="array" ref="I1525">_xlfn.LET(
    _xlpm.codigos_devolucion, _xlfn.UNIQUE(_xlfn._xlws.FILTER(BP[CODIGO], ISNUMBER(SEARCH("devoluci", BP[NOMBRE CUENTA])), {""})),
    ISNUMBER(MATCH(BP[[#This Row],[CODIGO]], _xlpm.codigos_devolucion, 0))
)</f>
        <v>0</v>
      </c>
    </row>
    <row r="1526" spans="1:9" x14ac:dyDescent="0.25">
      <c r="A1526" s="608">
        <v>23701001</v>
      </c>
      <c r="B1526" s="416" t="s">
        <v>1360</v>
      </c>
      <c r="C1526" s="416" t="s">
        <v>1271</v>
      </c>
      <c r="D1526" s="416" t="s">
        <v>777</v>
      </c>
      <c r="E1526" s="417">
        <v>0</v>
      </c>
      <c r="F1526" s="417">
        <v>123688.09</v>
      </c>
      <c r="G1526" s="417">
        <v>269790904.75999987</v>
      </c>
      <c r="H1526" s="387" t="b" cm="1">
        <f t="array" aca="1" ref="H1526" ca="1">EsNegrita(BP[[#This Row],[CODIGO]])</f>
        <v>0</v>
      </c>
      <c r="I1526" s="387" t="b" cm="1">
        <f t="array" ref="I1526">_xlfn.LET(
    _xlpm.codigos_devolucion, _xlfn.UNIQUE(_xlfn._xlws.FILTER(BP[CODIGO], ISNUMBER(SEARCH("devoluci", BP[NOMBRE CUENTA])), {""})),
    ISNUMBER(MATCH(BP[[#This Row],[CODIGO]], _xlpm.codigos_devolucion, 0))
)</f>
        <v>0</v>
      </c>
    </row>
    <row r="1527" spans="1:9" x14ac:dyDescent="0.25">
      <c r="A1527" s="608">
        <v>23701001</v>
      </c>
      <c r="B1527" s="416" t="s">
        <v>1360</v>
      </c>
      <c r="C1527" s="416" t="s">
        <v>1302</v>
      </c>
      <c r="D1527" s="416" t="s">
        <v>777</v>
      </c>
      <c r="E1527" s="417">
        <v>0</v>
      </c>
      <c r="F1527" s="417">
        <v>117221.36</v>
      </c>
      <c r="G1527" s="417">
        <v>269908126.11999989</v>
      </c>
      <c r="H1527" s="387" t="b" cm="1">
        <f t="array" aca="1" ref="H1527" ca="1">EsNegrita(BP[[#This Row],[CODIGO]])</f>
        <v>0</v>
      </c>
      <c r="I1527" s="387" t="b" cm="1">
        <f t="array" ref="I1527">_xlfn.LET(
    _xlpm.codigos_devolucion, _xlfn.UNIQUE(_xlfn._xlws.FILTER(BP[CODIGO], ISNUMBER(SEARCH("devoluci", BP[NOMBRE CUENTA])), {""})),
    ISNUMBER(MATCH(BP[[#This Row],[CODIGO]], _xlpm.codigos_devolucion, 0))
)</f>
        <v>0</v>
      </c>
    </row>
    <row r="1528" spans="1:9" x14ac:dyDescent="0.25">
      <c r="A1528" s="608">
        <v>23701001</v>
      </c>
      <c r="B1528" s="416" t="s">
        <v>1360</v>
      </c>
      <c r="C1528" s="416" t="s">
        <v>1341</v>
      </c>
      <c r="D1528" s="416" t="s">
        <v>777</v>
      </c>
      <c r="E1528" s="417">
        <v>0</v>
      </c>
      <c r="F1528" s="417">
        <v>102395.34</v>
      </c>
      <c r="G1528" s="417">
        <v>270010521.45999986</v>
      </c>
      <c r="H1528" s="387" t="b" cm="1">
        <f t="array" aca="1" ref="H1528" ca="1">EsNegrita(BP[[#This Row],[CODIGO]])</f>
        <v>0</v>
      </c>
      <c r="I1528" s="387" t="b" cm="1">
        <f t="array" ref="I1528">_xlfn.LET(
    _xlpm.codigos_devolucion, _xlfn.UNIQUE(_xlfn._xlws.FILTER(BP[CODIGO], ISNUMBER(SEARCH("devoluci", BP[NOMBRE CUENTA])), {""})),
    ISNUMBER(MATCH(BP[[#This Row],[CODIGO]], _xlpm.codigos_devolucion, 0))
)</f>
        <v>0</v>
      </c>
    </row>
    <row r="1529" spans="1:9" x14ac:dyDescent="0.25">
      <c r="A1529" s="608">
        <v>23701001</v>
      </c>
      <c r="B1529" s="416" t="s">
        <v>1360</v>
      </c>
      <c r="C1529" s="416" t="s">
        <v>1262</v>
      </c>
      <c r="D1529" s="416" t="s">
        <v>777</v>
      </c>
      <c r="E1529" s="417">
        <v>0</v>
      </c>
      <c r="F1529" s="417">
        <v>127083.55</v>
      </c>
      <c r="G1529" s="417">
        <v>270137605.00999987</v>
      </c>
      <c r="H1529" s="387" t="b" cm="1">
        <f t="array" aca="1" ref="H1529" ca="1">EsNegrita(BP[[#This Row],[CODIGO]])</f>
        <v>0</v>
      </c>
      <c r="I1529" s="387" t="b" cm="1">
        <f t="array" ref="I1529">_xlfn.LET(
    _xlpm.codigos_devolucion, _xlfn.UNIQUE(_xlfn._xlws.FILTER(BP[CODIGO], ISNUMBER(SEARCH("devoluci", BP[NOMBRE CUENTA])), {""})),
    ISNUMBER(MATCH(BP[[#This Row],[CODIGO]], _xlpm.codigos_devolucion, 0))
)</f>
        <v>0</v>
      </c>
    </row>
    <row r="1530" spans="1:9" x14ac:dyDescent="0.25">
      <c r="A1530" s="608">
        <v>23701001</v>
      </c>
      <c r="B1530" s="416" t="s">
        <v>1360</v>
      </c>
      <c r="C1530" s="416" t="s">
        <v>1272</v>
      </c>
      <c r="D1530" s="416" t="s">
        <v>777</v>
      </c>
      <c r="E1530" s="417">
        <v>0</v>
      </c>
      <c r="F1530" s="417">
        <v>136353.37</v>
      </c>
      <c r="G1530" s="417">
        <v>270273958.37999988</v>
      </c>
      <c r="H1530" s="387" t="b" cm="1">
        <f t="array" aca="1" ref="H1530" ca="1">EsNegrita(BP[[#This Row],[CODIGO]])</f>
        <v>0</v>
      </c>
      <c r="I1530" s="387" t="b" cm="1">
        <f t="array" ref="I1530">_xlfn.LET(
    _xlpm.codigos_devolucion, _xlfn.UNIQUE(_xlfn._xlws.FILTER(BP[CODIGO], ISNUMBER(SEARCH("devoluci", BP[NOMBRE CUENTA])), {""})),
    ISNUMBER(MATCH(BP[[#This Row],[CODIGO]], _xlpm.codigos_devolucion, 0))
)</f>
        <v>0</v>
      </c>
    </row>
    <row r="1531" spans="1:9" x14ac:dyDescent="0.25">
      <c r="A1531" s="608">
        <v>23701001</v>
      </c>
      <c r="B1531" s="416" t="s">
        <v>1360</v>
      </c>
      <c r="C1531" s="416" t="s">
        <v>780</v>
      </c>
      <c r="D1531" s="416" t="s">
        <v>777</v>
      </c>
      <c r="E1531" s="417">
        <v>0</v>
      </c>
      <c r="F1531" s="417">
        <v>131240.29999999999</v>
      </c>
      <c r="G1531" s="417">
        <v>270405198.67999989</v>
      </c>
      <c r="H1531" s="387" t="b" cm="1">
        <f t="array" aca="1" ref="H1531" ca="1">EsNegrita(BP[[#This Row],[CODIGO]])</f>
        <v>0</v>
      </c>
      <c r="I1531" s="387" t="b" cm="1">
        <f t="array" ref="I1531">_xlfn.LET(
    _xlpm.codigos_devolucion, _xlfn.UNIQUE(_xlfn._xlws.FILTER(BP[CODIGO], ISNUMBER(SEARCH("devoluci", BP[NOMBRE CUENTA])), {""})),
    ISNUMBER(MATCH(BP[[#This Row],[CODIGO]], _xlpm.codigos_devolucion, 0))
)</f>
        <v>0</v>
      </c>
    </row>
    <row r="1532" spans="1:9" x14ac:dyDescent="0.25">
      <c r="A1532" s="608">
        <v>23701001</v>
      </c>
      <c r="B1532" s="416" t="s">
        <v>1360</v>
      </c>
      <c r="C1532" s="416" t="s">
        <v>762</v>
      </c>
      <c r="D1532" s="416" t="s">
        <v>777</v>
      </c>
      <c r="E1532" s="417">
        <v>0</v>
      </c>
      <c r="F1532" s="417">
        <v>127083.55</v>
      </c>
      <c r="G1532" s="417">
        <v>270532282.2299999</v>
      </c>
      <c r="H1532" s="387" t="b" cm="1">
        <f t="array" aca="1" ref="H1532" ca="1">EsNegrita(BP[[#This Row],[CODIGO]])</f>
        <v>0</v>
      </c>
      <c r="I1532" s="387" t="b" cm="1">
        <f t="array" ref="I1532">_xlfn.LET(
    _xlpm.codigos_devolucion, _xlfn.UNIQUE(_xlfn._xlws.FILTER(BP[CODIGO], ISNUMBER(SEARCH("devoluci", BP[NOMBRE CUENTA])), {""})),
    ISNUMBER(MATCH(BP[[#This Row],[CODIGO]], _xlpm.codigos_devolucion, 0))
)</f>
        <v>0</v>
      </c>
    </row>
    <row r="1533" spans="1:9" x14ac:dyDescent="0.25">
      <c r="A1533" s="608">
        <v>23701001</v>
      </c>
      <c r="B1533" s="416" t="s">
        <v>1360</v>
      </c>
      <c r="C1533" s="416" t="s">
        <v>1330</v>
      </c>
      <c r="D1533" s="416" t="s">
        <v>777</v>
      </c>
      <c r="E1533" s="417">
        <v>0</v>
      </c>
      <c r="F1533" s="417">
        <v>122198</v>
      </c>
      <c r="G1533" s="417">
        <v>270654480.2299999</v>
      </c>
      <c r="H1533" s="387" t="b" cm="1">
        <f t="array" aca="1" ref="H1533" ca="1">EsNegrita(BP[[#This Row],[CODIGO]])</f>
        <v>0</v>
      </c>
      <c r="I1533" s="387" t="b" cm="1">
        <f t="array" ref="I1533">_xlfn.LET(
    _xlpm.codigos_devolucion, _xlfn.UNIQUE(_xlfn._xlws.FILTER(BP[CODIGO], ISNUMBER(SEARCH("devoluci", BP[NOMBRE CUENTA])), {""})),
    ISNUMBER(MATCH(BP[[#This Row],[CODIGO]], _xlpm.codigos_devolucion, 0))
)</f>
        <v>0</v>
      </c>
    </row>
    <row r="1534" spans="1:9" x14ac:dyDescent="0.25">
      <c r="A1534" s="608">
        <v>23701001</v>
      </c>
      <c r="B1534" s="416" t="s">
        <v>1360</v>
      </c>
      <c r="C1534" s="416" t="s">
        <v>763</v>
      </c>
      <c r="D1534" s="416" t="s">
        <v>777</v>
      </c>
      <c r="E1534" s="417">
        <v>0</v>
      </c>
      <c r="F1534" s="417">
        <v>126668.27</v>
      </c>
      <c r="G1534" s="417">
        <v>270781148.49999988</v>
      </c>
      <c r="H1534" s="387" t="b" cm="1">
        <f t="array" aca="1" ref="H1534" ca="1">EsNegrita(BP[[#This Row],[CODIGO]])</f>
        <v>0</v>
      </c>
      <c r="I1534" s="387" t="b" cm="1">
        <f t="array" ref="I1534">_xlfn.LET(
    _xlpm.codigos_devolucion, _xlfn.UNIQUE(_xlfn._xlws.FILTER(BP[CODIGO], ISNUMBER(SEARCH("devoluci", BP[NOMBRE CUENTA])), {""})),
    ISNUMBER(MATCH(BP[[#This Row],[CODIGO]], _xlpm.codigos_devolucion, 0))
)</f>
        <v>0</v>
      </c>
    </row>
    <row r="1535" spans="1:9" x14ac:dyDescent="0.25">
      <c r="A1535" s="608">
        <v>23701001</v>
      </c>
      <c r="B1535" s="416" t="s">
        <v>1360</v>
      </c>
      <c r="C1535" s="416" t="s">
        <v>764</v>
      </c>
      <c r="D1535" s="416" t="s">
        <v>777</v>
      </c>
      <c r="E1535" s="417">
        <v>0</v>
      </c>
      <c r="F1535" s="417">
        <v>151833.87</v>
      </c>
      <c r="G1535" s="417">
        <v>270932982.36999989</v>
      </c>
      <c r="H1535" s="387" t="b" cm="1">
        <f t="array" aca="1" ref="H1535" ca="1">EsNegrita(BP[[#This Row],[CODIGO]])</f>
        <v>0</v>
      </c>
      <c r="I1535" s="387" t="b" cm="1">
        <f t="array" ref="I1535">_xlfn.LET(
    _xlpm.codigos_devolucion, _xlfn.UNIQUE(_xlfn._xlws.FILTER(BP[CODIGO], ISNUMBER(SEARCH("devoluci", BP[NOMBRE CUENTA])), {""})),
    ISNUMBER(MATCH(BP[[#This Row],[CODIGO]], _xlpm.codigos_devolucion, 0))
)</f>
        <v>0</v>
      </c>
    </row>
    <row r="1536" spans="1:9" x14ac:dyDescent="0.25">
      <c r="A1536" s="608">
        <v>23701001</v>
      </c>
      <c r="B1536" s="416" t="s">
        <v>1360</v>
      </c>
      <c r="C1536" s="416" t="s">
        <v>1284</v>
      </c>
      <c r="D1536" s="416" t="s">
        <v>777</v>
      </c>
      <c r="E1536" s="417">
        <v>0</v>
      </c>
      <c r="F1536" s="417">
        <v>164639.67999999999</v>
      </c>
      <c r="G1536" s="417">
        <v>271097622.04999989</v>
      </c>
      <c r="H1536" s="387" t="b" cm="1">
        <f t="array" aca="1" ref="H1536" ca="1">EsNegrita(BP[[#This Row],[CODIGO]])</f>
        <v>0</v>
      </c>
      <c r="I1536" s="387" t="b" cm="1">
        <f t="array" ref="I1536">_xlfn.LET(
    _xlpm.codigos_devolucion, _xlfn.UNIQUE(_xlfn._xlws.FILTER(BP[CODIGO], ISNUMBER(SEARCH("devoluci", BP[NOMBRE CUENTA])), {""})),
    ISNUMBER(MATCH(BP[[#This Row],[CODIGO]], _xlpm.codigos_devolucion, 0))
)</f>
        <v>0</v>
      </c>
    </row>
    <row r="1537" spans="1:9" x14ac:dyDescent="0.25">
      <c r="A1537" s="608">
        <v>23701001</v>
      </c>
      <c r="B1537" s="416" t="s">
        <v>1360</v>
      </c>
      <c r="C1537" s="416" t="s">
        <v>1303</v>
      </c>
      <c r="D1537" s="416" t="s">
        <v>777</v>
      </c>
      <c r="E1537" s="417">
        <v>0</v>
      </c>
      <c r="F1537" s="417">
        <v>123688.09</v>
      </c>
      <c r="G1537" s="417">
        <v>271221310.13999987</v>
      </c>
      <c r="H1537" s="387" t="b" cm="1">
        <f t="array" aca="1" ref="H1537" ca="1">EsNegrita(BP[[#This Row],[CODIGO]])</f>
        <v>0</v>
      </c>
      <c r="I1537" s="387" t="b" cm="1">
        <f t="array" ref="I1537">_xlfn.LET(
    _xlpm.codigos_devolucion, _xlfn.UNIQUE(_xlfn._xlws.FILTER(BP[CODIGO], ISNUMBER(SEARCH("devoluci", BP[NOMBRE CUENTA])), {""})),
    ISNUMBER(MATCH(BP[[#This Row],[CODIGO]], _xlpm.codigos_devolucion, 0))
)</f>
        <v>0</v>
      </c>
    </row>
    <row r="1538" spans="1:9" x14ac:dyDescent="0.25">
      <c r="A1538" s="608">
        <v>23701001</v>
      </c>
      <c r="B1538" s="416" t="s">
        <v>1360</v>
      </c>
      <c r="C1538" s="416" t="s">
        <v>765</v>
      </c>
      <c r="D1538" s="416" t="s">
        <v>777</v>
      </c>
      <c r="E1538" s="417">
        <v>0</v>
      </c>
      <c r="F1538" s="417">
        <v>83950.52</v>
      </c>
      <c r="G1538" s="417">
        <v>271305260.65999985</v>
      </c>
      <c r="H1538" s="387" t="b" cm="1">
        <f t="array" aca="1" ref="H1538" ca="1">EsNegrita(BP[[#This Row],[CODIGO]])</f>
        <v>0</v>
      </c>
      <c r="I1538" s="387" t="b" cm="1">
        <f t="array" ref="I1538">_xlfn.LET(
    _xlpm.codigos_devolucion, _xlfn.UNIQUE(_xlfn._xlws.FILTER(BP[CODIGO], ISNUMBER(SEARCH("devoluci", BP[NOMBRE CUENTA])), {""})),
    ISNUMBER(MATCH(BP[[#This Row],[CODIGO]], _xlpm.codigos_devolucion, 0))
)</f>
        <v>0</v>
      </c>
    </row>
    <row r="1539" spans="1:9" x14ac:dyDescent="0.25">
      <c r="A1539" s="608">
        <v>23701001</v>
      </c>
      <c r="B1539" s="416" t="s">
        <v>1360</v>
      </c>
      <c r="C1539" s="416" t="s">
        <v>1273</v>
      </c>
      <c r="D1539" s="416" t="s">
        <v>777</v>
      </c>
      <c r="E1539" s="417">
        <v>0</v>
      </c>
      <c r="F1539" s="417">
        <v>70036.2</v>
      </c>
      <c r="G1539" s="417">
        <v>271375296.85999984</v>
      </c>
      <c r="H1539" s="387" t="b" cm="1">
        <f t="array" aca="1" ref="H1539" ca="1">EsNegrita(BP[[#This Row],[CODIGO]])</f>
        <v>0</v>
      </c>
      <c r="I1539" s="387" t="b" cm="1">
        <f t="array" ref="I1539">_xlfn.LET(
    _xlpm.codigos_devolucion, _xlfn.UNIQUE(_xlfn._xlws.FILTER(BP[CODIGO], ISNUMBER(SEARCH("devoluci", BP[NOMBRE CUENTA])), {""})),
    ISNUMBER(MATCH(BP[[#This Row],[CODIGO]], _xlpm.codigos_devolucion, 0))
)</f>
        <v>0</v>
      </c>
    </row>
    <row r="1540" spans="1:9" x14ac:dyDescent="0.25">
      <c r="A1540" s="608">
        <v>23701001</v>
      </c>
      <c r="B1540" s="416" t="s">
        <v>1360</v>
      </c>
      <c r="C1540" s="416" t="s">
        <v>1304</v>
      </c>
      <c r="D1540" s="416" t="s">
        <v>777</v>
      </c>
      <c r="E1540" s="417">
        <v>0</v>
      </c>
      <c r="F1540" s="417">
        <v>165532.75</v>
      </c>
      <c r="G1540" s="417">
        <v>271540829.60999984</v>
      </c>
      <c r="H1540" s="387" t="b" cm="1">
        <f t="array" aca="1" ref="H1540" ca="1">EsNegrita(BP[[#This Row],[CODIGO]])</f>
        <v>0</v>
      </c>
      <c r="I1540" s="387" t="b" cm="1">
        <f t="array" ref="I1540">_xlfn.LET(
    _xlpm.codigos_devolucion, _xlfn.UNIQUE(_xlfn._xlws.FILTER(BP[CODIGO], ISNUMBER(SEARCH("devoluci", BP[NOMBRE CUENTA])), {""})),
    ISNUMBER(MATCH(BP[[#This Row],[CODIGO]], _xlpm.codigos_devolucion, 0))
)</f>
        <v>0</v>
      </c>
    </row>
    <row r="1541" spans="1:9" x14ac:dyDescent="0.25">
      <c r="A1541" s="608">
        <v>23701001</v>
      </c>
      <c r="B1541" s="416" t="s">
        <v>1360</v>
      </c>
      <c r="C1541" s="416" t="s">
        <v>1348</v>
      </c>
      <c r="D1541" s="416" t="s">
        <v>777</v>
      </c>
      <c r="E1541" s="417">
        <v>0</v>
      </c>
      <c r="F1541" s="417">
        <v>167318.88</v>
      </c>
      <c r="G1541" s="417">
        <v>271708148.48999983</v>
      </c>
      <c r="H1541" s="387" t="b" cm="1">
        <f t="array" aca="1" ref="H1541" ca="1">EsNegrita(BP[[#This Row],[CODIGO]])</f>
        <v>0</v>
      </c>
      <c r="I1541" s="387" t="b" cm="1">
        <f t="array" ref="I1541">_xlfn.LET(
    _xlpm.codigos_devolucion, _xlfn.UNIQUE(_xlfn._xlws.FILTER(BP[CODIGO], ISNUMBER(SEARCH("devoluci", BP[NOMBRE CUENTA])), {""})),
    ISNUMBER(MATCH(BP[[#This Row],[CODIGO]], _xlpm.codigos_devolucion, 0))
)</f>
        <v>0</v>
      </c>
    </row>
    <row r="1542" spans="1:9" x14ac:dyDescent="0.25">
      <c r="A1542" s="608">
        <v>23701001</v>
      </c>
      <c r="B1542" s="416" t="s">
        <v>1360</v>
      </c>
      <c r="C1542" s="416" t="s">
        <v>1305</v>
      </c>
      <c r="D1542" s="416" t="s">
        <v>777</v>
      </c>
      <c r="E1542" s="417">
        <v>0</v>
      </c>
      <c r="F1542" s="417">
        <v>99569.76</v>
      </c>
      <c r="G1542" s="417">
        <v>271807718.24999982</v>
      </c>
      <c r="H1542" s="387" t="b" cm="1">
        <f t="array" aca="1" ref="H1542" ca="1">EsNegrita(BP[[#This Row],[CODIGO]])</f>
        <v>0</v>
      </c>
      <c r="I1542" s="387" t="b" cm="1">
        <f t="array" ref="I1542">_xlfn.LET(
    _xlpm.codigos_devolucion, _xlfn.UNIQUE(_xlfn._xlws.FILTER(BP[CODIGO], ISNUMBER(SEARCH("devoluci", BP[NOMBRE CUENTA])), {""})),
    ISNUMBER(MATCH(BP[[#This Row],[CODIGO]], _xlpm.codigos_devolucion, 0))
)</f>
        <v>0</v>
      </c>
    </row>
    <row r="1543" spans="1:9" x14ac:dyDescent="0.25">
      <c r="A1543" s="608">
        <v>23701001</v>
      </c>
      <c r="B1543" s="416" t="s">
        <v>1360</v>
      </c>
      <c r="C1543" s="416" t="s">
        <v>1306</v>
      </c>
      <c r="D1543" s="416" t="s">
        <v>777</v>
      </c>
      <c r="E1543" s="417">
        <v>0</v>
      </c>
      <c r="F1543" s="417">
        <v>151833.78</v>
      </c>
      <c r="G1543" s="417">
        <v>271959552.02999979</v>
      </c>
      <c r="H1543" s="387" t="b" cm="1">
        <f t="array" aca="1" ref="H1543" ca="1">EsNegrita(BP[[#This Row],[CODIGO]])</f>
        <v>0</v>
      </c>
      <c r="I1543" s="387" t="b" cm="1">
        <f t="array" ref="I1543">_xlfn.LET(
    _xlpm.codigos_devolucion, _xlfn.UNIQUE(_xlfn._xlws.FILTER(BP[CODIGO], ISNUMBER(SEARCH("devoluci", BP[NOMBRE CUENTA])), {""})),
    ISNUMBER(MATCH(BP[[#This Row],[CODIGO]], _xlpm.codigos_devolucion, 0))
)</f>
        <v>0</v>
      </c>
    </row>
    <row r="1544" spans="1:9" x14ac:dyDescent="0.25">
      <c r="A1544" s="608">
        <v>23701001</v>
      </c>
      <c r="B1544" s="416" t="s">
        <v>1360</v>
      </c>
      <c r="C1544" s="416" t="s">
        <v>1274</v>
      </c>
      <c r="D1544" s="416" t="s">
        <v>777</v>
      </c>
      <c r="E1544" s="417">
        <v>0</v>
      </c>
      <c r="F1544" s="417">
        <v>97879.9</v>
      </c>
      <c r="G1544" s="417">
        <v>272057431.92999977</v>
      </c>
      <c r="H1544" s="387" t="b" cm="1">
        <f t="array" aca="1" ref="H1544" ca="1">EsNegrita(BP[[#This Row],[CODIGO]])</f>
        <v>0</v>
      </c>
      <c r="I1544" s="387" t="b" cm="1">
        <f t="array" ref="I1544">_xlfn.LET(
    _xlpm.codigos_devolucion, _xlfn.UNIQUE(_xlfn._xlws.FILTER(BP[CODIGO], ISNUMBER(SEARCH("devoluci", BP[NOMBRE CUENTA])), {""})),
    ISNUMBER(MATCH(BP[[#This Row],[CODIGO]], _xlpm.codigos_devolucion, 0))
)</f>
        <v>0</v>
      </c>
    </row>
    <row r="1545" spans="1:9" x14ac:dyDescent="0.25">
      <c r="A1545" s="608">
        <v>23701001</v>
      </c>
      <c r="B1545" s="416" t="s">
        <v>1360</v>
      </c>
      <c r="C1545" s="416" t="s">
        <v>1307</v>
      </c>
      <c r="D1545" s="416" t="s">
        <v>777</v>
      </c>
      <c r="E1545" s="417">
        <v>0</v>
      </c>
      <c r="F1545" s="417">
        <v>97879.9</v>
      </c>
      <c r="G1545" s="417">
        <v>272155311.82999974</v>
      </c>
      <c r="H1545" s="387" t="b" cm="1">
        <f t="array" aca="1" ref="H1545" ca="1">EsNegrita(BP[[#This Row],[CODIGO]])</f>
        <v>0</v>
      </c>
      <c r="I1545" s="387" t="b" cm="1">
        <f t="array" ref="I1545">_xlfn.LET(
    _xlpm.codigos_devolucion, _xlfn.UNIQUE(_xlfn._xlws.FILTER(BP[CODIGO], ISNUMBER(SEARCH("devoluci", BP[NOMBRE CUENTA])), {""})),
    ISNUMBER(MATCH(BP[[#This Row],[CODIGO]], _xlpm.codigos_devolucion, 0))
)</f>
        <v>0</v>
      </c>
    </row>
    <row r="1546" spans="1:9" x14ac:dyDescent="0.25">
      <c r="A1546" s="608">
        <v>23701001</v>
      </c>
      <c r="B1546" s="416" t="s">
        <v>1360</v>
      </c>
      <c r="C1546" s="416" t="s">
        <v>766</v>
      </c>
      <c r="D1546" s="416" t="s">
        <v>777</v>
      </c>
      <c r="E1546" s="417">
        <v>0</v>
      </c>
      <c r="F1546" s="417">
        <v>151833.87</v>
      </c>
      <c r="G1546" s="417">
        <v>272307145.69999975</v>
      </c>
      <c r="H1546" s="387" t="b" cm="1">
        <f t="array" aca="1" ref="H1546" ca="1">EsNegrita(BP[[#This Row],[CODIGO]])</f>
        <v>0</v>
      </c>
      <c r="I1546" s="387" t="b" cm="1">
        <f t="array" ref="I1546">_xlfn.LET(
    _xlpm.codigos_devolucion, _xlfn.UNIQUE(_xlfn._xlws.FILTER(BP[CODIGO], ISNUMBER(SEARCH("devoluci", BP[NOMBRE CUENTA])), {""})),
    ISNUMBER(MATCH(BP[[#This Row],[CODIGO]], _xlpm.codigos_devolucion, 0))
)</f>
        <v>0</v>
      </c>
    </row>
    <row r="1547" spans="1:9" x14ac:dyDescent="0.25">
      <c r="A1547" s="608">
        <v>23701001</v>
      </c>
      <c r="B1547" s="416" t="s">
        <v>1360</v>
      </c>
      <c r="C1547" s="416" t="s">
        <v>767</v>
      </c>
      <c r="D1547" s="416" t="s">
        <v>777</v>
      </c>
      <c r="E1547" s="417">
        <v>0</v>
      </c>
      <c r="F1547" s="417">
        <v>127083.55</v>
      </c>
      <c r="G1547" s="417">
        <v>272434229.24999976</v>
      </c>
      <c r="H1547" s="387" t="b" cm="1">
        <f t="array" aca="1" ref="H1547" ca="1">EsNegrita(BP[[#This Row],[CODIGO]])</f>
        <v>0</v>
      </c>
      <c r="I1547" s="387" t="b" cm="1">
        <f t="array" ref="I1547">_xlfn.LET(
    _xlpm.codigos_devolucion, _xlfn.UNIQUE(_xlfn._xlws.FILTER(BP[CODIGO], ISNUMBER(SEARCH("devoluci", BP[NOMBRE CUENTA])), {""})),
    ISNUMBER(MATCH(BP[[#This Row],[CODIGO]], _xlpm.codigos_devolucion, 0))
)</f>
        <v>0</v>
      </c>
    </row>
    <row r="1548" spans="1:9" x14ac:dyDescent="0.25">
      <c r="A1548" s="608">
        <v>23701001</v>
      </c>
      <c r="B1548" s="416" t="s">
        <v>1360</v>
      </c>
      <c r="C1548" s="416" t="s">
        <v>1342</v>
      </c>
      <c r="D1548" s="416" t="s">
        <v>777</v>
      </c>
      <c r="E1548" s="417">
        <v>0</v>
      </c>
      <c r="F1548" s="417">
        <v>46690.8</v>
      </c>
      <c r="G1548" s="417">
        <v>272480920.04999977</v>
      </c>
      <c r="H1548" s="387" t="b" cm="1">
        <f t="array" aca="1" ref="H1548" ca="1">EsNegrita(BP[[#This Row],[CODIGO]])</f>
        <v>0</v>
      </c>
      <c r="I1548" s="387" t="b" cm="1">
        <f t="array" ref="I1548">_xlfn.LET(
    _xlpm.codigos_devolucion, _xlfn.UNIQUE(_xlfn._xlws.FILTER(BP[CODIGO], ISNUMBER(SEARCH("devoluci", BP[NOMBRE CUENTA])), {""})),
    ISNUMBER(MATCH(BP[[#This Row],[CODIGO]], _xlpm.codigos_devolucion, 0))
)</f>
        <v>0</v>
      </c>
    </row>
    <row r="1549" spans="1:9" x14ac:dyDescent="0.25">
      <c r="A1549" s="608">
        <v>23701001</v>
      </c>
      <c r="B1549" s="416" t="s">
        <v>1360</v>
      </c>
      <c r="C1549" s="416" t="s">
        <v>1343</v>
      </c>
      <c r="D1549" s="416" t="s">
        <v>777</v>
      </c>
      <c r="E1549" s="417">
        <v>0</v>
      </c>
      <c r="F1549" s="417">
        <v>75369.52</v>
      </c>
      <c r="G1549" s="417">
        <v>272556289.56999975</v>
      </c>
      <c r="H1549" s="387" t="b" cm="1">
        <f t="array" aca="1" ref="H1549" ca="1">EsNegrita(BP[[#This Row],[CODIGO]])</f>
        <v>0</v>
      </c>
      <c r="I1549" s="387" t="b" cm="1">
        <f t="array" ref="I1549">_xlfn.LET(
    _xlpm.codigos_devolucion, _xlfn.UNIQUE(_xlfn._xlws.FILTER(BP[CODIGO], ISNUMBER(SEARCH("devoluci", BP[NOMBRE CUENTA])), {""})),
    ISNUMBER(MATCH(BP[[#This Row],[CODIGO]], _xlpm.codigos_devolucion, 0))
)</f>
        <v>0</v>
      </c>
    </row>
    <row r="1550" spans="1:9" x14ac:dyDescent="0.25">
      <c r="A1550" s="608">
        <v>23701001</v>
      </c>
      <c r="B1550" s="416" t="s">
        <v>1360</v>
      </c>
      <c r="C1550" s="416" t="s">
        <v>768</v>
      </c>
      <c r="D1550" s="416" t="s">
        <v>777</v>
      </c>
      <c r="E1550" s="417">
        <v>0</v>
      </c>
      <c r="F1550" s="417">
        <v>167318.88</v>
      </c>
      <c r="G1550" s="417">
        <v>272723608.44999975</v>
      </c>
      <c r="H1550" s="387" t="b" cm="1">
        <f t="array" aca="1" ref="H1550" ca="1">EsNegrita(BP[[#This Row],[CODIGO]])</f>
        <v>0</v>
      </c>
      <c r="I1550" s="387" t="b" cm="1">
        <f t="array" ref="I1550">_xlfn.LET(
    _xlpm.codigos_devolucion, _xlfn.UNIQUE(_xlfn._xlws.FILTER(BP[CODIGO], ISNUMBER(SEARCH("devoluci", BP[NOMBRE CUENTA])), {""})),
    ISNUMBER(MATCH(BP[[#This Row],[CODIGO]], _xlpm.codigos_devolucion, 0))
)</f>
        <v>0</v>
      </c>
    </row>
    <row r="1551" spans="1:9" x14ac:dyDescent="0.25">
      <c r="A1551" s="608">
        <v>23701001</v>
      </c>
      <c r="B1551" s="416" t="s">
        <v>1360</v>
      </c>
      <c r="C1551" s="416" t="s">
        <v>1344</v>
      </c>
      <c r="D1551" s="416" t="s">
        <v>777</v>
      </c>
      <c r="E1551" s="417">
        <v>0</v>
      </c>
      <c r="F1551" s="417">
        <v>104630.48</v>
      </c>
      <c r="G1551" s="417">
        <v>272828238.92999977</v>
      </c>
      <c r="H1551" s="387" t="b" cm="1">
        <f t="array" aca="1" ref="H1551" ca="1">EsNegrita(BP[[#This Row],[CODIGO]])</f>
        <v>0</v>
      </c>
      <c r="I1551" s="387" t="b" cm="1">
        <f t="array" ref="I1551">_xlfn.LET(
    _xlpm.codigos_devolucion, _xlfn.UNIQUE(_xlfn._xlws.FILTER(BP[CODIGO], ISNUMBER(SEARCH("devoluci", BP[NOMBRE CUENTA])), {""})),
    ISNUMBER(MATCH(BP[[#This Row],[CODIGO]], _xlpm.codigos_devolucion, 0))
)</f>
        <v>0</v>
      </c>
    </row>
    <row r="1552" spans="1:9" x14ac:dyDescent="0.25">
      <c r="A1552" s="608">
        <v>23701001</v>
      </c>
      <c r="B1552" s="416" t="s">
        <v>1360</v>
      </c>
      <c r="C1552" s="416" t="s">
        <v>769</v>
      </c>
      <c r="D1552" s="416" t="s">
        <v>777</v>
      </c>
      <c r="E1552" s="417">
        <v>0</v>
      </c>
      <c r="F1552" s="417">
        <v>138096.64000000001</v>
      </c>
      <c r="G1552" s="417">
        <v>272966335.56999975</v>
      </c>
      <c r="H1552" s="387" t="b" cm="1">
        <f t="array" aca="1" ref="H1552" ca="1">EsNegrita(BP[[#This Row],[CODIGO]])</f>
        <v>0</v>
      </c>
      <c r="I1552" s="387" t="b" cm="1">
        <f t="array" ref="I1552">_xlfn.LET(
    _xlpm.codigos_devolucion, _xlfn.UNIQUE(_xlfn._xlws.FILTER(BP[CODIGO], ISNUMBER(SEARCH("devoluci", BP[NOMBRE CUENTA])), {""})),
    ISNUMBER(MATCH(BP[[#This Row],[CODIGO]], _xlpm.codigos_devolucion, 0))
)</f>
        <v>0</v>
      </c>
    </row>
    <row r="1553" spans="1:9" x14ac:dyDescent="0.25">
      <c r="A1553" s="608">
        <v>23701001</v>
      </c>
      <c r="B1553" s="416" t="s">
        <v>1360</v>
      </c>
      <c r="C1553" s="416" t="s">
        <v>1308</v>
      </c>
      <c r="D1553" s="416" t="s">
        <v>777</v>
      </c>
      <c r="E1553" s="417">
        <v>0</v>
      </c>
      <c r="F1553" s="417">
        <v>109327</v>
      </c>
      <c r="G1553" s="417">
        <v>273075662.56999975</v>
      </c>
      <c r="H1553" s="387" t="b" cm="1">
        <f t="array" aca="1" ref="H1553" ca="1">EsNegrita(BP[[#This Row],[CODIGO]])</f>
        <v>0</v>
      </c>
      <c r="I1553" s="387" t="b" cm="1">
        <f t="array" ref="I1553">_xlfn.LET(
    _xlpm.codigos_devolucion, _xlfn.UNIQUE(_xlfn._xlws.FILTER(BP[CODIGO], ISNUMBER(SEARCH("devoluci", BP[NOMBRE CUENTA])), {""})),
    ISNUMBER(MATCH(BP[[#This Row],[CODIGO]], _xlpm.codigos_devolucion, 0))
)</f>
        <v>0</v>
      </c>
    </row>
    <row r="1554" spans="1:9" x14ac:dyDescent="0.25">
      <c r="A1554" s="608">
        <v>23701001</v>
      </c>
      <c r="B1554" s="416" t="s">
        <v>1360</v>
      </c>
      <c r="C1554" s="416" t="s">
        <v>770</v>
      </c>
      <c r="D1554" s="416" t="s">
        <v>777</v>
      </c>
      <c r="E1554" s="417">
        <v>0</v>
      </c>
      <c r="F1554" s="417">
        <v>70036.2</v>
      </c>
      <c r="G1554" s="417">
        <v>273145698.76999974</v>
      </c>
      <c r="H1554" s="387" t="b" cm="1">
        <f t="array" aca="1" ref="H1554" ca="1">EsNegrita(BP[[#This Row],[CODIGO]])</f>
        <v>0</v>
      </c>
      <c r="I1554" s="387" t="b" cm="1">
        <f t="array" ref="I1554">_xlfn.LET(
    _xlpm.codigos_devolucion, _xlfn.UNIQUE(_xlfn._xlws.FILTER(BP[CODIGO], ISNUMBER(SEARCH("devoluci", BP[NOMBRE CUENTA])), {""})),
    ISNUMBER(MATCH(BP[[#This Row],[CODIGO]], _xlpm.codigos_devolucion, 0))
)</f>
        <v>0</v>
      </c>
    </row>
    <row r="1555" spans="1:9" x14ac:dyDescent="0.25">
      <c r="A1555" s="608">
        <v>23701001</v>
      </c>
      <c r="B1555" s="416" t="s">
        <v>1360</v>
      </c>
      <c r="C1555" s="416" t="s">
        <v>1309</v>
      </c>
      <c r="D1555" s="416" t="s">
        <v>777</v>
      </c>
      <c r="E1555" s="417">
        <v>0</v>
      </c>
      <c r="F1555" s="417">
        <v>102842.25</v>
      </c>
      <c r="G1555" s="417">
        <v>273248541.01999974</v>
      </c>
      <c r="H1555" s="387" t="b" cm="1">
        <f t="array" aca="1" ref="H1555" ca="1">EsNegrita(BP[[#This Row],[CODIGO]])</f>
        <v>0</v>
      </c>
      <c r="I1555" s="387" t="b" cm="1">
        <f t="array" ref="I1555">_xlfn.LET(
    _xlpm.codigos_devolucion, _xlfn.UNIQUE(_xlfn._xlws.FILTER(BP[CODIGO], ISNUMBER(SEARCH("devoluci", BP[NOMBRE CUENTA])), {""})),
    ISNUMBER(MATCH(BP[[#This Row],[CODIGO]], _xlpm.codigos_devolucion, 0))
)</f>
        <v>0</v>
      </c>
    </row>
    <row r="1556" spans="1:9" x14ac:dyDescent="0.25">
      <c r="A1556" s="608">
        <v>23701001</v>
      </c>
      <c r="B1556" s="416" t="s">
        <v>1360</v>
      </c>
      <c r="C1556" s="416" t="s">
        <v>1310</v>
      </c>
      <c r="D1556" s="416" t="s">
        <v>777</v>
      </c>
      <c r="E1556" s="417">
        <v>0</v>
      </c>
      <c r="F1556" s="417">
        <v>80000</v>
      </c>
      <c r="G1556" s="417">
        <v>273328541.01999974</v>
      </c>
      <c r="H1556" s="387" t="b" cm="1">
        <f t="array" aca="1" ref="H1556" ca="1">EsNegrita(BP[[#This Row],[CODIGO]])</f>
        <v>0</v>
      </c>
      <c r="I1556" s="387" t="b" cm="1">
        <f t="array" ref="I1556">_xlfn.LET(
    _xlpm.codigos_devolucion, _xlfn.UNIQUE(_xlfn._xlws.FILTER(BP[CODIGO], ISNUMBER(SEARCH("devoluci", BP[NOMBRE CUENTA])), {""})),
    ISNUMBER(MATCH(BP[[#This Row],[CODIGO]], _xlpm.codigos_devolucion, 0))
)</f>
        <v>0</v>
      </c>
    </row>
    <row r="1557" spans="1:9" x14ac:dyDescent="0.25">
      <c r="A1557" s="608">
        <v>23701001</v>
      </c>
      <c r="B1557" s="416" t="s">
        <v>1360</v>
      </c>
      <c r="C1557" s="416" t="s">
        <v>1275</v>
      </c>
      <c r="D1557" s="416" t="s">
        <v>777</v>
      </c>
      <c r="E1557" s="417">
        <v>0</v>
      </c>
      <c r="F1557" s="417">
        <v>91591.7</v>
      </c>
      <c r="G1557" s="417">
        <v>273420132.71999973</v>
      </c>
      <c r="H1557" s="387" t="b" cm="1">
        <f t="array" aca="1" ref="H1557" ca="1">EsNegrita(BP[[#This Row],[CODIGO]])</f>
        <v>0</v>
      </c>
      <c r="I1557" s="387" t="b" cm="1">
        <f t="array" ref="I1557">_xlfn.LET(
    _xlpm.codigos_devolucion, _xlfn.UNIQUE(_xlfn._xlws.FILTER(BP[CODIGO], ISNUMBER(SEARCH("devoluci", BP[NOMBRE CUENTA])), {""})),
    ISNUMBER(MATCH(BP[[#This Row],[CODIGO]], _xlpm.codigos_devolucion, 0))
)</f>
        <v>0</v>
      </c>
    </row>
    <row r="1558" spans="1:9" x14ac:dyDescent="0.25">
      <c r="A1558" s="608">
        <v>23701001</v>
      </c>
      <c r="B1558" s="416" t="s">
        <v>1360</v>
      </c>
      <c r="C1558" s="416" t="s">
        <v>771</v>
      </c>
      <c r="D1558" s="416" t="s">
        <v>777</v>
      </c>
      <c r="E1558" s="417">
        <v>0</v>
      </c>
      <c r="F1558" s="417">
        <v>114078.58</v>
      </c>
      <c r="G1558" s="417">
        <v>273534211.29999971</v>
      </c>
      <c r="H1558" s="387" t="b" cm="1">
        <f t="array" aca="1" ref="H1558" ca="1">EsNegrita(BP[[#This Row],[CODIGO]])</f>
        <v>0</v>
      </c>
      <c r="I1558" s="387" t="b" cm="1">
        <f t="array" ref="I1558">_xlfn.LET(
    _xlpm.codigos_devolucion, _xlfn.UNIQUE(_xlfn._xlws.FILTER(BP[CODIGO], ISNUMBER(SEARCH("devoluci", BP[NOMBRE CUENTA])), {""})),
    ISNUMBER(MATCH(BP[[#This Row],[CODIGO]], _xlpm.codigos_devolucion, 0))
)</f>
        <v>0</v>
      </c>
    </row>
    <row r="1559" spans="1:9" x14ac:dyDescent="0.25">
      <c r="A1559" s="608">
        <v>23701001</v>
      </c>
      <c r="B1559" s="416" t="s">
        <v>1360</v>
      </c>
      <c r="C1559" s="416" t="s">
        <v>772</v>
      </c>
      <c r="D1559" s="416" t="s">
        <v>777</v>
      </c>
      <c r="E1559" s="417">
        <v>0</v>
      </c>
      <c r="F1559" s="417">
        <v>73054.679999999993</v>
      </c>
      <c r="G1559" s="417">
        <v>273607265.97999972</v>
      </c>
      <c r="H1559" s="387" t="b" cm="1">
        <f t="array" aca="1" ref="H1559" ca="1">EsNegrita(BP[[#This Row],[CODIGO]])</f>
        <v>0</v>
      </c>
      <c r="I1559" s="387" t="b" cm="1">
        <f t="array" ref="I1559">_xlfn.LET(
    _xlpm.codigos_devolucion, _xlfn.UNIQUE(_xlfn._xlws.FILTER(BP[CODIGO], ISNUMBER(SEARCH("devoluci", BP[NOMBRE CUENTA])), {""})),
    ISNUMBER(MATCH(BP[[#This Row],[CODIGO]], _xlpm.codigos_devolucion, 0))
)</f>
        <v>0</v>
      </c>
    </row>
    <row r="1560" spans="1:9" x14ac:dyDescent="0.25">
      <c r="A1560" s="608">
        <v>23701001</v>
      </c>
      <c r="B1560" s="416" t="s">
        <v>1360</v>
      </c>
      <c r="C1560" s="416" t="s">
        <v>773</v>
      </c>
      <c r="D1560" s="416" t="s">
        <v>777</v>
      </c>
      <c r="E1560" s="417">
        <v>0</v>
      </c>
      <c r="F1560" s="417">
        <v>76000.399999999994</v>
      </c>
      <c r="G1560" s="417">
        <v>273683266.3799997</v>
      </c>
      <c r="H1560" s="387" t="b" cm="1">
        <f t="array" aca="1" ref="H1560" ca="1">EsNegrita(BP[[#This Row],[CODIGO]])</f>
        <v>0</v>
      </c>
      <c r="I1560" s="387" t="b" cm="1">
        <f t="array" ref="I1560">_xlfn.LET(
    _xlpm.codigos_devolucion, _xlfn.UNIQUE(_xlfn._xlws.FILTER(BP[CODIGO], ISNUMBER(SEARCH("devoluci", BP[NOMBRE CUENTA])), {""})),
    ISNUMBER(MATCH(BP[[#This Row],[CODIGO]], _xlpm.codigos_devolucion, 0))
)</f>
        <v>0</v>
      </c>
    </row>
    <row r="1561" spans="1:9" x14ac:dyDescent="0.25">
      <c r="A1561" s="608">
        <v>23701001</v>
      </c>
      <c r="B1561" s="416" t="s">
        <v>1360</v>
      </c>
      <c r="C1561" s="416" t="s">
        <v>1276</v>
      </c>
      <c r="D1561" s="416" t="s">
        <v>777</v>
      </c>
      <c r="E1561" s="417">
        <v>0</v>
      </c>
      <c r="F1561" s="417">
        <v>76000</v>
      </c>
      <c r="G1561" s="417">
        <v>273759266.3799997</v>
      </c>
      <c r="H1561" s="387" t="b" cm="1">
        <f t="array" aca="1" ref="H1561" ca="1">EsNegrita(BP[[#This Row],[CODIGO]])</f>
        <v>0</v>
      </c>
      <c r="I1561" s="387" t="b" cm="1">
        <f t="array" ref="I1561">_xlfn.LET(
    _xlpm.codigos_devolucion, _xlfn.UNIQUE(_xlfn._xlws.FILTER(BP[CODIGO], ISNUMBER(SEARCH("devoluci", BP[NOMBRE CUENTA])), {""})),
    ISNUMBER(MATCH(BP[[#This Row],[CODIGO]], _xlpm.codigos_devolucion, 0))
)</f>
        <v>0</v>
      </c>
    </row>
    <row r="1562" spans="1:9" x14ac:dyDescent="0.25">
      <c r="A1562" s="608">
        <v>23701001</v>
      </c>
      <c r="B1562" s="416" t="s">
        <v>1360</v>
      </c>
      <c r="C1562" s="416" t="s">
        <v>1311</v>
      </c>
      <c r="D1562" s="416" t="s">
        <v>777</v>
      </c>
      <c r="E1562" s="417">
        <v>0</v>
      </c>
      <c r="F1562" s="417">
        <v>103512.91</v>
      </c>
      <c r="G1562" s="417">
        <v>273862779.28999972</v>
      </c>
      <c r="H1562" s="387" t="b" cm="1">
        <f t="array" aca="1" ref="H1562" ca="1">EsNegrita(BP[[#This Row],[CODIGO]])</f>
        <v>0</v>
      </c>
      <c r="I1562" s="387" t="b" cm="1">
        <f t="array" ref="I1562">_xlfn.LET(
    _xlpm.codigos_devolucion, _xlfn.UNIQUE(_xlfn._xlws.FILTER(BP[CODIGO], ISNUMBER(SEARCH("devoluci", BP[NOMBRE CUENTA])), {""})),
    ISNUMBER(MATCH(BP[[#This Row],[CODIGO]], _xlpm.codigos_devolucion, 0))
)</f>
        <v>0</v>
      </c>
    </row>
    <row r="1563" spans="1:9" x14ac:dyDescent="0.25">
      <c r="A1563" s="608">
        <v>23701001</v>
      </c>
      <c r="B1563" s="416" t="s">
        <v>1360</v>
      </c>
      <c r="C1563" s="416" t="s">
        <v>1277</v>
      </c>
      <c r="D1563" s="416" t="s">
        <v>777</v>
      </c>
      <c r="E1563" s="417">
        <v>0</v>
      </c>
      <c r="F1563" s="417">
        <v>153013.42000000001</v>
      </c>
      <c r="G1563" s="417">
        <v>274015792.70999974</v>
      </c>
      <c r="H1563" s="387" t="b" cm="1">
        <f t="array" aca="1" ref="H1563" ca="1">EsNegrita(BP[[#This Row],[CODIGO]])</f>
        <v>0</v>
      </c>
      <c r="I1563" s="387" t="b" cm="1">
        <f t="array" ref="I1563">_xlfn.LET(
    _xlpm.codigos_devolucion, _xlfn.UNIQUE(_xlfn._xlws.FILTER(BP[CODIGO], ISNUMBER(SEARCH("devoluci", BP[NOMBRE CUENTA])), {""})),
    ISNUMBER(MATCH(BP[[#This Row],[CODIGO]], _xlpm.codigos_devolucion, 0))
)</f>
        <v>0</v>
      </c>
    </row>
    <row r="1564" spans="1:9" x14ac:dyDescent="0.25">
      <c r="A1564" s="608">
        <v>23701001</v>
      </c>
      <c r="B1564" s="416" t="s">
        <v>1360</v>
      </c>
      <c r="C1564" s="416" t="s">
        <v>1312</v>
      </c>
      <c r="D1564" s="416" t="s">
        <v>777</v>
      </c>
      <c r="E1564" s="417">
        <v>0</v>
      </c>
      <c r="F1564" s="417">
        <v>145912.42000000001</v>
      </c>
      <c r="G1564" s="417">
        <v>274161705.12999976</v>
      </c>
      <c r="H1564" s="387" t="b" cm="1">
        <f t="array" aca="1" ref="H1564" ca="1">EsNegrita(BP[[#This Row],[CODIGO]])</f>
        <v>0</v>
      </c>
      <c r="I1564" s="387" t="b" cm="1">
        <f t="array" ref="I1564">_xlfn.LET(
    _xlpm.codigos_devolucion, _xlfn.UNIQUE(_xlfn._xlws.FILTER(BP[CODIGO], ISNUMBER(SEARCH("devoluci", BP[NOMBRE CUENTA])), {""})),
    ISNUMBER(MATCH(BP[[#This Row],[CODIGO]], _xlpm.codigos_devolucion, 0))
)</f>
        <v>0</v>
      </c>
    </row>
    <row r="1565" spans="1:9" x14ac:dyDescent="0.25">
      <c r="A1565" s="608">
        <v>23701001</v>
      </c>
      <c r="B1565" s="416" t="s">
        <v>1360</v>
      </c>
      <c r="C1565" s="416" t="s">
        <v>1345</v>
      </c>
      <c r="D1565" s="416" t="s">
        <v>777</v>
      </c>
      <c r="E1565" s="417">
        <v>0</v>
      </c>
      <c r="F1565" s="417">
        <v>100000</v>
      </c>
      <c r="G1565" s="417">
        <v>274261705.12999976</v>
      </c>
      <c r="H1565" s="387" t="b" cm="1">
        <f t="array" aca="1" ref="H1565" ca="1">EsNegrita(BP[[#This Row],[CODIGO]])</f>
        <v>0</v>
      </c>
      <c r="I1565" s="387" t="b" cm="1">
        <f t="array" ref="I1565">_xlfn.LET(
    _xlpm.codigos_devolucion, _xlfn.UNIQUE(_xlfn._xlws.FILTER(BP[CODIGO], ISNUMBER(SEARCH("devoluci", BP[NOMBRE CUENTA])), {""})),
    ISNUMBER(MATCH(BP[[#This Row],[CODIGO]], _xlpm.codigos_devolucion, 0))
)</f>
        <v>0</v>
      </c>
    </row>
    <row r="1566" spans="1:9" x14ac:dyDescent="0.25">
      <c r="A1566" s="608">
        <v>23701001</v>
      </c>
      <c r="B1566" s="416" t="s">
        <v>1360</v>
      </c>
      <c r="C1566" s="416" t="s">
        <v>1353</v>
      </c>
      <c r="D1566" s="416" t="s">
        <v>777</v>
      </c>
      <c r="E1566" s="417">
        <v>0</v>
      </c>
      <c r="F1566" s="417">
        <v>67701.66</v>
      </c>
      <c r="G1566" s="417">
        <v>274329406.78999978</v>
      </c>
      <c r="H1566" s="387" t="b" cm="1">
        <f t="array" aca="1" ref="H1566" ca="1">EsNegrita(BP[[#This Row],[CODIGO]])</f>
        <v>0</v>
      </c>
      <c r="I1566" s="387" t="b" cm="1">
        <f t="array" ref="I1566">_xlfn.LET(
    _xlpm.codigos_devolucion, _xlfn.UNIQUE(_xlfn._xlws.FILTER(BP[CODIGO], ISNUMBER(SEARCH("devoluci", BP[NOMBRE CUENTA])), {""})),
    ISNUMBER(MATCH(BP[[#This Row],[CODIGO]], _xlpm.codigos_devolucion, 0))
)</f>
        <v>0</v>
      </c>
    </row>
    <row r="1567" spans="1:9" x14ac:dyDescent="0.25">
      <c r="A1567" s="608">
        <v>23701001</v>
      </c>
      <c r="B1567" s="416" t="s">
        <v>1360</v>
      </c>
      <c r="C1567" s="416" t="s">
        <v>1314</v>
      </c>
      <c r="D1567" s="416" t="s">
        <v>777</v>
      </c>
      <c r="E1567" s="417">
        <v>0</v>
      </c>
      <c r="F1567" s="417">
        <v>109327</v>
      </c>
      <c r="G1567" s="417">
        <v>274438733.78999978</v>
      </c>
      <c r="H1567" s="387" t="b" cm="1">
        <f t="array" aca="1" ref="H1567" ca="1">EsNegrita(BP[[#This Row],[CODIGO]])</f>
        <v>0</v>
      </c>
      <c r="I1567" s="387" t="b" cm="1">
        <f t="array" ref="I1567">_xlfn.LET(
    _xlpm.codigos_devolucion, _xlfn.UNIQUE(_xlfn._xlws.FILTER(BP[CODIGO], ISNUMBER(SEARCH("devoluci", BP[NOMBRE CUENTA])), {""})),
    ISNUMBER(MATCH(BP[[#This Row],[CODIGO]], _xlpm.codigos_devolucion, 0))
)</f>
        <v>0</v>
      </c>
    </row>
    <row r="1568" spans="1:9" x14ac:dyDescent="0.25">
      <c r="A1568" s="608">
        <v>23701001</v>
      </c>
      <c r="B1568" s="416" t="s">
        <v>1360</v>
      </c>
      <c r="C1568" s="416" t="s">
        <v>1355</v>
      </c>
      <c r="D1568" s="416" t="s">
        <v>777</v>
      </c>
      <c r="E1568" s="417">
        <v>0</v>
      </c>
      <c r="F1568" s="417">
        <v>98668.76</v>
      </c>
      <c r="G1568" s="417">
        <v>274537402.54999977</v>
      </c>
      <c r="H1568" s="387" t="b" cm="1">
        <f t="array" aca="1" ref="H1568" ca="1">EsNegrita(BP[[#This Row],[CODIGO]])</f>
        <v>0</v>
      </c>
      <c r="I1568" s="387" t="b" cm="1">
        <f t="array" ref="I1568">_xlfn.LET(
    _xlpm.codigos_devolucion, _xlfn.UNIQUE(_xlfn._xlws.FILTER(BP[CODIGO], ISNUMBER(SEARCH("devoluci", BP[NOMBRE CUENTA])), {""})),
    ISNUMBER(MATCH(BP[[#This Row],[CODIGO]], _xlpm.codigos_devolucion, 0))
)</f>
        <v>0</v>
      </c>
    </row>
    <row r="1569" spans="1:9" x14ac:dyDescent="0.25">
      <c r="A1569" s="608">
        <v>23701001</v>
      </c>
      <c r="B1569" s="416" t="s">
        <v>1360</v>
      </c>
      <c r="C1569" s="416" t="s">
        <v>1315</v>
      </c>
      <c r="D1569" s="416" t="s">
        <v>777</v>
      </c>
      <c r="E1569" s="417">
        <v>0</v>
      </c>
      <c r="F1569" s="417">
        <v>72884.679999999993</v>
      </c>
      <c r="G1569" s="417">
        <v>274610287.22999978</v>
      </c>
      <c r="H1569" s="387" t="b" cm="1">
        <f t="array" aca="1" ref="H1569" ca="1">EsNegrita(BP[[#This Row],[CODIGO]])</f>
        <v>0</v>
      </c>
      <c r="I1569" s="387" t="b" cm="1">
        <f t="array" ref="I1569">_xlfn.LET(
    _xlpm.codigos_devolucion, _xlfn.UNIQUE(_xlfn._xlws.FILTER(BP[CODIGO], ISNUMBER(SEARCH("devoluci", BP[NOMBRE CUENTA])), {""})),
    ISNUMBER(MATCH(BP[[#This Row],[CODIGO]], _xlpm.codigos_devolucion, 0))
)</f>
        <v>0</v>
      </c>
    </row>
    <row r="1570" spans="1:9" x14ac:dyDescent="0.25">
      <c r="A1570" s="608">
        <v>23701001</v>
      </c>
      <c r="B1570" s="416" t="s">
        <v>1360</v>
      </c>
      <c r="C1570" s="416" t="s">
        <v>1316</v>
      </c>
      <c r="D1570" s="416" t="s">
        <v>777</v>
      </c>
      <c r="E1570" s="417">
        <v>0</v>
      </c>
      <c r="F1570" s="417">
        <v>114078.58</v>
      </c>
      <c r="G1570" s="417">
        <v>274724365.80999976</v>
      </c>
      <c r="H1570" s="387" t="b" cm="1">
        <f t="array" aca="1" ref="H1570" ca="1">EsNegrita(BP[[#This Row],[CODIGO]])</f>
        <v>0</v>
      </c>
      <c r="I1570" s="387" t="b" cm="1">
        <f t="array" ref="I1570">_xlfn.LET(
    _xlpm.codigos_devolucion, _xlfn.UNIQUE(_xlfn._xlws.FILTER(BP[CODIGO], ISNUMBER(SEARCH("devoluci", BP[NOMBRE CUENTA])), {""})),
    ISNUMBER(MATCH(BP[[#This Row],[CODIGO]], _xlpm.codigos_devolucion, 0))
)</f>
        <v>0</v>
      </c>
    </row>
    <row r="1571" spans="1:9" x14ac:dyDescent="0.25">
      <c r="A1571" s="608">
        <v>23701001</v>
      </c>
      <c r="B1571" s="416" t="s">
        <v>1360</v>
      </c>
      <c r="C1571" s="416" t="s">
        <v>1317</v>
      </c>
      <c r="D1571" s="416" t="s">
        <v>777</v>
      </c>
      <c r="E1571" s="417">
        <v>0</v>
      </c>
      <c r="F1571" s="417">
        <v>135411.66</v>
      </c>
      <c r="G1571" s="417">
        <v>274859777.46999979</v>
      </c>
      <c r="H1571" s="387" t="b" cm="1">
        <f t="array" aca="1" ref="H1571" ca="1">EsNegrita(BP[[#This Row],[CODIGO]])</f>
        <v>0</v>
      </c>
      <c r="I1571" s="387" t="b" cm="1">
        <f t="array" ref="I1571">_xlfn.LET(
    _xlpm.codigos_devolucion, _xlfn.UNIQUE(_xlfn._xlws.FILTER(BP[CODIGO], ISNUMBER(SEARCH("devoluci", BP[NOMBRE CUENTA])), {""})),
    ISNUMBER(MATCH(BP[[#This Row],[CODIGO]], _xlpm.codigos_devolucion, 0))
)</f>
        <v>0</v>
      </c>
    </row>
    <row r="1572" spans="1:9" x14ac:dyDescent="0.25">
      <c r="A1572" s="608">
        <v>23701001</v>
      </c>
      <c r="B1572" s="416" t="s">
        <v>1360</v>
      </c>
      <c r="C1572" s="416" t="s">
        <v>1318</v>
      </c>
      <c r="D1572" s="416" t="s">
        <v>777</v>
      </c>
      <c r="E1572" s="417">
        <v>0</v>
      </c>
      <c r="F1572" s="417">
        <v>98729.23</v>
      </c>
      <c r="G1572" s="417">
        <v>274958506.69999981</v>
      </c>
      <c r="H1572" s="387" t="b" cm="1">
        <f t="array" aca="1" ref="H1572" ca="1">EsNegrita(BP[[#This Row],[CODIGO]])</f>
        <v>0</v>
      </c>
      <c r="I1572" s="387" t="b" cm="1">
        <f t="array" ref="I1572">_xlfn.LET(
    _xlpm.codigos_devolucion, _xlfn.UNIQUE(_xlfn._xlws.FILTER(BP[CODIGO], ISNUMBER(SEARCH("devoluci", BP[NOMBRE CUENTA])), {""})),
    ISNUMBER(MATCH(BP[[#This Row],[CODIGO]], _xlpm.codigos_devolucion, 0))
)</f>
        <v>0</v>
      </c>
    </row>
    <row r="1573" spans="1:9" x14ac:dyDescent="0.25">
      <c r="A1573" s="608">
        <v>23701001</v>
      </c>
      <c r="B1573" s="416" t="s">
        <v>1360</v>
      </c>
      <c r="C1573" s="416" t="s">
        <v>1278</v>
      </c>
      <c r="D1573" s="416" t="s">
        <v>777</v>
      </c>
      <c r="E1573" s="417">
        <v>0</v>
      </c>
      <c r="F1573" s="417">
        <v>137788.60999999999</v>
      </c>
      <c r="G1573" s="417">
        <v>275096295.30999982</v>
      </c>
      <c r="H1573" s="387" t="b" cm="1">
        <f t="array" aca="1" ref="H1573" ca="1">EsNegrita(BP[[#This Row],[CODIGO]])</f>
        <v>0</v>
      </c>
      <c r="I1573" s="387" t="b" cm="1">
        <f t="array" ref="I1573">_xlfn.LET(
    _xlpm.codigos_devolucion, _xlfn.UNIQUE(_xlfn._xlws.FILTER(BP[CODIGO], ISNUMBER(SEARCH("devoluci", BP[NOMBRE CUENTA])), {""})),
    ISNUMBER(MATCH(BP[[#This Row],[CODIGO]], _xlpm.codigos_devolucion, 0))
)</f>
        <v>0</v>
      </c>
    </row>
    <row r="1574" spans="1:9" x14ac:dyDescent="0.25">
      <c r="A1574" s="608">
        <v>23701001</v>
      </c>
      <c r="B1574" s="416" t="s">
        <v>1360</v>
      </c>
      <c r="C1574" s="416" t="s">
        <v>1349</v>
      </c>
      <c r="D1574" s="416" t="s">
        <v>777</v>
      </c>
      <c r="E1574" s="417">
        <v>0</v>
      </c>
      <c r="F1574" s="417">
        <v>70036.2</v>
      </c>
      <c r="G1574" s="417">
        <v>275166331.50999981</v>
      </c>
      <c r="H1574" s="387" t="b" cm="1">
        <f t="array" aca="1" ref="H1574" ca="1">EsNegrita(BP[[#This Row],[CODIGO]])</f>
        <v>0</v>
      </c>
      <c r="I1574" s="387" t="b" cm="1">
        <f t="array" ref="I1574">_xlfn.LET(
    _xlpm.codigos_devolucion, _xlfn.UNIQUE(_xlfn._xlws.FILTER(BP[CODIGO], ISNUMBER(SEARCH("devoluci", BP[NOMBRE CUENTA])), {""})),
    ISNUMBER(MATCH(BP[[#This Row],[CODIGO]], _xlpm.codigos_devolucion, 0))
)</f>
        <v>0</v>
      </c>
    </row>
    <row r="1575" spans="1:9" x14ac:dyDescent="0.25">
      <c r="A1575" s="608">
        <v>23701001</v>
      </c>
      <c r="B1575" s="416" t="s">
        <v>1360</v>
      </c>
      <c r="C1575" s="416" t="s">
        <v>1331</v>
      </c>
      <c r="D1575" s="416" t="s">
        <v>777</v>
      </c>
      <c r="E1575" s="417">
        <v>0</v>
      </c>
      <c r="F1575" s="417">
        <v>99042.64</v>
      </c>
      <c r="G1575" s="417">
        <v>275265374.1499998</v>
      </c>
      <c r="H1575" s="387" t="b" cm="1">
        <f t="array" aca="1" ref="H1575" ca="1">EsNegrita(BP[[#This Row],[CODIGO]])</f>
        <v>0</v>
      </c>
      <c r="I1575" s="387" t="b" cm="1">
        <f t="array" ref="I1575">_xlfn.LET(
    _xlpm.codigos_devolucion, _xlfn.UNIQUE(_xlfn._xlws.FILTER(BP[CODIGO], ISNUMBER(SEARCH("devoluci", BP[NOMBRE CUENTA])), {""})),
    ISNUMBER(MATCH(BP[[#This Row],[CODIGO]], _xlpm.codigos_devolucion, 0))
)</f>
        <v>0</v>
      </c>
    </row>
    <row r="1576" spans="1:9" x14ac:dyDescent="0.25">
      <c r="A1576" s="608">
        <v>23701001</v>
      </c>
      <c r="B1576" s="416" t="s">
        <v>1360</v>
      </c>
      <c r="C1576" s="416" t="s">
        <v>1319</v>
      </c>
      <c r="D1576" s="416" t="s">
        <v>777</v>
      </c>
      <c r="E1576" s="417">
        <v>0</v>
      </c>
      <c r="F1576" s="417">
        <v>70036.2</v>
      </c>
      <c r="G1576" s="417">
        <v>275335410.34999979</v>
      </c>
      <c r="H1576" s="387" t="b" cm="1">
        <f t="array" aca="1" ref="H1576" ca="1">EsNegrita(BP[[#This Row],[CODIGO]])</f>
        <v>0</v>
      </c>
      <c r="I1576" s="387" t="b" cm="1">
        <f t="array" ref="I1576">_xlfn.LET(
    _xlpm.codigos_devolucion, _xlfn.UNIQUE(_xlfn._xlws.FILTER(BP[CODIGO], ISNUMBER(SEARCH("devoluci", BP[NOMBRE CUENTA])), {""})),
    ISNUMBER(MATCH(BP[[#This Row],[CODIGO]], _xlpm.codigos_devolucion, 0))
)</f>
        <v>0</v>
      </c>
    </row>
    <row r="1577" spans="1:9" x14ac:dyDescent="0.25">
      <c r="A1577" s="608">
        <v>23701001</v>
      </c>
      <c r="B1577" s="416" t="s">
        <v>1360</v>
      </c>
      <c r="C1577" s="416" t="s">
        <v>1320</v>
      </c>
      <c r="D1577" s="416" t="s">
        <v>777</v>
      </c>
      <c r="E1577" s="417">
        <v>0</v>
      </c>
      <c r="F1577" s="417">
        <v>89197.56</v>
      </c>
      <c r="G1577" s="417">
        <v>275424607.90999979</v>
      </c>
      <c r="H1577" s="387" t="b" cm="1">
        <f t="array" aca="1" ref="H1577" ca="1">EsNegrita(BP[[#This Row],[CODIGO]])</f>
        <v>0</v>
      </c>
      <c r="I1577" s="387" t="b" cm="1">
        <f t="array" ref="I1577">_xlfn.LET(
    _xlpm.codigos_devolucion, _xlfn.UNIQUE(_xlfn._xlws.FILTER(BP[CODIGO], ISNUMBER(SEARCH("devoluci", BP[NOMBRE CUENTA])), {""})),
    ISNUMBER(MATCH(BP[[#This Row],[CODIGO]], _xlpm.codigos_devolucion, 0))
)</f>
        <v>0</v>
      </c>
    </row>
    <row r="1578" spans="1:9" x14ac:dyDescent="0.25">
      <c r="A1578" s="608">
        <v>23701001</v>
      </c>
      <c r="B1578" s="416" t="s">
        <v>1360</v>
      </c>
      <c r="C1578" s="416" t="s">
        <v>1321</v>
      </c>
      <c r="D1578" s="416" t="s">
        <v>777</v>
      </c>
      <c r="E1578" s="417">
        <v>0</v>
      </c>
      <c r="F1578" s="417">
        <v>70036.2</v>
      </c>
      <c r="G1578" s="417">
        <v>275494644.10999978</v>
      </c>
      <c r="H1578" s="387" t="b" cm="1">
        <f t="array" aca="1" ref="H1578" ca="1">EsNegrita(BP[[#This Row],[CODIGO]])</f>
        <v>0</v>
      </c>
      <c r="I1578" s="387" t="b" cm="1">
        <f t="array" ref="I1578">_xlfn.LET(
    _xlpm.codigos_devolucion, _xlfn.UNIQUE(_xlfn._xlws.FILTER(BP[CODIGO], ISNUMBER(SEARCH("devoluci", BP[NOMBRE CUENTA])), {""})),
    ISNUMBER(MATCH(BP[[#This Row],[CODIGO]], _xlpm.codigos_devolucion, 0))
)</f>
        <v>0</v>
      </c>
    </row>
    <row r="1579" spans="1:9" x14ac:dyDescent="0.25">
      <c r="A1579" s="608">
        <v>23701001</v>
      </c>
      <c r="B1579" s="416" t="s">
        <v>1360</v>
      </c>
      <c r="C1579" s="416" t="s">
        <v>1322</v>
      </c>
      <c r="D1579" s="416" t="s">
        <v>777</v>
      </c>
      <c r="E1579" s="417">
        <v>0</v>
      </c>
      <c r="F1579" s="417">
        <v>70036.2</v>
      </c>
      <c r="G1579" s="417">
        <v>275564680.30999976</v>
      </c>
      <c r="H1579" s="387" t="b" cm="1">
        <f t="array" aca="1" ref="H1579" ca="1">EsNegrita(BP[[#This Row],[CODIGO]])</f>
        <v>0</v>
      </c>
      <c r="I1579" s="387" t="b" cm="1">
        <f t="array" ref="I1579">_xlfn.LET(
    _xlpm.codigos_devolucion, _xlfn.UNIQUE(_xlfn._xlws.FILTER(BP[CODIGO], ISNUMBER(SEARCH("devoluci", BP[NOMBRE CUENTA])), {""})),
    ISNUMBER(MATCH(BP[[#This Row],[CODIGO]], _xlpm.codigos_devolucion, 0))
)</f>
        <v>0</v>
      </c>
    </row>
    <row r="1580" spans="1:9" x14ac:dyDescent="0.25">
      <c r="A1580" s="608">
        <v>23701001</v>
      </c>
      <c r="B1580" s="416" t="s">
        <v>1360</v>
      </c>
      <c r="C1580" s="416" t="s">
        <v>1332</v>
      </c>
      <c r="D1580" s="416" t="s">
        <v>777</v>
      </c>
      <c r="E1580" s="417">
        <v>0</v>
      </c>
      <c r="F1580" s="417">
        <v>120000</v>
      </c>
      <c r="G1580" s="417">
        <v>275684680.30999976</v>
      </c>
      <c r="H1580" s="387" t="b" cm="1">
        <f t="array" aca="1" ref="H1580" ca="1">EsNegrita(BP[[#This Row],[CODIGO]])</f>
        <v>0</v>
      </c>
      <c r="I1580" s="387" t="b" cm="1">
        <f t="array" ref="I1580">_xlfn.LET(
    _xlpm.codigos_devolucion, _xlfn.UNIQUE(_xlfn._xlws.FILTER(BP[CODIGO], ISNUMBER(SEARCH("devoluci", BP[NOMBRE CUENTA])), {""})),
    ISNUMBER(MATCH(BP[[#This Row],[CODIGO]], _xlpm.codigos_devolucion, 0))
)</f>
        <v>0</v>
      </c>
    </row>
    <row r="1581" spans="1:9" x14ac:dyDescent="0.25">
      <c r="A1581" s="608">
        <v>23701001</v>
      </c>
      <c r="B1581" s="416" t="s">
        <v>1360</v>
      </c>
      <c r="C1581" s="416" t="s">
        <v>1279</v>
      </c>
      <c r="D1581" s="416" t="s">
        <v>777</v>
      </c>
      <c r="E1581" s="417">
        <v>0</v>
      </c>
      <c r="F1581" s="417">
        <v>70036.2</v>
      </c>
      <c r="G1581" s="417">
        <v>275754716.50999975</v>
      </c>
      <c r="H1581" s="387" t="b" cm="1">
        <f t="array" aca="1" ref="H1581" ca="1">EsNegrita(BP[[#This Row],[CODIGO]])</f>
        <v>0</v>
      </c>
      <c r="I1581" s="387" t="b" cm="1">
        <f t="array" ref="I1581">_xlfn.LET(
    _xlpm.codigos_devolucion, _xlfn.UNIQUE(_xlfn._xlws.FILTER(BP[CODIGO], ISNUMBER(SEARCH("devoluci", BP[NOMBRE CUENTA])), {""})),
    ISNUMBER(MATCH(BP[[#This Row],[CODIGO]], _xlpm.codigos_devolucion, 0))
)</f>
        <v>0</v>
      </c>
    </row>
    <row r="1582" spans="1:9" x14ac:dyDescent="0.25">
      <c r="A1582" s="608">
        <v>23701001</v>
      </c>
      <c r="B1582" s="416" t="s">
        <v>1360</v>
      </c>
      <c r="C1582" s="416" t="s">
        <v>1323</v>
      </c>
      <c r="D1582" s="416" t="s">
        <v>777</v>
      </c>
      <c r="E1582" s="417">
        <v>0</v>
      </c>
      <c r="F1582" s="417">
        <v>139586.73000000001</v>
      </c>
      <c r="G1582" s="417">
        <v>275894303.23999977</v>
      </c>
      <c r="H1582" s="387" t="b" cm="1">
        <f t="array" aca="1" ref="H1582" ca="1">EsNegrita(BP[[#This Row],[CODIGO]])</f>
        <v>0</v>
      </c>
      <c r="I1582" s="387" t="b" cm="1">
        <f t="array" ref="I1582">_xlfn.LET(
    _xlpm.codigos_devolucion, _xlfn.UNIQUE(_xlfn._xlws.FILTER(BP[CODIGO], ISNUMBER(SEARCH("devoluci", BP[NOMBRE CUENTA])), {""})),
    ISNUMBER(MATCH(BP[[#This Row],[CODIGO]], _xlpm.codigos_devolucion, 0))
)</f>
        <v>0</v>
      </c>
    </row>
    <row r="1583" spans="1:9" x14ac:dyDescent="0.25">
      <c r="A1583" s="608">
        <v>23701001</v>
      </c>
      <c r="B1583" s="416" t="s">
        <v>1360</v>
      </c>
      <c r="C1583" s="416" t="s">
        <v>1280</v>
      </c>
      <c r="D1583" s="416" t="s">
        <v>777</v>
      </c>
      <c r="E1583" s="417">
        <v>0</v>
      </c>
      <c r="F1583" s="417">
        <v>70036.2</v>
      </c>
      <c r="G1583" s="417">
        <v>275964339.43999976</v>
      </c>
      <c r="H1583" s="387" t="b" cm="1">
        <f t="array" aca="1" ref="H1583" ca="1">EsNegrita(BP[[#This Row],[CODIGO]])</f>
        <v>0</v>
      </c>
      <c r="I1583" s="387" t="b" cm="1">
        <f t="array" ref="I1583">_xlfn.LET(
    _xlpm.codigos_devolucion, _xlfn.UNIQUE(_xlfn._xlws.FILTER(BP[CODIGO], ISNUMBER(SEARCH("devoluci", BP[NOMBRE CUENTA])), {""})),
    ISNUMBER(MATCH(BP[[#This Row],[CODIGO]], _xlpm.codigos_devolucion, 0))
)</f>
        <v>0</v>
      </c>
    </row>
    <row r="1584" spans="1:9" x14ac:dyDescent="0.25">
      <c r="A1584" s="608">
        <v>23701001</v>
      </c>
      <c r="B1584" s="416" t="s">
        <v>1360</v>
      </c>
      <c r="C1584" s="416" t="s">
        <v>1357</v>
      </c>
      <c r="D1584" s="416" t="s">
        <v>777</v>
      </c>
      <c r="E1584" s="417">
        <v>0</v>
      </c>
      <c r="F1584" s="417">
        <v>103959.81</v>
      </c>
      <c r="G1584" s="417">
        <v>276068299.24999976</v>
      </c>
      <c r="H1584" s="387" t="b" cm="1">
        <f t="array" aca="1" ref="H1584" ca="1">EsNegrita(BP[[#This Row],[CODIGO]])</f>
        <v>0</v>
      </c>
      <c r="I1584" s="387" t="b" cm="1">
        <f t="array" ref="I1584">_xlfn.LET(
    _xlpm.codigos_devolucion, _xlfn.UNIQUE(_xlfn._xlws.FILTER(BP[CODIGO], ISNUMBER(SEARCH("devoluci", BP[NOMBRE CUENTA])), {""})),
    ISNUMBER(MATCH(BP[[#This Row],[CODIGO]], _xlpm.codigos_devolucion, 0))
)</f>
        <v>0</v>
      </c>
    </row>
    <row r="1585" spans="1:9" x14ac:dyDescent="0.25">
      <c r="A1585" s="608">
        <v>23701001</v>
      </c>
      <c r="B1585" s="416" t="s">
        <v>1360</v>
      </c>
      <c r="C1585" s="416" t="s">
        <v>1282</v>
      </c>
      <c r="D1585" s="416" t="s">
        <v>777</v>
      </c>
      <c r="E1585" s="417">
        <v>0</v>
      </c>
      <c r="F1585" s="417">
        <v>51359.88</v>
      </c>
      <c r="G1585" s="417">
        <v>276119659.12999976</v>
      </c>
      <c r="H1585" s="387" t="b" cm="1">
        <f t="array" aca="1" ref="H1585" ca="1">EsNegrita(BP[[#This Row],[CODIGO]])</f>
        <v>0</v>
      </c>
      <c r="I1585" s="387" t="b" cm="1">
        <f t="array" ref="I1585">_xlfn.LET(
    _xlpm.codigos_devolucion, _xlfn.UNIQUE(_xlfn._xlws.FILTER(BP[CODIGO], ISNUMBER(SEARCH("devoluci", BP[NOMBRE CUENTA])), {""})),
    ISNUMBER(MATCH(BP[[#This Row],[CODIGO]], _xlpm.codigos_devolucion, 0))
)</f>
        <v>0</v>
      </c>
    </row>
    <row r="1586" spans="1:9" x14ac:dyDescent="0.25">
      <c r="A1586" s="608">
        <v>23701001</v>
      </c>
      <c r="B1586" s="416" t="s">
        <v>1360</v>
      </c>
      <c r="C1586" s="416" t="s">
        <v>1324</v>
      </c>
      <c r="D1586" s="416" t="s">
        <v>777</v>
      </c>
      <c r="E1586" s="417">
        <v>0</v>
      </c>
      <c r="F1586" s="417">
        <v>70036.2</v>
      </c>
      <c r="G1586" s="417">
        <v>276189695.32999974</v>
      </c>
      <c r="H1586" s="387" t="b" cm="1">
        <f t="array" aca="1" ref="H1586" ca="1">EsNegrita(BP[[#This Row],[CODIGO]])</f>
        <v>0</v>
      </c>
      <c r="I1586" s="387" t="b" cm="1">
        <f t="array" ref="I1586">_xlfn.LET(
    _xlpm.codigos_devolucion, _xlfn.UNIQUE(_xlfn._xlws.FILTER(BP[CODIGO], ISNUMBER(SEARCH("devoluci", BP[NOMBRE CUENTA])), {""})),
    ISNUMBER(MATCH(BP[[#This Row],[CODIGO]], _xlpm.codigos_devolucion, 0))
)</f>
        <v>0</v>
      </c>
    </row>
    <row r="1587" spans="1:9" x14ac:dyDescent="0.25">
      <c r="A1587" s="608">
        <v>23701001</v>
      </c>
      <c r="B1587" s="416" t="s">
        <v>1360</v>
      </c>
      <c r="C1587" s="416" t="s">
        <v>1281</v>
      </c>
      <c r="D1587" s="416" t="s">
        <v>777</v>
      </c>
      <c r="E1587" s="417">
        <v>0</v>
      </c>
      <c r="F1587" s="417">
        <v>70036.2</v>
      </c>
      <c r="G1587" s="417">
        <v>276259731.52999973</v>
      </c>
      <c r="H1587" s="387" t="b" cm="1">
        <f t="array" aca="1" ref="H1587" ca="1">EsNegrita(BP[[#This Row],[CODIGO]])</f>
        <v>0</v>
      </c>
      <c r="I1587" s="387" t="b" cm="1">
        <f t="array" ref="I1587">_xlfn.LET(
    _xlpm.codigos_devolucion, _xlfn.UNIQUE(_xlfn._xlws.FILTER(BP[CODIGO], ISNUMBER(SEARCH("devoluci", BP[NOMBRE CUENTA])), {""})),
    ISNUMBER(MATCH(BP[[#This Row],[CODIGO]], _xlpm.codigos_devolucion, 0))
)</f>
        <v>0</v>
      </c>
    </row>
    <row r="1588" spans="1:9" x14ac:dyDescent="0.25">
      <c r="A1588" s="608">
        <v>23701001</v>
      </c>
      <c r="B1588" s="416" t="s">
        <v>1360</v>
      </c>
      <c r="C1588" s="416" t="s">
        <v>773</v>
      </c>
      <c r="D1588" s="416" t="s">
        <v>1364</v>
      </c>
      <c r="E1588" s="417">
        <v>0</v>
      </c>
      <c r="F1588" s="417">
        <v>38000</v>
      </c>
      <c r="G1588" s="417">
        <v>276297731.52999973</v>
      </c>
      <c r="H1588" s="387" t="b" cm="1">
        <f t="array" aca="1" ref="H1588" ca="1">EsNegrita(BP[[#This Row],[CODIGO]])</f>
        <v>0</v>
      </c>
      <c r="I1588" s="387" t="b" cm="1">
        <f t="array" ref="I1588">_xlfn.LET(
    _xlpm.codigos_devolucion, _xlfn.UNIQUE(_xlfn._xlws.FILTER(BP[CODIGO], ISNUMBER(SEARCH("devoluci", BP[NOMBRE CUENTA])), {""})),
    ISNUMBER(MATCH(BP[[#This Row],[CODIGO]], _xlpm.codigos_devolucion, 0))
)</f>
        <v>0</v>
      </c>
    </row>
    <row r="1589" spans="1:9" x14ac:dyDescent="0.25">
      <c r="A1589" s="608">
        <v>23701001</v>
      </c>
      <c r="B1589" s="416" t="s">
        <v>1360</v>
      </c>
      <c r="C1589" s="416" t="s">
        <v>1322</v>
      </c>
      <c r="D1589" s="416" t="s">
        <v>1364</v>
      </c>
      <c r="E1589" s="417">
        <v>0</v>
      </c>
      <c r="F1589" s="417">
        <v>35018</v>
      </c>
      <c r="G1589" s="417">
        <v>276332749.52999973</v>
      </c>
      <c r="H1589" s="387" t="b" cm="1">
        <f t="array" aca="1" ref="H1589" ca="1">EsNegrita(BP[[#This Row],[CODIGO]])</f>
        <v>0</v>
      </c>
      <c r="I1589" s="387" t="b" cm="1">
        <f t="array" ref="I1589">_xlfn.LET(
    _xlpm.codigos_devolucion, _xlfn.UNIQUE(_xlfn._xlws.FILTER(BP[CODIGO], ISNUMBER(SEARCH("devoluci", BP[NOMBRE CUENTA])), {""})),
    ISNUMBER(MATCH(BP[[#This Row],[CODIGO]], _xlpm.codigos_devolucion, 0))
)</f>
        <v>0</v>
      </c>
    </row>
    <row r="1590" spans="1:9" x14ac:dyDescent="0.25">
      <c r="A1590" s="608">
        <v>237025</v>
      </c>
      <c r="B1590" s="416" t="s">
        <v>1365</v>
      </c>
      <c r="C1590" s="416" t="s">
        <v>741</v>
      </c>
      <c r="D1590" s="416" t="s">
        <v>739</v>
      </c>
      <c r="E1590" s="417">
        <v>0</v>
      </c>
      <c r="F1590" s="417">
        <v>728502</v>
      </c>
      <c r="G1590" s="417">
        <v>80650733</v>
      </c>
      <c r="H1590" s="387" t="b" cm="1">
        <f t="array" aca="1" ref="H1590" ca="1">EsNegrita(BP[[#This Row],[CODIGO]])</f>
        <v>0</v>
      </c>
      <c r="I1590" s="387" t="b" cm="1">
        <f t="array" ref="I1590">_xlfn.LET(
    _xlpm.codigos_devolucion, _xlfn.UNIQUE(_xlfn._xlws.FILTER(BP[CODIGO], ISNUMBER(SEARCH("devoluci", BP[NOMBRE CUENTA])), {""})),
    ISNUMBER(MATCH(BP[[#This Row],[CODIGO]], _xlpm.codigos_devolucion, 0))
)</f>
        <v>0</v>
      </c>
    </row>
    <row r="1591" spans="1:9" x14ac:dyDescent="0.25">
      <c r="A1591" s="608">
        <v>237025</v>
      </c>
      <c r="B1591" s="416" t="s">
        <v>1365</v>
      </c>
      <c r="C1591" s="416" t="s">
        <v>779</v>
      </c>
      <c r="D1591" s="416" t="s">
        <v>739</v>
      </c>
      <c r="E1591" s="417">
        <v>0</v>
      </c>
      <c r="F1591" s="417">
        <v>505617</v>
      </c>
      <c r="G1591" s="417">
        <v>81156350</v>
      </c>
      <c r="H1591" s="387" t="b" cm="1">
        <f t="array" aca="1" ref="H1591" ca="1">EsNegrita(BP[[#This Row],[CODIGO]])</f>
        <v>0</v>
      </c>
      <c r="I1591" s="387" t="b" cm="1">
        <f t="array" ref="I1591">_xlfn.LET(
    _xlpm.codigos_devolucion, _xlfn.UNIQUE(_xlfn._xlws.FILTER(BP[CODIGO], ISNUMBER(SEARCH("devoluci", BP[NOMBRE CUENTA])), {""})),
    ISNUMBER(MATCH(BP[[#This Row],[CODIGO]], _xlpm.codigos_devolucion, 0))
)</f>
        <v>0</v>
      </c>
    </row>
    <row r="1592" spans="1:9" x14ac:dyDescent="0.25">
      <c r="A1592" s="608">
        <v>237025</v>
      </c>
      <c r="B1592" s="416" t="s">
        <v>1365</v>
      </c>
      <c r="C1592" s="416" t="s">
        <v>759</v>
      </c>
      <c r="D1592" s="416" t="s">
        <v>739</v>
      </c>
      <c r="E1592" s="417">
        <v>0</v>
      </c>
      <c r="F1592" s="417">
        <v>79810</v>
      </c>
      <c r="G1592" s="417">
        <v>81236160</v>
      </c>
      <c r="H1592" s="387" t="b" cm="1">
        <f t="array" aca="1" ref="H1592" ca="1">EsNegrita(BP[[#This Row],[CODIGO]])</f>
        <v>0</v>
      </c>
      <c r="I1592" s="387" t="b" cm="1">
        <f t="array" ref="I1592">_xlfn.LET(
    _xlpm.codigos_devolucion, _xlfn.UNIQUE(_xlfn._xlws.FILTER(BP[CODIGO], ISNUMBER(SEARCH("devoluci", BP[NOMBRE CUENTA])), {""})),
    ISNUMBER(MATCH(BP[[#This Row],[CODIGO]], _xlpm.codigos_devolucion, 0))
)</f>
        <v>0</v>
      </c>
    </row>
    <row r="1593" spans="1:9" x14ac:dyDescent="0.25">
      <c r="A1593" s="608">
        <v>237025</v>
      </c>
      <c r="B1593" s="416" t="s">
        <v>1365</v>
      </c>
      <c r="C1593" s="416" t="s">
        <v>772</v>
      </c>
      <c r="D1593" s="416" t="s">
        <v>739</v>
      </c>
      <c r="E1593" s="417">
        <v>0</v>
      </c>
      <c r="F1593" s="417">
        <v>582725</v>
      </c>
      <c r="G1593" s="417">
        <v>81818885</v>
      </c>
      <c r="H1593" s="387" t="b" cm="1">
        <f t="array" aca="1" ref="H1593" ca="1">EsNegrita(BP[[#This Row],[CODIGO]])</f>
        <v>0</v>
      </c>
      <c r="I1593" s="387" t="b" cm="1">
        <f t="array" ref="I1593">_xlfn.LET(
    _xlpm.codigos_devolucion, _xlfn.UNIQUE(_xlfn._xlws.FILTER(BP[CODIGO], ISNUMBER(SEARCH("devoluci", BP[NOMBRE CUENTA])), {""})),
    ISNUMBER(MATCH(BP[[#This Row],[CODIGO]], _xlpm.codigos_devolucion, 0))
)</f>
        <v>0</v>
      </c>
    </row>
    <row r="1594" spans="1:9" x14ac:dyDescent="0.25">
      <c r="A1594" s="608">
        <v>237025</v>
      </c>
      <c r="B1594" s="416" t="s">
        <v>1365</v>
      </c>
      <c r="C1594" s="416" t="s">
        <v>1312</v>
      </c>
      <c r="D1594" s="416" t="s">
        <v>739</v>
      </c>
      <c r="E1594" s="417">
        <v>0</v>
      </c>
      <c r="F1594" s="417">
        <v>404387</v>
      </c>
      <c r="G1594" s="417">
        <v>82223272</v>
      </c>
      <c r="H1594" s="387" t="b" cm="1">
        <f t="array" aca="1" ref="H1594" ca="1">EsNegrita(BP[[#This Row],[CODIGO]])</f>
        <v>0</v>
      </c>
      <c r="I1594" s="387" t="b" cm="1">
        <f t="array" ref="I1594">_xlfn.LET(
    _xlpm.codigos_devolucion, _xlfn.UNIQUE(_xlfn._xlws.FILTER(BP[CODIGO], ISNUMBER(SEARCH("devoluci", BP[NOMBRE CUENTA])), {""})),
    ISNUMBER(MATCH(BP[[#This Row],[CODIGO]], _xlpm.codigos_devolucion, 0))
)</f>
        <v>0</v>
      </c>
    </row>
    <row r="1595" spans="1:9" x14ac:dyDescent="0.25">
      <c r="A1595" s="608">
        <v>237025</v>
      </c>
      <c r="B1595" s="416" t="s">
        <v>1365</v>
      </c>
      <c r="C1595" s="416" t="s">
        <v>741</v>
      </c>
      <c r="D1595" s="416" t="s">
        <v>777</v>
      </c>
      <c r="E1595" s="417">
        <v>0</v>
      </c>
      <c r="F1595" s="417">
        <v>1281529</v>
      </c>
      <c r="G1595" s="417">
        <v>83504801</v>
      </c>
      <c r="H1595" s="387" t="b" cm="1">
        <f t="array" aca="1" ref="H1595" ca="1">EsNegrita(BP[[#This Row],[CODIGO]])</f>
        <v>0</v>
      </c>
      <c r="I1595" s="387" t="b" cm="1">
        <f t="array" ref="I1595">_xlfn.LET(
    _xlpm.codigos_devolucion, _xlfn.UNIQUE(_xlfn._xlws.FILTER(BP[CODIGO], ISNUMBER(SEARCH("devoluci", BP[NOMBRE CUENTA])), {""})),
    ISNUMBER(MATCH(BP[[#This Row],[CODIGO]], _xlpm.codigos_devolucion, 0))
)</f>
        <v>0</v>
      </c>
    </row>
    <row r="1596" spans="1:9" x14ac:dyDescent="0.25">
      <c r="A1596" s="608">
        <v>237025</v>
      </c>
      <c r="B1596" s="416" t="s">
        <v>1365</v>
      </c>
      <c r="C1596" s="416" t="s">
        <v>779</v>
      </c>
      <c r="D1596" s="416" t="s">
        <v>777</v>
      </c>
      <c r="E1596" s="417">
        <v>0</v>
      </c>
      <c r="F1596" s="417">
        <v>497543</v>
      </c>
      <c r="G1596" s="417">
        <v>84002344</v>
      </c>
      <c r="H1596" s="387" t="b" cm="1">
        <f t="array" aca="1" ref="H1596" ca="1">EsNegrita(BP[[#This Row],[CODIGO]])</f>
        <v>0</v>
      </c>
      <c r="I1596" s="387" t="b" cm="1">
        <f t="array" ref="I1596">_xlfn.LET(
    _xlpm.codigos_devolucion, _xlfn.UNIQUE(_xlfn._xlws.FILTER(BP[CODIGO], ISNUMBER(SEARCH("devoluci", BP[NOMBRE CUENTA])), {""})),
    ISNUMBER(MATCH(BP[[#This Row],[CODIGO]], _xlpm.codigos_devolucion, 0))
)</f>
        <v>0</v>
      </c>
    </row>
    <row r="1597" spans="1:9" x14ac:dyDescent="0.25">
      <c r="A1597" s="608">
        <v>237025</v>
      </c>
      <c r="B1597" s="416" t="s">
        <v>1365</v>
      </c>
      <c r="C1597" s="416" t="s">
        <v>759</v>
      </c>
      <c r="D1597" s="416" t="s">
        <v>777</v>
      </c>
      <c r="E1597" s="417">
        <v>0</v>
      </c>
      <c r="F1597" s="417">
        <v>78150</v>
      </c>
      <c r="G1597" s="417">
        <v>84080494</v>
      </c>
      <c r="H1597" s="387" t="b" cm="1">
        <f t="array" aca="1" ref="H1597" ca="1">EsNegrita(BP[[#This Row],[CODIGO]])</f>
        <v>0</v>
      </c>
      <c r="I1597" s="387" t="b" cm="1">
        <f t="array" ref="I1597">_xlfn.LET(
    _xlpm.codigos_devolucion, _xlfn.UNIQUE(_xlfn._xlws.FILTER(BP[CODIGO], ISNUMBER(SEARCH("devoluci", BP[NOMBRE CUENTA])), {""})),
    ISNUMBER(MATCH(BP[[#This Row],[CODIGO]], _xlpm.codigos_devolucion, 0))
)</f>
        <v>0</v>
      </c>
    </row>
    <row r="1598" spans="1:9" x14ac:dyDescent="0.25">
      <c r="A1598" s="608">
        <v>237025</v>
      </c>
      <c r="B1598" s="416" t="s">
        <v>1365</v>
      </c>
      <c r="C1598" s="416" t="s">
        <v>772</v>
      </c>
      <c r="D1598" s="416" t="s">
        <v>777</v>
      </c>
      <c r="E1598" s="417">
        <v>0</v>
      </c>
      <c r="F1598" s="417">
        <v>1070350</v>
      </c>
      <c r="G1598" s="417">
        <v>85150844</v>
      </c>
      <c r="H1598" s="387" t="b" cm="1">
        <f t="array" aca="1" ref="H1598" ca="1">EsNegrita(BP[[#This Row],[CODIGO]])</f>
        <v>0</v>
      </c>
      <c r="I1598" s="387" t="b" cm="1">
        <f t="array" ref="I1598">_xlfn.LET(
    _xlpm.codigos_devolucion, _xlfn.UNIQUE(_xlfn._xlws.FILTER(BP[CODIGO], ISNUMBER(SEARCH("devoluci", BP[NOMBRE CUENTA])), {""})),
    ISNUMBER(MATCH(BP[[#This Row],[CODIGO]], _xlpm.codigos_devolucion, 0))
)</f>
        <v>0</v>
      </c>
    </row>
    <row r="1599" spans="1:9" x14ac:dyDescent="0.25">
      <c r="A1599" s="608">
        <v>237025</v>
      </c>
      <c r="B1599" s="416" t="s">
        <v>1365</v>
      </c>
      <c r="C1599" s="416" t="s">
        <v>1312</v>
      </c>
      <c r="D1599" s="416" t="s">
        <v>777</v>
      </c>
      <c r="E1599" s="417">
        <v>0</v>
      </c>
      <c r="F1599" s="417">
        <v>404387</v>
      </c>
      <c r="G1599" s="417">
        <v>85555231</v>
      </c>
      <c r="H1599" s="387" t="b" cm="1">
        <f t="array" aca="1" ref="H1599" ca="1">EsNegrita(BP[[#This Row],[CODIGO]])</f>
        <v>0</v>
      </c>
      <c r="I1599" s="387" t="b" cm="1">
        <f t="array" ref="I1599">_xlfn.LET(
    _xlpm.codigos_devolucion, _xlfn.UNIQUE(_xlfn._xlws.FILTER(BP[CODIGO], ISNUMBER(SEARCH("devoluci", BP[NOMBRE CUENTA])), {""})),
    ISNUMBER(MATCH(BP[[#This Row],[CODIGO]], _xlpm.codigos_devolucion, 0))
)</f>
        <v>0</v>
      </c>
    </row>
    <row r="1600" spans="1:9" x14ac:dyDescent="0.25">
      <c r="A1600" s="608">
        <v>23803001</v>
      </c>
      <c r="B1600" s="416" t="s">
        <v>533</v>
      </c>
      <c r="C1600" s="416" t="s">
        <v>741</v>
      </c>
      <c r="D1600" s="416" t="s">
        <v>739</v>
      </c>
      <c r="E1600" s="417">
        <v>0</v>
      </c>
      <c r="F1600" s="417">
        <v>661353.72</v>
      </c>
      <c r="G1600" s="417">
        <v>125687437.70999999</v>
      </c>
      <c r="H1600" s="387" t="b" cm="1">
        <f t="array" aca="1" ref="H1600" ca="1">EsNegrita(BP[[#This Row],[CODIGO]])</f>
        <v>0</v>
      </c>
      <c r="I1600" s="387" t="b" cm="1">
        <f t="array" ref="I1600">_xlfn.LET(
    _xlpm.codigos_devolucion, _xlfn.UNIQUE(_xlfn._xlws.FILTER(BP[CODIGO], ISNUMBER(SEARCH("devoluci", BP[NOMBRE CUENTA])), {""})),
    ISNUMBER(MATCH(BP[[#This Row],[CODIGO]], _xlpm.codigos_devolucion, 0))
)</f>
        <v>0</v>
      </c>
    </row>
    <row r="1601" spans="1:9" x14ac:dyDescent="0.25">
      <c r="A1601" s="608">
        <v>23803001</v>
      </c>
      <c r="B1601" s="416" t="s">
        <v>533</v>
      </c>
      <c r="C1601" s="416" t="s">
        <v>744</v>
      </c>
      <c r="D1601" s="416" t="s">
        <v>739</v>
      </c>
      <c r="E1601" s="417">
        <v>0</v>
      </c>
      <c r="F1601" s="417">
        <v>0</v>
      </c>
      <c r="G1601" s="417">
        <v>125687437.70999999</v>
      </c>
      <c r="H1601" s="387" t="b" cm="1">
        <f t="array" aca="1" ref="H1601" ca="1">EsNegrita(BP[[#This Row],[CODIGO]])</f>
        <v>0</v>
      </c>
      <c r="I1601" s="387" t="b" cm="1">
        <f t="array" ref="I1601">_xlfn.LET(
    _xlpm.codigos_devolucion, _xlfn.UNIQUE(_xlfn._xlws.FILTER(BP[CODIGO], ISNUMBER(SEARCH("devoluci", BP[NOMBRE CUENTA])), {""})),
    ISNUMBER(MATCH(BP[[#This Row],[CODIGO]], _xlpm.codigos_devolucion, 0))
)</f>
        <v>0</v>
      </c>
    </row>
    <row r="1602" spans="1:9" x14ac:dyDescent="0.25">
      <c r="A1602" s="608">
        <v>23803001</v>
      </c>
      <c r="B1602" s="416" t="s">
        <v>533</v>
      </c>
      <c r="C1602" s="416" t="s">
        <v>745</v>
      </c>
      <c r="D1602" s="416" t="s">
        <v>739</v>
      </c>
      <c r="E1602" s="417">
        <v>0</v>
      </c>
      <c r="F1602" s="417">
        <v>0</v>
      </c>
      <c r="G1602" s="417">
        <v>125687437.70999999</v>
      </c>
      <c r="H1602" s="387" t="b" cm="1">
        <f t="array" aca="1" ref="H1602" ca="1">EsNegrita(BP[[#This Row],[CODIGO]])</f>
        <v>0</v>
      </c>
      <c r="I1602" s="387" t="b" cm="1">
        <f t="array" ref="I1602">_xlfn.LET(
    _xlpm.codigos_devolucion, _xlfn.UNIQUE(_xlfn._xlws.FILTER(BP[CODIGO], ISNUMBER(SEARCH("devoluci", BP[NOMBRE CUENTA])), {""})),
    ISNUMBER(MATCH(BP[[#This Row],[CODIGO]], _xlpm.codigos_devolucion, 0))
)</f>
        <v>0</v>
      </c>
    </row>
    <row r="1603" spans="1:9" x14ac:dyDescent="0.25">
      <c r="A1603" s="608">
        <v>23803001</v>
      </c>
      <c r="B1603" s="416" t="s">
        <v>533</v>
      </c>
      <c r="C1603" s="416" t="s">
        <v>1288</v>
      </c>
      <c r="D1603" s="416" t="s">
        <v>739</v>
      </c>
      <c r="E1603" s="417">
        <v>0</v>
      </c>
      <c r="F1603" s="417">
        <v>0</v>
      </c>
      <c r="G1603" s="417">
        <v>125687437.70999999</v>
      </c>
      <c r="H1603" s="387" t="b" cm="1">
        <f t="array" aca="1" ref="H1603" ca="1">EsNegrita(BP[[#This Row],[CODIGO]])</f>
        <v>0</v>
      </c>
      <c r="I1603" s="387" t="b" cm="1">
        <f t="array" ref="I1603">_xlfn.LET(
    _xlpm.codigos_devolucion, _xlfn.UNIQUE(_xlfn._xlws.FILTER(BP[CODIGO], ISNUMBER(SEARCH("devoluci", BP[NOMBRE CUENTA])), {""})),
    ISNUMBER(MATCH(BP[[#This Row],[CODIGO]], _xlpm.codigos_devolucion, 0))
)</f>
        <v>0</v>
      </c>
    </row>
    <row r="1604" spans="1:9" x14ac:dyDescent="0.25">
      <c r="A1604" s="608">
        <v>23803001</v>
      </c>
      <c r="B1604" s="416" t="s">
        <v>533</v>
      </c>
      <c r="C1604" s="416" t="s">
        <v>1267</v>
      </c>
      <c r="D1604" s="416" t="s">
        <v>739</v>
      </c>
      <c r="E1604" s="417">
        <v>0</v>
      </c>
      <c r="F1604" s="417">
        <v>668498.24</v>
      </c>
      <c r="G1604" s="417">
        <v>126355935.94999999</v>
      </c>
      <c r="H1604" s="387" t="b" cm="1">
        <f t="array" aca="1" ref="H1604" ca="1">EsNegrita(BP[[#This Row],[CODIGO]])</f>
        <v>0</v>
      </c>
      <c r="I1604" s="387" t="b" cm="1">
        <f t="array" ref="I1604">_xlfn.LET(
    _xlpm.codigos_devolucion, _xlfn.UNIQUE(_xlfn._xlws.FILTER(BP[CODIGO], ISNUMBER(SEARCH("devoluci", BP[NOMBRE CUENTA])), {""})),
    ISNUMBER(MATCH(BP[[#This Row],[CODIGO]], _xlpm.codigos_devolucion, 0))
)</f>
        <v>0</v>
      </c>
    </row>
    <row r="1605" spans="1:9" x14ac:dyDescent="0.25">
      <c r="A1605" s="608">
        <v>23803001</v>
      </c>
      <c r="B1605" s="416" t="s">
        <v>533</v>
      </c>
      <c r="C1605" s="416" t="s">
        <v>1289</v>
      </c>
      <c r="D1605" s="416" t="s">
        <v>739</v>
      </c>
      <c r="E1605" s="417">
        <v>0</v>
      </c>
      <c r="F1605" s="417">
        <v>0</v>
      </c>
      <c r="G1605" s="417">
        <v>126355935.94999999</v>
      </c>
      <c r="H1605" s="387" t="b" cm="1">
        <f t="array" aca="1" ref="H1605" ca="1">EsNegrita(BP[[#This Row],[CODIGO]])</f>
        <v>0</v>
      </c>
      <c r="I1605" s="387" t="b" cm="1">
        <f t="array" ref="I1605">_xlfn.LET(
    _xlpm.codigos_devolucion, _xlfn.UNIQUE(_xlfn._xlws.FILTER(BP[CODIGO], ISNUMBER(SEARCH("devoluci", BP[NOMBRE CUENTA])), {""})),
    ISNUMBER(MATCH(BP[[#This Row],[CODIGO]], _xlpm.codigos_devolucion, 0))
)</f>
        <v>0</v>
      </c>
    </row>
    <row r="1606" spans="1:9" x14ac:dyDescent="0.25">
      <c r="A1606" s="608">
        <v>23803001</v>
      </c>
      <c r="B1606" s="416" t="s">
        <v>533</v>
      </c>
      <c r="C1606" s="416" t="s">
        <v>746</v>
      </c>
      <c r="D1606" s="416" t="s">
        <v>739</v>
      </c>
      <c r="E1606" s="417">
        <v>0</v>
      </c>
      <c r="F1606" s="417">
        <v>0</v>
      </c>
      <c r="G1606" s="417">
        <v>126355935.94999999</v>
      </c>
      <c r="H1606" s="387" t="b" cm="1">
        <f t="array" aca="1" ref="H1606" ca="1">EsNegrita(BP[[#This Row],[CODIGO]])</f>
        <v>0</v>
      </c>
      <c r="I1606" s="387" t="b" cm="1">
        <f t="array" ref="I1606">_xlfn.LET(
    _xlpm.codigos_devolucion, _xlfn.UNIQUE(_xlfn._xlws.FILTER(BP[CODIGO], ISNUMBER(SEARCH("devoluci", BP[NOMBRE CUENTA])), {""})),
    ISNUMBER(MATCH(BP[[#This Row],[CODIGO]], _xlpm.codigos_devolucion, 0))
)</f>
        <v>0</v>
      </c>
    </row>
    <row r="1607" spans="1:9" x14ac:dyDescent="0.25">
      <c r="A1607" s="608">
        <v>23803001</v>
      </c>
      <c r="B1607" s="416" t="s">
        <v>533</v>
      </c>
      <c r="C1607" s="416" t="s">
        <v>1268</v>
      </c>
      <c r="D1607" s="416" t="s">
        <v>739</v>
      </c>
      <c r="E1607" s="417">
        <v>0</v>
      </c>
      <c r="F1607" s="417">
        <v>625657.53</v>
      </c>
      <c r="G1607" s="417">
        <v>126981593.47999999</v>
      </c>
      <c r="H1607" s="387" t="b" cm="1">
        <f t="array" aca="1" ref="H1607" ca="1">EsNegrita(BP[[#This Row],[CODIGO]])</f>
        <v>0</v>
      </c>
      <c r="I1607" s="387" t="b" cm="1">
        <f t="array" ref="I1607">_xlfn.LET(
    _xlpm.codigos_devolucion, _xlfn.UNIQUE(_xlfn._xlws.FILTER(BP[CODIGO], ISNUMBER(SEARCH("devoluci", BP[NOMBRE CUENTA])), {""})),
    ISNUMBER(MATCH(BP[[#This Row],[CODIGO]], _xlpm.codigos_devolucion, 0))
)</f>
        <v>0</v>
      </c>
    </row>
    <row r="1608" spans="1:9" x14ac:dyDescent="0.25">
      <c r="A1608" s="608">
        <v>23803001</v>
      </c>
      <c r="B1608" s="416" t="s">
        <v>533</v>
      </c>
      <c r="C1608" s="416" t="s">
        <v>747</v>
      </c>
      <c r="D1608" s="416" t="s">
        <v>739</v>
      </c>
      <c r="E1608" s="417">
        <v>0</v>
      </c>
      <c r="F1608" s="417">
        <v>0</v>
      </c>
      <c r="G1608" s="417">
        <v>126981593.47999999</v>
      </c>
      <c r="H1608" s="387" t="b" cm="1">
        <f t="array" aca="1" ref="H1608" ca="1">EsNegrita(BP[[#This Row],[CODIGO]])</f>
        <v>0</v>
      </c>
      <c r="I1608" s="387" t="b" cm="1">
        <f t="array" ref="I1608">_xlfn.LET(
    _xlpm.codigos_devolucion, _xlfn.UNIQUE(_xlfn._xlws.FILTER(BP[CODIGO], ISNUMBER(SEARCH("devoluci", BP[NOMBRE CUENTA])), {""})),
    ISNUMBER(MATCH(BP[[#This Row],[CODIGO]], _xlpm.codigos_devolucion, 0))
)</f>
        <v>0</v>
      </c>
    </row>
    <row r="1609" spans="1:9" x14ac:dyDescent="0.25">
      <c r="A1609" s="608">
        <v>23803001</v>
      </c>
      <c r="B1609" s="416" t="s">
        <v>533</v>
      </c>
      <c r="C1609" s="416" t="s">
        <v>1292</v>
      </c>
      <c r="D1609" s="416" t="s">
        <v>739</v>
      </c>
      <c r="E1609" s="417">
        <v>0</v>
      </c>
      <c r="F1609" s="417">
        <v>697525.59</v>
      </c>
      <c r="G1609" s="417">
        <v>127679119.06999999</v>
      </c>
      <c r="H1609" s="387" t="b" cm="1">
        <f t="array" aca="1" ref="H1609" ca="1">EsNegrita(BP[[#This Row],[CODIGO]])</f>
        <v>0</v>
      </c>
      <c r="I1609" s="387" t="b" cm="1">
        <f t="array" ref="I1609">_xlfn.LET(
    _xlpm.codigos_devolucion, _xlfn.UNIQUE(_xlfn._xlws.FILTER(BP[CODIGO], ISNUMBER(SEARCH("devoluci", BP[NOMBRE CUENTA])), {""})),
    ISNUMBER(MATCH(BP[[#This Row],[CODIGO]], _xlpm.codigos_devolucion, 0))
)</f>
        <v>0</v>
      </c>
    </row>
    <row r="1610" spans="1:9" x14ac:dyDescent="0.25">
      <c r="A1610" s="608">
        <v>23803001</v>
      </c>
      <c r="B1610" s="416" t="s">
        <v>533</v>
      </c>
      <c r="C1610" s="416" t="s">
        <v>1339</v>
      </c>
      <c r="D1610" s="416" t="s">
        <v>739</v>
      </c>
      <c r="E1610" s="417">
        <v>0</v>
      </c>
      <c r="F1610" s="417">
        <v>298821.12</v>
      </c>
      <c r="G1610" s="417">
        <v>127977940.19</v>
      </c>
      <c r="H1610" s="387" t="b" cm="1">
        <f t="array" aca="1" ref="H1610" ca="1">EsNegrita(BP[[#This Row],[CODIGO]])</f>
        <v>0</v>
      </c>
      <c r="I1610" s="387" t="b" cm="1">
        <f t="array" ref="I1610">_xlfn.LET(
    _xlpm.codigos_devolucion, _xlfn.UNIQUE(_xlfn._xlws.FILTER(BP[CODIGO], ISNUMBER(SEARCH("devoluci", BP[NOMBRE CUENTA])), {""})),
    ISNUMBER(MATCH(BP[[#This Row],[CODIGO]], _xlpm.codigos_devolucion, 0))
)</f>
        <v>0</v>
      </c>
    </row>
    <row r="1611" spans="1:9" x14ac:dyDescent="0.25">
      <c r="A1611" s="608">
        <v>23803001</v>
      </c>
      <c r="B1611" s="416" t="s">
        <v>533</v>
      </c>
      <c r="C1611" s="416" t="s">
        <v>1299</v>
      </c>
      <c r="D1611" s="416" t="s">
        <v>739</v>
      </c>
      <c r="E1611" s="417">
        <v>0</v>
      </c>
      <c r="F1611" s="417">
        <v>0</v>
      </c>
      <c r="G1611" s="417">
        <v>127977940.19</v>
      </c>
      <c r="H1611" s="387" t="b" cm="1">
        <f t="array" aca="1" ref="H1611" ca="1">EsNegrita(BP[[#This Row],[CODIGO]])</f>
        <v>0</v>
      </c>
      <c r="I1611" s="387" t="b" cm="1">
        <f t="array" ref="I1611">_xlfn.LET(
    _xlpm.codigos_devolucion, _xlfn.UNIQUE(_xlfn._xlws.FILTER(BP[CODIGO], ISNUMBER(SEARCH("devoluci", BP[NOMBRE CUENTA])), {""})),
    ISNUMBER(MATCH(BP[[#This Row],[CODIGO]], _xlpm.codigos_devolucion, 0))
)</f>
        <v>0</v>
      </c>
    </row>
    <row r="1612" spans="1:9" x14ac:dyDescent="0.25">
      <c r="A1612" s="608">
        <v>23803001</v>
      </c>
      <c r="B1612" s="416" t="s">
        <v>533</v>
      </c>
      <c r="C1612" s="416" t="s">
        <v>753</v>
      </c>
      <c r="D1612" s="416" t="s">
        <v>739</v>
      </c>
      <c r="E1612" s="417">
        <v>0</v>
      </c>
      <c r="F1612" s="417">
        <v>417872.1</v>
      </c>
      <c r="G1612" s="417">
        <v>128395812.28999999</v>
      </c>
      <c r="H1612" s="387" t="b" cm="1">
        <f t="array" aca="1" ref="H1612" ca="1">EsNegrita(BP[[#This Row],[CODIGO]])</f>
        <v>0</v>
      </c>
      <c r="I1612" s="387" t="b" cm="1">
        <f t="array" ref="I1612">_xlfn.LET(
    _xlpm.codigos_devolucion, _xlfn.UNIQUE(_xlfn._xlws.FILTER(BP[CODIGO], ISNUMBER(SEARCH("devoluci", BP[NOMBRE CUENTA])), {""})),
    ISNUMBER(MATCH(BP[[#This Row],[CODIGO]], _xlpm.codigos_devolucion, 0))
)</f>
        <v>0</v>
      </c>
    </row>
    <row r="1613" spans="1:9" x14ac:dyDescent="0.25">
      <c r="A1613" s="608">
        <v>23803001</v>
      </c>
      <c r="B1613" s="416" t="s">
        <v>533</v>
      </c>
      <c r="C1613" s="416" t="s">
        <v>1340</v>
      </c>
      <c r="D1613" s="416" t="s">
        <v>739</v>
      </c>
      <c r="E1613" s="417">
        <v>0</v>
      </c>
      <c r="F1613" s="417">
        <v>765289.76</v>
      </c>
      <c r="G1613" s="417">
        <v>129161102.05</v>
      </c>
      <c r="H1613" s="387" t="b" cm="1">
        <f t="array" aca="1" ref="H1613" ca="1">EsNegrita(BP[[#This Row],[CODIGO]])</f>
        <v>0</v>
      </c>
      <c r="I1613" s="387" t="b" cm="1">
        <f t="array" ref="I1613">_xlfn.LET(
    _xlpm.codigos_devolucion, _xlfn.UNIQUE(_xlfn._xlws.FILTER(BP[CODIGO], ISNUMBER(SEARCH("devoluci", BP[NOMBRE CUENTA])), {""})),
    ISNUMBER(MATCH(BP[[#This Row],[CODIGO]], _xlpm.codigos_devolucion, 0))
)</f>
        <v>0</v>
      </c>
    </row>
    <row r="1614" spans="1:9" x14ac:dyDescent="0.25">
      <c r="A1614" s="608">
        <v>23803001</v>
      </c>
      <c r="B1614" s="416" t="s">
        <v>533</v>
      </c>
      <c r="C1614" s="416" t="s">
        <v>756</v>
      </c>
      <c r="D1614" s="416" t="s">
        <v>739</v>
      </c>
      <c r="E1614" s="417">
        <v>0</v>
      </c>
      <c r="F1614" s="417">
        <v>0</v>
      </c>
      <c r="G1614" s="417">
        <v>129161102.05</v>
      </c>
      <c r="H1614" s="387" t="b" cm="1">
        <f t="array" aca="1" ref="H1614" ca="1">EsNegrita(BP[[#This Row],[CODIGO]])</f>
        <v>0</v>
      </c>
      <c r="I1614" s="387" t="b" cm="1">
        <f t="array" ref="I1614">_xlfn.LET(
    _xlpm.codigos_devolucion, _xlfn.UNIQUE(_xlfn._xlws.FILTER(BP[CODIGO], ISNUMBER(SEARCH("devoluci", BP[NOMBRE CUENTA])), {""})),
    ISNUMBER(MATCH(BP[[#This Row],[CODIGO]], _xlpm.codigos_devolucion, 0))
)</f>
        <v>0</v>
      </c>
    </row>
    <row r="1615" spans="1:9" x14ac:dyDescent="0.25">
      <c r="A1615" s="608">
        <v>23803001</v>
      </c>
      <c r="B1615" s="416" t="s">
        <v>533</v>
      </c>
      <c r="C1615" s="416" t="s">
        <v>759</v>
      </c>
      <c r="D1615" s="416" t="s">
        <v>739</v>
      </c>
      <c r="E1615" s="417">
        <v>0</v>
      </c>
      <c r="F1615" s="417">
        <v>335802.08</v>
      </c>
      <c r="G1615" s="417">
        <v>129496904.13</v>
      </c>
      <c r="H1615" s="387" t="b" cm="1">
        <f t="array" aca="1" ref="H1615" ca="1">EsNegrita(BP[[#This Row],[CODIGO]])</f>
        <v>0</v>
      </c>
      <c r="I1615" s="387" t="b" cm="1">
        <f t="array" ref="I1615">_xlfn.LET(
    _xlpm.codigos_devolucion, _xlfn.UNIQUE(_xlfn._xlws.FILTER(BP[CODIGO], ISNUMBER(SEARCH("devoluci", BP[NOMBRE CUENTA])), {""})),
    ISNUMBER(MATCH(BP[[#This Row],[CODIGO]], _xlpm.codigos_devolucion, 0))
)</f>
        <v>0</v>
      </c>
    </row>
    <row r="1616" spans="1:9" x14ac:dyDescent="0.25">
      <c r="A1616" s="608">
        <v>23803001</v>
      </c>
      <c r="B1616" s="416" t="s">
        <v>533</v>
      </c>
      <c r="C1616" s="416" t="s">
        <v>1262</v>
      </c>
      <c r="D1616" s="416" t="s">
        <v>739</v>
      </c>
      <c r="E1616" s="417">
        <v>0</v>
      </c>
      <c r="F1616" s="417">
        <v>0</v>
      </c>
      <c r="G1616" s="417">
        <v>129496904.13</v>
      </c>
      <c r="H1616" s="387" t="b" cm="1">
        <f t="array" aca="1" ref="H1616" ca="1">EsNegrita(BP[[#This Row],[CODIGO]])</f>
        <v>0</v>
      </c>
      <c r="I1616" s="387" t="b" cm="1">
        <f t="array" ref="I1616">_xlfn.LET(
    _xlpm.codigos_devolucion, _xlfn.UNIQUE(_xlfn._xlws.FILTER(BP[CODIGO], ISNUMBER(SEARCH("devoluci", BP[NOMBRE CUENTA])), {""})),
    ISNUMBER(MATCH(BP[[#This Row],[CODIGO]], _xlpm.codigos_devolucion, 0))
)</f>
        <v>0</v>
      </c>
    </row>
    <row r="1617" spans="1:9" x14ac:dyDescent="0.25">
      <c r="A1617" s="608">
        <v>23803001</v>
      </c>
      <c r="B1617" s="416" t="s">
        <v>533</v>
      </c>
      <c r="C1617" s="416" t="s">
        <v>763</v>
      </c>
      <c r="D1617" s="416" t="s">
        <v>739</v>
      </c>
      <c r="E1617" s="417">
        <v>0</v>
      </c>
      <c r="F1617" s="417">
        <v>0</v>
      </c>
      <c r="G1617" s="417">
        <v>129496904.13</v>
      </c>
      <c r="H1617" s="387" t="b" cm="1">
        <f t="array" aca="1" ref="H1617" ca="1">EsNegrita(BP[[#This Row],[CODIGO]])</f>
        <v>0</v>
      </c>
      <c r="I1617" s="387" t="b" cm="1">
        <f t="array" ref="I1617">_xlfn.LET(
    _xlpm.codigos_devolucion, _xlfn.UNIQUE(_xlfn._xlws.FILTER(BP[CODIGO], ISNUMBER(SEARCH("devoluci", BP[NOMBRE CUENTA])), {""})),
    ISNUMBER(MATCH(BP[[#This Row],[CODIGO]], _xlpm.codigos_devolucion, 0))
)</f>
        <v>0</v>
      </c>
    </row>
    <row r="1618" spans="1:9" x14ac:dyDescent="0.25">
      <c r="A1618" s="608">
        <v>23803001</v>
      </c>
      <c r="B1618" s="416" t="s">
        <v>533</v>
      </c>
      <c r="C1618" s="416" t="s">
        <v>765</v>
      </c>
      <c r="D1618" s="416" t="s">
        <v>739</v>
      </c>
      <c r="E1618" s="417">
        <v>0</v>
      </c>
      <c r="F1618" s="417">
        <v>335802.08</v>
      </c>
      <c r="G1618" s="417">
        <v>129832706.20999999</v>
      </c>
      <c r="H1618" s="387" t="b" cm="1">
        <f t="array" aca="1" ref="H1618" ca="1">EsNegrita(BP[[#This Row],[CODIGO]])</f>
        <v>0</v>
      </c>
      <c r="I1618" s="387" t="b" cm="1">
        <f t="array" ref="I1618">_xlfn.LET(
    _xlpm.codigos_devolucion, _xlfn.UNIQUE(_xlfn._xlws.FILTER(BP[CODIGO], ISNUMBER(SEARCH("devoluci", BP[NOMBRE CUENTA])), {""})),
    ISNUMBER(MATCH(BP[[#This Row],[CODIGO]], _xlpm.codigos_devolucion, 0))
)</f>
        <v>0</v>
      </c>
    </row>
    <row r="1619" spans="1:9" x14ac:dyDescent="0.25">
      <c r="A1619" s="608">
        <v>23803001</v>
      </c>
      <c r="B1619" s="416" t="s">
        <v>533</v>
      </c>
      <c r="C1619" s="416" t="s">
        <v>1307</v>
      </c>
      <c r="D1619" s="416" t="s">
        <v>739</v>
      </c>
      <c r="E1619" s="417">
        <v>0</v>
      </c>
      <c r="F1619" s="417">
        <v>414293.48</v>
      </c>
      <c r="G1619" s="417">
        <v>130246999.69</v>
      </c>
      <c r="H1619" s="387" t="b" cm="1">
        <f t="array" aca="1" ref="H1619" ca="1">EsNegrita(BP[[#This Row],[CODIGO]])</f>
        <v>0</v>
      </c>
      <c r="I1619" s="387" t="b" cm="1">
        <f t="array" ref="I1619">_xlfn.LET(
    _xlpm.codigos_devolucion, _xlfn.UNIQUE(_xlfn._xlws.FILTER(BP[CODIGO], ISNUMBER(SEARCH("devoluci", BP[NOMBRE CUENTA])), {""})),
    ISNUMBER(MATCH(BP[[#This Row],[CODIGO]], _xlpm.codigos_devolucion, 0))
)</f>
        <v>0</v>
      </c>
    </row>
    <row r="1620" spans="1:9" x14ac:dyDescent="0.25">
      <c r="A1620" s="608">
        <v>23803001</v>
      </c>
      <c r="B1620" s="416" t="s">
        <v>533</v>
      </c>
      <c r="C1620" s="416" t="s">
        <v>767</v>
      </c>
      <c r="D1620" s="416" t="s">
        <v>739</v>
      </c>
      <c r="E1620" s="417">
        <v>0</v>
      </c>
      <c r="F1620" s="417">
        <v>551738.11</v>
      </c>
      <c r="G1620" s="417">
        <v>130798737.8</v>
      </c>
      <c r="H1620" s="387" t="b" cm="1">
        <f t="array" aca="1" ref="H1620" ca="1">EsNegrita(BP[[#This Row],[CODIGO]])</f>
        <v>0</v>
      </c>
      <c r="I1620" s="387" t="b" cm="1">
        <f t="array" ref="I1620">_xlfn.LET(
    _xlpm.codigos_devolucion, _xlfn.UNIQUE(_xlfn._xlws.FILTER(BP[CODIGO], ISNUMBER(SEARCH("devoluci", BP[NOMBRE CUENTA])), {""})),
    ISNUMBER(MATCH(BP[[#This Row],[CODIGO]], _xlpm.codigos_devolucion, 0))
)</f>
        <v>0</v>
      </c>
    </row>
    <row r="1621" spans="1:9" x14ac:dyDescent="0.25">
      <c r="A1621" s="608">
        <v>23803001</v>
      </c>
      <c r="B1621" s="416" t="s">
        <v>533</v>
      </c>
      <c r="C1621" s="416" t="s">
        <v>1344</v>
      </c>
      <c r="D1621" s="416" t="s">
        <v>739</v>
      </c>
      <c r="E1621" s="417">
        <v>0</v>
      </c>
      <c r="F1621" s="417">
        <v>448334.55</v>
      </c>
      <c r="G1621" s="417">
        <v>131247072.34999999</v>
      </c>
      <c r="H1621" s="387" t="b" cm="1">
        <f t="array" aca="1" ref="H1621" ca="1">EsNegrita(BP[[#This Row],[CODIGO]])</f>
        <v>0</v>
      </c>
      <c r="I1621" s="387" t="b" cm="1">
        <f t="array" ref="I1621">_xlfn.LET(
    _xlpm.codigos_devolucion, _xlfn.UNIQUE(_xlfn._xlws.FILTER(BP[CODIGO], ISNUMBER(SEARCH("devoluci", BP[NOMBRE CUENTA])), {""})),
    ISNUMBER(MATCH(BP[[#This Row],[CODIGO]], _xlpm.codigos_devolucion, 0))
)</f>
        <v>0</v>
      </c>
    </row>
    <row r="1622" spans="1:9" x14ac:dyDescent="0.25">
      <c r="A1622" s="608">
        <v>23803001</v>
      </c>
      <c r="B1622" s="416" t="s">
        <v>533</v>
      </c>
      <c r="C1622" s="416" t="s">
        <v>1314</v>
      </c>
      <c r="D1622" s="416" t="s">
        <v>739</v>
      </c>
      <c r="E1622" s="417">
        <v>0</v>
      </c>
      <c r="F1622" s="417">
        <v>451884.93</v>
      </c>
      <c r="G1622" s="417">
        <v>131698957.28</v>
      </c>
      <c r="H1622" s="387" t="b" cm="1">
        <f t="array" aca="1" ref="H1622" ca="1">EsNegrita(BP[[#This Row],[CODIGO]])</f>
        <v>0</v>
      </c>
      <c r="I1622" s="387" t="b" cm="1">
        <f t="array" ref="I1622">_xlfn.LET(
    _xlpm.codigos_devolucion, _xlfn.UNIQUE(_xlfn._xlws.FILTER(BP[CODIGO], ISNUMBER(SEARCH("devoluci", BP[NOMBRE CUENTA])), {""})),
    ISNUMBER(MATCH(BP[[#This Row],[CODIGO]], _xlpm.codigos_devolucion, 0))
)</f>
        <v>0</v>
      </c>
    </row>
    <row r="1623" spans="1:9" x14ac:dyDescent="0.25">
      <c r="A1623" s="608">
        <v>23803001</v>
      </c>
      <c r="B1623" s="416" t="s">
        <v>533</v>
      </c>
      <c r="C1623" s="416" t="s">
        <v>1349</v>
      </c>
      <c r="D1623" s="416" t="s">
        <v>739</v>
      </c>
      <c r="E1623" s="417">
        <v>0</v>
      </c>
      <c r="F1623" s="417">
        <v>270806.64</v>
      </c>
      <c r="G1623" s="417">
        <v>131969763.92</v>
      </c>
      <c r="H1623" s="387" t="b" cm="1">
        <f t="array" aca="1" ref="H1623" ca="1">EsNegrita(BP[[#This Row],[CODIGO]])</f>
        <v>0</v>
      </c>
      <c r="I1623" s="387" t="b" cm="1">
        <f t="array" ref="I1623">_xlfn.LET(
    _xlpm.codigos_devolucion, _xlfn.UNIQUE(_xlfn._xlws.FILTER(BP[CODIGO], ISNUMBER(SEARCH("devoluci", BP[NOMBRE CUENTA])), {""})),
    ISNUMBER(MATCH(BP[[#This Row],[CODIGO]], _xlpm.codigos_devolucion, 0))
)</f>
        <v>0</v>
      </c>
    </row>
    <row r="1624" spans="1:9" x14ac:dyDescent="0.25">
      <c r="A1624" s="608">
        <v>23803001</v>
      </c>
      <c r="B1624" s="416" t="s">
        <v>533</v>
      </c>
      <c r="C1624" s="416" t="s">
        <v>1279</v>
      </c>
      <c r="D1624" s="416" t="s">
        <v>739</v>
      </c>
      <c r="E1624" s="417">
        <v>0</v>
      </c>
      <c r="F1624" s="417">
        <v>280144.8</v>
      </c>
      <c r="G1624" s="417">
        <v>132249908.72</v>
      </c>
      <c r="H1624" s="387" t="b" cm="1">
        <f t="array" aca="1" ref="H1624" ca="1">EsNegrita(BP[[#This Row],[CODIGO]])</f>
        <v>0</v>
      </c>
      <c r="I1624" s="387" t="b" cm="1">
        <f t="array" ref="I1624">_xlfn.LET(
    _xlpm.codigos_devolucion, _xlfn.UNIQUE(_xlfn._xlws.FILTER(BP[CODIGO], ISNUMBER(SEARCH("devoluci", BP[NOMBRE CUENTA])), {""})),
    ISNUMBER(MATCH(BP[[#This Row],[CODIGO]], _xlpm.codigos_devolucion, 0))
)</f>
        <v>0</v>
      </c>
    </row>
    <row r="1625" spans="1:9" x14ac:dyDescent="0.25">
      <c r="A1625" s="608">
        <v>23803001</v>
      </c>
      <c r="B1625" s="416" t="s">
        <v>533</v>
      </c>
      <c r="C1625" s="416" t="s">
        <v>741</v>
      </c>
      <c r="D1625" s="416" t="s">
        <v>777</v>
      </c>
      <c r="E1625" s="417">
        <v>0</v>
      </c>
      <c r="F1625" s="417">
        <v>609326.64</v>
      </c>
      <c r="G1625" s="417">
        <v>132859235.36</v>
      </c>
      <c r="H1625" s="387" t="b" cm="1">
        <f t="array" aca="1" ref="H1625" ca="1">EsNegrita(BP[[#This Row],[CODIGO]])</f>
        <v>0</v>
      </c>
      <c r="I1625" s="387" t="b" cm="1">
        <f t="array" ref="I1625">_xlfn.LET(
    _xlpm.codigos_devolucion, _xlfn.UNIQUE(_xlfn._xlws.FILTER(BP[CODIGO], ISNUMBER(SEARCH("devoluci", BP[NOMBRE CUENTA])), {""})),
    ISNUMBER(MATCH(BP[[#This Row],[CODIGO]], _xlpm.codigos_devolucion, 0))
)</f>
        <v>0</v>
      </c>
    </row>
    <row r="1626" spans="1:9" x14ac:dyDescent="0.25">
      <c r="A1626" s="608">
        <v>23803001</v>
      </c>
      <c r="B1626" s="416" t="s">
        <v>533</v>
      </c>
      <c r="C1626" s="416" t="s">
        <v>744</v>
      </c>
      <c r="D1626" s="416" t="s">
        <v>777</v>
      </c>
      <c r="E1626" s="417">
        <v>0</v>
      </c>
      <c r="F1626" s="417">
        <v>0</v>
      </c>
      <c r="G1626" s="417">
        <v>132859235.36</v>
      </c>
      <c r="H1626" s="387" t="b" cm="1">
        <f t="array" aca="1" ref="H1626" ca="1">EsNegrita(BP[[#This Row],[CODIGO]])</f>
        <v>0</v>
      </c>
      <c r="I1626" s="387" t="b" cm="1">
        <f t="array" ref="I1626">_xlfn.LET(
    _xlpm.codigos_devolucion, _xlfn.UNIQUE(_xlfn._xlws.FILTER(BP[CODIGO], ISNUMBER(SEARCH("devoluci", BP[NOMBRE CUENTA])), {""})),
    ISNUMBER(MATCH(BP[[#This Row],[CODIGO]], _xlpm.codigos_devolucion, 0))
)</f>
        <v>0</v>
      </c>
    </row>
    <row r="1627" spans="1:9" x14ac:dyDescent="0.25">
      <c r="A1627" s="608">
        <v>23803001</v>
      </c>
      <c r="B1627" s="416" t="s">
        <v>533</v>
      </c>
      <c r="C1627" s="416" t="s">
        <v>745</v>
      </c>
      <c r="D1627" s="416" t="s">
        <v>777</v>
      </c>
      <c r="E1627" s="417">
        <v>0</v>
      </c>
      <c r="F1627" s="417">
        <v>0</v>
      </c>
      <c r="G1627" s="417">
        <v>132859235.36</v>
      </c>
      <c r="H1627" s="387" t="b" cm="1">
        <f t="array" aca="1" ref="H1627" ca="1">EsNegrita(BP[[#This Row],[CODIGO]])</f>
        <v>0</v>
      </c>
      <c r="I1627" s="387" t="b" cm="1">
        <f t="array" ref="I1627">_xlfn.LET(
    _xlpm.codigos_devolucion, _xlfn.UNIQUE(_xlfn._xlws.FILTER(BP[CODIGO], ISNUMBER(SEARCH("devoluci", BP[NOMBRE CUENTA])), {""})),
    ISNUMBER(MATCH(BP[[#This Row],[CODIGO]], _xlpm.codigos_devolucion, 0))
)</f>
        <v>0</v>
      </c>
    </row>
    <row r="1628" spans="1:9" x14ac:dyDescent="0.25">
      <c r="A1628" s="608">
        <v>23803001</v>
      </c>
      <c r="B1628" s="416" t="s">
        <v>533</v>
      </c>
      <c r="C1628" s="416" t="s">
        <v>1288</v>
      </c>
      <c r="D1628" s="416" t="s">
        <v>777</v>
      </c>
      <c r="E1628" s="417">
        <v>0</v>
      </c>
      <c r="F1628" s="417">
        <v>0</v>
      </c>
      <c r="G1628" s="417">
        <v>132859235.36</v>
      </c>
      <c r="H1628" s="387" t="b" cm="1">
        <f t="array" aca="1" ref="H1628" ca="1">EsNegrita(BP[[#This Row],[CODIGO]])</f>
        <v>0</v>
      </c>
      <c r="I1628" s="387" t="b" cm="1">
        <f t="array" ref="I1628">_xlfn.LET(
    _xlpm.codigos_devolucion, _xlfn.UNIQUE(_xlfn._xlws.FILTER(BP[CODIGO], ISNUMBER(SEARCH("devoluci", BP[NOMBRE CUENTA])), {""})),
    ISNUMBER(MATCH(BP[[#This Row],[CODIGO]], _xlpm.codigos_devolucion, 0))
)</f>
        <v>0</v>
      </c>
    </row>
    <row r="1629" spans="1:9" x14ac:dyDescent="0.25">
      <c r="A1629" s="608">
        <v>23803001</v>
      </c>
      <c r="B1629" s="416" t="s">
        <v>533</v>
      </c>
      <c r="C1629" s="416" t="s">
        <v>1267</v>
      </c>
      <c r="D1629" s="416" t="s">
        <v>777</v>
      </c>
      <c r="E1629" s="417">
        <v>0</v>
      </c>
      <c r="F1629" s="417">
        <v>609326.64</v>
      </c>
      <c r="G1629" s="417">
        <v>133468562</v>
      </c>
      <c r="H1629" s="387" t="b" cm="1">
        <f t="array" aca="1" ref="H1629" ca="1">EsNegrita(BP[[#This Row],[CODIGO]])</f>
        <v>0</v>
      </c>
      <c r="I1629" s="387" t="b" cm="1">
        <f t="array" ref="I1629">_xlfn.LET(
    _xlpm.codigos_devolucion, _xlfn.UNIQUE(_xlfn._xlws.FILTER(BP[CODIGO], ISNUMBER(SEARCH("devoluci", BP[NOMBRE CUENTA])), {""})),
    ISNUMBER(MATCH(BP[[#This Row],[CODIGO]], _xlpm.codigos_devolucion, 0))
)</f>
        <v>0</v>
      </c>
    </row>
    <row r="1630" spans="1:9" x14ac:dyDescent="0.25">
      <c r="A1630" s="608">
        <v>23803001</v>
      </c>
      <c r="B1630" s="416" t="s">
        <v>533</v>
      </c>
      <c r="C1630" s="416" t="s">
        <v>1289</v>
      </c>
      <c r="D1630" s="416" t="s">
        <v>777</v>
      </c>
      <c r="E1630" s="417">
        <v>0</v>
      </c>
      <c r="F1630" s="417">
        <v>0</v>
      </c>
      <c r="G1630" s="417">
        <v>133468562</v>
      </c>
      <c r="H1630" s="387" t="b" cm="1">
        <f t="array" aca="1" ref="H1630" ca="1">EsNegrita(BP[[#This Row],[CODIGO]])</f>
        <v>0</v>
      </c>
      <c r="I1630" s="387" t="b" cm="1">
        <f t="array" ref="I1630">_xlfn.LET(
    _xlpm.codigos_devolucion, _xlfn.UNIQUE(_xlfn._xlws.FILTER(BP[CODIGO], ISNUMBER(SEARCH("devoluci", BP[NOMBRE CUENTA])), {""})),
    ISNUMBER(MATCH(BP[[#This Row],[CODIGO]], _xlpm.codigos_devolucion, 0))
)</f>
        <v>0</v>
      </c>
    </row>
    <row r="1631" spans="1:9" x14ac:dyDescent="0.25">
      <c r="A1631" s="608">
        <v>23803001</v>
      </c>
      <c r="B1631" s="416" t="s">
        <v>533</v>
      </c>
      <c r="C1631" s="416" t="s">
        <v>746</v>
      </c>
      <c r="D1631" s="416" t="s">
        <v>777</v>
      </c>
      <c r="E1631" s="417">
        <v>0</v>
      </c>
      <c r="F1631" s="417">
        <v>0</v>
      </c>
      <c r="G1631" s="417">
        <v>133468562</v>
      </c>
      <c r="H1631" s="387" t="b" cm="1">
        <f t="array" aca="1" ref="H1631" ca="1">EsNegrita(BP[[#This Row],[CODIGO]])</f>
        <v>0</v>
      </c>
      <c r="I1631" s="387" t="b" cm="1">
        <f t="array" ref="I1631">_xlfn.LET(
    _xlpm.codigos_devolucion, _xlfn.UNIQUE(_xlfn._xlws.FILTER(BP[CODIGO], ISNUMBER(SEARCH("devoluci", BP[NOMBRE CUENTA])), {""})),
    ISNUMBER(MATCH(BP[[#This Row],[CODIGO]], _xlpm.codigos_devolucion, 0))
)</f>
        <v>0</v>
      </c>
    </row>
    <row r="1632" spans="1:9" x14ac:dyDescent="0.25">
      <c r="A1632" s="608">
        <v>23803001</v>
      </c>
      <c r="B1632" s="416" t="s">
        <v>533</v>
      </c>
      <c r="C1632" s="416" t="s">
        <v>1268</v>
      </c>
      <c r="D1632" s="416" t="s">
        <v>777</v>
      </c>
      <c r="E1632" s="417">
        <v>0</v>
      </c>
      <c r="F1632" s="417">
        <v>639816.05000000005</v>
      </c>
      <c r="G1632" s="417">
        <v>134108378.05</v>
      </c>
      <c r="H1632" s="387" t="b" cm="1">
        <f t="array" aca="1" ref="H1632" ca="1">EsNegrita(BP[[#This Row],[CODIGO]])</f>
        <v>0</v>
      </c>
      <c r="I1632" s="387" t="b" cm="1">
        <f t="array" ref="I1632">_xlfn.LET(
    _xlpm.codigos_devolucion, _xlfn.UNIQUE(_xlfn._xlws.FILTER(BP[CODIGO], ISNUMBER(SEARCH("devoluci", BP[NOMBRE CUENTA])), {""})),
    ISNUMBER(MATCH(BP[[#This Row],[CODIGO]], _xlpm.codigos_devolucion, 0))
)</f>
        <v>0</v>
      </c>
    </row>
    <row r="1633" spans="1:9" x14ac:dyDescent="0.25">
      <c r="A1633" s="608">
        <v>23803001</v>
      </c>
      <c r="B1633" s="416" t="s">
        <v>533</v>
      </c>
      <c r="C1633" s="416" t="s">
        <v>747</v>
      </c>
      <c r="D1633" s="416" t="s">
        <v>777</v>
      </c>
      <c r="E1633" s="417">
        <v>0</v>
      </c>
      <c r="F1633" s="417">
        <v>0</v>
      </c>
      <c r="G1633" s="417">
        <v>134108378.05</v>
      </c>
      <c r="H1633" s="387" t="b" cm="1">
        <f t="array" aca="1" ref="H1633" ca="1">EsNegrita(BP[[#This Row],[CODIGO]])</f>
        <v>0</v>
      </c>
      <c r="I1633" s="387" t="b" cm="1">
        <f t="array" ref="I1633">_xlfn.LET(
    _xlpm.codigos_devolucion, _xlfn.UNIQUE(_xlfn._xlws.FILTER(BP[CODIGO], ISNUMBER(SEARCH("devoluci", BP[NOMBRE CUENTA])), {""})),
    ISNUMBER(MATCH(BP[[#This Row],[CODIGO]], _xlpm.codigos_devolucion, 0))
)</f>
        <v>0</v>
      </c>
    </row>
    <row r="1634" spans="1:9" x14ac:dyDescent="0.25">
      <c r="A1634" s="608">
        <v>23803001</v>
      </c>
      <c r="B1634" s="416" t="s">
        <v>533</v>
      </c>
      <c r="C1634" s="416" t="s">
        <v>1292</v>
      </c>
      <c r="D1634" s="416" t="s">
        <v>777</v>
      </c>
      <c r="E1634" s="417">
        <v>0</v>
      </c>
      <c r="F1634" s="417">
        <v>653930.23999999999</v>
      </c>
      <c r="G1634" s="417">
        <v>134762308.28999999</v>
      </c>
      <c r="H1634" s="387" t="b" cm="1">
        <f t="array" aca="1" ref="H1634" ca="1">EsNegrita(BP[[#This Row],[CODIGO]])</f>
        <v>0</v>
      </c>
      <c r="I1634" s="387" t="b" cm="1">
        <f t="array" ref="I1634">_xlfn.LET(
    _xlpm.codigos_devolucion, _xlfn.UNIQUE(_xlfn._xlws.FILTER(BP[CODIGO], ISNUMBER(SEARCH("devoluci", BP[NOMBRE CUENTA])), {""})),
    ISNUMBER(MATCH(BP[[#This Row],[CODIGO]], _xlpm.codigos_devolucion, 0))
)</f>
        <v>0</v>
      </c>
    </row>
    <row r="1635" spans="1:9" x14ac:dyDescent="0.25">
      <c r="A1635" s="608">
        <v>23803001</v>
      </c>
      <c r="B1635" s="416" t="s">
        <v>533</v>
      </c>
      <c r="C1635" s="416" t="s">
        <v>1339</v>
      </c>
      <c r="D1635" s="416" t="s">
        <v>777</v>
      </c>
      <c r="E1635" s="417">
        <v>0</v>
      </c>
      <c r="F1635" s="417">
        <v>280144.8</v>
      </c>
      <c r="G1635" s="417">
        <v>135042453.09</v>
      </c>
      <c r="H1635" s="387" t="b" cm="1">
        <f t="array" aca="1" ref="H1635" ca="1">EsNegrita(BP[[#This Row],[CODIGO]])</f>
        <v>0</v>
      </c>
      <c r="I1635" s="387" t="b" cm="1">
        <f t="array" ref="I1635">_xlfn.LET(
    _xlpm.codigos_devolucion, _xlfn.UNIQUE(_xlfn._xlws.FILTER(BP[CODIGO], ISNUMBER(SEARCH("devoluci", BP[NOMBRE CUENTA])), {""})),
    ISNUMBER(MATCH(BP[[#This Row],[CODIGO]], _xlpm.codigos_devolucion, 0))
)</f>
        <v>0</v>
      </c>
    </row>
    <row r="1636" spans="1:9" x14ac:dyDescent="0.25">
      <c r="A1636" s="608">
        <v>23803001</v>
      </c>
      <c r="B1636" s="416" t="s">
        <v>533</v>
      </c>
      <c r="C1636" s="416" t="s">
        <v>1299</v>
      </c>
      <c r="D1636" s="416" t="s">
        <v>777</v>
      </c>
      <c r="E1636" s="417">
        <v>0</v>
      </c>
      <c r="F1636" s="417">
        <v>0</v>
      </c>
      <c r="G1636" s="417">
        <v>135042453.09</v>
      </c>
      <c r="H1636" s="387" t="b" cm="1">
        <f t="array" aca="1" ref="H1636" ca="1">EsNegrita(BP[[#This Row],[CODIGO]])</f>
        <v>0</v>
      </c>
      <c r="I1636" s="387" t="b" cm="1">
        <f t="array" ref="I1636">_xlfn.LET(
    _xlpm.codigos_devolucion, _xlfn.UNIQUE(_xlfn._xlws.FILTER(BP[CODIGO], ISNUMBER(SEARCH("devoluci", BP[NOMBRE CUENTA])), {""})),
    ISNUMBER(MATCH(BP[[#This Row],[CODIGO]], _xlpm.codigos_devolucion, 0))
)</f>
        <v>0</v>
      </c>
    </row>
    <row r="1637" spans="1:9" x14ac:dyDescent="0.25">
      <c r="A1637" s="608">
        <v>23803001</v>
      </c>
      <c r="B1637" s="416" t="s">
        <v>533</v>
      </c>
      <c r="C1637" s="416" t="s">
        <v>753</v>
      </c>
      <c r="D1637" s="416" t="s">
        <v>777</v>
      </c>
      <c r="E1637" s="417">
        <v>0</v>
      </c>
      <c r="F1637" s="417">
        <v>437308</v>
      </c>
      <c r="G1637" s="417">
        <v>135479761.09</v>
      </c>
      <c r="H1637" s="387" t="b" cm="1">
        <f t="array" aca="1" ref="H1637" ca="1">EsNegrita(BP[[#This Row],[CODIGO]])</f>
        <v>0</v>
      </c>
      <c r="I1637" s="387" t="b" cm="1">
        <f t="array" ref="I1637">_xlfn.LET(
    _xlpm.codigos_devolucion, _xlfn.UNIQUE(_xlfn._xlws.FILTER(BP[CODIGO], ISNUMBER(SEARCH("devoluci", BP[NOMBRE CUENTA])), {""})),
    ISNUMBER(MATCH(BP[[#This Row],[CODIGO]], _xlpm.codigos_devolucion, 0))
)</f>
        <v>0</v>
      </c>
    </row>
    <row r="1638" spans="1:9" x14ac:dyDescent="0.25">
      <c r="A1638" s="608">
        <v>23803001</v>
      </c>
      <c r="B1638" s="416" t="s">
        <v>533</v>
      </c>
      <c r="C1638" s="416" t="s">
        <v>1340</v>
      </c>
      <c r="D1638" s="416" t="s">
        <v>777</v>
      </c>
      <c r="E1638" s="417">
        <v>0</v>
      </c>
      <c r="F1638" s="417">
        <v>524150.7</v>
      </c>
      <c r="G1638" s="417">
        <v>136003911.78999999</v>
      </c>
      <c r="H1638" s="387" t="b" cm="1">
        <f t="array" aca="1" ref="H1638" ca="1">EsNegrita(BP[[#This Row],[CODIGO]])</f>
        <v>0</v>
      </c>
      <c r="I1638" s="387" t="b" cm="1">
        <f t="array" ref="I1638">_xlfn.LET(
    _xlpm.codigos_devolucion, _xlfn.UNIQUE(_xlfn._xlws.FILTER(BP[CODIGO], ISNUMBER(SEARCH("devoluci", BP[NOMBRE CUENTA])), {""})),
    ISNUMBER(MATCH(BP[[#This Row],[CODIGO]], _xlpm.codigos_devolucion, 0))
)</f>
        <v>0</v>
      </c>
    </row>
    <row r="1639" spans="1:9" x14ac:dyDescent="0.25">
      <c r="A1639" s="608">
        <v>23803001</v>
      </c>
      <c r="B1639" s="416" t="s">
        <v>533</v>
      </c>
      <c r="C1639" s="416" t="s">
        <v>756</v>
      </c>
      <c r="D1639" s="416" t="s">
        <v>777</v>
      </c>
      <c r="E1639" s="417">
        <v>0</v>
      </c>
      <c r="F1639" s="417">
        <v>0</v>
      </c>
      <c r="G1639" s="417">
        <v>136003911.78999999</v>
      </c>
      <c r="H1639" s="387" t="b" cm="1">
        <f t="array" aca="1" ref="H1639" ca="1">EsNegrita(BP[[#This Row],[CODIGO]])</f>
        <v>0</v>
      </c>
      <c r="I1639" s="387" t="b" cm="1">
        <f t="array" ref="I1639">_xlfn.LET(
    _xlpm.codigos_devolucion, _xlfn.UNIQUE(_xlfn._xlws.FILTER(BP[CODIGO], ISNUMBER(SEARCH("devoluci", BP[NOMBRE CUENTA])), {""})),
    ISNUMBER(MATCH(BP[[#This Row],[CODIGO]], _xlpm.codigos_devolucion, 0))
)</f>
        <v>0</v>
      </c>
    </row>
    <row r="1640" spans="1:9" x14ac:dyDescent="0.25">
      <c r="A1640" s="608">
        <v>23803001</v>
      </c>
      <c r="B1640" s="416" t="s">
        <v>533</v>
      </c>
      <c r="C1640" s="416" t="s">
        <v>759</v>
      </c>
      <c r="D1640" s="416" t="s">
        <v>777</v>
      </c>
      <c r="E1640" s="417">
        <v>0</v>
      </c>
      <c r="F1640" s="417">
        <v>335802.08</v>
      </c>
      <c r="G1640" s="417">
        <v>136339713.87</v>
      </c>
      <c r="H1640" s="387" t="b" cm="1">
        <f t="array" aca="1" ref="H1640" ca="1">EsNegrita(BP[[#This Row],[CODIGO]])</f>
        <v>0</v>
      </c>
      <c r="I1640" s="387" t="b" cm="1">
        <f t="array" ref="I1640">_xlfn.LET(
    _xlpm.codigos_devolucion, _xlfn.UNIQUE(_xlfn._xlws.FILTER(BP[CODIGO], ISNUMBER(SEARCH("devoluci", BP[NOMBRE CUENTA])), {""})),
    ISNUMBER(MATCH(BP[[#This Row],[CODIGO]], _xlpm.codigos_devolucion, 0))
)</f>
        <v>0</v>
      </c>
    </row>
    <row r="1641" spans="1:9" x14ac:dyDescent="0.25">
      <c r="A1641" s="608">
        <v>23803001</v>
      </c>
      <c r="B1641" s="416" t="s">
        <v>533</v>
      </c>
      <c r="C1641" s="416" t="s">
        <v>1262</v>
      </c>
      <c r="D1641" s="416" t="s">
        <v>777</v>
      </c>
      <c r="E1641" s="417">
        <v>0</v>
      </c>
      <c r="F1641" s="417">
        <v>0</v>
      </c>
      <c r="G1641" s="417">
        <v>136339713.87</v>
      </c>
      <c r="H1641" s="387" t="b" cm="1">
        <f t="array" aca="1" ref="H1641" ca="1">EsNegrita(BP[[#This Row],[CODIGO]])</f>
        <v>0</v>
      </c>
      <c r="I1641" s="387" t="b" cm="1">
        <f t="array" ref="I1641">_xlfn.LET(
    _xlpm.codigos_devolucion, _xlfn.UNIQUE(_xlfn._xlws.FILTER(BP[CODIGO], ISNUMBER(SEARCH("devoluci", BP[NOMBRE CUENTA])), {""})),
    ISNUMBER(MATCH(BP[[#This Row],[CODIGO]], _xlpm.codigos_devolucion, 0))
)</f>
        <v>0</v>
      </c>
    </row>
    <row r="1642" spans="1:9" x14ac:dyDescent="0.25">
      <c r="A1642" s="608">
        <v>23803001</v>
      </c>
      <c r="B1642" s="416" t="s">
        <v>533</v>
      </c>
      <c r="C1642" s="416" t="s">
        <v>763</v>
      </c>
      <c r="D1642" s="416" t="s">
        <v>777</v>
      </c>
      <c r="E1642" s="417">
        <v>0</v>
      </c>
      <c r="F1642" s="417">
        <v>0</v>
      </c>
      <c r="G1642" s="417">
        <v>136339713.87</v>
      </c>
      <c r="H1642" s="387" t="b" cm="1">
        <f t="array" aca="1" ref="H1642" ca="1">EsNegrita(BP[[#This Row],[CODIGO]])</f>
        <v>0</v>
      </c>
      <c r="I1642" s="387" t="b" cm="1">
        <f t="array" ref="I1642">_xlfn.LET(
    _xlpm.codigos_devolucion, _xlfn.UNIQUE(_xlfn._xlws.FILTER(BP[CODIGO], ISNUMBER(SEARCH("devoluci", BP[NOMBRE CUENTA])), {""})),
    ISNUMBER(MATCH(BP[[#This Row],[CODIGO]], _xlpm.codigos_devolucion, 0))
)</f>
        <v>0</v>
      </c>
    </row>
    <row r="1643" spans="1:9" x14ac:dyDescent="0.25">
      <c r="A1643" s="608">
        <v>23803001</v>
      </c>
      <c r="B1643" s="416" t="s">
        <v>533</v>
      </c>
      <c r="C1643" s="416" t="s">
        <v>765</v>
      </c>
      <c r="D1643" s="416" t="s">
        <v>777</v>
      </c>
      <c r="E1643" s="417">
        <v>0</v>
      </c>
      <c r="F1643" s="417">
        <v>335802.08</v>
      </c>
      <c r="G1643" s="417">
        <v>136675515.95000002</v>
      </c>
      <c r="H1643" s="387" t="b" cm="1">
        <f t="array" aca="1" ref="H1643" ca="1">EsNegrita(BP[[#This Row],[CODIGO]])</f>
        <v>0</v>
      </c>
      <c r="I1643" s="387" t="b" cm="1">
        <f t="array" ref="I1643">_xlfn.LET(
    _xlpm.codigos_devolucion, _xlfn.UNIQUE(_xlfn._xlws.FILTER(BP[CODIGO], ISNUMBER(SEARCH("devoluci", BP[NOMBRE CUENTA])), {""})),
    ISNUMBER(MATCH(BP[[#This Row],[CODIGO]], _xlpm.codigos_devolucion, 0))
)</f>
        <v>0</v>
      </c>
    </row>
    <row r="1644" spans="1:9" x14ac:dyDescent="0.25">
      <c r="A1644" s="608">
        <v>23803001</v>
      </c>
      <c r="B1644" s="416" t="s">
        <v>533</v>
      </c>
      <c r="C1644" s="416" t="s">
        <v>1307</v>
      </c>
      <c r="D1644" s="416" t="s">
        <v>777</v>
      </c>
      <c r="E1644" s="417">
        <v>0</v>
      </c>
      <c r="F1644" s="417">
        <v>391519.59</v>
      </c>
      <c r="G1644" s="417">
        <v>137067035.54000002</v>
      </c>
      <c r="H1644" s="387" t="b" cm="1">
        <f t="array" aca="1" ref="H1644" ca="1">EsNegrita(BP[[#This Row],[CODIGO]])</f>
        <v>0</v>
      </c>
      <c r="I1644" s="387" t="b" cm="1">
        <f t="array" ref="I1644">_xlfn.LET(
    _xlpm.codigos_devolucion, _xlfn.UNIQUE(_xlfn._xlws.FILTER(BP[CODIGO], ISNUMBER(SEARCH("devoluci", BP[NOMBRE CUENTA])), {""})),
    ISNUMBER(MATCH(BP[[#This Row],[CODIGO]], _xlpm.codigos_devolucion, 0))
)</f>
        <v>0</v>
      </c>
    </row>
    <row r="1645" spans="1:9" x14ac:dyDescent="0.25">
      <c r="A1645" s="608">
        <v>23803001</v>
      </c>
      <c r="B1645" s="416" t="s">
        <v>533</v>
      </c>
      <c r="C1645" s="416" t="s">
        <v>767</v>
      </c>
      <c r="D1645" s="416" t="s">
        <v>777</v>
      </c>
      <c r="E1645" s="417">
        <v>0</v>
      </c>
      <c r="F1645" s="417">
        <v>508334.22</v>
      </c>
      <c r="G1645" s="417">
        <v>137575369.76000002</v>
      </c>
      <c r="H1645" s="387" t="b" cm="1">
        <f t="array" aca="1" ref="H1645" ca="1">EsNegrita(BP[[#This Row],[CODIGO]])</f>
        <v>0</v>
      </c>
      <c r="I1645" s="387" t="b" cm="1">
        <f t="array" ref="I1645">_xlfn.LET(
    _xlpm.codigos_devolucion, _xlfn.UNIQUE(_xlfn._xlws.FILTER(BP[CODIGO], ISNUMBER(SEARCH("devoluci", BP[NOMBRE CUENTA])), {""})),
    ISNUMBER(MATCH(BP[[#This Row],[CODIGO]], _xlpm.codigos_devolucion, 0))
)</f>
        <v>0</v>
      </c>
    </row>
    <row r="1646" spans="1:9" x14ac:dyDescent="0.25">
      <c r="A1646" s="608">
        <v>23803001</v>
      </c>
      <c r="B1646" s="416" t="s">
        <v>533</v>
      </c>
      <c r="C1646" s="416" t="s">
        <v>1344</v>
      </c>
      <c r="D1646" s="416" t="s">
        <v>777</v>
      </c>
      <c r="E1646" s="417">
        <v>0</v>
      </c>
      <c r="F1646" s="417">
        <v>418521.9</v>
      </c>
      <c r="G1646" s="417">
        <v>137993891.66000003</v>
      </c>
      <c r="H1646" s="387" t="b" cm="1">
        <f t="array" aca="1" ref="H1646" ca="1">EsNegrita(BP[[#This Row],[CODIGO]])</f>
        <v>0</v>
      </c>
      <c r="I1646" s="387" t="b" cm="1">
        <f t="array" ref="I1646">_xlfn.LET(
    _xlpm.codigos_devolucion, _xlfn.UNIQUE(_xlfn._xlws.FILTER(BP[CODIGO], ISNUMBER(SEARCH("devoluci", BP[NOMBRE CUENTA])), {""})),
    ISNUMBER(MATCH(BP[[#This Row],[CODIGO]], _xlpm.codigos_devolucion, 0))
)</f>
        <v>0</v>
      </c>
    </row>
    <row r="1647" spans="1:9" x14ac:dyDescent="0.25">
      <c r="A1647" s="608">
        <v>23803001</v>
      </c>
      <c r="B1647" s="416" t="s">
        <v>533</v>
      </c>
      <c r="C1647" s="416" t="s">
        <v>1314</v>
      </c>
      <c r="D1647" s="416" t="s">
        <v>777</v>
      </c>
      <c r="E1647" s="417">
        <v>0</v>
      </c>
      <c r="F1647" s="417">
        <v>437308</v>
      </c>
      <c r="G1647" s="417">
        <v>138431199.66000003</v>
      </c>
      <c r="H1647" s="387" t="b" cm="1">
        <f t="array" aca="1" ref="H1647" ca="1">EsNegrita(BP[[#This Row],[CODIGO]])</f>
        <v>0</v>
      </c>
      <c r="I1647" s="387" t="b" cm="1">
        <f t="array" ref="I1647">_xlfn.LET(
    _xlpm.codigos_devolucion, _xlfn.UNIQUE(_xlfn._xlws.FILTER(BP[CODIGO], ISNUMBER(SEARCH("devoluci", BP[NOMBRE CUENTA])), {""})),
    ISNUMBER(MATCH(BP[[#This Row],[CODIGO]], _xlpm.codigos_devolucion, 0))
)</f>
        <v>0</v>
      </c>
    </row>
    <row r="1648" spans="1:9" x14ac:dyDescent="0.25">
      <c r="A1648" s="608">
        <v>23803001</v>
      </c>
      <c r="B1648" s="416" t="s">
        <v>533</v>
      </c>
      <c r="C1648" s="416" t="s">
        <v>1349</v>
      </c>
      <c r="D1648" s="416" t="s">
        <v>777</v>
      </c>
      <c r="E1648" s="417">
        <v>0</v>
      </c>
      <c r="F1648" s="417">
        <v>280144.8</v>
      </c>
      <c r="G1648" s="417">
        <v>138711344.46000004</v>
      </c>
      <c r="H1648" s="387" t="b" cm="1">
        <f t="array" aca="1" ref="H1648" ca="1">EsNegrita(BP[[#This Row],[CODIGO]])</f>
        <v>0</v>
      </c>
      <c r="I1648" s="387" t="b" cm="1">
        <f t="array" ref="I1648">_xlfn.LET(
    _xlpm.codigos_devolucion, _xlfn.UNIQUE(_xlfn._xlws.FILTER(BP[CODIGO], ISNUMBER(SEARCH("devoluci", BP[NOMBRE CUENTA])), {""})),
    ISNUMBER(MATCH(BP[[#This Row],[CODIGO]], _xlpm.codigos_devolucion, 0))
)</f>
        <v>0</v>
      </c>
    </row>
    <row r="1649" spans="1:9" x14ac:dyDescent="0.25">
      <c r="A1649" s="608">
        <v>23803001</v>
      </c>
      <c r="B1649" s="416" t="s">
        <v>533</v>
      </c>
      <c r="C1649" s="416" t="s">
        <v>1279</v>
      </c>
      <c r="D1649" s="416" t="s">
        <v>777</v>
      </c>
      <c r="E1649" s="417">
        <v>0</v>
      </c>
      <c r="F1649" s="417">
        <v>280144.8</v>
      </c>
      <c r="G1649" s="417">
        <v>138991489.26000005</v>
      </c>
      <c r="H1649" s="387" t="b" cm="1">
        <f t="array" aca="1" ref="H1649" ca="1">EsNegrita(BP[[#This Row],[CODIGO]])</f>
        <v>0</v>
      </c>
      <c r="I1649" s="387" t="b" cm="1">
        <f t="array" ref="I1649">_xlfn.LET(
    _xlpm.codigos_devolucion, _xlfn.UNIQUE(_xlfn._xlws.FILTER(BP[CODIGO], ISNUMBER(SEARCH("devoluci", BP[NOMBRE CUENTA])), {""})),
    ISNUMBER(MATCH(BP[[#This Row],[CODIGO]], _xlpm.codigos_devolucion, 0))
)</f>
        <v>0</v>
      </c>
    </row>
    <row r="1650" spans="1:9" x14ac:dyDescent="0.25">
      <c r="A1650" s="608">
        <v>23803002</v>
      </c>
      <c r="B1650" s="416" t="s">
        <v>534</v>
      </c>
      <c r="C1650" s="416" t="s">
        <v>1284</v>
      </c>
      <c r="D1650" s="416" t="s">
        <v>1285</v>
      </c>
      <c r="E1650" s="417">
        <v>0</v>
      </c>
      <c r="F1650" s="417">
        <v>89548</v>
      </c>
      <c r="G1650" s="417">
        <v>28981585.449999999</v>
      </c>
      <c r="H1650" s="387" t="b" cm="1">
        <f t="array" aca="1" ref="H1650" ca="1">EsNegrita(BP[[#This Row],[CODIGO]])</f>
        <v>0</v>
      </c>
      <c r="I1650" s="387" t="b" cm="1">
        <f t="array" ref="I1650">_xlfn.LET(
    _xlpm.codigos_devolucion, _xlfn.UNIQUE(_xlfn._xlws.FILTER(BP[CODIGO], ISNUMBER(SEARCH("devoluci", BP[NOMBRE CUENTA])), {""})),
    ISNUMBER(MATCH(BP[[#This Row],[CODIGO]], _xlpm.codigos_devolucion, 0))
)</f>
        <v>0</v>
      </c>
    </row>
    <row r="1651" spans="1:9" x14ac:dyDescent="0.25">
      <c r="A1651" s="608">
        <v>23803002</v>
      </c>
      <c r="B1651" s="416" t="s">
        <v>534</v>
      </c>
      <c r="C1651" s="416" t="s">
        <v>749</v>
      </c>
      <c r="D1651" s="416" t="s">
        <v>739</v>
      </c>
      <c r="E1651" s="417">
        <v>0</v>
      </c>
      <c r="F1651" s="417">
        <v>791986.13</v>
      </c>
      <c r="G1651" s="417">
        <v>29773571.579999998</v>
      </c>
      <c r="H1651" s="387" t="b" cm="1">
        <f t="array" aca="1" ref="H1651" ca="1">EsNegrita(BP[[#This Row],[CODIGO]])</f>
        <v>0</v>
      </c>
      <c r="I1651" s="387" t="b" cm="1">
        <f t="array" ref="I1651">_xlfn.LET(
    _xlpm.codigos_devolucion, _xlfn.UNIQUE(_xlfn._xlws.FILTER(BP[CODIGO], ISNUMBER(SEARCH("devoluci", BP[NOMBRE CUENTA])), {""})),
    ISNUMBER(MATCH(BP[[#This Row],[CODIGO]], _xlpm.codigos_devolucion, 0))
)</f>
        <v>0</v>
      </c>
    </row>
    <row r="1652" spans="1:9" x14ac:dyDescent="0.25">
      <c r="A1652" s="608">
        <v>23803002</v>
      </c>
      <c r="B1652" s="416" t="s">
        <v>534</v>
      </c>
      <c r="C1652" s="416" t="s">
        <v>1260</v>
      </c>
      <c r="D1652" s="416" t="s">
        <v>739</v>
      </c>
      <c r="E1652" s="417">
        <v>0</v>
      </c>
      <c r="F1652" s="417">
        <v>419619.79</v>
      </c>
      <c r="G1652" s="417">
        <v>30193191.369999997</v>
      </c>
      <c r="H1652" s="387" t="b" cm="1">
        <f t="array" aca="1" ref="H1652" ca="1">EsNegrita(BP[[#This Row],[CODIGO]])</f>
        <v>0</v>
      </c>
      <c r="I1652" s="387" t="b" cm="1">
        <f t="array" ref="I1652">_xlfn.LET(
    _xlpm.codigos_devolucion, _xlfn.UNIQUE(_xlfn._xlws.FILTER(BP[CODIGO], ISNUMBER(SEARCH("devoluci", BP[NOMBRE CUENTA])), {""})),
    ISNUMBER(MATCH(BP[[#This Row],[CODIGO]], _xlpm.codigos_devolucion, 0))
)</f>
        <v>0</v>
      </c>
    </row>
    <row r="1653" spans="1:9" x14ac:dyDescent="0.25">
      <c r="A1653" s="608">
        <v>23803002</v>
      </c>
      <c r="B1653" s="416" t="s">
        <v>534</v>
      </c>
      <c r="C1653" s="416" t="s">
        <v>1296</v>
      </c>
      <c r="D1653" s="416" t="s">
        <v>739</v>
      </c>
      <c r="E1653" s="417">
        <v>0</v>
      </c>
      <c r="F1653" s="417">
        <v>467815.66</v>
      </c>
      <c r="G1653" s="417">
        <v>30661007.029999997</v>
      </c>
      <c r="H1653" s="387" t="b" cm="1">
        <f t="array" aca="1" ref="H1653" ca="1">EsNegrita(BP[[#This Row],[CODIGO]])</f>
        <v>0</v>
      </c>
      <c r="I1653" s="387" t="b" cm="1">
        <f t="array" ref="I1653">_xlfn.LET(
    _xlpm.codigos_devolucion, _xlfn.UNIQUE(_xlfn._xlws.FILTER(BP[CODIGO], ISNUMBER(SEARCH("devoluci", BP[NOMBRE CUENTA])), {""})),
    ISNUMBER(MATCH(BP[[#This Row],[CODIGO]], _xlpm.codigos_devolucion, 0))
)</f>
        <v>0</v>
      </c>
    </row>
    <row r="1654" spans="1:9" x14ac:dyDescent="0.25">
      <c r="A1654" s="608">
        <v>23803002</v>
      </c>
      <c r="B1654" s="416" t="s">
        <v>534</v>
      </c>
      <c r="C1654" s="416" t="s">
        <v>755</v>
      </c>
      <c r="D1654" s="416" t="s">
        <v>739</v>
      </c>
      <c r="E1654" s="417">
        <v>0</v>
      </c>
      <c r="F1654" s="417">
        <v>0</v>
      </c>
      <c r="G1654" s="417">
        <v>30661007.029999997</v>
      </c>
      <c r="H1654" s="387" t="b" cm="1">
        <f t="array" aca="1" ref="H1654" ca="1">EsNegrita(BP[[#This Row],[CODIGO]])</f>
        <v>0</v>
      </c>
      <c r="I1654" s="387" t="b" cm="1">
        <f t="array" ref="I1654">_xlfn.LET(
    _xlpm.codigos_devolucion, _xlfn.UNIQUE(_xlfn._xlws.FILTER(BP[CODIGO], ISNUMBER(SEARCH("devoluci", BP[NOMBRE CUENTA])), {""})),
    ISNUMBER(MATCH(BP[[#This Row],[CODIGO]], _xlpm.codigos_devolucion, 0))
)</f>
        <v>0</v>
      </c>
    </row>
    <row r="1655" spans="1:9" x14ac:dyDescent="0.25">
      <c r="A1655" s="608">
        <v>23803002</v>
      </c>
      <c r="B1655" s="416" t="s">
        <v>534</v>
      </c>
      <c r="C1655" s="416" t="s">
        <v>759</v>
      </c>
      <c r="D1655" s="416" t="s">
        <v>739</v>
      </c>
      <c r="E1655" s="417">
        <v>0</v>
      </c>
      <c r="F1655" s="417">
        <v>0</v>
      </c>
      <c r="G1655" s="417">
        <v>30661007.029999997</v>
      </c>
      <c r="H1655" s="387" t="b" cm="1">
        <f t="array" aca="1" ref="H1655" ca="1">EsNegrita(BP[[#This Row],[CODIGO]])</f>
        <v>0</v>
      </c>
      <c r="I1655" s="387" t="b" cm="1">
        <f t="array" ref="I1655">_xlfn.LET(
    _xlpm.codigos_devolucion, _xlfn.UNIQUE(_xlfn._xlws.FILTER(BP[CODIGO], ISNUMBER(SEARCH("devoluci", BP[NOMBRE CUENTA])), {""})),
    ISNUMBER(MATCH(BP[[#This Row],[CODIGO]], _xlpm.codigos_devolucion, 0))
)</f>
        <v>0</v>
      </c>
    </row>
    <row r="1656" spans="1:9" x14ac:dyDescent="0.25">
      <c r="A1656" s="608">
        <v>23803002</v>
      </c>
      <c r="B1656" s="416" t="s">
        <v>534</v>
      </c>
      <c r="C1656" s="416" t="s">
        <v>763</v>
      </c>
      <c r="D1656" s="416" t="s">
        <v>739</v>
      </c>
      <c r="E1656" s="417">
        <v>0</v>
      </c>
      <c r="F1656" s="417">
        <v>559723.92000000004</v>
      </c>
      <c r="G1656" s="417">
        <v>31220730.949999999</v>
      </c>
      <c r="H1656" s="387" t="b" cm="1">
        <f t="array" aca="1" ref="H1656" ca="1">EsNegrita(BP[[#This Row],[CODIGO]])</f>
        <v>0</v>
      </c>
      <c r="I1656" s="387" t="b" cm="1">
        <f t="array" ref="I1656">_xlfn.LET(
    _xlpm.codigos_devolucion, _xlfn.UNIQUE(_xlfn._xlws.FILTER(BP[CODIGO], ISNUMBER(SEARCH("devoluci", BP[NOMBRE CUENTA])), {""})),
    ISNUMBER(MATCH(BP[[#This Row],[CODIGO]], _xlpm.codigos_devolucion, 0))
)</f>
        <v>0</v>
      </c>
    </row>
    <row r="1657" spans="1:9" x14ac:dyDescent="0.25">
      <c r="A1657" s="608">
        <v>23803002</v>
      </c>
      <c r="B1657" s="416" t="s">
        <v>534</v>
      </c>
      <c r="C1657" s="416" t="s">
        <v>1284</v>
      </c>
      <c r="D1657" s="416" t="s">
        <v>739</v>
      </c>
      <c r="E1657" s="417">
        <v>0</v>
      </c>
      <c r="F1657" s="417">
        <v>472421.39</v>
      </c>
      <c r="G1657" s="417">
        <v>31693152.34</v>
      </c>
      <c r="H1657" s="387" t="b" cm="1">
        <f t="array" aca="1" ref="H1657" ca="1">EsNegrita(BP[[#This Row],[CODIGO]])</f>
        <v>0</v>
      </c>
      <c r="I1657" s="387" t="b" cm="1">
        <f t="array" ref="I1657">_xlfn.LET(
    _xlpm.codigos_devolucion, _xlfn.UNIQUE(_xlfn._xlws.FILTER(BP[CODIGO], ISNUMBER(SEARCH("devoluci", BP[NOMBRE CUENTA])), {""})),
    ISNUMBER(MATCH(BP[[#This Row],[CODIGO]], _xlpm.codigos_devolucion, 0))
)</f>
        <v>0</v>
      </c>
    </row>
    <row r="1658" spans="1:9" x14ac:dyDescent="0.25">
      <c r="A1658" s="608">
        <v>23803002</v>
      </c>
      <c r="B1658" s="416" t="s">
        <v>534</v>
      </c>
      <c r="C1658" s="416" t="s">
        <v>1306</v>
      </c>
      <c r="D1658" s="416" t="s">
        <v>739</v>
      </c>
      <c r="E1658" s="417">
        <v>0</v>
      </c>
      <c r="F1658" s="417">
        <v>649488.44999999995</v>
      </c>
      <c r="G1658" s="417">
        <v>32342640.789999999</v>
      </c>
      <c r="H1658" s="387" t="b" cm="1">
        <f t="array" aca="1" ref="H1658" ca="1">EsNegrita(BP[[#This Row],[CODIGO]])</f>
        <v>0</v>
      </c>
      <c r="I1658" s="387" t="b" cm="1">
        <f t="array" ref="I1658">_xlfn.LET(
    _xlpm.codigos_devolucion, _xlfn.UNIQUE(_xlfn._xlws.FILTER(BP[CODIGO], ISNUMBER(SEARCH("devoluci", BP[NOMBRE CUENTA])), {""})),
    ISNUMBER(MATCH(BP[[#This Row],[CODIGO]], _xlpm.codigos_devolucion, 0))
)</f>
        <v>0</v>
      </c>
    </row>
    <row r="1659" spans="1:9" x14ac:dyDescent="0.25">
      <c r="A1659" s="608">
        <v>23803002</v>
      </c>
      <c r="B1659" s="416" t="s">
        <v>534</v>
      </c>
      <c r="C1659" s="416" t="s">
        <v>1274</v>
      </c>
      <c r="D1659" s="416" t="s">
        <v>739</v>
      </c>
      <c r="E1659" s="417">
        <v>0</v>
      </c>
      <c r="F1659" s="417">
        <v>420234.33</v>
      </c>
      <c r="G1659" s="417">
        <v>32762875.119999997</v>
      </c>
      <c r="H1659" s="387" t="b" cm="1">
        <f t="array" aca="1" ref="H1659" ca="1">EsNegrita(BP[[#This Row],[CODIGO]])</f>
        <v>0</v>
      </c>
      <c r="I1659" s="387" t="b" cm="1">
        <f t="array" ref="I1659">_xlfn.LET(
    _xlpm.codigos_devolucion, _xlfn.UNIQUE(_xlfn._xlws.FILTER(BP[CODIGO], ISNUMBER(SEARCH("devoluci", BP[NOMBRE CUENTA])), {""})),
    ISNUMBER(MATCH(BP[[#This Row],[CODIGO]], _xlpm.codigos_devolucion, 0))
)</f>
        <v>0</v>
      </c>
    </row>
    <row r="1660" spans="1:9" x14ac:dyDescent="0.25">
      <c r="A1660" s="608">
        <v>23803002</v>
      </c>
      <c r="B1660" s="416" t="s">
        <v>534</v>
      </c>
      <c r="C1660" s="416" t="s">
        <v>1313</v>
      </c>
      <c r="D1660" s="416" t="s">
        <v>739</v>
      </c>
      <c r="E1660" s="417">
        <v>0</v>
      </c>
      <c r="F1660" s="417">
        <v>303204.74</v>
      </c>
      <c r="G1660" s="417">
        <v>33066079.859999996</v>
      </c>
      <c r="H1660" s="387" t="b" cm="1">
        <f t="array" aca="1" ref="H1660" ca="1">EsNegrita(BP[[#This Row],[CODIGO]])</f>
        <v>0</v>
      </c>
      <c r="I1660" s="387" t="b" cm="1">
        <f t="array" ref="I1660">_xlfn.LET(
    _xlpm.codigos_devolucion, _xlfn.UNIQUE(_xlfn._xlws.FILTER(BP[CODIGO], ISNUMBER(SEARCH("devoluci", BP[NOMBRE CUENTA])), {""})),
    ISNUMBER(MATCH(BP[[#This Row],[CODIGO]], _xlpm.codigos_devolucion, 0))
)</f>
        <v>0</v>
      </c>
    </row>
    <row r="1661" spans="1:9" x14ac:dyDescent="0.25">
      <c r="A1661" s="608">
        <v>23803002</v>
      </c>
      <c r="B1661" s="416" t="s">
        <v>534</v>
      </c>
      <c r="C1661" s="416" t="s">
        <v>1318</v>
      </c>
      <c r="D1661" s="416" t="s">
        <v>739</v>
      </c>
      <c r="E1661" s="417">
        <v>0</v>
      </c>
      <c r="F1661" s="417">
        <v>422320.29</v>
      </c>
      <c r="G1661" s="417">
        <v>33488400.149999995</v>
      </c>
      <c r="H1661" s="387" t="b" cm="1">
        <f t="array" aca="1" ref="H1661" ca="1">EsNegrita(BP[[#This Row],[CODIGO]])</f>
        <v>0</v>
      </c>
      <c r="I1661" s="387" t="b" cm="1">
        <f t="array" ref="I1661">_xlfn.LET(
    _xlpm.codigos_devolucion, _xlfn.UNIQUE(_xlfn._xlws.FILTER(BP[CODIGO], ISNUMBER(SEARCH("devoluci", BP[NOMBRE CUENTA])), {""})),
    ISNUMBER(MATCH(BP[[#This Row],[CODIGO]], _xlpm.codigos_devolucion, 0))
)</f>
        <v>0</v>
      </c>
    </row>
    <row r="1662" spans="1:9" x14ac:dyDescent="0.25">
      <c r="A1662" s="608">
        <v>23803002</v>
      </c>
      <c r="B1662" s="416" t="s">
        <v>534</v>
      </c>
      <c r="C1662" s="416" t="s">
        <v>1278</v>
      </c>
      <c r="D1662" s="416" t="s">
        <v>739</v>
      </c>
      <c r="E1662" s="417">
        <v>0</v>
      </c>
      <c r="F1662" s="417">
        <v>581535.66</v>
      </c>
      <c r="G1662" s="417">
        <v>34069935.809999995</v>
      </c>
      <c r="H1662" s="387" t="b" cm="1">
        <f t="array" aca="1" ref="H1662" ca="1">EsNegrita(BP[[#This Row],[CODIGO]])</f>
        <v>0</v>
      </c>
      <c r="I1662" s="387" t="b" cm="1">
        <f t="array" ref="I1662">_xlfn.LET(
    _xlpm.codigos_devolucion, _xlfn.UNIQUE(_xlfn._xlws.FILTER(BP[CODIGO], ISNUMBER(SEARCH("devoluci", BP[NOMBRE CUENTA])), {""})),
    ISNUMBER(MATCH(BP[[#This Row],[CODIGO]], _xlpm.codigos_devolucion, 0))
)</f>
        <v>0</v>
      </c>
    </row>
    <row r="1663" spans="1:9" x14ac:dyDescent="0.25">
      <c r="A1663" s="608">
        <v>23803002</v>
      </c>
      <c r="B1663" s="416" t="s">
        <v>534</v>
      </c>
      <c r="C1663" s="416" t="s">
        <v>1324</v>
      </c>
      <c r="D1663" s="416" t="s">
        <v>739</v>
      </c>
      <c r="E1663" s="417">
        <v>0</v>
      </c>
      <c r="F1663" s="417">
        <v>298821.12</v>
      </c>
      <c r="G1663" s="417">
        <v>34368756.929999992</v>
      </c>
      <c r="H1663" s="387" t="b" cm="1">
        <f t="array" aca="1" ref="H1663" ca="1">EsNegrita(BP[[#This Row],[CODIGO]])</f>
        <v>0</v>
      </c>
      <c r="I1663" s="387" t="b" cm="1">
        <f t="array" ref="I1663">_xlfn.LET(
    _xlpm.codigos_devolucion, _xlfn.UNIQUE(_xlfn._xlws.FILTER(BP[CODIGO], ISNUMBER(SEARCH("devoluci", BP[NOMBRE CUENTA])), {""})),
    ISNUMBER(MATCH(BP[[#This Row],[CODIGO]], _xlpm.codigos_devolucion, 0))
)</f>
        <v>0</v>
      </c>
    </row>
    <row r="1664" spans="1:9" x14ac:dyDescent="0.25">
      <c r="A1664" s="608">
        <v>23803002</v>
      </c>
      <c r="B1664" s="416" t="s">
        <v>534</v>
      </c>
      <c r="C1664" s="416" t="s">
        <v>1313</v>
      </c>
      <c r="D1664" s="416" t="s">
        <v>1326</v>
      </c>
      <c r="E1664" s="417">
        <v>0</v>
      </c>
      <c r="F1664" s="417">
        <v>162133.32999999999</v>
      </c>
      <c r="G1664" s="417">
        <v>34530890.25999999</v>
      </c>
      <c r="H1664" s="387" t="b" cm="1">
        <f t="array" aca="1" ref="H1664" ca="1">EsNegrita(BP[[#This Row],[CODIGO]])</f>
        <v>0</v>
      </c>
      <c r="I1664" s="387" t="b" cm="1">
        <f t="array" ref="I1664">_xlfn.LET(
    _xlpm.codigos_devolucion, _xlfn.UNIQUE(_xlfn._xlws.FILTER(BP[CODIGO], ISNUMBER(SEARCH("devoluci", BP[NOMBRE CUENTA])), {""})),
    ISNUMBER(MATCH(BP[[#This Row],[CODIGO]], _xlpm.codigos_devolucion, 0))
)</f>
        <v>0</v>
      </c>
    </row>
    <row r="1665" spans="1:9" x14ac:dyDescent="0.25">
      <c r="A1665" s="608">
        <v>23803002</v>
      </c>
      <c r="B1665" s="416" t="s">
        <v>534</v>
      </c>
      <c r="C1665" s="416" t="s">
        <v>749</v>
      </c>
      <c r="D1665" s="416" t="s">
        <v>777</v>
      </c>
      <c r="E1665" s="417">
        <v>0</v>
      </c>
      <c r="F1665" s="417">
        <v>593046.43000000005</v>
      </c>
      <c r="G1665" s="417">
        <v>35123936.68999999</v>
      </c>
      <c r="H1665" s="387" t="b" cm="1">
        <f t="array" aca="1" ref="H1665" ca="1">EsNegrita(BP[[#This Row],[CODIGO]])</f>
        <v>0</v>
      </c>
      <c r="I1665" s="387" t="b" cm="1">
        <f t="array" ref="I1665">_xlfn.LET(
    _xlpm.codigos_devolucion, _xlfn.UNIQUE(_xlfn._xlws.FILTER(BP[CODIGO], ISNUMBER(SEARCH("devoluci", BP[NOMBRE CUENTA])), {""})),
    ISNUMBER(MATCH(BP[[#This Row],[CODIGO]], _xlpm.codigos_devolucion, 0))
)</f>
        <v>0</v>
      </c>
    </row>
    <row r="1666" spans="1:9" x14ac:dyDescent="0.25">
      <c r="A1666" s="608">
        <v>23803002</v>
      </c>
      <c r="B1666" s="416" t="s">
        <v>534</v>
      </c>
      <c r="C1666" s="416" t="s">
        <v>1260</v>
      </c>
      <c r="D1666" s="416" t="s">
        <v>777</v>
      </c>
      <c r="E1666" s="417">
        <v>0</v>
      </c>
      <c r="F1666" s="417">
        <v>420011.98</v>
      </c>
      <c r="G1666" s="417">
        <v>35543948.669999987</v>
      </c>
      <c r="H1666" s="387" t="b" cm="1">
        <f t="array" aca="1" ref="H1666" ca="1">EsNegrita(BP[[#This Row],[CODIGO]])</f>
        <v>0</v>
      </c>
      <c r="I1666" s="387" t="b" cm="1">
        <f t="array" ref="I1666">_xlfn.LET(
    _xlpm.codigos_devolucion, _xlfn.UNIQUE(_xlfn._xlws.FILTER(BP[CODIGO], ISNUMBER(SEARCH("devoluci", BP[NOMBRE CUENTA])), {""})),
    ISNUMBER(MATCH(BP[[#This Row],[CODIGO]], _xlpm.codigos_devolucion, 0))
)</f>
        <v>0</v>
      </c>
    </row>
    <row r="1667" spans="1:9" x14ac:dyDescent="0.25">
      <c r="A1667" s="608">
        <v>23803002</v>
      </c>
      <c r="B1667" s="416" t="s">
        <v>534</v>
      </c>
      <c r="C1667" s="416" t="s">
        <v>1296</v>
      </c>
      <c r="D1667" s="416" t="s">
        <v>777</v>
      </c>
      <c r="E1667" s="417">
        <v>0</v>
      </c>
      <c r="F1667" s="417">
        <v>456314.34</v>
      </c>
      <c r="G1667" s="417">
        <v>36000263.00999999</v>
      </c>
      <c r="H1667" s="387" t="b" cm="1">
        <f t="array" aca="1" ref="H1667" ca="1">EsNegrita(BP[[#This Row],[CODIGO]])</f>
        <v>0</v>
      </c>
      <c r="I1667" s="387" t="b" cm="1">
        <f t="array" ref="I1667">_xlfn.LET(
    _xlpm.codigos_devolucion, _xlfn.UNIQUE(_xlfn._xlws.FILTER(BP[CODIGO], ISNUMBER(SEARCH("devoluci", BP[NOMBRE CUENTA])), {""})),
    ISNUMBER(MATCH(BP[[#This Row],[CODIGO]], _xlpm.codigos_devolucion, 0))
)</f>
        <v>0</v>
      </c>
    </row>
    <row r="1668" spans="1:9" x14ac:dyDescent="0.25">
      <c r="A1668" s="608">
        <v>23803002</v>
      </c>
      <c r="B1668" s="416" t="s">
        <v>534</v>
      </c>
      <c r="C1668" s="416" t="s">
        <v>755</v>
      </c>
      <c r="D1668" s="416" t="s">
        <v>777</v>
      </c>
      <c r="E1668" s="417">
        <v>0</v>
      </c>
      <c r="F1668" s="417">
        <v>0</v>
      </c>
      <c r="G1668" s="417">
        <v>36000263.00999999</v>
      </c>
      <c r="H1668" s="387" t="b" cm="1">
        <f t="array" aca="1" ref="H1668" ca="1">EsNegrita(BP[[#This Row],[CODIGO]])</f>
        <v>0</v>
      </c>
      <c r="I1668" s="387" t="b" cm="1">
        <f t="array" ref="I1668">_xlfn.LET(
    _xlpm.codigos_devolucion, _xlfn.UNIQUE(_xlfn._xlws.FILTER(BP[CODIGO], ISNUMBER(SEARCH("devoluci", BP[NOMBRE CUENTA])), {""})),
    ISNUMBER(MATCH(BP[[#This Row],[CODIGO]], _xlpm.codigos_devolucion, 0))
)</f>
        <v>0</v>
      </c>
    </row>
    <row r="1669" spans="1:9" x14ac:dyDescent="0.25">
      <c r="A1669" s="608">
        <v>23803002</v>
      </c>
      <c r="B1669" s="416" t="s">
        <v>534</v>
      </c>
      <c r="C1669" s="416" t="s">
        <v>759</v>
      </c>
      <c r="D1669" s="416" t="s">
        <v>777</v>
      </c>
      <c r="E1669" s="417">
        <v>0</v>
      </c>
      <c r="F1669" s="417">
        <v>0</v>
      </c>
      <c r="G1669" s="417">
        <v>36000263.00999999</v>
      </c>
      <c r="H1669" s="387" t="b" cm="1">
        <f t="array" aca="1" ref="H1669" ca="1">EsNegrita(BP[[#This Row],[CODIGO]])</f>
        <v>0</v>
      </c>
      <c r="I1669" s="387" t="b" cm="1">
        <f t="array" ref="I1669">_xlfn.LET(
    _xlpm.codigos_devolucion, _xlfn.UNIQUE(_xlfn._xlws.FILTER(BP[CODIGO], ISNUMBER(SEARCH("devoluci", BP[NOMBRE CUENTA])), {""})),
    ISNUMBER(MATCH(BP[[#This Row],[CODIGO]], _xlpm.codigos_devolucion, 0))
)</f>
        <v>0</v>
      </c>
    </row>
    <row r="1670" spans="1:9" x14ac:dyDescent="0.25">
      <c r="A1670" s="608">
        <v>23803002</v>
      </c>
      <c r="B1670" s="416" t="s">
        <v>534</v>
      </c>
      <c r="C1670" s="416" t="s">
        <v>763</v>
      </c>
      <c r="D1670" s="416" t="s">
        <v>777</v>
      </c>
      <c r="E1670" s="417">
        <v>0</v>
      </c>
      <c r="F1670" s="417">
        <v>506673.08</v>
      </c>
      <c r="G1670" s="417">
        <v>36506936.089999989</v>
      </c>
      <c r="H1670" s="387" t="b" cm="1">
        <f t="array" aca="1" ref="H1670" ca="1">EsNegrita(BP[[#This Row],[CODIGO]])</f>
        <v>0</v>
      </c>
      <c r="I1670" s="387" t="b" cm="1">
        <f t="array" ref="I1670">_xlfn.LET(
    _xlpm.codigos_devolucion, _xlfn.UNIQUE(_xlfn._xlws.FILTER(BP[CODIGO], ISNUMBER(SEARCH("devoluci", BP[NOMBRE CUENTA])), {""})),
    ISNUMBER(MATCH(BP[[#This Row],[CODIGO]], _xlpm.codigos_devolucion, 0))
)</f>
        <v>0</v>
      </c>
    </row>
    <row r="1671" spans="1:9" x14ac:dyDescent="0.25">
      <c r="A1671" s="608">
        <v>23803002</v>
      </c>
      <c r="B1671" s="416" t="s">
        <v>534</v>
      </c>
      <c r="C1671" s="416" t="s">
        <v>1284</v>
      </c>
      <c r="D1671" s="416" t="s">
        <v>777</v>
      </c>
      <c r="E1671" s="417">
        <v>0</v>
      </c>
      <c r="F1671" s="417">
        <v>658558.73</v>
      </c>
      <c r="G1671" s="417">
        <v>37165494.819999985</v>
      </c>
      <c r="H1671" s="387" t="b" cm="1">
        <f t="array" aca="1" ref="H1671" ca="1">EsNegrita(BP[[#This Row],[CODIGO]])</f>
        <v>0</v>
      </c>
      <c r="I1671" s="387" t="b" cm="1">
        <f t="array" ref="I1671">_xlfn.LET(
    _xlpm.codigos_devolucion, _xlfn.UNIQUE(_xlfn._xlws.FILTER(BP[CODIGO], ISNUMBER(SEARCH("devoluci", BP[NOMBRE CUENTA])), {""})),
    ISNUMBER(MATCH(BP[[#This Row],[CODIGO]], _xlpm.codigos_devolucion, 0))
)</f>
        <v>0</v>
      </c>
    </row>
    <row r="1672" spans="1:9" x14ac:dyDescent="0.25">
      <c r="A1672" s="608">
        <v>23803002</v>
      </c>
      <c r="B1672" s="416" t="s">
        <v>534</v>
      </c>
      <c r="C1672" s="416" t="s">
        <v>1306</v>
      </c>
      <c r="D1672" s="416" t="s">
        <v>777</v>
      </c>
      <c r="E1672" s="417">
        <v>0</v>
      </c>
      <c r="F1672" s="417">
        <v>607335.15</v>
      </c>
      <c r="G1672" s="417">
        <v>37772829.969999984</v>
      </c>
      <c r="H1672" s="387" t="b" cm="1">
        <f t="array" aca="1" ref="H1672" ca="1">EsNegrita(BP[[#This Row],[CODIGO]])</f>
        <v>0</v>
      </c>
      <c r="I1672" s="387" t="b" cm="1">
        <f t="array" ref="I1672">_xlfn.LET(
    _xlpm.codigos_devolucion, _xlfn.UNIQUE(_xlfn._xlws.FILTER(BP[CODIGO], ISNUMBER(SEARCH("devoluci", BP[NOMBRE CUENTA])), {""})),
    ISNUMBER(MATCH(BP[[#This Row],[CODIGO]], _xlpm.codigos_devolucion, 0))
)</f>
        <v>0</v>
      </c>
    </row>
    <row r="1673" spans="1:9" x14ac:dyDescent="0.25">
      <c r="A1673" s="608">
        <v>23803002</v>
      </c>
      <c r="B1673" s="416" t="s">
        <v>534</v>
      </c>
      <c r="C1673" s="416" t="s">
        <v>1274</v>
      </c>
      <c r="D1673" s="416" t="s">
        <v>777</v>
      </c>
      <c r="E1673" s="417">
        <v>0</v>
      </c>
      <c r="F1673" s="417">
        <v>391519.59</v>
      </c>
      <c r="G1673" s="417">
        <v>38164349.559999987</v>
      </c>
      <c r="H1673" s="387" t="b" cm="1">
        <f t="array" aca="1" ref="H1673" ca="1">EsNegrita(BP[[#This Row],[CODIGO]])</f>
        <v>0</v>
      </c>
      <c r="I1673" s="387" t="b" cm="1">
        <f t="array" ref="I1673">_xlfn.LET(
    _xlpm.codigos_devolucion, _xlfn.UNIQUE(_xlfn._xlws.FILTER(BP[CODIGO], ISNUMBER(SEARCH("devoluci", BP[NOMBRE CUENTA])), {""})),
    ISNUMBER(MATCH(BP[[#This Row],[CODIGO]], _xlpm.codigos_devolucion, 0))
)</f>
        <v>0</v>
      </c>
    </row>
    <row r="1674" spans="1:9" x14ac:dyDescent="0.25">
      <c r="A1674" s="608">
        <v>23803002</v>
      </c>
      <c r="B1674" s="416" t="s">
        <v>534</v>
      </c>
      <c r="C1674" s="416" t="s">
        <v>1318</v>
      </c>
      <c r="D1674" s="416" t="s">
        <v>777</v>
      </c>
      <c r="E1674" s="417">
        <v>0</v>
      </c>
      <c r="F1674" s="417">
        <v>394916.9</v>
      </c>
      <c r="G1674" s="417">
        <v>38559266.459999986</v>
      </c>
      <c r="H1674" s="387" t="b" cm="1">
        <f t="array" aca="1" ref="H1674" ca="1">EsNegrita(BP[[#This Row],[CODIGO]])</f>
        <v>0</v>
      </c>
      <c r="I1674" s="387" t="b" cm="1">
        <f t="array" ref="I1674">_xlfn.LET(
    _xlpm.codigos_devolucion, _xlfn.UNIQUE(_xlfn._xlws.FILTER(BP[CODIGO], ISNUMBER(SEARCH("devoluci", BP[NOMBRE CUENTA])), {""})),
    ISNUMBER(MATCH(BP[[#This Row],[CODIGO]], _xlpm.codigos_devolucion, 0))
)</f>
        <v>0</v>
      </c>
    </row>
    <row r="1675" spans="1:9" x14ac:dyDescent="0.25">
      <c r="A1675" s="608">
        <v>23803002</v>
      </c>
      <c r="B1675" s="416" t="s">
        <v>534</v>
      </c>
      <c r="C1675" s="416" t="s">
        <v>1278</v>
      </c>
      <c r="D1675" s="416" t="s">
        <v>777</v>
      </c>
      <c r="E1675" s="417">
        <v>0</v>
      </c>
      <c r="F1675" s="417">
        <v>551154.47</v>
      </c>
      <c r="G1675" s="417">
        <v>39110420.929999985</v>
      </c>
      <c r="H1675" s="387" t="b" cm="1">
        <f t="array" aca="1" ref="H1675" ca="1">EsNegrita(BP[[#This Row],[CODIGO]])</f>
        <v>0</v>
      </c>
      <c r="I1675" s="387" t="b" cm="1">
        <f t="array" ref="I1675">_xlfn.LET(
    _xlpm.codigos_devolucion, _xlfn.UNIQUE(_xlfn._xlws.FILTER(BP[CODIGO], ISNUMBER(SEARCH("devoluci", BP[NOMBRE CUENTA])), {""})),
    ISNUMBER(MATCH(BP[[#This Row],[CODIGO]], _xlpm.codigos_devolucion, 0))
)</f>
        <v>0</v>
      </c>
    </row>
    <row r="1676" spans="1:9" x14ac:dyDescent="0.25">
      <c r="A1676" s="608">
        <v>23803002</v>
      </c>
      <c r="B1676" s="416" t="s">
        <v>534</v>
      </c>
      <c r="C1676" s="416" t="s">
        <v>1324</v>
      </c>
      <c r="D1676" s="416" t="s">
        <v>777</v>
      </c>
      <c r="E1676" s="417">
        <v>0</v>
      </c>
      <c r="F1676" s="417">
        <v>280144.8</v>
      </c>
      <c r="G1676" s="417">
        <v>39390565.729999982</v>
      </c>
      <c r="H1676" s="387" t="b" cm="1">
        <f t="array" aca="1" ref="H1676" ca="1">EsNegrita(BP[[#This Row],[CODIGO]])</f>
        <v>0</v>
      </c>
      <c r="I1676" s="387" t="b" cm="1">
        <f t="array" ref="I1676">_xlfn.LET(
    _xlpm.codigos_devolucion, _xlfn.UNIQUE(_xlfn._xlws.FILTER(BP[CODIGO], ISNUMBER(SEARCH("devoluci", BP[NOMBRE CUENTA])), {""})),
    ISNUMBER(MATCH(BP[[#This Row],[CODIGO]], _xlpm.codigos_devolucion, 0))
)</f>
        <v>0</v>
      </c>
    </row>
    <row r="1677" spans="1:9" x14ac:dyDescent="0.25">
      <c r="A1677" s="608">
        <v>23803003</v>
      </c>
      <c r="B1677" s="416" t="s">
        <v>535</v>
      </c>
      <c r="C1677" s="416" t="s">
        <v>1264</v>
      </c>
      <c r="D1677" s="416" t="s">
        <v>1265</v>
      </c>
      <c r="E1677" s="417">
        <v>0</v>
      </c>
      <c r="F1677" s="417">
        <v>56028.959999999999</v>
      </c>
      <c r="G1677" s="417">
        <v>663625155.23000002</v>
      </c>
      <c r="H1677" s="387" t="b" cm="1">
        <f t="array" aca="1" ref="H1677" ca="1">EsNegrita(BP[[#This Row],[CODIGO]])</f>
        <v>0</v>
      </c>
      <c r="I1677" s="387" t="b" cm="1">
        <f t="array" ref="I1677">_xlfn.LET(
    _xlpm.codigos_devolucion, _xlfn.UNIQUE(_xlfn._xlws.FILTER(BP[CODIGO], ISNUMBER(SEARCH("devoluci", BP[NOMBRE CUENTA])), {""})),
    ISNUMBER(MATCH(BP[[#This Row],[CODIGO]], _xlpm.codigos_devolucion, 0))
)</f>
        <v>0</v>
      </c>
    </row>
    <row r="1678" spans="1:9" x14ac:dyDescent="0.25">
      <c r="A1678" s="608">
        <v>23803003</v>
      </c>
      <c r="B1678" s="416" t="s">
        <v>535</v>
      </c>
      <c r="C1678" s="416" t="s">
        <v>1282</v>
      </c>
      <c r="D1678" s="416" t="s">
        <v>1283</v>
      </c>
      <c r="E1678" s="417">
        <v>0</v>
      </c>
      <c r="F1678" s="417">
        <v>280144.64000000001</v>
      </c>
      <c r="G1678" s="417">
        <v>663905299.87</v>
      </c>
      <c r="H1678" s="387" t="b" cm="1">
        <f t="array" aca="1" ref="H1678" ca="1">EsNegrita(BP[[#This Row],[CODIGO]])</f>
        <v>0</v>
      </c>
      <c r="I1678" s="387" t="b" cm="1">
        <f t="array" ref="I1678">_xlfn.LET(
    _xlpm.codigos_devolucion, _xlfn.UNIQUE(_xlfn._xlws.FILTER(BP[CODIGO], ISNUMBER(SEARCH("devoluci", BP[NOMBRE CUENTA])), {""})),
    ISNUMBER(MATCH(BP[[#This Row],[CODIGO]], _xlpm.codigos_devolucion, 0))
)</f>
        <v>0</v>
      </c>
    </row>
    <row r="1679" spans="1:9" x14ac:dyDescent="0.25">
      <c r="A1679" s="608">
        <v>23803003</v>
      </c>
      <c r="B1679" s="416" t="s">
        <v>535</v>
      </c>
      <c r="C1679" s="416" t="s">
        <v>738</v>
      </c>
      <c r="D1679" s="416" t="s">
        <v>739</v>
      </c>
      <c r="E1679" s="417">
        <v>0</v>
      </c>
      <c r="F1679" s="417">
        <v>280144.8</v>
      </c>
      <c r="G1679" s="417">
        <v>664185444.66999996</v>
      </c>
      <c r="H1679" s="387" t="b" cm="1">
        <f t="array" aca="1" ref="H1679" ca="1">EsNegrita(BP[[#This Row],[CODIGO]])</f>
        <v>0</v>
      </c>
      <c r="I1679" s="387" t="b" cm="1">
        <f t="array" ref="I1679">_xlfn.LET(
    _xlpm.codigos_devolucion, _xlfn.UNIQUE(_xlfn._xlws.FILTER(BP[CODIGO], ISNUMBER(SEARCH("devoluci", BP[NOMBRE CUENTA])), {""})),
    ISNUMBER(MATCH(BP[[#This Row],[CODIGO]], _xlpm.codigos_devolucion, 0))
)</f>
        <v>0</v>
      </c>
    </row>
    <row r="1680" spans="1:9" x14ac:dyDescent="0.25">
      <c r="A1680" s="608">
        <v>23803003</v>
      </c>
      <c r="B1680" s="416" t="s">
        <v>535</v>
      </c>
      <c r="C1680" s="416" t="s">
        <v>1266</v>
      </c>
      <c r="D1680" s="416" t="s">
        <v>739</v>
      </c>
      <c r="E1680" s="417">
        <v>0</v>
      </c>
      <c r="F1680" s="417">
        <v>653930.23999999999</v>
      </c>
      <c r="G1680" s="417">
        <v>664839374.90999997</v>
      </c>
      <c r="H1680" s="387" t="b" cm="1">
        <f t="array" aca="1" ref="H1680" ca="1">EsNegrita(BP[[#This Row],[CODIGO]])</f>
        <v>0</v>
      </c>
      <c r="I1680" s="387" t="b" cm="1">
        <f t="array" ref="I1680">_xlfn.LET(
    _xlpm.codigos_devolucion, _xlfn.UNIQUE(_xlfn._xlws.FILTER(BP[CODIGO], ISNUMBER(SEARCH("devoluci", BP[NOMBRE CUENTA])), {""})),
    ISNUMBER(MATCH(BP[[#This Row],[CODIGO]], _xlpm.codigos_devolucion, 0))
)</f>
        <v>0</v>
      </c>
    </row>
    <row r="1681" spans="1:9" x14ac:dyDescent="0.25">
      <c r="A1681" s="608">
        <v>23803003</v>
      </c>
      <c r="B1681" s="416" t="s">
        <v>535</v>
      </c>
      <c r="C1681" s="416" t="s">
        <v>1254</v>
      </c>
      <c r="D1681" s="416" t="s">
        <v>739</v>
      </c>
      <c r="E1681" s="417">
        <v>0</v>
      </c>
      <c r="F1681" s="417">
        <v>1930490.08</v>
      </c>
      <c r="G1681" s="417">
        <v>666769864.99000001</v>
      </c>
      <c r="H1681" s="387" t="b" cm="1">
        <f t="array" aca="1" ref="H1681" ca="1">EsNegrita(BP[[#This Row],[CODIGO]])</f>
        <v>0</v>
      </c>
      <c r="I1681" s="387" t="b" cm="1">
        <f t="array" ref="I1681">_xlfn.LET(
    _xlpm.codigos_devolucion, _xlfn.UNIQUE(_xlfn._xlws.FILTER(BP[CODIGO], ISNUMBER(SEARCH("devoluci", BP[NOMBRE CUENTA])), {""})),
    ISNUMBER(MATCH(BP[[#This Row],[CODIGO]], _xlpm.codigos_devolucion, 0))
)</f>
        <v>0</v>
      </c>
    </row>
    <row r="1682" spans="1:9" x14ac:dyDescent="0.25">
      <c r="A1682" s="608">
        <v>23803003</v>
      </c>
      <c r="B1682" s="416" t="s">
        <v>535</v>
      </c>
      <c r="C1682" s="416" t="s">
        <v>740</v>
      </c>
      <c r="D1682" s="416" t="s">
        <v>739</v>
      </c>
      <c r="E1682" s="417">
        <v>0</v>
      </c>
      <c r="F1682" s="417">
        <v>280144.8</v>
      </c>
      <c r="G1682" s="417">
        <v>667050009.78999996</v>
      </c>
      <c r="H1682" s="387" t="b" cm="1">
        <f t="array" aca="1" ref="H1682" ca="1">EsNegrita(BP[[#This Row],[CODIGO]])</f>
        <v>0</v>
      </c>
      <c r="I1682" s="387" t="b" cm="1">
        <f t="array" ref="I1682">_xlfn.LET(
    _xlpm.codigos_devolucion, _xlfn.UNIQUE(_xlfn._xlws.FILTER(BP[CODIGO], ISNUMBER(SEARCH("devoluci", BP[NOMBRE CUENTA])), {""})),
    ISNUMBER(MATCH(BP[[#This Row],[CODIGO]], _xlpm.codigos_devolucion, 0))
)</f>
        <v>0</v>
      </c>
    </row>
    <row r="1683" spans="1:9" x14ac:dyDescent="0.25">
      <c r="A1683" s="608">
        <v>23803003</v>
      </c>
      <c r="B1683" s="416" t="s">
        <v>535</v>
      </c>
      <c r="C1683" s="416" t="s">
        <v>1328</v>
      </c>
      <c r="D1683" s="416" t="s">
        <v>739</v>
      </c>
      <c r="E1683" s="417">
        <v>0</v>
      </c>
      <c r="F1683" s="417">
        <v>280144.8</v>
      </c>
      <c r="G1683" s="417">
        <v>667330154.58999991</v>
      </c>
      <c r="H1683" s="387" t="b" cm="1">
        <f t="array" aca="1" ref="H1683" ca="1">EsNegrita(BP[[#This Row],[CODIGO]])</f>
        <v>0</v>
      </c>
      <c r="I1683" s="387" t="b" cm="1">
        <f t="array" ref="I1683">_xlfn.LET(
    _xlpm.codigos_devolucion, _xlfn.UNIQUE(_xlfn._xlws.FILTER(BP[CODIGO], ISNUMBER(SEARCH("devoluci", BP[NOMBRE CUENTA])), {""})),
    ISNUMBER(MATCH(BP[[#This Row],[CODIGO]], _xlpm.codigos_devolucion, 0))
)</f>
        <v>0</v>
      </c>
    </row>
    <row r="1684" spans="1:9" x14ac:dyDescent="0.25">
      <c r="A1684" s="608">
        <v>23803003</v>
      </c>
      <c r="B1684" s="416" t="s">
        <v>535</v>
      </c>
      <c r="C1684" s="416" t="s">
        <v>1287</v>
      </c>
      <c r="D1684" s="416" t="s">
        <v>739</v>
      </c>
      <c r="E1684" s="417">
        <v>0</v>
      </c>
      <c r="F1684" s="417">
        <v>731555.73</v>
      </c>
      <c r="G1684" s="417">
        <v>668061710.31999993</v>
      </c>
      <c r="H1684" s="387" t="b" cm="1">
        <f t="array" aca="1" ref="H1684" ca="1">EsNegrita(BP[[#This Row],[CODIGO]])</f>
        <v>0</v>
      </c>
      <c r="I1684" s="387" t="b" cm="1">
        <f t="array" ref="I1684">_xlfn.LET(
    _xlpm.codigos_devolucion, _xlfn.UNIQUE(_xlfn._xlws.FILTER(BP[CODIGO], ISNUMBER(SEARCH("devoluci", BP[NOMBRE CUENTA])), {""})),
    ISNUMBER(MATCH(BP[[#This Row],[CODIGO]], _xlpm.codigos_devolucion, 0))
)</f>
        <v>0</v>
      </c>
    </row>
    <row r="1685" spans="1:9" x14ac:dyDescent="0.25">
      <c r="A1685" s="608">
        <v>23803003</v>
      </c>
      <c r="B1685" s="416" t="s">
        <v>535</v>
      </c>
      <c r="C1685" s="416" t="s">
        <v>779</v>
      </c>
      <c r="D1685" s="416" t="s">
        <v>739</v>
      </c>
      <c r="E1685" s="417">
        <v>0</v>
      </c>
      <c r="F1685" s="417">
        <v>670926.12</v>
      </c>
      <c r="G1685" s="417">
        <v>668732636.43999994</v>
      </c>
      <c r="H1685" s="387" t="b" cm="1">
        <f t="array" aca="1" ref="H1685" ca="1">EsNegrita(BP[[#This Row],[CODIGO]])</f>
        <v>0</v>
      </c>
      <c r="I1685" s="387" t="b" cm="1">
        <f t="array" ref="I1685">_xlfn.LET(
    _xlpm.codigos_devolucion, _xlfn.UNIQUE(_xlfn._xlws.FILTER(BP[CODIGO], ISNUMBER(SEARCH("devoluci", BP[NOMBRE CUENTA])), {""})),
    ISNUMBER(MATCH(BP[[#This Row],[CODIGO]], _xlpm.codigos_devolucion, 0))
)</f>
        <v>0</v>
      </c>
    </row>
    <row r="1686" spans="1:9" x14ac:dyDescent="0.25">
      <c r="A1686" s="608">
        <v>23803003</v>
      </c>
      <c r="B1686" s="416" t="s">
        <v>535</v>
      </c>
      <c r="C1686" s="416" t="s">
        <v>743</v>
      </c>
      <c r="D1686" s="416" t="s">
        <v>739</v>
      </c>
      <c r="E1686" s="417">
        <v>0</v>
      </c>
      <c r="F1686" s="417">
        <v>518898.13</v>
      </c>
      <c r="G1686" s="417">
        <v>669251534.56999993</v>
      </c>
      <c r="H1686" s="387" t="b" cm="1">
        <f t="array" aca="1" ref="H1686" ca="1">EsNegrita(BP[[#This Row],[CODIGO]])</f>
        <v>0</v>
      </c>
      <c r="I1686" s="387" t="b" cm="1">
        <f t="array" ref="I1686">_xlfn.LET(
    _xlpm.codigos_devolucion, _xlfn.UNIQUE(_xlfn._xlws.FILTER(BP[CODIGO], ISNUMBER(SEARCH("devoluci", BP[NOMBRE CUENTA])), {""})),
    ISNUMBER(MATCH(BP[[#This Row],[CODIGO]], _xlpm.codigos_devolucion, 0))
)</f>
        <v>0</v>
      </c>
    </row>
    <row r="1687" spans="1:9" x14ac:dyDescent="0.25">
      <c r="A1687" s="608">
        <v>23803003</v>
      </c>
      <c r="B1687" s="416" t="s">
        <v>535</v>
      </c>
      <c r="C1687" s="416" t="s">
        <v>744</v>
      </c>
      <c r="D1687" s="416" t="s">
        <v>739</v>
      </c>
      <c r="E1687" s="417">
        <v>0</v>
      </c>
      <c r="F1687" s="417">
        <v>557698.48</v>
      </c>
      <c r="G1687" s="417">
        <v>669809233.04999995</v>
      </c>
      <c r="H1687" s="387" t="b" cm="1">
        <f t="array" aca="1" ref="H1687" ca="1">EsNegrita(BP[[#This Row],[CODIGO]])</f>
        <v>0</v>
      </c>
      <c r="I1687" s="387" t="b" cm="1">
        <f t="array" ref="I1687">_xlfn.LET(
    _xlpm.codigos_devolucion, _xlfn.UNIQUE(_xlfn._xlws.FILTER(BP[CODIGO], ISNUMBER(SEARCH("devoluci", BP[NOMBRE CUENTA])), {""})),
    ISNUMBER(MATCH(BP[[#This Row],[CODIGO]], _xlpm.codigos_devolucion, 0))
)</f>
        <v>0</v>
      </c>
    </row>
    <row r="1688" spans="1:9" x14ac:dyDescent="0.25">
      <c r="A1688" s="608">
        <v>23803003</v>
      </c>
      <c r="B1688" s="416" t="s">
        <v>535</v>
      </c>
      <c r="C1688" s="416" t="s">
        <v>745</v>
      </c>
      <c r="D1688" s="416" t="s">
        <v>739</v>
      </c>
      <c r="E1688" s="417">
        <v>0</v>
      </c>
      <c r="F1688" s="417">
        <v>670926.12</v>
      </c>
      <c r="G1688" s="417">
        <v>670480159.16999996</v>
      </c>
      <c r="H1688" s="387" t="b" cm="1">
        <f t="array" aca="1" ref="H1688" ca="1">EsNegrita(BP[[#This Row],[CODIGO]])</f>
        <v>0</v>
      </c>
      <c r="I1688" s="387" t="b" cm="1">
        <f t="array" ref="I1688">_xlfn.LET(
    _xlpm.codigos_devolucion, _xlfn.UNIQUE(_xlfn._xlws.FILTER(BP[CODIGO], ISNUMBER(SEARCH("devoluci", BP[NOMBRE CUENTA])), {""})),
    ISNUMBER(MATCH(BP[[#This Row],[CODIGO]], _xlpm.codigos_devolucion, 0))
)</f>
        <v>0</v>
      </c>
    </row>
    <row r="1689" spans="1:9" x14ac:dyDescent="0.25">
      <c r="A1689" s="608">
        <v>23803003</v>
      </c>
      <c r="B1689" s="416" t="s">
        <v>535</v>
      </c>
      <c r="C1689" s="416" t="s">
        <v>1288</v>
      </c>
      <c r="D1689" s="416" t="s">
        <v>739</v>
      </c>
      <c r="E1689" s="417">
        <v>0</v>
      </c>
      <c r="F1689" s="417">
        <v>505964.62</v>
      </c>
      <c r="G1689" s="417">
        <v>670986123.78999996</v>
      </c>
      <c r="H1689" s="387" t="b" cm="1">
        <f t="array" aca="1" ref="H1689" ca="1">EsNegrita(BP[[#This Row],[CODIGO]])</f>
        <v>0</v>
      </c>
      <c r="I1689" s="387" t="b" cm="1">
        <f t="array" ref="I1689">_xlfn.LET(
    _xlpm.codigos_devolucion, _xlfn.UNIQUE(_xlfn._xlws.FILTER(BP[CODIGO], ISNUMBER(SEARCH("devoluci", BP[NOMBRE CUENTA])), {""})),
    ISNUMBER(MATCH(BP[[#This Row],[CODIGO]], _xlpm.codigos_devolucion, 0))
)</f>
        <v>0</v>
      </c>
    </row>
    <row r="1690" spans="1:9" x14ac:dyDescent="0.25">
      <c r="A1690" s="608">
        <v>23803003</v>
      </c>
      <c r="B1690" s="416" t="s">
        <v>535</v>
      </c>
      <c r="C1690" s="416" t="s">
        <v>1289</v>
      </c>
      <c r="D1690" s="416" t="s">
        <v>739</v>
      </c>
      <c r="E1690" s="417">
        <v>0</v>
      </c>
      <c r="F1690" s="417">
        <v>545777.75</v>
      </c>
      <c r="G1690" s="417">
        <v>671531901.53999996</v>
      </c>
      <c r="H1690" s="387" t="b" cm="1">
        <f t="array" aca="1" ref="H1690" ca="1">EsNegrita(BP[[#This Row],[CODIGO]])</f>
        <v>0</v>
      </c>
      <c r="I1690" s="387" t="b" cm="1">
        <f t="array" ref="I1690">_xlfn.LET(
    _xlpm.codigos_devolucion, _xlfn.UNIQUE(_xlfn._xlws.FILTER(BP[CODIGO], ISNUMBER(SEARCH("devoluci", BP[NOMBRE CUENTA])), {""})),
    ISNUMBER(MATCH(BP[[#This Row],[CODIGO]], _xlpm.codigos_devolucion, 0))
)</f>
        <v>0</v>
      </c>
    </row>
    <row r="1691" spans="1:9" x14ac:dyDescent="0.25">
      <c r="A1691" s="608">
        <v>23803003</v>
      </c>
      <c r="B1691" s="416" t="s">
        <v>535</v>
      </c>
      <c r="C1691" s="416" t="s">
        <v>746</v>
      </c>
      <c r="D1691" s="416" t="s">
        <v>739</v>
      </c>
      <c r="E1691" s="417">
        <v>0</v>
      </c>
      <c r="F1691" s="417">
        <v>668498.24</v>
      </c>
      <c r="G1691" s="417">
        <v>672200399.77999997</v>
      </c>
      <c r="H1691" s="387" t="b" cm="1">
        <f t="array" aca="1" ref="H1691" ca="1">EsNegrita(BP[[#This Row],[CODIGO]])</f>
        <v>0</v>
      </c>
      <c r="I1691" s="387" t="b" cm="1">
        <f t="array" ref="I1691">_xlfn.LET(
    _xlpm.codigos_devolucion, _xlfn.UNIQUE(_xlfn._xlws.FILTER(BP[CODIGO], ISNUMBER(SEARCH("devoluci", BP[NOMBRE CUENTA])), {""})),
    ISNUMBER(MATCH(BP[[#This Row],[CODIGO]], _xlpm.codigos_devolucion, 0))
)</f>
        <v>0</v>
      </c>
    </row>
    <row r="1692" spans="1:9" x14ac:dyDescent="0.25">
      <c r="A1692" s="608">
        <v>23803003</v>
      </c>
      <c r="B1692" s="416" t="s">
        <v>535</v>
      </c>
      <c r="C1692" s="416" t="s">
        <v>1290</v>
      </c>
      <c r="D1692" s="416" t="s">
        <v>739</v>
      </c>
      <c r="E1692" s="417">
        <v>0</v>
      </c>
      <c r="F1692" s="417">
        <v>721552.86</v>
      </c>
      <c r="G1692" s="417">
        <v>672921952.63999999</v>
      </c>
      <c r="H1692" s="387" t="b" cm="1">
        <f t="array" aca="1" ref="H1692" ca="1">EsNegrita(BP[[#This Row],[CODIGO]])</f>
        <v>0</v>
      </c>
      <c r="I1692" s="387" t="b" cm="1">
        <f t="array" ref="I1692">_xlfn.LET(
    _xlpm.codigos_devolucion, _xlfn.UNIQUE(_xlfn._xlws.FILTER(BP[CODIGO], ISNUMBER(SEARCH("devoluci", BP[NOMBRE CUENTA])), {""})),
    ISNUMBER(MATCH(BP[[#This Row],[CODIGO]], _xlpm.codigos_devolucion, 0))
)</f>
        <v>0</v>
      </c>
    </row>
    <row r="1693" spans="1:9" x14ac:dyDescent="0.25">
      <c r="A1693" s="608">
        <v>23803003</v>
      </c>
      <c r="B1693" s="416" t="s">
        <v>535</v>
      </c>
      <c r="C1693" s="416" t="s">
        <v>1291</v>
      </c>
      <c r="D1693" s="416" t="s">
        <v>739</v>
      </c>
      <c r="E1693" s="417">
        <v>0</v>
      </c>
      <c r="F1693" s="417">
        <v>466461.87</v>
      </c>
      <c r="G1693" s="417">
        <v>673388414.50999999</v>
      </c>
      <c r="H1693" s="387" t="b" cm="1">
        <f t="array" aca="1" ref="H1693" ca="1">EsNegrita(BP[[#This Row],[CODIGO]])</f>
        <v>0</v>
      </c>
      <c r="I1693" s="387" t="b" cm="1">
        <f t="array" ref="I1693">_xlfn.LET(
    _xlpm.codigos_devolucion, _xlfn.UNIQUE(_xlfn._xlws.FILTER(BP[CODIGO], ISNUMBER(SEARCH("devoluci", BP[NOMBRE CUENTA])), {""})),
    ISNUMBER(MATCH(BP[[#This Row],[CODIGO]], _xlpm.codigos_devolucion, 0))
)</f>
        <v>0</v>
      </c>
    </row>
    <row r="1694" spans="1:9" x14ac:dyDescent="0.25">
      <c r="A1694" s="608">
        <v>23803003</v>
      </c>
      <c r="B1694" s="416" t="s">
        <v>535</v>
      </c>
      <c r="C1694" s="416" t="s">
        <v>1334</v>
      </c>
      <c r="D1694" s="416" t="s">
        <v>739</v>
      </c>
      <c r="E1694" s="417">
        <v>0</v>
      </c>
      <c r="F1694" s="417">
        <v>653930.23999999999</v>
      </c>
      <c r="G1694" s="417">
        <v>674042344.75</v>
      </c>
      <c r="H1694" s="387" t="b" cm="1">
        <f t="array" aca="1" ref="H1694" ca="1">EsNegrita(BP[[#This Row],[CODIGO]])</f>
        <v>0</v>
      </c>
      <c r="I1694" s="387" t="b" cm="1">
        <f t="array" ref="I1694">_xlfn.LET(
    _xlpm.codigos_devolucion, _xlfn.UNIQUE(_xlfn._xlws.FILTER(BP[CODIGO], ISNUMBER(SEARCH("devoluci", BP[NOMBRE CUENTA])), {""})),
    ISNUMBER(MATCH(BP[[#This Row],[CODIGO]], _xlpm.codigos_devolucion, 0))
)</f>
        <v>0</v>
      </c>
    </row>
    <row r="1695" spans="1:9" x14ac:dyDescent="0.25">
      <c r="A1695" s="608">
        <v>23803003</v>
      </c>
      <c r="B1695" s="416" t="s">
        <v>535</v>
      </c>
      <c r="C1695" s="416" t="s">
        <v>747</v>
      </c>
      <c r="D1695" s="416" t="s">
        <v>739</v>
      </c>
      <c r="E1695" s="417">
        <v>0</v>
      </c>
      <c r="F1695" s="417">
        <v>374802.88</v>
      </c>
      <c r="G1695" s="417">
        <v>674417147.63</v>
      </c>
      <c r="H1695" s="387" t="b" cm="1">
        <f t="array" aca="1" ref="H1695" ca="1">EsNegrita(BP[[#This Row],[CODIGO]])</f>
        <v>0</v>
      </c>
      <c r="I1695" s="387" t="b" cm="1">
        <f t="array" ref="I1695">_xlfn.LET(
    _xlpm.codigos_devolucion, _xlfn.UNIQUE(_xlfn._xlws.FILTER(BP[CODIGO], ISNUMBER(SEARCH("devoluci", BP[NOMBRE CUENTA])), {""})),
    ISNUMBER(MATCH(BP[[#This Row],[CODIGO]], _xlpm.codigos_devolucion, 0))
)</f>
        <v>0</v>
      </c>
    </row>
    <row r="1696" spans="1:9" x14ac:dyDescent="0.25">
      <c r="A1696" s="608">
        <v>23803003</v>
      </c>
      <c r="B1696" s="416" t="s">
        <v>535</v>
      </c>
      <c r="C1696" s="416" t="s">
        <v>1269</v>
      </c>
      <c r="D1696" s="416" t="s">
        <v>739</v>
      </c>
      <c r="E1696" s="417">
        <v>0</v>
      </c>
      <c r="F1696" s="417">
        <v>697525.59</v>
      </c>
      <c r="G1696" s="417">
        <v>675114673.22000003</v>
      </c>
      <c r="H1696" s="387" t="b" cm="1">
        <f t="array" aca="1" ref="H1696" ca="1">EsNegrita(BP[[#This Row],[CODIGO]])</f>
        <v>0</v>
      </c>
      <c r="I1696" s="387" t="b" cm="1">
        <f t="array" ref="I1696">_xlfn.LET(
    _xlpm.codigos_devolucion, _xlfn.UNIQUE(_xlfn._xlws.FILTER(BP[CODIGO], ISNUMBER(SEARCH("devoluci", BP[NOMBRE CUENTA])), {""})),
    ISNUMBER(MATCH(BP[[#This Row],[CODIGO]], _xlpm.codigos_devolucion, 0))
)</f>
        <v>0</v>
      </c>
    </row>
    <row r="1697" spans="1:9" x14ac:dyDescent="0.25">
      <c r="A1697" s="608">
        <v>23803003</v>
      </c>
      <c r="B1697" s="416" t="s">
        <v>535</v>
      </c>
      <c r="C1697" s="416" t="s">
        <v>1293</v>
      </c>
      <c r="D1697" s="416" t="s">
        <v>739</v>
      </c>
      <c r="E1697" s="417">
        <v>0</v>
      </c>
      <c r="F1697" s="417">
        <v>668498.24</v>
      </c>
      <c r="G1697" s="417">
        <v>675783171.46000004</v>
      </c>
      <c r="H1697" s="387" t="b" cm="1">
        <f t="array" aca="1" ref="H1697" ca="1">EsNegrita(BP[[#This Row],[CODIGO]])</f>
        <v>0</v>
      </c>
      <c r="I1697" s="387" t="b" cm="1">
        <f t="array" ref="I1697">_xlfn.LET(
    _xlpm.codigos_devolucion, _xlfn.UNIQUE(_xlfn._xlws.FILTER(BP[CODIGO], ISNUMBER(SEARCH("devoluci", BP[NOMBRE CUENTA])), {""})),
    ISNUMBER(MATCH(BP[[#This Row],[CODIGO]], _xlpm.codigos_devolucion, 0))
)</f>
        <v>0</v>
      </c>
    </row>
    <row r="1698" spans="1:9" x14ac:dyDescent="0.25">
      <c r="A1698" s="608">
        <v>23803003</v>
      </c>
      <c r="B1698" s="416" t="s">
        <v>535</v>
      </c>
      <c r="C1698" s="416" t="s">
        <v>1294</v>
      </c>
      <c r="D1698" s="416" t="s">
        <v>739</v>
      </c>
      <c r="E1698" s="417">
        <v>0</v>
      </c>
      <c r="F1698" s="417">
        <v>668498.24</v>
      </c>
      <c r="G1698" s="417">
        <v>676451669.70000005</v>
      </c>
      <c r="H1698" s="387" t="b" cm="1">
        <f t="array" aca="1" ref="H1698" ca="1">EsNegrita(BP[[#This Row],[CODIGO]])</f>
        <v>0</v>
      </c>
      <c r="I1698" s="387" t="b" cm="1">
        <f t="array" ref="I1698">_xlfn.LET(
    _xlpm.codigos_devolucion, _xlfn.UNIQUE(_xlfn._xlws.FILTER(BP[CODIGO], ISNUMBER(SEARCH("devoluci", BP[NOMBRE CUENTA])), {""})),
    ISNUMBER(MATCH(BP[[#This Row],[CODIGO]], _xlpm.codigos_devolucion, 0))
)</f>
        <v>0</v>
      </c>
    </row>
    <row r="1699" spans="1:9" x14ac:dyDescent="0.25">
      <c r="A1699" s="608">
        <v>23803003</v>
      </c>
      <c r="B1699" s="416" t="s">
        <v>535</v>
      </c>
      <c r="C1699" s="416" t="s">
        <v>748</v>
      </c>
      <c r="D1699" s="416" t="s">
        <v>739</v>
      </c>
      <c r="E1699" s="417">
        <v>0</v>
      </c>
      <c r="F1699" s="417">
        <v>666712.12</v>
      </c>
      <c r="G1699" s="417">
        <v>677118381.82000005</v>
      </c>
      <c r="H1699" s="387" t="b" cm="1">
        <f t="array" aca="1" ref="H1699" ca="1">EsNegrita(BP[[#This Row],[CODIGO]])</f>
        <v>0</v>
      </c>
      <c r="I1699" s="387" t="b" cm="1">
        <f t="array" ref="I1699">_xlfn.LET(
    _xlpm.codigos_devolucion, _xlfn.UNIQUE(_xlfn._xlws.FILTER(BP[CODIGO], ISNUMBER(SEARCH("devoluci", BP[NOMBRE CUENTA])), {""})),
    ISNUMBER(MATCH(BP[[#This Row],[CODIGO]], _xlpm.codigos_devolucion, 0))
)</f>
        <v>0</v>
      </c>
    </row>
    <row r="1700" spans="1:9" x14ac:dyDescent="0.25">
      <c r="A1700" s="608">
        <v>23803003</v>
      </c>
      <c r="B1700" s="416" t="s">
        <v>535</v>
      </c>
      <c r="C1700" s="416" t="s">
        <v>1295</v>
      </c>
      <c r="D1700" s="416" t="s">
        <v>739</v>
      </c>
      <c r="E1700" s="417">
        <v>0</v>
      </c>
      <c r="F1700" s="417">
        <v>308739.52</v>
      </c>
      <c r="G1700" s="417">
        <v>677427121.34000003</v>
      </c>
      <c r="H1700" s="387" t="b" cm="1">
        <f t="array" aca="1" ref="H1700" ca="1">EsNegrita(BP[[#This Row],[CODIGO]])</f>
        <v>0</v>
      </c>
      <c r="I1700" s="387" t="b" cm="1">
        <f t="array" ref="I1700">_xlfn.LET(
    _xlpm.codigos_devolucion, _xlfn.UNIQUE(_xlfn._xlws.FILTER(BP[CODIGO], ISNUMBER(SEARCH("devoluci", BP[NOMBRE CUENTA])), {""})),
    ISNUMBER(MATCH(BP[[#This Row],[CODIGO]], _xlpm.codigos_devolucion, 0))
)</f>
        <v>0</v>
      </c>
    </row>
    <row r="1701" spans="1:9" x14ac:dyDescent="0.25">
      <c r="A1701" s="608">
        <v>23803003</v>
      </c>
      <c r="B1701" s="416" t="s">
        <v>535</v>
      </c>
      <c r="C1701" s="416" t="s">
        <v>1261</v>
      </c>
      <c r="D1701" s="416" t="s">
        <v>739</v>
      </c>
      <c r="E1701" s="417">
        <v>0</v>
      </c>
      <c r="F1701" s="417">
        <v>480000</v>
      </c>
      <c r="G1701" s="417">
        <v>677907121.34000003</v>
      </c>
      <c r="H1701" s="387" t="b" cm="1">
        <f t="array" aca="1" ref="H1701" ca="1">EsNegrita(BP[[#This Row],[CODIGO]])</f>
        <v>0</v>
      </c>
      <c r="I1701" s="387" t="b" cm="1">
        <f t="array" ref="I1701">_xlfn.LET(
    _xlpm.codigos_devolucion, _xlfn.UNIQUE(_xlfn._xlws.FILTER(BP[CODIGO], ISNUMBER(SEARCH("devoluci", BP[NOMBRE CUENTA])), {""})),
    ISNUMBER(MATCH(BP[[#This Row],[CODIGO]], _xlpm.codigos_devolucion, 0))
)</f>
        <v>0</v>
      </c>
    </row>
    <row r="1702" spans="1:9" x14ac:dyDescent="0.25">
      <c r="A1702" s="608">
        <v>23803003</v>
      </c>
      <c r="B1702" s="416" t="s">
        <v>535</v>
      </c>
      <c r="C1702" s="416" t="s">
        <v>1329</v>
      </c>
      <c r="D1702" s="416" t="s">
        <v>739</v>
      </c>
      <c r="E1702" s="417">
        <v>0</v>
      </c>
      <c r="F1702" s="417">
        <v>280144.8</v>
      </c>
      <c r="G1702" s="417">
        <v>678187266.13999999</v>
      </c>
      <c r="H1702" s="387" t="b" cm="1">
        <f t="array" aca="1" ref="H1702" ca="1">EsNegrita(BP[[#This Row],[CODIGO]])</f>
        <v>0</v>
      </c>
      <c r="I1702" s="387" t="b" cm="1">
        <f t="array" ref="I1702">_xlfn.LET(
    _xlpm.codigos_devolucion, _xlfn.UNIQUE(_xlfn._xlws.FILTER(BP[CODIGO], ISNUMBER(SEARCH("devoluci", BP[NOMBRE CUENTA])), {""})),
    ISNUMBER(MATCH(BP[[#This Row],[CODIGO]], _xlpm.codigos_devolucion, 0))
)</f>
        <v>0</v>
      </c>
    </row>
    <row r="1703" spans="1:9" x14ac:dyDescent="0.25">
      <c r="A1703" s="608">
        <v>23803003</v>
      </c>
      <c r="B1703" s="416" t="s">
        <v>535</v>
      </c>
      <c r="C1703" s="416" t="s">
        <v>1297</v>
      </c>
      <c r="D1703" s="416" t="s">
        <v>739</v>
      </c>
      <c r="E1703" s="417">
        <v>0</v>
      </c>
      <c r="F1703" s="417">
        <v>670926.12</v>
      </c>
      <c r="G1703" s="417">
        <v>678858192.25999999</v>
      </c>
      <c r="H1703" s="387" t="b" cm="1">
        <f t="array" aca="1" ref="H1703" ca="1">EsNegrita(BP[[#This Row],[CODIGO]])</f>
        <v>0</v>
      </c>
      <c r="I1703" s="387" t="b" cm="1">
        <f t="array" ref="I1703">_xlfn.LET(
    _xlpm.codigos_devolucion, _xlfn.UNIQUE(_xlfn._xlws.FILTER(BP[CODIGO], ISNUMBER(SEARCH("devoluci", BP[NOMBRE CUENTA])), {""})),
    ISNUMBER(MATCH(BP[[#This Row],[CODIGO]], _xlpm.codigos_devolucion, 0))
)</f>
        <v>0</v>
      </c>
    </row>
    <row r="1704" spans="1:9" x14ac:dyDescent="0.25">
      <c r="A1704" s="608">
        <v>23803003</v>
      </c>
      <c r="B1704" s="416" t="s">
        <v>535</v>
      </c>
      <c r="C1704" s="416" t="s">
        <v>1298</v>
      </c>
      <c r="D1704" s="416" t="s">
        <v>739</v>
      </c>
      <c r="E1704" s="417">
        <v>0</v>
      </c>
      <c r="F1704" s="417">
        <v>594928.98</v>
      </c>
      <c r="G1704" s="417">
        <v>679453121.24000001</v>
      </c>
      <c r="H1704" s="387" t="b" cm="1">
        <f t="array" aca="1" ref="H1704" ca="1">EsNegrita(BP[[#This Row],[CODIGO]])</f>
        <v>0</v>
      </c>
      <c r="I1704" s="387" t="b" cm="1">
        <f t="array" ref="I1704">_xlfn.LET(
    _xlpm.codigos_devolucion, _xlfn.UNIQUE(_xlfn._xlws.FILTER(BP[CODIGO], ISNUMBER(SEARCH("devoluci", BP[NOMBRE CUENTA])), {""})),
    ISNUMBER(MATCH(BP[[#This Row],[CODIGO]], _xlpm.codigos_devolucion, 0))
)</f>
        <v>0</v>
      </c>
    </row>
    <row r="1705" spans="1:9" x14ac:dyDescent="0.25">
      <c r="A1705" s="608">
        <v>23803003</v>
      </c>
      <c r="B1705" s="416" t="s">
        <v>535</v>
      </c>
      <c r="C1705" s="416" t="s">
        <v>752</v>
      </c>
      <c r="D1705" s="416" t="s">
        <v>739</v>
      </c>
      <c r="E1705" s="417">
        <v>0</v>
      </c>
      <c r="F1705" s="417">
        <v>317478.08</v>
      </c>
      <c r="G1705" s="417">
        <v>679770599.32000005</v>
      </c>
      <c r="H1705" s="387" t="b" cm="1">
        <f t="array" aca="1" ref="H1705" ca="1">EsNegrita(BP[[#This Row],[CODIGO]])</f>
        <v>0</v>
      </c>
      <c r="I1705" s="387" t="b" cm="1">
        <f t="array" ref="I1705">_xlfn.LET(
    _xlpm.codigos_devolucion, _xlfn.UNIQUE(_xlfn._xlws.FILTER(BP[CODIGO], ISNUMBER(SEARCH("devoluci", BP[NOMBRE CUENTA])), {""})),
    ISNUMBER(MATCH(BP[[#This Row],[CODIGO]], _xlpm.codigos_devolucion, 0))
)</f>
        <v>0</v>
      </c>
    </row>
    <row r="1706" spans="1:9" x14ac:dyDescent="0.25">
      <c r="A1706" s="608">
        <v>23803003</v>
      </c>
      <c r="B1706" s="416" t="s">
        <v>535</v>
      </c>
      <c r="C1706" s="416" t="s">
        <v>1299</v>
      </c>
      <c r="D1706" s="416" t="s">
        <v>739</v>
      </c>
      <c r="E1706" s="417">
        <v>0</v>
      </c>
      <c r="F1706" s="417">
        <v>779776.81</v>
      </c>
      <c r="G1706" s="417">
        <v>680550376.13</v>
      </c>
      <c r="H1706" s="387" t="b" cm="1">
        <f t="array" aca="1" ref="H1706" ca="1">EsNegrita(BP[[#This Row],[CODIGO]])</f>
        <v>0</v>
      </c>
      <c r="I1706" s="387" t="b" cm="1">
        <f t="array" ref="I1706">_xlfn.LET(
    _xlpm.codigos_devolucion, _xlfn.UNIQUE(_xlfn._xlws.FILTER(BP[CODIGO], ISNUMBER(SEARCH("devoluci", BP[NOMBRE CUENTA])), {""})),
    ISNUMBER(MATCH(BP[[#This Row],[CODIGO]], _xlpm.codigos_devolucion, 0))
)</f>
        <v>0</v>
      </c>
    </row>
    <row r="1707" spans="1:9" x14ac:dyDescent="0.25">
      <c r="A1707" s="608">
        <v>23803003</v>
      </c>
      <c r="B1707" s="416" t="s">
        <v>535</v>
      </c>
      <c r="C1707" s="416" t="s">
        <v>754</v>
      </c>
      <c r="D1707" s="416" t="s">
        <v>739</v>
      </c>
      <c r="E1707" s="417">
        <v>0</v>
      </c>
      <c r="F1707" s="417">
        <v>280144.8</v>
      </c>
      <c r="G1707" s="417">
        <v>680830520.92999995</v>
      </c>
      <c r="H1707" s="387" t="b" cm="1">
        <f t="array" aca="1" ref="H1707" ca="1">EsNegrita(BP[[#This Row],[CODIGO]])</f>
        <v>0</v>
      </c>
      <c r="I1707" s="387" t="b" cm="1">
        <f t="array" ref="I1707">_xlfn.LET(
    _xlpm.codigos_devolucion, _xlfn.UNIQUE(_xlfn._xlws.FILTER(BP[CODIGO], ISNUMBER(SEARCH("devoluci", BP[NOMBRE CUENTA])), {""})),
    ISNUMBER(MATCH(BP[[#This Row],[CODIGO]], _xlpm.codigos_devolucion, 0))
)</f>
        <v>0</v>
      </c>
    </row>
    <row r="1708" spans="1:9" x14ac:dyDescent="0.25">
      <c r="A1708" s="608">
        <v>23803003</v>
      </c>
      <c r="B1708" s="416" t="s">
        <v>535</v>
      </c>
      <c r="C1708" s="416" t="s">
        <v>755</v>
      </c>
      <c r="D1708" s="416" t="s">
        <v>739</v>
      </c>
      <c r="E1708" s="417">
        <v>0</v>
      </c>
      <c r="F1708" s="417">
        <v>283369.77</v>
      </c>
      <c r="G1708" s="417">
        <v>681113890.69999993</v>
      </c>
      <c r="H1708" s="387" t="b" cm="1">
        <f t="array" aca="1" ref="H1708" ca="1">EsNegrita(BP[[#This Row],[CODIGO]])</f>
        <v>0</v>
      </c>
      <c r="I1708" s="387" t="b" cm="1">
        <f t="array" ref="I1708">_xlfn.LET(
    _xlpm.codigos_devolucion, _xlfn.UNIQUE(_xlfn._xlws.FILTER(BP[CODIGO], ISNUMBER(SEARCH("devoluci", BP[NOMBRE CUENTA])), {""})),
    ISNUMBER(MATCH(BP[[#This Row],[CODIGO]], _xlpm.codigos_devolucion, 0))
)</f>
        <v>0</v>
      </c>
    </row>
    <row r="1709" spans="1:9" x14ac:dyDescent="0.25">
      <c r="A1709" s="608">
        <v>23803003</v>
      </c>
      <c r="B1709" s="416" t="s">
        <v>535</v>
      </c>
      <c r="C1709" s="416" t="s">
        <v>756</v>
      </c>
      <c r="D1709" s="416" t="s">
        <v>739</v>
      </c>
      <c r="E1709" s="417">
        <v>0</v>
      </c>
      <c r="F1709" s="417">
        <v>761003.59</v>
      </c>
      <c r="G1709" s="417">
        <v>681874894.28999996</v>
      </c>
      <c r="H1709" s="387" t="b" cm="1">
        <f t="array" aca="1" ref="H1709" ca="1">EsNegrita(BP[[#This Row],[CODIGO]])</f>
        <v>0</v>
      </c>
      <c r="I1709" s="387" t="b" cm="1">
        <f t="array" ref="I1709">_xlfn.LET(
    _xlpm.codigos_devolucion, _xlfn.UNIQUE(_xlfn._xlws.FILTER(BP[CODIGO], ISNUMBER(SEARCH("devoluci", BP[NOMBRE CUENTA])), {""})),
    ISNUMBER(MATCH(BP[[#This Row],[CODIGO]], _xlpm.codigos_devolucion, 0))
)</f>
        <v>0</v>
      </c>
    </row>
    <row r="1710" spans="1:9" x14ac:dyDescent="0.25">
      <c r="A1710" s="608">
        <v>23803003</v>
      </c>
      <c r="B1710" s="416" t="s">
        <v>535</v>
      </c>
      <c r="C1710" s="416" t="s">
        <v>757</v>
      </c>
      <c r="D1710" s="416" t="s">
        <v>739</v>
      </c>
      <c r="E1710" s="417">
        <v>0</v>
      </c>
      <c r="F1710" s="417">
        <v>670926.12</v>
      </c>
      <c r="G1710" s="417">
        <v>682545820.40999997</v>
      </c>
      <c r="H1710" s="387" t="b" cm="1">
        <f t="array" aca="1" ref="H1710" ca="1">EsNegrita(BP[[#This Row],[CODIGO]])</f>
        <v>0</v>
      </c>
      <c r="I1710" s="387" t="b" cm="1">
        <f t="array" ref="I1710">_xlfn.LET(
    _xlpm.codigos_devolucion, _xlfn.UNIQUE(_xlfn._xlws.FILTER(BP[CODIGO], ISNUMBER(SEARCH("devoluci", BP[NOMBRE CUENTA])), {""})),
    ISNUMBER(MATCH(BP[[#This Row],[CODIGO]], _xlpm.codigos_devolucion, 0))
)</f>
        <v>0</v>
      </c>
    </row>
    <row r="1711" spans="1:9" x14ac:dyDescent="0.25">
      <c r="A1711" s="608">
        <v>23803003</v>
      </c>
      <c r="B1711" s="416" t="s">
        <v>535</v>
      </c>
      <c r="C1711" s="416" t="s">
        <v>1336</v>
      </c>
      <c r="D1711" s="416" t="s">
        <v>739</v>
      </c>
      <c r="E1711" s="417">
        <v>0</v>
      </c>
      <c r="F1711" s="417">
        <v>731555.73</v>
      </c>
      <c r="G1711" s="417">
        <v>683277376.13999999</v>
      </c>
      <c r="H1711" s="387" t="b" cm="1">
        <f t="array" aca="1" ref="H1711" ca="1">EsNegrita(BP[[#This Row],[CODIGO]])</f>
        <v>0</v>
      </c>
      <c r="I1711" s="387" t="b" cm="1">
        <f t="array" ref="I1711">_xlfn.LET(
    _xlpm.codigos_devolucion, _xlfn.UNIQUE(_xlfn._xlws.FILTER(BP[CODIGO], ISNUMBER(SEARCH("devoluci", BP[NOMBRE CUENTA])), {""})),
    ISNUMBER(MATCH(BP[[#This Row],[CODIGO]], _xlpm.codigos_devolucion, 0))
)</f>
        <v>0</v>
      </c>
    </row>
    <row r="1712" spans="1:9" x14ac:dyDescent="0.25">
      <c r="A1712" s="608">
        <v>23803003</v>
      </c>
      <c r="B1712" s="416" t="s">
        <v>535</v>
      </c>
      <c r="C1712" s="416" t="s">
        <v>758</v>
      </c>
      <c r="D1712" s="416" t="s">
        <v>739</v>
      </c>
      <c r="E1712" s="417">
        <v>0</v>
      </c>
      <c r="F1712" s="417">
        <v>404101.54</v>
      </c>
      <c r="G1712" s="417">
        <v>683681477.67999995</v>
      </c>
      <c r="H1712" s="387" t="b" cm="1">
        <f t="array" aca="1" ref="H1712" ca="1">EsNegrita(BP[[#This Row],[CODIGO]])</f>
        <v>0</v>
      </c>
      <c r="I1712" s="387" t="b" cm="1">
        <f t="array" ref="I1712">_xlfn.LET(
    _xlpm.codigos_devolucion, _xlfn.UNIQUE(_xlfn._xlws.FILTER(BP[CODIGO], ISNUMBER(SEARCH("devoluci", BP[NOMBRE CUENTA])), {""})),
    ISNUMBER(MATCH(BP[[#This Row],[CODIGO]], _xlpm.codigos_devolucion, 0))
)</f>
        <v>0</v>
      </c>
    </row>
    <row r="1713" spans="1:9" x14ac:dyDescent="0.25">
      <c r="A1713" s="608">
        <v>23803003</v>
      </c>
      <c r="B1713" s="416" t="s">
        <v>535</v>
      </c>
      <c r="C1713" s="416" t="s">
        <v>760</v>
      </c>
      <c r="D1713" s="416" t="s">
        <v>739</v>
      </c>
      <c r="E1713" s="417">
        <v>0</v>
      </c>
      <c r="F1713" s="417">
        <v>650636.93000000005</v>
      </c>
      <c r="G1713" s="417">
        <v>684332114.6099999</v>
      </c>
      <c r="H1713" s="387" t="b" cm="1">
        <f t="array" aca="1" ref="H1713" ca="1">EsNegrita(BP[[#This Row],[CODIGO]])</f>
        <v>0</v>
      </c>
      <c r="I1713" s="387" t="b" cm="1">
        <f t="array" ref="I1713">_xlfn.LET(
    _xlpm.codigos_devolucion, _xlfn.UNIQUE(_xlfn._xlws.FILTER(BP[CODIGO], ISNUMBER(SEARCH("devoluci", BP[NOMBRE CUENTA])), {""})),
    ISNUMBER(MATCH(BP[[#This Row],[CODIGO]], _xlpm.codigos_devolucion, 0))
)</f>
        <v>0</v>
      </c>
    </row>
    <row r="1714" spans="1:9" x14ac:dyDescent="0.25">
      <c r="A1714" s="608">
        <v>23803003</v>
      </c>
      <c r="B1714" s="416" t="s">
        <v>535</v>
      </c>
      <c r="C1714" s="416" t="s">
        <v>1270</v>
      </c>
      <c r="D1714" s="416" t="s">
        <v>739</v>
      </c>
      <c r="E1714" s="417">
        <v>0</v>
      </c>
      <c r="F1714" s="417">
        <v>731555.73</v>
      </c>
      <c r="G1714" s="417">
        <v>685063670.33999991</v>
      </c>
      <c r="H1714" s="387" t="b" cm="1">
        <f t="array" aca="1" ref="H1714" ca="1">EsNegrita(BP[[#This Row],[CODIGO]])</f>
        <v>0</v>
      </c>
      <c r="I1714" s="387" t="b" cm="1">
        <f t="array" ref="I1714">_xlfn.LET(
    _xlpm.codigos_devolucion, _xlfn.UNIQUE(_xlfn._xlws.FILTER(BP[CODIGO], ISNUMBER(SEARCH("devoluci", BP[NOMBRE CUENTA])), {""})),
    ISNUMBER(MATCH(BP[[#This Row],[CODIGO]], _xlpm.codigos_devolucion, 0))
)</f>
        <v>0</v>
      </c>
    </row>
    <row r="1715" spans="1:9" x14ac:dyDescent="0.25">
      <c r="A1715" s="608">
        <v>23803003</v>
      </c>
      <c r="B1715" s="416" t="s">
        <v>535</v>
      </c>
      <c r="C1715" s="416" t="s">
        <v>761</v>
      </c>
      <c r="D1715" s="416" t="s">
        <v>739</v>
      </c>
      <c r="E1715" s="417">
        <v>0</v>
      </c>
      <c r="F1715" s="417">
        <v>663781.6</v>
      </c>
      <c r="G1715" s="417">
        <v>685727451.93999994</v>
      </c>
      <c r="H1715" s="387" t="b" cm="1">
        <f t="array" aca="1" ref="H1715" ca="1">EsNegrita(BP[[#This Row],[CODIGO]])</f>
        <v>0</v>
      </c>
      <c r="I1715" s="387" t="b" cm="1">
        <f t="array" ref="I1715">_xlfn.LET(
    _xlpm.codigos_devolucion, _xlfn.UNIQUE(_xlfn._xlws.FILTER(BP[CODIGO], ISNUMBER(SEARCH("devoluci", BP[NOMBRE CUENTA])), {""})),
    ISNUMBER(MATCH(BP[[#This Row],[CODIGO]], _xlpm.codigos_devolucion, 0))
)</f>
        <v>0</v>
      </c>
    </row>
    <row r="1716" spans="1:9" x14ac:dyDescent="0.25">
      <c r="A1716" s="608">
        <v>23803003</v>
      </c>
      <c r="B1716" s="416" t="s">
        <v>535</v>
      </c>
      <c r="C1716" s="416" t="s">
        <v>1300</v>
      </c>
      <c r="D1716" s="416" t="s">
        <v>739</v>
      </c>
      <c r="E1716" s="417">
        <v>0</v>
      </c>
      <c r="F1716" s="417">
        <v>668498.24</v>
      </c>
      <c r="G1716" s="417">
        <v>686395950.17999995</v>
      </c>
      <c r="H1716" s="387" t="b" cm="1">
        <f t="array" aca="1" ref="H1716" ca="1">EsNegrita(BP[[#This Row],[CODIGO]])</f>
        <v>0</v>
      </c>
      <c r="I1716" s="387" t="b" cm="1">
        <f t="array" ref="I1716">_xlfn.LET(
    _xlpm.codigos_devolucion, _xlfn.UNIQUE(_xlfn._xlws.FILTER(BP[CODIGO], ISNUMBER(SEARCH("devoluci", BP[NOMBRE CUENTA])), {""})),
    ISNUMBER(MATCH(BP[[#This Row],[CODIGO]], _xlpm.codigos_devolucion, 0))
)</f>
        <v>0</v>
      </c>
    </row>
    <row r="1717" spans="1:9" x14ac:dyDescent="0.25">
      <c r="A1717" s="608">
        <v>23803003</v>
      </c>
      <c r="B1717" s="416" t="s">
        <v>535</v>
      </c>
      <c r="C1717" s="416" t="s">
        <v>1301</v>
      </c>
      <c r="D1717" s="416" t="s">
        <v>739</v>
      </c>
      <c r="E1717" s="417">
        <v>0</v>
      </c>
      <c r="F1717" s="417">
        <v>606486.36</v>
      </c>
      <c r="G1717" s="417">
        <v>687002436.53999996</v>
      </c>
      <c r="H1717" s="387" t="b" cm="1">
        <f t="array" aca="1" ref="H1717" ca="1">EsNegrita(BP[[#This Row],[CODIGO]])</f>
        <v>0</v>
      </c>
      <c r="I1717" s="387" t="b" cm="1">
        <f t="array" ref="I1717">_xlfn.LET(
    _xlpm.codigos_devolucion, _xlfn.UNIQUE(_xlfn._xlws.FILTER(BP[CODIGO], ISNUMBER(SEARCH("devoluci", BP[NOMBRE CUENTA])), {""})),
    ISNUMBER(MATCH(BP[[#This Row],[CODIGO]], _xlpm.codigos_devolucion, 0))
)</f>
        <v>0</v>
      </c>
    </row>
    <row r="1718" spans="1:9" x14ac:dyDescent="0.25">
      <c r="A1718" s="608">
        <v>23803003</v>
      </c>
      <c r="B1718" s="416" t="s">
        <v>535</v>
      </c>
      <c r="C1718" s="416" t="s">
        <v>1271</v>
      </c>
      <c r="D1718" s="416" t="s">
        <v>739</v>
      </c>
      <c r="E1718" s="417">
        <v>0</v>
      </c>
      <c r="F1718" s="417">
        <v>559723.92000000004</v>
      </c>
      <c r="G1718" s="417">
        <v>687562160.45999992</v>
      </c>
      <c r="H1718" s="387" t="b" cm="1">
        <f t="array" aca="1" ref="H1718" ca="1">EsNegrita(BP[[#This Row],[CODIGO]])</f>
        <v>0</v>
      </c>
      <c r="I1718" s="387" t="b" cm="1">
        <f t="array" ref="I1718">_xlfn.LET(
    _xlpm.codigos_devolucion, _xlfn.UNIQUE(_xlfn._xlws.FILTER(BP[CODIGO], ISNUMBER(SEARCH("devoluci", BP[NOMBRE CUENTA])), {""})),
    ISNUMBER(MATCH(BP[[#This Row],[CODIGO]], _xlpm.codigos_devolucion, 0))
)</f>
        <v>0</v>
      </c>
    </row>
    <row r="1719" spans="1:9" x14ac:dyDescent="0.25">
      <c r="A1719" s="608">
        <v>23803003</v>
      </c>
      <c r="B1719" s="416" t="s">
        <v>535</v>
      </c>
      <c r="C1719" s="416" t="s">
        <v>1302</v>
      </c>
      <c r="D1719" s="416" t="s">
        <v>739</v>
      </c>
      <c r="E1719" s="417">
        <v>0</v>
      </c>
      <c r="F1719" s="417">
        <v>660718.94999999995</v>
      </c>
      <c r="G1719" s="417">
        <v>688222879.40999997</v>
      </c>
      <c r="H1719" s="387" t="b" cm="1">
        <f t="array" aca="1" ref="H1719" ca="1">EsNegrita(BP[[#This Row],[CODIGO]])</f>
        <v>0</v>
      </c>
      <c r="I1719" s="387" t="b" cm="1">
        <f t="array" ref="I1719">_xlfn.LET(
    _xlpm.codigos_devolucion, _xlfn.UNIQUE(_xlfn._xlws.FILTER(BP[CODIGO], ISNUMBER(SEARCH("devoluci", BP[NOMBRE CUENTA])), {""})),
    ISNUMBER(MATCH(BP[[#This Row],[CODIGO]], _xlpm.codigos_devolucion, 0))
)</f>
        <v>0</v>
      </c>
    </row>
    <row r="1720" spans="1:9" x14ac:dyDescent="0.25">
      <c r="A1720" s="608">
        <v>23803003</v>
      </c>
      <c r="B1720" s="416" t="s">
        <v>535</v>
      </c>
      <c r="C1720" s="416" t="s">
        <v>1341</v>
      </c>
      <c r="D1720" s="416" t="s">
        <v>739</v>
      </c>
      <c r="E1720" s="417">
        <v>0</v>
      </c>
      <c r="F1720" s="417">
        <v>448334.55</v>
      </c>
      <c r="G1720" s="417">
        <v>688671213.95999992</v>
      </c>
      <c r="H1720" s="387" t="b" cm="1">
        <f t="array" aca="1" ref="H1720" ca="1">EsNegrita(BP[[#This Row],[CODIGO]])</f>
        <v>0</v>
      </c>
      <c r="I1720" s="387" t="b" cm="1">
        <f t="array" ref="I1720">_xlfn.LET(
    _xlpm.codigos_devolucion, _xlfn.UNIQUE(_xlfn._xlws.FILTER(BP[CODIGO], ISNUMBER(SEARCH("devoluci", BP[NOMBRE CUENTA])), {""})),
    ISNUMBER(MATCH(BP[[#This Row],[CODIGO]], _xlpm.codigos_devolucion, 0))
)</f>
        <v>0</v>
      </c>
    </row>
    <row r="1721" spans="1:9" x14ac:dyDescent="0.25">
      <c r="A1721" s="608">
        <v>23803003</v>
      </c>
      <c r="B1721" s="416" t="s">
        <v>535</v>
      </c>
      <c r="C1721" s="416" t="s">
        <v>1262</v>
      </c>
      <c r="D1721" s="416" t="s">
        <v>739</v>
      </c>
      <c r="E1721" s="417">
        <v>0</v>
      </c>
      <c r="F1721" s="417">
        <v>556208.39</v>
      </c>
      <c r="G1721" s="417">
        <v>689227422.3499999</v>
      </c>
      <c r="H1721" s="387" t="b" cm="1">
        <f t="array" aca="1" ref="H1721" ca="1">EsNegrita(BP[[#This Row],[CODIGO]])</f>
        <v>0</v>
      </c>
      <c r="I1721" s="387" t="b" cm="1">
        <f t="array" ref="I1721">_xlfn.LET(
    _xlpm.codigos_devolucion, _xlfn.UNIQUE(_xlfn._xlws.FILTER(BP[CODIGO], ISNUMBER(SEARCH("devoluci", BP[NOMBRE CUENTA])), {""})),
    ISNUMBER(MATCH(BP[[#This Row],[CODIGO]], _xlpm.codigos_devolucion, 0))
)</f>
        <v>0</v>
      </c>
    </row>
    <row r="1722" spans="1:9" x14ac:dyDescent="0.25">
      <c r="A1722" s="608">
        <v>23803003</v>
      </c>
      <c r="B1722" s="416" t="s">
        <v>535</v>
      </c>
      <c r="C1722" s="416" t="s">
        <v>1272</v>
      </c>
      <c r="D1722" s="416" t="s">
        <v>739</v>
      </c>
      <c r="E1722" s="417">
        <v>0</v>
      </c>
      <c r="F1722" s="417">
        <v>505964.7</v>
      </c>
      <c r="G1722" s="417">
        <v>689733387.04999995</v>
      </c>
      <c r="H1722" s="387" t="b" cm="1">
        <f t="array" aca="1" ref="H1722" ca="1">EsNegrita(BP[[#This Row],[CODIGO]])</f>
        <v>0</v>
      </c>
      <c r="I1722" s="387" t="b" cm="1">
        <f t="array" ref="I1722">_xlfn.LET(
    _xlpm.codigos_devolucion, _xlfn.UNIQUE(_xlfn._xlws.FILTER(BP[CODIGO], ISNUMBER(SEARCH("devoluci", BP[NOMBRE CUENTA])), {""})),
    ISNUMBER(MATCH(BP[[#This Row],[CODIGO]], _xlpm.codigos_devolucion, 0))
)</f>
        <v>0</v>
      </c>
    </row>
    <row r="1723" spans="1:9" x14ac:dyDescent="0.25">
      <c r="A1723" s="608">
        <v>23803003</v>
      </c>
      <c r="B1723" s="416" t="s">
        <v>535</v>
      </c>
      <c r="C1723" s="416" t="s">
        <v>780</v>
      </c>
      <c r="D1723" s="416" t="s">
        <v>739</v>
      </c>
      <c r="E1723" s="417">
        <v>0</v>
      </c>
      <c r="F1723" s="417">
        <v>413748.43</v>
      </c>
      <c r="G1723" s="417">
        <v>690147135.4799999</v>
      </c>
      <c r="H1723" s="387" t="b" cm="1">
        <f t="array" aca="1" ref="H1723" ca="1">EsNegrita(BP[[#This Row],[CODIGO]])</f>
        <v>0</v>
      </c>
      <c r="I1723" s="387" t="b" cm="1">
        <f t="array" ref="I1723">_xlfn.LET(
    _xlpm.codigos_devolucion, _xlfn.UNIQUE(_xlfn._xlws.FILTER(BP[CODIGO], ISNUMBER(SEARCH("devoluci", BP[NOMBRE CUENTA])), {""})),
    ISNUMBER(MATCH(BP[[#This Row],[CODIGO]], _xlpm.codigos_devolucion, 0))
)</f>
        <v>0</v>
      </c>
    </row>
    <row r="1724" spans="1:9" x14ac:dyDescent="0.25">
      <c r="A1724" s="608">
        <v>23803003</v>
      </c>
      <c r="B1724" s="416" t="s">
        <v>535</v>
      </c>
      <c r="C1724" s="416" t="s">
        <v>762</v>
      </c>
      <c r="D1724" s="416" t="s">
        <v>739</v>
      </c>
      <c r="E1724" s="417">
        <v>0</v>
      </c>
      <c r="F1724" s="417">
        <v>557698.48</v>
      </c>
      <c r="G1724" s="417">
        <v>690704833.95999992</v>
      </c>
      <c r="H1724" s="387" t="b" cm="1">
        <f t="array" aca="1" ref="H1724" ca="1">EsNegrita(BP[[#This Row],[CODIGO]])</f>
        <v>0</v>
      </c>
      <c r="I1724" s="387" t="b" cm="1">
        <f t="array" ref="I1724">_xlfn.LET(
    _xlpm.codigos_devolucion, _xlfn.UNIQUE(_xlfn._xlws.FILTER(BP[CODIGO], ISNUMBER(SEARCH("devoluci", BP[NOMBRE CUENTA])), {""})),
    ISNUMBER(MATCH(BP[[#This Row],[CODIGO]], _xlpm.codigos_devolucion, 0))
)</f>
        <v>0</v>
      </c>
    </row>
    <row r="1725" spans="1:9" x14ac:dyDescent="0.25">
      <c r="A1725" s="608">
        <v>23803003</v>
      </c>
      <c r="B1725" s="416" t="s">
        <v>535</v>
      </c>
      <c r="C1725" s="416" t="s">
        <v>1330</v>
      </c>
      <c r="D1725" s="416" t="s">
        <v>739</v>
      </c>
      <c r="E1725" s="417">
        <v>0</v>
      </c>
      <c r="F1725" s="417">
        <v>559723.92000000004</v>
      </c>
      <c r="G1725" s="417">
        <v>691264557.87999988</v>
      </c>
      <c r="H1725" s="387" t="b" cm="1">
        <f t="array" aca="1" ref="H1725" ca="1">EsNegrita(BP[[#This Row],[CODIGO]])</f>
        <v>0</v>
      </c>
      <c r="I1725" s="387" t="b" cm="1">
        <f t="array" ref="I1725">_xlfn.LET(
    _xlpm.codigos_devolucion, _xlfn.UNIQUE(_xlfn._xlws.FILTER(BP[CODIGO], ISNUMBER(SEARCH("devoluci", BP[NOMBRE CUENTA])), {""})),
    ISNUMBER(MATCH(BP[[#This Row],[CODIGO]], _xlpm.codigos_devolucion, 0))
)</f>
        <v>0</v>
      </c>
    </row>
    <row r="1726" spans="1:9" x14ac:dyDescent="0.25">
      <c r="A1726" s="608">
        <v>23803003</v>
      </c>
      <c r="B1726" s="416" t="s">
        <v>535</v>
      </c>
      <c r="C1726" s="416" t="s">
        <v>764</v>
      </c>
      <c r="D1726" s="416" t="s">
        <v>739</v>
      </c>
      <c r="E1726" s="417">
        <v>0</v>
      </c>
      <c r="F1726" s="417">
        <v>670926.12</v>
      </c>
      <c r="G1726" s="417">
        <v>691935483.99999988</v>
      </c>
      <c r="H1726" s="387" t="b" cm="1">
        <f t="array" aca="1" ref="H1726" ca="1">EsNegrita(BP[[#This Row],[CODIGO]])</f>
        <v>0</v>
      </c>
      <c r="I1726" s="387" t="b" cm="1">
        <f t="array" ref="I1726">_xlfn.LET(
    _xlpm.codigos_devolucion, _xlfn.UNIQUE(_xlfn._xlws.FILTER(BP[CODIGO], ISNUMBER(SEARCH("devoluci", BP[NOMBRE CUENTA])), {""})),
    ISNUMBER(MATCH(BP[[#This Row],[CODIGO]], _xlpm.codigos_devolucion, 0))
)</f>
        <v>0</v>
      </c>
    </row>
    <row r="1727" spans="1:9" x14ac:dyDescent="0.25">
      <c r="A1727" s="608">
        <v>23803003</v>
      </c>
      <c r="B1727" s="416" t="s">
        <v>535</v>
      </c>
      <c r="C1727" s="416" t="s">
        <v>1303</v>
      </c>
      <c r="D1727" s="416" t="s">
        <v>739</v>
      </c>
      <c r="E1727" s="417">
        <v>0</v>
      </c>
      <c r="F1727" s="417">
        <v>634871.57999999996</v>
      </c>
      <c r="G1727" s="417">
        <v>692570355.57999992</v>
      </c>
      <c r="H1727" s="387" t="b" cm="1">
        <f t="array" aca="1" ref="H1727" ca="1">EsNegrita(BP[[#This Row],[CODIGO]])</f>
        <v>0</v>
      </c>
      <c r="I1727" s="387" t="b" cm="1">
        <f t="array" ref="I1727">_xlfn.LET(
    _xlpm.codigos_devolucion, _xlfn.UNIQUE(_xlfn._xlws.FILTER(BP[CODIGO], ISNUMBER(SEARCH("devoluci", BP[NOMBRE CUENTA])), {""})),
    ISNUMBER(MATCH(BP[[#This Row],[CODIGO]], _xlpm.codigos_devolucion, 0))
)</f>
        <v>0</v>
      </c>
    </row>
    <row r="1728" spans="1:9" x14ac:dyDescent="0.25">
      <c r="A1728" s="608">
        <v>23803003</v>
      </c>
      <c r="B1728" s="416" t="s">
        <v>535</v>
      </c>
      <c r="C1728" s="416" t="s">
        <v>1273</v>
      </c>
      <c r="D1728" s="416" t="s">
        <v>739</v>
      </c>
      <c r="E1728" s="417">
        <v>0</v>
      </c>
      <c r="F1728" s="417">
        <v>280142.40000000002</v>
      </c>
      <c r="G1728" s="417">
        <v>692850497.9799999</v>
      </c>
      <c r="H1728" s="387" t="b" cm="1">
        <f t="array" aca="1" ref="H1728" ca="1">EsNegrita(BP[[#This Row],[CODIGO]])</f>
        <v>0</v>
      </c>
      <c r="I1728" s="387" t="b" cm="1">
        <f t="array" ref="I1728">_xlfn.LET(
    _xlpm.codigos_devolucion, _xlfn.UNIQUE(_xlfn._xlws.FILTER(BP[CODIGO], ISNUMBER(SEARCH("devoluci", BP[NOMBRE CUENTA])), {""})),
    ISNUMBER(MATCH(BP[[#This Row],[CODIGO]], _xlpm.codigos_devolucion, 0))
)</f>
        <v>0</v>
      </c>
    </row>
    <row r="1729" spans="1:9" x14ac:dyDescent="0.25">
      <c r="A1729" s="608">
        <v>23803003</v>
      </c>
      <c r="B1729" s="416" t="s">
        <v>535</v>
      </c>
      <c r="C1729" s="416" t="s">
        <v>1304</v>
      </c>
      <c r="D1729" s="416" t="s">
        <v>739</v>
      </c>
      <c r="E1729" s="417">
        <v>0</v>
      </c>
      <c r="F1729" s="417">
        <v>621989.32999999996</v>
      </c>
      <c r="G1729" s="417">
        <v>693472487.30999994</v>
      </c>
      <c r="H1729" s="387" t="b" cm="1">
        <f t="array" aca="1" ref="H1729" ca="1">EsNegrita(BP[[#This Row],[CODIGO]])</f>
        <v>0</v>
      </c>
      <c r="I1729" s="387" t="b" cm="1">
        <f t="array" ref="I1729">_xlfn.LET(
    _xlpm.codigos_devolucion, _xlfn.UNIQUE(_xlfn._xlws.FILTER(BP[CODIGO], ISNUMBER(SEARCH("devoluci", BP[NOMBRE CUENTA])), {""})),
    ISNUMBER(MATCH(BP[[#This Row],[CODIGO]], _xlpm.codigos_devolucion, 0))
)</f>
        <v>0</v>
      </c>
    </row>
    <row r="1730" spans="1:9" x14ac:dyDescent="0.25">
      <c r="A1730" s="608">
        <v>23803003</v>
      </c>
      <c r="B1730" s="416" t="s">
        <v>535</v>
      </c>
      <c r="C1730" s="416" t="s">
        <v>1348</v>
      </c>
      <c r="D1730" s="416" t="s">
        <v>739</v>
      </c>
      <c r="E1730" s="417">
        <v>0</v>
      </c>
      <c r="F1730" s="417">
        <v>621989.32999999996</v>
      </c>
      <c r="G1730" s="417">
        <v>694094476.63999999</v>
      </c>
      <c r="H1730" s="387" t="b" cm="1">
        <f t="array" aca="1" ref="H1730" ca="1">EsNegrita(BP[[#This Row],[CODIGO]])</f>
        <v>0</v>
      </c>
      <c r="I1730" s="387" t="b" cm="1">
        <f t="array" ref="I1730">_xlfn.LET(
    _xlpm.codigos_devolucion, _xlfn.UNIQUE(_xlfn._xlws.FILTER(BP[CODIGO], ISNUMBER(SEARCH("devoluci", BP[NOMBRE CUENTA])), {""})),
    ISNUMBER(MATCH(BP[[#This Row],[CODIGO]], _xlpm.codigos_devolucion, 0))
)</f>
        <v>0</v>
      </c>
    </row>
    <row r="1731" spans="1:9" x14ac:dyDescent="0.25">
      <c r="A1731" s="608">
        <v>23803003</v>
      </c>
      <c r="B1731" s="416" t="s">
        <v>535</v>
      </c>
      <c r="C1731" s="416" t="s">
        <v>1305</v>
      </c>
      <c r="D1731" s="416" t="s">
        <v>739</v>
      </c>
      <c r="E1731" s="417">
        <v>0</v>
      </c>
      <c r="F1731" s="417">
        <v>373475.24</v>
      </c>
      <c r="G1731" s="417">
        <v>694467951.88</v>
      </c>
      <c r="H1731" s="387" t="b" cm="1">
        <f t="array" aca="1" ref="H1731" ca="1">EsNegrita(BP[[#This Row],[CODIGO]])</f>
        <v>0</v>
      </c>
      <c r="I1731" s="387" t="b" cm="1">
        <f t="array" ref="I1731">_xlfn.LET(
    _xlpm.codigos_devolucion, _xlfn.UNIQUE(_xlfn._xlws.FILTER(BP[CODIGO], ISNUMBER(SEARCH("devoluci", BP[NOMBRE CUENTA])), {""})),
    ISNUMBER(MATCH(BP[[#This Row],[CODIGO]], _xlpm.codigos_devolucion, 0))
)</f>
        <v>0</v>
      </c>
    </row>
    <row r="1732" spans="1:9" x14ac:dyDescent="0.25">
      <c r="A1732" s="608">
        <v>23803003</v>
      </c>
      <c r="B1732" s="416" t="s">
        <v>535</v>
      </c>
      <c r="C1732" s="416" t="s">
        <v>1342</v>
      </c>
      <c r="D1732" s="416" t="s">
        <v>739</v>
      </c>
      <c r="E1732" s="417">
        <v>0</v>
      </c>
      <c r="F1732" s="417">
        <v>298821.12</v>
      </c>
      <c r="G1732" s="417">
        <v>694766773</v>
      </c>
      <c r="H1732" s="387" t="b" cm="1">
        <f t="array" aca="1" ref="H1732" ca="1">EsNegrita(BP[[#This Row],[CODIGO]])</f>
        <v>0</v>
      </c>
      <c r="I1732" s="387" t="b" cm="1">
        <f t="array" ref="I1732">_xlfn.LET(
    _xlpm.codigos_devolucion, _xlfn.UNIQUE(_xlfn._xlws.FILTER(BP[CODIGO], ISNUMBER(SEARCH("devoluci", BP[NOMBRE CUENTA])), {""})),
    ISNUMBER(MATCH(BP[[#This Row],[CODIGO]], _xlpm.codigos_devolucion, 0))
)</f>
        <v>0</v>
      </c>
    </row>
    <row r="1733" spans="1:9" x14ac:dyDescent="0.25">
      <c r="A1733" s="608">
        <v>23803003</v>
      </c>
      <c r="B1733" s="416" t="s">
        <v>535</v>
      </c>
      <c r="C1733" s="416" t="s">
        <v>1343</v>
      </c>
      <c r="D1733" s="416" t="s">
        <v>739</v>
      </c>
      <c r="E1733" s="417">
        <v>0</v>
      </c>
      <c r="F1733" s="417">
        <v>308159.28000000003</v>
      </c>
      <c r="G1733" s="417">
        <v>695074932.27999997</v>
      </c>
      <c r="H1733" s="387" t="b" cm="1">
        <f t="array" aca="1" ref="H1733" ca="1">EsNegrita(BP[[#This Row],[CODIGO]])</f>
        <v>0</v>
      </c>
      <c r="I1733" s="387" t="b" cm="1">
        <f t="array" ref="I1733">_xlfn.LET(
    _xlpm.codigos_devolucion, _xlfn.UNIQUE(_xlfn._xlws.FILTER(BP[CODIGO], ISNUMBER(SEARCH("devoluci", BP[NOMBRE CUENTA])), {""})),
    ISNUMBER(MATCH(BP[[#This Row],[CODIGO]], _xlpm.codigos_devolucion, 0))
)</f>
        <v>0</v>
      </c>
    </row>
    <row r="1734" spans="1:9" x14ac:dyDescent="0.25">
      <c r="A1734" s="608">
        <v>23803003</v>
      </c>
      <c r="B1734" s="416" t="s">
        <v>535</v>
      </c>
      <c r="C1734" s="416" t="s">
        <v>768</v>
      </c>
      <c r="D1734" s="416" t="s">
        <v>739</v>
      </c>
      <c r="E1734" s="417">
        <v>0</v>
      </c>
      <c r="F1734" s="417">
        <v>621989.32999999996</v>
      </c>
      <c r="G1734" s="417">
        <v>695696921.61000001</v>
      </c>
      <c r="H1734" s="387" t="b" cm="1">
        <f t="array" aca="1" ref="H1734" ca="1">EsNegrita(BP[[#This Row],[CODIGO]])</f>
        <v>0</v>
      </c>
      <c r="I1734" s="387" t="b" cm="1">
        <f t="array" ref="I1734">_xlfn.LET(
    _xlpm.codigos_devolucion, _xlfn.UNIQUE(_xlfn._xlws.FILTER(BP[CODIGO], ISNUMBER(SEARCH("devoluci", BP[NOMBRE CUENTA])), {""})),
    ISNUMBER(MATCH(BP[[#This Row],[CODIGO]], _xlpm.codigos_devolucion, 0))
)</f>
        <v>0</v>
      </c>
    </row>
    <row r="1735" spans="1:9" x14ac:dyDescent="0.25">
      <c r="A1735" s="608">
        <v>23803003</v>
      </c>
      <c r="B1735" s="416" t="s">
        <v>535</v>
      </c>
      <c r="C1735" s="416" t="s">
        <v>769</v>
      </c>
      <c r="D1735" s="416" t="s">
        <v>739</v>
      </c>
      <c r="E1735" s="417">
        <v>0</v>
      </c>
      <c r="F1735" s="417">
        <v>597371.1</v>
      </c>
      <c r="G1735" s="417">
        <v>696294292.71000004</v>
      </c>
      <c r="H1735" s="387" t="b" cm="1">
        <f t="array" aca="1" ref="H1735" ca="1">EsNegrita(BP[[#This Row],[CODIGO]])</f>
        <v>0</v>
      </c>
      <c r="I1735" s="387" t="b" cm="1">
        <f t="array" ref="I1735">_xlfn.LET(
    _xlpm.codigos_devolucion, _xlfn.UNIQUE(_xlfn._xlws.FILTER(BP[CODIGO], ISNUMBER(SEARCH("devoluci", BP[NOMBRE CUENTA])), {""})),
    ISNUMBER(MATCH(BP[[#This Row],[CODIGO]], _xlpm.codigos_devolucion, 0))
)</f>
        <v>0</v>
      </c>
    </row>
    <row r="1736" spans="1:9" x14ac:dyDescent="0.25">
      <c r="A1736" s="608">
        <v>23803003</v>
      </c>
      <c r="B1736" s="416" t="s">
        <v>535</v>
      </c>
      <c r="C1736" s="416" t="s">
        <v>1308</v>
      </c>
      <c r="D1736" s="416" t="s">
        <v>739</v>
      </c>
      <c r="E1736" s="417">
        <v>0</v>
      </c>
      <c r="F1736" s="417">
        <v>437308</v>
      </c>
      <c r="G1736" s="417">
        <v>696731600.71000004</v>
      </c>
      <c r="H1736" s="387" t="b" cm="1">
        <f t="array" aca="1" ref="H1736" ca="1">EsNegrita(BP[[#This Row],[CODIGO]])</f>
        <v>0</v>
      </c>
      <c r="I1736" s="387" t="b" cm="1">
        <f t="array" ref="I1736">_xlfn.LET(
    _xlpm.codigos_devolucion, _xlfn.UNIQUE(_xlfn._xlws.FILTER(BP[CODIGO], ISNUMBER(SEARCH("devoluci", BP[NOMBRE CUENTA])), {""})),
    ISNUMBER(MATCH(BP[[#This Row],[CODIGO]], _xlpm.codigos_devolucion, 0))
)</f>
        <v>0</v>
      </c>
    </row>
    <row r="1737" spans="1:9" x14ac:dyDescent="0.25">
      <c r="A1737" s="608">
        <v>23803003</v>
      </c>
      <c r="B1737" s="416" t="s">
        <v>535</v>
      </c>
      <c r="C1737" s="416" t="s">
        <v>1309</v>
      </c>
      <c r="D1737" s="416" t="s">
        <v>739</v>
      </c>
      <c r="E1737" s="417">
        <v>0</v>
      </c>
      <c r="F1737" s="417">
        <v>419719.04</v>
      </c>
      <c r="G1737" s="417">
        <v>697151319.75</v>
      </c>
      <c r="H1737" s="387" t="b" cm="1">
        <f t="array" aca="1" ref="H1737" ca="1">EsNegrita(BP[[#This Row],[CODIGO]])</f>
        <v>0</v>
      </c>
      <c r="I1737" s="387" t="b" cm="1">
        <f t="array" ref="I1737">_xlfn.LET(
    _xlpm.codigos_devolucion, _xlfn.UNIQUE(_xlfn._xlws.FILTER(BP[CODIGO], ISNUMBER(SEARCH("devoluci", BP[NOMBRE CUENTA])), {""})),
    ISNUMBER(MATCH(BP[[#This Row],[CODIGO]], _xlpm.codigos_devolucion, 0))
)</f>
        <v>0</v>
      </c>
    </row>
    <row r="1738" spans="1:9" x14ac:dyDescent="0.25">
      <c r="A1738" s="608">
        <v>23803003</v>
      </c>
      <c r="B1738" s="416" t="s">
        <v>535</v>
      </c>
      <c r="C1738" s="416" t="s">
        <v>1310</v>
      </c>
      <c r="D1738" s="416" t="s">
        <v>739</v>
      </c>
      <c r="E1738" s="417">
        <v>0</v>
      </c>
      <c r="F1738" s="417">
        <v>306656.96000000002</v>
      </c>
      <c r="G1738" s="417">
        <v>697457976.71000004</v>
      </c>
      <c r="H1738" s="387" t="b" cm="1">
        <f t="array" aca="1" ref="H1738" ca="1">EsNegrita(BP[[#This Row],[CODIGO]])</f>
        <v>0</v>
      </c>
      <c r="I1738" s="387" t="b" cm="1">
        <f t="array" ref="I1738">_xlfn.LET(
    _xlpm.codigos_devolucion, _xlfn.UNIQUE(_xlfn._xlws.FILTER(BP[CODIGO], ISNUMBER(SEARCH("devoluci", BP[NOMBRE CUENTA])), {""})),
    ISNUMBER(MATCH(BP[[#This Row],[CODIGO]], _xlpm.codigos_devolucion, 0))
)</f>
        <v>0</v>
      </c>
    </row>
    <row r="1739" spans="1:9" x14ac:dyDescent="0.25">
      <c r="A1739" s="608">
        <v>23803003</v>
      </c>
      <c r="B1739" s="416" t="s">
        <v>535</v>
      </c>
      <c r="C1739" s="416" t="s">
        <v>1275</v>
      </c>
      <c r="D1739" s="416" t="s">
        <v>739</v>
      </c>
      <c r="E1739" s="417">
        <v>0</v>
      </c>
      <c r="F1739" s="417">
        <v>403549.6</v>
      </c>
      <c r="G1739" s="417">
        <v>697861526.31000006</v>
      </c>
      <c r="H1739" s="387" t="b" cm="1">
        <f t="array" aca="1" ref="H1739" ca="1">EsNegrita(BP[[#This Row],[CODIGO]])</f>
        <v>0</v>
      </c>
      <c r="I1739" s="387" t="b" cm="1">
        <f t="array" ref="I1739">_xlfn.LET(
    _xlpm.codigos_devolucion, _xlfn.UNIQUE(_xlfn._xlws.FILTER(BP[CODIGO], ISNUMBER(SEARCH("devoluci", BP[NOMBRE CUENTA])), {""})),
    ISNUMBER(MATCH(BP[[#This Row],[CODIGO]], _xlpm.codigos_devolucion, 0))
)</f>
        <v>0</v>
      </c>
    </row>
    <row r="1740" spans="1:9" x14ac:dyDescent="0.25">
      <c r="A1740" s="608">
        <v>23803003</v>
      </c>
      <c r="B1740" s="416" t="s">
        <v>535</v>
      </c>
      <c r="C1740" s="416" t="s">
        <v>771</v>
      </c>
      <c r="D1740" s="416" t="s">
        <v>739</v>
      </c>
      <c r="E1740" s="417">
        <v>0</v>
      </c>
      <c r="F1740" s="417">
        <v>481287</v>
      </c>
      <c r="G1740" s="417">
        <v>698342813.31000006</v>
      </c>
      <c r="H1740" s="387" t="b" cm="1">
        <f t="array" aca="1" ref="H1740" ca="1">EsNegrita(BP[[#This Row],[CODIGO]])</f>
        <v>0</v>
      </c>
      <c r="I1740" s="387" t="b" cm="1">
        <f t="array" ref="I1740">_xlfn.LET(
    _xlpm.codigos_devolucion, _xlfn.UNIQUE(_xlfn._xlws.FILTER(BP[CODIGO], ISNUMBER(SEARCH("devoluci", BP[NOMBRE CUENTA])), {""})),
    ISNUMBER(MATCH(BP[[#This Row],[CODIGO]], _xlpm.codigos_devolucion, 0))
)</f>
        <v>0</v>
      </c>
    </row>
    <row r="1741" spans="1:9" x14ac:dyDescent="0.25">
      <c r="A1741" s="608">
        <v>23803003</v>
      </c>
      <c r="B1741" s="416" t="s">
        <v>535</v>
      </c>
      <c r="C1741" s="416" t="s">
        <v>772</v>
      </c>
      <c r="D1741" s="416" t="s">
        <v>739</v>
      </c>
      <c r="E1741" s="417">
        <v>0</v>
      </c>
      <c r="F1741" s="417">
        <v>155849.99</v>
      </c>
      <c r="G1741" s="417">
        <v>698498663.30000007</v>
      </c>
      <c r="H1741" s="387" t="b" cm="1">
        <f t="array" aca="1" ref="H1741" ca="1">EsNegrita(BP[[#This Row],[CODIGO]])</f>
        <v>0</v>
      </c>
      <c r="I1741" s="387" t="b" cm="1">
        <f t="array" ref="I1741">_xlfn.LET(
    _xlpm.codigos_devolucion, _xlfn.UNIQUE(_xlfn._xlws.FILTER(BP[CODIGO], ISNUMBER(SEARCH("devoluci", BP[NOMBRE CUENTA])), {""})),
    ISNUMBER(MATCH(BP[[#This Row],[CODIGO]], _xlpm.codigos_devolucion, 0))
)</f>
        <v>0</v>
      </c>
    </row>
    <row r="1742" spans="1:9" x14ac:dyDescent="0.25">
      <c r="A1742" s="608">
        <v>23803003</v>
      </c>
      <c r="B1742" s="416" t="s">
        <v>535</v>
      </c>
      <c r="C1742" s="416" t="s">
        <v>1276</v>
      </c>
      <c r="D1742" s="416" t="s">
        <v>739</v>
      </c>
      <c r="E1742" s="417">
        <v>0</v>
      </c>
      <c r="F1742" s="417">
        <v>304000</v>
      </c>
      <c r="G1742" s="417">
        <v>698802663.30000007</v>
      </c>
      <c r="H1742" s="387" t="b" cm="1">
        <f t="array" aca="1" ref="H1742" ca="1">EsNegrita(BP[[#This Row],[CODIGO]])</f>
        <v>0</v>
      </c>
      <c r="I1742" s="387" t="b" cm="1">
        <f t="array" ref="I1742">_xlfn.LET(
    _xlpm.codigos_devolucion, _xlfn.UNIQUE(_xlfn._xlws.FILTER(BP[CODIGO], ISNUMBER(SEARCH("devoluci", BP[NOMBRE CUENTA])), {""})),
    ISNUMBER(MATCH(BP[[#This Row],[CODIGO]], _xlpm.codigos_devolucion, 0))
)</f>
        <v>0</v>
      </c>
    </row>
    <row r="1743" spans="1:9" x14ac:dyDescent="0.25">
      <c r="A1743" s="608">
        <v>23803003</v>
      </c>
      <c r="B1743" s="416" t="s">
        <v>535</v>
      </c>
      <c r="C1743" s="416" t="s">
        <v>1311</v>
      </c>
      <c r="D1743" s="416" t="s">
        <v>739</v>
      </c>
      <c r="E1743" s="417">
        <v>0</v>
      </c>
      <c r="F1743" s="417">
        <v>270001.52</v>
      </c>
      <c r="G1743" s="417">
        <v>699072664.82000005</v>
      </c>
      <c r="H1743" s="387" t="b" cm="1">
        <f t="array" aca="1" ref="H1743" ca="1">EsNegrita(BP[[#This Row],[CODIGO]])</f>
        <v>0</v>
      </c>
      <c r="I1743" s="387" t="b" cm="1">
        <f t="array" ref="I1743">_xlfn.LET(
    _xlpm.codigos_devolucion, _xlfn.UNIQUE(_xlfn._xlws.FILTER(BP[CODIGO], ISNUMBER(SEARCH("devoluci", BP[NOMBRE CUENTA])), {""})),
    ISNUMBER(MATCH(BP[[#This Row],[CODIGO]], _xlpm.codigos_devolucion, 0))
)</f>
        <v>0</v>
      </c>
    </row>
    <row r="1744" spans="1:9" x14ac:dyDescent="0.25">
      <c r="A1744" s="608">
        <v>23803003</v>
      </c>
      <c r="B1744" s="416" t="s">
        <v>535</v>
      </c>
      <c r="C1744" s="416" t="s">
        <v>1277</v>
      </c>
      <c r="D1744" s="416" t="s">
        <v>739</v>
      </c>
      <c r="E1744" s="417">
        <v>0</v>
      </c>
      <c r="F1744" s="417">
        <v>662088.36</v>
      </c>
      <c r="G1744" s="417">
        <v>699734753.18000007</v>
      </c>
      <c r="H1744" s="387" t="b" cm="1">
        <f t="array" aca="1" ref="H1744" ca="1">EsNegrita(BP[[#This Row],[CODIGO]])</f>
        <v>0</v>
      </c>
      <c r="I1744" s="387" t="b" cm="1">
        <f t="array" ref="I1744">_xlfn.LET(
    _xlpm.codigos_devolucion, _xlfn.UNIQUE(_xlfn._xlws.FILTER(BP[CODIGO], ISNUMBER(SEARCH("devoluci", BP[NOMBRE CUENTA])), {""})),
    ISNUMBER(MATCH(BP[[#This Row],[CODIGO]], _xlpm.codigos_devolucion, 0))
)</f>
        <v>0</v>
      </c>
    </row>
    <row r="1745" spans="1:9" x14ac:dyDescent="0.25">
      <c r="A1745" s="608">
        <v>23803003</v>
      </c>
      <c r="B1745" s="416" t="s">
        <v>535</v>
      </c>
      <c r="C1745" s="416" t="s">
        <v>1312</v>
      </c>
      <c r="D1745" s="416" t="s">
        <v>739</v>
      </c>
      <c r="E1745" s="417">
        <v>0</v>
      </c>
      <c r="F1745" s="417">
        <v>540998.43999999994</v>
      </c>
      <c r="G1745" s="417">
        <v>700275751.62000012</v>
      </c>
      <c r="H1745" s="387" t="b" cm="1">
        <f t="array" aca="1" ref="H1745" ca="1">EsNegrita(BP[[#This Row],[CODIGO]])</f>
        <v>0</v>
      </c>
      <c r="I1745" s="387" t="b" cm="1">
        <f t="array" ref="I1745">_xlfn.LET(
    _xlpm.codigos_devolucion, _xlfn.UNIQUE(_xlfn._xlws.FILTER(BP[CODIGO], ISNUMBER(SEARCH("devoluci", BP[NOMBRE CUENTA])), {""})),
    ISNUMBER(MATCH(BP[[#This Row],[CODIGO]], _xlpm.codigos_devolucion, 0))
)</f>
        <v>0</v>
      </c>
    </row>
    <row r="1746" spans="1:9" x14ac:dyDescent="0.25">
      <c r="A1746" s="608">
        <v>23803003</v>
      </c>
      <c r="B1746" s="416" t="s">
        <v>535</v>
      </c>
      <c r="C1746" s="416" t="s">
        <v>1345</v>
      </c>
      <c r="D1746" s="416" t="s">
        <v>739</v>
      </c>
      <c r="E1746" s="417">
        <v>0</v>
      </c>
      <c r="F1746" s="417">
        <v>400000</v>
      </c>
      <c r="G1746" s="417">
        <v>700675751.62000012</v>
      </c>
      <c r="H1746" s="387" t="b" cm="1">
        <f t="array" aca="1" ref="H1746" ca="1">EsNegrita(BP[[#This Row],[CODIGO]])</f>
        <v>0</v>
      </c>
      <c r="I1746" s="387" t="b" cm="1">
        <f t="array" ref="I1746">_xlfn.LET(
    _xlpm.codigos_devolucion, _xlfn.UNIQUE(_xlfn._xlws.FILTER(BP[CODIGO], ISNUMBER(SEARCH("devoluci", BP[NOMBRE CUENTA])), {""})),
    ISNUMBER(MATCH(BP[[#This Row],[CODIGO]], _xlpm.codigos_devolucion, 0))
)</f>
        <v>0</v>
      </c>
    </row>
    <row r="1747" spans="1:9" x14ac:dyDescent="0.25">
      <c r="A1747" s="608">
        <v>23803003</v>
      </c>
      <c r="B1747" s="416" t="s">
        <v>535</v>
      </c>
      <c r="C1747" s="416" t="s">
        <v>1353</v>
      </c>
      <c r="D1747" s="416" t="s">
        <v>739</v>
      </c>
      <c r="E1747" s="417">
        <v>0</v>
      </c>
      <c r="F1747" s="417">
        <v>233454</v>
      </c>
      <c r="G1747" s="417">
        <v>700909205.62000012</v>
      </c>
      <c r="H1747" s="387" t="b" cm="1">
        <f t="array" aca="1" ref="H1747" ca="1">EsNegrita(BP[[#This Row],[CODIGO]])</f>
        <v>0</v>
      </c>
      <c r="I1747" s="387" t="b" cm="1">
        <f t="array" ref="I1747">_xlfn.LET(
    _xlpm.codigos_devolucion, _xlfn.UNIQUE(_xlfn._xlws.FILTER(BP[CODIGO], ISNUMBER(SEARCH("devoluci", BP[NOMBRE CUENTA])), {""})),
    ISNUMBER(MATCH(BP[[#This Row],[CODIGO]], _xlpm.codigos_devolucion, 0))
)</f>
        <v>0</v>
      </c>
    </row>
    <row r="1748" spans="1:9" x14ac:dyDescent="0.25">
      <c r="A1748" s="608">
        <v>23803003</v>
      </c>
      <c r="B1748" s="416" t="s">
        <v>535</v>
      </c>
      <c r="C1748" s="416" t="s">
        <v>1355</v>
      </c>
      <c r="D1748" s="416" t="s">
        <v>739</v>
      </c>
      <c r="E1748" s="417">
        <v>0</v>
      </c>
      <c r="F1748" s="417">
        <v>447936.94</v>
      </c>
      <c r="G1748" s="417">
        <v>701357142.56000018</v>
      </c>
      <c r="H1748" s="387" t="b" cm="1">
        <f t="array" aca="1" ref="H1748" ca="1">EsNegrita(BP[[#This Row],[CODIGO]])</f>
        <v>0</v>
      </c>
      <c r="I1748" s="387" t="b" cm="1">
        <f t="array" ref="I1748">_xlfn.LET(
    _xlpm.codigos_devolucion, _xlfn.UNIQUE(_xlfn._xlws.FILTER(BP[CODIGO], ISNUMBER(SEARCH("devoluci", BP[NOMBRE CUENTA])), {""})),
    ISNUMBER(MATCH(BP[[#This Row],[CODIGO]], _xlpm.codigos_devolucion, 0))
)</f>
        <v>0</v>
      </c>
    </row>
    <row r="1749" spans="1:9" x14ac:dyDescent="0.25">
      <c r="A1749" s="608">
        <v>23803003</v>
      </c>
      <c r="B1749" s="416" t="s">
        <v>535</v>
      </c>
      <c r="C1749" s="416" t="s">
        <v>1315</v>
      </c>
      <c r="D1749" s="416" t="s">
        <v>739</v>
      </c>
      <c r="E1749" s="417">
        <v>0</v>
      </c>
      <c r="F1749" s="417">
        <v>291538.71999999997</v>
      </c>
      <c r="G1749" s="417">
        <v>701648681.28000021</v>
      </c>
      <c r="H1749" s="387" t="b" cm="1">
        <f t="array" aca="1" ref="H1749" ca="1">EsNegrita(BP[[#This Row],[CODIGO]])</f>
        <v>0</v>
      </c>
      <c r="I1749" s="387" t="b" cm="1">
        <f t="array" ref="I1749">_xlfn.LET(
    _xlpm.codigos_devolucion, _xlfn.UNIQUE(_xlfn._xlws.FILTER(BP[CODIGO], ISNUMBER(SEARCH("devoluci", BP[NOMBRE CUENTA])), {""})),
    ISNUMBER(MATCH(BP[[#This Row],[CODIGO]], _xlpm.codigos_devolucion, 0))
)</f>
        <v>0</v>
      </c>
    </row>
    <row r="1750" spans="1:9" x14ac:dyDescent="0.25">
      <c r="A1750" s="608">
        <v>23803003</v>
      </c>
      <c r="B1750" s="416" t="s">
        <v>535</v>
      </c>
      <c r="C1750" s="416" t="s">
        <v>1316</v>
      </c>
      <c r="D1750" s="416" t="s">
        <v>739</v>
      </c>
      <c r="E1750" s="417">
        <v>0</v>
      </c>
      <c r="F1750" s="417">
        <v>453035.99</v>
      </c>
      <c r="G1750" s="417">
        <v>702101717.27000022</v>
      </c>
      <c r="H1750" s="387" t="b" cm="1">
        <f t="array" aca="1" ref="H1750" ca="1">EsNegrita(BP[[#This Row],[CODIGO]])</f>
        <v>0</v>
      </c>
      <c r="I1750" s="387" t="b" cm="1">
        <f t="array" ref="I1750">_xlfn.LET(
    _xlpm.codigos_devolucion, _xlfn.UNIQUE(_xlfn._xlws.FILTER(BP[CODIGO], ISNUMBER(SEARCH("devoluci", BP[NOMBRE CUENTA])), {""})),
    ISNUMBER(MATCH(BP[[#This Row],[CODIGO]], _xlpm.codigos_devolucion, 0))
)</f>
        <v>0</v>
      </c>
    </row>
    <row r="1751" spans="1:9" x14ac:dyDescent="0.25">
      <c r="A1751" s="608">
        <v>23803003</v>
      </c>
      <c r="B1751" s="416" t="s">
        <v>535</v>
      </c>
      <c r="C1751" s="416" t="s">
        <v>1317</v>
      </c>
      <c r="D1751" s="416" t="s">
        <v>739</v>
      </c>
      <c r="E1751" s="417">
        <v>0</v>
      </c>
      <c r="F1751" s="417">
        <v>465891.53</v>
      </c>
      <c r="G1751" s="417">
        <v>702567608.80000019</v>
      </c>
      <c r="H1751" s="387" t="b" cm="1">
        <f t="array" aca="1" ref="H1751" ca="1">EsNegrita(BP[[#This Row],[CODIGO]])</f>
        <v>0</v>
      </c>
      <c r="I1751" s="387" t="b" cm="1">
        <f t="array" ref="I1751">_xlfn.LET(
    _xlpm.codigos_devolucion, _xlfn.UNIQUE(_xlfn._xlws.FILTER(BP[CODIGO], ISNUMBER(SEARCH("devoluci", BP[NOMBRE CUENTA])), {""})),
    ISNUMBER(MATCH(BP[[#This Row],[CODIGO]], _xlpm.codigos_devolucion, 0))
)</f>
        <v>0</v>
      </c>
    </row>
    <row r="1752" spans="1:9" x14ac:dyDescent="0.25">
      <c r="A1752" s="608">
        <v>23803003</v>
      </c>
      <c r="B1752" s="416" t="s">
        <v>535</v>
      </c>
      <c r="C1752" s="416" t="s">
        <v>1331</v>
      </c>
      <c r="D1752" s="416" t="s">
        <v>739</v>
      </c>
      <c r="E1752" s="417">
        <v>0</v>
      </c>
      <c r="F1752" s="417">
        <v>419619.79</v>
      </c>
      <c r="G1752" s="417">
        <v>702987228.59000015</v>
      </c>
      <c r="H1752" s="387" t="b" cm="1">
        <f t="array" aca="1" ref="H1752" ca="1">EsNegrita(BP[[#This Row],[CODIGO]])</f>
        <v>0</v>
      </c>
      <c r="I1752" s="387" t="b" cm="1">
        <f t="array" ref="I1752">_xlfn.LET(
    _xlpm.codigos_devolucion, _xlfn.UNIQUE(_xlfn._xlws.FILTER(BP[CODIGO], ISNUMBER(SEARCH("devoluci", BP[NOMBRE CUENTA])), {""})),
    ISNUMBER(MATCH(BP[[#This Row],[CODIGO]], _xlpm.codigos_devolucion, 0))
)</f>
        <v>0</v>
      </c>
    </row>
    <row r="1753" spans="1:9" x14ac:dyDescent="0.25">
      <c r="A1753" s="608">
        <v>23803003</v>
      </c>
      <c r="B1753" s="416" t="s">
        <v>535</v>
      </c>
      <c r="C1753" s="416" t="s">
        <v>1319</v>
      </c>
      <c r="D1753" s="416" t="s">
        <v>739</v>
      </c>
      <c r="E1753" s="417">
        <v>0</v>
      </c>
      <c r="F1753" s="417">
        <v>289482.96000000002</v>
      </c>
      <c r="G1753" s="417">
        <v>703276711.55000019</v>
      </c>
      <c r="H1753" s="387" t="b" cm="1">
        <f t="array" aca="1" ref="H1753" ca="1">EsNegrita(BP[[#This Row],[CODIGO]])</f>
        <v>0</v>
      </c>
      <c r="I1753" s="387" t="b" cm="1">
        <f t="array" ref="I1753">_xlfn.LET(
    _xlpm.codigos_devolucion, _xlfn.UNIQUE(_xlfn._xlws.FILTER(BP[CODIGO], ISNUMBER(SEARCH("devoluci", BP[NOMBRE CUENTA])), {""})),
    ISNUMBER(MATCH(BP[[#This Row],[CODIGO]], _xlpm.codigos_devolucion, 0))
)</f>
        <v>0</v>
      </c>
    </row>
    <row r="1754" spans="1:9" x14ac:dyDescent="0.25">
      <c r="A1754" s="608">
        <v>23803003</v>
      </c>
      <c r="B1754" s="416" t="s">
        <v>535</v>
      </c>
      <c r="C1754" s="416" t="s">
        <v>1320</v>
      </c>
      <c r="D1754" s="416" t="s">
        <v>739</v>
      </c>
      <c r="E1754" s="417">
        <v>0</v>
      </c>
      <c r="F1754" s="417">
        <v>386279.56</v>
      </c>
      <c r="G1754" s="417">
        <v>703662991.11000013</v>
      </c>
      <c r="H1754" s="387" t="b" cm="1">
        <f t="array" aca="1" ref="H1754" ca="1">EsNegrita(BP[[#This Row],[CODIGO]])</f>
        <v>0</v>
      </c>
      <c r="I1754" s="387" t="b" cm="1">
        <f t="array" ref="I1754">_xlfn.LET(
    _xlpm.codigos_devolucion, _xlfn.UNIQUE(_xlfn._xlws.FILTER(BP[CODIGO], ISNUMBER(SEARCH("devoluci", BP[NOMBRE CUENTA])), {""})),
    ISNUMBER(MATCH(BP[[#This Row],[CODIGO]], _xlpm.codigos_devolucion, 0))
)</f>
        <v>0</v>
      </c>
    </row>
    <row r="1755" spans="1:9" x14ac:dyDescent="0.25">
      <c r="A1755" s="608">
        <v>23803003</v>
      </c>
      <c r="B1755" s="416" t="s">
        <v>535</v>
      </c>
      <c r="C1755" s="416" t="s">
        <v>1321</v>
      </c>
      <c r="D1755" s="416" t="s">
        <v>739</v>
      </c>
      <c r="E1755" s="417">
        <v>0</v>
      </c>
      <c r="F1755" s="417">
        <v>280144.8</v>
      </c>
      <c r="G1755" s="417">
        <v>703943135.91000009</v>
      </c>
      <c r="H1755" s="387" t="b" cm="1">
        <f t="array" aca="1" ref="H1755" ca="1">EsNegrita(BP[[#This Row],[CODIGO]])</f>
        <v>0</v>
      </c>
      <c r="I1755" s="387" t="b" cm="1">
        <f t="array" ref="I1755">_xlfn.LET(
    _xlpm.codigos_devolucion, _xlfn.UNIQUE(_xlfn._xlws.FILTER(BP[CODIGO], ISNUMBER(SEARCH("devoluci", BP[NOMBRE CUENTA])), {""})),
    ISNUMBER(MATCH(BP[[#This Row],[CODIGO]], _xlpm.codigos_devolucion, 0))
)</f>
        <v>0</v>
      </c>
    </row>
    <row r="1756" spans="1:9" x14ac:dyDescent="0.25">
      <c r="A1756" s="608">
        <v>23803003</v>
      </c>
      <c r="B1756" s="416" t="s">
        <v>535</v>
      </c>
      <c r="C1756" s="416" t="s">
        <v>1322</v>
      </c>
      <c r="D1756" s="416" t="s">
        <v>739</v>
      </c>
      <c r="E1756" s="417">
        <v>0</v>
      </c>
      <c r="F1756" s="417">
        <v>289482.96000000002</v>
      </c>
      <c r="G1756" s="417">
        <v>704232618.87000012</v>
      </c>
      <c r="H1756" s="387" t="b" cm="1">
        <f t="array" aca="1" ref="H1756" ca="1">EsNegrita(BP[[#This Row],[CODIGO]])</f>
        <v>0</v>
      </c>
      <c r="I1756" s="387" t="b" cm="1">
        <f t="array" ref="I1756">_xlfn.LET(
    _xlpm.codigos_devolucion, _xlfn.UNIQUE(_xlfn._xlws.FILTER(BP[CODIGO], ISNUMBER(SEARCH("devoluci", BP[NOMBRE CUENTA])), {""})),
    ISNUMBER(MATCH(BP[[#This Row],[CODIGO]], _xlpm.codigos_devolucion, 0))
)</f>
        <v>0</v>
      </c>
    </row>
    <row r="1757" spans="1:9" x14ac:dyDescent="0.25">
      <c r="A1757" s="608">
        <v>23803003</v>
      </c>
      <c r="B1757" s="416" t="s">
        <v>535</v>
      </c>
      <c r="C1757" s="416" t="s">
        <v>1332</v>
      </c>
      <c r="D1757" s="416" t="s">
        <v>739</v>
      </c>
      <c r="E1757" s="417">
        <v>0</v>
      </c>
      <c r="F1757" s="417">
        <v>480000</v>
      </c>
      <c r="G1757" s="417">
        <v>704712618.87000012</v>
      </c>
      <c r="H1757" s="387" t="b" cm="1">
        <f t="array" aca="1" ref="H1757" ca="1">EsNegrita(BP[[#This Row],[CODIGO]])</f>
        <v>0</v>
      </c>
      <c r="I1757" s="387" t="b" cm="1">
        <f t="array" ref="I1757">_xlfn.LET(
    _xlpm.codigos_devolucion, _xlfn.UNIQUE(_xlfn._xlws.FILTER(BP[CODIGO], ISNUMBER(SEARCH("devoluci", BP[NOMBRE CUENTA])), {""})),
    ISNUMBER(MATCH(BP[[#This Row],[CODIGO]], _xlpm.codigos_devolucion, 0))
)</f>
        <v>0</v>
      </c>
    </row>
    <row r="1758" spans="1:9" x14ac:dyDescent="0.25">
      <c r="A1758" s="608">
        <v>23803003</v>
      </c>
      <c r="B1758" s="416" t="s">
        <v>535</v>
      </c>
      <c r="C1758" s="416" t="s">
        <v>1323</v>
      </c>
      <c r="D1758" s="416" t="s">
        <v>739</v>
      </c>
      <c r="E1758" s="417">
        <v>0</v>
      </c>
      <c r="F1758" s="417">
        <v>518898.13</v>
      </c>
      <c r="G1758" s="417">
        <v>705231517.00000012</v>
      </c>
      <c r="H1758" s="387" t="b" cm="1">
        <f t="array" aca="1" ref="H1758" ca="1">EsNegrita(BP[[#This Row],[CODIGO]])</f>
        <v>0</v>
      </c>
      <c r="I1758" s="387" t="b" cm="1">
        <f t="array" ref="I1758">_xlfn.LET(
    _xlpm.codigos_devolucion, _xlfn.UNIQUE(_xlfn._xlws.FILTER(BP[CODIGO], ISNUMBER(SEARCH("devoluci", BP[NOMBRE CUENTA])), {""})),
    ISNUMBER(MATCH(BP[[#This Row],[CODIGO]], _xlpm.codigos_devolucion, 0))
)</f>
        <v>0</v>
      </c>
    </row>
    <row r="1759" spans="1:9" x14ac:dyDescent="0.25">
      <c r="A1759" s="608">
        <v>23803003</v>
      </c>
      <c r="B1759" s="416" t="s">
        <v>535</v>
      </c>
      <c r="C1759" s="416" t="s">
        <v>1280</v>
      </c>
      <c r="D1759" s="416" t="s">
        <v>739</v>
      </c>
      <c r="E1759" s="417">
        <v>0</v>
      </c>
      <c r="F1759" s="417">
        <v>280144.8</v>
      </c>
      <c r="G1759" s="417">
        <v>705511661.80000007</v>
      </c>
      <c r="H1759" s="387" t="b" cm="1">
        <f t="array" aca="1" ref="H1759" ca="1">EsNegrita(BP[[#This Row],[CODIGO]])</f>
        <v>0</v>
      </c>
      <c r="I1759" s="387" t="b" cm="1">
        <f t="array" ref="I1759">_xlfn.LET(
    _xlpm.codigos_devolucion, _xlfn.UNIQUE(_xlfn._xlws.FILTER(BP[CODIGO], ISNUMBER(SEARCH("devoluci", BP[NOMBRE CUENTA])), {""})),
    ISNUMBER(MATCH(BP[[#This Row],[CODIGO]], _xlpm.codigos_devolucion, 0))
)</f>
        <v>0</v>
      </c>
    </row>
    <row r="1760" spans="1:9" x14ac:dyDescent="0.25">
      <c r="A1760" s="608">
        <v>23803003</v>
      </c>
      <c r="B1760" s="416" t="s">
        <v>535</v>
      </c>
      <c r="C1760" s="416" t="s">
        <v>1357</v>
      </c>
      <c r="D1760" s="416" t="s">
        <v>739</v>
      </c>
      <c r="E1760" s="417">
        <v>0</v>
      </c>
      <c r="F1760" s="417">
        <v>461745.37</v>
      </c>
      <c r="G1760" s="417">
        <v>705973407.17000008</v>
      </c>
      <c r="H1760" s="387" t="b" cm="1">
        <f t="array" aca="1" ref="H1760" ca="1">EsNegrita(BP[[#This Row],[CODIGO]])</f>
        <v>0</v>
      </c>
      <c r="I1760" s="387" t="b" cm="1">
        <f t="array" ref="I1760">_xlfn.LET(
    _xlpm.codigos_devolucion, _xlfn.UNIQUE(_xlfn._xlws.FILTER(BP[CODIGO], ISNUMBER(SEARCH("devoluci", BP[NOMBRE CUENTA])), {""})),
    ISNUMBER(MATCH(BP[[#This Row],[CODIGO]], _xlpm.codigos_devolucion, 0))
)</f>
        <v>0</v>
      </c>
    </row>
    <row r="1761" spans="1:9" x14ac:dyDescent="0.25">
      <c r="A1761" s="608">
        <v>23803003</v>
      </c>
      <c r="B1761" s="416" t="s">
        <v>535</v>
      </c>
      <c r="C1761" s="416" t="s">
        <v>1281</v>
      </c>
      <c r="D1761" s="416" t="s">
        <v>739</v>
      </c>
      <c r="E1761" s="417">
        <v>0</v>
      </c>
      <c r="F1761" s="417">
        <v>280144.8</v>
      </c>
      <c r="G1761" s="417">
        <v>706253551.97000003</v>
      </c>
      <c r="H1761" s="387" t="b" cm="1">
        <f t="array" aca="1" ref="H1761" ca="1">EsNegrita(BP[[#This Row],[CODIGO]])</f>
        <v>0</v>
      </c>
      <c r="I1761" s="387" t="b" cm="1">
        <f t="array" ref="I1761">_xlfn.LET(
    _xlpm.codigos_devolucion, _xlfn.UNIQUE(_xlfn._xlws.FILTER(BP[CODIGO], ISNUMBER(SEARCH("devoluci", BP[NOMBRE CUENTA])), {""})),
    ISNUMBER(MATCH(BP[[#This Row],[CODIGO]], _xlpm.codigos_devolucion, 0))
)</f>
        <v>0</v>
      </c>
    </row>
    <row r="1762" spans="1:9" x14ac:dyDescent="0.25">
      <c r="A1762" s="608">
        <v>23803003</v>
      </c>
      <c r="B1762" s="416" t="s">
        <v>535</v>
      </c>
      <c r="C1762" s="416" t="s">
        <v>1342</v>
      </c>
      <c r="D1762" s="416" t="s">
        <v>1346</v>
      </c>
      <c r="E1762" s="417">
        <v>0</v>
      </c>
      <c r="F1762" s="417">
        <v>93381</v>
      </c>
      <c r="G1762" s="417">
        <v>706346932.97000003</v>
      </c>
      <c r="H1762" s="387" t="b" cm="1">
        <f t="array" aca="1" ref="H1762" ca="1">EsNegrita(BP[[#This Row],[CODIGO]])</f>
        <v>0</v>
      </c>
      <c r="I1762" s="387" t="b" cm="1">
        <f t="array" ref="I1762">_xlfn.LET(
    _xlpm.codigos_devolucion, _xlfn.UNIQUE(_xlfn._xlws.FILTER(BP[CODIGO], ISNUMBER(SEARCH("devoluci", BP[NOMBRE CUENTA])), {""})),
    ISNUMBER(MATCH(BP[[#This Row],[CODIGO]], _xlpm.codigos_devolucion, 0))
)</f>
        <v>0</v>
      </c>
    </row>
    <row r="1763" spans="1:9" x14ac:dyDescent="0.25">
      <c r="A1763" s="608">
        <v>23803003</v>
      </c>
      <c r="B1763" s="416" t="s">
        <v>535</v>
      </c>
      <c r="C1763" s="416" t="s">
        <v>760</v>
      </c>
      <c r="D1763" s="416" t="s">
        <v>1263</v>
      </c>
      <c r="E1763" s="417">
        <v>0</v>
      </c>
      <c r="F1763" s="417">
        <v>179094</v>
      </c>
      <c r="G1763" s="417">
        <v>706526026.97000003</v>
      </c>
      <c r="H1763" s="387" t="b" cm="1">
        <f t="array" aca="1" ref="H1763" ca="1">EsNegrita(BP[[#This Row],[CODIGO]])</f>
        <v>0</v>
      </c>
      <c r="I1763" s="387" t="b" cm="1">
        <f t="array" ref="I1763">_xlfn.LET(
    _xlpm.codigos_devolucion, _xlfn.UNIQUE(_xlfn._xlws.FILTER(BP[CODIGO], ISNUMBER(SEARCH("devoluci", BP[NOMBRE CUENTA])), {""})),
    ISNUMBER(MATCH(BP[[#This Row],[CODIGO]], _xlpm.codigos_devolucion, 0))
)</f>
        <v>0</v>
      </c>
    </row>
    <row r="1764" spans="1:9" x14ac:dyDescent="0.25">
      <c r="A1764" s="608">
        <v>23803003</v>
      </c>
      <c r="B1764" s="416" t="s">
        <v>535</v>
      </c>
      <c r="C1764" s="416" t="s">
        <v>1297</v>
      </c>
      <c r="D1764" s="416" t="s">
        <v>1327</v>
      </c>
      <c r="E1764" s="417">
        <v>0</v>
      </c>
      <c r="F1764" s="417">
        <v>89547</v>
      </c>
      <c r="G1764" s="417">
        <v>706615573.97000003</v>
      </c>
      <c r="H1764" s="387" t="b" cm="1">
        <f t="array" aca="1" ref="H1764" ca="1">EsNegrita(BP[[#This Row],[CODIGO]])</f>
        <v>0</v>
      </c>
      <c r="I1764" s="387" t="b" cm="1">
        <f t="array" ref="I1764">_xlfn.LET(
    _xlpm.codigos_devolucion, _xlfn.UNIQUE(_xlfn._xlws.FILTER(BP[CODIGO], ISNUMBER(SEARCH("devoluci", BP[NOMBRE CUENTA])), {""})),
    ISNUMBER(MATCH(BP[[#This Row],[CODIGO]], _xlpm.codigos_devolucion, 0))
)</f>
        <v>0</v>
      </c>
    </row>
    <row r="1765" spans="1:9" x14ac:dyDescent="0.25">
      <c r="A1765" s="608">
        <v>23803003</v>
      </c>
      <c r="B1765" s="416" t="s">
        <v>535</v>
      </c>
      <c r="C1765" s="416" t="s">
        <v>738</v>
      </c>
      <c r="D1765" s="416" t="s">
        <v>777</v>
      </c>
      <c r="E1765" s="417">
        <v>0</v>
      </c>
      <c r="F1765" s="417">
        <v>280144.8</v>
      </c>
      <c r="G1765" s="417">
        <v>706895718.76999998</v>
      </c>
      <c r="H1765" s="387" t="b" cm="1">
        <f t="array" aca="1" ref="H1765" ca="1">EsNegrita(BP[[#This Row],[CODIGO]])</f>
        <v>0</v>
      </c>
      <c r="I1765" s="387" t="b" cm="1">
        <f t="array" ref="I1765">_xlfn.LET(
    _xlpm.codigos_devolucion, _xlfn.UNIQUE(_xlfn._xlws.FILTER(BP[CODIGO], ISNUMBER(SEARCH("devoluci", BP[NOMBRE CUENTA])), {""})),
    ISNUMBER(MATCH(BP[[#This Row],[CODIGO]], _xlpm.codigos_devolucion, 0))
)</f>
        <v>0</v>
      </c>
    </row>
    <row r="1766" spans="1:9" x14ac:dyDescent="0.25">
      <c r="A1766" s="608">
        <v>23803003</v>
      </c>
      <c r="B1766" s="416" t="s">
        <v>535</v>
      </c>
      <c r="C1766" s="416" t="s">
        <v>1266</v>
      </c>
      <c r="D1766" s="416" t="s">
        <v>777</v>
      </c>
      <c r="E1766" s="417">
        <v>0</v>
      </c>
      <c r="F1766" s="417">
        <v>653930.23999999999</v>
      </c>
      <c r="G1766" s="417">
        <v>707549649.00999999</v>
      </c>
      <c r="H1766" s="387" t="b" cm="1">
        <f t="array" aca="1" ref="H1766" ca="1">EsNegrita(BP[[#This Row],[CODIGO]])</f>
        <v>0</v>
      </c>
      <c r="I1766" s="387" t="b" cm="1">
        <f t="array" ref="I1766">_xlfn.LET(
    _xlpm.codigos_devolucion, _xlfn.UNIQUE(_xlfn._xlws.FILTER(BP[CODIGO], ISNUMBER(SEARCH("devoluci", BP[NOMBRE CUENTA])), {""})),
    ISNUMBER(MATCH(BP[[#This Row],[CODIGO]], _xlpm.codigos_devolucion, 0))
)</f>
        <v>0</v>
      </c>
    </row>
    <row r="1767" spans="1:9" x14ac:dyDescent="0.25">
      <c r="A1767" s="608">
        <v>23803003</v>
      </c>
      <c r="B1767" s="416" t="s">
        <v>535</v>
      </c>
      <c r="C1767" s="416" t="s">
        <v>1254</v>
      </c>
      <c r="D1767" s="416" t="s">
        <v>777</v>
      </c>
      <c r="E1767" s="417">
        <v>0</v>
      </c>
      <c r="F1767" s="417">
        <v>1930490.08</v>
      </c>
      <c r="G1767" s="417">
        <v>709480139.09000003</v>
      </c>
      <c r="H1767" s="387" t="b" cm="1">
        <f t="array" aca="1" ref="H1767" ca="1">EsNegrita(BP[[#This Row],[CODIGO]])</f>
        <v>0</v>
      </c>
      <c r="I1767" s="387" t="b" cm="1">
        <f t="array" ref="I1767">_xlfn.LET(
    _xlpm.codigos_devolucion, _xlfn.UNIQUE(_xlfn._xlws.FILTER(BP[CODIGO], ISNUMBER(SEARCH("devoluci", BP[NOMBRE CUENTA])), {""})),
    ISNUMBER(MATCH(BP[[#This Row],[CODIGO]], _xlpm.codigos_devolucion, 0))
)</f>
        <v>0</v>
      </c>
    </row>
    <row r="1768" spans="1:9" x14ac:dyDescent="0.25">
      <c r="A1768" s="608">
        <v>23803003</v>
      </c>
      <c r="B1768" s="416" t="s">
        <v>535</v>
      </c>
      <c r="C1768" s="416" t="s">
        <v>740</v>
      </c>
      <c r="D1768" s="416" t="s">
        <v>777</v>
      </c>
      <c r="E1768" s="417">
        <v>0</v>
      </c>
      <c r="F1768" s="417">
        <v>280144.8</v>
      </c>
      <c r="G1768" s="417">
        <v>709760283.88999999</v>
      </c>
      <c r="H1768" s="387" t="b" cm="1">
        <f t="array" aca="1" ref="H1768" ca="1">EsNegrita(BP[[#This Row],[CODIGO]])</f>
        <v>0</v>
      </c>
      <c r="I1768" s="387" t="b" cm="1">
        <f t="array" ref="I1768">_xlfn.LET(
    _xlpm.codigos_devolucion, _xlfn.UNIQUE(_xlfn._xlws.FILTER(BP[CODIGO], ISNUMBER(SEARCH("devoluci", BP[NOMBRE CUENTA])), {""})),
    ISNUMBER(MATCH(BP[[#This Row],[CODIGO]], _xlpm.codigos_devolucion, 0))
)</f>
        <v>0</v>
      </c>
    </row>
    <row r="1769" spans="1:9" x14ac:dyDescent="0.25">
      <c r="A1769" s="608">
        <v>23803003</v>
      </c>
      <c r="B1769" s="416" t="s">
        <v>535</v>
      </c>
      <c r="C1769" s="416" t="s">
        <v>1328</v>
      </c>
      <c r="D1769" s="416" t="s">
        <v>777</v>
      </c>
      <c r="E1769" s="417">
        <v>0</v>
      </c>
      <c r="F1769" s="417">
        <v>280144.8</v>
      </c>
      <c r="G1769" s="417">
        <v>710040428.68999994</v>
      </c>
      <c r="H1769" s="387" t="b" cm="1">
        <f t="array" aca="1" ref="H1769" ca="1">EsNegrita(BP[[#This Row],[CODIGO]])</f>
        <v>0</v>
      </c>
      <c r="I1769" s="387" t="b" cm="1">
        <f t="array" ref="I1769">_xlfn.LET(
    _xlpm.codigos_devolucion, _xlfn.UNIQUE(_xlfn._xlws.FILTER(BP[CODIGO], ISNUMBER(SEARCH("devoluci", BP[NOMBRE CUENTA])), {""})),
    ISNUMBER(MATCH(BP[[#This Row],[CODIGO]], _xlpm.codigos_devolucion, 0))
)</f>
        <v>0</v>
      </c>
    </row>
    <row r="1770" spans="1:9" x14ac:dyDescent="0.25">
      <c r="A1770" s="608">
        <v>23803003</v>
      </c>
      <c r="B1770" s="416" t="s">
        <v>535</v>
      </c>
      <c r="C1770" s="416" t="s">
        <v>1287</v>
      </c>
      <c r="D1770" s="416" t="s">
        <v>777</v>
      </c>
      <c r="E1770" s="417">
        <v>0</v>
      </c>
      <c r="F1770" s="417">
        <v>653772.55000000005</v>
      </c>
      <c r="G1770" s="417">
        <v>710694201.23999989</v>
      </c>
      <c r="H1770" s="387" t="b" cm="1">
        <f t="array" aca="1" ref="H1770" ca="1">EsNegrita(BP[[#This Row],[CODIGO]])</f>
        <v>0</v>
      </c>
      <c r="I1770" s="387" t="b" cm="1">
        <f t="array" ref="I1770">_xlfn.LET(
    _xlpm.codigos_devolucion, _xlfn.UNIQUE(_xlfn._xlws.FILTER(BP[CODIGO], ISNUMBER(SEARCH("devoluci", BP[NOMBRE CUENTA])), {""})),
    ISNUMBER(MATCH(BP[[#This Row],[CODIGO]], _xlpm.codigos_devolucion, 0))
)</f>
        <v>0</v>
      </c>
    </row>
    <row r="1771" spans="1:9" x14ac:dyDescent="0.25">
      <c r="A1771" s="608">
        <v>23803003</v>
      </c>
      <c r="B1771" s="416" t="s">
        <v>535</v>
      </c>
      <c r="C1771" s="416" t="s">
        <v>779</v>
      </c>
      <c r="D1771" s="416" t="s">
        <v>777</v>
      </c>
      <c r="E1771" s="417">
        <v>0</v>
      </c>
      <c r="F1771" s="417">
        <v>607335.49</v>
      </c>
      <c r="G1771" s="417">
        <v>711301536.7299999</v>
      </c>
      <c r="H1771" s="387" t="b" cm="1">
        <f t="array" aca="1" ref="H1771" ca="1">EsNegrita(BP[[#This Row],[CODIGO]])</f>
        <v>0</v>
      </c>
      <c r="I1771" s="387" t="b" cm="1">
        <f t="array" ref="I1771">_xlfn.LET(
    _xlpm.codigos_devolucion, _xlfn.UNIQUE(_xlfn._xlws.FILTER(BP[CODIGO], ISNUMBER(SEARCH("devoluci", BP[NOMBRE CUENTA])), {""})),
    ISNUMBER(MATCH(BP[[#This Row],[CODIGO]], _xlpm.codigos_devolucion, 0))
)</f>
        <v>0</v>
      </c>
    </row>
    <row r="1772" spans="1:9" x14ac:dyDescent="0.25">
      <c r="A1772" s="608">
        <v>23803003</v>
      </c>
      <c r="B1772" s="416" t="s">
        <v>535</v>
      </c>
      <c r="C1772" s="416" t="s">
        <v>743</v>
      </c>
      <c r="D1772" s="416" t="s">
        <v>777</v>
      </c>
      <c r="E1772" s="417">
        <v>0</v>
      </c>
      <c r="F1772" s="417">
        <v>552386.47</v>
      </c>
      <c r="G1772" s="417">
        <v>711853923.19999993</v>
      </c>
      <c r="H1772" s="387" t="b" cm="1">
        <f t="array" aca="1" ref="H1772" ca="1">EsNegrita(BP[[#This Row],[CODIGO]])</f>
        <v>0</v>
      </c>
      <c r="I1772" s="387" t="b" cm="1">
        <f t="array" ref="I1772">_xlfn.LET(
    _xlpm.codigos_devolucion, _xlfn.UNIQUE(_xlfn._xlws.FILTER(BP[CODIGO], ISNUMBER(SEARCH("devoluci", BP[NOMBRE CUENTA])), {""})),
    ISNUMBER(MATCH(BP[[#This Row],[CODIGO]], _xlpm.codigos_devolucion, 0))
)</f>
        <v>0</v>
      </c>
    </row>
    <row r="1773" spans="1:9" x14ac:dyDescent="0.25">
      <c r="A1773" s="608">
        <v>23803003</v>
      </c>
      <c r="B1773" s="416" t="s">
        <v>535</v>
      </c>
      <c r="C1773" s="416" t="s">
        <v>744</v>
      </c>
      <c r="D1773" s="416" t="s">
        <v>777</v>
      </c>
      <c r="E1773" s="417">
        <v>0</v>
      </c>
      <c r="F1773" s="417">
        <v>496413.42</v>
      </c>
      <c r="G1773" s="417">
        <v>712350336.61999989</v>
      </c>
      <c r="H1773" s="387" t="b" cm="1">
        <f t="array" aca="1" ref="H1773" ca="1">EsNegrita(BP[[#This Row],[CODIGO]])</f>
        <v>0</v>
      </c>
      <c r="I1773" s="387" t="b" cm="1">
        <f t="array" ref="I1773">_xlfn.LET(
    _xlpm.codigos_devolucion, _xlfn.UNIQUE(_xlfn._xlws.FILTER(BP[CODIGO], ISNUMBER(SEARCH("devoluci", BP[NOMBRE CUENTA])), {""})),
    ISNUMBER(MATCH(BP[[#This Row],[CODIGO]], _xlpm.codigos_devolucion, 0))
)</f>
        <v>0</v>
      </c>
    </row>
    <row r="1774" spans="1:9" x14ac:dyDescent="0.25">
      <c r="A1774" s="608">
        <v>23803003</v>
      </c>
      <c r="B1774" s="416" t="s">
        <v>535</v>
      </c>
      <c r="C1774" s="416" t="s">
        <v>745</v>
      </c>
      <c r="D1774" s="416" t="s">
        <v>777</v>
      </c>
      <c r="E1774" s="417">
        <v>0</v>
      </c>
      <c r="F1774" s="417">
        <v>607335.49</v>
      </c>
      <c r="G1774" s="417">
        <v>712957672.1099999</v>
      </c>
      <c r="H1774" s="387" t="b" cm="1">
        <f t="array" aca="1" ref="H1774" ca="1">EsNegrita(BP[[#This Row],[CODIGO]])</f>
        <v>0</v>
      </c>
      <c r="I1774" s="387" t="b" cm="1">
        <f t="array" ref="I1774">_xlfn.LET(
    _xlpm.codigos_devolucion, _xlfn.UNIQUE(_xlfn._xlws.FILTER(BP[CODIGO], ISNUMBER(SEARCH("devoluci", BP[NOMBRE CUENTA])), {""})),
    ISNUMBER(MATCH(BP[[#This Row],[CODIGO]], _xlpm.codigos_devolucion, 0))
)</f>
        <v>0</v>
      </c>
    </row>
    <row r="1775" spans="1:9" x14ac:dyDescent="0.25">
      <c r="A1775" s="608">
        <v>23803003</v>
      </c>
      <c r="B1775" s="416" t="s">
        <v>535</v>
      </c>
      <c r="C1775" s="416" t="s">
        <v>1288</v>
      </c>
      <c r="D1775" s="416" t="s">
        <v>777</v>
      </c>
      <c r="E1775" s="417">
        <v>0</v>
      </c>
      <c r="F1775" s="417">
        <v>555366.74</v>
      </c>
      <c r="G1775" s="417">
        <v>713513038.8499999</v>
      </c>
      <c r="H1775" s="387" t="b" cm="1">
        <f t="array" aca="1" ref="H1775" ca="1">EsNegrita(BP[[#This Row],[CODIGO]])</f>
        <v>0</v>
      </c>
      <c r="I1775" s="387" t="b" cm="1">
        <f t="array" ref="I1775">_xlfn.LET(
    _xlpm.codigos_devolucion, _xlfn.UNIQUE(_xlfn._xlws.FILTER(BP[CODIGO], ISNUMBER(SEARCH("devoluci", BP[NOMBRE CUENTA])), {""})),
    ISNUMBER(MATCH(BP[[#This Row],[CODIGO]], _xlpm.codigos_devolucion, 0))
)</f>
        <v>0</v>
      </c>
    </row>
    <row r="1776" spans="1:9" x14ac:dyDescent="0.25">
      <c r="A1776" s="608">
        <v>23803003</v>
      </c>
      <c r="B1776" s="416" t="s">
        <v>535</v>
      </c>
      <c r="C1776" s="416" t="s">
        <v>1289</v>
      </c>
      <c r="D1776" s="416" t="s">
        <v>777</v>
      </c>
      <c r="E1776" s="417">
        <v>0</v>
      </c>
      <c r="F1776" s="417">
        <v>508334.22</v>
      </c>
      <c r="G1776" s="417">
        <v>714021373.06999993</v>
      </c>
      <c r="H1776" s="387" t="b" cm="1">
        <f t="array" aca="1" ref="H1776" ca="1">EsNegrita(BP[[#This Row],[CODIGO]])</f>
        <v>0</v>
      </c>
      <c r="I1776" s="387" t="b" cm="1">
        <f t="array" ref="I1776">_xlfn.LET(
    _xlpm.codigos_devolucion, _xlfn.UNIQUE(_xlfn._xlws.FILTER(BP[CODIGO], ISNUMBER(SEARCH("devoluci", BP[NOMBRE CUENTA])), {""})),
    ISNUMBER(MATCH(BP[[#This Row],[CODIGO]], _xlpm.codigos_devolucion, 0))
)</f>
        <v>0</v>
      </c>
    </row>
    <row r="1777" spans="1:9" x14ac:dyDescent="0.25">
      <c r="A1777" s="608">
        <v>23803003</v>
      </c>
      <c r="B1777" s="416" t="s">
        <v>535</v>
      </c>
      <c r="C1777" s="416" t="s">
        <v>746</v>
      </c>
      <c r="D1777" s="416" t="s">
        <v>777</v>
      </c>
      <c r="E1777" s="417">
        <v>0</v>
      </c>
      <c r="F1777" s="417">
        <v>609326.64</v>
      </c>
      <c r="G1777" s="417">
        <v>714630699.70999992</v>
      </c>
      <c r="H1777" s="387" t="b" cm="1">
        <f t="array" aca="1" ref="H1777" ca="1">EsNegrita(BP[[#This Row],[CODIGO]])</f>
        <v>0</v>
      </c>
      <c r="I1777" s="387" t="b" cm="1">
        <f t="array" ref="I1777">_xlfn.LET(
    _xlpm.codigos_devolucion, _xlfn.UNIQUE(_xlfn._xlws.FILTER(BP[CODIGO], ISNUMBER(SEARCH("devoluci", BP[NOMBRE CUENTA])), {""})),
    ISNUMBER(MATCH(BP[[#This Row],[CODIGO]], _xlpm.codigos_devolucion, 0))
)</f>
        <v>0</v>
      </c>
    </row>
    <row r="1778" spans="1:9" x14ac:dyDescent="0.25">
      <c r="A1778" s="608">
        <v>23803003</v>
      </c>
      <c r="B1778" s="416" t="s">
        <v>535</v>
      </c>
      <c r="C1778" s="416" t="s">
        <v>1290</v>
      </c>
      <c r="D1778" s="416" t="s">
        <v>777</v>
      </c>
      <c r="E1778" s="417">
        <v>0</v>
      </c>
      <c r="F1778" s="417">
        <v>662130.99</v>
      </c>
      <c r="G1778" s="417">
        <v>715292830.69999993</v>
      </c>
      <c r="H1778" s="387" t="b" cm="1">
        <f t="array" aca="1" ref="H1778" ca="1">EsNegrita(BP[[#This Row],[CODIGO]])</f>
        <v>0</v>
      </c>
      <c r="I1778" s="387" t="b" cm="1">
        <f t="array" ref="I1778">_xlfn.LET(
    _xlpm.codigos_devolucion, _xlfn.UNIQUE(_xlfn._xlws.FILTER(BP[CODIGO], ISNUMBER(SEARCH("devoluci", BP[NOMBRE CUENTA])), {""})),
    ISNUMBER(MATCH(BP[[#This Row],[CODIGO]], _xlpm.codigos_devolucion, 0))
)</f>
        <v>0</v>
      </c>
    </row>
    <row r="1779" spans="1:9" x14ac:dyDescent="0.25">
      <c r="A1779" s="608">
        <v>23803003</v>
      </c>
      <c r="B1779" s="416" t="s">
        <v>535</v>
      </c>
      <c r="C1779" s="416" t="s">
        <v>1291</v>
      </c>
      <c r="D1779" s="416" t="s">
        <v>777</v>
      </c>
      <c r="E1779" s="417">
        <v>0</v>
      </c>
      <c r="F1779" s="417">
        <v>437308</v>
      </c>
      <c r="G1779" s="417">
        <v>715730138.69999993</v>
      </c>
      <c r="H1779" s="387" t="b" cm="1">
        <f t="array" aca="1" ref="H1779" ca="1">EsNegrita(BP[[#This Row],[CODIGO]])</f>
        <v>0</v>
      </c>
      <c r="I1779" s="387" t="b" cm="1">
        <f t="array" ref="I1779">_xlfn.LET(
    _xlpm.codigos_devolucion, _xlfn.UNIQUE(_xlfn._xlws.FILTER(BP[CODIGO], ISNUMBER(SEARCH("devoluci", BP[NOMBRE CUENTA])), {""})),
    ISNUMBER(MATCH(BP[[#This Row],[CODIGO]], _xlpm.codigos_devolucion, 0))
)</f>
        <v>0</v>
      </c>
    </row>
    <row r="1780" spans="1:9" x14ac:dyDescent="0.25">
      <c r="A1780" s="608">
        <v>23803003</v>
      </c>
      <c r="B1780" s="416" t="s">
        <v>535</v>
      </c>
      <c r="C1780" s="416" t="s">
        <v>1334</v>
      </c>
      <c r="D1780" s="416" t="s">
        <v>777</v>
      </c>
      <c r="E1780" s="417">
        <v>0</v>
      </c>
      <c r="F1780" s="417">
        <v>653930.23999999999</v>
      </c>
      <c r="G1780" s="417">
        <v>716384068.93999994</v>
      </c>
      <c r="H1780" s="387" t="b" cm="1">
        <f t="array" aca="1" ref="H1780" ca="1">EsNegrita(BP[[#This Row],[CODIGO]])</f>
        <v>0</v>
      </c>
      <c r="I1780" s="387" t="b" cm="1">
        <f t="array" ref="I1780">_xlfn.LET(
    _xlpm.codigos_devolucion, _xlfn.UNIQUE(_xlfn._xlws.FILTER(BP[CODIGO], ISNUMBER(SEARCH("devoluci", BP[NOMBRE CUENTA])), {""})),
    ISNUMBER(MATCH(BP[[#This Row],[CODIGO]], _xlpm.codigos_devolucion, 0))
)</f>
        <v>0</v>
      </c>
    </row>
    <row r="1781" spans="1:9" x14ac:dyDescent="0.25">
      <c r="A1781" s="608">
        <v>23803003</v>
      </c>
      <c r="B1781" s="416" t="s">
        <v>535</v>
      </c>
      <c r="C1781" s="416" t="s">
        <v>747</v>
      </c>
      <c r="D1781" s="416" t="s">
        <v>777</v>
      </c>
      <c r="E1781" s="417">
        <v>0</v>
      </c>
      <c r="F1781" s="417">
        <v>374802.88</v>
      </c>
      <c r="G1781" s="417">
        <v>716758871.81999993</v>
      </c>
      <c r="H1781" s="387" t="b" cm="1">
        <f t="array" aca="1" ref="H1781" ca="1">EsNegrita(BP[[#This Row],[CODIGO]])</f>
        <v>0</v>
      </c>
      <c r="I1781" s="387" t="b" cm="1">
        <f t="array" ref="I1781">_xlfn.LET(
    _xlpm.codigos_devolucion, _xlfn.UNIQUE(_xlfn._xlws.FILTER(BP[CODIGO], ISNUMBER(SEARCH("devoluci", BP[NOMBRE CUENTA])), {""})),
    ISNUMBER(MATCH(BP[[#This Row],[CODIGO]], _xlpm.codigos_devolucion, 0))
)</f>
        <v>0</v>
      </c>
    </row>
    <row r="1782" spans="1:9" x14ac:dyDescent="0.25">
      <c r="A1782" s="608">
        <v>23803003</v>
      </c>
      <c r="B1782" s="416" t="s">
        <v>535</v>
      </c>
      <c r="C1782" s="416" t="s">
        <v>1269</v>
      </c>
      <c r="D1782" s="416" t="s">
        <v>777</v>
      </c>
      <c r="E1782" s="417">
        <v>0</v>
      </c>
      <c r="F1782" s="417">
        <v>653930.23999999999</v>
      </c>
      <c r="G1782" s="417">
        <v>717412802.05999994</v>
      </c>
      <c r="H1782" s="387" t="b" cm="1">
        <f t="array" aca="1" ref="H1782" ca="1">EsNegrita(BP[[#This Row],[CODIGO]])</f>
        <v>0</v>
      </c>
      <c r="I1782" s="387" t="b" cm="1">
        <f t="array" ref="I1782">_xlfn.LET(
    _xlpm.codigos_devolucion, _xlfn.UNIQUE(_xlfn._xlws.FILTER(BP[CODIGO], ISNUMBER(SEARCH("devoluci", BP[NOMBRE CUENTA])), {""})),
    ISNUMBER(MATCH(BP[[#This Row],[CODIGO]], _xlpm.codigos_devolucion, 0))
)</f>
        <v>0</v>
      </c>
    </row>
    <row r="1783" spans="1:9" x14ac:dyDescent="0.25">
      <c r="A1783" s="608">
        <v>23803003</v>
      </c>
      <c r="B1783" s="416" t="s">
        <v>535</v>
      </c>
      <c r="C1783" s="416" t="s">
        <v>1293</v>
      </c>
      <c r="D1783" s="416" t="s">
        <v>777</v>
      </c>
      <c r="E1783" s="417">
        <v>0</v>
      </c>
      <c r="F1783" s="417">
        <v>609326.64</v>
      </c>
      <c r="G1783" s="417">
        <v>718022128.69999993</v>
      </c>
      <c r="H1783" s="387" t="b" cm="1">
        <f t="array" aca="1" ref="H1783" ca="1">EsNegrita(BP[[#This Row],[CODIGO]])</f>
        <v>0</v>
      </c>
      <c r="I1783" s="387" t="b" cm="1">
        <f t="array" ref="I1783">_xlfn.LET(
    _xlpm.codigos_devolucion, _xlfn.UNIQUE(_xlfn._xlws.FILTER(BP[CODIGO], ISNUMBER(SEARCH("devoluci", BP[NOMBRE CUENTA])), {""})),
    ISNUMBER(MATCH(BP[[#This Row],[CODIGO]], _xlpm.codigos_devolucion, 0))
)</f>
        <v>0</v>
      </c>
    </row>
    <row r="1784" spans="1:9" x14ac:dyDescent="0.25">
      <c r="A1784" s="608">
        <v>23803003</v>
      </c>
      <c r="B1784" s="416" t="s">
        <v>535</v>
      </c>
      <c r="C1784" s="416" t="s">
        <v>1294</v>
      </c>
      <c r="D1784" s="416" t="s">
        <v>777</v>
      </c>
      <c r="E1784" s="417">
        <v>0</v>
      </c>
      <c r="F1784" s="417">
        <v>609326.64</v>
      </c>
      <c r="G1784" s="417">
        <v>718631455.33999991</v>
      </c>
      <c r="H1784" s="387" t="b" cm="1">
        <f t="array" aca="1" ref="H1784" ca="1">EsNegrita(BP[[#This Row],[CODIGO]])</f>
        <v>0</v>
      </c>
      <c r="I1784" s="387" t="b" cm="1">
        <f t="array" ref="I1784">_xlfn.LET(
    _xlpm.codigos_devolucion, _xlfn.UNIQUE(_xlfn._xlws.FILTER(BP[CODIGO], ISNUMBER(SEARCH("devoluci", BP[NOMBRE CUENTA])), {""})),
    ISNUMBER(MATCH(BP[[#This Row],[CODIGO]], _xlpm.codigos_devolucion, 0))
)</f>
        <v>0</v>
      </c>
    </row>
    <row r="1785" spans="1:9" x14ac:dyDescent="0.25">
      <c r="A1785" s="608">
        <v>23803003</v>
      </c>
      <c r="B1785" s="416" t="s">
        <v>535</v>
      </c>
      <c r="C1785" s="416" t="s">
        <v>748</v>
      </c>
      <c r="D1785" s="416" t="s">
        <v>777</v>
      </c>
      <c r="E1785" s="417">
        <v>0</v>
      </c>
      <c r="F1785" s="417">
        <v>609326.64</v>
      </c>
      <c r="G1785" s="417">
        <v>719240781.9799999</v>
      </c>
      <c r="H1785" s="387" t="b" cm="1">
        <f t="array" aca="1" ref="H1785" ca="1">EsNegrita(BP[[#This Row],[CODIGO]])</f>
        <v>0</v>
      </c>
      <c r="I1785" s="387" t="b" cm="1">
        <f t="array" ref="I1785">_xlfn.LET(
    _xlpm.codigos_devolucion, _xlfn.UNIQUE(_xlfn._xlws.FILTER(BP[CODIGO], ISNUMBER(SEARCH("devoluci", BP[NOMBRE CUENTA])), {""})),
    ISNUMBER(MATCH(BP[[#This Row],[CODIGO]], _xlpm.codigos_devolucion, 0))
)</f>
        <v>0</v>
      </c>
    </row>
    <row r="1786" spans="1:9" x14ac:dyDescent="0.25">
      <c r="A1786" s="608">
        <v>23803003</v>
      </c>
      <c r="B1786" s="416" t="s">
        <v>535</v>
      </c>
      <c r="C1786" s="416" t="s">
        <v>1295</v>
      </c>
      <c r="D1786" s="416" t="s">
        <v>777</v>
      </c>
      <c r="E1786" s="417">
        <v>0</v>
      </c>
      <c r="F1786" s="417">
        <v>308739.52</v>
      </c>
      <c r="G1786" s="417">
        <v>719549521.49999988</v>
      </c>
      <c r="H1786" s="387" t="b" cm="1">
        <f t="array" aca="1" ref="H1786" ca="1">EsNegrita(BP[[#This Row],[CODIGO]])</f>
        <v>0</v>
      </c>
      <c r="I1786" s="387" t="b" cm="1">
        <f t="array" ref="I1786">_xlfn.LET(
    _xlpm.codigos_devolucion, _xlfn.UNIQUE(_xlfn._xlws.FILTER(BP[CODIGO], ISNUMBER(SEARCH("devoluci", BP[NOMBRE CUENTA])), {""})),
    ISNUMBER(MATCH(BP[[#This Row],[CODIGO]], _xlpm.codigos_devolucion, 0))
)</f>
        <v>0</v>
      </c>
    </row>
    <row r="1787" spans="1:9" x14ac:dyDescent="0.25">
      <c r="A1787" s="608">
        <v>23803003</v>
      </c>
      <c r="B1787" s="416" t="s">
        <v>535</v>
      </c>
      <c r="C1787" s="416" t="s">
        <v>1261</v>
      </c>
      <c r="D1787" s="416" t="s">
        <v>777</v>
      </c>
      <c r="E1787" s="417">
        <v>0</v>
      </c>
      <c r="F1787" s="417">
        <v>480000</v>
      </c>
      <c r="G1787" s="417">
        <v>720029521.49999988</v>
      </c>
      <c r="H1787" s="387" t="b" cm="1">
        <f t="array" aca="1" ref="H1787" ca="1">EsNegrita(BP[[#This Row],[CODIGO]])</f>
        <v>0</v>
      </c>
      <c r="I1787" s="387" t="b" cm="1">
        <f t="array" ref="I1787">_xlfn.LET(
    _xlpm.codigos_devolucion, _xlfn.UNIQUE(_xlfn._xlws.FILTER(BP[CODIGO], ISNUMBER(SEARCH("devoluci", BP[NOMBRE CUENTA])), {""})),
    ISNUMBER(MATCH(BP[[#This Row],[CODIGO]], _xlpm.codigos_devolucion, 0))
)</f>
        <v>0</v>
      </c>
    </row>
    <row r="1788" spans="1:9" x14ac:dyDescent="0.25">
      <c r="A1788" s="608">
        <v>23803003</v>
      </c>
      <c r="B1788" s="416" t="s">
        <v>535</v>
      </c>
      <c r="C1788" s="416" t="s">
        <v>1329</v>
      </c>
      <c r="D1788" s="416" t="s">
        <v>777</v>
      </c>
      <c r="E1788" s="417">
        <v>0</v>
      </c>
      <c r="F1788" s="417">
        <v>280144.8</v>
      </c>
      <c r="G1788" s="417">
        <v>720309666.29999983</v>
      </c>
      <c r="H1788" s="387" t="b" cm="1">
        <f t="array" aca="1" ref="H1788" ca="1">EsNegrita(BP[[#This Row],[CODIGO]])</f>
        <v>0</v>
      </c>
      <c r="I1788" s="387" t="b" cm="1">
        <f t="array" ref="I1788">_xlfn.LET(
    _xlpm.codigos_devolucion, _xlfn.UNIQUE(_xlfn._xlws.FILTER(BP[CODIGO], ISNUMBER(SEARCH("devoluci", BP[NOMBRE CUENTA])), {""})),
    ISNUMBER(MATCH(BP[[#This Row],[CODIGO]], _xlpm.codigos_devolucion, 0))
)</f>
        <v>0</v>
      </c>
    </row>
    <row r="1789" spans="1:9" x14ac:dyDescent="0.25">
      <c r="A1789" s="608">
        <v>23803003</v>
      </c>
      <c r="B1789" s="416" t="s">
        <v>535</v>
      </c>
      <c r="C1789" s="416" t="s">
        <v>1297</v>
      </c>
      <c r="D1789" s="416" t="s">
        <v>777</v>
      </c>
      <c r="E1789" s="417">
        <v>0</v>
      </c>
      <c r="F1789" s="417">
        <v>432285.06</v>
      </c>
      <c r="G1789" s="417">
        <v>720741951.35999978</v>
      </c>
      <c r="H1789" s="387" t="b" cm="1">
        <f t="array" aca="1" ref="H1789" ca="1">EsNegrita(BP[[#This Row],[CODIGO]])</f>
        <v>0</v>
      </c>
      <c r="I1789" s="387" t="b" cm="1">
        <f t="array" ref="I1789">_xlfn.LET(
    _xlpm.codigos_devolucion, _xlfn.UNIQUE(_xlfn._xlws.FILTER(BP[CODIGO], ISNUMBER(SEARCH("devoluci", BP[NOMBRE CUENTA])), {""})),
    ISNUMBER(MATCH(BP[[#This Row],[CODIGO]], _xlpm.codigos_devolucion, 0))
)</f>
        <v>0</v>
      </c>
    </row>
    <row r="1790" spans="1:9" x14ac:dyDescent="0.25">
      <c r="A1790" s="608">
        <v>23803003</v>
      </c>
      <c r="B1790" s="416" t="s">
        <v>535</v>
      </c>
      <c r="C1790" s="416" t="s">
        <v>1298</v>
      </c>
      <c r="D1790" s="416" t="s">
        <v>777</v>
      </c>
      <c r="E1790" s="417">
        <v>0</v>
      </c>
      <c r="F1790" s="417">
        <v>500712.72</v>
      </c>
      <c r="G1790" s="417">
        <v>721242664.0799998</v>
      </c>
      <c r="H1790" s="387" t="b" cm="1">
        <f t="array" aca="1" ref="H1790" ca="1">EsNegrita(BP[[#This Row],[CODIGO]])</f>
        <v>0</v>
      </c>
      <c r="I1790" s="387" t="b" cm="1">
        <f t="array" ref="I1790">_xlfn.LET(
    _xlpm.codigos_devolucion, _xlfn.UNIQUE(_xlfn._xlws.FILTER(BP[CODIGO], ISNUMBER(SEARCH("devoluci", BP[NOMBRE CUENTA])), {""})),
    ISNUMBER(MATCH(BP[[#This Row],[CODIGO]], _xlpm.codigos_devolucion, 0))
)</f>
        <v>0</v>
      </c>
    </row>
    <row r="1791" spans="1:9" x14ac:dyDescent="0.25">
      <c r="A1791" s="608">
        <v>23803003</v>
      </c>
      <c r="B1791" s="416" t="s">
        <v>535</v>
      </c>
      <c r="C1791" s="416" t="s">
        <v>752</v>
      </c>
      <c r="D1791" s="416" t="s">
        <v>777</v>
      </c>
      <c r="E1791" s="417">
        <v>0</v>
      </c>
      <c r="F1791" s="417">
        <v>298821.12</v>
      </c>
      <c r="G1791" s="417">
        <v>721541485.19999981</v>
      </c>
      <c r="H1791" s="387" t="b" cm="1">
        <f t="array" aca="1" ref="H1791" ca="1">EsNegrita(BP[[#This Row],[CODIGO]])</f>
        <v>0</v>
      </c>
      <c r="I1791" s="387" t="b" cm="1">
        <f t="array" ref="I1791">_xlfn.LET(
    _xlpm.codigos_devolucion, _xlfn.UNIQUE(_xlfn._xlws.FILTER(BP[CODIGO], ISNUMBER(SEARCH("devoluci", BP[NOMBRE CUENTA])), {""})),
    ISNUMBER(MATCH(BP[[#This Row],[CODIGO]], _xlpm.codigos_devolucion, 0))
)</f>
        <v>0</v>
      </c>
    </row>
    <row r="1792" spans="1:9" x14ac:dyDescent="0.25">
      <c r="A1792" s="608">
        <v>23803003</v>
      </c>
      <c r="B1792" s="416" t="s">
        <v>535</v>
      </c>
      <c r="C1792" s="416" t="s">
        <v>1299</v>
      </c>
      <c r="D1792" s="416" t="s">
        <v>777</v>
      </c>
      <c r="E1792" s="417">
        <v>0</v>
      </c>
      <c r="F1792" s="417">
        <v>680468.92</v>
      </c>
      <c r="G1792" s="417">
        <v>722221954.11999977</v>
      </c>
      <c r="H1792" s="387" t="b" cm="1">
        <f t="array" aca="1" ref="H1792" ca="1">EsNegrita(BP[[#This Row],[CODIGO]])</f>
        <v>0</v>
      </c>
      <c r="I1792" s="387" t="b" cm="1">
        <f t="array" ref="I1792">_xlfn.LET(
    _xlpm.codigos_devolucion, _xlfn.UNIQUE(_xlfn._xlws.FILTER(BP[CODIGO], ISNUMBER(SEARCH("devoluci", BP[NOMBRE CUENTA])), {""})),
    ISNUMBER(MATCH(BP[[#This Row],[CODIGO]], _xlpm.codigos_devolucion, 0))
)</f>
        <v>0</v>
      </c>
    </row>
    <row r="1793" spans="1:9" x14ac:dyDescent="0.25">
      <c r="A1793" s="608">
        <v>23803003</v>
      </c>
      <c r="B1793" s="416" t="s">
        <v>535</v>
      </c>
      <c r="C1793" s="416" t="s">
        <v>754</v>
      </c>
      <c r="D1793" s="416" t="s">
        <v>777</v>
      </c>
      <c r="E1793" s="417">
        <v>0</v>
      </c>
      <c r="F1793" s="417">
        <v>280144.8</v>
      </c>
      <c r="G1793" s="417">
        <v>722502098.91999972</v>
      </c>
      <c r="H1793" s="387" t="b" cm="1">
        <f t="array" aca="1" ref="H1793" ca="1">EsNegrita(BP[[#This Row],[CODIGO]])</f>
        <v>0</v>
      </c>
      <c r="I1793" s="387" t="b" cm="1">
        <f t="array" ref="I1793">_xlfn.LET(
    _xlpm.codigos_devolucion, _xlfn.UNIQUE(_xlfn._xlws.FILTER(BP[CODIGO], ISNUMBER(SEARCH("devoluci", BP[NOMBRE CUENTA])), {""})),
    ISNUMBER(MATCH(BP[[#This Row],[CODIGO]], _xlpm.codigos_devolucion, 0))
)</f>
        <v>0</v>
      </c>
    </row>
    <row r="1794" spans="1:9" x14ac:dyDescent="0.25">
      <c r="A1794" s="608">
        <v>23803003</v>
      </c>
      <c r="B1794" s="416" t="s">
        <v>535</v>
      </c>
      <c r="C1794" s="416" t="s">
        <v>755</v>
      </c>
      <c r="D1794" s="416" t="s">
        <v>777</v>
      </c>
      <c r="E1794" s="417">
        <v>0</v>
      </c>
      <c r="F1794" s="417">
        <v>653930.23999999999</v>
      </c>
      <c r="G1794" s="417">
        <v>723156029.15999973</v>
      </c>
      <c r="H1794" s="387" t="b" cm="1">
        <f t="array" aca="1" ref="H1794" ca="1">EsNegrita(BP[[#This Row],[CODIGO]])</f>
        <v>0</v>
      </c>
      <c r="I1794" s="387" t="b" cm="1">
        <f t="array" ref="I1794">_xlfn.LET(
    _xlpm.codigos_devolucion, _xlfn.UNIQUE(_xlfn._xlws.FILTER(BP[CODIGO], ISNUMBER(SEARCH("devoluci", BP[NOMBRE CUENTA])), {""})),
    ISNUMBER(MATCH(BP[[#This Row],[CODIGO]], _xlpm.codigos_devolucion, 0))
)</f>
        <v>0</v>
      </c>
    </row>
    <row r="1795" spans="1:9" x14ac:dyDescent="0.25">
      <c r="A1795" s="608">
        <v>23803003</v>
      </c>
      <c r="B1795" s="416" t="s">
        <v>535</v>
      </c>
      <c r="C1795" s="416" t="s">
        <v>756</v>
      </c>
      <c r="D1795" s="416" t="s">
        <v>777</v>
      </c>
      <c r="E1795" s="417">
        <v>0</v>
      </c>
      <c r="F1795" s="417">
        <v>593046.43000000005</v>
      </c>
      <c r="G1795" s="417">
        <v>723749075.58999968</v>
      </c>
      <c r="H1795" s="387" t="b" cm="1">
        <f t="array" aca="1" ref="H1795" ca="1">EsNegrita(BP[[#This Row],[CODIGO]])</f>
        <v>0</v>
      </c>
      <c r="I1795" s="387" t="b" cm="1">
        <f t="array" ref="I1795">_xlfn.LET(
    _xlpm.codigos_devolucion, _xlfn.UNIQUE(_xlfn._xlws.FILTER(BP[CODIGO], ISNUMBER(SEARCH("devoluci", BP[NOMBRE CUENTA])), {""})),
    ISNUMBER(MATCH(BP[[#This Row],[CODIGO]], _xlpm.codigos_devolucion, 0))
)</f>
        <v>0</v>
      </c>
    </row>
    <row r="1796" spans="1:9" x14ac:dyDescent="0.25">
      <c r="A1796" s="608">
        <v>23803003</v>
      </c>
      <c r="B1796" s="416" t="s">
        <v>535</v>
      </c>
      <c r="C1796" s="416" t="s">
        <v>757</v>
      </c>
      <c r="D1796" s="416" t="s">
        <v>777</v>
      </c>
      <c r="E1796" s="417">
        <v>0</v>
      </c>
      <c r="F1796" s="417">
        <v>607335.49</v>
      </c>
      <c r="G1796" s="417">
        <v>724356411.07999969</v>
      </c>
      <c r="H1796" s="387" t="b" cm="1">
        <f t="array" aca="1" ref="H1796" ca="1">EsNegrita(BP[[#This Row],[CODIGO]])</f>
        <v>0</v>
      </c>
      <c r="I1796" s="387" t="b" cm="1">
        <f t="array" ref="I1796">_xlfn.LET(
    _xlpm.codigos_devolucion, _xlfn.UNIQUE(_xlfn._xlws.FILTER(BP[CODIGO], ISNUMBER(SEARCH("devoluci", BP[NOMBRE CUENTA])), {""})),
    ISNUMBER(MATCH(BP[[#This Row],[CODIGO]], _xlpm.codigos_devolucion, 0))
)</f>
        <v>0</v>
      </c>
    </row>
    <row r="1797" spans="1:9" x14ac:dyDescent="0.25">
      <c r="A1797" s="608">
        <v>23803003</v>
      </c>
      <c r="B1797" s="416" t="s">
        <v>535</v>
      </c>
      <c r="C1797" s="416" t="s">
        <v>1336</v>
      </c>
      <c r="D1797" s="416" t="s">
        <v>777</v>
      </c>
      <c r="E1797" s="417">
        <v>0</v>
      </c>
      <c r="F1797" s="417">
        <v>623543.84</v>
      </c>
      <c r="G1797" s="417">
        <v>724979954.91999972</v>
      </c>
      <c r="H1797" s="387" t="b" cm="1">
        <f t="array" aca="1" ref="H1797" ca="1">EsNegrita(BP[[#This Row],[CODIGO]])</f>
        <v>0</v>
      </c>
      <c r="I1797" s="387" t="b" cm="1">
        <f t="array" ref="I1797">_xlfn.LET(
    _xlpm.codigos_devolucion, _xlfn.UNIQUE(_xlfn._xlws.FILTER(BP[CODIGO], ISNUMBER(SEARCH("devoluci", BP[NOMBRE CUENTA])), {""})),
    ISNUMBER(MATCH(BP[[#This Row],[CODIGO]], _xlpm.codigos_devolucion, 0))
)</f>
        <v>0</v>
      </c>
    </row>
    <row r="1798" spans="1:9" x14ac:dyDescent="0.25">
      <c r="A1798" s="608">
        <v>23803003</v>
      </c>
      <c r="B1798" s="416" t="s">
        <v>535</v>
      </c>
      <c r="C1798" s="416" t="s">
        <v>758</v>
      </c>
      <c r="D1798" s="416" t="s">
        <v>777</v>
      </c>
      <c r="E1798" s="417">
        <v>0</v>
      </c>
      <c r="F1798" s="417">
        <v>384724.79</v>
      </c>
      <c r="G1798" s="417">
        <v>725364679.70999968</v>
      </c>
      <c r="H1798" s="387" t="b" cm="1">
        <f t="array" aca="1" ref="H1798" ca="1">EsNegrita(BP[[#This Row],[CODIGO]])</f>
        <v>0</v>
      </c>
      <c r="I1798" s="387" t="b" cm="1">
        <f t="array" ref="I1798">_xlfn.LET(
    _xlpm.codigos_devolucion, _xlfn.UNIQUE(_xlfn._xlws.FILTER(BP[CODIGO], ISNUMBER(SEARCH("devoluci", BP[NOMBRE CUENTA])), {""})),
    ISNUMBER(MATCH(BP[[#This Row],[CODIGO]], _xlpm.codigos_devolucion, 0))
)</f>
        <v>0</v>
      </c>
    </row>
    <row r="1799" spans="1:9" x14ac:dyDescent="0.25">
      <c r="A1799" s="608">
        <v>23803003</v>
      </c>
      <c r="B1799" s="416" t="s">
        <v>535</v>
      </c>
      <c r="C1799" s="416" t="s">
        <v>760</v>
      </c>
      <c r="D1799" s="416" t="s">
        <v>777</v>
      </c>
      <c r="E1799" s="417">
        <v>0</v>
      </c>
      <c r="F1799" s="417">
        <v>259795.29</v>
      </c>
      <c r="G1799" s="417">
        <v>725624474.99999964</v>
      </c>
      <c r="H1799" s="387" t="b" cm="1">
        <f t="array" aca="1" ref="H1799" ca="1">EsNegrita(BP[[#This Row],[CODIGO]])</f>
        <v>0</v>
      </c>
      <c r="I1799" s="387" t="b" cm="1">
        <f t="array" ref="I1799">_xlfn.LET(
    _xlpm.codigos_devolucion, _xlfn.UNIQUE(_xlfn._xlws.FILTER(BP[CODIGO], ISNUMBER(SEARCH("devoluci", BP[NOMBRE CUENTA])), {""})),
    ISNUMBER(MATCH(BP[[#This Row],[CODIGO]], _xlpm.codigos_devolucion, 0))
)</f>
        <v>0</v>
      </c>
    </row>
    <row r="1800" spans="1:9" x14ac:dyDescent="0.25">
      <c r="A1800" s="608">
        <v>23803003</v>
      </c>
      <c r="B1800" s="416" t="s">
        <v>535</v>
      </c>
      <c r="C1800" s="416" t="s">
        <v>1270</v>
      </c>
      <c r="D1800" s="416" t="s">
        <v>777</v>
      </c>
      <c r="E1800" s="417">
        <v>0</v>
      </c>
      <c r="F1800" s="417">
        <v>662130.99</v>
      </c>
      <c r="G1800" s="417">
        <v>726286605.98999965</v>
      </c>
      <c r="H1800" s="387" t="b" cm="1">
        <f t="array" aca="1" ref="H1800" ca="1">EsNegrita(BP[[#This Row],[CODIGO]])</f>
        <v>0</v>
      </c>
      <c r="I1800" s="387" t="b" cm="1">
        <f t="array" ref="I1800">_xlfn.LET(
    _xlpm.codigos_devolucion, _xlfn.UNIQUE(_xlfn._xlws.FILTER(BP[CODIGO], ISNUMBER(SEARCH("devoluci", BP[NOMBRE CUENTA])), {""})),
    ISNUMBER(MATCH(BP[[#This Row],[CODIGO]], _xlpm.codigos_devolucion, 0))
)</f>
        <v>0</v>
      </c>
    </row>
    <row r="1801" spans="1:9" x14ac:dyDescent="0.25">
      <c r="A1801" s="608">
        <v>23803003</v>
      </c>
      <c r="B1801" s="416" t="s">
        <v>535</v>
      </c>
      <c r="C1801" s="416" t="s">
        <v>761</v>
      </c>
      <c r="D1801" s="416" t="s">
        <v>777</v>
      </c>
      <c r="E1801" s="417">
        <v>0</v>
      </c>
      <c r="F1801" s="417">
        <v>607335.49</v>
      </c>
      <c r="G1801" s="417">
        <v>726893941.47999966</v>
      </c>
      <c r="H1801" s="387" t="b" cm="1">
        <f t="array" aca="1" ref="H1801" ca="1">EsNegrita(BP[[#This Row],[CODIGO]])</f>
        <v>0</v>
      </c>
      <c r="I1801" s="387" t="b" cm="1">
        <f t="array" ref="I1801">_xlfn.LET(
    _xlpm.codigos_devolucion, _xlfn.UNIQUE(_xlfn._xlws.FILTER(BP[CODIGO], ISNUMBER(SEARCH("devoluci", BP[NOMBRE CUENTA])), {""})),
    ISNUMBER(MATCH(BP[[#This Row],[CODIGO]], _xlpm.codigos_devolucion, 0))
)</f>
        <v>0</v>
      </c>
    </row>
    <row r="1802" spans="1:9" x14ac:dyDescent="0.25">
      <c r="A1802" s="608">
        <v>23803003</v>
      </c>
      <c r="B1802" s="416" t="s">
        <v>535</v>
      </c>
      <c r="C1802" s="416" t="s">
        <v>1300</v>
      </c>
      <c r="D1802" s="416" t="s">
        <v>777</v>
      </c>
      <c r="E1802" s="417">
        <v>0</v>
      </c>
      <c r="F1802" s="417">
        <v>609326.64</v>
      </c>
      <c r="G1802" s="417">
        <v>727503268.11999965</v>
      </c>
      <c r="H1802" s="387" t="b" cm="1">
        <f t="array" aca="1" ref="H1802" ca="1">EsNegrita(BP[[#This Row],[CODIGO]])</f>
        <v>0</v>
      </c>
      <c r="I1802" s="387" t="b" cm="1">
        <f t="array" ref="I1802">_xlfn.LET(
    _xlpm.codigos_devolucion, _xlfn.UNIQUE(_xlfn._xlws.FILTER(BP[CODIGO], ISNUMBER(SEARCH("devoluci", BP[NOMBRE CUENTA])), {""})),
    ISNUMBER(MATCH(BP[[#This Row],[CODIGO]], _xlpm.codigos_devolucion, 0))
)</f>
        <v>0</v>
      </c>
    </row>
    <row r="1803" spans="1:9" x14ac:dyDescent="0.25">
      <c r="A1803" s="608">
        <v>23803003</v>
      </c>
      <c r="B1803" s="416" t="s">
        <v>535</v>
      </c>
      <c r="C1803" s="416" t="s">
        <v>1301</v>
      </c>
      <c r="D1803" s="416" t="s">
        <v>777</v>
      </c>
      <c r="E1803" s="417">
        <v>0</v>
      </c>
      <c r="F1803" s="417">
        <v>669275.52</v>
      </c>
      <c r="G1803" s="417">
        <v>728172543.63999963</v>
      </c>
      <c r="H1803" s="387" t="b" cm="1">
        <f t="array" aca="1" ref="H1803" ca="1">EsNegrita(BP[[#This Row],[CODIGO]])</f>
        <v>0</v>
      </c>
      <c r="I1803" s="387" t="b" cm="1">
        <f t="array" ref="I1803">_xlfn.LET(
    _xlpm.codigos_devolucion, _xlfn.UNIQUE(_xlfn._xlws.FILTER(BP[CODIGO], ISNUMBER(SEARCH("devoluci", BP[NOMBRE CUENTA])), {""})),
    ISNUMBER(MATCH(BP[[#This Row],[CODIGO]], _xlpm.codigos_devolucion, 0))
)</f>
        <v>0</v>
      </c>
    </row>
    <row r="1804" spans="1:9" x14ac:dyDescent="0.25">
      <c r="A1804" s="608">
        <v>23803003</v>
      </c>
      <c r="B1804" s="416" t="s">
        <v>535</v>
      </c>
      <c r="C1804" s="416" t="s">
        <v>1271</v>
      </c>
      <c r="D1804" s="416" t="s">
        <v>777</v>
      </c>
      <c r="E1804" s="417">
        <v>0</v>
      </c>
      <c r="F1804" s="417">
        <v>494752.36</v>
      </c>
      <c r="G1804" s="417">
        <v>728667295.99999964</v>
      </c>
      <c r="H1804" s="387" t="b" cm="1">
        <f t="array" aca="1" ref="H1804" ca="1">EsNegrita(BP[[#This Row],[CODIGO]])</f>
        <v>0</v>
      </c>
      <c r="I1804" s="387" t="b" cm="1">
        <f t="array" ref="I1804">_xlfn.LET(
    _xlpm.codigos_devolucion, _xlfn.UNIQUE(_xlfn._xlws.FILTER(BP[CODIGO], ISNUMBER(SEARCH("devoluci", BP[NOMBRE CUENTA])), {""})),
    ISNUMBER(MATCH(BP[[#This Row],[CODIGO]], _xlpm.codigos_devolucion, 0))
)</f>
        <v>0</v>
      </c>
    </row>
    <row r="1805" spans="1:9" x14ac:dyDescent="0.25">
      <c r="A1805" s="608">
        <v>23803003</v>
      </c>
      <c r="B1805" s="416" t="s">
        <v>535</v>
      </c>
      <c r="C1805" s="416" t="s">
        <v>1302</v>
      </c>
      <c r="D1805" s="416" t="s">
        <v>777</v>
      </c>
      <c r="E1805" s="417">
        <v>0</v>
      </c>
      <c r="F1805" s="417">
        <v>468885.31</v>
      </c>
      <c r="G1805" s="417">
        <v>729136181.30999959</v>
      </c>
      <c r="H1805" s="387" t="b" cm="1">
        <f t="array" aca="1" ref="H1805" ca="1">EsNegrita(BP[[#This Row],[CODIGO]])</f>
        <v>0</v>
      </c>
      <c r="I1805" s="387" t="b" cm="1">
        <f t="array" ref="I1805">_xlfn.LET(
    _xlpm.codigos_devolucion, _xlfn.UNIQUE(_xlfn._xlws.FILTER(BP[CODIGO], ISNUMBER(SEARCH("devoluci", BP[NOMBRE CUENTA])), {""})),
    ISNUMBER(MATCH(BP[[#This Row],[CODIGO]], _xlpm.codigos_devolucion, 0))
)</f>
        <v>0</v>
      </c>
    </row>
    <row r="1806" spans="1:9" x14ac:dyDescent="0.25">
      <c r="A1806" s="608">
        <v>23803003</v>
      </c>
      <c r="B1806" s="416" t="s">
        <v>535</v>
      </c>
      <c r="C1806" s="416" t="s">
        <v>1341</v>
      </c>
      <c r="D1806" s="416" t="s">
        <v>777</v>
      </c>
      <c r="E1806" s="417">
        <v>0</v>
      </c>
      <c r="F1806" s="417">
        <v>409581.35</v>
      </c>
      <c r="G1806" s="417">
        <v>729545762.65999961</v>
      </c>
      <c r="H1806" s="387" t="b" cm="1">
        <f t="array" aca="1" ref="H1806" ca="1">EsNegrita(BP[[#This Row],[CODIGO]])</f>
        <v>0</v>
      </c>
      <c r="I1806" s="387" t="b" cm="1">
        <f t="array" ref="I1806">_xlfn.LET(
    _xlpm.codigos_devolucion, _xlfn.UNIQUE(_xlfn._xlws.FILTER(BP[CODIGO], ISNUMBER(SEARCH("devoluci", BP[NOMBRE CUENTA])), {""})),
    ISNUMBER(MATCH(BP[[#This Row],[CODIGO]], _xlpm.codigos_devolucion, 0))
)</f>
        <v>0</v>
      </c>
    </row>
    <row r="1807" spans="1:9" x14ac:dyDescent="0.25">
      <c r="A1807" s="608">
        <v>23803003</v>
      </c>
      <c r="B1807" s="416" t="s">
        <v>535</v>
      </c>
      <c r="C1807" s="416" t="s">
        <v>1262</v>
      </c>
      <c r="D1807" s="416" t="s">
        <v>777</v>
      </c>
      <c r="E1807" s="417">
        <v>0</v>
      </c>
      <c r="F1807" s="417">
        <v>508334.22</v>
      </c>
      <c r="G1807" s="417">
        <v>730054096.87999964</v>
      </c>
      <c r="H1807" s="387" t="b" cm="1">
        <f t="array" aca="1" ref="H1807" ca="1">EsNegrita(BP[[#This Row],[CODIGO]])</f>
        <v>0</v>
      </c>
      <c r="I1807" s="387" t="b" cm="1">
        <f t="array" ref="I1807">_xlfn.LET(
    _xlpm.codigos_devolucion, _xlfn.UNIQUE(_xlfn._xlws.FILTER(BP[CODIGO], ISNUMBER(SEARCH("devoluci", BP[NOMBRE CUENTA])), {""})),
    ISNUMBER(MATCH(BP[[#This Row],[CODIGO]], _xlpm.codigos_devolucion, 0))
)</f>
        <v>0</v>
      </c>
    </row>
    <row r="1808" spans="1:9" x14ac:dyDescent="0.25">
      <c r="A1808" s="608">
        <v>23803003</v>
      </c>
      <c r="B1808" s="416" t="s">
        <v>535</v>
      </c>
      <c r="C1808" s="416" t="s">
        <v>1272</v>
      </c>
      <c r="D1808" s="416" t="s">
        <v>777</v>
      </c>
      <c r="E1808" s="417">
        <v>0</v>
      </c>
      <c r="F1808" s="417">
        <v>545413.47</v>
      </c>
      <c r="G1808" s="417">
        <v>730599510.34999967</v>
      </c>
      <c r="H1808" s="387" t="b" cm="1">
        <f t="array" aca="1" ref="H1808" ca="1">EsNegrita(BP[[#This Row],[CODIGO]])</f>
        <v>0</v>
      </c>
      <c r="I1808" s="387" t="b" cm="1">
        <f t="array" ref="I1808">_xlfn.LET(
    _xlpm.codigos_devolucion, _xlfn.UNIQUE(_xlfn._xlws.FILTER(BP[CODIGO], ISNUMBER(SEARCH("devoluci", BP[NOMBRE CUENTA])), {""})),
    ISNUMBER(MATCH(BP[[#This Row],[CODIGO]], _xlpm.codigos_devolucion, 0))
)</f>
        <v>0</v>
      </c>
    </row>
    <row r="1809" spans="1:9" x14ac:dyDescent="0.25">
      <c r="A1809" s="608">
        <v>23803003</v>
      </c>
      <c r="B1809" s="416" t="s">
        <v>535</v>
      </c>
      <c r="C1809" s="416" t="s">
        <v>780</v>
      </c>
      <c r="D1809" s="416" t="s">
        <v>777</v>
      </c>
      <c r="E1809" s="417">
        <v>0</v>
      </c>
      <c r="F1809" s="417">
        <v>523632.75</v>
      </c>
      <c r="G1809" s="417">
        <v>731123143.09999967</v>
      </c>
      <c r="H1809" s="387" t="b" cm="1">
        <f t="array" aca="1" ref="H1809" ca="1">EsNegrita(BP[[#This Row],[CODIGO]])</f>
        <v>0</v>
      </c>
      <c r="I1809" s="387" t="b" cm="1">
        <f t="array" ref="I1809">_xlfn.LET(
    _xlpm.codigos_devolucion, _xlfn.UNIQUE(_xlfn._xlws.FILTER(BP[CODIGO], ISNUMBER(SEARCH("devoluci", BP[NOMBRE CUENTA])), {""})),
    ISNUMBER(MATCH(BP[[#This Row],[CODIGO]], _xlpm.codigos_devolucion, 0))
)</f>
        <v>0</v>
      </c>
    </row>
    <row r="1810" spans="1:9" x14ac:dyDescent="0.25">
      <c r="A1810" s="608">
        <v>23803003</v>
      </c>
      <c r="B1810" s="416" t="s">
        <v>535</v>
      </c>
      <c r="C1810" s="416" t="s">
        <v>762</v>
      </c>
      <c r="D1810" s="416" t="s">
        <v>777</v>
      </c>
      <c r="E1810" s="417">
        <v>0</v>
      </c>
      <c r="F1810" s="417">
        <v>508334.22</v>
      </c>
      <c r="G1810" s="417">
        <v>731631477.31999969</v>
      </c>
      <c r="H1810" s="387" t="b" cm="1">
        <f t="array" aca="1" ref="H1810" ca="1">EsNegrita(BP[[#This Row],[CODIGO]])</f>
        <v>0</v>
      </c>
      <c r="I1810" s="387" t="b" cm="1">
        <f t="array" ref="I1810">_xlfn.LET(
    _xlpm.codigos_devolucion, _xlfn.UNIQUE(_xlfn._xlws.FILTER(BP[CODIGO], ISNUMBER(SEARCH("devoluci", BP[NOMBRE CUENTA])), {""})),
    ISNUMBER(MATCH(BP[[#This Row],[CODIGO]], _xlpm.codigos_devolucion, 0))
)</f>
        <v>0</v>
      </c>
    </row>
    <row r="1811" spans="1:9" x14ac:dyDescent="0.25">
      <c r="A1811" s="608">
        <v>23803003</v>
      </c>
      <c r="B1811" s="416" t="s">
        <v>535</v>
      </c>
      <c r="C1811" s="416" t="s">
        <v>1330</v>
      </c>
      <c r="D1811" s="416" t="s">
        <v>777</v>
      </c>
      <c r="E1811" s="417">
        <v>0</v>
      </c>
      <c r="F1811" s="417">
        <v>488792</v>
      </c>
      <c r="G1811" s="417">
        <v>732120269.31999969</v>
      </c>
      <c r="H1811" s="387" t="b" cm="1">
        <f t="array" aca="1" ref="H1811" ca="1">EsNegrita(BP[[#This Row],[CODIGO]])</f>
        <v>0</v>
      </c>
      <c r="I1811" s="387" t="b" cm="1">
        <f t="array" ref="I1811">_xlfn.LET(
    _xlpm.codigos_devolucion, _xlfn.UNIQUE(_xlfn._xlws.FILTER(BP[CODIGO], ISNUMBER(SEARCH("devoluci", BP[NOMBRE CUENTA])), {""})),
    ISNUMBER(MATCH(BP[[#This Row],[CODIGO]], _xlpm.codigos_devolucion, 0))
)</f>
        <v>0</v>
      </c>
    </row>
    <row r="1812" spans="1:9" x14ac:dyDescent="0.25">
      <c r="A1812" s="608">
        <v>23803003</v>
      </c>
      <c r="B1812" s="416" t="s">
        <v>535</v>
      </c>
      <c r="C1812" s="416" t="s">
        <v>764</v>
      </c>
      <c r="D1812" s="416" t="s">
        <v>777</v>
      </c>
      <c r="E1812" s="417">
        <v>0</v>
      </c>
      <c r="F1812" s="417">
        <v>607335.49</v>
      </c>
      <c r="G1812" s="417">
        <v>732727604.8099997</v>
      </c>
      <c r="H1812" s="387" t="b" cm="1">
        <f t="array" aca="1" ref="H1812" ca="1">EsNegrita(BP[[#This Row],[CODIGO]])</f>
        <v>0</v>
      </c>
      <c r="I1812" s="387" t="b" cm="1">
        <f t="array" ref="I1812">_xlfn.LET(
    _xlpm.codigos_devolucion, _xlfn.UNIQUE(_xlfn._xlws.FILTER(BP[CODIGO], ISNUMBER(SEARCH("devoluci", BP[NOMBRE CUENTA])), {""})),
    ISNUMBER(MATCH(BP[[#This Row],[CODIGO]], _xlpm.codigos_devolucion, 0))
)</f>
        <v>0</v>
      </c>
    </row>
    <row r="1813" spans="1:9" x14ac:dyDescent="0.25">
      <c r="A1813" s="608">
        <v>23803003</v>
      </c>
      <c r="B1813" s="416" t="s">
        <v>535</v>
      </c>
      <c r="C1813" s="416" t="s">
        <v>1303</v>
      </c>
      <c r="D1813" s="416" t="s">
        <v>777</v>
      </c>
      <c r="E1813" s="417">
        <v>0</v>
      </c>
      <c r="F1813" s="417">
        <v>494752.28</v>
      </c>
      <c r="G1813" s="417">
        <v>733222357.08999968</v>
      </c>
      <c r="H1813" s="387" t="b" cm="1">
        <f t="array" aca="1" ref="H1813" ca="1">EsNegrita(BP[[#This Row],[CODIGO]])</f>
        <v>0</v>
      </c>
      <c r="I1813" s="387" t="b" cm="1">
        <f t="array" ref="I1813">_xlfn.LET(
    _xlpm.codigos_devolucion, _xlfn.UNIQUE(_xlfn._xlws.FILTER(BP[CODIGO], ISNUMBER(SEARCH("devoluci", BP[NOMBRE CUENTA])), {""})),
    ISNUMBER(MATCH(BP[[#This Row],[CODIGO]], _xlpm.codigos_devolucion, 0))
)</f>
        <v>0</v>
      </c>
    </row>
    <row r="1814" spans="1:9" x14ac:dyDescent="0.25">
      <c r="A1814" s="608">
        <v>23803003</v>
      </c>
      <c r="B1814" s="416" t="s">
        <v>535</v>
      </c>
      <c r="C1814" s="416" t="s">
        <v>1273</v>
      </c>
      <c r="D1814" s="416" t="s">
        <v>777</v>
      </c>
      <c r="E1814" s="417">
        <v>0</v>
      </c>
      <c r="F1814" s="417">
        <v>279854.40000000002</v>
      </c>
      <c r="G1814" s="417">
        <v>733502211.48999965</v>
      </c>
      <c r="H1814" s="387" t="b" cm="1">
        <f t="array" aca="1" ref="H1814" ca="1">EsNegrita(BP[[#This Row],[CODIGO]])</f>
        <v>0</v>
      </c>
      <c r="I1814" s="387" t="b" cm="1">
        <f t="array" ref="I1814">_xlfn.LET(
    _xlpm.codigos_devolucion, _xlfn.UNIQUE(_xlfn._xlws.FILTER(BP[CODIGO], ISNUMBER(SEARCH("devoluci", BP[NOMBRE CUENTA])), {""})),
    ISNUMBER(MATCH(BP[[#This Row],[CODIGO]], _xlpm.codigos_devolucion, 0))
)</f>
        <v>0</v>
      </c>
    </row>
    <row r="1815" spans="1:9" x14ac:dyDescent="0.25">
      <c r="A1815" s="608">
        <v>23803003</v>
      </c>
      <c r="B1815" s="416" t="s">
        <v>535</v>
      </c>
      <c r="C1815" s="416" t="s">
        <v>1304</v>
      </c>
      <c r="D1815" s="416" t="s">
        <v>777</v>
      </c>
      <c r="E1815" s="417">
        <v>0</v>
      </c>
      <c r="F1815" s="417">
        <v>662130.99</v>
      </c>
      <c r="G1815" s="417">
        <v>734164342.47999966</v>
      </c>
      <c r="H1815" s="387" t="b" cm="1">
        <f t="array" aca="1" ref="H1815" ca="1">EsNegrita(BP[[#This Row],[CODIGO]])</f>
        <v>0</v>
      </c>
      <c r="I1815" s="387" t="b" cm="1">
        <f t="array" ref="I1815">_xlfn.LET(
    _xlpm.codigos_devolucion, _xlfn.UNIQUE(_xlfn._xlws.FILTER(BP[CODIGO], ISNUMBER(SEARCH("devoluci", BP[NOMBRE CUENTA])), {""})),
    ISNUMBER(MATCH(BP[[#This Row],[CODIGO]], _xlpm.codigos_devolucion, 0))
)</f>
        <v>0</v>
      </c>
    </row>
    <row r="1816" spans="1:9" x14ac:dyDescent="0.25">
      <c r="A1816" s="608">
        <v>23803003</v>
      </c>
      <c r="B1816" s="416" t="s">
        <v>535</v>
      </c>
      <c r="C1816" s="416" t="s">
        <v>1348</v>
      </c>
      <c r="D1816" s="416" t="s">
        <v>777</v>
      </c>
      <c r="E1816" s="417">
        <v>0</v>
      </c>
      <c r="F1816" s="417">
        <v>669275.52</v>
      </c>
      <c r="G1816" s="417">
        <v>734833617.99999964</v>
      </c>
      <c r="H1816" s="387" t="b" cm="1">
        <f t="array" aca="1" ref="H1816" ca="1">EsNegrita(BP[[#This Row],[CODIGO]])</f>
        <v>0</v>
      </c>
      <c r="I1816" s="387" t="b" cm="1">
        <f t="array" ref="I1816">_xlfn.LET(
    _xlpm.codigos_devolucion, _xlfn.UNIQUE(_xlfn._xlws.FILTER(BP[CODIGO], ISNUMBER(SEARCH("devoluci", BP[NOMBRE CUENTA])), {""})),
    ISNUMBER(MATCH(BP[[#This Row],[CODIGO]], _xlpm.codigos_devolucion, 0))
)</f>
        <v>0</v>
      </c>
    </row>
    <row r="1817" spans="1:9" x14ac:dyDescent="0.25">
      <c r="A1817" s="608">
        <v>23803003</v>
      </c>
      <c r="B1817" s="416" t="s">
        <v>535</v>
      </c>
      <c r="C1817" s="416" t="s">
        <v>1305</v>
      </c>
      <c r="D1817" s="416" t="s">
        <v>777</v>
      </c>
      <c r="E1817" s="417">
        <v>0</v>
      </c>
      <c r="F1817" s="417">
        <v>398279.05</v>
      </c>
      <c r="G1817" s="417">
        <v>735231897.04999959</v>
      </c>
      <c r="H1817" s="387" t="b" cm="1">
        <f t="array" aca="1" ref="H1817" ca="1">EsNegrita(BP[[#This Row],[CODIGO]])</f>
        <v>0</v>
      </c>
      <c r="I1817" s="387" t="b" cm="1">
        <f t="array" ref="I1817">_xlfn.LET(
    _xlpm.codigos_devolucion, _xlfn.UNIQUE(_xlfn._xlws.FILTER(BP[CODIGO], ISNUMBER(SEARCH("devoluci", BP[NOMBRE CUENTA])), {""})),
    ISNUMBER(MATCH(BP[[#This Row],[CODIGO]], _xlpm.codigos_devolucion, 0))
)</f>
        <v>0</v>
      </c>
    </row>
    <row r="1818" spans="1:9" x14ac:dyDescent="0.25">
      <c r="A1818" s="608">
        <v>23803003</v>
      </c>
      <c r="B1818" s="416" t="s">
        <v>535</v>
      </c>
      <c r="C1818" s="416" t="s">
        <v>1342</v>
      </c>
      <c r="D1818" s="416" t="s">
        <v>777</v>
      </c>
      <c r="E1818" s="417">
        <v>0</v>
      </c>
      <c r="F1818" s="417">
        <v>186763.2</v>
      </c>
      <c r="G1818" s="417">
        <v>735418660.24999964</v>
      </c>
      <c r="H1818" s="387" t="b" cm="1">
        <f t="array" aca="1" ref="H1818" ca="1">EsNegrita(BP[[#This Row],[CODIGO]])</f>
        <v>0</v>
      </c>
      <c r="I1818" s="387" t="b" cm="1">
        <f t="array" ref="I1818">_xlfn.LET(
    _xlpm.codigos_devolucion, _xlfn.UNIQUE(_xlfn._xlws.FILTER(BP[CODIGO], ISNUMBER(SEARCH("devoluci", BP[NOMBRE CUENTA])), {""})),
    ISNUMBER(MATCH(BP[[#This Row],[CODIGO]], _xlpm.codigos_devolucion, 0))
)</f>
        <v>0</v>
      </c>
    </row>
    <row r="1819" spans="1:9" x14ac:dyDescent="0.25">
      <c r="A1819" s="608">
        <v>23803003</v>
      </c>
      <c r="B1819" s="416" t="s">
        <v>535</v>
      </c>
      <c r="C1819" s="416" t="s">
        <v>1343</v>
      </c>
      <c r="D1819" s="416" t="s">
        <v>777</v>
      </c>
      <c r="E1819" s="417">
        <v>0</v>
      </c>
      <c r="F1819" s="417">
        <v>298821.12</v>
      </c>
      <c r="G1819" s="417">
        <v>735717481.36999965</v>
      </c>
      <c r="H1819" s="387" t="b" cm="1">
        <f t="array" aca="1" ref="H1819" ca="1">EsNegrita(BP[[#This Row],[CODIGO]])</f>
        <v>0</v>
      </c>
      <c r="I1819" s="387" t="b" cm="1">
        <f t="array" ref="I1819">_xlfn.LET(
    _xlpm.codigos_devolucion, _xlfn.UNIQUE(_xlfn._xlws.FILTER(BP[CODIGO], ISNUMBER(SEARCH("devoluci", BP[NOMBRE CUENTA])), {""})),
    ISNUMBER(MATCH(BP[[#This Row],[CODIGO]], _xlpm.codigos_devolucion, 0))
)</f>
        <v>0</v>
      </c>
    </row>
    <row r="1820" spans="1:9" x14ac:dyDescent="0.25">
      <c r="A1820" s="608">
        <v>23803003</v>
      </c>
      <c r="B1820" s="416" t="s">
        <v>535</v>
      </c>
      <c r="C1820" s="416" t="s">
        <v>768</v>
      </c>
      <c r="D1820" s="416" t="s">
        <v>777</v>
      </c>
      <c r="E1820" s="417">
        <v>0</v>
      </c>
      <c r="F1820" s="417">
        <v>669275.52</v>
      </c>
      <c r="G1820" s="417">
        <v>736386756.88999963</v>
      </c>
      <c r="H1820" s="387" t="b" cm="1">
        <f t="array" aca="1" ref="H1820" ca="1">EsNegrita(BP[[#This Row],[CODIGO]])</f>
        <v>0</v>
      </c>
      <c r="I1820" s="387" t="b" cm="1">
        <f t="array" ref="I1820">_xlfn.LET(
    _xlpm.codigos_devolucion, _xlfn.UNIQUE(_xlfn._xlws.FILTER(BP[CODIGO], ISNUMBER(SEARCH("devoluci", BP[NOMBRE CUENTA])), {""})),
    ISNUMBER(MATCH(BP[[#This Row],[CODIGO]], _xlpm.codigos_devolucion, 0))
)</f>
        <v>0</v>
      </c>
    </row>
    <row r="1821" spans="1:9" x14ac:dyDescent="0.25">
      <c r="A1821" s="608">
        <v>23803003</v>
      </c>
      <c r="B1821" s="416" t="s">
        <v>535</v>
      </c>
      <c r="C1821" s="416" t="s">
        <v>769</v>
      </c>
      <c r="D1821" s="416" t="s">
        <v>777</v>
      </c>
      <c r="E1821" s="417">
        <v>0</v>
      </c>
      <c r="F1821" s="417">
        <v>552386.55000000005</v>
      </c>
      <c r="G1821" s="417">
        <v>736939143.43999958</v>
      </c>
      <c r="H1821" s="387" t="b" cm="1">
        <f t="array" aca="1" ref="H1821" ca="1">EsNegrita(BP[[#This Row],[CODIGO]])</f>
        <v>0</v>
      </c>
      <c r="I1821" s="387" t="b" cm="1">
        <f t="array" ref="I1821">_xlfn.LET(
    _xlpm.codigos_devolucion, _xlfn.UNIQUE(_xlfn._xlws.FILTER(BP[CODIGO], ISNUMBER(SEARCH("devoluci", BP[NOMBRE CUENTA])), {""})),
    ISNUMBER(MATCH(BP[[#This Row],[CODIGO]], _xlpm.codigos_devolucion, 0))
)</f>
        <v>0</v>
      </c>
    </row>
    <row r="1822" spans="1:9" x14ac:dyDescent="0.25">
      <c r="A1822" s="608">
        <v>23803003</v>
      </c>
      <c r="B1822" s="416" t="s">
        <v>535</v>
      </c>
      <c r="C1822" s="416" t="s">
        <v>1308</v>
      </c>
      <c r="D1822" s="416" t="s">
        <v>777</v>
      </c>
      <c r="E1822" s="417">
        <v>0</v>
      </c>
      <c r="F1822" s="417">
        <v>437308</v>
      </c>
      <c r="G1822" s="417">
        <v>737376451.43999958</v>
      </c>
      <c r="H1822" s="387" t="b" cm="1">
        <f t="array" aca="1" ref="H1822" ca="1">EsNegrita(BP[[#This Row],[CODIGO]])</f>
        <v>0</v>
      </c>
      <c r="I1822" s="387" t="b" cm="1">
        <f t="array" ref="I1822">_xlfn.LET(
    _xlpm.codigos_devolucion, _xlfn.UNIQUE(_xlfn._xlws.FILTER(BP[CODIGO], ISNUMBER(SEARCH("devoluci", BP[NOMBRE CUENTA])), {""})),
    ISNUMBER(MATCH(BP[[#This Row],[CODIGO]], _xlpm.codigos_devolucion, 0))
)</f>
        <v>0</v>
      </c>
    </row>
    <row r="1823" spans="1:9" x14ac:dyDescent="0.25">
      <c r="A1823" s="608">
        <v>23803003</v>
      </c>
      <c r="B1823" s="416" t="s">
        <v>535</v>
      </c>
      <c r="C1823" s="416" t="s">
        <v>1309</v>
      </c>
      <c r="D1823" s="416" t="s">
        <v>777</v>
      </c>
      <c r="E1823" s="417">
        <v>0</v>
      </c>
      <c r="F1823" s="417">
        <v>411368.97</v>
      </c>
      <c r="G1823" s="417">
        <v>737787820.40999961</v>
      </c>
      <c r="H1823" s="387" t="b" cm="1">
        <f t="array" aca="1" ref="H1823" ca="1">EsNegrita(BP[[#This Row],[CODIGO]])</f>
        <v>0</v>
      </c>
      <c r="I1823" s="387" t="b" cm="1">
        <f t="array" ref="I1823">_xlfn.LET(
    _xlpm.codigos_devolucion, _xlfn.UNIQUE(_xlfn._xlws.FILTER(BP[CODIGO], ISNUMBER(SEARCH("devoluci", BP[NOMBRE CUENTA])), {""})),
    ISNUMBER(MATCH(BP[[#This Row],[CODIGO]], _xlpm.codigos_devolucion, 0))
)</f>
        <v>0</v>
      </c>
    </row>
    <row r="1824" spans="1:9" x14ac:dyDescent="0.25">
      <c r="A1824" s="608">
        <v>23803003</v>
      </c>
      <c r="B1824" s="416" t="s">
        <v>535</v>
      </c>
      <c r="C1824" s="416" t="s">
        <v>1310</v>
      </c>
      <c r="D1824" s="416" t="s">
        <v>777</v>
      </c>
      <c r="E1824" s="417">
        <v>0</v>
      </c>
      <c r="F1824" s="417">
        <v>320000</v>
      </c>
      <c r="G1824" s="417">
        <v>738107820.40999961</v>
      </c>
      <c r="H1824" s="387" t="b" cm="1">
        <f t="array" aca="1" ref="H1824" ca="1">EsNegrita(BP[[#This Row],[CODIGO]])</f>
        <v>0</v>
      </c>
      <c r="I1824" s="387" t="b" cm="1">
        <f t="array" ref="I1824">_xlfn.LET(
    _xlpm.codigos_devolucion, _xlfn.UNIQUE(_xlfn._xlws.FILTER(BP[CODIGO], ISNUMBER(SEARCH("devoluci", BP[NOMBRE CUENTA])), {""})),
    ISNUMBER(MATCH(BP[[#This Row],[CODIGO]], _xlpm.codigos_devolucion, 0))
)</f>
        <v>0</v>
      </c>
    </row>
    <row r="1825" spans="1:9" x14ac:dyDescent="0.25">
      <c r="A1825" s="608">
        <v>23803003</v>
      </c>
      <c r="B1825" s="416" t="s">
        <v>535</v>
      </c>
      <c r="C1825" s="416" t="s">
        <v>1275</v>
      </c>
      <c r="D1825" s="416" t="s">
        <v>777</v>
      </c>
      <c r="E1825" s="417">
        <v>0</v>
      </c>
      <c r="F1825" s="417">
        <v>366366.78</v>
      </c>
      <c r="G1825" s="417">
        <v>738474187.18999958</v>
      </c>
      <c r="H1825" s="387" t="b" cm="1">
        <f t="array" aca="1" ref="H1825" ca="1">EsNegrita(BP[[#This Row],[CODIGO]])</f>
        <v>0</v>
      </c>
      <c r="I1825" s="387" t="b" cm="1">
        <f t="array" ref="I1825">_xlfn.LET(
    _xlpm.codigos_devolucion, _xlfn.UNIQUE(_xlfn._xlws.FILTER(BP[CODIGO], ISNUMBER(SEARCH("devoluci", BP[NOMBRE CUENTA])), {""})),
    ISNUMBER(MATCH(BP[[#This Row],[CODIGO]], _xlpm.codigos_devolucion, 0))
)</f>
        <v>0</v>
      </c>
    </row>
    <row r="1826" spans="1:9" x14ac:dyDescent="0.25">
      <c r="A1826" s="608">
        <v>23803003</v>
      </c>
      <c r="B1826" s="416" t="s">
        <v>535</v>
      </c>
      <c r="C1826" s="416" t="s">
        <v>771</v>
      </c>
      <c r="D1826" s="416" t="s">
        <v>777</v>
      </c>
      <c r="E1826" s="417">
        <v>0</v>
      </c>
      <c r="F1826" s="417">
        <v>456314.34</v>
      </c>
      <c r="G1826" s="417">
        <v>738930501.52999961</v>
      </c>
      <c r="H1826" s="387" t="b" cm="1">
        <f t="array" aca="1" ref="H1826" ca="1">EsNegrita(BP[[#This Row],[CODIGO]])</f>
        <v>0</v>
      </c>
      <c r="I1826" s="387" t="b" cm="1">
        <f t="array" ref="I1826">_xlfn.LET(
    _xlpm.codigos_devolucion, _xlfn.UNIQUE(_xlfn._xlws.FILTER(BP[CODIGO], ISNUMBER(SEARCH("devoluci", BP[NOMBRE CUENTA])), {""})),
    ISNUMBER(MATCH(BP[[#This Row],[CODIGO]], _xlpm.codigos_devolucion, 0))
)</f>
        <v>0</v>
      </c>
    </row>
    <row r="1827" spans="1:9" x14ac:dyDescent="0.25">
      <c r="A1827" s="608">
        <v>23803003</v>
      </c>
      <c r="B1827" s="416" t="s">
        <v>535</v>
      </c>
      <c r="C1827" s="416" t="s">
        <v>772</v>
      </c>
      <c r="D1827" s="416" t="s">
        <v>777</v>
      </c>
      <c r="E1827" s="417">
        <v>0</v>
      </c>
      <c r="F1827" s="417">
        <v>292218.71999999997</v>
      </c>
      <c r="G1827" s="417">
        <v>739222720.24999964</v>
      </c>
      <c r="H1827" s="387" t="b" cm="1">
        <f t="array" aca="1" ref="H1827" ca="1">EsNegrita(BP[[#This Row],[CODIGO]])</f>
        <v>0</v>
      </c>
      <c r="I1827" s="387" t="b" cm="1">
        <f t="array" ref="I1827">_xlfn.LET(
    _xlpm.codigos_devolucion, _xlfn.UNIQUE(_xlfn._xlws.FILTER(BP[CODIGO], ISNUMBER(SEARCH("devoluci", BP[NOMBRE CUENTA])), {""})),
    ISNUMBER(MATCH(BP[[#This Row],[CODIGO]], _xlpm.codigos_devolucion, 0))
)</f>
        <v>0</v>
      </c>
    </row>
    <row r="1828" spans="1:9" x14ac:dyDescent="0.25">
      <c r="A1828" s="608">
        <v>23803003</v>
      </c>
      <c r="B1828" s="416" t="s">
        <v>535</v>
      </c>
      <c r="C1828" s="416" t="s">
        <v>1276</v>
      </c>
      <c r="D1828" s="416" t="s">
        <v>777</v>
      </c>
      <c r="E1828" s="417">
        <v>0</v>
      </c>
      <c r="F1828" s="417">
        <v>304000</v>
      </c>
      <c r="G1828" s="417">
        <v>739526720.24999964</v>
      </c>
      <c r="H1828" s="387" t="b" cm="1">
        <f t="array" aca="1" ref="H1828" ca="1">EsNegrita(BP[[#This Row],[CODIGO]])</f>
        <v>0</v>
      </c>
      <c r="I1828" s="387" t="b" cm="1">
        <f t="array" ref="I1828">_xlfn.LET(
    _xlpm.codigos_devolucion, _xlfn.UNIQUE(_xlfn._xlws.FILTER(BP[CODIGO], ISNUMBER(SEARCH("devoluci", BP[NOMBRE CUENTA])), {""})),
    ISNUMBER(MATCH(BP[[#This Row],[CODIGO]], _xlpm.codigos_devolucion, 0))
)</f>
        <v>0</v>
      </c>
    </row>
    <row r="1829" spans="1:9" x14ac:dyDescent="0.25">
      <c r="A1829" s="608">
        <v>23803003</v>
      </c>
      <c r="B1829" s="416" t="s">
        <v>535</v>
      </c>
      <c r="C1829" s="416" t="s">
        <v>1311</v>
      </c>
      <c r="D1829" s="416" t="s">
        <v>777</v>
      </c>
      <c r="E1829" s="417">
        <v>0</v>
      </c>
      <c r="F1829" s="417">
        <v>414051.62</v>
      </c>
      <c r="G1829" s="417">
        <v>739940771.86999965</v>
      </c>
      <c r="H1829" s="387" t="b" cm="1">
        <f t="array" aca="1" ref="H1829" ca="1">EsNegrita(BP[[#This Row],[CODIGO]])</f>
        <v>0</v>
      </c>
      <c r="I1829" s="387" t="b" cm="1">
        <f t="array" ref="I1829">_xlfn.LET(
    _xlpm.codigos_devolucion, _xlfn.UNIQUE(_xlfn._xlws.FILTER(BP[CODIGO], ISNUMBER(SEARCH("devoluci", BP[NOMBRE CUENTA])), {""})),
    ISNUMBER(MATCH(BP[[#This Row],[CODIGO]], _xlpm.codigos_devolucion, 0))
)</f>
        <v>0</v>
      </c>
    </row>
    <row r="1830" spans="1:9" x14ac:dyDescent="0.25">
      <c r="A1830" s="608">
        <v>23803003</v>
      </c>
      <c r="B1830" s="416" t="s">
        <v>535</v>
      </c>
      <c r="C1830" s="416" t="s">
        <v>1277</v>
      </c>
      <c r="D1830" s="416" t="s">
        <v>777</v>
      </c>
      <c r="E1830" s="417">
        <v>0</v>
      </c>
      <c r="F1830" s="417">
        <v>612053.69999999995</v>
      </c>
      <c r="G1830" s="417">
        <v>740552825.56999969</v>
      </c>
      <c r="H1830" s="387" t="b" cm="1">
        <f t="array" aca="1" ref="H1830" ca="1">EsNegrita(BP[[#This Row],[CODIGO]])</f>
        <v>0</v>
      </c>
      <c r="I1830" s="387" t="b" cm="1">
        <f t="array" ref="I1830">_xlfn.LET(
    _xlpm.codigos_devolucion, _xlfn.UNIQUE(_xlfn._xlws.FILTER(BP[CODIGO], ISNUMBER(SEARCH("devoluci", BP[NOMBRE CUENTA])), {""})),
    ISNUMBER(MATCH(BP[[#This Row],[CODIGO]], _xlpm.codigos_devolucion, 0))
)</f>
        <v>0</v>
      </c>
    </row>
    <row r="1831" spans="1:9" x14ac:dyDescent="0.25">
      <c r="A1831" s="608">
        <v>23803003</v>
      </c>
      <c r="B1831" s="416" t="s">
        <v>535</v>
      </c>
      <c r="C1831" s="416" t="s">
        <v>1312</v>
      </c>
      <c r="D1831" s="416" t="s">
        <v>777</v>
      </c>
      <c r="E1831" s="417">
        <v>0</v>
      </c>
      <c r="F1831" s="417">
        <v>583649.67000000004</v>
      </c>
      <c r="G1831" s="417">
        <v>741136475.23999965</v>
      </c>
      <c r="H1831" s="387" t="b" cm="1">
        <f t="array" aca="1" ref="H1831" ca="1">EsNegrita(BP[[#This Row],[CODIGO]])</f>
        <v>0</v>
      </c>
      <c r="I1831" s="387" t="b" cm="1">
        <f t="array" ref="I1831">_xlfn.LET(
    _xlpm.codigos_devolucion, _xlfn.UNIQUE(_xlfn._xlws.FILTER(BP[CODIGO], ISNUMBER(SEARCH("devoluci", BP[NOMBRE CUENTA])), {""})),
    ISNUMBER(MATCH(BP[[#This Row],[CODIGO]], _xlpm.codigos_devolucion, 0))
)</f>
        <v>0</v>
      </c>
    </row>
    <row r="1832" spans="1:9" x14ac:dyDescent="0.25">
      <c r="A1832" s="608">
        <v>23803003</v>
      </c>
      <c r="B1832" s="416" t="s">
        <v>535</v>
      </c>
      <c r="C1832" s="416" t="s">
        <v>1345</v>
      </c>
      <c r="D1832" s="416" t="s">
        <v>777</v>
      </c>
      <c r="E1832" s="417">
        <v>0</v>
      </c>
      <c r="F1832" s="417">
        <v>400000</v>
      </c>
      <c r="G1832" s="417">
        <v>741536475.23999965</v>
      </c>
      <c r="H1832" s="387" t="b" cm="1">
        <f t="array" aca="1" ref="H1832" ca="1">EsNegrita(BP[[#This Row],[CODIGO]])</f>
        <v>0</v>
      </c>
      <c r="I1832" s="387" t="b" cm="1">
        <f t="array" ref="I1832">_xlfn.LET(
    _xlpm.codigos_devolucion, _xlfn.UNIQUE(_xlfn._xlws.FILTER(BP[CODIGO], ISNUMBER(SEARCH("devoluci", BP[NOMBRE CUENTA])), {""})),
    ISNUMBER(MATCH(BP[[#This Row],[CODIGO]], _xlpm.codigos_devolucion, 0))
)</f>
        <v>0</v>
      </c>
    </row>
    <row r="1833" spans="1:9" x14ac:dyDescent="0.25">
      <c r="A1833" s="608">
        <v>23803003</v>
      </c>
      <c r="B1833" s="416" t="s">
        <v>535</v>
      </c>
      <c r="C1833" s="416" t="s">
        <v>1353</v>
      </c>
      <c r="D1833" s="416" t="s">
        <v>777</v>
      </c>
      <c r="E1833" s="417">
        <v>0</v>
      </c>
      <c r="F1833" s="417">
        <v>270806.56</v>
      </c>
      <c r="G1833" s="417">
        <v>741807281.79999959</v>
      </c>
      <c r="H1833" s="387" t="b" cm="1">
        <f t="array" aca="1" ref="H1833" ca="1">EsNegrita(BP[[#This Row],[CODIGO]])</f>
        <v>0</v>
      </c>
      <c r="I1833" s="387" t="b" cm="1">
        <f t="array" ref="I1833">_xlfn.LET(
    _xlpm.codigos_devolucion, _xlfn.UNIQUE(_xlfn._xlws.FILTER(BP[CODIGO], ISNUMBER(SEARCH("devoluci", BP[NOMBRE CUENTA])), {""})),
    ISNUMBER(MATCH(BP[[#This Row],[CODIGO]], _xlpm.codigos_devolucion, 0))
)</f>
        <v>0</v>
      </c>
    </row>
    <row r="1834" spans="1:9" x14ac:dyDescent="0.25">
      <c r="A1834" s="608">
        <v>23803003</v>
      </c>
      <c r="B1834" s="416" t="s">
        <v>535</v>
      </c>
      <c r="C1834" s="416" t="s">
        <v>1355</v>
      </c>
      <c r="D1834" s="416" t="s">
        <v>777</v>
      </c>
      <c r="E1834" s="417">
        <v>0</v>
      </c>
      <c r="F1834" s="417">
        <v>394675.02</v>
      </c>
      <c r="G1834" s="417">
        <v>742201956.81999958</v>
      </c>
      <c r="H1834" s="387" t="b" cm="1">
        <f t="array" aca="1" ref="H1834" ca="1">EsNegrita(BP[[#This Row],[CODIGO]])</f>
        <v>0</v>
      </c>
      <c r="I1834" s="387" t="b" cm="1">
        <f t="array" ref="I1834">_xlfn.LET(
    _xlpm.codigos_devolucion, _xlfn.UNIQUE(_xlfn._xlws.FILTER(BP[CODIGO], ISNUMBER(SEARCH("devoluci", BP[NOMBRE CUENTA])), {""})),
    ISNUMBER(MATCH(BP[[#This Row],[CODIGO]], _xlpm.codigos_devolucion, 0))
)</f>
        <v>0</v>
      </c>
    </row>
    <row r="1835" spans="1:9" x14ac:dyDescent="0.25">
      <c r="A1835" s="608">
        <v>23803003</v>
      </c>
      <c r="B1835" s="416" t="s">
        <v>535</v>
      </c>
      <c r="C1835" s="416" t="s">
        <v>1315</v>
      </c>
      <c r="D1835" s="416" t="s">
        <v>777</v>
      </c>
      <c r="E1835" s="417">
        <v>0</v>
      </c>
      <c r="F1835" s="417">
        <v>291538.71999999997</v>
      </c>
      <c r="G1835" s="417">
        <v>742493495.5399996</v>
      </c>
      <c r="H1835" s="387" t="b" cm="1">
        <f t="array" aca="1" ref="H1835" ca="1">EsNegrita(BP[[#This Row],[CODIGO]])</f>
        <v>0</v>
      </c>
      <c r="I1835" s="387" t="b" cm="1">
        <f t="array" ref="I1835">_xlfn.LET(
    _xlpm.codigos_devolucion, _xlfn.UNIQUE(_xlfn._xlws.FILTER(BP[CODIGO], ISNUMBER(SEARCH("devoluci", BP[NOMBRE CUENTA])), {""})),
    ISNUMBER(MATCH(BP[[#This Row],[CODIGO]], _xlpm.codigos_devolucion, 0))
)</f>
        <v>0</v>
      </c>
    </row>
    <row r="1836" spans="1:9" x14ac:dyDescent="0.25">
      <c r="A1836" s="608">
        <v>23803003</v>
      </c>
      <c r="B1836" s="416" t="s">
        <v>535</v>
      </c>
      <c r="C1836" s="416" t="s">
        <v>1316</v>
      </c>
      <c r="D1836" s="416" t="s">
        <v>777</v>
      </c>
      <c r="E1836" s="417">
        <v>0</v>
      </c>
      <c r="F1836" s="417">
        <v>456314.34</v>
      </c>
      <c r="G1836" s="417">
        <v>742949809.87999964</v>
      </c>
      <c r="H1836" s="387" t="b" cm="1">
        <f t="array" aca="1" ref="H1836" ca="1">EsNegrita(BP[[#This Row],[CODIGO]])</f>
        <v>0</v>
      </c>
      <c r="I1836" s="387" t="b" cm="1">
        <f t="array" ref="I1836">_xlfn.LET(
    _xlpm.codigos_devolucion, _xlfn.UNIQUE(_xlfn._xlws.FILTER(BP[CODIGO], ISNUMBER(SEARCH("devoluci", BP[NOMBRE CUENTA])), {""})),
    ISNUMBER(MATCH(BP[[#This Row],[CODIGO]], _xlpm.codigos_devolucion, 0))
)</f>
        <v>0</v>
      </c>
    </row>
    <row r="1837" spans="1:9" x14ac:dyDescent="0.25">
      <c r="A1837" s="608">
        <v>23803003</v>
      </c>
      <c r="B1837" s="416" t="s">
        <v>535</v>
      </c>
      <c r="C1837" s="416" t="s">
        <v>1317</v>
      </c>
      <c r="D1837" s="416" t="s">
        <v>777</v>
      </c>
      <c r="E1837" s="417">
        <v>0</v>
      </c>
      <c r="F1837" s="417">
        <v>541646.67000000004</v>
      </c>
      <c r="G1837" s="417">
        <v>743491456.54999959</v>
      </c>
      <c r="H1837" s="387" t="b" cm="1">
        <f t="array" aca="1" ref="H1837" ca="1">EsNegrita(BP[[#This Row],[CODIGO]])</f>
        <v>0</v>
      </c>
      <c r="I1837" s="387" t="b" cm="1">
        <f t="array" ref="I1837">_xlfn.LET(
    _xlpm.codigos_devolucion, _xlfn.UNIQUE(_xlfn._xlws.FILTER(BP[CODIGO], ISNUMBER(SEARCH("devoluci", BP[NOMBRE CUENTA])), {""})),
    ISNUMBER(MATCH(BP[[#This Row],[CODIGO]], _xlpm.codigos_devolucion, 0))
)</f>
        <v>0</v>
      </c>
    </row>
    <row r="1838" spans="1:9" x14ac:dyDescent="0.25">
      <c r="A1838" s="608">
        <v>23803003</v>
      </c>
      <c r="B1838" s="416" t="s">
        <v>535</v>
      </c>
      <c r="C1838" s="416" t="s">
        <v>1331</v>
      </c>
      <c r="D1838" s="416" t="s">
        <v>777</v>
      </c>
      <c r="E1838" s="417">
        <v>0</v>
      </c>
      <c r="F1838" s="417">
        <v>396170.38</v>
      </c>
      <c r="G1838" s="417">
        <v>743887626.92999959</v>
      </c>
      <c r="H1838" s="387" t="b" cm="1">
        <f t="array" aca="1" ref="H1838" ca="1">EsNegrita(BP[[#This Row],[CODIGO]])</f>
        <v>0</v>
      </c>
      <c r="I1838" s="387" t="b" cm="1">
        <f t="array" ref="I1838">_xlfn.LET(
    _xlpm.codigos_devolucion, _xlfn.UNIQUE(_xlfn._xlws.FILTER(BP[CODIGO], ISNUMBER(SEARCH("devoluci", BP[NOMBRE CUENTA])), {""})),
    ISNUMBER(MATCH(BP[[#This Row],[CODIGO]], _xlpm.codigos_devolucion, 0))
)</f>
        <v>0</v>
      </c>
    </row>
    <row r="1839" spans="1:9" x14ac:dyDescent="0.25">
      <c r="A1839" s="608">
        <v>23803003</v>
      </c>
      <c r="B1839" s="416" t="s">
        <v>535</v>
      </c>
      <c r="C1839" s="416" t="s">
        <v>1319</v>
      </c>
      <c r="D1839" s="416" t="s">
        <v>777</v>
      </c>
      <c r="E1839" s="417">
        <v>0</v>
      </c>
      <c r="F1839" s="417">
        <v>280144.64000000001</v>
      </c>
      <c r="G1839" s="417">
        <v>744167771.56999958</v>
      </c>
      <c r="H1839" s="387" t="b" cm="1">
        <f t="array" aca="1" ref="H1839" ca="1">EsNegrita(BP[[#This Row],[CODIGO]])</f>
        <v>0</v>
      </c>
      <c r="I1839" s="387" t="b" cm="1">
        <f t="array" ref="I1839">_xlfn.LET(
    _xlpm.codigos_devolucion, _xlfn.UNIQUE(_xlfn._xlws.FILTER(BP[CODIGO], ISNUMBER(SEARCH("devoluci", BP[NOMBRE CUENTA])), {""})),
    ISNUMBER(MATCH(BP[[#This Row],[CODIGO]], _xlpm.codigos_devolucion, 0))
)</f>
        <v>0</v>
      </c>
    </row>
    <row r="1840" spans="1:9" x14ac:dyDescent="0.25">
      <c r="A1840" s="608">
        <v>23803003</v>
      </c>
      <c r="B1840" s="416" t="s">
        <v>535</v>
      </c>
      <c r="C1840" s="416" t="s">
        <v>1320</v>
      </c>
      <c r="D1840" s="416" t="s">
        <v>777</v>
      </c>
      <c r="E1840" s="417">
        <v>0</v>
      </c>
      <c r="F1840" s="417">
        <v>356790.22</v>
      </c>
      <c r="G1840" s="417">
        <v>744524561.7899996</v>
      </c>
      <c r="H1840" s="387" t="b" cm="1">
        <f t="array" aca="1" ref="H1840" ca="1">EsNegrita(BP[[#This Row],[CODIGO]])</f>
        <v>0</v>
      </c>
      <c r="I1840" s="387" t="b" cm="1">
        <f t="array" ref="I1840">_xlfn.LET(
    _xlpm.codigos_devolucion, _xlfn.UNIQUE(_xlfn._xlws.FILTER(BP[CODIGO], ISNUMBER(SEARCH("devoluci", BP[NOMBRE CUENTA])), {""})),
    ISNUMBER(MATCH(BP[[#This Row],[CODIGO]], _xlpm.codigos_devolucion, 0))
)</f>
        <v>0</v>
      </c>
    </row>
    <row r="1841" spans="1:9" x14ac:dyDescent="0.25">
      <c r="A1841" s="608">
        <v>23803003</v>
      </c>
      <c r="B1841" s="416" t="s">
        <v>535</v>
      </c>
      <c r="C1841" s="416" t="s">
        <v>1321</v>
      </c>
      <c r="D1841" s="416" t="s">
        <v>777</v>
      </c>
      <c r="E1841" s="417">
        <v>0</v>
      </c>
      <c r="F1841" s="417">
        <v>280144.8</v>
      </c>
      <c r="G1841" s="417">
        <v>744804706.58999956</v>
      </c>
      <c r="H1841" s="387" t="b" cm="1">
        <f t="array" aca="1" ref="H1841" ca="1">EsNegrita(BP[[#This Row],[CODIGO]])</f>
        <v>0</v>
      </c>
      <c r="I1841" s="387" t="b" cm="1">
        <f t="array" ref="I1841">_xlfn.LET(
    _xlpm.codigos_devolucion, _xlfn.UNIQUE(_xlfn._xlws.FILTER(BP[CODIGO], ISNUMBER(SEARCH("devoluci", BP[NOMBRE CUENTA])), {""})),
    ISNUMBER(MATCH(BP[[#This Row],[CODIGO]], _xlpm.codigos_devolucion, 0))
)</f>
        <v>0</v>
      </c>
    </row>
    <row r="1842" spans="1:9" x14ac:dyDescent="0.25">
      <c r="A1842" s="608">
        <v>23803003</v>
      </c>
      <c r="B1842" s="416" t="s">
        <v>535</v>
      </c>
      <c r="C1842" s="416" t="s">
        <v>1322</v>
      </c>
      <c r="D1842" s="416" t="s">
        <v>777</v>
      </c>
      <c r="E1842" s="417">
        <v>0</v>
      </c>
      <c r="F1842" s="417">
        <v>280144.8</v>
      </c>
      <c r="G1842" s="417">
        <v>745084851.38999951</v>
      </c>
      <c r="H1842" s="387" t="b" cm="1">
        <f t="array" aca="1" ref="H1842" ca="1">EsNegrita(BP[[#This Row],[CODIGO]])</f>
        <v>0</v>
      </c>
      <c r="I1842" s="387" t="b" cm="1">
        <f t="array" ref="I1842">_xlfn.LET(
    _xlpm.codigos_devolucion, _xlfn.UNIQUE(_xlfn._xlws.FILTER(BP[CODIGO], ISNUMBER(SEARCH("devoluci", BP[NOMBRE CUENTA])), {""})),
    ISNUMBER(MATCH(BP[[#This Row],[CODIGO]], _xlpm.codigos_devolucion, 0))
)</f>
        <v>0</v>
      </c>
    </row>
    <row r="1843" spans="1:9" x14ac:dyDescent="0.25">
      <c r="A1843" s="608">
        <v>23803003</v>
      </c>
      <c r="B1843" s="416" t="s">
        <v>535</v>
      </c>
      <c r="C1843" s="416" t="s">
        <v>1332</v>
      </c>
      <c r="D1843" s="416" t="s">
        <v>777</v>
      </c>
      <c r="E1843" s="417">
        <v>0</v>
      </c>
      <c r="F1843" s="417">
        <v>480000</v>
      </c>
      <c r="G1843" s="417">
        <v>745564851.38999951</v>
      </c>
      <c r="H1843" s="387" t="b" cm="1">
        <f t="array" aca="1" ref="H1843" ca="1">EsNegrita(BP[[#This Row],[CODIGO]])</f>
        <v>0</v>
      </c>
      <c r="I1843" s="387" t="b" cm="1">
        <f t="array" ref="I1843">_xlfn.LET(
    _xlpm.codigos_devolucion, _xlfn.UNIQUE(_xlfn._xlws.FILTER(BP[CODIGO], ISNUMBER(SEARCH("devoluci", BP[NOMBRE CUENTA])), {""})),
    ISNUMBER(MATCH(BP[[#This Row],[CODIGO]], _xlpm.codigos_devolucion, 0))
)</f>
        <v>0</v>
      </c>
    </row>
    <row r="1844" spans="1:9" x14ac:dyDescent="0.25">
      <c r="A1844" s="608">
        <v>23803003</v>
      </c>
      <c r="B1844" s="416" t="s">
        <v>535</v>
      </c>
      <c r="C1844" s="416" t="s">
        <v>1323</v>
      </c>
      <c r="D1844" s="416" t="s">
        <v>777</v>
      </c>
      <c r="E1844" s="417">
        <v>0</v>
      </c>
      <c r="F1844" s="417">
        <v>558346.91</v>
      </c>
      <c r="G1844" s="417">
        <v>746123198.29999948</v>
      </c>
      <c r="H1844" s="387" t="b" cm="1">
        <f t="array" aca="1" ref="H1844" ca="1">EsNegrita(BP[[#This Row],[CODIGO]])</f>
        <v>0</v>
      </c>
      <c r="I1844" s="387" t="b" cm="1">
        <f t="array" ref="I1844">_xlfn.LET(
    _xlpm.codigos_devolucion, _xlfn.UNIQUE(_xlfn._xlws.FILTER(BP[CODIGO], ISNUMBER(SEARCH("devoluci", BP[NOMBRE CUENTA])), {""})),
    ISNUMBER(MATCH(BP[[#This Row],[CODIGO]], _xlpm.codigos_devolucion, 0))
)</f>
        <v>0</v>
      </c>
    </row>
    <row r="1845" spans="1:9" x14ac:dyDescent="0.25">
      <c r="A1845" s="608">
        <v>23803003</v>
      </c>
      <c r="B1845" s="416" t="s">
        <v>535</v>
      </c>
      <c r="C1845" s="416" t="s">
        <v>1280</v>
      </c>
      <c r="D1845" s="416" t="s">
        <v>777</v>
      </c>
      <c r="E1845" s="417">
        <v>0</v>
      </c>
      <c r="F1845" s="417">
        <v>280144.8</v>
      </c>
      <c r="G1845" s="417">
        <v>746403343.09999943</v>
      </c>
      <c r="H1845" s="387" t="b" cm="1">
        <f t="array" aca="1" ref="H1845" ca="1">EsNegrita(BP[[#This Row],[CODIGO]])</f>
        <v>0</v>
      </c>
      <c r="I1845" s="387" t="b" cm="1">
        <f t="array" ref="I1845">_xlfn.LET(
    _xlpm.codigos_devolucion, _xlfn.UNIQUE(_xlfn._xlws.FILTER(BP[CODIGO], ISNUMBER(SEARCH("devoluci", BP[NOMBRE CUENTA])), {""})),
    ISNUMBER(MATCH(BP[[#This Row],[CODIGO]], _xlpm.codigos_devolucion, 0))
)</f>
        <v>0</v>
      </c>
    </row>
    <row r="1846" spans="1:9" x14ac:dyDescent="0.25">
      <c r="A1846" s="608">
        <v>23803003</v>
      </c>
      <c r="B1846" s="416" t="s">
        <v>535</v>
      </c>
      <c r="C1846" s="416" t="s">
        <v>1357</v>
      </c>
      <c r="D1846" s="416" t="s">
        <v>777</v>
      </c>
      <c r="E1846" s="417">
        <v>0</v>
      </c>
      <c r="F1846" s="417">
        <v>415839.23</v>
      </c>
      <c r="G1846" s="417">
        <v>746819182.32999945</v>
      </c>
      <c r="H1846" s="387" t="b" cm="1">
        <f t="array" aca="1" ref="H1846" ca="1">EsNegrita(BP[[#This Row],[CODIGO]])</f>
        <v>0</v>
      </c>
      <c r="I1846" s="387" t="b" cm="1">
        <f t="array" ref="I1846">_xlfn.LET(
    _xlpm.codigos_devolucion, _xlfn.UNIQUE(_xlfn._xlws.FILTER(BP[CODIGO], ISNUMBER(SEARCH("devoluci", BP[NOMBRE CUENTA])), {""})),
    ISNUMBER(MATCH(BP[[#This Row],[CODIGO]], _xlpm.codigos_devolucion, 0))
)</f>
        <v>0</v>
      </c>
    </row>
    <row r="1847" spans="1:9" x14ac:dyDescent="0.25">
      <c r="A1847" s="608">
        <v>23803003</v>
      </c>
      <c r="B1847" s="416" t="s">
        <v>535</v>
      </c>
      <c r="C1847" s="416" t="s">
        <v>1282</v>
      </c>
      <c r="D1847" s="416" t="s">
        <v>777</v>
      </c>
      <c r="E1847" s="417">
        <v>0</v>
      </c>
      <c r="F1847" s="417">
        <v>205439.52</v>
      </c>
      <c r="G1847" s="417">
        <v>747024621.84999943</v>
      </c>
      <c r="H1847" s="387" t="b" cm="1">
        <f t="array" aca="1" ref="H1847" ca="1">EsNegrita(BP[[#This Row],[CODIGO]])</f>
        <v>0</v>
      </c>
      <c r="I1847" s="387" t="b" cm="1">
        <f t="array" ref="I1847">_xlfn.LET(
    _xlpm.codigos_devolucion, _xlfn.UNIQUE(_xlfn._xlws.FILTER(BP[CODIGO], ISNUMBER(SEARCH("devoluci", BP[NOMBRE CUENTA])), {""})),
    ISNUMBER(MATCH(BP[[#This Row],[CODIGO]], _xlpm.codigos_devolucion, 0))
)</f>
        <v>0</v>
      </c>
    </row>
    <row r="1848" spans="1:9" x14ac:dyDescent="0.25">
      <c r="A1848" s="608">
        <v>23803003</v>
      </c>
      <c r="B1848" s="416" t="s">
        <v>535</v>
      </c>
      <c r="C1848" s="416" t="s">
        <v>1281</v>
      </c>
      <c r="D1848" s="416" t="s">
        <v>777</v>
      </c>
      <c r="E1848" s="417">
        <v>0</v>
      </c>
      <c r="F1848" s="417">
        <v>280144.8</v>
      </c>
      <c r="G1848" s="417">
        <v>747304766.64999938</v>
      </c>
      <c r="H1848" s="387" t="b" cm="1">
        <f t="array" aca="1" ref="H1848" ca="1">EsNegrita(BP[[#This Row],[CODIGO]])</f>
        <v>0</v>
      </c>
      <c r="I1848" s="387" t="b" cm="1">
        <f t="array" ref="I1848">_xlfn.LET(
    _xlpm.codigos_devolucion, _xlfn.UNIQUE(_xlfn._xlws.FILTER(BP[CODIGO], ISNUMBER(SEARCH("devoluci", BP[NOMBRE CUENTA])), {""})),
    ISNUMBER(MATCH(BP[[#This Row],[CODIGO]], _xlpm.codigos_devolucion, 0))
)</f>
        <v>0</v>
      </c>
    </row>
    <row r="1849" spans="1:9" x14ac:dyDescent="0.25">
      <c r="A1849" s="608">
        <v>23803004</v>
      </c>
      <c r="B1849" s="416" t="s">
        <v>536</v>
      </c>
      <c r="C1849" s="416" t="s">
        <v>770</v>
      </c>
      <c r="D1849" s="416" t="s">
        <v>1351</v>
      </c>
      <c r="E1849" s="417">
        <v>0</v>
      </c>
      <c r="F1849" s="417">
        <v>45840</v>
      </c>
      <c r="G1849" s="417">
        <v>74965103.170000002</v>
      </c>
      <c r="H1849" s="387" t="b" cm="1">
        <f t="array" aca="1" ref="H1849" ca="1">EsNegrita(BP[[#This Row],[CODIGO]])</f>
        <v>0</v>
      </c>
      <c r="I1849" s="387" t="b" cm="1">
        <f t="array" ref="I1849">_xlfn.LET(
    _xlpm.codigos_devolucion, _xlfn.UNIQUE(_xlfn._xlws.FILTER(BP[CODIGO], ISNUMBER(SEARCH("devoluci", BP[NOMBRE CUENTA])), {""})),
    ISNUMBER(MATCH(BP[[#This Row],[CODIGO]], _xlpm.codigos_devolucion, 0))
)</f>
        <v>0</v>
      </c>
    </row>
    <row r="1850" spans="1:9" x14ac:dyDescent="0.25">
      <c r="A1850" s="608">
        <v>23803004</v>
      </c>
      <c r="B1850" s="416" t="s">
        <v>536</v>
      </c>
      <c r="C1850" s="416" t="s">
        <v>1286</v>
      </c>
      <c r="D1850" s="416" t="s">
        <v>739</v>
      </c>
      <c r="E1850" s="417">
        <v>0</v>
      </c>
      <c r="F1850" s="417">
        <v>350400</v>
      </c>
      <c r="G1850" s="417">
        <v>75315503.170000002</v>
      </c>
      <c r="H1850" s="387" t="b" cm="1">
        <f t="array" aca="1" ref="H1850" ca="1">EsNegrita(BP[[#This Row],[CODIGO]])</f>
        <v>0</v>
      </c>
      <c r="I1850" s="387" t="b" cm="1">
        <f t="array" ref="I1850">_xlfn.LET(
    _xlpm.codigos_devolucion, _xlfn.UNIQUE(_xlfn._xlws.FILTER(BP[CODIGO], ISNUMBER(SEARCH("devoluci", BP[NOMBRE CUENTA])), {""})),
    ISNUMBER(MATCH(BP[[#This Row],[CODIGO]], _xlpm.codigos_devolucion, 0))
)</f>
        <v>0</v>
      </c>
    </row>
    <row r="1851" spans="1:9" x14ac:dyDescent="0.25">
      <c r="A1851" s="608">
        <v>23803004</v>
      </c>
      <c r="B1851" s="416" t="s">
        <v>536</v>
      </c>
      <c r="C1851" s="416" t="s">
        <v>742</v>
      </c>
      <c r="D1851" s="416" t="s">
        <v>739</v>
      </c>
      <c r="E1851" s="417">
        <v>0</v>
      </c>
      <c r="F1851" s="417">
        <v>661353.72</v>
      </c>
      <c r="G1851" s="417">
        <v>75976856.890000001</v>
      </c>
      <c r="H1851" s="387" t="b" cm="1">
        <f t="array" aca="1" ref="H1851" ca="1">EsNegrita(BP[[#This Row],[CODIGO]])</f>
        <v>0</v>
      </c>
      <c r="I1851" s="387" t="b" cm="1">
        <f t="array" ref="I1851">_xlfn.LET(
    _xlpm.codigos_devolucion, _xlfn.UNIQUE(_xlfn._xlws.FILTER(BP[CODIGO], ISNUMBER(SEARCH("devoluci", BP[NOMBRE CUENTA])), {""})),
    ISNUMBER(MATCH(BP[[#This Row],[CODIGO]], _xlpm.codigos_devolucion, 0))
)</f>
        <v>0</v>
      </c>
    </row>
    <row r="1852" spans="1:9" x14ac:dyDescent="0.25">
      <c r="A1852" s="608">
        <v>23803004</v>
      </c>
      <c r="B1852" s="416" t="s">
        <v>536</v>
      </c>
      <c r="C1852" s="416" t="s">
        <v>743</v>
      </c>
      <c r="D1852" s="416" t="s">
        <v>739</v>
      </c>
      <c r="E1852" s="417">
        <v>0</v>
      </c>
      <c r="F1852" s="417">
        <v>0</v>
      </c>
      <c r="G1852" s="417">
        <v>75976856.890000001</v>
      </c>
      <c r="H1852" s="387" t="b" cm="1">
        <f t="array" aca="1" ref="H1852" ca="1">EsNegrita(BP[[#This Row],[CODIGO]])</f>
        <v>0</v>
      </c>
      <c r="I1852" s="387" t="b" cm="1">
        <f t="array" ref="I1852">_xlfn.LET(
    _xlpm.codigos_devolucion, _xlfn.UNIQUE(_xlfn._xlws.FILTER(BP[CODIGO], ISNUMBER(SEARCH("devoluci", BP[NOMBRE CUENTA])), {""})),
    ISNUMBER(MATCH(BP[[#This Row],[CODIGO]], _xlpm.codigos_devolucion, 0))
)</f>
        <v>0</v>
      </c>
    </row>
    <row r="1853" spans="1:9" x14ac:dyDescent="0.25">
      <c r="A1853" s="608">
        <v>23803004</v>
      </c>
      <c r="B1853" s="416" t="s">
        <v>536</v>
      </c>
      <c r="C1853" s="416" t="s">
        <v>1267</v>
      </c>
      <c r="D1853" s="416" t="s">
        <v>739</v>
      </c>
      <c r="E1853" s="417">
        <v>0</v>
      </c>
      <c r="F1853" s="417">
        <v>0</v>
      </c>
      <c r="G1853" s="417">
        <v>75976856.890000001</v>
      </c>
      <c r="H1853" s="387" t="b" cm="1">
        <f t="array" aca="1" ref="H1853" ca="1">EsNegrita(BP[[#This Row],[CODIGO]])</f>
        <v>0</v>
      </c>
      <c r="I1853" s="387" t="b" cm="1">
        <f t="array" ref="I1853">_xlfn.LET(
    _xlpm.codigos_devolucion, _xlfn.UNIQUE(_xlfn._xlws.FILTER(BP[CODIGO], ISNUMBER(SEARCH("devoluci", BP[NOMBRE CUENTA])), {""})),
    ISNUMBER(MATCH(BP[[#This Row],[CODIGO]], _xlpm.codigos_devolucion, 0))
)</f>
        <v>0</v>
      </c>
    </row>
    <row r="1854" spans="1:9" x14ac:dyDescent="0.25">
      <c r="A1854" s="608">
        <v>23803004</v>
      </c>
      <c r="B1854" s="416" t="s">
        <v>536</v>
      </c>
      <c r="C1854" s="416" t="s">
        <v>750</v>
      </c>
      <c r="D1854" s="416" t="s">
        <v>739</v>
      </c>
      <c r="E1854" s="417">
        <v>0</v>
      </c>
      <c r="F1854" s="417">
        <v>346540</v>
      </c>
      <c r="G1854" s="417">
        <v>76323396.890000001</v>
      </c>
      <c r="H1854" s="387" t="b" cm="1">
        <f t="array" aca="1" ref="H1854" ca="1">EsNegrita(BP[[#This Row],[CODIGO]])</f>
        <v>0</v>
      </c>
      <c r="I1854" s="387" t="b" cm="1">
        <f t="array" ref="I1854">_xlfn.LET(
    _xlpm.codigos_devolucion, _xlfn.UNIQUE(_xlfn._xlws.FILTER(BP[CODIGO], ISNUMBER(SEARCH("devoluci", BP[NOMBRE CUENTA])), {""})),
    ISNUMBER(MATCH(BP[[#This Row],[CODIGO]], _xlpm.codigos_devolucion, 0))
)</f>
        <v>0</v>
      </c>
    </row>
    <row r="1855" spans="1:9" x14ac:dyDescent="0.25">
      <c r="A1855" s="608">
        <v>23803004</v>
      </c>
      <c r="B1855" s="416" t="s">
        <v>536</v>
      </c>
      <c r="C1855" s="416" t="s">
        <v>1338</v>
      </c>
      <c r="D1855" s="416" t="s">
        <v>739</v>
      </c>
      <c r="E1855" s="417">
        <v>0</v>
      </c>
      <c r="F1855" s="417">
        <v>280144.8</v>
      </c>
      <c r="G1855" s="417">
        <v>76603541.689999998</v>
      </c>
      <c r="H1855" s="387" t="b" cm="1">
        <f t="array" aca="1" ref="H1855" ca="1">EsNegrita(BP[[#This Row],[CODIGO]])</f>
        <v>0</v>
      </c>
      <c r="I1855" s="387" t="b" cm="1">
        <f t="array" ref="I1855">_xlfn.LET(
    _xlpm.codigos_devolucion, _xlfn.UNIQUE(_xlfn._xlws.FILTER(BP[CODIGO], ISNUMBER(SEARCH("devoluci", BP[NOMBRE CUENTA])), {""})),
    ISNUMBER(MATCH(BP[[#This Row],[CODIGO]], _xlpm.codigos_devolucion, 0))
)</f>
        <v>0</v>
      </c>
    </row>
    <row r="1856" spans="1:9" x14ac:dyDescent="0.25">
      <c r="A1856" s="608">
        <v>23803004</v>
      </c>
      <c r="B1856" s="416" t="s">
        <v>536</v>
      </c>
      <c r="C1856" s="416" t="s">
        <v>766</v>
      </c>
      <c r="D1856" s="416" t="s">
        <v>739</v>
      </c>
      <c r="E1856" s="417">
        <v>0</v>
      </c>
      <c r="F1856" s="417">
        <v>713125.47</v>
      </c>
      <c r="G1856" s="417">
        <v>77316667.159999996</v>
      </c>
      <c r="H1856" s="387" t="b" cm="1">
        <f t="array" aca="1" ref="H1856" ca="1">EsNegrita(BP[[#This Row],[CODIGO]])</f>
        <v>0</v>
      </c>
      <c r="I1856" s="387" t="b" cm="1">
        <f t="array" ref="I1856">_xlfn.LET(
    _xlpm.codigos_devolucion, _xlfn.UNIQUE(_xlfn._xlws.FILTER(BP[CODIGO], ISNUMBER(SEARCH("devoluci", BP[NOMBRE CUENTA])), {""})),
    ISNUMBER(MATCH(BP[[#This Row],[CODIGO]], _xlpm.codigos_devolucion, 0))
)</f>
        <v>0</v>
      </c>
    </row>
    <row r="1857" spans="1:9" x14ac:dyDescent="0.25">
      <c r="A1857" s="608">
        <v>23803004</v>
      </c>
      <c r="B1857" s="416" t="s">
        <v>536</v>
      </c>
      <c r="C1857" s="416" t="s">
        <v>770</v>
      </c>
      <c r="D1857" s="416" t="s">
        <v>739</v>
      </c>
      <c r="E1857" s="417">
        <v>0</v>
      </c>
      <c r="F1857" s="417">
        <v>242792.16</v>
      </c>
      <c r="G1857" s="417">
        <v>77559459.319999993</v>
      </c>
      <c r="H1857" s="387" t="b" cm="1">
        <f t="array" aca="1" ref="H1857" ca="1">EsNegrita(BP[[#This Row],[CODIGO]])</f>
        <v>0</v>
      </c>
      <c r="I1857" s="387" t="b" cm="1">
        <f t="array" ref="I1857">_xlfn.LET(
    _xlpm.codigos_devolucion, _xlfn.UNIQUE(_xlfn._xlws.FILTER(BP[CODIGO], ISNUMBER(SEARCH("devoluci", BP[NOMBRE CUENTA])), {""})),
    ISNUMBER(MATCH(BP[[#This Row],[CODIGO]], _xlpm.codigos_devolucion, 0))
)</f>
        <v>0</v>
      </c>
    </row>
    <row r="1858" spans="1:9" x14ac:dyDescent="0.25">
      <c r="A1858" s="608">
        <v>23803004</v>
      </c>
      <c r="B1858" s="416" t="s">
        <v>536</v>
      </c>
      <c r="C1858" s="416" t="s">
        <v>773</v>
      </c>
      <c r="D1858" s="416" t="s">
        <v>739</v>
      </c>
      <c r="E1858" s="417">
        <v>0</v>
      </c>
      <c r="F1858" s="417">
        <v>304001.59999999998</v>
      </c>
      <c r="G1858" s="417">
        <v>77863460.919999987</v>
      </c>
      <c r="H1858" s="387" t="b" cm="1">
        <f t="array" aca="1" ref="H1858" ca="1">EsNegrita(BP[[#This Row],[CODIGO]])</f>
        <v>0</v>
      </c>
      <c r="I1858" s="387" t="b" cm="1">
        <f t="array" ref="I1858">_xlfn.LET(
    _xlpm.codigos_devolucion, _xlfn.UNIQUE(_xlfn._xlws.FILTER(BP[CODIGO], ISNUMBER(SEARCH("devoluci", BP[NOMBRE CUENTA])), {""})),
    ISNUMBER(MATCH(BP[[#This Row],[CODIGO]], _xlpm.codigos_devolucion, 0))
)</f>
        <v>0</v>
      </c>
    </row>
    <row r="1859" spans="1:9" x14ac:dyDescent="0.25">
      <c r="A1859" s="608">
        <v>23803004</v>
      </c>
      <c r="B1859" s="416" t="s">
        <v>536</v>
      </c>
      <c r="C1859" s="416" t="s">
        <v>1286</v>
      </c>
      <c r="D1859" s="416" t="s">
        <v>1325</v>
      </c>
      <c r="E1859" s="417">
        <v>0</v>
      </c>
      <c r="F1859" s="417">
        <v>140160</v>
      </c>
      <c r="G1859" s="417">
        <v>78003620.919999987</v>
      </c>
      <c r="H1859" s="387" t="b" cm="1">
        <f t="array" aca="1" ref="H1859" ca="1">EsNegrita(BP[[#This Row],[CODIGO]])</f>
        <v>0</v>
      </c>
      <c r="I1859" s="387" t="b" cm="1">
        <f t="array" ref="I1859">_xlfn.LET(
    _xlpm.codigos_devolucion, _xlfn.UNIQUE(_xlfn._xlws.FILTER(BP[CODIGO], ISNUMBER(SEARCH("devoluci", BP[NOMBRE CUENTA])), {""})),
    ISNUMBER(MATCH(BP[[#This Row],[CODIGO]], _xlpm.codigos_devolucion, 0))
)</f>
        <v>0</v>
      </c>
    </row>
    <row r="1860" spans="1:9" x14ac:dyDescent="0.25">
      <c r="A1860" s="608">
        <v>23803004</v>
      </c>
      <c r="B1860" s="416" t="s">
        <v>536</v>
      </c>
      <c r="C1860" s="416" t="s">
        <v>1286</v>
      </c>
      <c r="D1860" s="416" t="s">
        <v>777</v>
      </c>
      <c r="E1860" s="417">
        <v>0</v>
      </c>
      <c r="F1860" s="417">
        <v>210240</v>
      </c>
      <c r="G1860" s="417">
        <v>78213860.919999987</v>
      </c>
      <c r="H1860" s="387" t="b" cm="1">
        <f t="array" aca="1" ref="H1860" ca="1">EsNegrita(BP[[#This Row],[CODIGO]])</f>
        <v>0</v>
      </c>
      <c r="I1860" s="387" t="b" cm="1">
        <f t="array" ref="I1860">_xlfn.LET(
    _xlpm.codigos_devolucion, _xlfn.UNIQUE(_xlfn._xlws.FILTER(BP[CODIGO], ISNUMBER(SEARCH("devoluci", BP[NOMBRE CUENTA])), {""})),
    ISNUMBER(MATCH(BP[[#This Row],[CODIGO]], _xlpm.codigos_devolucion, 0))
)</f>
        <v>0</v>
      </c>
    </row>
    <row r="1861" spans="1:9" x14ac:dyDescent="0.25">
      <c r="A1861" s="608">
        <v>23803004</v>
      </c>
      <c r="B1861" s="416" t="s">
        <v>536</v>
      </c>
      <c r="C1861" s="416" t="s">
        <v>742</v>
      </c>
      <c r="D1861" s="416" t="s">
        <v>777</v>
      </c>
      <c r="E1861" s="417">
        <v>0</v>
      </c>
      <c r="F1861" s="417">
        <v>586679.14</v>
      </c>
      <c r="G1861" s="417">
        <v>78800540.059999987</v>
      </c>
      <c r="H1861" s="387" t="b" cm="1">
        <f t="array" aca="1" ref="H1861" ca="1">EsNegrita(BP[[#This Row],[CODIGO]])</f>
        <v>0</v>
      </c>
      <c r="I1861" s="387" t="b" cm="1">
        <f t="array" ref="I1861">_xlfn.LET(
    _xlpm.codigos_devolucion, _xlfn.UNIQUE(_xlfn._xlws.FILTER(BP[CODIGO], ISNUMBER(SEARCH("devoluci", BP[NOMBRE CUENTA])), {""})),
    ISNUMBER(MATCH(BP[[#This Row],[CODIGO]], _xlpm.codigos_devolucion, 0))
)</f>
        <v>0</v>
      </c>
    </row>
    <row r="1862" spans="1:9" x14ac:dyDescent="0.25">
      <c r="A1862" s="608">
        <v>23803004</v>
      </c>
      <c r="B1862" s="416" t="s">
        <v>536</v>
      </c>
      <c r="C1862" s="416" t="s">
        <v>743</v>
      </c>
      <c r="D1862" s="416" t="s">
        <v>777</v>
      </c>
      <c r="E1862" s="417">
        <v>0</v>
      </c>
      <c r="F1862" s="417">
        <v>0</v>
      </c>
      <c r="G1862" s="417">
        <v>78800540.059999987</v>
      </c>
      <c r="H1862" s="387" t="b" cm="1">
        <f t="array" aca="1" ref="H1862" ca="1">EsNegrita(BP[[#This Row],[CODIGO]])</f>
        <v>0</v>
      </c>
      <c r="I1862" s="387" t="b" cm="1">
        <f t="array" ref="I1862">_xlfn.LET(
    _xlpm.codigos_devolucion, _xlfn.UNIQUE(_xlfn._xlws.FILTER(BP[CODIGO], ISNUMBER(SEARCH("devoluci", BP[NOMBRE CUENTA])), {""})),
    ISNUMBER(MATCH(BP[[#This Row],[CODIGO]], _xlpm.codigos_devolucion, 0))
)</f>
        <v>0</v>
      </c>
    </row>
    <row r="1863" spans="1:9" x14ac:dyDescent="0.25">
      <c r="A1863" s="608">
        <v>23803004</v>
      </c>
      <c r="B1863" s="416" t="s">
        <v>536</v>
      </c>
      <c r="C1863" s="416" t="s">
        <v>1267</v>
      </c>
      <c r="D1863" s="416" t="s">
        <v>777</v>
      </c>
      <c r="E1863" s="417">
        <v>0</v>
      </c>
      <c r="F1863" s="417">
        <v>0</v>
      </c>
      <c r="G1863" s="417">
        <v>78800540.059999987</v>
      </c>
      <c r="H1863" s="387" t="b" cm="1">
        <f t="array" aca="1" ref="H1863" ca="1">EsNegrita(BP[[#This Row],[CODIGO]])</f>
        <v>0</v>
      </c>
      <c r="I1863" s="387" t="b" cm="1">
        <f t="array" ref="I1863">_xlfn.LET(
    _xlpm.codigos_devolucion, _xlfn.UNIQUE(_xlfn._xlws.FILTER(BP[CODIGO], ISNUMBER(SEARCH("devoluci", BP[NOMBRE CUENTA])), {""})),
    ISNUMBER(MATCH(BP[[#This Row],[CODIGO]], _xlpm.codigos_devolucion, 0))
)</f>
        <v>0</v>
      </c>
    </row>
    <row r="1864" spans="1:9" x14ac:dyDescent="0.25">
      <c r="A1864" s="608">
        <v>23803004</v>
      </c>
      <c r="B1864" s="416" t="s">
        <v>536</v>
      </c>
      <c r="C1864" s="416" t="s">
        <v>750</v>
      </c>
      <c r="D1864" s="416" t="s">
        <v>777</v>
      </c>
      <c r="E1864" s="417">
        <v>0</v>
      </c>
      <c r="F1864" s="417">
        <v>346540</v>
      </c>
      <c r="G1864" s="417">
        <v>79147080.059999987</v>
      </c>
      <c r="H1864" s="387" t="b" cm="1">
        <f t="array" aca="1" ref="H1864" ca="1">EsNegrita(BP[[#This Row],[CODIGO]])</f>
        <v>0</v>
      </c>
      <c r="I1864" s="387" t="b" cm="1">
        <f t="array" ref="I1864">_xlfn.LET(
    _xlpm.codigos_devolucion, _xlfn.UNIQUE(_xlfn._xlws.FILTER(BP[CODIGO], ISNUMBER(SEARCH("devoluci", BP[NOMBRE CUENTA])), {""})),
    ISNUMBER(MATCH(BP[[#This Row],[CODIGO]], _xlpm.codigos_devolucion, 0))
)</f>
        <v>0</v>
      </c>
    </row>
    <row r="1865" spans="1:9" x14ac:dyDescent="0.25">
      <c r="A1865" s="608">
        <v>23803004</v>
      </c>
      <c r="B1865" s="416" t="s">
        <v>536</v>
      </c>
      <c r="C1865" s="416" t="s">
        <v>1338</v>
      </c>
      <c r="D1865" s="416" t="s">
        <v>777</v>
      </c>
      <c r="E1865" s="417">
        <v>0</v>
      </c>
      <c r="F1865" s="417">
        <v>280144.8</v>
      </c>
      <c r="G1865" s="417">
        <v>79427224.859999985</v>
      </c>
      <c r="H1865" s="387" t="b" cm="1">
        <f t="array" aca="1" ref="H1865" ca="1">EsNegrita(BP[[#This Row],[CODIGO]])</f>
        <v>0</v>
      </c>
      <c r="I1865" s="387" t="b" cm="1">
        <f t="array" ref="I1865">_xlfn.LET(
    _xlpm.codigos_devolucion, _xlfn.UNIQUE(_xlfn._xlws.FILTER(BP[CODIGO], ISNUMBER(SEARCH("devoluci", BP[NOMBRE CUENTA])), {""})),
    ISNUMBER(MATCH(BP[[#This Row],[CODIGO]], _xlpm.codigos_devolucion, 0))
)</f>
        <v>0</v>
      </c>
    </row>
    <row r="1866" spans="1:9" x14ac:dyDescent="0.25">
      <c r="A1866" s="608">
        <v>23803004</v>
      </c>
      <c r="B1866" s="416" t="s">
        <v>536</v>
      </c>
      <c r="C1866" s="416" t="s">
        <v>766</v>
      </c>
      <c r="D1866" s="416" t="s">
        <v>777</v>
      </c>
      <c r="E1866" s="417">
        <v>0</v>
      </c>
      <c r="F1866" s="417">
        <v>607335.49</v>
      </c>
      <c r="G1866" s="417">
        <v>80034560.349999979</v>
      </c>
      <c r="H1866" s="387" t="b" cm="1">
        <f t="array" aca="1" ref="H1866" ca="1">EsNegrita(BP[[#This Row],[CODIGO]])</f>
        <v>0</v>
      </c>
      <c r="I1866" s="387" t="b" cm="1">
        <f t="array" ref="I1866">_xlfn.LET(
    _xlpm.codigos_devolucion, _xlfn.UNIQUE(_xlfn._xlws.FILTER(BP[CODIGO], ISNUMBER(SEARCH("devoluci", BP[NOMBRE CUENTA])), {""})),
    ISNUMBER(MATCH(BP[[#This Row],[CODIGO]], _xlpm.codigos_devolucion, 0))
)</f>
        <v>0</v>
      </c>
    </row>
    <row r="1867" spans="1:9" x14ac:dyDescent="0.25">
      <c r="A1867" s="608">
        <v>23803004</v>
      </c>
      <c r="B1867" s="416" t="s">
        <v>536</v>
      </c>
      <c r="C1867" s="416" t="s">
        <v>770</v>
      </c>
      <c r="D1867" s="416" t="s">
        <v>777</v>
      </c>
      <c r="E1867" s="417">
        <v>0</v>
      </c>
      <c r="F1867" s="417">
        <v>280144.8</v>
      </c>
      <c r="G1867" s="417">
        <v>80314705.149999976</v>
      </c>
      <c r="H1867" s="387" t="b" cm="1">
        <f t="array" aca="1" ref="H1867" ca="1">EsNegrita(BP[[#This Row],[CODIGO]])</f>
        <v>0</v>
      </c>
      <c r="I1867" s="387" t="b" cm="1">
        <f t="array" ref="I1867">_xlfn.LET(
    _xlpm.codigos_devolucion, _xlfn.UNIQUE(_xlfn._xlws.FILTER(BP[CODIGO], ISNUMBER(SEARCH("devoluci", BP[NOMBRE CUENTA])), {""})),
    ISNUMBER(MATCH(BP[[#This Row],[CODIGO]], _xlpm.codigos_devolucion, 0))
)</f>
        <v>0</v>
      </c>
    </row>
    <row r="1868" spans="1:9" x14ac:dyDescent="0.25">
      <c r="A1868" s="608">
        <v>23803004</v>
      </c>
      <c r="B1868" s="416" t="s">
        <v>536</v>
      </c>
      <c r="C1868" s="416" t="s">
        <v>773</v>
      </c>
      <c r="D1868" s="416" t="s">
        <v>777</v>
      </c>
      <c r="E1868" s="417">
        <v>0</v>
      </c>
      <c r="F1868" s="417">
        <v>304001.59999999998</v>
      </c>
      <c r="G1868" s="417">
        <v>80618706.74999997</v>
      </c>
      <c r="H1868" s="387" t="b" cm="1">
        <f t="array" aca="1" ref="H1868" ca="1">EsNegrita(BP[[#This Row],[CODIGO]])</f>
        <v>0</v>
      </c>
      <c r="I1868" s="387" t="b" cm="1">
        <f t="array" ref="I1868">_xlfn.LET(
    _xlpm.codigos_devolucion, _xlfn.UNIQUE(_xlfn._xlws.FILTER(BP[CODIGO], ISNUMBER(SEARCH("devoluci", BP[NOMBRE CUENTA])), {""})),
    ISNUMBER(MATCH(BP[[#This Row],[CODIGO]], _xlpm.codigos_devolucion, 0))
)</f>
        <v>0</v>
      </c>
    </row>
    <row r="1869" spans="1:9" x14ac:dyDescent="0.25">
      <c r="A1869" s="608">
        <v>24080119</v>
      </c>
      <c r="B1869" s="416" t="s">
        <v>537</v>
      </c>
      <c r="C1869" s="416" t="s">
        <v>687</v>
      </c>
      <c r="D1869" s="416" t="s">
        <v>688</v>
      </c>
      <c r="E1869" s="417">
        <v>0</v>
      </c>
      <c r="F1869" s="417">
        <v>714081</v>
      </c>
      <c r="G1869" s="417">
        <v>3094293140.7199998</v>
      </c>
      <c r="H1869" s="387" t="b" cm="1">
        <f t="array" aca="1" ref="H1869" ca="1">EsNegrita(BP[[#This Row],[CODIGO]])</f>
        <v>0</v>
      </c>
      <c r="I1869" s="387" t="b" cm="1">
        <f t="array" ref="I1869">_xlfn.LET(
    _xlpm.codigos_devolucion, _xlfn.UNIQUE(_xlfn._xlws.FILTER(BP[CODIGO], ISNUMBER(SEARCH("devoluci", BP[NOMBRE CUENTA])), {""})),
    ISNUMBER(MATCH(BP[[#This Row],[CODIGO]], _xlpm.codigos_devolucion, 0))
)</f>
        <v>0</v>
      </c>
    </row>
    <row r="1870" spans="1:9" x14ac:dyDescent="0.25">
      <c r="A1870" s="608">
        <v>24080119</v>
      </c>
      <c r="B1870" s="416" t="s">
        <v>537</v>
      </c>
      <c r="C1870" s="416" t="s">
        <v>689</v>
      </c>
      <c r="D1870" s="416" t="s">
        <v>690</v>
      </c>
      <c r="E1870" s="417">
        <v>0</v>
      </c>
      <c r="F1870" s="417">
        <v>132937</v>
      </c>
      <c r="G1870" s="417">
        <v>3094426077.7199998</v>
      </c>
      <c r="H1870" s="387" t="b" cm="1">
        <f t="array" aca="1" ref="H1870" ca="1">EsNegrita(BP[[#This Row],[CODIGO]])</f>
        <v>0</v>
      </c>
      <c r="I1870" s="387" t="b" cm="1">
        <f t="array" ref="I1870">_xlfn.LET(
    _xlpm.codigos_devolucion, _xlfn.UNIQUE(_xlfn._xlws.FILTER(BP[CODIGO], ISNUMBER(SEARCH("devoluci", BP[NOMBRE CUENTA])), {""})),
    ISNUMBER(MATCH(BP[[#This Row],[CODIGO]], _xlpm.codigos_devolucion, 0))
)</f>
        <v>0</v>
      </c>
    </row>
    <row r="1871" spans="1:9" x14ac:dyDescent="0.25">
      <c r="A1871" s="608">
        <v>24080119</v>
      </c>
      <c r="B1871" s="416" t="s">
        <v>537</v>
      </c>
      <c r="C1871" s="416" t="s">
        <v>693</v>
      </c>
      <c r="D1871" s="416" t="s">
        <v>694</v>
      </c>
      <c r="E1871" s="417">
        <v>0</v>
      </c>
      <c r="F1871" s="417">
        <v>3212140</v>
      </c>
      <c r="G1871" s="417">
        <v>3097638217.7199998</v>
      </c>
      <c r="H1871" s="387" t="b" cm="1">
        <f t="array" aca="1" ref="H1871" ca="1">EsNegrita(BP[[#This Row],[CODIGO]])</f>
        <v>0</v>
      </c>
      <c r="I1871" s="387" t="b" cm="1">
        <f t="array" ref="I1871">_xlfn.LET(
    _xlpm.codigos_devolucion, _xlfn.UNIQUE(_xlfn._xlws.FILTER(BP[CODIGO], ISNUMBER(SEARCH("devoluci", BP[NOMBRE CUENTA])), {""})),
    ISNUMBER(MATCH(BP[[#This Row],[CODIGO]], _xlpm.codigos_devolucion, 0))
)</f>
        <v>0</v>
      </c>
    </row>
    <row r="1872" spans="1:9" x14ac:dyDescent="0.25">
      <c r="A1872" s="608">
        <v>24080119</v>
      </c>
      <c r="B1872" s="416" t="s">
        <v>537</v>
      </c>
      <c r="C1872" s="416" t="s">
        <v>693</v>
      </c>
      <c r="D1872" s="416" t="s">
        <v>695</v>
      </c>
      <c r="E1872" s="417">
        <v>0</v>
      </c>
      <c r="F1872" s="417">
        <v>1890690</v>
      </c>
      <c r="G1872" s="417">
        <v>3099528907.7199998</v>
      </c>
      <c r="H1872" s="387" t="b" cm="1">
        <f t="array" aca="1" ref="H1872" ca="1">EsNegrita(BP[[#This Row],[CODIGO]])</f>
        <v>0</v>
      </c>
      <c r="I1872" s="387" t="b" cm="1">
        <f t="array" ref="I1872">_xlfn.LET(
    _xlpm.codigos_devolucion, _xlfn.UNIQUE(_xlfn._xlws.FILTER(BP[CODIGO], ISNUMBER(SEARCH("devoluci", BP[NOMBRE CUENTA])), {""})),
    ISNUMBER(MATCH(BP[[#This Row],[CODIGO]], _xlpm.codigos_devolucion, 0))
)</f>
        <v>0</v>
      </c>
    </row>
    <row r="1873" spans="1:9" x14ac:dyDescent="0.25">
      <c r="A1873" s="608">
        <v>24080119</v>
      </c>
      <c r="B1873" s="416" t="s">
        <v>537</v>
      </c>
      <c r="C1873" s="416" t="s">
        <v>696</v>
      </c>
      <c r="D1873" s="416" t="s">
        <v>697</v>
      </c>
      <c r="E1873" s="417">
        <v>0</v>
      </c>
      <c r="F1873" s="417">
        <v>1650137</v>
      </c>
      <c r="G1873" s="417">
        <v>3101179044.7199998</v>
      </c>
      <c r="H1873" s="387" t="b" cm="1">
        <f t="array" aca="1" ref="H1873" ca="1">EsNegrita(BP[[#This Row],[CODIGO]])</f>
        <v>0</v>
      </c>
      <c r="I1873" s="387" t="b" cm="1">
        <f t="array" ref="I1873">_xlfn.LET(
    _xlpm.codigos_devolucion, _xlfn.UNIQUE(_xlfn._xlws.FILTER(BP[CODIGO], ISNUMBER(SEARCH("devoluci", BP[NOMBRE CUENTA])), {""})),
    ISNUMBER(MATCH(BP[[#This Row],[CODIGO]], _xlpm.codigos_devolucion, 0))
)</f>
        <v>0</v>
      </c>
    </row>
    <row r="1874" spans="1:9" x14ac:dyDescent="0.25">
      <c r="A1874" s="608">
        <v>24080119</v>
      </c>
      <c r="B1874" s="416" t="s">
        <v>537</v>
      </c>
      <c r="C1874" s="416" t="s">
        <v>693</v>
      </c>
      <c r="D1874" s="416" t="s">
        <v>698</v>
      </c>
      <c r="E1874" s="417">
        <v>0</v>
      </c>
      <c r="F1874" s="417">
        <v>33807434</v>
      </c>
      <c r="G1874" s="417">
        <v>3134986478.7199998</v>
      </c>
      <c r="H1874" s="387" t="b" cm="1">
        <f t="array" aca="1" ref="H1874" ca="1">EsNegrita(BP[[#This Row],[CODIGO]])</f>
        <v>0</v>
      </c>
      <c r="I1874" s="387" t="b" cm="1">
        <f t="array" ref="I1874">_xlfn.LET(
    _xlpm.codigos_devolucion, _xlfn.UNIQUE(_xlfn._xlws.FILTER(BP[CODIGO], ISNUMBER(SEARCH("devoluci", BP[NOMBRE CUENTA])), {""})),
    ISNUMBER(MATCH(BP[[#This Row],[CODIGO]], _xlpm.codigos_devolucion, 0))
)</f>
        <v>0</v>
      </c>
    </row>
    <row r="1875" spans="1:9" x14ac:dyDescent="0.25">
      <c r="A1875" s="608">
        <v>24080119</v>
      </c>
      <c r="B1875" s="416" t="s">
        <v>537</v>
      </c>
      <c r="C1875" s="416" t="s">
        <v>693</v>
      </c>
      <c r="D1875" s="416" t="s">
        <v>699</v>
      </c>
      <c r="E1875" s="417">
        <v>0</v>
      </c>
      <c r="F1875" s="417">
        <v>12637595</v>
      </c>
      <c r="G1875" s="417">
        <v>3147624073.7199998</v>
      </c>
      <c r="H1875" s="387" t="b" cm="1">
        <f t="array" aca="1" ref="H1875" ca="1">EsNegrita(BP[[#This Row],[CODIGO]])</f>
        <v>0</v>
      </c>
      <c r="I1875" s="387" t="b" cm="1">
        <f t="array" ref="I1875">_xlfn.LET(
    _xlpm.codigos_devolucion, _xlfn.UNIQUE(_xlfn._xlws.FILTER(BP[CODIGO], ISNUMBER(SEARCH("devoluci", BP[NOMBRE CUENTA])), {""})),
    ISNUMBER(MATCH(BP[[#This Row],[CODIGO]], _xlpm.codigos_devolucion, 0))
)</f>
        <v>0</v>
      </c>
    </row>
    <row r="1876" spans="1:9" x14ac:dyDescent="0.25">
      <c r="A1876" s="608">
        <v>24080119</v>
      </c>
      <c r="B1876" s="416" t="s">
        <v>537</v>
      </c>
      <c r="C1876" s="416" t="s">
        <v>693</v>
      </c>
      <c r="D1876" s="416" t="s">
        <v>700</v>
      </c>
      <c r="E1876" s="417">
        <v>0</v>
      </c>
      <c r="F1876" s="417">
        <v>11484125</v>
      </c>
      <c r="G1876" s="417">
        <v>3159108198.7199998</v>
      </c>
      <c r="H1876" s="387" t="b" cm="1">
        <f t="array" aca="1" ref="H1876" ca="1">EsNegrita(BP[[#This Row],[CODIGO]])</f>
        <v>0</v>
      </c>
      <c r="I1876" s="387" t="b" cm="1">
        <f t="array" ref="I1876">_xlfn.LET(
    _xlpm.codigos_devolucion, _xlfn.UNIQUE(_xlfn._xlws.FILTER(BP[CODIGO], ISNUMBER(SEARCH("devoluci", BP[NOMBRE CUENTA])), {""})),
    ISNUMBER(MATCH(BP[[#This Row],[CODIGO]], _xlpm.codigos_devolucion, 0))
)</f>
        <v>0</v>
      </c>
    </row>
    <row r="1877" spans="1:9" x14ac:dyDescent="0.25">
      <c r="A1877" s="608">
        <v>24080119</v>
      </c>
      <c r="B1877" s="416" t="s">
        <v>537</v>
      </c>
      <c r="C1877" s="416" t="s">
        <v>693</v>
      </c>
      <c r="D1877" s="416" t="s">
        <v>701</v>
      </c>
      <c r="E1877" s="417">
        <v>0</v>
      </c>
      <c r="F1877" s="417">
        <v>3828042</v>
      </c>
      <c r="G1877" s="417">
        <v>3162936240.7199998</v>
      </c>
      <c r="H1877" s="387" t="b" cm="1">
        <f t="array" aca="1" ref="H1877" ca="1">EsNegrita(BP[[#This Row],[CODIGO]])</f>
        <v>0</v>
      </c>
      <c r="I1877" s="387" t="b" cm="1">
        <f t="array" ref="I1877">_xlfn.LET(
    _xlpm.codigos_devolucion, _xlfn.UNIQUE(_xlfn._xlws.FILTER(BP[CODIGO], ISNUMBER(SEARCH("devoluci", BP[NOMBRE CUENTA])), {""})),
    ISNUMBER(MATCH(BP[[#This Row],[CODIGO]], _xlpm.codigos_devolucion, 0))
)</f>
        <v>0</v>
      </c>
    </row>
    <row r="1878" spans="1:9" x14ac:dyDescent="0.25">
      <c r="A1878" s="608">
        <v>24080119</v>
      </c>
      <c r="B1878" s="416" t="s">
        <v>537</v>
      </c>
      <c r="C1878" s="416" t="s">
        <v>693</v>
      </c>
      <c r="D1878" s="416" t="s">
        <v>702</v>
      </c>
      <c r="E1878" s="417">
        <v>0</v>
      </c>
      <c r="F1878" s="417">
        <v>3951501</v>
      </c>
      <c r="G1878" s="417">
        <v>3166887741.7199998</v>
      </c>
      <c r="H1878" s="387" t="b" cm="1">
        <f t="array" aca="1" ref="H1878" ca="1">EsNegrita(BP[[#This Row],[CODIGO]])</f>
        <v>0</v>
      </c>
      <c r="I1878" s="387" t="b" cm="1">
        <f t="array" ref="I1878">_xlfn.LET(
    _xlpm.codigos_devolucion, _xlfn.UNIQUE(_xlfn._xlws.FILTER(BP[CODIGO], ISNUMBER(SEARCH("devoluci", BP[NOMBRE CUENTA])), {""})),
    ISNUMBER(MATCH(BP[[#This Row],[CODIGO]], _xlpm.codigos_devolucion, 0))
)</f>
        <v>0</v>
      </c>
    </row>
    <row r="1879" spans="1:9" x14ac:dyDescent="0.25">
      <c r="A1879" s="608">
        <v>24080119</v>
      </c>
      <c r="B1879" s="416" t="s">
        <v>537</v>
      </c>
      <c r="C1879" s="416" t="s">
        <v>693</v>
      </c>
      <c r="D1879" s="416" t="s">
        <v>703</v>
      </c>
      <c r="E1879" s="417">
        <v>0</v>
      </c>
      <c r="F1879" s="417">
        <v>3951501</v>
      </c>
      <c r="G1879" s="417">
        <v>3170839242.7199998</v>
      </c>
      <c r="H1879" s="387" t="b" cm="1">
        <f t="array" aca="1" ref="H1879" ca="1">EsNegrita(BP[[#This Row],[CODIGO]])</f>
        <v>0</v>
      </c>
      <c r="I1879" s="387" t="b" cm="1">
        <f t="array" ref="I1879">_xlfn.LET(
    _xlpm.codigos_devolucion, _xlfn.UNIQUE(_xlfn._xlws.FILTER(BP[CODIGO], ISNUMBER(SEARCH("devoluci", BP[NOMBRE CUENTA])), {""})),
    ISNUMBER(MATCH(BP[[#This Row],[CODIGO]], _xlpm.codigos_devolucion, 0))
)</f>
        <v>0</v>
      </c>
    </row>
    <row r="1880" spans="1:9" x14ac:dyDescent="0.25">
      <c r="A1880" s="608">
        <v>24080119</v>
      </c>
      <c r="B1880" s="416" t="s">
        <v>537</v>
      </c>
      <c r="C1880" s="416" t="s">
        <v>693</v>
      </c>
      <c r="D1880" s="416" t="s">
        <v>705</v>
      </c>
      <c r="E1880" s="417">
        <v>0</v>
      </c>
      <c r="F1880" s="417">
        <v>15124357</v>
      </c>
      <c r="G1880" s="417">
        <v>3185963599.7199998</v>
      </c>
      <c r="H1880" s="387" t="b" cm="1">
        <f t="array" aca="1" ref="H1880" ca="1">EsNegrita(BP[[#This Row],[CODIGO]])</f>
        <v>0</v>
      </c>
      <c r="I1880" s="387" t="b" cm="1">
        <f t="array" ref="I1880">_xlfn.LET(
    _xlpm.codigos_devolucion, _xlfn.UNIQUE(_xlfn._xlws.FILTER(BP[CODIGO], ISNUMBER(SEARCH("devoluci", BP[NOMBRE CUENTA])), {""})),
    ISNUMBER(MATCH(BP[[#This Row],[CODIGO]], _xlpm.codigos_devolucion, 0))
)</f>
        <v>0</v>
      </c>
    </row>
    <row r="1881" spans="1:9" x14ac:dyDescent="0.25">
      <c r="A1881" s="608">
        <v>24080119</v>
      </c>
      <c r="B1881" s="416" t="s">
        <v>537</v>
      </c>
      <c r="C1881" s="416" t="s">
        <v>693</v>
      </c>
      <c r="D1881" s="416" t="s">
        <v>706</v>
      </c>
      <c r="E1881" s="417">
        <v>0</v>
      </c>
      <c r="F1881" s="417">
        <v>12637595</v>
      </c>
      <c r="G1881" s="417">
        <v>3198601194.7199998</v>
      </c>
      <c r="H1881" s="387" t="b" cm="1">
        <f t="array" aca="1" ref="H1881" ca="1">EsNegrita(BP[[#This Row],[CODIGO]])</f>
        <v>0</v>
      </c>
      <c r="I1881" s="387" t="b" cm="1">
        <f t="array" ref="I1881">_xlfn.LET(
    _xlpm.codigos_devolucion, _xlfn.UNIQUE(_xlfn._xlws.FILTER(BP[CODIGO], ISNUMBER(SEARCH("devoluci", BP[NOMBRE CUENTA])), {""})),
    ISNUMBER(MATCH(BP[[#This Row],[CODIGO]], _xlpm.codigos_devolucion, 0))
)</f>
        <v>0</v>
      </c>
    </row>
    <row r="1882" spans="1:9" x14ac:dyDescent="0.25">
      <c r="A1882" s="608">
        <v>24080119</v>
      </c>
      <c r="B1882" s="416" t="s">
        <v>537</v>
      </c>
      <c r="C1882" s="416" t="s">
        <v>687</v>
      </c>
      <c r="D1882" s="416" t="s">
        <v>717</v>
      </c>
      <c r="E1882" s="417">
        <v>0</v>
      </c>
      <c r="F1882" s="417">
        <v>750499</v>
      </c>
      <c r="G1882" s="417">
        <v>3199351693.7199998</v>
      </c>
      <c r="H1882" s="387" t="b" cm="1">
        <f t="array" aca="1" ref="H1882" ca="1">EsNegrita(BP[[#This Row],[CODIGO]])</f>
        <v>0</v>
      </c>
      <c r="I1882" s="387" t="b" cm="1">
        <f t="array" ref="I1882">_xlfn.LET(
    _xlpm.codigos_devolucion, _xlfn.UNIQUE(_xlfn._xlws.FILTER(BP[CODIGO], ISNUMBER(SEARCH("devoluci", BP[NOMBRE CUENTA])), {""})),
    ISNUMBER(MATCH(BP[[#This Row],[CODIGO]], _xlpm.codigos_devolucion, 0))
)</f>
        <v>0</v>
      </c>
    </row>
    <row r="1883" spans="1:9" x14ac:dyDescent="0.25">
      <c r="A1883" s="608">
        <v>24080119</v>
      </c>
      <c r="B1883" s="416" t="s">
        <v>537</v>
      </c>
      <c r="C1883" s="416" t="s">
        <v>689</v>
      </c>
      <c r="D1883" s="416" t="s">
        <v>718</v>
      </c>
      <c r="E1883" s="417">
        <v>0</v>
      </c>
      <c r="F1883" s="417">
        <v>139718</v>
      </c>
      <c r="G1883" s="417">
        <v>3199491411.7199998</v>
      </c>
      <c r="H1883" s="387" t="b" cm="1">
        <f t="array" aca="1" ref="H1883" ca="1">EsNegrita(BP[[#This Row],[CODIGO]])</f>
        <v>0</v>
      </c>
      <c r="I1883" s="387" t="b" cm="1">
        <f t="array" ref="I1883">_xlfn.LET(
    _xlpm.codigos_devolucion, _xlfn.UNIQUE(_xlfn._xlws.FILTER(BP[CODIGO], ISNUMBER(SEARCH("devoluci", BP[NOMBRE CUENTA])), {""})),
    ISNUMBER(MATCH(BP[[#This Row],[CODIGO]], _xlpm.codigos_devolucion, 0))
)</f>
        <v>0</v>
      </c>
    </row>
    <row r="1884" spans="1:9" x14ac:dyDescent="0.25">
      <c r="A1884" s="608">
        <v>24080119</v>
      </c>
      <c r="B1884" s="416" t="s">
        <v>537</v>
      </c>
      <c r="C1884" s="416" t="s">
        <v>696</v>
      </c>
      <c r="D1884" s="416" t="s">
        <v>719</v>
      </c>
      <c r="E1884" s="417">
        <v>0</v>
      </c>
      <c r="F1884" s="417">
        <v>1650137</v>
      </c>
      <c r="G1884" s="417">
        <v>3201141548.7199998</v>
      </c>
      <c r="H1884" s="387" t="b" cm="1">
        <f t="array" aca="1" ref="H1884" ca="1">EsNegrita(BP[[#This Row],[CODIGO]])</f>
        <v>0</v>
      </c>
      <c r="I1884" s="387" t="b" cm="1">
        <f t="array" ref="I1884">_xlfn.LET(
    _xlpm.codigos_devolucion, _xlfn.UNIQUE(_xlfn._xlws.FILTER(BP[CODIGO], ISNUMBER(SEARCH("devoluci", BP[NOMBRE CUENTA])), {""})),
    ISNUMBER(MATCH(BP[[#This Row],[CODIGO]], _xlpm.codigos_devolucion, 0))
)</f>
        <v>0</v>
      </c>
    </row>
    <row r="1885" spans="1:9" x14ac:dyDescent="0.25">
      <c r="A1885" s="608">
        <v>24080119</v>
      </c>
      <c r="B1885" s="416" t="s">
        <v>537</v>
      </c>
      <c r="C1885" s="416" t="s">
        <v>693</v>
      </c>
      <c r="D1885" s="416" t="s">
        <v>720</v>
      </c>
      <c r="E1885" s="417">
        <v>0</v>
      </c>
      <c r="F1885" s="417">
        <v>15639344</v>
      </c>
      <c r="G1885" s="417">
        <v>3216780892.7199998</v>
      </c>
      <c r="H1885" s="387" t="b" cm="1">
        <f t="array" aca="1" ref="H1885" ca="1">EsNegrita(BP[[#This Row],[CODIGO]])</f>
        <v>0</v>
      </c>
      <c r="I1885" s="387" t="b" cm="1">
        <f t="array" ref="I1885">_xlfn.LET(
    _xlpm.codigos_devolucion, _xlfn.UNIQUE(_xlfn._xlws.FILTER(BP[CODIGO], ISNUMBER(SEARCH("devoluci", BP[NOMBRE CUENTA])), {""})),
    ISNUMBER(MATCH(BP[[#This Row],[CODIGO]], _xlpm.codigos_devolucion, 0))
)</f>
        <v>0</v>
      </c>
    </row>
    <row r="1886" spans="1:9" x14ac:dyDescent="0.25">
      <c r="A1886" s="608">
        <v>24080119</v>
      </c>
      <c r="B1886" s="416" t="s">
        <v>537</v>
      </c>
      <c r="C1886" s="416" t="s">
        <v>693</v>
      </c>
      <c r="D1886" s="416" t="s">
        <v>722</v>
      </c>
      <c r="E1886" s="417">
        <v>0</v>
      </c>
      <c r="F1886" s="417">
        <v>14636523</v>
      </c>
      <c r="G1886" s="417">
        <v>3231417415.7199998</v>
      </c>
      <c r="H1886" s="387" t="b" cm="1">
        <f t="array" aca="1" ref="H1886" ca="1">EsNegrita(BP[[#This Row],[CODIGO]])</f>
        <v>0</v>
      </c>
      <c r="I1886" s="387" t="b" cm="1">
        <f t="array" ref="I1886">_xlfn.LET(
    _xlpm.codigos_devolucion, _xlfn.UNIQUE(_xlfn._xlws.FILTER(BP[CODIGO], ISNUMBER(SEARCH("devoluci", BP[NOMBRE CUENTA])), {""})),
    ISNUMBER(MATCH(BP[[#This Row],[CODIGO]], _xlpm.codigos_devolucion, 0))
)</f>
        <v>0</v>
      </c>
    </row>
    <row r="1887" spans="1:9" x14ac:dyDescent="0.25">
      <c r="A1887" s="608">
        <v>24080119</v>
      </c>
      <c r="B1887" s="416" t="s">
        <v>537</v>
      </c>
      <c r="C1887" s="416" t="s">
        <v>693</v>
      </c>
      <c r="D1887" s="416" t="s">
        <v>724</v>
      </c>
      <c r="E1887" s="417">
        <v>0</v>
      </c>
      <c r="F1887" s="417">
        <v>12085203</v>
      </c>
      <c r="G1887" s="417">
        <v>3243502618.7199998</v>
      </c>
      <c r="H1887" s="387" t="b" cm="1">
        <f t="array" aca="1" ref="H1887" ca="1">EsNegrita(BP[[#This Row],[CODIGO]])</f>
        <v>0</v>
      </c>
      <c r="I1887" s="387" t="b" cm="1">
        <f t="array" ref="I1887">_xlfn.LET(
    _xlpm.codigos_devolucion, _xlfn.UNIQUE(_xlfn._xlws.FILTER(BP[CODIGO], ISNUMBER(SEARCH("devoluci", BP[NOMBRE CUENTA])), {""})),
    ISNUMBER(MATCH(BP[[#This Row],[CODIGO]], _xlpm.codigos_devolucion, 0))
)</f>
        <v>0</v>
      </c>
    </row>
    <row r="1888" spans="1:9" x14ac:dyDescent="0.25">
      <c r="A1888" s="608">
        <v>24080119</v>
      </c>
      <c r="B1888" s="416" t="s">
        <v>537</v>
      </c>
      <c r="C1888" s="416" t="s">
        <v>693</v>
      </c>
      <c r="D1888" s="416" t="s">
        <v>725</v>
      </c>
      <c r="E1888" s="417">
        <v>0</v>
      </c>
      <c r="F1888" s="417">
        <v>4028401</v>
      </c>
      <c r="G1888" s="417">
        <v>3247531019.7199998</v>
      </c>
      <c r="H1888" s="387" t="b" cm="1">
        <f t="array" aca="1" ref="H1888" ca="1">EsNegrita(BP[[#This Row],[CODIGO]])</f>
        <v>0</v>
      </c>
      <c r="I1888" s="387" t="b" cm="1">
        <f t="array" ref="I1888">_xlfn.LET(
    _xlpm.codigos_devolucion, _xlfn.UNIQUE(_xlfn._xlws.FILTER(BP[CODIGO], ISNUMBER(SEARCH("devoluci", BP[NOMBRE CUENTA])), {""})),
    ISNUMBER(MATCH(BP[[#This Row],[CODIGO]], _xlpm.codigos_devolucion, 0))
)</f>
        <v>0</v>
      </c>
    </row>
    <row r="1889" spans="1:9" x14ac:dyDescent="0.25">
      <c r="A1889" s="608">
        <v>24080119</v>
      </c>
      <c r="B1889" s="416" t="s">
        <v>537</v>
      </c>
      <c r="C1889" s="416" t="s">
        <v>693</v>
      </c>
      <c r="D1889" s="416" t="s">
        <v>726</v>
      </c>
      <c r="E1889" s="417">
        <v>0</v>
      </c>
      <c r="F1889" s="417">
        <v>11682462</v>
      </c>
      <c r="G1889" s="417">
        <v>3259213481.7199998</v>
      </c>
      <c r="H1889" s="387" t="b" cm="1">
        <f t="array" aca="1" ref="H1889" ca="1">EsNegrita(BP[[#This Row],[CODIGO]])</f>
        <v>0</v>
      </c>
      <c r="I1889" s="387" t="b" cm="1">
        <f t="array" ref="I1889">_xlfn.LET(
    _xlpm.codigos_devolucion, _xlfn.UNIQUE(_xlfn._xlws.FILTER(BP[CODIGO], ISNUMBER(SEARCH("devoluci", BP[NOMBRE CUENTA])), {""})),
    ISNUMBER(MATCH(BP[[#This Row],[CODIGO]], _xlpm.codigos_devolucion, 0))
)</f>
        <v>0</v>
      </c>
    </row>
    <row r="1890" spans="1:9" x14ac:dyDescent="0.25">
      <c r="A1890" s="608">
        <v>24080119</v>
      </c>
      <c r="B1890" s="416" t="s">
        <v>537</v>
      </c>
      <c r="C1890" s="416" t="s">
        <v>693</v>
      </c>
      <c r="D1890" s="416" t="s">
        <v>727</v>
      </c>
      <c r="E1890" s="417">
        <v>0</v>
      </c>
      <c r="F1890" s="417">
        <v>8761846</v>
      </c>
      <c r="G1890" s="417">
        <v>3267975327.7199998</v>
      </c>
      <c r="H1890" s="387" t="b" cm="1">
        <f t="array" aca="1" ref="H1890" ca="1">EsNegrita(BP[[#This Row],[CODIGO]])</f>
        <v>0</v>
      </c>
      <c r="I1890" s="387" t="b" cm="1">
        <f t="array" ref="I1890">_xlfn.LET(
    _xlpm.codigos_devolucion, _xlfn.UNIQUE(_xlfn._xlws.FILTER(BP[CODIGO], ISNUMBER(SEARCH("devoluci", BP[NOMBRE CUENTA])), {""})),
    ISNUMBER(MATCH(BP[[#This Row],[CODIGO]], _xlpm.codigos_devolucion, 0))
)</f>
        <v>0</v>
      </c>
    </row>
    <row r="1891" spans="1:9" x14ac:dyDescent="0.25">
      <c r="A1891" s="608">
        <v>24080119</v>
      </c>
      <c r="B1891" s="416" t="s">
        <v>537</v>
      </c>
      <c r="C1891" s="416" t="s">
        <v>693</v>
      </c>
      <c r="D1891" s="416" t="s">
        <v>728</v>
      </c>
      <c r="E1891" s="417">
        <v>0</v>
      </c>
      <c r="F1891" s="417">
        <v>2920615</v>
      </c>
      <c r="G1891" s="417">
        <v>3270895942.7199998</v>
      </c>
      <c r="H1891" s="387" t="b" cm="1">
        <f t="array" aca="1" ref="H1891" ca="1">EsNegrita(BP[[#This Row],[CODIGO]])</f>
        <v>0</v>
      </c>
      <c r="I1891" s="387" t="b" cm="1">
        <f t="array" ref="I1891">_xlfn.LET(
    _xlpm.codigos_devolucion, _xlfn.UNIQUE(_xlfn._xlws.FILTER(BP[CODIGO], ISNUMBER(SEARCH("devoluci", BP[NOMBRE CUENTA])), {""})),
    ISNUMBER(MATCH(BP[[#This Row],[CODIGO]], _xlpm.codigos_devolucion, 0))
)</f>
        <v>0</v>
      </c>
    </row>
    <row r="1892" spans="1:9" x14ac:dyDescent="0.25">
      <c r="A1892" s="608">
        <v>24080119</v>
      </c>
      <c r="B1892" s="416" t="s">
        <v>537</v>
      </c>
      <c r="C1892" s="416" t="s">
        <v>693</v>
      </c>
      <c r="D1892" s="416" t="s">
        <v>729</v>
      </c>
      <c r="E1892" s="417">
        <v>0</v>
      </c>
      <c r="F1892" s="417">
        <v>7260009</v>
      </c>
      <c r="G1892" s="417">
        <v>3278155951.7199998</v>
      </c>
      <c r="H1892" s="387" t="b" cm="1">
        <f t="array" aca="1" ref="H1892" ca="1">EsNegrita(BP[[#This Row],[CODIGO]])</f>
        <v>0</v>
      </c>
      <c r="I1892" s="387" t="b" cm="1">
        <f t="array" ref="I1892">_xlfn.LET(
    _xlpm.codigos_devolucion, _xlfn.UNIQUE(_xlfn._xlws.FILTER(BP[CODIGO], ISNUMBER(SEARCH("devoluci", BP[NOMBRE CUENTA])), {""})),
    ISNUMBER(MATCH(BP[[#This Row],[CODIGO]], _xlpm.codigos_devolucion, 0))
)</f>
        <v>0</v>
      </c>
    </row>
    <row r="1893" spans="1:9" x14ac:dyDescent="0.25">
      <c r="A1893" s="608">
        <v>24080119</v>
      </c>
      <c r="B1893" s="416" t="s">
        <v>537</v>
      </c>
      <c r="C1893" s="416" t="s">
        <v>693</v>
      </c>
      <c r="D1893" s="416" t="s">
        <v>730</v>
      </c>
      <c r="E1893" s="417">
        <v>0</v>
      </c>
      <c r="F1893" s="417">
        <v>5445006</v>
      </c>
      <c r="G1893" s="417">
        <v>3283600957.7199998</v>
      </c>
      <c r="H1893" s="387" t="b" cm="1">
        <f t="array" aca="1" ref="H1893" ca="1">EsNegrita(BP[[#This Row],[CODIGO]])</f>
        <v>0</v>
      </c>
      <c r="I1893" s="387" t="b" cm="1">
        <f t="array" ref="I1893">_xlfn.LET(
    _xlpm.codigos_devolucion, _xlfn.UNIQUE(_xlfn._xlws.FILTER(BP[CODIGO], ISNUMBER(SEARCH("devoluci", BP[NOMBRE CUENTA])), {""})),
    ISNUMBER(MATCH(BP[[#This Row],[CODIGO]], _xlpm.codigos_devolucion, 0))
)</f>
        <v>0</v>
      </c>
    </row>
    <row r="1894" spans="1:9" x14ac:dyDescent="0.25">
      <c r="A1894" s="608">
        <v>24080119</v>
      </c>
      <c r="B1894" s="416" t="s">
        <v>537</v>
      </c>
      <c r="C1894" s="416" t="s">
        <v>693</v>
      </c>
      <c r="D1894" s="416" t="s">
        <v>731</v>
      </c>
      <c r="E1894" s="417">
        <v>0</v>
      </c>
      <c r="F1894" s="417">
        <v>5445006</v>
      </c>
      <c r="G1894" s="417">
        <v>3289045963.7199998</v>
      </c>
      <c r="H1894" s="387" t="b" cm="1">
        <f t="array" aca="1" ref="H1894" ca="1">EsNegrita(BP[[#This Row],[CODIGO]])</f>
        <v>0</v>
      </c>
      <c r="I1894" s="387" t="b" cm="1">
        <f t="array" ref="I1894">_xlfn.LET(
    _xlpm.codigos_devolucion, _xlfn.UNIQUE(_xlfn._xlws.FILTER(BP[CODIGO], ISNUMBER(SEARCH("devoluci", BP[NOMBRE CUENTA])), {""})),
    ISNUMBER(MATCH(BP[[#This Row],[CODIGO]], _xlpm.codigos_devolucion, 0))
)</f>
        <v>0</v>
      </c>
    </row>
    <row r="1895" spans="1:9" x14ac:dyDescent="0.25">
      <c r="A1895" s="608">
        <v>24080119</v>
      </c>
      <c r="B1895" s="416" t="s">
        <v>537</v>
      </c>
      <c r="C1895" s="416" t="s">
        <v>693</v>
      </c>
      <c r="D1895" s="416" t="s">
        <v>732</v>
      </c>
      <c r="E1895" s="417">
        <v>0</v>
      </c>
      <c r="F1895" s="417">
        <v>2927714</v>
      </c>
      <c r="G1895" s="417">
        <v>3291973677.7199998</v>
      </c>
      <c r="H1895" s="387" t="b" cm="1">
        <f t="array" aca="1" ref="H1895" ca="1">EsNegrita(BP[[#This Row],[CODIGO]])</f>
        <v>0</v>
      </c>
      <c r="I1895" s="387" t="b" cm="1">
        <f t="array" ref="I1895">_xlfn.LET(
    _xlpm.codigos_devolucion, _xlfn.UNIQUE(_xlfn._xlws.FILTER(BP[CODIGO], ISNUMBER(SEARCH("devoluci", BP[NOMBRE CUENTA])), {""})),
    ISNUMBER(MATCH(BP[[#This Row],[CODIGO]], _xlpm.codigos_devolucion, 0))
)</f>
        <v>0</v>
      </c>
    </row>
    <row r="1896" spans="1:9" x14ac:dyDescent="0.25">
      <c r="A1896" s="608">
        <v>24080120</v>
      </c>
      <c r="B1896" s="416" t="s">
        <v>1366</v>
      </c>
      <c r="C1896" s="416" t="s">
        <v>918</v>
      </c>
      <c r="D1896" s="416" t="s">
        <v>1074</v>
      </c>
      <c r="E1896" s="417">
        <v>0</v>
      </c>
      <c r="F1896" s="417">
        <v>29538</v>
      </c>
      <c r="G1896" s="417">
        <v>518474</v>
      </c>
      <c r="H1896" s="387" t="b" cm="1">
        <f t="array" aca="1" ref="H1896" ca="1">EsNegrita(BP[[#This Row],[CODIGO]])</f>
        <v>0</v>
      </c>
      <c r="I1896" s="387" t="b" cm="1">
        <f t="array" ref="I1896">_xlfn.LET(
    _xlpm.codigos_devolucion, _xlfn.UNIQUE(_xlfn._xlws.FILTER(BP[CODIGO], ISNUMBER(SEARCH("devoluci", BP[NOMBRE CUENTA])), {""})),
    ISNUMBER(MATCH(BP[[#This Row],[CODIGO]], _xlpm.codigos_devolucion, 0))
)</f>
        <v>1</v>
      </c>
    </row>
    <row r="1897" spans="1:9" x14ac:dyDescent="0.25">
      <c r="A1897" s="608">
        <v>24080205</v>
      </c>
      <c r="B1897" s="416" t="s">
        <v>538</v>
      </c>
      <c r="C1897" s="416" t="s">
        <v>790</v>
      </c>
      <c r="D1897" s="416" t="s">
        <v>791</v>
      </c>
      <c r="E1897" s="417">
        <v>499033</v>
      </c>
      <c r="F1897" s="417">
        <v>0</v>
      </c>
      <c r="G1897" s="417">
        <v>-8488801</v>
      </c>
      <c r="H1897" s="387" t="b" cm="1">
        <f t="array" aca="1" ref="H1897" ca="1">EsNegrita(BP[[#This Row],[CODIGO]])</f>
        <v>0</v>
      </c>
      <c r="I1897" s="387" t="b" cm="1">
        <f t="array" ref="I1897">_xlfn.LET(
    _xlpm.codigos_devolucion, _xlfn.UNIQUE(_xlfn._xlws.FILTER(BP[CODIGO], ISNUMBER(SEARCH("devoluci", BP[NOMBRE CUENTA])), {""})),
    ISNUMBER(MATCH(BP[[#This Row],[CODIGO]], _xlpm.codigos_devolucion, 0))
)</f>
        <v>0</v>
      </c>
    </row>
    <row r="1898" spans="1:9" x14ac:dyDescent="0.25">
      <c r="A1898" s="608">
        <v>24080205</v>
      </c>
      <c r="B1898" s="416" t="s">
        <v>538</v>
      </c>
      <c r="C1898" s="416" t="s">
        <v>790</v>
      </c>
      <c r="D1898" s="416" t="s">
        <v>792</v>
      </c>
      <c r="E1898" s="417">
        <v>0</v>
      </c>
      <c r="F1898" s="417">
        <v>72646</v>
      </c>
      <c r="G1898" s="417">
        <v>-8416155</v>
      </c>
      <c r="H1898" s="387" t="b" cm="1">
        <f t="array" aca="1" ref="H1898" ca="1">EsNegrita(BP[[#This Row],[CODIGO]])</f>
        <v>0</v>
      </c>
      <c r="I1898" s="387" t="b" cm="1">
        <f t="array" ref="I1898">_xlfn.LET(
    _xlpm.codigos_devolucion, _xlfn.UNIQUE(_xlfn._xlws.FILTER(BP[CODIGO], ISNUMBER(SEARCH("devoluci", BP[NOMBRE CUENTA])), {""})),
    ISNUMBER(MATCH(BP[[#This Row],[CODIGO]], _xlpm.codigos_devolucion, 0))
)</f>
        <v>0</v>
      </c>
    </row>
    <row r="1899" spans="1:9" x14ac:dyDescent="0.25">
      <c r="A1899" s="608">
        <v>24080205</v>
      </c>
      <c r="B1899" s="416" t="s">
        <v>538</v>
      </c>
      <c r="C1899" s="416" t="s">
        <v>790</v>
      </c>
      <c r="D1899" s="416" t="s">
        <v>793</v>
      </c>
      <c r="E1899" s="417">
        <v>426388</v>
      </c>
      <c r="F1899" s="417">
        <v>0</v>
      </c>
      <c r="G1899" s="417">
        <v>-8842543</v>
      </c>
      <c r="H1899" s="387" t="b" cm="1">
        <f t="array" aca="1" ref="H1899" ca="1">EsNegrita(BP[[#This Row],[CODIGO]])</f>
        <v>0</v>
      </c>
      <c r="I1899" s="387" t="b" cm="1">
        <f t="array" ref="I1899">_xlfn.LET(
    _xlpm.codigos_devolucion, _xlfn.UNIQUE(_xlfn._xlws.FILTER(BP[CODIGO], ISNUMBER(SEARCH("devoluci", BP[NOMBRE CUENTA])), {""})),
    ISNUMBER(MATCH(BP[[#This Row],[CODIGO]], _xlpm.codigos_devolucion, 0))
)</f>
        <v>0</v>
      </c>
    </row>
    <row r="1900" spans="1:9" x14ac:dyDescent="0.25">
      <c r="A1900" s="608">
        <v>24080222</v>
      </c>
      <c r="B1900" s="416" t="s">
        <v>539</v>
      </c>
      <c r="C1900" s="416" t="s">
        <v>939</v>
      </c>
      <c r="D1900" s="416" t="s">
        <v>940</v>
      </c>
      <c r="E1900" s="417">
        <v>30400</v>
      </c>
      <c r="F1900" s="417">
        <v>0</v>
      </c>
      <c r="G1900" s="417">
        <v>-63525313.689999998</v>
      </c>
      <c r="H1900" s="387" t="b" cm="1">
        <f t="array" aca="1" ref="H1900" ca="1">EsNegrita(BP[[#This Row],[CODIGO]])</f>
        <v>0</v>
      </c>
      <c r="I1900" s="387" t="b" cm="1">
        <f t="array" ref="I1900">_xlfn.LET(
    _xlpm.codigos_devolucion, _xlfn.UNIQUE(_xlfn._xlws.FILTER(BP[CODIGO], ISNUMBER(SEARCH("devoluci", BP[NOMBRE CUENTA])), {""})),
    ISNUMBER(MATCH(BP[[#This Row],[CODIGO]], _xlpm.codigos_devolucion, 0))
)</f>
        <v>0</v>
      </c>
    </row>
    <row r="1901" spans="1:9" x14ac:dyDescent="0.25">
      <c r="A1901" s="608">
        <v>24080222</v>
      </c>
      <c r="B1901" s="416" t="s">
        <v>539</v>
      </c>
      <c r="C1901" s="416" t="s">
        <v>561</v>
      </c>
      <c r="D1901" s="416" t="s">
        <v>960</v>
      </c>
      <c r="E1901" s="417">
        <v>2395</v>
      </c>
      <c r="F1901" s="417">
        <v>0</v>
      </c>
      <c r="G1901" s="417">
        <v>-63527708.689999998</v>
      </c>
      <c r="H1901" s="387" t="b" cm="1">
        <f t="array" aca="1" ref="H1901" ca="1">EsNegrita(BP[[#This Row],[CODIGO]])</f>
        <v>0</v>
      </c>
      <c r="I1901" s="387" t="b" cm="1">
        <f t="array" ref="I1901">_xlfn.LET(
    _xlpm.codigos_devolucion, _xlfn.UNIQUE(_xlfn._xlws.FILTER(BP[CODIGO], ISNUMBER(SEARCH("devoluci", BP[NOMBRE CUENTA])), {""})),
    ISNUMBER(MATCH(BP[[#This Row],[CODIGO]], _xlpm.codigos_devolucion, 0))
)</f>
        <v>0</v>
      </c>
    </row>
    <row r="1902" spans="1:9" x14ac:dyDescent="0.25">
      <c r="A1902" s="608">
        <v>24080222</v>
      </c>
      <c r="B1902" s="416" t="s">
        <v>539</v>
      </c>
      <c r="C1902" s="416" t="s">
        <v>939</v>
      </c>
      <c r="D1902" s="416" t="s">
        <v>982</v>
      </c>
      <c r="E1902" s="417">
        <v>7600</v>
      </c>
      <c r="F1902" s="417">
        <v>0</v>
      </c>
      <c r="G1902" s="417">
        <v>-63535308.689999998</v>
      </c>
      <c r="H1902" s="387" t="b" cm="1">
        <f t="array" aca="1" ref="H1902" ca="1">EsNegrita(BP[[#This Row],[CODIGO]])</f>
        <v>0</v>
      </c>
      <c r="I1902" s="387" t="b" cm="1">
        <f t="array" ref="I1902">_xlfn.LET(
    _xlpm.codigos_devolucion, _xlfn.UNIQUE(_xlfn._xlws.FILTER(BP[CODIGO], ISNUMBER(SEARCH("devoluci", BP[NOMBRE CUENTA])), {""})),
    ISNUMBER(MATCH(BP[[#This Row],[CODIGO]], _xlpm.codigos_devolucion, 0))
)</f>
        <v>0</v>
      </c>
    </row>
    <row r="1903" spans="1:9" x14ac:dyDescent="0.25">
      <c r="A1903" s="608">
        <v>24080222</v>
      </c>
      <c r="B1903" s="416" t="s">
        <v>539</v>
      </c>
      <c r="C1903" s="416" t="s">
        <v>939</v>
      </c>
      <c r="D1903" s="416" t="s">
        <v>983</v>
      </c>
      <c r="E1903" s="417">
        <v>23750</v>
      </c>
      <c r="F1903" s="417">
        <v>0</v>
      </c>
      <c r="G1903" s="417">
        <v>-63559058.689999998</v>
      </c>
      <c r="H1903" s="387" t="b" cm="1">
        <f t="array" aca="1" ref="H1903" ca="1">EsNegrita(BP[[#This Row],[CODIGO]])</f>
        <v>0</v>
      </c>
      <c r="I1903" s="387" t="b" cm="1">
        <f t="array" ref="I1903">_xlfn.LET(
    _xlpm.codigos_devolucion, _xlfn.UNIQUE(_xlfn._xlws.FILTER(BP[CODIGO], ISNUMBER(SEARCH("devoluci", BP[NOMBRE CUENTA])), {""})),
    ISNUMBER(MATCH(BP[[#This Row],[CODIGO]], _xlpm.codigos_devolucion, 0))
)</f>
        <v>0</v>
      </c>
    </row>
    <row r="1904" spans="1:9" x14ac:dyDescent="0.25">
      <c r="A1904" s="608">
        <v>24080222</v>
      </c>
      <c r="B1904" s="416" t="s">
        <v>539</v>
      </c>
      <c r="C1904" s="416" t="s">
        <v>561</v>
      </c>
      <c r="D1904" s="416" t="s">
        <v>1028</v>
      </c>
      <c r="E1904" s="417">
        <v>4790</v>
      </c>
      <c r="F1904" s="417">
        <v>0</v>
      </c>
      <c r="G1904" s="417">
        <v>-63563848.689999998</v>
      </c>
      <c r="H1904" s="387" t="b" cm="1">
        <f t="array" aca="1" ref="H1904" ca="1">EsNegrita(BP[[#This Row],[CODIGO]])</f>
        <v>0</v>
      </c>
      <c r="I1904" s="387" t="b" cm="1">
        <f t="array" ref="I1904">_xlfn.LET(
    _xlpm.codigos_devolucion, _xlfn.UNIQUE(_xlfn._xlws.FILTER(BP[CODIGO], ISNUMBER(SEARCH("devoluci", BP[NOMBRE CUENTA])), {""})),
    ISNUMBER(MATCH(BP[[#This Row],[CODIGO]], _xlpm.codigos_devolucion, 0))
)</f>
        <v>0</v>
      </c>
    </row>
    <row r="1905" spans="1:9" x14ac:dyDescent="0.25">
      <c r="A1905" s="608">
        <v>24080222</v>
      </c>
      <c r="B1905" s="416" t="s">
        <v>539</v>
      </c>
      <c r="C1905" s="416" t="s">
        <v>939</v>
      </c>
      <c r="D1905" s="416" t="s">
        <v>1052</v>
      </c>
      <c r="E1905" s="417">
        <v>2850</v>
      </c>
      <c r="F1905" s="417">
        <v>0</v>
      </c>
      <c r="G1905" s="417">
        <v>-63566698.689999998</v>
      </c>
      <c r="H1905" s="387" t="b" cm="1">
        <f t="array" aca="1" ref="H1905" ca="1">EsNegrita(BP[[#This Row],[CODIGO]])</f>
        <v>0</v>
      </c>
      <c r="I1905" s="387" t="b" cm="1">
        <f t="array" ref="I1905">_xlfn.LET(
    _xlpm.codigos_devolucion, _xlfn.UNIQUE(_xlfn._xlws.FILTER(BP[CODIGO], ISNUMBER(SEARCH("devoluci", BP[NOMBRE CUENTA])), {""})),
    ISNUMBER(MATCH(BP[[#This Row],[CODIGO]], _xlpm.codigos_devolucion, 0))
)</f>
        <v>0</v>
      </c>
    </row>
    <row r="1906" spans="1:9" x14ac:dyDescent="0.25">
      <c r="A1906" s="608">
        <v>24080222</v>
      </c>
      <c r="B1906" s="416" t="s">
        <v>539</v>
      </c>
      <c r="C1906" s="416" t="s">
        <v>939</v>
      </c>
      <c r="D1906" s="416" t="s">
        <v>1053</v>
      </c>
      <c r="E1906" s="417">
        <v>2850</v>
      </c>
      <c r="F1906" s="417">
        <v>0</v>
      </c>
      <c r="G1906" s="417">
        <v>-63569548.689999998</v>
      </c>
      <c r="H1906" s="387" t="b" cm="1">
        <f t="array" aca="1" ref="H1906" ca="1">EsNegrita(BP[[#This Row],[CODIGO]])</f>
        <v>0</v>
      </c>
      <c r="I1906" s="387" t="b" cm="1">
        <f t="array" ref="I1906">_xlfn.LET(
    _xlpm.codigos_devolucion, _xlfn.UNIQUE(_xlfn._xlws.FILTER(BP[CODIGO], ISNUMBER(SEARCH("devoluci", BP[NOMBRE CUENTA])), {""})),
    ISNUMBER(MATCH(BP[[#This Row],[CODIGO]], _xlpm.codigos_devolucion, 0))
)</f>
        <v>0</v>
      </c>
    </row>
    <row r="1907" spans="1:9" x14ac:dyDescent="0.25">
      <c r="A1907" s="608">
        <v>24080222</v>
      </c>
      <c r="B1907" s="416" t="s">
        <v>539</v>
      </c>
      <c r="C1907" s="416" t="s">
        <v>561</v>
      </c>
      <c r="D1907" s="416" t="s">
        <v>1056</v>
      </c>
      <c r="E1907" s="417">
        <v>4008</v>
      </c>
      <c r="F1907" s="417">
        <v>0</v>
      </c>
      <c r="G1907" s="417">
        <v>-63573556.689999998</v>
      </c>
      <c r="H1907" s="387" t="b" cm="1">
        <f t="array" aca="1" ref="H1907" ca="1">EsNegrita(BP[[#This Row],[CODIGO]])</f>
        <v>0</v>
      </c>
      <c r="I1907" s="387" t="b" cm="1">
        <f t="array" ref="I1907">_xlfn.LET(
    _xlpm.codigos_devolucion, _xlfn.UNIQUE(_xlfn._xlws.FILTER(BP[CODIGO], ISNUMBER(SEARCH("devoluci", BP[NOMBRE CUENTA])), {""})),
    ISNUMBER(MATCH(BP[[#This Row],[CODIGO]], _xlpm.codigos_devolucion, 0))
)</f>
        <v>0</v>
      </c>
    </row>
    <row r="1908" spans="1:9" x14ac:dyDescent="0.25">
      <c r="A1908" s="608">
        <v>24080222</v>
      </c>
      <c r="B1908" s="416" t="s">
        <v>539</v>
      </c>
      <c r="C1908" s="416" t="s">
        <v>561</v>
      </c>
      <c r="D1908" s="416" t="s">
        <v>1205</v>
      </c>
      <c r="E1908" s="417">
        <v>4790</v>
      </c>
      <c r="F1908" s="417">
        <v>0</v>
      </c>
      <c r="G1908" s="417">
        <v>-63578346.689999998</v>
      </c>
      <c r="H1908" s="387" t="b" cm="1">
        <f t="array" aca="1" ref="H1908" ca="1">EsNegrita(BP[[#This Row],[CODIGO]])</f>
        <v>0</v>
      </c>
      <c r="I1908" s="387" t="b" cm="1">
        <f t="array" ref="I1908">_xlfn.LET(
    _xlpm.codigos_devolucion, _xlfn.UNIQUE(_xlfn._xlws.FILTER(BP[CODIGO], ISNUMBER(SEARCH("devoluci", BP[NOMBRE CUENTA])), {""})),
    ISNUMBER(MATCH(BP[[#This Row],[CODIGO]], _xlpm.codigos_devolucion, 0))
)</f>
        <v>0</v>
      </c>
    </row>
    <row r="1909" spans="1:9" x14ac:dyDescent="0.25">
      <c r="A1909" s="608">
        <v>24080222</v>
      </c>
      <c r="B1909" s="416" t="s">
        <v>539</v>
      </c>
      <c r="C1909" s="416" t="s">
        <v>906</v>
      </c>
      <c r="D1909" s="416" t="s">
        <v>907</v>
      </c>
      <c r="E1909" s="417">
        <v>134119</v>
      </c>
      <c r="F1909" s="417">
        <v>0</v>
      </c>
      <c r="G1909" s="417">
        <v>-63712465.689999998</v>
      </c>
      <c r="H1909" s="387" t="b" cm="1">
        <f t="array" aca="1" ref="H1909" ca="1">EsNegrita(BP[[#This Row],[CODIGO]])</f>
        <v>0</v>
      </c>
      <c r="I1909" s="387" t="b" cm="1">
        <f t="array" ref="I1909">_xlfn.LET(
    _xlpm.codigos_devolucion, _xlfn.UNIQUE(_xlfn._xlws.FILTER(BP[CODIGO], ISNUMBER(SEARCH("devoluci", BP[NOMBRE CUENTA])), {""})),
    ISNUMBER(MATCH(BP[[#This Row],[CODIGO]], _xlpm.codigos_devolucion, 0))
)</f>
        <v>0</v>
      </c>
    </row>
    <row r="1910" spans="1:9" x14ac:dyDescent="0.25">
      <c r="A1910" s="608">
        <v>24080222</v>
      </c>
      <c r="B1910" s="416" t="s">
        <v>539</v>
      </c>
      <c r="C1910" s="416" t="s">
        <v>906</v>
      </c>
      <c r="D1910" s="416" t="s">
        <v>908</v>
      </c>
      <c r="E1910" s="417">
        <v>392073</v>
      </c>
      <c r="F1910" s="417">
        <v>0</v>
      </c>
      <c r="G1910" s="417">
        <v>-64104538.689999998</v>
      </c>
      <c r="H1910" s="387" t="b" cm="1">
        <f t="array" aca="1" ref="H1910" ca="1">EsNegrita(BP[[#This Row],[CODIGO]])</f>
        <v>0</v>
      </c>
      <c r="I1910" s="387" t="b" cm="1">
        <f t="array" ref="I1910">_xlfn.LET(
    _xlpm.codigos_devolucion, _xlfn.UNIQUE(_xlfn._xlws.FILTER(BP[CODIGO], ISNUMBER(SEARCH("devoluci", BP[NOMBRE CUENTA])), {""})),
    ISNUMBER(MATCH(BP[[#This Row],[CODIGO]], _xlpm.codigos_devolucion, 0))
)</f>
        <v>0</v>
      </c>
    </row>
    <row r="1911" spans="1:9" x14ac:dyDescent="0.25">
      <c r="A1911" s="608">
        <v>24080301</v>
      </c>
      <c r="B1911" s="416" t="s">
        <v>539</v>
      </c>
      <c r="C1911" s="416" t="s">
        <v>914</v>
      </c>
      <c r="D1911" s="416" t="s">
        <v>915</v>
      </c>
      <c r="E1911" s="417">
        <v>17563</v>
      </c>
      <c r="F1911" s="417">
        <v>0</v>
      </c>
      <c r="G1911" s="417">
        <v>-2027963406.49</v>
      </c>
      <c r="H1911" s="387" t="b" cm="1">
        <f t="array" aca="1" ref="H1911" ca="1">EsNegrita(BP[[#This Row],[CODIGO]])</f>
        <v>0</v>
      </c>
      <c r="I1911" s="387" t="b" cm="1">
        <f t="array" ref="I1911">_xlfn.LET(
    _xlpm.codigos_devolucion, _xlfn.UNIQUE(_xlfn._xlws.FILTER(BP[CODIGO], ISNUMBER(SEARCH("devoluci", BP[NOMBRE CUENTA])), {""})),
    ISNUMBER(MATCH(BP[[#This Row],[CODIGO]], _xlpm.codigos_devolucion, 0))
)</f>
        <v>0</v>
      </c>
    </row>
    <row r="1912" spans="1:9" x14ac:dyDescent="0.25">
      <c r="A1912" s="608">
        <v>24080301</v>
      </c>
      <c r="B1912" s="416" t="s">
        <v>539</v>
      </c>
      <c r="C1912" s="416" t="s">
        <v>916</v>
      </c>
      <c r="D1912" s="416" t="s">
        <v>917</v>
      </c>
      <c r="E1912" s="417">
        <v>31933</v>
      </c>
      <c r="F1912" s="417">
        <v>0</v>
      </c>
      <c r="G1912" s="417">
        <v>-2027995339.49</v>
      </c>
      <c r="H1912" s="387" t="b" cm="1">
        <f t="array" aca="1" ref="H1912" ca="1">EsNegrita(BP[[#This Row],[CODIGO]])</f>
        <v>0</v>
      </c>
      <c r="I1912" s="387" t="b" cm="1">
        <f t="array" ref="I1912">_xlfn.LET(
    _xlpm.codigos_devolucion, _xlfn.UNIQUE(_xlfn._xlws.FILTER(BP[CODIGO], ISNUMBER(SEARCH("devoluci", BP[NOMBRE CUENTA])), {""})),
    ISNUMBER(MATCH(BP[[#This Row],[CODIGO]], _xlpm.codigos_devolucion, 0))
)</f>
        <v>0</v>
      </c>
    </row>
    <row r="1913" spans="1:9" x14ac:dyDescent="0.25">
      <c r="A1913" s="608">
        <v>24080301</v>
      </c>
      <c r="B1913" s="416" t="s">
        <v>539</v>
      </c>
      <c r="C1913" s="416" t="s">
        <v>918</v>
      </c>
      <c r="D1913" s="416" t="s">
        <v>919</v>
      </c>
      <c r="E1913" s="417">
        <v>113840</v>
      </c>
      <c r="F1913" s="417">
        <v>0</v>
      </c>
      <c r="G1913" s="417">
        <v>-2028109179.49</v>
      </c>
      <c r="H1913" s="387" t="b" cm="1">
        <f t="array" aca="1" ref="H1913" ca="1">EsNegrita(BP[[#This Row],[CODIGO]])</f>
        <v>0</v>
      </c>
      <c r="I1913" s="387" t="b" cm="1">
        <f t="array" ref="I1913">_xlfn.LET(
    _xlpm.codigos_devolucion, _xlfn.UNIQUE(_xlfn._xlws.FILTER(BP[CODIGO], ISNUMBER(SEARCH("devoluci", BP[NOMBRE CUENTA])), {""})),
    ISNUMBER(MATCH(BP[[#This Row],[CODIGO]], _xlpm.codigos_devolucion, 0))
)</f>
        <v>0</v>
      </c>
    </row>
    <row r="1914" spans="1:9" x14ac:dyDescent="0.25">
      <c r="A1914" s="608">
        <v>24080301</v>
      </c>
      <c r="B1914" s="416" t="s">
        <v>539</v>
      </c>
      <c r="C1914" s="416" t="s">
        <v>798</v>
      </c>
      <c r="D1914" s="416" t="s">
        <v>922</v>
      </c>
      <c r="E1914" s="417">
        <v>16765</v>
      </c>
      <c r="F1914" s="417">
        <v>0</v>
      </c>
      <c r="G1914" s="417">
        <v>-2028125944.49</v>
      </c>
      <c r="H1914" s="387" t="b" cm="1">
        <f t="array" aca="1" ref="H1914" ca="1">EsNegrita(BP[[#This Row],[CODIGO]])</f>
        <v>0</v>
      </c>
      <c r="I1914" s="387" t="b" cm="1">
        <f t="array" ref="I1914">_xlfn.LET(
    _xlpm.codigos_devolucion, _xlfn.UNIQUE(_xlfn._xlws.FILTER(BP[CODIGO], ISNUMBER(SEARCH("devoluci", BP[NOMBRE CUENTA])), {""})),
    ISNUMBER(MATCH(BP[[#This Row],[CODIGO]], _xlpm.codigos_devolucion, 0))
)</f>
        <v>0</v>
      </c>
    </row>
    <row r="1915" spans="1:9" x14ac:dyDescent="0.25">
      <c r="A1915" s="608">
        <v>24080301</v>
      </c>
      <c r="B1915" s="416" t="s">
        <v>539</v>
      </c>
      <c r="C1915" s="416" t="s">
        <v>798</v>
      </c>
      <c r="D1915" s="416" t="s">
        <v>924</v>
      </c>
      <c r="E1915" s="417">
        <v>150084</v>
      </c>
      <c r="F1915" s="417">
        <v>0</v>
      </c>
      <c r="G1915" s="417">
        <v>-2028276028.49</v>
      </c>
      <c r="H1915" s="387" t="b" cm="1">
        <f t="array" aca="1" ref="H1915" ca="1">EsNegrita(BP[[#This Row],[CODIGO]])</f>
        <v>0</v>
      </c>
      <c r="I1915" s="387" t="b" cm="1">
        <f t="array" ref="I1915">_xlfn.LET(
    _xlpm.codigos_devolucion, _xlfn.UNIQUE(_xlfn._xlws.FILTER(BP[CODIGO], ISNUMBER(SEARCH("devoluci", BP[NOMBRE CUENTA])), {""})),
    ISNUMBER(MATCH(BP[[#This Row],[CODIGO]], _xlpm.codigos_devolucion, 0))
)</f>
        <v>0</v>
      </c>
    </row>
    <row r="1916" spans="1:9" x14ac:dyDescent="0.25">
      <c r="A1916" s="608">
        <v>24080301</v>
      </c>
      <c r="B1916" s="416" t="s">
        <v>539</v>
      </c>
      <c r="C1916" s="416" t="s">
        <v>925</v>
      </c>
      <c r="D1916" s="416" t="s">
        <v>926</v>
      </c>
      <c r="E1916" s="417">
        <v>69817</v>
      </c>
      <c r="F1916" s="417">
        <v>0</v>
      </c>
      <c r="G1916" s="417">
        <v>-2028345845.49</v>
      </c>
      <c r="H1916" s="387" t="b" cm="1">
        <f t="array" aca="1" ref="H1916" ca="1">EsNegrita(BP[[#This Row],[CODIGO]])</f>
        <v>0</v>
      </c>
      <c r="I1916" s="387" t="b" cm="1">
        <f t="array" ref="I1916">_xlfn.LET(
    _xlpm.codigos_devolucion, _xlfn.UNIQUE(_xlfn._xlws.FILTER(BP[CODIGO], ISNUMBER(SEARCH("devoluci", BP[NOMBRE CUENTA])), {""})),
    ISNUMBER(MATCH(BP[[#This Row],[CODIGO]], _xlpm.codigos_devolucion, 0))
)</f>
        <v>0</v>
      </c>
    </row>
    <row r="1917" spans="1:9" x14ac:dyDescent="0.25">
      <c r="A1917" s="608">
        <v>24080301</v>
      </c>
      <c r="B1917" s="416" t="s">
        <v>539</v>
      </c>
      <c r="C1917" s="416" t="s">
        <v>927</v>
      </c>
      <c r="D1917" s="416" t="s">
        <v>928</v>
      </c>
      <c r="E1917" s="417">
        <v>1774141</v>
      </c>
      <c r="F1917" s="417">
        <v>0</v>
      </c>
      <c r="G1917" s="417">
        <v>-2030119986.49</v>
      </c>
      <c r="H1917" s="387" t="b" cm="1">
        <f t="array" aca="1" ref="H1917" ca="1">EsNegrita(BP[[#This Row],[CODIGO]])</f>
        <v>0</v>
      </c>
      <c r="I1917" s="387" t="b" cm="1">
        <f t="array" ref="I1917">_xlfn.LET(
    _xlpm.codigos_devolucion, _xlfn.UNIQUE(_xlfn._xlws.FILTER(BP[CODIGO], ISNUMBER(SEARCH("devoluci", BP[NOMBRE CUENTA])), {""})),
    ISNUMBER(MATCH(BP[[#This Row],[CODIGO]], _xlpm.codigos_devolucion, 0))
)</f>
        <v>0</v>
      </c>
    </row>
    <row r="1918" spans="1:9" x14ac:dyDescent="0.25">
      <c r="A1918" s="608">
        <v>24080301</v>
      </c>
      <c r="B1918" s="416" t="s">
        <v>539</v>
      </c>
      <c r="C1918" s="416" t="s">
        <v>798</v>
      </c>
      <c r="D1918" s="416" t="s">
        <v>931</v>
      </c>
      <c r="E1918" s="417">
        <v>41800</v>
      </c>
      <c r="F1918" s="417">
        <v>0</v>
      </c>
      <c r="G1918" s="417">
        <v>-2030161786.49</v>
      </c>
      <c r="H1918" s="387" t="b" cm="1">
        <f t="array" aca="1" ref="H1918" ca="1">EsNegrita(BP[[#This Row],[CODIGO]])</f>
        <v>0</v>
      </c>
      <c r="I1918" s="387" t="b" cm="1">
        <f t="array" ref="I1918">_xlfn.LET(
    _xlpm.codigos_devolucion, _xlfn.UNIQUE(_xlfn._xlws.FILTER(BP[CODIGO], ISNUMBER(SEARCH("devoluci", BP[NOMBRE CUENTA])), {""})),
    ISNUMBER(MATCH(BP[[#This Row],[CODIGO]], _xlpm.codigos_devolucion, 0))
)</f>
        <v>0</v>
      </c>
    </row>
    <row r="1919" spans="1:9" x14ac:dyDescent="0.25">
      <c r="A1919" s="608">
        <v>24080301</v>
      </c>
      <c r="B1919" s="416" t="s">
        <v>539</v>
      </c>
      <c r="C1919" s="416" t="s">
        <v>798</v>
      </c>
      <c r="D1919" s="416" t="s">
        <v>932</v>
      </c>
      <c r="E1919" s="417">
        <v>23950</v>
      </c>
      <c r="F1919" s="417">
        <v>0</v>
      </c>
      <c r="G1919" s="417">
        <v>-2030185736.49</v>
      </c>
      <c r="H1919" s="387" t="b" cm="1">
        <f t="array" aca="1" ref="H1919" ca="1">EsNegrita(BP[[#This Row],[CODIGO]])</f>
        <v>0</v>
      </c>
      <c r="I1919" s="387" t="b" cm="1">
        <f t="array" ref="I1919">_xlfn.LET(
    _xlpm.codigos_devolucion, _xlfn.UNIQUE(_xlfn._xlws.FILTER(BP[CODIGO], ISNUMBER(SEARCH("devoluci", BP[NOMBRE CUENTA])), {""})),
    ISNUMBER(MATCH(BP[[#This Row],[CODIGO]], _xlpm.codigos_devolucion, 0))
)</f>
        <v>0</v>
      </c>
    </row>
    <row r="1920" spans="1:9" x14ac:dyDescent="0.25">
      <c r="A1920" s="608">
        <v>24080301</v>
      </c>
      <c r="B1920" s="416" t="s">
        <v>539</v>
      </c>
      <c r="C1920" s="416" t="s">
        <v>821</v>
      </c>
      <c r="D1920" s="416" t="s">
        <v>933</v>
      </c>
      <c r="E1920" s="417">
        <v>10554</v>
      </c>
      <c r="F1920" s="417">
        <v>0</v>
      </c>
      <c r="G1920" s="417">
        <v>-2030196290.49</v>
      </c>
      <c r="H1920" s="387" t="b" cm="1">
        <f t="array" aca="1" ref="H1920" ca="1">EsNegrita(BP[[#This Row],[CODIGO]])</f>
        <v>0</v>
      </c>
      <c r="I1920" s="387" t="b" cm="1">
        <f t="array" ref="I1920">_xlfn.LET(
    _xlpm.codigos_devolucion, _xlfn.UNIQUE(_xlfn._xlws.FILTER(BP[CODIGO], ISNUMBER(SEARCH("devoluci", BP[NOMBRE CUENTA])), {""})),
    ISNUMBER(MATCH(BP[[#This Row],[CODIGO]], _xlpm.codigos_devolucion, 0))
)</f>
        <v>0</v>
      </c>
    </row>
    <row r="1921" spans="1:9" x14ac:dyDescent="0.25">
      <c r="A1921" s="608">
        <v>24080301</v>
      </c>
      <c r="B1921" s="416" t="s">
        <v>539</v>
      </c>
      <c r="C1921" s="416" t="s">
        <v>821</v>
      </c>
      <c r="D1921" s="416" t="s">
        <v>934</v>
      </c>
      <c r="E1921" s="417">
        <v>175630</v>
      </c>
      <c r="F1921" s="417">
        <v>0</v>
      </c>
      <c r="G1921" s="417">
        <v>-2030371920.49</v>
      </c>
      <c r="H1921" s="387" t="b" cm="1">
        <f t="array" aca="1" ref="H1921" ca="1">EsNegrita(BP[[#This Row],[CODIGO]])</f>
        <v>0</v>
      </c>
      <c r="I1921" s="387" t="b" cm="1">
        <f t="array" ref="I1921">_xlfn.LET(
    _xlpm.codigos_devolucion, _xlfn.UNIQUE(_xlfn._xlws.FILTER(BP[CODIGO], ISNUMBER(SEARCH("devoluci", BP[NOMBRE CUENTA])), {""})),
    ISNUMBER(MATCH(BP[[#This Row],[CODIGO]], _xlpm.codigos_devolucion, 0))
)</f>
        <v>0</v>
      </c>
    </row>
    <row r="1922" spans="1:9" x14ac:dyDescent="0.25">
      <c r="A1922" s="608">
        <v>24080301</v>
      </c>
      <c r="B1922" s="416" t="s">
        <v>539</v>
      </c>
      <c r="C1922" s="416" t="s">
        <v>935</v>
      </c>
      <c r="D1922" s="416" t="s">
        <v>936</v>
      </c>
      <c r="E1922" s="417">
        <v>183614</v>
      </c>
      <c r="F1922" s="417">
        <v>0</v>
      </c>
      <c r="G1922" s="417">
        <v>-2030555534.49</v>
      </c>
      <c r="H1922" s="387" t="b" cm="1">
        <f t="array" aca="1" ref="H1922" ca="1">EsNegrita(BP[[#This Row],[CODIGO]])</f>
        <v>0</v>
      </c>
      <c r="I1922" s="387" t="b" cm="1">
        <f t="array" ref="I1922">_xlfn.LET(
    _xlpm.codigos_devolucion, _xlfn.UNIQUE(_xlfn._xlws.FILTER(BP[CODIGO], ISNUMBER(SEARCH("devoluci", BP[NOMBRE CUENTA])), {""})),
    ISNUMBER(MATCH(BP[[#This Row],[CODIGO]], _xlpm.codigos_devolucion, 0))
)</f>
        <v>0</v>
      </c>
    </row>
    <row r="1923" spans="1:9" x14ac:dyDescent="0.25">
      <c r="A1923" s="608">
        <v>24080301</v>
      </c>
      <c r="B1923" s="416" t="s">
        <v>539</v>
      </c>
      <c r="C1923" s="416" t="s">
        <v>798</v>
      </c>
      <c r="D1923" s="416" t="s">
        <v>942</v>
      </c>
      <c r="E1923" s="417">
        <v>44706</v>
      </c>
      <c r="F1923" s="417">
        <v>0</v>
      </c>
      <c r="G1923" s="417">
        <v>-2030600240.49</v>
      </c>
      <c r="H1923" s="387" t="b" cm="1">
        <f t="array" aca="1" ref="H1923" ca="1">EsNegrita(BP[[#This Row],[CODIGO]])</f>
        <v>0</v>
      </c>
      <c r="I1923" s="387" t="b" cm="1">
        <f t="array" ref="I1923">_xlfn.LET(
    _xlpm.codigos_devolucion, _xlfn.UNIQUE(_xlfn._xlws.FILTER(BP[CODIGO], ISNUMBER(SEARCH("devoluci", BP[NOMBRE CUENTA])), {""})),
    ISNUMBER(MATCH(BP[[#This Row],[CODIGO]], _xlpm.codigos_devolucion, 0))
)</f>
        <v>0</v>
      </c>
    </row>
    <row r="1924" spans="1:9" x14ac:dyDescent="0.25">
      <c r="A1924" s="608">
        <v>24080301</v>
      </c>
      <c r="B1924" s="416" t="s">
        <v>539</v>
      </c>
      <c r="C1924" s="416" t="s">
        <v>798</v>
      </c>
      <c r="D1924" s="416" t="s">
        <v>943</v>
      </c>
      <c r="E1924" s="417">
        <v>71849</v>
      </c>
      <c r="F1924" s="417">
        <v>0</v>
      </c>
      <c r="G1924" s="417">
        <v>-2030672089.49</v>
      </c>
      <c r="H1924" s="387" t="b" cm="1">
        <f t="array" aca="1" ref="H1924" ca="1">EsNegrita(BP[[#This Row],[CODIGO]])</f>
        <v>0</v>
      </c>
      <c r="I1924" s="387" t="b" cm="1">
        <f t="array" ref="I1924">_xlfn.LET(
    _xlpm.codigos_devolucion, _xlfn.UNIQUE(_xlfn._xlws.FILTER(BP[CODIGO], ISNUMBER(SEARCH("devoluci", BP[NOMBRE CUENTA])), {""})),
    ISNUMBER(MATCH(BP[[#This Row],[CODIGO]], _xlpm.codigos_devolucion, 0))
)</f>
        <v>0</v>
      </c>
    </row>
    <row r="1925" spans="1:9" x14ac:dyDescent="0.25">
      <c r="A1925" s="608">
        <v>24080301</v>
      </c>
      <c r="B1925" s="416" t="s">
        <v>539</v>
      </c>
      <c r="C1925" s="416" t="s">
        <v>944</v>
      </c>
      <c r="D1925" s="416" t="s">
        <v>945</v>
      </c>
      <c r="E1925" s="417">
        <v>27542</v>
      </c>
      <c r="F1925" s="417">
        <v>0</v>
      </c>
      <c r="G1925" s="417">
        <v>-2030699631.49</v>
      </c>
      <c r="H1925" s="387" t="b" cm="1">
        <f t="array" aca="1" ref="H1925" ca="1">EsNegrita(BP[[#This Row],[CODIGO]])</f>
        <v>0</v>
      </c>
      <c r="I1925" s="387" t="b" cm="1">
        <f t="array" ref="I1925">_xlfn.LET(
    _xlpm.codigos_devolucion, _xlfn.UNIQUE(_xlfn._xlws.FILTER(BP[CODIGO], ISNUMBER(SEARCH("devoluci", BP[NOMBRE CUENTA])), {""})),
    ISNUMBER(MATCH(BP[[#This Row],[CODIGO]], _xlpm.codigos_devolucion, 0))
)</f>
        <v>0</v>
      </c>
    </row>
    <row r="1926" spans="1:9" x14ac:dyDescent="0.25">
      <c r="A1926" s="608">
        <v>24080301</v>
      </c>
      <c r="B1926" s="416" t="s">
        <v>539</v>
      </c>
      <c r="C1926" s="416" t="s">
        <v>946</v>
      </c>
      <c r="D1926" s="416" t="s">
        <v>947</v>
      </c>
      <c r="E1926" s="417">
        <v>112822</v>
      </c>
      <c r="F1926" s="417">
        <v>0</v>
      </c>
      <c r="G1926" s="417">
        <v>-2030812453.49</v>
      </c>
      <c r="H1926" s="387" t="b" cm="1">
        <f t="array" aca="1" ref="H1926" ca="1">EsNegrita(BP[[#This Row],[CODIGO]])</f>
        <v>0</v>
      </c>
      <c r="I1926" s="387" t="b" cm="1">
        <f t="array" ref="I1926">_xlfn.LET(
    _xlpm.codigos_devolucion, _xlfn.UNIQUE(_xlfn._xlws.FILTER(BP[CODIGO], ISNUMBER(SEARCH("devoluci", BP[NOMBRE CUENTA])), {""})),
    ISNUMBER(MATCH(BP[[#This Row],[CODIGO]], _xlpm.codigos_devolucion, 0))
)</f>
        <v>0</v>
      </c>
    </row>
    <row r="1927" spans="1:9" x14ac:dyDescent="0.25">
      <c r="A1927" s="608">
        <v>24080301</v>
      </c>
      <c r="B1927" s="416" t="s">
        <v>539</v>
      </c>
      <c r="C1927" s="416" t="s">
        <v>948</v>
      </c>
      <c r="D1927" s="416" t="s">
        <v>949</v>
      </c>
      <c r="E1927" s="417">
        <v>88293</v>
      </c>
      <c r="F1927" s="417">
        <v>0</v>
      </c>
      <c r="G1927" s="417">
        <v>-2030900746.49</v>
      </c>
      <c r="H1927" s="387" t="b" cm="1">
        <f t="array" aca="1" ref="H1927" ca="1">EsNegrita(BP[[#This Row],[CODIGO]])</f>
        <v>0</v>
      </c>
      <c r="I1927" s="387" t="b" cm="1">
        <f t="array" ref="I1927">_xlfn.LET(
    _xlpm.codigos_devolucion, _xlfn.UNIQUE(_xlfn._xlws.FILTER(BP[CODIGO], ISNUMBER(SEARCH("devoluci", BP[NOMBRE CUENTA])), {""})),
    ISNUMBER(MATCH(BP[[#This Row],[CODIGO]], _xlpm.codigos_devolucion, 0))
)</f>
        <v>0</v>
      </c>
    </row>
    <row r="1928" spans="1:9" x14ac:dyDescent="0.25">
      <c r="A1928" s="608">
        <v>24080301</v>
      </c>
      <c r="B1928" s="416" t="s">
        <v>539</v>
      </c>
      <c r="C1928" s="416" t="s">
        <v>948</v>
      </c>
      <c r="D1928" s="416" t="s">
        <v>950</v>
      </c>
      <c r="E1928" s="417">
        <v>94918</v>
      </c>
      <c r="F1928" s="417">
        <v>0</v>
      </c>
      <c r="G1928" s="417">
        <v>-2030995664.49</v>
      </c>
      <c r="H1928" s="387" t="b" cm="1">
        <f t="array" aca="1" ref="H1928" ca="1">EsNegrita(BP[[#This Row],[CODIGO]])</f>
        <v>0</v>
      </c>
      <c r="I1928" s="387" t="b" cm="1">
        <f t="array" ref="I1928">_xlfn.LET(
    _xlpm.codigos_devolucion, _xlfn.UNIQUE(_xlfn._xlws.FILTER(BP[CODIGO], ISNUMBER(SEARCH("devoluci", BP[NOMBRE CUENTA])), {""})),
    ISNUMBER(MATCH(BP[[#This Row],[CODIGO]], _xlpm.codigos_devolucion, 0))
)</f>
        <v>0</v>
      </c>
    </row>
    <row r="1929" spans="1:9" x14ac:dyDescent="0.25">
      <c r="A1929" s="608">
        <v>24080301</v>
      </c>
      <c r="B1929" s="416" t="s">
        <v>539</v>
      </c>
      <c r="C1929" s="416" t="s">
        <v>948</v>
      </c>
      <c r="D1929" s="416" t="s">
        <v>951</v>
      </c>
      <c r="E1929" s="417">
        <v>63067</v>
      </c>
      <c r="F1929" s="417">
        <v>0</v>
      </c>
      <c r="G1929" s="417">
        <v>-2031058731.49</v>
      </c>
      <c r="H1929" s="387" t="b" cm="1">
        <f t="array" aca="1" ref="H1929" ca="1">EsNegrita(BP[[#This Row],[CODIGO]])</f>
        <v>0</v>
      </c>
      <c r="I1929" s="387" t="b" cm="1">
        <f t="array" ref="I1929">_xlfn.LET(
    _xlpm.codigos_devolucion, _xlfn.UNIQUE(_xlfn._xlws.FILTER(BP[CODIGO], ISNUMBER(SEARCH("devoluci", BP[NOMBRE CUENTA])), {""})),
    ISNUMBER(MATCH(BP[[#This Row],[CODIGO]], _xlpm.codigos_devolucion, 0))
)</f>
        <v>0</v>
      </c>
    </row>
    <row r="1930" spans="1:9" x14ac:dyDescent="0.25">
      <c r="A1930" s="608">
        <v>24080301</v>
      </c>
      <c r="B1930" s="416" t="s">
        <v>539</v>
      </c>
      <c r="C1930" s="416" t="s">
        <v>948</v>
      </c>
      <c r="D1930" s="416" t="s">
        <v>952</v>
      </c>
      <c r="E1930" s="417">
        <v>68815</v>
      </c>
      <c r="F1930" s="417">
        <v>0</v>
      </c>
      <c r="G1930" s="417">
        <v>-2031127546.49</v>
      </c>
      <c r="H1930" s="387" t="b" cm="1">
        <f t="array" aca="1" ref="H1930" ca="1">EsNegrita(BP[[#This Row],[CODIGO]])</f>
        <v>0</v>
      </c>
      <c r="I1930" s="387" t="b" cm="1">
        <f t="array" ref="I1930">_xlfn.LET(
    _xlpm.codigos_devolucion, _xlfn.UNIQUE(_xlfn._xlws.FILTER(BP[CODIGO], ISNUMBER(SEARCH("devoluci", BP[NOMBRE CUENTA])), {""})),
    ISNUMBER(MATCH(BP[[#This Row],[CODIGO]], _xlpm.codigos_devolucion, 0))
)</f>
        <v>0</v>
      </c>
    </row>
    <row r="1931" spans="1:9" x14ac:dyDescent="0.25">
      <c r="A1931" s="608">
        <v>24080301</v>
      </c>
      <c r="B1931" s="416" t="s">
        <v>539</v>
      </c>
      <c r="C1931" s="416" t="s">
        <v>798</v>
      </c>
      <c r="D1931" s="416" t="s">
        <v>953</v>
      </c>
      <c r="E1931" s="417">
        <v>44706</v>
      </c>
      <c r="F1931" s="417">
        <v>0</v>
      </c>
      <c r="G1931" s="417">
        <v>-2031172252.49</v>
      </c>
      <c r="H1931" s="387" t="b" cm="1">
        <f t="array" aca="1" ref="H1931" ca="1">EsNegrita(BP[[#This Row],[CODIGO]])</f>
        <v>0</v>
      </c>
      <c r="I1931" s="387" t="b" cm="1">
        <f t="array" ref="I1931">_xlfn.LET(
    _xlpm.codigos_devolucion, _xlfn.UNIQUE(_xlfn._xlws.FILTER(BP[CODIGO], ISNUMBER(SEARCH("devoluci", BP[NOMBRE CUENTA])), {""})),
    ISNUMBER(MATCH(BP[[#This Row],[CODIGO]], _xlpm.codigos_devolucion, 0))
)</f>
        <v>0</v>
      </c>
    </row>
    <row r="1932" spans="1:9" x14ac:dyDescent="0.25">
      <c r="A1932" s="608">
        <v>24080301</v>
      </c>
      <c r="B1932" s="416" t="s">
        <v>539</v>
      </c>
      <c r="C1932" s="416" t="s">
        <v>954</v>
      </c>
      <c r="D1932" s="416" t="s">
        <v>955</v>
      </c>
      <c r="E1932" s="417">
        <v>1494540</v>
      </c>
      <c r="F1932" s="417">
        <v>0</v>
      </c>
      <c r="G1932" s="417">
        <v>-2032666792.49</v>
      </c>
      <c r="H1932" s="387" t="b" cm="1">
        <f t="array" aca="1" ref="H1932" ca="1">EsNegrita(BP[[#This Row],[CODIGO]])</f>
        <v>0</v>
      </c>
      <c r="I1932" s="387" t="b" cm="1">
        <f t="array" ref="I1932">_xlfn.LET(
    _xlpm.codigos_devolucion, _xlfn.UNIQUE(_xlfn._xlws.FILTER(BP[CODIGO], ISNUMBER(SEARCH("devoluci", BP[NOMBRE CUENTA])), {""})),
    ISNUMBER(MATCH(BP[[#This Row],[CODIGO]], _xlpm.codigos_devolucion, 0))
)</f>
        <v>0</v>
      </c>
    </row>
    <row r="1933" spans="1:9" x14ac:dyDescent="0.25">
      <c r="A1933" s="608">
        <v>24080301</v>
      </c>
      <c r="B1933" s="416" t="s">
        <v>539</v>
      </c>
      <c r="C1933" s="416" t="s">
        <v>956</v>
      </c>
      <c r="D1933" s="416" t="s">
        <v>957</v>
      </c>
      <c r="E1933" s="417">
        <v>300008</v>
      </c>
      <c r="F1933" s="417">
        <v>0</v>
      </c>
      <c r="G1933" s="417">
        <v>-2032966800.49</v>
      </c>
      <c r="H1933" s="387" t="b" cm="1">
        <f t="array" aca="1" ref="H1933" ca="1">EsNegrita(BP[[#This Row],[CODIGO]])</f>
        <v>0</v>
      </c>
      <c r="I1933" s="387" t="b" cm="1">
        <f t="array" ref="I1933">_xlfn.LET(
    _xlpm.codigos_devolucion, _xlfn.UNIQUE(_xlfn._xlws.FILTER(BP[CODIGO], ISNUMBER(SEARCH("devoluci", BP[NOMBRE CUENTA])), {""})),
    ISNUMBER(MATCH(BP[[#This Row],[CODIGO]], _xlpm.codigos_devolucion, 0))
)</f>
        <v>0</v>
      </c>
    </row>
    <row r="1934" spans="1:9" x14ac:dyDescent="0.25">
      <c r="A1934" s="608">
        <v>24080301</v>
      </c>
      <c r="B1934" s="416" t="s">
        <v>539</v>
      </c>
      <c r="C1934" s="416" t="s">
        <v>958</v>
      </c>
      <c r="D1934" s="416" t="s">
        <v>959</v>
      </c>
      <c r="E1934" s="417">
        <v>48698</v>
      </c>
      <c r="F1934" s="417">
        <v>0</v>
      </c>
      <c r="G1934" s="417">
        <v>-2033015498.49</v>
      </c>
      <c r="H1934" s="387" t="b" cm="1">
        <f t="array" aca="1" ref="H1934" ca="1">EsNegrita(BP[[#This Row],[CODIGO]])</f>
        <v>0</v>
      </c>
      <c r="I1934" s="387" t="b" cm="1">
        <f t="array" ref="I1934">_xlfn.LET(
    _xlpm.codigos_devolucion, _xlfn.UNIQUE(_xlfn._xlws.FILTER(BP[CODIGO], ISNUMBER(SEARCH("devoluci", BP[NOMBRE CUENTA])), {""})),
    ISNUMBER(MATCH(BP[[#This Row],[CODIGO]], _xlpm.codigos_devolucion, 0))
)</f>
        <v>0</v>
      </c>
    </row>
    <row r="1935" spans="1:9" x14ac:dyDescent="0.25">
      <c r="A1935" s="608">
        <v>24080301</v>
      </c>
      <c r="B1935" s="416" t="s">
        <v>539</v>
      </c>
      <c r="C1935" s="416" t="s">
        <v>963</v>
      </c>
      <c r="D1935" s="416" t="s">
        <v>964</v>
      </c>
      <c r="E1935" s="417">
        <v>55882</v>
      </c>
      <c r="F1935" s="417">
        <v>0</v>
      </c>
      <c r="G1935" s="417">
        <v>-2033071380.49</v>
      </c>
      <c r="H1935" s="387" t="b" cm="1">
        <f t="array" aca="1" ref="H1935" ca="1">EsNegrita(BP[[#This Row],[CODIGO]])</f>
        <v>0</v>
      </c>
      <c r="I1935" s="387" t="b" cm="1">
        <f t="array" ref="I1935">_xlfn.LET(
    _xlpm.codigos_devolucion, _xlfn.UNIQUE(_xlfn._xlws.FILTER(BP[CODIGO], ISNUMBER(SEARCH("devoluci", BP[NOMBRE CUENTA])), {""})),
    ISNUMBER(MATCH(BP[[#This Row],[CODIGO]], _xlpm.codigos_devolucion, 0))
)</f>
        <v>0</v>
      </c>
    </row>
    <row r="1936" spans="1:9" x14ac:dyDescent="0.25">
      <c r="A1936" s="608">
        <v>24080301</v>
      </c>
      <c r="B1936" s="416" t="s">
        <v>539</v>
      </c>
      <c r="C1936" s="416" t="s">
        <v>798</v>
      </c>
      <c r="D1936" s="416" t="s">
        <v>965</v>
      </c>
      <c r="E1936" s="417">
        <v>28739</v>
      </c>
      <c r="F1936" s="417">
        <v>0</v>
      </c>
      <c r="G1936" s="417">
        <v>-2033100119.49</v>
      </c>
      <c r="H1936" s="387" t="b" cm="1">
        <f t="array" aca="1" ref="H1936" ca="1">EsNegrita(BP[[#This Row],[CODIGO]])</f>
        <v>0</v>
      </c>
      <c r="I1936" s="387" t="b" cm="1">
        <f t="array" ref="I1936">_xlfn.LET(
    _xlpm.codigos_devolucion, _xlfn.UNIQUE(_xlfn._xlws.FILTER(BP[CODIGO], ISNUMBER(SEARCH("devoluci", BP[NOMBRE CUENTA])), {""})),
    ISNUMBER(MATCH(BP[[#This Row],[CODIGO]], _xlpm.codigos_devolucion, 0))
)</f>
        <v>0</v>
      </c>
    </row>
    <row r="1937" spans="1:9" x14ac:dyDescent="0.25">
      <c r="A1937" s="608">
        <v>24080301</v>
      </c>
      <c r="B1937" s="416" t="s">
        <v>539</v>
      </c>
      <c r="C1937" s="416" t="s">
        <v>798</v>
      </c>
      <c r="D1937" s="416" t="s">
        <v>966</v>
      </c>
      <c r="E1937" s="417">
        <v>91200</v>
      </c>
      <c r="F1937" s="417">
        <v>0</v>
      </c>
      <c r="G1937" s="417">
        <v>-2033191319.49</v>
      </c>
      <c r="H1937" s="387" t="b" cm="1">
        <f t="array" aca="1" ref="H1937" ca="1">EsNegrita(BP[[#This Row],[CODIGO]])</f>
        <v>0</v>
      </c>
      <c r="I1937" s="387" t="b" cm="1">
        <f t="array" ref="I1937">_xlfn.LET(
    _xlpm.codigos_devolucion, _xlfn.UNIQUE(_xlfn._xlws.FILTER(BP[CODIGO], ISNUMBER(SEARCH("devoluci", BP[NOMBRE CUENTA])), {""})),
    ISNUMBER(MATCH(BP[[#This Row],[CODIGO]], _xlpm.codigos_devolucion, 0))
)</f>
        <v>0</v>
      </c>
    </row>
    <row r="1938" spans="1:9" x14ac:dyDescent="0.25">
      <c r="A1938" s="608">
        <v>24080301</v>
      </c>
      <c r="B1938" s="416" t="s">
        <v>539</v>
      </c>
      <c r="C1938" s="416" t="s">
        <v>561</v>
      </c>
      <c r="D1938" s="416" t="s">
        <v>967</v>
      </c>
      <c r="E1938" s="417">
        <v>2171</v>
      </c>
      <c r="F1938" s="417">
        <v>0</v>
      </c>
      <c r="G1938" s="417">
        <v>-2033193490.49</v>
      </c>
      <c r="H1938" s="387" t="b" cm="1">
        <f t="array" aca="1" ref="H1938" ca="1">EsNegrita(BP[[#This Row],[CODIGO]])</f>
        <v>0</v>
      </c>
      <c r="I1938" s="387" t="b" cm="1">
        <f t="array" ref="I1938">_xlfn.LET(
    _xlpm.codigos_devolucion, _xlfn.UNIQUE(_xlfn._xlws.FILTER(BP[CODIGO], ISNUMBER(SEARCH("devoluci", BP[NOMBRE CUENTA])), {""})),
    ISNUMBER(MATCH(BP[[#This Row],[CODIGO]], _xlpm.codigos_devolucion, 0))
)</f>
        <v>0</v>
      </c>
    </row>
    <row r="1939" spans="1:9" x14ac:dyDescent="0.25">
      <c r="A1939" s="608">
        <v>24080301</v>
      </c>
      <c r="B1939" s="416" t="s">
        <v>539</v>
      </c>
      <c r="C1939" s="416" t="s">
        <v>968</v>
      </c>
      <c r="D1939" s="416" t="s">
        <v>969</v>
      </c>
      <c r="E1939" s="417">
        <v>162365</v>
      </c>
      <c r="F1939" s="417">
        <v>0</v>
      </c>
      <c r="G1939" s="417">
        <v>-2033355855.49</v>
      </c>
      <c r="H1939" s="387" t="b" cm="1">
        <f t="array" aca="1" ref="H1939" ca="1">EsNegrita(BP[[#This Row],[CODIGO]])</f>
        <v>0</v>
      </c>
      <c r="I1939" s="387" t="b" cm="1">
        <f t="array" ref="I1939">_xlfn.LET(
    _xlpm.codigos_devolucion, _xlfn.UNIQUE(_xlfn._xlws.FILTER(BP[CODIGO], ISNUMBER(SEARCH("devoluci", BP[NOMBRE CUENTA])), {""})),
    ISNUMBER(MATCH(BP[[#This Row],[CODIGO]], _xlpm.codigos_devolucion, 0))
)</f>
        <v>0</v>
      </c>
    </row>
    <row r="1940" spans="1:9" x14ac:dyDescent="0.25">
      <c r="A1940" s="608">
        <v>24080301</v>
      </c>
      <c r="B1940" s="416" t="s">
        <v>539</v>
      </c>
      <c r="C1940" s="416" t="s">
        <v>944</v>
      </c>
      <c r="D1940" s="416" t="s">
        <v>970</v>
      </c>
      <c r="E1940" s="417">
        <v>51799</v>
      </c>
      <c r="F1940" s="417">
        <v>0</v>
      </c>
      <c r="G1940" s="417">
        <v>-2033407654.49</v>
      </c>
      <c r="H1940" s="387" t="b" cm="1">
        <f t="array" aca="1" ref="H1940" ca="1">EsNegrita(BP[[#This Row],[CODIGO]])</f>
        <v>0</v>
      </c>
      <c r="I1940" s="387" t="b" cm="1">
        <f t="array" ref="I1940">_xlfn.LET(
    _xlpm.codigos_devolucion, _xlfn.UNIQUE(_xlfn._xlws.FILTER(BP[CODIGO], ISNUMBER(SEARCH("devoluci", BP[NOMBRE CUENTA])), {""})),
    ISNUMBER(MATCH(BP[[#This Row],[CODIGO]], _xlpm.codigos_devolucion, 0))
)</f>
        <v>0</v>
      </c>
    </row>
    <row r="1941" spans="1:9" x14ac:dyDescent="0.25">
      <c r="A1941" s="608">
        <v>24080301</v>
      </c>
      <c r="B1941" s="416" t="s">
        <v>539</v>
      </c>
      <c r="C1941" s="416" t="s">
        <v>944</v>
      </c>
      <c r="D1941" s="416" t="s">
        <v>971</v>
      </c>
      <c r="E1941" s="417">
        <v>38256</v>
      </c>
      <c r="F1941" s="417">
        <v>0</v>
      </c>
      <c r="G1941" s="417">
        <v>-2033445910.49</v>
      </c>
      <c r="H1941" s="387" t="b" cm="1">
        <f t="array" aca="1" ref="H1941" ca="1">EsNegrita(BP[[#This Row],[CODIGO]])</f>
        <v>0</v>
      </c>
      <c r="I1941" s="387" t="b" cm="1">
        <f t="array" ref="I1941">_xlfn.LET(
    _xlpm.codigos_devolucion, _xlfn.UNIQUE(_xlfn._xlws.FILTER(BP[CODIGO], ISNUMBER(SEARCH("devoluci", BP[NOMBRE CUENTA])), {""})),
    ISNUMBER(MATCH(BP[[#This Row],[CODIGO]], _xlpm.codigos_devolucion, 0))
)</f>
        <v>0</v>
      </c>
    </row>
    <row r="1942" spans="1:9" x14ac:dyDescent="0.25">
      <c r="A1942" s="608">
        <v>24080301</v>
      </c>
      <c r="B1942" s="416" t="s">
        <v>539</v>
      </c>
      <c r="C1942" s="416" t="s">
        <v>944</v>
      </c>
      <c r="D1942" s="416" t="s">
        <v>971</v>
      </c>
      <c r="E1942" s="417">
        <v>13991</v>
      </c>
      <c r="F1942" s="417">
        <v>0</v>
      </c>
      <c r="G1942" s="417">
        <v>-2033459901.49</v>
      </c>
      <c r="H1942" s="387" t="b" cm="1">
        <f t="array" aca="1" ref="H1942" ca="1">EsNegrita(BP[[#This Row],[CODIGO]])</f>
        <v>0</v>
      </c>
      <c r="I1942" s="387" t="b" cm="1">
        <f t="array" ref="I1942">_xlfn.LET(
    _xlpm.codigos_devolucion, _xlfn.UNIQUE(_xlfn._xlws.FILTER(BP[CODIGO], ISNUMBER(SEARCH("devoluci", BP[NOMBRE CUENTA])), {""})),
    ISNUMBER(MATCH(BP[[#This Row],[CODIGO]], _xlpm.codigos_devolucion, 0))
)</f>
        <v>0</v>
      </c>
    </row>
    <row r="1943" spans="1:9" x14ac:dyDescent="0.25">
      <c r="A1943" s="608">
        <v>24080301</v>
      </c>
      <c r="B1943" s="416" t="s">
        <v>539</v>
      </c>
      <c r="C1943" s="416" t="s">
        <v>944</v>
      </c>
      <c r="D1943" s="416" t="s">
        <v>972</v>
      </c>
      <c r="E1943" s="417">
        <v>81099</v>
      </c>
      <c r="F1943" s="417">
        <v>0</v>
      </c>
      <c r="G1943" s="417">
        <v>-2033541000.49</v>
      </c>
      <c r="H1943" s="387" t="b" cm="1">
        <f t="array" aca="1" ref="H1943" ca="1">EsNegrita(BP[[#This Row],[CODIGO]])</f>
        <v>0</v>
      </c>
      <c r="I1943" s="387" t="b" cm="1">
        <f t="array" ref="I1943">_xlfn.LET(
    _xlpm.codigos_devolucion, _xlfn.UNIQUE(_xlfn._xlws.FILTER(BP[CODIGO], ISNUMBER(SEARCH("devoluci", BP[NOMBRE CUENTA])), {""})),
    ISNUMBER(MATCH(BP[[#This Row],[CODIGO]], _xlpm.codigos_devolucion, 0))
)</f>
        <v>0</v>
      </c>
    </row>
    <row r="1944" spans="1:9" x14ac:dyDescent="0.25">
      <c r="A1944" s="608">
        <v>24080301</v>
      </c>
      <c r="B1944" s="416" t="s">
        <v>539</v>
      </c>
      <c r="C1944" s="416" t="s">
        <v>944</v>
      </c>
      <c r="D1944" s="416" t="s">
        <v>972</v>
      </c>
      <c r="E1944" s="417">
        <v>10698</v>
      </c>
      <c r="F1944" s="417">
        <v>0</v>
      </c>
      <c r="G1944" s="417">
        <v>-2033551698.49</v>
      </c>
      <c r="H1944" s="387" t="b" cm="1">
        <f t="array" aca="1" ref="H1944" ca="1">EsNegrita(BP[[#This Row],[CODIGO]])</f>
        <v>0</v>
      </c>
      <c r="I1944" s="387" t="b" cm="1">
        <f t="array" ref="I1944">_xlfn.LET(
    _xlpm.codigos_devolucion, _xlfn.UNIQUE(_xlfn._xlws.FILTER(BP[CODIGO], ISNUMBER(SEARCH("devoluci", BP[NOMBRE CUENTA])), {""})),
    ISNUMBER(MATCH(BP[[#This Row],[CODIGO]], _xlpm.codigos_devolucion, 0))
)</f>
        <v>0</v>
      </c>
    </row>
    <row r="1945" spans="1:9" x14ac:dyDescent="0.25">
      <c r="A1945" s="608">
        <v>24080301</v>
      </c>
      <c r="B1945" s="416" t="s">
        <v>539</v>
      </c>
      <c r="C1945" s="416" t="s">
        <v>944</v>
      </c>
      <c r="D1945" s="416" t="s">
        <v>973</v>
      </c>
      <c r="E1945" s="417">
        <v>71912</v>
      </c>
      <c r="F1945" s="417">
        <v>0</v>
      </c>
      <c r="G1945" s="417">
        <v>-2033623610.49</v>
      </c>
      <c r="H1945" s="387" t="b" cm="1">
        <f t="array" aca="1" ref="H1945" ca="1">EsNegrita(BP[[#This Row],[CODIGO]])</f>
        <v>0</v>
      </c>
      <c r="I1945" s="387" t="b" cm="1">
        <f t="array" ref="I1945">_xlfn.LET(
    _xlpm.codigos_devolucion, _xlfn.UNIQUE(_xlfn._xlws.FILTER(BP[CODIGO], ISNUMBER(SEARCH("devoluci", BP[NOMBRE CUENTA])), {""})),
    ISNUMBER(MATCH(BP[[#This Row],[CODIGO]], _xlpm.codigos_devolucion, 0))
)</f>
        <v>0</v>
      </c>
    </row>
    <row r="1946" spans="1:9" x14ac:dyDescent="0.25">
      <c r="A1946" s="608">
        <v>24080301</v>
      </c>
      <c r="B1946" s="416" t="s">
        <v>539</v>
      </c>
      <c r="C1946" s="416" t="s">
        <v>944</v>
      </c>
      <c r="D1946" s="416" t="s">
        <v>974</v>
      </c>
      <c r="E1946" s="417">
        <v>70789</v>
      </c>
      <c r="F1946" s="417">
        <v>0</v>
      </c>
      <c r="G1946" s="417">
        <v>-2033694399.49</v>
      </c>
      <c r="H1946" s="387" t="b" cm="1">
        <f t="array" aca="1" ref="H1946" ca="1">EsNegrita(BP[[#This Row],[CODIGO]])</f>
        <v>0</v>
      </c>
      <c r="I1946" s="387" t="b" cm="1">
        <f t="array" ref="I1946">_xlfn.LET(
    _xlpm.codigos_devolucion, _xlfn.UNIQUE(_xlfn._xlws.FILTER(BP[CODIGO], ISNUMBER(SEARCH("devoluci", BP[NOMBRE CUENTA])), {""})),
    ISNUMBER(MATCH(BP[[#This Row],[CODIGO]], _xlpm.codigos_devolucion, 0))
)</f>
        <v>0</v>
      </c>
    </row>
    <row r="1947" spans="1:9" x14ac:dyDescent="0.25">
      <c r="A1947" s="608">
        <v>24080301</v>
      </c>
      <c r="B1947" s="416" t="s">
        <v>539</v>
      </c>
      <c r="C1947" s="416" t="s">
        <v>944</v>
      </c>
      <c r="D1947" s="416" t="s">
        <v>975</v>
      </c>
      <c r="E1947" s="417">
        <v>51981</v>
      </c>
      <c r="F1947" s="417">
        <v>0</v>
      </c>
      <c r="G1947" s="417">
        <v>-2033746380.49</v>
      </c>
      <c r="H1947" s="387" t="b" cm="1">
        <f t="array" aca="1" ref="H1947" ca="1">EsNegrita(BP[[#This Row],[CODIGO]])</f>
        <v>0</v>
      </c>
      <c r="I1947" s="387" t="b" cm="1">
        <f t="array" ref="I1947">_xlfn.LET(
    _xlpm.codigos_devolucion, _xlfn.UNIQUE(_xlfn._xlws.FILTER(BP[CODIGO], ISNUMBER(SEARCH("devoluci", BP[NOMBRE CUENTA])), {""})),
    ISNUMBER(MATCH(BP[[#This Row],[CODIGO]], _xlpm.codigos_devolucion, 0))
)</f>
        <v>0</v>
      </c>
    </row>
    <row r="1948" spans="1:9" x14ac:dyDescent="0.25">
      <c r="A1948" s="608">
        <v>24080301</v>
      </c>
      <c r="B1948" s="416" t="s">
        <v>539</v>
      </c>
      <c r="C1948" s="416" t="s">
        <v>963</v>
      </c>
      <c r="D1948" s="416" t="s">
        <v>976</v>
      </c>
      <c r="E1948" s="417">
        <v>30336</v>
      </c>
      <c r="F1948" s="417">
        <v>0</v>
      </c>
      <c r="G1948" s="417">
        <v>-2033776716.49</v>
      </c>
      <c r="H1948" s="387" t="b" cm="1">
        <f t="array" aca="1" ref="H1948" ca="1">EsNegrita(BP[[#This Row],[CODIGO]])</f>
        <v>0</v>
      </c>
      <c r="I1948" s="387" t="b" cm="1">
        <f t="array" ref="I1948">_xlfn.LET(
    _xlpm.codigos_devolucion, _xlfn.UNIQUE(_xlfn._xlws.FILTER(BP[CODIGO], ISNUMBER(SEARCH("devoluci", BP[NOMBRE CUENTA])), {""})),
    ISNUMBER(MATCH(BP[[#This Row],[CODIGO]], _xlpm.codigos_devolucion, 0))
)</f>
        <v>0</v>
      </c>
    </row>
    <row r="1949" spans="1:9" x14ac:dyDescent="0.25">
      <c r="A1949" s="608">
        <v>24080301</v>
      </c>
      <c r="B1949" s="416" t="s">
        <v>539</v>
      </c>
      <c r="C1949" s="416" t="s">
        <v>963</v>
      </c>
      <c r="D1949" s="416" t="s">
        <v>977</v>
      </c>
      <c r="E1949" s="417">
        <v>10857</v>
      </c>
      <c r="F1949" s="417">
        <v>0</v>
      </c>
      <c r="G1949" s="417">
        <v>-2033787573.49</v>
      </c>
      <c r="H1949" s="387" t="b" cm="1">
        <f t="array" aca="1" ref="H1949" ca="1">EsNegrita(BP[[#This Row],[CODIGO]])</f>
        <v>0</v>
      </c>
      <c r="I1949" s="387" t="b" cm="1">
        <f t="array" ref="I1949">_xlfn.LET(
    _xlpm.codigos_devolucion, _xlfn.UNIQUE(_xlfn._xlws.FILTER(BP[CODIGO], ISNUMBER(SEARCH("devoluci", BP[NOMBRE CUENTA])), {""})),
    ISNUMBER(MATCH(BP[[#This Row],[CODIGO]], _xlpm.codigos_devolucion, 0))
)</f>
        <v>0</v>
      </c>
    </row>
    <row r="1950" spans="1:9" x14ac:dyDescent="0.25">
      <c r="A1950" s="608">
        <v>24080301</v>
      </c>
      <c r="B1950" s="416" t="s">
        <v>539</v>
      </c>
      <c r="C1950" s="416" t="s">
        <v>798</v>
      </c>
      <c r="D1950" s="416" t="s">
        <v>978</v>
      </c>
      <c r="E1950" s="417">
        <v>26824</v>
      </c>
      <c r="F1950" s="417">
        <v>0</v>
      </c>
      <c r="G1950" s="417">
        <v>-2033814397.49</v>
      </c>
      <c r="H1950" s="387" t="b" cm="1">
        <f t="array" aca="1" ref="H1950" ca="1">EsNegrita(BP[[#This Row],[CODIGO]])</f>
        <v>0</v>
      </c>
      <c r="I1950" s="387" t="b" cm="1">
        <f t="array" ref="I1950">_xlfn.LET(
    _xlpm.codigos_devolucion, _xlfn.UNIQUE(_xlfn._xlws.FILTER(BP[CODIGO], ISNUMBER(SEARCH("devoluci", BP[NOMBRE CUENTA])), {""})),
    ISNUMBER(MATCH(BP[[#This Row],[CODIGO]], _xlpm.codigos_devolucion, 0))
)</f>
        <v>0</v>
      </c>
    </row>
    <row r="1951" spans="1:9" x14ac:dyDescent="0.25">
      <c r="A1951" s="608">
        <v>24080301</v>
      </c>
      <c r="B1951" s="416" t="s">
        <v>539</v>
      </c>
      <c r="C1951" s="416" t="s">
        <v>963</v>
      </c>
      <c r="D1951" s="416" t="s">
        <v>979</v>
      </c>
      <c r="E1951" s="417">
        <v>47899</v>
      </c>
      <c r="F1951" s="417">
        <v>0</v>
      </c>
      <c r="G1951" s="417">
        <v>-2033862296.49</v>
      </c>
      <c r="H1951" s="387" t="b" cm="1">
        <f t="array" aca="1" ref="H1951" ca="1">EsNegrita(BP[[#This Row],[CODIGO]])</f>
        <v>0</v>
      </c>
      <c r="I1951" s="387" t="b" cm="1">
        <f t="array" ref="I1951">_xlfn.LET(
    _xlpm.codigos_devolucion, _xlfn.UNIQUE(_xlfn._xlws.FILTER(BP[CODIGO], ISNUMBER(SEARCH("devoluci", BP[NOMBRE CUENTA])), {""})),
    ISNUMBER(MATCH(BP[[#This Row],[CODIGO]], _xlpm.codigos_devolucion, 0))
)</f>
        <v>0</v>
      </c>
    </row>
    <row r="1952" spans="1:9" x14ac:dyDescent="0.25">
      <c r="A1952" s="608">
        <v>24080301</v>
      </c>
      <c r="B1952" s="416" t="s">
        <v>539</v>
      </c>
      <c r="C1952" s="416" t="s">
        <v>798</v>
      </c>
      <c r="D1952" s="416" t="s">
        <v>980</v>
      </c>
      <c r="E1952" s="417">
        <v>11400</v>
      </c>
      <c r="F1952" s="417">
        <v>0</v>
      </c>
      <c r="G1952" s="417">
        <v>-2033873696.49</v>
      </c>
      <c r="H1952" s="387" t="b" cm="1">
        <f t="array" aca="1" ref="H1952" ca="1">EsNegrita(BP[[#This Row],[CODIGO]])</f>
        <v>0</v>
      </c>
      <c r="I1952" s="387" t="b" cm="1">
        <f t="array" ref="I1952">_xlfn.LET(
    _xlpm.codigos_devolucion, _xlfn.UNIQUE(_xlfn._xlws.FILTER(BP[CODIGO], ISNUMBER(SEARCH("devoluci", BP[NOMBRE CUENTA])), {""})),
    ISNUMBER(MATCH(BP[[#This Row],[CODIGO]], _xlpm.codigos_devolucion, 0))
)</f>
        <v>0</v>
      </c>
    </row>
    <row r="1953" spans="1:9" x14ac:dyDescent="0.25">
      <c r="A1953" s="608">
        <v>24080301</v>
      </c>
      <c r="B1953" s="416" t="s">
        <v>539</v>
      </c>
      <c r="C1953" s="416" t="s">
        <v>984</v>
      </c>
      <c r="D1953" s="416" t="s">
        <v>985</v>
      </c>
      <c r="E1953" s="417">
        <v>9580</v>
      </c>
      <c r="F1953" s="417">
        <v>0</v>
      </c>
      <c r="G1953" s="417">
        <v>-2033883276.49</v>
      </c>
      <c r="H1953" s="387" t="b" cm="1">
        <f t="array" aca="1" ref="H1953" ca="1">EsNegrita(BP[[#This Row],[CODIGO]])</f>
        <v>0</v>
      </c>
      <c r="I1953" s="387" t="b" cm="1">
        <f t="array" ref="I1953">_xlfn.LET(
    _xlpm.codigos_devolucion, _xlfn.UNIQUE(_xlfn._xlws.FILTER(BP[CODIGO], ISNUMBER(SEARCH("devoluci", BP[NOMBRE CUENTA])), {""})),
    ISNUMBER(MATCH(BP[[#This Row],[CODIGO]], _xlpm.codigos_devolucion, 0))
)</f>
        <v>0</v>
      </c>
    </row>
    <row r="1954" spans="1:9" x14ac:dyDescent="0.25">
      <c r="A1954" s="608">
        <v>24080301</v>
      </c>
      <c r="B1954" s="416" t="s">
        <v>539</v>
      </c>
      <c r="C1954" s="416" t="s">
        <v>984</v>
      </c>
      <c r="D1954" s="416" t="s">
        <v>986</v>
      </c>
      <c r="E1954" s="417">
        <v>4790</v>
      </c>
      <c r="F1954" s="417">
        <v>0</v>
      </c>
      <c r="G1954" s="417">
        <v>-2033888066.49</v>
      </c>
      <c r="H1954" s="387" t="b" cm="1">
        <f t="array" aca="1" ref="H1954" ca="1">EsNegrita(BP[[#This Row],[CODIGO]])</f>
        <v>0</v>
      </c>
      <c r="I1954" s="387" t="b" cm="1">
        <f t="array" ref="I1954">_xlfn.LET(
    _xlpm.codigos_devolucion, _xlfn.UNIQUE(_xlfn._xlws.FILTER(BP[CODIGO], ISNUMBER(SEARCH("devoluci", BP[NOMBRE CUENTA])), {""})),
    ISNUMBER(MATCH(BP[[#This Row],[CODIGO]], _xlpm.codigos_devolucion, 0))
)</f>
        <v>0</v>
      </c>
    </row>
    <row r="1955" spans="1:9" x14ac:dyDescent="0.25">
      <c r="A1955" s="608">
        <v>24080301</v>
      </c>
      <c r="B1955" s="416" t="s">
        <v>539</v>
      </c>
      <c r="C1955" s="416" t="s">
        <v>821</v>
      </c>
      <c r="D1955" s="416" t="s">
        <v>989</v>
      </c>
      <c r="E1955" s="417">
        <v>124538</v>
      </c>
      <c r="F1955" s="417">
        <v>0</v>
      </c>
      <c r="G1955" s="417">
        <v>-2034012604.49</v>
      </c>
      <c r="H1955" s="387" t="b" cm="1">
        <f t="array" aca="1" ref="H1955" ca="1">EsNegrita(BP[[#This Row],[CODIGO]])</f>
        <v>0</v>
      </c>
      <c r="I1955" s="387" t="b" cm="1">
        <f t="array" ref="I1955">_xlfn.LET(
    _xlpm.codigos_devolucion, _xlfn.UNIQUE(_xlfn._xlws.FILTER(BP[CODIGO], ISNUMBER(SEARCH("devoluci", BP[NOMBRE CUENTA])), {""})),
    ISNUMBER(MATCH(BP[[#This Row],[CODIGO]], _xlpm.codigos_devolucion, 0))
)</f>
        <v>0</v>
      </c>
    </row>
    <row r="1956" spans="1:9" x14ac:dyDescent="0.25">
      <c r="A1956" s="608">
        <v>24080301</v>
      </c>
      <c r="B1956" s="416" t="s">
        <v>539</v>
      </c>
      <c r="C1956" s="416" t="s">
        <v>821</v>
      </c>
      <c r="D1956" s="416" t="s">
        <v>990</v>
      </c>
      <c r="E1956" s="417">
        <v>175630</v>
      </c>
      <c r="F1956" s="417">
        <v>0</v>
      </c>
      <c r="G1956" s="417">
        <v>-2034188234.49</v>
      </c>
      <c r="H1956" s="387" t="b" cm="1">
        <f t="array" aca="1" ref="H1956" ca="1">EsNegrita(BP[[#This Row],[CODIGO]])</f>
        <v>0</v>
      </c>
      <c r="I1956" s="387" t="b" cm="1">
        <f t="array" ref="I1956">_xlfn.LET(
    _xlpm.codigos_devolucion, _xlfn.UNIQUE(_xlfn._xlws.FILTER(BP[CODIGO], ISNUMBER(SEARCH("devoluci", BP[NOMBRE CUENTA])), {""})),
    ISNUMBER(MATCH(BP[[#This Row],[CODIGO]], _xlpm.codigos_devolucion, 0))
)</f>
        <v>0</v>
      </c>
    </row>
    <row r="1957" spans="1:9" x14ac:dyDescent="0.25">
      <c r="A1957" s="608">
        <v>24080301</v>
      </c>
      <c r="B1957" s="416" t="s">
        <v>539</v>
      </c>
      <c r="C1957" s="416" t="s">
        <v>821</v>
      </c>
      <c r="D1957" s="416" t="s">
        <v>991</v>
      </c>
      <c r="E1957" s="417">
        <v>19160</v>
      </c>
      <c r="F1957" s="417">
        <v>0</v>
      </c>
      <c r="G1957" s="417">
        <v>-2034207394.49</v>
      </c>
      <c r="H1957" s="387" t="b" cm="1">
        <f t="array" aca="1" ref="H1957" ca="1">EsNegrita(BP[[#This Row],[CODIGO]])</f>
        <v>0</v>
      </c>
      <c r="I1957" s="387" t="b" cm="1">
        <f t="array" ref="I1957">_xlfn.LET(
    _xlpm.codigos_devolucion, _xlfn.UNIQUE(_xlfn._xlws.FILTER(BP[CODIGO], ISNUMBER(SEARCH("devoluci", BP[NOMBRE CUENTA])), {""})),
    ISNUMBER(MATCH(BP[[#This Row],[CODIGO]], _xlpm.codigos_devolucion, 0))
)</f>
        <v>0</v>
      </c>
    </row>
    <row r="1958" spans="1:9" x14ac:dyDescent="0.25">
      <c r="A1958" s="608">
        <v>24080301</v>
      </c>
      <c r="B1958" s="416" t="s">
        <v>539</v>
      </c>
      <c r="C1958" s="416" t="s">
        <v>992</v>
      </c>
      <c r="D1958" s="416" t="s">
        <v>993</v>
      </c>
      <c r="E1958" s="417">
        <v>3610</v>
      </c>
      <c r="F1958" s="417">
        <v>0</v>
      </c>
      <c r="G1958" s="417">
        <v>-2034211004.49</v>
      </c>
      <c r="H1958" s="387" t="b" cm="1">
        <f t="array" aca="1" ref="H1958" ca="1">EsNegrita(BP[[#This Row],[CODIGO]])</f>
        <v>0</v>
      </c>
      <c r="I1958" s="387" t="b" cm="1">
        <f t="array" ref="I1958">_xlfn.LET(
    _xlpm.codigos_devolucion, _xlfn.UNIQUE(_xlfn._xlws.FILTER(BP[CODIGO], ISNUMBER(SEARCH("devoluci", BP[NOMBRE CUENTA])), {""})),
    ISNUMBER(MATCH(BP[[#This Row],[CODIGO]], _xlpm.codigos_devolucion, 0))
)</f>
        <v>0</v>
      </c>
    </row>
    <row r="1959" spans="1:9" x14ac:dyDescent="0.25">
      <c r="A1959" s="608">
        <v>24080301</v>
      </c>
      <c r="B1959" s="416" t="s">
        <v>539</v>
      </c>
      <c r="C1959" s="416" t="s">
        <v>561</v>
      </c>
      <c r="D1959" s="416" t="s">
        <v>994</v>
      </c>
      <c r="E1959" s="417">
        <v>718</v>
      </c>
      <c r="F1959" s="417">
        <v>0</v>
      </c>
      <c r="G1959" s="417">
        <v>-2034211722.49</v>
      </c>
      <c r="H1959" s="387" t="b" cm="1">
        <f t="array" aca="1" ref="H1959" ca="1">EsNegrita(BP[[#This Row],[CODIGO]])</f>
        <v>0</v>
      </c>
      <c r="I1959" s="387" t="b" cm="1">
        <f t="array" ref="I1959">_xlfn.LET(
    _xlpm.codigos_devolucion, _xlfn.UNIQUE(_xlfn._xlws.FILTER(BP[CODIGO], ISNUMBER(SEARCH("devoluci", BP[NOMBRE CUENTA])), {""})),
    ISNUMBER(MATCH(BP[[#This Row],[CODIGO]], _xlpm.codigos_devolucion, 0))
)</f>
        <v>0</v>
      </c>
    </row>
    <row r="1960" spans="1:9" x14ac:dyDescent="0.25">
      <c r="A1960" s="608">
        <v>24080301</v>
      </c>
      <c r="B1960" s="416" t="s">
        <v>539</v>
      </c>
      <c r="C1960" s="416" t="s">
        <v>996</v>
      </c>
      <c r="D1960" s="416" t="s">
        <v>997</v>
      </c>
      <c r="E1960" s="417">
        <v>59076</v>
      </c>
      <c r="F1960" s="417">
        <v>0</v>
      </c>
      <c r="G1960" s="417">
        <v>-2034270798.49</v>
      </c>
      <c r="H1960" s="387" t="b" cm="1">
        <f t="array" aca="1" ref="H1960" ca="1">EsNegrita(BP[[#This Row],[CODIGO]])</f>
        <v>0</v>
      </c>
      <c r="I1960" s="387" t="b" cm="1">
        <f t="array" ref="I1960">_xlfn.LET(
    _xlpm.codigos_devolucion, _xlfn.UNIQUE(_xlfn._xlws.FILTER(BP[CODIGO], ISNUMBER(SEARCH("devoluci", BP[NOMBRE CUENTA])), {""})),
    ISNUMBER(MATCH(BP[[#This Row],[CODIGO]], _xlpm.codigos_devolucion, 0))
)</f>
        <v>0</v>
      </c>
    </row>
    <row r="1961" spans="1:9" x14ac:dyDescent="0.25">
      <c r="A1961" s="608">
        <v>24080301</v>
      </c>
      <c r="B1961" s="416" t="s">
        <v>539</v>
      </c>
      <c r="C1961" s="416" t="s">
        <v>996</v>
      </c>
      <c r="D1961" s="416" t="s">
        <v>998</v>
      </c>
      <c r="E1961" s="417">
        <v>57319</v>
      </c>
      <c r="F1961" s="417">
        <v>0</v>
      </c>
      <c r="G1961" s="417">
        <v>-2034328117.49</v>
      </c>
      <c r="H1961" s="387" t="b" cm="1">
        <f t="array" aca="1" ref="H1961" ca="1">EsNegrita(BP[[#This Row],[CODIGO]])</f>
        <v>0</v>
      </c>
      <c r="I1961" s="387" t="b" cm="1">
        <f t="array" ref="I1961">_xlfn.LET(
    _xlpm.codigos_devolucion, _xlfn.UNIQUE(_xlfn._xlws.FILTER(BP[CODIGO], ISNUMBER(SEARCH("devoluci", BP[NOMBRE CUENTA])), {""})),
    ISNUMBER(MATCH(BP[[#This Row],[CODIGO]], _xlpm.codigos_devolucion, 0))
)</f>
        <v>0</v>
      </c>
    </row>
    <row r="1962" spans="1:9" x14ac:dyDescent="0.25">
      <c r="A1962" s="608">
        <v>24080301</v>
      </c>
      <c r="B1962" s="416" t="s">
        <v>539</v>
      </c>
      <c r="C1962" s="416" t="s">
        <v>996</v>
      </c>
      <c r="D1962" s="416" t="s">
        <v>999</v>
      </c>
      <c r="E1962" s="417">
        <v>11017</v>
      </c>
      <c r="F1962" s="417">
        <v>0</v>
      </c>
      <c r="G1962" s="417">
        <v>-2034339134.49</v>
      </c>
      <c r="H1962" s="387" t="b" cm="1">
        <f t="array" aca="1" ref="H1962" ca="1">EsNegrita(BP[[#This Row],[CODIGO]])</f>
        <v>0</v>
      </c>
      <c r="I1962" s="387" t="b" cm="1">
        <f t="array" ref="I1962">_xlfn.LET(
    _xlpm.codigos_devolucion, _xlfn.UNIQUE(_xlfn._xlws.FILTER(BP[CODIGO], ISNUMBER(SEARCH("devoluci", BP[NOMBRE CUENTA])), {""})),
    ISNUMBER(MATCH(BP[[#This Row],[CODIGO]], _xlpm.codigos_devolucion, 0))
)</f>
        <v>0</v>
      </c>
    </row>
    <row r="1963" spans="1:9" x14ac:dyDescent="0.25">
      <c r="A1963" s="608">
        <v>24080301</v>
      </c>
      <c r="B1963" s="416" t="s">
        <v>539</v>
      </c>
      <c r="C1963" s="416" t="s">
        <v>996</v>
      </c>
      <c r="D1963" s="416" t="s">
        <v>1000</v>
      </c>
      <c r="E1963" s="417">
        <v>13731</v>
      </c>
      <c r="F1963" s="417">
        <v>0</v>
      </c>
      <c r="G1963" s="417">
        <v>-2034352865.49</v>
      </c>
      <c r="H1963" s="387" t="b" cm="1">
        <f t="array" aca="1" ref="H1963" ca="1">EsNegrita(BP[[#This Row],[CODIGO]])</f>
        <v>0</v>
      </c>
      <c r="I1963" s="387" t="b" cm="1">
        <f t="array" ref="I1963">_xlfn.LET(
    _xlpm.codigos_devolucion, _xlfn.UNIQUE(_xlfn._xlws.FILTER(BP[CODIGO], ISNUMBER(SEARCH("devoluci", BP[NOMBRE CUENTA])), {""})),
    ISNUMBER(MATCH(BP[[#This Row],[CODIGO]], _xlpm.codigos_devolucion, 0))
)</f>
        <v>0</v>
      </c>
    </row>
    <row r="1964" spans="1:9" x14ac:dyDescent="0.25">
      <c r="A1964" s="608">
        <v>24080301</v>
      </c>
      <c r="B1964" s="416" t="s">
        <v>539</v>
      </c>
      <c r="C1964" s="416" t="s">
        <v>996</v>
      </c>
      <c r="D1964" s="416" t="s">
        <v>1001</v>
      </c>
      <c r="E1964" s="417">
        <v>12693</v>
      </c>
      <c r="F1964" s="417">
        <v>0</v>
      </c>
      <c r="G1964" s="417">
        <v>-2034365558.49</v>
      </c>
      <c r="H1964" s="387" t="b" cm="1">
        <f t="array" aca="1" ref="H1964" ca="1">EsNegrita(BP[[#This Row],[CODIGO]])</f>
        <v>0</v>
      </c>
      <c r="I1964" s="387" t="b" cm="1">
        <f t="array" ref="I1964">_xlfn.LET(
    _xlpm.codigos_devolucion, _xlfn.UNIQUE(_xlfn._xlws.FILTER(BP[CODIGO], ISNUMBER(SEARCH("devoluci", BP[NOMBRE CUENTA])), {""})),
    ISNUMBER(MATCH(BP[[#This Row],[CODIGO]], _xlpm.codigos_devolucion, 0))
)</f>
        <v>0</v>
      </c>
    </row>
    <row r="1965" spans="1:9" x14ac:dyDescent="0.25">
      <c r="A1965" s="608">
        <v>24080301</v>
      </c>
      <c r="B1965" s="416" t="s">
        <v>539</v>
      </c>
      <c r="C1965" s="416" t="s">
        <v>996</v>
      </c>
      <c r="D1965" s="416" t="s">
        <v>1002</v>
      </c>
      <c r="E1965" s="417">
        <v>25866</v>
      </c>
      <c r="F1965" s="417">
        <v>0</v>
      </c>
      <c r="G1965" s="417">
        <v>-2034391424.49</v>
      </c>
      <c r="H1965" s="387" t="b" cm="1">
        <f t="array" aca="1" ref="H1965" ca="1">EsNegrita(BP[[#This Row],[CODIGO]])</f>
        <v>0</v>
      </c>
      <c r="I1965" s="387" t="b" cm="1">
        <f t="array" ref="I1965">_xlfn.LET(
    _xlpm.codigos_devolucion, _xlfn.UNIQUE(_xlfn._xlws.FILTER(BP[CODIGO], ISNUMBER(SEARCH("devoluci", BP[NOMBRE CUENTA])), {""})),
    ISNUMBER(MATCH(BP[[#This Row],[CODIGO]], _xlpm.codigos_devolucion, 0))
)</f>
        <v>0</v>
      </c>
    </row>
    <row r="1966" spans="1:9" x14ac:dyDescent="0.25">
      <c r="A1966" s="608">
        <v>24080301</v>
      </c>
      <c r="B1966" s="416" t="s">
        <v>539</v>
      </c>
      <c r="C1966" s="416" t="s">
        <v>996</v>
      </c>
      <c r="D1966" s="416" t="s">
        <v>1003</v>
      </c>
      <c r="E1966" s="417">
        <v>18042</v>
      </c>
      <c r="F1966" s="417">
        <v>0</v>
      </c>
      <c r="G1966" s="417">
        <v>-2034409466.49</v>
      </c>
      <c r="H1966" s="387" t="b" cm="1">
        <f t="array" aca="1" ref="H1966" ca="1">EsNegrita(BP[[#This Row],[CODIGO]])</f>
        <v>0</v>
      </c>
      <c r="I1966" s="387" t="b" cm="1">
        <f t="array" ref="I1966">_xlfn.LET(
    _xlpm.codigos_devolucion, _xlfn.UNIQUE(_xlfn._xlws.FILTER(BP[CODIGO], ISNUMBER(SEARCH("devoluci", BP[NOMBRE CUENTA])), {""})),
    ISNUMBER(MATCH(BP[[#This Row],[CODIGO]], _xlpm.codigos_devolucion, 0))
)</f>
        <v>0</v>
      </c>
    </row>
    <row r="1967" spans="1:9" x14ac:dyDescent="0.25">
      <c r="A1967" s="608">
        <v>24080301</v>
      </c>
      <c r="B1967" s="416" t="s">
        <v>539</v>
      </c>
      <c r="C1967" s="416" t="s">
        <v>996</v>
      </c>
      <c r="D1967" s="416" t="s">
        <v>1004</v>
      </c>
      <c r="E1967" s="417">
        <v>38255</v>
      </c>
      <c r="F1967" s="417">
        <v>0</v>
      </c>
      <c r="G1967" s="417">
        <v>-2034447721.49</v>
      </c>
      <c r="H1967" s="387" t="b" cm="1">
        <f t="array" aca="1" ref="H1967" ca="1">EsNegrita(BP[[#This Row],[CODIGO]])</f>
        <v>0</v>
      </c>
      <c r="I1967" s="387" t="b" cm="1">
        <f t="array" ref="I1967">_xlfn.LET(
    _xlpm.codigos_devolucion, _xlfn.UNIQUE(_xlfn._xlws.FILTER(BP[CODIGO], ISNUMBER(SEARCH("devoluci", BP[NOMBRE CUENTA])), {""})),
    ISNUMBER(MATCH(BP[[#This Row],[CODIGO]], _xlpm.codigos_devolucion, 0))
)</f>
        <v>0</v>
      </c>
    </row>
    <row r="1968" spans="1:9" x14ac:dyDescent="0.25">
      <c r="A1968" s="608">
        <v>24080301</v>
      </c>
      <c r="B1968" s="416" t="s">
        <v>539</v>
      </c>
      <c r="C1968" s="416" t="s">
        <v>996</v>
      </c>
      <c r="D1968" s="416" t="s">
        <v>1005</v>
      </c>
      <c r="E1968" s="417">
        <v>20852</v>
      </c>
      <c r="F1968" s="417">
        <v>0</v>
      </c>
      <c r="G1968" s="417">
        <v>-2034468573.49</v>
      </c>
      <c r="H1968" s="387" t="b" cm="1">
        <f t="array" aca="1" ref="H1968" ca="1">EsNegrita(BP[[#This Row],[CODIGO]])</f>
        <v>0</v>
      </c>
      <c r="I1968" s="387" t="b" cm="1">
        <f t="array" ref="I1968">_xlfn.LET(
    _xlpm.codigos_devolucion, _xlfn.UNIQUE(_xlfn._xlws.FILTER(BP[CODIGO], ISNUMBER(SEARCH("devoluci", BP[NOMBRE CUENTA])), {""})),
    ISNUMBER(MATCH(BP[[#This Row],[CODIGO]], _xlpm.codigos_devolucion, 0))
)</f>
        <v>0</v>
      </c>
    </row>
    <row r="1969" spans="1:9" x14ac:dyDescent="0.25">
      <c r="A1969" s="608">
        <v>24080301</v>
      </c>
      <c r="B1969" s="416" t="s">
        <v>539</v>
      </c>
      <c r="C1969" s="416" t="s">
        <v>996</v>
      </c>
      <c r="D1969" s="416" t="s">
        <v>1006</v>
      </c>
      <c r="E1969" s="417">
        <v>22832</v>
      </c>
      <c r="F1969" s="417">
        <v>0</v>
      </c>
      <c r="G1969" s="417">
        <v>-2034491405.49</v>
      </c>
      <c r="H1969" s="387" t="b" cm="1">
        <f t="array" aca="1" ref="H1969" ca="1">EsNegrita(BP[[#This Row],[CODIGO]])</f>
        <v>0</v>
      </c>
      <c r="I1969" s="387" t="b" cm="1">
        <f t="array" ref="I1969">_xlfn.LET(
    _xlpm.codigos_devolucion, _xlfn.UNIQUE(_xlfn._xlws.FILTER(BP[CODIGO], ISNUMBER(SEARCH("devoluci", BP[NOMBRE CUENTA])), {""})),
    ISNUMBER(MATCH(BP[[#This Row],[CODIGO]], _xlpm.codigos_devolucion, 0))
)</f>
        <v>0</v>
      </c>
    </row>
    <row r="1970" spans="1:9" x14ac:dyDescent="0.25">
      <c r="A1970" s="608">
        <v>24080301</v>
      </c>
      <c r="B1970" s="416" t="s">
        <v>539</v>
      </c>
      <c r="C1970" s="416" t="s">
        <v>808</v>
      </c>
      <c r="D1970" s="416" t="s">
        <v>809</v>
      </c>
      <c r="E1970" s="417">
        <v>306498</v>
      </c>
      <c r="F1970" s="417">
        <v>0</v>
      </c>
      <c r="G1970" s="417">
        <v>-2034797903.49</v>
      </c>
      <c r="H1970" s="387" t="b" cm="1">
        <f t="array" aca="1" ref="H1970" ca="1">EsNegrita(BP[[#This Row],[CODIGO]])</f>
        <v>0</v>
      </c>
      <c r="I1970" s="387" t="b" cm="1">
        <f t="array" ref="I1970">_xlfn.LET(
    _xlpm.codigos_devolucion, _xlfn.UNIQUE(_xlfn._xlws.FILTER(BP[CODIGO], ISNUMBER(SEARCH("devoluci", BP[NOMBRE CUENTA])), {""})),
    ISNUMBER(MATCH(BP[[#This Row],[CODIGO]], _xlpm.codigos_devolucion, 0))
)</f>
        <v>0</v>
      </c>
    </row>
    <row r="1971" spans="1:9" x14ac:dyDescent="0.25">
      <c r="A1971" s="608">
        <v>24080301</v>
      </c>
      <c r="B1971" s="416" t="s">
        <v>539</v>
      </c>
      <c r="C1971" s="416" t="s">
        <v>808</v>
      </c>
      <c r="D1971" s="416" t="s">
        <v>810</v>
      </c>
      <c r="E1971" s="417">
        <v>339801</v>
      </c>
      <c r="F1971" s="417">
        <v>0</v>
      </c>
      <c r="G1971" s="417">
        <v>-2035137704.49</v>
      </c>
      <c r="H1971" s="387" t="b" cm="1">
        <f t="array" aca="1" ref="H1971" ca="1">EsNegrita(BP[[#This Row],[CODIGO]])</f>
        <v>0</v>
      </c>
      <c r="I1971" s="387" t="b" cm="1">
        <f t="array" ref="I1971">_xlfn.LET(
    _xlpm.codigos_devolucion, _xlfn.UNIQUE(_xlfn._xlws.FILTER(BP[CODIGO], ISNUMBER(SEARCH("devoluci", BP[NOMBRE CUENTA])), {""})),
    ISNUMBER(MATCH(BP[[#This Row],[CODIGO]], _xlpm.codigos_devolucion, 0))
)</f>
        <v>0</v>
      </c>
    </row>
    <row r="1972" spans="1:9" x14ac:dyDescent="0.25">
      <c r="A1972" s="608">
        <v>24080301</v>
      </c>
      <c r="B1972" s="416" t="s">
        <v>539</v>
      </c>
      <c r="C1972" s="416" t="s">
        <v>798</v>
      </c>
      <c r="D1972" s="416" t="s">
        <v>1013</v>
      </c>
      <c r="E1972" s="417">
        <v>83600</v>
      </c>
      <c r="F1972" s="417">
        <v>0</v>
      </c>
      <c r="G1972" s="417">
        <v>-2035221304.49</v>
      </c>
      <c r="H1972" s="387" t="b" cm="1">
        <f t="array" aca="1" ref="H1972" ca="1">EsNegrita(BP[[#This Row],[CODIGO]])</f>
        <v>0</v>
      </c>
      <c r="I1972" s="387" t="b" cm="1">
        <f t="array" ref="I1972">_xlfn.LET(
    _xlpm.codigos_devolucion, _xlfn.UNIQUE(_xlfn._xlws.FILTER(BP[CODIGO], ISNUMBER(SEARCH("devoluci", BP[NOMBRE CUENTA])), {""})),
    ISNUMBER(MATCH(BP[[#This Row],[CODIGO]], _xlpm.codigos_devolucion, 0))
)</f>
        <v>0</v>
      </c>
    </row>
    <row r="1973" spans="1:9" x14ac:dyDescent="0.25">
      <c r="A1973" s="608">
        <v>24080301</v>
      </c>
      <c r="B1973" s="416" t="s">
        <v>539</v>
      </c>
      <c r="C1973" s="416" t="s">
        <v>798</v>
      </c>
      <c r="D1973" s="416" t="s">
        <v>1014</v>
      </c>
      <c r="E1973" s="417">
        <v>95000</v>
      </c>
      <c r="F1973" s="417">
        <v>0</v>
      </c>
      <c r="G1973" s="417">
        <v>-2035316304.49</v>
      </c>
      <c r="H1973" s="387" t="b" cm="1">
        <f t="array" aca="1" ref="H1973" ca="1">EsNegrita(BP[[#This Row],[CODIGO]])</f>
        <v>0</v>
      </c>
      <c r="I1973" s="387" t="b" cm="1">
        <f t="array" ref="I1973">_xlfn.LET(
    _xlpm.codigos_devolucion, _xlfn.UNIQUE(_xlfn._xlws.FILTER(BP[CODIGO], ISNUMBER(SEARCH("devoluci", BP[NOMBRE CUENTA])), {""})),
    ISNUMBER(MATCH(BP[[#This Row],[CODIGO]], _xlpm.codigos_devolucion, 0))
)</f>
        <v>0</v>
      </c>
    </row>
    <row r="1974" spans="1:9" x14ac:dyDescent="0.25">
      <c r="A1974" s="608">
        <v>24080301</v>
      </c>
      <c r="B1974" s="416" t="s">
        <v>539</v>
      </c>
      <c r="C1974" s="416" t="s">
        <v>992</v>
      </c>
      <c r="D1974" s="416" t="s">
        <v>1015</v>
      </c>
      <c r="E1974" s="417">
        <v>2451</v>
      </c>
      <c r="F1974" s="417">
        <v>0</v>
      </c>
      <c r="G1974" s="417">
        <v>-2035318755.49</v>
      </c>
      <c r="H1974" s="387" t="b" cm="1">
        <f t="array" aca="1" ref="H1974" ca="1">EsNegrita(BP[[#This Row],[CODIGO]])</f>
        <v>0</v>
      </c>
      <c r="I1974" s="387" t="b" cm="1">
        <f t="array" ref="I1974">_xlfn.LET(
    _xlpm.codigos_devolucion, _xlfn.UNIQUE(_xlfn._xlws.FILTER(BP[CODIGO], ISNUMBER(SEARCH("devoluci", BP[NOMBRE CUENTA])), {""})),
    ISNUMBER(MATCH(BP[[#This Row],[CODIGO]], _xlpm.codigos_devolucion, 0))
)</f>
        <v>0</v>
      </c>
    </row>
    <row r="1975" spans="1:9" x14ac:dyDescent="0.25">
      <c r="A1975" s="608">
        <v>24080301</v>
      </c>
      <c r="B1975" s="416" t="s">
        <v>539</v>
      </c>
      <c r="C1975" s="416" t="s">
        <v>1016</v>
      </c>
      <c r="D1975" s="416" t="s">
        <v>1017</v>
      </c>
      <c r="E1975" s="417">
        <v>440193</v>
      </c>
      <c r="F1975" s="417">
        <v>0</v>
      </c>
      <c r="G1975" s="417">
        <v>-2035758948.49</v>
      </c>
      <c r="H1975" s="387" t="b" cm="1">
        <f t="array" aca="1" ref="H1975" ca="1">EsNegrita(BP[[#This Row],[CODIGO]])</f>
        <v>0</v>
      </c>
      <c r="I1975" s="387" t="b" cm="1">
        <f t="array" ref="I1975">_xlfn.LET(
    _xlpm.codigos_devolucion, _xlfn.UNIQUE(_xlfn._xlws.FILTER(BP[CODIGO], ISNUMBER(SEARCH("devoluci", BP[NOMBRE CUENTA])), {""})),
    ISNUMBER(MATCH(BP[[#This Row],[CODIGO]], _xlpm.codigos_devolucion, 0))
)</f>
        <v>0</v>
      </c>
    </row>
    <row r="1976" spans="1:9" x14ac:dyDescent="0.25">
      <c r="A1976" s="608">
        <v>24080301</v>
      </c>
      <c r="B1976" s="416" t="s">
        <v>539</v>
      </c>
      <c r="C1976" s="416" t="s">
        <v>1018</v>
      </c>
      <c r="D1976" s="416" t="s">
        <v>1019</v>
      </c>
      <c r="E1976" s="417">
        <v>1544938</v>
      </c>
      <c r="F1976" s="417">
        <v>0</v>
      </c>
      <c r="G1976" s="417">
        <v>-2037303886.49</v>
      </c>
      <c r="H1976" s="387" t="b" cm="1">
        <f t="array" aca="1" ref="H1976" ca="1">EsNegrita(BP[[#This Row],[CODIGO]])</f>
        <v>0</v>
      </c>
      <c r="I1976" s="387" t="b" cm="1">
        <f t="array" ref="I1976">_xlfn.LET(
    _xlpm.codigos_devolucion, _xlfn.UNIQUE(_xlfn._xlws.FILTER(BP[CODIGO], ISNUMBER(SEARCH("devoluci", BP[NOMBRE CUENTA])), {""})),
    ISNUMBER(MATCH(BP[[#This Row],[CODIGO]], _xlpm.codigos_devolucion, 0))
)</f>
        <v>0</v>
      </c>
    </row>
    <row r="1977" spans="1:9" x14ac:dyDescent="0.25">
      <c r="A1977" s="608">
        <v>24080301</v>
      </c>
      <c r="B1977" s="416" t="s">
        <v>539</v>
      </c>
      <c r="C1977" s="416" t="s">
        <v>992</v>
      </c>
      <c r="D1977" s="416" t="s">
        <v>1021</v>
      </c>
      <c r="E1977" s="417">
        <v>1094</v>
      </c>
      <c r="F1977" s="417">
        <v>0</v>
      </c>
      <c r="G1977" s="417">
        <v>-2037304980.49</v>
      </c>
      <c r="H1977" s="387" t="b" cm="1">
        <f t="array" aca="1" ref="H1977" ca="1">EsNegrita(BP[[#This Row],[CODIGO]])</f>
        <v>0</v>
      </c>
      <c r="I1977" s="387" t="b" cm="1">
        <f t="array" ref="I1977">_xlfn.LET(
    _xlpm.codigos_devolucion, _xlfn.UNIQUE(_xlfn._xlws.FILTER(BP[CODIGO], ISNUMBER(SEARCH("devoluci", BP[NOMBRE CUENTA])), {""})),
    ISNUMBER(MATCH(BP[[#This Row],[CODIGO]], _xlpm.codigos_devolucion, 0))
)</f>
        <v>0</v>
      </c>
    </row>
    <row r="1978" spans="1:9" x14ac:dyDescent="0.25">
      <c r="A1978" s="608">
        <v>24080301</v>
      </c>
      <c r="B1978" s="416" t="s">
        <v>539</v>
      </c>
      <c r="C1978" s="416" t="s">
        <v>963</v>
      </c>
      <c r="D1978" s="416" t="s">
        <v>1022</v>
      </c>
      <c r="E1978" s="417">
        <v>21714</v>
      </c>
      <c r="F1978" s="417">
        <v>0</v>
      </c>
      <c r="G1978" s="417">
        <v>-2037326694.49</v>
      </c>
      <c r="H1978" s="387" t="b" cm="1">
        <f t="array" aca="1" ref="H1978" ca="1">EsNegrita(BP[[#This Row],[CODIGO]])</f>
        <v>0</v>
      </c>
      <c r="I1978" s="387" t="b" cm="1">
        <f t="array" ref="I1978">_xlfn.LET(
    _xlpm.codigos_devolucion, _xlfn.UNIQUE(_xlfn._xlws.FILTER(BP[CODIGO], ISNUMBER(SEARCH("devoluci", BP[NOMBRE CUENTA])), {""})),
    ISNUMBER(MATCH(BP[[#This Row],[CODIGO]], _xlpm.codigos_devolucion, 0))
)</f>
        <v>0</v>
      </c>
    </row>
    <row r="1979" spans="1:9" x14ac:dyDescent="0.25">
      <c r="A1979" s="608">
        <v>24080301</v>
      </c>
      <c r="B1979" s="416" t="s">
        <v>539</v>
      </c>
      <c r="C1979" s="416" t="s">
        <v>963</v>
      </c>
      <c r="D1979" s="416" t="s">
        <v>1023</v>
      </c>
      <c r="E1979" s="417">
        <v>149286</v>
      </c>
      <c r="F1979" s="417">
        <v>0</v>
      </c>
      <c r="G1979" s="417">
        <v>-2037475980.49</v>
      </c>
      <c r="H1979" s="387" t="b" cm="1">
        <f t="array" aca="1" ref="H1979" ca="1">EsNegrita(BP[[#This Row],[CODIGO]])</f>
        <v>0</v>
      </c>
      <c r="I1979" s="387" t="b" cm="1">
        <f t="array" ref="I1979">_xlfn.LET(
    _xlpm.codigos_devolucion, _xlfn.UNIQUE(_xlfn._xlws.FILTER(BP[CODIGO], ISNUMBER(SEARCH("devoluci", BP[NOMBRE CUENTA])), {""})),
    ISNUMBER(MATCH(BP[[#This Row],[CODIGO]], _xlpm.codigos_devolucion, 0))
)</f>
        <v>0</v>
      </c>
    </row>
    <row r="1980" spans="1:9" x14ac:dyDescent="0.25">
      <c r="A1980" s="608">
        <v>24080301</v>
      </c>
      <c r="B1980" s="416" t="s">
        <v>539</v>
      </c>
      <c r="C1980" s="416" t="s">
        <v>1024</v>
      </c>
      <c r="D1980" s="416" t="s">
        <v>1025</v>
      </c>
      <c r="E1980" s="417">
        <v>1948604</v>
      </c>
      <c r="F1980" s="417">
        <v>0</v>
      </c>
      <c r="G1980" s="417">
        <v>-2039424584.49</v>
      </c>
      <c r="H1980" s="387" t="b" cm="1">
        <f t="array" aca="1" ref="H1980" ca="1">EsNegrita(BP[[#This Row],[CODIGO]])</f>
        <v>0</v>
      </c>
      <c r="I1980" s="387" t="b" cm="1">
        <f t="array" ref="I1980">_xlfn.LET(
    _xlpm.codigos_devolucion, _xlfn.UNIQUE(_xlfn._xlws.FILTER(BP[CODIGO], ISNUMBER(SEARCH("devoluci", BP[NOMBRE CUENTA])), {""})),
    ISNUMBER(MATCH(BP[[#This Row],[CODIGO]], _xlpm.codigos_devolucion, 0))
)</f>
        <v>0</v>
      </c>
    </row>
    <row r="1981" spans="1:9" x14ac:dyDescent="0.25">
      <c r="A1981" s="608">
        <v>24080301</v>
      </c>
      <c r="B1981" s="416" t="s">
        <v>539</v>
      </c>
      <c r="C1981" s="416" t="s">
        <v>1016</v>
      </c>
      <c r="D1981" s="416" t="s">
        <v>1026</v>
      </c>
      <c r="E1981" s="417">
        <v>304958</v>
      </c>
      <c r="F1981" s="417">
        <v>0</v>
      </c>
      <c r="G1981" s="417">
        <v>-2039729542.49</v>
      </c>
      <c r="H1981" s="387" t="b" cm="1">
        <f t="array" aca="1" ref="H1981" ca="1">EsNegrita(BP[[#This Row],[CODIGO]])</f>
        <v>0</v>
      </c>
      <c r="I1981" s="387" t="b" cm="1">
        <f t="array" ref="I1981">_xlfn.LET(
    _xlpm.codigos_devolucion, _xlfn.UNIQUE(_xlfn._xlws.FILTER(BP[CODIGO], ISNUMBER(SEARCH("devoluci", BP[NOMBRE CUENTA])), {""})),
    ISNUMBER(MATCH(BP[[#This Row],[CODIGO]], _xlpm.codigos_devolucion, 0))
)</f>
        <v>0</v>
      </c>
    </row>
    <row r="1982" spans="1:9" x14ac:dyDescent="0.25">
      <c r="A1982" s="608">
        <v>24080301</v>
      </c>
      <c r="B1982" s="416" t="s">
        <v>539</v>
      </c>
      <c r="C1982" s="416" t="s">
        <v>798</v>
      </c>
      <c r="D1982" s="416" t="s">
        <v>1027</v>
      </c>
      <c r="E1982" s="417">
        <v>70870</v>
      </c>
      <c r="F1982" s="417">
        <v>0</v>
      </c>
      <c r="G1982" s="417">
        <v>-2039800412.49</v>
      </c>
      <c r="H1982" s="387" t="b" cm="1">
        <f t="array" aca="1" ref="H1982" ca="1">EsNegrita(BP[[#This Row],[CODIGO]])</f>
        <v>0</v>
      </c>
      <c r="I1982" s="387" t="b" cm="1">
        <f t="array" ref="I1982">_xlfn.LET(
    _xlpm.codigos_devolucion, _xlfn.UNIQUE(_xlfn._xlws.FILTER(BP[CODIGO], ISNUMBER(SEARCH("devoluci", BP[NOMBRE CUENTA])), {""})),
    ISNUMBER(MATCH(BP[[#This Row],[CODIGO]], _xlpm.codigos_devolucion, 0))
)</f>
        <v>0</v>
      </c>
    </row>
    <row r="1983" spans="1:9" x14ac:dyDescent="0.25">
      <c r="A1983" s="608">
        <v>24080301</v>
      </c>
      <c r="B1983" s="416" t="s">
        <v>539</v>
      </c>
      <c r="C1983" s="416" t="s">
        <v>1030</v>
      </c>
      <c r="D1983" s="416" t="s">
        <v>1031</v>
      </c>
      <c r="E1983" s="417">
        <v>4790</v>
      </c>
      <c r="F1983" s="417">
        <v>0</v>
      </c>
      <c r="G1983" s="417">
        <v>-2039805202.49</v>
      </c>
      <c r="H1983" s="387" t="b" cm="1">
        <f t="array" aca="1" ref="H1983" ca="1">EsNegrita(BP[[#This Row],[CODIGO]])</f>
        <v>0</v>
      </c>
      <c r="I1983" s="387" t="b" cm="1">
        <f t="array" ref="I1983">_xlfn.LET(
    _xlpm.codigos_devolucion, _xlfn.UNIQUE(_xlfn._xlws.FILTER(BP[CODIGO], ISNUMBER(SEARCH("devoluci", BP[NOMBRE CUENTA])), {""})),
    ISNUMBER(MATCH(BP[[#This Row],[CODIGO]], _xlpm.codigos_devolucion, 0))
)</f>
        <v>0</v>
      </c>
    </row>
    <row r="1984" spans="1:9" x14ac:dyDescent="0.25">
      <c r="A1984" s="608">
        <v>24080301</v>
      </c>
      <c r="B1984" s="416" t="s">
        <v>539</v>
      </c>
      <c r="C1984" s="416" t="s">
        <v>918</v>
      </c>
      <c r="D1984" s="416" t="s">
        <v>1032</v>
      </c>
      <c r="E1984" s="417">
        <v>233588</v>
      </c>
      <c r="F1984" s="417">
        <v>0</v>
      </c>
      <c r="G1984" s="417">
        <v>-2040038790.49</v>
      </c>
      <c r="H1984" s="387" t="b" cm="1">
        <f t="array" aca="1" ref="H1984" ca="1">EsNegrita(BP[[#This Row],[CODIGO]])</f>
        <v>0</v>
      </c>
      <c r="I1984" s="387" t="b" cm="1">
        <f t="array" ref="I1984">_xlfn.LET(
    _xlpm.codigos_devolucion, _xlfn.UNIQUE(_xlfn._xlws.FILTER(BP[CODIGO], ISNUMBER(SEARCH("devoluci", BP[NOMBRE CUENTA])), {""})),
    ISNUMBER(MATCH(BP[[#This Row],[CODIGO]], _xlpm.codigos_devolucion, 0))
)</f>
        <v>0</v>
      </c>
    </row>
    <row r="1985" spans="1:9" x14ac:dyDescent="0.25">
      <c r="A1985" s="608">
        <v>24080301</v>
      </c>
      <c r="B1985" s="416" t="s">
        <v>539</v>
      </c>
      <c r="C1985" s="416" t="s">
        <v>958</v>
      </c>
      <c r="D1985" s="416" t="s">
        <v>1033</v>
      </c>
      <c r="E1985" s="417">
        <v>106077</v>
      </c>
      <c r="F1985" s="417">
        <v>0</v>
      </c>
      <c r="G1985" s="417">
        <v>-2040144867.49</v>
      </c>
      <c r="H1985" s="387" t="b" cm="1">
        <f t="array" aca="1" ref="H1985" ca="1">EsNegrita(BP[[#This Row],[CODIGO]])</f>
        <v>0</v>
      </c>
      <c r="I1985" s="387" t="b" cm="1">
        <f t="array" ref="I1985">_xlfn.LET(
    _xlpm.codigos_devolucion, _xlfn.UNIQUE(_xlfn._xlws.FILTER(BP[CODIGO], ISNUMBER(SEARCH("devoluci", BP[NOMBRE CUENTA])), {""})),
    ISNUMBER(MATCH(BP[[#This Row],[CODIGO]], _xlpm.codigos_devolucion, 0))
)</f>
        <v>0</v>
      </c>
    </row>
    <row r="1986" spans="1:9" x14ac:dyDescent="0.25">
      <c r="A1986" s="608">
        <v>24080301</v>
      </c>
      <c r="B1986" s="416" t="s">
        <v>539</v>
      </c>
      <c r="C1986" s="416" t="s">
        <v>1034</v>
      </c>
      <c r="D1986" s="416" t="s">
        <v>1035</v>
      </c>
      <c r="E1986" s="417">
        <v>121345</v>
      </c>
      <c r="F1986" s="417">
        <v>0</v>
      </c>
      <c r="G1986" s="417">
        <v>-2040266212.49</v>
      </c>
      <c r="H1986" s="387" t="b" cm="1">
        <f t="array" aca="1" ref="H1986" ca="1">EsNegrita(BP[[#This Row],[CODIGO]])</f>
        <v>0</v>
      </c>
      <c r="I1986" s="387" t="b" cm="1">
        <f t="array" ref="I1986">_xlfn.LET(
    _xlpm.codigos_devolucion, _xlfn.UNIQUE(_xlfn._xlws.FILTER(BP[CODIGO], ISNUMBER(SEARCH("devoluci", BP[NOMBRE CUENTA])), {""})),
    ISNUMBER(MATCH(BP[[#This Row],[CODIGO]], _xlpm.codigos_devolucion, 0))
)</f>
        <v>0</v>
      </c>
    </row>
    <row r="1987" spans="1:9" x14ac:dyDescent="0.25">
      <c r="A1987" s="608">
        <v>24080301</v>
      </c>
      <c r="B1987" s="416" t="s">
        <v>539</v>
      </c>
      <c r="C1987" s="416" t="s">
        <v>1016</v>
      </c>
      <c r="D1987" s="416" t="s">
        <v>1038</v>
      </c>
      <c r="E1987" s="417">
        <v>56840</v>
      </c>
      <c r="F1987" s="417">
        <v>0</v>
      </c>
      <c r="G1987" s="417">
        <v>-2040323052.49</v>
      </c>
      <c r="H1987" s="387" t="b" cm="1">
        <f t="array" aca="1" ref="H1987" ca="1">EsNegrita(BP[[#This Row],[CODIGO]])</f>
        <v>0</v>
      </c>
      <c r="I1987" s="387" t="b" cm="1">
        <f t="array" ref="I1987">_xlfn.LET(
    _xlpm.codigos_devolucion, _xlfn.UNIQUE(_xlfn._xlws.FILTER(BP[CODIGO], ISNUMBER(SEARCH("devoluci", BP[NOMBRE CUENTA])), {""})),
    ISNUMBER(MATCH(BP[[#This Row],[CODIGO]], _xlpm.codigos_devolucion, 0))
)</f>
        <v>0</v>
      </c>
    </row>
    <row r="1988" spans="1:9" x14ac:dyDescent="0.25">
      <c r="A1988" s="608">
        <v>24080301</v>
      </c>
      <c r="B1988" s="416" t="s">
        <v>539</v>
      </c>
      <c r="C1988" s="416" t="s">
        <v>1016</v>
      </c>
      <c r="D1988" s="416" t="s">
        <v>1039</v>
      </c>
      <c r="E1988" s="417">
        <v>4151</v>
      </c>
      <c r="F1988" s="417">
        <v>0</v>
      </c>
      <c r="G1988" s="417">
        <v>-2040327203.49</v>
      </c>
      <c r="H1988" s="387" t="b" cm="1">
        <f t="array" aca="1" ref="H1988" ca="1">EsNegrita(BP[[#This Row],[CODIGO]])</f>
        <v>0</v>
      </c>
      <c r="I1988" s="387" t="b" cm="1">
        <f t="array" ref="I1988">_xlfn.LET(
    _xlpm.codigos_devolucion, _xlfn.UNIQUE(_xlfn._xlws.FILTER(BP[CODIGO], ISNUMBER(SEARCH("devoluci", BP[NOMBRE CUENTA])), {""})),
    ISNUMBER(MATCH(BP[[#This Row],[CODIGO]], _xlpm.codigos_devolucion, 0))
)</f>
        <v>0</v>
      </c>
    </row>
    <row r="1989" spans="1:9" x14ac:dyDescent="0.25">
      <c r="A1989" s="608">
        <v>24080301</v>
      </c>
      <c r="B1989" s="416" t="s">
        <v>539</v>
      </c>
      <c r="C1989" s="416" t="s">
        <v>984</v>
      </c>
      <c r="D1989" s="416" t="s">
        <v>1040</v>
      </c>
      <c r="E1989" s="417">
        <v>4790</v>
      </c>
      <c r="F1989" s="417">
        <v>0</v>
      </c>
      <c r="G1989" s="417">
        <v>-2040331993.49</v>
      </c>
      <c r="H1989" s="387" t="b" cm="1">
        <f t="array" aca="1" ref="H1989" ca="1">EsNegrita(BP[[#This Row],[CODIGO]])</f>
        <v>0</v>
      </c>
      <c r="I1989" s="387" t="b" cm="1">
        <f t="array" ref="I1989">_xlfn.LET(
    _xlpm.codigos_devolucion, _xlfn.UNIQUE(_xlfn._xlws.FILTER(BP[CODIGO], ISNUMBER(SEARCH("devoluci", BP[NOMBRE CUENTA])), {""})),
    ISNUMBER(MATCH(BP[[#This Row],[CODIGO]], _xlpm.codigos_devolucion, 0))
)</f>
        <v>0</v>
      </c>
    </row>
    <row r="1990" spans="1:9" x14ac:dyDescent="0.25">
      <c r="A1990" s="608">
        <v>24080301</v>
      </c>
      <c r="B1990" s="416" t="s">
        <v>539</v>
      </c>
      <c r="C1990" s="416" t="s">
        <v>963</v>
      </c>
      <c r="D1990" s="416" t="s">
        <v>1041</v>
      </c>
      <c r="E1990" s="417">
        <v>1307168</v>
      </c>
      <c r="F1990" s="417">
        <v>0</v>
      </c>
      <c r="G1990" s="417">
        <v>-2041639161.49</v>
      </c>
      <c r="H1990" s="387" t="b" cm="1">
        <f t="array" aca="1" ref="H1990" ca="1">EsNegrita(BP[[#This Row],[CODIGO]])</f>
        <v>0</v>
      </c>
      <c r="I1990" s="387" t="b" cm="1">
        <f t="array" ref="I1990">_xlfn.LET(
    _xlpm.codigos_devolucion, _xlfn.UNIQUE(_xlfn._xlws.FILTER(BP[CODIGO], ISNUMBER(SEARCH("devoluci", BP[NOMBRE CUENTA])), {""})),
    ISNUMBER(MATCH(BP[[#This Row],[CODIGO]], _xlpm.codigos_devolucion, 0))
)</f>
        <v>0</v>
      </c>
    </row>
    <row r="1991" spans="1:9" x14ac:dyDescent="0.25">
      <c r="A1991" s="608">
        <v>24080301</v>
      </c>
      <c r="B1991" s="416" t="s">
        <v>539</v>
      </c>
      <c r="C1991" s="416" t="s">
        <v>1016</v>
      </c>
      <c r="D1991" s="416" t="s">
        <v>1042</v>
      </c>
      <c r="E1991" s="417">
        <v>188882</v>
      </c>
      <c r="F1991" s="417">
        <v>0</v>
      </c>
      <c r="G1991" s="417">
        <v>-2041828043.49</v>
      </c>
      <c r="H1991" s="387" t="b" cm="1">
        <f t="array" aca="1" ref="H1991" ca="1">EsNegrita(BP[[#This Row],[CODIGO]])</f>
        <v>0</v>
      </c>
      <c r="I1991" s="387" t="b" cm="1">
        <f t="array" ref="I1991">_xlfn.LET(
    _xlpm.codigos_devolucion, _xlfn.UNIQUE(_xlfn._xlws.FILTER(BP[CODIGO], ISNUMBER(SEARCH("devoluci", BP[NOMBRE CUENTA])), {""})),
    ISNUMBER(MATCH(BP[[#This Row],[CODIGO]], _xlpm.codigos_devolucion, 0))
)</f>
        <v>0</v>
      </c>
    </row>
    <row r="1992" spans="1:9" x14ac:dyDescent="0.25">
      <c r="A1992" s="608">
        <v>24080301</v>
      </c>
      <c r="B1992" s="416" t="s">
        <v>539</v>
      </c>
      <c r="C1992" s="416" t="s">
        <v>815</v>
      </c>
      <c r="D1992" s="416" t="s">
        <v>1043</v>
      </c>
      <c r="E1992" s="417">
        <v>280283</v>
      </c>
      <c r="F1992" s="417">
        <v>0</v>
      </c>
      <c r="G1992" s="417">
        <v>-2042108326.49</v>
      </c>
      <c r="H1992" s="387" t="b" cm="1">
        <f t="array" aca="1" ref="H1992" ca="1">EsNegrita(BP[[#This Row],[CODIGO]])</f>
        <v>0</v>
      </c>
      <c r="I1992" s="387" t="b" cm="1">
        <f t="array" ref="I1992">_xlfn.LET(
    _xlpm.codigos_devolucion, _xlfn.UNIQUE(_xlfn._xlws.FILTER(BP[CODIGO], ISNUMBER(SEARCH("devoluci", BP[NOMBRE CUENTA])), {""})),
    ISNUMBER(MATCH(BP[[#This Row],[CODIGO]], _xlpm.codigos_devolucion, 0))
)</f>
        <v>0</v>
      </c>
    </row>
    <row r="1993" spans="1:9" x14ac:dyDescent="0.25">
      <c r="A1993" s="608">
        <v>24080301</v>
      </c>
      <c r="B1993" s="416" t="s">
        <v>539</v>
      </c>
      <c r="C1993" s="416" t="s">
        <v>815</v>
      </c>
      <c r="D1993" s="416" t="s">
        <v>816</v>
      </c>
      <c r="E1993" s="417">
        <v>33440</v>
      </c>
      <c r="F1993" s="417">
        <v>0</v>
      </c>
      <c r="G1993" s="417">
        <v>-2042141766.49</v>
      </c>
      <c r="H1993" s="387" t="b" cm="1">
        <f t="array" aca="1" ref="H1993" ca="1">EsNegrita(BP[[#This Row],[CODIGO]])</f>
        <v>0</v>
      </c>
      <c r="I1993" s="387" t="b" cm="1">
        <f t="array" ref="I1993">_xlfn.LET(
    _xlpm.codigos_devolucion, _xlfn.UNIQUE(_xlfn._xlws.FILTER(BP[CODIGO], ISNUMBER(SEARCH("devoluci", BP[NOMBRE CUENTA])), {""})),
    ISNUMBER(MATCH(BP[[#This Row],[CODIGO]], _xlpm.codigos_devolucion, 0))
)</f>
        <v>0</v>
      </c>
    </row>
    <row r="1994" spans="1:9" x14ac:dyDescent="0.25">
      <c r="A1994" s="608">
        <v>24080301</v>
      </c>
      <c r="B1994" s="416" t="s">
        <v>539</v>
      </c>
      <c r="C1994" s="416" t="s">
        <v>798</v>
      </c>
      <c r="D1994" s="416" t="s">
        <v>1045</v>
      </c>
      <c r="E1994" s="417">
        <v>230813</v>
      </c>
      <c r="F1994" s="417">
        <v>0</v>
      </c>
      <c r="G1994" s="417">
        <v>-2042372579.49</v>
      </c>
      <c r="H1994" s="387" t="b" cm="1">
        <f t="array" aca="1" ref="H1994" ca="1">EsNegrita(BP[[#This Row],[CODIGO]])</f>
        <v>0</v>
      </c>
      <c r="I1994" s="387" t="b" cm="1">
        <f t="array" ref="I1994">_xlfn.LET(
    _xlpm.codigos_devolucion, _xlfn.UNIQUE(_xlfn._xlws.FILTER(BP[CODIGO], ISNUMBER(SEARCH("devoluci", BP[NOMBRE CUENTA])), {""})),
    ISNUMBER(MATCH(BP[[#This Row],[CODIGO]], _xlpm.codigos_devolucion, 0))
)</f>
        <v>0</v>
      </c>
    </row>
    <row r="1995" spans="1:9" x14ac:dyDescent="0.25">
      <c r="A1995" s="608">
        <v>24080301</v>
      </c>
      <c r="B1995" s="416" t="s">
        <v>539</v>
      </c>
      <c r="C1995" s="416" t="s">
        <v>798</v>
      </c>
      <c r="D1995" s="416" t="s">
        <v>1046</v>
      </c>
      <c r="E1995" s="417">
        <v>129310</v>
      </c>
      <c r="F1995" s="417">
        <v>0</v>
      </c>
      <c r="G1995" s="417">
        <v>-2042501889.49</v>
      </c>
      <c r="H1995" s="387" t="b" cm="1">
        <f t="array" aca="1" ref="H1995" ca="1">EsNegrita(BP[[#This Row],[CODIGO]])</f>
        <v>0</v>
      </c>
      <c r="I1995" s="387" t="b" cm="1">
        <f t="array" ref="I1995">_xlfn.LET(
    _xlpm.codigos_devolucion, _xlfn.UNIQUE(_xlfn._xlws.FILTER(BP[CODIGO], ISNUMBER(SEARCH("devoluci", BP[NOMBRE CUENTA])), {""})),
    ISNUMBER(MATCH(BP[[#This Row],[CODIGO]], _xlpm.codigos_devolucion, 0))
)</f>
        <v>0</v>
      </c>
    </row>
    <row r="1996" spans="1:9" x14ac:dyDescent="0.25">
      <c r="A1996" s="608">
        <v>24080301</v>
      </c>
      <c r="B1996" s="416" t="s">
        <v>539</v>
      </c>
      <c r="C1996" s="416" t="s">
        <v>1049</v>
      </c>
      <c r="D1996" s="416" t="s">
        <v>1050</v>
      </c>
      <c r="E1996" s="417">
        <v>500</v>
      </c>
      <c r="F1996" s="417">
        <v>0</v>
      </c>
      <c r="G1996" s="417">
        <v>-2042502389.49</v>
      </c>
      <c r="H1996" s="387" t="b" cm="1">
        <f t="array" aca="1" ref="H1996" ca="1">EsNegrita(BP[[#This Row],[CODIGO]])</f>
        <v>0</v>
      </c>
      <c r="I1996" s="387" t="b" cm="1">
        <f t="array" ref="I1996">_xlfn.LET(
    _xlpm.codigos_devolucion, _xlfn.UNIQUE(_xlfn._xlws.FILTER(BP[CODIGO], ISNUMBER(SEARCH("devoluci", BP[NOMBRE CUENTA])), {""})),
    ISNUMBER(MATCH(BP[[#This Row],[CODIGO]], _xlpm.codigos_devolucion, 0))
)</f>
        <v>0</v>
      </c>
    </row>
    <row r="1997" spans="1:9" x14ac:dyDescent="0.25">
      <c r="A1997" s="608">
        <v>24080301</v>
      </c>
      <c r="B1997" s="416" t="s">
        <v>539</v>
      </c>
      <c r="C1997" s="416" t="s">
        <v>1049</v>
      </c>
      <c r="D1997" s="416" t="s">
        <v>1050</v>
      </c>
      <c r="E1997" s="417">
        <v>11991</v>
      </c>
      <c r="F1997" s="417">
        <v>0</v>
      </c>
      <c r="G1997" s="417">
        <v>-2042514380.49</v>
      </c>
      <c r="H1997" s="387" t="b" cm="1">
        <f t="array" aca="1" ref="H1997" ca="1">EsNegrita(BP[[#This Row],[CODIGO]])</f>
        <v>0</v>
      </c>
      <c r="I1997" s="387" t="b" cm="1">
        <f t="array" ref="I1997">_xlfn.LET(
    _xlpm.codigos_devolucion, _xlfn.UNIQUE(_xlfn._xlws.FILTER(BP[CODIGO], ISNUMBER(SEARCH("devoluci", BP[NOMBRE CUENTA])), {""})),
    ISNUMBER(MATCH(BP[[#This Row],[CODIGO]], _xlpm.codigos_devolucion, 0))
)</f>
        <v>0</v>
      </c>
    </row>
    <row r="1998" spans="1:9" x14ac:dyDescent="0.25">
      <c r="A1998" s="608">
        <v>24080301</v>
      </c>
      <c r="B1998" s="416" t="s">
        <v>539</v>
      </c>
      <c r="C1998" s="416" t="s">
        <v>927</v>
      </c>
      <c r="D1998" s="416" t="s">
        <v>1051</v>
      </c>
      <c r="E1998" s="417">
        <v>131544</v>
      </c>
      <c r="F1998" s="417">
        <v>0</v>
      </c>
      <c r="G1998" s="417">
        <v>-2042645924.49</v>
      </c>
      <c r="H1998" s="387" t="b" cm="1">
        <f t="array" aca="1" ref="H1998" ca="1">EsNegrita(BP[[#This Row],[CODIGO]])</f>
        <v>0</v>
      </c>
      <c r="I1998" s="387" t="b" cm="1">
        <f t="array" ref="I1998">_xlfn.LET(
    _xlpm.codigos_devolucion, _xlfn.UNIQUE(_xlfn._xlws.FILTER(BP[CODIGO], ISNUMBER(SEARCH("devoluci", BP[NOMBRE CUENTA])), {""})),
    ISNUMBER(MATCH(BP[[#This Row],[CODIGO]], _xlpm.codigos_devolucion, 0))
)</f>
        <v>0</v>
      </c>
    </row>
    <row r="1999" spans="1:9" x14ac:dyDescent="0.25">
      <c r="A1999" s="608">
        <v>24080301</v>
      </c>
      <c r="B1999" s="416" t="s">
        <v>539</v>
      </c>
      <c r="C1999" s="416" t="s">
        <v>798</v>
      </c>
      <c r="D1999" s="416" t="s">
        <v>1054</v>
      </c>
      <c r="E1999" s="417">
        <v>143697</v>
      </c>
      <c r="F1999" s="417">
        <v>0</v>
      </c>
      <c r="G1999" s="417">
        <v>-2042789621.49</v>
      </c>
      <c r="H1999" s="387" t="b" cm="1">
        <f t="array" aca="1" ref="H1999" ca="1">EsNegrita(BP[[#This Row],[CODIGO]])</f>
        <v>0</v>
      </c>
      <c r="I1999" s="387" t="b" cm="1">
        <f t="array" ref="I1999">_xlfn.LET(
    _xlpm.codigos_devolucion, _xlfn.UNIQUE(_xlfn._xlws.FILTER(BP[CODIGO], ISNUMBER(SEARCH("devoluci", BP[NOMBRE CUENTA])), {""})),
    ISNUMBER(MATCH(BP[[#This Row],[CODIGO]], _xlpm.codigos_devolucion, 0))
)</f>
        <v>0</v>
      </c>
    </row>
    <row r="2000" spans="1:9" x14ac:dyDescent="0.25">
      <c r="A2000" s="608">
        <v>24080301</v>
      </c>
      <c r="B2000" s="416" t="s">
        <v>539</v>
      </c>
      <c r="C2000" s="416" t="s">
        <v>798</v>
      </c>
      <c r="D2000" s="416" t="s">
        <v>1055</v>
      </c>
      <c r="E2000" s="417">
        <v>26600</v>
      </c>
      <c r="F2000" s="417">
        <v>0</v>
      </c>
      <c r="G2000" s="417">
        <v>-2042816221.49</v>
      </c>
      <c r="H2000" s="387" t="b" cm="1">
        <f t="array" aca="1" ref="H2000" ca="1">EsNegrita(BP[[#This Row],[CODIGO]])</f>
        <v>0</v>
      </c>
      <c r="I2000" s="387" t="b" cm="1">
        <f t="array" ref="I2000">_xlfn.LET(
    _xlpm.codigos_devolucion, _xlfn.UNIQUE(_xlfn._xlws.FILTER(BP[CODIGO], ISNUMBER(SEARCH("devoluci", BP[NOMBRE CUENTA])), {""})),
    ISNUMBER(MATCH(BP[[#This Row],[CODIGO]], _xlpm.codigos_devolucion, 0))
)</f>
        <v>0</v>
      </c>
    </row>
    <row r="2001" spans="1:9" x14ac:dyDescent="0.25">
      <c r="A2001" s="608">
        <v>24080301</v>
      </c>
      <c r="B2001" s="416" t="s">
        <v>539</v>
      </c>
      <c r="C2001" s="416" t="s">
        <v>954</v>
      </c>
      <c r="D2001" s="416" t="s">
        <v>1057</v>
      </c>
      <c r="E2001" s="417">
        <v>1494540</v>
      </c>
      <c r="F2001" s="417">
        <v>0</v>
      </c>
      <c r="G2001" s="417">
        <v>-2044310761.49</v>
      </c>
      <c r="H2001" s="387" t="b" cm="1">
        <f t="array" aca="1" ref="H2001" ca="1">EsNegrita(BP[[#This Row],[CODIGO]])</f>
        <v>0</v>
      </c>
      <c r="I2001" s="387" t="b" cm="1">
        <f t="array" ref="I2001">_xlfn.LET(
    _xlpm.codigos_devolucion, _xlfn.UNIQUE(_xlfn._xlws.FILTER(BP[CODIGO], ISNUMBER(SEARCH("devoluci", BP[NOMBRE CUENTA])), {""})),
    ISNUMBER(MATCH(BP[[#This Row],[CODIGO]], _xlpm.codigos_devolucion, 0))
)</f>
        <v>0</v>
      </c>
    </row>
    <row r="2002" spans="1:9" x14ac:dyDescent="0.25">
      <c r="A2002" s="608">
        <v>24080301</v>
      </c>
      <c r="B2002" s="416" t="s">
        <v>539</v>
      </c>
      <c r="C2002" s="416" t="s">
        <v>798</v>
      </c>
      <c r="D2002" s="416" t="s">
        <v>1058</v>
      </c>
      <c r="E2002" s="417">
        <v>84398</v>
      </c>
      <c r="F2002" s="417">
        <v>0</v>
      </c>
      <c r="G2002" s="417">
        <v>-2044395159.49</v>
      </c>
      <c r="H2002" s="387" t="b" cm="1">
        <f t="array" aca="1" ref="H2002" ca="1">EsNegrita(BP[[#This Row],[CODIGO]])</f>
        <v>0</v>
      </c>
      <c r="I2002" s="387" t="b" cm="1">
        <f t="array" ref="I2002">_xlfn.LET(
    _xlpm.codigos_devolucion, _xlfn.UNIQUE(_xlfn._xlws.FILTER(BP[CODIGO], ISNUMBER(SEARCH("devoluci", BP[NOMBRE CUENTA])), {""})),
    ISNUMBER(MATCH(BP[[#This Row],[CODIGO]], _xlpm.codigos_devolucion, 0))
)</f>
        <v>0</v>
      </c>
    </row>
    <row r="2003" spans="1:9" x14ac:dyDescent="0.25">
      <c r="A2003" s="608">
        <v>24080301</v>
      </c>
      <c r="B2003" s="416" t="s">
        <v>539</v>
      </c>
      <c r="C2003" s="416" t="s">
        <v>798</v>
      </c>
      <c r="D2003" s="416" t="s">
        <v>1059</v>
      </c>
      <c r="E2003" s="417">
        <v>70774</v>
      </c>
      <c r="F2003" s="417">
        <v>0</v>
      </c>
      <c r="G2003" s="417">
        <v>-2044465933.49</v>
      </c>
      <c r="H2003" s="387" t="b" cm="1">
        <f t="array" aca="1" ref="H2003" ca="1">EsNegrita(BP[[#This Row],[CODIGO]])</f>
        <v>0</v>
      </c>
      <c r="I2003" s="387" t="b" cm="1">
        <f t="array" ref="I2003">_xlfn.LET(
    _xlpm.codigos_devolucion, _xlfn.UNIQUE(_xlfn._xlws.FILTER(BP[CODIGO], ISNUMBER(SEARCH("devoluci", BP[NOMBRE CUENTA])), {""})),
    ISNUMBER(MATCH(BP[[#This Row],[CODIGO]], _xlpm.codigos_devolucion, 0))
)</f>
        <v>0</v>
      </c>
    </row>
    <row r="2004" spans="1:9" x14ac:dyDescent="0.25">
      <c r="A2004" s="608">
        <v>24080301</v>
      </c>
      <c r="B2004" s="416" t="s">
        <v>539</v>
      </c>
      <c r="C2004" s="416" t="s">
        <v>1016</v>
      </c>
      <c r="D2004" s="416" t="s">
        <v>1060</v>
      </c>
      <c r="E2004" s="417">
        <v>44706</v>
      </c>
      <c r="F2004" s="417">
        <v>0</v>
      </c>
      <c r="G2004" s="417">
        <v>-2044510639.49</v>
      </c>
      <c r="H2004" s="387" t="b" cm="1">
        <f t="array" aca="1" ref="H2004" ca="1">EsNegrita(BP[[#This Row],[CODIGO]])</f>
        <v>0</v>
      </c>
      <c r="I2004" s="387" t="b" cm="1">
        <f t="array" ref="I2004">_xlfn.LET(
    _xlpm.codigos_devolucion, _xlfn.UNIQUE(_xlfn._xlws.FILTER(BP[CODIGO], ISNUMBER(SEARCH("devoluci", BP[NOMBRE CUENTA])), {""})),
    ISNUMBER(MATCH(BP[[#This Row],[CODIGO]], _xlpm.codigos_devolucion, 0))
)</f>
        <v>0</v>
      </c>
    </row>
    <row r="2005" spans="1:9" x14ac:dyDescent="0.25">
      <c r="A2005" s="608">
        <v>24080301</v>
      </c>
      <c r="B2005" s="416" t="s">
        <v>539</v>
      </c>
      <c r="C2005" s="416" t="s">
        <v>963</v>
      </c>
      <c r="D2005" s="416" t="s">
        <v>1063</v>
      </c>
      <c r="E2005" s="417">
        <v>210756</v>
      </c>
      <c r="F2005" s="417">
        <v>0</v>
      </c>
      <c r="G2005" s="417">
        <v>-2044721395.49</v>
      </c>
      <c r="H2005" s="387" t="b" cm="1">
        <f t="array" aca="1" ref="H2005" ca="1">EsNegrita(BP[[#This Row],[CODIGO]])</f>
        <v>0</v>
      </c>
      <c r="I2005" s="387" t="b" cm="1">
        <f t="array" ref="I2005">_xlfn.LET(
    _xlpm.codigos_devolucion, _xlfn.UNIQUE(_xlfn._xlws.FILTER(BP[CODIGO], ISNUMBER(SEARCH("devoluci", BP[NOMBRE CUENTA])), {""})),
    ISNUMBER(MATCH(BP[[#This Row],[CODIGO]], _xlpm.codigos_devolucion, 0))
)</f>
        <v>0</v>
      </c>
    </row>
    <row r="2006" spans="1:9" x14ac:dyDescent="0.25">
      <c r="A2006" s="608">
        <v>24080301</v>
      </c>
      <c r="B2006" s="416" t="s">
        <v>539</v>
      </c>
      <c r="C2006" s="416" t="s">
        <v>935</v>
      </c>
      <c r="D2006" s="416" t="s">
        <v>1064</v>
      </c>
      <c r="E2006" s="417">
        <v>105378</v>
      </c>
      <c r="F2006" s="417">
        <v>0</v>
      </c>
      <c r="G2006" s="417">
        <v>-2044826773.49</v>
      </c>
      <c r="H2006" s="387" t="b" cm="1">
        <f t="array" aca="1" ref="H2006" ca="1">EsNegrita(BP[[#This Row],[CODIGO]])</f>
        <v>0</v>
      </c>
      <c r="I2006" s="387" t="b" cm="1">
        <f t="array" ref="I2006">_xlfn.LET(
    _xlpm.codigos_devolucion, _xlfn.UNIQUE(_xlfn._xlws.FILTER(BP[CODIGO], ISNUMBER(SEARCH("devoluci", BP[NOMBRE CUENTA])), {""})),
    ISNUMBER(MATCH(BP[[#This Row],[CODIGO]], _xlpm.codigos_devolucion, 0))
)</f>
        <v>0</v>
      </c>
    </row>
    <row r="2007" spans="1:9" x14ac:dyDescent="0.25">
      <c r="A2007" s="608">
        <v>24080301</v>
      </c>
      <c r="B2007" s="416" t="s">
        <v>539</v>
      </c>
      <c r="C2007" s="416" t="s">
        <v>798</v>
      </c>
      <c r="D2007" s="416" t="s">
        <v>1065</v>
      </c>
      <c r="E2007" s="417">
        <v>39916</v>
      </c>
      <c r="F2007" s="417">
        <v>0</v>
      </c>
      <c r="G2007" s="417">
        <v>-2044866689.49</v>
      </c>
      <c r="H2007" s="387" t="b" cm="1">
        <f t="array" aca="1" ref="H2007" ca="1">EsNegrita(BP[[#This Row],[CODIGO]])</f>
        <v>0</v>
      </c>
      <c r="I2007" s="387" t="b" cm="1">
        <f t="array" ref="I2007">_xlfn.LET(
    _xlpm.codigos_devolucion, _xlfn.UNIQUE(_xlfn._xlws.FILTER(BP[CODIGO], ISNUMBER(SEARCH("devoluci", BP[NOMBRE CUENTA])), {""})),
    ISNUMBER(MATCH(BP[[#This Row],[CODIGO]], _xlpm.codigos_devolucion, 0))
)</f>
        <v>0</v>
      </c>
    </row>
    <row r="2008" spans="1:9" x14ac:dyDescent="0.25">
      <c r="A2008" s="608">
        <v>24080301</v>
      </c>
      <c r="B2008" s="416" t="s">
        <v>539</v>
      </c>
      <c r="C2008" s="416" t="s">
        <v>798</v>
      </c>
      <c r="D2008" s="416" t="s">
        <v>1066</v>
      </c>
      <c r="E2008" s="417">
        <v>99630</v>
      </c>
      <c r="F2008" s="417">
        <v>0</v>
      </c>
      <c r="G2008" s="417">
        <v>-2044966319.49</v>
      </c>
      <c r="H2008" s="387" t="b" cm="1">
        <f t="array" aca="1" ref="H2008" ca="1">EsNegrita(BP[[#This Row],[CODIGO]])</f>
        <v>0</v>
      </c>
      <c r="I2008" s="387" t="b" cm="1">
        <f t="array" ref="I2008">_xlfn.LET(
    _xlpm.codigos_devolucion, _xlfn.UNIQUE(_xlfn._xlws.FILTER(BP[CODIGO], ISNUMBER(SEARCH("devoluci", BP[NOMBRE CUENTA])), {""})),
    ISNUMBER(MATCH(BP[[#This Row],[CODIGO]], _xlpm.codigos_devolucion, 0))
)</f>
        <v>0</v>
      </c>
    </row>
    <row r="2009" spans="1:9" x14ac:dyDescent="0.25">
      <c r="A2009" s="608">
        <v>24080301</v>
      </c>
      <c r="B2009" s="416" t="s">
        <v>539</v>
      </c>
      <c r="C2009" s="416" t="s">
        <v>798</v>
      </c>
      <c r="D2009" s="416" t="s">
        <v>1067</v>
      </c>
      <c r="E2009" s="417">
        <v>13566</v>
      </c>
      <c r="F2009" s="417">
        <v>0</v>
      </c>
      <c r="G2009" s="417">
        <v>-2044979885.49</v>
      </c>
      <c r="H2009" s="387" t="b" cm="1">
        <f t="array" aca="1" ref="H2009" ca="1">EsNegrita(BP[[#This Row],[CODIGO]])</f>
        <v>0</v>
      </c>
      <c r="I2009" s="387" t="b" cm="1">
        <f t="array" ref="I2009">_xlfn.LET(
    _xlpm.codigos_devolucion, _xlfn.UNIQUE(_xlfn._xlws.FILTER(BP[CODIGO], ISNUMBER(SEARCH("devoluci", BP[NOMBRE CUENTA])), {""})),
    ISNUMBER(MATCH(BP[[#This Row],[CODIGO]], _xlpm.codigos_devolucion, 0))
)</f>
        <v>0</v>
      </c>
    </row>
    <row r="2010" spans="1:9" x14ac:dyDescent="0.25">
      <c r="A2010" s="608">
        <v>24080301</v>
      </c>
      <c r="B2010" s="416" t="s">
        <v>539</v>
      </c>
      <c r="C2010" s="416" t="s">
        <v>1024</v>
      </c>
      <c r="D2010" s="416" t="s">
        <v>1075</v>
      </c>
      <c r="E2010" s="417">
        <v>44080</v>
      </c>
      <c r="F2010" s="417">
        <v>0</v>
      </c>
      <c r="G2010" s="417">
        <v>-2045023965.49</v>
      </c>
      <c r="H2010" s="387" t="b" cm="1">
        <f t="array" aca="1" ref="H2010" ca="1">EsNegrita(BP[[#This Row],[CODIGO]])</f>
        <v>0</v>
      </c>
      <c r="I2010" s="387" t="b" cm="1">
        <f t="array" ref="I2010">_xlfn.LET(
    _xlpm.codigos_devolucion, _xlfn.UNIQUE(_xlfn._xlws.FILTER(BP[CODIGO], ISNUMBER(SEARCH("devoluci", BP[NOMBRE CUENTA])), {""})),
    ISNUMBER(MATCH(BP[[#This Row],[CODIGO]], _xlpm.codigos_devolucion, 0))
)</f>
        <v>0</v>
      </c>
    </row>
    <row r="2011" spans="1:9" x14ac:dyDescent="0.25">
      <c r="A2011" s="608">
        <v>24080301</v>
      </c>
      <c r="B2011" s="416" t="s">
        <v>539</v>
      </c>
      <c r="C2011" s="416" t="s">
        <v>798</v>
      </c>
      <c r="D2011" s="416" t="s">
        <v>1077</v>
      </c>
      <c r="E2011" s="417">
        <v>33820</v>
      </c>
      <c r="F2011" s="417">
        <v>0</v>
      </c>
      <c r="G2011" s="417">
        <v>-2045057785.49</v>
      </c>
      <c r="H2011" s="387" t="b" cm="1">
        <f t="array" aca="1" ref="H2011" ca="1">EsNegrita(BP[[#This Row],[CODIGO]])</f>
        <v>0</v>
      </c>
      <c r="I2011" s="387" t="b" cm="1">
        <f t="array" ref="I2011">_xlfn.LET(
    _xlpm.codigos_devolucion, _xlfn.UNIQUE(_xlfn._xlws.FILTER(BP[CODIGO], ISNUMBER(SEARCH("devoluci", BP[NOMBRE CUENTA])), {""})),
    ISNUMBER(MATCH(BP[[#This Row],[CODIGO]], _xlpm.codigos_devolucion, 0))
)</f>
        <v>0</v>
      </c>
    </row>
    <row r="2012" spans="1:9" x14ac:dyDescent="0.25">
      <c r="A2012" s="608">
        <v>24080301</v>
      </c>
      <c r="B2012" s="416" t="s">
        <v>539</v>
      </c>
      <c r="C2012" s="416" t="s">
        <v>984</v>
      </c>
      <c r="D2012" s="416" t="s">
        <v>1078</v>
      </c>
      <c r="E2012" s="417">
        <v>138908</v>
      </c>
      <c r="F2012" s="417">
        <v>0</v>
      </c>
      <c r="G2012" s="417">
        <v>-2045196693.49</v>
      </c>
      <c r="H2012" s="387" t="b" cm="1">
        <f t="array" aca="1" ref="H2012" ca="1">EsNegrita(BP[[#This Row],[CODIGO]])</f>
        <v>0</v>
      </c>
      <c r="I2012" s="387" t="b" cm="1">
        <f t="array" ref="I2012">_xlfn.LET(
    _xlpm.codigos_devolucion, _xlfn.UNIQUE(_xlfn._xlws.FILTER(BP[CODIGO], ISNUMBER(SEARCH("devoluci", BP[NOMBRE CUENTA])), {""})),
    ISNUMBER(MATCH(BP[[#This Row],[CODIGO]], _xlpm.codigos_devolucion, 0))
)</f>
        <v>0</v>
      </c>
    </row>
    <row r="2013" spans="1:9" x14ac:dyDescent="0.25">
      <c r="A2013" s="608">
        <v>24080301</v>
      </c>
      <c r="B2013" s="416" t="s">
        <v>539</v>
      </c>
      <c r="C2013" s="416" t="s">
        <v>821</v>
      </c>
      <c r="D2013" s="416" t="s">
        <v>822</v>
      </c>
      <c r="E2013" s="417">
        <v>41513</v>
      </c>
      <c r="F2013" s="417">
        <v>0</v>
      </c>
      <c r="G2013" s="417">
        <v>-2045238206.49</v>
      </c>
      <c r="H2013" s="387" t="b" cm="1">
        <f t="array" aca="1" ref="H2013" ca="1">EsNegrita(BP[[#This Row],[CODIGO]])</f>
        <v>0</v>
      </c>
      <c r="I2013" s="387" t="b" cm="1">
        <f t="array" ref="I2013">_xlfn.LET(
    _xlpm.codigos_devolucion, _xlfn.UNIQUE(_xlfn._xlws.FILTER(BP[CODIGO], ISNUMBER(SEARCH("devoluci", BP[NOMBRE CUENTA])), {""})),
    ISNUMBER(MATCH(BP[[#This Row],[CODIGO]], _xlpm.codigos_devolucion, 0))
)</f>
        <v>0</v>
      </c>
    </row>
    <row r="2014" spans="1:9" x14ac:dyDescent="0.25">
      <c r="A2014" s="608">
        <v>24080301</v>
      </c>
      <c r="B2014" s="416" t="s">
        <v>539</v>
      </c>
      <c r="C2014" s="416" t="s">
        <v>821</v>
      </c>
      <c r="D2014" s="416" t="s">
        <v>1079</v>
      </c>
      <c r="E2014" s="417">
        <v>124538</v>
      </c>
      <c r="F2014" s="417">
        <v>0</v>
      </c>
      <c r="G2014" s="417">
        <v>-2045362744.49</v>
      </c>
      <c r="H2014" s="387" t="b" cm="1">
        <f t="array" aca="1" ref="H2014" ca="1">EsNegrita(BP[[#This Row],[CODIGO]])</f>
        <v>0</v>
      </c>
      <c r="I2014" s="387" t="b" cm="1">
        <f t="array" ref="I2014">_xlfn.LET(
    _xlpm.codigos_devolucion, _xlfn.UNIQUE(_xlfn._xlws.FILTER(BP[CODIGO], ISNUMBER(SEARCH("devoluci", BP[NOMBRE CUENTA])), {""})),
    ISNUMBER(MATCH(BP[[#This Row],[CODIGO]], _xlpm.codigos_devolucion, 0))
)</f>
        <v>0</v>
      </c>
    </row>
    <row r="2015" spans="1:9" x14ac:dyDescent="0.25">
      <c r="A2015" s="608">
        <v>24080301</v>
      </c>
      <c r="B2015" s="416" t="s">
        <v>539</v>
      </c>
      <c r="C2015" s="416" t="s">
        <v>918</v>
      </c>
      <c r="D2015" s="416" t="s">
        <v>1080</v>
      </c>
      <c r="E2015" s="417">
        <v>80630</v>
      </c>
      <c r="F2015" s="417">
        <v>0</v>
      </c>
      <c r="G2015" s="417">
        <v>-2045443374.49</v>
      </c>
      <c r="H2015" s="387" t="b" cm="1">
        <f t="array" aca="1" ref="H2015" ca="1">EsNegrita(BP[[#This Row],[CODIGO]])</f>
        <v>0</v>
      </c>
      <c r="I2015" s="387" t="b" cm="1">
        <f t="array" ref="I2015">_xlfn.LET(
    _xlpm.codigos_devolucion, _xlfn.UNIQUE(_xlfn._xlws.FILTER(BP[CODIGO], ISNUMBER(SEARCH("devoluci", BP[NOMBRE CUENTA])), {""})),
    ISNUMBER(MATCH(BP[[#This Row],[CODIGO]], _xlpm.codigos_devolucion, 0))
)</f>
        <v>0</v>
      </c>
    </row>
    <row r="2016" spans="1:9" x14ac:dyDescent="0.25">
      <c r="A2016" s="608">
        <v>24080301</v>
      </c>
      <c r="B2016" s="416" t="s">
        <v>539</v>
      </c>
      <c r="C2016" s="416" t="s">
        <v>1082</v>
      </c>
      <c r="D2016" s="416" t="s">
        <v>1083</v>
      </c>
      <c r="E2016" s="417">
        <v>2395</v>
      </c>
      <c r="F2016" s="417">
        <v>0</v>
      </c>
      <c r="G2016" s="417">
        <v>-2045445769.49</v>
      </c>
      <c r="H2016" s="387" t="b" cm="1">
        <f t="array" aca="1" ref="H2016" ca="1">EsNegrita(BP[[#This Row],[CODIGO]])</f>
        <v>0</v>
      </c>
      <c r="I2016" s="387" t="b" cm="1">
        <f t="array" ref="I2016">_xlfn.LET(
    _xlpm.codigos_devolucion, _xlfn.UNIQUE(_xlfn._xlws.FILTER(BP[CODIGO], ISNUMBER(SEARCH("devoluci", BP[NOMBRE CUENTA])), {""})),
    ISNUMBER(MATCH(BP[[#This Row],[CODIGO]], _xlpm.codigos_devolucion, 0))
)</f>
        <v>0</v>
      </c>
    </row>
    <row r="2017" spans="1:9" x14ac:dyDescent="0.25">
      <c r="A2017" s="608">
        <v>24080301</v>
      </c>
      <c r="B2017" s="416" t="s">
        <v>539</v>
      </c>
      <c r="C2017" s="416" t="s">
        <v>798</v>
      </c>
      <c r="D2017" s="416" t="s">
        <v>1092</v>
      </c>
      <c r="E2017" s="417">
        <v>11975</v>
      </c>
      <c r="F2017" s="417">
        <v>0</v>
      </c>
      <c r="G2017" s="417">
        <v>-2045457744.49</v>
      </c>
      <c r="H2017" s="387" t="b" cm="1">
        <f t="array" aca="1" ref="H2017" ca="1">EsNegrita(BP[[#This Row],[CODIGO]])</f>
        <v>0</v>
      </c>
      <c r="I2017" s="387" t="b" cm="1">
        <f t="array" ref="I2017">_xlfn.LET(
    _xlpm.codigos_devolucion, _xlfn.UNIQUE(_xlfn._xlws.FILTER(BP[CODIGO], ISNUMBER(SEARCH("devoluci", BP[NOMBRE CUENTA])), {""})),
    ISNUMBER(MATCH(BP[[#This Row],[CODIGO]], _xlpm.codigos_devolucion, 0))
)</f>
        <v>0</v>
      </c>
    </row>
    <row r="2018" spans="1:9" x14ac:dyDescent="0.25">
      <c r="A2018" s="608">
        <v>24080301</v>
      </c>
      <c r="B2018" s="416" t="s">
        <v>539</v>
      </c>
      <c r="C2018" s="416" t="s">
        <v>1093</v>
      </c>
      <c r="D2018" s="416" t="s">
        <v>1094</v>
      </c>
      <c r="E2018" s="417">
        <v>6910</v>
      </c>
      <c r="F2018" s="417">
        <v>0</v>
      </c>
      <c r="G2018" s="417">
        <v>-2045464654.49</v>
      </c>
      <c r="H2018" s="387" t="b" cm="1">
        <f t="array" aca="1" ref="H2018" ca="1">EsNegrita(BP[[#This Row],[CODIGO]])</f>
        <v>0</v>
      </c>
      <c r="I2018" s="387" t="b" cm="1">
        <f t="array" ref="I2018">_xlfn.LET(
    _xlpm.codigos_devolucion, _xlfn.UNIQUE(_xlfn._xlws.FILTER(BP[CODIGO], ISNUMBER(SEARCH("devoluci", BP[NOMBRE CUENTA])), {""})),
    ISNUMBER(MATCH(BP[[#This Row],[CODIGO]], _xlpm.codigos_devolucion, 0))
)</f>
        <v>0</v>
      </c>
    </row>
    <row r="2019" spans="1:9" x14ac:dyDescent="0.25">
      <c r="A2019" s="608">
        <v>24080301</v>
      </c>
      <c r="B2019" s="416" t="s">
        <v>539</v>
      </c>
      <c r="C2019" s="416" t="s">
        <v>1101</v>
      </c>
      <c r="D2019" s="416" t="s">
        <v>1102</v>
      </c>
      <c r="E2019" s="417">
        <v>86218</v>
      </c>
      <c r="F2019" s="417">
        <v>0</v>
      </c>
      <c r="G2019" s="417">
        <v>-2045550872.49</v>
      </c>
      <c r="H2019" s="387" t="b" cm="1">
        <f t="array" aca="1" ref="H2019" ca="1">EsNegrita(BP[[#This Row],[CODIGO]])</f>
        <v>0</v>
      </c>
      <c r="I2019" s="387" t="b" cm="1">
        <f t="array" ref="I2019">_xlfn.LET(
    _xlpm.codigos_devolucion, _xlfn.UNIQUE(_xlfn._xlws.FILTER(BP[CODIGO], ISNUMBER(SEARCH("devoluci", BP[NOMBRE CUENTA])), {""})),
    ISNUMBER(MATCH(BP[[#This Row],[CODIGO]], _xlpm.codigos_devolucion, 0))
)</f>
        <v>0</v>
      </c>
    </row>
    <row r="2020" spans="1:9" x14ac:dyDescent="0.25">
      <c r="A2020" s="608">
        <v>24080301</v>
      </c>
      <c r="B2020" s="416" t="s">
        <v>539</v>
      </c>
      <c r="C2020" s="416" t="s">
        <v>798</v>
      </c>
      <c r="D2020" s="416" t="s">
        <v>1105</v>
      </c>
      <c r="E2020" s="417">
        <v>139706</v>
      </c>
      <c r="F2020" s="417">
        <v>0</v>
      </c>
      <c r="G2020" s="417">
        <v>-2045690578.49</v>
      </c>
      <c r="H2020" s="387" t="b" cm="1">
        <f t="array" aca="1" ref="H2020" ca="1">EsNegrita(BP[[#This Row],[CODIGO]])</f>
        <v>0</v>
      </c>
      <c r="I2020" s="387" t="b" cm="1">
        <f t="array" ref="I2020">_xlfn.LET(
    _xlpm.codigos_devolucion, _xlfn.UNIQUE(_xlfn._xlws.FILTER(BP[CODIGO], ISNUMBER(SEARCH("devoluci", BP[NOMBRE CUENTA])), {""})),
    ISNUMBER(MATCH(BP[[#This Row],[CODIGO]], _xlpm.codigos_devolucion, 0))
)</f>
        <v>0</v>
      </c>
    </row>
    <row r="2021" spans="1:9" x14ac:dyDescent="0.25">
      <c r="A2021" s="608">
        <v>24080301</v>
      </c>
      <c r="B2021" s="416" t="s">
        <v>539</v>
      </c>
      <c r="C2021" s="416" t="s">
        <v>948</v>
      </c>
      <c r="D2021" s="416" t="s">
        <v>1106</v>
      </c>
      <c r="E2021" s="417">
        <v>89092</v>
      </c>
      <c r="F2021" s="417">
        <v>0</v>
      </c>
      <c r="G2021" s="417">
        <v>-2045779670.49</v>
      </c>
      <c r="H2021" s="387" t="b" cm="1">
        <f t="array" aca="1" ref="H2021" ca="1">EsNegrita(BP[[#This Row],[CODIGO]])</f>
        <v>0</v>
      </c>
      <c r="I2021" s="387" t="b" cm="1">
        <f t="array" ref="I2021">_xlfn.LET(
    _xlpm.codigos_devolucion, _xlfn.UNIQUE(_xlfn._xlws.FILTER(BP[CODIGO], ISNUMBER(SEARCH("devoluci", BP[NOMBRE CUENTA])), {""})),
    ISNUMBER(MATCH(BP[[#This Row],[CODIGO]], _xlpm.codigos_devolucion, 0))
)</f>
        <v>0</v>
      </c>
    </row>
    <row r="2022" spans="1:9" x14ac:dyDescent="0.25">
      <c r="A2022" s="608">
        <v>24080301</v>
      </c>
      <c r="B2022" s="416" t="s">
        <v>539</v>
      </c>
      <c r="C2022" s="416" t="s">
        <v>948</v>
      </c>
      <c r="D2022" s="416" t="s">
        <v>1107</v>
      </c>
      <c r="E2022" s="417">
        <v>77208</v>
      </c>
      <c r="F2022" s="417">
        <v>0</v>
      </c>
      <c r="G2022" s="417">
        <v>-2045856878.49</v>
      </c>
      <c r="H2022" s="387" t="b" cm="1">
        <f t="array" aca="1" ref="H2022" ca="1">EsNegrita(BP[[#This Row],[CODIGO]])</f>
        <v>0</v>
      </c>
      <c r="I2022" s="387" t="b" cm="1">
        <f t="array" ref="I2022">_xlfn.LET(
    _xlpm.codigos_devolucion, _xlfn.UNIQUE(_xlfn._xlws.FILTER(BP[CODIGO], ISNUMBER(SEARCH("devoluci", BP[NOMBRE CUENTA])), {""})),
    ISNUMBER(MATCH(BP[[#This Row],[CODIGO]], _xlpm.codigos_devolucion, 0))
)</f>
        <v>0</v>
      </c>
    </row>
    <row r="2023" spans="1:9" x14ac:dyDescent="0.25">
      <c r="A2023" s="608">
        <v>24080301</v>
      </c>
      <c r="B2023" s="416" t="s">
        <v>539</v>
      </c>
      <c r="C2023" s="416" t="s">
        <v>948</v>
      </c>
      <c r="D2023" s="416" t="s">
        <v>1108</v>
      </c>
      <c r="E2023" s="417">
        <v>59762</v>
      </c>
      <c r="F2023" s="417">
        <v>0</v>
      </c>
      <c r="G2023" s="417">
        <v>-2045916640.49</v>
      </c>
      <c r="H2023" s="387" t="b" cm="1">
        <f t="array" aca="1" ref="H2023" ca="1">EsNegrita(BP[[#This Row],[CODIGO]])</f>
        <v>0</v>
      </c>
      <c r="I2023" s="387" t="b" cm="1">
        <f t="array" ref="I2023">_xlfn.LET(
    _xlpm.codigos_devolucion, _xlfn.UNIQUE(_xlfn._xlws.FILTER(BP[CODIGO], ISNUMBER(SEARCH("devoluci", BP[NOMBRE CUENTA])), {""})),
    ISNUMBER(MATCH(BP[[#This Row],[CODIGO]], _xlpm.codigos_devolucion, 0))
)</f>
        <v>0</v>
      </c>
    </row>
    <row r="2024" spans="1:9" x14ac:dyDescent="0.25">
      <c r="A2024" s="608">
        <v>24080301</v>
      </c>
      <c r="B2024" s="416" t="s">
        <v>539</v>
      </c>
      <c r="C2024" s="416" t="s">
        <v>963</v>
      </c>
      <c r="D2024" s="416" t="s">
        <v>1109</v>
      </c>
      <c r="E2024" s="417">
        <v>21714</v>
      </c>
      <c r="F2024" s="417">
        <v>0</v>
      </c>
      <c r="G2024" s="417">
        <v>-2045938354.49</v>
      </c>
      <c r="H2024" s="387" t="b" cm="1">
        <f t="array" aca="1" ref="H2024" ca="1">EsNegrita(BP[[#This Row],[CODIGO]])</f>
        <v>0</v>
      </c>
      <c r="I2024" s="387" t="b" cm="1">
        <f t="array" ref="I2024">_xlfn.LET(
    _xlpm.codigos_devolucion, _xlfn.UNIQUE(_xlfn._xlws.FILTER(BP[CODIGO], ISNUMBER(SEARCH("devoluci", BP[NOMBRE CUENTA])), {""})),
    ISNUMBER(MATCH(BP[[#This Row],[CODIGO]], _xlpm.codigos_devolucion, 0))
)</f>
        <v>0</v>
      </c>
    </row>
    <row r="2025" spans="1:9" x14ac:dyDescent="0.25">
      <c r="A2025" s="608">
        <v>24080301</v>
      </c>
      <c r="B2025" s="416" t="s">
        <v>539</v>
      </c>
      <c r="C2025" s="416" t="s">
        <v>963</v>
      </c>
      <c r="D2025" s="416" t="s">
        <v>1111</v>
      </c>
      <c r="E2025" s="417">
        <v>83025</v>
      </c>
      <c r="F2025" s="417">
        <v>0</v>
      </c>
      <c r="G2025" s="417">
        <v>-2046021379.49</v>
      </c>
      <c r="H2025" s="387" t="b" cm="1">
        <f t="array" aca="1" ref="H2025" ca="1">EsNegrita(BP[[#This Row],[CODIGO]])</f>
        <v>0</v>
      </c>
      <c r="I2025" s="387" t="b" cm="1">
        <f t="array" ref="I2025">_xlfn.LET(
    _xlpm.codigos_devolucion, _xlfn.UNIQUE(_xlfn._xlws.FILTER(BP[CODIGO], ISNUMBER(SEARCH("devoluci", BP[NOMBRE CUENTA])), {""})),
    ISNUMBER(MATCH(BP[[#This Row],[CODIGO]], _xlpm.codigos_devolucion, 0))
)</f>
        <v>0</v>
      </c>
    </row>
    <row r="2026" spans="1:9" x14ac:dyDescent="0.25">
      <c r="A2026" s="608">
        <v>24080301</v>
      </c>
      <c r="B2026" s="416" t="s">
        <v>539</v>
      </c>
      <c r="C2026" s="416" t="s">
        <v>963</v>
      </c>
      <c r="D2026" s="416" t="s">
        <v>1112</v>
      </c>
      <c r="E2026" s="417">
        <v>15647</v>
      </c>
      <c r="F2026" s="417">
        <v>0</v>
      </c>
      <c r="G2026" s="417">
        <v>-2046037026.49</v>
      </c>
      <c r="H2026" s="387" t="b" cm="1">
        <f t="array" aca="1" ref="H2026" ca="1">EsNegrita(BP[[#This Row],[CODIGO]])</f>
        <v>0</v>
      </c>
      <c r="I2026" s="387" t="b" cm="1">
        <f t="array" ref="I2026">_xlfn.LET(
    _xlpm.codigos_devolucion, _xlfn.UNIQUE(_xlfn._xlws.FILTER(BP[CODIGO], ISNUMBER(SEARCH("devoluci", BP[NOMBRE CUENTA])), {""})),
    ISNUMBER(MATCH(BP[[#This Row],[CODIGO]], _xlpm.codigos_devolucion, 0))
)</f>
        <v>0</v>
      </c>
    </row>
    <row r="2027" spans="1:9" x14ac:dyDescent="0.25">
      <c r="A2027" s="608">
        <v>24080301</v>
      </c>
      <c r="B2027" s="416" t="s">
        <v>539</v>
      </c>
      <c r="C2027" s="416" t="s">
        <v>1113</v>
      </c>
      <c r="D2027" s="416" t="s">
        <v>1114</v>
      </c>
      <c r="E2027" s="417">
        <v>20756</v>
      </c>
      <c r="F2027" s="417">
        <v>0</v>
      </c>
      <c r="G2027" s="417">
        <v>-2046057782.49</v>
      </c>
      <c r="H2027" s="387" t="b" cm="1">
        <f t="array" aca="1" ref="H2027" ca="1">EsNegrita(BP[[#This Row],[CODIGO]])</f>
        <v>0</v>
      </c>
      <c r="I2027" s="387" t="b" cm="1">
        <f t="array" ref="I2027">_xlfn.LET(
    _xlpm.codigos_devolucion, _xlfn.UNIQUE(_xlfn._xlws.FILTER(BP[CODIGO], ISNUMBER(SEARCH("devoluci", BP[NOMBRE CUENTA])), {""})),
    ISNUMBER(MATCH(BP[[#This Row],[CODIGO]], _xlpm.codigos_devolucion, 0))
)</f>
        <v>0</v>
      </c>
    </row>
    <row r="2028" spans="1:9" x14ac:dyDescent="0.25">
      <c r="A2028" s="608">
        <v>24080301</v>
      </c>
      <c r="B2028" s="416" t="s">
        <v>539</v>
      </c>
      <c r="C2028" s="416" t="s">
        <v>1115</v>
      </c>
      <c r="D2028" s="416" t="s">
        <v>1116</v>
      </c>
      <c r="E2028" s="417">
        <v>113361</v>
      </c>
      <c r="F2028" s="417">
        <v>0</v>
      </c>
      <c r="G2028" s="417">
        <v>-2046171143.49</v>
      </c>
      <c r="H2028" s="387" t="b" cm="1">
        <f t="array" aca="1" ref="H2028" ca="1">EsNegrita(BP[[#This Row],[CODIGO]])</f>
        <v>0</v>
      </c>
      <c r="I2028" s="387" t="b" cm="1">
        <f t="array" ref="I2028">_xlfn.LET(
    _xlpm.codigos_devolucion, _xlfn.UNIQUE(_xlfn._xlws.FILTER(BP[CODIGO], ISNUMBER(SEARCH("devoluci", BP[NOMBRE CUENTA])), {""})),
    ISNUMBER(MATCH(BP[[#This Row],[CODIGO]], _xlpm.codigos_devolucion, 0))
)</f>
        <v>0</v>
      </c>
    </row>
    <row r="2029" spans="1:9" x14ac:dyDescent="0.25">
      <c r="A2029" s="608">
        <v>24080301</v>
      </c>
      <c r="B2029" s="416" t="s">
        <v>539</v>
      </c>
      <c r="C2029" s="416" t="s">
        <v>798</v>
      </c>
      <c r="D2029" s="416" t="s">
        <v>1118</v>
      </c>
      <c r="E2029" s="417">
        <v>23950</v>
      </c>
      <c r="F2029" s="417">
        <v>0</v>
      </c>
      <c r="G2029" s="417">
        <v>-2046195093.49</v>
      </c>
      <c r="H2029" s="387" t="b" cm="1">
        <f t="array" aca="1" ref="H2029" ca="1">EsNegrita(BP[[#This Row],[CODIGO]])</f>
        <v>0</v>
      </c>
      <c r="I2029" s="387" t="b" cm="1">
        <f t="array" ref="I2029">_xlfn.LET(
    _xlpm.codigos_devolucion, _xlfn.UNIQUE(_xlfn._xlws.FILTER(BP[CODIGO], ISNUMBER(SEARCH("devoluci", BP[NOMBRE CUENTA])), {""})),
    ISNUMBER(MATCH(BP[[#This Row],[CODIGO]], _xlpm.codigos_devolucion, 0))
)</f>
        <v>0</v>
      </c>
    </row>
    <row r="2030" spans="1:9" x14ac:dyDescent="0.25">
      <c r="A2030" s="608">
        <v>24080301</v>
      </c>
      <c r="B2030" s="416" t="s">
        <v>539</v>
      </c>
      <c r="C2030" s="416" t="s">
        <v>798</v>
      </c>
      <c r="D2030" s="416" t="s">
        <v>1119</v>
      </c>
      <c r="E2030" s="417">
        <v>169100</v>
      </c>
      <c r="F2030" s="417">
        <v>0</v>
      </c>
      <c r="G2030" s="417">
        <v>-2046364193.49</v>
      </c>
      <c r="H2030" s="387" t="b" cm="1">
        <f t="array" aca="1" ref="H2030" ca="1">EsNegrita(BP[[#This Row],[CODIGO]])</f>
        <v>0</v>
      </c>
      <c r="I2030" s="387" t="b" cm="1">
        <f t="array" ref="I2030">_xlfn.LET(
    _xlpm.codigos_devolucion, _xlfn.UNIQUE(_xlfn._xlws.FILTER(BP[CODIGO], ISNUMBER(SEARCH("devoluci", BP[NOMBRE CUENTA])), {""})),
    ISNUMBER(MATCH(BP[[#This Row],[CODIGO]], _xlpm.codigos_devolucion, 0))
)</f>
        <v>0</v>
      </c>
    </row>
    <row r="2031" spans="1:9" x14ac:dyDescent="0.25">
      <c r="A2031" s="608">
        <v>24080301</v>
      </c>
      <c r="B2031" s="416" t="s">
        <v>539</v>
      </c>
      <c r="C2031" s="416" t="s">
        <v>948</v>
      </c>
      <c r="D2031" s="416" t="s">
        <v>1120</v>
      </c>
      <c r="E2031" s="417">
        <v>72168</v>
      </c>
      <c r="F2031" s="417">
        <v>0</v>
      </c>
      <c r="G2031" s="417">
        <v>-2046436361.49</v>
      </c>
      <c r="H2031" s="387" t="b" cm="1">
        <f t="array" aca="1" ref="H2031" ca="1">EsNegrita(BP[[#This Row],[CODIGO]])</f>
        <v>0</v>
      </c>
      <c r="I2031" s="387" t="b" cm="1">
        <f t="array" ref="I2031">_xlfn.LET(
    _xlpm.codigos_devolucion, _xlfn.UNIQUE(_xlfn._xlws.FILTER(BP[CODIGO], ISNUMBER(SEARCH("devoluci", BP[NOMBRE CUENTA])), {""})),
    ISNUMBER(MATCH(BP[[#This Row],[CODIGO]], _xlpm.codigos_devolucion, 0))
)</f>
        <v>0</v>
      </c>
    </row>
    <row r="2032" spans="1:9" x14ac:dyDescent="0.25">
      <c r="A2032" s="608">
        <v>24080301</v>
      </c>
      <c r="B2032" s="416" t="s">
        <v>539</v>
      </c>
      <c r="C2032" s="416" t="s">
        <v>948</v>
      </c>
      <c r="D2032" s="416" t="s">
        <v>1121</v>
      </c>
      <c r="E2032" s="417">
        <v>68655</v>
      </c>
      <c r="F2032" s="417">
        <v>0</v>
      </c>
      <c r="G2032" s="417">
        <v>-2046505016.49</v>
      </c>
      <c r="H2032" s="387" t="b" cm="1">
        <f t="array" aca="1" ref="H2032" ca="1">EsNegrita(BP[[#This Row],[CODIGO]])</f>
        <v>0</v>
      </c>
      <c r="I2032" s="387" t="b" cm="1">
        <f t="array" ref="I2032">_xlfn.LET(
    _xlpm.codigos_devolucion, _xlfn.UNIQUE(_xlfn._xlws.FILTER(BP[CODIGO], ISNUMBER(SEARCH("devoluci", BP[NOMBRE CUENTA])), {""})),
    ISNUMBER(MATCH(BP[[#This Row],[CODIGO]], _xlpm.codigos_devolucion, 0))
)</f>
        <v>0</v>
      </c>
    </row>
    <row r="2033" spans="1:9" x14ac:dyDescent="0.25">
      <c r="A2033" s="608">
        <v>24080301</v>
      </c>
      <c r="B2033" s="416" t="s">
        <v>539</v>
      </c>
      <c r="C2033" s="416" t="s">
        <v>948</v>
      </c>
      <c r="D2033" s="416" t="s">
        <v>1122</v>
      </c>
      <c r="E2033" s="417">
        <v>54284</v>
      </c>
      <c r="F2033" s="417">
        <v>0</v>
      </c>
      <c r="G2033" s="417">
        <v>-2046559300.49</v>
      </c>
      <c r="H2033" s="387" t="b" cm="1">
        <f t="array" aca="1" ref="H2033" ca="1">EsNegrita(BP[[#This Row],[CODIGO]])</f>
        <v>0</v>
      </c>
      <c r="I2033" s="387" t="b" cm="1">
        <f t="array" ref="I2033">_xlfn.LET(
    _xlpm.codigos_devolucion, _xlfn.UNIQUE(_xlfn._xlws.FILTER(BP[CODIGO], ISNUMBER(SEARCH("devoluci", BP[NOMBRE CUENTA])), {""})),
    ISNUMBER(MATCH(BP[[#This Row],[CODIGO]], _xlpm.codigos_devolucion, 0))
)</f>
        <v>0</v>
      </c>
    </row>
    <row r="2034" spans="1:9" x14ac:dyDescent="0.25">
      <c r="A2034" s="608">
        <v>24080301</v>
      </c>
      <c r="B2034" s="416" t="s">
        <v>539</v>
      </c>
      <c r="C2034" s="416" t="s">
        <v>948</v>
      </c>
      <c r="D2034" s="416" t="s">
        <v>1123</v>
      </c>
      <c r="E2034" s="417">
        <v>80706</v>
      </c>
      <c r="F2034" s="417">
        <v>0</v>
      </c>
      <c r="G2034" s="417">
        <v>-2046640006.49</v>
      </c>
      <c r="H2034" s="387" t="b" cm="1">
        <f t="array" aca="1" ref="H2034" ca="1">EsNegrita(BP[[#This Row],[CODIGO]])</f>
        <v>0</v>
      </c>
      <c r="I2034" s="387" t="b" cm="1">
        <f t="array" ref="I2034">_xlfn.LET(
    _xlpm.codigos_devolucion, _xlfn.UNIQUE(_xlfn._xlws.FILTER(BP[CODIGO], ISNUMBER(SEARCH("devoluci", BP[NOMBRE CUENTA])), {""})),
    ISNUMBER(MATCH(BP[[#This Row],[CODIGO]], _xlpm.codigos_devolucion, 0))
)</f>
        <v>0</v>
      </c>
    </row>
    <row r="2035" spans="1:9" x14ac:dyDescent="0.25">
      <c r="A2035" s="608">
        <v>24080301</v>
      </c>
      <c r="B2035" s="416" t="s">
        <v>539</v>
      </c>
      <c r="C2035" s="416" t="s">
        <v>948</v>
      </c>
      <c r="D2035" s="416" t="s">
        <v>1124</v>
      </c>
      <c r="E2035" s="417">
        <v>98832</v>
      </c>
      <c r="F2035" s="417">
        <v>0</v>
      </c>
      <c r="G2035" s="417">
        <v>-2046738838.49</v>
      </c>
      <c r="H2035" s="387" t="b" cm="1">
        <f t="array" aca="1" ref="H2035" ca="1">EsNegrita(BP[[#This Row],[CODIGO]])</f>
        <v>0</v>
      </c>
      <c r="I2035" s="387" t="b" cm="1">
        <f t="array" ref="I2035">_xlfn.LET(
    _xlpm.codigos_devolucion, _xlfn.UNIQUE(_xlfn._xlws.FILTER(BP[CODIGO], ISNUMBER(SEARCH("devoluci", BP[NOMBRE CUENTA])), {""})),
    ISNUMBER(MATCH(BP[[#This Row],[CODIGO]], _xlpm.codigos_devolucion, 0))
)</f>
        <v>0</v>
      </c>
    </row>
    <row r="2036" spans="1:9" x14ac:dyDescent="0.25">
      <c r="A2036" s="608">
        <v>24080301</v>
      </c>
      <c r="B2036" s="416" t="s">
        <v>539</v>
      </c>
      <c r="C2036" s="416" t="s">
        <v>948</v>
      </c>
      <c r="D2036" s="416" t="s">
        <v>1125</v>
      </c>
      <c r="E2036" s="417">
        <v>52849</v>
      </c>
      <c r="F2036" s="417">
        <v>0</v>
      </c>
      <c r="G2036" s="417">
        <v>-2046791687.49</v>
      </c>
      <c r="H2036" s="387" t="b" cm="1">
        <f t="array" aca="1" ref="H2036" ca="1">EsNegrita(BP[[#This Row],[CODIGO]])</f>
        <v>0</v>
      </c>
      <c r="I2036" s="387" t="b" cm="1">
        <f t="array" ref="I2036">_xlfn.LET(
    _xlpm.codigos_devolucion, _xlfn.UNIQUE(_xlfn._xlws.FILTER(BP[CODIGO], ISNUMBER(SEARCH("devoluci", BP[NOMBRE CUENTA])), {""})),
    ISNUMBER(MATCH(BP[[#This Row],[CODIGO]], _xlpm.codigos_devolucion, 0))
)</f>
        <v>0</v>
      </c>
    </row>
    <row r="2037" spans="1:9" x14ac:dyDescent="0.25">
      <c r="A2037" s="608">
        <v>24080301</v>
      </c>
      <c r="B2037" s="416" t="s">
        <v>539</v>
      </c>
      <c r="C2037" s="416" t="s">
        <v>821</v>
      </c>
      <c r="D2037" s="416" t="s">
        <v>1126</v>
      </c>
      <c r="E2037" s="417">
        <v>124538</v>
      </c>
      <c r="F2037" s="417">
        <v>0</v>
      </c>
      <c r="G2037" s="417">
        <v>-2046916225.49</v>
      </c>
      <c r="H2037" s="387" t="b" cm="1">
        <f t="array" aca="1" ref="H2037" ca="1">EsNegrita(BP[[#This Row],[CODIGO]])</f>
        <v>0</v>
      </c>
      <c r="I2037" s="387" t="b" cm="1">
        <f t="array" ref="I2037">_xlfn.LET(
    _xlpm.codigos_devolucion, _xlfn.UNIQUE(_xlfn._xlws.FILTER(BP[CODIGO], ISNUMBER(SEARCH("devoluci", BP[NOMBRE CUENTA])), {""})),
    ISNUMBER(MATCH(BP[[#This Row],[CODIGO]], _xlpm.codigos_devolucion, 0))
)</f>
        <v>0</v>
      </c>
    </row>
    <row r="2038" spans="1:9" x14ac:dyDescent="0.25">
      <c r="A2038" s="608">
        <v>24080301</v>
      </c>
      <c r="B2038" s="416" t="s">
        <v>539</v>
      </c>
      <c r="C2038" s="416" t="s">
        <v>1128</v>
      </c>
      <c r="D2038" s="416" t="s">
        <v>1129</v>
      </c>
      <c r="E2038" s="417">
        <v>417520</v>
      </c>
      <c r="F2038" s="417">
        <v>0</v>
      </c>
      <c r="G2038" s="417">
        <v>-2047333745.49</v>
      </c>
      <c r="H2038" s="387" t="b" cm="1">
        <f t="array" aca="1" ref="H2038" ca="1">EsNegrita(BP[[#This Row],[CODIGO]])</f>
        <v>0</v>
      </c>
      <c r="I2038" s="387" t="b" cm="1">
        <f t="array" ref="I2038">_xlfn.LET(
    _xlpm.codigos_devolucion, _xlfn.UNIQUE(_xlfn._xlws.FILTER(BP[CODIGO], ISNUMBER(SEARCH("devoluci", BP[NOMBRE CUENTA])), {""})),
    ISNUMBER(MATCH(BP[[#This Row],[CODIGO]], _xlpm.codigos_devolucion, 0))
)</f>
        <v>0</v>
      </c>
    </row>
    <row r="2039" spans="1:9" x14ac:dyDescent="0.25">
      <c r="A2039" s="608">
        <v>24080301</v>
      </c>
      <c r="B2039" s="416" t="s">
        <v>539</v>
      </c>
      <c r="C2039" s="416" t="s">
        <v>944</v>
      </c>
      <c r="D2039" s="416" t="s">
        <v>1130</v>
      </c>
      <c r="E2039" s="417">
        <v>70456</v>
      </c>
      <c r="F2039" s="417">
        <v>0</v>
      </c>
      <c r="G2039" s="417">
        <v>-2047404201.49</v>
      </c>
      <c r="H2039" s="387" t="b" cm="1">
        <f t="array" aca="1" ref="H2039" ca="1">EsNegrita(BP[[#This Row],[CODIGO]])</f>
        <v>0</v>
      </c>
      <c r="I2039" s="387" t="b" cm="1">
        <f t="array" ref="I2039">_xlfn.LET(
    _xlpm.codigos_devolucion, _xlfn.UNIQUE(_xlfn._xlws.FILTER(BP[CODIGO], ISNUMBER(SEARCH("devoluci", BP[NOMBRE CUENTA])), {""})),
    ISNUMBER(MATCH(BP[[#This Row],[CODIGO]], _xlpm.codigos_devolucion, 0))
)</f>
        <v>0</v>
      </c>
    </row>
    <row r="2040" spans="1:9" x14ac:dyDescent="0.25">
      <c r="A2040" s="608">
        <v>24080301</v>
      </c>
      <c r="B2040" s="416" t="s">
        <v>539</v>
      </c>
      <c r="C2040" s="416" t="s">
        <v>944</v>
      </c>
      <c r="D2040" s="416" t="s">
        <v>1131</v>
      </c>
      <c r="E2040" s="417">
        <v>43108</v>
      </c>
      <c r="F2040" s="417">
        <v>0</v>
      </c>
      <c r="G2040" s="417">
        <v>-2047447309.49</v>
      </c>
      <c r="H2040" s="387" t="b" cm="1">
        <f t="array" aca="1" ref="H2040" ca="1">EsNegrita(BP[[#This Row],[CODIGO]])</f>
        <v>0</v>
      </c>
      <c r="I2040" s="387" t="b" cm="1">
        <f t="array" ref="I2040">_xlfn.LET(
    _xlpm.codigos_devolucion, _xlfn.UNIQUE(_xlfn._xlws.FILTER(BP[CODIGO], ISNUMBER(SEARCH("devoluci", BP[NOMBRE CUENTA])), {""})),
    ISNUMBER(MATCH(BP[[#This Row],[CODIGO]], _xlpm.codigos_devolucion, 0))
)</f>
        <v>0</v>
      </c>
    </row>
    <row r="2041" spans="1:9" x14ac:dyDescent="0.25">
      <c r="A2041" s="608">
        <v>24080301</v>
      </c>
      <c r="B2041" s="416" t="s">
        <v>539</v>
      </c>
      <c r="C2041" s="416" t="s">
        <v>944</v>
      </c>
      <c r="D2041" s="416" t="s">
        <v>1132</v>
      </c>
      <c r="E2041" s="417">
        <v>93526</v>
      </c>
      <c r="F2041" s="417">
        <v>0</v>
      </c>
      <c r="G2041" s="417">
        <v>-2047540835.49</v>
      </c>
      <c r="H2041" s="387" t="b" cm="1">
        <f t="array" aca="1" ref="H2041" ca="1">EsNegrita(BP[[#This Row],[CODIGO]])</f>
        <v>0</v>
      </c>
      <c r="I2041" s="387" t="b" cm="1">
        <f t="array" ref="I2041">_xlfn.LET(
    _xlpm.codigos_devolucion, _xlfn.UNIQUE(_xlfn._xlws.FILTER(BP[CODIGO], ISNUMBER(SEARCH("devoluci", BP[NOMBRE CUENTA])), {""})),
    ISNUMBER(MATCH(BP[[#This Row],[CODIGO]], _xlpm.codigos_devolucion, 0))
)</f>
        <v>0</v>
      </c>
    </row>
    <row r="2042" spans="1:9" x14ac:dyDescent="0.25">
      <c r="A2042" s="608">
        <v>24080301</v>
      </c>
      <c r="B2042" s="416" t="s">
        <v>539</v>
      </c>
      <c r="C2042" s="416" t="s">
        <v>944</v>
      </c>
      <c r="D2042" s="416" t="s">
        <v>1133</v>
      </c>
      <c r="E2042" s="417">
        <v>51526</v>
      </c>
      <c r="F2042" s="417">
        <v>0</v>
      </c>
      <c r="G2042" s="417">
        <v>-2047592361.49</v>
      </c>
      <c r="H2042" s="387" t="b" cm="1">
        <f t="array" aca="1" ref="H2042" ca="1">EsNegrita(BP[[#This Row],[CODIGO]])</f>
        <v>0</v>
      </c>
      <c r="I2042" s="387" t="b" cm="1">
        <f t="array" ref="I2042">_xlfn.LET(
    _xlpm.codigos_devolucion, _xlfn.UNIQUE(_xlfn._xlws.FILTER(BP[CODIGO], ISNUMBER(SEARCH("devoluci", BP[NOMBRE CUENTA])), {""})),
    ISNUMBER(MATCH(BP[[#This Row],[CODIGO]], _xlpm.codigos_devolucion, 0))
)</f>
        <v>0</v>
      </c>
    </row>
    <row r="2043" spans="1:9" x14ac:dyDescent="0.25">
      <c r="A2043" s="608">
        <v>24080301</v>
      </c>
      <c r="B2043" s="416" t="s">
        <v>539</v>
      </c>
      <c r="C2043" s="416" t="s">
        <v>944</v>
      </c>
      <c r="D2043" s="416" t="s">
        <v>1134</v>
      </c>
      <c r="E2043" s="417">
        <v>46232</v>
      </c>
      <c r="F2043" s="417">
        <v>0</v>
      </c>
      <c r="G2043" s="417">
        <v>-2047638593.49</v>
      </c>
      <c r="H2043" s="387" t="b" cm="1">
        <f t="array" aca="1" ref="H2043" ca="1">EsNegrita(BP[[#This Row],[CODIGO]])</f>
        <v>0</v>
      </c>
      <c r="I2043" s="387" t="b" cm="1">
        <f t="array" ref="I2043">_xlfn.LET(
    _xlpm.codigos_devolucion, _xlfn.UNIQUE(_xlfn._xlws.FILTER(BP[CODIGO], ISNUMBER(SEARCH("devoluci", BP[NOMBRE CUENTA])), {""})),
    ISNUMBER(MATCH(BP[[#This Row],[CODIGO]], _xlpm.codigos_devolucion, 0))
)</f>
        <v>0</v>
      </c>
    </row>
    <row r="2044" spans="1:9" x14ac:dyDescent="0.25">
      <c r="A2044" s="608">
        <v>24080301</v>
      </c>
      <c r="B2044" s="416" t="s">
        <v>539</v>
      </c>
      <c r="C2044" s="416" t="s">
        <v>944</v>
      </c>
      <c r="D2044" s="416" t="s">
        <v>1135</v>
      </c>
      <c r="E2044" s="417">
        <v>92419</v>
      </c>
      <c r="F2044" s="417">
        <v>0</v>
      </c>
      <c r="G2044" s="417">
        <v>-2047731012.49</v>
      </c>
      <c r="H2044" s="387" t="b" cm="1">
        <f t="array" aca="1" ref="H2044" ca="1">EsNegrita(BP[[#This Row],[CODIGO]])</f>
        <v>0</v>
      </c>
      <c r="I2044" s="387" t="b" cm="1">
        <f t="array" ref="I2044">_xlfn.LET(
    _xlpm.codigos_devolucion, _xlfn.UNIQUE(_xlfn._xlws.FILTER(BP[CODIGO], ISNUMBER(SEARCH("devoluci", BP[NOMBRE CUENTA])), {""})),
    ISNUMBER(MATCH(BP[[#This Row],[CODIGO]], _xlpm.codigos_devolucion, 0))
)</f>
        <v>0</v>
      </c>
    </row>
    <row r="2045" spans="1:9" x14ac:dyDescent="0.25">
      <c r="A2045" s="608">
        <v>24080301</v>
      </c>
      <c r="B2045" s="416" t="s">
        <v>539</v>
      </c>
      <c r="C2045" s="416" t="s">
        <v>944</v>
      </c>
      <c r="D2045" s="416" t="s">
        <v>1136</v>
      </c>
      <c r="E2045" s="417">
        <v>87224</v>
      </c>
      <c r="F2045" s="417">
        <v>0</v>
      </c>
      <c r="G2045" s="417">
        <v>-2047818236.49</v>
      </c>
      <c r="H2045" s="387" t="b" cm="1">
        <f t="array" aca="1" ref="H2045" ca="1">EsNegrita(BP[[#This Row],[CODIGO]])</f>
        <v>0</v>
      </c>
      <c r="I2045" s="387" t="b" cm="1">
        <f t="array" ref="I2045">_xlfn.LET(
    _xlpm.codigos_devolucion, _xlfn.UNIQUE(_xlfn._xlws.FILTER(BP[CODIGO], ISNUMBER(SEARCH("devoluci", BP[NOMBRE CUENTA])), {""})),
    ISNUMBER(MATCH(BP[[#This Row],[CODIGO]], _xlpm.codigos_devolucion, 0))
)</f>
        <v>0</v>
      </c>
    </row>
    <row r="2046" spans="1:9" x14ac:dyDescent="0.25">
      <c r="A2046" s="608">
        <v>24080301</v>
      </c>
      <c r="B2046" s="416" t="s">
        <v>539</v>
      </c>
      <c r="C2046" s="416" t="s">
        <v>944</v>
      </c>
      <c r="D2046" s="416" t="s">
        <v>1137</v>
      </c>
      <c r="E2046" s="417">
        <v>14804</v>
      </c>
      <c r="F2046" s="417">
        <v>0</v>
      </c>
      <c r="G2046" s="417">
        <v>-2047833040.49</v>
      </c>
      <c r="H2046" s="387" t="b" cm="1">
        <f t="array" aca="1" ref="H2046" ca="1">EsNegrita(BP[[#This Row],[CODIGO]])</f>
        <v>0</v>
      </c>
      <c r="I2046" s="387" t="b" cm="1">
        <f t="array" ref="I2046">_xlfn.LET(
    _xlpm.codigos_devolucion, _xlfn.UNIQUE(_xlfn._xlws.FILTER(BP[CODIGO], ISNUMBER(SEARCH("devoluci", BP[NOMBRE CUENTA])), {""})),
    ISNUMBER(MATCH(BP[[#This Row],[CODIGO]], _xlpm.codigos_devolucion, 0))
)</f>
        <v>0</v>
      </c>
    </row>
    <row r="2047" spans="1:9" x14ac:dyDescent="0.25">
      <c r="A2047" s="608">
        <v>24080301</v>
      </c>
      <c r="B2047" s="416" t="s">
        <v>539</v>
      </c>
      <c r="C2047" s="416" t="s">
        <v>944</v>
      </c>
      <c r="D2047" s="416" t="s">
        <v>1138</v>
      </c>
      <c r="E2047" s="417">
        <v>82783</v>
      </c>
      <c r="F2047" s="417">
        <v>0</v>
      </c>
      <c r="G2047" s="417">
        <v>-2047915823.49</v>
      </c>
      <c r="H2047" s="387" t="b" cm="1">
        <f t="array" aca="1" ref="H2047" ca="1">EsNegrita(BP[[#This Row],[CODIGO]])</f>
        <v>0</v>
      </c>
      <c r="I2047" s="387" t="b" cm="1">
        <f t="array" ref="I2047">_xlfn.LET(
    _xlpm.codigos_devolucion, _xlfn.UNIQUE(_xlfn._xlws.FILTER(BP[CODIGO], ISNUMBER(SEARCH("devoluci", BP[NOMBRE CUENTA])), {""})),
    ISNUMBER(MATCH(BP[[#This Row],[CODIGO]], _xlpm.codigos_devolucion, 0))
)</f>
        <v>0</v>
      </c>
    </row>
    <row r="2048" spans="1:9" x14ac:dyDescent="0.25">
      <c r="A2048" s="608">
        <v>24080301</v>
      </c>
      <c r="B2048" s="416" t="s">
        <v>539</v>
      </c>
      <c r="C2048" s="416" t="s">
        <v>944</v>
      </c>
      <c r="D2048" s="416" t="s">
        <v>1138</v>
      </c>
      <c r="E2048" s="417">
        <v>10698</v>
      </c>
      <c r="F2048" s="417">
        <v>0</v>
      </c>
      <c r="G2048" s="417">
        <v>-2047926521.49</v>
      </c>
      <c r="H2048" s="387" t="b" cm="1">
        <f t="array" aca="1" ref="H2048" ca="1">EsNegrita(BP[[#This Row],[CODIGO]])</f>
        <v>0</v>
      </c>
      <c r="I2048" s="387" t="b" cm="1">
        <f t="array" ref="I2048">_xlfn.LET(
    _xlpm.codigos_devolucion, _xlfn.UNIQUE(_xlfn._xlws.FILTER(BP[CODIGO], ISNUMBER(SEARCH("devoluci", BP[NOMBRE CUENTA])), {""})),
    ISNUMBER(MATCH(BP[[#This Row],[CODIGO]], _xlpm.codigos_devolucion, 0))
)</f>
        <v>0</v>
      </c>
    </row>
    <row r="2049" spans="1:9" x14ac:dyDescent="0.25">
      <c r="A2049" s="608">
        <v>24080301</v>
      </c>
      <c r="B2049" s="416" t="s">
        <v>539</v>
      </c>
      <c r="C2049" s="416" t="s">
        <v>944</v>
      </c>
      <c r="D2049" s="416" t="s">
        <v>1139</v>
      </c>
      <c r="E2049" s="417">
        <v>47723</v>
      </c>
      <c r="F2049" s="417">
        <v>0</v>
      </c>
      <c r="G2049" s="417">
        <v>-2047974244.49</v>
      </c>
      <c r="H2049" s="387" t="b" cm="1">
        <f t="array" aca="1" ref="H2049" ca="1">EsNegrita(BP[[#This Row],[CODIGO]])</f>
        <v>0</v>
      </c>
      <c r="I2049" s="387" t="b" cm="1">
        <f t="array" ref="I2049">_xlfn.LET(
    _xlpm.codigos_devolucion, _xlfn.UNIQUE(_xlfn._xlws.FILTER(BP[CODIGO], ISNUMBER(SEARCH("devoluci", BP[NOMBRE CUENTA])), {""})),
    ISNUMBER(MATCH(BP[[#This Row],[CODIGO]], _xlpm.codigos_devolucion, 0))
)</f>
        <v>0</v>
      </c>
    </row>
    <row r="2050" spans="1:9" x14ac:dyDescent="0.25">
      <c r="A2050" s="608">
        <v>24080301</v>
      </c>
      <c r="B2050" s="416" t="s">
        <v>539</v>
      </c>
      <c r="C2050" s="416" t="s">
        <v>944</v>
      </c>
      <c r="D2050" s="416" t="s">
        <v>1139</v>
      </c>
      <c r="E2050" s="417">
        <v>22353</v>
      </c>
      <c r="F2050" s="417">
        <v>0</v>
      </c>
      <c r="G2050" s="417">
        <v>-2047996597.49</v>
      </c>
      <c r="H2050" s="387" t="b" cm="1">
        <f t="array" aca="1" ref="H2050" ca="1">EsNegrita(BP[[#This Row],[CODIGO]])</f>
        <v>0</v>
      </c>
      <c r="I2050" s="387" t="b" cm="1">
        <f t="array" ref="I2050">_xlfn.LET(
    _xlpm.codigos_devolucion, _xlfn.UNIQUE(_xlfn._xlws.FILTER(BP[CODIGO], ISNUMBER(SEARCH("devoluci", BP[NOMBRE CUENTA])), {""})),
    ISNUMBER(MATCH(BP[[#This Row],[CODIGO]], _xlpm.codigos_devolucion, 0))
)</f>
        <v>0</v>
      </c>
    </row>
    <row r="2051" spans="1:9" x14ac:dyDescent="0.25">
      <c r="A2051" s="608">
        <v>24080301</v>
      </c>
      <c r="B2051" s="416" t="s">
        <v>539</v>
      </c>
      <c r="C2051" s="416" t="s">
        <v>944</v>
      </c>
      <c r="D2051" s="416" t="s">
        <v>1139</v>
      </c>
      <c r="E2051" s="417">
        <v>22889</v>
      </c>
      <c r="F2051" s="417">
        <v>0</v>
      </c>
      <c r="G2051" s="417">
        <v>-2048019486.49</v>
      </c>
      <c r="H2051" s="387" t="b" cm="1">
        <f t="array" aca="1" ref="H2051" ca="1">EsNegrita(BP[[#This Row],[CODIGO]])</f>
        <v>0</v>
      </c>
      <c r="I2051" s="387" t="b" cm="1">
        <f t="array" ref="I2051">_xlfn.LET(
    _xlpm.codigos_devolucion, _xlfn.UNIQUE(_xlfn._xlws.FILTER(BP[CODIGO], ISNUMBER(SEARCH("devoluci", BP[NOMBRE CUENTA])), {""})),
    ISNUMBER(MATCH(BP[[#This Row],[CODIGO]], _xlpm.codigos_devolucion, 0))
)</f>
        <v>0</v>
      </c>
    </row>
    <row r="2052" spans="1:9" x14ac:dyDescent="0.25">
      <c r="A2052" s="608">
        <v>24080301</v>
      </c>
      <c r="B2052" s="416" t="s">
        <v>539</v>
      </c>
      <c r="C2052" s="416" t="s">
        <v>944</v>
      </c>
      <c r="D2052" s="416" t="s">
        <v>1140</v>
      </c>
      <c r="E2052" s="417">
        <v>78237</v>
      </c>
      <c r="F2052" s="417">
        <v>0</v>
      </c>
      <c r="G2052" s="417">
        <v>-2048097723.49</v>
      </c>
      <c r="H2052" s="387" t="b" cm="1">
        <f t="array" aca="1" ref="H2052" ca="1">EsNegrita(BP[[#This Row],[CODIGO]])</f>
        <v>0</v>
      </c>
      <c r="I2052" s="387" t="b" cm="1">
        <f t="array" ref="I2052">_xlfn.LET(
    _xlpm.codigos_devolucion, _xlfn.UNIQUE(_xlfn._xlws.FILTER(BP[CODIGO], ISNUMBER(SEARCH("devoluci", BP[NOMBRE CUENTA])), {""})),
    ISNUMBER(MATCH(BP[[#This Row],[CODIGO]], _xlpm.codigos_devolucion, 0))
)</f>
        <v>0</v>
      </c>
    </row>
    <row r="2053" spans="1:9" x14ac:dyDescent="0.25">
      <c r="A2053" s="608">
        <v>24080301</v>
      </c>
      <c r="B2053" s="416" t="s">
        <v>539</v>
      </c>
      <c r="C2053" s="416" t="s">
        <v>944</v>
      </c>
      <c r="D2053" s="416" t="s">
        <v>1141</v>
      </c>
      <c r="E2053" s="417">
        <v>11177</v>
      </c>
      <c r="F2053" s="417">
        <v>0</v>
      </c>
      <c r="G2053" s="417">
        <v>-2048108900.49</v>
      </c>
      <c r="H2053" s="387" t="b" cm="1">
        <f t="array" aca="1" ref="H2053" ca="1">EsNegrita(BP[[#This Row],[CODIGO]])</f>
        <v>0</v>
      </c>
      <c r="I2053" s="387" t="b" cm="1">
        <f t="array" ref="I2053">_xlfn.LET(
    _xlpm.codigos_devolucion, _xlfn.UNIQUE(_xlfn._xlws.FILTER(BP[CODIGO], ISNUMBER(SEARCH("devoluci", BP[NOMBRE CUENTA])), {""})),
    ISNUMBER(MATCH(BP[[#This Row],[CODIGO]], _xlpm.codigos_devolucion, 0))
)</f>
        <v>0</v>
      </c>
    </row>
    <row r="2054" spans="1:9" x14ac:dyDescent="0.25">
      <c r="A2054" s="608">
        <v>24080301</v>
      </c>
      <c r="B2054" s="416" t="s">
        <v>539</v>
      </c>
      <c r="C2054" s="416" t="s">
        <v>944</v>
      </c>
      <c r="D2054" s="416" t="s">
        <v>1141</v>
      </c>
      <c r="E2054" s="417">
        <v>69745</v>
      </c>
      <c r="F2054" s="417">
        <v>0</v>
      </c>
      <c r="G2054" s="417">
        <v>-2048178645.49</v>
      </c>
      <c r="H2054" s="387" t="b" cm="1">
        <f t="array" aca="1" ref="H2054" ca="1">EsNegrita(BP[[#This Row],[CODIGO]])</f>
        <v>0</v>
      </c>
      <c r="I2054" s="387" t="b" cm="1">
        <f t="array" ref="I2054">_xlfn.LET(
    _xlpm.codigos_devolucion, _xlfn.UNIQUE(_xlfn._xlws.FILTER(BP[CODIGO], ISNUMBER(SEARCH("devoluci", BP[NOMBRE CUENTA])), {""})),
    ISNUMBER(MATCH(BP[[#This Row],[CODIGO]], _xlpm.codigos_devolucion, 0))
)</f>
        <v>0</v>
      </c>
    </row>
    <row r="2055" spans="1:9" x14ac:dyDescent="0.25">
      <c r="A2055" s="608">
        <v>24080301</v>
      </c>
      <c r="B2055" s="416" t="s">
        <v>539</v>
      </c>
      <c r="C2055" s="416" t="s">
        <v>944</v>
      </c>
      <c r="D2055" s="416" t="s">
        <v>1142</v>
      </c>
      <c r="E2055" s="417">
        <v>88142</v>
      </c>
      <c r="F2055" s="417">
        <v>0</v>
      </c>
      <c r="G2055" s="417">
        <v>-2048266787.49</v>
      </c>
      <c r="H2055" s="387" t="b" cm="1">
        <f t="array" aca="1" ref="H2055" ca="1">EsNegrita(BP[[#This Row],[CODIGO]])</f>
        <v>0</v>
      </c>
      <c r="I2055" s="387" t="b" cm="1">
        <f t="array" ref="I2055">_xlfn.LET(
    _xlpm.codigos_devolucion, _xlfn.UNIQUE(_xlfn._xlws.FILTER(BP[CODIGO], ISNUMBER(SEARCH("devoluci", BP[NOMBRE CUENTA])), {""})),
    ISNUMBER(MATCH(BP[[#This Row],[CODIGO]], _xlpm.codigos_devolucion, 0))
)</f>
        <v>0</v>
      </c>
    </row>
    <row r="2056" spans="1:9" x14ac:dyDescent="0.25">
      <c r="A2056" s="608">
        <v>24080301</v>
      </c>
      <c r="B2056" s="416" t="s">
        <v>539</v>
      </c>
      <c r="C2056" s="416" t="s">
        <v>944</v>
      </c>
      <c r="D2056" s="416" t="s">
        <v>1143</v>
      </c>
      <c r="E2056" s="417">
        <v>74473</v>
      </c>
      <c r="F2056" s="417">
        <v>0</v>
      </c>
      <c r="G2056" s="417">
        <v>-2048341260.49</v>
      </c>
      <c r="H2056" s="387" t="b" cm="1">
        <f t="array" aca="1" ref="H2056" ca="1">EsNegrita(BP[[#This Row],[CODIGO]])</f>
        <v>0</v>
      </c>
      <c r="I2056" s="387" t="b" cm="1">
        <f t="array" ref="I2056">_xlfn.LET(
    _xlpm.codigos_devolucion, _xlfn.UNIQUE(_xlfn._xlws.FILTER(BP[CODIGO], ISNUMBER(SEARCH("devoluci", BP[NOMBRE CUENTA])), {""})),
    ISNUMBER(MATCH(BP[[#This Row],[CODIGO]], _xlpm.codigos_devolucion, 0))
)</f>
        <v>0</v>
      </c>
    </row>
    <row r="2057" spans="1:9" x14ac:dyDescent="0.25">
      <c r="A2057" s="608">
        <v>24080301</v>
      </c>
      <c r="B2057" s="416" t="s">
        <v>539</v>
      </c>
      <c r="C2057" s="416" t="s">
        <v>956</v>
      </c>
      <c r="D2057" s="416" t="s">
        <v>1144</v>
      </c>
      <c r="E2057" s="417">
        <v>84584</v>
      </c>
      <c r="F2057" s="417">
        <v>0</v>
      </c>
      <c r="G2057" s="417">
        <v>-2048425844.49</v>
      </c>
      <c r="H2057" s="387" t="b" cm="1">
        <f t="array" aca="1" ref="H2057" ca="1">EsNegrita(BP[[#This Row],[CODIGO]])</f>
        <v>0</v>
      </c>
      <c r="I2057" s="387" t="b" cm="1">
        <f t="array" ref="I2057">_xlfn.LET(
    _xlpm.codigos_devolucion, _xlfn.UNIQUE(_xlfn._xlws.FILTER(BP[CODIGO], ISNUMBER(SEARCH("devoluci", BP[NOMBRE CUENTA])), {""})),
    ISNUMBER(MATCH(BP[[#This Row],[CODIGO]], _xlpm.codigos_devolucion, 0))
)</f>
        <v>0</v>
      </c>
    </row>
    <row r="2058" spans="1:9" x14ac:dyDescent="0.25">
      <c r="A2058" s="608">
        <v>24080301</v>
      </c>
      <c r="B2058" s="416" t="s">
        <v>539</v>
      </c>
      <c r="C2058" s="416" t="s">
        <v>956</v>
      </c>
      <c r="D2058" s="416" t="s">
        <v>1145</v>
      </c>
      <c r="E2058" s="417">
        <v>147242</v>
      </c>
      <c r="F2058" s="417">
        <v>0</v>
      </c>
      <c r="G2058" s="417">
        <v>-2048573086.49</v>
      </c>
      <c r="H2058" s="387" t="b" cm="1">
        <f t="array" aca="1" ref="H2058" ca="1">EsNegrita(BP[[#This Row],[CODIGO]])</f>
        <v>0</v>
      </c>
      <c r="I2058" s="387" t="b" cm="1">
        <f t="array" ref="I2058">_xlfn.LET(
    _xlpm.codigos_devolucion, _xlfn.UNIQUE(_xlfn._xlws.FILTER(BP[CODIGO], ISNUMBER(SEARCH("devoluci", BP[NOMBRE CUENTA])), {""})),
    ISNUMBER(MATCH(BP[[#This Row],[CODIGO]], _xlpm.codigos_devolucion, 0))
)</f>
        <v>0</v>
      </c>
    </row>
    <row r="2059" spans="1:9" x14ac:dyDescent="0.25">
      <c r="A2059" s="608">
        <v>24080301</v>
      </c>
      <c r="B2059" s="416" t="s">
        <v>539</v>
      </c>
      <c r="C2059" s="416" t="s">
        <v>821</v>
      </c>
      <c r="D2059" s="416" t="s">
        <v>1146</v>
      </c>
      <c r="E2059" s="417">
        <v>19160</v>
      </c>
      <c r="F2059" s="417">
        <v>0</v>
      </c>
      <c r="G2059" s="417">
        <v>-2048592246.49</v>
      </c>
      <c r="H2059" s="387" t="b" cm="1">
        <f t="array" aca="1" ref="H2059" ca="1">EsNegrita(BP[[#This Row],[CODIGO]])</f>
        <v>0</v>
      </c>
      <c r="I2059" s="387" t="b" cm="1">
        <f t="array" ref="I2059">_xlfn.LET(
    _xlpm.codigos_devolucion, _xlfn.UNIQUE(_xlfn._xlws.FILTER(BP[CODIGO], ISNUMBER(SEARCH("devoluci", BP[NOMBRE CUENTA])), {""})),
    ISNUMBER(MATCH(BP[[#This Row],[CODIGO]], _xlpm.codigos_devolucion, 0))
)</f>
        <v>0</v>
      </c>
    </row>
    <row r="2060" spans="1:9" x14ac:dyDescent="0.25">
      <c r="A2060" s="608">
        <v>24080301</v>
      </c>
      <c r="B2060" s="416" t="s">
        <v>539</v>
      </c>
      <c r="C2060" s="416" t="s">
        <v>821</v>
      </c>
      <c r="D2060" s="416" t="s">
        <v>1147</v>
      </c>
      <c r="E2060" s="417">
        <v>249076</v>
      </c>
      <c r="F2060" s="417">
        <v>0</v>
      </c>
      <c r="G2060" s="417">
        <v>-2048841322.49</v>
      </c>
      <c r="H2060" s="387" t="b" cm="1">
        <f t="array" aca="1" ref="H2060" ca="1">EsNegrita(BP[[#This Row],[CODIGO]])</f>
        <v>0</v>
      </c>
      <c r="I2060" s="387" t="b" cm="1">
        <f t="array" ref="I2060">_xlfn.LET(
    _xlpm.codigos_devolucion, _xlfn.UNIQUE(_xlfn._xlws.FILTER(BP[CODIGO], ISNUMBER(SEARCH("devoluci", BP[NOMBRE CUENTA])), {""})),
    ISNUMBER(MATCH(BP[[#This Row],[CODIGO]], _xlpm.codigos_devolucion, 0))
)</f>
        <v>0</v>
      </c>
    </row>
    <row r="2061" spans="1:9" x14ac:dyDescent="0.25">
      <c r="A2061" s="608">
        <v>24080301</v>
      </c>
      <c r="B2061" s="416" t="s">
        <v>539</v>
      </c>
      <c r="C2061" s="416" t="s">
        <v>798</v>
      </c>
      <c r="D2061" s="416" t="s">
        <v>1149</v>
      </c>
      <c r="E2061" s="417">
        <v>68400</v>
      </c>
      <c r="F2061" s="417">
        <v>0</v>
      </c>
      <c r="G2061" s="417">
        <v>-2048909722.49</v>
      </c>
      <c r="H2061" s="387" t="b" cm="1">
        <f t="array" aca="1" ref="H2061" ca="1">EsNegrita(BP[[#This Row],[CODIGO]])</f>
        <v>0</v>
      </c>
      <c r="I2061" s="387" t="b" cm="1">
        <f t="array" ref="I2061">_xlfn.LET(
    _xlpm.codigos_devolucion, _xlfn.UNIQUE(_xlfn._xlws.FILTER(BP[CODIGO], ISNUMBER(SEARCH("devoluci", BP[NOMBRE CUENTA])), {""})),
    ISNUMBER(MATCH(BP[[#This Row],[CODIGO]], _xlpm.codigos_devolucion, 0))
)</f>
        <v>0</v>
      </c>
    </row>
    <row r="2062" spans="1:9" x14ac:dyDescent="0.25">
      <c r="A2062" s="608">
        <v>24080301</v>
      </c>
      <c r="B2062" s="416" t="s">
        <v>539</v>
      </c>
      <c r="C2062" s="416" t="s">
        <v>798</v>
      </c>
      <c r="D2062" s="416" t="s">
        <v>1150</v>
      </c>
      <c r="E2062" s="417">
        <v>53200</v>
      </c>
      <c r="F2062" s="417">
        <v>0</v>
      </c>
      <c r="G2062" s="417">
        <v>-2048962922.49</v>
      </c>
      <c r="H2062" s="387" t="b" cm="1">
        <f t="array" aca="1" ref="H2062" ca="1">EsNegrita(BP[[#This Row],[CODIGO]])</f>
        <v>0</v>
      </c>
      <c r="I2062" s="387" t="b" cm="1">
        <f t="array" ref="I2062">_xlfn.LET(
    _xlpm.codigos_devolucion, _xlfn.UNIQUE(_xlfn._xlws.FILTER(BP[CODIGO], ISNUMBER(SEARCH("devoluci", BP[NOMBRE CUENTA])), {""})),
    ISNUMBER(MATCH(BP[[#This Row],[CODIGO]], _xlpm.codigos_devolucion, 0))
)</f>
        <v>0</v>
      </c>
    </row>
    <row r="2063" spans="1:9" x14ac:dyDescent="0.25">
      <c r="A2063" s="608">
        <v>24080301</v>
      </c>
      <c r="B2063" s="416" t="s">
        <v>539</v>
      </c>
      <c r="C2063" s="416" t="s">
        <v>1151</v>
      </c>
      <c r="D2063" s="416" t="s">
        <v>1152</v>
      </c>
      <c r="E2063" s="417">
        <v>66120</v>
      </c>
      <c r="F2063" s="417">
        <v>0</v>
      </c>
      <c r="G2063" s="417">
        <v>-2049029042.49</v>
      </c>
      <c r="H2063" s="387" t="b" cm="1">
        <f t="array" aca="1" ref="H2063" ca="1">EsNegrita(BP[[#This Row],[CODIGO]])</f>
        <v>0</v>
      </c>
      <c r="I2063" s="387" t="b" cm="1">
        <f t="array" ref="I2063">_xlfn.LET(
    _xlpm.codigos_devolucion, _xlfn.UNIQUE(_xlfn._xlws.FILTER(BP[CODIGO], ISNUMBER(SEARCH("devoluci", BP[NOMBRE CUENTA])), {""})),
    ISNUMBER(MATCH(BP[[#This Row],[CODIGO]], _xlpm.codigos_devolucion, 0))
)</f>
        <v>0</v>
      </c>
    </row>
    <row r="2064" spans="1:9" x14ac:dyDescent="0.25">
      <c r="A2064" s="608">
        <v>24080301</v>
      </c>
      <c r="B2064" s="416" t="s">
        <v>539</v>
      </c>
      <c r="C2064" s="416" t="s">
        <v>1024</v>
      </c>
      <c r="D2064" s="416" t="s">
        <v>1153</v>
      </c>
      <c r="E2064" s="417">
        <v>57190</v>
      </c>
      <c r="F2064" s="417">
        <v>0</v>
      </c>
      <c r="G2064" s="417">
        <v>-2049086232.49</v>
      </c>
      <c r="H2064" s="387" t="b" cm="1">
        <f t="array" aca="1" ref="H2064" ca="1">EsNegrita(BP[[#This Row],[CODIGO]])</f>
        <v>0</v>
      </c>
      <c r="I2064" s="387" t="b" cm="1">
        <f t="array" ref="I2064">_xlfn.LET(
    _xlpm.codigos_devolucion, _xlfn.UNIQUE(_xlfn._xlws.FILTER(BP[CODIGO], ISNUMBER(SEARCH("devoluci", BP[NOMBRE CUENTA])), {""})),
    ISNUMBER(MATCH(BP[[#This Row],[CODIGO]], _xlpm.codigos_devolucion, 0))
)</f>
        <v>0</v>
      </c>
    </row>
    <row r="2065" spans="1:9" x14ac:dyDescent="0.25">
      <c r="A2065" s="608">
        <v>24080301</v>
      </c>
      <c r="B2065" s="416" t="s">
        <v>539</v>
      </c>
      <c r="C2065" s="416" t="s">
        <v>1155</v>
      </c>
      <c r="D2065" s="416" t="s">
        <v>1156</v>
      </c>
      <c r="E2065" s="417">
        <v>91008</v>
      </c>
      <c r="F2065" s="417">
        <v>0</v>
      </c>
      <c r="G2065" s="417">
        <v>-2049177240.49</v>
      </c>
      <c r="H2065" s="387" t="b" cm="1">
        <f t="array" aca="1" ref="H2065" ca="1">EsNegrita(BP[[#This Row],[CODIGO]])</f>
        <v>0</v>
      </c>
      <c r="I2065" s="387" t="b" cm="1">
        <f t="array" ref="I2065">_xlfn.LET(
    _xlpm.codigos_devolucion, _xlfn.UNIQUE(_xlfn._xlws.FILTER(BP[CODIGO], ISNUMBER(SEARCH("devoluci", BP[NOMBRE CUENTA])), {""})),
    ISNUMBER(MATCH(BP[[#This Row],[CODIGO]], _xlpm.codigos_devolucion, 0))
)</f>
        <v>0</v>
      </c>
    </row>
    <row r="2066" spans="1:9" x14ac:dyDescent="0.25">
      <c r="A2066" s="608">
        <v>24080301</v>
      </c>
      <c r="B2066" s="416" t="s">
        <v>539</v>
      </c>
      <c r="C2066" s="416" t="s">
        <v>798</v>
      </c>
      <c r="D2066" s="416" t="s">
        <v>1160</v>
      </c>
      <c r="E2066" s="417">
        <v>28120</v>
      </c>
      <c r="F2066" s="417">
        <v>0</v>
      </c>
      <c r="G2066" s="417">
        <v>-2049205360.49</v>
      </c>
      <c r="H2066" s="387" t="b" cm="1">
        <f t="array" aca="1" ref="H2066" ca="1">EsNegrita(BP[[#This Row],[CODIGO]])</f>
        <v>0</v>
      </c>
      <c r="I2066" s="387" t="b" cm="1">
        <f t="array" ref="I2066">_xlfn.LET(
    _xlpm.codigos_devolucion, _xlfn.UNIQUE(_xlfn._xlws.FILTER(BP[CODIGO], ISNUMBER(SEARCH("devoluci", BP[NOMBRE CUENTA])), {""})),
    ISNUMBER(MATCH(BP[[#This Row],[CODIGO]], _xlpm.codigos_devolucion, 0))
)</f>
        <v>0</v>
      </c>
    </row>
    <row r="2067" spans="1:9" x14ac:dyDescent="0.25">
      <c r="A2067" s="608">
        <v>24080301</v>
      </c>
      <c r="B2067" s="416" t="s">
        <v>539</v>
      </c>
      <c r="C2067" s="416" t="s">
        <v>1161</v>
      </c>
      <c r="D2067" s="416" t="s">
        <v>1162</v>
      </c>
      <c r="E2067" s="417">
        <v>631471</v>
      </c>
      <c r="F2067" s="417">
        <v>0</v>
      </c>
      <c r="G2067" s="417">
        <v>-2049836831.49</v>
      </c>
      <c r="H2067" s="387" t="b" cm="1">
        <f t="array" aca="1" ref="H2067" ca="1">EsNegrita(BP[[#This Row],[CODIGO]])</f>
        <v>0</v>
      </c>
      <c r="I2067" s="387" t="b" cm="1">
        <f t="array" ref="I2067">_xlfn.LET(
    _xlpm.codigos_devolucion, _xlfn.UNIQUE(_xlfn._xlws.FILTER(BP[CODIGO], ISNUMBER(SEARCH("devoluci", BP[NOMBRE CUENTA])), {""})),
    ISNUMBER(MATCH(BP[[#This Row],[CODIGO]], _xlpm.codigos_devolucion, 0))
)</f>
        <v>0</v>
      </c>
    </row>
    <row r="2068" spans="1:9" x14ac:dyDescent="0.25">
      <c r="A2068" s="608">
        <v>24080301</v>
      </c>
      <c r="B2068" s="416" t="s">
        <v>539</v>
      </c>
      <c r="C2068" s="416" t="s">
        <v>963</v>
      </c>
      <c r="D2068" s="416" t="s">
        <v>1163</v>
      </c>
      <c r="E2068" s="417">
        <v>378882</v>
      </c>
      <c r="F2068" s="417">
        <v>0</v>
      </c>
      <c r="G2068" s="417">
        <v>-2050215713.49</v>
      </c>
      <c r="H2068" s="387" t="b" cm="1">
        <f t="array" aca="1" ref="H2068" ca="1">EsNegrita(BP[[#This Row],[CODIGO]])</f>
        <v>0</v>
      </c>
      <c r="I2068" s="387" t="b" cm="1">
        <f t="array" ref="I2068">_xlfn.LET(
    _xlpm.codigos_devolucion, _xlfn.UNIQUE(_xlfn._xlws.FILTER(BP[CODIGO], ISNUMBER(SEARCH("devoluci", BP[NOMBRE CUENTA])), {""})),
    ISNUMBER(MATCH(BP[[#This Row],[CODIGO]], _xlpm.codigos_devolucion, 0))
)</f>
        <v>0</v>
      </c>
    </row>
    <row r="2069" spans="1:9" x14ac:dyDescent="0.25">
      <c r="A2069" s="608">
        <v>24080301</v>
      </c>
      <c r="B2069" s="416" t="s">
        <v>539</v>
      </c>
      <c r="C2069" s="416" t="s">
        <v>798</v>
      </c>
      <c r="D2069" s="416" t="s">
        <v>1168</v>
      </c>
      <c r="E2069" s="417">
        <v>60040</v>
      </c>
      <c r="F2069" s="417">
        <v>0</v>
      </c>
      <c r="G2069" s="417">
        <v>-2050275753.49</v>
      </c>
      <c r="H2069" s="387" t="b" cm="1">
        <f t="array" aca="1" ref="H2069" ca="1">EsNegrita(BP[[#This Row],[CODIGO]])</f>
        <v>0</v>
      </c>
      <c r="I2069" s="387" t="b" cm="1">
        <f t="array" ref="I2069">_xlfn.LET(
    _xlpm.codigos_devolucion, _xlfn.UNIQUE(_xlfn._xlws.FILTER(BP[CODIGO], ISNUMBER(SEARCH("devoluci", BP[NOMBRE CUENTA])), {""})),
    ISNUMBER(MATCH(BP[[#This Row],[CODIGO]], _xlpm.codigos_devolucion, 0))
)</f>
        <v>0</v>
      </c>
    </row>
    <row r="2070" spans="1:9" x14ac:dyDescent="0.25">
      <c r="A2070" s="608">
        <v>24080301</v>
      </c>
      <c r="B2070" s="416" t="s">
        <v>539</v>
      </c>
      <c r="C2070" s="416" t="s">
        <v>958</v>
      </c>
      <c r="D2070" s="416" t="s">
        <v>1169</v>
      </c>
      <c r="E2070" s="417">
        <v>440832</v>
      </c>
      <c r="F2070" s="417">
        <v>0</v>
      </c>
      <c r="G2070" s="417">
        <v>-2050716585.49</v>
      </c>
      <c r="H2070" s="387" t="b" cm="1">
        <f t="array" aca="1" ref="H2070" ca="1">EsNegrita(BP[[#This Row],[CODIGO]])</f>
        <v>0</v>
      </c>
      <c r="I2070" s="387" t="b" cm="1">
        <f t="array" ref="I2070">_xlfn.LET(
    _xlpm.codigos_devolucion, _xlfn.UNIQUE(_xlfn._xlws.FILTER(BP[CODIGO], ISNUMBER(SEARCH("devoluci", BP[NOMBRE CUENTA])), {""})),
    ISNUMBER(MATCH(BP[[#This Row],[CODIGO]], _xlpm.codigos_devolucion, 0))
)</f>
        <v>0</v>
      </c>
    </row>
    <row r="2071" spans="1:9" x14ac:dyDescent="0.25">
      <c r="A2071" s="608">
        <v>24080301</v>
      </c>
      <c r="B2071" s="416" t="s">
        <v>539</v>
      </c>
      <c r="C2071" s="416" t="s">
        <v>843</v>
      </c>
      <c r="D2071" s="416" t="s">
        <v>844</v>
      </c>
      <c r="E2071" s="417">
        <v>111191</v>
      </c>
      <c r="F2071" s="417">
        <v>0</v>
      </c>
      <c r="G2071" s="417">
        <v>-2050827776.49</v>
      </c>
      <c r="H2071" s="387" t="b" cm="1">
        <f t="array" aca="1" ref="H2071" ca="1">EsNegrita(BP[[#This Row],[CODIGO]])</f>
        <v>0</v>
      </c>
      <c r="I2071" s="387" t="b" cm="1">
        <f t="array" ref="I2071">_xlfn.LET(
    _xlpm.codigos_devolucion, _xlfn.UNIQUE(_xlfn._xlws.FILTER(BP[CODIGO], ISNUMBER(SEARCH("devoluci", BP[NOMBRE CUENTA])), {""})),
    ISNUMBER(MATCH(BP[[#This Row],[CODIGO]], _xlpm.codigos_devolucion, 0))
)</f>
        <v>0</v>
      </c>
    </row>
    <row r="2072" spans="1:9" x14ac:dyDescent="0.25">
      <c r="A2072" s="608">
        <v>24080301</v>
      </c>
      <c r="B2072" s="416" t="s">
        <v>539</v>
      </c>
      <c r="C2072" s="416" t="s">
        <v>963</v>
      </c>
      <c r="D2072" s="416" t="s">
        <v>1170</v>
      </c>
      <c r="E2072" s="417">
        <v>87815</v>
      </c>
      <c r="F2072" s="417">
        <v>0</v>
      </c>
      <c r="G2072" s="417">
        <v>-2050915591.49</v>
      </c>
      <c r="H2072" s="387" t="b" cm="1">
        <f t="array" aca="1" ref="H2072" ca="1">EsNegrita(BP[[#This Row],[CODIGO]])</f>
        <v>0</v>
      </c>
      <c r="I2072" s="387" t="b" cm="1">
        <f t="array" ref="I2072">_xlfn.LET(
    _xlpm.codigos_devolucion, _xlfn.UNIQUE(_xlfn._xlws.FILTER(BP[CODIGO], ISNUMBER(SEARCH("devoluci", BP[NOMBRE CUENTA])), {""})),
    ISNUMBER(MATCH(BP[[#This Row],[CODIGO]], _xlpm.codigos_devolucion, 0))
)</f>
        <v>0</v>
      </c>
    </row>
    <row r="2073" spans="1:9" x14ac:dyDescent="0.25">
      <c r="A2073" s="608">
        <v>24080301</v>
      </c>
      <c r="B2073" s="416" t="s">
        <v>539</v>
      </c>
      <c r="C2073" s="416" t="s">
        <v>798</v>
      </c>
      <c r="D2073" s="416" t="s">
        <v>1171</v>
      </c>
      <c r="E2073" s="417">
        <v>11496</v>
      </c>
      <c r="F2073" s="417">
        <v>0</v>
      </c>
      <c r="G2073" s="417">
        <v>-2050927087.49</v>
      </c>
      <c r="H2073" s="387" t="b" cm="1">
        <f t="array" aca="1" ref="H2073" ca="1">EsNegrita(BP[[#This Row],[CODIGO]])</f>
        <v>0</v>
      </c>
      <c r="I2073" s="387" t="b" cm="1">
        <f t="array" ref="I2073">_xlfn.LET(
    _xlpm.codigos_devolucion, _xlfn.UNIQUE(_xlfn._xlws.FILTER(BP[CODIGO], ISNUMBER(SEARCH("devoluci", BP[NOMBRE CUENTA])), {""})),
    ISNUMBER(MATCH(BP[[#This Row],[CODIGO]], _xlpm.codigos_devolucion, 0))
)</f>
        <v>0</v>
      </c>
    </row>
    <row r="2074" spans="1:9" x14ac:dyDescent="0.25">
      <c r="A2074" s="608">
        <v>24080301</v>
      </c>
      <c r="B2074" s="416" t="s">
        <v>539</v>
      </c>
      <c r="C2074" s="416" t="s">
        <v>798</v>
      </c>
      <c r="D2074" s="416" t="s">
        <v>1172</v>
      </c>
      <c r="E2074" s="417">
        <v>37240</v>
      </c>
      <c r="F2074" s="417">
        <v>0</v>
      </c>
      <c r="G2074" s="417">
        <v>-2050964327.49</v>
      </c>
      <c r="H2074" s="387" t="b" cm="1">
        <f t="array" aca="1" ref="H2074" ca="1">EsNegrita(BP[[#This Row],[CODIGO]])</f>
        <v>0</v>
      </c>
      <c r="I2074" s="387" t="b" cm="1">
        <f t="array" ref="I2074">_xlfn.LET(
    _xlpm.codigos_devolucion, _xlfn.UNIQUE(_xlfn._xlws.FILTER(BP[CODIGO], ISNUMBER(SEARCH("devoluci", BP[NOMBRE CUENTA])), {""})),
    ISNUMBER(MATCH(BP[[#This Row],[CODIGO]], _xlpm.codigos_devolucion, 0))
)</f>
        <v>0</v>
      </c>
    </row>
    <row r="2075" spans="1:9" x14ac:dyDescent="0.25">
      <c r="A2075" s="608">
        <v>24080301</v>
      </c>
      <c r="B2075" s="416" t="s">
        <v>539</v>
      </c>
      <c r="C2075" s="416" t="s">
        <v>843</v>
      </c>
      <c r="D2075" s="416" t="s">
        <v>845</v>
      </c>
      <c r="E2075" s="417">
        <v>53063</v>
      </c>
      <c r="F2075" s="417">
        <v>0</v>
      </c>
      <c r="G2075" s="417">
        <v>-2051017390.49</v>
      </c>
      <c r="H2075" s="387" t="b" cm="1">
        <f t="array" aca="1" ref="H2075" ca="1">EsNegrita(BP[[#This Row],[CODIGO]])</f>
        <v>0</v>
      </c>
      <c r="I2075" s="387" t="b" cm="1">
        <f t="array" ref="I2075">_xlfn.LET(
    _xlpm.codigos_devolucion, _xlfn.UNIQUE(_xlfn._xlws.FILTER(BP[CODIGO], ISNUMBER(SEARCH("devoluci", BP[NOMBRE CUENTA])), {""})),
    ISNUMBER(MATCH(BP[[#This Row],[CODIGO]], _xlpm.codigos_devolucion, 0))
)</f>
        <v>0</v>
      </c>
    </row>
    <row r="2076" spans="1:9" x14ac:dyDescent="0.25">
      <c r="A2076" s="608">
        <v>24080301</v>
      </c>
      <c r="B2076" s="416" t="s">
        <v>539</v>
      </c>
      <c r="C2076" s="416" t="s">
        <v>843</v>
      </c>
      <c r="D2076" s="416" t="s">
        <v>846</v>
      </c>
      <c r="E2076" s="417">
        <v>53063</v>
      </c>
      <c r="F2076" s="417">
        <v>0</v>
      </c>
      <c r="G2076" s="417">
        <v>-2051070453.49</v>
      </c>
      <c r="H2076" s="387" t="b" cm="1">
        <f t="array" aca="1" ref="H2076" ca="1">EsNegrita(BP[[#This Row],[CODIGO]])</f>
        <v>0</v>
      </c>
      <c r="I2076" s="387" t="b" cm="1">
        <f t="array" ref="I2076">_xlfn.LET(
    _xlpm.codigos_devolucion, _xlfn.UNIQUE(_xlfn._xlws.FILTER(BP[CODIGO], ISNUMBER(SEARCH("devoluci", BP[NOMBRE CUENTA])), {""})),
    ISNUMBER(MATCH(BP[[#This Row],[CODIGO]], _xlpm.codigos_devolucion, 0))
)</f>
        <v>0</v>
      </c>
    </row>
    <row r="2077" spans="1:9" x14ac:dyDescent="0.25">
      <c r="A2077" s="608">
        <v>24080301</v>
      </c>
      <c r="B2077" s="416" t="s">
        <v>539</v>
      </c>
      <c r="C2077" s="416" t="s">
        <v>963</v>
      </c>
      <c r="D2077" s="416" t="s">
        <v>1173</v>
      </c>
      <c r="E2077" s="417">
        <v>55882</v>
      </c>
      <c r="F2077" s="417">
        <v>0</v>
      </c>
      <c r="G2077" s="417">
        <v>-2051126335.49</v>
      </c>
      <c r="H2077" s="387" t="b" cm="1">
        <f t="array" aca="1" ref="H2077" ca="1">EsNegrita(BP[[#This Row],[CODIGO]])</f>
        <v>0</v>
      </c>
      <c r="I2077" s="387" t="b" cm="1">
        <f t="array" ref="I2077">_xlfn.LET(
    _xlpm.codigos_devolucion, _xlfn.UNIQUE(_xlfn._xlws.FILTER(BP[CODIGO], ISNUMBER(SEARCH("devoluci", BP[NOMBRE CUENTA])), {""})),
    ISNUMBER(MATCH(BP[[#This Row],[CODIGO]], _xlpm.codigos_devolucion, 0))
)</f>
        <v>0</v>
      </c>
    </row>
    <row r="2078" spans="1:9" x14ac:dyDescent="0.25">
      <c r="A2078" s="608">
        <v>24080301</v>
      </c>
      <c r="B2078" s="416" t="s">
        <v>539</v>
      </c>
      <c r="C2078" s="416" t="s">
        <v>963</v>
      </c>
      <c r="D2078" s="416" t="s">
        <v>1174</v>
      </c>
      <c r="E2078" s="417">
        <v>95798</v>
      </c>
      <c r="F2078" s="417">
        <v>0</v>
      </c>
      <c r="G2078" s="417">
        <v>-2051222133.49</v>
      </c>
      <c r="H2078" s="387" t="b" cm="1">
        <f t="array" aca="1" ref="H2078" ca="1">EsNegrita(BP[[#This Row],[CODIGO]])</f>
        <v>0</v>
      </c>
      <c r="I2078" s="387" t="b" cm="1">
        <f t="array" ref="I2078">_xlfn.LET(
    _xlpm.codigos_devolucion, _xlfn.UNIQUE(_xlfn._xlws.FILTER(BP[CODIGO], ISNUMBER(SEARCH("devoluci", BP[NOMBRE CUENTA])), {""})),
    ISNUMBER(MATCH(BP[[#This Row],[CODIGO]], _xlpm.codigos_devolucion, 0))
)</f>
        <v>0</v>
      </c>
    </row>
    <row r="2079" spans="1:9" x14ac:dyDescent="0.25">
      <c r="A2079" s="608">
        <v>24080301</v>
      </c>
      <c r="B2079" s="416" t="s">
        <v>539</v>
      </c>
      <c r="C2079" s="416" t="s">
        <v>1016</v>
      </c>
      <c r="D2079" s="416" t="s">
        <v>1175</v>
      </c>
      <c r="E2079" s="417">
        <v>153274</v>
      </c>
      <c r="F2079" s="417">
        <v>0</v>
      </c>
      <c r="G2079" s="417">
        <v>-2051375407.49</v>
      </c>
      <c r="H2079" s="387" t="b" cm="1">
        <f t="array" aca="1" ref="H2079" ca="1">EsNegrita(BP[[#This Row],[CODIGO]])</f>
        <v>0</v>
      </c>
      <c r="I2079" s="387" t="b" cm="1">
        <f t="array" ref="I2079">_xlfn.LET(
    _xlpm.codigos_devolucion, _xlfn.UNIQUE(_xlfn._xlws.FILTER(BP[CODIGO], ISNUMBER(SEARCH("devoluci", BP[NOMBRE CUENTA])), {""})),
    ISNUMBER(MATCH(BP[[#This Row],[CODIGO]], _xlpm.codigos_devolucion, 0))
)</f>
        <v>0</v>
      </c>
    </row>
    <row r="2080" spans="1:9" x14ac:dyDescent="0.25">
      <c r="A2080" s="608">
        <v>24080301</v>
      </c>
      <c r="B2080" s="416" t="s">
        <v>539</v>
      </c>
      <c r="C2080" s="416" t="s">
        <v>563</v>
      </c>
      <c r="D2080" s="416" t="s">
        <v>1179</v>
      </c>
      <c r="E2080" s="417">
        <v>2874</v>
      </c>
      <c r="F2080" s="417">
        <v>0</v>
      </c>
      <c r="G2080" s="417">
        <v>-2051378281.49</v>
      </c>
      <c r="H2080" s="387" t="b" cm="1">
        <f t="array" aca="1" ref="H2080" ca="1">EsNegrita(BP[[#This Row],[CODIGO]])</f>
        <v>0</v>
      </c>
      <c r="I2080" s="387" t="b" cm="1">
        <f t="array" ref="I2080">_xlfn.LET(
    _xlpm.codigos_devolucion, _xlfn.UNIQUE(_xlfn._xlws.FILTER(BP[CODIGO], ISNUMBER(SEARCH("devoluci", BP[NOMBRE CUENTA])), {""})),
    ISNUMBER(MATCH(BP[[#This Row],[CODIGO]], _xlpm.codigos_devolucion, 0))
)</f>
        <v>0</v>
      </c>
    </row>
    <row r="2081" spans="1:9" x14ac:dyDescent="0.25">
      <c r="A2081" s="608">
        <v>24080301</v>
      </c>
      <c r="B2081" s="416" t="s">
        <v>539</v>
      </c>
      <c r="C2081" s="416" t="s">
        <v>996</v>
      </c>
      <c r="D2081" s="416" t="s">
        <v>1180</v>
      </c>
      <c r="E2081" s="417">
        <v>59794</v>
      </c>
      <c r="F2081" s="417">
        <v>0</v>
      </c>
      <c r="G2081" s="417">
        <v>-2051438075.49</v>
      </c>
      <c r="H2081" s="387" t="b" cm="1">
        <f t="array" aca="1" ref="H2081" ca="1">EsNegrita(BP[[#This Row],[CODIGO]])</f>
        <v>0</v>
      </c>
      <c r="I2081" s="387" t="b" cm="1">
        <f t="array" ref="I2081">_xlfn.LET(
    _xlpm.codigos_devolucion, _xlfn.UNIQUE(_xlfn._xlws.FILTER(BP[CODIGO], ISNUMBER(SEARCH("devoluci", BP[NOMBRE CUENTA])), {""})),
    ISNUMBER(MATCH(BP[[#This Row],[CODIGO]], _xlpm.codigos_devolucion, 0))
)</f>
        <v>0</v>
      </c>
    </row>
    <row r="2082" spans="1:9" x14ac:dyDescent="0.25">
      <c r="A2082" s="608">
        <v>24080301</v>
      </c>
      <c r="B2082" s="416" t="s">
        <v>539</v>
      </c>
      <c r="C2082" s="416" t="s">
        <v>996</v>
      </c>
      <c r="D2082" s="416" t="s">
        <v>1181</v>
      </c>
      <c r="E2082" s="417">
        <v>64903</v>
      </c>
      <c r="F2082" s="417">
        <v>0</v>
      </c>
      <c r="G2082" s="417">
        <v>-2051502978.49</v>
      </c>
      <c r="H2082" s="387" t="b" cm="1">
        <f t="array" aca="1" ref="H2082" ca="1">EsNegrita(BP[[#This Row],[CODIGO]])</f>
        <v>0</v>
      </c>
      <c r="I2082" s="387" t="b" cm="1">
        <f t="array" ref="I2082">_xlfn.LET(
    _xlpm.codigos_devolucion, _xlfn.UNIQUE(_xlfn._xlws.FILTER(BP[CODIGO], ISNUMBER(SEARCH("devoluci", BP[NOMBRE CUENTA])), {""})),
    ISNUMBER(MATCH(BP[[#This Row],[CODIGO]], _xlpm.codigos_devolucion, 0))
)</f>
        <v>0</v>
      </c>
    </row>
    <row r="2083" spans="1:9" x14ac:dyDescent="0.25">
      <c r="A2083" s="608">
        <v>24080301</v>
      </c>
      <c r="B2083" s="416" t="s">
        <v>539</v>
      </c>
      <c r="C2083" s="416" t="s">
        <v>1016</v>
      </c>
      <c r="D2083" s="416" t="s">
        <v>1182</v>
      </c>
      <c r="E2083" s="417">
        <v>126613</v>
      </c>
      <c r="F2083" s="417">
        <v>0</v>
      </c>
      <c r="G2083" s="417">
        <v>-2051629591.49</v>
      </c>
      <c r="H2083" s="387" t="b" cm="1">
        <f t="array" aca="1" ref="H2083" ca="1">EsNegrita(BP[[#This Row],[CODIGO]])</f>
        <v>0</v>
      </c>
      <c r="I2083" s="387" t="b" cm="1">
        <f t="array" ref="I2083">_xlfn.LET(
    _xlpm.codigos_devolucion, _xlfn.UNIQUE(_xlfn._xlws.FILTER(BP[CODIGO], ISNUMBER(SEARCH("devoluci", BP[NOMBRE CUENTA])), {""})),
    ISNUMBER(MATCH(BP[[#This Row],[CODIGO]], _xlpm.codigos_devolucion, 0))
)</f>
        <v>0</v>
      </c>
    </row>
    <row r="2084" spans="1:9" x14ac:dyDescent="0.25">
      <c r="A2084" s="608">
        <v>24080301</v>
      </c>
      <c r="B2084" s="416" t="s">
        <v>539</v>
      </c>
      <c r="C2084" s="416" t="s">
        <v>996</v>
      </c>
      <c r="D2084" s="416" t="s">
        <v>1183</v>
      </c>
      <c r="E2084" s="417">
        <v>73845</v>
      </c>
      <c r="F2084" s="417">
        <v>0</v>
      </c>
      <c r="G2084" s="417">
        <v>-2051703436.49</v>
      </c>
      <c r="H2084" s="387" t="b" cm="1">
        <f t="array" aca="1" ref="H2084" ca="1">EsNegrita(BP[[#This Row],[CODIGO]])</f>
        <v>0</v>
      </c>
      <c r="I2084" s="387" t="b" cm="1">
        <f t="array" ref="I2084">_xlfn.LET(
    _xlpm.codigos_devolucion, _xlfn.UNIQUE(_xlfn._xlws.FILTER(BP[CODIGO], ISNUMBER(SEARCH("devoluci", BP[NOMBRE CUENTA])), {""})),
    ISNUMBER(MATCH(BP[[#This Row],[CODIGO]], _xlpm.codigos_devolucion, 0))
)</f>
        <v>0</v>
      </c>
    </row>
    <row r="2085" spans="1:9" x14ac:dyDescent="0.25">
      <c r="A2085" s="608">
        <v>24080301</v>
      </c>
      <c r="B2085" s="416" t="s">
        <v>539</v>
      </c>
      <c r="C2085" s="416" t="s">
        <v>1016</v>
      </c>
      <c r="D2085" s="416" t="s">
        <v>1184</v>
      </c>
      <c r="E2085" s="417">
        <v>36212</v>
      </c>
      <c r="F2085" s="417">
        <v>0</v>
      </c>
      <c r="G2085" s="417">
        <v>-2051739648.49</v>
      </c>
      <c r="H2085" s="387" t="b" cm="1">
        <f t="array" aca="1" ref="H2085" ca="1">EsNegrita(BP[[#This Row],[CODIGO]])</f>
        <v>0</v>
      </c>
      <c r="I2085" s="387" t="b" cm="1">
        <f t="array" ref="I2085">_xlfn.LET(
    _xlpm.codigos_devolucion, _xlfn.UNIQUE(_xlfn._xlws.FILTER(BP[CODIGO], ISNUMBER(SEARCH("devoluci", BP[NOMBRE CUENTA])), {""})),
    ISNUMBER(MATCH(BP[[#This Row],[CODIGO]], _xlpm.codigos_devolucion, 0))
)</f>
        <v>0</v>
      </c>
    </row>
    <row r="2086" spans="1:9" x14ac:dyDescent="0.25">
      <c r="A2086" s="608">
        <v>24080301</v>
      </c>
      <c r="B2086" s="416" t="s">
        <v>539</v>
      </c>
      <c r="C2086" s="416" t="s">
        <v>996</v>
      </c>
      <c r="D2086" s="416" t="s">
        <v>1185</v>
      </c>
      <c r="E2086" s="417">
        <v>68256</v>
      </c>
      <c r="F2086" s="417">
        <v>0</v>
      </c>
      <c r="G2086" s="417">
        <v>-2051807904.49</v>
      </c>
      <c r="H2086" s="387" t="b" cm="1">
        <f t="array" aca="1" ref="H2086" ca="1">EsNegrita(BP[[#This Row],[CODIGO]])</f>
        <v>0</v>
      </c>
      <c r="I2086" s="387" t="b" cm="1">
        <f t="array" ref="I2086">_xlfn.LET(
    _xlpm.codigos_devolucion, _xlfn.UNIQUE(_xlfn._xlws.FILTER(BP[CODIGO], ISNUMBER(SEARCH("devoluci", BP[NOMBRE CUENTA])), {""})),
    ISNUMBER(MATCH(BP[[#This Row],[CODIGO]], _xlpm.codigos_devolucion, 0))
)</f>
        <v>0</v>
      </c>
    </row>
    <row r="2087" spans="1:9" x14ac:dyDescent="0.25">
      <c r="A2087" s="608">
        <v>24080301</v>
      </c>
      <c r="B2087" s="416" t="s">
        <v>539</v>
      </c>
      <c r="C2087" s="416" t="s">
        <v>821</v>
      </c>
      <c r="D2087" s="416" t="s">
        <v>1186</v>
      </c>
      <c r="E2087" s="417">
        <v>12773</v>
      </c>
      <c r="F2087" s="417">
        <v>0</v>
      </c>
      <c r="G2087" s="417">
        <v>-2051820677.49</v>
      </c>
      <c r="H2087" s="387" t="b" cm="1">
        <f t="array" aca="1" ref="H2087" ca="1">EsNegrita(BP[[#This Row],[CODIGO]])</f>
        <v>0</v>
      </c>
      <c r="I2087" s="387" t="b" cm="1">
        <f t="array" ref="I2087">_xlfn.LET(
    _xlpm.codigos_devolucion, _xlfn.UNIQUE(_xlfn._xlws.FILTER(BP[CODIGO], ISNUMBER(SEARCH("devoluci", BP[NOMBRE CUENTA])), {""})),
    ISNUMBER(MATCH(BP[[#This Row],[CODIGO]], _xlpm.codigos_devolucion, 0))
)</f>
        <v>0</v>
      </c>
    </row>
    <row r="2088" spans="1:9" x14ac:dyDescent="0.25">
      <c r="A2088" s="608">
        <v>24080301</v>
      </c>
      <c r="B2088" s="416" t="s">
        <v>539</v>
      </c>
      <c r="C2088" s="416" t="s">
        <v>1187</v>
      </c>
      <c r="D2088" s="416" t="s">
        <v>1188</v>
      </c>
      <c r="E2088" s="417">
        <v>6386</v>
      </c>
      <c r="F2088" s="417">
        <v>0</v>
      </c>
      <c r="G2088" s="417">
        <v>-2051827063.49</v>
      </c>
      <c r="H2088" s="387" t="b" cm="1">
        <f t="array" aca="1" ref="H2088" ca="1">EsNegrita(BP[[#This Row],[CODIGO]])</f>
        <v>0</v>
      </c>
      <c r="I2088" s="387" t="b" cm="1">
        <f t="array" ref="I2088">_xlfn.LET(
    _xlpm.codigos_devolucion, _xlfn.UNIQUE(_xlfn._xlws.FILTER(BP[CODIGO], ISNUMBER(SEARCH("devoluci", BP[NOMBRE CUENTA])), {""})),
    ISNUMBER(MATCH(BP[[#This Row],[CODIGO]], _xlpm.codigos_devolucion, 0))
)</f>
        <v>0</v>
      </c>
    </row>
    <row r="2089" spans="1:9" x14ac:dyDescent="0.25">
      <c r="A2089" s="608">
        <v>24080301</v>
      </c>
      <c r="B2089" s="416" t="s">
        <v>539</v>
      </c>
      <c r="C2089" s="416" t="s">
        <v>992</v>
      </c>
      <c r="D2089" s="416" t="s">
        <v>1190</v>
      </c>
      <c r="E2089" s="417">
        <v>1094</v>
      </c>
      <c r="F2089" s="417">
        <v>0</v>
      </c>
      <c r="G2089" s="417">
        <v>-2051828157.49</v>
      </c>
      <c r="H2089" s="387" t="b" cm="1">
        <f t="array" aca="1" ref="H2089" ca="1">EsNegrita(BP[[#This Row],[CODIGO]])</f>
        <v>0</v>
      </c>
      <c r="I2089" s="387" t="b" cm="1">
        <f t="array" ref="I2089">_xlfn.LET(
    _xlpm.codigos_devolucion, _xlfn.UNIQUE(_xlfn._xlws.FILTER(BP[CODIGO], ISNUMBER(SEARCH("devoluci", BP[NOMBRE CUENTA])), {""})),
    ISNUMBER(MATCH(BP[[#This Row],[CODIGO]], _xlpm.codigos_devolucion, 0))
)</f>
        <v>0</v>
      </c>
    </row>
    <row r="2090" spans="1:9" x14ac:dyDescent="0.25">
      <c r="A2090" s="608">
        <v>24080301</v>
      </c>
      <c r="B2090" s="416" t="s">
        <v>539</v>
      </c>
      <c r="C2090" s="416" t="s">
        <v>984</v>
      </c>
      <c r="D2090" s="416" t="s">
        <v>1191</v>
      </c>
      <c r="E2090" s="417">
        <v>138908</v>
      </c>
      <c r="F2090" s="417">
        <v>0</v>
      </c>
      <c r="G2090" s="417">
        <v>-2051967065.49</v>
      </c>
      <c r="H2090" s="387" t="b" cm="1">
        <f t="array" aca="1" ref="H2090" ca="1">EsNegrita(BP[[#This Row],[CODIGO]])</f>
        <v>0</v>
      </c>
      <c r="I2090" s="387" t="b" cm="1">
        <f t="array" ref="I2090">_xlfn.LET(
    _xlpm.codigos_devolucion, _xlfn.UNIQUE(_xlfn._xlws.FILTER(BP[CODIGO], ISNUMBER(SEARCH("devoluci", BP[NOMBRE CUENTA])), {""})),
    ISNUMBER(MATCH(BP[[#This Row],[CODIGO]], _xlpm.codigos_devolucion, 0))
)</f>
        <v>0</v>
      </c>
    </row>
    <row r="2091" spans="1:9" x14ac:dyDescent="0.25">
      <c r="A2091" s="608">
        <v>24080301</v>
      </c>
      <c r="B2091" s="416" t="s">
        <v>539</v>
      </c>
      <c r="C2091" s="416" t="s">
        <v>946</v>
      </c>
      <c r="D2091" s="416" t="s">
        <v>1194</v>
      </c>
      <c r="E2091" s="417">
        <v>112710</v>
      </c>
      <c r="F2091" s="417">
        <v>0</v>
      </c>
      <c r="G2091" s="417">
        <v>-2052079775.49</v>
      </c>
      <c r="H2091" s="387" t="b" cm="1">
        <f t="array" aca="1" ref="H2091" ca="1">EsNegrita(BP[[#This Row],[CODIGO]])</f>
        <v>0</v>
      </c>
      <c r="I2091" s="387" t="b" cm="1">
        <f t="array" ref="I2091">_xlfn.LET(
    _xlpm.codigos_devolucion, _xlfn.UNIQUE(_xlfn._xlws.FILTER(BP[CODIGO], ISNUMBER(SEARCH("devoluci", BP[NOMBRE CUENTA])), {""})),
    ISNUMBER(MATCH(BP[[#This Row],[CODIGO]], _xlpm.codigos_devolucion, 0))
)</f>
        <v>0</v>
      </c>
    </row>
    <row r="2092" spans="1:9" x14ac:dyDescent="0.25">
      <c r="A2092" s="608">
        <v>24080301</v>
      </c>
      <c r="B2092" s="416" t="s">
        <v>539</v>
      </c>
      <c r="C2092" s="416" t="s">
        <v>563</v>
      </c>
      <c r="D2092" s="416" t="s">
        <v>1196</v>
      </c>
      <c r="E2092" s="417">
        <v>1916</v>
      </c>
      <c r="F2092" s="417">
        <v>0</v>
      </c>
      <c r="G2092" s="417">
        <v>-2052081691.49</v>
      </c>
      <c r="H2092" s="387" t="b" cm="1">
        <f t="array" aca="1" ref="H2092" ca="1">EsNegrita(BP[[#This Row],[CODIGO]])</f>
        <v>0</v>
      </c>
      <c r="I2092" s="387" t="b" cm="1">
        <f t="array" ref="I2092">_xlfn.LET(
    _xlpm.codigos_devolucion, _xlfn.UNIQUE(_xlfn._xlws.FILTER(BP[CODIGO], ISNUMBER(SEARCH("devoluci", BP[NOMBRE CUENTA])), {""})),
    ISNUMBER(MATCH(BP[[#This Row],[CODIGO]], _xlpm.codigos_devolucion, 0))
)</f>
        <v>0</v>
      </c>
    </row>
    <row r="2093" spans="1:9" x14ac:dyDescent="0.25">
      <c r="A2093" s="608">
        <v>24080301</v>
      </c>
      <c r="B2093" s="416" t="s">
        <v>539</v>
      </c>
      <c r="C2093" s="416" t="s">
        <v>958</v>
      </c>
      <c r="D2093" s="416" t="s">
        <v>1198</v>
      </c>
      <c r="E2093" s="417">
        <v>415781</v>
      </c>
      <c r="F2093" s="417">
        <v>0</v>
      </c>
      <c r="G2093" s="417">
        <v>-2052497472.49</v>
      </c>
      <c r="H2093" s="387" t="b" cm="1">
        <f t="array" aca="1" ref="H2093" ca="1">EsNegrita(BP[[#This Row],[CODIGO]])</f>
        <v>0</v>
      </c>
      <c r="I2093" s="387" t="b" cm="1">
        <f t="array" ref="I2093">_xlfn.LET(
    _xlpm.codigos_devolucion, _xlfn.UNIQUE(_xlfn._xlws.FILTER(BP[CODIGO], ISNUMBER(SEARCH("devoluci", BP[NOMBRE CUENTA])), {""})),
    ISNUMBER(MATCH(BP[[#This Row],[CODIGO]], _xlpm.codigos_devolucion, 0))
)</f>
        <v>0</v>
      </c>
    </row>
    <row r="2094" spans="1:9" x14ac:dyDescent="0.25">
      <c r="A2094" s="608">
        <v>24080301</v>
      </c>
      <c r="B2094" s="416" t="s">
        <v>539</v>
      </c>
      <c r="C2094" s="416" t="s">
        <v>798</v>
      </c>
      <c r="D2094" s="416" t="s">
        <v>1199</v>
      </c>
      <c r="E2094" s="417">
        <v>22353</v>
      </c>
      <c r="F2094" s="417">
        <v>0</v>
      </c>
      <c r="G2094" s="417">
        <v>-2052519825.49</v>
      </c>
      <c r="H2094" s="387" t="b" cm="1">
        <f t="array" aca="1" ref="H2094" ca="1">EsNegrita(BP[[#This Row],[CODIGO]])</f>
        <v>0</v>
      </c>
      <c r="I2094" s="387" t="b" cm="1">
        <f t="array" ref="I2094">_xlfn.LET(
    _xlpm.codigos_devolucion, _xlfn.UNIQUE(_xlfn._xlws.FILTER(BP[CODIGO], ISNUMBER(SEARCH("devoluci", BP[NOMBRE CUENTA])), {""})),
    ISNUMBER(MATCH(BP[[#This Row],[CODIGO]], _xlpm.codigos_devolucion, 0))
)</f>
        <v>0</v>
      </c>
    </row>
    <row r="2095" spans="1:9" x14ac:dyDescent="0.25">
      <c r="A2095" s="608">
        <v>24080301</v>
      </c>
      <c r="B2095" s="416" t="s">
        <v>539</v>
      </c>
      <c r="C2095" s="416" t="s">
        <v>963</v>
      </c>
      <c r="D2095" s="416" t="s">
        <v>1201</v>
      </c>
      <c r="E2095" s="417">
        <v>47899</v>
      </c>
      <c r="F2095" s="417">
        <v>0</v>
      </c>
      <c r="G2095" s="417">
        <v>-2052567724.49</v>
      </c>
      <c r="H2095" s="387" t="b" cm="1">
        <f t="array" aca="1" ref="H2095" ca="1">EsNegrita(BP[[#This Row],[CODIGO]])</f>
        <v>0</v>
      </c>
      <c r="I2095" s="387" t="b" cm="1">
        <f t="array" ref="I2095">_xlfn.LET(
    _xlpm.codigos_devolucion, _xlfn.UNIQUE(_xlfn._xlws.FILTER(BP[CODIGO], ISNUMBER(SEARCH("devoluci", BP[NOMBRE CUENTA])), {""})),
    ISNUMBER(MATCH(BP[[#This Row],[CODIGO]], _xlpm.codigos_devolucion, 0))
)</f>
        <v>0</v>
      </c>
    </row>
    <row r="2096" spans="1:9" x14ac:dyDescent="0.25">
      <c r="A2096" s="608">
        <v>24080301</v>
      </c>
      <c r="B2096" s="416" t="s">
        <v>539</v>
      </c>
      <c r="C2096" s="416" t="s">
        <v>798</v>
      </c>
      <c r="D2096" s="416" t="s">
        <v>1202</v>
      </c>
      <c r="E2096" s="417">
        <v>44706</v>
      </c>
      <c r="F2096" s="417">
        <v>0</v>
      </c>
      <c r="G2096" s="417">
        <v>-2052612430.49</v>
      </c>
      <c r="H2096" s="387" t="b" cm="1">
        <f t="array" aca="1" ref="H2096" ca="1">EsNegrita(BP[[#This Row],[CODIGO]])</f>
        <v>0</v>
      </c>
      <c r="I2096" s="387" t="b" cm="1">
        <f t="array" ref="I2096">_xlfn.LET(
    _xlpm.codigos_devolucion, _xlfn.UNIQUE(_xlfn._xlws.FILTER(BP[CODIGO], ISNUMBER(SEARCH("devoluci", BP[NOMBRE CUENTA])), {""})),
    ISNUMBER(MATCH(BP[[#This Row],[CODIGO]], _xlpm.codigos_devolucion, 0))
)</f>
        <v>0</v>
      </c>
    </row>
    <row r="2097" spans="1:9" x14ac:dyDescent="0.25">
      <c r="A2097" s="608">
        <v>24080301</v>
      </c>
      <c r="B2097" s="416" t="s">
        <v>539</v>
      </c>
      <c r="C2097" s="416" t="s">
        <v>798</v>
      </c>
      <c r="D2097" s="416" t="s">
        <v>1204</v>
      </c>
      <c r="E2097" s="417">
        <v>60040</v>
      </c>
      <c r="F2097" s="417">
        <v>0</v>
      </c>
      <c r="G2097" s="417">
        <v>-2052672470.49</v>
      </c>
      <c r="H2097" s="387" t="b" cm="1">
        <f t="array" aca="1" ref="H2097" ca="1">EsNegrita(BP[[#This Row],[CODIGO]])</f>
        <v>0</v>
      </c>
      <c r="I2097" s="387" t="b" cm="1">
        <f t="array" ref="I2097">_xlfn.LET(
    _xlpm.codigos_devolucion, _xlfn.UNIQUE(_xlfn._xlws.FILTER(BP[CODIGO], ISNUMBER(SEARCH("devoluci", BP[NOMBRE CUENTA])), {""})),
    ISNUMBER(MATCH(BP[[#This Row],[CODIGO]], _xlpm.codigos_devolucion, 0))
)</f>
        <v>0</v>
      </c>
    </row>
    <row r="2098" spans="1:9" x14ac:dyDescent="0.25">
      <c r="A2098" s="608">
        <v>24080301</v>
      </c>
      <c r="B2098" s="416" t="s">
        <v>539</v>
      </c>
      <c r="C2098" s="416" t="s">
        <v>821</v>
      </c>
      <c r="D2098" s="416" t="s">
        <v>1210</v>
      </c>
      <c r="E2098" s="417">
        <v>195428</v>
      </c>
      <c r="F2098" s="417">
        <v>0</v>
      </c>
      <c r="G2098" s="417">
        <v>-2052867898.49</v>
      </c>
      <c r="H2098" s="387" t="b" cm="1">
        <f t="array" aca="1" ref="H2098" ca="1">EsNegrita(BP[[#This Row],[CODIGO]])</f>
        <v>0</v>
      </c>
      <c r="I2098" s="387" t="b" cm="1">
        <f t="array" ref="I2098">_xlfn.LET(
    _xlpm.codigos_devolucion, _xlfn.UNIQUE(_xlfn._xlws.FILTER(BP[CODIGO], ISNUMBER(SEARCH("devoluci", BP[NOMBRE CUENTA])), {""})),
    ISNUMBER(MATCH(BP[[#This Row],[CODIGO]], _xlpm.codigos_devolucion, 0))
)</f>
        <v>0</v>
      </c>
    </row>
    <row r="2099" spans="1:9" x14ac:dyDescent="0.25">
      <c r="A2099" s="608">
        <v>24080301</v>
      </c>
      <c r="B2099" s="416" t="s">
        <v>539</v>
      </c>
      <c r="C2099" s="416" t="s">
        <v>821</v>
      </c>
      <c r="D2099" s="416" t="s">
        <v>1211</v>
      </c>
      <c r="E2099" s="417">
        <v>43109</v>
      </c>
      <c r="F2099" s="417">
        <v>0</v>
      </c>
      <c r="G2099" s="417">
        <v>-2052911007.49</v>
      </c>
      <c r="H2099" s="387" t="b" cm="1">
        <f t="array" aca="1" ref="H2099" ca="1">EsNegrita(BP[[#This Row],[CODIGO]])</f>
        <v>0</v>
      </c>
      <c r="I2099" s="387" t="b" cm="1">
        <f t="array" ref="I2099">_xlfn.LET(
    _xlpm.codigos_devolucion, _xlfn.UNIQUE(_xlfn._xlws.FILTER(BP[CODIGO], ISNUMBER(SEARCH("devoluci", BP[NOMBRE CUENTA])), {""})),
    ISNUMBER(MATCH(BP[[#This Row],[CODIGO]], _xlpm.codigos_devolucion, 0))
)</f>
        <v>0</v>
      </c>
    </row>
    <row r="2100" spans="1:9" x14ac:dyDescent="0.25">
      <c r="A2100" s="608">
        <v>24080301</v>
      </c>
      <c r="B2100" s="416" t="s">
        <v>539</v>
      </c>
      <c r="C2100" s="416" t="s">
        <v>821</v>
      </c>
      <c r="D2100" s="416" t="s">
        <v>1212</v>
      </c>
      <c r="E2100" s="417">
        <v>60672</v>
      </c>
      <c r="F2100" s="417">
        <v>0</v>
      </c>
      <c r="G2100" s="417">
        <v>-2052971679.49</v>
      </c>
      <c r="H2100" s="387" t="b" cm="1">
        <f t="array" aca="1" ref="H2100" ca="1">EsNegrita(BP[[#This Row],[CODIGO]])</f>
        <v>0</v>
      </c>
      <c r="I2100" s="387" t="b" cm="1">
        <f t="array" ref="I2100">_xlfn.LET(
    _xlpm.codigos_devolucion, _xlfn.UNIQUE(_xlfn._xlws.FILTER(BP[CODIGO], ISNUMBER(SEARCH("devoluci", BP[NOMBRE CUENTA])), {""})),
    ISNUMBER(MATCH(BP[[#This Row],[CODIGO]], _xlpm.codigos_devolucion, 0))
)</f>
        <v>0</v>
      </c>
    </row>
    <row r="2101" spans="1:9" x14ac:dyDescent="0.25">
      <c r="A2101" s="608">
        <v>24080301</v>
      </c>
      <c r="B2101" s="416" t="s">
        <v>539</v>
      </c>
      <c r="C2101" s="416" t="s">
        <v>821</v>
      </c>
      <c r="D2101" s="416" t="s">
        <v>1213</v>
      </c>
      <c r="E2101" s="417">
        <v>3992</v>
      </c>
      <c r="F2101" s="417">
        <v>0</v>
      </c>
      <c r="G2101" s="417">
        <v>-2052975671.49</v>
      </c>
      <c r="H2101" s="387" t="b" cm="1">
        <f t="array" aca="1" ref="H2101" ca="1">EsNegrita(BP[[#This Row],[CODIGO]])</f>
        <v>0</v>
      </c>
      <c r="I2101" s="387" t="b" cm="1">
        <f t="array" ref="I2101">_xlfn.LET(
    _xlpm.codigos_devolucion, _xlfn.UNIQUE(_xlfn._xlws.FILTER(BP[CODIGO], ISNUMBER(SEARCH("devoluci", BP[NOMBRE CUENTA])), {""})),
    ISNUMBER(MATCH(BP[[#This Row],[CODIGO]], _xlpm.codigos_devolucion, 0))
)</f>
        <v>0</v>
      </c>
    </row>
    <row r="2102" spans="1:9" x14ac:dyDescent="0.25">
      <c r="A2102" s="608">
        <v>24080301</v>
      </c>
      <c r="B2102" s="416" t="s">
        <v>539</v>
      </c>
      <c r="C2102" s="416" t="s">
        <v>821</v>
      </c>
      <c r="D2102" s="416" t="s">
        <v>1214</v>
      </c>
      <c r="E2102" s="417">
        <v>7983</v>
      </c>
      <c r="F2102" s="417">
        <v>0</v>
      </c>
      <c r="G2102" s="417">
        <v>-2052983654.49</v>
      </c>
      <c r="H2102" s="387" t="b" cm="1">
        <f t="array" aca="1" ref="H2102" ca="1">EsNegrita(BP[[#This Row],[CODIGO]])</f>
        <v>0</v>
      </c>
      <c r="I2102" s="387" t="b" cm="1">
        <f t="array" ref="I2102">_xlfn.LET(
    _xlpm.codigos_devolucion, _xlfn.UNIQUE(_xlfn._xlws.FILTER(BP[CODIGO], ISNUMBER(SEARCH("devoluci", BP[NOMBRE CUENTA])), {""})),
    ISNUMBER(MATCH(BP[[#This Row],[CODIGO]], _xlpm.codigos_devolucion, 0))
)</f>
        <v>0</v>
      </c>
    </row>
    <row r="2103" spans="1:9" x14ac:dyDescent="0.25">
      <c r="A2103" s="608">
        <v>24080301</v>
      </c>
      <c r="B2103" s="416" t="s">
        <v>539</v>
      </c>
      <c r="C2103" s="416" t="s">
        <v>821</v>
      </c>
      <c r="D2103" s="416" t="s">
        <v>1215</v>
      </c>
      <c r="E2103" s="417">
        <v>12773</v>
      </c>
      <c r="F2103" s="417">
        <v>0</v>
      </c>
      <c r="G2103" s="417">
        <v>-2052996427.49</v>
      </c>
      <c r="H2103" s="387" t="b" cm="1">
        <f t="array" aca="1" ref="H2103" ca="1">EsNegrita(BP[[#This Row],[CODIGO]])</f>
        <v>0</v>
      </c>
      <c r="I2103" s="387" t="b" cm="1">
        <f t="array" ref="I2103">_xlfn.LET(
    _xlpm.codigos_devolucion, _xlfn.UNIQUE(_xlfn._xlws.FILTER(BP[CODIGO], ISNUMBER(SEARCH("devoluci", BP[NOMBRE CUENTA])), {""})),
    ISNUMBER(MATCH(BP[[#This Row],[CODIGO]], _xlpm.codigos_devolucion, 0))
)</f>
        <v>0</v>
      </c>
    </row>
    <row r="2104" spans="1:9" x14ac:dyDescent="0.25">
      <c r="A2104" s="608">
        <v>24080301</v>
      </c>
      <c r="B2104" s="416" t="s">
        <v>539</v>
      </c>
      <c r="C2104" s="416" t="s">
        <v>821</v>
      </c>
      <c r="D2104" s="416" t="s">
        <v>1216</v>
      </c>
      <c r="E2104" s="417">
        <v>39916</v>
      </c>
      <c r="F2104" s="417">
        <v>0</v>
      </c>
      <c r="G2104" s="417">
        <v>-2053036343.49</v>
      </c>
      <c r="H2104" s="387" t="b" cm="1">
        <f t="array" aca="1" ref="H2104" ca="1">EsNegrita(BP[[#This Row],[CODIGO]])</f>
        <v>0</v>
      </c>
      <c r="I2104" s="387" t="b" cm="1">
        <f t="array" ref="I2104">_xlfn.LET(
    _xlpm.codigos_devolucion, _xlfn.UNIQUE(_xlfn._xlws.FILTER(BP[CODIGO], ISNUMBER(SEARCH("devoluci", BP[NOMBRE CUENTA])), {""})),
    ISNUMBER(MATCH(BP[[#This Row],[CODIGO]], _xlpm.codigos_devolucion, 0))
)</f>
        <v>0</v>
      </c>
    </row>
    <row r="2105" spans="1:9" x14ac:dyDescent="0.25">
      <c r="A2105" s="608">
        <v>24080301</v>
      </c>
      <c r="B2105" s="416" t="s">
        <v>539</v>
      </c>
      <c r="C2105" s="416" t="s">
        <v>944</v>
      </c>
      <c r="D2105" s="416" t="s">
        <v>1217</v>
      </c>
      <c r="E2105" s="417">
        <v>52917</v>
      </c>
      <c r="F2105" s="417">
        <v>0</v>
      </c>
      <c r="G2105" s="417">
        <v>-2053089260.49</v>
      </c>
      <c r="H2105" s="387" t="b" cm="1">
        <f t="array" aca="1" ref="H2105" ca="1">EsNegrita(BP[[#This Row],[CODIGO]])</f>
        <v>0</v>
      </c>
      <c r="I2105" s="387" t="b" cm="1">
        <f t="array" ref="I2105">_xlfn.LET(
    _xlpm.codigos_devolucion, _xlfn.UNIQUE(_xlfn._xlws.FILTER(BP[CODIGO], ISNUMBER(SEARCH("devoluci", BP[NOMBRE CUENTA])), {""})),
    ISNUMBER(MATCH(BP[[#This Row],[CODIGO]], _xlpm.codigos_devolucion, 0))
)</f>
        <v>0</v>
      </c>
    </row>
    <row r="2106" spans="1:9" x14ac:dyDescent="0.25">
      <c r="A2106" s="608">
        <v>24080301</v>
      </c>
      <c r="B2106" s="416" t="s">
        <v>539</v>
      </c>
      <c r="C2106" s="416" t="s">
        <v>918</v>
      </c>
      <c r="D2106" s="416" t="s">
        <v>1221</v>
      </c>
      <c r="E2106" s="417">
        <v>8782</v>
      </c>
      <c r="F2106" s="417">
        <v>0</v>
      </c>
      <c r="G2106" s="417">
        <v>-2053098042.49</v>
      </c>
      <c r="H2106" s="387" t="b" cm="1">
        <f t="array" aca="1" ref="H2106" ca="1">EsNegrita(BP[[#This Row],[CODIGO]])</f>
        <v>0</v>
      </c>
      <c r="I2106" s="387" t="b" cm="1">
        <f t="array" ref="I2106">_xlfn.LET(
    _xlpm.codigos_devolucion, _xlfn.UNIQUE(_xlfn._xlws.FILTER(BP[CODIGO], ISNUMBER(SEARCH("devoluci", BP[NOMBRE CUENTA])), {""})),
    ISNUMBER(MATCH(BP[[#This Row],[CODIGO]], _xlpm.codigos_devolucion, 0))
)</f>
        <v>0</v>
      </c>
    </row>
    <row r="2107" spans="1:9" x14ac:dyDescent="0.25">
      <c r="A2107" s="608">
        <v>24080301</v>
      </c>
      <c r="B2107" s="416" t="s">
        <v>539</v>
      </c>
      <c r="C2107" s="416" t="s">
        <v>798</v>
      </c>
      <c r="D2107" s="416" t="s">
        <v>1222</v>
      </c>
      <c r="E2107" s="417">
        <v>60040</v>
      </c>
      <c r="F2107" s="417">
        <v>0</v>
      </c>
      <c r="G2107" s="417">
        <v>-2053158082.49</v>
      </c>
      <c r="H2107" s="387" t="b" cm="1">
        <f t="array" aca="1" ref="H2107" ca="1">EsNegrita(BP[[#This Row],[CODIGO]])</f>
        <v>0</v>
      </c>
      <c r="I2107" s="387" t="b" cm="1">
        <f t="array" ref="I2107">_xlfn.LET(
    _xlpm.codigos_devolucion, _xlfn.UNIQUE(_xlfn._xlws.FILTER(BP[CODIGO], ISNUMBER(SEARCH("devoluci", BP[NOMBRE CUENTA])), {""})),
    ISNUMBER(MATCH(BP[[#This Row],[CODIGO]], _xlpm.codigos_devolucion, 0))
)</f>
        <v>0</v>
      </c>
    </row>
    <row r="2108" spans="1:9" x14ac:dyDescent="0.25">
      <c r="A2108" s="608">
        <v>24080301</v>
      </c>
      <c r="B2108" s="416" t="s">
        <v>539</v>
      </c>
      <c r="C2108" s="416" t="s">
        <v>798</v>
      </c>
      <c r="D2108" s="416" t="s">
        <v>1223</v>
      </c>
      <c r="E2108" s="417">
        <v>319328</v>
      </c>
      <c r="F2108" s="417">
        <v>0</v>
      </c>
      <c r="G2108" s="417">
        <v>-2053477410.49</v>
      </c>
      <c r="H2108" s="387" t="b" cm="1">
        <f t="array" aca="1" ref="H2108" ca="1">EsNegrita(BP[[#This Row],[CODIGO]])</f>
        <v>0</v>
      </c>
      <c r="I2108" s="387" t="b" cm="1">
        <f t="array" ref="I2108">_xlfn.LET(
    _xlpm.codigos_devolucion, _xlfn.UNIQUE(_xlfn._xlws.FILTER(BP[CODIGO], ISNUMBER(SEARCH("devoluci", BP[NOMBRE CUENTA])), {""})),
    ISNUMBER(MATCH(BP[[#This Row],[CODIGO]], _xlpm.codigos_devolucion, 0))
)</f>
        <v>0</v>
      </c>
    </row>
    <row r="2109" spans="1:9" x14ac:dyDescent="0.25">
      <c r="A2109" s="608">
        <v>24080301</v>
      </c>
      <c r="B2109" s="416" t="s">
        <v>539</v>
      </c>
      <c r="C2109" s="416" t="s">
        <v>798</v>
      </c>
      <c r="D2109" s="416" t="s">
        <v>1224</v>
      </c>
      <c r="E2109" s="417">
        <v>228399</v>
      </c>
      <c r="F2109" s="417">
        <v>0</v>
      </c>
      <c r="G2109" s="417">
        <v>-2053705809.49</v>
      </c>
      <c r="H2109" s="387" t="b" cm="1">
        <f t="array" aca="1" ref="H2109" ca="1">EsNegrita(BP[[#This Row],[CODIGO]])</f>
        <v>0</v>
      </c>
      <c r="I2109" s="387" t="b" cm="1">
        <f t="array" ref="I2109">_xlfn.LET(
    _xlpm.codigos_devolucion, _xlfn.UNIQUE(_xlfn._xlws.FILTER(BP[CODIGO], ISNUMBER(SEARCH("devoluci", BP[NOMBRE CUENTA])), {""})),
    ISNUMBER(MATCH(BP[[#This Row],[CODIGO]], _xlpm.codigos_devolucion, 0))
)</f>
        <v>0</v>
      </c>
    </row>
    <row r="2110" spans="1:9" x14ac:dyDescent="0.25">
      <c r="A2110" s="608">
        <v>24080301</v>
      </c>
      <c r="B2110" s="416" t="s">
        <v>539</v>
      </c>
      <c r="C2110" s="416" t="s">
        <v>963</v>
      </c>
      <c r="D2110" s="416" t="s">
        <v>1227</v>
      </c>
      <c r="E2110" s="417">
        <v>99790</v>
      </c>
      <c r="F2110" s="417">
        <v>0</v>
      </c>
      <c r="G2110" s="417">
        <v>-2053805599.49</v>
      </c>
      <c r="H2110" s="387" t="b" cm="1">
        <f t="array" aca="1" ref="H2110" ca="1">EsNegrita(BP[[#This Row],[CODIGO]])</f>
        <v>0</v>
      </c>
      <c r="I2110" s="387" t="b" cm="1">
        <f t="array" ref="I2110">_xlfn.LET(
    _xlpm.codigos_devolucion, _xlfn.UNIQUE(_xlfn._xlws.FILTER(BP[CODIGO], ISNUMBER(SEARCH("devoluci", BP[NOMBRE CUENTA])), {""})),
    ISNUMBER(MATCH(BP[[#This Row],[CODIGO]], _xlpm.codigos_devolucion, 0))
)</f>
        <v>0</v>
      </c>
    </row>
    <row r="2111" spans="1:9" x14ac:dyDescent="0.25">
      <c r="A2111" s="608">
        <v>24080301</v>
      </c>
      <c r="B2111" s="416" t="s">
        <v>539</v>
      </c>
      <c r="C2111" s="416" t="s">
        <v>984</v>
      </c>
      <c r="D2111" s="416" t="s">
        <v>1228</v>
      </c>
      <c r="E2111" s="417">
        <v>146891</v>
      </c>
      <c r="F2111" s="417">
        <v>0</v>
      </c>
      <c r="G2111" s="417">
        <v>-2053952490.49</v>
      </c>
      <c r="H2111" s="387" t="b" cm="1">
        <f t="array" aca="1" ref="H2111" ca="1">EsNegrita(BP[[#This Row],[CODIGO]])</f>
        <v>0</v>
      </c>
      <c r="I2111" s="387" t="b" cm="1">
        <f t="array" ref="I2111">_xlfn.LET(
    _xlpm.codigos_devolucion, _xlfn.UNIQUE(_xlfn._xlws.FILTER(BP[CODIGO], ISNUMBER(SEARCH("devoluci", BP[NOMBRE CUENTA])), {""})),
    ISNUMBER(MATCH(BP[[#This Row],[CODIGO]], _xlpm.codigos_devolucion, 0))
)</f>
        <v>0</v>
      </c>
    </row>
    <row r="2112" spans="1:9" x14ac:dyDescent="0.25">
      <c r="A2112" s="608">
        <v>24080301</v>
      </c>
      <c r="B2112" s="416" t="s">
        <v>539</v>
      </c>
      <c r="C2112" s="416" t="s">
        <v>927</v>
      </c>
      <c r="D2112" s="416" t="s">
        <v>1229</v>
      </c>
      <c r="E2112" s="417">
        <v>1689978</v>
      </c>
      <c r="F2112" s="417">
        <v>0</v>
      </c>
      <c r="G2112" s="417">
        <v>-2055642468.49</v>
      </c>
      <c r="H2112" s="387" t="b" cm="1">
        <f t="array" aca="1" ref="H2112" ca="1">EsNegrita(BP[[#This Row],[CODIGO]])</f>
        <v>0</v>
      </c>
      <c r="I2112" s="387" t="b" cm="1">
        <f t="array" ref="I2112">_xlfn.LET(
    _xlpm.codigos_devolucion, _xlfn.UNIQUE(_xlfn._xlws.FILTER(BP[CODIGO], ISNUMBER(SEARCH("devoluci", BP[NOMBRE CUENTA])), {""})),
    ISNUMBER(MATCH(BP[[#This Row],[CODIGO]], _xlpm.codigos_devolucion, 0))
)</f>
        <v>0</v>
      </c>
    </row>
    <row r="2113" spans="1:9" x14ac:dyDescent="0.25">
      <c r="A2113" s="608">
        <v>24080301</v>
      </c>
      <c r="B2113" s="416" t="s">
        <v>539</v>
      </c>
      <c r="C2113" s="416" t="s">
        <v>946</v>
      </c>
      <c r="D2113" s="416" t="s">
        <v>1230</v>
      </c>
      <c r="E2113" s="417">
        <v>110322</v>
      </c>
      <c r="F2113" s="417">
        <v>0</v>
      </c>
      <c r="G2113" s="417">
        <v>-2055752790.49</v>
      </c>
      <c r="H2113" s="387" t="b" cm="1">
        <f t="array" aca="1" ref="H2113" ca="1">EsNegrita(BP[[#This Row],[CODIGO]])</f>
        <v>0</v>
      </c>
      <c r="I2113" s="387" t="b" cm="1">
        <f t="array" ref="I2113">_xlfn.LET(
    _xlpm.codigos_devolucion, _xlfn.UNIQUE(_xlfn._xlws.FILTER(BP[CODIGO], ISNUMBER(SEARCH("devoluci", BP[NOMBRE CUENTA])), {""})),
    ISNUMBER(MATCH(BP[[#This Row],[CODIGO]], _xlpm.codigos_devolucion, 0))
)</f>
        <v>0</v>
      </c>
    </row>
    <row r="2114" spans="1:9" x14ac:dyDescent="0.25">
      <c r="A2114" s="608">
        <v>24080301</v>
      </c>
      <c r="B2114" s="416" t="s">
        <v>539</v>
      </c>
      <c r="C2114" s="416" t="s">
        <v>1030</v>
      </c>
      <c r="D2114" s="416" t="s">
        <v>1231</v>
      </c>
      <c r="E2114" s="417">
        <v>18361</v>
      </c>
      <c r="F2114" s="417">
        <v>0</v>
      </c>
      <c r="G2114" s="417">
        <v>-2055771151.49</v>
      </c>
      <c r="H2114" s="387" t="b" cm="1">
        <f t="array" aca="1" ref="H2114" ca="1">EsNegrita(BP[[#This Row],[CODIGO]])</f>
        <v>0</v>
      </c>
      <c r="I2114" s="387" t="b" cm="1">
        <f t="array" ref="I2114">_xlfn.LET(
    _xlpm.codigos_devolucion, _xlfn.UNIQUE(_xlfn._xlws.FILTER(BP[CODIGO], ISNUMBER(SEARCH("devoluci", BP[NOMBRE CUENTA])), {""})),
    ISNUMBER(MATCH(BP[[#This Row],[CODIGO]], _xlpm.codigos_devolucion, 0))
)</f>
        <v>0</v>
      </c>
    </row>
    <row r="2115" spans="1:9" x14ac:dyDescent="0.25">
      <c r="A2115" s="608">
        <v>24080301</v>
      </c>
      <c r="B2115" s="416" t="s">
        <v>539</v>
      </c>
      <c r="C2115" s="416" t="s">
        <v>1232</v>
      </c>
      <c r="D2115" s="416" t="s">
        <v>1233</v>
      </c>
      <c r="E2115" s="417">
        <v>12773</v>
      </c>
      <c r="F2115" s="417">
        <v>0</v>
      </c>
      <c r="G2115" s="417">
        <v>-2055783924.49</v>
      </c>
      <c r="H2115" s="387" t="b" cm="1">
        <f t="array" aca="1" ref="H2115" ca="1">EsNegrita(BP[[#This Row],[CODIGO]])</f>
        <v>0</v>
      </c>
      <c r="I2115" s="387" t="b" cm="1">
        <f t="array" ref="I2115">_xlfn.LET(
    _xlpm.codigos_devolucion, _xlfn.UNIQUE(_xlfn._xlws.FILTER(BP[CODIGO], ISNUMBER(SEARCH("devoluci", BP[NOMBRE CUENTA])), {""})),
    ISNUMBER(MATCH(BP[[#This Row],[CODIGO]], _xlpm.codigos_devolucion, 0))
)</f>
        <v>0</v>
      </c>
    </row>
    <row r="2116" spans="1:9" x14ac:dyDescent="0.25">
      <c r="A2116" s="608">
        <v>24080301</v>
      </c>
      <c r="B2116" s="416" t="s">
        <v>539</v>
      </c>
      <c r="C2116" s="416" t="s">
        <v>798</v>
      </c>
      <c r="D2116" s="416" t="s">
        <v>1238</v>
      </c>
      <c r="E2116" s="417">
        <v>53200</v>
      </c>
      <c r="F2116" s="417">
        <v>0</v>
      </c>
      <c r="G2116" s="417">
        <v>-2055837124.49</v>
      </c>
      <c r="H2116" s="387" t="b" cm="1">
        <f t="array" aca="1" ref="H2116" ca="1">EsNegrita(BP[[#This Row],[CODIGO]])</f>
        <v>0</v>
      </c>
      <c r="I2116" s="387" t="b" cm="1">
        <f t="array" ref="I2116">_xlfn.LET(
    _xlpm.codigos_devolucion, _xlfn.UNIQUE(_xlfn._xlws.FILTER(BP[CODIGO], ISNUMBER(SEARCH("devoluci", BP[NOMBRE CUENTA])), {""})),
    ISNUMBER(MATCH(BP[[#This Row],[CODIGO]], _xlpm.codigos_devolucion, 0))
)</f>
        <v>0</v>
      </c>
    </row>
    <row r="2117" spans="1:9" x14ac:dyDescent="0.25">
      <c r="A2117" s="608">
        <v>24080301</v>
      </c>
      <c r="B2117" s="416" t="s">
        <v>539</v>
      </c>
      <c r="C2117" s="416" t="s">
        <v>1018</v>
      </c>
      <c r="D2117" s="416" t="s">
        <v>1239</v>
      </c>
      <c r="E2117" s="417">
        <v>864472</v>
      </c>
      <c r="F2117" s="417">
        <v>0</v>
      </c>
      <c r="G2117" s="417">
        <v>-2056701596.49</v>
      </c>
      <c r="H2117" s="387" t="b" cm="1">
        <f t="array" aca="1" ref="H2117" ca="1">EsNegrita(BP[[#This Row],[CODIGO]])</f>
        <v>0</v>
      </c>
      <c r="I2117" s="387" t="b" cm="1">
        <f t="array" ref="I2117">_xlfn.LET(
    _xlpm.codigos_devolucion, _xlfn.UNIQUE(_xlfn._xlws.FILTER(BP[CODIGO], ISNUMBER(SEARCH("devoluci", BP[NOMBRE CUENTA])), {""})),
    ISNUMBER(MATCH(BP[[#This Row],[CODIGO]], _xlpm.codigos_devolucion, 0))
)</f>
        <v>0</v>
      </c>
    </row>
    <row r="2118" spans="1:9" x14ac:dyDescent="0.25">
      <c r="A2118" s="608">
        <v>24080301</v>
      </c>
      <c r="B2118" s="416" t="s">
        <v>539</v>
      </c>
      <c r="C2118" s="416" t="s">
        <v>954</v>
      </c>
      <c r="D2118" s="416" t="s">
        <v>1241</v>
      </c>
      <c r="E2118" s="417">
        <v>1510272</v>
      </c>
      <c r="F2118" s="417">
        <v>0</v>
      </c>
      <c r="G2118" s="417">
        <v>-2058211868.49</v>
      </c>
      <c r="H2118" s="387" t="b" cm="1">
        <f t="array" aca="1" ref="H2118" ca="1">EsNegrita(BP[[#This Row],[CODIGO]])</f>
        <v>0</v>
      </c>
      <c r="I2118" s="387" t="b" cm="1">
        <f t="array" ref="I2118">_xlfn.LET(
    _xlpm.codigos_devolucion, _xlfn.UNIQUE(_xlfn._xlws.FILTER(BP[CODIGO], ISNUMBER(SEARCH("devoluci", BP[NOMBRE CUENTA])), {""})),
    ISNUMBER(MATCH(BP[[#This Row],[CODIGO]], _xlpm.codigos_devolucion, 0))
)</f>
        <v>0</v>
      </c>
    </row>
    <row r="2119" spans="1:9" x14ac:dyDescent="0.25">
      <c r="A2119" s="608">
        <v>24080301</v>
      </c>
      <c r="B2119" s="416" t="s">
        <v>539</v>
      </c>
      <c r="C2119" s="416" t="s">
        <v>1249</v>
      </c>
      <c r="D2119" s="416" t="s">
        <v>1250</v>
      </c>
      <c r="E2119" s="417">
        <v>72884000</v>
      </c>
      <c r="F2119" s="417">
        <v>0</v>
      </c>
      <c r="G2119" s="417">
        <v>-2131095868.49</v>
      </c>
      <c r="H2119" s="387" t="b" cm="1">
        <f t="array" aca="1" ref="H2119" ca="1">EsNegrita(BP[[#This Row],[CODIGO]])</f>
        <v>0</v>
      </c>
      <c r="I2119" s="387" t="b" cm="1">
        <f t="array" ref="I2119">_xlfn.LET(
    _xlpm.codigos_devolucion, _xlfn.UNIQUE(_xlfn._xlws.FILTER(BP[CODIGO], ISNUMBER(SEARCH("devoluci", BP[NOMBRE CUENTA])), {""})),
    ISNUMBER(MATCH(BP[[#This Row],[CODIGO]], _xlpm.codigos_devolucion, 0))
)</f>
        <v>0</v>
      </c>
    </row>
    <row r="2120" spans="1:9" x14ac:dyDescent="0.25">
      <c r="A2120" s="608">
        <v>24080302</v>
      </c>
      <c r="B2120" s="416" t="s">
        <v>540</v>
      </c>
      <c r="C2120" s="416" t="s">
        <v>798</v>
      </c>
      <c r="D2120" s="416" t="s">
        <v>799</v>
      </c>
      <c r="E2120" s="417">
        <v>256500</v>
      </c>
      <c r="F2120" s="417">
        <v>0</v>
      </c>
      <c r="G2120" s="417">
        <v>-307977200</v>
      </c>
      <c r="H2120" s="387" t="b" cm="1">
        <f t="array" aca="1" ref="H2120" ca="1">EsNegrita(BP[[#This Row],[CODIGO]])</f>
        <v>0</v>
      </c>
      <c r="I2120" s="387" t="b" cm="1">
        <f t="array" ref="I2120">_xlfn.LET(
    _xlpm.codigos_devolucion, _xlfn.UNIQUE(_xlfn._xlws.FILTER(BP[CODIGO], ISNUMBER(SEARCH("devoluci", BP[NOMBRE CUENTA])), {""})),
    ISNUMBER(MATCH(BP[[#This Row],[CODIGO]], _xlpm.codigos_devolucion, 0))
)</f>
        <v>0</v>
      </c>
    </row>
    <row r="2121" spans="1:9" x14ac:dyDescent="0.25">
      <c r="A2121" s="608">
        <v>24080302</v>
      </c>
      <c r="B2121" s="416" t="s">
        <v>540</v>
      </c>
      <c r="C2121" s="416" t="s">
        <v>891</v>
      </c>
      <c r="D2121" s="416" t="s">
        <v>892</v>
      </c>
      <c r="E2121" s="417">
        <v>22800</v>
      </c>
      <c r="F2121" s="417">
        <v>0</v>
      </c>
      <c r="G2121" s="417">
        <v>-308000000</v>
      </c>
      <c r="H2121" s="387" t="b" cm="1">
        <f t="array" aca="1" ref="H2121" ca="1">EsNegrita(BP[[#This Row],[CODIGO]])</f>
        <v>0</v>
      </c>
      <c r="I2121" s="387" t="b" cm="1">
        <f t="array" ref="I2121">_xlfn.LET(
    _xlpm.codigos_devolucion, _xlfn.UNIQUE(_xlfn._xlws.FILTER(BP[CODIGO], ISNUMBER(SEARCH("devoluci", BP[NOMBRE CUENTA])), {""})),
    ISNUMBER(MATCH(BP[[#This Row],[CODIGO]], _xlpm.codigos_devolucion, 0))
)</f>
        <v>0</v>
      </c>
    </row>
    <row r="2122" spans="1:9" x14ac:dyDescent="0.25">
      <c r="A2122" s="608">
        <v>24080302</v>
      </c>
      <c r="B2122" s="416" t="s">
        <v>540</v>
      </c>
      <c r="C2122" s="416" t="s">
        <v>808</v>
      </c>
      <c r="D2122" s="416" t="s">
        <v>809</v>
      </c>
      <c r="E2122" s="417">
        <v>92662</v>
      </c>
      <c r="F2122" s="417">
        <v>0</v>
      </c>
      <c r="G2122" s="417">
        <v>-308092662</v>
      </c>
      <c r="H2122" s="387" t="b" cm="1">
        <f t="array" aca="1" ref="H2122" ca="1">EsNegrita(BP[[#This Row],[CODIGO]])</f>
        <v>0</v>
      </c>
      <c r="I2122" s="387" t="b" cm="1">
        <f t="array" ref="I2122">_xlfn.LET(
    _xlpm.codigos_devolucion, _xlfn.UNIQUE(_xlfn._xlws.FILTER(BP[CODIGO], ISNUMBER(SEARCH("devoluci", BP[NOMBRE CUENTA])), {""})),
    ISNUMBER(MATCH(BP[[#This Row],[CODIGO]], _xlpm.codigos_devolucion, 0))
)</f>
        <v>0</v>
      </c>
    </row>
    <row r="2123" spans="1:9" x14ac:dyDescent="0.25">
      <c r="A2123" s="608">
        <v>24080302</v>
      </c>
      <c r="B2123" s="416" t="s">
        <v>540</v>
      </c>
      <c r="C2123" s="416" t="s">
        <v>808</v>
      </c>
      <c r="D2123" s="416" t="s">
        <v>810</v>
      </c>
      <c r="E2123" s="417">
        <v>91290</v>
      </c>
      <c r="F2123" s="417">
        <v>0</v>
      </c>
      <c r="G2123" s="417">
        <v>-308183952</v>
      </c>
      <c r="H2123" s="387" t="b" cm="1">
        <f t="array" aca="1" ref="H2123" ca="1">EsNegrita(BP[[#This Row],[CODIGO]])</f>
        <v>0</v>
      </c>
      <c r="I2123" s="387" t="b" cm="1">
        <f t="array" ref="I2123">_xlfn.LET(
    _xlpm.codigos_devolucion, _xlfn.UNIQUE(_xlfn._xlws.FILTER(BP[CODIGO], ISNUMBER(SEARCH("devoluci", BP[NOMBRE CUENTA])), {""})),
    ISNUMBER(MATCH(BP[[#This Row],[CODIGO]], _xlpm.codigos_devolucion, 0))
)</f>
        <v>0</v>
      </c>
    </row>
    <row r="2124" spans="1:9" x14ac:dyDescent="0.25">
      <c r="A2124" s="608">
        <v>24080302</v>
      </c>
      <c r="B2124" s="416" t="s">
        <v>540</v>
      </c>
      <c r="C2124" s="416" t="s">
        <v>815</v>
      </c>
      <c r="D2124" s="416" t="s">
        <v>816</v>
      </c>
      <c r="E2124" s="417">
        <v>20520</v>
      </c>
      <c r="F2124" s="417">
        <v>0</v>
      </c>
      <c r="G2124" s="417">
        <v>-308204472</v>
      </c>
      <c r="H2124" s="387" t="b" cm="1">
        <f t="array" aca="1" ref="H2124" ca="1">EsNegrita(BP[[#This Row],[CODIGO]])</f>
        <v>0</v>
      </c>
      <c r="I2124" s="387" t="b" cm="1">
        <f t="array" ref="I2124">_xlfn.LET(
    _xlpm.codigos_devolucion, _xlfn.UNIQUE(_xlfn._xlws.FILTER(BP[CODIGO], ISNUMBER(SEARCH("devoluci", BP[NOMBRE CUENTA])), {""})),
    ISNUMBER(MATCH(BP[[#This Row],[CODIGO]], _xlpm.codigos_devolucion, 0))
)</f>
        <v>0</v>
      </c>
    </row>
    <row r="2125" spans="1:9" x14ac:dyDescent="0.25">
      <c r="A2125" s="608">
        <v>24080302</v>
      </c>
      <c r="B2125" s="416" t="s">
        <v>540</v>
      </c>
      <c r="C2125" s="416" t="s">
        <v>821</v>
      </c>
      <c r="D2125" s="416" t="s">
        <v>822</v>
      </c>
      <c r="E2125" s="417">
        <v>20756</v>
      </c>
      <c r="F2125" s="417">
        <v>0</v>
      </c>
      <c r="G2125" s="417">
        <v>-308225228</v>
      </c>
      <c r="H2125" s="387" t="b" cm="1">
        <f t="array" aca="1" ref="H2125" ca="1">EsNegrita(BP[[#This Row],[CODIGO]])</f>
        <v>0</v>
      </c>
      <c r="I2125" s="387" t="b" cm="1">
        <f t="array" ref="I2125">_xlfn.LET(
    _xlpm.codigos_devolucion, _xlfn.UNIQUE(_xlfn._xlws.FILTER(BP[CODIGO], ISNUMBER(SEARCH("devoluci", BP[NOMBRE CUENTA])), {""})),
    ISNUMBER(MATCH(BP[[#This Row],[CODIGO]], _xlpm.codigos_devolucion, 0))
)</f>
        <v>0</v>
      </c>
    </row>
    <row r="2126" spans="1:9" x14ac:dyDescent="0.25">
      <c r="A2126" s="608">
        <v>24080302</v>
      </c>
      <c r="B2126" s="416" t="s">
        <v>540</v>
      </c>
      <c r="C2126" s="416" t="s">
        <v>798</v>
      </c>
      <c r="D2126" s="416" t="s">
        <v>830</v>
      </c>
      <c r="E2126" s="417">
        <v>256500</v>
      </c>
      <c r="F2126" s="417">
        <v>0</v>
      </c>
      <c r="G2126" s="417">
        <v>-308481728</v>
      </c>
      <c r="H2126" s="387" t="b" cm="1">
        <f t="array" aca="1" ref="H2126" ca="1">EsNegrita(BP[[#This Row],[CODIGO]])</f>
        <v>0</v>
      </c>
      <c r="I2126" s="387" t="b" cm="1">
        <f t="array" ref="I2126">_xlfn.LET(
    _xlpm.codigos_devolucion, _xlfn.UNIQUE(_xlfn._xlws.FILTER(BP[CODIGO], ISNUMBER(SEARCH("devoluci", BP[NOMBRE CUENTA])), {""})),
    ISNUMBER(MATCH(BP[[#This Row],[CODIGO]], _xlpm.codigos_devolucion, 0))
)</f>
        <v>0</v>
      </c>
    </row>
    <row r="2127" spans="1:9" x14ac:dyDescent="0.25">
      <c r="A2127" s="608">
        <v>24080302</v>
      </c>
      <c r="B2127" s="416" t="s">
        <v>540</v>
      </c>
      <c r="C2127" s="416" t="s">
        <v>838</v>
      </c>
      <c r="D2127" s="416" t="s">
        <v>839</v>
      </c>
      <c r="E2127" s="417">
        <v>80560</v>
      </c>
      <c r="F2127" s="417">
        <v>0</v>
      </c>
      <c r="G2127" s="417">
        <v>-308562288</v>
      </c>
      <c r="H2127" s="387" t="b" cm="1">
        <f t="array" aca="1" ref="H2127" ca="1">EsNegrita(BP[[#This Row],[CODIGO]])</f>
        <v>0</v>
      </c>
      <c r="I2127" s="387" t="b" cm="1">
        <f t="array" ref="I2127">_xlfn.LET(
    _xlpm.codigos_devolucion, _xlfn.UNIQUE(_xlfn._xlws.FILTER(BP[CODIGO], ISNUMBER(SEARCH("devoluci", BP[NOMBRE CUENTA])), {""})),
    ISNUMBER(MATCH(BP[[#This Row],[CODIGO]], _xlpm.codigos_devolucion, 0))
)</f>
        <v>0</v>
      </c>
    </row>
    <row r="2128" spans="1:9" x14ac:dyDescent="0.25">
      <c r="A2128" s="608">
        <v>24080302</v>
      </c>
      <c r="B2128" s="416" t="s">
        <v>540</v>
      </c>
      <c r="C2128" s="416" t="s">
        <v>891</v>
      </c>
      <c r="D2128" s="416" t="s">
        <v>898</v>
      </c>
      <c r="E2128" s="417">
        <v>22800</v>
      </c>
      <c r="F2128" s="417">
        <v>0</v>
      </c>
      <c r="G2128" s="417">
        <v>-308585088</v>
      </c>
      <c r="H2128" s="387" t="b" cm="1">
        <f t="array" aca="1" ref="H2128" ca="1">EsNegrita(BP[[#This Row],[CODIGO]])</f>
        <v>0</v>
      </c>
      <c r="I2128" s="387" t="b" cm="1">
        <f t="array" ref="I2128">_xlfn.LET(
    _xlpm.codigos_devolucion, _xlfn.UNIQUE(_xlfn._xlws.FILTER(BP[CODIGO], ISNUMBER(SEARCH("devoluci", BP[NOMBRE CUENTA])), {""})),
    ISNUMBER(MATCH(BP[[#This Row],[CODIGO]], _xlpm.codigos_devolucion, 0))
)</f>
        <v>0</v>
      </c>
    </row>
    <row r="2129" spans="1:9" x14ac:dyDescent="0.25">
      <c r="A2129" s="608">
        <v>24080302</v>
      </c>
      <c r="B2129" s="416" t="s">
        <v>540</v>
      </c>
      <c r="C2129" s="416" t="s">
        <v>843</v>
      </c>
      <c r="D2129" s="416" t="s">
        <v>844</v>
      </c>
      <c r="E2129" s="417">
        <v>44690</v>
      </c>
      <c r="F2129" s="417">
        <v>0</v>
      </c>
      <c r="G2129" s="417">
        <v>-308629778</v>
      </c>
      <c r="H2129" s="387" t="b" cm="1">
        <f t="array" aca="1" ref="H2129" ca="1">EsNegrita(BP[[#This Row],[CODIGO]])</f>
        <v>0</v>
      </c>
      <c r="I2129" s="387" t="b" cm="1">
        <f t="array" ref="I2129">_xlfn.LET(
    _xlpm.codigos_devolucion, _xlfn.UNIQUE(_xlfn._xlws.FILTER(BP[CODIGO], ISNUMBER(SEARCH("devoluci", BP[NOMBRE CUENTA])), {""})),
    ISNUMBER(MATCH(BP[[#This Row],[CODIGO]], _xlpm.codigos_devolucion, 0))
)</f>
        <v>0</v>
      </c>
    </row>
    <row r="2130" spans="1:9" x14ac:dyDescent="0.25">
      <c r="A2130" s="608">
        <v>24080302</v>
      </c>
      <c r="B2130" s="416" t="s">
        <v>540</v>
      </c>
      <c r="C2130" s="416" t="s">
        <v>843</v>
      </c>
      <c r="D2130" s="416" t="s">
        <v>845</v>
      </c>
      <c r="E2130" s="417">
        <v>44690</v>
      </c>
      <c r="F2130" s="417">
        <v>0</v>
      </c>
      <c r="G2130" s="417">
        <v>-308674468</v>
      </c>
      <c r="H2130" s="387" t="b" cm="1">
        <f t="array" aca="1" ref="H2130" ca="1">EsNegrita(BP[[#This Row],[CODIGO]])</f>
        <v>0</v>
      </c>
      <c r="I2130" s="387" t="b" cm="1">
        <f t="array" ref="I2130">_xlfn.LET(
    _xlpm.codigos_devolucion, _xlfn.UNIQUE(_xlfn._xlws.FILTER(BP[CODIGO], ISNUMBER(SEARCH("devoluci", BP[NOMBRE CUENTA])), {""})),
    ISNUMBER(MATCH(BP[[#This Row],[CODIGO]], _xlpm.codigos_devolucion, 0))
)</f>
        <v>0</v>
      </c>
    </row>
    <row r="2131" spans="1:9" x14ac:dyDescent="0.25">
      <c r="A2131" s="608">
        <v>24080302</v>
      </c>
      <c r="B2131" s="416" t="s">
        <v>540</v>
      </c>
      <c r="C2131" s="416" t="s">
        <v>843</v>
      </c>
      <c r="D2131" s="416" t="s">
        <v>846</v>
      </c>
      <c r="E2131" s="417">
        <v>44690</v>
      </c>
      <c r="F2131" s="417">
        <v>0</v>
      </c>
      <c r="G2131" s="417">
        <v>-308719158</v>
      </c>
      <c r="H2131" s="387" t="b" cm="1">
        <f t="array" aca="1" ref="H2131" ca="1">EsNegrita(BP[[#This Row],[CODIGO]])</f>
        <v>0</v>
      </c>
      <c r="I2131" s="387" t="b" cm="1">
        <f t="array" ref="I2131">_xlfn.LET(
    _xlpm.codigos_devolucion, _xlfn.UNIQUE(_xlfn._xlws.FILTER(BP[CODIGO], ISNUMBER(SEARCH("devoluci", BP[NOMBRE CUENTA])), {""})),
    ISNUMBER(MATCH(BP[[#This Row],[CODIGO]], _xlpm.codigos_devolucion, 0))
)</f>
        <v>0</v>
      </c>
    </row>
    <row r="2132" spans="1:9" x14ac:dyDescent="0.25">
      <c r="A2132" s="608">
        <v>24080302</v>
      </c>
      <c r="B2132" s="416" t="s">
        <v>540</v>
      </c>
      <c r="C2132" s="416" t="s">
        <v>849</v>
      </c>
      <c r="D2132" s="416" t="s">
        <v>850</v>
      </c>
      <c r="E2132" s="417">
        <v>70278</v>
      </c>
      <c r="F2132" s="417">
        <v>0</v>
      </c>
      <c r="G2132" s="417">
        <v>-308789436</v>
      </c>
      <c r="H2132" s="387" t="b" cm="1">
        <f t="array" aca="1" ref="H2132" ca="1">EsNegrita(BP[[#This Row],[CODIGO]])</f>
        <v>0</v>
      </c>
      <c r="I2132" s="387" t="b" cm="1">
        <f t="array" ref="I2132">_xlfn.LET(
    _xlpm.codigos_devolucion, _xlfn.UNIQUE(_xlfn._xlws.FILTER(BP[CODIGO], ISNUMBER(SEARCH("devoluci", BP[NOMBRE CUENTA])), {""})),
    ISNUMBER(MATCH(BP[[#This Row],[CODIGO]], _xlpm.codigos_devolucion, 0))
)</f>
        <v>0</v>
      </c>
    </row>
    <row r="2133" spans="1:9" x14ac:dyDescent="0.25">
      <c r="A2133" s="608">
        <v>24080302</v>
      </c>
      <c r="B2133" s="416" t="s">
        <v>540</v>
      </c>
      <c r="C2133" s="416" t="s">
        <v>849</v>
      </c>
      <c r="D2133" s="416" t="s">
        <v>860</v>
      </c>
      <c r="E2133" s="417">
        <v>70278</v>
      </c>
      <c r="F2133" s="417">
        <v>0</v>
      </c>
      <c r="G2133" s="417">
        <v>-308859714</v>
      </c>
      <c r="H2133" s="387" t="b" cm="1">
        <f t="array" aca="1" ref="H2133" ca="1">EsNegrita(BP[[#This Row],[CODIGO]])</f>
        <v>0</v>
      </c>
      <c r="I2133" s="387" t="b" cm="1">
        <f t="array" ref="I2133">_xlfn.LET(
    _xlpm.codigos_devolucion, _xlfn.UNIQUE(_xlfn._xlws.FILTER(BP[CODIGO], ISNUMBER(SEARCH("devoluci", BP[NOMBRE CUENTA])), {""})),
    ISNUMBER(MATCH(BP[[#This Row],[CODIGO]], _xlpm.codigos_devolucion, 0))
)</f>
        <v>0</v>
      </c>
    </row>
    <row r="2134" spans="1:9" x14ac:dyDescent="0.25">
      <c r="A2134" s="608">
        <v>24080302</v>
      </c>
      <c r="B2134" s="416" t="s">
        <v>540</v>
      </c>
      <c r="C2134" s="416" t="s">
        <v>1206</v>
      </c>
      <c r="D2134" s="416" t="s">
        <v>1207</v>
      </c>
      <c r="E2134" s="417">
        <v>37240</v>
      </c>
      <c r="F2134" s="417">
        <v>0</v>
      </c>
      <c r="G2134" s="417">
        <v>-308896954</v>
      </c>
      <c r="H2134" s="387" t="b" cm="1">
        <f t="array" aca="1" ref="H2134" ca="1">EsNegrita(BP[[#This Row],[CODIGO]])</f>
        <v>0</v>
      </c>
      <c r="I2134" s="387" t="b" cm="1">
        <f t="array" ref="I2134">_xlfn.LET(
    _xlpm.codigos_devolucion, _xlfn.UNIQUE(_xlfn._xlws.FILTER(BP[CODIGO], ISNUMBER(SEARCH("devoluci", BP[NOMBRE CUENTA])), {""})),
    ISNUMBER(MATCH(BP[[#This Row],[CODIGO]], _xlpm.codigos_devolucion, 0))
)</f>
        <v>0</v>
      </c>
    </row>
    <row r="2135" spans="1:9" x14ac:dyDescent="0.25">
      <c r="A2135" s="608">
        <v>24080302</v>
      </c>
      <c r="B2135" s="416" t="s">
        <v>540</v>
      </c>
      <c r="C2135" s="416" t="s">
        <v>865</v>
      </c>
      <c r="D2135" s="416" t="s">
        <v>866</v>
      </c>
      <c r="E2135" s="417">
        <v>11943</v>
      </c>
      <c r="F2135" s="417">
        <v>0</v>
      </c>
      <c r="G2135" s="417">
        <v>-308908897</v>
      </c>
      <c r="H2135" s="387" t="b" cm="1">
        <f t="array" aca="1" ref="H2135" ca="1">EsNegrita(BP[[#This Row],[CODIGO]])</f>
        <v>0</v>
      </c>
      <c r="I2135" s="387" t="b" cm="1">
        <f t="array" ref="I2135">_xlfn.LET(
    _xlpm.codigos_devolucion, _xlfn.UNIQUE(_xlfn._xlws.FILTER(BP[CODIGO], ISNUMBER(SEARCH("devoluci", BP[NOMBRE CUENTA])), {""})),
    ISNUMBER(MATCH(BP[[#This Row],[CODIGO]], _xlpm.codigos_devolucion, 0))
)</f>
        <v>0</v>
      </c>
    </row>
    <row r="2136" spans="1:9" x14ac:dyDescent="0.25">
      <c r="A2136" s="608">
        <v>24080302</v>
      </c>
      <c r="B2136" s="416" t="s">
        <v>540</v>
      </c>
      <c r="C2136" s="416" t="s">
        <v>865</v>
      </c>
      <c r="D2136" s="416" t="s">
        <v>869</v>
      </c>
      <c r="E2136" s="417">
        <v>16836</v>
      </c>
      <c r="F2136" s="417">
        <v>0</v>
      </c>
      <c r="G2136" s="417">
        <v>-308925733</v>
      </c>
      <c r="H2136" s="387" t="b" cm="1">
        <f t="array" aca="1" ref="H2136" ca="1">EsNegrita(BP[[#This Row],[CODIGO]])</f>
        <v>0</v>
      </c>
      <c r="I2136" s="387" t="b" cm="1">
        <f t="array" ref="I2136">_xlfn.LET(
    _xlpm.codigos_devolucion, _xlfn.UNIQUE(_xlfn._xlws.FILTER(BP[CODIGO], ISNUMBER(SEARCH("devoluci", BP[NOMBRE CUENTA])), {""})),
    ISNUMBER(MATCH(BP[[#This Row],[CODIGO]], _xlpm.codigos_devolucion, 0))
)</f>
        <v>0</v>
      </c>
    </row>
    <row r="2137" spans="1:9" x14ac:dyDescent="0.25">
      <c r="A2137" s="608">
        <v>24080304</v>
      </c>
      <c r="B2137" s="416" t="s">
        <v>541</v>
      </c>
      <c r="C2137" s="416" t="s">
        <v>882</v>
      </c>
      <c r="D2137" s="416" t="s">
        <v>883</v>
      </c>
      <c r="E2137" s="417">
        <v>23035197</v>
      </c>
      <c r="F2137" s="417">
        <v>0</v>
      </c>
      <c r="G2137" s="417">
        <v>-478367789</v>
      </c>
      <c r="H2137" s="387" t="b" cm="1">
        <f t="array" aca="1" ref="H2137" ca="1">EsNegrita(BP[[#This Row],[CODIGO]])</f>
        <v>0</v>
      </c>
      <c r="I2137" s="387" t="b" cm="1">
        <f t="array" ref="I2137">_xlfn.LET(
    _xlpm.codigos_devolucion, _xlfn.UNIQUE(_xlfn._xlws.FILTER(BP[CODIGO], ISNUMBER(SEARCH("devoluci", BP[NOMBRE CUENTA])), {""})),
    ISNUMBER(MATCH(BP[[#This Row],[CODIGO]], _xlpm.codigos_devolucion, 0))
)</f>
        <v>0</v>
      </c>
    </row>
    <row r="2138" spans="1:9" x14ac:dyDescent="0.25">
      <c r="A2138" s="608">
        <v>24080304</v>
      </c>
      <c r="B2138" s="416" t="s">
        <v>541</v>
      </c>
      <c r="C2138" s="416" t="s">
        <v>882</v>
      </c>
      <c r="D2138" s="416" t="s">
        <v>884</v>
      </c>
      <c r="E2138" s="417">
        <v>24209992</v>
      </c>
      <c r="F2138" s="417">
        <v>0</v>
      </c>
      <c r="G2138" s="417">
        <v>-502577781</v>
      </c>
      <c r="H2138" s="387" t="b" cm="1">
        <f t="array" aca="1" ref="H2138" ca="1">EsNegrita(BP[[#This Row],[CODIGO]])</f>
        <v>0</v>
      </c>
      <c r="I2138" s="387" t="b" cm="1">
        <f t="array" ref="I2138">_xlfn.LET(
    _xlpm.codigos_devolucion, _xlfn.UNIQUE(_xlfn._xlws.FILTER(BP[CODIGO], ISNUMBER(SEARCH("devoluci", BP[NOMBRE CUENTA])), {""})),
    ISNUMBER(MATCH(BP[[#This Row],[CODIGO]], _xlpm.codigos_devolucion, 0))
)</f>
        <v>0</v>
      </c>
    </row>
    <row r="2139" spans="1:9" x14ac:dyDescent="0.25">
      <c r="A2139" s="608">
        <v>250501</v>
      </c>
      <c r="B2139" s="416" t="s">
        <v>542</v>
      </c>
      <c r="C2139" s="416" t="s">
        <v>1264</v>
      </c>
      <c r="D2139" s="416" t="s">
        <v>1265</v>
      </c>
      <c r="E2139" s="417">
        <v>0</v>
      </c>
      <c r="F2139" s="417">
        <v>371985.52</v>
      </c>
      <c r="G2139" s="417">
        <v>3793751820.9400001</v>
      </c>
      <c r="H2139" s="387" t="b" cm="1">
        <f t="array" aca="1" ref="H2139" ca="1">EsNegrita(BP[[#This Row],[CODIGO]])</f>
        <v>0</v>
      </c>
      <c r="I2139" s="387" t="b" cm="1">
        <f t="array" ref="I2139">_xlfn.LET(
    _xlpm.codigos_devolucion, _xlfn.UNIQUE(_xlfn._xlws.FILTER(BP[CODIGO], ISNUMBER(SEARCH("devoluci", BP[NOMBRE CUENTA])), {""})),
    ISNUMBER(MATCH(BP[[#This Row],[CODIGO]], _xlpm.codigos_devolucion, 0))
)</f>
        <v>0</v>
      </c>
    </row>
    <row r="2140" spans="1:9" x14ac:dyDescent="0.25">
      <c r="A2140" s="608">
        <v>250501</v>
      </c>
      <c r="B2140" s="416" t="s">
        <v>542</v>
      </c>
      <c r="C2140" s="416" t="s">
        <v>1282</v>
      </c>
      <c r="D2140" s="416" t="s">
        <v>1283</v>
      </c>
      <c r="E2140" s="417">
        <v>0</v>
      </c>
      <c r="F2140" s="417">
        <v>1843320.35</v>
      </c>
      <c r="G2140" s="417">
        <v>3795595141.29</v>
      </c>
      <c r="H2140" s="387" t="b" cm="1">
        <f t="array" aca="1" ref="H2140" ca="1">EsNegrita(BP[[#This Row],[CODIGO]])</f>
        <v>0</v>
      </c>
      <c r="I2140" s="387" t="b" cm="1">
        <f t="array" ref="I2140">_xlfn.LET(
    _xlpm.codigos_devolucion, _xlfn.UNIQUE(_xlfn._xlws.FILTER(BP[CODIGO], ISNUMBER(SEARCH("devoluci", BP[NOMBRE CUENTA])), {""})),
    ISNUMBER(MATCH(BP[[#This Row],[CODIGO]], _xlpm.codigos_devolucion, 0))
)</f>
        <v>0</v>
      </c>
    </row>
    <row r="2141" spans="1:9" x14ac:dyDescent="0.25">
      <c r="A2141" s="608">
        <v>250501</v>
      </c>
      <c r="B2141" s="416" t="s">
        <v>542</v>
      </c>
      <c r="C2141" s="416" t="s">
        <v>738</v>
      </c>
      <c r="D2141" s="416" t="s">
        <v>739</v>
      </c>
      <c r="E2141" s="417">
        <v>0</v>
      </c>
      <c r="F2141" s="417">
        <v>1829927.6</v>
      </c>
      <c r="G2141" s="417">
        <v>3797425068.8899999</v>
      </c>
      <c r="H2141" s="387" t="b" cm="1">
        <f t="array" aca="1" ref="H2141" ca="1">EsNegrita(BP[[#This Row],[CODIGO]])</f>
        <v>0</v>
      </c>
      <c r="I2141" s="387" t="b" cm="1">
        <f t="array" ref="I2141">_xlfn.LET(
    _xlpm.codigos_devolucion, _xlfn.UNIQUE(_xlfn._xlws.FILTER(BP[CODIGO], ISNUMBER(SEARCH("devoluci", BP[NOMBRE CUENTA])), {""})),
    ISNUMBER(MATCH(BP[[#This Row],[CODIGO]], _xlpm.codigos_devolucion, 0))
)</f>
        <v>0</v>
      </c>
    </row>
    <row r="2142" spans="1:9" x14ac:dyDescent="0.25">
      <c r="A2142" s="608">
        <v>250501</v>
      </c>
      <c r="B2142" s="416" t="s">
        <v>542</v>
      </c>
      <c r="C2142" s="416" t="s">
        <v>1286</v>
      </c>
      <c r="D2142" s="416" t="s">
        <v>739</v>
      </c>
      <c r="E2142" s="417">
        <v>0</v>
      </c>
      <c r="F2142" s="417">
        <v>2263895</v>
      </c>
      <c r="G2142" s="417">
        <v>3799688963.8899999</v>
      </c>
      <c r="H2142" s="387" t="b" cm="1">
        <f t="array" aca="1" ref="H2142" ca="1">EsNegrita(BP[[#This Row],[CODIGO]])</f>
        <v>0</v>
      </c>
      <c r="I2142" s="387" t="b" cm="1">
        <f t="array" ref="I2142">_xlfn.LET(
    _xlpm.codigos_devolucion, _xlfn.UNIQUE(_xlfn._xlws.FILTER(BP[CODIGO], ISNUMBER(SEARCH("devoluci", BP[NOMBRE CUENTA])), {""})),
    ISNUMBER(MATCH(BP[[#This Row],[CODIGO]], _xlpm.codigos_devolucion, 0))
)</f>
        <v>0</v>
      </c>
    </row>
    <row r="2143" spans="1:9" x14ac:dyDescent="0.25">
      <c r="A2143" s="608">
        <v>250501</v>
      </c>
      <c r="B2143" s="416" t="s">
        <v>542</v>
      </c>
      <c r="C2143" s="416" t="s">
        <v>1266</v>
      </c>
      <c r="D2143" s="416" t="s">
        <v>739</v>
      </c>
      <c r="E2143" s="417">
        <v>0</v>
      </c>
      <c r="F2143" s="417">
        <v>3760098.88</v>
      </c>
      <c r="G2143" s="417">
        <v>3803449062.77</v>
      </c>
      <c r="H2143" s="387" t="b" cm="1">
        <f t="array" aca="1" ref="H2143" ca="1">EsNegrita(BP[[#This Row],[CODIGO]])</f>
        <v>0</v>
      </c>
      <c r="I2143" s="387" t="b" cm="1">
        <f t="array" ref="I2143">_xlfn.LET(
    _xlpm.codigos_devolucion, _xlfn.UNIQUE(_xlfn._xlws.FILTER(BP[CODIGO], ISNUMBER(SEARCH("devoluci", BP[NOMBRE CUENTA])), {""})),
    ISNUMBER(MATCH(BP[[#This Row],[CODIGO]], _xlpm.codigos_devolucion, 0))
)</f>
        <v>0</v>
      </c>
    </row>
    <row r="2144" spans="1:9" x14ac:dyDescent="0.25">
      <c r="A2144" s="608">
        <v>250501</v>
      </c>
      <c r="B2144" s="416" t="s">
        <v>542</v>
      </c>
      <c r="C2144" s="416" t="s">
        <v>1254</v>
      </c>
      <c r="D2144" s="416" t="s">
        <v>739</v>
      </c>
      <c r="E2144" s="417">
        <v>0</v>
      </c>
      <c r="F2144" s="417">
        <v>10100799.83</v>
      </c>
      <c r="G2144" s="417">
        <v>3813549862.5999999</v>
      </c>
      <c r="H2144" s="387" t="b" cm="1">
        <f t="array" aca="1" ref="H2144" ca="1">EsNegrita(BP[[#This Row],[CODIGO]])</f>
        <v>0</v>
      </c>
      <c r="I2144" s="387" t="b" cm="1">
        <f t="array" ref="I2144">_xlfn.LET(
    _xlpm.codigos_devolucion, _xlfn.UNIQUE(_xlfn._xlws.FILTER(BP[CODIGO], ISNUMBER(SEARCH("devoluci", BP[NOMBRE CUENTA])), {""})),
    ISNUMBER(MATCH(BP[[#This Row],[CODIGO]], _xlpm.codigos_devolucion, 0))
)</f>
        <v>0</v>
      </c>
    </row>
    <row r="2145" spans="1:9" x14ac:dyDescent="0.25">
      <c r="A2145" s="608">
        <v>250501</v>
      </c>
      <c r="B2145" s="416" t="s">
        <v>542</v>
      </c>
      <c r="C2145" s="416" t="s">
        <v>740</v>
      </c>
      <c r="D2145" s="416" t="s">
        <v>739</v>
      </c>
      <c r="E2145" s="417">
        <v>0</v>
      </c>
      <c r="F2145" s="417">
        <v>1815627.6</v>
      </c>
      <c r="G2145" s="417">
        <v>3815365490.1999998</v>
      </c>
      <c r="H2145" s="387" t="b" cm="1">
        <f t="array" aca="1" ref="H2145" ca="1">EsNegrita(BP[[#This Row],[CODIGO]])</f>
        <v>0</v>
      </c>
      <c r="I2145" s="387" t="b" cm="1">
        <f t="array" ref="I2145">_xlfn.LET(
    _xlpm.codigos_devolucion, _xlfn.UNIQUE(_xlfn._xlws.FILTER(BP[CODIGO], ISNUMBER(SEARCH("devoluci", BP[NOMBRE CUENTA])), {""})),
    ISNUMBER(MATCH(BP[[#This Row],[CODIGO]], _xlpm.codigos_devolucion, 0))
)</f>
        <v>0</v>
      </c>
    </row>
    <row r="2146" spans="1:9" x14ac:dyDescent="0.25">
      <c r="A2146" s="608">
        <v>250501</v>
      </c>
      <c r="B2146" s="416" t="s">
        <v>542</v>
      </c>
      <c r="C2146" s="416" t="s">
        <v>1328</v>
      </c>
      <c r="D2146" s="416" t="s">
        <v>739</v>
      </c>
      <c r="E2146" s="417">
        <v>0</v>
      </c>
      <c r="F2146" s="417">
        <v>1859927.6</v>
      </c>
      <c r="G2146" s="417">
        <v>3817225417.7999997</v>
      </c>
      <c r="H2146" s="387" t="b" cm="1">
        <f t="array" aca="1" ref="H2146" ca="1">EsNegrita(BP[[#This Row],[CODIGO]])</f>
        <v>0</v>
      </c>
      <c r="I2146" s="387" t="b" cm="1">
        <f t="array" ref="I2146">_xlfn.LET(
    _xlpm.codigos_devolucion, _xlfn.UNIQUE(_xlfn._xlws.FILTER(BP[CODIGO], ISNUMBER(SEARCH("devoluci", BP[NOMBRE CUENTA])), {""})),
    ISNUMBER(MATCH(BP[[#This Row],[CODIGO]], _xlpm.codigos_devolucion, 0))
)</f>
        <v>0</v>
      </c>
    </row>
    <row r="2147" spans="1:9" x14ac:dyDescent="0.25">
      <c r="A2147" s="608">
        <v>250501</v>
      </c>
      <c r="B2147" s="416" t="s">
        <v>542</v>
      </c>
      <c r="C2147" s="416" t="s">
        <v>1287</v>
      </c>
      <c r="D2147" s="416" t="s">
        <v>739</v>
      </c>
      <c r="E2147" s="417">
        <v>0</v>
      </c>
      <c r="F2147" s="417">
        <v>4472146.4800000004</v>
      </c>
      <c r="G2147" s="417">
        <v>3821697564.2799997</v>
      </c>
      <c r="H2147" s="387" t="b" cm="1">
        <f t="array" aca="1" ref="H2147" ca="1">EsNegrita(BP[[#This Row],[CODIGO]])</f>
        <v>0</v>
      </c>
      <c r="I2147" s="387" t="b" cm="1">
        <f t="array" ref="I2147">_xlfn.LET(
    _xlpm.codigos_devolucion, _xlfn.UNIQUE(_xlfn._xlws.FILTER(BP[CODIGO], ISNUMBER(SEARCH("devoluci", BP[NOMBRE CUENTA])), {""})),
    ISNUMBER(MATCH(BP[[#This Row],[CODIGO]], _xlpm.codigos_devolucion, 0))
)</f>
        <v>0</v>
      </c>
    </row>
    <row r="2148" spans="1:9" x14ac:dyDescent="0.25">
      <c r="A2148" s="608">
        <v>250501</v>
      </c>
      <c r="B2148" s="416" t="s">
        <v>542</v>
      </c>
      <c r="C2148" s="416" t="s">
        <v>741</v>
      </c>
      <c r="D2148" s="416" t="s">
        <v>739</v>
      </c>
      <c r="E2148" s="417">
        <v>0</v>
      </c>
      <c r="F2148" s="417">
        <v>3284777</v>
      </c>
      <c r="G2148" s="417">
        <v>3824982341.2799997</v>
      </c>
      <c r="H2148" s="387" t="b" cm="1">
        <f t="array" aca="1" ref="H2148" ca="1">EsNegrita(BP[[#This Row],[CODIGO]])</f>
        <v>0</v>
      </c>
      <c r="I2148" s="387" t="b" cm="1">
        <f t="array" ref="I2148">_xlfn.LET(
    _xlpm.codigos_devolucion, _xlfn.UNIQUE(_xlfn._xlws.FILTER(BP[CODIGO], ISNUMBER(SEARCH("devoluci", BP[NOMBRE CUENTA])), {""})),
    ISNUMBER(MATCH(BP[[#This Row],[CODIGO]], _xlpm.codigos_devolucion, 0))
)</f>
        <v>0</v>
      </c>
    </row>
    <row r="2149" spans="1:9" x14ac:dyDescent="0.25">
      <c r="A2149" s="608">
        <v>250501</v>
      </c>
      <c r="B2149" s="416" t="s">
        <v>542</v>
      </c>
      <c r="C2149" s="416" t="s">
        <v>779</v>
      </c>
      <c r="D2149" s="416" t="s">
        <v>739</v>
      </c>
      <c r="E2149" s="417">
        <v>0</v>
      </c>
      <c r="F2149" s="417">
        <v>3267969.12</v>
      </c>
      <c r="G2149" s="417">
        <v>3828250310.3999996</v>
      </c>
      <c r="H2149" s="387" t="b" cm="1">
        <f t="array" aca="1" ref="H2149" ca="1">EsNegrita(BP[[#This Row],[CODIGO]])</f>
        <v>0</v>
      </c>
      <c r="I2149" s="387" t="b" cm="1">
        <f t="array" ref="I2149">_xlfn.LET(
    _xlpm.codigos_devolucion, _xlfn.UNIQUE(_xlfn._xlws.FILTER(BP[CODIGO], ISNUMBER(SEARCH("devoluci", BP[NOMBRE CUENTA])), {""})),
    ISNUMBER(MATCH(BP[[#This Row],[CODIGO]], _xlpm.codigos_devolucion, 0))
)</f>
        <v>0</v>
      </c>
    </row>
    <row r="2150" spans="1:9" x14ac:dyDescent="0.25">
      <c r="A2150" s="608">
        <v>250501</v>
      </c>
      <c r="B2150" s="416" t="s">
        <v>542</v>
      </c>
      <c r="C2150" s="416" t="s">
        <v>742</v>
      </c>
      <c r="D2150" s="416" t="s">
        <v>739</v>
      </c>
      <c r="E2150" s="417">
        <v>0</v>
      </c>
      <c r="F2150" s="417">
        <v>4021879</v>
      </c>
      <c r="G2150" s="417">
        <v>3832272189.3999996</v>
      </c>
      <c r="H2150" s="387" t="b" cm="1">
        <f t="array" aca="1" ref="H2150" ca="1">EsNegrita(BP[[#This Row],[CODIGO]])</f>
        <v>0</v>
      </c>
      <c r="I2150" s="387" t="b" cm="1">
        <f t="array" ref="I2150">_xlfn.LET(
    _xlpm.codigos_devolucion, _xlfn.UNIQUE(_xlfn._xlws.FILTER(BP[CODIGO], ISNUMBER(SEARCH("devoluci", BP[NOMBRE CUENTA])), {""})),
    ISNUMBER(MATCH(BP[[#This Row],[CODIGO]], _xlpm.codigos_devolucion, 0))
)</f>
        <v>0</v>
      </c>
    </row>
    <row r="2151" spans="1:9" x14ac:dyDescent="0.25">
      <c r="A2151" s="608">
        <v>250501</v>
      </c>
      <c r="B2151" s="416" t="s">
        <v>542</v>
      </c>
      <c r="C2151" s="416" t="s">
        <v>743</v>
      </c>
      <c r="D2151" s="416" t="s">
        <v>739</v>
      </c>
      <c r="E2151" s="417">
        <v>0</v>
      </c>
      <c r="F2151" s="417">
        <v>3209759.37</v>
      </c>
      <c r="G2151" s="417">
        <v>3835481948.7699995</v>
      </c>
      <c r="H2151" s="387" t="b" cm="1">
        <f t="array" aca="1" ref="H2151" ca="1">EsNegrita(BP[[#This Row],[CODIGO]])</f>
        <v>0</v>
      </c>
      <c r="I2151" s="387" t="b" cm="1">
        <f t="array" ref="I2151">_xlfn.LET(
    _xlpm.codigos_devolucion, _xlfn.UNIQUE(_xlfn._xlws.FILTER(BP[CODIGO], ISNUMBER(SEARCH("devoluci", BP[NOMBRE CUENTA])), {""})),
    ISNUMBER(MATCH(BP[[#This Row],[CODIGO]], _xlpm.codigos_devolucion, 0))
)</f>
        <v>0</v>
      </c>
    </row>
    <row r="2152" spans="1:9" x14ac:dyDescent="0.25">
      <c r="A2152" s="608">
        <v>250501</v>
      </c>
      <c r="B2152" s="416" t="s">
        <v>542</v>
      </c>
      <c r="C2152" s="416" t="s">
        <v>744</v>
      </c>
      <c r="D2152" s="416" t="s">
        <v>739</v>
      </c>
      <c r="E2152" s="417">
        <v>0</v>
      </c>
      <c r="F2152" s="417">
        <v>3433861.29</v>
      </c>
      <c r="G2152" s="417">
        <v>3838915810.0599995</v>
      </c>
      <c r="H2152" s="387" t="b" cm="1">
        <f t="array" aca="1" ref="H2152" ca="1">EsNegrita(BP[[#This Row],[CODIGO]])</f>
        <v>0</v>
      </c>
      <c r="I2152" s="387" t="b" cm="1">
        <f t="array" ref="I2152">_xlfn.LET(
    _xlpm.codigos_devolucion, _xlfn.UNIQUE(_xlfn._xlws.FILTER(BP[CODIGO], ISNUMBER(SEARCH("devoluci", BP[NOMBRE CUENTA])), {""})),
    ISNUMBER(MATCH(BP[[#This Row],[CODIGO]], _xlpm.codigos_devolucion, 0))
)</f>
        <v>0</v>
      </c>
    </row>
    <row r="2153" spans="1:9" x14ac:dyDescent="0.25">
      <c r="A2153" s="608">
        <v>250501</v>
      </c>
      <c r="B2153" s="416" t="s">
        <v>542</v>
      </c>
      <c r="C2153" s="416" t="s">
        <v>745</v>
      </c>
      <c r="D2153" s="416" t="s">
        <v>739</v>
      </c>
      <c r="E2153" s="417">
        <v>0</v>
      </c>
      <c r="F2153" s="417">
        <v>4013120.12</v>
      </c>
      <c r="G2153" s="417">
        <v>3842928930.1799994</v>
      </c>
      <c r="H2153" s="387" t="b" cm="1">
        <f t="array" aca="1" ref="H2153" ca="1">EsNegrita(BP[[#This Row],[CODIGO]])</f>
        <v>0</v>
      </c>
      <c r="I2153" s="387" t="b" cm="1">
        <f t="array" ref="I2153">_xlfn.LET(
    _xlpm.codigos_devolucion, _xlfn.UNIQUE(_xlfn._xlws.FILTER(BP[CODIGO], ISNUMBER(SEARCH("devoluci", BP[NOMBRE CUENTA])), {""})),
    ISNUMBER(MATCH(BP[[#This Row],[CODIGO]], _xlpm.codigos_devolucion, 0))
)</f>
        <v>0</v>
      </c>
    </row>
    <row r="2154" spans="1:9" x14ac:dyDescent="0.25">
      <c r="A2154" s="608">
        <v>250501</v>
      </c>
      <c r="B2154" s="416" t="s">
        <v>542</v>
      </c>
      <c r="C2154" s="416" t="s">
        <v>1288</v>
      </c>
      <c r="D2154" s="416" t="s">
        <v>739</v>
      </c>
      <c r="E2154" s="417">
        <v>0</v>
      </c>
      <c r="F2154" s="417">
        <v>3150088.43</v>
      </c>
      <c r="G2154" s="417">
        <v>3846079018.6099992</v>
      </c>
      <c r="H2154" s="387" t="b" cm="1">
        <f t="array" aca="1" ref="H2154" ca="1">EsNegrita(BP[[#This Row],[CODIGO]])</f>
        <v>0</v>
      </c>
      <c r="I2154" s="387" t="b" cm="1">
        <f t="array" ref="I2154">_xlfn.LET(
    _xlpm.codigos_devolucion, _xlfn.UNIQUE(_xlfn._xlws.FILTER(BP[CODIGO], ISNUMBER(SEARCH("devoluci", BP[NOMBRE CUENTA])), {""})),
    ISNUMBER(MATCH(BP[[#This Row],[CODIGO]], _xlpm.codigos_devolucion, 0))
)</f>
        <v>0</v>
      </c>
    </row>
    <row r="2155" spans="1:9" x14ac:dyDescent="0.25">
      <c r="A2155" s="608">
        <v>250501</v>
      </c>
      <c r="B2155" s="416" t="s">
        <v>542</v>
      </c>
      <c r="C2155" s="416" t="s">
        <v>1267</v>
      </c>
      <c r="D2155" s="416" t="s">
        <v>739</v>
      </c>
      <c r="E2155" s="417">
        <v>0</v>
      </c>
      <c r="F2155" s="417">
        <v>4092960.02</v>
      </c>
      <c r="G2155" s="417">
        <v>3850171978.6299992</v>
      </c>
      <c r="H2155" s="387" t="b" cm="1">
        <f t="array" aca="1" ref="H2155" ca="1">EsNegrita(BP[[#This Row],[CODIGO]])</f>
        <v>0</v>
      </c>
      <c r="I2155" s="387" t="b" cm="1">
        <f t="array" ref="I2155">_xlfn.LET(
    _xlpm.codigos_devolucion, _xlfn.UNIQUE(_xlfn._xlws.FILTER(BP[CODIGO], ISNUMBER(SEARCH("devoluci", BP[NOMBRE CUENTA])), {""})),
    ISNUMBER(MATCH(BP[[#This Row],[CODIGO]], _xlpm.codigos_devolucion, 0))
)</f>
        <v>0</v>
      </c>
    </row>
    <row r="2156" spans="1:9" x14ac:dyDescent="0.25">
      <c r="A2156" s="608">
        <v>250501</v>
      </c>
      <c r="B2156" s="416" t="s">
        <v>542</v>
      </c>
      <c r="C2156" s="416" t="s">
        <v>1289</v>
      </c>
      <c r="D2156" s="416" t="s">
        <v>739</v>
      </c>
      <c r="E2156" s="417">
        <v>0</v>
      </c>
      <c r="F2156" s="417">
        <v>3387317.14</v>
      </c>
      <c r="G2156" s="417">
        <v>3853559295.769999</v>
      </c>
      <c r="H2156" s="387" t="b" cm="1">
        <f t="array" aca="1" ref="H2156" ca="1">EsNegrita(BP[[#This Row],[CODIGO]])</f>
        <v>0</v>
      </c>
      <c r="I2156" s="387" t="b" cm="1">
        <f t="array" ref="I2156">_xlfn.LET(
    _xlpm.codigos_devolucion, _xlfn.UNIQUE(_xlfn._xlws.FILTER(BP[CODIGO], ISNUMBER(SEARCH("devoluci", BP[NOMBRE CUENTA])), {""})),
    ISNUMBER(MATCH(BP[[#This Row],[CODIGO]], _xlpm.codigos_devolucion, 0))
)</f>
        <v>0</v>
      </c>
    </row>
    <row r="2157" spans="1:9" x14ac:dyDescent="0.25">
      <c r="A2157" s="608">
        <v>250501</v>
      </c>
      <c r="B2157" s="416" t="s">
        <v>542</v>
      </c>
      <c r="C2157" s="416" t="s">
        <v>746</v>
      </c>
      <c r="D2157" s="416" t="s">
        <v>739</v>
      </c>
      <c r="E2157" s="417">
        <v>0</v>
      </c>
      <c r="F2157" s="417">
        <v>4050960.02</v>
      </c>
      <c r="G2157" s="417">
        <v>3857610255.789999</v>
      </c>
      <c r="H2157" s="387" t="b" cm="1">
        <f t="array" aca="1" ref="H2157" ca="1">EsNegrita(BP[[#This Row],[CODIGO]])</f>
        <v>0</v>
      </c>
      <c r="I2157" s="387" t="b" cm="1">
        <f t="array" ref="I2157">_xlfn.LET(
    _xlpm.codigos_devolucion, _xlfn.UNIQUE(_xlfn._xlws.FILTER(BP[CODIGO], ISNUMBER(SEARCH("devoluci", BP[NOMBRE CUENTA])), {""})),
    ISNUMBER(MATCH(BP[[#This Row],[CODIGO]], _xlpm.codigos_devolucion, 0))
)</f>
        <v>0</v>
      </c>
    </row>
    <row r="2158" spans="1:9" x14ac:dyDescent="0.25">
      <c r="A2158" s="608">
        <v>250501</v>
      </c>
      <c r="B2158" s="416" t="s">
        <v>542</v>
      </c>
      <c r="C2158" s="416" t="s">
        <v>1268</v>
      </c>
      <c r="D2158" s="416" t="s">
        <v>739</v>
      </c>
      <c r="E2158" s="417">
        <v>0</v>
      </c>
      <c r="F2158" s="417">
        <v>3830019.34</v>
      </c>
      <c r="G2158" s="417">
        <v>3861440275.1299992</v>
      </c>
      <c r="H2158" s="387" t="b" cm="1">
        <f t="array" aca="1" ref="H2158" ca="1">EsNegrita(BP[[#This Row],[CODIGO]])</f>
        <v>0</v>
      </c>
      <c r="I2158" s="387" t="b" cm="1">
        <f t="array" ref="I2158">_xlfn.LET(
    _xlpm.codigos_devolucion, _xlfn.UNIQUE(_xlfn._xlws.FILTER(BP[CODIGO], ISNUMBER(SEARCH("devoluci", BP[NOMBRE CUENTA])), {""})),
    ISNUMBER(MATCH(BP[[#This Row],[CODIGO]], _xlpm.codigos_devolucion, 0))
)</f>
        <v>0</v>
      </c>
    </row>
    <row r="2159" spans="1:9" x14ac:dyDescent="0.25">
      <c r="A2159" s="608">
        <v>250501</v>
      </c>
      <c r="B2159" s="416" t="s">
        <v>542</v>
      </c>
      <c r="C2159" s="416" t="s">
        <v>1290</v>
      </c>
      <c r="D2159" s="416" t="s">
        <v>739</v>
      </c>
      <c r="E2159" s="417">
        <v>0</v>
      </c>
      <c r="F2159" s="417">
        <v>4414629.97</v>
      </c>
      <c r="G2159" s="417">
        <v>3865854905.099999</v>
      </c>
      <c r="H2159" s="387" t="b" cm="1">
        <f t="array" aca="1" ref="H2159" ca="1">EsNegrita(BP[[#This Row],[CODIGO]])</f>
        <v>0</v>
      </c>
      <c r="I2159" s="387" t="b" cm="1">
        <f t="array" ref="I2159">_xlfn.LET(
    _xlpm.codigos_devolucion, _xlfn.UNIQUE(_xlfn._xlws.FILTER(BP[CODIGO], ISNUMBER(SEARCH("devoluci", BP[NOMBRE CUENTA])), {""})),
    ISNUMBER(MATCH(BP[[#This Row],[CODIGO]], _xlpm.codigos_devolucion, 0))
)</f>
        <v>0</v>
      </c>
    </row>
    <row r="2160" spans="1:9" x14ac:dyDescent="0.25">
      <c r="A2160" s="608">
        <v>250501</v>
      </c>
      <c r="B2160" s="416" t="s">
        <v>542</v>
      </c>
      <c r="C2160" s="416" t="s">
        <v>1291</v>
      </c>
      <c r="D2160" s="416" t="s">
        <v>739</v>
      </c>
      <c r="E2160" s="417">
        <v>0</v>
      </c>
      <c r="F2160" s="417">
        <v>2947856.73</v>
      </c>
      <c r="G2160" s="417">
        <v>3868802761.829999</v>
      </c>
      <c r="H2160" s="387" t="b" cm="1">
        <f t="array" aca="1" ref="H2160" ca="1">EsNegrita(BP[[#This Row],[CODIGO]])</f>
        <v>0</v>
      </c>
      <c r="I2160" s="387" t="b" cm="1">
        <f t="array" ref="I2160">_xlfn.LET(
    _xlpm.codigos_devolucion, _xlfn.UNIQUE(_xlfn._xlws.FILTER(BP[CODIGO], ISNUMBER(SEARCH("devoluci", BP[NOMBRE CUENTA])), {""})),
    ISNUMBER(MATCH(BP[[#This Row],[CODIGO]], _xlpm.codigos_devolucion, 0))
)</f>
        <v>0</v>
      </c>
    </row>
    <row r="2161" spans="1:9" x14ac:dyDescent="0.25">
      <c r="A2161" s="608">
        <v>250501</v>
      </c>
      <c r="B2161" s="416" t="s">
        <v>542</v>
      </c>
      <c r="C2161" s="416" t="s">
        <v>1334</v>
      </c>
      <c r="D2161" s="416" t="s">
        <v>739</v>
      </c>
      <c r="E2161" s="417">
        <v>0</v>
      </c>
      <c r="F2161" s="417">
        <v>3760098.88</v>
      </c>
      <c r="G2161" s="417">
        <v>3872562860.7099991</v>
      </c>
      <c r="H2161" s="387" t="b" cm="1">
        <f t="array" aca="1" ref="H2161" ca="1">EsNegrita(BP[[#This Row],[CODIGO]])</f>
        <v>0</v>
      </c>
      <c r="I2161" s="387" t="b" cm="1">
        <f t="array" ref="I2161">_xlfn.LET(
    _xlpm.codigos_devolucion, _xlfn.UNIQUE(_xlfn._xlws.FILTER(BP[CODIGO], ISNUMBER(SEARCH("devoluci", BP[NOMBRE CUENTA])), {""})),
    ISNUMBER(MATCH(BP[[#This Row],[CODIGO]], _xlpm.codigos_devolucion, 0))
)</f>
        <v>0</v>
      </c>
    </row>
    <row r="2162" spans="1:9" x14ac:dyDescent="0.25">
      <c r="A2162" s="608">
        <v>250501</v>
      </c>
      <c r="B2162" s="416" t="s">
        <v>542</v>
      </c>
      <c r="C2162" s="416" t="s">
        <v>747</v>
      </c>
      <c r="D2162" s="416" t="s">
        <v>739</v>
      </c>
      <c r="E2162" s="417">
        <v>0</v>
      </c>
      <c r="F2162" s="417">
        <v>2374211.56</v>
      </c>
      <c r="G2162" s="417">
        <v>3874937072.269999</v>
      </c>
      <c r="H2162" s="387" t="b" cm="1">
        <f t="array" aca="1" ref="H2162" ca="1">EsNegrita(BP[[#This Row],[CODIGO]])</f>
        <v>0</v>
      </c>
      <c r="I2162" s="387" t="b" cm="1">
        <f t="array" ref="I2162">_xlfn.LET(
    _xlpm.codigos_devolucion, _xlfn.UNIQUE(_xlfn._xlws.FILTER(BP[CODIGO], ISNUMBER(SEARCH("devoluci", BP[NOMBRE CUENTA])), {""})),
    ISNUMBER(MATCH(BP[[#This Row],[CODIGO]], _xlpm.codigos_devolucion, 0))
)</f>
        <v>0</v>
      </c>
    </row>
    <row r="2163" spans="1:9" x14ac:dyDescent="0.25">
      <c r="A2163" s="608">
        <v>250501</v>
      </c>
      <c r="B2163" s="416" t="s">
        <v>542</v>
      </c>
      <c r="C2163" s="416" t="s">
        <v>1269</v>
      </c>
      <c r="D2163" s="416" t="s">
        <v>739</v>
      </c>
      <c r="E2163" s="417">
        <v>0</v>
      </c>
      <c r="F2163" s="417">
        <v>4010772.13</v>
      </c>
      <c r="G2163" s="417">
        <v>3878947844.3999991</v>
      </c>
      <c r="H2163" s="387" t="b" cm="1">
        <f t="array" aca="1" ref="H2163" ca="1">EsNegrita(BP[[#This Row],[CODIGO]])</f>
        <v>0</v>
      </c>
      <c r="I2163" s="387" t="b" cm="1">
        <f t="array" ref="I2163">_xlfn.LET(
    _xlpm.codigos_devolucion, _xlfn.UNIQUE(_xlfn._xlws.FILTER(BP[CODIGO], ISNUMBER(SEARCH("devoluci", BP[NOMBRE CUENTA])), {""})),
    ISNUMBER(MATCH(BP[[#This Row],[CODIGO]], _xlpm.codigos_devolucion, 0))
)</f>
        <v>0</v>
      </c>
    </row>
    <row r="2164" spans="1:9" x14ac:dyDescent="0.25">
      <c r="A2164" s="608">
        <v>250501</v>
      </c>
      <c r="B2164" s="416" t="s">
        <v>542</v>
      </c>
      <c r="C2164" s="416" t="s">
        <v>1292</v>
      </c>
      <c r="D2164" s="416" t="s">
        <v>739</v>
      </c>
      <c r="E2164" s="417">
        <v>0</v>
      </c>
      <c r="F2164" s="417">
        <v>4010772.13</v>
      </c>
      <c r="G2164" s="417">
        <v>3882958616.5299993</v>
      </c>
      <c r="H2164" s="387" t="b" cm="1">
        <f t="array" aca="1" ref="H2164" ca="1">EsNegrita(BP[[#This Row],[CODIGO]])</f>
        <v>0</v>
      </c>
      <c r="I2164" s="387" t="b" cm="1">
        <f t="array" ref="I2164">_xlfn.LET(
    _xlpm.codigos_devolucion, _xlfn.UNIQUE(_xlfn._xlws.FILTER(BP[CODIGO], ISNUMBER(SEARCH("devoluci", BP[NOMBRE CUENTA])), {""})),
    ISNUMBER(MATCH(BP[[#This Row],[CODIGO]], _xlpm.codigos_devolucion, 0))
)</f>
        <v>0</v>
      </c>
    </row>
    <row r="2165" spans="1:9" x14ac:dyDescent="0.25">
      <c r="A2165" s="608">
        <v>250501</v>
      </c>
      <c r="B2165" s="416" t="s">
        <v>542</v>
      </c>
      <c r="C2165" s="416" t="s">
        <v>1293</v>
      </c>
      <c r="D2165" s="416" t="s">
        <v>739</v>
      </c>
      <c r="E2165" s="417">
        <v>0</v>
      </c>
      <c r="F2165" s="417">
        <v>4092960.02</v>
      </c>
      <c r="G2165" s="417">
        <v>3887051576.5499992</v>
      </c>
      <c r="H2165" s="387" t="b" cm="1">
        <f t="array" aca="1" ref="H2165" ca="1">EsNegrita(BP[[#This Row],[CODIGO]])</f>
        <v>0</v>
      </c>
      <c r="I2165" s="387" t="b" cm="1">
        <f t="array" ref="I2165">_xlfn.LET(
    _xlpm.codigos_devolucion, _xlfn.UNIQUE(_xlfn._xlws.FILTER(BP[CODIGO], ISNUMBER(SEARCH("devoluci", BP[NOMBRE CUENTA])), {""})),
    ISNUMBER(MATCH(BP[[#This Row],[CODIGO]], _xlpm.codigos_devolucion, 0))
)</f>
        <v>0</v>
      </c>
    </row>
    <row r="2166" spans="1:9" x14ac:dyDescent="0.25">
      <c r="A2166" s="608">
        <v>250501</v>
      </c>
      <c r="B2166" s="416" t="s">
        <v>542</v>
      </c>
      <c r="C2166" s="416" t="s">
        <v>1294</v>
      </c>
      <c r="D2166" s="416" t="s">
        <v>739</v>
      </c>
      <c r="E2166" s="417">
        <v>0</v>
      </c>
      <c r="F2166" s="417">
        <v>4092960.02</v>
      </c>
      <c r="G2166" s="417">
        <v>3891144536.5699992</v>
      </c>
      <c r="H2166" s="387" t="b" cm="1">
        <f t="array" aca="1" ref="H2166" ca="1">EsNegrita(BP[[#This Row],[CODIGO]])</f>
        <v>0</v>
      </c>
      <c r="I2166" s="387" t="b" cm="1">
        <f t="array" ref="I2166">_xlfn.LET(
    _xlpm.codigos_devolucion, _xlfn.UNIQUE(_xlfn._xlws.FILTER(BP[CODIGO], ISNUMBER(SEARCH("devoluci", BP[NOMBRE CUENTA])), {""})),
    ISNUMBER(MATCH(BP[[#This Row],[CODIGO]], _xlpm.codigos_devolucion, 0))
)</f>
        <v>0</v>
      </c>
    </row>
    <row r="2167" spans="1:9" x14ac:dyDescent="0.25">
      <c r="A2167" s="608">
        <v>250501</v>
      </c>
      <c r="B2167" s="416" t="s">
        <v>542</v>
      </c>
      <c r="C2167" s="416" t="s">
        <v>748</v>
      </c>
      <c r="D2167" s="416" t="s">
        <v>739</v>
      </c>
      <c r="E2167" s="417">
        <v>0</v>
      </c>
      <c r="F2167" s="417">
        <v>4059689.76</v>
      </c>
      <c r="G2167" s="417">
        <v>3895204226.3299994</v>
      </c>
      <c r="H2167" s="387" t="b" cm="1">
        <f t="array" aca="1" ref="H2167" ca="1">EsNegrita(BP[[#This Row],[CODIGO]])</f>
        <v>0</v>
      </c>
      <c r="I2167" s="387" t="b" cm="1">
        <f t="array" ref="I2167">_xlfn.LET(
    _xlpm.codigos_devolucion, _xlfn.UNIQUE(_xlfn._xlws.FILTER(BP[CODIGO], ISNUMBER(SEARCH("devoluci", BP[NOMBRE CUENTA])), {""})),
    ISNUMBER(MATCH(BP[[#This Row],[CODIGO]], _xlpm.codigos_devolucion, 0))
)</f>
        <v>0</v>
      </c>
    </row>
    <row r="2168" spans="1:9" x14ac:dyDescent="0.25">
      <c r="A2168" s="608">
        <v>250501</v>
      </c>
      <c r="B2168" s="416" t="s">
        <v>542</v>
      </c>
      <c r="C2168" s="416" t="s">
        <v>749</v>
      </c>
      <c r="D2168" s="416" t="s">
        <v>739</v>
      </c>
      <c r="E2168" s="417">
        <v>0</v>
      </c>
      <c r="F2168" s="417">
        <v>4774918.13</v>
      </c>
      <c r="G2168" s="417">
        <v>3899979144.4599996</v>
      </c>
      <c r="H2168" s="387" t="b" cm="1">
        <f t="array" aca="1" ref="H2168" ca="1">EsNegrita(BP[[#This Row],[CODIGO]])</f>
        <v>0</v>
      </c>
      <c r="I2168" s="387" t="b" cm="1">
        <f t="array" ref="I2168">_xlfn.LET(
    _xlpm.codigos_devolucion, _xlfn.UNIQUE(_xlfn._xlws.FILTER(BP[CODIGO], ISNUMBER(SEARCH("devoluci", BP[NOMBRE CUENTA])), {""})),
    ISNUMBER(MATCH(BP[[#This Row],[CODIGO]], _xlpm.codigos_devolucion, 0))
)</f>
        <v>0</v>
      </c>
    </row>
    <row r="2169" spans="1:9" x14ac:dyDescent="0.25">
      <c r="A2169" s="608">
        <v>250501</v>
      </c>
      <c r="B2169" s="416" t="s">
        <v>542</v>
      </c>
      <c r="C2169" s="416" t="s">
        <v>1295</v>
      </c>
      <c r="D2169" s="416" t="s">
        <v>739</v>
      </c>
      <c r="E2169" s="417">
        <v>0</v>
      </c>
      <c r="F2169" s="417">
        <v>2024347.24</v>
      </c>
      <c r="G2169" s="417">
        <v>3902003491.6999993</v>
      </c>
      <c r="H2169" s="387" t="b" cm="1">
        <f t="array" aca="1" ref="H2169" ca="1">EsNegrita(BP[[#This Row],[CODIGO]])</f>
        <v>0</v>
      </c>
      <c r="I2169" s="387" t="b" cm="1">
        <f t="array" ref="I2169">_xlfn.LET(
    _xlpm.codigos_devolucion, _xlfn.UNIQUE(_xlfn._xlws.FILTER(BP[CODIGO], ISNUMBER(SEARCH("devoluci", BP[NOMBRE CUENTA])), {""})),
    ISNUMBER(MATCH(BP[[#This Row],[CODIGO]], _xlpm.codigos_devolucion, 0))
)</f>
        <v>0</v>
      </c>
    </row>
    <row r="2170" spans="1:9" x14ac:dyDescent="0.25">
      <c r="A2170" s="608">
        <v>250501</v>
      </c>
      <c r="B2170" s="416" t="s">
        <v>542</v>
      </c>
      <c r="C2170" s="416" t="s">
        <v>750</v>
      </c>
      <c r="D2170" s="416" t="s">
        <v>739</v>
      </c>
      <c r="E2170" s="417">
        <v>0</v>
      </c>
      <c r="F2170" s="417">
        <v>2202093.67</v>
      </c>
      <c r="G2170" s="417">
        <v>3904205585.3699994</v>
      </c>
      <c r="H2170" s="387" t="b" cm="1">
        <f t="array" aca="1" ref="H2170" ca="1">EsNegrita(BP[[#This Row],[CODIGO]])</f>
        <v>0</v>
      </c>
      <c r="I2170" s="387" t="b" cm="1">
        <f t="array" ref="I2170">_xlfn.LET(
    _xlpm.codigos_devolucion, _xlfn.UNIQUE(_xlfn._xlws.FILTER(BP[CODIGO], ISNUMBER(SEARCH("devoluci", BP[NOMBRE CUENTA])), {""})),
    ISNUMBER(MATCH(BP[[#This Row],[CODIGO]], _xlpm.codigos_devolucion, 0))
)</f>
        <v>0</v>
      </c>
    </row>
    <row r="2171" spans="1:9" x14ac:dyDescent="0.25">
      <c r="A2171" s="608">
        <v>250501</v>
      </c>
      <c r="B2171" s="416" t="s">
        <v>542</v>
      </c>
      <c r="C2171" s="416" t="s">
        <v>1260</v>
      </c>
      <c r="D2171" s="416" t="s">
        <v>739</v>
      </c>
      <c r="E2171" s="417">
        <v>0</v>
      </c>
      <c r="F2171" s="417">
        <v>2653605.5699999998</v>
      </c>
      <c r="G2171" s="417">
        <v>3906859190.9399996</v>
      </c>
      <c r="H2171" s="387" t="b" cm="1">
        <f t="array" aca="1" ref="H2171" ca="1">EsNegrita(BP[[#This Row],[CODIGO]])</f>
        <v>0</v>
      </c>
      <c r="I2171" s="387" t="b" cm="1">
        <f t="array" ref="I2171">_xlfn.LET(
    _xlpm.codigos_devolucion, _xlfn.UNIQUE(_xlfn._xlws.FILTER(BP[CODIGO], ISNUMBER(SEARCH("devoluci", BP[NOMBRE CUENTA])), {""})),
    ISNUMBER(MATCH(BP[[#This Row],[CODIGO]], _xlpm.codigos_devolucion, 0))
)</f>
        <v>0</v>
      </c>
    </row>
    <row r="2172" spans="1:9" x14ac:dyDescent="0.25">
      <c r="A2172" s="608">
        <v>250501</v>
      </c>
      <c r="B2172" s="416" t="s">
        <v>542</v>
      </c>
      <c r="C2172" s="416" t="s">
        <v>1338</v>
      </c>
      <c r="D2172" s="416" t="s">
        <v>739</v>
      </c>
      <c r="E2172" s="417">
        <v>0</v>
      </c>
      <c r="F2172" s="417">
        <v>1859927.6</v>
      </c>
      <c r="G2172" s="417">
        <v>3908719118.5399995</v>
      </c>
      <c r="H2172" s="387" t="b" cm="1">
        <f t="array" aca="1" ref="H2172" ca="1">EsNegrita(BP[[#This Row],[CODIGO]])</f>
        <v>0</v>
      </c>
      <c r="I2172" s="387" t="b" cm="1">
        <f t="array" ref="I2172">_xlfn.LET(
    _xlpm.codigos_devolucion, _xlfn.UNIQUE(_xlfn._xlws.FILTER(BP[CODIGO], ISNUMBER(SEARCH("devoluci", BP[NOMBRE CUENTA])), {""})),
    ISNUMBER(MATCH(BP[[#This Row],[CODIGO]], _xlpm.codigos_devolucion, 0))
)</f>
        <v>0</v>
      </c>
    </row>
    <row r="2173" spans="1:9" x14ac:dyDescent="0.25">
      <c r="A2173" s="608">
        <v>250501</v>
      </c>
      <c r="B2173" s="416" t="s">
        <v>542</v>
      </c>
      <c r="C2173" s="416" t="s">
        <v>1296</v>
      </c>
      <c r="D2173" s="416" t="s">
        <v>739</v>
      </c>
      <c r="E2173" s="417">
        <v>0</v>
      </c>
      <c r="F2173" s="417">
        <v>2939034.92</v>
      </c>
      <c r="G2173" s="417">
        <v>3911658153.4599996</v>
      </c>
      <c r="H2173" s="387" t="b" cm="1">
        <f t="array" aca="1" ref="H2173" ca="1">EsNegrita(BP[[#This Row],[CODIGO]])</f>
        <v>0</v>
      </c>
      <c r="I2173" s="387" t="b" cm="1">
        <f t="array" ref="I2173">_xlfn.LET(
    _xlpm.codigos_devolucion, _xlfn.UNIQUE(_xlfn._xlws.FILTER(BP[CODIGO], ISNUMBER(SEARCH("devoluci", BP[NOMBRE CUENTA])), {""})),
    ISNUMBER(MATCH(BP[[#This Row],[CODIGO]], _xlpm.codigos_devolucion, 0))
)</f>
        <v>0</v>
      </c>
    </row>
    <row r="2174" spans="1:9" x14ac:dyDescent="0.25">
      <c r="A2174" s="608">
        <v>250501</v>
      </c>
      <c r="B2174" s="416" t="s">
        <v>542</v>
      </c>
      <c r="C2174" s="416" t="s">
        <v>1261</v>
      </c>
      <c r="D2174" s="416" t="s">
        <v>739</v>
      </c>
      <c r="E2174" s="417">
        <v>0</v>
      </c>
      <c r="F2174" s="417">
        <v>3000791.83</v>
      </c>
      <c r="G2174" s="417">
        <v>3914658945.2899995</v>
      </c>
      <c r="H2174" s="387" t="b" cm="1">
        <f t="array" aca="1" ref="H2174" ca="1">EsNegrita(BP[[#This Row],[CODIGO]])</f>
        <v>0</v>
      </c>
      <c r="I2174" s="387" t="b" cm="1">
        <f t="array" ref="I2174">_xlfn.LET(
    _xlpm.codigos_devolucion, _xlfn.UNIQUE(_xlfn._xlws.FILTER(BP[CODIGO], ISNUMBER(SEARCH("devoluci", BP[NOMBRE CUENTA])), {""})),
    ISNUMBER(MATCH(BP[[#This Row],[CODIGO]], _xlpm.codigos_devolucion, 0))
)</f>
        <v>0</v>
      </c>
    </row>
    <row r="2175" spans="1:9" x14ac:dyDescent="0.25">
      <c r="A2175" s="608">
        <v>250501</v>
      </c>
      <c r="B2175" s="416" t="s">
        <v>542</v>
      </c>
      <c r="C2175" s="416" t="s">
        <v>1329</v>
      </c>
      <c r="D2175" s="416" t="s">
        <v>739</v>
      </c>
      <c r="E2175" s="417">
        <v>0</v>
      </c>
      <c r="F2175" s="417">
        <v>1859927.6</v>
      </c>
      <c r="G2175" s="417">
        <v>3916518872.8899994</v>
      </c>
      <c r="H2175" s="387" t="b" cm="1">
        <f t="array" aca="1" ref="H2175" ca="1">EsNegrita(BP[[#This Row],[CODIGO]])</f>
        <v>0</v>
      </c>
      <c r="I2175" s="387" t="b" cm="1">
        <f t="array" ref="I2175">_xlfn.LET(
    _xlpm.codigos_devolucion, _xlfn.UNIQUE(_xlfn._xlws.FILTER(BP[CODIGO], ISNUMBER(SEARCH("devoluci", BP[NOMBRE CUENTA])), {""})),
    ISNUMBER(MATCH(BP[[#This Row],[CODIGO]], _xlpm.codigos_devolucion, 0))
)</f>
        <v>0</v>
      </c>
    </row>
    <row r="2176" spans="1:9" x14ac:dyDescent="0.25">
      <c r="A2176" s="608">
        <v>250501</v>
      </c>
      <c r="B2176" s="416" t="s">
        <v>542</v>
      </c>
      <c r="C2176" s="416" t="s">
        <v>751</v>
      </c>
      <c r="D2176" s="416" t="s">
        <v>739</v>
      </c>
      <c r="E2176" s="417">
        <v>0</v>
      </c>
      <c r="F2176" s="417">
        <v>2997750.68</v>
      </c>
      <c r="G2176" s="417">
        <v>3919516623.5699992</v>
      </c>
      <c r="H2176" s="387" t="b" cm="1">
        <f t="array" aca="1" ref="H2176" ca="1">EsNegrita(BP[[#This Row],[CODIGO]])</f>
        <v>0</v>
      </c>
      <c r="I2176" s="387" t="b" cm="1">
        <f t="array" ref="I2176">_xlfn.LET(
    _xlpm.codigos_devolucion, _xlfn.UNIQUE(_xlfn._xlws.FILTER(BP[CODIGO], ISNUMBER(SEARCH("devoluci", BP[NOMBRE CUENTA])), {""})),
    ISNUMBER(MATCH(BP[[#This Row],[CODIGO]], _xlpm.codigos_devolucion, 0))
)</f>
        <v>0</v>
      </c>
    </row>
    <row r="2177" spans="1:9" x14ac:dyDescent="0.25">
      <c r="A2177" s="608">
        <v>250501</v>
      </c>
      <c r="B2177" s="416" t="s">
        <v>542</v>
      </c>
      <c r="C2177" s="416" t="s">
        <v>1297</v>
      </c>
      <c r="D2177" s="416" t="s">
        <v>739</v>
      </c>
      <c r="E2177" s="417">
        <v>0</v>
      </c>
      <c r="F2177" s="417">
        <v>4106920.12</v>
      </c>
      <c r="G2177" s="417">
        <v>3923623543.6899991</v>
      </c>
      <c r="H2177" s="387" t="b" cm="1">
        <f t="array" aca="1" ref="H2177" ca="1">EsNegrita(BP[[#This Row],[CODIGO]])</f>
        <v>0</v>
      </c>
      <c r="I2177" s="387" t="b" cm="1">
        <f t="array" ref="I2177">_xlfn.LET(
    _xlpm.codigos_devolucion, _xlfn.UNIQUE(_xlfn._xlws.FILTER(BP[CODIGO], ISNUMBER(SEARCH("devoluci", BP[NOMBRE CUENTA])), {""})),
    ISNUMBER(MATCH(BP[[#This Row],[CODIGO]], _xlpm.codigos_devolucion, 0))
)</f>
        <v>0</v>
      </c>
    </row>
    <row r="2178" spans="1:9" x14ac:dyDescent="0.25">
      <c r="A2178" s="608">
        <v>250501</v>
      </c>
      <c r="B2178" s="416" t="s">
        <v>542</v>
      </c>
      <c r="C2178" s="416" t="s">
        <v>1298</v>
      </c>
      <c r="D2178" s="416" t="s">
        <v>739</v>
      </c>
      <c r="E2178" s="417">
        <v>0</v>
      </c>
      <c r="F2178" s="417">
        <v>3678239.64</v>
      </c>
      <c r="G2178" s="417">
        <v>3927301783.329999</v>
      </c>
      <c r="H2178" s="387" t="b" cm="1">
        <f t="array" aca="1" ref="H2178" ca="1">EsNegrita(BP[[#This Row],[CODIGO]])</f>
        <v>0</v>
      </c>
      <c r="I2178" s="387" t="b" cm="1">
        <f t="array" ref="I2178">_xlfn.LET(
    _xlpm.codigos_devolucion, _xlfn.UNIQUE(_xlfn._xlws.FILTER(BP[CODIGO], ISNUMBER(SEARCH("devoluci", BP[NOMBRE CUENTA])), {""})),
    ISNUMBER(MATCH(BP[[#This Row],[CODIGO]], _xlpm.codigos_devolucion, 0))
)</f>
        <v>0</v>
      </c>
    </row>
    <row r="2179" spans="1:9" x14ac:dyDescent="0.25">
      <c r="A2179" s="608">
        <v>250501</v>
      </c>
      <c r="B2179" s="416" t="s">
        <v>542</v>
      </c>
      <c r="C2179" s="416" t="s">
        <v>752</v>
      </c>
      <c r="D2179" s="416" t="s">
        <v>739</v>
      </c>
      <c r="E2179" s="417">
        <v>0</v>
      </c>
      <c r="F2179" s="417">
        <v>2056199.63</v>
      </c>
      <c r="G2179" s="417">
        <v>3929357982.9599991</v>
      </c>
      <c r="H2179" s="387" t="b" cm="1">
        <f t="array" aca="1" ref="H2179" ca="1">EsNegrita(BP[[#This Row],[CODIGO]])</f>
        <v>0</v>
      </c>
      <c r="I2179" s="387" t="b" cm="1">
        <f t="array" ref="I2179">_xlfn.LET(
    _xlpm.codigos_devolucion, _xlfn.UNIQUE(_xlfn._xlws.FILTER(BP[CODIGO], ISNUMBER(SEARCH("devoluci", BP[NOMBRE CUENTA])), {""})),
    ISNUMBER(MATCH(BP[[#This Row],[CODIGO]], _xlpm.codigos_devolucion, 0))
)</f>
        <v>0</v>
      </c>
    </row>
    <row r="2180" spans="1:9" x14ac:dyDescent="0.25">
      <c r="A2180" s="608">
        <v>250501</v>
      </c>
      <c r="B2180" s="416" t="s">
        <v>542</v>
      </c>
      <c r="C2180" s="416" t="s">
        <v>1339</v>
      </c>
      <c r="D2180" s="416" t="s">
        <v>739</v>
      </c>
      <c r="E2180" s="417">
        <v>0</v>
      </c>
      <c r="F2180" s="417">
        <v>1975619.27</v>
      </c>
      <c r="G2180" s="417">
        <v>3931333602.2299991</v>
      </c>
      <c r="H2180" s="387" t="b" cm="1">
        <f t="array" aca="1" ref="H2180" ca="1">EsNegrita(BP[[#This Row],[CODIGO]])</f>
        <v>0</v>
      </c>
      <c r="I2180" s="387" t="b" cm="1">
        <f t="array" ref="I2180">_xlfn.LET(
    _xlpm.codigos_devolucion, _xlfn.UNIQUE(_xlfn._xlws.FILTER(BP[CODIGO], ISNUMBER(SEARCH("devoluci", BP[NOMBRE CUENTA])), {""})),
    ISNUMBER(MATCH(BP[[#This Row],[CODIGO]], _xlpm.codigos_devolucion, 0))
)</f>
        <v>0</v>
      </c>
    </row>
    <row r="2181" spans="1:9" x14ac:dyDescent="0.25">
      <c r="A2181" s="608">
        <v>250501</v>
      </c>
      <c r="B2181" s="416" t="s">
        <v>542</v>
      </c>
      <c r="C2181" s="416" t="s">
        <v>1299</v>
      </c>
      <c r="D2181" s="416" t="s">
        <v>739</v>
      </c>
      <c r="E2181" s="417">
        <v>0</v>
      </c>
      <c r="F2181" s="417">
        <v>4749417.9000000004</v>
      </c>
      <c r="G2181" s="417">
        <v>3936083020.1299992</v>
      </c>
      <c r="H2181" s="387" t="b" cm="1">
        <f t="array" aca="1" ref="H2181" ca="1">EsNegrita(BP[[#This Row],[CODIGO]])</f>
        <v>0</v>
      </c>
      <c r="I2181" s="387" t="b" cm="1">
        <f t="array" ref="I2181">_xlfn.LET(
    _xlpm.codigos_devolucion, _xlfn.UNIQUE(_xlfn._xlws.FILTER(BP[CODIGO], ISNUMBER(SEARCH("devoluci", BP[NOMBRE CUENTA])), {""})),
    ISNUMBER(MATCH(BP[[#This Row],[CODIGO]], _xlpm.codigos_devolucion, 0))
)</f>
        <v>0</v>
      </c>
    </row>
    <row r="2182" spans="1:9" x14ac:dyDescent="0.25">
      <c r="A2182" s="608">
        <v>250501</v>
      </c>
      <c r="B2182" s="416" t="s">
        <v>542</v>
      </c>
      <c r="C2182" s="416" t="s">
        <v>753</v>
      </c>
      <c r="D2182" s="416" t="s">
        <v>739</v>
      </c>
      <c r="E2182" s="417">
        <v>0</v>
      </c>
      <c r="F2182" s="417">
        <v>2582246.8199999998</v>
      </c>
      <c r="G2182" s="417">
        <v>3938665266.9499993</v>
      </c>
      <c r="H2182" s="387" t="b" cm="1">
        <f t="array" aca="1" ref="H2182" ca="1">EsNegrita(BP[[#This Row],[CODIGO]])</f>
        <v>0</v>
      </c>
      <c r="I2182" s="387" t="b" cm="1">
        <f t="array" ref="I2182">_xlfn.LET(
    _xlpm.codigos_devolucion, _xlfn.UNIQUE(_xlfn._xlws.FILTER(BP[CODIGO], ISNUMBER(SEARCH("devoluci", BP[NOMBRE CUENTA])), {""})),
    ISNUMBER(MATCH(BP[[#This Row],[CODIGO]], _xlpm.codigos_devolucion, 0))
)</f>
        <v>0</v>
      </c>
    </row>
    <row r="2183" spans="1:9" x14ac:dyDescent="0.25">
      <c r="A2183" s="608">
        <v>250501</v>
      </c>
      <c r="B2183" s="416" t="s">
        <v>542</v>
      </c>
      <c r="C2183" s="416" t="s">
        <v>754</v>
      </c>
      <c r="D2183" s="416" t="s">
        <v>739</v>
      </c>
      <c r="E2183" s="417">
        <v>0</v>
      </c>
      <c r="F2183" s="417">
        <v>1827927.6</v>
      </c>
      <c r="G2183" s="417">
        <v>3940493194.5499992</v>
      </c>
      <c r="H2183" s="387" t="b" cm="1">
        <f t="array" aca="1" ref="H2183" ca="1">EsNegrita(BP[[#This Row],[CODIGO]])</f>
        <v>0</v>
      </c>
      <c r="I2183" s="387" t="b" cm="1">
        <f t="array" ref="I2183">_xlfn.LET(
    _xlpm.codigos_devolucion, _xlfn.UNIQUE(_xlfn._xlws.FILTER(BP[CODIGO], ISNUMBER(SEARCH("devoluci", BP[NOMBRE CUENTA])), {""})),
    ISNUMBER(MATCH(BP[[#This Row],[CODIGO]], _xlpm.codigos_devolucion, 0))
)</f>
        <v>0</v>
      </c>
    </row>
    <row r="2184" spans="1:9" x14ac:dyDescent="0.25">
      <c r="A2184" s="608">
        <v>250501</v>
      </c>
      <c r="B2184" s="416" t="s">
        <v>542</v>
      </c>
      <c r="C2184" s="416" t="s">
        <v>1340</v>
      </c>
      <c r="D2184" s="416" t="s">
        <v>739</v>
      </c>
      <c r="E2184" s="417">
        <v>0</v>
      </c>
      <c r="F2184" s="417">
        <v>4657814.13</v>
      </c>
      <c r="G2184" s="417">
        <v>3945151008.6799994</v>
      </c>
      <c r="H2184" s="387" t="b" cm="1">
        <f t="array" aca="1" ref="H2184" ca="1">EsNegrita(BP[[#This Row],[CODIGO]])</f>
        <v>0</v>
      </c>
      <c r="I2184" s="387" t="b" cm="1">
        <f t="array" ref="I2184">_xlfn.LET(
    _xlpm.codigos_devolucion, _xlfn.UNIQUE(_xlfn._xlws.FILTER(BP[CODIGO], ISNUMBER(SEARCH("devoluci", BP[NOMBRE CUENTA])), {""})),
    ISNUMBER(MATCH(BP[[#This Row],[CODIGO]], _xlpm.codigos_devolucion, 0))
)</f>
        <v>0</v>
      </c>
    </row>
    <row r="2185" spans="1:9" x14ac:dyDescent="0.25">
      <c r="A2185" s="608">
        <v>250501</v>
      </c>
      <c r="B2185" s="416" t="s">
        <v>542</v>
      </c>
      <c r="C2185" s="416" t="s">
        <v>755</v>
      </c>
      <c r="D2185" s="416" t="s">
        <v>739</v>
      </c>
      <c r="E2185" s="417">
        <v>0</v>
      </c>
      <c r="F2185" s="417">
        <v>1599376.18</v>
      </c>
      <c r="G2185" s="417">
        <v>3946750384.8599992</v>
      </c>
      <c r="H2185" s="387" t="b" cm="1">
        <f t="array" aca="1" ref="H2185" ca="1">EsNegrita(BP[[#This Row],[CODIGO]])</f>
        <v>0</v>
      </c>
      <c r="I2185" s="387" t="b" cm="1">
        <f t="array" ref="I2185">_xlfn.LET(
    _xlpm.codigos_devolucion, _xlfn.UNIQUE(_xlfn._xlws.FILTER(BP[CODIGO], ISNUMBER(SEARCH("devoluci", BP[NOMBRE CUENTA])), {""})),
    ISNUMBER(MATCH(BP[[#This Row],[CODIGO]], _xlpm.codigos_devolucion, 0))
)</f>
        <v>0</v>
      </c>
    </row>
    <row r="2186" spans="1:9" x14ac:dyDescent="0.25">
      <c r="A2186" s="608">
        <v>250501</v>
      </c>
      <c r="B2186" s="416" t="s">
        <v>542</v>
      </c>
      <c r="C2186" s="416" t="s">
        <v>756</v>
      </c>
      <c r="D2186" s="416" t="s">
        <v>739</v>
      </c>
      <c r="E2186" s="417">
        <v>0</v>
      </c>
      <c r="F2186" s="417">
        <v>4603168.5999999996</v>
      </c>
      <c r="G2186" s="417">
        <v>3951353553.4599991</v>
      </c>
      <c r="H2186" s="387" t="b" cm="1">
        <f t="array" aca="1" ref="H2186" ca="1">EsNegrita(BP[[#This Row],[CODIGO]])</f>
        <v>0</v>
      </c>
      <c r="I2186" s="387" t="b" cm="1">
        <f t="array" ref="I2186">_xlfn.LET(
    _xlpm.codigos_devolucion, _xlfn.UNIQUE(_xlfn._xlws.FILTER(BP[CODIGO], ISNUMBER(SEARCH("devoluci", BP[NOMBRE CUENTA])), {""})),
    ISNUMBER(MATCH(BP[[#This Row],[CODIGO]], _xlpm.codigos_devolucion, 0))
)</f>
        <v>0</v>
      </c>
    </row>
    <row r="2187" spans="1:9" x14ac:dyDescent="0.25">
      <c r="A2187" s="608">
        <v>250501</v>
      </c>
      <c r="B2187" s="416" t="s">
        <v>542</v>
      </c>
      <c r="C2187" s="416" t="s">
        <v>757</v>
      </c>
      <c r="D2187" s="416" t="s">
        <v>739</v>
      </c>
      <c r="E2187" s="417">
        <v>0</v>
      </c>
      <c r="F2187" s="417">
        <v>4070520.12</v>
      </c>
      <c r="G2187" s="417">
        <v>3955424073.579999</v>
      </c>
      <c r="H2187" s="387" t="b" cm="1">
        <f t="array" aca="1" ref="H2187" ca="1">EsNegrita(BP[[#This Row],[CODIGO]])</f>
        <v>0</v>
      </c>
      <c r="I2187" s="387" t="b" cm="1">
        <f t="array" ref="I2187">_xlfn.LET(
    _xlpm.codigos_devolucion, _xlfn.UNIQUE(_xlfn._xlws.FILTER(BP[CODIGO], ISNUMBER(SEARCH("devoluci", BP[NOMBRE CUENTA])), {""})),
    ISNUMBER(MATCH(BP[[#This Row],[CODIGO]], _xlpm.codigos_devolucion, 0))
)</f>
        <v>0</v>
      </c>
    </row>
    <row r="2188" spans="1:9" x14ac:dyDescent="0.25">
      <c r="A2188" s="608">
        <v>250501</v>
      </c>
      <c r="B2188" s="416" t="s">
        <v>542</v>
      </c>
      <c r="C2188" s="416" t="s">
        <v>1336</v>
      </c>
      <c r="D2188" s="416" t="s">
        <v>739</v>
      </c>
      <c r="E2188" s="417">
        <v>0</v>
      </c>
      <c r="F2188" s="417">
        <v>4472146.4800000004</v>
      </c>
      <c r="G2188" s="417">
        <v>3959896220.059999</v>
      </c>
      <c r="H2188" s="387" t="b" cm="1">
        <f t="array" aca="1" ref="H2188" ca="1">EsNegrita(BP[[#This Row],[CODIGO]])</f>
        <v>0</v>
      </c>
      <c r="I2188" s="387" t="b" cm="1">
        <f t="array" ref="I2188">_xlfn.LET(
    _xlpm.codigos_devolucion, _xlfn.UNIQUE(_xlfn._xlws.FILTER(BP[CODIGO], ISNUMBER(SEARCH("devoluci", BP[NOMBRE CUENTA])), {""})),
    ISNUMBER(MATCH(BP[[#This Row],[CODIGO]], _xlpm.codigos_devolucion, 0))
)</f>
        <v>0</v>
      </c>
    </row>
    <row r="2189" spans="1:9" x14ac:dyDescent="0.25">
      <c r="A2189" s="608">
        <v>250501</v>
      </c>
      <c r="B2189" s="416" t="s">
        <v>542</v>
      </c>
      <c r="C2189" s="416" t="s">
        <v>758</v>
      </c>
      <c r="D2189" s="416" t="s">
        <v>739</v>
      </c>
      <c r="E2189" s="417">
        <v>0</v>
      </c>
      <c r="F2189" s="417">
        <v>2538778.81</v>
      </c>
      <c r="G2189" s="417">
        <v>3962434998.8699989</v>
      </c>
      <c r="H2189" s="387" t="b" cm="1">
        <f t="array" aca="1" ref="H2189" ca="1">EsNegrita(BP[[#This Row],[CODIGO]])</f>
        <v>0</v>
      </c>
      <c r="I2189" s="387" t="b" cm="1">
        <f t="array" ref="I2189">_xlfn.LET(
    _xlpm.codigos_devolucion, _xlfn.UNIQUE(_xlfn._xlws.FILTER(BP[CODIGO], ISNUMBER(SEARCH("devoluci", BP[NOMBRE CUENTA])), {""})),
    ISNUMBER(MATCH(BP[[#This Row],[CODIGO]], _xlpm.codigos_devolucion, 0))
)</f>
        <v>0</v>
      </c>
    </row>
    <row r="2190" spans="1:9" x14ac:dyDescent="0.25">
      <c r="A2190" s="608">
        <v>250501</v>
      </c>
      <c r="B2190" s="416" t="s">
        <v>542</v>
      </c>
      <c r="C2190" s="416" t="s">
        <v>759</v>
      </c>
      <c r="D2190" s="416" t="s">
        <v>739</v>
      </c>
      <c r="E2190" s="417">
        <v>0</v>
      </c>
      <c r="F2190" s="417">
        <v>2070146.96</v>
      </c>
      <c r="G2190" s="417">
        <v>3964505145.829999</v>
      </c>
      <c r="H2190" s="387" t="b" cm="1">
        <f t="array" aca="1" ref="H2190" ca="1">EsNegrita(BP[[#This Row],[CODIGO]])</f>
        <v>0</v>
      </c>
      <c r="I2190" s="387" t="b" cm="1">
        <f t="array" ref="I2190">_xlfn.LET(
    _xlpm.codigos_devolucion, _xlfn.UNIQUE(_xlfn._xlws.FILTER(BP[CODIGO], ISNUMBER(SEARCH("devoluci", BP[NOMBRE CUENTA])), {""})),
    ISNUMBER(MATCH(BP[[#This Row],[CODIGO]], _xlpm.codigos_devolucion, 0))
)</f>
        <v>0</v>
      </c>
    </row>
    <row r="2191" spans="1:9" x14ac:dyDescent="0.25">
      <c r="A2191" s="608">
        <v>250501</v>
      </c>
      <c r="B2191" s="416" t="s">
        <v>542</v>
      </c>
      <c r="C2191" s="416" t="s">
        <v>760</v>
      </c>
      <c r="D2191" s="416" t="s">
        <v>739</v>
      </c>
      <c r="E2191" s="417">
        <v>0</v>
      </c>
      <c r="F2191" s="417">
        <v>3958954.31</v>
      </c>
      <c r="G2191" s="417">
        <v>3968464100.1399989</v>
      </c>
      <c r="H2191" s="387" t="b" cm="1">
        <f t="array" aca="1" ref="H2191" ca="1">EsNegrita(BP[[#This Row],[CODIGO]])</f>
        <v>0</v>
      </c>
      <c r="I2191" s="387" t="b" cm="1">
        <f t="array" ref="I2191">_xlfn.LET(
    _xlpm.codigos_devolucion, _xlfn.UNIQUE(_xlfn._xlws.FILTER(BP[CODIGO], ISNUMBER(SEARCH("devoluci", BP[NOMBRE CUENTA])), {""})),
    ISNUMBER(MATCH(BP[[#This Row],[CODIGO]], _xlpm.codigos_devolucion, 0))
)</f>
        <v>0</v>
      </c>
    </row>
    <row r="2192" spans="1:9" x14ac:dyDescent="0.25">
      <c r="A2192" s="608">
        <v>250501</v>
      </c>
      <c r="B2192" s="416" t="s">
        <v>542</v>
      </c>
      <c r="C2192" s="416" t="s">
        <v>1270</v>
      </c>
      <c r="D2192" s="416" t="s">
        <v>739</v>
      </c>
      <c r="E2192" s="417">
        <v>0</v>
      </c>
      <c r="F2192" s="417">
        <v>4463843.3099999996</v>
      </c>
      <c r="G2192" s="417">
        <v>3972927943.4499989</v>
      </c>
      <c r="H2192" s="387" t="b" cm="1">
        <f t="array" aca="1" ref="H2192" ca="1">EsNegrita(BP[[#This Row],[CODIGO]])</f>
        <v>0</v>
      </c>
      <c r="I2192" s="387" t="b" cm="1">
        <f t="array" ref="I2192">_xlfn.LET(
    _xlpm.codigos_devolucion, _xlfn.UNIQUE(_xlfn._xlws.FILTER(BP[CODIGO], ISNUMBER(SEARCH("devoluci", BP[NOMBRE CUENTA])), {""})),
    ISNUMBER(MATCH(BP[[#This Row],[CODIGO]], _xlpm.codigos_devolucion, 0))
)</f>
        <v>0</v>
      </c>
    </row>
    <row r="2193" spans="1:9" x14ac:dyDescent="0.25">
      <c r="A2193" s="608">
        <v>250501</v>
      </c>
      <c r="B2193" s="416" t="s">
        <v>542</v>
      </c>
      <c r="C2193" s="416" t="s">
        <v>761</v>
      </c>
      <c r="D2193" s="416" t="s">
        <v>739</v>
      </c>
      <c r="E2193" s="417">
        <v>0</v>
      </c>
      <c r="F2193" s="417">
        <v>4021135.93</v>
      </c>
      <c r="G2193" s="417">
        <v>3976949079.3799987</v>
      </c>
      <c r="H2193" s="387" t="b" cm="1">
        <f t="array" aca="1" ref="H2193" ca="1">EsNegrita(BP[[#This Row],[CODIGO]])</f>
        <v>0</v>
      </c>
      <c r="I2193" s="387" t="b" cm="1">
        <f t="array" ref="I2193">_xlfn.LET(
    _xlpm.codigos_devolucion, _xlfn.UNIQUE(_xlfn._xlws.FILTER(BP[CODIGO], ISNUMBER(SEARCH("devoluci", BP[NOMBRE CUENTA])), {""})),
    ISNUMBER(MATCH(BP[[#This Row],[CODIGO]], _xlpm.codigos_devolucion, 0))
)</f>
        <v>0</v>
      </c>
    </row>
    <row r="2194" spans="1:9" x14ac:dyDescent="0.25">
      <c r="A2194" s="608">
        <v>250501</v>
      </c>
      <c r="B2194" s="416" t="s">
        <v>542</v>
      </c>
      <c r="C2194" s="416" t="s">
        <v>1300</v>
      </c>
      <c r="D2194" s="416" t="s">
        <v>739</v>
      </c>
      <c r="E2194" s="417">
        <v>0</v>
      </c>
      <c r="F2194" s="417">
        <v>4092960.02</v>
      </c>
      <c r="G2194" s="417">
        <v>3981042039.3999987</v>
      </c>
      <c r="H2194" s="387" t="b" cm="1">
        <f t="array" aca="1" ref="H2194" ca="1">EsNegrita(BP[[#This Row],[CODIGO]])</f>
        <v>0</v>
      </c>
      <c r="I2194" s="387" t="b" cm="1">
        <f t="array" ref="I2194">_xlfn.LET(
    _xlpm.codigos_devolucion, _xlfn.UNIQUE(_xlfn._xlws.FILTER(BP[CODIGO], ISNUMBER(SEARCH("devoluci", BP[NOMBRE CUENTA])), {""})),
    ISNUMBER(MATCH(BP[[#This Row],[CODIGO]], _xlpm.codigos_devolucion, 0))
)</f>
        <v>0</v>
      </c>
    </row>
    <row r="2195" spans="1:9" x14ac:dyDescent="0.25">
      <c r="A2195" s="608">
        <v>250501</v>
      </c>
      <c r="B2195" s="416" t="s">
        <v>542</v>
      </c>
      <c r="C2195" s="416" t="s">
        <v>1301</v>
      </c>
      <c r="D2195" s="416" t="s">
        <v>739</v>
      </c>
      <c r="E2195" s="417">
        <v>0</v>
      </c>
      <c r="F2195" s="417">
        <v>3736391.6</v>
      </c>
      <c r="G2195" s="417">
        <v>3984778430.9999986</v>
      </c>
      <c r="H2195" s="387" t="b" cm="1">
        <f t="array" aca="1" ref="H2195" ca="1">EsNegrita(BP[[#This Row],[CODIGO]])</f>
        <v>0</v>
      </c>
      <c r="I2195" s="387" t="b" cm="1">
        <f t="array" ref="I2195">_xlfn.LET(
    _xlpm.codigos_devolucion, _xlfn.UNIQUE(_xlfn._xlws.FILTER(BP[CODIGO], ISNUMBER(SEARCH("devoluci", BP[NOMBRE CUENTA])), {""})),
    ISNUMBER(MATCH(BP[[#This Row],[CODIGO]], _xlpm.codigos_devolucion, 0))
)</f>
        <v>0</v>
      </c>
    </row>
    <row r="2196" spans="1:9" x14ac:dyDescent="0.25">
      <c r="A2196" s="608">
        <v>250501</v>
      </c>
      <c r="B2196" s="416" t="s">
        <v>542</v>
      </c>
      <c r="C2196" s="416" t="s">
        <v>1271</v>
      </c>
      <c r="D2196" s="416" t="s">
        <v>739</v>
      </c>
      <c r="E2196" s="417">
        <v>0</v>
      </c>
      <c r="F2196" s="417">
        <v>3467507.61</v>
      </c>
      <c r="G2196" s="417">
        <v>3988245938.6099987</v>
      </c>
      <c r="H2196" s="387" t="b" cm="1">
        <f t="array" aca="1" ref="H2196" ca="1">EsNegrita(BP[[#This Row],[CODIGO]])</f>
        <v>0</v>
      </c>
      <c r="I2196" s="387" t="b" cm="1">
        <f t="array" ref="I2196">_xlfn.LET(
    _xlpm.codigos_devolucion, _xlfn.UNIQUE(_xlfn._xlws.FILTER(BP[CODIGO], ISNUMBER(SEARCH("devoluci", BP[NOMBRE CUENTA])), {""})),
    ISNUMBER(MATCH(BP[[#This Row],[CODIGO]], _xlpm.codigos_devolucion, 0))
)</f>
        <v>0</v>
      </c>
    </row>
    <row r="2197" spans="1:9" x14ac:dyDescent="0.25">
      <c r="A2197" s="608">
        <v>250501</v>
      </c>
      <c r="B2197" s="416" t="s">
        <v>542</v>
      </c>
      <c r="C2197" s="416" t="s">
        <v>1302</v>
      </c>
      <c r="D2197" s="416" t="s">
        <v>739</v>
      </c>
      <c r="E2197" s="417">
        <v>0</v>
      </c>
      <c r="F2197" s="417">
        <v>4064834.97</v>
      </c>
      <c r="G2197" s="417">
        <v>3992310773.5799985</v>
      </c>
      <c r="H2197" s="387" t="b" cm="1">
        <f t="array" aca="1" ref="H2197" ca="1">EsNegrita(BP[[#This Row],[CODIGO]])</f>
        <v>0</v>
      </c>
      <c r="I2197" s="387" t="b" cm="1">
        <f t="array" ref="I2197">_xlfn.LET(
    _xlpm.codigos_devolucion, _xlfn.UNIQUE(_xlfn._xlws.FILTER(BP[CODIGO], ISNUMBER(SEARCH("devoluci", BP[NOMBRE CUENTA])), {""})),
    ISNUMBER(MATCH(BP[[#This Row],[CODIGO]], _xlpm.codigos_devolucion, 0))
)</f>
        <v>0</v>
      </c>
    </row>
    <row r="2198" spans="1:9" x14ac:dyDescent="0.25">
      <c r="A2198" s="608">
        <v>250501</v>
      </c>
      <c r="B2198" s="416" t="s">
        <v>542</v>
      </c>
      <c r="C2198" s="416" t="s">
        <v>1341</v>
      </c>
      <c r="D2198" s="416" t="s">
        <v>739</v>
      </c>
      <c r="E2198" s="417">
        <v>0</v>
      </c>
      <c r="F2198" s="417">
        <v>2827018.66</v>
      </c>
      <c r="G2198" s="417">
        <v>3995137792.2399983</v>
      </c>
      <c r="H2198" s="387" t="b" cm="1">
        <f t="array" aca="1" ref="H2198" ca="1">EsNegrita(BP[[#This Row],[CODIGO]])</f>
        <v>0</v>
      </c>
      <c r="I2198" s="387" t="b" cm="1">
        <f t="array" ref="I2198">_xlfn.LET(
    _xlpm.codigos_devolucion, _xlfn.UNIQUE(_xlfn._xlws.FILTER(BP[CODIGO], ISNUMBER(SEARCH("devoluci", BP[NOMBRE CUENTA])), {""})),
    ISNUMBER(MATCH(BP[[#This Row],[CODIGO]], _xlpm.codigos_devolucion, 0))
)</f>
        <v>0</v>
      </c>
    </row>
    <row r="2199" spans="1:9" x14ac:dyDescent="0.25">
      <c r="A2199" s="608">
        <v>250501</v>
      </c>
      <c r="B2199" s="416" t="s">
        <v>542</v>
      </c>
      <c r="C2199" s="416" t="s">
        <v>1262</v>
      </c>
      <c r="D2199" s="416" t="s">
        <v>739</v>
      </c>
      <c r="E2199" s="417">
        <v>0</v>
      </c>
      <c r="F2199" s="417">
        <v>3447293.27</v>
      </c>
      <c r="G2199" s="417">
        <v>3998585085.5099983</v>
      </c>
      <c r="H2199" s="387" t="b" cm="1">
        <f t="array" aca="1" ref="H2199" ca="1">EsNegrita(BP[[#This Row],[CODIGO]])</f>
        <v>0</v>
      </c>
      <c r="I2199" s="387" t="b" cm="1">
        <f t="array" ref="I2199">_xlfn.LET(
    _xlpm.codigos_devolucion, _xlfn.UNIQUE(_xlfn._xlws.FILTER(BP[CODIGO], ISNUMBER(SEARCH("devoluci", BP[NOMBRE CUENTA])), {""})),
    ISNUMBER(MATCH(BP[[#This Row],[CODIGO]], _xlpm.codigos_devolucion, 0))
)</f>
        <v>0</v>
      </c>
    </row>
    <row r="2200" spans="1:9" x14ac:dyDescent="0.25">
      <c r="A2200" s="608">
        <v>250501</v>
      </c>
      <c r="B2200" s="416" t="s">
        <v>542</v>
      </c>
      <c r="C2200" s="416" t="s">
        <v>1272</v>
      </c>
      <c r="D2200" s="416" t="s">
        <v>739</v>
      </c>
      <c r="E2200" s="417">
        <v>0</v>
      </c>
      <c r="F2200" s="417">
        <v>3150088.89</v>
      </c>
      <c r="G2200" s="417">
        <v>4001735174.3999982</v>
      </c>
      <c r="H2200" s="387" t="b" cm="1">
        <f t="array" aca="1" ref="H2200" ca="1">EsNegrita(BP[[#This Row],[CODIGO]])</f>
        <v>0</v>
      </c>
      <c r="I2200" s="387" t="b" cm="1">
        <f t="array" ref="I2200">_xlfn.LET(
    _xlpm.codigos_devolucion, _xlfn.UNIQUE(_xlfn._xlws.FILTER(BP[CODIGO], ISNUMBER(SEARCH("devoluci", BP[NOMBRE CUENTA])), {""})),
    ISNUMBER(MATCH(BP[[#This Row],[CODIGO]], _xlpm.codigos_devolucion, 0))
)</f>
        <v>0</v>
      </c>
    </row>
    <row r="2201" spans="1:9" x14ac:dyDescent="0.25">
      <c r="A2201" s="608">
        <v>250501</v>
      </c>
      <c r="B2201" s="416" t="s">
        <v>542</v>
      </c>
      <c r="C2201" s="416" t="s">
        <v>780</v>
      </c>
      <c r="D2201" s="416" t="s">
        <v>739</v>
      </c>
      <c r="E2201" s="417">
        <v>0</v>
      </c>
      <c r="F2201" s="417">
        <v>2428229.98</v>
      </c>
      <c r="G2201" s="417">
        <v>4004163404.3799982</v>
      </c>
      <c r="H2201" s="387" t="b" cm="1">
        <f t="array" aca="1" ref="H2201" ca="1">EsNegrita(BP[[#This Row],[CODIGO]])</f>
        <v>0</v>
      </c>
      <c r="I2201" s="387" t="b" cm="1">
        <f t="array" ref="I2201">_xlfn.LET(
    _xlpm.codigos_devolucion, _xlfn.UNIQUE(_xlfn._xlws.FILTER(BP[CODIGO], ISNUMBER(SEARCH("devoluci", BP[NOMBRE CUENTA])), {""})),
    ISNUMBER(MATCH(BP[[#This Row],[CODIGO]], _xlpm.codigos_devolucion, 0))
)</f>
        <v>0</v>
      </c>
    </row>
    <row r="2202" spans="1:9" x14ac:dyDescent="0.25">
      <c r="A2202" s="608">
        <v>250501</v>
      </c>
      <c r="B2202" s="416" t="s">
        <v>542</v>
      </c>
      <c r="C2202" s="416" t="s">
        <v>762</v>
      </c>
      <c r="D2202" s="416" t="s">
        <v>739</v>
      </c>
      <c r="E2202" s="417">
        <v>0</v>
      </c>
      <c r="F2202" s="417">
        <v>3425861.29</v>
      </c>
      <c r="G2202" s="417">
        <v>4007589265.6699982</v>
      </c>
      <c r="H2202" s="387" t="b" cm="1">
        <f t="array" aca="1" ref="H2202" ca="1">EsNegrita(BP[[#This Row],[CODIGO]])</f>
        <v>0</v>
      </c>
      <c r="I2202" s="387" t="b" cm="1">
        <f t="array" ref="I2202">_xlfn.LET(
    _xlpm.codigos_devolucion, _xlfn.UNIQUE(_xlfn._xlws.FILTER(BP[CODIGO], ISNUMBER(SEARCH("devoluci", BP[NOMBRE CUENTA])), {""})),
    ISNUMBER(MATCH(BP[[#This Row],[CODIGO]], _xlpm.codigos_devolucion, 0))
)</f>
        <v>0</v>
      </c>
    </row>
    <row r="2203" spans="1:9" x14ac:dyDescent="0.25">
      <c r="A2203" s="608">
        <v>250501</v>
      </c>
      <c r="B2203" s="416" t="s">
        <v>542</v>
      </c>
      <c r="C2203" s="416" t="s">
        <v>1330</v>
      </c>
      <c r="D2203" s="416" t="s">
        <v>739</v>
      </c>
      <c r="E2203" s="417">
        <v>0</v>
      </c>
      <c r="F2203" s="417">
        <v>3459204.44</v>
      </c>
      <c r="G2203" s="417">
        <v>4011048470.1099982</v>
      </c>
      <c r="H2203" s="387" t="b" cm="1">
        <f t="array" aca="1" ref="H2203" ca="1">EsNegrita(BP[[#This Row],[CODIGO]])</f>
        <v>0</v>
      </c>
      <c r="I2203" s="387" t="b" cm="1">
        <f t="array" ref="I2203">_xlfn.LET(
    _xlpm.codigos_devolucion, _xlfn.UNIQUE(_xlfn._xlws.FILTER(BP[CODIGO], ISNUMBER(SEARCH("devoluci", BP[NOMBRE CUENTA])), {""})),
    ISNUMBER(MATCH(BP[[#This Row],[CODIGO]], _xlpm.codigos_devolucion, 0))
)</f>
        <v>0</v>
      </c>
    </row>
    <row r="2204" spans="1:9" x14ac:dyDescent="0.25">
      <c r="A2204" s="608">
        <v>250501</v>
      </c>
      <c r="B2204" s="416" t="s">
        <v>542</v>
      </c>
      <c r="C2204" s="416" t="s">
        <v>763</v>
      </c>
      <c r="D2204" s="416" t="s">
        <v>739</v>
      </c>
      <c r="E2204" s="417">
        <v>0</v>
      </c>
      <c r="F2204" s="417">
        <v>3431207.61</v>
      </c>
      <c r="G2204" s="417">
        <v>4014479677.7199984</v>
      </c>
      <c r="H2204" s="387" t="b" cm="1">
        <f t="array" aca="1" ref="H2204" ca="1">EsNegrita(BP[[#This Row],[CODIGO]])</f>
        <v>0</v>
      </c>
      <c r="I2204" s="387" t="b" cm="1">
        <f t="array" ref="I2204">_xlfn.LET(
    _xlpm.codigos_devolucion, _xlfn.UNIQUE(_xlfn._xlws.FILTER(BP[CODIGO], ISNUMBER(SEARCH("devoluci", BP[NOMBRE CUENTA])), {""})),
    ISNUMBER(MATCH(BP[[#This Row],[CODIGO]], _xlpm.codigos_devolucion, 0))
)</f>
        <v>0</v>
      </c>
    </row>
    <row r="2205" spans="1:9" x14ac:dyDescent="0.25">
      <c r="A2205" s="608">
        <v>250501</v>
      </c>
      <c r="B2205" s="416" t="s">
        <v>542</v>
      </c>
      <c r="C2205" s="416" t="s">
        <v>764</v>
      </c>
      <c r="D2205" s="416" t="s">
        <v>739</v>
      </c>
      <c r="E2205" s="417">
        <v>0</v>
      </c>
      <c r="F2205" s="417">
        <v>4070520.12</v>
      </c>
      <c r="G2205" s="417">
        <v>4018550197.8399982</v>
      </c>
      <c r="H2205" s="387" t="b" cm="1">
        <f t="array" aca="1" ref="H2205" ca="1">EsNegrita(BP[[#This Row],[CODIGO]])</f>
        <v>0</v>
      </c>
      <c r="I2205" s="387" t="b" cm="1">
        <f t="array" ref="I2205">_xlfn.LET(
    _xlpm.codigos_devolucion, _xlfn.UNIQUE(_xlfn._xlws.FILTER(BP[CODIGO], ISNUMBER(SEARCH("devoluci", BP[NOMBRE CUENTA])), {""})),
    ISNUMBER(MATCH(BP[[#This Row],[CODIGO]], _xlpm.codigos_devolucion, 0))
)</f>
        <v>0</v>
      </c>
    </row>
    <row r="2206" spans="1:9" x14ac:dyDescent="0.25">
      <c r="A2206" s="608">
        <v>250501</v>
      </c>
      <c r="B2206" s="416" t="s">
        <v>542</v>
      </c>
      <c r="C2206" s="416" t="s">
        <v>1284</v>
      </c>
      <c r="D2206" s="416" t="s">
        <v>739</v>
      </c>
      <c r="E2206" s="417">
        <v>0</v>
      </c>
      <c r="F2206" s="417">
        <v>2899092.66</v>
      </c>
      <c r="G2206" s="417">
        <v>4021449290.4999981</v>
      </c>
      <c r="H2206" s="387" t="b" cm="1">
        <f t="array" aca="1" ref="H2206" ca="1">EsNegrita(BP[[#This Row],[CODIGO]])</f>
        <v>0</v>
      </c>
      <c r="I2206" s="387" t="b" cm="1">
        <f t="array" ref="I2206">_xlfn.LET(
    _xlpm.codigos_devolucion, _xlfn.UNIQUE(_xlfn._xlws.FILTER(BP[CODIGO], ISNUMBER(SEARCH("devoluci", BP[NOMBRE CUENTA])), {""})),
    ISNUMBER(MATCH(BP[[#This Row],[CODIGO]], _xlpm.codigos_devolucion, 0))
)</f>
        <v>0</v>
      </c>
    </row>
    <row r="2207" spans="1:9" x14ac:dyDescent="0.25">
      <c r="A2207" s="608">
        <v>250501</v>
      </c>
      <c r="B2207" s="416" t="s">
        <v>542</v>
      </c>
      <c r="C2207" s="416" t="s">
        <v>1303</v>
      </c>
      <c r="D2207" s="416" t="s">
        <v>739</v>
      </c>
      <c r="E2207" s="417">
        <v>0</v>
      </c>
      <c r="F2207" s="417">
        <v>3907909.57</v>
      </c>
      <c r="G2207" s="417">
        <v>4025357200.0699983</v>
      </c>
      <c r="H2207" s="387" t="b" cm="1">
        <f t="array" aca="1" ref="H2207" ca="1">EsNegrita(BP[[#This Row],[CODIGO]])</f>
        <v>0</v>
      </c>
      <c r="I2207" s="387" t="b" cm="1">
        <f t="array" ref="I2207">_xlfn.LET(
    _xlpm.codigos_devolucion, _xlfn.UNIQUE(_xlfn._xlws.FILTER(BP[CODIGO], ISNUMBER(SEARCH("devoluci", BP[NOMBRE CUENTA])), {""})),
    ISNUMBER(MATCH(BP[[#This Row],[CODIGO]], _xlpm.codigos_devolucion, 0))
)</f>
        <v>0</v>
      </c>
    </row>
    <row r="2208" spans="1:9" x14ac:dyDescent="0.25">
      <c r="A2208" s="608">
        <v>250501</v>
      </c>
      <c r="B2208" s="416" t="s">
        <v>542</v>
      </c>
      <c r="C2208" s="416" t="s">
        <v>765</v>
      </c>
      <c r="D2208" s="416" t="s">
        <v>739</v>
      </c>
      <c r="E2208" s="417">
        <v>0</v>
      </c>
      <c r="F2208" s="417">
        <v>2133350.62</v>
      </c>
      <c r="G2208" s="417">
        <v>4027490550.6899981</v>
      </c>
      <c r="H2208" s="387" t="b" cm="1">
        <f t="array" aca="1" ref="H2208" ca="1">EsNegrita(BP[[#This Row],[CODIGO]])</f>
        <v>0</v>
      </c>
      <c r="I2208" s="387" t="b" cm="1">
        <f t="array" ref="I2208">_xlfn.LET(
    _xlpm.codigos_devolucion, _xlfn.UNIQUE(_xlfn._xlws.FILTER(BP[CODIGO], ISNUMBER(SEARCH("devoluci", BP[NOMBRE CUENTA])), {""})),
    ISNUMBER(MATCH(BP[[#This Row],[CODIGO]], _xlpm.codigos_devolucion, 0))
)</f>
        <v>0</v>
      </c>
    </row>
    <row r="2209" spans="1:9" x14ac:dyDescent="0.25">
      <c r="A2209" s="608">
        <v>250501</v>
      </c>
      <c r="B2209" s="416" t="s">
        <v>542</v>
      </c>
      <c r="C2209" s="416" t="s">
        <v>1273</v>
      </c>
      <c r="D2209" s="416" t="s">
        <v>739</v>
      </c>
      <c r="E2209" s="417">
        <v>0</v>
      </c>
      <c r="F2209" s="417">
        <v>1610818.8</v>
      </c>
      <c r="G2209" s="417">
        <v>4029101369.4899983</v>
      </c>
      <c r="H2209" s="387" t="b" cm="1">
        <f t="array" aca="1" ref="H2209" ca="1">EsNegrita(BP[[#This Row],[CODIGO]])</f>
        <v>0</v>
      </c>
      <c r="I2209" s="387" t="b" cm="1">
        <f t="array" ref="I2209">_xlfn.LET(
    _xlpm.codigos_devolucion, _xlfn.UNIQUE(_xlfn._xlws.FILTER(BP[CODIGO], ISNUMBER(SEARCH("devoluci", BP[NOMBRE CUENTA])), {""})),
    ISNUMBER(MATCH(BP[[#This Row],[CODIGO]], _xlpm.codigos_devolucion, 0))
)</f>
        <v>0</v>
      </c>
    </row>
    <row r="2210" spans="1:9" x14ac:dyDescent="0.25">
      <c r="A2210" s="608">
        <v>250501</v>
      </c>
      <c r="B2210" s="416" t="s">
        <v>542</v>
      </c>
      <c r="C2210" s="416" t="s">
        <v>1304</v>
      </c>
      <c r="D2210" s="416" t="s">
        <v>739</v>
      </c>
      <c r="E2210" s="417">
        <v>0</v>
      </c>
      <c r="F2210" s="417">
        <v>3825533.69</v>
      </c>
      <c r="G2210" s="417">
        <v>4032926903.1799984</v>
      </c>
      <c r="H2210" s="387" t="b" cm="1">
        <f t="array" aca="1" ref="H2210" ca="1">EsNegrita(BP[[#This Row],[CODIGO]])</f>
        <v>0</v>
      </c>
      <c r="I2210" s="387" t="b" cm="1">
        <f t="array" ref="I2210">_xlfn.LET(
    _xlpm.codigos_devolucion, _xlfn.UNIQUE(_xlfn._xlws.FILTER(BP[CODIGO], ISNUMBER(SEARCH("devoluci", BP[NOMBRE CUENTA])), {""})),
    ISNUMBER(MATCH(BP[[#This Row],[CODIGO]], _xlpm.codigos_devolucion, 0))
)</f>
        <v>0</v>
      </c>
    </row>
    <row r="2211" spans="1:9" x14ac:dyDescent="0.25">
      <c r="A2211" s="608">
        <v>250501</v>
      </c>
      <c r="B2211" s="416" t="s">
        <v>542</v>
      </c>
      <c r="C2211" s="416" t="s">
        <v>1348</v>
      </c>
      <c r="D2211" s="416" t="s">
        <v>739</v>
      </c>
      <c r="E2211" s="417">
        <v>0</v>
      </c>
      <c r="F2211" s="417">
        <v>3825533.69</v>
      </c>
      <c r="G2211" s="417">
        <v>4036752436.8699985</v>
      </c>
      <c r="H2211" s="387" t="b" cm="1">
        <f t="array" aca="1" ref="H2211" ca="1">EsNegrita(BP[[#This Row],[CODIGO]])</f>
        <v>0</v>
      </c>
      <c r="I2211" s="387" t="b" cm="1">
        <f t="array" ref="I2211">_xlfn.LET(
    _xlpm.codigos_devolucion, _xlfn.UNIQUE(_xlfn._xlws.FILTER(BP[CODIGO], ISNUMBER(SEARCH("devoluci", BP[NOMBRE CUENTA])), {""})),
    ISNUMBER(MATCH(BP[[#This Row],[CODIGO]], _xlpm.codigos_devolucion, 0))
)</f>
        <v>0</v>
      </c>
    </row>
    <row r="2212" spans="1:9" x14ac:dyDescent="0.25">
      <c r="A2212" s="608">
        <v>250501</v>
      </c>
      <c r="B2212" s="416" t="s">
        <v>542</v>
      </c>
      <c r="C2212" s="416" t="s">
        <v>1305</v>
      </c>
      <c r="D2212" s="416" t="s">
        <v>739</v>
      </c>
      <c r="E2212" s="417">
        <v>0</v>
      </c>
      <c r="F2212" s="417">
        <v>2413183.54</v>
      </c>
      <c r="G2212" s="417">
        <v>4039165620.4099984</v>
      </c>
      <c r="H2212" s="387" t="b" cm="1">
        <f t="array" aca="1" ref="H2212" ca="1">EsNegrita(BP[[#This Row],[CODIGO]])</f>
        <v>0</v>
      </c>
      <c r="I2212" s="387" t="b" cm="1">
        <f t="array" ref="I2212">_xlfn.LET(
    _xlpm.codigos_devolucion, _xlfn.UNIQUE(_xlfn._xlws.FILTER(BP[CODIGO], ISNUMBER(SEARCH("devoluci", BP[NOMBRE CUENTA])), {""})),
    ISNUMBER(MATCH(BP[[#This Row],[CODIGO]], _xlpm.codigos_devolucion, 0))
)</f>
        <v>0</v>
      </c>
    </row>
    <row r="2213" spans="1:9" x14ac:dyDescent="0.25">
      <c r="A2213" s="608">
        <v>250501</v>
      </c>
      <c r="B2213" s="416" t="s">
        <v>542</v>
      </c>
      <c r="C2213" s="416" t="s">
        <v>1306</v>
      </c>
      <c r="D2213" s="416" t="s">
        <v>739</v>
      </c>
      <c r="E2213" s="417">
        <v>0</v>
      </c>
      <c r="F2213" s="417">
        <v>3983653.66</v>
      </c>
      <c r="G2213" s="417">
        <v>4043149274.0699983</v>
      </c>
      <c r="H2213" s="387" t="b" cm="1">
        <f t="array" aca="1" ref="H2213" ca="1">EsNegrita(BP[[#This Row],[CODIGO]])</f>
        <v>0</v>
      </c>
      <c r="I2213" s="387" t="b" cm="1">
        <f t="array" ref="I2213">_xlfn.LET(
    _xlpm.codigos_devolucion, _xlfn.UNIQUE(_xlfn._xlws.FILTER(BP[CODIGO], ISNUMBER(SEARCH("devoluci", BP[NOMBRE CUENTA])), {""})),
    ISNUMBER(MATCH(BP[[#This Row],[CODIGO]], _xlpm.codigos_devolucion, 0))
)</f>
        <v>0</v>
      </c>
    </row>
    <row r="2214" spans="1:9" x14ac:dyDescent="0.25">
      <c r="A2214" s="608">
        <v>250501</v>
      </c>
      <c r="B2214" s="416" t="s">
        <v>542</v>
      </c>
      <c r="C2214" s="416" t="s">
        <v>1274</v>
      </c>
      <c r="D2214" s="416" t="s">
        <v>739</v>
      </c>
      <c r="E2214" s="417">
        <v>0</v>
      </c>
      <c r="F2214" s="417">
        <v>2673745.37</v>
      </c>
      <c r="G2214" s="417">
        <v>4045823019.4399981</v>
      </c>
      <c r="H2214" s="387" t="b" cm="1">
        <f t="array" aca="1" ref="H2214" ca="1">EsNegrita(BP[[#This Row],[CODIGO]])</f>
        <v>0</v>
      </c>
      <c r="I2214" s="387" t="b" cm="1">
        <f t="array" ref="I2214">_xlfn.LET(
    _xlpm.codigos_devolucion, _xlfn.UNIQUE(_xlfn._xlws.FILTER(BP[CODIGO], ISNUMBER(SEARCH("devoluci", BP[NOMBRE CUENTA])), {""})),
    ISNUMBER(MATCH(BP[[#This Row],[CODIGO]], _xlpm.codigos_devolucion, 0))
)</f>
        <v>0</v>
      </c>
    </row>
    <row r="2215" spans="1:9" x14ac:dyDescent="0.25">
      <c r="A2215" s="608">
        <v>250501</v>
      </c>
      <c r="B2215" s="416" t="s">
        <v>542</v>
      </c>
      <c r="C2215" s="416" t="s">
        <v>1307</v>
      </c>
      <c r="D2215" s="416" t="s">
        <v>739</v>
      </c>
      <c r="E2215" s="417">
        <v>0</v>
      </c>
      <c r="F2215" s="417">
        <v>2631282.5299999998</v>
      </c>
      <c r="G2215" s="417">
        <v>4048454301.9699984</v>
      </c>
      <c r="H2215" s="387" t="b" cm="1">
        <f t="array" aca="1" ref="H2215" ca="1">EsNegrita(BP[[#This Row],[CODIGO]])</f>
        <v>0</v>
      </c>
      <c r="I2215" s="387" t="b" cm="1">
        <f t="array" ref="I2215">_xlfn.LET(
    _xlpm.codigos_devolucion, _xlfn.UNIQUE(_xlfn._xlws.FILTER(BP[CODIGO], ISNUMBER(SEARCH("devoluci", BP[NOMBRE CUENTA])), {""})),
    ISNUMBER(MATCH(BP[[#This Row],[CODIGO]], _xlpm.codigos_devolucion, 0))
)</f>
        <v>0</v>
      </c>
    </row>
    <row r="2216" spans="1:9" x14ac:dyDescent="0.25">
      <c r="A2216" s="608">
        <v>250501</v>
      </c>
      <c r="B2216" s="416" t="s">
        <v>542</v>
      </c>
      <c r="C2216" s="416" t="s">
        <v>766</v>
      </c>
      <c r="D2216" s="416" t="s">
        <v>739</v>
      </c>
      <c r="E2216" s="417">
        <v>0</v>
      </c>
      <c r="F2216" s="417">
        <v>4322869.4000000004</v>
      </c>
      <c r="G2216" s="417">
        <v>4052777171.3699985</v>
      </c>
      <c r="H2216" s="387" t="b" cm="1">
        <f t="array" aca="1" ref="H2216" ca="1">EsNegrita(BP[[#This Row],[CODIGO]])</f>
        <v>0</v>
      </c>
      <c r="I2216" s="387" t="b" cm="1">
        <f t="array" ref="I2216">_xlfn.LET(
    _xlpm.codigos_devolucion, _xlfn.UNIQUE(_xlfn._xlws.FILTER(BP[CODIGO], ISNUMBER(SEARCH("devoluci", BP[NOMBRE CUENTA])), {""})),
    ISNUMBER(MATCH(BP[[#This Row],[CODIGO]], _xlpm.codigos_devolucion, 0))
)</f>
        <v>0</v>
      </c>
    </row>
    <row r="2217" spans="1:9" x14ac:dyDescent="0.25">
      <c r="A2217" s="608">
        <v>250501</v>
      </c>
      <c r="B2217" s="416" t="s">
        <v>542</v>
      </c>
      <c r="C2217" s="416" t="s">
        <v>767</v>
      </c>
      <c r="D2217" s="416" t="s">
        <v>739</v>
      </c>
      <c r="E2217" s="417">
        <v>0</v>
      </c>
      <c r="F2217" s="417">
        <v>3398589.22</v>
      </c>
      <c r="G2217" s="417">
        <v>4056175760.5899982</v>
      </c>
      <c r="H2217" s="387" t="b" cm="1">
        <f t="array" aca="1" ref="H2217" ca="1">EsNegrita(BP[[#This Row],[CODIGO]])</f>
        <v>0</v>
      </c>
      <c r="I2217" s="387" t="b" cm="1">
        <f t="array" ref="I2217">_xlfn.LET(
    _xlpm.codigos_devolucion, _xlfn.UNIQUE(_xlfn._xlws.FILTER(BP[CODIGO], ISNUMBER(SEARCH("devoluci", BP[NOMBRE CUENTA])), {""})),
    ISNUMBER(MATCH(BP[[#This Row],[CODIGO]], _xlpm.codigos_devolucion, 0))
)</f>
        <v>0</v>
      </c>
    </row>
    <row r="2218" spans="1:9" x14ac:dyDescent="0.25">
      <c r="A2218" s="608">
        <v>250501</v>
      </c>
      <c r="B2218" s="416" t="s">
        <v>542</v>
      </c>
      <c r="C2218" s="416" t="s">
        <v>1342</v>
      </c>
      <c r="D2218" s="416" t="s">
        <v>739</v>
      </c>
      <c r="E2218" s="417">
        <v>0</v>
      </c>
      <c r="F2218" s="417">
        <v>1983922.44</v>
      </c>
      <c r="G2218" s="417">
        <v>4058159683.0299983</v>
      </c>
      <c r="H2218" s="387" t="b" cm="1">
        <f t="array" aca="1" ref="H2218" ca="1">EsNegrita(BP[[#This Row],[CODIGO]])</f>
        <v>0</v>
      </c>
      <c r="I2218" s="387" t="b" cm="1">
        <f t="array" ref="I2218">_xlfn.LET(
    _xlpm.codigos_devolucion, _xlfn.UNIQUE(_xlfn._xlws.FILTER(BP[CODIGO], ISNUMBER(SEARCH("devoluci", BP[NOMBRE CUENTA])), {""})),
    ISNUMBER(MATCH(BP[[#This Row],[CODIGO]], _xlpm.codigos_devolucion, 0))
)</f>
        <v>0</v>
      </c>
    </row>
    <row r="2219" spans="1:9" x14ac:dyDescent="0.25">
      <c r="A2219" s="608">
        <v>250501</v>
      </c>
      <c r="B2219" s="416" t="s">
        <v>542</v>
      </c>
      <c r="C2219" s="416" t="s">
        <v>1343</v>
      </c>
      <c r="D2219" s="416" t="s">
        <v>739</v>
      </c>
      <c r="E2219" s="417">
        <v>0</v>
      </c>
      <c r="F2219" s="417">
        <v>2045919.86</v>
      </c>
      <c r="G2219" s="417">
        <v>4060205602.8899984</v>
      </c>
      <c r="H2219" s="387" t="b" cm="1">
        <f t="array" aca="1" ref="H2219" ca="1">EsNegrita(BP[[#This Row],[CODIGO]])</f>
        <v>0</v>
      </c>
      <c r="I2219" s="387" t="b" cm="1">
        <f t="array" ref="I2219">_xlfn.LET(
    _xlpm.codigos_devolucion, _xlfn.UNIQUE(_xlfn._xlws.FILTER(BP[CODIGO], ISNUMBER(SEARCH("devoluci", BP[NOMBRE CUENTA])), {""})),
    ISNUMBER(MATCH(BP[[#This Row],[CODIGO]], _xlpm.codigos_devolucion, 0))
)</f>
        <v>0</v>
      </c>
    </row>
    <row r="2220" spans="1:9" x14ac:dyDescent="0.25">
      <c r="A2220" s="608">
        <v>250501</v>
      </c>
      <c r="B2220" s="416" t="s">
        <v>542</v>
      </c>
      <c r="C2220" s="416" t="s">
        <v>768</v>
      </c>
      <c r="D2220" s="416" t="s">
        <v>739</v>
      </c>
      <c r="E2220" s="417">
        <v>0</v>
      </c>
      <c r="F2220" s="417">
        <v>3795533.69</v>
      </c>
      <c r="G2220" s="417">
        <v>4064001136.5799985</v>
      </c>
      <c r="H2220" s="387" t="b" cm="1">
        <f t="array" aca="1" ref="H2220" ca="1">EsNegrita(BP[[#This Row],[CODIGO]])</f>
        <v>0</v>
      </c>
      <c r="I2220" s="387" t="b" cm="1">
        <f t="array" ref="I2220">_xlfn.LET(
    _xlpm.codigos_devolucion, _xlfn.UNIQUE(_xlfn._xlws.FILTER(BP[CODIGO], ISNUMBER(SEARCH("devoluci", BP[NOMBRE CUENTA])), {""})),
    ISNUMBER(MATCH(BP[[#This Row],[CODIGO]], _xlpm.codigos_devolucion, 0))
)</f>
        <v>0</v>
      </c>
    </row>
    <row r="2221" spans="1:9" x14ac:dyDescent="0.25">
      <c r="A2221" s="608">
        <v>250501</v>
      </c>
      <c r="B2221" s="416" t="s">
        <v>542</v>
      </c>
      <c r="C2221" s="416" t="s">
        <v>1344</v>
      </c>
      <c r="D2221" s="416" t="s">
        <v>739</v>
      </c>
      <c r="E2221" s="417">
        <v>0</v>
      </c>
      <c r="F2221" s="417">
        <v>2827018.66</v>
      </c>
      <c r="G2221" s="417">
        <v>4066828155.2399983</v>
      </c>
      <c r="H2221" s="387" t="b" cm="1">
        <f t="array" aca="1" ref="H2221" ca="1">EsNegrita(BP[[#This Row],[CODIGO]])</f>
        <v>0</v>
      </c>
      <c r="I2221" s="387" t="b" cm="1">
        <f t="array" ref="I2221">_xlfn.LET(
    _xlpm.codigos_devolucion, _xlfn.UNIQUE(_xlfn._xlws.FILTER(BP[CODIGO], ISNUMBER(SEARCH("devoluci", BP[NOMBRE CUENTA])), {""})),
    ISNUMBER(MATCH(BP[[#This Row],[CODIGO]], _xlpm.codigos_devolucion, 0))
)</f>
        <v>0</v>
      </c>
    </row>
    <row r="2222" spans="1:9" x14ac:dyDescent="0.25">
      <c r="A2222" s="608">
        <v>250501</v>
      </c>
      <c r="B2222" s="416" t="s">
        <v>542</v>
      </c>
      <c r="C2222" s="416" t="s">
        <v>769</v>
      </c>
      <c r="D2222" s="416" t="s">
        <v>739</v>
      </c>
      <c r="E2222" s="417">
        <v>0</v>
      </c>
      <c r="F2222" s="417">
        <v>3670584.81</v>
      </c>
      <c r="G2222" s="417">
        <v>4070498740.0499983</v>
      </c>
      <c r="H2222" s="387" t="b" cm="1">
        <f t="array" aca="1" ref="H2222" ca="1">EsNegrita(BP[[#This Row],[CODIGO]])</f>
        <v>0</v>
      </c>
      <c r="I2222" s="387" t="b" cm="1">
        <f t="array" ref="I2222">_xlfn.LET(
    _xlpm.codigos_devolucion, _xlfn.UNIQUE(_xlfn._xlws.FILTER(BP[CODIGO], ISNUMBER(SEARCH("devoluci", BP[NOMBRE CUENTA])), {""})),
    ISNUMBER(MATCH(BP[[#This Row],[CODIGO]], _xlpm.codigos_devolucion, 0))
)</f>
        <v>0</v>
      </c>
    </row>
    <row r="2223" spans="1:9" x14ac:dyDescent="0.25">
      <c r="A2223" s="608">
        <v>250501</v>
      </c>
      <c r="B2223" s="416" t="s">
        <v>542</v>
      </c>
      <c r="C2223" s="416" t="s">
        <v>1308</v>
      </c>
      <c r="D2223" s="416" t="s">
        <v>739</v>
      </c>
      <c r="E2223" s="417">
        <v>0</v>
      </c>
      <c r="F2223" s="417">
        <v>2763616</v>
      </c>
      <c r="G2223" s="417">
        <v>4073262356.0499983</v>
      </c>
      <c r="H2223" s="387" t="b" cm="1">
        <f t="array" aca="1" ref="H2223" ca="1">EsNegrita(BP[[#This Row],[CODIGO]])</f>
        <v>0</v>
      </c>
      <c r="I2223" s="387" t="b" cm="1">
        <f t="array" ref="I2223">_xlfn.LET(
    _xlpm.codigos_devolucion, _xlfn.UNIQUE(_xlfn._xlws.FILTER(BP[CODIGO], ISNUMBER(SEARCH("devoluci", BP[NOMBRE CUENTA])), {""})),
    ISNUMBER(MATCH(BP[[#This Row],[CODIGO]], _xlpm.codigos_devolucion, 0))
)</f>
        <v>0</v>
      </c>
    </row>
    <row r="2224" spans="1:9" x14ac:dyDescent="0.25">
      <c r="A2224" s="608">
        <v>250501</v>
      </c>
      <c r="B2224" s="416" t="s">
        <v>542</v>
      </c>
      <c r="C2224" s="416" t="s">
        <v>770</v>
      </c>
      <c r="D2224" s="416" t="s">
        <v>739</v>
      </c>
      <c r="E2224" s="417">
        <v>0</v>
      </c>
      <c r="F2224" s="417">
        <v>1581937.25</v>
      </c>
      <c r="G2224" s="417">
        <v>4074844293.2999983</v>
      </c>
      <c r="H2224" s="387" t="b" cm="1">
        <f t="array" aca="1" ref="H2224" ca="1">EsNegrita(BP[[#This Row],[CODIGO]])</f>
        <v>0</v>
      </c>
      <c r="I2224" s="387" t="b" cm="1">
        <f t="array" ref="I2224">_xlfn.LET(
    _xlpm.codigos_devolucion, _xlfn.UNIQUE(_xlfn._xlws.FILTER(BP[CODIGO], ISNUMBER(SEARCH("devoluci", BP[NOMBRE CUENTA])), {""})),
    ISNUMBER(MATCH(BP[[#This Row],[CODIGO]], _xlpm.codigos_devolucion, 0))
)</f>
        <v>0</v>
      </c>
    </row>
    <row r="2225" spans="1:9" x14ac:dyDescent="0.25">
      <c r="A2225" s="608">
        <v>250501</v>
      </c>
      <c r="B2225" s="416" t="s">
        <v>542</v>
      </c>
      <c r="C2225" s="416" t="s">
        <v>1309</v>
      </c>
      <c r="D2225" s="416" t="s">
        <v>739</v>
      </c>
      <c r="E2225" s="417">
        <v>0</v>
      </c>
      <c r="F2225" s="417">
        <v>2654176.35</v>
      </c>
      <c r="G2225" s="417">
        <v>4077498469.6499982</v>
      </c>
      <c r="H2225" s="387" t="b" cm="1">
        <f t="array" aca="1" ref="H2225" ca="1">EsNegrita(BP[[#This Row],[CODIGO]])</f>
        <v>0</v>
      </c>
      <c r="I2225" s="387" t="b" cm="1">
        <f t="array" ref="I2225">_xlfn.LET(
    _xlpm.codigos_devolucion, _xlfn.UNIQUE(_xlfn._xlws.FILTER(BP[CODIGO], ISNUMBER(SEARCH("devoluci", BP[NOMBRE CUENTA])), {""})),
    ISNUMBER(MATCH(BP[[#This Row],[CODIGO]], _xlpm.codigos_devolucion, 0))
)</f>
        <v>0</v>
      </c>
    </row>
    <row r="2226" spans="1:9" x14ac:dyDescent="0.25">
      <c r="A2226" s="608">
        <v>250501</v>
      </c>
      <c r="B2226" s="416" t="s">
        <v>542</v>
      </c>
      <c r="C2226" s="416" t="s">
        <v>1310</v>
      </c>
      <c r="D2226" s="416" t="s">
        <v>739</v>
      </c>
      <c r="E2226" s="417">
        <v>0</v>
      </c>
      <c r="F2226" s="417">
        <v>1987463.02</v>
      </c>
      <c r="G2226" s="417">
        <v>4079485932.6699982</v>
      </c>
      <c r="H2226" s="387" t="b" cm="1">
        <f t="array" aca="1" ref="H2226" ca="1">EsNegrita(BP[[#This Row],[CODIGO]])</f>
        <v>0</v>
      </c>
      <c r="I2226" s="387" t="b" cm="1">
        <f t="array" ref="I2226">_xlfn.LET(
    _xlpm.codigos_devolucion, _xlfn.UNIQUE(_xlfn._xlws.FILTER(BP[CODIGO], ISNUMBER(SEARCH("devoluci", BP[NOMBRE CUENTA])), {""})),
    ISNUMBER(MATCH(BP[[#This Row],[CODIGO]], _xlpm.codigos_devolucion, 0))
)</f>
        <v>0</v>
      </c>
    </row>
    <row r="2227" spans="1:9" x14ac:dyDescent="0.25">
      <c r="A2227" s="608">
        <v>250501</v>
      </c>
      <c r="B2227" s="416" t="s">
        <v>542</v>
      </c>
      <c r="C2227" s="416" t="s">
        <v>1275</v>
      </c>
      <c r="D2227" s="416" t="s">
        <v>739</v>
      </c>
      <c r="E2227" s="417">
        <v>0</v>
      </c>
      <c r="F2227" s="417">
        <v>2577808.0299999998</v>
      </c>
      <c r="G2227" s="417">
        <v>4082063740.6999984</v>
      </c>
      <c r="H2227" s="387" t="b" cm="1">
        <f t="array" aca="1" ref="H2227" ca="1">EsNegrita(BP[[#This Row],[CODIGO]])</f>
        <v>0</v>
      </c>
      <c r="I2227" s="387" t="b" cm="1">
        <f t="array" ref="I2227">_xlfn.LET(
    _xlpm.codigos_devolucion, _xlfn.UNIQUE(_xlfn._xlws.FILTER(BP[CODIGO], ISNUMBER(SEARCH("devoluci", BP[NOMBRE CUENTA])), {""})),
    ISNUMBER(MATCH(BP[[#This Row],[CODIGO]], _xlpm.codigos_devolucion, 0))
)</f>
        <v>0</v>
      </c>
    </row>
    <row r="2228" spans="1:9" x14ac:dyDescent="0.25">
      <c r="A2228" s="608">
        <v>250501</v>
      </c>
      <c r="B2228" s="416" t="s">
        <v>542</v>
      </c>
      <c r="C2228" s="416" t="s">
        <v>771</v>
      </c>
      <c r="D2228" s="416" t="s">
        <v>739</v>
      </c>
      <c r="E2228" s="417">
        <v>0</v>
      </c>
      <c r="F2228" s="417">
        <v>2986495.24</v>
      </c>
      <c r="G2228" s="417">
        <v>4085050235.9399981</v>
      </c>
      <c r="H2228" s="387" t="b" cm="1">
        <f t="array" aca="1" ref="H2228" ca="1">EsNegrita(BP[[#This Row],[CODIGO]])</f>
        <v>0</v>
      </c>
      <c r="I2228" s="387" t="b" cm="1">
        <f t="array" ref="I2228">_xlfn.LET(
    _xlpm.codigos_devolucion, _xlfn.UNIQUE(_xlfn._xlws.FILTER(BP[CODIGO], ISNUMBER(SEARCH("devoluci", BP[NOMBRE CUENTA])), {""})),
    ISNUMBER(MATCH(BP[[#This Row],[CODIGO]], _xlpm.codigos_devolucion, 0))
)</f>
        <v>0</v>
      </c>
    </row>
    <row r="2229" spans="1:9" x14ac:dyDescent="0.25">
      <c r="A2229" s="608">
        <v>250501</v>
      </c>
      <c r="B2229" s="416" t="s">
        <v>542</v>
      </c>
      <c r="C2229" s="416" t="s">
        <v>772</v>
      </c>
      <c r="D2229" s="416" t="s">
        <v>739</v>
      </c>
      <c r="E2229" s="417">
        <v>0</v>
      </c>
      <c r="F2229" s="417">
        <v>416263.07</v>
      </c>
      <c r="G2229" s="417">
        <v>4085466499.0099983</v>
      </c>
      <c r="H2229" s="387" t="b" cm="1">
        <f t="array" aca="1" ref="H2229" ca="1">EsNegrita(BP[[#This Row],[CODIGO]])</f>
        <v>0</v>
      </c>
      <c r="I2229" s="387" t="b" cm="1">
        <f t="array" ref="I2229">_xlfn.LET(
    _xlpm.codigos_devolucion, _xlfn.UNIQUE(_xlfn._xlws.FILTER(BP[CODIGO], ISNUMBER(SEARCH("devoluci", BP[NOMBRE CUENTA])), {""})),
    ISNUMBER(MATCH(BP[[#This Row],[CODIGO]], _xlpm.codigos_devolucion, 0))
)</f>
        <v>0</v>
      </c>
    </row>
    <row r="2230" spans="1:9" x14ac:dyDescent="0.25">
      <c r="A2230" s="608">
        <v>250501</v>
      </c>
      <c r="B2230" s="416" t="s">
        <v>542</v>
      </c>
      <c r="C2230" s="416" t="s">
        <v>773</v>
      </c>
      <c r="D2230" s="416" t="s">
        <v>739</v>
      </c>
      <c r="E2230" s="417">
        <v>0</v>
      </c>
      <c r="F2230" s="417">
        <v>1952804.2</v>
      </c>
      <c r="G2230" s="417">
        <v>4087419303.2099981</v>
      </c>
      <c r="H2230" s="387" t="b" cm="1">
        <f t="array" aca="1" ref="H2230" ca="1">EsNegrita(BP[[#This Row],[CODIGO]])</f>
        <v>0</v>
      </c>
      <c r="I2230" s="387" t="b" cm="1">
        <f t="array" ref="I2230">_xlfn.LET(
    _xlpm.codigos_devolucion, _xlfn.UNIQUE(_xlfn._xlws.FILTER(BP[CODIGO], ISNUMBER(SEARCH("devoluci", BP[NOMBRE CUENTA])), {""})),
    ISNUMBER(MATCH(BP[[#This Row],[CODIGO]], _xlpm.codigos_devolucion, 0))
)</f>
        <v>0</v>
      </c>
    </row>
    <row r="2231" spans="1:9" x14ac:dyDescent="0.25">
      <c r="A2231" s="608">
        <v>250501</v>
      </c>
      <c r="B2231" s="416" t="s">
        <v>542</v>
      </c>
      <c r="C2231" s="416" t="s">
        <v>1276</v>
      </c>
      <c r="D2231" s="416" t="s">
        <v>739</v>
      </c>
      <c r="E2231" s="417">
        <v>0</v>
      </c>
      <c r="F2231" s="417">
        <v>1988791.82</v>
      </c>
      <c r="G2231" s="417">
        <v>4089408095.0299983</v>
      </c>
      <c r="H2231" s="387" t="b" cm="1">
        <f t="array" aca="1" ref="H2231" ca="1">EsNegrita(BP[[#This Row],[CODIGO]])</f>
        <v>0</v>
      </c>
      <c r="I2231" s="387" t="b" cm="1">
        <f t="array" ref="I2231">_xlfn.LET(
    _xlpm.codigos_devolucion, _xlfn.UNIQUE(_xlfn._xlws.FILTER(BP[CODIGO], ISNUMBER(SEARCH("devoluci", BP[NOMBRE CUENTA])), {""})),
    ISNUMBER(MATCH(BP[[#This Row],[CODIGO]], _xlpm.codigos_devolucion, 0))
)</f>
        <v>0</v>
      </c>
    </row>
    <row r="2232" spans="1:9" x14ac:dyDescent="0.25">
      <c r="A2232" s="608">
        <v>250501</v>
      </c>
      <c r="B2232" s="416" t="s">
        <v>542</v>
      </c>
      <c r="C2232" s="416" t="s">
        <v>1311</v>
      </c>
      <c r="D2232" s="416" t="s">
        <v>739</v>
      </c>
      <c r="E2232" s="417">
        <v>0</v>
      </c>
      <c r="F2232" s="417">
        <v>1718571.96</v>
      </c>
      <c r="G2232" s="417">
        <v>4091126666.9899983</v>
      </c>
      <c r="H2232" s="387" t="b" cm="1">
        <f t="array" aca="1" ref="H2232" ca="1">EsNegrita(BP[[#This Row],[CODIGO]])</f>
        <v>0</v>
      </c>
      <c r="I2232" s="387" t="b" cm="1">
        <f t="array" ref="I2232">_xlfn.LET(
    _xlpm.codigos_devolucion, _xlfn.UNIQUE(_xlfn._xlws.FILTER(BP[CODIGO], ISNUMBER(SEARCH("devoluci", BP[NOMBRE CUENTA])), {""})),
    ISNUMBER(MATCH(BP[[#This Row],[CODIGO]], _xlpm.codigos_devolucion, 0))
)</f>
        <v>0</v>
      </c>
    </row>
    <row r="2233" spans="1:9" x14ac:dyDescent="0.25">
      <c r="A2233" s="608">
        <v>250501</v>
      </c>
      <c r="B2233" s="416" t="s">
        <v>542</v>
      </c>
      <c r="C2233" s="416" t="s">
        <v>1277</v>
      </c>
      <c r="D2233" s="416" t="s">
        <v>739</v>
      </c>
      <c r="E2233" s="417">
        <v>0</v>
      </c>
      <c r="F2233" s="417">
        <v>4072708.93</v>
      </c>
      <c r="G2233" s="417">
        <v>4095199375.9199982</v>
      </c>
      <c r="H2233" s="387" t="b" cm="1">
        <f t="array" aca="1" ref="H2233" ca="1">EsNegrita(BP[[#This Row],[CODIGO]])</f>
        <v>0</v>
      </c>
      <c r="I2233" s="387" t="b" cm="1">
        <f t="array" ref="I2233">_xlfn.LET(
    _xlpm.codigos_devolucion, _xlfn.UNIQUE(_xlfn._xlws.FILTER(BP[CODIGO], ISNUMBER(SEARCH("devoluci", BP[NOMBRE CUENTA])), {""})),
    ISNUMBER(MATCH(BP[[#This Row],[CODIGO]], _xlpm.codigos_devolucion, 0))
)</f>
        <v>0</v>
      </c>
    </row>
    <row r="2234" spans="1:9" x14ac:dyDescent="0.25">
      <c r="A2234" s="608">
        <v>250501</v>
      </c>
      <c r="B2234" s="416" t="s">
        <v>542</v>
      </c>
      <c r="C2234" s="416" t="s">
        <v>1312</v>
      </c>
      <c r="D2234" s="416" t="s">
        <v>739</v>
      </c>
      <c r="E2234" s="417">
        <v>0</v>
      </c>
      <c r="F2234" s="417">
        <v>2938842.64</v>
      </c>
      <c r="G2234" s="417">
        <v>4098138218.559998</v>
      </c>
      <c r="H2234" s="387" t="b" cm="1">
        <f t="array" aca="1" ref="H2234" ca="1">EsNegrita(BP[[#This Row],[CODIGO]])</f>
        <v>0</v>
      </c>
      <c r="I2234" s="387" t="b" cm="1">
        <f t="array" ref="I2234">_xlfn.LET(
    _xlpm.codigos_devolucion, _xlfn.UNIQUE(_xlfn._xlws.FILTER(BP[CODIGO], ISNUMBER(SEARCH("devoluci", BP[NOMBRE CUENTA])), {""})),
    ISNUMBER(MATCH(BP[[#This Row],[CODIGO]], _xlpm.codigos_devolucion, 0))
)</f>
        <v>0</v>
      </c>
    </row>
    <row r="2235" spans="1:9" x14ac:dyDescent="0.25">
      <c r="A2235" s="608">
        <v>250501</v>
      </c>
      <c r="B2235" s="416" t="s">
        <v>542</v>
      </c>
      <c r="C2235" s="416" t="s">
        <v>1345</v>
      </c>
      <c r="D2235" s="416" t="s">
        <v>739</v>
      </c>
      <c r="E2235" s="417">
        <v>0</v>
      </c>
      <c r="F2235" s="417">
        <v>2549094.8199999998</v>
      </c>
      <c r="G2235" s="417">
        <v>4100687313.3799982</v>
      </c>
      <c r="H2235" s="387" t="b" cm="1">
        <f t="array" aca="1" ref="H2235" ca="1">EsNegrita(BP[[#This Row],[CODIGO]])</f>
        <v>0</v>
      </c>
      <c r="I2235" s="387" t="b" cm="1">
        <f t="array" ref="I2235">_xlfn.LET(
    _xlpm.codigos_devolucion, _xlfn.UNIQUE(_xlfn._xlws.FILTER(BP[CODIGO], ISNUMBER(SEARCH("devoluci", BP[NOMBRE CUENTA])), {""})),
    ISNUMBER(MATCH(BP[[#This Row],[CODIGO]], _xlpm.codigos_devolucion, 0))
)</f>
        <v>0</v>
      </c>
    </row>
    <row r="2236" spans="1:9" x14ac:dyDescent="0.25">
      <c r="A2236" s="608">
        <v>250501</v>
      </c>
      <c r="B2236" s="416" t="s">
        <v>542</v>
      </c>
      <c r="C2236" s="416" t="s">
        <v>1353</v>
      </c>
      <c r="D2236" s="416" t="s">
        <v>739</v>
      </c>
      <c r="E2236" s="417">
        <v>0</v>
      </c>
      <c r="F2236" s="417">
        <v>1549939.67</v>
      </c>
      <c r="G2236" s="417">
        <v>4102237253.0499983</v>
      </c>
      <c r="H2236" s="387" t="b" cm="1">
        <f t="array" aca="1" ref="H2236" ca="1">EsNegrita(BP[[#This Row],[CODIGO]])</f>
        <v>0</v>
      </c>
      <c r="I2236" s="387" t="b" cm="1">
        <f t="array" ref="I2236">_xlfn.LET(
    _xlpm.codigos_devolucion, _xlfn.UNIQUE(_xlfn._xlws.FILTER(BP[CODIGO], ISNUMBER(SEARCH("devoluci", BP[NOMBRE CUENTA])), {""})),
    ISNUMBER(MATCH(BP[[#This Row],[CODIGO]], _xlpm.codigos_devolucion, 0))
)</f>
        <v>0</v>
      </c>
    </row>
    <row r="2237" spans="1:9" x14ac:dyDescent="0.25">
      <c r="A2237" s="608">
        <v>250501</v>
      </c>
      <c r="B2237" s="416" t="s">
        <v>542</v>
      </c>
      <c r="C2237" s="416" t="s">
        <v>1313</v>
      </c>
      <c r="D2237" s="416" t="s">
        <v>739</v>
      </c>
      <c r="E2237" s="417">
        <v>0</v>
      </c>
      <c r="F2237" s="417">
        <v>1975915.97</v>
      </c>
      <c r="G2237" s="417">
        <v>4104213169.0199981</v>
      </c>
      <c r="H2237" s="387" t="b" cm="1">
        <f t="array" aca="1" ref="H2237" ca="1">EsNegrita(BP[[#This Row],[CODIGO]])</f>
        <v>0</v>
      </c>
      <c r="I2237" s="387" t="b" cm="1">
        <f t="array" ref="I2237">_xlfn.LET(
    _xlpm.codigos_devolucion, _xlfn.UNIQUE(_xlfn._xlws.FILTER(BP[CODIGO], ISNUMBER(SEARCH("devoluci", BP[NOMBRE CUENTA])), {""})),
    ISNUMBER(MATCH(BP[[#This Row],[CODIGO]], _xlpm.codigos_devolucion, 0))
)</f>
        <v>0</v>
      </c>
    </row>
    <row r="2238" spans="1:9" x14ac:dyDescent="0.25">
      <c r="A2238" s="608">
        <v>250501</v>
      </c>
      <c r="B2238" s="416" t="s">
        <v>542</v>
      </c>
      <c r="C2238" s="416" t="s">
        <v>1314</v>
      </c>
      <c r="D2238" s="416" t="s">
        <v>739</v>
      </c>
      <c r="E2238" s="417">
        <v>0</v>
      </c>
      <c r="F2238" s="417">
        <v>2847433.04</v>
      </c>
      <c r="G2238" s="417">
        <v>4107060602.059998</v>
      </c>
      <c r="H2238" s="387" t="b" cm="1">
        <f t="array" aca="1" ref="H2238" ca="1">EsNegrita(BP[[#This Row],[CODIGO]])</f>
        <v>0</v>
      </c>
      <c r="I2238" s="387" t="b" cm="1">
        <f t="array" ref="I2238">_xlfn.LET(
    _xlpm.codigos_devolucion, _xlfn.UNIQUE(_xlfn._xlws.FILTER(BP[CODIGO], ISNUMBER(SEARCH("devoluci", BP[NOMBRE CUENTA])), {""})),
    ISNUMBER(MATCH(BP[[#This Row],[CODIGO]], _xlpm.codigos_devolucion, 0))
)</f>
        <v>0</v>
      </c>
    </row>
    <row r="2239" spans="1:9" x14ac:dyDescent="0.25">
      <c r="A2239" s="608">
        <v>250501</v>
      </c>
      <c r="B2239" s="416" t="s">
        <v>542</v>
      </c>
      <c r="C2239" s="416" t="s">
        <v>1355</v>
      </c>
      <c r="D2239" s="416" t="s">
        <v>739</v>
      </c>
      <c r="E2239" s="417">
        <v>0</v>
      </c>
      <c r="F2239" s="417">
        <v>2816429.17</v>
      </c>
      <c r="G2239" s="417">
        <v>4109877031.2299981</v>
      </c>
      <c r="H2239" s="387" t="b" cm="1">
        <f t="array" aca="1" ref="H2239" ca="1">EsNegrita(BP[[#This Row],[CODIGO]])</f>
        <v>0</v>
      </c>
      <c r="I2239" s="387" t="b" cm="1">
        <f t="array" ref="I2239">_xlfn.LET(
    _xlpm.codigos_devolucion, _xlfn.UNIQUE(_xlfn._xlws.FILTER(BP[CODIGO], ISNUMBER(SEARCH("devoluci", BP[NOMBRE CUENTA])), {""})),
    ISNUMBER(MATCH(BP[[#This Row],[CODIGO]], _xlpm.codigos_devolucion, 0))
)</f>
        <v>0</v>
      </c>
    </row>
    <row r="2240" spans="1:9" x14ac:dyDescent="0.25">
      <c r="A2240" s="608">
        <v>250501</v>
      </c>
      <c r="B2240" s="416" t="s">
        <v>542</v>
      </c>
      <c r="C2240" s="416" t="s">
        <v>1315</v>
      </c>
      <c r="D2240" s="416" t="s">
        <v>739</v>
      </c>
      <c r="E2240" s="417">
        <v>0</v>
      </c>
      <c r="F2240" s="417">
        <v>1925442.64</v>
      </c>
      <c r="G2240" s="417">
        <v>4111802473.869998</v>
      </c>
      <c r="H2240" s="387" t="b" cm="1">
        <f t="array" aca="1" ref="H2240" ca="1">EsNegrita(BP[[#This Row],[CODIGO]])</f>
        <v>0</v>
      </c>
      <c r="I2240" s="387" t="b" cm="1">
        <f t="array" ref="I2240">_xlfn.LET(
    _xlpm.codigos_devolucion, _xlfn.UNIQUE(_xlfn._xlws.FILTER(BP[CODIGO], ISNUMBER(SEARCH("devoluci", BP[NOMBRE CUENTA])), {""})),
    ISNUMBER(MATCH(BP[[#This Row],[CODIGO]], _xlpm.codigos_devolucion, 0))
)</f>
        <v>0</v>
      </c>
    </row>
    <row r="2241" spans="1:9" x14ac:dyDescent="0.25">
      <c r="A2241" s="608">
        <v>250501</v>
      </c>
      <c r="B2241" s="416" t="s">
        <v>542</v>
      </c>
      <c r="C2241" s="416" t="s">
        <v>1316</v>
      </c>
      <c r="D2241" s="416" t="s">
        <v>739</v>
      </c>
      <c r="E2241" s="417">
        <v>0</v>
      </c>
      <c r="F2241" s="417">
        <v>2854051.83</v>
      </c>
      <c r="G2241" s="417">
        <v>4114656525.6999979</v>
      </c>
      <c r="H2241" s="387" t="b" cm="1">
        <f t="array" aca="1" ref="H2241" ca="1">EsNegrita(BP[[#This Row],[CODIGO]])</f>
        <v>0</v>
      </c>
      <c r="I2241" s="387" t="b" cm="1">
        <f t="array" ref="I2241">_xlfn.LET(
    _xlpm.codigos_devolucion, _xlfn.UNIQUE(_xlfn._xlws.FILTER(BP[CODIGO], ISNUMBER(SEARCH("devoluci", BP[NOMBRE CUENTA])), {""})),
    ISNUMBER(MATCH(BP[[#This Row],[CODIGO]], _xlpm.codigos_devolucion, 0))
)</f>
        <v>0</v>
      </c>
    </row>
    <row r="2242" spans="1:9" x14ac:dyDescent="0.25">
      <c r="A2242" s="608">
        <v>250501</v>
      </c>
      <c r="B2242" s="416" t="s">
        <v>542</v>
      </c>
      <c r="C2242" s="416" t="s">
        <v>1317</v>
      </c>
      <c r="D2242" s="416" t="s">
        <v>739</v>
      </c>
      <c r="E2242" s="417">
        <v>0</v>
      </c>
      <c r="F2242" s="417">
        <v>2803423.88</v>
      </c>
      <c r="G2242" s="417">
        <v>4117459949.579998</v>
      </c>
      <c r="H2242" s="387" t="b" cm="1">
        <f t="array" aca="1" ref="H2242" ca="1">EsNegrita(BP[[#This Row],[CODIGO]])</f>
        <v>0</v>
      </c>
      <c r="I2242" s="387" t="b" cm="1">
        <f t="array" ref="I2242">_xlfn.LET(
    _xlpm.codigos_devolucion, _xlfn.UNIQUE(_xlfn._xlws.FILTER(BP[CODIGO], ISNUMBER(SEARCH("devoluci", BP[NOMBRE CUENTA])), {""})),
    ISNUMBER(MATCH(BP[[#This Row],[CODIGO]], _xlpm.codigos_devolucion, 0))
)</f>
        <v>0</v>
      </c>
    </row>
    <row r="2243" spans="1:9" x14ac:dyDescent="0.25">
      <c r="A2243" s="608">
        <v>250501</v>
      </c>
      <c r="B2243" s="416" t="s">
        <v>542</v>
      </c>
      <c r="C2243" s="416" t="s">
        <v>1318</v>
      </c>
      <c r="D2243" s="416" t="s">
        <v>739</v>
      </c>
      <c r="E2243" s="417">
        <v>0</v>
      </c>
      <c r="F2243" s="417">
        <v>2685739.63</v>
      </c>
      <c r="G2243" s="417">
        <v>4120145689.2099981</v>
      </c>
      <c r="H2243" s="387" t="b" cm="1">
        <f t="array" aca="1" ref="H2243" ca="1">EsNegrita(BP[[#This Row],[CODIGO]])</f>
        <v>0</v>
      </c>
      <c r="I2243" s="387" t="b" cm="1">
        <f t="array" ref="I2243">_xlfn.LET(
    _xlpm.codigos_devolucion, _xlfn.UNIQUE(_xlfn._xlws.FILTER(BP[CODIGO], ISNUMBER(SEARCH("devoluci", BP[NOMBRE CUENTA])), {""})),
    ISNUMBER(MATCH(BP[[#This Row],[CODIGO]], _xlpm.codigos_devolucion, 0))
)</f>
        <v>0</v>
      </c>
    </row>
    <row r="2244" spans="1:9" x14ac:dyDescent="0.25">
      <c r="A2244" s="608">
        <v>250501</v>
      </c>
      <c r="B2244" s="416" t="s">
        <v>542</v>
      </c>
      <c r="C2244" s="416" t="s">
        <v>1278</v>
      </c>
      <c r="D2244" s="416" t="s">
        <v>739</v>
      </c>
      <c r="E2244" s="417">
        <v>0</v>
      </c>
      <c r="F2244" s="417">
        <v>3576318.64</v>
      </c>
      <c r="G2244" s="417">
        <v>4123722007.849998</v>
      </c>
      <c r="H2244" s="387" t="b" cm="1">
        <f t="array" aca="1" ref="H2244" ca="1">EsNegrita(BP[[#This Row],[CODIGO]])</f>
        <v>0</v>
      </c>
      <c r="I2244" s="387" t="b" cm="1">
        <f t="array" ref="I2244">_xlfn.LET(
    _xlpm.codigos_devolucion, _xlfn.UNIQUE(_xlfn._xlws.FILTER(BP[CODIGO], ISNUMBER(SEARCH("devoluci", BP[NOMBRE CUENTA])), {""})),
    ISNUMBER(MATCH(BP[[#This Row],[CODIGO]], _xlpm.codigos_devolucion, 0))
)</f>
        <v>0</v>
      </c>
    </row>
    <row r="2245" spans="1:9" x14ac:dyDescent="0.25">
      <c r="A2245" s="608">
        <v>250501</v>
      </c>
      <c r="B2245" s="416" t="s">
        <v>542</v>
      </c>
      <c r="C2245" s="416" t="s">
        <v>1349</v>
      </c>
      <c r="D2245" s="416" t="s">
        <v>739</v>
      </c>
      <c r="E2245" s="417">
        <v>0</v>
      </c>
      <c r="F2245" s="417">
        <v>1797930.01</v>
      </c>
      <c r="G2245" s="417">
        <v>4125519937.8599982</v>
      </c>
      <c r="H2245" s="387" t="b" cm="1">
        <f t="array" aca="1" ref="H2245" ca="1">EsNegrita(BP[[#This Row],[CODIGO]])</f>
        <v>0</v>
      </c>
      <c r="I2245" s="387" t="b" cm="1">
        <f t="array" ref="I2245">_xlfn.LET(
    _xlpm.codigos_devolucion, _xlfn.UNIQUE(_xlfn._xlws.FILTER(BP[CODIGO], ISNUMBER(SEARCH("devoluci", BP[NOMBRE CUENTA])), {""})),
    ISNUMBER(MATCH(BP[[#This Row],[CODIGO]], _xlpm.codigos_devolucion, 0))
)</f>
        <v>0</v>
      </c>
    </row>
    <row r="2246" spans="1:9" x14ac:dyDescent="0.25">
      <c r="A2246" s="608">
        <v>250501</v>
      </c>
      <c r="B2246" s="416" t="s">
        <v>542</v>
      </c>
      <c r="C2246" s="416" t="s">
        <v>1331</v>
      </c>
      <c r="D2246" s="416" t="s">
        <v>739</v>
      </c>
      <c r="E2246" s="417">
        <v>0</v>
      </c>
      <c r="F2246" s="417">
        <v>2653605.5699999998</v>
      </c>
      <c r="G2246" s="417">
        <v>4128173543.4299984</v>
      </c>
      <c r="H2246" s="387" t="b" cm="1">
        <f t="array" aca="1" ref="H2246" ca="1">EsNegrita(BP[[#This Row],[CODIGO]])</f>
        <v>0</v>
      </c>
      <c r="I2246" s="387" t="b" cm="1">
        <f t="array" ref="I2246">_xlfn.LET(
    _xlpm.codigos_devolucion, _xlfn.UNIQUE(_xlfn._xlws.FILTER(BP[CODIGO], ISNUMBER(SEARCH("devoluci", BP[NOMBRE CUENTA])), {""})),
    ISNUMBER(MATCH(BP[[#This Row],[CODIGO]], _xlpm.codigos_devolucion, 0))
)</f>
        <v>0</v>
      </c>
    </row>
    <row r="2247" spans="1:9" x14ac:dyDescent="0.25">
      <c r="A2247" s="608">
        <v>250501</v>
      </c>
      <c r="B2247" s="416" t="s">
        <v>542</v>
      </c>
      <c r="C2247" s="416" t="s">
        <v>1319</v>
      </c>
      <c r="D2247" s="416" t="s">
        <v>739</v>
      </c>
      <c r="E2247" s="417">
        <v>0</v>
      </c>
      <c r="F2247" s="417">
        <v>1921925.02</v>
      </c>
      <c r="G2247" s="417">
        <v>4130095468.4499984</v>
      </c>
      <c r="H2247" s="387" t="b" cm="1">
        <f t="array" aca="1" ref="H2247" ca="1">EsNegrita(BP[[#This Row],[CODIGO]])</f>
        <v>0</v>
      </c>
      <c r="I2247" s="387" t="b" cm="1">
        <f t="array" ref="I2247">_xlfn.LET(
    _xlpm.codigos_devolucion, _xlfn.UNIQUE(_xlfn._xlws.FILTER(BP[CODIGO], ISNUMBER(SEARCH("devoluci", BP[NOMBRE CUENTA])), {""})),
    ISNUMBER(MATCH(BP[[#This Row],[CODIGO]], _xlpm.codigos_devolucion, 0))
)</f>
        <v>0</v>
      </c>
    </row>
    <row r="2248" spans="1:9" x14ac:dyDescent="0.25">
      <c r="A2248" s="608">
        <v>250501</v>
      </c>
      <c r="B2248" s="416" t="s">
        <v>542</v>
      </c>
      <c r="C2248" s="416" t="s">
        <v>1320</v>
      </c>
      <c r="D2248" s="416" t="s">
        <v>739</v>
      </c>
      <c r="E2248" s="417">
        <v>0</v>
      </c>
      <c r="F2248" s="417">
        <v>2470202.4900000002</v>
      </c>
      <c r="G2248" s="417">
        <v>4132565670.9399981</v>
      </c>
      <c r="H2248" s="387" t="b" cm="1">
        <f t="array" aca="1" ref="H2248" ca="1">EsNegrita(BP[[#This Row],[CODIGO]])</f>
        <v>0</v>
      </c>
      <c r="I2248" s="387" t="b" cm="1">
        <f t="array" ref="I2248">_xlfn.LET(
    _xlpm.codigos_devolucion, _xlfn.UNIQUE(_xlfn._xlws.FILTER(BP[CODIGO], ISNUMBER(SEARCH("devoluci", BP[NOMBRE CUENTA])), {""})),
    ISNUMBER(MATCH(BP[[#This Row],[CODIGO]], _xlpm.codigos_devolucion, 0))
)</f>
        <v>0</v>
      </c>
    </row>
    <row r="2249" spans="1:9" x14ac:dyDescent="0.25">
      <c r="A2249" s="608">
        <v>250501</v>
      </c>
      <c r="B2249" s="416" t="s">
        <v>542</v>
      </c>
      <c r="C2249" s="416" t="s">
        <v>1321</v>
      </c>
      <c r="D2249" s="416" t="s">
        <v>739</v>
      </c>
      <c r="E2249" s="417">
        <v>0</v>
      </c>
      <c r="F2249" s="417">
        <v>1859927.6</v>
      </c>
      <c r="G2249" s="417">
        <v>4134425598.5399981</v>
      </c>
      <c r="H2249" s="387" t="b" cm="1">
        <f t="array" aca="1" ref="H2249" ca="1">EsNegrita(BP[[#This Row],[CODIGO]])</f>
        <v>0</v>
      </c>
      <c r="I2249" s="387" t="b" cm="1">
        <f t="array" ref="I2249">_xlfn.LET(
    _xlpm.codigos_devolucion, _xlfn.UNIQUE(_xlfn._xlws.FILTER(BP[CODIGO], ISNUMBER(SEARCH("devoluci", BP[NOMBRE CUENTA])), {""})),
    ISNUMBER(MATCH(BP[[#This Row],[CODIGO]], _xlpm.codigos_devolucion, 0))
)</f>
        <v>0</v>
      </c>
    </row>
    <row r="2250" spans="1:9" x14ac:dyDescent="0.25">
      <c r="A2250" s="608">
        <v>250501</v>
      </c>
      <c r="B2250" s="416" t="s">
        <v>542</v>
      </c>
      <c r="C2250" s="416" t="s">
        <v>1322</v>
      </c>
      <c r="D2250" s="416" t="s">
        <v>739</v>
      </c>
      <c r="E2250" s="417">
        <v>0</v>
      </c>
      <c r="F2250" s="417">
        <v>1913621.85</v>
      </c>
      <c r="G2250" s="417">
        <v>4136339220.389998</v>
      </c>
      <c r="H2250" s="387" t="b" cm="1">
        <f t="array" aca="1" ref="H2250" ca="1">EsNegrita(BP[[#This Row],[CODIGO]])</f>
        <v>0</v>
      </c>
      <c r="I2250" s="387" t="b" cm="1">
        <f t="array" ref="I2250">_xlfn.LET(
    _xlpm.codigos_devolucion, _xlfn.UNIQUE(_xlfn._xlws.FILTER(BP[CODIGO], ISNUMBER(SEARCH("devoluci", BP[NOMBRE CUENTA])), {""})),
    ISNUMBER(MATCH(BP[[#This Row],[CODIGO]], _xlpm.codigos_devolucion, 0))
)</f>
        <v>0</v>
      </c>
    </row>
    <row r="2251" spans="1:9" x14ac:dyDescent="0.25">
      <c r="A2251" s="608">
        <v>250501</v>
      </c>
      <c r="B2251" s="416" t="s">
        <v>542</v>
      </c>
      <c r="C2251" s="416" t="s">
        <v>1332</v>
      </c>
      <c r="D2251" s="416" t="s">
        <v>739</v>
      </c>
      <c r="E2251" s="417">
        <v>0</v>
      </c>
      <c r="F2251" s="417">
        <v>3009095</v>
      </c>
      <c r="G2251" s="417">
        <v>4139348315.389998</v>
      </c>
      <c r="H2251" s="387" t="b" cm="1">
        <f t="array" aca="1" ref="H2251" ca="1">EsNegrita(BP[[#This Row],[CODIGO]])</f>
        <v>0</v>
      </c>
      <c r="I2251" s="387" t="b" cm="1">
        <f t="array" ref="I2251">_xlfn.LET(
    _xlpm.codigos_devolucion, _xlfn.UNIQUE(_xlfn._xlws.FILTER(BP[CODIGO], ISNUMBER(SEARCH("devoluci", BP[NOMBRE CUENTA])), {""})),
    ISNUMBER(MATCH(BP[[#This Row],[CODIGO]], _xlpm.codigos_devolucion, 0))
)</f>
        <v>0</v>
      </c>
    </row>
    <row r="2252" spans="1:9" x14ac:dyDescent="0.25">
      <c r="A2252" s="608">
        <v>250501</v>
      </c>
      <c r="B2252" s="416" t="s">
        <v>542</v>
      </c>
      <c r="C2252" s="416" t="s">
        <v>1279</v>
      </c>
      <c r="D2252" s="416" t="s">
        <v>739</v>
      </c>
      <c r="E2252" s="417">
        <v>0</v>
      </c>
      <c r="F2252" s="417">
        <v>1859927.6</v>
      </c>
      <c r="G2252" s="417">
        <v>4141208242.9899979</v>
      </c>
      <c r="H2252" s="387" t="b" cm="1">
        <f t="array" aca="1" ref="H2252" ca="1">EsNegrita(BP[[#This Row],[CODIGO]])</f>
        <v>0</v>
      </c>
      <c r="I2252" s="387" t="b" cm="1">
        <f t="array" ref="I2252">_xlfn.LET(
    _xlpm.codigos_devolucion, _xlfn.UNIQUE(_xlfn._xlws.FILTER(BP[CODIGO], ISNUMBER(SEARCH("devoluci", BP[NOMBRE CUENTA])), {""})),
    ISNUMBER(MATCH(BP[[#This Row],[CODIGO]], _xlpm.codigos_devolucion, 0))
)</f>
        <v>0</v>
      </c>
    </row>
    <row r="2253" spans="1:9" x14ac:dyDescent="0.25">
      <c r="A2253" s="608">
        <v>250501</v>
      </c>
      <c r="B2253" s="416" t="s">
        <v>542</v>
      </c>
      <c r="C2253" s="416" t="s">
        <v>1323</v>
      </c>
      <c r="D2253" s="416" t="s">
        <v>739</v>
      </c>
      <c r="E2253" s="417">
        <v>0</v>
      </c>
      <c r="F2253" s="417">
        <v>3232759.37</v>
      </c>
      <c r="G2253" s="417">
        <v>4144441002.3599977</v>
      </c>
      <c r="H2253" s="387" t="b" cm="1">
        <f t="array" aca="1" ref="H2253" ca="1">EsNegrita(BP[[#This Row],[CODIGO]])</f>
        <v>0</v>
      </c>
      <c r="I2253" s="387" t="b" cm="1">
        <f t="array" ref="I2253">_xlfn.LET(
    _xlpm.codigos_devolucion, _xlfn.UNIQUE(_xlfn._xlws.FILTER(BP[CODIGO], ISNUMBER(SEARCH("devoluci", BP[NOMBRE CUENTA])), {""})),
    ISNUMBER(MATCH(BP[[#This Row],[CODIGO]], _xlpm.codigos_devolucion, 0))
)</f>
        <v>0</v>
      </c>
    </row>
    <row r="2254" spans="1:9" x14ac:dyDescent="0.25">
      <c r="A2254" s="608">
        <v>250501</v>
      </c>
      <c r="B2254" s="416" t="s">
        <v>542</v>
      </c>
      <c r="C2254" s="416" t="s">
        <v>1280</v>
      </c>
      <c r="D2254" s="416" t="s">
        <v>739</v>
      </c>
      <c r="E2254" s="417">
        <v>0</v>
      </c>
      <c r="F2254" s="417">
        <v>1859927.6</v>
      </c>
      <c r="G2254" s="417">
        <v>4146300929.9599977</v>
      </c>
      <c r="H2254" s="387" t="b" cm="1">
        <f t="array" aca="1" ref="H2254" ca="1">EsNegrita(BP[[#This Row],[CODIGO]])</f>
        <v>0</v>
      </c>
      <c r="I2254" s="387" t="b" cm="1">
        <f t="array" ref="I2254">_xlfn.LET(
    _xlpm.codigos_devolucion, _xlfn.UNIQUE(_xlfn._xlws.FILTER(BP[CODIGO], ISNUMBER(SEARCH("devoluci", BP[NOMBRE CUENTA])), {""})),
    ISNUMBER(MATCH(BP[[#This Row],[CODIGO]], _xlpm.codigos_devolucion, 0))
)</f>
        <v>0</v>
      </c>
    </row>
    <row r="2255" spans="1:9" x14ac:dyDescent="0.25">
      <c r="A2255" s="608">
        <v>250501</v>
      </c>
      <c r="B2255" s="416" t="s">
        <v>542</v>
      </c>
      <c r="C2255" s="416" t="s">
        <v>1357</v>
      </c>
      <c r="D2255" s="416" t="s">
        <v>739</v>
      </c>
      <c r="E2255" s="417">
        <v>0</v>
      </c>
      <c r="F2255" s="417">
        <v>2904130.81</v>
      </c>
      <c r="G2255" s="417">
        <v>4149205060.7699976</v>
      </c>
      <c r="H2255" s="387" t="b" cm="1">
        <f t="array" aca="1" ref="H2255" ca="1">EsNegrita(BP[[#This Row],[CODIGO]])</f>
        <v>0</v>
      </c>
      <c r="I2255" s="387" t="b" cm="1">
        <f t="array" ref="I2255">_xlfn.LET(
    _xlpm.codigos_devolucion, _xlfn.UNIQUE(_xlfn._xlws.FILTER(BP[CODIGO], ISNUMBER(SEARCH("devoluci", BP[NOMBRE CUENTA])), {""})),
    ISNUMBER(MATCH(BP[[#This Row],[CODIGO]], _xlpm.codigos_devolucion, 0))
)</f>
        <v>0</v>
      </c>
    </row>
    <row r="2256" spans="1:9" x14ac:dyDescent="0.25">
      <c r="A2256" s="608">
        <v>250501</v>
      </c>
      <c r="B2256" s="416" t="s">
        <v>542</v>
      </c>
      <c r="C2256" s="416" t="s">
        <v>1324</v>
      </c>
      <c r="D2256" s="416" t="s">
        <v>739</v>
      </c>
      <c r="E2256" s="417">
        <v>0</v>
      </c>
      <c r="F2256" s="417">
        <v>1983922.44</v>
      </c>
      <c r="G2256" s="417">
        <v>4151188983.2099977</v>
      </c>
      <c r="H2256" s="387" t="b" cm="1">
        <f t="array" aca="1" ref="H2256" ca="1">EsNegrita(BP[[#This Row],[CODIGO]])</f>
        <v>0</v>
      </c>
      <c r="I2256" s="387" t="b" cm="1">
        <f t="array" ref="I2256">_xlfn.LET(
    _xlpm.codigos_devolucion, _xlfn.UNIQUE(_xlfn._xlws.FILTER(BP[CODIGO], ISNUMBER(SEARCH("devoluci", BP[NOMBRE CUENTA])), {""})),
    ISNUMBER(MATCH(BP[[#This Row],[CODIGO]], _xlpm.codigos_devolucion, 0))
)</f>
        <v>0</v>
      </c>
    </row>
    <row r="2257" spans="1:9" x14ac:dyDescent="0.25">
      <c r="A2257" s="608">
        <v>250501</v>
      </c>
      <c r="B2257" s="416" t="s">
        <v>542</v>
      </c>
      <c r="C2257" s="416" t="s">
        <v>1281</v>
      </c>
      <c r="D2257" s="416" t="s">
        <v>739</v>
      </c>
      <c r="E2257" s="417">
        <v>0</v>
      </c>
      <c r="F2257" s="417">
        <v>1859927.6</v>
      </c>
      <c r="G2257" s="417">
        <v>4153048910.8099976</v>
      </c>
      <c r="H2257" s="387" t="b" cm="1">
        <f t="array" aca="1" ref="H2257" ca="1">EsNegrita(BP[[#This Row],[CODIGO]])</f>
        <v>0</v>
      </c>
      <c r="I2257" s="387" t="b" cm="1">
        <f t="array" ref="I2257">_xlfn.LET(
    _xlpm.codigos_devolucion, _xlfn.UNIQUE(_xlfn._xlws.FILTER(BP[CODIGO], ISNUMBER(SEARCH("devoluci", BP[NOMBRE CUENTA])), {""})),
    ISNUMBER(MATCH(BP[[#This Row],[CODIGO]], _xlpm.codigos_devolucion, 0))
)</f>
        <v>0</v>
      </c>
    </row>
    <row r="2258" spans="1:9" x14ac:dyDescent="0.25">
      <c r="A2258" s="608">
        <v>250501</v>
      </c>
      <c r="B2258" s="416" t="s">
        <v>542</v>
      </c>
      <c r="C2258" s="416" t="s">
        <v>1313</v>
      </c>
      <c r="D2258" s="416" t="s">
        <v>1326</v>
      </c>
      <c r="E2258" s="417">
        <v>0</v>
      </c>
      <c r="F2258" s="417">
        <v>1065117.3400000001</v>
      </c>
      <c r="G2258" s="417">
        <v>4154114028.1499977</v>
      </c>
      <c r="H2258" s="387" t="b" cm="1">
        <f t="array" aca="1" ref="H2258" ca="1">EsNegrita(BP[[#This Row],[CODIGO]])</f>
        <v>0</v>
      </c>
      <c r="I2258" s="387" t="b" cm="1">
        <f t="array" ref="I2258">_xlfn.LET(
    _xlpm.codigos_devolucion, _xlfn.UNIQUE(_xlfn._xlws.FILTER(BP[CODIGO], ISNUMBER(SEARCH("devoluci", BP[NOMBRE CUENTA])), {""})),
    ISNUMBER(MATCH(BP[[#This Row],[CODIGO]], _xlpm.codigos_devolucion, 0))
)</f>
        <v>0</v>
      </c>
    </row>
    <row r="2259" spans="1:9" x14ac:dyDescent="0.25">
      <c r="A2259" s="608">
        <v>250501</v>
      </c>
      <c r="B2259" s="416" t="s">
        <v>542</v>
      </c>
      <c r="C2259" s="416" t="s">
        <v>738</v>
      </c>
      <c r="D2259" s="416" t="s">
        <v>777</v>
      </c>
      <c r="E2259" s="417">
        <v>0</v>
      </c>
      <c r="F2259" s="417">
        <v>1829927.6</v>
      </c>
      <c r="G2259" s="417">
        <v>4155943955.7499976</v>
      </c>
      <c r="H2259" s="387" t="b" cm="1">
        <f t="array" aca="1" ref="H2259" ca="1">EsNegrita(BP[[#This Row],[CODIGO]])</f>
        <v>0</v>
      </c>
      <c r="I2259" s="387" t="b" cm="1">
        <f t="array" ref="I2259">_xlfn.LET(
    _xlpm.codigos_devolucion, _xlfn.UNIQUE(_xlfn._xlws.FILTER(BP[CODIGO], ISNUMBER(SEARCH("devoluci", BP[NOMBRE CUENTA])), {""})),
    ISNUMBER(MATCH(BP[[#This Row],[CODIGO]], _xlpm.codigos_devolucion, 0))
)</f>
        <v>0</v>
      </c>
    </row>
    <row r="2260" spans="1:9" x14ac:dyDescent="0.25">
      <c r="A2260" s="608">
        <v>250501</v>
      </c>
      <c r="B2260" s="416" t="s">
        <v>542</v>
      </c>
      <c r="C2260" s="416" t="s">
        <v>1286</v>
      </c>
      <c r="D2260" s="416" t="s">
        <v>777</v>
      </c>
      <c r="E2260" s="417">
        <v>0</v>
      </c>
      <c r="F2260" s="417">
        <v>1358337</v>
      </c>
      <c r="G2260" s="417">
        <v>4157302292.7499976</v>
      </c>
      <c r="H2260" s="387" t="b" cm="1">
        <f t="array" aca="1" ref="H2260" ca="1">EsNegrita(BP[[#This Row],[CODIGO]])</f>
        <v>0</v>
      </c>
      <c r="I2260" s="387" t="b" cm="1">
        <f t="array" ref="I2260">_xlfn.LET(
    _xlpm.codigos_devolucion, _xlfn.UNIQUE(_xlfn._xlws.FILTER(BP[CODIGO], ISNUMBER(SEARCH("devoluci", BP[NOMBRE CUENTA])), {""})),
    ISNUMBER(MATCH(BP[[#This Row],[CODIGO]], _xlpm.codigos_devolucion, 0))
)</f>
        <v>0</v>
      </c>
    </row>
    <row r="2261" spans="1:9" x14ac:dyDescent="0.25">
      <c r="A2261" s="608">
        <v>250501</v>
      </c>
      <c r="B2261" s="416" t="s">
        <v>542</v>
      </c>
      <c r="C2261" s="416" t="s">
        <v>1266</v>
      </c>
      <c r="D2261" s="416" t="s">
        <v>777</v>
      </c>
      <c r="E2261" s="417">
        <v>0</v>
      </c>
      <c r="F2261" s="417">
        <v>3760098.88</v>
      </c>
      <c r="G2261" s="417">
        <v>4161062391.6299977</v>
      </c>
      <c r="H2261" s="387" t="b" cm="1">
        <f t="array" aca="1" ref="H2261" ca="1">EsNegrita(BP[[#This Row],[CODIGO]])</f>
        <v>0</v>
      </c>
      <c r="I2261" s="387" t="b" cm="1">
        <f t="array" ref="I2261">_xlfn.LET(
    _xlpm.codigos_devolucion, _xlfn.UNIQUE(_xlfn._xlws.FILTER(BP[CODIGO], ISNUMBER(SEARCH("devoluci", BP[NOMBRE CUENTA])), {""})),
    ISNUMBER(MATCH(BP[[#This Row],[CODIGO]], _xlpm.codigos_devolucion, 0))
)</f>
        <v>0</v>
      </c>
    </row>
    <row r="2262" spans="1:9" x14ac:dyDescent="0.25">
      <c r="A2262" s="608">
        <v>250501</v>
      </c>
      <c r="B2262" s="416" t="s">
        <v>542</v>
      </c>
      <c r="C2262" s="416" t="s">
        <v>1254</v>
      </c>
      <c r="D2262" s="416" t="s">
        <v>777</v>
      </c>
      <c r="E2262" s="417">
        <v>0</v>
      </c>
      <c r="F2262" s="417">
        <v>10100799.83</v>
      </c>
      <c r="G2262" s="417">
        <v>4171163191.4599977</v>
      </c>
      <c r="H2262" s="387" t="b" cm="1">
        <f t="array" aca="1" ref="H2262" ca="1">EsNegrita(BP[[#This Row],[CODIGO]])</f>
        <v>0</v>
      </c>
      <c r="I2262" s="387" t="b" cm="1">
        <f t="array" ref="I2262">_xlfn.LET(
    _xlpm.codigos_devolucion, _xlfn.UNIQUE(_xlfn._xlws.FILTER(BP[CODIGO], ISNUMBER(SEARCH("devoluci", BP[NOMBRE CUENTA])), {""})),
    ISNUMBER(MATCH(BP[[#This Row],[CODIGO]], _xlpm.codigos_devolucion, 0))
)</f>
        <v>0</v>
      </c>
    </row>
    <row r="2263" spans="1:9" x14ac:dyDescent="0.25">
      <c r="A2263" s="608">
        <v>250501</v>
      </c>
      <c r="B2263" s="416" t="s">
        <v>542</v>
      </c>
      <c r="C2263" s="416" t="s">
        <v>740</v>
      </c>
      <c r="D2263" s="416" t="s">
        <v>777</v>
      </c>
      <c r="E2263" s="417">
        <v>0</v>
      </c>
      <c r="F2263" s="417">
        <v>1815627.6</v>
      </c>
      <c r="G2263" s="417">
        <v>4172978819.0599976</v>
      </c>
      <c r="H2263" s="387" t="b" cm="1">
        <f t="array" aca="1" ref="H2263" ca="1">EsNegrita(BP[[#This Row],[CODIGO]])</f>
        <v>0</v>
      </c>
      <c r="I2263" s="387" t="b" cm="1">
        <f t="array" ref="I2263">_xlfn.LET(
    _xlpm.codigos_devolucion, _xlfn.UNIQUE(_xlfn._xlws.FILTER(BP[CODIGO], ISNUMBER(SEARCH("devoluci", BP[NOMBRE CUENTA])), {""})),
    ISNUMBER(MATCH(BP[[#This Row],[CODIGO]], _xlpm.codigos_devolucion, 0))
)</f>
        <v>0</v>
      </c>
    </row>
    <row r="2264" spans="1:9" x14ac:dyDescent="0.25">
      <c r="A2264" s="608">
        <v>250501</v>
      </c>
      <c r="B2264" s="416" t="s">
        <v>542</v>
      </c>
      <c r="C2264" s="416" t="s">
        <v>1328</v>
      </c>
      <c r="D2264" s="416" t="s">
        <v>777</v>
      </c>
      <c r="E2264" s="417">
        <v>0</v>
      </c>
      <c r="F2264" s="417">
        <v>1859927.6</v>
      </c>
      <c r="G2264" s="417">
        <v>4174838746.6599975</v>
      </c>
      <c r="H2264" s="387" t="b" cm="1">
        <f t="array" aca="1" ref="H2264" ca="1">EsNegrita(BP[[#This Row],[CODIGO]])</f>
        <v>0</v>
      </c>
      <c r="I2264" s="387" t="b" cm="1">
        <f t="array" ref="I2264">_xlfn.LET(
    _xlpm.codigos_devolucion, _xlfn.UNIQUE(_xlfn._xlws.FILTER(BP[CODIGO], ISNUMBER(SEARCH("devoluci", BP[NOMBRE CUENTA])), {""})),
    ISNUMBER(MATCH(BP[[#This Row],[CODIGO]], _xlpm.codigos_devolucion, 0))
)</f>
        <v>0</v>
      </c>
    </row>
    <row r="2265" spans="1:9" x14ac:dyDescent="0.25">
      <c r="A2265" s="608">
        <v>250501</v>
      </c>
      <c r="B2265" s="416" t="s">
        <v>542</v>
      </c>
      <c r="C2265" s="416" t="s">
        <v>1287</v>
      </c>
      <c r="D2265" s="416" t="s">
        <v>777</v>
      </c>
      <c r="E2265" s="417">
        <v>0</v>
      </c>
      <c r="F2265" s="417">
        <v>4008287.05</v>
      </c>
      <c r="G2265" s="417">
        <v>4178847033.7099977</v>
      </c>
      <c r="H2265" s="387" t="b" cm="1">
        <f t="array" aca="1" ref="H2265" ca="1">EsNegrita(BP[[#This Row],[CODIGO]])</f>
        <v>0</v>
      </c>
      <c r="I2265" s="387" t="b" cm="1">
        <f t="array" ref="I2265">_xlfn.LET(
    _xlpm.codigos_devolucion, _xlfn.UNIQUE(_xlfn._xlws.FILTER(BP[CODIGO], ISNUMBER(SEARCH("devoluci", BP[NOMBRE CUENTA])), {""})),
    ISNUMBER(MATCH(BP[[#This Row],[CODIGO]], _xlpm.codigos_devolucion, 0))
)</f>
        <v>0</v>
      </c>
    </row>
    <row r="2266" spans="1:9" x14ac:dyDescent="0.25">
      <c r="A2266" s="608">
        <v>250501</v>
      </c>
      <c r="B2266" s="416" t="s">
        <v>542</v>
      </c>
      <c r="C2266" s="416" t="s">
        <v>741</v>
      </c>
      <c r="D2266" s="416" t="s">
        <v>777</v>
      </c>
      <c r="E2266" s="417">
        <v>0</v>
      </c>
      <c r="F2266" s="417">
        <v>2432594.19</v>
      </c>
      <c r="G2266" s="417">
        <v>4181279627.8999977</v>
      </c>
      <c r="H2266" s="387" t="b" cm="1">
        <f t="array" aca="1" ref="H2266" ca="1">EsNegrita(BP[[#This Row],[CODIGO]])</f>
        <v>0</v>
      </c>
      <c r="I2266" s="387" t="b" cm="1">
        <f t="array" ref="I2266">_xlfn.LET(
    _xlpm.codigos_devolucion, _xlfn.UNIQUE(_xlfn._xlws.FILTER(BP[CODIGO], ISNUMBER(SEARCH("devoluci", BP[NOMBRE CUENTA])), {""})),
    ISNUMBER(MATCH(BP[[#This Row],[CODIGO]], _xlpm.codigos_devolucion, 0))
)</f>
        <v>0</v>
      </c>
    </row>
    <row r="2267" spans="1:9" x14ac:dyDescent="0.25">
      <c r="A2267" s="608">
        <v>250501</v>
      </c>
      <c r="B2267" s="416" t="s">
        <v>542</v>
      </c>
      <c r="C2267" s="416" t="s">
        <v>779</v>
      </c>
      <c r="D2267" s="416" t="s">
        <v>777</v>
      </c>
      <c r="E2267" s="417">
        <v>0</v>
      </c>
      <c r="F2267" s="417">
        <v>3243730.96</v>
      </c>
      <c r="G2267" s="417">
        <v>4184523358.8599977</v>
      </c>
      <c r="H2267" s="387" t="b" cm="1">
        <f t="array" aca="1" ref="H2267" ca="1">EsNegrita(BP[[#This Row],[CODIGO]])</f>
        <v>0</v>
      </c>
      <c r="I2267" s="387" t="b" cm="1">
        <f t="array" ref="I2267">_xlfn.LET(
    _xlpm.codigos_devolucion, _xlfn.UNIQUE(_xlfn._xlws.FILTER(BP[CODIGO], ISNUMBER(SEARCH("devoluci", BP[NOMBRE CUENTA])), {""})),
    ISNUMBER(MATCH(BP[[#This Row],[CODIGO]], _xlpm.codigos_devolucion, 0))
)</f>
        <v>0</v>
      </c>
    </row>
    <row r="2268" spans="1:9" x14ac:dyDescent="0.25">
      <c r="A2268" s="608">
        <v>250501</v>
      </c>
      <c r="B2268" s="416" t="s">
        <v>542</v>
      </c>
      <c r="C2268" s="416" t="s">
        <v>742</v>
      </c>
      <c r="D2268" s="416" t="s">
        <v>777</v>
      </c>
      <c r="E2268" s="417">
        <v>0</v>
      </c>
      <c r="F2268" s="417">
        <v>3592500.08</v>
      </c>
      <c r="G2268" s="417">
        <v>4188115858.9399977</v>
      </c>
      <c r="H2268" s="387" t="b" cm="1">
        <f t="array" aca="1" ref="H2268" ca="1">EsNegrita(BP[[#This Row],[CODIGO]])</f>
        <v>0</v>
      </c>
      <c r="I2268" s="387" t="b" cm="1">
        <f t="array" ref="I2268">_xlfn.LET(
    _xlpm.codigos_devolucion, _xlfn.UNIQUE(_xlfn._xlws.FILTER(BP[CODIGO], ISNUMBER(SEARCH("devoluci", BP[NOMBRE CUENTA])), {""})),
    ISNUMBER(MATCH(BP[[#This Row],[CODIGO]], _xlpm.codigos_devolucion, 0))
)</f>
        <v>0</v>
      </c>
    </row>
    <row r="2269" spans="1:9" x14ac:dyDescent="0.25">
      <c r="A2269" s="608">
        <v>250501</v>
      </c>
      <c r="B2269" s="416" t="s">
        <v>542</v>
      </c>
      <c r="C2269" s="416" t="s">
        <v>743</v>
      </c>
      <c r="D2269" s="416" t="s">
        <v>777</v>
      </c>
      <c r="E2269" s="417">
        <v>0</v>
      </c>
      <c r="F2269" s="417">
        <v>3394014.01</v>
      </c>
      <c r="G2269" s="417">
        <v>4191509872.9499979</v>
      </c>
      <c r="H2269" s="387" t="b" cm="1">
        <f t="array" aca="1" ref="H2269" ca="1">EsNegrita(BP[[#This Row],[CODIGO]])</f>
        <v>0</v>
      </c>
      <c r="I2269" s="387" t="b" cm="1">
        <f t="array" ref="I2269">_xlfn.LET(
    _xlpm.codigos_devolucion, _xlfn.UNIQUE(_xlfn._xlws.FILTER(BP[CODIGO], ISNUMBER(SEARCH("devoluci", BP[NOMBRE CUENTA])), {""})),
    ISNUMBER(MATCH(BP[[#This Row],[CODIGO]], _xlpm.codigos_devolucion, 0))
)</f>
        <v>0</v>
      </c>
    </row>
    <row r="2270" spans="1:9" x14ac:dyDescent="0.25">
      <c r="A2270" s="608">
        <v>250501</v>
      </c>
      <c r="B2270" s="416" t="s">
        <v>542</v>
      </c>
      <c r="C2270" s="416" t="s">
        <v>744</v>
      </c>
      <c r="D2270" s="416" t="s">
        <v>777</v>
      </c>
      <c r="E2270" s="417">
        <v>0</v>
      </c>
      <c r="F2270" s="417">
        <v>3064865.87</v>
      </c>
      <c r="G2270" s="417">
        <v>4194574738.8199978</v>
      </c>
      <c r="H2270" s="387" t="b" cm="1">
        <f t="array" aca="1" ref="H2270" ca="1">EsNegrita(BP[[#This Row],[CODIGO]])</f>
        <v>0</v>
      </c>
      <c r="I2270" s="387" t="b" cm="1">
        <f t="array" ref="I2270">_xlfn.LET(
    _xlpm.codigos_devolucion, _xlfn.UNIQUE(_xlfn._xlws.FILTER(BP[CODIGO], ISNUMBER(SEARCH("devoluci", BP[NOMBRE CUENTA])), {""})),
    ISNUMBER(MATCH(BP[[#This Row],[CODIGO]], _xlpm.codigos_devolucion, 0))
)</f>
        <v>0</v>
      </c>
    </row>
    <row r="2271" spans="1:9" x14ac:dyDescent="0.25">
      <c r="A2271" s="608">
        <v>250501</v>
      </c>
      <c r="B2271" s="416" t="s">
        <v>542</v>
      </c>
      <c r="C2271" s="416" t="s">
        <v>745</v>
      </c>
      <c r="D2271" s="416" t="s">
        <v>777</v>
      </c>
      <c r="E2271" s="417">
        <v>0</v>
      </c>
      <c r="F2271" s="417">
        <v>3647473.96</v>
      </c>
      <c r="G2271" s="417">
        <v>4198222212.7799978</v>
      </c>
      <c r="H2271" s="387" t="b" cm="1">
        <f t="array" aca="1" ref="H2271" ca="1">EsNegrita(BP[[#This Row],[CODIGO]])</f>
        <v>0</v>
      </c>
      <c r="I2271" s="387" t="b" cm="1">
        <f t="array" ref="I2271">_xlfn.LET(
    _xlpm.codigos_devolucion, _xlfn.UNIQUE(_xlfn._xlws.FILTER(BP[CODIGO], ISNUMBER(SEARCH("devoluci", BP[NOMBRE CUENTA])), {""})),
    ISNUMBER(MATCH(BP[[#This Row],[CODIGO]], _xlpm.codigos_devolucion, 0))
)</f>
        <v>0</v>
      </c>
    </row>
    <row r="2272" spans="1:9" x14ac:dyDescent="0.25">
      <c r="A2272" s="608">
        <v>250501</v>
      </c>
      <c r="B2272" s="416" t="s">
        <v>542</v>
      </c>
      <c r="C2272" s="416" t="s">
        <v>1288</v>
      </c>
      <c r="D2272" s="416" t="s">
        <v>777</v>
      </c>
      <c r="E2272" s="417">
        <v>0</v>
      </c>
      <c r="F2272" s="417">
        <v>3442453.67</v>
      </c>
      <c r="G2272" s="417">
        <v>4201664666.4499979</v>
      </c>
      <c r="H2272" s="387" t="b" cm="1">
        <f t="array" aca="1" ref="H2272" ca="1">EsNegrita(BP[[#This Row],[CODIGO]])</f>
        <v>0</v>
      </c>
      <c r="I2272" s="387" t="b" cm="1">
        <f t="array" ref="I2272">_xlfn.LET(
    _xlpm.codigos_devolucion, _xlfn.UNIQUE(_xlfn._xlws.FILTER(BP[CODIGO], ISNUMBER(SEARCH("devoluci", BP[NOMBRE CUENTA])), {""})),
    ISNUMBER(MATCH(BP[[#This Row],[CODIGO]], _xlpm.codigos_devolucion, 0))
)</f>
        <v>0</v>
      </c>
    </row>
    <row r="2273" spans="1:9" x14ac:dyDescent="0.25">
      <c r="A2273" s="608">
        <v>250501</v>
      </c>
      <c r="B2273" s="416" t="s">
        <v>542</v>
      </c>
      <c r="C2273" s="416" t="s">
        <v>1267</v>
      </c>
      <c r="D2273" s="416" t="s">
        <v>777</v>
      </c>
      <c r="E2273" s="417">
        <v>0</v>
      </c>
      <c r="F2273" s="417">
        <v>3752723.19</v>
      </c>
      <c r="G2273" s="417">
        <v>4205417389.639998</v>
      </c>
      <c r="H2273" s="387" t="b" cm="1">
        <f t="array" aca="1" ref="H2273" ca="1">EsNegrita(BP[[#This Row],[CODIGO]])</f>
        <v>0</v>
      </c>
      <c r="I2273" s="387" t="b" cm="1">
        <f t="array" ref="I2273">_xlfn.LET(
    _xlpm.codigos_devolucion, _xlfn.UNIQUE(_xlfn._xlws.FILTER(BP[CODIGO], ISNUMBER(SEARCH("devoluci", BP[NOMBRE CUENTA])), {""})),
    ISNUMBER(MATCH(BP[[#This Row],[CODIGO]], _xlpm.codigos_devolucion, 0))
)</f>
        <v>0</v>
      </c>
    </row>
    <row r="2274" spans="1:9" x14ac:dyDescent="0.25">
      <c r="A2274" s="608">
        <v>250501</v>
      </c>
      <c r="B2274" s="416" t="s">
        <v>542</v>
      </c>
      <c r="C2274" s="416" t="s">
        <v>1289</v>
      </c>
      <c r="D2274" s="416" t="s">
        <v>777</v>
      </c>
      <c r="E2274" s="417">
        <v>0</v>
      </c>
      <c r="F2274" s="417">
        <v>3172016.81</v>
      </c>
      <c r="G2274" s="417">
        <v>4208589406.4499979</v>
      </c>
      <c r="H2274" s="387" t="b" cm="1">
        <f t="array" aca="1" ref="H2274" ca="1">EsNegrita(BP[[#This Row],[CODIGO]])</f>
        <v>0</v>
      </c>
      <c r="I2274" s="387" t="b" cm="1">
        <f t="array" ref="I2274">_xlfn.LET(
    _xlpm.codigos_devolucion, _xlfn.UNIQUE(_xlfn._xlws.FILTER(BP[CODIGO], ISNUMBER(SEARCH("devoluci", BP[NOMBRE CUENTA])), {""})),
    ISNUMBER(MATCH(BP[[#This Row],[CODIGO]], _xlpm.codigos_devolucion, 0))
)</f>
        <v>0</v>
      </c>
    </row>
    <row r="2275" spans="1:9" x14ac:dyDescent="0.25">
      <c r="A2275" s="608">
        <v>250501</v>
      </c>
      <c r="B2275" s="416" t="s">
        <v>542</v>
      </c>
      <c r="C2275" s="416" t="s">
        <v>746</v>
      </c>
      <c r="D2275" s="416" t="s">
        <v>777</v>
      </c>
      <c r="E2275" s="417">
        <v>0</v>
      </c>
      <c r="F2275" s="417">
        <v>3710723.19</v>
      </c>
      <c r="G2275" s="417">
        <v>4212300129.639998</v>
      </c>
      <c r="H2275" s="387" t="b" cm="1">
        <f t="array" aca="1" ref="H2275" ca="1">EsNegrita(BP[[#This Row],[CODIGO]])</f>
        <v>0</v>
      </c>
      <c r="I2275" s="387" t="b" cm="1">
        <f t="array" ref="I2275">_xlfn.LET(
    _xlpm.codigos_devolucion, _xlfn.UNIQUE(_xlfn._xlws.FILTER(BP[CODIGO], ISNUMBER(SEARCH("devoluci", BP[NOMBRE CUENTA])), {""})),
    ISNUMBER(MATCH(BP[[#This Row],[CODIGO]], _xlpm.codigos_devolucion, 0))
)</f>
        <v>0</v>
      </c>
    </row>
    <row r="2276" spans="1:9" x14ac:dyDescent="0.25">
      <c r="A2276" s="608">
        <v>250501</v>
      </c>
      <c r="B2276" s="416" t="s">
        <v>542</v>
      </c>
      <c r="C2276" s="416" t="s">
        <v>1268</v>
      </c>
      <c r="D2276" s="416" t="s">
        <v>777</v>
      </c>
      <c r="E2276" s="417">
        <v>0</v>
      </c>
      <c r="F2276" s="417">
        <v>3911430.89</v>
      </c>
      <c r="G2276" s="417">
        <v>4216211560.5299978</v>
      </c>
      <c r="H2276" s="387" t="b" cm="1">
        <f t="array" aca="1" ref="H2276" ca="1">EsNegrita(BP[[#This Row],[CODIGO]])</f>
        <v>0</v>
      </c>
      <c r="I2276" s="387" t="b" cm="1">
        <f t="array" ref="I2276">_xlfn.LET(
    _xlpm.codigos_devolucion, _xlfn.UNIQUE(_xlfn._xlws.FILTER(BP[CODIGO], ISNUMBER(SEARCH("devoluci", BP[NOMBRE CUENTA])), {""})),
    ISNUMBER(MATCH(BP[[#This Row],[CODIGO]], _xlpm.codigos_devolucion, 0))
)</f>
        <v>0</v>
      </c>
    </row>
    <row r="2277" spans="1:9" x14ac:dyDescent="0.25">
      <c r="A2277" s="608">
        <v>250501</v>
      </c>
      <c r="B2277" s="416" t="s">
        <v>542</v>
      </c>
      <c r="C2277" s="416" t="s">
        <v>1290</v>
      </c>
      <c r="D2277" s="416" t="s">
        <v>777</v>
      </c>
      <c r="E2277" s="417">
        <v>0</v>
      </c>
      <c r="F2277" s="417">
        <v>4048044.97</v>
      </c>
      <c r="G2277" s="417">
        <v>4220259605.4999976</v>
      </c>
      <c r="H2277" s="387" t="b" cm="1">
        <f t="array" aca="1" ref="H2277" ca="1">EsNegrita(BP[[#This Row],[CODIGO]])</f>
        <v>0</v>
      </c>
      <c r="I2277" s="387" t="b" cm="1">
        <f t="array" ref="I2277">_xlfn.LET(
    _xlpm.codigos_devolucion, _xlfn.UNIQUE(_xlfn._xlws.FILTER(BP[CODIGO], ISNUMBER(SEARCH("devoluci", BP[NOMBRE CUENTA])), {""})),
    ISNUMBER(MATCH(BP[[#This Row],[CODIGO]], _xlpm.codigos_devolucion, 0))
)</f>
        <v>0</v>
      </c>
    </row>
    <row r="2278" spans="1:9" x14ac:dyDescent="0.25">
      <c r="A2278" s="608">
        <v>250501</v>
      </c>
      <c r="B2278" s="416" t="s">
        <v>542</v>
      </c>
      <c r="C2278" s="416" t="s">
        <v>1291</v>
      </c>
      <c r="D2278" s="416" t="s">
        <v>777</v>
      </c>
      <c r="E2278" s="417">
        <v>0</v>
      </c>
      <c r="F2278" s="417">
        <v>2755312.82</v>
      </c>
      <c r="G2278" s="417">
        <v>4223014918.3199978</v>
      </c>
      <c r="H2278" s="387" t="b" cm="1">
        <f t="array" aca="1" ref="H2278" ca="1">EsNegrita(BP[[#This Row],[CODIGO]])</f>
        <v>0</v>
      </c>
      <c r="I2278" s="387" t="b" cm="1">
        <f t="array" ref="I2278">_xlfn.LET(
    _xlpm.codigos_devolucion, _xlfn.UNIQUE(_xlfn._xlws.FILTER(BP[CODIGO], ISNUMBER(SEARCH("devoluci", BP[NOMBRE CUENTA])), {""})),
    ISNUMBER(MATCH(BP[[#This Row],[CODIGO]], _xlpm.codigos_devolucion, 0))
)</f>
        <v>0</v>
      </c>
    </row>
    <row r="2279" spans="1:9" x14ac:dyDescent="0.25">
      <c r="A2279" s="608">
        <v>250501</v>
      </c>
      <c r="B2279" s="416" t="s">
        <v>542</v>
      </c>
      <c r="C2279" s="416" t="s">
        <v>1334</v>
      </c>
      <c r="D2279" s="416" t="s">
        <v>777</v>
      </c>
      <c r="E2279" s="417">
        <v>0</v>
      </c>
      <c r="F2279" s="417">
        <v>3760098.88</v>
      </c>
      <c r="G2279" s="417">
        <v>4226775017.1999979</v>
      </c>
      <c r="H2279" s="387" t="b" cm="1">
        <f t="array" aca="1" ref="H2279" ca="1">EsNegrita(BP[[#This Row],[CODIGO]])</f>
        <v>0</v>
      </c>
      <c r="I2279" s="387" t="b" cm="1">
        <f t="array" ref="I2279">_xlfn.LET(
    _xlpm.codigos_devolucion, _xlfn.UNIQUE(_xlfn._xlws.FILTER(BP[CODIGO], ISNUMBER(SEARCH("devoluci", BP[NOMBRE CUENTA])), {""})),
    ISNUMBER(MATCH(BP[[#This Row],[CODIGO]], _xlpm.codigos_devolucion, 0))
)</f>
        <v>0</v>
      </c>
    </row>
    <row r="2280" spans="1:9" x14ac:dyDescent="0.25">
      <c r="A2280" s="608">
        <v>250501</v>
      </c>
      <c r="B2280" s="416" t="s">
        <v>542</v>
      </c>
      <c r="C2280" s="416" t="s">
        <v>747</v>
      </c>
      <c r="D2280" s="416" t="s">
        <v>777</v>
      </c>
      <c r="E2280" s="417">
        <v>0</v>
      </c>
      <c r="F2280" s="417">
        <v>2374211.56</v>
      </c>
      <c r="G2280" s="417">
        <v>4229149228.7599978</v>
      </c>
      <c r="H2280" s="387" t="b" cm="1">
        <f t="array" aca="1" ref="H2280" ca="1">EsNegrita(BP[[#This Row],[CODIGO]])</f>
        <v>0</v>
      </c>
      <c r="I2280" s="387" t="b" cm="1">
        <f t="array" ref="I2280">_xlfn.LET(
    _xlpm.codigos_devolucion, _xlfn.UNIQUE(_xlfn._xlws.FILTER(BP[CODIGO], ISNUMBER(SEARCH("devoluci", BP[NOMBRE CUENTA])), {""})),
    ISNUMBER(MATCH(BP[[#This Row],[CODIGO]], _xlpm.codigos_devolucion, 0))
)</f>
        <v>0</v>
      </c>
    </row>
    <row r="2281" spans="1:9" x14ac:dyDescent="0.25">
      <c r="A2281" s="608">
        <v>250501</v>
      </c>
      <c r="B2281" s="416" t="s">
        <v>542</v>
      </c>
      <c r="C2281" s="416" t="s">
        <v>1269</v>
      </c>
      <c r="D2281" s="416" t="s">
        <v>777</v>
      </c>
      <c r="E2281" s="417">
        <v>0</v>
      </c>
      <c r="F2281" s="417">
        <v>3760098.88</v>
      </c>
      <c r="G2281" s="417">
        <v>4232909327.639998</v>
      </c>
      <c r="H2281" s="387" t="b" cm="1">
        <f t="array" aca="1" ref="H2281" ca="1">EsNegrita(BP[[#This Row],[CODIGO]])</f>
        <v>0</v>
      </c>
      <c r="I2281" s="387" t="b" cm="1">
        <f t="array" ref="I2281">_xlfn.LET(
    _xlpm.codigos_devolucion, _xlfn.UNIQUE(_xlfn._xlws.FILTER(BP[CODIGO], ISNUMBER(SEARCH("devoluci", BP[NOMBRE CUENTA])), {""})),
    ISNUMBER(MATCH(BP[[#This Row],[CODIGO]], _xlpm.codigos_devolucion, 0))
)</f>
        <v>0</v>
      </c>
    </row>
    <row r="2282" spans="1:9" x14ac:dyDescent="0.25">
      <c r="A2282" s="608">
        <v>250501</v>
      </c>
      <c r="B2282" s="416" t="s">
        <v>542</v>
      </c>
      <c r="C2282" s="416" t="s">
        <v>1292</v>
      </c>
      <c r="D2282" s="416" t="s">
        <v>777</v>
      </c>
      <c r="E2282" s="417">
        <v>0</v>
      </c>
      <c r="F2282" s="417">
        <v>3760098.88</v>
      </c>
      <c r="G2282" s="417">
        <v>4236669426.5199981</v>
      </c>
      <c r="H2282" s="387" t="b" cm="1">
        <f t="array" aca="1" ref="H2282" ca="1">EsNegrita(BP[[#This Row],[CODIGO]])</f>
        <v>0</v>
      </c>
      <c r="I2282" s="387" t="b" cm="1">
        <f t="array" ref="I2282">_xlfn.LET(
    _xlpm.codigos_devolucion, _xlfn.UNIQUE(_xlfn._xlws.FILTER(BP[CODIGO], ISNUMBER(SEARCH("devoluci", BP[NOMBRE CUENTA])), {""})),
    ISNUMBER(MATCH(BP[[#This Row],[CODIGO]], _xlpm.codigos_devolucion, 0))
)</f>
        <v>0</v>
      </c>
    </row>
    <row r="2283" spans="1:9" x14ac:dyDescent="0.25">
      <c r="A2283" s="608">
        <v>250501</v>
      </c>
      <c r="B2283" s="416" t="s">
        <v>542</v>
      </c>
      <c r="C2283" s="416" t="s">
        <v>1293</v>
      </c>
      <c r="D2283" s="416" t="s">
        <v>777</v>
      </c>
      <c r="E2283" s="417">
        <v>0</v>
      </c>
      <c r="F2283" s="417">
        <v>3752723.19</v>
      </c>
      <c r="G2283" s="417">
        <v>4240422149.7099981</v>
      </c>
      <c r="H2283" s="387" t="b" cm="1">
        <f t="array" aca="1" ref="H2283" ca="1">EsNegrita(BP[[#This Row],[CODIGO]])</f>
        <v>0</v>
      </c>
      <c r="I2283" s="387" t="b" cm="1">
        <f t="array" ref="I2283">_xlfn.LET(
    _xlpm.codigos_devolucion, _xlfn.UNIQUE(_xlfn._xlws.FILTER(BP[CODIGO], ISNUMBER(SEARCH("devoluci", BP[NOMBRE CUENTA])), {""})),
    ISNUMBER(MATCH(BP[[#This Row],[CODIGO]], _xlpm.codigos_devolucion, 0))
)</f>
        <v>0</v>
      </c>
    </row>
    <row r="2284" spans="1:9" x14ac:dyDescent="0.25">
      <c r="A2284" s="608">
        <v>250501</v>
      </c>
      <c r="B2284" s="416" t="s">
        <v>542</v>
      </c>
      <c r="C2284" s="416" t="s">
        <v>1294</v>
      </c>
      <c r="D2284" s="416" t="s">
        <v>777</v>
      </c>
      <c r="E2284" s="417">
        <v>0</v>
      </c>
      <c r="F2284" s="417">
        <v>3752723.19</v>
      </c>
      <c r="G2284" s="417">
        <v>4244174872.8999982</v>
      </c>
      <c r="H2284" s="387" t="b" cm="1">
        <f t="array" aca="1" ref="H2284" ca="1">EsNegrita(BP[[#This Row],[CODIGO]])</f>
        <v>0</v>
      </c>
      <c r="I2284" s="387" t="b" cm="1">
        <f t="array" ref="I2284">_xlfn.LET(
    _xlpm.codigos_devolucion, _xlfn.UNIQUE(_xlfn._xlws.FILTER(BP[CODIGO], ISNUMBER(SEARCH("devoluci", BP[NOMBRE CUENTA])), {""})),
    ISNUMBER(MATCH(BP[[#This Row],[CODIGO]], _xlpm.codigos_devolucion, 0))
)</f>
        <v>0</v>
      </c>
    </row>
    <row r="2285" spans="1:9" x14ac:dyDescent="0.25">
      <c r="A2285" s="608">
        <v>250501</v>
      </c>
      <c r="B2285" s="416" t="s">
        <v>542</v>
      </c>
      <c r="C2285" s="416" t="s">
        <v>748</v>
      </c>
      <c r="D2285" s="416" t="s">
        <v>777</v>
      </c>
      <c r="E2285" s="417">
        <v>0</v>
      </c>
      <c r="F2285" s="417">
        <v>3713116.85</v>
      </c>
      <c r="G2285" s="417">
        <v>4247887989.7499981</v>
      </c>
      <c r="H2285" s="387" t="b" cm="1">
        <f t="array" aca="1" ref="H2285" ca="1">EsNegrita(BP[[#This Row],[CODIGO]])</f>
        <v>0</v>
      </c>
      <c r="I2285" s="387" t="b" cm="1">
        <f t="array" ref="I2285">_xlfn.LET(
    _xlpm.codigos_devolucion, _xlfn.UNIQUE(_xlfn._xlws.FILTER(BP[CODIGO], ISNUMBER(SEARCH("devoluci", BP[NOMBRE CUENTA])), {""})),
    ISNUMBER(MATCH(BP[[#This Row],[CODIGO]], _xlpm.codigos_devolucion, 0))
)</f>
        <v>0</v>
      </c>
    </row>
    <row r="2286" spans="1:9" x14ac:dyDescent="0.25">
      <c r="A2286" s="608">
        <v>250501</v>
      </c>
      <c r="B2286" s="416" t="s">
        <v>542</v>
      </c>
      <c r="C2286" s="416" t="s">
        <v>749</v>
      </c>
      <c r="D2286" s="416" t="s">
        <v>777</v>
      </c>
      <c r="E2286" s="417">
        <v>0</v>
      </c>
      <c r="F2286" s="417">
        <v>3622711.94</v>
      </c>
      <c r="G2286" s="417">
        <v>4251510701.6899981</v>
      </c>
      <c r="H2286" s="387" t="b" cm="1">
        <f t="array" aca="1" ref="H2286" ca="1">EsNegrita(BP[[#This Row],[CODIGO]])</f>
        <v>0</v>
      </c>
      <c r="I2286" s="387" t="b" cm="1">
        <f t="array" ref="I2286">_xlfn.LET(
    _xlpm.codigos_devolucion, _xlfn.UNIQUE(_xlfn._xlws.FILTER(BP[CODIGO], ISNUMBER(SEARCH("devoluci", BP[NOMBRE CUENTA])), {""})),
    ISNUMBER(MATCH(BP[[#This Row],[CODIGO]], _xlpm.codigos_devolucion, 0))
)</f>
        <v>0</v>
      </c>
    </row>
    <row r="2287" spans="1:9" x14ac:dyDescent="0.25">
      <c r="A2287" s="608">
        <v>250501</v>
      </c>
      <c r="B2287" s="416" t="s">
        <v>542</v>
      </c>
      <c r="C2287" s="416" t="s">
        <v>1295</v>
      </c>
      <c r="D2287" s="416" t="s">
        <v>777</v>
      </c>
      <c r="E2287" s="417">
        <v>0</v>
      </c>
      <c r="F2287" s="417">
        <v>2007740.91</v>
      </c>
      <c r="G2287" s="417">
        <v>4253518442.599998</v>
      </c>
      <c r="H2287" s="387" t="b" cm="1">
        <f t="array" aca="1" ref="H2287" ca="1">EsNegrita(BP[[#This Row],[CODIGO]])</f>
        <v>0</v>
      </c>
      <c r="I2287" s="387" t="b" cm="1">
        <f t="array" ref="I2287">_xlfn.LET(
    _xlpm.codigos_devolucion, _xlfn.UNIQUE(_xlfn._xlws.FILTER(BP[CODIGO], ISNUMBER(SEARCH("devoluci", BP[NOMBRE CUENTA])), {""})),
    ISNUMBER(MATCH(BP[[#This Row],[CODIGO]], _xlpm.codigos_devolucion, 0))
)</f>
        <v>0</v>
      </c>
    </row>
    <row r="2288" spans="1:9" x14ac:dyDescent="0.25">
      <c r="A2288" s="608">
        <v>250501</v>
      </c>
      <c r="B2288" s="416" t="s">
        <v>542</v>
      </c>
      <c r="C2288" s="416" t="s">
        <v>750</v>
      </c>
      <c r="D2288" s="416" t="s">
        <v>777</v>
      </c>
      <c r="E2288" s="417">
        <v>0</v>
      </c>
      <c r="F2288" s="417">
        <v>2218700</v>
      </c>
      <c r="G2288" s="417">
        <v>4255737142.599998</v>
      </c>
      <c r="H2288" s="387" t="b" cm="1">
        <f t="array" aca="1" ref="H2288" ca="1">EsNegrita(BP[[#This Row],[CODIGO]])</f>
        <v>0</v>
      </c>
      <c r="I2288" s="387" t="b" cm="1">
        <f t="array" ref="I2288">_xlfn.LET(
    _xlpm.codigos_devolucion, _xlfn.UNIQUE(_xlfn._xlws.FILTER(BP[CODIGO], ISNUMBER(SEARCH("devoluci", BP[NOMBRE CUENTA])), {""})),
    ISNUMBER(MATCH(BP[[#This Row],[CODIGO]], _xlpm.codigos_devolucion, 0))
)</f>
        <v>0</v>
      </c>
    </row>
    <row r="2289" spans="1:9" x14ac:dyDescent="0.25">
      <c r="A2289" s="608">
        <v>250501</v>
      </c>
      <c r="B2289" s="416" t="s">
        <v>542</v>
      </c>
      <c r="C2289" s="416" t="s">
        <v>1260</v>
      </c>
      <c r="D2289" s="416" t="s">
        <v>777</v>
      </c>
      <c r="E2289" s="417">
        <v>0</v>
      </c>
      <c r="F2289" s="417">
        <v>2655860.61</v>
      </c>
      <c r="G2289" s="417">
        <v>4258393003.2099981</v>
      </c>
      <c r="H2289" s="387" t="b" cm="1">
        <f t="array" aca="1" ref="H2289" ca="1">EsNegrita(BP[[#This Row],[CODIGO]])</f>
        <v>0</v>
      </c>
      <c r="I2289" s="387" t="b" cm="1">
        <f t="array" ref="I2289">_xlfn.LET(
    _xlpm.codigos_devolucion, _xlfn.UNIQUE(_xlfn._xlws.FILTER(BP[CODIGO], ISNUMBER(SEARCH("devoluci", BP[NOMBRE CUENTA])), {""})),
    ISNUMBER(MATCH(BP[[#This Row],[CODIGO]], _xlpm.codigos_devolucion, 0))
)</f>
        <v>0</v>
      </c>
    </row>
    <row r="2290" spans="1:9" x14ac:dyDescent="0.25">
      <c r="A2290" s="608">
        <v>250501</v>
      </c>
      <c r="B2290" s="416" t="s">
        <v>542</v>
      </c>
      <c r="C2290" s="416" t="s">
        <v>1338</v>
      </c>
      <c r="D2290" s="416" t="s">
        <v>777</v>
      </c>
      <c r="E2290" s="417">
        <v>0</v>
      </c>
      <c r="F2290" s="417">
        <v>1859927.6</v>
      </c>
      <c r="G2290" s="417">
        <v>4260252930.809998</v>
      </c>
      <c r="H2290" s="387" t="b" cm="1">
        <f t="array" aca="1" ref="H2290" ca="1">EsNegrita(BP[[#This Row],[CODIGO]])</f>
        <v>0</v>
      </c>
      <c r="I2290" s="387" t="b" cm="1">
        <f t="array" ref="I2290">_xlfn.LET(
    _xlpm.codigos_devolucion, _xlfn.UNIQUE(_xlfn._xlws.FILTER(BP[CODIGO], ISNUMBER(SEARCH("devoluci", BP[NOMBRE CUENTA])), {""})),
    ISNUMBER(MATCH(BP[[#This Row],[CODIGO]], _xlpm.codigos_devolucion, 0))
)</f>
        <v>0</v>
      </c>
    </row>
    <row r="2291" spans="1:9" x14ac:dyDescent="0.25">
      <c r="A2291" s="608">
        <v>250501</v>
      </c>
      <c r="B2291" s="416" t="s">
        <v>542</v>
      </c>
      <c r="C2291" s="416" t="s">
        <v>1296</v>
      </c>
      <c r="D2291" s="416" t="s">
        <v>777</v>
      </c>
      <c r="E2291" s="417">
        <v>0</v>
      </c>
      <c r="F2291" s="417">
        <v>2872902.57</v>
      </c>
      <c r="G2291" s="417">
        <v>4263125833.3799982</v>
      </c>
      <c r="H2291" s="387" t="b" cm="1">
        <f t="array" aca="1" ref="H2291" ca="1">EsNegrita(BP[[#This Row],[CODIGO]])</f>
        <v>0</v>
      </c>
      <c r="I2291" s="387" t="b" cm="1">
        <f t="array" ref="I2291">_xlfn.LET(
    _xlpm.codigos_devolucion, _xlfn.UNIQUE(_xlfn._xlws.FILTER(BP[CODIGO], ISNUMBER(SEARCH("devoluci", BP[NOMBRE CUENTA])), {""})),
    ISNUMBER(MATCH(BP[[#This Row],[CODIGO]], _xlpm.codigos_devolucion, 0))
)</f>
        <v>0</v>
      </c>
    </row>
    <row r="2292" spans="1:9" x14ac:dyDescent="0.25">
      <c r="A2292" s="608">
        <v>250501</v>
      </c>
      <c r="B2292" s="416" t="s">
        <v>542</v>
      </c>
      <c r="C2292" s="416" t="s">
        <v>1261</v>
      </c>
      <c r="D2292" s="416" t="s">
        <v>777</v>
      </c>
      <c r="E2292" s="417">
        <v>0</v>
      </c>
      <c r="F2292" s="417">
        <v>3009095</v>
      </c>
      <c r="G2292" s="417">
        <v>4266134928.3799982</v>
      </c>
      <c r="H2292" s="387" t="b" cm="1">
        <f t="array" aca="1" ref="H2292" ca="1">EsNegrita(BP[[#This Row],[CODIGO]])</f>
        <v>0</v>
      </c>
      <c r="I2292" s="387" t="b" cm="1">
        <f t="array" ref="I2292">_xlfn.LET(
    _xlpm.codigos_devolucion, _xlfn.UNIQUE(_xlfn._xlws.FILTER(BP[CODIGO], ISNUMBER(SEARCH("devoluci", BP[NOMBRE CUENTA])), {""})),
    ISNUMBER(MATCH(BP[[#This Row],[CODIGO]], _xlpm.codigos_devolucion, 0))
)</f>
        <v>0</v>
      </c>
    </row>
    <row r="2293" spans="1:9" x14ac:dyDescent="0.25">
      <c r="A2293" s="608">
        <v>250501</v>
      </c>
      <c r="B2293" s="416" t="s">
        <v>542</v>
      </c>
      <c r="C2293" s="416" t="s">
        <v>1329</v>
      </c>
      <c r="D2293" s="416" t="s">
        <v>777</v>
      </c>
      <c r="E2293" s="417">
        <v>0</v>
      </c>
      <c r="F2293" s="417">
        <v>1859927.6</v>
      </c>
      <c r="G2293" s="417">
        <v>4267994855.9799981</v>
      </c>
      <c r="H2293" s="387" t="b" cm="1">
        <f t="array" aca="1" ref="H2293" ca="1">EsNegrita(BP[[#This Row],[CODIGO]])</f>
        <v>0</v>
      </c>
      <c r="I2293" s="387" t="b" cm="1">
        <f t="array" ref="I2293">_xlfn.LET(
    _xlpm.codigos_devolucion, _xlfn.UNIQUE(_xlfn._xlws.FILTER(BP[CODIGO], ISNUMBER(SEARCH("devoluci", BP[NOMBRE CUENTA])), {""})),
    ISNUMBER(MATCH(BP[[#This Row],[CODIGO]], _xlpm.codigos_devolucion, 0))
)</f>
        <v>0</v>
      </c>
    </row>
    <row r="2294" spans="1:9" x14ac:dyDescent="0.25">
      <c r="A2294" s="608">
        <v>250501</v>
      </c>
      <c r="B2294" s="416" t="s">
        <v>542</v>
      </c>
      <c r="C2294" s="416" t="s">
        <v>751</v>
      </c>
      <c r="D2294" s="416" t="s">
        <v>777</v>
      </c>
      <c r="E2294" s="417">
        <v>0</v>
      </c>
      <c r="F2294" s="417">
        <v>2997750.68</v>
      </c>
      <c r="G2294" s="417">
        <v>4270992606.6599979</v>
      </c>
      <c r="H2294" s="387" t="b" cm="1">
        <f t="array" aca="1" ref="H2294" ca="1">EsNegrita(BP[[#This Row],[CODIGO]])</f>
        <v>0</v>
      </c>
      <c r="I2294" s="387" t="b" cm="1">
        <f t="array" ref="I2294">_xlfn.LET(
    _xlpm.codigos_devolucion, _xlfn.UNIQUE(_xlfn._xlws.FILTER(BP[CODIGO], ISNUMBER(SEARCH("devoluci", BP[NOMBRE CUENTA])), {""})),
    ISNUMBER(MATCH(BP[[#This Row],[CODIGO]], _xlpm.codigos_devolucion, 0))
)</f>
        <v>0</v>
      </c>
    </row>
    <row r="2295" spans="1:9" x14ac:dyDescent="0.25">
      <c r="A2295" s="608">
        <v>250501</v>
      </c>
      <c r="B2295" s="416" t="s">
        <v>542</v>
      </c>
      <c r="C2295" s="416" t="s">
        <v>1297</v>
      </c>
      <c r="D2295" s="416" t="s">
        <v>777</v>
      </c>
      <c r="E2295" s="417">
        <v>0</v>
      </c>
      <c r="F2295" s="417">
        <v>2660005.67</v>
      </c>
      <c r="G2295" s="417">
        <v>4273652612.329998</v>
      </c>
      <c r="H2295" s="387" t="b" cm="1">
        <f t="array" aca="1" ref="H2295" ca="1">EsNegrita(BP[[#This Row],[CODIGO]])</f>
        <v>0</v>
      </c>
      <c r="I2295" s="387" t="b" cm="1">
        <f t="array" ref="I2295">_xlfn.LET(
    _xlpm.codigos_devolucion, _xlfn.UNIQUE(_xlfn._xlws.FILTER(BP[CODIGO], ISNUMBER(SEARCH("devoluci", BP[NOMBRE CUENTA])), {""})),
    ISNUMBER(MATCH(BP[[#This Row],[CODIGO]], _xlpm.codigos_devolucion, 0))
)</f>
        <v>0</v>
      </c>
    </row>
    <row r="2296" spans="1:9" x14ac:dyDescent="0.25">
      <c r="A2296" s="608">
        <v>250501</v>
      </c>
      <c r="B2296" s="416" t="s">
        <v>542</v>
      </c>
      <c r="C2296" s="416" t="s">
        <v>1298</v>
      </c>
      <c r="D2296" s="416" t="s">
        <v>777</v>
      </c>
      <c r="E2296" s="417">
        <v>0</v>
      </c>
      <c r="F2296" s="417">
        <v>3119889.96</v>
      </c>
      <c r="G2296" s="417">
        <v>4276772502.2899981</v>
      </c>
      <c r="H2296" s="387" t="b" cm="1">
        <f t="array" aca="1" ref="H2296" ca="1">EsNegrita(BP[[#This Row],[CODIGO]])</f>
        <v>0</v>
      </c>
      <c r="I2296" s="387" t="b" cm="1">
        <f t="array" ref="I2296">_xlfn.LET(
    _xlpm.codigos_devolucion, _xlfn.UNIQUE(_xlfn._xlws.FILTER(BP[CODIGO], ISNUMBER(SEARCH("devoluci", BP[NOMBRE CUENTA])), {""})),
    ISNUMBER(MATCH(BP[[#This Row],[CODIGO]], _xlpm.codigos_devolucion, 0))
)</f>
        <v>0</v>
      </c>
    </row>
    <row r="2297" spans="1:9" x14ac:dyDescent="0.25">
      <c r="A2297" s="608">
        <v>250501</v>
      </c>
      <c r="B2297" s="416" t="s">
        <v>542</v>
      </c>
      <c r="C2297" s="416" t="s">
        <v>752</v>
      </c>
      <c r="D2297" s="416" t="s">
        <v>777</v>
      </c>
      <c r="E2297" s="417">
        <v>0</v>
      </c>
      <c r="F2297" s="417">
        <v>1948922.44</v>
      </c>
      <c r="G2297" s="417">
        <v>4278721424.7299981</v>
      </c>
      <c r="H2297" s="387" t="b" cm="1">
        <f t="array" aca="1" ref="H2297" ca="1">EsNegrita(BP[[#This Row],[CODIGO]])</f>
        <v>0</v>
      </c>
      <c r="I2297" s="387" t="b" cm="1">
        <f t="array" ref="I2297">_xlfn.LET(
    _xlpm.codigos_devolucion, _xlfn.UNIQUE(_xlfn._xlws.FILTER(BP[CODIGO], ISNUMBER(SEARCH("devoluci", BP[NOMBRE CUENTA])), {""})),
    ISNUMBER(MATCH(BP[[#This Row],[CODIGO]], _xlpm.codigos_devolucion, 0))
)</f>
        <v>0</v>
      </c>
    </row>
    <row r="2298" spans="1:9" x14ac:dyDescent="0.25">
      <c r="A2298" s="608">
        <v>250501</v>
      </c>
      <c r="B2298" s="416" t="s">
        <v>542</v>
      </c>
      <c r="C2298" s="416" t="s">
        <v>1339</v>
      </c>
      <c r="D2298" s="416" t="s">
        <v>777</v>
      </c>
      <c r="E2298" s="417">
        <v>0</v>
      </c>
      <c r="F2298" s="417">
        <v>1859927.6</v>
      </c>
      <c r="G2298" s="417">
        <v>4280581352.329998</v>
      </c>
      <c r="H2298" s="387" t="b" cm="1">
        <f t="array" aca="1" ref="H2298" ca="1">EsNegrita(BP[[#This Row],[CODIGO]])</f>
        <v>0</v>
      </c>
      <c r="I2298" s="387" t="b" cm="1">
        <f t="array" ref="I2298">_xlfn.LET(
    _xlpm.codigos_devolucion, _xlfn.UNIQUE(_xlfn._xlws.FILTER(BP[CODIGO], ISNUMBER(SEARCH("devoluci", BP[NOMBRE CUENTA])), {""})),
    ISNUMBER(MATCH(BP[[#This Row],[CODIGO]], _xlpm.codigos_devolucion, 0))
)</f>
        <v>0</v>
      </c>
    </row>
    <row r="2299" spans="1:9" x14ac:dyDescent="0.25">
      <c r="A2299" s="608">
        <v>250501</v>
      </c>
      <c r="B2299" s="416" t="s">
        <v>542</v>
      </c>
      <c r="C2299" s="416" t="s">
        <v>1299</v>
      </c>
      <c r="D2299" s="416" t="s">
        <v>777</v>
      </c>
      <c r="E2299" s="417">
        <v>0</v>
      </c>
      <c r="F2299" s="417">
        <v>4170094.23</v>
      </c>
      <c r="G2299" s="417">
        <v>4284751446.559998</v>
      </c>
      <c r="H2299" s="387" t="b" cm="1">
        <f t="array" aca="1" ref="H2299" ca="1">EsNegrita(BP[[#This Row],[CODIGO]])</f>
        <v>0</v>
      </c>
      <c r="I2299" s="387" t="b" cm="1">
        <f t="array" ref="I2299">_xlfn.LET(
    _xlpm.codigos_devolucion, _xlfn.UNIQUE(_xlfn._xlws.FILTER(BP[CODIGO], ISNUMBER(SEARCH("devoluci", BP[NOMBRE CUENTA])), {""})),
    ISNUMBER(MATCH(BP[[#This Row],[CODIGO]], _xlpm.codigos_devolucion, 0))
)</f>
        <v>0</v>
      </c>
    </row>
    <row r="2300" spans="1:9" x14ac:dyDescent="0.25">
      <c r="A2300" s="608">
        <v>250501</v>
      </c>
      <c r="B2300" s="416" t="s">
        <v>542</v>
      </c>
      <c r="C2300" s="416" t="s">
        <v>753</v>
      </c>
      <c r="D2300" s="416" t="s">
        <v>777</v>
      </c>
      <c r="E2300" s="417">
        <v>0</v>
      </c>
      <c r="F2300" s="417">
        <v>2718912.82</v>
      </c>
      <c r="G2300" s="417">
        <v>4287470359.3799982</v>
      </c>
      <c r="H2300" s="387" t="b" cm="1">
        <f t="array" aca="1" ref="H2300" ca="1">EsNegrita(BP[[#This Row],[CODIGO]])</f>
        <v>0</v>
      </c>
      <c r="I2300" s="387" t="b" cm="1">
        <f t="array" ref="I2300">_xlfn.LET(
    _xlpm.codigos_devolucion, _xlfn.UNIQUE(_xlfn._xlws.FILTER(BP[CODIGO], ISNUMBER(SEARCH("devoluci", BP[NOMBRE CUENTA])), {""})),
    ISNUMBER(MATCH(BP[[#This Row],[CODIGO]], _xlpm.codigos_devolucion, 0))
)</f>
        <v>0</v>
      </c>
    </row>
    <row r="2301" spans="1:9" x14ac:dyDescent="0.25">
      <c r="A2301" s="608">
        <v>250501</v>
      </c>
      <c r="B2301" s="416" t="s">
        <v>542</v>
      </c>
      <c r="C2301" s="416" t="s">
        <v>754</v>
      </c>
      <c r="D2301" s="416" t="s">
        <v>777</v>
      </c>
      <c r="E2301" s="417">
        <v>0</v>
      </c>
      <c r="F2301" s="417">
        <v>1827927.6</v>
      </c>
      <c r="G2301" s="417">
        <v>4289298286.9799981</v>
      </c>
      <c r="H2301" s="387" t="b" cm="1">
        <f t="array" aca="1" ref="H2301" ca="1">EsNegrita(BP[[#This Row],[CODIGO]])</f>
        <v>0</v>
      </c>
      <c r="I2301" s="387" t="b" cm="1">
        <f t="array" ref="I2301">_xlfn.LET(
    _xlpm.codigos_devolucion, _xlfn.UNIQUE(_xlfn._xlws.FILTER(BP[CODIGO], ISNUMBER(SEARCH("devoluci", BP[NOMBRE CUENTA])), {""})),
    ISNUMBER(MATCH(BP[[#This Row],[CODIGO]], _xlpm.codigos_devolucion, 0))
)</f>
        <v>0</v>
      </c>
    </row>
    <row r="2302" spans="1:9" x14ac:dyDescent="0.25">
      <c r="A2302" s="608">
        <v>250501</v>
      </c>
      <c r="B2302" s="416" t="s">
        <v>542</v>
      </c>
      <c r="C2302" s="416" t="s">
        <v>1340</v>
      </c>
      <c r="D2302" s="416" t="s">
        <v>777</v>
      </c>
      <c r="E2302" s="417">
        <v>0</v>
      </c>
      <c r="F2302" s="417">
        <v>3246355.16</v>
      </c>
      <c r="G2302" s="417">
        <v>4292544642.139998</v>
      </c>
      <c r="H2302" s="387" t="b" cm="1">
        <f t="array" aca="1" ref="H2302" ca="1">EsNegrita(BP[[#This Row],[CODIGO]])</f>
        <v>0</v>
      </c>
      <c r="I2302" s="387" t="b" cm="1">
        <f t="array" ref="I2302">_xlfn.LET(
    _xlpm.codigos_devolucion, _xlfn.UNIQUE(_xlfn._xlws.FILTER(BP[CODIGO], ISNUMBER(SEARCH("devoluci", BP[NOMBRE CUENTA])), {""})),
    ISNUMBER(MATCH(BP[[#This Row],[CODIGO]], _xlpm.codigos_devolucion, 0))
)</f>
        <v>0</v>
      </c>
    </row>
    <row r="2303" spans="1:9" x14ac:dyDescent="0.25">
      <c r="A2303" s="608">
        <v>250501</v>
      </c>
      <c r="B2303" s="416" t="s">
        <v>542</v>
      </c>
      <c r="C2303" s="416" t="s">
        <v>755</v>
      </c>
      <c r="D2303" s="416" t="s">
        <v>777</v>
      </c>
      <c r="E2303" s="417">
        <v>0</v>
      </c>
      <c r="F2303" s="417">
        <v>3730098.88</v>
      </c>
      <c r="G2303" s="417">
        <v>4296274741.0199976</v>
      </c>
      <c r="H2303" s="387" t="b" cm="1">
        <f t="array" aca="1" ref="H2303" ca="1">EsNegrita(BP[[#This Row],[CODIGO]])</f>
        <v>0</v>
      </c>
      <c r="I2303" s="387" t="b" cm="1">
        <f t="array" ref="I2303">_xlfn.LET(
    _xlpm.codigos_devolucion, _xlfn.UNIQUE(_xlfn._xlws.FILTER(BP[CODIGO], ISNUMBER(SEARCH("devoluci", BP[NOMBRE CUENTA])), {""})),
    ISNUMBER(MATCH(BP[[#This Row],[CODIGO]], _xlpm.codigos_devolucion, 0))
)</f>
        <v>0</v>
      </c>
    </row>
    <row r="2304" spans="1:9" x14ac:dyDescent="0.25">
      <c r="A2304" s="608">
        <v>250501</v>
      </c>
      <c r="B2304" s="416" t="s">
        <v>542</v>
      </c>
      <c r="C2304" s="416" t="s">
        <v>756</v>
      </c>
      <c r="D2304" s="416" t="s">
        <v>777</v>
      </c>
      <c r="E2304" s="417">
        <v>0</v>
      </c>
      <c r="F2304" s="417">
        <v>3629111.94</v>
      </c>
      <c r="G2304" s="417">
        <v>4299903852.9599972</v>
      </c>
      <c r="H2304" s="387" t="b" cm="1">
        <f t="array" aca="1" ref="H2304" ca="1">EsNegrita(BP[[#This Row],[CODIGO]])</f>
        <v>0</v>
      </c>
      <c r="I2304" s="387" t="b" cm="1">
        <f t="array" ref="I2304">_xlfn.LET(
    _xlpm.codigos_devolucion, _xlfn.UNIQUE(_xlfn._xlws.FILTER(BP[CODIGO], ISNUMBER(SEARCH("devoluci", BP[NOMBRE CUENTA])), {""})),
    ISNUMBER(MATCH(BP[[#This Row],[CODIGO]], _xlpm.codigos_devolucion, 0))
)</f>
        <v>0</v>
      </c>
    </row>
    <row r="2305" spans="1:9" x14ac:dyDescent="0.25">
      <c r="A2305" s="608">
        <v>250501</v>
      </c>
      <c r="B2305" s="416" t="s">
        <v>542</v>
      </c>
      <c r="C2305" s="416" t="s">
        <v>757</v>
      </c>
      <c r="D2305" s="416" t="s">
        <v>777</v>
      </c>
      <c r="E2305" s="417">
        <v>0</v>
      </c>
      <c r="F2305" s="417">
        <v>3704873.96</v>
      </c>
      <c r="G2305" s="417">
        <v>4303608726.9199972</v>
      </c>
      <c r="H2305" s="387" t="b" cm="1">
        <f t="array" aca="1" ref="H2305" ca="1">EsNegrita(BP[[#This Row],[CODIGO]])</f>
        <v>0</v>
      </c>
      <c r="I2305" s="387" t="b" cm="1">
        <f t="array" ref="I2305">_xlfn.LET(
    _xlpm.codigos_devolucion, _xlfn.UNIQUE(_xlfn._xlws.FILTER(BP[CODIGO], ISNUMBER(SEARCH("devoluci", BP[NOMBRE CUENTA])), {""})),
    ISNUMBER(MATCH(BP[[#This Row],[CODIGO]], _xlpm.codigos_devolucion, 0))
)</f>
        <v>0</v>
      </c>
    </row>
    <row r="2306" spans="1:9" x14ac:dyDescent="0.25">
      <c r="A2306" s="608">
        <v>250501</v>
      </c>
      <c r="B2306" s="416" t="s">
        <v>542</v>
      </c>
      <c r="C2306" s="416" t="s">
        <v>1336</v>
      </c>
      <c r="D2306" s="416" t="s">
        <v>777</v>
      </c>
      <c r="E2306" s="417">
        <v>0</v>
      </c>
      <c r="F2306" s="417">
        <v>3834472.02</v>
      </c>
      <c r="G2306" s="417">
        <v>4307443198.9399977</v>
      </c>
      <c r="H2306" s="387" t="b" cm="1">
        <f t="array" aca="1" ref="H2306" ca="1">EsNegrita(BP[[#This Row],[CODIGO]])</f>
        <v>0</v>
      </c>
      <c r="I2306" s="387" t="b" cm="1">
        <f t="array" ref="I2306">_xlfn.LET(
    _xlpm.codigos_devolucion, _xlfn.UNIQUE(_xlfn._xlws.FILTER(BP[CODIGO], ISNUMBER(SEARCH("devoluci", BP[NOMBRE CUENTA])), {""})),
    ISNUMBER(MATCH(BP[[#This Row],[CODIGO]], _xlpm.codigos_devolucion, 0))
)</f>
        <v>0</v>
      </c>
    </row>
    <row r="2307" spans="1:9" x14ac:dyDescent="0.25">
      <c r="A2307" s="608">
        <v>250501</v>
      </c>
      <c r="B2307" s="416" t="s">
        <v>542</v>
      </c>
      <c r="C2307" s="416" t="s">
        <v>758</v>
      </c>
      <c r="D2307" s="416" t="s">
        <v>777</v>
      </c>
      <c r="E2307" s="417">
        <v>0</v>
      </c>
      <c r="F2307" s="417">
        <v>2410756.06</v>
      </c>
      <c r="G2307" s="417">
        <v>4309853954.9999981</v>
      </c>
      <c r="H2307" s="387" t="b" cm="1">
        <f t="array" aca="1" ref="H2307" ca="1">EsNegrita(BP[[#This Row],[CODIGO]])</f>
        <v>0</v>
      </c>
      <c r="I2307" s="387" t="b" cm="1">
        <f t="array" ref="I2307">_xlfn.LET(
    _xlpm.codigos_devolucion, _xlfn.UNIQUE(_xlfn._xlws.FILTER(BP[CODIGO], ISNUMBER(SEARCH("devoluci", BP[NOMBRE CUENTA])), {""})),
    ISNUMBER(MATCH(BP[[#This Row],[CODIGO]], _xlpm.codigos_devolucion, 0))
)</f>
        <v>0</v>
      </c>
    </row>
    <row r="2308" spans="1:9" x14ac:dyDescent="0.25">
      <c r="A2308" s="608">
        <v>250501</v>
      </c>
      <c r="B2308" s="416" t="s">
        <v>542</v>
      </c>
      <c r="C2308" s="416" t="s">
        <v>759</v>
      </c>
      <c r="D2308" s="416" t="s">
        <v>777</v>
      </c>
      <c r="E2308" s="417">
        <v>0</v>
      </c>
      <c r="F2308" s="417">
        <v>2055200.62</v>
      </c>
      <c r="G2308" s="417">
        <v>4311909155.619998</v>
      </c>
      <c r="H2308" s="387" t="b" cm="1">
        <f t="array" aca="1" ref="H2308" ca="1">EsNegrita(BP[[#This Row],[CODIGO]])</f>
        <v>0</v>
      </c>
      <c r="I2308" s="387" t="b" cm="1">
        <f t="array" ref="I2308">_xlfn.LET(
    _xlpm.codigos_devolucion, _xlfn.UNIQUE(_xlfn._xlws.FILTER(BP[CODIGO], ISNUMBER(SEARCH("devoluci", BP[NOMBRE CUENTA])), {""})),
    ISNUMBER(MATCH(BP[[#This Row],[CODIGO]], _xlpm.codigos_devolucion, 0))
)</f>
        <v>0</v>
      </c>
    </row>
    <row r="2309" spans="1:9" x14ac:dyDescent="0.25">
      <c r="A2309" s="608">
        <v>250501</v>
      </c>
      <c r="B2309" s="416" t="s">
        <v>542</v>
      </c>
      <c r="C2309" s="416" t="s">
        <v>760</v>
      </c>
      <c r="D2309" s="416" t="s">
        <v>777</v>
      </c>
      <c r="E2309" s="417">
        <v>0</v>
      </c>
      <c r="F2309" s="417">
        <v>1570460.95</v>
      </c>
      <c r="G2309" s="417">
        <v>4313479616.5699978</v>
      </c>
      <c r="H2309" s="387" t="b" cm="1">
        <f t="array" aca="1" ref="H2309" ca="1">EsNegrita(BP[[#This Row],[CODIGO]])</f>
        <v>0</v>
      </c>
      <c r="I2309" s="387" t="b" cm="1">
        <f t="array" ref="I2309">_xlfn.LET(
    _xlpm.codigos_devolucion, _xlfn.UNIQUE(_xlfn._xlws.FILTER(BP[CODIGO], ISNUMBER(SEARCH("devoluci", BP[NOMBRE CUENTA])), {""})),
    ISNUMBER(MATCH(BP[[#This Row],[CODIGO]], _xlpm.codigos_devolucion, 0))
)</f>
        <v>0</v>
      </c>
    </row>
    <row r="2310" spans="1:9" x14ac:dyDescent="0.25">
      <c r="A2310" s="608">
        <v>250501</v>
      </c>
      <c r="B2310" s="416" t="s">
        <v>542</v>
      </c>
      <c r="C2310" s="416" t="s">
        <v>1270</v>
      </c>
      <c r="D2310" s="416" t="s">
        <v>777</v>
      </c>
      <c r="E2310" s="417">
        <v>0</v>
      </c>
      <c r="F2310" s="417">
        <v>4056348.14</v>
      </c>
      <c r="G2310" s="417">
        <v>4317535964.7099981</v>
      </c>
      <c r="H2310" s="387" t="b" cm="1">
        <f t="array" aca="1" ref="H2310" ca="1">EsNegrita(BP[[#This Row],[CODIGO]])</f>
        <v>0</v>
      </c>
      <c r="I2310" s="387" t="b" cm="1">
        <f t="array" ref="I2310">_xlfn.LET(
    _xlpm.codigos_devolucion, _xlfn.UNIQUE(_xlfn._xlws.FILTER(BP[CODIGO], ISNUMBER(SEARCH("devoluci", BP[NOMBRE CUENTA])), {""})),
    ISNUMBER(MATCH(BP[[#This Row],[CODIGO]], _xlpm.codigos_devolucion, 0))
)</f>
        <v>0</v>
      </c>
    </row>
    <row r="2311" spans="1:9" x14ac:dyDescent="0.25">
      <c r="A2311" s="608">
        <v>250501</v>
      </c>
      <c r="B2311" s="416" t="s">
        <v>542</v>
      </c>
      <c r="C2311" s="416" t="s">
        <v>761</v>
      </c>
      <c r="D2311" s="416" t="s">
        <v>777</v>
      </c>
      <c r="E2311" s="417">
        <v>0</v>
      </c>
      <c r="F2311" s="417">
        <v>3704873.96</v>
      </c>
      <c r="G2311" s="417">
        <v>4321240838.6699982</v>
      </c>
      <c r="H2311" s="387" t="b" cm="1">
        <f t="array" aca="1" ref="H2311" ca="1">EsNegrita(BP[[#This Row],[CODIGO]])</f>
        <v>0</v>
      </c>
      <c r="I2311" s="387" t="b" cm="1">
        <f t="array" ref="I2311">_xlfn.LET(
    _xlpm.codigos_devolucion, _xlfn.UNIQUE(_xlfn._xlws.FILTER(BP[CODIGO], ISNUMBER(SEARCH("devoluci", BP[NOMBRE CUENTA])), {""})),
    ISNUMBER(MATCH(BP[[#This Row],[CODIGO]], _xlpm.codigos_devolucion, 0))
)</f>
        <v>0</v>
      </c>
    </row>
    <row r="2312" spans="1:9" x14ac:dyDescent="0.25">
      <c r="A2312" s="608">
        <v>250501</v>
      </c>
      <c r="B2312" s="416" t="s">
        <v>542</v>
      </c>
      <c r="C2312" s="416" t="s">
        <v>1300</v>
      </c>
      <c r="D2312" s="416" t="s">
        <v>777</v>
      </c>
      <c r="E2312" s="417">
        <v>0</v>
      </c>
      <c r="F2312" s="417">
        <v>3752723.19</v>
      </c>
      <c r="G2312" s="417">
        <v>4324993561.8599977</v>
      </c>
      <c r="H2312" s="387" t="b" cm="1">
        <f t="array" aca="1" ref="H2312" ca="1">EsNegrita(BP[[#This Row],[CODIGO]])</f>
        <v>0</v>
      </c>
      <c r="I2312" s="387" t="b" cm="1">
        <f t="array" ref="I2312">_xlfn.LET(
    _xlpm.codigos_devolucion, _xlfn.UNIQUE(_xlfn._xlws.FILTER(BP[CODIGO], ISNUMBER(SEARCH("devoluci", BP[NOMBRE CUENTA])), {""})),
    ISNUMBER(MATCH(BP[[#This Row],[CODIGO]], _xlpm.codigos_devolucion, 0))
)</f>
        <v>0</v>
      </c>
    </row>
    <row r="2313" spans="1:9" x14ac:dyDescent="0.25">
      <c r="A2313" s="608">
        <v>250501</v>
      </c>
      <c r="B2313" s="416" t="s">
        <v>542</v>
      </c>
      <c r="C2313" s="416" t="s">
        <v>1301</v>
      </c>
      <c r="D2313" s="416" t="s">
        <v>777</v>
      </c>
      <c r="E2313" s="417">
        <v>0</v>
      </c>
      <c r="F2313" s="417">
        <v>4097429.16</v>
      </c>
      <c r="G2313" s="417">
        <v>4329090991.0199976</v>
      </c>
      <c r="H2313" s="387" t="b" cm="1">
        <f t="array" aca="1" ref="H2313" ca="1">EsNegrita(BP[[#This Row],[CODIGO]])</f>
        <v>0</v>
      </c>
      <c r="I2313" s="387" t="b" cm="1">
        <f t="array" ref="I2313">_xlfn.LET(
    _xlpm.codigos_devolucion, _xlfn.UNIQUE(_xlfn._xlws.FILTER(BP[CODIGO], ISNUMBER(SEARCH("devoluci", BP[NOMBRE CUENTA])), {""})),
    ISNUMBER(MATCH(BP[[#This Row],[CODIGO]], _xlpm.codigos_devolucion, 0))
)</f>
        <v>0</v>
      </c>
    </row>
    <row r="2314" spans="1:9" x14ac:dyDescent="0.25">
      <c r="A2314" s="608">
        <v>250501</v>
      </c>
      <c r="B2314" s="416" t="s">
        <v>542</v>
      </c>
      <c r="C2314" s="416" t="s">
        <v>1271</v>
      </c>
      <c r="D2314" s="416" t="s">
        <v>777</v>
      </c>
      <c r="E2314" s="417">
        <v>0</v>
      </c>
      <c r="F2314" s="417">
        <v>3077314.73</v>
      </c>
      <c r="G2314" s="417">
        <v>4332168305.7499971</v>
      </c>
      <c r="H2314" s="387" t="b" cm="1">
        <f t="array" aca="1" ref="H2314" ca="1">EsNegrita(BP[[#This Row],[CODIGO]])</f>
        <v>0</v>
      </c>
      <c r="I2314" s="387" t="b" cm="1">
        <f t="array" ref="I2314">_xlfn.LET(
    _xlpm.codigos_devolucion, _xlfn.UNIQUE(_xlfn._xlws.FILTER(BP[CODIGO], ISNUMBER(SEARCH("devoluci", BP[NOMBRE CUENTA])), {""})),
    ISNUMBER(MATCH(BP[[#This Row],[CODIGO]], _xlpm.codigos_devolucion, 0))
)</f>
        <v>0</v>
      </c>
    </row>
    <row r="2315" spans="1:9" x14ac:dyDescent="0.25">
      <c r="A2315" s="608">
        <v>250501</v>
      </c>
      <c r="B2315" s="416" t="s">
        <v>542</v>
      </c>
      <c r="C2315" s="416" t="s">
        <v>1302</v>
      </c>
      <c r="D2315" s="416" t="s">
        <v>777</v>
      </c>
      <c r="E2315" s="417">
        <v>0</v>
      </c>
      <c r="F2315" s="417">
        <v>2920276.03</v>
      </c>
      <c r="G2315" s="417">
        <v>4335088581.7799969</v>
      </c>
      <c r="H2315" s="387" t="b" cm="1">
        <f t="array" aca="1" ref="H2315" ca="1">EsNegrita(BP[[#This Row],[CODIGO]])</f>
        <v>0</v>
      </c>
      <c r="I2315" s="387" t="b" cm="1">
        <f t="array" ref="I2315">_xlfn.LET(
    _xlpm.codigos_devolucion, _xlfn.UNIQUE(_xlfn._xlws.FILTER(BP[CODIGO], ISNUMBER(SEARCH("devoluci", BP[NOMBRE CUENTA])), {""})),
    ISNUMBER(MATCH(BP[[#This Row],[CODIGO]], _xlpm.codigos_devolucion, 0))
)</f>
        <v>0</v>
      </c>
    </row>
    <row r="2316" spans="1:9" x14ac:dyDescent="0.25">
      <c r="A2316" s="608">
        <v>250501</v>
      </c>
      <c r="B2316" s="416" t="s">
        <v>542</v>
      </c>
      <c r="C2316" s="416" t="s">
        <v>1341</v>
      </c>
      <c r="D2316" s="416" t="s">
        <v>777</v>
      </c>
      <c r="E2316" s="417">
        <v>0</v>
      </c>
      <c r="F2316" s="417">
        <v>2595884.4900000002</v>
      </c>
      <c r="G2316" s="417">
        <v>4337684466.2699966</v>
      </c>
      <c r="H2316" s="387" t="b" cm="1">
        <f t="array" aca="1" ref="H2316" ca="1">EsNegrita(BP[[#This Row],[CODIGO]])</f>
        <v>0</v>
      </c>
      <c r="I2316" s="387" t="b" cm="1">
        <f t="array" ref="I2316">_xlfn.LET(
    _xlpm.codigos_devolucion, _xlfn.UNIQUE(_xlfn._xlws.FILTER(BP[CODIGO], ISNUMBER(SEARCH("devoluci", BP[NOMBRE CUENTA])), {""})),
    ISNUMBER(MATCH(BP[[#This Row],[CODIGO]], _xlpm.codigos_devolucion, 0))
)</f>
        <v>0</v>
      </c>
    </row>
    <row r="2317" spans="1:9" x14ac:dyDescent="0.25">
      <c r="A2317" s="608">
        <v>250501</v>
      </c>
      <c r="B2317" s="416" t="s">
        <v>542</v>
      </c>
      <c r="C2317" s="416" t="s">
        <v>1262</v>
      </c>
      <c r="D2317" s="416" t="s">
        <v>777</v>
      </c>
      <c r="E2317" s="417">
        <v>0</v>
      </c>
      <c r="F2317" s="417">
        <v>3172016.81</v>
      </c>
      <c r="G2317" s="417">
        <v>4340856483.0799971</v>
      </c>
      <c r="H2317" s="387" t="b" cm="1">
        <f t="array" aca="1" ref="H2317" ca="1">EsNegrita(BP[[#This Row],[CODIGO]])</f>
        <v>0</v>
      </c>
      <c r="I2317" s="387" t="b" cm="1">
        <f t="array" ref="I2317">_xlfn.LET(
    _xlpm.codigos_devolucion, _xlfn.UNIQUE(_xlfn._xlws.FILTER(BP[CODIGO], ISNUMBER(SEARCH("devoluci", BP[NOMBRE CUENTA])), {""})),
    ISNUMBER(MATCH(BP[[#This Row],[CODIGO]], _xlpm.codigos_devolucion, 0))
)</f>
        <v>0</v>
      </c>
    </row>
    <row r="2318" spans="1:9" x14ac:dyDescent="0.25">
      <c r="A2318" s="608">
        <v>250501</v>
      </c>
      <c r="B2318" s="416" t="s">
        <v>542</v>
      </c>
      <c r="C2318" s="416" t="s">
        <v>1272</v>
      </c>
      <c r="D2318" s="416" t="s">
        <v>777</v>
      </c>
      <c r="E2318" s="417">
        <v>0</v>
      </c>
      <c r="F2318" s="417">
        <v>3385222.4</v>
      </c>
      <c r="G2318" s="417">
        <v>4344241705.4799967</v>
      </c>
      <c r="H2318" s="387" t="b" cm="1">
        <f t="array" aca="1" ref="H2318" ca="1">EsNegrita(BP[[#This Row],[CODIGO]])</f>
        <v>0</v>
      </c>
      <c r="I2318" s="387" t="b" cm="1">
        <f t="array" ref="I2318">_xlfn.LET(
    _xlpm.codigos_devolucion, _xlfn.UNIQUE(_xlfn._xlws.FILTER(BP[CODIGO], ISNUMBER(SEARCH("devoluci", BP[NOMBRE CUENTA])), {""})),
    ISNUMBER(MATCH(BP[[#This Row],[CODIGO]], _xlpm.codigos_devolucion, 0))
)</f>
        <v>0</v>
      </c>
    </row>
    <row r="2319" spans="1:9" x14ac:dyDescent="0.25">
      <c r="A2319" s="608">
        <v>250501</v>
      </c>
      <c r="B2319" s="416" t="s">
        <v>542</v>
      </c>
      <c r="C2319" s="416" t="s">
        <v>780</v>
      </c>
      <c r="D2319" s="416" t="s">
        <v>777</v>
      </c>
      <c r="E2319" s="417">
        <v>0</v>
      </c>
      <c r="F2319" s="417">
        <v>3268286.3</v>
      </c>
      <c r="G2319" s="417">
        <v>4347509991.7799969</v>
      </c>
      <c r="H2319" s="387" t="b" cm="1">
        <f t="array" aca="1" ref="H2319" ca="1">EsNegrita(BP[[#This Row],[CODIGO]])</f>
        <v>0</v>
      </c>
      <c r="I2319" s="387" t="b" cm="1">
        <f t="array" ref="I2319">_xlfn.LET(
    _xlpm.codigos_devolucion, _xlfn.UNIQUE(_xlfn._xlws.FILTER(BP[CODIGO], ISNUMBER(SEARCH("devoluci", BP[NOMBRE CUENTA])), {""})),
    ISNUMBER(MATCH(BP[[#This Row],[CODIGO]], _xlpm.codigos_devolucion, 0))
)</f>
        <v>0</v>
      </c>
    </row>
    <row r="2320" spans="1:9" x14ac:dyDescent="0.25">
      <c r="A2320" s="608">
        <v>250501</v>
      </c>
      <c r="B2320" s="416" t="s">
        <v>542</v>
      </c>
      <c r="C2320" s="416" t="s">
        <v>762</v>
      </c>
      <c r="D2320" s="416" t="s">
        <v>777</v>
      </c>
      <c r="E2320" s="417">
        <v>0</v>
      </c>
      <c r="F2320" s="417">
        <v>3142016.81</v>
      </c>
      <c r="G2320" s="417">
        <v>4350652008.5899973</v>
      </c>
      <c r="H2320" s="387" t="b" cm="1">
        <f t="array" aca="1" ref="H2320" ca="1">EsNegrita(BP[[#This Row],[CODIGO]])</f>
        <v>0</v>
      </c>
      <c r="I2320" s="387" t="b" cm="1">
        <f t="array" ref="I2320">_xlfn.LET(
    _xlpm.codigos_devolucion, _xlfn.UNIQUE(_xlfn._xlws.FILTER(BP[CODIGO], ISNUMBER(SEARCH("devoluci", BP[NOMBRE CUENTA])), {""})),
    ISNUMBER(MATCH(BP[[#This Row],[CODIGO]], _xlpm.codigos_devolucion, 0))
)</f>
        <v>0</v>
      </c>
    </row>
    <row r="2321" spans="1:9" x14ac:dyDescent="0.25">
      <c r="A2321" s="608">
        <v>250501</v>
      </c>
      <c r="B2321" s="416" t="s">
        <v>542</v>
      </c>
      <c r="C2321" s="416" t="s">
        <v>1330</v>
      </c>
      <c r="D2321" s="416" t="s">
        <v>777</v>
      </c>
      <c r="E2321" s="417">
        <v>0</v>
      </c>
      <c r="F2321" s="417">
        <v>3059648.98</v>
      </c>
      <c r="G2321" s="417">
        <v>4353711657.5699968</v>
      </c>
      <c r="H2321" s="387" t="b" cm="1">
        <f t="array" aca="1" ref="H2321" ca="1">EsNegrita(BP[[#This Row],[CODIGO]])</f>
        <v>0</v>
      </c>
      <c r="I2321" s="387" t="b" cm="1">
        <f t="array" ref="I2321">_xlfn.LET(
    _xlpm.codigos_devolucion, _xlfn.UNIQUE(_xlfn._xlws.FILTER(BP[CODIGO], ISNUMBER(SEARCH("devoluci", BP[NOMBRE CUENTA])), {""})),
    ISNUMBER(MATCH(BP[[#This Row],[CODIGO]], _xlpm.codigos_devolucion, 0))
)</f>
        <v>0</v>
      </c>
    </row>
    <row r="2322" spans="1:9" x14ac:dyDescent="0.25">
      <c r="A2322" s="608">
        <v>250501</v>
      </c>
      <c r="B2322" s="416" t="s">
        <v>542</v>
      </c>
      <c r="C2322" s="416" t="s">
        <v>763</v>
      </c>
      <c r="D2322" s="416" t="s">
        <v>777</v>
      </c>
      <c r="E2322" s="417">
        <v>0</v>
      </c>
      <c r="F2322" s="417">
        <v>3126165.21</v>
      </c>
      <c r="G2322" s="417">
        <v>4356837822.7799969</v>
      </c>
      <c r="H2322" s="387" t="b" cm="1">
        <f t="array" aca="1" ref="H2322" ca="1">EsNegrita(BP[[#This Row],[CODIGO]])</f>
        <v>0</v>
      </c>
      <c r="I2322" s="387" t="b" cm="1">
        <f t="array" ref="I2322">_xlfn.LET(
    _xlpm.codigos_devolucion, _xlfn.UNIQUE(_xlfn._xlws.FILTER(BP[CODIGO], ISNUMBER(SEARCH("devoluci", BP[NOMBRE CUENTA])), {""})),
    ISNUMBER(MATCH(BP[[#This Row],[CODIGO]], _xlpm.codigos_devolucion, 0))
)</f>
        <v>0</v>
      </c>
    </row>
    <row r="2323" spans="1:9" x14ac:dyDescent="0.25">
      <c r="A2323" s="608">
        <v>250501</v>
      </c>
      <c r="B2323" s="416" t="s">
        <v>542</v>
      </c>
      <c r="C2323" s="416" t="s">
        <v>764</v>
      </c>
      <c r="D2323" s="416" t="s">
        <v>777</v>
      </c>
      <c r="E2323" s="417">
        <v>0</v>
      </c>
      <c r="F2323" s="417">
        <v>3704873.96</v>
      </c>
      <c r="G2323" s="417">
        <v>4360542696.7399969</v>
      </c>
      <c r="H2323" s="387" t="b" cm="1">
        <f t="array" aca="1" ref="H2323" ca="1">EsNegrita(BP[[#This Row],[CODIGO]])</f>
        <v>0</v>
      </c>
      <c r="I2323" s="387" t="b" cm="1">
        <f t="array" ref="I2323">_xlfn.LET(
    _xlpm.codigos_devolucion, _xlfn.UNIQUE(_xlfn._xlws.FILTER(BP[CODIGO], ISNUMBER(SEARCH("devoluci", BP[NOMBRE CUENTA])), {""})),
    ISNUMBER(MATCH(BP[[#This Row],[CODIGO]], _xlpm.codigos_devolucion, 0))
)</f>
        <v>0</v>
      </c>
    </row>
    <row r="2324" spans="1:9" x14ac:dyDescent="0.25">
      <c r="A2324" s="608">
        <v>250501</v>
      </c>
      <c r="B2324" s="416" t="s">
        <v>542</v>
      </c>
      <c r="C2324" s="416" t="s">
        <v>1284</v>
      </c>
      <c r="D2324" s="416" t="s">
        <v>777</v>
      </c>
      <c r="E2324" s="417">
        <v>0</v>
      </c>
      <c r="F2324" s="417">
        <v>4027504.47</v>
      </c>
      <c r="G2324" s="417">
        <v>4364570201.2099972</v>
      </c>
      <c r="H2324" s="387" t="b" cm="1">
        <f t="array" aca="1" ref="H2324" ca="1">EsNegrita(BP[[#This Row],[CODIGO]])</f>
        <v>0</v>
      </c>
      <c r="I2324" s="387" t="b" cm="1">
        <f t="array" ref="I2324">_xlfn.LET(
    _xlpm.codigos_devolucion, _xlfn.UNIQUE(_xlfn._xlws.FILTER(BP[CODIGO], ISNUMBER(SEARCH("devoluci", BP[NOMBRE CUENTA])), {""})),
    ISNUMBER(MATCH(BP[[#This Row],[CODIGO]], _xlpm.codigos_devolucion, 0))
)</f>
        <v>0</v>
      </c>
    </row>
    <row r="2325" spans="1:9" x14ac:dyDescent="0.25">
      <c r="A2325" s="608">
        <v>250501</v>
      </c>
      <c r="B2325" s="416" t="s">
        <v>542</v>
      </c>
      <c r="C2325" s="416" t="s">
        <v>1303</v>
      </c>
      <c r="D2325" s="416" t="s">
        <v>777</v>
      </c>
      <c r="E2325" s="417">
        <v>0</v>
      </c>
      <c r="F2325" s="417">
        <v>3077314.27</v>
      </c>
      <c r="G2325" s="417">
        <v>4367647515.4799976</v>
      </c>
      <c r="H2325" s="387" t="b" cm="1">
        <f t="array" aca="1" ref="H2325" ca="1">EsNegrita(BP[[#This Row],[CODIGO]])</f>
        <v>0</v>
      </c>
      <c r="I2325" s="387" t="b" cm="1">
        <f t="array" ref="I2325">_xlfn.LET(
    _xlpm.codigos_devolucion, _xlfn.UNIQUE(_xlfn._xlws.FILTER(BP[CODIGO], ISNUMBER(SEARCH("devoluci", BP[NOMBRE CUENTA])), {""})),
    ISNUMBER(MATCH(BP[[#This Row],[CODIGO]], _xlpm.codigos_devolucion, 0))
)</f>
        <v>0</v>
      </c>
    </row>
    <row r="2326" spans="1:9" x14ac:dyDescent="0.25">
      <c r="A2326" s="608">
        <v>250501</v>
      </c>
      <c r="B2326" s="416" t="s">
        <v>542</v>
      </c>
      <c r="C2326" s="416" t="s">
        <v>765</v>
      </c>
      <c r="D2326" s="416" t="s">
        <v>777</v>
      </c>
      <c r="E2326" s="417">
        <v>0</v>
      </c>
      <c r="F2326" s="417">
        <v>2133350.62</v>
      </c>
      <c r="G2326" s="417">
        <v>4369780866.0999975</v>
      </c>
      <c r="H2326" s="387" t="b" cm="1">
        <f t="array" aca="1" ref="H2326" ca="1">EsNegrita(BP[[#This Row],[CODIGO]])</f>
        <v>0</v>
      </c>
      <c r="I2326" s="387" t="b" cm="1">
        <f t="array" ref="I2326">_xlfn.LET(
    _xlpm.codigos_devolucion, _xlfn.UNIQUE(_xlfn._xlws.FILTER(BP[CODIGO], ISNUMBER(SEARCH("devoluci", BP[NOMBRE CUENTA])), {""})),
    ISNUMBER(MATCH(BP[[#This Row],[CODIGO]], _xlpm.codigos_devolucion, 0))
)</f>
        <v>0</v>
      </c>
    </row>
    <row r="2327" spans="1:9" x14ac:dyDescent="0.25">
      <c r="A2327" s="608">
        <v>250501</v>
      </c>
      <c r="B2327" s="416" t="s">
        <v>542</v>
      </c>
      <c r="C2327" s="416" t="s">
        <v>1273</v>
      </c>
      <c r="D2327" s="416" t="s">
        <v>777</v>
      </c>
      <c r="E2327" s="417">
        <v>0</v>
      </c>
      <c r="F2327" s="417">
        <v>1609162.8</v>
      </c>
      <c r="G2327" s="417">
        <v>4371390028.8999977</v>
      </c>
      <c r="H2327" s="387" t="b" cm="1">
        <f t="array" aca="1" ref="H2327" ca="1">EsNegrita(BP[[#This Row],[CODIGO]])</f>
        <v>0</v>
      </c>
      <c r="I2327" s="387" t="b" cm="1">
        <f t="array" ref="I2327">_xlfn.LET(
    _xlpm.codigos_devolucion, _xlfn.UNIQUE(_xlfn._xlws.FILTER(BP[CODIGO], ISNUMBER(SEARCH("devoluci", BP[NOMBRE CUENTA])), {""})),
    ISNUMBER(MATCH(BP[[#This Row],[CODIGO]], _xlpm.codigos_devolucion, 0))
)</f>
        <v>0</v>
      </c>
    </row>
    <row r="2328" spans="1:9" x14ac:dyDescent="0.25">
      <c r="A2328" s="608">
        <v>250501</v>
      </c>
      <c r="B2328" s="416" t="s">
        <v>542</v>
      </c>
      <c r="C2328" s="416" t="s">
        <v>1304</v>
      </c>
      <c r="D2328" s="416" t="s">
        <v>777</v>
      </c>
      <c r="E2328" s="417">
        <v>0</v>
      </c>
      <c r="F2328" s="417">
        <v>4048044.97</v>
      </c>
      <c r="G2328" s="417">
        <v>4375438073.869998</v>
      </c>
      <c r="H2328" s="387" t="b" cm="1">
        <f t="array" aca="1" ref="H2328" ca="1">EsNegrita(BP[[#This Row],[CODIGO]])</f>
        <v>0</v>
      </c>
      <c r="I2328" s="387" t="b" cm="1">
        <f t="array" ref="I2328">_xlfn.LET(
    _xlpm.codigos_devolucion, _xlfn.UNIQUE(_xlfn._xlws.FILTER(BP[CODIGO], ISNUMBER(SEARCH("devoluci", BP[NOMBRE CUENTA])), {""})),
    ISNUMBER(MATCH(BP[[#This Row],[CODIGO]], _xlpm.codigos_devolucion, 0))
)</f>
        <v>0</v>
      </c>
    </row>
    <row r="2329" spans="1:9" x14ac:dyDescent="0.25">
      <c r="A2329" s="608">
        <v>250501</v>
      </c>
      <c r="B2329" s="416" t="s">
        <v>542</v>
      </c>
      <c r="C2329" s="416" t="s">
        <v>1348</v>
      </c>
      <c r="D2329" s="416" t="s">
        <v>777</v>
      </c>
      <c r="E2329" s="417">
        <v>0</v>
      </c>
      <c r="F2329" s="417">
        <v>4097429.16</v>
      </c>
      <c r="G2329" s="417">
        <v>4379535503.0299978</v>
      </c>
      <c r="H2329" s="387" t="b" cm="1">
        <f t="array" aca="1" ref="H2329" ca="1">EsNegrita(BP[[#This Row],[CODIGO]])</f>
        <v>0</v>
      </c>
      <c r="I2329" s="387" t="b" cm="1">
        <f t="array" ref="I2329">_xlfn.LET(
    _xlpm.codigos_devolucion, _xlfn.UNIQUE(_xlfn._xlws.FILTER(BP[CODIGO], ISNUMBER(SEARCH("devoluci", BP[NOMBRE CUENTA])), {""})),
    ISNUMBER(MATCH(BP[[#This Row],[CODIGO]], _xlpm.codigos_devolucion, 0))
)</f>
        <v>0</v>
      </c>
    </row>
    <row r="2330" spans="1:9" x14ac:dyDescent="0.25">
      <c r="A2330" s="608">
        <v>250501</v>
      </c>
      <c r="B2330" s="416" t="s">
        <v>542</v>
      </c>
      <c r="C2330" s="416" t="s">
        <v>1305</v>
      </c>
      <c r="D2330" s="416" t="s">
        <v>777</v>
      </c>
      <c r="E2330" s="417">
        <v>0</v>
      </c>
      <c r="F2330" s="417">
        <v>2539199.61</v>
      </c>
      <c r="G2330" s="417">
        <v>4382074702.6399975</v>
      </c>
      <c r="H2330" s="387" t="b" cm="1">
        <f t="array" aca="1" ref="H2330" ca="1">EsNegrita(BP[[#This Row],[CODIGO]])</f>
        <v>0</v>
      </c>
      <c r="I2330" s="387" t="b" cm="1">
        <f t="array" ref="I2330">_xlfn.LET(
    _xlpm.codigos_devolucion, _xlfn.UNIQUE(_xlfn._xlws.FILTER(BP[CODIGO], ISNUMBER(SEARCH("devoluci", BP[NOMBRE CUENTA])), {""})),
    ISNUMBER(MATCH(BP[[#This Row],[CODIGO]], _xlpm.codigos_devolucion, 0))
)</f>
        <v>0</v>
      </c>
    </row>
    <row r="2331" spans="1:9" x14ac:dyDescent="0.25">
      <c r="A2331" s="608">
        <v>250501</v>
      </c>
      <c r="B2331" s="416" t="s">
        <v>542</v>
      </c>
      <c r="C2331" s="416" t="s">
        <v>1306</v>
      </c>
      <c r="D2331" s="416" t="s">
        <v>777</v>
      </c>
      <c r="E2331" s="417">
        <v>0</v>
      </c>
      <c r="F2331" s="417">
        <v>3741272.31</v>
      </c>
      <c r="G2331" s="417">
        <v>4385815974.9499979</v>
      </c>
      <c r="H2331" s="387" t="b" cm="1">
        <f t="array" aca="1" ref="H2331" ca="1">EsNegrita(BP[[#This Row],[CODIGO]])</f>
        <v>0</v>
      </c>
      <c r="I2331" s="387" t="b" cm="1">
        <f t="array" ref="I2331">_xlfn.LET(
    _xlpm.codigos_devolucion, _xlfn.UNIQUE(_xlfn._xlws.FILTER(BP[CODIGO], ISNUMBER(SEARCH("devoluci", BP[NOMBRE CUENTA])), {""})),
    ISNUMBER(MATCH(BP[[#This Row],[CODIGO]], _xlpm.codigos_devolucion, 0))
)</f>
        <v>0</v>
      </c>
    </row>
    <row r="2332" spans="1:9" x14ac:dyDescent="0.25">
      <c r="A2332" s="608">
        <v>250501</v>
      </c>
      <c r="B2332" s="416" t="s">
        <v>542</v>
      </c>
      <c r="C2332" s="416" t="s">
        <v>1274</v>
      </c>
      <c r="D2332" s="416" t="s">
        <v>777</v>
      </c>
      <c r="E2332" s="417">
        <v>0</v>
      </c>
      <c r="F2332" s="417">
        <v>2500332.44</v>
      </c>
      <c r="G2332" s="417">
        <v>4388316307.3899975</v>
      </c>
      <c r="H2332" s="387" t="b" cm="1">
        <f t="array" aca="1" ref="H2332" ca="1">EsNegrita(BP[[#This Row],[CODIGO]])</f>
        <v>0</v>
      </c>
      <c r="I2332" s="387" t="b" cm="1">
        <f t="array" ref="I2332">_xlfn.LET(
    _xlpm.codigos_devolucion, _xlfn.UNIQUE(_xlfn._xlws.FILTER(BP[CODIGO], ISNUMBER(SEARCH("devoluci", BP[NOMBRE CUENTA])), {""})),
    ISNUMBER(MATCH(BP[[#This Row],[CODIGO]], _xlpm.codigos_devolucion, 0))
)</f>
        <v>0</v>
      </c>
    </row>
    <row r="2333" spans="1:9" x14ac:dyDescent="0.25">
      <c r="A2333" s="608">
        <v>250501</v>
      </c>
      <c r="B2333" s="416" t="s">
        <v>542</v>
      </c>
      <c r="C2333" s="416" t="s">
        <v>1307</v>
      </c>
      <c r="D2333" s="416" t="s">
        <v>777</v>
      </c>
      <c r="E2333" s="417">
        <v>0</v>
      </c>
      <c r="F2333" s="417">
        <v>2492029.27</v>
      </c>
      <c r="G2333" s="417">
        <v>4390808336.6599979</v>
      </c>
      <c r="H2333" s="387" t="b" cm="1">
        <f t="array" aca="1" ref="H2333" ca="1">EsNegrita(BP[[#This Row],[CODIGO]])</f>
        <v>0</v>
      </c>
      <c r="I2333" s="387" t="b" cm="1">
        <f t="array" ref="I2333">_xlfn.LET(
    _xlpm.codigos_devolucion, _xlfn.UNIQUE(_xlfn._xlws.FILTER(BP[CODIGO], ISNUMBER(SEARCH("devoluci", BP[NOMBRE CUENTA])), {""})),
    ISNUMBER(MATCH(BP[[#This Row],[CODIGO]], _xlpm.codigos_devolucion, 0))
)</f>
        <v>0</v>
      </c>
    </row>
    <row r="2334" spans="1:9" x14ac:dyDescent="0.25">
      <c r="A2334" s="608">
        <v>250501</v>
      </c>
      <c r="B2334" s="416" t="s">
        <v>542</v>
      </c>
      <c r="C2334" s="416" t="s">
        <v>766</v>
      </c>
      <c r="D2334" s="416" t="s">
        <v>777</v>
      </c>
      <c r="E2334" s="417">
        <v>0</v>
      </c>
      <c r="F2334" s="417">
        <v>3706273.96</v>
      </c>
      <c r="G2334" s="417">
        <v>4394514610.619998</v>
      </c>
      <c r="H2334" s="387" t="b" cm="1">
        <f t="array" aca="1" ref="H2334" ca="1">EsNegrita(BP[[#This Row],[CODIGO]])</f>
        <v>0</v>
      </c>
      <c r="I2334" s="387" t="b" cm="1">
        <f t="array" ref="I2334">_xlfn.LET(
    _xlpm.codigos_devolucion, _xlfn.UNIQUE(_xlfn._xlws.FILTER(BP[CODIGO], ISNUMBER(SEARCH("devoluci", BP[NOMBRE CUENTA])), {""})),
    ISNUMBER(MATCH(BP[[#This Row],[CODIGO]], _xlpm.codigos_devolucion, 0))
)</f>
        <v>0</v>
      </c>
    </row>
    <row r="2335" spans="1:9" x14ac:dyDescent="0.25">
      <c r="A2335" s="608">
        <v>250501</v>
      </c>
      <c r="B2335" s="416" t="s">
        <v>542</v>
      </c>
      <c r="C2335" s="416" t="s">
        <v>767</v>
      </c>
      <c r="D2335" s="416" t="s">
        <v>777</v>
      </c>
      <c r="E2335" s="417">
        <v>0</v>
      </c>
      <c r="F2335" s="417">
        <v>3149016.81</v>
      </c>
      <c r="G2335" s="417">
        <v>4397663627.4299984</v>
      </c>
      <c r="H2335" s="387" t="b" cm="1">
        <f t="array" aca="1" ref="H2335" ca="1">EsNegrita(BP[[#This Row],[CODIGO]])</f>
        <v>0</v>
      </c>
      <c r="I2335" s="387" t="b" cm="1">
        <f t="array" ref="I2335">_xlfn.LET(
    _xlpm.codigos_devolucion, _xlfn.UNIQUE(_xlfn._xlws.FILTER(BP[CODIGO], ISNUMBER(SEARCH("devoluci", BP[NOMBRE CUENTA])), {""})),
    ISNUMBER(MATCH(BP[[#This Row],[CODIGO]], _xlpm.codigos_devolucion, 0))
)</f>
        <v>0</v>
      </c>
    </row>
    <row r="2336" spans="1:9" x14ac:dyDescent="0.25">
      <c r="A2336" s="608">
        <v>250501</v>
      </c>
      <c r="B2336" s="416" t="s">
        <v>542</v>
      </c>
      <c r="C2336" s="416" t="s">
        <v>1342</v>
      </c>
      <c r="D2336" s="416" t="s">
        <v>777</v>
      </c>
      <c r="E2336" s="417">
        <v>0</v>
      </c>
      <c r="F2336" s="417">
        <v>1239951.73</v>
      </c>
      <c r="G2336" s="417">
        <v>4398903579.1599979</v>
      </c>
      <c r="H2336" s="387" t="b" cm="1">
        <f t="array" aca="1" ref="H2336" ca="1">EsNegrita(BP[[#This Row],[CODIGO]])</f>
        <v>0</v>
      </c>
      <c r="I2336" s="387" t="b" cm="1">
        <f t="array" ref="I2336">_xlfn.LET(
    _xlpm.codigos_devolucion, _xlfn.UNIQUE(_xlfn._xlws.FILTER(BP[CODIGO], ISNUMBER(SEARCH("devoluci", BP[NOMBRE CUENTA])), {""})),
    ISNUMBER(MATCH(BP[[#This Row],[CODIGO]], _xlpm.codigos_devolucion, 0))
)</f>
        <v>0</v>
      </c>
    </row>
    <row r="2337" spans="1:9" x14ac:dyDescent="0.25">
      <c r="A2337" s="608">
        <v>250501</v>
      </c>
      <c r="B2337" s="416" t="s">
        <v>542</v>
      </c>
      <c r="C2337" s="416" t="s">
        <v>1343</v>
      </c>
      <c r="D2337" s="416" t="s">
        <v>777</v>
      </c>
      <c r="E2337" s="417">
        <v>0</v>
      </c>
      <c r="F2337" s="417">
        <v>1983922.44</v>
      </c>
      <c r="G2337" s="417">
        <v>4400887501.5999975</v>
      </c>
      <c r="H2337" s="387" t="b" cm="1">
        <f t="array" aca="1" ref="H2337" ca="1">EsNegrita(BP[[#This Row],[CODIGO]])</f>
        <v>0</v>
      </c>
      <c r="I2337" s="387" t="b" cm="1">
        <f t="array" ref="I2337">_xlfn.LET(
    _xlpm.codigos_devolucion, _xlfn.UNIQUE(_xlfn._xlws.FILTER(BP[CODIGO], ISNUMBER(SEARCH("devoluci", BP[NOMBRE CUENTA])), {""})),
    ISNUMBER(MATCH(BP[[#This Row],[CODIGO]], _xlpm.codigos_devolucion, 0))
)</f>
        <v>0</v>
      </c>
    </row>
    <row r="2338" spans="1:9" x14ac:dyDescent="0.25">
      <c r="A2338" s="608">
        <v>250501</v>
      </c>
      <c r="B2338" s="416" t="s">
        <v>542</v>
      </c>
      <c r="C2338" s="416" t="s">
        <v>768</v>
      </c>
      <c r="D2338" s="416" t="s">
        <v>777</v>
      </c>
      <c r="E2338" s="417">
        <v>0</v>
      </c>
      <c r="F2338" s="417">
        <v>4067429.16</v>
      </c>
      <c r="G2338" s="417">
        <v>4404954930.7599974</v>
      </c>
      <c r="H2338" s="387" t="b" cm="1">
        <f t="array" aca="1" ref="H2338" ca="1">EsNegrita(BP[[#This Row],[CODIGO]])</f>
        <v>0</v>
      </c>
      <c r="I2338" s="387" t="b" cm="1">
        <f t="array" ref="I2338">_xlfn.LET(
    _xlpm.codigos_devolucion, _xlfn.UNIQUE(_xlfn._xlws.FILTER(BP[CODIGO], ISNUMBER(SEARCH("devoluci", BP[NOMBRE CUENTA])), {""})),
    ISNUMBER(MATCH(BP[[#This Row],[CODIGO]], _xlpm.codigos_devolucion, 0))
)</f>
        <v>0</v>
      </c>
    </row>
    <row r="2339" spans="1:9" x14ac:dyDescent="0.25">
      <c r="A2339" s="608">
        <v>250501</v>
      </c>
      <c r="B2339" s="416" t="s">
        <v>542</v>
      </c>
      <c r="C2339" s="416" t="s">
        <v>1344</v>
      </c>
      <c r="D2339" s="416" t="s">
        <v>777</v>
      </c>
      <c r="E2339" s="417">
        <v>0</v>
      </c>
      <c r="F2339" s="417">
        <v>2655595.7599999998</v>
      </c>
      <c r="G2339" s="417">
        <v>4407610526.5199976</v>
      </c>
      <c r="H2339" s="387" t="b" cm="1">
        <f t="array" aca="1" ref="H2339" ca="1">EsNegrita(BP[[#This Row],[CODIGO]])</f>
        <v>0</v>
      </c>
      <c r="I2339" s="387" t="b" cm="1">
        <f t="array" ref="I2339">_xlfn.LET(
    _xlpm.codigos_devolucion, _xlfn.UNIQUE(_xlfn._xlws.FILTER(BP[CODIGO], ISNUMBER(SEARCH("devoluci", BP[NOMBRE CUENTA])), {""})),
    ISNUMBER(MATCH(BP[[#This Row],[CODIGO]], _xlpm.codigos_devolucion, 0))
)</f>
        <v>0</v>
      </c>
    </row>
    <row r="2340" spans="1:9" x14ac:dyDescent="0.25">
      <c r="A2340" s="608">
        <v>250501</v>
      </c>
      <c r="B2340" s="416" t="s">
        <v>542</v>
      </c>
      <c r="C2340" s="416" t="s">
        <v>769</v>
      </c>
      <c r="D2340" s="416" t="s">
        <v>777</v>
      </c>
      <c r="E2340" s="417">
        <v>0</v>
      </c>
      <c r="F2340" s="417">
        <v>3387014.47</v>
      </c>
      <c r="G2340" s="417">
        <v>4410997540.9899979</v>
      </c>
      <c r="H2340" s="387" t="b" cm="1">
        <f t="array" aca="1" ref="H2340" ca="1">EsNegrita(BP[[#This Row],[CODIGO]])</f>
        <v>0</v>
      </c>
      <c r="I2340" s="387" t="b" cm="1">
        <f t="array" ref="I2340">_xlfn.LET(
    _xlpm.codigos_devolucion, _xlfn.UNIQUE(_xlfn._xlws.FILTER(BP[CODIGO], ISNUMBER(SEARCH("devoluci", BP[NOMBRE CUENTA])), {""})),
    ISNUMBER(MATCH(BP[[#This Row],[CODIGO]], _xlpm.codigos_devolucion, 0))
)</f>
        <v>0</v>
      </c>
    </row>
    <row r="2341" spans="1:9" x14ac:dyDescent="0.25">
      <c r="A2341" s="608">
        <v>250501</v>
      </c>
      <c r="B2341" s="416" t="s">
        <v>542</v>
      </c>
      <c r="C2341" s="416" t="s">
        <v>1308</v>
      </c>
      <c r="D2341" s="416" t="s">
        <v>777</v>
      </c>
      <c r="E2341" s="417">
        <v>0</v>
      </c>
      <c r="F2341" s="417">
        <v>2755312.82</v>
      </c>
      <c r="G2341" s="417">
        <v>4413752853.8099976</v>
      </c>
      <c r="H2341" s="387" t="b" cm="1">
        <f t="array" aca="1" ref="H2341" ca="1">EsNegrita(BP[[#This Row],[CODIGO]])</f>
        <v>0</v>
      </c>
      <c r="I2341" s="387" t="b" cm="1">
        <f t="array" ref="I2341">_xlfn.LET(
    _xlpm.codigos_devolucion, _xlfn.UNIQUE(_xlfn._xlws.FILTER(BP[CODIGO], ISNUMBER(SEARCH("devoluci", BP[NOMBRE CUENTA])), {""})),
    ISNUMBER(MATCH(BP[[#This Row],[CODIGO]], _xlpm.codigos_devolucion, 0))
)</f>
        <v>0</v>
      </c>
    </row>
    <row r="2342" spans="1:9" x14ac:dyDescent="0.25">
      <c r="A2342" s="608">
        <v>250501</v>
      </c>
      <c r="B2342" s="416" t="s">
        <v>542</v>
      </c>
      <c r="C2342" s="416" t="s">
        <v>770</v>
      </c>
      <c r="D2342" s="416" t="s">
        <v>777</v>
      </c>
      <c r="E2342" s="417">
        <v>0</v>
      </c>
      <c r="F2342" s="417">
        <v>1829927.6</v>
      </c>
      <c r="G2342" s="417">
        <v>4415582781.4099979</v>
      </c>
      <c r="H2342" s="387" t="b" cm="1">
        <f t="array" aca="1" ref="H2342" ca="1">EsNegrita(BP[[#This Row],[CODIGO]])</f>
        <v>0</v>
      </c>
      <c r="I2342" s="387" t="b" cm="1">
        <f t="array" ref="I2342">_xlfn.LET(
    _xlpm.codigos_devolucion, _xlfn.UNIQUE(_xlfn._xlws.FILTER(BP[CODIGO], ISNUMBER(SEARCH("devoluci", BP[NOMBRE CUENTA])), {""})),
    ISNUMBER(MATCH(BP[[#This Row],[CODIGO]], _xlpm.codigos_devolucion, 0))
)</f>
        <v>0</v>
      </c>
    </row>
    <row r="2343" spans="1:9" x14ac:dyDescent="0.25">
      <c r="A2343" s="608">
        <v>250501</v>
      </c>
      <c r="B2343" s="416" t="s">
        <v>542</v>
      </c>
      <c r="C2343" s="416" t="s">
        <v>1309</v>
      </c>
      <c r="D2343" s="416" t="s">
        <v>777</v>
      </c>
      <c r="E2343" s="417">
        <v>0</v>
      </c>
      <c r="F2343" s="417">
        <v>2606163.19</v>
      </c>
      <c r="G2343" s="417">
        <v>4418188944.5999975</v>
      </c>
      <c r="H2343" s="387" t="b" cm="1">
        <f t="array" aca="1" ref="H2343" ca="1">EsNegrita(BP[[#This Row],[CODIGO]])</f>
        <v>0</v>
      </c>
      <c r="I2343" s="387" t="b" cm="1">
        <f t="array" ref="I2343">_xlfn.LET(
    _xlpm.codigos_devolucion, _xlfn.UNIQUE(_xlfn._xlws.FILTER(BP[CODIGO], ISNUMBER(SEARCH("devoluci", BP[NOMBRE CUENTA])), {""})),
    ISNUMBER(MATCH(BP[[#This Row],[CODIGO]], _xlpm.codigos_devolucion, 0))
)</f>
        <v>0</v>
      </c>
    </row>
    <row r="2344" spans="1:9" x14ac:dyDescent="0.25">
      <c r="A2344" s="608">
        <v>250501</v>
      </c>
      <c r="B2344" s="416" t="s">
        <v>542</v>
      </c>
      <c r="C2344" s="416" t="s">
        <v>1310</v>
      </c>
      <c r="D2344" s="416" t="s">
        <v>777</v>
      </c>
      <c r="E2344" s="417">
        <v>0</v>
      </c>
      <c r="F2344" s="417">
        <v>2080791.83</v>
      </c>
      <c r="G2344" s="417">
        <v>4420269736.4299974</v>
      </c>
      <c r="H2344" s="387" t="b" cm="1">
        <f t="array" aca="1" ref="H2344" ca="1">EsNegrita(BP[[#This Row],[CODIGO]])</f>
        <v>0</v>
      </c>
      <c r="I2344" s="387" t="b" cm="1">
        <f t="array" ref="I2344">_xlfn.LET(
    _xlpm.codigos_devolucion, _xlfn.UNIQUE(_xlfn._xlws.FILTER(BP[CODIGO], ISNUMBER(SEARCH("devoluci", BP[NOMBRE CUENTA])), {""})),
    ISNUMBER(MATCH(BP[[#This Row],[CODIGO]], _xlpm.codigos_devolucion, 0))
)</f>
        <v>0</v>
      </c>
    </row>
    <row r="2345" spans="1:9" x14ac:dyDescent="0.25">
      <c r="A2345" s="608">
        <v>250501</v>
      </c>
      <c r="B2345" s="416" t="s">
        <v>542</v>
      </c>
      <c r="C2345" s="416" t="s">
        <v>1275</v>
      </c>
      <c r="D2345" s="416" t="s">
        <v>777</v>
      </c>
      <c r="E2345" s="417">
        <v>0</v>
      </c>
      <c r="F2345" s="417">
        <v>2355703.84</v>
      </c>
      <c r="G2345" s="417">
        <v>4422625440.2699976</v>
      </c>
      <c r="H2345" s="387" t="b" cm="1">
        <f t="array" aca="1" ref="H2345" ca="1">EsNegrita(BP[[#This Row],[CODIGO]])</f>
        <v>0</v>
      </c>
      <c r="I2345" s="387" t="b" cm="1">
        <f t="array" ref="I2345">_xlfn.LET(
    _xlpm.codigos_devolucion, _xlfn.UNIQUE(_xlfn._xlws.FILTER(BP[CODIGO], ISNUMBER(SEARCH("devoluci", BP[NOMBRE CUENTA])), {""})),
    ISNUMBER(MATCH(BP[[#This Row],[CODIGO]], _xlpm.codigos_devolucion, 0))
)</f>
        <v>0</v>
      </c>
    </row>
    <row r="2346" spans="1:9" x14ac:dyDescent="0.25">
      <c r="A2346" s="608">
        <v>250501</v>
      </c>
      <c r="B2346" s="416" t="s">
        <v>542</v>
      </c>
      <c r="C2346" s="416" t="s">
        <v>771</v>
      </c>
      <c r="D2346" s="416" t="s">
        <v>777</v>
      </c>
      <c r="E2346" s="417">
        <v>0</v>
      </c>
      <c r="F2346" s="417">
        <v>2842902.57</v>
      </c>
      <c r="G2346" s="417">
        <v>4425468342.8399973</v>
      </c>
      <c r="H2346" s="387" t="b" cm="1">
        <f t="array" aca="1" ref="H2346" ca="1">EsNegrita(BP[[#This Row],[CODIGO]])</f>
        <v>0</v>
      </c>
      <c r="I2346" s="387" t="b" cm="1">
        <f t="array" ref="I2346">_xlfn.LET(
    _xlpm.codigos_devolucion, _xlfn.UNIQUE(_xlfn._xlws.FILTER(BP[CODIGO], ISNUMBER(SEARCH("devoluci", BP[NOMBRE CUENTA])), {""})),
    ISNUMBER(MATCH(BP[[#This Row],[CODIGO]], _xlpm.codigos_devolucion, 0))
)</f>
        <v>0</v>
      </c>
    </row>
    <row r="2347" spans="1:9" x14ac:dyDescent="0.25">
      <c r="A2347" s="608">
        <v>250501</v>
      </c>
      <c r="B2347" s="416" t="s">
        <v>542</v>
      </c>
      <c r="C2347" s="416" t="s">
        <v>772</v>
      </c>
      <c r="D2347" s="416" t="s">
        <v>777</v>
      </c>
      <c r="E2347" s="417">
        <v>0</v>
      </c>
      <c r="F2347" s="417">
        <v>829002.64</v>
      </c>
      <c r="G2347" s="417">
        <v>4426297345.4799976</v>
      </c>
      <c r="H2347" s="387" t="b" cm="1">
        <f t="array" aca="1" ref="H2347" ca="1">EsNegrita(BP[[#This Row],[CODIGO]])</f>
        <v>0</v>
      </c>
      <c r="I2347" s="387" t="b" cm="1">
        <f t="array" ref="I2347">_xlfn.LET(
    _xlpm.codigos_devolucion, _xlfn.UNIQUE(_xlfn._xlws.FILTER(BP[CODIGO], ISNUMBER(SEARCH("devoluci", BP[NOMBRE CUENTA])), {""})),
    ISNUMBER(MATCH(BP[[#This Row],[CODIGO]], _xlpm.codigos_devolucion, 0))
)</f>
        <v>0</v>
      </c>
    </row>
    <row r="2348" spans="1:9" x14ac:dyDescent="0.25">
      <c r="A2348" s="608">
        <v>250501</v>
      </c>
      <c r="B2348" s="416" t="s">
        <v>542</v>
      </c>
      <c r="C2348" s="416" t="s">
        <v>773</v>
      </c>
      <c r="D2348" s="416" t="s">
        <v>777</v>
      </c>
      <c r="E2348" s="417">
        <v>0</v>
      </c>
      <c r="F2348" s="417">
        <v>1952804.2</v>
      </c>
      <c r="G2348" s="417">
        <v>4428250149.6799974</v>
      </c>
      <c r="H2348" s="387" t="b" cm="1">
        <f t="array" aca="1" ref="H2348" ca="1">EsNegrita(BP[[#This Row],[CODIGO]])</f>
        <v>0</v>
      </c>
      <c r="I2348" s="387" t="b" cm="1">
        <f t="array" ref="I2348">_xlfn.LET(
    _xlpm.codigos_devolucion, _xlfn.UNIQUE(_xlfn._xlws.FILTER(BP[CODIGO], ISNUMBER(SEARCH("devoluci", BP[NOMBRE CUENTA])), {""})),
    ISNUMBER(MATCH(BP[[#This Row],[CODIGO]], _xlpm.codigos_devolucion, 0))
)</f>
        <v>0</v>
      </c>
    </row>
    <row r="2349" spans="1:9" x14ac:dyDescent="0.25">
      <c r="A2349" s="608">
        <v>250501</v>
      </c>
      <c r="B2349" s="416" t="s">
        <v>542</v>
      </c>
      <c r="C2349" s="416" t="s">
        <v>1276</v>
      </c>
      <c r="D2349" s="416" t="s">
        <v>777</v>
      </c>
      <c r="E2349" s="417">
        <v>0</v>
      </c>
      <c r="F2349" s="417">
        <v>1997095</v>
      </c>
      <c r="G2349" s="417">
        <v>4430247244.6799974</v>
      </c>
      <c r="H2349" s="387" t="b" cm="1">
        <f t="array" aca="1" ref="H2349" ca="1">EsNegrita(BP[[#This Row],[CODIGO]])</f>
        <v>0</v>
      </c>
      <c r="I2349" s="387" t="b" cm="1">
        <f t="array" ref="I2349">_xlfn.LET(
    _xlpm.codigos_devolucion, _xlfn.UNIQUE(_xlfn._xlws.FILTER(BP[CODIGO], ISNUMBER(SEARCH("devoluci", BP[NOMBRE CUENTA])), {""})),
    ISNUMBER(MATCH(BP[[#This Row],[CODIGO]], _xlpm.codigos_devolucion, 0))
)</f>
        <v>0</v>
      </c>
    </row>
    <row r="2350" spans="1:9" x14ac:dyDescent="0.25">
      <c r="A2350" s="608">
        <v>250501</v>
      </c>
      <c r="B2350" s="416" t="s">
        <v>542</v>
      </c>
      <c r="C2350" s="416" t="s">
        <v>1311</v>
      </c>
      <c r="D2350" s="416" t="s">
        <v>777</v>
      </c>
      <c r="E2350" s="417">
        <v>0</v>
      </c>
      <c r="F2350" s="417">
        <v>2629891.71</v>
      </c>
      <c r="G2350" s="417">
        <v>4432877136.3899975</v>
      </c>
      <c r="H2350" s="387" t="b" cm="1">
        <f t="array" aca="1" ref="H2350" ca="1">EsNegrita(BP[[#This Row],[CODIGO]])</f>
        <v>0</v>
      </c>
      <c r="I2350" s="387" t="b" cm="1">
        <f t="array" ref="I2350">_xlfn.LET(
    _xlpm.codigos_devolucion, _xlfn.UNIQUE(_xlfn._xlws.FILTER(BP[CODIGO], ISNUMBER(SEARCH("devoluci", BP[NOMBRE CUENTA])), {""})),
    ISNUMBER(MATCH(BP[[#This Row],[CODIGO]], _xlpm.codigos_devolucion, 0))
)</f>
        <v>0</v>
      </c>
    </row>
    <row r="2351" spans="1:9" x14ac:dyDescent="0.25">
      <c r="A2351" s="608">
        <v>250501</v>
      </c>
      <c r="B2351" s="416" t="s">
        <v>542</v>
      </c>
      <c r="C2351" s="416" t="s">
        <v>1277</v>
      </c>
      <c r="D2351" s="416" t="s">
        <v>777</v>
      </c>
      <c r="E2351" s="417">
        <v>0</v>
      </c>
      <c r="F2351" s="417">
        <v>3768403.68</v>
      </c>
      <c r="G2351" s="417">
        <v>4436645540.0699978</v>
      </c>
      <c r="H2351" s="387" t="b" cm="1">
        <f t="array" aca="1" ref="H2351" ca="1">EsNegrita(BP[[#This Row],[CODIGO]])</f>
        <v>0</v>
      </c>
      <c r="I2351" s="387" t="b" cm="1">
        <f t="array" ref="I2351">_xlfn.LET(
    _xlpm.codigos_devolucion, _xlfn.UNIQUE(_xlfn._xlws.FILTER(BP[CODIGO], ISNUMBER(SEARCH("devoluci", BP[NOMBRE CUENTA])), {""})),
    ISNUMBER(MATCH(BP[[#This Row],[CODIGO]], _xlpm.codigos_devolucion, 0))
)</f>
        <v>0</v>
      </c>
    </row>
    <row r="2352" spans="1:9" x14ac:dyDescent="0.25">
      <c r="A2352" s="608">
        <v>250501</v>
      </c>
      <c r="B2352" s="416" t="s">
        <v>542</v>
      </c>
      <c r="C2352" s="416" t="s">
        <v>1312</v>
      </c>
      <c r="D2352" s="416" t="s">
        <v>777</v>
      </c>
      <c r="E2352" s="417">
        <v>0</v>
      </c>
      <c r="F2352" s="417">
        <v>3184087.21</v>
      </c>
      <c r="G2352" s="417">
        <v>4439829627.2799978</v>
      </c>
      <c r="H2352" s="387" t="b" cm="1">
        <f t="array" aca="1" ref="H2352" ca="1">EsNegrita(BP[[#This Row],[CODIGO]])</f>
        <v>0</v>
      </c>
      <c r="I2352" s="387" t="b" cm="1">
        <f t="array" ref="I2352">_xlfn.LET(
    _xlpm.codigos_devolucion, _xlfn.UNIQUE(_xlfn._xlws.FILTER(BP[CODIGO], ISNUMBER(SEARCH("devoluci", BP[NOMBRE CUENTA])), {""})),
    ISNUMBER(MATCH(BP[[#This Row],[CODIGO]], _xlpm.codigos_devolucion, 0))
)</f>
        <v>0</v>
      </c>
    </row>
    <row r="2353" spans="1:9" x14ac:dyDescent="0.25">
      <c r="A2353" s="608">
        <v>250501</v>
      </c>
      <c r="B2353" s="416" t="s">
        <v>542</v>
      </c>
      <c r="C2353" s="416" t="s">
        <v>1345</v>
      </c>
      <c r="D2353" s="416" t="s">
        <v>777</v>
      </c>
      <c r="E2353" s="417">
        <v>0</v>
      </c>
      <c r="F2353" s="417">
        <v>2540791.8199999998</v>
      </c>
      <c r="G2353" s="417">
        <v>4442370419.0999975</v>
      </c>
      <c r="H2353" s="387" t="b" cm="1">
        <f t="array" aca="1" ref="H2353" ca="1">EsNegrita(BP[[#This Row],[CODIGO]])</f>
        <v>0</v>
      </c>
      <c r="I2353" s="387" t="b" cm="1">
        <f t="array" ref="I2353">_xlfn.LET(
    _xlpm.codigos_devolucion, _xlfn.UNIQUE(_xlfn._xlws.FILTER(BP[CODIGO], ISNUMBER(SEARCH("devoluci", BP[NOMBRE CUENTA])), {""})),
    ISNUMBER(MATCH(BP[[#This Row],[CODIGO]], _xlpm.codigos_devolucion, 0))
)</f>
        <v>0</v>
      </c>
    </row>
    <row r="2354" spans="1:9" x14ac:dyDescent="0.25">
      <c r="A2354" s="608">
        <v>250501</v>
      </c>
      <c r="B2354" s="416" t="s">
        <v>542</v>
      </c>
      <c r="C2354" s="416" t="s">
        <v>1353</v>
      </c>
      <c r="D2354" s="416" t="s">
        <v>777</v>
      </c>
      <c r="E2354" s="417">
        <v>0</v>
      </c>
      <c r="F2354" s="417">
        <v>1781323.22</v>
      </c>
      <c r="G2354" s="417">
        <v>4444151742.3199978</v>
      </c>
      <c r="H2354" s="387" t="b" cm="1">
        <f t="array" aca="1" ref="H2354" ca="1">EsNegrita(BP[[#This Row],[CODIGO]])</f>
        <v>0</v>
      </c>
      <c r="I2354" s="387" t="b" cm="1">
        <f t="array" ref="I2354">_xlfn.LET(
    _xlpm.codigos_devolucion, _xlfn.UNIQUE(_xlfn._xlws.FILTER(BP[CODIGO], ISNUMBER(SEARCH("devoluci", BP[NOMBRE CUENTA])), {""})),
    ISNUMBER(MATCH(BP[[#This Row],[CODIGO]], _xlpm.codigos_devolucion, 0))
)</f>
        <v>0</v>
      </c>
    </row>
    <row r="2355" spans="1:9" x14ac:dyDescent="0.25">
      <c r="A2355" s="608">
        <v>250501</v>
      </c>
      <c r="B2355" s="416" t="s">
        <v>542</v>
      </c>
      <c r="C2355" s="416" t="s">
        <v>1314</v>
      </c>
      <c r="D2355" s="416" t="s">
        <v>777</v>
      </c>
      <c r="E2355" s="417">
        <v>0</v>
      </c>
      <c r="F2355" s="417">
        <v>2763616</v>
      </c>
      <c r="G2355" s="417">
        <v>4446915358.3199978</v>
      </c>
      <c r="H2355" s="387" t="b" cm="1">
        <f t="array" aca="1" ref="H2355" ca="1">EsNegrita(BP[[#This Row],[CODIGO]])</f>
        <v>0</v>
      </c>
      <c r="I2355" s="387" t="b" cm="1">
        <f t="array" ref="I2355">_xlfn.LET(
    _xlpm.codigos_devolucion, _xlfn.UNIQUE(_xlfn._xlws.FILTER(BP[CODIGO], ISNUMBER(SEARCH("devoluci", BP[NOMBRE CUENTA])), {""})),
    ISNUMBER(MATCH(BP[[#This Row],[CODIGO]], _xlpm.codigos_devolucion, 0))
)</f>
        <v>0</v>
      </c>
    </row>
    <row r="2356" spans="1:9" x14ac:dyDescent="0.25">
      <c r="A2356" s="608">
        <v>250501</v>
      </c>
      <c r="B2356" s="416" t="s">
        <v>542</v>
      </c>
      <c r="C2356" s="416" t="s">
        <v>1355</v>
      </c>
      <c r="D2356" s="416" t="s">
        <v>777</v>
      </c>
      <c r="E2356" s="417">
        <v>0</v>
      </c>
      <c r="F2356" s="417">
        <v>2518476.21</v>
      </c>
      <c r="G2356" s="417">
        <v>4449433834.5299978</v>
      </c>
      <c r="H2356" s="387" t="b" cm="1">
        <f t="array" aca="1" ref="H2356" ca="1">EsNegrita(BP[[#This Row],[CODIGO]])</f>
        <v>0</v>
      </c>
      <c r="I2356" s="387" t="b" cm="1">
        <f t="array" ref="I2356">_xlfn.LET(
    _xlpm.codigos_devolucion, _xlfn.UNIQUE(_xlfn._xlws.FILTER(BP[CODIGO], ISNUMBER(SEARCH("devoluci", BP[NOMBRE CUENTA])), {""})),
    ISNUMBER(MATCH(BP[[#This Row],[CODIGO]], _xlpm.codigos_devolucion, 0))
)</f>
        <v>0</v>
      </c>
    </row>
    <row r="2357" spans="1:9" x14ac:dyDescent="0.25">
      <c r="A2357" s="608">
        <v>250501</v>
      </c>
      <c r="B2357" s="416" t="s">
        <v>542</v>
      </c>
      <c r="C2357" s="416" t="s">
        <v>1315</v>
      </c>
      <c r="D2357" s="416" t="s">
        <v>777</v>
      </c>
      <c r="E2357" s="417">
        <v>0</v>
      </c>
      <c r="F2357" s="417">
        <v>1917139.46</v>
      </c>
      <c r="G2357" s="417">
        <v>4451350973.9899979</v>
      </c>
      <c r="H2357" s="387" t="b" cm="1">
        <f t="array" aca="1" ref="H2357" ca="1">EsNegrita(BP[[#This Row],[CODIGO]])</f>
        <v>0</v>
      </c>
      <c r="I2357" s="387" t="b" cm="1">
        <f t="array" ref="I2357">_xlfn.LET(
    _xlpm.codigos_devolucion, _xlfn.UNIQUE(_xlfn._xlws.FILTER(BP[CODIGO], ISNUMBER(SEARCH("devoluci", BP[NOMBRE CUENTA])), {""})),
    ISNUMBER(MATCH(BP[[#This Row],[CODIGO]], _xlpm.codigos_devolucion, 0))
)</f>
        <v>0</v>
      </c>
    </row>
    <row r="2358" spans="1:9" x14ac:dyDescent="0.25">
      <c r="A2358" s="608">
        <v>250501</v>
      </c>
      <c r="B2358" s="416" t="s">
        <v>542</v>
      </c>
      <c r="C2358" s="416" t="s">
        <v>1316</v>
      </c>
      <c r="D2358" s="416" t="s">
        <v>777</v>
      </c>
      <c r="E2358" s="417">
        <v>0</v>
      </c>
      <c r="F2358" s="417">
        <v>2872902.57</v>
      </c>
      <c r="G2358" s="417">
        <v>4454223876.5599976</v>
      </c>
      <c r="H2358" s="387" t="b" cm="1">
        <f t="array" aca="1" ref="H2358" ca="1">EsNegrita(BP[[#This Row],[CODIGO]])</f>
        <v>0</v>
      </c>
      <c r="I2358" s="387" t="b" cm="1">
        <f t="array" ref="I2358">_xlfn.LET(
    _xlpm.codigos_devolucion, _xlfn.UNIQUE(_xlfn._xlws.FILTER(BP[CODIGO], ISNUMBER(SEARCH("devoluci", BP[NOMBRE CUENTA])), {""})),
    ISNUMBER(MATCH(BP[[#This Row],[CODIGO]], _xlpm.codigos_devolucion, 0))
)</f>
        <v>0</v>
      </c>
    </row>
    <row r="2359" spans="1:9" x14ac:dyDescent="0.25">
      <c r="A2359" s="608">
        <v>250501</v>
      </c>
      <c r="B2359" s="416" t="s">
        <v>542</v>
      </c>
      <c r="C2359" s="416" t="s">
        <v>1317</v>
      </c>
      <c r="D2359" s="416" t="s">
        <v>777</v>
      </c>
      <c r="E2359" s="417">
        <v>0</v>
      </c>
      <c r="F2359" s="417">
        <v>3363563.37</v>
      </c>
      <c r="G2359" s="417">
        <v>4457587439.9299974</v>
      </c>
      <c r="H2359" s="387" t="b" cm="1">
        <f t="array" aca="1" ref="H2359" ca="1">EsNegrita(BP[[#This Row],[CODIGO]])</f>
        <v>0</v>
      </c>
      <c r="I2359" s="387" t="b" cm="1">
        <f t="array" ref="I2359">_xlfn.LET(
    _xlpm.codigos_devolucion, _xlfn.UNIQUE(_xlfn._xlws.FILTER(BP[CODIGO], ISNUMBER(SEARCH("devoluci", BP[NOMBRE CUENTA])), {""})),
    ISNUMBER(MATCH(BP[[#This Row],[CODIGO]], _xlpm.codigos_devolucion, 0))
)</f>
        <v>0</v>
      </c>
    </row>
    <row r="2360" spans="1:9" x14ac:dyDescent="0.25">
      <c r="A2360" s="608">
        <v>250501</v>
      </c>
      <c r="B2360" s="416" t="s">
        <v>542</v>
      </c>
      <c r="C2360" s="416" t="s">
        <v>1318</v>
      </c>
      <c r="D2360" s="416" t="s">
        <v>777</v>
      </c>
      <c r="E2360" s="417">
        <v>0</v>
      </c>
      <c r="F2360" s="417">
        <v>2519867</v>
      </c>
      <c r="G2360" s="417">
        <v>4460107306.9299974</v>
      </c>
      <c r="H2360" s="387" t="b" cm="1">
        <f t="array" aca="1" ref="H2360" ca="1">EsNegrita(BP[[#This Row],[CODIGO]])</f>
        <v>0</v>
      </c>
      <c r="I2360" s="387" t="b" cm="1">
        <f t="array" ref="I2360">_xlfn.LET(
    _xlpm.codigos_devolucion, _xlfn.UNIQUE(_xlfn._xlws.FILTER(BP[CODIGO], ISNUMBER(SEARCH("devoluci", BP[NOMBRE CUENTA])), {""})),
    ISNUMBER(MATCH(BP[[#This Row],[CODIGO]], _xlpm.codigos_devolucion, 0))
)</f>
        <v>0</v>
      </c>
    </row>
    <row r="2361" spans="1:9" x14ac:dyDescent="0.25">
      <c r="A2361" s="608">
        <v>250501</v>
      </c>
      <c r="B2361" s="416" t="s">
        <v>542</v>
      </c>
      <c r="C2361" s="416" t="s">
        <v>1278</v>
      </c>
      <c r="D2361" s="416" t="s">
        <v>777</v>
      </c>
      <c r="E2361" s="417">
        <v>0</v>
      </c>
      <c r="F2361" s="417">
        <v>3418233.32</v>
      </c>
      <c r="G2361" s="417">
        <v>4463525540.2499971</v>
      </c>
      <c r="H2361" s="387" t="b" cm="1">
        <f t="array" aca="1" ref="H2361" ca="1">EsNegrita(BP[[#This Row],[CODIGO]])</f>
        <v>0</v>
      </c>
      <c r="I2361" s="387" t="b" cm="1">
        <f t="array" ref="I2361">_xlfn.LET(
    _xlpm.codigos_devolucion, _xlfn.UNIQUE(_xlfn._xlws.FILTER(BP[CODIGO], ISNUMBER(SEARCH("devoluci", BP[NOMBRE CUENTA])), {""})),
    ISNUMBER(MATCH(BP[[#This Row],[CODIGO]], _xlpm.codigos_devolucion, 0))
)</f>
        <v>0</v>
      </c>
    </row>
    <row r="2362" spans="1:9" x14ac:dyDescent="0.25">
      <c r="A2362" s="608">
        <v>250501</v>
      </c>
      <c r="B2362" s="416" t="s">
        <v>542</v>
      </c>
      <c r="C2362" s="416" t="s">
        <v>1349</v>
      </c>
      <c r="D2362" s="416" t="s">
        <v>777</v>
      </c>
      <c r="E2362" s="417">
        <v>0</v>
      </c>
      <c r="F2362" s="417">
        <v>1851624.43</v>
      </c>
      <c r="G2362" s="417">
        <v>4465377164.6799974</v>
      </c>
      <c r="H2362" s="387" t="b" cm="1">
        <f t="array" aca="1" ref="H2362" ca="1">EsNegrita(BP[[#This Row],[CODIGO]])</f>
        <v>0</v>
      </c>
      <c r="I2362" s="387" t="b" cm="1">
        <f t="array" ref="I2362">_xlfn.LET(
    _xlpm.codigos_devolucion, _xlfn.UNIQUE(_xlfn._xlws.FILTER(BP[CODIGO], ISNUMBER(SEARCH("devoluci", BP[NOMBRE CUENTA])), {""})),
    ISNUMBER(MATCH(BP[[#This Row],[CODIGO]], _xlpm.codigos_devolucion, 0))
)</f>
        <v>0</v>
      </c>
    </row>
    <row r="2363" spans="1:9" x14ac:dyDescent="0.25">
      <c r="A2363" s="608">
        <v>250501</v>
      </c>
      <c r="B2363" s="416" t="s">
        <v>542</v>
      </c>
      <c r="C2363" s="416" t="s">
        <v>1331</v>
      </c>
      <c r="D2363" s="416" t="s">
        <v>777</v>
      </c>
      <c r="E2363" s="417">
        <v>0</v>
      </c>
      <c r="F2363" s="417">
        <v>2510468.2400000002</v>
      </c>
      <c r="G2363" s="417">
        <v>4467887632.9199972</v>
      </c>
      <c r="H2363" s="387" t="b" cm="1">
        <f t="array" aca="1" ref="H2363" ca="1">EsNegrita(BP[[#This Row],[CODIGO]])</f>
        <v>0</v>
      </c>
      <c r="I2363" s="387" t="b" cm="1">
        <f t="array" ref="I2363">_xlfn.LET(
    _xlpm.codigos_devolucion, _xlfn.UNIQUE(_xlfn._xlws.FILTER(BP[CODIGO], ISNUMBER(SEARCH("devoluci", BP[NOMBRE CUENTA])), {""})),
    ISNUMBER(MATCH(BP[[#This Row],[CODIGO]], _xlpm.codigos_devolucion, 0))
)</f>
        <v>0</v>
      </c>
    </row>
    <row r="2364" spans="1:9" x14ac:dyDescent="0.25">
      <c r="A2364" s="608">
        <v>250501</v>
      </c>
      <c r="B2364" s="416" t="s">
        <v>542</v>
      </c>
      <c r="C2364" s="416" t="s">
        <v>1319</v>
      </c>
      <c r="D2364" s="416" t="s">
        <v>777</v>
      </c>
      <c r="E2364" s="417">
        <v>0</v>
      </c>
      <c r="F2364" s="417">
        <v>1843320.35</v>
      </c>
      <c r="G2364" s="417">
        <v>4469730953.2699976</v>
      </c>
      <c r="H2364" s="387" t="b" cm="1">
        <f t="array" aca="1" ref="H2364" ca="1">EsNegrita(BP[[#This Row],[CODIGO]])</f>
        <v>0</v>
      </c>
      <c r="I2364" s="387" t="b" cm="1">
        <f t="array" ref="I2364">_xlfn.LET(
    _xlpm.codigos_devolucion, _xlfn.UNIQUE(_xlfn._xlws.FILTER(BP[CODIGO], ISNUMBER(SEARCH("devoluci", BP[NOMBRE CUENTA])), {""})),
    ISNUMBER(MATCH(BP[[#This Row],[CODIGO]], _xlpm.codigos_devolucion, 0))
)</f>
        <v>0</v>
      </c>
    </row>
    <row r="2365" spans="1:9" x14ac:dyDescent="0.25">
      <c r="A2365" s="608">
        <v>250501</v>
      </c>
      <c r="B2365" s="416" t="s">
        <v>542</v>
      </c>
      <c r="C2365" s="416" t="s">
        <v>1320</v>
      </c>
      <c r="D2365" s="416" t="s">
        <v>777</v>
      </c>
      <c r="E2365" s="417">
        <v>0</v>
      </c>
      <c r="F2365" s="417">
        <v>2292335.42</v>
      </c>
      <c r="G2365" s="417">
        <v>4472023288.6899977</v>
      </c>
      <c r="H2365" s="387" t="b" cm="1">
        <f t="array" aca="1" ref="H2365" ca="1">EsNegrita(BP[[#This Row],[CODIGO]])</f>
        <v>0</v>
      </c>
      <c r="I2365" s="387" t="b" cm="1">
        <f t="array" ref="I2365">_xlfn.LET(
    _xlpm.codigos_devolucion, _xlfn.UNIQUE(_xlfn._xlws.FILTER(BP[CODIGO], ISNUMBER(SEARCH("devoluci", BP[NOMBRE CUENTA])), {""})),
    ISNUMBER(MATCH(BP[[#This Row],[CODIGO]], _xlpm.codigos_devolucion, 0))
)</f>
        <v>0</v>
      </c>
    </row>
    <row r="2366" spans="1:9" x14ac:dyDescent="0.25">
      <c r="A2366" s="608">
        <v>250501</v>
      </c>
      <c r="B2366" s="416" t="s">
        <v>542</v>
      </c>
      <c r="C2366" s="416" t="s">
        <v>1321</v>
      </c>
      <c r="D2366" s="416" t="s">
        <v>777</v>
      </c>
      <c r="E2366" s="417">
        <v>0</v>
      </c>
      <c r="F2366" s="417">
        <v>1859927.6</v>
      </c>
      <c r="G2366" s="417">
        <v>4473883216.2899981</v>
      </c>
      <c r="H2366" s="387" t="b" cm="1">
        <f t="array" aca="1" ref="H2366" ca="1">EsNegrita(BP[[#This Row],[CODIGO]])</f>
        <v>0</v>
      </c>
      <c r="I2366" s="387" t="b" cm="1">
        <f t="array" ref="I2366">_xlfn.LET(
    _xlpm.codigos_devolucion, _xlfn.UNIQUE(_xlfn._xlws.FILTER(BP[CODIGO], ISNUMBER(SEARCH("devoluci", BP[NOMBRE CUENTA])), {""})),
    ISNUMBER(MATCH(BP[[#This Row],[CODIGO]], _xlpm.codigos_devolucion, 0))
)</f>
        <v>0</v>
      </c>
    </row>
    <row r="2367" spans="1:9" x14ac:dyDescent="0.25">
      <c r="A2367" s="608">
        <v>250501</v>
      </c>
      <c r="B2367" s="416" t="s">
        <v>542</v>
      </c>
      <c r="C2367" s="416" t="s">
        <v>1322</v>
      </c>
      <c r="D2367" s="416" t="s">
        <v>777</v>
      </c>
      <c r="E2367" s="417">
        <v>0</v>
      </c>
      <c r="F2367" s="417">
        <v>1859927.6</v>
      </c>
      <c r="G2367" s="417">
        <v>4475743143.8899984</v>
      </c>
      <c r="H2367" s="387" t="b" cm="1">
        <f t="array" aca="1" ref="H2367" ca="1">EsNegrita(BP[[#This Row],[CODIGO]])</f>
        <v>0</v>
      </c>
      <c r="I2367" s="387" t="b" cm="1">
        <f t="array" ref="I2367">_xlfn.LET(
    _xlpm.codigos_devolucion, _xlfn.UNIQUE(_xlfn._xlws.FILTER(BP[CODIGO], ISNUMBER(SEARCH("devoluci", BP[NOMBRE CUENTA])), {""})),
    ISNUMBER(MATCH(BP[[#This Row],[CODIGO]], _xlpm.codigos_devolucion, 0))
)</f>
        <v>0</v>
      </c>
    </row>
    <row r="2368" spans="1:9" x14ac:dyDescent="0.25">
      <c r="A2368" s="608">
        <v>250501</v>
      </c>
      <c r="B2368" s="416" t="s">
        <v>542</v>
      </c>
      <c r="C2368" s="416" t="s">
        <v>1332</v>
      </c>
      <c r="D2368" s="416" t="s">
        <v>777</v>
      </c>
      <c r="E2368" s="417">
        <v>0</v>
      </c>
      <c r="F2368" s="417">
        <v>3009095</v>
      </c>
      <c r="G2368" s="417">
        <v>4478752238.8899984</v>
      </c>
      <c r="H2368" s="387" t="b" cm="1">
        <f t="array" aca="1" ref="H2368" ca="1">EsNegrita(BP[[#This Row],[CODIGO]])</f>
        <v>0</v>
      </c>
      <c r="I2368" s="387" t="b" cm="1">
        <f t="array" ref="I2368">_xlfn.LET(
    _xlpm.codigos_devolucion, _xlfn.UNIQUE(_xlfn._xlws.FILTER(BP[CODIGO], ISNUMBER(SEARCH("devoluci", BP[NOMBRE CUENTA])), {""})),
    ISNUMBER(MATCH(BP[[#This Row],[CODIGO]], _xlpm.codigos_devolucion, 0))
)</f>
        <v>0</v>
      </c>
    </row>
    <row r="2369" spans="1:9" x14ac:dyDescent="0.25">
      <c r="A2369" s="608">
        <v>250501</v>
      </c>
      <c r="B2369" s="416" t="s">
        <v>542</v>
      </c>
      <c r="C2369" s="416" t="s">
        <v>1279</v>
      </c>
      <c r="D2369" s="416" t="s">
        <v>777</v>
      </c>
      <c r="E2369" s="417">
        <v>0</v>
      </c>
      <c r="F2369" s="417">
        <v>1859927.6</v>
      </c>
      <c r="G2369" s="417">
        <v>4480612166.4899988</v>
      </c>
      <c r="H2369" s="387" t="b" cm="1">
        <f t="array" aca="1" ref="H2369" ca="1">EsNegrita(BP[[#This Row],[CODIGO]])</f>
        <v>0</v>
      </c>
      <c r="I2369" s="387" t="b" cm="1">
        <f t="array" ref="I2369">_xlfn.LET(
    _xlpm.codigos_devolucion, _xlfn.UNIQUE(_xlfn._xlws.FILTER(BP[CODIGO], ISNUMBER(SEARCH("devoluci", BP[NOMBRE CUENTA])), {""})),
    ISNUMBER(MATCH(BP[[#This Row],[CODIGO]], _xlpm.codigos_devolucion, 0))
)</f>
        <v>0</v>
      </c>
    </row>
    <row r="2370" spans="1:9" x14ac:dyDescent="0.25">
      <c r="A2370" s="608">
        <v>250501</v>
      </c>
      <c r="B2370" s="416" t="s">
        <v>542</v>
      </c>
      <c r="C2370" s="416" t="s">
        <v>1323</v>
      </c>
      <c r="D2370" s="416" t="s">
        <v>777</v>
      </c>
      <c r="E2370" s="417">
        <v>0</v>
      </c>
      <c r="F2370" s="417">
        <v>3459589.71</v>
      </c>
      <c r="G2370" s="417">
        <v>4484071756.1999989</v>
      </c>
      <c r="H2370" s="387" t="b" cm="1">
        <f t="array" aca="1" ref="H2370" ca="1">EsNegrita(BP[[#This Row],[CODIGO]])</f>
        <v>0</v>
      </c>
      <c r="I2370" s="387" t="b" cm="1">
        <f t="array" ref="I2370">_xlfn.LET(
    _xlpm.codigos_devolucion, _xlfn.UNIQUE(_xlfn._xlws.FILTER(BP[CODIGO], ISNUMBER(SEARCH("devoluci", BP[NOMBRE CUENTA])), {""})),
    ISNUMBER(MATCH(BP[[#This Row],[CODIGO]], _xlpm.codigos_devolucion, 0))
)</f>
        <v>0</v>
      </c>
    </row>
    <row r="2371" spans="1:9" x14ac:dyDescent="0.25">
      <c r="A2371" s="608">
        <v>250501</v>
      </c>
      <c r="B2371" s="416" t="s">
        <v>542</v>
      </c>
      <c r="C2371" s="416" t="s">
        <v>1280</v>
      </c>
      <c r="D2371" s="416" t="s">
        <v>777</v>
      </c>
      <c r="E2371" s="417">
        <v>0</v>
      </c>
      <c r="F2371" s="417">
        <v>1859927.6</v>
      </c>
      <c r="G2371" s="417">
        <v>4485931683.7999992</v>
      </c>
      <c r="H2371" s="387" t="b" cm="1">
        <f t="array" aca="1" ref="H2371" ca="1">EsNegrita(BP[[#This Row],[CODIGO]])</f>
        <v>0</v>
      </c>
      <c r="I2371" s="387" t="b" cm="1">
        <f t="array" ref="I2371">_xlfn.LET(
    _xlpm.codigos_devolucion, _xlfn.UNIQUE(_xlfn._xlws.FILTER(BP[CODIGO], ISNUMBER(SEARCH("devoluci", BP[NOMBRE CUENTA])), {""})),
    ISNUMBER(MATCH(BP[[#This Row],[CODIGO]], _xlpm.codigos_devolucion, 0))
)</f>
        <v>0</v>
      </c>
    </row>
    <row r="2372" spans="1:9" x14ac:dyDescent="0.25">
      <c r="A2372" s="608">
        <v>250501</v>
      </c>
      <c r="B2372" s="416" t="s">
        <v>542</v>
      </c>
      <c r="C2372" s="416" t="s">
        <v>1357</v>
      </c>
      <c r="D2372" s="416" t="s">
        <v>777</v>
      </c>
      <c r="E2372" s="417">
        <v>0</v>
      </c>
      <c r="F2372" s="417">
        <v>2640170.4300000002</v>
      </c>
      <c r="G2372" s="417">
        <v>4488571854.2299995</v>
      </c>
      <c r="H2372" s="387" t="b" cm="1">
        <f t="array" aca="1" ref="H2372" ca="1">EsNegrita(BP[[#This Row],[CODIGO]])</f>
        <v>0</v>
      </c>
      <c r="I2372" s="387" t="b" cm="1">
        <f t="array" ref="I2372">_xlfn.LET(
    _xlpm.codigos_devolucion, _xlfn.UNIQUE(_xlfn._xlws.FILTER(BP[CODIGO], ISNUMBER(SEARCH("devoluci", BP[NOMBRE CUENTA])), {""})),
    ISNUMBER(MATCH(BP[[#This Row],[CODIGO]], _xlpm.codigos_devolucion, 0))
)</f>
        <v>0</v>
      </c>
    </row>
    <row r="2373" spans="1:9" x14ac:dyDescent="0.25">
      <c r="A2373" s="608">
        <v>250501</v>
      </c>
      <c r="B2373" s="416" t="s">
        <v>542</v>
      </c>
      <c r="C2373" s="416" t="s">
        <v>1282</v>
      </c>
      <c r="D2373" s="416" t="s">
        <v>777</v>
      </c>
      <c r="E2373" s="417">
        <v>0</v>
      </c>
      <c r="F2373" s="417">
        <v>1363946.91</v>
      </c>
      <c r="G2373" s="417">
        <v>4489935801.1399994</v>
      </c>
      <c r="H2373" s="387" t="b" cm="1">
        <f t="array" aca="1" ref="H2373" ca="1">EsNegrita(BP[[#This Row],[CODIGO]])</f>
        <v>0</v>
      </c>
      <c r="I2373" s="387" t="b" cm="1">
        <f t="array" ref="I2373">_xlfn.LET(
    _xlpm.codigos_devolucion, _xlfn.UNIQUE(_xlfn._xlws.FILTER(BP[CODIGO], ISNUMBER(SEARCH("devoluci", BP[NOMBRE CUENTA])), {""})),
    ISNUMBER(MATCH(BP[[#This Row],[CODIGO]], _xlpm.codigos_devolucion, 0))
)</f>
        <v>0</v>
      </c>
    </row>
    <row r="2374" spans="1:9" x14ac:dyDescent="0.25">
      <c r="A2374" s="608">
        <v>250501</v>
      </c>
      <c r="B2374" s="416" t="s">
        <v>542</v>
      </c>
      <c r="C2374" s="416" t="s">
        <v>1324</v>
      </c>
      <c r="D2374" s="416" t="s">
        <v>777</v>
      </c>
      <c r="E2374" s="417">
        <v>0</v>
      </c>
      <c r="F2374" s="417">
        <v>1851624.43</v>
      </c>
      <c r="G2374" s="417">
        <v>4491787425.5699997</v>
      </c>
      <c r="H2374" s="387" t="b" cm="1">
        <f t="array" aca="1" ref="H2374" ca="1">EsNegrita(BP[[#This Row],[CODIGO]])</f>
        <v>0</v>
      </c>
      <c r="I2374" s="387" t="b" cm="1">
        <f t="array" ref="I2374">_xlfn.LET(
    _xlpm.codigos_devolucion, _xlfn.UNIQUE(_xlfn._xlws.FILTER(BP[CODIGO], ISNUMBER(SEARCH("devoluci", BP[NOMBRE CUENTA])), {""})),
    ISNUMBER(MATCH(BP[[#This Row],[CODIGO]], _xlpm.codigos_devolucion, 0))
)</f>
        <v>0</v>
      </c>
    </row>
    <row r="2375" spans="1:9" x14ac:dyDescent="0.25">
      <c r="A2375" s="608">
        <v>250501</v>
      </c>
      <c r="B2375" s="416" t="s">
        <v>542</v>
      </c>
      <c r="C2375" s="416" t="s">
        <v>1281</v>
      </c>
      <c r="D2375" s="416" t="s">
        <v>777</v>
      </c>
      <c r="E2375" s="417">
        <v>0</v>
      </c>
      <c r="F2375" s="417">
        <v>1859927.6</v>
      </c>
      <c r="G2375" s="417">
        <v>4493647353.1700001</v>
      </c>
      <c r="H2375" s="387" t="b" cm="1">
        <f t="array" aca="1" ref="H2375" ca="1">EsNegrita(BP[[#This Row],[CODIGO]])</f>
        <v>0</v>
      </c>
      <c r="I2375" s="387" t="b" cm="1">
        <f t="array" ref="I2375">_xlfn.LET(
    _xlpm.codigos_devolucion, _xlfn.UNIQUE(_xlfn._xlws.FILTER(BP[CODIGO], ISNUMBER(SEARCH("devoluci", BP[NOMBRE CUENTA])), {""})),
    ISNUMBER(MATCH(BP[[#This Row],[CODIGO]], _xlpm.codigos_devolucion, 0))
)</f>
        <v>0</v>
      </c>
    </row>
    <row r="2376" spans="1:9" x14ac:dyDescent="0.25">
      <c r="A2376" s="608">
        <v>251010</v>
      </c>
      <c r="B2376" s="416" t="s">
        <v>543</v>
      </c>
      <c r="C2376" s="416" t="s">
        <v>1282</v>
      </c>
      <c r="D2376" s="416" t="s">
        <v>1367</v>
      </c>
      <c r="E2376" s="417">
        <v>0</v>
      </c>
      <c r="F2376" s="417">
        <v>165283</v>
      </c>
      <c r="G2376" s="417">
        <v>520508605.73000002</v>
      </c>
      <c r="H2376" s="387" t="b" cm="1">
        <f t="array" aca="1" ref="H2376" ca="1">EsNegrita(BP[[#This Row],[CODIGO]])</f>
        <v>0</v>
      </c>
      <c r="I2376" s="387" t="b" cm="1">
        <f t="array" ref="I2376">_xlfn.LET(
    _xlpm.codigos_devolucion, _xlfn.UNIQUE(_xlfn._xlws.FILTER(BP[CODIGO], ISNUMBER(SEARCH("devoluci", BP[NOMBRE CUENTA])), {""})),
    ISNUMBER(MATCH(BP[[#This Row],[CODIGO]], _xlpm.codigos_devolucion, 0))
)</f>
        <v>0</v>
      </c>
    </row>
    <row r="2377" spans="1:9" x14ac:dyDescent="0.25">
      <c r="A2377" s="608">
        <v>251501</v>
      </c>
      <c r="B2377" s="416" t="s">
        <v>544</v>
      </c>
      <c r="C2377" s="416" t="s">
        <v>1282</v>
      </c>
      <c r="D2377" s="416" t="s">
        <v>1368</v>
      </c>
      <c r="E2377" s="417">
        <v>0</v>
      </c>
      <c r="F2377" s="417">
        <v>1653</v>
      </c>
      <c r="G2377" s="417">
        <v>54166612.899999999</v>
      </c>
      <c r="H2377" s="387" t="b" cm="1">
        <f t="array" aca="1" ref="H2377" ca="1">EsNegrita(BP[[#This Row],[CODIGO]])</f>
        <v>0</v>
      </c>
      <c r="I2377" s="387" t="b" cm="1">
        <f t="array" ref="I2377">_xlfn.LET(
    _xlpm.codigos_devolucion, _xlfn.UNIQUE(_xlfn._xlws.FILTER(BP[CODIGO], ISNUMBER(SEARCH("devoluci", BP[NOMBRE CUENTA])), {""})),
    ISNUMBER(MATCH(BP[[#This Row],[CODIGO]], _xlpm.codigos_devolucion, 0))
)</f>
        <v>0</v>
      </c>
    </row>
    <row r="2378" spans="1:9" x14ac:dyDescent="0.25">
      <c r="A2378" s="608">
        <v>252501</v>
      </c>
      <c r="B2378" s="416" t="s">
        <v>545</v>
      </c>
      <c r="C2378" s="416" t="s">
        <v>1321</v>
      </c>
      <c r="D2378" s="416" t="s">
        <v>1361</v>
      </c>
      <c r="E2378" s="417">
        <v>0</v>
      </c>
      <c r="F2378" s="417">
        <v>700362</v>
      </c>
      <c r="G2378" s="417">
        <v>134785617.54000002</v>
      </c>
      <c r="H2378" s="387" t="b" cm="1">
        <f t="array" aca="1" ref="H2378" ca="1">EsNegrita(BP[[#This Row],[CODIGO]])</f>
        <v>0</v>
      </c>
      <c r="I2378" s="387" t="b" cm="1">
        <f t="array" ref="I2378">_xlfn.LET(
    _xlpm.codigos_devolucion, _xlfn.UNIQUE(_xlfn._xlws.FILTER(BP[CODIGO], ISNUMBER(SEARCH("devoluci", BP[NOMBRE CUENTA])), {""})),
    ISNUMBER(MATCH(BP[[#This Row],[CODIGO]], _xlpm.codigos_devolucion, 0))
)</f>
        <v>0</v>
      </c>
    </row>
    <row r="2379" spans="1:9" x14ac:dyDescent="0.25">
      <c r="A2379" s="608">
        <v>252501</v>
      </c>
      <c r="B2379" s="416" t="s">
        <v>545</v>
      </c>
      <c r="C2379" s="416" t="s">
        <v>1282</v>
      </c>
      <c r="D2379" s="416" t="s">
        <v>1362</v>
      </c>
      <c r="E2379" s="417">
        <v>0</v>
      </c>
      <c r="F2379" s="417">
        <v>412815</v>
      </c>
      <c r="G2379" s="417">
        <v>135198432.54000002</v>
      </c>
      <c r="H2379" s="387" t="b" cm="1">
        <f t="array" aca="1" ref="H2379" ca="1">EsNegrita(BP[[#This Row],[CODIGO]])</f>
        <v>0</v>
      </c>
      <c r="I2379" s="387" t="b" cm="1">
        <f t="array" ref="I2379">_xlfn.LET(
    _xlpm.codigos_devolucion, _xlfn.UNIQUE(_xlfn._xlws.FILTER(BP[CODIGO], ISNUMBER(SEARCH("devoluci", BP[NOMBRE CUENTA])), {""})),
    ISNUMBER(MATCH(BP[[#This Row],[CODIGO]], _xlpm.codigos_devolucion, 0))
)</f>
        <v>0</v>
      </c>
    </row>
    <row r="2380" spans="1:9" x14ac:dyDescent="0.25">
      <c r="A2380" s="608">
        <v>252501</v>
      </c>
      <c r="B2380" s="416" t="s">
        <v>545</v>
      </c>
      <c r="C2380" s="416" t="s">
        <v>1284</v>
      </c>
      <c r="D2380" s="416" t="s">
        <v>1285</v>
      </c>
      <c r="E2380" s="417">
        <v>44774</v>
      </c>
      <c r="F2380" s="417">
        <v>0</v>
      </c>
      <c r="G2380" s="417">
        <v>135153658.54000002</v>
      </c>
      <c r="H2380" s="387" t="b" cm="1">
        <f t="array" aca="1" ref="H2380" ca="1">EsNegrita(BP[[#This Row],[CODIGO]])</f>
        <v>0</v>
      </c>
      <c r="I2380" s="387" t="b" cm="1">
        <f t="array" ref="I2380">_xlfn.LET(
    _xlpm.codigos_devolucion, _xlfn.UNIQUE(_xlfn._xlws.FILTER(BP[CODIGO], ISNUMBER(SEARCH("devoluci", BP[NOMBRE CUENTA])), {""})),
    ISNUMBER(MATCH(BP[[#This Row],[CODIGO]], _xlpm.codigos_devolucion, 0))
)</f>
        <v>0</v>
      </c>
    </row>
    <row r="2381" spans="1:9" x14ac:dyDescent="0.25">
      <c r="A2381" s="608">
        <v>252501</v>
      </c>
      <c r="B2381" s="416" t="s">
        <v>545</v>
      </c>
      <c r="C2381" s="416" t="s">
        <v>770</v>
      </c>
      <c r="D2381" s="416" t="s">
        <v>1351</v>
      </c>
      <c r="E2381" s="417">
        <v>22920</v>
      </c>
      <c r="F2381" s="417">
        <v>0</v>
      </c>
      <c r="G2381" s="417">
        <v>135130738.54000002</v>
      </c>
      <c r="H2381" s="387" t="b" cm="1">
        <f t="array" aca="1" ref="H2381" ca="1">EsNegrita(BP[[#This Row],[CODIGO]])</f>
        <v>0</v>
      </c>
      <c r="I2381" s="387" t="b" cm="1">
        <f t="array" ref="I2381">_xlfn.LET(
    _xlpm.codigos_devolucion, _xlfn.UNIQUE(_xlfn._xlws.FILTER(BP[CODIGO], ISNUMBER(SEARCH("devoluci", BP[NOMBRE CUENTA])), {""})),
    ISNUMBER(MATCH(BP[[#This Row],[CODIGO]], _xlpm.codigos_devolucion, 0))
)</f>
        <v>0</v>
      </c>
    </row>
    <row r="2382" spans="1:9" x14ac:dyDescent="0.25">
      <c r="A2382" s="608">
        <v>252501</v>
      </c>
      <c r="B2382" s="416" t="s">
        <v>545</v>
      </c>
      <c r="C2382" s="416" t="s">
        <v>1342</v>
      </c>
      <c r="D2382" s="416" t="s">
        <v>1346</v>
      </c>
      <c r="E2382" s="417">
        <v>0</v>
      </c>
      <c r="F2382" s="417">
        <v>536945</v>
      </c>
      <c r="G2382" s="417">
        <v>135667683.54000002</v>
      </c>
      <c r="H2382" s="387" t="b" cm="1">
        <f t="array" aca="1" ref="H2382" ca="1">EsNegrita(BP[[#This Row],[CODIGO]])</f>
        <v>0</v>
      </c>
      <c r="I2382" s="387" t="b" cm="1">
        <f t="array" ref="I2382">_xlfn.LET(
    _xlpm.codigos_devolucion, _xlfn.UNIQUE(_xlfn._xlws.FILTER(BP[CODIGO], ISNUMBER(SEARCH("devoluci", BP[NOMBRE CUENTA])), {""})),
    ISNUMBER(MATCH(BP[[#This Row],[CODIGO]], _xlpm.codigos_devolucion, 0))
)</f>
        <v>0</v>
      </c>
    </row>
    <row r="2383" spans="1:9" x14ac:dyDescent="0.25">
      <c r="A2383" s="608">
        <v>252501</v>
      </c>
      <c r="B2383" s="416" t="s">
        <v>545</v>
      </c>
      <c r="C2383" s="416" t="s">
        <v>1305</v>
      </c>
      <c r="D2383" s="416" t="s">
        <v>1363</v>
      </c>
      <c r="E2383" s="417">
        <v>580000</v>
      </c>
      <c r="F2383" s="417">
        <v>0</v>
      </c>
      <c r="G2383" s="417">
        <v>135087683.54000002</v>
      </c>
      <c r="H2383" s="387" t="b" cm="1">
        <f t="array" aca="1" ref="H2383" ca="1">EsNegrita(BP[[#This Row],[CODIGO]])</f>
        <v>0</v>
      </c>
      <c r="I2383" s="387" t="b" cm="1">
        <f t="array" ref="I2383">_xlfn.LET(
    _xlpm.codigos_devolucion, _xlfn.UNIQUE(_xlfn._xlws.FILTER(BP[CODIGO], ISNUMBER(SEARCH("devoluci", BP[NOMBRE CUENTA])), {""})),
    ISNUMBER(MATCH(BP[[#This Row],[CODIGO]], _xlpm.codigos_devolucion, 0))
)</f>
        <v>0</v>
      </c>
    </row>
    <row r="2384" spans="1:9" x14ac:dyDescent="0.25">
      <c r="A2384" s="608">
        <v>252501</v>
      </c>
      <c r="B2384" s="416" t="s">
        <v>545</v>
      </c>
      <c r="C2384" s="416" t="s">
        <v>1268</v>
      </c>
      <c r="D2384" s="416" t="s">
        <v>1363</v>
      </c>
      <c r="E2384" s="417">
        <v>0</v>
      </c>
      <c r="F2384" s="417">
        <v>1049382</v>
      </c>
      <c r="G2384" s="417">
        <v>136137065.54000002</v>
      </c>
      <c r="H2384" s="387" t="b" cm="1">
        <f t="array" aca="1" ref="H2384" ca="1">EsNegrita(BP[[#This Row],[CODIGO]])</f>
        <v>0</v>
      </c>
      <c r="I2384" s="387" t="b" cm="1">
        <f t="array" ref="I2384">_xlfn.LET(
    _xlpm.codigos_devolucion, _xlfn.UNIQUE(_xlfn._xlws.FILTER(BP[CODIGO], ISNUMBER(SEARCH("devoluci", BP[NOMBRE CUENTA])), {""})),
    ISNUMBER(MATCH(BP[[#This Row],[CODIGO]], _xlpm.codigos_devolucion, 0))
)</f>
        <v>0</v>
      </c>
    </row>
    <row r="2385" spans="1:9" x14ac:dyDescent="0.25">
      <c r="A2385" s="608">
        <v>252501</v>
      </c>
      <c r="B2385" s="416" t="s">
        <v>545</v>
      </c>
      <c r="C2385" s="416" t="s">
        <v>1305</v>
      </c>
      <c r="D2385" s="416" t="s">
        <v>1363</v>
      </c>
      <c r="E2385" s="417">
        <v>0</v>
      </c>
      <c r="F2385" s="417">
        <v>875453</v>
      </c>
      <c r="G2385" s="417">
        <v>137012518.54000002</v>
      </c>
      <c r="H2385" s="387" t="b" cm="1">
        <f t="array" aca="1" ref="H2385" ca="1">EsNegrita(BP[[#This Row],[CODIGO]])</f>
        <v>0</v>
      </c>
      <c r="I2385" s="387" t="b" cm="1">
        <f t="array" ref="I2385">_xlfn.LET(
    _xlpm.codigos_devolucion, _xlfn.UNIQUE(_xlfn._xlws.FILTER(BP[CODIGO], ISNUMBER(SEARCH("devoluci", BP[NOMBRE CUENTA])), {""})),
    ISNUMBER(MATCH(BP[[#This Row],[CODIGO]], _xlpm.codigos_devolucion, 0))
)</f>
        <v>0</v>
      </c>
    </row>
    <row r="2386" spans="1:9" x14ac:dyDescent="0.25">
      <c r="A2386" s="608">
        <v>252501</v>
      </c>
      <c r="B2386" s="416" t="s">
        <v>545</v>
      </c>
      <c r="C2386" s="416" t="s">
        <v>1317</v>
      </c>
      <c r="D2386" s="416" t="s">
        <v>1363</v>
      </c>
      <c r="E2386" s="417">
        <v>0</v>
      </c>
      <c r="F2386" s="417">
        <v>1286386</v>
      </c>
      <c r="G2386" s="417">
        <v>138298904.54000002</v>
      </c>
      <c r="H2386" s="387" t="b" cm="1">
        <f t="array" aca="1" ref="H2386" ca="1">EsNegrita(BP[[#This Row],[CODIGO]])</f>
        <v>0</v>
      </c>
      <c r="I2386" s="387" t="b" cm="1">
        <f t="array" ref="I2386">_xlfn.LET(
    _xlpm.codigos_devolucion, _xlfn.UNIQUE(_xlfn._xlws.FILTER(BP[CODIGO], ISNUMBER(SEARCH("devoluci", BP[NOMBRE CUENTA])), {""})),
    ISNUMBER(MATCH(BP[[#This Row],[CODIGO]], _xlpm.codigos_devolucion, 0))
)</f>
        <v>0</v>
      </c>
    </row>
    <row r="2387" spans="1:9" x14ac:dyDescent="0.25">
      <c r="A2387" s="608">
        <v>252501</v>
      </c>
      <c r="B2387" s="416" t="s">
        <v>545</v>
      </c>
      <c r="C2387" s="416" t="s">
        <v>1286</v>
      </c>
      <c r="D2387" s="416" t="s">
        <v>1325</v>
      </c>
      <c r="E2387" s="417">
        <v>0</v>
      </c>
      <c r="F2387" s="417">
        <v>805920</v>
      </c>
      <c r="G2387" s="417">
        <v>139104824.54000002</v>
      </c>
      <c r="H2387" s="387" t="b" cm="1">
        <f t="array" aca="1" ref="H2387" ca="1">EsNegrita(BP[[#This Row],[CODIGO]])</f>
        <v>0</v>
      </c>
      <c r="I2387" s="387" t="b" cm="1">
        <f t="array" ref="I2387">_xlfn.LET(
    _xlpm.codigos_devolucion, _xlfn.UNIQUE(_xlfn._xlws.FILTER(BP[CODIGO], ISNUMBER(SEARCH("devoluci", BP[NOMBRE CUENTA])), {""})),
    ISNUMBER(MATCH(BP[[#This Row],[CODIGO]], _xlpm.codigos_devolucion, 0))
)</f>
        <v>0</v>
      </c>
    </row>
    <row r="2388" spans="1:9" x14ac:dyDescent="0.25">
      <c r="A2388" s="608">
        <v>252501</v>
      </c>
      <c r="B2388" s="416" t="s">
        <v>545</v>
      </c>
      <c r="C2388" s="416" t="s">
        <v>760</v>
      </c>
      <c r="D2388" s="416" t="s">
        <v>1263</v>
      </c>
      <c r="E2388" s="417">
        <v>1049382</v>
      </c>
      <c r="F2388" s="417">
        <v>0</v>
      </c>
      <c r="G2388" s="417">
        <v>138055442.54000002</v>
      </c>
      <c r="H2388" s="387" t="b" cm="1">
        <f t="array" aca="1" ref="H2388" ca="1">EsNegrita(BP[[#This Row],[CODIGO]])</f>
        <v>0</v>
      </c>
      <c r="I2388" s="387" t="b" cm="1">
        <f t="array" ref="I2388">_xlfn.LET(
    _xlpm.codigos_devolucion, _xlfn.UNIQUE(_xlfn._xlws.FILTER(BP[CODIGO], ISNUMBER(SEARCH("devoluci", BP[NOMBRE CUENTA])), {""})),
    ISNUMBER(MATCH(BP[[#This Row],[CODIGO]], _xlpm.codigos_devolucion, 0))
)</f>
        <v>0</v>
      </c>
    </row>
    <row r="2389" spans="1:9" x14ac:dyDescent="0.25">
      <c r="A2389" s="608">
        <v>252501</v>
      </c>
      <c r="B2389" s="416" t="s">
        <v>545</v>
      </c>
      <c r="C2389" s="416" t="s">
        <v>760</v>
      </c>
      <c r="D2389" s="416" t="s">
        <v>1263</v>
      </c>
      <c r="E2389" s="417">
        <v>0</v>
      </c>
      <c r="F2389" s="417">
        <v>1169711</v>
      </c>
      <c r="G2389" s="417">
        <v>139225153.54000002</v>
      </c>
      <c r="H2389" s="387" t="b" cm="1">
        <f t="array" aca="1" ref="H2389" ca="1">EsNegrita(BP[[#This Row],[CODIGO]])</f>
        <v>0</v>
      </c>
      <c r="I2389" s="387" t="b" cm="1">
        <f t="array" ref="I2389">_xlfn.LET(
    _xlpm.codigos_devolucion, _xlfn.UNIQUE(_xlfn._xlws.FILTER(BP[CODIGO], ISNUMBER(SEARCH("devoluci", BP[NOMBRE CUENTA])), {""})),
    ISNUMBER(MATCH(BP[[#This Row],[CODIGO]], _xlpm.codigos_devolucion, 0))
)</f>
        <v>0</v>
      </c>
    </row>
    <row r="2390" spans="1:9" x14ac:dyDescent="0.25">
      <c r="A2390" s="608">
        <v>252501</v>
      </c>
      <c r="B2390" s="416" t="s">
        <v>545</v>
      </c>
      <c r="C2390" s="416" t="s">
        <v>1297</v>
      </c>
      <c r="D2390" s="416" t="s">
        <v>1327</v>
      </c>
      <c r="E2390" s="417">
        <v>0</v>
      </c>
      <c r="F2390" s="417">
        <v>514896</v>
      </c>
      <c r="G2390" s="417">
        <v>139740049.54000002</v>
      </c>
      <c r="H2390" s="387" t="b" cm="1">
        <f t="array" aca="1" ref="H2390" ca="1">EsNegrita(BP[[#This Row],[CODIGO]])</f>
        <v>0</v>
      </c>
      <c r="I2390" s="387" t="b" cm="1">
        <f t="array" ref="I2390">_xlfn.LET(
    _xlpm.codigos_devolucion, _xlfn.UNIQUE(_xlfn._xlws.FILTER(BP[CODIGO], ISNUMBER(SEARCH("devoluci", BP[NOMBRE CUENTA])), {""})),
    ISNUMBER(MATCH(BP[[#This Row],[CODIGO]], _xlpm.codigos_devolucion, 0))
)</f>
        <v>0</v>
      </c>
    </row>
    <row r="2391" spans="1:9" x14ac:dyDescent="0.25">
      <c r="A2391" s="608">
        <v>252501</v>
      </c>
      <c r="B2391" s="416" t="s">
        <v>545</v>
      </c>
      <c r="C2391" s="416" t="s">
        <v>773</v>
      </c>
      <c r="D2391" s="416" t="s">
        <v>1364</v>
      </c>
      <c r="E2391" s="417">
        <v>853632</v>
      </c>
      <c r="F2391" s="417">
        <v>0</v>
      </c>
      <c r="G2391" s="417">
        <v>138886417.54000002</v>
      </c>
      <c r="H2391" s="387" t="b" cm="1">
        <f t="array" aca="1" ref="H2391" ca="1">EsNegrita(BP[[#This Row],[CODIGO]])</f>
        <v>0</v>
      </c>
      <c r="I2391" s="387" t="b" cm="1">
        <f t="array" ref="I2391">_xlfn.LET(
    _xlpm.codigos_devolucion, _xlfn.UNIQUE(_xlfn._xlws.FILTER(BP[CODIGO], ISNUMBER(SEARCH("devoluci", BP[NOMBRE CUENTA])), {""})),
    ISNUMBER(MATCH(BP[[#This Row],[CODIGO]], _xlpm.codigos_devolucion, 0))
)</f>
        <v>0</v>
      </c>
    </row>
    <row r="2392" spans="1:9" x14ac:dyDescent="0.25">
      <c r="A2392" s="608">
        <v>252501</v>
      </c>
      <c r="B2392" s="416" t="s">
        <v>545</v>
      </c>
      <c r="C2392" s="416" t="s">
        <v>773</v>
      </c>
      <c r="D2392" s="416" t="s">
        <v>1364</v>
      </c>
      <c r="E2392" s="417">
        <v>0</v>
      </c>
      <c r="F2392" s="417">
        <v>950005</v>
      </c>
      <c r="G2392" s="417">
        <v>139836422.54000002</v>
      </c>
      <c r="H2392" s="387" t="b" cm="1">
        <f t="array" aca="1" ref="H2392" ca="1">EsNegrita(BP[[#This Row],[CODIGO]])</f>
        <v>0</v>
      </c>
      <c r="I2392" s="387" t="b" cm="1">
        <f t="array" ref="I2392">_xlfn.LET(
    _xlpm.codigos_devolucion, _xlfn.UNIQUE(_xlfn._xlws.FILTER(BP[CODIGO], ISNUMBER(SEARCH("devoluci", BP[NOMBRE CUENTA])), {""})),
    ISNUMBER(MATCH(BP[[#This Row],[CODIGO]], _xlpm.codigos_devolucion, 0))
)</f>
        <v>0</v>
      </c>
    </row>
    <row r="2393" spans="1:9" x14ac:dyDescent="0.25">
      <c r="A2393" s="608">
        <v>252501</v>
      </c>
      <c r="B2393" s="416" t="s">
        <v>545</v>
      </c>
      <c r="C2393" s="416" t="s">
        <v>1322</v>
      </c>
      <c r="D2393" s="416" t="s">
        <v>1364</v>
      </c>
      <c r="E2393" s="417">
        <v>0</v>
      </c>
      <c r="F2393" s="417">
        <v>875453</v>
      </c>
      <c r="G2393" s="417">
        <v>140711875.54000002</v>
      </c>
      <c r="H2393" s="387" t="b" cm="1">
        <f t="array" aca="1" ref="H2393" ca="1">EsNegrita(BP[[#This Row],[CODIGO]])</f>
        <v>0</v>
      </c>
      <c r="I2393" s="387" t="b" cm="1">
        <f t="array" ref="I2393">_xlfn.LET(
    _xlpm.codigos_devolucion, _xlfn.UNIQUE(_xlfn._xlws.FILTER(BP[CODIGO], ISNUMBER(SEARCH("devoluci", BP[NOMBRE CUENTA])), {""})),
    ISNUMBER(MATCH(BP[[#This Row],[CODIGO]], _xlpm.codigos_devolucion, 0))
)</f>
        <v>0</v>
      </c>
    </row>
    <row r="2394" spans="1:9" x14ac:dyDescent="0.25">
      <c r="A2394" s="608">
        <v>253005</v>
      </c>
      <c r="B2394" s="416" t="s">
        <v>546</v>
      </c>
      <c r="C2394" s="416" t="s">
        <v>1282</v>
      </c>
      <c r="D2394" s="416" t="s">
        <v>1369</v>
      </c>
      <c r="E2394" s="417">
        <v>0</v>
      </c>
      <c r="F2394" s="417">
        <v>165283</v>
      </c>
      <c r="G2394" s="417">
        <v>818195273.46000004</v>
      </c>
      <c r="H2394" s="387" t="b" cm="1">
        <f t="array" aca="1" ref="H2394" ca="1">EsNegrita(BP[[#This Row],[CODIGO]])</f>
        <v>0</v>
      </c>
      <c r="I2394" s="387" t="b" cm="1">
        <f t="array" ref="I2394">_xlfn.LET(
    _xlpm.codigos_devolucion, _xlfn.UNIQUE(_xlfn._xlws.FILTER(BP[CODIGO], ISNUMBER(SEARCH("devoluci", BP[NOMBRE CUENTA])), {""})),
    ISNUMBER(MATCH(BP[[#This Row],[CODIGO]], _xlpm.codigos_devolucion, 0))
)</f>
        <v>0</v>
      </c>
    </row>
    <row r="2395" spans="1:9" x14ac:dyDescent="0.25">
      <c r="A2395" s="608">
        <v>261005</v>
      </c>
      <c r="B2395" s="416" t="s">
        <v>547</v>
      </c>
      <c r="C2395" s="416" t="s">
        <v>1264</v>
      </c>
      <c r="D2395" s="416" t="s">
        <v>1265</v>
      </c>
      <c r="E2395" s="417">
        <v>0</v>
      </c>
      <c r="F2395" s="417">
        <v>33320</v>
      </c>
      <c r="G2395" s="417">
        <v>108395544.33</v>
      </c>
      <c r="H2395" s="387" t="b" cm="1">
        <f t="array" aca="1" ref="H2395" ca="1">EsNegrita(BP[[#This Row],[CODIGO]])</f>
        <v>0</v>
      </c>
      <c r="I2395" s="387" t="b" cm="1">
        <f t="array" ref="I2395">_xlfn.LET(
    _xlpm.codigos_devolucion, _xlfn.UNIQUE(_xlfn._xlws.FILTER(BP[CODIGO], ISNUMBER(SEARCH("devoluci", BP[NOMBRE CUENTA])), {""})),
    ISNUMBER(MATCH(BP[[#This Row],[CODIGO]], _xlpm.codigos_devolucion, 0))
)</f>
        <v>0</v>
      </c>
    </row>
    <row r="2396" spans="1:9" x14ac:dyDescent="0.25">
      <c r="A2396" s="608">
        <v>261005</v>
      </c>
      <c r="B2396" s="416" t="s">
        <v>547</v>
      </c>
      <c r="C2396" s="416" t="s">
        <v>1282</v>
      </c>
      <c r="D2396" s="416" t="s">
        <v>1283</v>
      </c>
      <c r="E2396" s="417">
        <v>0</v>
      </c>
      <c r="F2396" s="417">
        <v>165216.62</v>
      </c>
      <c r="G2396" s="417">
        <v>108560760.95</v>
      </c>
      <c r="H2396" s="387" t="b" cm="1">
        <f t="array" aca="1" ref="H2396" ca="1">EsNegrita(BP[[#This Row],[CODIGO]])</f>
        <v>0</v>
      </c>
      <c r="I2396" s="387" t="b" cm="1">
        <f t="array" ref="I2396">_xlfn.LET(
    _xlpm.codigos_devolucion, _xlfn.UNIQUE(_xlfn._xlws.FILTER(BP[CODIGO], ISNUMBER(SEARCH("devoluci", BP[NOMBRE CUENTA])), {""})),
    ISNUMBER(MATCH(BP[[#This Row],[CODIGO]], _xlpm.codigos_devolucion, 0))
)</f>
        <v>0</v>
      </c>
    </row>
    <row r="2397" spans="1:9" x14ac:dyDescent="0.25">
      <c r="A2397" s="608">
        <v>261005</v>
      </c>
      <c r="B2397" s="416" t="s">
        <v>547</v>
      </c>
      <c r="C2397" s="416" t="s">
        <v>1282</v>
      </c>
      <c r="D2397" s="416" t="s">
        <v>1367</v>
      </c>
      <c r="E2397" s="417">
        <v>0</v>
      </c>
      <c r="F2397" s="417">
        <v>66</v>
      </c>
      <c r="G2397" s="417">
        <v>108560826.95</v>
      </c>
      <c r="H2397" s="387" t="b" cm="1">
        <f t="array" aca="1" ref="H2397" ca="1">EsNegrita(BP[[#This Row],[CODIGO]])</f>
        <v>0</v>
      </c>
      <c r="I2397" s="387" t="b" cm="1">
        <f t="array" ref="I2397">_xlfn.LET(
    _xlpm.codigos_devolucion, _xlfn.UNIQUE(_xlfn._xlws.FILTER(BP[CODIGO], ISNUMBER(SEARCH("devoluci", BP[NOMBRE CUENTA])), {""})),
    ISNUMBER(MATCH(BP[[#This Row],[CODIGO]], _xlpm.codigos_devolucion, 0))
)</f>
        <v>0</v>
      </c>
    </row>
    <row r="2398" spans="1:9" x14ac:dyDescent="0.25">
      <c r="A2398" s="608">
        <v>261005</v>
      </c>
      <c r="B2398" s="416" t="s">
        <v>547</v>
      </c>
      <c r="C2398" s="416" t="s">
        <v>1282</v>
      </c>
      <c r="D2398" s="416" t="s">
        <v>1367</v>
      </c>
      <c r="E2398" s="417">
        <v>165283</v>
      </c>
      <c r="F2398" s="417">
        <v>0</v>
      </c>
      <c r="G2398" s="417">
        <v>108395543.95</v>
      </c>
      <c r="H2398" s="387" t="b" cm="1">
        <f t="array" aca="1" ref="H2398" ca="1">EsNegrita(BP[[#This Row],[CODIGO]])</f>
        <v>0</v>
      </c>
      <c r="I2398" s="387" t="b" cm="1">
        <f t="array" ref="I2398">_xlfn.LET(
    _xlpm.codigos_devolucion, _xlfn.UNIQUE(_xlfn._xlws.FILTER(BP[CODIGO], ISNUMBER(SEARCH("devoluci", BP[NOMBRE CUENTA])), {""})),
    ISNUMBER(MATCH(BP[[#This Row],[CODIGO]], _xlpm.codigos_devolucion, 0))
)</f>
        <v>0</v>
      </c>
    </row>
    <row r="2399" spans="1:9" x14ac:dyDescent="0.25">
      <c r="A2399" s="608">
        <v>261005</v>
      </c>
      <c r="B2399" s="416" t="s">
        <v>547</v>
      </c>
      <c r="C2399" s="416" t="s">
        <v>738</v>
      </c>
      <c r="D2399" s="416" t="s">
        <v>739</v>
      </c>
      <c r="E2399" s="417">
        <v>0</v>
      </c>
      <c r="F2399" s="417">
        <v>166600</v>
      </c>
      <c r="G2399" s="417">
        <v>108562143.95</v>
      </c>
      <c r="H2399" s="387" t="b" cm="1">
        <f t="array" aca="1" ref="H2399" ca="1">EsNegrita(BP[[#This Row],[CODIGO]])</f>
        <v>0</v>
      </c>
      <c r="I2399" s="387" t="b" cm="1">
        <f t="array" ref="I2399">_xlfn.LET(
    _xlpm.codigos_devolucion, _xlfn.UNIQUE(_xlfn._xlws.FILTER(BP[CODIGO], ISNUMBER(SEARCH("devoluci", BP[NOMBRE CUENTA])), {""})),
    ISNUMBER(MATCH(BP[[#This Row],[CODIGO]], _xlpm.codigos_devolucion, 0))
)</f>
        <v>0</v>
      </c>
    </row>
    <row r="2400" spans="1:9" x14ac:dyDescent="0.25">
      <c r="A2400" s="608">
        <v>261005</v>
      </c>
      <c r="B2400" s="416" t="s">
        <v>547</v>
      </c>
      <c r="C2400" s="416" t="s">
        <v>1286</v>
      </c>
      <c r="D2400" s="416" t="s">
        <v>739</v>
      </c>
      <c r="E2400" s="417">
        <v>0</v>
      </c>
      <c r="F2400" s="417">
        <v>203176.61</v>
      </c>
      <c r="G2400" s="417">
        <v>108765320.56</v>
      </c>
      <c r="H2400" s="387" t="b" cm="1">
        <f t="array" aca="1" ref="H2400" ca="1">EsNegrita(BP[[#This Row],[CODIGO]])</f>
        <v>0</v>
      </c>
      <c r="I2400" s="387" t="b" cm="1">
        <f t="array" ref="I2400">_xlfn.LET(
    _xlpm.codigos_devolucion, _xlfn.UNIQUE(_xlfn._xlws.FILTER(BP[CODIGO], ISNUMBER(SEARCH("devoluci", BP[NOMBRE CUENTA])), {""})),
    ISNUMBER(MATCH(BP[[#This Row],[CODIGO]], _xlpm.codigos_devolucion, 0))
)</f>
        <v>0</v>
      </c>
    </row>
    <row r="2401" spans="1:9" x14ac:dyDescent="0.25">
      <c r="A2401" s="608">
        <v>261005</v>
      </c>
      <c r="B2401" s="416" t="s">
        <v>547</v>
      </c>
      <c r="C2401" s="416" t="s">
        <v>1266</v>
      </c>
      <c r="D2401" s="416" t="s">
        <v>739</v>
      </c>
      <c r="E2401" s="417">
        <v>0</v>
      </c>
      <c r="F2401" s="417">
        <v>340452.43</v>
      </c>
      <c r="G2401" s="417">
        <v>109105772.99000001</v>
      </c>
      <c r="H2401" s="387" t="b" cm="1">
        <f t="array" aca="1" ref="H2401" ca="1">EsNegrita(BP[[#This Row],[CODIGO]])</f>
        <v>0</v>
      </c>
      <c r="I2401" s="387" t="b" cm="1">
        <f t="array" ref="I2401">_xlfn.LET(
    _xlpm.codigos_devolucion, _xlfn.UNIQUE(_xlfn._xlws.FILTER(BP[CODIGO], ISNUMBER(SEARCH("devoluci", BP[NOMBRE CUENTA])), {""})),
    ISNUMBER(MATCH(BP[[#This Row],[CODIGO]], _xlpm.codigos_devolucion, 0))
)</f>
        <v>0</v>
      </c>
    </row>
    <row r="2402" spans="1:9" x14ac:dyDescent="0.25">
      <c r="A2402" s="608">
        <v>261005</v>
      </c>
      <c r="B2402" s="416" t="s">
        <v>547</v>
      </c>
      <c r="C2402" s="416" t="s">
        <v>1254</v>
      </c>
      <c r="D2402" s="416" t="s">
        <v>739</v>
      </c>
      <c r="E2402" s="417">
        <v>0</v>
      </c>
      <c r="F2402" s="417">
        <v>945940.14</v>
      </c>
      <c r="G2402" s="417">
        <v>110051713.13000001</v>
      </c>
      <c r="H2402" s="387" t="b" cm="1">
        <f t="array" aca="1" ref="H2402" ca="1">EsNegrita(BP[[#This Row],[CODIGO]])</f>
        <v>0</v>
      </c>
      <c r="I2402" s="387" t="b" cm="1">
        <f t="array" ref="I2402">_xlfn.LET(
    _xlpm.codigos_devolucion, _xlfn.UNIQUE(_xlfn._xlws.FILTER(BP[CODIGO], ISNUMBER(SEARCH("devoluci", BP[NOMBRE CUENTA])), {""})),
    ISNUMBER(MATCH(BP[[#This Row],[CODIGO]], _xlpm.codigos_devolucion, 0))
)</f>
        <v>0</v>
      </c>
    </row>
    <row r="2403" spans="1:9" x14ac:dyDescent="0.25">
      <c r="A2403" s="608">
        <v>261005</v>
      </c>
      <c r="B2403" s="416" t="s">
        <v>547</v>
      </c>
      <c r="C2403" s="416" t="s">
        <v>740</v>
      </c>
      <c r="D2403" s="416" t="s">
        <v>739</v>
      </c>
      <c r="E2403" s="417">
        <v>0</v>
      </c>
      <c r="F2403" s="417">
        <v>166600</v>
      </c>
      <c r="G2403" s="417">
        <v>110218313.13000001</v>
      </c>
      <c r="H2403" s="387" t="b" cm="1">
        <f t="array" aca="1" ref="H2403" ca="1">EsNegrita(BP[[#This Row],[CODIGO]])</f>
        <v>0</v>
      </c>
      <c r="I2403" s="387" t="b" cm="1">
        <f t="array" ref="I2403">_xlfn.LET(
    _xlpm.codigos_devolucion, _xlfn.UNIQUE(_xlfn._xlws.FILTER(BP[CODIGO], ISNUMBER(SEARCH("devoluci", BP[NOMBRE CUENTA])), {""})),
    ISNUMBER(MATCH(BP[[#This Row],[CODIGO]], _xlpm.codigos_devolucion, 0))
)</f>
        <v>0</v>
      </c>
    </row>
    <row r="2404" spans="1:9" x14ac:dyDescent="0.25">
      <c r="A2404" s="608">
        <v>261005</v>
      </c>
      <c r="B2404" s="416" t="s">
        <v>547</v>
      </c>
      <c r="C2404" s="416" t="s">
        <v>1328</v>
      </c>
      <c r="D2404" s="416" t="s">
        <v>739</v>
      </c>
      <c r="E2404" s="417">
        <v>0</v>
      </c>
      <c r="F2404" s="417">
        <v>166600</v>
      </c>
      <c r="G2404" s="417">
        <v>110384913.13000001</v>
      </c>
      <c r="H2404" s="387" t="b" cm="1">
        <f t="array" aca="1" ref="H2404" ca="1">EsNegrita(BP[[#This Row],[CODIGO]])</f>
        <v>0</v>
      </c>
      <c r="I2404" s="387" t="b" cm="1">
        <f t="array" ref="I2404">_xlfn.LET(
    _xlpm.codigos_devolucion, _xlfn.UNIQUE(_xlfn._xlws.FILTER(BP[CODIGO], ISNUMBER(SEARCH("devoluci", BP[NOMBRE CUENTA])), {""})),
    ISNUMBER(MATCH(BP[[#This Row],[CODIGO]], _xlpm.codigos_devolucion, 0))
)</f>
        <v>0</v>
      </c>
    </row>
    <row r="2405" spans="1:9" x14ac:dyDescent="0.25">
      <c r="A2405" s="608">
        <v>261005</v>
      </c>
      <c r="B2405" s="416" t="s">
        <v>547</v>
      </c>
      <c r="C2405" s="416" t="s">
        <v>1287</v>
      </c>
      <c r="D2405" s="416" t="s">
        <v>739</v>
      </c>
      <c r="E2405" s="417">
        <v>0</v>
      </c>
      <c r="F2405" s="417">
        <v>402999.1</v>
      </c>
      <c r="G2405" s="417">
        <v>110787912.23</v>
      </c>
      <c r="H2405" s="387" t="b" cm="1">
        <f t="array" aca="1" ref="H2405" ca="1">EsNegrita(BP[[#This Row],[CODIGO]])</f>
        <v>0</v>
      </c>
      <c r="I2405" s="387" t="b" cm="1">
        <f t="array" ref="I2405">_xlfn.LET(
    _xlpm.codigos_devolucion, _xlfn.UNIQUE(_xlfn._xlws.FILTER(BP[CODIGO], ISNUMBER(SEARCH("devoluci", BP[NOMBRE CUENTA])), {""})),
    ISNUMBER(MATCH(BP[[#This Row],[CODIGO]], _xlpm.codigos_devolucion, 0))
)</f>
        <v>0</v>
      </c>
    </row>
    <row r="2406" spans="1:9" x14ac:dyDescent="0.25">
      <c r="A2406" s="608">
        <v>261005</v>
      </c>
      <c r="B2406" s="416" t="s">
        <v>547</v>
      </c>
      <c r="C2406" s="416" t="s">
        <v>741</v>
      </c>
      <c r="D2406" s="416" t="s">
        <v>739</v>
      </c>
      <c r="E2406" s="417">
        <v>0</v>
      </c>
      <c r="F2406" s="417">
        <v>365066.91</v>
      </c>
      <c r="G2406" s="417">
        <v>111152979.14</v>
      </c>
      <c r="H2406" s="387" t="b" cm="1">
        <f t="array" aca="1" ref="H2406" ca="1">EsNegrita(BP[[#This Row],[CODIGO]])</f>
        <v>0</v>
      </c>
      <c r="I2406" s="387" t="b" cm="1">
        <f t="array" ref="I2406">_xlfn.LET(
    _xlpm.codigos_devolucion, _xlfn.UNIQUE(_xlfn._xlws.FILTER(BP[CODIGO], ISNUMBER(SEARCH("devoluci", BP[NOMBRE CUENTA])), {""})),
    ISNUMBER(MATCH(BP[[#This Row],[CODIGO]], _xlpm.codigos_devolucion, 0))
)</f>
        <v>0</v>
      </c>
    </row>
    <row r="2407" spans="1:9" x14ac:dyDescent="0.25">
      <c r="A2407" s="608">
        <v>261005</v>
      </c>
      <c r="B2407" s="416" t="s">
        <v>547</v>
      </c>
      <c r="C2407" s="416" t="s">
        <v>779</v>
      </c>
      <c r="D2407" s="416" t="s">
        <v>739</v>
      </c>
      <c r="E2407" s="417">
        <v>0</v>
      </c>
      <c r="F2407" s="417">
        <v>370050.52</v>
      </c>
      <c r="G2407" s="417">
        <v>111523029.66</v>
      </c>
      <c r="H2407" s="387" t="b" cm="1">
        <f t="array" aca="1" ref="H2407" ca="1">EsNegrita(BP[[#This Row],[CODIGO]])</f>
        <v>0</v>
      </c>
      <c r="I2407" s="387" t="b" cm="1">
        <f t="array" ref="I2407">_xlfn.LET(
    _xlpm.codigos_devolucion, _xlfn.UNIQUE(_xlfn._xlws.FILTER(BP[CODIGO], ISNUMBER(SEARCH("devoluci", BP[NOMBRE CUENTA])), {""})),
    ISNUMBER(MATCH(BP[[#This Row],[CODIGO]], _xlpm.codigos_devolucion, 0))
)</f>
        <v>0</v>
      </c>
    </row>
    <row r="2408" spans="1:9" x14ac:dyDescent="0.25">
      <c r="A2408" s="608">
        <v>261005</v>
      </c>
      <c r="B2408" s="416" t="s">
        <v>547</v>
      </c>
      <c r="C2408" s="416" t="s">
        <v>742</v>
      </c>
      <c r="D2408" s="416" t="s">
        <v>739</v>
      </c>
      <c r="E2408" s="417">
        <v>0</v>
      </c>
      <c r="F2408" s="417">
        <v>365066.91</v>
      </c>
      <c r="G2408" s="417">
        <v>111888096.56999999</v>
      </c>
      <c r="H2408" s="387" t="b" cm="1">
        <f t="array" aca="1" ref="H2408" ca="1">EsNegrita(BP[[#This Row],[CODIGO]])</f>
        <v>0</v>
      </c>
      <c r="I2408" s="387" t="b" cm="1">
        <f t="array" ref="I2408">_xlfn.LET(
    _xlpm.codigos_devolucion, _xlfn.UNIQUE(_xlfn._xlws.FILTER(BP[CODIGO], ISNUMBER(SEARCH("devoluci", BP[NOMBRE CUENTA])), {""})),
    ISNUMBER(MATCH(BP[[#This Row],[CODIGO]], _xlpm.codigos_devolucion, 0))
)</f>
        <v>0</v>
      </c>
    </row>
    <row r="2409" spans="1:9" x14ac:dyDescent="0.25">
      <c r="A2409" s="608">
        <v>261005</v>
      </c>
      <c r="B2409" s="416" t="s">
        <v>547</v>
      </c>
      <c r="C2409" s="416" t="s">
        <v>743</v>
      </c>
      <c r="D2409" s="416" t="s">
        <v>739</v>
      </c>
      <c r="E2409" s="417">
        <v>0</v>
      </c>
      <c r="F2409" s="417">
        <v>290900.96999999997</v>
      </c>
      <c r="G2409" s="417">
        <v>112178997.53999999</v>
      </c>
      <c r="H2409" s="387" t="b" cm="1">
        <f t="array" aca="1" ref="H2409" ca="1">EsNegrita(BP[[#This Row],[CODIGO]])</f>
        <v>0</v>
      </c>
      <c r="I2409" s="387" t="b" cm="1">
        <f t="array" ref="I2409">_xlfn.LET(
    _xlpm.codigos_devolucion, _xlfn.UNIQUE(_xlfn._xlws.FILTER(BP[CODIGO], ISNUMBER(SEARCH("devoluci", BP[NOMBRE CUENTA])), {""})),
    ISNUMBER(MATCH(BP[[#This Row],[CODIGO]], _xlpm.codigos_devolucion, 0))
)</f>
        <v>0</v>
      </c>
    </row>
    <row r="2410" spans="1:9" x14ac:dyDescent="0.25">
      <c r="A2410" s="608">
        <v>261005</v>
      </c>
      <c r="B2410" s="416" t="s">
        <v>547</v>
      </c>
      <c r="C2410" s="416" t="s">
        <v>744</v>
      </c>
      <c r="D2410" s="416" t="s">
        <v>739</v>
      </c>
      <c r="E2410" s="417">
        <v>0</v>
      </c>
      <c r="F2410" s="417">
        <v>311101.39</v>
      </c>
      <c r="G2410" s="417">
        <v>112490098.92999999</v>
      </c>
      <c r="H2410" s="387" t="b" cm="1">
        <f t="array" aca="1" ref="H2410" ca="1">EsNegrita(BP[[#This Row],[CODIGO]])</f>
        <v>0</v>
      </c>
      <c r="I2410" s="387" t="b" cm="1">
        <f t="array" ref="I2410">_xlfn.LET(
    _xlpm.codigos_devolucion, _xlfn.UNIQUE(_xlfn._xlws.FILTER(BP[CODIGO], ISNUMBER(SEARCH("devoluci", BP[NOMBRE CUENTA])), {""})),
    ISNUMBER(MATCH(BP[[#This Row],[CODIGO]], _xlpm.codigos_devolucion, 0))
)</f>
        <v>0</v>
      </c>
    </row>
    <row r="2411" spans="1:9" x14ac:dyDescent="0.25">
      <c r="A2411" s="608">
        <v>261005</v>
      </c>
      <c r="B2411" s="416" t="s">
        <v>547</v>
      </c>
      <c r="C2411" s="416" t="s">
        <v>745</v>
      </c>
      <c r="D2411" s="416" t="s">
        <v>739</v>
      </c>
      <c r="E2411" s="417">
        <v>0</v>
      </c>
      <c r="F2411" s="417">
        <v>370050.52</v>
      </c>
      <c r="G2411" s="417">
        <v>112860149.44999999</v>
      </c>
      <c r="H2411" s="387" t="b" cm="1">
        <f t="array" aca="1" ref="H2411" ca="1">EsNegrita(BP[[#This Row],[CODIGO]])</f>
        <v>0</v>
      </c>
      <c r="I2411" s="387" t="b" cm="1">
        <f t="array" ref="I2411">_xlfn.LET(
    _xlpm.codigos_devolucion, _xlfn.UNIQUE(_xlfn._xlws.FILTER(BP[CODIGO], ISNUMBER(SEARCH("devoluci", BP[NOMBRE CUENTA])), {""})),
    ISNUMBER(MATCH(BP[[#This Row],[CODIGO]], _xlpm.codigos_devolucion, 0))
)</f>
        <v>0</v>
      </c>
    </row>
    <row r="2412" spans="1:9" x14ac:dyDescent="0.25">
      <c r="A2412" s="608">
        <v>261005</v>
      </c>
      <c r="B2412" s="416" t="s">
        <v>547</v>
      </c>
      <c r="C2412" s="416" t="s">
        <v>1288</v>
      </c>
      <c r="D2412" s="416" t="s">
        <v>739</v>
      </c>
      <c r="E2412" s="417">
        <v>0</v>
      </c>
      <c r="F2412" s="417">
        <v>283475.8</v>
      </c>
      <c r="G2412" s="417">
        <v>113143625.24999999</v>
      </c>
      <c r="H2412" s="387" t="b" cm="1">
        <f t="array" aca="1" ref="H2412" ca="1">EsNegrita(BP[[#This Row],[CODIGO]])</f>
        <v>0</v>
      </c>
      <c r="I2412" s="387" t="b" cm="1">
        <f t="array" ref="I2412">_xlfn.LET(
    _xlpm.codigos_devolucion, _xlfn.UNIQUE(_xlfn._xlws.FILTER(BP[CODIGO], ISNUMBER(SEARCH("devoluci", BP[NOMBRE CUENTA])), {""})),
    ISNUMBER(MATCH(BP[[#This Row],[CODIGO]], _xlpm.codigos_devolucion, 0))
)</f>
        <v>0</v>
      </c>
    </row>
    <row r="2413" spans="1:9" x14ac:dyDescent="0.25">
      <c r="A2413" s="608">
        <v>261005</v>
      </c>
      <c r="B2413" s="416" t="s">
        <v>547</v>
      </c>
      <c r="C2413" s="416" t="s">
        <v>1267</v>
      </c>
      <c r="D2413" s="416" t="s">
        <v>739</v>
      </c>
      <c r="E2413" s="417">
        <v>0</v>
      </c>
      <c r="F2413" s="417">
        <v>368786.53</v>
      </c>
      <c r="G2413" s="417">
        <v>113512411.77999999</v>
      </c>
      <c r="H2413" s="387" t="b" cm="1">
        <f t="array" aca="1" ref="H2413" ca="1">EsNegrita(BP[[#This Row],[CODIGO]])</f>
        <v>0</v>
      </c>
      <c r="I2413" s="387" t="b" cm="1">
        <f t="array" ref="I2413">_xlfn.LET(
    _xlpm.codigos_devolucion, _xlfn.UNIQUE(_xlfn._xlws.FILTER(BP[CODIGO], ISNUMBER(SEARCH("devoluci", BP[NOMBRE CUENTA])), {""})),
    ISNUMBER(MATCH(BP[[#This Row],[CODIGO]], _xlpm.codigos_devolucion, 0))
)</f>
        <v>0</v>
      </c>
    </row>
    <row r="2414" spans="1:9" x14ac:dyDescent="0.25">
      <c r="A2414" s="608">
        <v>261005</v>
      </c>
      <c r="B2414" s="416" t="s">
        <v>547</v>
      </c>
      <c r="C2414" s="416" t="s">
        <v>1289</v>
      </c>
      <c r="D2414" s="416" t="s">
        <v>739</v>
      </c>
      <c r="E2414" s="417">
        <v>0</v>
      </c>
      <c r="F2414" s="417">
        <v>304895.15999999997</v>
      </c>
      <c r="G2414" s="417">
        <v>113817306.93999998</v>
      </c>
      <c r="H2414" s="387" t="b" cm="1">
        <f t="array" aca="1" ref="H2414" ca="1">EsNegrita(BP[[#This Row],[CODIGO]])</f>
        <v>0</v>
      </c>
      <c r="I2414" s="387" t="b" cm="1">
        <f t="array" ref="I2414">_xlfn.LET(
    _xlpm.codigos_devolucion, _xlfn.UNIQUE(_xlfn._xlws.FILTER(BP[CODIGO], ISNUMBER(SEARCH("devoluci", BP[NOMBRE CUENTA])), {""})),
    ISNUMBER(MATCH(BP[[#This Row],[CODIGO]], _xlpm.codigos_devolucion, 0))
)</f>
        <v>0</v>
      </c>
    </row>
    <row r="2415" spans="1:9" x14ac:dyDescent="0.25">
      <c r="A2415" s="608">
        <v>261005</v>
      </c>
      <c r="B2415" s="416" t="s">
        <v>547</v>
      </c>
      <c r="C2415" s="416" t="s">
        <v>746</v>
      </c>
      <c r="D2415" s="416" t="s">
        <v>739</v>
      </c>
      <c r="E2415" s="417">
        <v>0</v>
      </c>
      <c r="F2415" s="417">
        <v>368786.53</v>
      </c>
      <c r="G2415" s="417">
        <v>114186093.46999998</v>
      </c>
      <c r="H2415" s="387" t="b" cm="1">
        <f t="array" aca="1" ref="H2415" ca="1">EsNegrita(BP[[#This Row],[CODIGO]])</f>
        <v>0</v>
      </c>
      <c r="I2415" s="387" t="b" cm="1">
        <f t="array" ref="I2415">_xlfn.LET(
    _xlpm.codigos_devolucion, _xlfn.UNIQUE(_xlfn._xlws.FILTER(BP[CODIGO], ISNUMBER(SEARCH("devoluci", BP[NOMBRE CUENTA])), {""})),
    ISNUMBER(MATCH(BP[[#This Row],[CODIGO]], _xlpm.codigos_devolucion, 0))
)</f>
        <v>0</v>
      </c>
    </row>
    <row r="2416" spans="1:9" x14ac:dyDescent="0.25">
      <c r="A2416" s="608">
        <v>261005</v>
      </c>
      <c r="B2416" s="416" t="s">
        <v>547</v>
      </c>
      <c r="C2416" s="416" t="s">
        <v>1268</v>
      </c>
      <c r="D2416" s="416" t="s">
        <v>739</v>
      </c>
      <c r="E2416" s="417">
        <v>0</v>
      </c>
      <c r="F2416" s="417">
        <v>350926.84</v>
      </c>
      <c r="G2416" s="417">
        <v>114537020.30999999</v>
      </c>
      <c r="H2416" s="387" t="b" cm="1">
        <f t="array" aca="1" ref="H2416" ca="1">EsNegrita(BP[[#This Row],[CODIGO]])</f>
        <v>0</v>
      </c>
      <c r="I2416" s="387" t="b" cm="1">
        <f t="array" ref="I2416">_xlfn.LET(
    _xlpm.codigos_devolucion, _xlfn.UNIQUE(_xlfn._xlws.FILTER(BP[CODIGO], ISNUMBER(SEARCH("devoluci", BP[NOMBRE CUENTA])), {""})),
    ISNUMBER(MATCH(BP[[#This Row],[CODIGO]], _xlpm.codigos_devolucion, 0))
)</f>
        <v>0</v>
      </c>
    </row>
    <row r="2417" spans="1:9" x14ac:dyDescent="0.25">
      <c r="A2417" s="608">
        <v>261005</v>
      </c>
      <c r="B2417" s="416" t="s">
        <v>547</v>
      </c>
      <c r="C2417" s="416" t="s">
        <v>1290</v>
      </c>
      <c r="D2417" s="416" t="s">
        <v>739</v>
      </c>
      <c r="E2417" s="417">
        <v>0</v>
      </c>
      <c r="F2417" s="417">
        <v>397791.35</v>
      </c>
      <c r="G2417" s="417">
        <v>114934811.65999998</v>
      </c>
      <c r="H2417" s="387" t="b" cm="1">
        <f t="array" aca="1" ref="H2417" ca="1">EsNegrita(BP[[#This Row],[CODIGO]])</f>
        <v>0</v>
      </c>
      <c r="I2417" s="387" t="b" cm="1">
        <f t="array" ref="I2417">_xlfn.LET(
    _xlpm.codigos_devolucion, _xlfn.UNIQUE(_xlfn._xlws.FILTER(BP[CODIGO], ISNUMBER(SEARCH("devoluci", BP[NOMBRE CUENTA])), {""})),
    ISNUMBER(MATCH(BP[[#This Row],[CODIGO]], _xlpm.codigos_devolucion, 0))
)</f>
        <v>0</v>
      </c>
    </row>
    <row r="2418" spans="1:9" x14ac:dyDescent="0.25">
      <c r="A2418" s="608">
        <v>261005</v>
      </c>
      <c r="B2418" s="416" t="s">
        <v>547</v>
      </c>
      <c r="C2418" s="416" t="s">
        <v>1291</v>
      </c>
      <c r="D2418" s="416" t="s">
        <v>739</v>
      </c>
      <c r="E2418" s="417">
        <v>0</v>
      </c>
      <c r="F2418" s="417">
        <v>264984.59999999998</v>
      </c>
      <c r="G2418" s="417">
        <v>115199796.25999998</v>
      </c>
      <c r="H2418" s="387" t="b" cm="1">
        <f t="array" aca="1" ref="H2418" ca="1">EsNegrita(BP[[#This Row],[CODIGO]])</f>
        <v>0</v>
      </c>
      <c r="I2418" s="387" t="b" cm="1">
        <f t="array" ref="I2418">_xlfn.LET(
    _xlpm.codigos_devolucion, _xlfn.UNIQUE(_xlfn._xlws.FILTER(BP[CODIGO], ISNUMBER(SEARCH("devoluci", BP[NOMBRE CUENTA])), {""})),
    ISNUMBER(MATCH(BP[[#This Row],[CODIGO]], _xlpm.codigos_devolucion, 0))
)</f>
        <v>0</v>
      </c>
    </row>
    <row r="2419" spans="1:9" x14ac:dyDescent="0.25">
      <c r="A2419" s="608">
        <v>261005</v>
      </c>
      <c r="B2419" s="416" t="s">
        <v>547</v>
      </c>
      <c r="C2419" s="416" t="s">
        <v>1334</v>
      </c>
      <c r="D2419" s="416" t="s">
        <v>739</v>
      </c>
      <c r="E2419" s="417">
        <v>0</v>
      </c>
      <c r="F2419" s="417">
        <v>340452.43</v>
      </c>
      <c r="G2419" s="417">
        <v>115540248.68999998</v>
      </c>
      <c r="H2419" s="387" t="b" cm="1">
        <f t="array" aca="1" ref="H2419" ca="1">EsNegrita(BP[[#This Row],[CODIGO]])</f>
        <v>0</v>
      </c>
      <c r="I2419" s="387" t="b" cm="1">
        <f t="array" ref="I2419">_xlfn.LET(
    _xlpm.codigos_devolucion, _xlfn.UNIQUE(_xlfn._xlws.FILTER(BP[CODIGO], ISNUMBER(SEARCH("devoluci", BP[NOMBRE CUENTA])), {""})),
    ISNUMBER(MATCH(BP[[#This Row],[CODIGO]], _xlpm.codigos_devolucion, 0))
)</f>
        <v>0</v>
      </c>
    </row>
    <row r="2420" spans="1:9" x14ac:dyDescent="0.25">
      <c r="A2420" s="608">
        <v>261005</v>
      </c>
      <c r="B2420" s="416" t="s">
        <v>547</v>
      </c>
      <c r="C2420" s="416" t="s">
        <v>747</v>
      </c>
      <c r="D2420" s="416" t="s">
        <v>739</v>
      </c>
      <c r="E2420" s="417">
        <v>0</v>
      </c>
      <c r="F2420" s="417">
        <v>215881.36</v>
      </c>
      <c r="G2420" s="417">
        <v>115756130.04999998</v>
      </c>
      <c r="H2420" s="387" t="b" cm="1">
        <f t="array" aca="1" ref="H2420" ca="1">EsNegrita(BP[[#This Row],[CODIGO]])</f>
        <v>0</v>
      </c>
      <c r="I2420" s="387" t="b" cm="1">
        <f t="array" ref="I2420">_xlfn.LET(
    _xlpm.codigos_devolucion, _xlfn.UNIQUE(_xlfn._xlws.FILTER(BP[CODIGO], ISNUMBER(SEARCH("devoluci", BP[NOMBRE CUENTA])), {""})),
    ISNUMBER(MATCH(BP[[#This Row],[CODIGO]], _xlpm.codigos_devolucion, 0))
)</f>
        <v>0</v>
      </c>
    </row>
    <row r="2421" spans="1:9" x14ac:dyDescent="0.25">
      <c r="A2421" s="608">
        <v>261005</v>
      </c>
      <c r="B2421" s="416" t="s">
        <v>547</v>
      </c>
      <c r="C2421" s="416" t="s">
        <v>1269</v>
      </c>
      <c r="D2421" s="416" t="s">
        <v>739</v>
      </c>
      <c r="E2421" s="417">
        <v>0</v>
      </c>
      <c r="F2421" s="417">
        <v>363149.26</v>
      </c>
      <c r="G2421" s="417">
        <v>116119279.30999999</v>
      </c>
      <c r="H2421" s="387" t="b" cm="1">
        <f t="array" aca="1" ref="H2421" ca="1">EsNegrita(BP[[#This Row],[CODIGO]])</f>
        <v>0</v>
      </c>
      <c r="I2421" s="387" t="b" cm="1">
        <f t="array" ref="I2421">_xlfn.LET(
    _xlpm.codigos_devolucion, _xlfn.UNIQUE(_xlfn._xlws.FILTER(BP[CODIGO], ISNUMBER(SEARCH("devoluci", BP[NOMBRE CUENTA])), {""})),
    ISNUMBER(MATCH(BP[[#This Row],[CODIGO]], _xlpm.codigos_devolucion, 0))
)</f>
        <v>0</v>
      </c>
    </row>
    <row r="2422" spans="1:9" x14ac:dyDescent="0.25">
      <c r="A2422" s="608">
        <v>261005</v>
      </c>
      <c r="B2422" s="416" t="s">
        <v>547</v>
      </c>
      <c r="C2422" s="416" t="s">
        <v>1292</v>
      </c>
      <c r="D2422" s="416" t="s">
        <v>739</v>
      </c>
      <c r="E2422" s="417">
        <v>0</v>
      </c>
      <c r="F2422" s="417">
        <v>363149.26</v>
      </c>
      <c r="G2422" s="417">
        <v>116482428.56999999</v>
      </c>
      <c r="H2422" s="387" t="b" cm="1">
        <f t="array" aca="1" ref="H2422" ca="1">EsNegrita(BP[[#This Row],[CODIGO]])</f>
        <v>0</v>
      </c>
      <c r="I2422" s="387" t="b" cm="1">
        <f t="array" ref="I2422">_xlfn.LET(
    _xlpm.codigos_devolucion, _xlfn.UNIQUE(_xlfn._xlws.FILTER(BP[CODIGO], ISNUMBER(SEARCH("devoluci", BP[NOMBRE CUENTA])), {""})),
    ISNUMBER(MATCH(BP[[#This Row],[CODIGO]], _xlpm.codigos_devolucion, 0))
)</f>
        <v>0</v>
      </c>
    </row>
    <row r="2423" spans="1:9" x14ac:dyDescent="0.25">
      <c r="A2423" s="608">
        <v>261005</v>
      </c>
      <c r="B2423" s="416" t="s">
        <v>547</v>
      </c>
      <c r="C2423" s="416" t="s">
        <v>1293</v>
      </c>
      <c r="D2423" s="416" t="s">
        <v>739</v>
      </c>
      <c r="E2423" s="417">
        <v>0</v>
      </c>
      <c r="F2423" s="417">
        <v>368786.53</v>
      </c>
      <c r="G2423" s="417">
        <v>116851215.09999999</v>
      </c>
      <c r="H2423" s="387" t="b" cm="1">
        <f t="array" aca="1" ref="H2423" ca="1">EsNegrita(BP[[#This Row],[CODIGO]])</f>
        <v>0</v>
      </c>
      <c r="I2423" s="387" t="b" cm="1">
        <f t="array" ref="I2423">_xlfn.LET(
    _xlpm.codigos_devolucion, _xlfn.UNIQUE(_xlfn._xlws.FILTER(BP[CODIGO], ISNUMBER(SEARCH("devoluci", BP[NOMBRE CUENTA])), {""})),
    ISNUMBER(MATCH(BP[[#This Row],[CODIGO]], _xlpm.codigos_devolucion, 0))
)</f>
        <v>0</v>
      </c>
    </row>
    <row r="2424" spans="1:9" x14ac:dyDescent="0.25">
      <c r="A2424" s="608">
        <v>261005</v>
      </c>
      <c r="B2424" s="416" t="s">
        <v>547</v>
      </c>
      <c r="C2424" s="416" t="s">
        <v>1294</v>
      </c>
      <c r="D2424" s="416" t="s">
        <v>739</v>
      </c>
      <c r="E2424" s="417">
        <v>0</v>
      </c>
      <c r="F2424" s="417">
        <v>368786.53</v>
      </c>
      <c r="G2424" s="417">
        <v>117220001.63</v>
      </c>
      <c r="H2424" s="387" t="b" cm="1">
        <f t="array" aca="1" ref="H2424" ca="1">EsNegrita(BP[[#This Row],[CODIGO]])</f>
        <v>0</v>
      </c>
      <c r="I2424" s="387" t="b" cm="1">
        <f t="array" ref="I2424">_xlfn.LET(
    _xlpm.codigos_devolucion, _xlfn.UNIQUE(_xlfn._xlws.FILTER(BP[CODIGO], ISNUMBER(SEARCH("devoluci", BP[NOMBRE CUENTA])), {""})),
    ISNUMBER(MATCH(BP[[#This Row],[CODIGO]], _xlpm.codigos_devolucion, 0))
)</f>
        <v>0</v>
      </c>
    </row>
    <row r="2425" spans="1:9" x14ac:dyDescent="0.25">
      <c r="A2425" s="608">
        <v>261005</v>
      </c>
      <c r="B2425" s="416" t="s">
        <v>547</v>
      </c>
      <c r="C2425" s="416" t="s">
        <v>748</v>
      </c>
      <c r="D2425" s="416" t="s">
        <v>739</v>
      </c>
      <c r="E2425" s="417">
        <v>0</v>
      </c>
      <c r="F2425" s="417">
        <v>367856.62</v>
      </c>
      <c r="G2425" s="417">
        <v>117587858.25</v>
      </c>
      <c r="H2425" s="387" t="b" cm="1">
        <f t="array" aca="1" ref="H2425" ca="1">EsNegrita(BP[[#This Row],[CODIGO]])</f>
        <v>0</v>
      </c>
      <c r="I2425" s="387" t="b" cm="1">
        <f t="array" ref="I2425">_xlfn.LET(
    _xlpm.codigos_devolucion, _xlfn.UNIQUE(_xlfn._xlws.FILTER(BP[CODIGO], ISNUMBER(SEARCH("devoluci", BP[NOMBRE CUENTA])), {""})),
    ISNUMBER(MATCH(BP[[#This Row],[CODIGO]], _xlpm.codigos_devolucion, 0))
)</f>
        <v>0</v>
      </c>
    </row>
    <row r="2426" spans="1:9" x14ac:dyDescent="0.25">
      <c r="A2426" s="608">
        <v>261005</v>
      </c>
      <c r="B2426" s="416" t="s">
        <v>547</v>
      </c>
      <c r="C2426" s="416" t="s">
        <v>749</v>
      </c>
      <c r="D2426" s="416" t="s">
        <v>739</v>
      </c>
      <c r="E2426" s="417">
        <v>0</v>
      </c>
      <c r="F2426" s="417">
        <v>433769.04</v>
      </c>
      <c r="G2426" s="417">
        <v>118021627.29000001</v>
      </c>
      <c r="H2426" s="387" t="b" cm="1">
        <f t="array" aca="1" ref="H2426" ca="1">EsNegrita(BP[[#This Row],[CODIGO]])</f>
        <v>0</v>
      </c>
      <c r="I2426" s="387" t="b" cm="1">
        <f t="array" ref="I2426">_xlfn.LET(
    _xlpm.codigos_devolucion, _xlfn.UNIQUE(_xlfn._xlws.FILTER(BP[CODIGO], ISNUMBER(SEARCH("devoluci", BP[NOMBRE CUENTA])), {""})),
    ISNUMBER(MATCH(BP[[#This Row],[CODIGO]], _xlpm.codigos_devolucion, 0))
)</f>
        <v>0</v>
      </c>
    </row>
    <row r="2427" spans="1:9" x14ac:dyDescent="0.25">
      <c r="A2427" s="608">
        <v>261005</v>
      </c>
      <c r="B2427" s="416" t="s">
        <v>547</v>
      </c>
      <c r="C2427" s="416" t="s">
        <v>1295</v>
      </c>
      <c r="D2427" s="416" t="s">
        <v>739</v>
      </c>
      <c r="E2427" s="417">
        <v>0</v>
      </c>
      <c r="F2427" s="417">
        <v>181487.12</v>
      </c>
      <c r="G2427" s="417">
        <v>118203114.41000001</v>
      </c>
      <c r="H2427" s="387" t="b" cm="1">
        <f t="array" aca="1" ref="H2427" ca="1">EsNegrita(BP[[#This Row],[CODIGO]])</f>
        <v>0</v>
      </c>
      <c r="I2427" s="387" t="b" cm="1">
        <f t="array" ref="I2427">_xlfn.LET(
    _xlpm.codigos_devolucion, _xlfn.UNIQUE(_xlfn._xlws.FILTER(BP[CODIGO], ISNUMBER(SEARCH("devoluci", BP[NOMBRE CUENTA])), {""})),
    ISNUMBER(MATCH(BP[[#This Row],[CODIGO]], _xlpm.codigos_devolucion, 0))
)</f>
        <v>0</v>
      </c>
    </row>
    <row r="2428" spans="1:9" x14ac:dyDescent="0.25">
      <c r="A2428" s="608">
        <v>261005</v>
      </c>
      <c r="B2428" s="416" t="s">
        <v>547</v>
      </c>
      <c r="C2428" s="416" t="s">
        <v>750</v>
      </c>
      <c r="D2428" s="416" t="s">
        <v>739</v>
      </c>
      <c r="E2428" s="417">
        <v>0</v>
      </c>
      <c r="F2428" s="417">
        <v>199783.7</v>
      </c>
      <c r="G2428" s="417">
        <v>118402898.11000001</v>
      </c>
      <c r="H2428" s="387" t="b" cm="1">
        <f t="array" aca="1" ref="H2428" ca="1">EsNegrita(BP[[#This Row],[CODIGO]])</f>
        <v>0</v>
      </c>
      <c r="I2428" s="387" t="b" cm="1">
        <f t="array" ref="I2428">_xlfn.LET(
    _xlpm.codigos_devolucion, _xlfn.UNIQUE(_xlfn._xlws.FILTER(BP[CODIGO], ISNUMBER(SEARCH("devoluci", BP[NOMBRE CUENTA])), {""})),
    ISNUMBER(MATCH(BP[[#This Row],[CODIGO]], _xlpm.codigos_devolucion, 0))
)</f>
        <v>0</v>
      </c>
    </row>
    <row r="2429" spans="1:9" x14ac:dyDescent="0.25">
      <c r="A2429" s="608">
        <v>261005</v>
      </c>
      <c r="B2429" s="416" t="s">
        <v>547</v>
      </c>
      <c r="C2429" s="416" t="s">
        <v>1260</v>
      </c>
      <c r="D2429" s="416" t="s">
        <v>739</v>
      </c>
      <c r="E2429" s="417">
        <v>0</v>
      </c>
      <c r="F2429" s="417">
        <v>243384.19</v>
      </c>
      <c r="G2429" s="417">
        <v>118646282.30000001</v>
      </c>
      <c r="H2429" s="387" t="b" cm="1">
        <f t="array" aca="1" ref="H2429" ca="1">EsNegrita(BP[[#This Row],[CODIGO]])</f>
        <v>0</v>
      </c>
      <c r="I2429" s="387" t="b" cm="1">
        <f t="array" ref="I2429">_xlfn.LET(
    _xlpm.codigos_devolucion, _xlfn.UNIQUE(_xlfn._xlws.FILTER(BP[CODIGO], ISNUMBER(SEARCH("devoluci", BP[NOMBRE CUENTA])), {""})),
    ISNUMBER(MATCH(BP[[#This Row],[CODIGO]], _xlpm.codigos_devolucion, 0))
)</f>
        <v>0</v>
      </c>
    </row>
    <row r="2430" spans="1:9" x14ac:dyDescent="0.25">
      <c r="A2430" s="608">
        <v>261005</v>
      </c>
      <c r="B2430" s="416" t="s">
        <v>547</v>
      </c>
      <c r="C2430" s="416" t="s">
        <v>1338</v>
      </c>
      <c r="D2430" s="416" t="s">
        <v>739</v>
      </c>
      <c r="E2430" s="417">
        <v>0</v>
      </c>
      <c r="F2430" s="417">
        <v>166600</v>
      </c>
      <c r="G2430" s="417">
        <v>118812882.30000001</v>
      </c>
      <c r="H2430" s="387" t="b" cm="1">
        <f t="array" aca="1" ref="H2430" ca="1">EsNegrita(BP[[#This Row],[CODIGO]])</f>
        <v>0</v>
      </c>
      <c r="I2430" s="387" t="b" cm="1">
        <f t="array" ref="I2430">_xlfn.LET(
    _xlpm.codigos_devolucion, _xlfn.UNIQUE(_xlfn._xlws.FILTER(BP[CODIGO], ISNUMBER(SEARCH("devoluci", BP[NOMBRE CUENTA])), {""})),
    ISNUMBER(MATCH(BP[[#This Row],[CODIGO]], _xlpm.codigos_devolucion, 0))
)</f>
        <v>0</v>
      </c>
    </row>
    <row r="2431" spans="1:9" x14ac:dyDescent="0.25">
      <c r="A2431" s="608">
        <v>261005</v>
      </c>
      <c r="B2431" s="416" t="s">
        <v>547</v>
      </c>
      <c r="C2431" s="416" t="s">
        <v>1296</v>
      </c>
      <c r="D2431" s="416" t="s">
        <v>739</v>
      </c>
      <c r="E2431" s="417">
        <v>0</v>
      </c>
      <c r="F2431" s="417">
        <v>264306.13</v>
      </c>
      <c r="G2431" s="417">
        <v>119077188.43000001</v>
      </c>
      <c r="H2431" s="387" t="b" cm="1">
        <f t="array" aca="1" ref="H2431" ca="1">EsNegrita(BP[[#This Row],[CODIGO]])</f>
        <v>0</v>
      </c>
      <c r="I2431" s="387" t="b" cm="1">
        <f t="array" ref="I2431">_xlfn.LET(
    _xlpm.codigos_devolucion, _xlfn.UNIQUE(_xlfn._xlws.FILTER(BP[CODIGO], ISNUMBER(SEARCH("devoluci", BP[NOMBRE CUENTA])), {""})),
    ISNUMBER(MATCH(BP[[#This Row],[CODIGO]], _xlpm.codigos_devolucion, 0))
)</f>
        <v>0</v>
      </c>
    </row>
    <row r="2432" spans="1:9" x14ac:dyDescent="0.25">
      <c r="A2432" s="608">
        <v>261005</v>
      </c>
      <c r="B2432" s="416" t="s">
        <v>547</v>
      </c>
      <c r="C2432" s="416" t="s">
        <v>1261</v>
      </c>
      <c r="D2432" s="416" t="s">
        <v>739</v>
      </c>
      <c r="E2432" s="417">
        <v>0</v>
      </c>
      <c r="F2432" s="417">
        <v>269957.96000000002</v>
      </c>
      <c r="G2432" s="417">
        <v>119347146.39</v>
      </c>
      <c r="H2432" s="387" t="b" cm="1">
        <f t="array" aca="1" ref="H2432" ca="1">EsNegrita(BP[[#This Row],[CODIGO]])</f>
        <v>0</v>
      </c>
      <c r="I2432" s="387" t="b" cm="1">
        <f t="array" ref="I2432">_xlfn.LET(
    _xlpm.codigos_devolucion, _xlfn.UNIQUE(_xlfn._xlws.FILTER(BP[CODIGO], ISNUMBER(SEARCH("devoluci", BP[NOMBRE CUENTA])), {""})),
    ISNUMBER(MATCH(BP[[#This Row],[CODIGO]], _xlpm.codigos_devolucion, 0))
)</f>
        <v>0</v>
      </c>
    </row>
    <row r="2433" spans="1:9" x14ac:dyDescent="0.25">
      <c r="A2433" s="608">
        <v>261005</v>
      </c>
      <c r="B2433" s="416" t="s">
        <v>547</v>
      </c>
      <c r="C2433" s="416" t="s">
        <v>1329</v>
      </c>
      <c r="D2433" s="416" t="s">
        <v>739</v>
      </c>
      <c r="E2433" s="417">
        <v>0</v>
      </c>
      <c r="F2433" s="417">
        <v>166600</v>
      </c>
      <c r="G2433" s="417">
        <v>119513746.39</v>
      </c>
      <c r="H2433" s="387" t="b" cm="1">
        <f t="array" aca="1" ref="H2433" ca="1">EsNegrita(BP[[#This Row],[CODIGO]])</f>
        <v>0</v>
      </c>
      <c r="I2433" s="387" t="b" cm="1">
        <f t="array" ref="I2433">_xlfn.LET(
    _xlpm.codigos_devolucion, _xlfn.UNIQUE(_xlfn._xlws.FILTER(BP[CODIGO], ISNUMBER(SEARCH("devoluci", BP[NOMBRE CUENTA])), {""})),
    ISNUMBER(MATCH(BP[[#This Row],[CODIGO]], _xlpm.codigos_devolucion, 0))
)</f>
        <v>0</v>
      </c>
    </row>
    <row r="2434" spans="1:9" x14ac:dyDescent="0.25">
      <c r="A2434" s="608">
        <v>261005</v>
      </c>
      <c r="B2434" s="416" t="s">
        <v>547</v>
      </c>
      <c r="C2434" s="416" t="s">
        <v>751</v>
      </c>
      <c r="D2434" s="416" t="s">
        <v>739</v>
      </c>
      <c r="E2434" s="417">
        <v>0</v>
      </c>
      <c r="F2434" s="417">
        <v>261855.88</v>
      </c>
      <c r="G2434" s="417">
        <v>119775602.27</v>
      </c>
      <c r="H2434" s="387" t="b" cm="1">
        <f t="array" aca="1" ref="H2434" ca="1">EsNegrita(BP[[#This Row],[CODIGO]])</f>
        <v>0</v>
      </c>
      <c r="I2434" s="387" t="b" cm="1">
        <f t="array" ref="I2434">_xlfn.LET(
    _xlpm.codigos_devolucion, _xlfn.UNIQUE(_xlfn._xlws.FILTER(BP[CODIGO], ISNUMBER(SEARCH("devoluci", BP[NOMBRE CUENTA])), {""})),
    ISNUMBER(MATCH(BP[[#This Row],[CODIGO]], _xlpm.codigos_devolucion, 0))
)</f>
        <v>0</v>
      </c>
    </row>
    <row r="2435" spans="1:9" x14ac:dyDescent="0.25">
      <c r="A2435" s="608">
        <v>261005</v>
      </c>
      <c r="B2435" s="416" t="s">
        <v>547</v>
      </c>
      <c r="C2435" s="416" t="s">
        <v>1297</v>
      </c>
      <c r="D2435" s="416" t="s">
        <v>739</v>
      </c>
      <c r="E2435" s="417">
        <v>0</v>
      </c>
      <c r="F2435" s="417">
        <v>370050.52</v>
      </c>
      <c r="G2435" s="417">
        <v>120145652.78999999</v>
      </c>
      <c r="H2435" s="387" t="b" cm="1">
        <f t="array" aca="1" ref="H2435" ca="1">EsNegrita(BP[[#This Row],[CODIGO]])</f>
        <v>0</v>
      </c>
      <c r="I2435" s="387" t="b" cm="1">
        <f t="array" ref="I2435">_xlfn.LET(
    _xlpm.codigos_devolucion, _xlfn.UNIQUE(_xlfn._xlws.FILTER(BP[CODIGO], ISNUMBER(SEARCH("devoluci", BP[NOMBRE CUENTA])), {""})),
    ISNUMBER(MATCH(BP[[#This Row],[CODIGO]], _xlpm.codigos_devolucion, 0))
)</f>
        <v>0</v>
      </c>
    </row>
    <row r="2436" spans="1:9" x14ac:dyDescent="0.25">
      <c r="A2436" s="608">
        <v>261005</v>
      </c>
      <c r="B2436" s="416" t="s">
        <v>547</v>
      </c>
      <c r="C2436" s="416" t="s">
        <v>1298</v>
      </c>
      <c r="D2436" s="416" t="s">
        <v>739</v>
      </c>
      <c r="E2436" s="417">
        <v>0</v>
      </c>
      <c r="F2436" s="417">
        <v>331176.15000000002</v>
      </c>
      <c r="G2436" s="417">
        <v>120476828.94</v>
      </c>
      <c r="H2436" s="387" t="b" cm="1">
        <f t="array" aca="1" ref="H2436" ca="1">EsNegrita(BP[[#This Row],[CODIGO]])</f>
        <v>0</v>
      </c>
      <c r="I2436" s="387" t="b" cm="1">
        <f t="array" ref="I2436">_xlfn.LET(
    _xlpm.codigos_devolucion, _xlfn.UNIQUE(_xlfn._xlws.FILTER(BP[CODIGO], ISNUMBER(SEARCH("devoluci", BP[NOMBRE CUENTA])), {""})),
    ISNUMBER(MATCH(BP[[#This Row],[CODIGO]], _xlpm.codigos_devolucion, 0))
)</f>
        <v>0</v>
      </c>
    </row>
    <row r="2437" spans="1:9" x14ac:dyDescent="0.25">
      <c r="A2437" s="608">
        <v>261005</v>
      </c>
      <c r="B2437" s="416" t="s">
        <v>547</v>
      </c>
      <c r="C2437" s="416" t="s">
        <v>752</v>
      </c>
      <c r="D2437" s="416" t="s">
        <v>739</v>
      </c>
      <c r="E2437" s="417">
        <v>0</v>
      </c>
      <c r="F2437" s="417">
        <v>187419.9</v>
      </c>
      <c r="G2437" s="417">
        <v>120664248.84</v>
      </c>
      <c r="H2437" s="387" t="b" cm="1">
        <f t="array" aca="1" ref="H2437" ca="1">EsNegrita(BP[[#This Row],[CODIGO]])</f>
        <v>0</v>
      </c>
      <c r="I2437" s="387" t="b" cm="1">
        <f t="array" ref="I2437">_xlfn.LET(
    _xlpm.codigos_devolucion, _xlfn.UNIQUE(_xlfn._xlws.FILTER(BP[CODIGO], ISNUMBER(SEARCH("devoluci", BP[NOMBRE CUENTA])), {""})),
    ISNUMBER(MATCH(BP[[#This Row],[CODIGO]], _xlpm.codigos_devolucion, 0))
)</f>
        <v>0</v>
      </c>
    </row>
    <row r="2438" spans="1:9" x14ac:dyDescent="0.25">
      <c r="A2438" s="608">
        <v>261005</v>
      </c>
      <c r="B2438" s="416" t="s">
        <v>547</v>
      </c>
      <c r="C2438" s="416" t="s">
        <v>1339</v>
      </c>
      <c r="D2438" s="416" t="s">
        <v>739</v>
      </c>
      <c r="E2438" s="417">
        <v>0</v>
      </c>
      <c r="F2438" s="417">
        <v>177014.99</v>
      </c>
      <c r="G2438" s="417">
        <v>120841263.83</v>
      </c>
      <c r="H2438" s="387" t="b" cm="1">
        <f t="array" aca="1" ref="H2438" ca="1">EsNegrita(BP[[#This Row],[CODIGO]])</f>
        <v>0</v>
      </c>
      <c r="I2438" s="387" t="b" cm="1">
        <f t="array" ref="I2438">_xlfn.LET(
    _xlpm.codigos_devolucion, _xlfn.UNIQUE(_xlfn._xlws.FILTER(BP[CODIGO], ISNUMBER(SEARCH("devoluci", BP[NOMBRE CUENTA])), {""})),
    ISNUMBER(MATCH(BP[[#This Row],[CODIGO]], _xlpm.codigos_devolucion, 0))
)</f>
        <v>0</v>
      </c>
    </row>
    <row r="2439" spans="1:9" x14ac:dyDescent="0.25">
      <c r="A2439" s="608">
        <v>261005</v>
      </c>
      <c r="B2439" s="416" t="s">
        <v>547</v>
      </c>
      <c r="C2439" s="416" t="s">
        <v>1299</v>
      </c>
      <c r="D2439" s="416" t="s">
        <v>739</v>
      </c>
      <c r="E2439" s="417">
        <v>0</v>
      </c>
      <c r="F2439" s="417">
        <v>428104.22</v>
      </c>
      <c r="G2439" s="417">
        <v>121269368.05</v>
      </c>
      <c r="H2439" s="387" t="b" cm="1">
        <f t="array" aca="1" ref="H2439" ca="1">EsNegrita(BP[[#This Row],[CODIGO]])</f>
        <v>0</v>
      </c>
      <c r="I2439" s="387" t="b" cm="1">
        <f t="array" ref="I2439">_xlfn.LET(
    _xlpm.codigos_devolucion, _xlfn.UNIQUE(_xlfn._xlws.FILTER(BP[CODIGO], ISNUMBER(SEARCH("devoluci", BP[NOMBRE CUENTA])), {""})),
    ISNUMBER(MATCH(BP[[#This Row],[CODIGO]], _xlpm.codigos_devolucion, 0))
)</f>
        <v>0</v>
      </c>
    </row>
    <row r="2440" spans="1:9" x14ac:dyDescent="0.25">
      <c r="A2440" s="608">
        <v>261005</v>
      </c>
      <c r="B2440" s="416" t="s">
        <v>547</v>
      </c>
      <c r="C2440" s="416" t="s">
        <v>753</v>
      </c>
      <c r="D2440" s="416" t="s">
        <v>739</v>
      </c>
      <c r="E2440" s="417">
        <v>0</v>
      </c>
      <c r="F2440" s="417">
        <v>235537.65</v>
      </c>
      <c r="G2440" s="417">
        <v>121504905.7</v>
      </c>
      <c r="H2440" s="387" t="b" cm="1">
        <f t="array" aca="1" ref="H2440" ca="1">EsNegrita(BP[[#This Row],[CODIGO]])</f>
        <v>0</v>
      </c>
      <c r="I2440" s="387" t="b" cm="1">
        <f t="array" ref="I2440">_xlfn.LET(
    _xlpm.codigos_devolucion, _xlfn.UNIQUE(_xlfn._xlws.FILTER(BP[CODIGO], ISNUMBER(SEARCH("devoluci", BP[NOMBRE CUENTA])), {""})),
    ISNUMBER(MATCH(BP[[#This Row],[CODIGO]], _xlpm.codigos_devolucion, 0))
)</f>
        <v>0</v>
      </c>
    </row>
    <row r="2441" spans="1:9" x14ac:dyDescent="0.25">
      <c r="A2441" s="608">
        <v>261005</v>
      </c>
      <c r="B2441" s="416" t="s">
        <v>547</v>
      </c>
      <c r="C2441" s="416" t="s">
        <v>754</v>
      </c>
      <c r="D2441" s="416" t="s">
        <v>739</v>
      </c>
      <c r="E2441" s="417">
        <v>0</v>
      </c>
      <c r="F2441" s="417">
        <v>166600</v>
      </c>
      <c r="G2441" s="417">
        <v>121671505.7</v>
      </c>
      <c r="H2441" s="387" t="b" cm="1">
        <f t="array" aca="1" ref="H2441" ca="1">EsNegrita(BP[[#This Row],[CODIGO]])</f>
        <v>0</v>
      </c>
      <c r="I2441" s="387" t="b" cm="1">
        <f t="array" ref="I2441">_xlfn.LET(
    _xlpm.codigos_devolucion, _xlfn.UNIQUE(_xlfn._xlws.FILTER(BP[CODIGO], ISNUMBER(SEARCH("devoluci", BP[NOMBRE CUENTA])), {""})),
    ISNUMBER(MATCH(BP[[#This Row],[CODIGO]], _xlpm.codigos_devolucion, 0))
)</f>
        <v>0</v>
      </c>
    </row>
    <row r="2442" spans="1:9" x14ac:dyDescent="0.25">
      <c r="A2442" s="608">
        <v>261005</v>
      </c>
      <c r="B2442" s="416" t="s">
        <v>547</v>
      </c>
      <c r="C2442" s="416" t="s">
        <v>1340</v>
      </c>
      <c r="D2442" s="416" t="s">
        <v>739</v>
      </c>
      <c r="E2442" s="417">
        <v>0</v>
      </c>
      <c r="F2442" s="417">
        <v>419870.25</v>
      </c>
      <c r="G2442" s="417">
        <v>122091375.95</v>
      </c>
      <c r="H2442" s="387" t="b" cm="1">
        <f t="array" aca="1" ref="H2442" ca="1">EsNegrita(BP[[#This Row],[CODIGO]])</f>
        <v>0</v>
      </c>
      <c r="I2442" s="387" t="b" cm="1">
        <f t="array" ref="I2442">_xlfn.LET(
    _xlpm.codigos_devolucion, _xlfn.UNIQUE(_xlfn._xlws.FILTER(BP[CODIGO], ISNUMBER(SEARCH("devoluci", BP[NOMBRE CUENTA])), {""})),
    ISNUMBER(MATCH(BP[[#This Row],[CODIGO]], _xlpm.codigos_devolucion, 0))
)</f>
        <v>0</v>
      </c>
    </row>
    <row r="2443" spans="1:9" x14ac:dyDescent="0.25">
      <c r="A2443" s="608">
        <v>261005</v>
      </c>
      <c r="B2443" s="416" t="s">
        <v>547</v>
      </c>
      <c r="C2443" s="416" t="s">
        <v>755</v>
      </c>
      <c r="D2443" s="416" t="s">
        <v>739</v>
      </c>
      <c r="E2443" s="417">
        <v>0</v>
      </c>
      <c r="F2443" s="417">
        <v>147529.39000000001</v>
      </c>
      <c r="G2443" s="417">
        <v>122238905.34</v>
      </c>
      <c r="H2443" s="387" t="b" cm="1">
        <f t="array" aca="1" ref="H2443" ca="1">EsNegrita(BP[[#This Row],[CODIGO]])</f>
        <v>0</v>
      </c>
      <c r="I2443" s="387" t="b" cm="1">
        <f t="array" ref="I2443">_xlfn.LET(
    _xlpm.codigos_devolucion, _xlfn.UNIQUE(_xlfn._xlws.FILTER(BP[CODIGO], ISNUMBER(SEARCH("devoluci", BP[NOMBRE CUENTA])), {""})),
    ISNUMBER(MATCH(BP[[#This Row],[CODIGO]], _xlpm.codigos_devolucion, 0))
)</f>
        <v>0</v>
      </c>
    </row>
    <row r="2444" spans="1:9" x14ac:dyDescent="0.25">
      <c r="A2444" s="608">
        <v>261005</v>
      </c>
      <c r="B2444" s="416" t="s">
        <v>547</v>
      </c>
      <c r="C2444" s="416" t="s">
        <v>756</v>
      </c>
      <c r="D2444" s="416" t="s">
        <v>739</v>
      </c>
      <c r="E2444" s="417">
        <v>0</v>
      </c>
      <c r="F2444" s="417">
        <v>417638.76</v>
      </c>
      <c r="G2444" s="417">
        <v>122656544.10000001</v>
      </c>
      <c r="H2444" s="387" t="b" cm="1">
        <f t="array" aca="1" ref="H2444" ca="1">EsNegrita(BP[[#This Row],[CODIGO]])</f>
        <v>0</v>
      </c>
      <c r="I2444" s="387" t="b" cm="1">
        <f t="array" ref="I2444">_xlfn.LET(
    _xlpm.codigos_devolucion, _xlfn.UNIQUE(_xlfn._xlws.FILTER(BP[CODIGO], ISNUMBER(SEARCH("devoluci", BP[NOMBRE CUENTA])), {""})),
    ISNUMBER(MATCH(BP[[#This Row],[CODIGO]], _xlpm.codigos_devolucion, 0))
)</f>
        <v>0</v>
      </c>
    </row>
    <row r="2445" spans="1:9" x14ac:dyDescent="0.25">
      <c r="A2445" s="608">
        <v>261005</v>
      </c>
      <c r="B2445" s="416" t="s">
        <v>547</v>
      </c>
      <c r="C2445" s="416" t="s">
        <v>757</v>
      </c>
      <c r="D2445" s="416" t="s">
        <v>739</v>
      </c>
      <c r="E2445" s="417">
        <v>0</v>
      </c>
      <c r="F2445" s="417">
        <v>370050.52</v>
      </c>
      <c r="G2445" s="417">
        <v>123026594.62</v>
      </c>
      <c r="H2445" s="387" t="b" cm="1">
        <f t="array" aca="1" ref="H2445" ca="1">EsNegrita(BP[[#This Row],[CODIGO]])</f>
        <v>0</v>
      </c>
      <c r="I2445" s="387" t="b" cm="1">
        <f t="array" ref="I2445">_xlfn.LET(
    _xlpm.codigos_devolucion, _xlfn.UNIQUE(_xlfn._xlws.FILTER(BP[CODIGO], ISNUMBER(SEARCH("devoluci", BP[NOMBRE CUENTA])), {""})),
    ISNUMBER(MATCH(BP[[#This Row],[CODIGO]], _xlpm.codigos_devolucion, 0))
)</f>
        <v>0</v>
      </c>
    </row>
    <row r="2446" spans="1:9" x14ac:dyDescent="0.25">
      <c r="A2446" s="608">
        <v>261005</v>
      </c>
      <c r="B2446" s="416" t="s">
        <v>547</v>
      </c>
      <c r="C2446" s="416" t="s">
        <v>1336</v>
      </c>
      <c r="D2446" s="416" t="s">
        <v>739</v>
      </c>
      <c r="E2446" s="417">
        <v>0</v>
      </c>
      <c r="F2446" s="417">
        <v>402999.1</v>
      </c>
      <c r="G2446" s="417">
        <v>123429593.72</v>
      </c>
      <c r="H2446" s="387" t="b" cm="1">
        <f t="array" aca="1" ref="H2446" ca="1">EsNegrita(BP[[#This Row],[CODIGO]])</f>
        <v>0</v>
      </c>
      <c r="I2446" s="387" t="b" cm="1">
        <f t="array" ref="I2446">_xlfn.LET(
    _xlpm.codigos_devolucion, _xlfn.UNIQUE(_xlfn._xlws.FILTER(BP[CODIGO], ISNUMBER(SEARCH("devoluci", BP[NOMBRE CUENTA])), {""})),
    ISNUMBER(MATCH(BP[[#This Row],[CODIGO]], _xlpm.codigos_devolucion, 0))
)</f>
        <v>0</v>
      </c>
    </row>
    <row r="2447" spans="1:9" x14ac:dyDescent="0.25">
      <c r="A2447" s="608">
        <v>261005</v>
      </c>
      <c r="B2447" s="416" t="s">
        <v>547</v>
      </c>
      <c r="C2447" s="416" t="s">
        <v>758</v>
      </c>
      <c r="D2447" s="416" t="s">
        <v>739</v>
      </c>
      <c r="E2447" s="417">
        <v>0</v>
      </c>
      <c r="F2447" s="417">
        <v>231134.98</v>
      </c>
      <c r="G2447" s="417">
        <v>123660728.7</v>
      </c>
      <c r="H2447" s="387" t="b" cm="1">
        <f t="array" aca="1" ref="H2447" ca="1">EsNegrita(BP[[#This Row],[CODIGO]])</f>
        <v>0</v>
      </c>
      <c r="I2447" s="387" t="b" cm="1">
        <f t="array" ref="I2447">_xlfn.LET(
    _xlpm.codigos_devolucion, _xlfn.UNIQUE(_xlfn._xlws.FILTER(BP[CODIGO], ISNUMBER(SEARCH("devoluci", BP[NOMBRE CUENTA])), {""})),
    ISNUMBER(MATCH(BP[[#This Row],[CODIGO]], _xlpm.codigos_devolucion, 0))
)</f>
        <v>0</v>
      </c>
    </row>
    <row r="2448" spans="1:9" x14ac:dyDescent="0.25">
      <c r="A2448" s="608">
        <v>261005</v>
      </c>
      <c r="B2448" s="416" t="s">
        <v>547</v>
      </c>
      <c r="C2448" s="416" t="s">
        <v>759</v>
      </c>
      <c r="D2448" s="416" t="s">
        <v>739</v>
      </c>
      <c r="E2448" s="417">
        <v>0</v>
      </c>
      <c r="F2448" s="417">
        <v>195576.57</v>
      </c>
      <c r="G2448" s="417">
        <v>123856305.27</v>
      </c>
      <c r="H2448" s="387" t="b" cm="1">
        <f t="array" aca="1" ref="H2448" ca="1">EsNegrita(BP[[#This Row],[CODIGO]])</f>
        <v>0</v>
      </c>
      <c r="I2448" s="387" t="b" cm="1">
        <f t="array" ref="I2448">_xlfn.LET(
    _xlpm.codigos_devolucion, _xlfn.UNIQUE(_xlfn._xlws.FILTER(BP[CODIGO], ISNUMBER(SEARCH("devoluci", BP[NOMBRE CUENTA])), {""})),
    ISNUMBER(MATCH(BP[[#This Row],[CODIGO]], _xlpm.codigos_devolucion, 0))
)</f>
        <v>0</v>
      </c>
    </row>
    <row r="2449" spans="1:9" x14ac:dyDescent="0.25">
      <c r="A2449" s="608">
        <v>261005</v>
      </c>
      <c r="B2449" s="416" t="s">
        <v>547</v>
      </c>
      <c r="C2449" s="416" t="s">
        <v>760</v>
      </c>
      <c r="D2449" s="416" t="s">
        <v>739</v>
      </c>
      <c r="E2449" s="417">
        <v>0</v>
      </c>
      <c r="F2449" s="417">
        <v>358795.83</v>
      </c>
      <c r="G2449" s="417">
        <v>124215101.09999999</v>
      </c>
      <c r="H2449" s="387" t="b" cm="1">
        <f t="array" aca="1" ref="H2449" ca="1">EsNegrita(BP[[#This Row],[CODIGO]])</f>
        <v>0</v>
      </c>
      <c r="I2449" s="387" t="b" cm="1">
        <f t="array" ref="I2449">_xlfn.LET(
    _xlpm.codigos_devolucion, _xlfn.UNIQUE(_xlfn._xlws.FILTER(BP[CODIGO], ISNUMBER(SEARCH("devoluci", BP[NOMBRE CUENTA])), {""})),
    ISNUMBER(MATCH(BP[[#This Row],[CODIGO]], _xlpm.codigos_devolucion, 0))
)</f>
        <v>0</v>
      </c>
    </row>
    <row r="2450" spans="1:9" x14ac:dyDescent="0.25">
      <c r="A2450" s="608">
        <v>261005</v>
      </c>
      <c r="B2450" s="416" t="s">
        <v>547</v>
      </c>
      <c r="C2450" s="416" t="s">
        <v>1270</v>
      </c>
      <c r="D2450" s="416" t="s">
        <v>739</v>
      </c>
      <c r="E2450" s="417">
        <v>0</v>
      </c>
      <c r="F2450" s="417">
        <v>402307.45</v>
      </c>
      <c r="G2450" s="417">
        <v>124617408.55</v>
      </c>
      <c r="H2450" s="387" t="b" cm="1">
        <f t="array" aca="1" ref="H2450" ca="1">EsNegrita(BP[[#This Row],[CODIGO]])</f>
        <v>0</v>
      </c>
      <c r="I2450" s="387" t="b" cm="1">
        <f t="array" ref="I2450">_xlfn.LET(
    _xlpm.codigos_devolucion, _xlfn.UNIQUE(_xlfn._xlws.FILTER(BP[CODIGO], ISNUMBER(SEARCH("devoluci", BP[NOMBRE CUENTA])), {""})),
    ISNUMBER(MATCH(BP[[#This Row],[CODIGO]], _xlpm.codigos_devolucion, 0))
)</f>
        <v>0</v>
      </c>
    </row>
    <row r="2451" spans="1:9" x14ac:dyDescent="0.25">
      <c r="A2451" s="608">
        <v>261005</v>
      </c>
      <c r="B2451" s="416" t="s">
        <v>547</v>
      </c>
      <c r="C2451" s="416" t="s">
        <v>761</v>
      </c>
      <c r="D2451" s="416" t="s">
        <v>739</v>
      </c>
      <c r="E2451" s="417">
        <v>0</v>
      </c>
      <c r="F2451" s="417">
        <v>365639.25</v>
      </c>
      <c r="G2451" s="417">
        <v>124983047.8</v>
      </c>
      <c r="H2451" s="387" t="b" cm="1">
        <f t="array" aca="1" ref="H2451" ca="1">EsNegrita(BP[[#This Row],[CODIGO]])</f>
        <v>0</v>
      </c>
      <c r="I2451" s="387" t="b" cm="1">
        <f t="array" ref="I2451">_xlfn.LET(
    _xlpm.codigos_devolucion, _xlfn.UNIQUE(_xlfn._xlws.FILTER(BP[CODIGO], ISNUMBER(SEARCH("devoluci", BP[NOMBRE CUENTA])), {""})),
    ISNUMBER(MATCH(BP[[#This Row],[CODIGO]], _xlpm.codigos_devolucion, 0))
)</f>
        <v>0</v>
      </c>
    </row>
    <row r="2452" spans="1:9" x14ac:dyDescent="0.25">
      <c r="A2452" s="608">
        <v>261005</v>
      </c>
      <c r="B2452" s="416" t="s">
        <v>547</v>
      </c>
      <c r="C2452" s="416" t="s">
        <v>1300</v>
      </c>
      <c r="D2452" s="416" t="s">
        <v>739</v>
      </c>
      <c r="E2452" s="417">
        <v>0</v>
      </c>
      <c r="F2452" s="417">
        <v>368786.53</v>
      </c>
      <c r="G2452" s="417">
        <v>125351834.33</v>
      </c>
      <c r="H2452" s="387" t="b" cm="1">
        <f t="array" aca="1" ref="H2452" ca="1">EsNegrita(BP[[#This Row],[CODIGO]])</f>
        <v>0</v>
      </c>
      <c r="I2452" s="387" t="b" cm="1">
        <f t="array" ref="I2452">_xlfn.LET(
    _xlpm.codigos_devolucion, _xlfn.UNIQUE(_xlfn._xlws.FILTER(BP[CODIGO], ISNUMBER(SEARCH("devoluci", BP[NOMBRE CUENTA])), {""})),
    ISNUMBER(MATCH(BP[[#This Row],[CODIGO]], _xlpm.codigos_devolucion, 0))
)</f>
        <v>0</v>
      </c>
    </row>
    <row r="2453" spans="1:9" x14ac:dyDescent="0.25">
      <c r="A2453" s="608">
        <v>261005</v>
      </c>
      <c r="B2453" s="416" t="s">
        <v>547</v>
      </c>
      <c r="C2453" s="416" t="s">
        <v>1301</v>
      </c>
      <c r="D2453" s="416" t="s">
        <v>739</v>
      </c>
      <c r="E2453" s="417">
        <v>0</v>
      </c>
      <c r="F2453" s="417">
        <v>336501.58</v>
      </c>
      <c r="G2453" s="417">
        <v>125688335.91</v>
      </c>
      <c r="H2453" s="387" t="b" cm="1">
        <f t="array" aca="1" ref="H2453" ca="1">EsNegrita(BP[[#This Row],[CODIGO]])</f>
        <v>0</v>
      </c>
      <c r="I2453" s="387" t="b" cm="1">
        <f t="array" ref="I2453">_xlfn.LET(
    _xlpm.codigos_devolucion, _xlfn.UNIQUE(_xlfn._xlws.FILTER(BP[CODIGO], ISNUMBER(SEARCH("devoluci", BP[NOMBRE CUENTA])), {""})),
    ISNUMBER(MATCH(BP[[#This Row],[CODIGO]], _xlpm.codigos_devolucion, 0))
)</f>
        <v>0</v>
      </c>
    </row>
    <row r="2454" spans="1:9" x14ac:dyDescent="0.25">
      <c r="A2454" s="608">
        <v>261005</v>
      </c>
      <c r="B2454" s="416" t="s">
        <v>547</v>
      </c>
      <c r="C2454" s="416" t="s">
        <v>1271</v>
      </c>
      <c r="D2454" s="416" t="s">
        <v>739</v>
      </c>
      <c r="E2454" s="417">
        <v>0</v>
      </c>
      <c r="F2454" s="417">
        <v>312155.87</v>
      </c>
      <c r="G2454" s="417">
        <v>126000491.78</v>
      </c>
      <c r="H2454" s="387" t="b" cm="1">
        <f t="array" aca="1" ref="H2454" ca="1">EsNegrita(BP[[#This Row],[CODIGO]])</f>
        <v>0</v>
      </c>
      <c r="I2454" s="387" t="b" cm="1">
        <f t="array" ref="I2454">_xlfn.LET(
    _xlpm.codigos_devolucion, _xlfn.UNIQUE(_xlfn._xlws.FILTER(BP[CODIGO], ISNUMBER(SEARCH("devoluci", BP[NOMBRE CUENTA])), {""})),
    ISNUMBER(MATCH(BP[[#This Row],[CODIGO]], _xlpm.codigos_devolucion, 0))
)</f>
        <v>0</v>
      </c>
    </row>
    <row r="2455" spans="1:9" x14ac:dyDescent="0.25">
      <c r="A2455" s="608">
        <v>261005</v>
      </c>
      <c r="B2455" s="416" t="s">
        <v>547</v>
      </c>
      <c r="C2455" s="416" t="s">
        <v>1302</v>
      </c>
      <c r="D2455" s="416" t="s">
        <v>739</v>
      </c>
      <c r="E2455" s="417">
        <v>0</v>
      </c>
      <c r="F2455" s="417">
        <v>366119.69</v>
      </c>
      <c r="G2455" s="417">
        <v>126366611.47</v>
      </c>
      <c r="H2455" s="387" t="b" cm="1">
        <f t="array" aca="1" ref="H2455" ca="1">EsNegrita(BP[[#This Row],[CODIGO]])</f>
        <v>0</v>
      </c>
      <c r="I2455" s="387" t="b" cm="1">
        <f t="array" ref="I2455">_xlfn.LET(
    _xlpm.codigos_devolucion, _xlfn.UNIQUE(_xlfn._xlws.FILTER(BP[CODIGO], ISNUMBER(SEARCH("devoluci", BP[NOMBRE CUENTA])), {""})),
    ISNUMBER(MATCH(BP[[#This Row],[CODIGO]], _xlpm.codigos_devolucion, 0))
)</f>
        <v>0</v>
      </c>
    </row>
    <row r="2456" spans="1:9" x14ac:dyDescent="0.25">
      <c r="A2456" s="608">
        <v>261005</v>
      </c>
      <c r="B2456" s="416" t="s">
        <v>547</v>
      </c>
      <c r="C2456" s="416" t="s">
        <v>1341</v>
      </c>
      <c r="D2456" s="416" t="s">
        <v>739</v>
      </c>
      <c r="E2456" s="417">
        <v>0</v>
      </c>
      <c r="F2456" s="417">
        <v>254163.79</v>
      </c>
      <c r="G2456" s="417">
        <v>126620775.26000001</v>
      </c>
      <c r="H2456" s="387" t="b" cm="1">
        <f t="array" aca="1" ref="H2456" ca="1">EsNegrita(BP[[#This Row],[CODIGO]])</f>
        <v>0</v>
      </c>
      <c r="I2456" s="387" t="b" cm="1">
        <f t="array" ref="I2456">_xlfn.LET(
    _xlpm.codigos_devolucion, _xlfn.UNIQUE(_xlfn._xlws.FILTER(BP[CODIGO], ISNUMBER(SEARCH("devoluci", BP[NOMBRE CUENTA])), {""})),
    ISNUMBER(MATCH(BP[[#This Row],[CODIGO]], _xlpm.codigos_devolucion, 0))
)</f>
        <v>0</v>
      </c>
    </row>
    <row r="2457" spans="1:9" x14ac:dyDescent="0.25">
      <c r="A2457" s="608">
        <v>261005</v>
      </c>
      <c r="B2457" s="416" t="s">
        <v>547</v>
      </c>
      <c r="C2457" s="416" t="s">
        <v>1262</v>
      </c>
      <c r="D2457" s="416" t="s">
        <v>739</v>
      </c>
      <c r="E2457" s="417">
        <v>0</v>
      </c>
      <c r="F2457" s="417">
        <v>310325.61</v>
      </c>
      <c r="G2457" s="417">
        <v>126931100.87</v>
      </c>
      <c r="H2457" s="387" t="b" cm="1">
        <f t="array" aca="1" ref="H2457" ca="1">EsNegrita(BP[[#This Row],[CODIGO]])</f>
        <v>0</v>
      </c>
      <c r="I2457" s="387" t="b" cm="1">
        <f t="array" ref="I2457">_xlfn.LET(
    _xlpm.codigos_devolucion, _xlfn.UNIQUE(_xlfn._xlws.FILTER(BP[CODIGO], ISNUMBER(SEARCH("devoluci", BP[NOMBRE CUENTA])), {""})),
    ISNUMBER(MATCH(BP[[#This Row],[CODIGO]], _xlpm.codigos_devolucion, 0))
)</f>
        <v>0</v>
      </c>
    </row>
    <row r="2458" spans="1:9" x14ac:dyDescent="0.25">
      <c r="A2458" s="608">
        <v>261005</v>
      </c>
      <c r="B2458" s="416" t="s">
        <v>547</v>
      </c>
      <c r="C2458" s="416" t="s">
        <v>1272</v>
      </c>
      <c r="D2458" s="416" t="s">
        <v>739</v>
      </c>
      <c r="E2458" s="417">
        <v>0</v>
      </c>
      <c r="F2458" s="417">
        <v>283475.84000000003</v>
      </c>
      <c r="G2458" s="417">
        <v>127214576.71000001</v>
      </c>
      <c r="H2458" s="387" t="b" cm="1">
        <f t="array" aca="1" ref="H2458" ca="1">EsNegrita(BP[[#This Row],[CODIGO]])</f>
        <v>0</v>
      </c>
      <c r="I2458" s="387" t="b" cm="1">
        <f t="array" ref="I2458">_xlfn.LET(
    _xlpm.codigos_devolucion, _xlfn.UNIQUE(_xlfn._xlws.FILTER(BP[CODIGO], ISNUMBER(SEARCH("devoluci", BP[NOMBRE CUENTA])), {""})),
    ISNUMBER(MATCH(BP[[#This Row],[CODIGO]], _xlpm.codigos_devolucion, 0))
)</f>
        <v>0</v>
      </c>
    </row>
    <row r="2459" spans="1:9" x14ac:dyDescent="0.25">
      <c r="A2459" s="608">
        <v>261005</v>
      </c>
      <c r="B2459" s="416" t="s">
        <v>547</v>
      </c>
      <c r="C2459" s="416" t="s">
        <v>780</v>
      </c>
      <c r="D2459" s="416" t="s">
        <v>739</v>
      </c>
      <c r="E2459" s="417">
        <v>0</v>
      </c>
      <c r="F2459" s="417">
        <v>229932.5</v>
      </c>
      <c r="G2459" s="417">
        <v>127444509.21000001</v>
      </c>
      <c r="H2459" s="387" t="b" cm="1">
        <f t="array" aca="1" ref="H2459" ca="1">EsNegrita(BP[[#This Row],[CODIGO]])</f>
        <v>0</v>
      </c>
      <c r="I2459" s="387" t="b" cm="1">
        <f t="array" ref="I2459">_xlfn.LET(
    _xlpm.codigos_devolucion, _xlfn.UNIQUE(_xlfn._xlws.FILTER(BP[CODIGO], ISNUMBER(SEARCH("devoluci", BP[NOMBRE CUENTA])), {""})),
    ISNUMBER(MATCH(BP[[#This Row],[CODIGO]], _xlpm.codigos_devolucion, 0))
)</f>
        <v>0</v>
      </c>
    </row>
    <row r="2460" spans="1:9" x14ac:dyDescent="0.25">
      <c r="A2460" s="608">
        <v>261005</v>
      </c>
      <c r="B2460" s="416" t="s">
        <v>547</v>
      </c>
      <c r="C2460" s="416" t="s">
        <v>762</v>
      </c>
      <c r="D2460" s="416" t="s">
        <v>739</v>
      </c>
      <c r="E2460" s="417">
        <v>0</v>
      </c>
      <c r="F2460" s="417">
        <v>311101.39</v>
      </c>
      <c r="G2460" s="417">
        <v>127755610.60000001</v>
      </c>
      <c r="H2460" s="387" t="b" cm="1">
        <f t="array" aca="1" ref="H2460" ca="1">EsNegrita(BP[[#This Row],[CODIGO]])</f>
        <v>0</v>
      </c>
      <c r="I2460" s="387" t="b" cm="1">
        <f t="array" ref="I2460">_xlfn.LET(
    _xlpm.codigos_devolucion, _xlfn.UNIQUE(_xlfn._xlws.FILTER(BP[CODIGO], ISNUMBER(SEARCH("devoluci", BP[NOMBRE CUENTA])), {""})),
    ISNUMBER(MATCH(BP[[#This Row],[CODIGO]], _xlpm.codigos_devolucion, 0))
)</f>
        <v>0</v>
      </c>
    </row>
    <row r="2461" spans="1:9" x14ac:dyDescent="0.25">
      <c r="A2461" s="608">
        <v>261005</v>
      </c>
      <c r="B2461" s="416" t="s">
        <v>547</v>
      </c>
      <c r="C2461" s="416" t="s">
        <v>1330</v>
      </c>
      <c r="D2461" s="416" t="s">
        <v>739</v>
      </c>
      <c r="E2461" s="417">
        <v>0</v>
      </c>
      <c r="F2461" s="417">
        <v>311464.21999999997</v>
      </c>
      <c r="G2461" s="417">
        <v>128067074.82000001</v>
      </c>
      <c r="H2461" s="387" t="b" cm="1">
        <f t="array" aca="1" ref="H2461" ca="1">EsNegrita(BP[[#This Row],[CODIGO]])</f>
        <v>0</v>
      </c>
      <c r="I2461" s="387" t="b" cm="1">
        <f t="array" ref="I2461">_xlfn.LET(
    _xlpm.codigos_devolucion, _xlfn.UNIQUE(_xlfn._xlws.FILTER(BP[CODIGO], ISNUMBER(SEARCH("devoluci", BP[NOMBRE CUENTA])), {""})),
    ISNUMBER(MATCH(BP[[#This Row],[CODIGO]], _xlpm.codigos_devolucion, 0))
)</f>
        <v>0</v>
      </c>
    </row>
    <row r="2462" spans="1:9" x14ac:dyDescent="0.25">
      <c r="A2462" s="608">
        <v>261005</v>
      </c>
      <c r="B2462" s="416" t="s">
        <v>547</v>
      </c>
      <c r="C2462" s="416" t="s">
        <v>763</v>
      </c>
      <c r="D2462" s="416" t="s">
        <v>739</v>
      </c>
      <c r="E2462" s="417">
        <v>0</v>
      </c>
      <c r="F2462" s="417">
        <v>312155.87</v>
      </c>
      <c r="G2462" s="417">
        <v>128379230.69000001</v>
      </c>
      <c r="H2462" s="387" t="b" cm="1">
        <f t="array" aca="1" ref="H2462" ca="1">EsNegrita(BP[[#This Row],[CODIGO]])</f>
        <v>0</v>
      </c>
      <c r="I2462" s="387" t="b" cm="1">
        <f t="array" ref="I2462">_xlfn.LET(
    _xlpm.codigos_devolucion, _xlfn.UNIQUE(_xlfn._xlws.FILTER(BP[CODIGO], ISNUMBER(SEARCH("devoluci", BP[NOMBRE CUENTA])), {""})),
    ISNUMBER(MATCH(BP[[#This Row],[CODIGO]], _xlpm.codigos_devolucion, 0))
)</f>
        <v>0</v>
      </c>
    </row>
    <row r="2463" spans="1:9" x14ac:dyDescent="0.25">
      <c r="A2463" s="608">
        <v>261005</v>
      </c>
      <c r="B2463" s="416" t="s">
        <v>547</v>
      </c>
      <c r="C2463" s="416" t="s">
        <v>764</v>
      </c>
      <c r="D2463" s="416" t="s">
        <v>739</v>
      </c>
      <c r="E2463" s="417">
        <v>0</v>
      </c>
      <c r="F2463" s="417">
        <v>370050.52</v>
      </c>
      <c r="G2463" s="417">
        <v>128749281.21000001</v>
      </c>
      <c r="H2463" s="387" t="b" cm="1">
        <f t="array" aca="1" ref="H2463" ca="1">EsNegrita(BP[[#This Row],[CODIGO]])</f>
        <v>0</v>
      </c>
      <c r="I2463" s="387" t="b" cm="1">
        <f t="array" ref="I2463">_xlfn.LET(
    _xlpm.codigos_devolucion, _xlfn.UNIQUE(_xlfn._xlws.FILTER(BP[CODIGO], ISNUMBER(SEARCH("devoluci", BP[NOMBRE CUENTA])), {""})),
    ISNUMBER(MATCH(BP[[#This Row],[CODIGO]], _xlpm.codigos_devolucion, 0))
)</f>
        <v>0</v>
      </c>
    </row>
    <row r="2464" spans="1:9" x14ac:dyDescent="0.25">
      <c r="A2464" s="608">
        <v>261005</v>
      </c>
      <c r="B2464" s="416" t="s">
        <v>547</v>
      </c>
      <c r="C2464" s="416" t="s">
        <v>1284</v>
      </c>
      <c r="D2464" s="416" t="s">
        <v>739</v>
      </c>
      <c r="E2464" s="417">
        <v>0</v>
      </c>
      <c r="F2464" s="417">
        <v>261170.77</v>
      </c>
      <c r="G2464" s="417">
        <v>129010451.98</v>
      </c>
      <c r="H2464" s="387" t="b" cm="1">
        <f t="array" aca="1" ref="H2464" ca="1">EsNegrita(BP[[#This Row],[CODIGO]])</f>
        <v>0</v>
      </c>
      <c r="I2464" s="387" t="b" cm="1">
        <f t="array" ref="I2464">_xlfn.LET(
    _xlpm.codigos_devolucion, _xlfn.UNIQUE(_xlfn._xlws.FILTER(BP[CODIGO], ISNUMBER(SEARCH("devoluci", BP[NOMBRE CUENTA])), {""})),
    ISNUMBER(MATCH(BP[[#This Row],[CODIGO]], _xlpm.codigos_devolucion, 0))
)</f>
        <v>0</v>
      </c>
    </row>
    <row r="2465" spans="1:9" x14ac:dyDescent="0.25">
      <c r="A2465" s="608">
        <v>261005</v>
      </c>
      <c r="B2465" s="416" t="s">
        <v>547</v>
      </c>
      <c r="C2465" s="416" t="s">
        <v>1303</v>
      </c>
      <c r="D2465" s="416" t="s">
        <v>739</v>
      </c>
      <c r="E2465" s="417">
        <v>0</v>
      </c>
      <c r="F2465" s="417">
        <v>351971.26</v>
      </c>
      <c r="G2465" s="417">
        <v>129362423.24000001</v>
      </c>
      <c r="H2465" s="387" t="b" cm="1">
        <f t="array" aca="1" ref="H2465" ca="1">EsNegrita(BP[[#This Row],[CODIGO]])</f>
        <v>0</v>
      </c>
      <c r="I2465" s="387" t="b" cm="1">
        <f t="array" ref="I2465">_xlfn.LET(
    _xlpm.codigos_devolucion, _xlfn.UNIQUE(_xlfn._xlws.FILTER(BP[CODIGO], ISNUMBER(SEARCH("devoluci", BP[NOMBRE CUENTA])), {""})),
    ISNUMBER(MATCH(BP[[#This Row],[CODIGO]], _xlpm.codigos_devolucion, 0))
)</f>
        <v>0</v>
      </c>
    </row>
    <row r="2466" spans="1:9" x14ac:dyDescent="0.25">
      <c r="A2466" s="608">
        <v>261005</v>
      </c>
      <c r="B2466" s="416" t="s">
        <v>547</v>
      </c>
      <c r="C2466" s="416" t="s">
        <v>765</v>
      </c>
      <c r="D2466" s="416" t="s">
        <v>739</v>
      </c>
      <c r="E2466" s="417">
        <v>0</v>
      </c>
      <c r="F2466" s="417">
        <v>194193.27</v>
      </c>
      <c r="G2466" s="417">
        <v>129556616.51000001</v>
      </c>
      <c r="H2466" s="387" t="b" cm="1">
        <f t="array" aca="1" ref="H2466" ca="1">EsNegrita(BP[[#This Row],[CODIGO]])</f>
        <v>0</v>
      </c>
      <c r="I2466" s="387" t="b" cm="1">
        <f t="array" ref="I2466">_xlfn.LET(
    _xlpm.codigos_devolucion, _xlfn.UNIQUE(_xlfn._xlws.FILTER(BP[CODIGO], ISNUMBER(SEARCH("devoluci", BP[NOMBRE CUENTA])), {""})),
    ISNUMBER(MATCH(BP[[#This Row],[CODIGO]], _xlpm.codigos_devolucion, 0))
)</f>
        <v>0</v>
      </c>
    </row>
    <row r="2467" spans="1:9" x14ac:dyDescent="0.25">
      <c r="A2467" s="608">
        <v>261005</v>
      </c>
      <c r="B2467" s="416" t="s">
        <v>547</v>
      </c>
      <c r="C2467" s="416" t="s">
        <v>1273</v>
      </c>
      <c r="D2467" s="416" t="s">
        <v>739</v>
      </c>
      <c r="E2467" s="417">
        <v>0</v>
      </c>
      <c r="F2467" s="417">
        <v>145849.14000000001</v>
      </c>
      <c r="G2467" s="417">
        <v>129702465.65000001</v>
      </c>
      <c r="H2467" s="387" t="b" cm="1">
        <f t="array" aca="1" ref="H2467" ca="1">EsNegrita(BP[[#This Row],[CODIGO]])</f>
        <v>0</v>
      </c>
      <c r="I2467" s="387" t="b" cm="1">
        <f t="array" ref="I2467">_xlfn.LET(
    _xlpm.codigos_devolucion, _xlfn.UNIQUE(_xlfn._xlws.FILTER(BP[CODIGO], ISNUMBER(SEARCH("devoluci", BP[NOMBRE CUENTA])), {""})),
    ISNUMBER(MATCH(BP[[#This Row],[CODIGO]], _xlpm.codigos_devolucion, 0))
)</f>
        <v>0</v>
      </c>
    </row>
    <row r="2468" spans="1:9" x14ac:dyDescent="0.25">
      <c r="A2468" s="608">
        <v>261005</v>
      </c>
      <c r="B2468" s="416" t="s">
        <v>547</v>
      </c>
      <c r="C2468" s="416" t="s">
        <v>1304</v>
      </c>
      <c r="D2468" s="416" t="s">
        <v>739</v>
      </c>
      <c r="E2468" s="417">
        <v>0</v>
      </c>
      <c r="F2468" s="417">
        <v>344572.82</v>
      </c>
      <c r="G2468" s="417">
        <v>130047038.47</v>
      </c>
      <c r="H2468" s="387" t="b" cm="1">
        <f t="array" aca="1" ref="H2468" ca="1">EsNegrita(BP[[#This Row],[CODIGO]])</f>
        <v>0</v>
      </c>
      <c r="I2468" s="387" t="b" cm="1">
        <f t="array" ref="I2468">_xlfn.LET(
    _xlpm.codigos_devolucion, _xlfn.UNIQUE(_xlfn._xlws.FILTER(BP[CODIGO], ISNUMBER(SEARCH("devoluci", BP[NOMBRE CUENTA])), {""})),
    ISNUMBER(MATCH(BP[[#This Row],[CODIGO]], _xlpm.codigos_devolucion, 0))
)</f>
        <v>0</v>
      </c>
    </row>
    <row r="2469" spans="1:9" x14ac:dyDescent="0.25">
      <c r="A2469" s="608">
        <v>261005</v>
      </c>
      <c r="B2469" s="416" t="s">
        <v>547</v>
      </c>
      <c r="C2469" s="416" t="s">
        <v>1348</v>
      </c>
      <c r="D2469" s="416" t="s">
        <v>739</v>
      </c>
      <c r="E2469" s="417">
        <v>0</v>
      </c>
      <c r="F2469" s="417">
        <v>344572.82</v>
      </c>
      <c r="G2469" s="417">
        <v>130391611.28999999</v>
      </c>
      <c r="H2469" s="387" t="b" cm="1">
        <f t="array" aca="1" ref="H2469" ca="1">EsNegrita(BP[[#This Row],[CODIGO]])</f>
        <v>0</v>
      </c>
      <c r="I2469" s="387" t="b" cm="1">
        <f t="array" ref="I2469">_xlfn.LET(
    _xlpm.codigos_devolucion, _xlfn.UNIQUE(_xlfn._xlws.FILTER(BP[CODIGO], ISNUMBER(SEARCH("devoluci", BP[NOMBRE CUENTA])), {""})),
    ISNUMBER(MATCH(BP[[#This Row],[CODIGO]], _xlpm.codigos_devolucion, 0))
)</f>
        <v>0</v>
      </c>
    </row>
    <row r="2470" spans="1:9" x14ac:dyDescent="0.25">
      <c r="A2470" s="608">
        <v>261005</v>
      </c>
      <c r="B2470" s="416" t="s">
        <v>547</v>
      </c>
      <c r="C2470" s="416" t="s">
        <v>1305</v>
      </c>
      <c r="D2470" s="416" t="s">
        <v>739</v>
      </c>
      <c r="E2470" s="417">
        <v>0</v>
      </c>
      <c r="F2470" s="417">
        <v>216573.43</v>
      </c>
      <c r="G2470" s="417">
        <v>130608184.72</v>
      </c>
      <c r="H2470" s="387" t="b" cm="1">
        <f t="array" aca="1" ref="H2470" ca="1">EsNegrita(BP[[#This Row],[CODIGO]])</f>
        <v>0</v>
      </c>
      <c r="I2470" s="387" t="b" cm="1">
        <f t="array" ref="I2470">_xlfn.LET(
    _xlpm.codigos_devolucion, _xlfn.UNIQUE(_xlfn._xlws.FILTER(BP[CODIGO], ISNUMBER(SEARCH("devoluci", BP[NOMBRE CUENTA])), {""})),
    ISNUMBER(MATCH(BP[[#This Row],[CODIGO]], _xlpm.codigos_devolucion, 0))
)</f>
        <v>0</v>
      </c>
    </row>
    <row r="2471" spans="1:9" x14ac:dyDescent="0.25">
      <c r="A2471" s="608">
        <v>261005</v>
      </c>
      <c r="B2471" s="416" t="s">
        <v>547</v>
      </c>
      <c r="C2471" s="416" t="s">
        <v>1306</v>
      </c>
      <c r="D2471" s="416" t="s">
        <v>739</v>
      </c>
      <c r="E2471" s="417">
        <v>0</v>
      </c>
      <c r="F2471" s="417">
        <v>358889.54</v>
      </c>
      <c r="G2471" s="417">
        <v>130967074.26000001</v>
      </c>
      <c r="H2471" s="387" t="b" cm="1">
        <f t="array" aca="1" ref="H2471" ca="1">EsNegrita(BP[[#This Row],[CODIGO]])</f>
        <v>0</v>
      </c>
      <c r="I2471" s="387" t="b" cm="1">
        <f t="array" ref="I2471">_xlfn.LET(
    _xlpm.codigos_devolucion, _xlfn.UNIQUE(_xlfn._xlws.FILTER(BP[CODIGO], ISNUMBER(SEARCH("devoluci", BP[NOMBRE CUENTA])), {""})),
    ISNUMBER(MATCH(BP[[#This Row],[CODIGO]], _xlpm.codigos_devolucion, 0))
)</f>
        <v>0</v>
      </c>
    </row>
    <row r="2472" spans="1:9" x14ac:dyDescent="0.25">
      <c r="A2472" s="608">
        <v>261005</v>
      </c>
      <c r="B2472" s="416" t="s">
        <v>547</v>
      </c>
      <c r="C2472" s="416" t="s">
        <v>1274</v>
      </c>
      <c r="D2472" s="416" t="s">
        <v>739</v>
      </c>
      <c r="E2472" s="417">
        <v>0</v>
      </c>
      <c r="F2472" s="417">
        <v>240225.75</v>
      </c>
      <c r="G2472" s="417">
        <v>131207300.01000001</v>
      </c>
      <c r="H2472" s="387" t="b" cm="1">
        <f t="array" aca="1" ref="H2472" ca="1">EsNegrita(BP[[#This Row],[CODIGO]])</f>
        <v>0</v>
      </c>
      <c r="I2472" s="387" t="b" cm="1">
        <f t="array" ref="I2472">_xlfn.LET(
    _xlpm.codigos_devolucion, _xlfn.UNIQUE(_xlfn._xlws.FILTER(BP[CODIGO], ISNUMBER(SEARCH("devoluci", BP[NOMBRE CUENTA])), {""})),
    ISNUMBER(MATCH(BP[[#This Row],[CODIGO]], _xlpm.codigos_devolucion, 0))
)</f>
        <v>0</v>
      </c>
    </row>
    <row r="2473" spans="1:9" x14ac:dyDescent="0.25">
      <c r="A2473" s="608">
        <v>261005</v>
      </c>
      <c r="B2473" s="416" t="s">
        <v>547</v>
      </c>
      <c r="C2473" s="416" t="s">
        <v>1307</v>
      </c>
      <c r="D2473" s="416" t="s">
        <v>739</v>
      </c>
      <c r="E2473" s="417">
        <v>0</v>
      </c>
      <c r="F2473" s="417">
        <v>236441.16</v>
      </c>
      <c r="G2473" s="417">
        <v>131443741.17</v>
      </c>
      <c r="H2473" s="387" t="b" cm="1">
        <f t="array" aca="1" ref="H2473" ca="1">EsNegrita(BP[[#This Row],[CODIGO]])</f>
        <v>0</v>
      </c>
      <c r="I2473" s="387" t="b" cm="1">
        <f t="array" ref="I2473">_xlfn.LET(
    _xlpm.codigos_devolucion, _xlfn.UNIQUE(_xlfn._xlws.FILTER(BP[CODIGO], ISNUMBER(SEARCH("devoluci", BP[NOMBRE CUENTA])), {""})),
    ISNUMBER(MATCH(BP[[#This Row],[CODIGO]], _xlpm.codigos_devolucion, 0))
)</f>
        <v>0</v>
      </c>
    </row>
    <row r="2474" spans="1:9" x14ac:dyDescent="0.25">
      <c r="A2474" s="608">
        <v>261005</v>
      </c>
      <c r="B2474" s="416" t="s">
        <v>547</v>
      </c>
      <c r="C2474" s="416" t="s">
        <v>766</v>
      </c>
      <c r="D2474" s="416" t="s">
        <v>739</v>
      </c>
      <c r="E2474" s="417">
        <v>0</v>
      </c>
      <c r="F2474" s="417">
        <v>392712.21</v>
      </c>
      <c r="G2474" s="417">
        <v>131836453.38</v>
      </c>
      <c r="H2474" s="387" t="b" cm="1">
        <f t="array" aca="1" ref="H2474" ca="1">EsNegrita(BP[[#This Row],[CODIGO]])</f>
        <v>0</v>
      </c>
      <c r="I2474" s="387" t="b" cm="1">
        <f t="array" ref="I2474">_xlfn.LET(
    _xlpm.codigos_devolucion, _xlfn.UNIQUE(_xlfn._xlws.FILTER(BP[CODIGO], ISNUMBER(SEARCH("devoluci", BP[NOMBRE CUENTA])), {""})),
    ISNUMBER(MATCH(BP[[#This Row],[CODIGO]], _xlpm.codigos_devolucion, 0))
)</f>
        <v>0</v>
      </c>
    </row>
    <row r="2475" spans="1:9" x14ac:dyDescent="0.25">
      <c r="A2475" s="608">
        <v>261005</v>
      </c>
      <c r="B2475" s="416" t="s">
        <v>547</v>
      </c>
      <c r="C2475" s="416" t="s">
        <v>767</v>
      </c>
      <c r="D2475" s="416" t="s">
        <v>739</v>
      </c>
      <c r="E2475" s="417">
        <v>0</v>
      </c>
      <c r="F2475" s="417">
        <v>307998.27</v>
      </c>
      <c r="G2475" s="417">
        <v>132144451.64999999</v>
      </c>
      <c r="H2475" s="387" t="b" cm="1">
        <f t="array" aca="1" ref="H2475" ca="1">EsNegrita(BP[[#This Row],[CODIGO]])</f>
        <v>0</v>
      </c>
      <c r="I2475" s="387" t="b" cm="1">
        <f t="array" ref="I2475">_xlfn.LET(
    _xlpm.codigos_devolucion, _xlfn.UNIQUE(_xlfn._xlws.FILTER(BP[CODIGO], ISNUMBER(SEARCH("devoluci", BP[NOMBRE CUENTA])), {""})),
    ISNUMBER(MATCH(BP[[#This Row],[CODIGO]], _xlpm.codigos_devolucion, 0))
)</f>
        <v>0</v>
      </c>
    </row>
    <row r="2476" spans="1:9" x14ac:dyDescent="0.25">
      <c r="A2476" s="608">
        <v>261005</v>
      </c>
      <c r="B2476" s="416" t="s">
        <v>547</v>
      </c>
      <c r="C2476" s="416" t="s">
        <v>1342</v>
      </c>
      <c r="D2476" s="416" t="s">
        <v>739</v>
      </c>
      <c r="E2476" s="417">
        <v>0</v>
      </c>
      <c r="F2476" s="417">
        <v>177706.64</v>
      </c>
      <c r="G2476" s="417">
        <v>132322158.28999999</v>
      </c>
      <c r="H2476" s="387" t="b" cm="1">
        <f t="array" aca="1" ref="H2476" ca="1">EsNegrita(BP[[#This Row],[CODIGO]])</f>
        <v>0</v>
      </c>
      <c r="I2476" s="387" t="b" cm="1">
        <f t="array" ref="I2476">_xlfn.LET(
    _xlpm.codigos_devolucion, _xlfn.UNIQUE(_xlfn._xlws.FILTER(BP[CODIGO], ISNUMBER(SEARCH("devoluci", BP[NOMBRE CUENTA])), {""})),
    ISNUMBER(MATCH(BP[[#This Row],[CODIGO]], _xlpm.codigos_devolucion, 0))
)</f>
        <v>0</v>
      </c>
    </row>
    <row r="2477" spans="1:9" x14ac:dyDescent="0.25">
      <c r="A2477" s="608">
        <v>261005</v>
      </c>
      <c r="B2477" s="416" t="s">
        <v>547</v>
      </c>
      <c r="C2477" s="416" t="s">
        <v>1343</v>
      </c>
      <c r="D2477" s="416" t="s">
        <v>739</v>
      </c>
      <c r="E2477" s="417">
        <v>0</v>
      </c>
      <c r="F2477" s="417">
        <v>183259.96</v>
      </c>
      <c r="G2477" s="417">
        <v>132505418.24999999</v>
      </c>
      <c r="H2477" s="387" t="b" cm="1">
        <f t="array" aca="1" ref="H2477" ca="1">EsNegrita(BP[[#This Row],[CODIGO]])</f>
        <v>0</v>
      </c>
      <c r="I2477" s="387" t="b" cm="1">
        <f t="array" ref="I2477">_xlfn.LET(
    _xlpm.codigos_devolucion, _xlfn.UNIQUE(_xlfn._xlws.FILTER(BP[CODIGO], ISNUMBER(SEARCH("devoluci", BP[NOMBRE CUENTA])), {""})),
    ISNUMBER(MATCH(BP[[#This Row],[CODIGO]], _xlpm.codigos_devolucion, 0))
)</f>
        <v>0</v>
      </c>
    </row>
    <row r="2478" spans="1:9" x14ac:dyDescent="0.25">
      <c r="A2478" s="608">
        <v>261005</v>
      </c>
      <c r="B2478" s="416" t="s">
        <v>547</v>
      </c>
      <c r="C2478" s="416" t="s">
        <v>768</v>
      </c>
      <c r="D2478" s="416" t="s">
        <v>739</v>
      </c>
      <c r="E2478" s="417">
        <v>0</v>
      </c>
      <c r="F2478" s="417">
        <v>344572.82</v>
      </c>
      <c r="G2478" s="417">
        <v>132849991.06999998</v>
      </c>
      <c r="H2478" s="387" t="b" cm="1">
        <f t="array" aca="1" ref="H2478" ca="1">EsNegrita(BP[[#This Row],[CODIGO]])</f>
        <v>0</v>
      </c>
      <c r="I2478" s="387" t="b" cm="1">
        <f t="array" ref="I2478">_xlfn.LET(
    _xlpm.codigos_devolucion, _xlfn.UNIQUE(_xlfn._xlws.FILTER(BP[CODIGO], ISNUMBER(SEARCH("devoluci", BP[NOMBRE CUENTA])), {""})),
    ISNUMBER(MATCH(BP[[#This Row],[CODIGO]], _xlpm.codigos_devolucion, 0))
)</f>
        <v>0</v>
      </c>
    </row>
    <row r="2479" spans="1:9" x14ac:dyDescent="0.25">
      <c r="A2479" s="608">
        <v>261005</v>
      </c>
      <c r="B2479" s="416" t="s">
        <v>547</v>
      </c>
      <c r="C2479" s="416" t="s">
        <v>1344</v>
      </c>
      <c r="D2479" s="416" t="s">
        <v>739</v>
      </c>
      <c r="E2479" s="417">
        <v>0</v>
      </c>
      <c r="F2479" s="417">
        <v>254163.79</v>
      </c>
      <c r="G2479" s="417">
        <v>133104154.85999998</v>
      </c>
      <c r="H2479" s="387" t="b" cm="1">
        <f t="array" aca="1" ref="H2479" ca="1">EsNegrita(BP[[#This Row],[CODIGO]])</f>
        <v>0</v>
      </c>
      <c r="I2479" s="387" t="b" cm="1">
        <f t="array" ref="I2479">_xlfn.LET(
    _xlpm.codigos_devolucion, _xlfn.UNIQUE(_xlfn._xlws.FILTER(BP[CODIGO], ISNUMBER(SEARCH("devoluci", BP[NOMBRE CUENTA])), {""})),
    ISNUMBER(MATCH(BP[[#This Row],[CODIGO]], _xlpm.codigos_devolucion, 0))
)</f>
        <v>0</v>
      </c>
    </row>
    <row r="2480" spans="1:9" x14ac:dyDescent="0.25">
      <c r="A2480" s="608">
        <v>261005</v>
      </c>
      <c r="B2480" s="416" t="s">
        <v>547</v>
      </c>
      <c r="C2480" s="416" t="s">
        <v>769</v>
      </c>
      <c r="D2480" s="416" t="s">
        <v>739</v>
      </c>
      <c r="E2480" s="417">
        <v>0</v>
      </c>
      <c r="F2480" s="417">
        <v>333139.21000000002</v>
      </c>
      <c r="G2480" s="417">
        <v>133437294.06999998</v>
      </c>
      <c r="H2480" s="387" t="b" cm="1">
        <f t="array" aca="1" ref="H2480" ca="1">EsNegrita(BP[[#This Row],[CODIGO]])</f>
        <v>0</v>
      </c>
      <c r="I2480" s="387" t="b" cm="1">
        <f t="array" ref="I2480">_xlfn.LET(
    _xlpm.codigos_devolucion, _xlfn.UNIQUE(_xlfn._xlws.FILTER(BP[CODIGO], ISNUMBER(SEARCH("devoluci", BP[NOMBRE CUENTA])), {""})),
    ISNUMBER(MATCH(BP[[#This Row],[CODIGO]], _xlpm.codigos_devolucion, 0))
)</f>
        <v>0</v>
      </c>
    </row>
    <row r="2481" spans="1:9" x14ac:dyDescent="0.25">
      <c r="A2481" s="608">
        <v>261005</v>
      </c>
      <c r="B2481" s="416" t="s">
        <v>547</v>
      </c>
      <c r="C2481" s="416" t="s">
        <v>1308</v>
      </c>
      <c r="D2481" s="416" t="s">
        <v>739</v>
      </c>
      <c r="E2481" s="417">
        <v>0</v>
      </c>
      <c r="F2481" s="417">
        <v>248423.09</v>
      </c>
      <c r="G2481" s="417">
        <v>133685717.15999998</v>
      </c>
      <c r="H2481" s="387" t="b" cm="1">
        <f t="array" aca="1" ref="H2481" ca="1">EsNegrita(BP[[#This Row],[CODIGO]])</f>
        <v>0</v>
      </c>
      <c r="I2481" s="387" t="b" cm="1">
        <f t="array" ref="I2481">_xlfn.LET(
    _xlpm.codigos_devolucion, _xlfn.UNIQUE(_xlfn._xlws.FILTER(BP[CODIGO], ISNUMBER(SEARCH("devoluci", BP[NOMBRE CUENTA])), {""})),
    ISNUMBER(MATCH(BP[[#This Row],[CODIGO]], _xlpm.codigos_devolucion, 0))
)</f>
        <v>0</v>
      </c>
    </row>
    <row r="2482" spans="1:9" x14ac:dyDescent="0.25">
      <c r="A2482" s="608">
        <v>261005</v>
      </c>
      <c r="B2482" s="416" t="s">
        <v>547</v>
      </c>
      <c r="C2482" s="416" t="s">
        <v>770</v>
      </c>
      <c r="D2482" s="416" t="s">
        <v>739</v>
      </c>
      <c r="E2482" s="417">
        <v>0</v>
      </c>
      <c r="F2482" s="417">
        <v>144386.67000000001</v>
      </c>
      <c r="G2482" s="417">
        <v>133830103.82999998</v>
      </c>
      <c r="H2482" s="387" t="b" cm="1">
        <f t="array" aca="1" ref="H2482" ca="1">EsNegrita(BP[[#This Row],[CODIGO]])</f>
        <v>0</v>
      </c>
      <c r="I2482" s="387" t="b" cm="1">
        <f t="array" ref="I2482">_xlfn.LET(
    _xlpm.codigos_devolucion, _xlfn.UNIQUE(_xlfn._xlws.FILTER(BP[CODIGO], ISNUMBER(SEARCH("devoluci", BP[NOMBRE CUENTA])), {""})),
    ISNUMBER(MATCH(BP[[#This Row],[CODIGO]], _xlpm.codigos_devolucion, 0))
)</f>
        <v>0</v>
      </c>
    </row>
    <row r="2483" spans="1:9" x14ac:dyDescent="0.25">
      <c r="A2483" s="608">
        <v>261005</v>
      </c>
      <c r="B2483" s="416" t="s">
        <v>547</v>
      </c>
      <c r="C2483" s="416" t="s">
        <v>1309</v>
      </c>
      <c r="D2483" s="416" t="s">
        <v>739</v>
      </c>
      <c r="E2483" s="417">
        <v>0</v>
      </c>
      <c r="F2483" s="417">
        <v>238574.2</v>
      </c>
      <c r="G2483" s="417">
        <v>134068678.02999999</v>
      </c>
      <c r="H2483" s="387" t="b" cm="1">
        <f t="array" aca="1" ref="H2483" ca="1">EsNegrita(BP[[#This Row],[CODIGO]])</f>
        <v>0</v>
      </c>
      <c r="I2483" s="387" t="b" cm="1">
        <f t="array" ref="I2483">_xlfn.LET(
    _xlpm.codigos_devolucion, _xlfn.UNIQUE(_xlfn._xlws.FILTER(BP[CODIGO], ISNUMBER(SEARCH("devoluci", BP[NOMBRE CUENTA])), {""})),
    ISNUMBER(MATCH(BP[[#This Row],[CODIGO]], _xlpm.codigos_devolucion, 0))
)</f>
        <v>0</v>
      </c>
    </row>
    <row r="2484" spans="1:9" x14ac:dyDescent="0.25">
      <c r="A2484" s="608">
        <v>261005</v>
      </c>
      <c r="B2484" s="416" t="s">
        <v>547</v>
      </c>
      <c r="C2484" s="416" t="s">
        <v>1310</v>
      </c>
      <c r="D2484" s="416" t="s">
        <v>739</v>
      </c>
      <c r="E2484" s="417">
        <v>0</v>
      </c>
      <c r="F2484" s="417">
        <v>183881.26</v>
      </c>
      <c r="G2484" s="417">
        <v>134252559.28999999</v>
      </c>
      <c r="H2484" s="387" t="b" cm="1">
        <f t="array" aca="1" ref="H2484" ca="1">EsNegrita(BP[[#This Row],[CODIGO]])</f>
        <v>0</v>
      </c>
      <c r="I2484" s="387" t="b" cm="1">
        <f t="array" ref="I2484">_xlfn.LET(
    _xlpm.codigos_devolucion, _xlfn.UNIQUE(_xlfn._xlws.FILTER(BP[CODIGO], ISNUMBER(SEARCH("devoluci", BP[NOMBRE CUENTA])), {""})),
    ISNUMBER(MATCH(BP[[#This Row],[CODIGO]], _xlpm.codigos_devolucion, 0))
)</f>
        <v>0</v>
      </c>
    </row>
    <row r="2485" spans="1:9" x14ac:dyDescent="0.25">
      <c r="A2485" s="608">
        <v>261005</v>
      </c>
      <c r="B2485" s="416" t="s">
        <v>547</v>
      </c>
      <c r="C2485" s="416" t="s">
        <v>1275</v>
      </c>
      <c r="D2485" s="416" t="s">
        <v>739</v>
      </c>
      <c r="E2485" s="417">
        <v>0</v>
      </c>
      <c r="F2485" s="417">
        <v>231539.25</v>
      </c>
      <c r="G2485" s="417">
        <v>134484098.53999999</v>
      </c>
      <c r="H2485" s="387" t="b" cm="1">
        <f t="array" aca="1" ref="H2485" ca="1">EsNegrita(BP[[#This Row],[CODIGO]])</f>
        <v>0</v>
      </c>
      <c r="I2485" s="387" t="b" cm="1">
        <f t="array" ref="I2485">_xlfn.LET(
    _xlpm.codigos_devolucion, _xlfn.UNIQUE(_xlfn._xlws.FILTER(BP[CODIGO], ISNUMBER(SEARCH("devoluci", BP[NOMBRE CUENTA])), {""})),
    ISNUMBER(MATCH(BP[[#This Row],[CODIGO]], _xlpm.codigos_devolucion, 0))
)</f>
        <v>0</v>
      </c>
    </row>
    <row r="2486" spans="1:9" x14ac:dyDescent="0.25">
      <c r="A2486" s="608">
        <v>261005</v>
      </c>
      <c r="B2486" s="416" t="s">
        <v>547</v>
      </c>
      <c r="C2486" s="416" t="s">
        <v>771</v>
      </c>
      <c r="D2486" s="416" t="s">
        <v>739</v>
      </c>
      <c r="E2486" s="417">
        <v>0</v>
      </c>
      <c r="F2486" s="417">
        <v>271319.65000000002</v>
      </c>
      <c r="G2486" s="417">
        <v>134755418.19</v>
      </c>
      <c r="H2486" s="387" t="b" cm="1">
        <f t="array" aca="1" ref="H2486" ca="1">EsNegrita(BP[[#This Row],[CODIGO]])</f>
        <v>0</v>
      </c>
      <c r="I2486" s="387" t="b" cm="1">
        <f t="array" ref="I2486">_xlfn.LET(
    _xlpm.codigos_devolucion, _xlfn.UNIQUE(_xlfn._xlws.FILTER(BP[CODIGO], ISNUMBER(SEARCH("devoluci", BP[NOMBRE CUENTA])), {""})),
    ISNUMBER(MATCH(BP[[#This Row],[CODIGO]], _xlpm.codigos_devolucion, 0))
)</f>
        <v>0</v>
      </c>
    </row>
    <row r="2487" spans="1:9" x14ac:dyDescent="0.25">
      <c r="A2487" s="608">
        <v>261005</v>
      </c>
      <c r="B2487" s="416" t="s">
        <v>547</v>
      </c>
      <c r="C2487" s="416" t="s">
        <v>772</v>
      </c>
      <c r="D2487" s="416" t="s">
        <v>739</v>
      </c>
      <c r="E2487" s="417">
        <v>0</v>
      </c>
      <c r="F2487" s="417">
        <v>92205.86</v>
      </c>
      <c r="G2487" s="417">
        <v>134847624.05000001</v>
      </c>
      <c r="H2487" s="387" t="b" cm="1">
        <f t="array" aca="1" ref="H2487" ca="1">EsNegrita(BP[[#This Row],[CODIGO]])</f>
        <v>0</v>
      </c>
      <c r="I2487" s="387" t="b" cm="1">
        <f t="array" ref="I2487">_xlfn.LET(
    _xlpm.codigos_devolucion, _xlfn.UNIQUE(_xlfn._xlws.FILTER(BP[CODIGO], ISNUMBER(SEARCH("devoluci", BP[NOMBRE CUENTA])), {""})),
    ISNUMBER(MATCH(BP[[#This Row],[CODIGO]], _xlpm.codigos_devolucion, 0))
)</f>
        <v>0</v>
      </c>
    </row>
    <row r="2488" spans="1:9" x14ac:dyDescent="0.25">
      <c r="A2488" s="608">
        <v>261005</v>
      </c>
      <c r="B2488" s="416" t="s">
        <v>547</v>
      </c>
      <c r="C2488" s="416" t="s">
        <v>773</v>
      </c>
      <c r="D2488" s="416" t="s">
        <v>739</v>
      </c>
      <c r="E2488" s="417">
        <v>0</v>
      </c>
      <c r="F2488" s="417">
        <v>179020.44</v>
      </c>
      <c r="G2488" s="417">
        <v>135026644.49000001</v>
      </c>
      <c r="H2488" s="387" t="b" cm="1">
        <f t="array" aca="1" ref="H2488" ca="1">EsNegrita(BP[[#This Row],[CODIGO]])</f>
        <v>0</v>
      </c>
      <c r="I2488" s="387" t="b" cm="1">
        <f t="array" ref="I2488">_xlfn.LET(
    _xlpm.codigos_devolucion, _xlfn.UNIQUE(_xlfn._xlws.FILTER(BP[CODIGO], ISNUMBER(SEARCH("devoluci", BP[NOMBRE CUENTA])), {""})),
    ISNUMBER(MATCH(BP[[#This Row],[CODIGO]], _xlpm.codigos_devolucion, 0))
)</f>
        <v>0</v>
      </c>
    </row>
    <row r="2489" spans="1:9" x14ac:dyDescent="0.25">
      <c r="A2489" s="608">
        <v>261005</v>
      </c>
      <c r="B2489" s="416" t="s">
        <v>547</v>
      </c>
      <c r="C2489" s="416" t="s">
        <v>1276</v>
      </c>
      <c r="D2489" s="416" t="s">
        <v>739</v>
      </c>
      <c r="E2489" s="417">
        <v>0</v>
      </c>
      <c r="F2489" s="417">
        <v>178327.96</v>
      </c>
      <c r="G2489" s="417">
        <v>135204972.45000002</v>
      </c>
      <c r="H2489" s="387" t="b" cm="1">
        <f t="array" aca="1" ref="H2489" ca="1">EsNegrita(BP[[#This Row],[CODIGO]])</f>
        <v>0</v>
      </c>
      <c r="I2489" s="387" t="b" cm="1">
        <f t="array" ref="I2489">_xlfn.LET(
    _xlpm.codigos_devolucion, _xlfn.UNIQUE(_xlfn._xlws.FILTER(BP[CODIGO], ISNUMBER(SEARCH("devoluci", BP[NOMBRE CUENTA])), {""})),
    ISNUMBER(MATCH(BP[[#This Row],[CODIGO]], _xlpm.codigos_devolucion, 0))
)</f>
        <v>0</v>
      </c>
    </row>
    <row r="2490" spans="1:9" x14ac:dyDescent="0.25">
      <c r="A2490" s="608">
        <v>261005</v>
      </c>
      <c r="B2490" s="416" t="s">
        <v>547</v>
      </c>
      <c r="C2490" s="416" t="s">
        <v>1311</v>
      </c>
      <c r="D2490" s="416" t="s">
        <v>739</v>
      </c>
      <c r="E2490" s="417">
        <v>0</v>
      </c>
      <c r="F2490" s="417">
        <v>154402.62</v>
      </c>
      <c r="G2490" s="417">
        <v>135359375.07000002</v>
      </c>
      <c r="H2490" s="387" t="b" cm="1">
        <f t="array" aca="1" ref="H2490" ca="1">EsNegrita(BP[[#This Row],[CODIGO]])</f>
        <v>0</v>
      </c>
      <c r="I2490" s="387" t="b" cm="1">
        <f t="array" ref="I2490">_xlfn.LET(
    _xlpm.codigos_devolucion, _xlfn.UNIQUE(_xlfn._xlws.FILTER(BP[CODIGO], ISNUMBER(SEARCH("devoluci", BP[NOMBRE CUENTA])), {""})),
    ISNUMBER(MATCH(BP[[#This Row],[CODIGO]], _xlpm.codigos_devolucion, 0))
)</f>
        <v>0</v>
      </c>
    </row>
    <row r="2491" spans="1:9" x14ac:dyDescent="0.25">
      <c r="A2491" s="608">
        <v>261005</v>
      </c>
      <c r="B2491" s="416" t="s">
        <v>547</v>
      </c>
      <c r="C2491" s="416" t="s">
        <v>1277</v>
      </c>
      <c r="D2491" s="416" t="s">
        <v>739</v>
      </c>
      <c r="E2491" s="417">
        <v>0</v>
      </c>
      <c r="F2491" s="417">
        <v>366832.63</v>
      </c>
      <c r="G2491" s="417">
        <v>135726207.70000002</v>
      </c>
      <c r="H2491" s="387" t="b" cm="1">
        <f t="array" aca="1" ref="H2491" ca="1">EsNegrita(BP[[#This Row],[CODIGO]])</f>
        <v>0</v>
      </c>
      <c r="I2491" s="387" t="b" cm="1">
        <f t="array" ref="I2491">_xlfn.LET(
    _xlpm.codigos_devolucion, _xlfn.UNIQUE(_xlfn._xlws.FILTER(BP[CODIGO], ISNUMBER(SEARCH("devoluci", BP[NOMBRE CUENTA])), {""})),
    ISNUMBER(MATCH(BP[[#This Row],[CODIGO]], _xlpm.codigos_devolucion, 0))
)</f>
        <v>0</v>
      </c>
    </row>
    <row r="2492" spans="1:9" x14ac:dyDescent="0.25">
      <c r="A2492" s="608">
        <v>261005</v>
      </c>
      <c r="B2492" s="416" t="s">
        <v>547</v>
      </c>
      <c r="C2492" s="416" t="s">
        <v>1312</v>
      </c>
      <c r="D2492" s="416" t="s">
        <v>739</v>
      </c>
      <c r="E2492" s="417">
        <v>0</v>
      </c>
      <c r="F2492" s="417">
        <v>301023.61</v>
      </c>
      <c r="G2492" s="417">
        <v>136027231.31000003</v>
      </c>
      <c r="H2492" s="387" t="b" cm="1">
        <f t="array" aca="1" ref="H2492" ca="1">EsNegrita(BP[[#This Row],[CODIGO]])</f>
        <v>0</v>
      </c>
      <c r="I2492" s="387" t="b" cm="1">
        <f t="array" ref="I2492">_xlfn.LET(
    _xlpm.codigos_devolucion, _xlfn.UNIQUE(_xlfn._xlws.FILTER(BP[CODIGO], ISNUMBER(SEARCH("devoluci", BP[NOMBRE CUENTA])), {""})),
    ISNUMBER(MATCH(BP[[#This Row],[CODIGO]], _xlpm.codigos_devolucion, 0))
)</f>
        <v>0</v>
      </c>
    </row>
    <row r="2493" spans="1:9" x14ac:dyDescent="0.25">
      <c r="A2493" s="608">
        <v>261005</v>
      </c>
      <c r="B2493" s="416" t="s">
        <v>547</v>
      </c>
      <c r="C2493" s="416" t="s">
        <v>1345</v>
      </c>
      <c r="D2493" s="416" t="s">
        <v>739</v>
      </c>
      <c r="E2493" s="417">
        <v>0</v>
      </c>
      <c r="F2493" s="417">
        <v>228999.6</v>
      </c>
      <c r="G2493" s="417">
        <v>136256230.91000003</v>
      </c>
      <c r="H2493" s="387" t="b" cm="1">
        <f t="array" aca="1" ref="H2493" ca="1">EsNegrita(BP[[#This Row],[CODIGO]])</f>
        <v>0</v>
      </c>
      <c r="I2493" s="387" t="b" cm="1">
        <f t="array" ref="I2493">_xlfn.LET(
    _xlpm.codigos_devolucion, _xlfn.UNIQUE(_xlfn._xlws.FILTER(BP[CODIGO], ISNUMBER(SEARCH("devoluci", BP[NOMBRE CUENTA])), {""})),
    ISNUMBER(MATCH(BP[[#This Row],[CODIGO]], _xlpm.codigos_devolucion, 0))
)</f>
        <v>0</v>
      </c>
    </row>
    <row r="2494" spans="1:9" x14ac:dyDescent="0.25">
      <c r="A2494" s="608">
        <v>261005</v>
      </c>
      <c r="B2494" s="416" t="s">
        <v>547</v>
      </c>
      <c r="C2494" s="416" t="s">
        <v>1353</v>
      </c>
      <c r="D2494" s="416" t="s">
        <v>739</v>
      </c>
      <c r="E2494" s="417">
        <v>0</v>
      </c>
      <c r="F2494" s="417">
        <v>138833.32999999999</v>
      </c>
      <c r="G2494" s="417">
        <v>136395064.24000004</v>
      </c>
      <c r="H2494" s="387" t="b" cm="1">
        <f t="array" aca="1" ref="H2494" ca="1">EsNegrita(BP[[#This Row],[CODIGO]])</f>
        <v>0</v>
      </c>
      <c r="I2494" s="387" t="b" cm="1">
        <f t="array" ref="I2494">_xlfn.LET(
    _xlpm.codigos_devolucion, _xlfn.UNIQUE(_xlfn._xlws.FILTER(BP[CODIGO], ISNUMBER(SEARCH("devoluci", BP[NOMBRE CUENTA])), {""})),
    ISNUMBER(MATCH(BP[[#This Row],[CODIGO]], _xlpm.codigos_devolucion, 0))
)</f>
        <v>0</v>
      </c>
    </row>
    <row r="2495" spans="1:9" x14ac:dyDescent="0.25">
      <c r="A2495" s="608">
        <v>261005</v>
      </c>
      <c r="B2495" s="416" t="s">
        <v>547</v>
      </c>
      <c r="C2495" s="416" t="s">
        <v>1313</v>
      </c>
      <c r="D2495" s="416" t="s">
        <v>739</v>
      </c>
      <c r="E2495" s="417">
        <v>0</v>
      </c>
      <c r="F2495" s="417">
        <v>177222.29</v>
      </c>
      <c r="G2495" s="417">
        <v>136572286.53000003</v>
      </c>
      <c r="H2495" s="387" t="b" cm="1">
        <f t="array" aca="1" ref="H2495" ca="1">EsNegrita(BP[[#This Row],[CODIGO]])</f>
        <v>0</v>
      </c>
      <c r="I2495" s="387" t="b" cm="1">
        <f t="array" ref="I2495">_xlfn.LET(
    _xlpm.codigos_devolucion, _xlfn.UNIQUE(_xlfn._xlws.FILTER(BP[CODIGO], ISNUMBER(SEARCH("devoluci", BP[NOMBRE CUENTA])), {""})),
    ISNUMBER(MATCH(BP[[#This Row],[CODIGO]], _xlpm.codigos_devolucion, 0))
)</f>
        <v>0</v>
      </c>
    </row>
    <row r="2496" spans="1:9" x14ac:dyDescent="0.25">
      <c r="A2496" s="608">
        <v>261005</v>
      </c>
      <c r="B2496" s="416" t="s">
        <v>547</v>
      </c>
      <c r="C2496" s="416" t="s">
        <v>1314</v>
      </c>
      <c r="D2496" s="416" t="s">
        <v>739</v>
      </c>
      <c r="E2496" s="417">
        <v>0</v>
      </c>
      <c r="F2496" s="417">
        <v>256012.19</v>
      </c>
      <c r="G2496" s="417">
        <v>136828298.72000003</v>
      </c>
      <c r="H2496" s="387" t="b" cm="1">
        <f t="array" aca="1" ref="H2496" ca="1">EsNegrita(BP[[#This Row],[CODIGO]])</f>
        <v>0</v>
      </c>
      <c r="I2496" s="387" t="b" cm="1">
        <f t="array" ref="I2496">_xlfn.LET(
    _xlpm.codigos_devolucion, _xlfn.UNIQUE(_xlfn._xlws.FILTER(BP[CODIGO], ISNUMBER(SEARCH("devoluci", BP[NOMBRE CUENTA])), {""})),
    ISNUMBER(MATCH(BP[[#This Row],[CODIGO]], _xlpm.codigos_devolucion, 0))
)</f>
        <v>0</v>
      </c>
    </row>
    <row r="2497" spans="1:9" x14ac:dyDescent="0.25">
      <c r="A2497" s="608">
        <v>261005</v>
      </c>
      <c r="B2497" s="416" t="s">
        <v>547</v>
      </c>
      <c r="C2497" s="416" t="s">
        <v>1355</v>
      </c>
      <c r="D2497" s="416" t="s">
        <v>739</v>
      </c>
      <c r="E2497" s="417">
        <v>0</v>
      </c>
      <c r="F2497" s="417">
        <v>258126.81</v>
      </c>
      <c r="G2497" s="417">
        <v>137086425.53000003</v>
      </c>
      <c r="H2497" s="387" t="b" cm="1">
        <f t="array" aca="1" ref="H2497" ca="1">EsNegrita(BP[[#This Row],[CODIGO]])</f>
        <v>0</v>
      </c>
      <c r="I2497" s="387" t="b" cm="1">
        <f t="array" ref="I2497">_xlfn.LET(
    _xlpm.codigos_devolucion, _xlfn.UNIQUE(_xlfn._xlws.FILTER(BP[CODIGO], ISNUMBER(SEARCH("devoluci", BP[NOMBRE CUENTA])), {""})),
    ISNUMBER(MATCH(BP[[#This Row],[CODIGO]], _xlpm.codigos_devolucion, 0))
)</f>
        <v>0</v>
      </c>
    </row>
    <row r="2498" spans="1:9" x14ac:dyDescent="0.25">
      <c r="A2498" s="608">
        <v>261005</v>
      </c>
      <c r="B2498" s="416" t="s">
        <v>547</v>
      </c>
      <c r="C2498" s="416" t="s">
        <v>1315</v>
      </c>
      <c r="D2498" s="416" t="s">
        <v>739</v>
      </c>
      <c r="E2498" s="417">
        <v>0</v>
      </c>
      <c r="F2498" s="417">
        <v>172531.96</v>
      </c>
      <c r="G2498" s="417">
        <v>137258957.49000004</v>
      </c>
      <c r="H2498" s="387" t="b" cm="1">
        <f t="array" aca="1" ref="H2498" ca="1">EsNegrita(BP[[#This Row],[CODIGO]])</f>
        <v>0</v>
      </c>
      <c r="I2498" s="387" t="b" cm="1">
        <f t="array" ref="I2498">_xlfn.LET(
    _xlpm.codigos_devolucion, _xlfn.UNIQUE(_xlfn._xlws.FILTER(BP[CODIGO], ISNUMBER(SEARCH("devoluci", BP[NOMBRE CUENTA])), {""})),
    ISNUMBER(MATCH(BP[[#This Row],[CODIGO]], _xlpm.codigos_devolucion, 0))
)</f>
        <v>0</v>
      </c>
    </row>
    <row r="2499" spans="1:9" x14ac:dyDescent="0.25">
      <c r="A2499" s="608">
        <v>261005</v>
      </c>
      <c r="B2499" s="416" t="s">
        <v>547</v>
      </c>
      <c r="C2499" s="416" t="s">
        <v>1316</v>
      </c>
      <c r="D2499" s="416" t="s">
        <v>739</v>
      </c>
      <c r="E2499" s="417">
        <v>0</v>
      </c>
      <c r="F2499" s="417">
        <v>256611.46</v>
      </c>
      <c r="G2499" s="417">
        <v>137515568.95000005</v>
      </c>
      <c r="H2499" s="387" t="b" cm="1">
        <f t="array" aca="1" ref="H2499" ca="1">EsNegrita(BP[[#This Row],[CODIGO]])</f>
        <v>0</v>
      </c>
      <c r="I2499" s="387" t="b" cm="1">
        <f t="array" ref="I2499">_xlfn.LET(
    _xlpm.codigos_devolucion, _xlfn.UNIQUE(_xlfn._xlws.FILTER(BP[CODIGO], ISNUMBER(SEARCH("devoluci", BP[NOMBRE CUENTA])), {""})),
    ISNUMBER(MATCH(BP[[#This Row],[CODIGO]], _xlpm.codigos_devolucion, 0))
)</f>
        <v>0</v>
      </c>
    </row>
    <row r="2500" spans="1:9" x14ac:dyDescent="0.25">
      <c r="A2500" s="608">
        <v>261005</v>
      </c>
      <c r="B2500" s="416" t="s">
        <v>547</v>
      </c>
      <c r="C2500" s="416" t="s">
        <v>1317</v>
      </c>
      <c r="D2500" s="416" t="s">
        <v>739</v>
      </c>
      <c r="E2500" s="417">
        <v>0</v>
      </c>
      <c r="F2500" s="417">
        <v>252929.6</v>
      </c>
      <c r="G2500" s="417">
        <v>137768498.55000004</v>
      </c>
      <c r="H2500" s="387" t="b" cm="1">
        <f t="array" aca="1" ref="H2500" ca="1">EsNegrita(BP[[#This Row],[CODIGO]])</f>
        <v>0</v>
      </c>
      <c r="I2500" s="387" t="b" cm="1">
        <f t="array" ref="I2500">_xlfn.LET(
    _xlpm.codigos_devolucion, _xlfn.UNIQUE(_xlfn._xlws.FILTER(BP[CODIGO], ISNUMBER(SEARCH("devoluci", BP[NOMBRE CUENTA])), {""})),
    ISNUMBER(MATCH(BP[[#This Row],[CODIGO]], _xlpm.codigos_devolucion, 0))
)</f>
        <v>0</v>
      </c>
    </row>
    <row r="2501" spans="1:9" x14ac:dyDescent="0.25">
      <c r="A2501" s="608">
        <v>261005</v>
      </c>
      <c r="B2501" s="416" t="s">
        <v>547</v>
      </c>
      <c r="C2501" s="416" t="s">
        <v>1318</v>
      </c>
      <c r="D2501" s="416" t="s">
        <v>739</v>
      </c>
      <c r="E2501" s="417">
        <v>0</v>
      </c>
      <c r="F2501" s="417">
        <v>241311.75</v>
      </c>
      <c r="G2501" s="417">
        <v>138009810.30000004</v>
      </c>
      <c r="H2501" s="387" t="b" cm="1">
        <f t="array" aca="1" ref="H2501" ca="1">EsNegrita(BP[[#This Row],[CODIGO]])</f>
        <v>0</v>
      </c>
      <c r="I2501" s="387" t="b" cm="1">
        <f t="array" ref="I2501">_xlfn.LET(
    _xlpm.codigos_devolucion, _xlfn.UNIQUE(_xlfn._xlws.FILTER(BP[CODIGO], ISNUMBER(SEARCH("devoluci", BP[NOMBRE CUENTA])), {""})),
    ISNUMBER(MATCH(BP[[#This Row],[CODIGO]], _xlpm.codigos_devolucion, 0))
)</f>
        <v>0</v>
      </c>
    </row>
    <row r="2502" spans="1:9" x14ac:dyDescent="0.25">
      <c r="A2502" s="608">
        <v>261005</v>
      </c>
      <c r="B2502" s="416" t="s">
        <v>547</v>
      </c>
      <c r="C2502" s="416" t="s">
        <v>1278</v>
      </c>
      <c r="D2502" s="416" t="s">
        <v>739</v>
      </c>
      <c r="E2502" s="417">
        <v>0</v>
      </c>
      <c r="F2502" s="417">
        <v>327265.13</v>
      </c>
      <c r="G2502" s="417">
        <v>138337075.43000004</v>
      </c>
      <c r="H2502" s="387" t="b" cm="1">
        <f t="array" aca="1" ref="H2502" ca="1">EsNegrita(BP[[#This Row],[CODIGO]])</f>
        <v>0</v>
      </c>
      <c r="I2502" s="387" t="b" cm="1">
        <f t="array" ref="I2502">_xlfn.LET(
    _xlpm.codigos_devolucion, _xlfn.UNIQUE(_xlfn._xlws.FILTER(BP[CODIGO], ISNUMBER(SEARCH("devoluci", BP[NOMBRE CUENTA])), {""})),
    ISNUMBER(MATCH(BP[[#This Row],[CODIGO]], _xlpm.codigos_devolucion, 0))
)</f>
        <v>0</v>
      </c>
    </row>
    <row r="2503" spans="1:9" x14ac:dyDescent="0.25">
      <c r="A2503" s="608">
        <v>261005</v>
      </c>
      <c r="B2503" s="416" t="s">
        <v>547</v>
      </c>
      <c r="C2503" s="416" t="s">
        <v>1349</v>
      </c>
      <c r="D2503" s="416" t="s">
        <v>739</v>
      </c>
      <c r="E2503" s="417">
        <v>0</v>
      </c>
      <c r="F2503" s="417">
        <v>161046.67000000001</v>
      </c>
      <c r="G2503" s="417">
        <v>138498122.10000002</v>
      </c>
      <c r="H2503" s="387" t="b" cm="1">
        <f t="array" aca="1" ref="H2503" ca="1">EsNegrita(BP[[#This Row],[CODIGO]])</f>
        <v>0</v>
      </c>
      <c r="I2503" s="387" t="b" cm="1">
        <f t="array" ref="I2503">_xlfn.LET(
    _xlpm.codigos_devolucion, _xlfn.UNIQUE(_xlfn._xlws.FILTER(BP[CODIGO], ISNUMBER(SEARCH("devoluci", BP[NOMBRE CUENTA])), {""})),
    ISNUMBER(MATCH(BP[[#This Row],[CODIGO]], _xlpm.codigos_devolucion, 0))
)</f>
        <v>0</v>
      </c>
    </row>
    <row r="2504" spans="1:9" x14ac:dyDescent="0.25">
      <c r="A2504" s="608">
        <v>261005</v>
      </c>
      <c r="B2504" s="416" t="s">
        <v>547</v>
      </c>
      <c r="C2504" s="416" t="s">
        <v>1331</v>
      </c>
      <c r="D2504" s="416" t="s">
        <v>739</v>
      </c>
      <c r="E2504" s="417">
        <v>0</v>
      </c>
      <c r="F2504" s="417">
        <v>243384.19</v>
      </c>
      <c r="G2504" s="417">
        <v>138741506.29000002</v>
      </c>
      <c r="H2504" s="387" t="b" cm="1">
        <f t="array" aca="1" ref="H2504" ca="1">EsNegrita(BP[[#This Row],[CODIGO]])</f>
        <v>0</v>
      </c>
      <c r="I2504" s="387" t="b" cm="1">
        <f t="array" ref="I2504">_xlfn.LET(
    _xlpm.codigos_devolucion, _xlfn.UNIQUE(_xlfn._xlws.FILTER(BP[CODIGO], ISNUMBER(SEARCH("devoluci", BP[NOMBRE CUENTA])), {""})),
    ISNUMBER(MATCH(BP[[#This Row],[CODIGO]], _xlpm.codigos_devolucion, 0))
)</f>
        <v>0</v>
      </c>
    </row>
    <row r="2505" spans="1:9" x14ac:dyDescent="0.25">
      <c r="A2505" s="608">
        <v>261005</v>
      </c>
      <c r="B2505" s="416" t="s">
        <v>547</v>
      </c>
      <c r="C2505" s="416" t="s">
        <v>1319</v>
      </c>
      <c r="D2505" s="416" t="s">
        <v>739</v>
      </c>
      <c r="E2505" s="417">
        <v>0</v>
      </c>
      <c r="F2505" s="417">
        <v>172153.32</v>
      </c>
      <c r="G2505" s="417">
        <v>138913659.61000001</v>
      </c>
      <c r="H2505" s="387" t="b" cm="1">
        <f t="array" aca="1" ref="H2505" ca="1">EsNegrita(BP[[#This Row],[CODIGO]])</f>
        <v>0</v>
      </c>
      <c r="I2505" s="387" t="b" cm="1">
        <f t="array" ref="I2505">_xlfn.LET(
    _xlpm.codigos_devolucion, _xlfn.UNIQUE(_xlfn._xlws.FILTER(BP[CODIGO], ISNUMBER(SEARCH("devoluci", BP[NOMBRE CUENTA])), {""})),
    ISNUMBER(MATCH(BP[[#This Row],[CODIGO]], _xlpm.codigos_devolucion, 0))
)</f>
        <v>0</v>
      </c>
    </row>
    <row r="2506" spans="1:9" x14ac:dyDescent="0.25">
      <c r="A2506" s="608">
        <v>261005</v>
      </c>
      <c r="B2506" s="416" t="s">
        <v>547</v>
      </c>
      <c r="C2506" s="416" t="s">
        <v>1320</v>
      </c>
      <c r="D2506" s="416" t="s">
        <v>739</v>
      </c>
      <c r="E2506" s="417">
        <v>0</v>
      </c>
      <c r="F2506" s="417">
        <v>221856.42</v>
      </c>
      <c r="G2506" s="417">
        <v>139135516.03</v>
      </c>
      <c r="H2506" s="387" t="b" cm="1">
        <f t="array" aca="1" ref="H2506" ca="1">EsNegrita(BP[[#This Row],[CODIGO]])</f>
        <v>0</v>
      </c>
      <c r="I2506" s="387" t="b" cm="1">
        <f t="array" ref="I2506">_xlfn.LET(
    _xlpm.codigos_devolucion, _xlfn.UNIQUE(_xlfn._xlws.FILTER(BP[CODIGO], ISNUMBER(SEARCH("devoluci", BP[NOMBRE CUENTA])), {""})),
    ISNUMBER(MATCH(BP[[#This Row],[CODIGO]], _xlpm.codigos_devolucion, 0))
)</f>
        <v>0</v>
      </c>
    </row>
    <row r="2507" spans="1:9" x14ac:dyDescent="0.25">
      <c r="A2507" s="608">
        <v>261005</v>
      </c>
      <c r="B2507" s="416" t="s">
        <v>547</v>
      </c>
      <c r="C2507" s="416" t="s">
        <v>1321</v>
      </c>
      <c r="D2507" s="416" t="s">
        <v>739</v>
      </c>
      <c r="E2507" s="417">
        <v>0</v>
      </c>
      <c r="F2507" s="417">
        <v>166600</v>
      </c>
      <c r="G2507" s="417">
        <v>139302116.03</v>
      </c>
      <c r="H2507" s="387" t="b" cm="1">
        <f t="array" aca="1" ref="H2507" ca="1">EsNegrita(BP[[#This Row],[CODIGO]])</f>
        <v>0</v>
      </c>
      <c r="I2507" s="387" t="b" cm="1">
        <f t="array" ref="I2507">_xlfn.LET(
    _xlpm.codigos_devolucion, _xlfn.UNIQUE(_xlfn._xlws.FILTER(BP[CODIGO], ISNUMBER(SEARCH("devoluci", BP[NOMBRE CUENTA])), {""})),
    ISNUMBER(MATCH(BP[[#This Row],[CODIGO]], _xlpm.codigos_devolucion, 0))
)</f>
        <v>0</v>
      </c>
    </row>
    <row r="2508" spans="1:9" x14ac:dyDescent="0.25">
      <c r="A2508" s="608">
        <v>261005</v>
      </c>
      <c r="B2508" s="416" t="s">
        <v>547</v>
      </c>
      <c r="C2508" s="416" t="s">
        <v>1322</v>
      </c>
      <c r="D2508" s="416" t="s">
        <v>739</v>
      </c>
      <c r="E2508" s="417">
        <v>0</v>
      </c>
      <c r="F2508" s="417">
        <v>171461.67</v>
      </c>
      <c r="G2508" s="417">
        <v>139473577.69999999</v>
      </c>
      <c r="H2508" s="387" t="b" cm="1">
        <f t="array" aca="1" ref="H2508" ca="1">EsNegrita(BP[[#This Row],[CODIGO]])</f>
        <v>0</v>
      </c>
      <c r="I2508" s="387" t="b" cm="1">
        <f t="array" ref="I2508">_xlfn.LET(
    _xlpm.codigos_devolucion, _xlfn.UNIQUE(_xlfn._xlws.FILTER(BP[CODIGO], ISNUMBER(SEARCH("devoluci", BP[NOMBRE CUENTA])), {""})),
    ISNUMBER(MATCH(BP[[#This Row],[CODIGO]], _xlpm.codigos_devolucion, 0))
)</f>
        <v>0</v>
      </c>
    </row>
    <row r="2509" spans="1:9" x14ac:dyDescent="0.25">
      <c r="A2509" s="608">
        <v>261005</v>
      </c>
      <c r="B2509" s="416" t="s">
        <v>547</v>
      </c>
      <c r="C2509" s="416" t="s">
        <v>1332</v>
      </c>
      <c r="D2509" s="416" t="s">
        <v>739</v>
      </c>
      <c r="E2509" s="417">
        <v>0</v>
      </c>
      <c r="F2509" s="417">
        <v>270649.61</v>
      </c>
      <c r="G2509" s="417">
        <v>139744227.31</v>
      </c>
      <c r="H2509" s="387" t="b" cm="1">
        <f t="array" aca="1" ref="H2509" ca="1">EsNegrita(BP[[#This Row],[CODIGO]])</f>
        <v>0</v>
      </c>
      <c r="I2509" s="387" t="b" cm="1">
        <f t="array" ref="I2509">_xlfn.LET(
    _xlpm.codigos_devolucion, _xlfn.UNIQUE(_xlfn._xlws.FILTER(BP[CODIGO], ISNUMBER(SEARCH("devoluci", BP[NOMBRE CUENTA])), {""})),
    ISNUMBER(MATCH(BP[[#This Row],[CODIGO]], _xlpm.codigos_devolucion, 0))
)</f>
        <v>0</v>
      </c>
    </row>
    <row r="2510" spans="1:9" x14ac:dyDescent="0.25">
      <c r="A2510" s="608">
        <v>261005</v>
      </c>
      <c r="B2510" s="416" t="s">
        <v>547</v>
      </c>
      <c r="C2510" s="416" t="s">
        <v>1279</v>
      </c>
      <c r="D2510" s="416" t="s">
        <v>739</v>
      </c>
      <c r="E2510" s="417">
        <v>0</v>
      </c>
      <c r="F2510" s="417">
        <v>166600</v>
      </c>
      <c r="G2510" s="417">
        <v>139910827.31</v>
      </c>
      <c r="H2510" s="387" t="b" cm="1">
        <f t="array" aca="1" ref="H2510" ca="1">EsNegrita(BP[[#This Row],[CODIGO]])</f>
        <v>0</v>
      </c>
      <c r="I2510" s="387" t="b" cm="1">
        <f t="array" ref="I2510">_xlfn.LET(
    _xlpm.codigos_devolucion, _xlfn.UNIQUE(_xlfn._xlws.FILTER(BP[CODIGO], ISNUMBER(SEARCH("devoluci", BP[NOMBRE CUENTA])), {""})),
    ISNUMBER(MATCH(BP[[#This Row],[CODIGO]], _xlpm.codigos_devolucion, 0))
)</f>
        <v>0</v>
      </c>
    </row>
    <row r="2511" spans="1:9" x14ac:dyDescent="0.25">
      <c r="A2511" s="608">
        <v>261005</v>
      </c>
      <c r="B2511" s="416" t="s">
        <v>547</v>
      </c>
      <c r="C2511" s="416" t="s">
        <v>1323</v>
      </c>
      <c r="D2511" s="416" t="s">
        <v>739</v>
      </c>
      <c r="E2511" s="417">
        <v>0</v>
      </c>
      <c r="F2511" s="417">
        <v>290900.96999999997</v>
      </c>
      <c r="G2511" s="417">
        <v>140201728.28</v>
      </c>
      <c r="H2511" s="387" t="b" cm="1">
        <f t="array" aca="1" ref="H2511" ca="1">EsNegrita(BP[[#This Row],[CODIGO]])</f>
        <v>0</v>
      </c>
      <c r="I2511" s="387" t="b" cm="1">
        <f t="array" ref="I2511">_xlfn.LET(
    _xlpm.codigos_devolucion, _xlfn.UNIQUE(_xlfn._xlws.FILTER(BP[CODIGO], ISNUMBER(SEARCH("devoluci", BP[NOMBRE CUENTA])), {""})),
    ISNUMBER(MATCH(BP[[#This Row],[CODIGO]], _xlpm.codigos_devolucion, 0))
)</f>
        <v>0</v>
      </c>
    </row>
    <row r="2512" spans="1:9" x14ac:dyDescent="0.25">
      <c r="A2512" s="608">
        <v>261005</v>
      </c>
      <c r="B2512" s="416" t="s">
        <v>547</v>
      </c>
      <c r="C2512" s="416" t="s">
        <v>1280</v>
      </c>
      <c r="D2512" s="416" t="s">
        <v>739</v>
      </c>
      <c r="E2512" s="417">
        <v>0</v>
      </c>
      <c r="F2512" s="417">
        <v>166600</v>
      </c>
      <c r="G2512" s="417">
        <v>140368328.28</v>
      </c>
      <c r="H2512" s="387" t="b" cm="1">
        <f t="array" aca="1" ref="H2512" ca="1">EsNegrita(BP[[#This Row],[CODIGO]])</f>
        <v>0</v>
      </c>
      <c r="I2512" s="387" t="b" cm="1">
        <f t="array" ref="I2512">_xlfn.LET(
    _xlpm.codigos_devolucion, _xlfn.UNIQUE(_xlfn._xlws.FILTER(BP[CODIGO], ISNUMBER(SEARCH("devoluci", BP[NOMBRE CUENTA])), {""})),
    ISNUMBER(MATCH(BP[[#This Row],[CODIGO]], _xlpm.codigos_devolucion, 0))
)</f>
        <v>0</v>
      </c>
    </row>
    <row r="2513" spans="1:9" x14ac:dyDescent="0.25">
      <c r="A2513" s="608">
        <v>261005</v>
      </c>
      <c r="B2513" s="416" t="s">
        <v>547</v>
      </c>
      <c r="C2513" s="416" t="s">
        <v>1357</v>
      </c>
      <c r="D2513" s="416" t="s">
        <v>739</v>
      </c>
      <c r="E2513" s="417">
        <v>0</v>
      </c>
      <c r="F2513" s="417">
        <v>261145.79</v>
      </c>
      <c r="G2513" s="417">
        <v>140629474.06999999</v>
      </c>
      <c r="H2513" s="387" t="b" cm="1">
        <f t="array" aca="1" ref="H2513" ca="1">EsNegrita(BP[[#This Row],[CODIGO]])</f>
        <v>0</v>
      </c>
      <c r="I2513" s="387" t="b" cm="1">
        <f t="array" ref="I2513">_xlfn.LET(
    _xlpm.codigos_devolucion, _xlfn.UNIQUE(_xlfn._xlws.FILTER(BP[CODIGO], ISNUMBER(SEARCH("devoluci", BP[NOMBRE CUENTA])), {""})),
    ISNUMBER(MATCH(BP[[#This Row],[CODIGO]], _xlpm.codigos_devolucion, 0))
)</f>
        <v>0</v>
      </c>
    </row>
    <row r="2514" spans="1:9" x14ac:dyDescent="0.25">
      <c r="A2514" s="608">
        <v>261005</v>
      </c>
      <c r="B2514" s="416" t="s">
        <v>547</v>
      </c>
      <c r="C2514" s="416" t="s">
        <v>1324</v>
      </c>
      <c r="D2514" s="416" t="s">
        <v>739</v>
      </c>
      <c r="E2514" s="417">
        <v>0</v>
      </c>
      <c r="F2514" s="417">
        <v>177706.64</v>
      </c>
      <c r="G2514" s="417">
        <v>140807180.70999998</v>
      </c>
      <c r="H2514" s="387" t="b" cm="1">
        <f t="array" aca="1" ref="H2514" ca="1">EsNegrita(BP[[#This Row],[CODIGO]])</f>
        <v>0</v>
      </c>
      <c r="I2514" s="387" t="b" cm="1">
        <f t="array" ref="I2514">_xlfn.LET(
    _xlpm.codigos_devolucion, _xlfn.UNIQUE(_xlfn._xlws.FILTER(BP[CODIGO], ISNUMBER(SEARCH("devoluci", BP[NOMBRE CUENTA])), {""})),
    ISNUMBER(MATCH(BP[[#This Row],[CODIGO]], _xlpm.codigos_devolucion, 0))
)</f>
        <v>0</v>
      </c>
    </row>
    <row r="2515" spans="1:9" x14ac:dyDescent="0.25">
      <c r="A2515" s="608">
        <v>261005</v>
      </c>
      <c r="B2515" s="416" t="s">
        <v>547</v>
      </c>
      <c r="C2515" s="416" t="s">
        <v>1281</v>
      </c>
      <c r="D2515" s="416" t="s">
        <v>739</v>
      </c>
      <c r="E2515" s="417">
        <v>0</v>
      </c>
      <c r="F2515" s="417">
        <v>166600</v>
      </c>
      <c r="G2515" s="417">
        <v>140973780.70999998</v>
      </c>
      <c r="H2515" s="387" t="b" cm="1">
        <f t="array" aca="1" ref="H2515" ca="1">EsNegrita(BP[[#This Row],[CODIGO]])</f>
        <v>0</v>
      </c>
      <c r="I2515" s="387" t="b" cm="1">
        <f t="array" ref="I2515">_xlfn.LET(
    _xlpm.codigos_devolucion, _xlfn.UNIQUE(_xlfn._xlws.FILTER(BP[CODIGO], ISNUMBER(SEARCH("devoluci", BP[NOMBRE CUENTA])), {""})),
    ISNUMBER(MATCH(BP[[#This Row],[CODIGO]], _xlpm.codigos_devolucion, 0))
)</f>
        <v>0</v>
      </c>
    </row>
    <row r="2516" spans="1:9" x14ac:dyDescent="0.25">
      <c r="A2516" s="608">
        <v>261005</v>
      </c>
      <c r="B2516" s="416" t="s">
        <v>547</v>
      </c>
      <c r="C2516" s="416" t="s">
        <v>1342</v>
      </c>
      <c r="D2516" s="416" t="s">
        <v>1346</v>
      </c>
      <c r="E2516" s="417">
        <v>0</v>
      </c>
      <c r="F2516" s="417">
        <v>48617</v>
      </c>
      <c r="G2516" s="417">
        <v>141022397.70999998</v>
      </c>
      <c r="H2516" s="387" t="b" cm="1">
        <f t="array" aca="1" ref="H2516" ca="1">EsNegrita(BP[[#This Row],[CODIGO]])</f>
        <v>0</v>
      </c>
      <c r="I2516" s="387" t="b" cm="1">
        <f t="array" ref="I2516">_xlfn.LET(
    _xlpm.codigos_devolucion, _xlfn.UNIQUE(_xlfn._xlws.FILTER(BP[CODIGO], ISNUMBER(SEARCH("devoluci", BP[NOMBRE CUENTA])), {""})),
    ISNUMBER(MATCH(BP[[#This Row],[CODIGO]], _xlpm.codigos_devolucion, 0))
)</f>
        <v>0</v>
      </c>
    </row>
    <row r="2517" spans="1:9" x14ac:dyDescent="0.25">
      <c r="A2517" s="608">
        <v>261005</v>
      </c>
      <c r="B2517" s="416" t="s">
        <v>547</v>
      </c>
      <c r="C2517" s="416" t="s">
        <v>1286</v>
      </c>
      <c r="D2517" s="416" t="s">
        <v>1325</v>
      </c>
      <c r="E2517" s="417">
        <v>0</v>
      </c>
      <c r="F2517" s="417">
        <v>72971</v>
      </c>
      <c r="G2517" s="417">
        <v>141095368.70999998</v>
      </c>
      <c r="H2517" s="387" t="b" cm="1">
        <f t="array" aca="1" ref="H2517" ca="1">EsNegrita(BP[[#This Row],[CODIGO]])</f>
        <v>0</v>
      </c>
      <c r="I2517" s="387" t="b" cm="1">
        <f t="array" ref="I2517">_xlfn.LET(
    _xlpm.codigos_devolucion, _xlfn.UNIQUE(_xlfn._xlws.FILTER(BP[CODIGO], ISNUMBER(SEARCH("devoluci", BP[NOMBRE CUENTA])), {""})),
    ISNUMBER(MATCH(BP[[#This Row],[CODIGO]], _xlpm.codigos_devolucion, 0))
)</f>
        <v>0</v>
      </c>
    </row>
    <row r="2518" spans="1:9" x14ac:dyDescent="0.25">
      <c r="A2518" s="608">
        <v>261005</v>
      </c>
      <c r="B2518" s="416" t="s">
        <v>547</v>
      </c>
      <c r="C2518" s="416" t="s">
        <v>760</v>
      </c>
      <c r="D2518" s="416" t="s">
        <v>1263</v>
      </c>
      <c r="E2518" s="417">
        <v>0</v>
      </c>
      <c r="F2518" s="417">
        <v>104896</v>
      </c>
      <c r="G2518" s="417">
        <v>141200264.70999998</v>
      </c>
      <c r="H2518" s="387" t="b" cm="1">
        <f t="array" aca="1" ref="H2518" ca="1">EsNegrita(BP[[#This Row],[CODIGO]])</f>
        <v>0</v>
      </c>
      <c r="I2518" s="387" t="b" cm="1">
        <f t="array" ref="I2518">_xlfn.LET(
    _xlpm.codigos_devolucion, _xlfn.UNIQUE(_xlfn._xlws.FILTER(BP[CODIGO], ISNUMBER(SEARCH("devoluci", BP[NOMBRE CUENTA])), {""})),
    ISNUMBER(MATCH(BP[[#This Row],[CODIGO]], _xlpm.codigos_devolucion, 0))
)</f>
        <v>0</v>
      </c>
    </row>
    <row r="2519" spans="1:9" x14ac:dyDescent="0.25">
      <c r="A2519" s="608">
        <v>261005</v>
      </c>
      <c r="B2519" s="416" t="s">
        <v>547</v>
      </c>
      <c r="C2519" s="416" t="s">
        <v>1313</v>
      </c>
      <c r="D2519" s="416" t="s">
        <v>1326</v>
      </c>
      <c r="E2519" s="417">
        <v>0</v>
      </c>
      <c r="F2519" s="417">
        <v>95477.13</v>
      </c>
      <c r="G2519" s="417">
        <v>141295741.83999997</v>
      </c>
      <c r="H2519" s="387" t="b" cm="1">
        <f t="array" aca="1" ref="H2519" ca="1">EsNegrita(BP[[#This Row],[CODIGO]])</f>
        <v>0</v>
      </c>
      <c r="I2519" s="387" t="b" cm="1">
        <f t="array" ref="I2519">_xlfn.LET(
    _xlpm.codigos_devolucion, _xlfn.UNIQUE(_xlfn._xlws.FILTER(BP[CODIGO], ISNUMBER(SEARCH("devoluci", BP[NOMBRE CUENTA])), {""})),
    ISNUMBER(MATCH(BP[[#This Row],[CODIGO]], _xlpm.codigos_devolucion, 0))
)</f>
        <v>0</v>
      </c>
    </row>
    <row r="2520" spans="1:9" x14ac:dyDescent="0.25">
      <c r="A2520" s="608">
        <v>261005</v>
      </c>
      <c r="B2520" s="416" t="s">
        <v>547</v>
      </c>
      <c r="C2520" s="416" t="s">
        <v>1297</v>
      </c>
      <c r="D2520" s="416" t="s">
        <v>1327</v>
      </c>
      <c r="E2520" s="417">
        <v>0</v>
      </c>
      <c r="F2520" s="417">
        <v>46621</v>
      </c>
      <c r="G2520" s="417">
        <v>141342362.83999997</v>
      </c>
      <c r="H2520" s="387" t="b" cm="1">
        <f t="array" aca="1" ref="H2520" ca="1">EsNegrita(BP[[#This Row],[CODIGO]])</f>
        <v>0</v>
      </c>
      <c r="I2520" s="387" t="b" cm="1">
        <f t="array" ref="I2520">_xlfn.LET(
    _xlpm.codigos_devolucion, _xlfn.UNIQUE(_xlfn._xlws.FILTER(BP[CODIGO], ISNUMBER(SEARCH("devoluci", BP[NOMBRE CUENTA])), {""})),
    ISNUMBER(MATCH(BP[[#This Row],[CODIGO]], _xlpm.codigos_devolucion, 0))
)</f>
        <v>0</v>
      </c>
    </row>
    <row r="2521" spans="1:9" x14ac:dyDescent="0.25">
      <c r="A2521" s="608">
        <v>261005</v>
      </c>
      <c r="B2521" s="416" t="s">
        <v>547</v>
      </c>
      <c r="C2521" s="416" t="s">
        <v>738</v>
      </c>
      <c r="D2521" s="416" t="s">
        <v>777</v>
      </c>
      <c r="E2521" s="417">
        <v>0</v>
      </c>
      <c r="F2521" s="417">
        <v>166600</v>
      </c>
      <c r="G2521" s="417">
        <v>141508962.83999997</v>
      </c>
      <c r="H2521" s="387" t="b" cm="1">
        <f t="array" aca="1" ref="H2521" ca="1">EsNegrita(BP[[#This Row],[CODIGO]])</f>
        <v>0</v>
      </c>
      <c r="I2521" s="387" t="b" cm="1">
        <f t="array" ref="I2521">_xlfn.LET(
    _xlpm.codigos_devolucion, _xlfn.UNIQUE(_xlfn._xlws.FILTER(BP[CODIGO], ISNUMBER(SEARCH("devoluci", BP[NOMBRE CUENTA])), {""})),
    ISNUMBER(MATCH(BP[[#This Row],[CODIGO]], _xlpm.codigos_devolucion, 0))
)</f>
        <v>0</v>
      </c>
    </row>
    <row r="2522" spans="1:9" x14ac:dyDescent="0.25">
      <c r="A2522" s="608">
        <v>261005</v>
      </c>
      <c r="B2522" s="416" t="s">
        <v>547</v>
      </c>
      <c r="C2522" s="416" t="s">
        <v>1286</v>
      </c>
      <c r="D2522" s="416" t="s">
        <v>777</v>
      </c>
      <c r="E2522" s="417">
        <v>0</v>
      </c>
      <c r="F2522" s="417">
        <v>121905.97</v>
      </c>
      <c r="G2522" s="417">
        <v>141630868.80999997</v>
      </c>
      <c r="H2522" s="387" t="b" cm="1">
        <f t="array" aca="1" ref="H2522" ca="1">EsNegrita(BP[[#This Row],[CODIGO]])</f>
        <v>0</v>
      </c>
      <c r="I2522" s="387" t="b" cm="1">
        <f t="array" ref="I2522">_xlfn.LET(
    _xlpm.codigos_devolucion, _xlfn.UNIQUE(_xlfn._xlws.FILTER(BP[CODIGO], ISNUMBER(SEARCH("devoluci", BP[NOMBRE CUENTA])), {""})),
    ISNUMBER(MATCH(BP[[#This Row],[CODIGO]], _xlpm.codigos_devolucion, 0))
)</f>
        <v>0</v>
      </c>
    </row>
    <row r="2523" spans="1:9" x14ac:dyDescent="0.25">
      <c r="A2523" s="608">
        <v>261005</v>
      </c>
      <c r="B2523" s="416" t="s">
        <v>547</v>
      </c>
      <c r="C2523" s="416" t="s">
        <v>1266</v>
      </c>
      <c r="D2523" s="416" t="s">
        <v>777</v>
      </c>
      <c r="E2523" s="417">
        <v>0</v>
      </c>
      <c r="F2523" s="417">
        <v>340452.43</v>
      </c>
      <c r="G2523" s="417">
        <v>141971321.23999998</v>
      </c>
      <c r="H2523" s="387" t="b" cm="1">
        <f t="array" aca="1" ref="H2523" ca="1">EsNegrita(BP[[#This Row],[CODIGO]])</f>
        <v>0</v>
      </c>
      <c r="I2523" s="387" t="b" cm="1">
        <f t="array" ref="I2523">_xlfn.LET(
    _xlpm.codigos_devolucion, _xlfn.UNIQUE(_xlfn._xlws.FILTER(BP[CODIGO], ISNUMBER(SEARCH("devoluci", BP[NOMBRE CUENTA])), {""})),
    ISNUMBER(MATCH(BP[[#This Row],[CODIGO]], _xlpm.codigos_devolucion, 0))
)</f>
        <v>0</v>
      </c>
    </row>
    <row r="2524" spans="1:9" x14ac:dyDescent="0.25">
      <c r="A2524" s="608">
        <v>261005</v>
      </c>
      <c r="B2524" s="416" t="s">
        <v>547</v>
      </c>
      <c r="C2524" s="416" t="s">
        <v>1254</v>
      </c>
      <c r="D2524" s="416" t="s">
        <v>777</v>
      </c>
      <c r="E2524" s="417">
        <v>0</v>
      </c>
      <c r="F2524" s="417">
        <v>945940.14</v>
      </c>
      <c r="G2524" s="417">
        <v>142917261.37999997</v>
      </c>
      <c r="H2524" s="387" t="b" cm="1">
        <f t="array" aca="1" ref="H2524" ca="1">EsNegrita(BP[[#This Row],[CODIGO]])</f>
        <v>0</v>
      </c>
      <c r="I2524" s="387" t="b" cm="1">
        <f t="array" ref="I2524">_xlfn.LET(
    _xlpm.codigos_devolucion, _xlfn.UNIQUE(_xlfn._xlws.FILTER(BP[CODIGO], ISNUMBER(SEARCH("devoluci", BP[NOMBRE CUENTA])), {""})),
    ISNUMBER(MATCH(BP[[#This Row],[CODIGO]], _xlpm.codigos_devolucion, 0))
)</f>
        <v>0</v>
      </c>
    </row>
    <row r="2525" spans="1:9" x14ac:dyDescent="0.25">
      <c r="A2525" s="608">
        <v>261005</v>
      </c>
      <c r="B2525" s="416" t="s">
        <v>547</v>
      </c>
      <c r="C2525" s="416" t="s">
        <v>740</v>
      </c>
      <c r="D2525" s="416" t="s">
        <v>777</v>
      </c>
      <c r="E2525" s="417">
        <v>0</v>
      </c>
      <c r="F2525" s="417">
        <v>166600</v>
      </c>
      <c r="G2525" s="417">
        <v>143083861.37999997</v>
      </c>
      <c r="H2525" s="387" t="b" cm="1">
        <f t="array" aca="1" ref="H2525" ca="1">EsNegrita(BP[[#This Row],[CODIGO]])</f>
        <v>0</v>
      </c>
      <c r="I2525" s="387" t="b" cm="1">
        <f t="array" ref="I2525">_xlfn.LET(
    _xlpm.codigos_devolucion, _xlfn.UNIQUE(_xlfn._xlws.FILTER(BP[CODIGO], ISNUMBER(SEARCH("devoluci", BP[NOMBRE CUENTA])), {""})),
    ISNUMBER(MATCH(BP[[#This Row],[CODIGO]], _xlpm.codigos_devolucion, 0))
)</f>
        <v>0</v>
      </c>
    </row>
    <row r="2526" spans="1:9" x14ac:dyDescent="0.25">
      <c r="A2526" s="608">
        <v>261005</v>
      </c>
      <c r="B2526" s="416" t="s">
        <v>547</v>
      </c>
      <c r="C2526" s="416" t="s">
        <v>1328</v>
      </c>
      <c r="D2526" s="416" t="s">
        <v>777</v>
      </c>
      <c r="E2526" s="417">
        <v>0</v>
      </c>
      <c r="F2526" s="417">
        <v>166600</v>
      </c>
      <c r="G2526" s="417">
        <v>143250461.37999997</v>
      </c>
      <c r="H2526" s="387" t="b" cm="1">
        <f t="array" aca="1" ref="H2526" ca="1">EsNegrita(BP[[#This Row],[CODIGO]])</f>
        <v>0</v>
      </c>
      <c r="I2526" s="387" t="b" cm="1">
        <f t="array" ref="I2526">_xlfn.LET(
    _xlpm.codigos_devolucion, _xlfn.UNIQUE(_xlfn._xlws.FILTER(BP[CODIGO], ISNUMBER(SEARCH("devoluci", BP[NOMBRE CUENTA])), {""})),
    ISNUMBER(MATCH(BP[[#This Row],[CODIGO]], _xlpm.codigos_devolucion, 0))
)</f>
        <v>0</v>
      </c>
    </row>
    <row r="2527" spans="1:9" x14ac:dyDescent="0.25">
      <c r="A2527" s="608">
        <v>261005</v>
      </c>
      <c r="B2527" s="416" t="s">
        <v>547</v>
      </c>
      <c r="C2527" s="416" t="s">
        <v>1287</v>
      </c>
      <c r="D2527" s="416" t="s">
        <v>777</v>
      </c>
      <c r="E2527" s="417">
        <v>0</v>
      </c>
      <c r="F2527" s="417">
        <v>361119.94</v>
      </c>
      <c r="G2527" s="417">
        <v>143611581.31999996</v>
      </c>
      <c r="H2527" s="387" t="b" cm="1">
        <f t="array" aca="1" ref="H2527" ca="1">EsNegrita(BP[[#This Row],[CODIGO]])</f>
        <v>0</v>
      </c>
      <c r="I2527" s="387" t="b" cm="1">
        <f t="array" ref="I2527">_xlfn.LET(
    _xlpm.codigos_devolucion, _xlfn.UNIQUE(_xlfn._xlws.FILTER(BP[CODIGO], ISNUMBER(SEARCH("devoluci", BP[NOMBRE CUENTA])), {""})),
    ISNUMBER(MATCH(BP[[#This Row],[CODIGO]], _xlpm.codigos_devolucion, 0))
)</f>
        <v>0</v>
      </c>
    </row>
    <row r="2528" spans="1:9" x14ac:dyDescent="0.25">
      <c r="A2528" s="608">
        <v>261005</v>
      </c>
      <c r="B2528" s="416" t="s">
        <v>547</v>
      </c>
      <c r="C2528" s="416" t="s">
        <v>741</v>
      </c>
      <c r="D2528" s="416" t="s">
        <v>777</v>
      </c>
      <c r="E2528" s="417">
        <v>0</v>
      </c>
      <c r="F2528" s="417">
        <v>337980.3</v>
      </c>
      <c r="G2528" s="417">
        <v>143949561.61999997</v>
      </c>
      <c r="H2528" s="387" t="b" cm="1">
        <f t="array" aca="1" ref="H2528" ca="1">EsNegrita(BP[[#This Row],[CODIGO]])</f>
        <v>0</v>
      </c>
      <c r="I2528" s="387" t="b" cm="1">
        <f t="array" ref="I2528">_xlfn.LET(
    _xlpm.codigos_devolucion, _xlfn.UNIQUE(_xlfn._xlws.FILTER(BP[CODIGO], ISNUMBER(SEARCH("devoluci", BP[NOMBRE CUENTA])), {""})),
    ISNUMBER(MATCH(BP[[#This Row],[CODIGO]], _xlpm.codigos_devolucion, 0))
)</f>
        <v>0</v>
      </c>
    </row>
    <row r="2529" spans="1:9" x14ac:dyDescent="0.25">
      <c r="A2529" s="608">
        <v>261005</v>
      </c>
      <c r="B2529" s="416" t="s">
        <v>547</v>
      </c>
      <c r="C2529" s="416" t="s">
        <v>779</v>
      </c>
      <c r="D2529" s="416" t="s">
        <v>777</v>
      </c>
      <c r="E2529" s="417">
        <v>0</v>
      </c>
      <c r="F2529" s="417">
        <v>336943.64</v>
      </c>
      <c r="G2529" s="417">
        <v>144286505.25999996</v>
      </c>
      <c r="H2529" s="387" t="b" cm="1">
        <f t="array" aca="1" ref="H2529" ca="1">EsNegrita(BP[[#This Row],[CODIGO]])</f>
        <v>0</v>
      </c>
      <c r="I2529" s="387" t="b" cm="1">
        <f t="array" ref="I2529">_xlfn.LET(
    _xlpm.codigos_devolucion, _xlfn.UNIQUE(_xlfn._xlws.FILTER(BP[CODIGO], ISNUMBER(SEARCH("devoluci", BP[NOMBRE CUENTA])), {""})),
    ISNUMBER(MATCH(BP[[#This Row],[CODIGO]], _xlpm.codigos_devolucion, 0))
)</f>
        <v>0</v>
      </c>
    </row>
    <row r="2530" spans="1:9" x14ac:dyDescent="0.25">
      <c r="A2530" s="608">
        <v>261005</v>
      </c>
      <c r="B2530" s="416" t="s">
        <v>547</v>
      </c>
      <c r="C2530" s="416" t="s">
        <v>742</v>
      </c>
      <c r="D2530" s="416" t="s">
        <v>777</v>
      </c>
      <c r="E2530" s="417">
        <v>0</v>
      </c>
      <c r="F2530" s="417">
        <v>326189.45</v>
      </c>
      <c r="G2530" s="417">
        <v>144612694.70999995</v>
      </c>
      <c r="H2530" s="387" t="b" cm="1">
        <f t="array" aca="1" ref="H2530" ca="1">EsNegrita(BP[[#This Row],[CODIGO]])</f>
        <v>0</v>
      </c>
      <c r="I2530" s="387" t="b" cm="1">
        <f t="array" ref="I2530">_xlfn.LET(
    _xlpm.codigos_devolucion, _xlfn.UNIQUE(_xlfn._xlws.FILTER(BP[CODIGO], ISNUMBER(SEARCH("devoluci", BP[NOMBRE CUENTA])), {""})),
    ISNUMBER(MATCH(BP[[#This Row],[CODIGO]], _xlpm.codigos_devolucion, 0))
)</f>
        <v>0</v>
      </c>
    </row>
    <row r="2531" spans="1:9" x14ac:dyDescent="0.25">
      <c r="A2531" s="608">
        <v>261005</v>
      </c>
      <c r="B2531" s="416" t="s">
        <v>547</v>
      </c>
      <c r="C2531" s="416" t="s">
        <v>743</v>
      </c>
      <c r="D2531" s="416" t="s">
        <v>777</v>
      </c>
      <c r="E2531" s="417">
        <v>0</v>
      </c>
      <c r="F2531" s="417">
        <v>307644.15999999997</v>
      </c>
      <c r="G2531" s="417">
        <v>144920338.86999995</v>
      </c>
      <c r="H2531" s="387" t="b" cm="1">
        <f t="array" aca="1" ref="H2531" ca="1">EsNegrita(BP[[#This Row],[CODIGO]])</f>
        <v>0</v>
      </c>
      <c r="I2531" s="387" t="b" cm="1">
        <f t="array" ref="I2531">_xlfn.LET(
    _xlpm.codigos_devolucion, _xlfn.UNIQUE(_xlfn._xlws.FILTER(BP[CODIGO], ISNUMBER(SEARCH("devoluci", BP[NOMBRE CUENTA])), {""})),
    ISNUMBER(MATCH(BP[[#This Row],[CODIGO]], _xlpm.codigos_devolucion, 0))
)</f>
        <v>0</v>
      </c>
    </row>
    <row r="2532" spans="1:9" x14ac:dyDescent="0.25">
      <c r="A2532" s="608">
        <v>261005</v>
      </c>
      <c r="B2532" s="416" t="s">
        <v>547</v>
      </c>
      <c r="C2532" s="416" t="s">
        <v>744</v>
      </c>
      <c r="D2532" s="416" t="s">
        <v>777</v>
      </c>
      <c r="E2532" s="417">
        <v>0</v>
      </c>
      <c r="F2532" s="417">
        <v>277811.55</v>
      </c>
      <c r="G2532" s="417">
        <v>145198150.41999996</v>
      </c>
      <c r="H2532" s="387" t="b" cm="1">
        <f t="array" aca="1" ref="H2532" ca="1">EsNegrita(BP[[#This Row],[CODIGO]])</f>
        <v>0</v>
      </c>
      <c r="I2532" s="387" t="b" cm="1">
        <f t="array" ref="I2532">_xlfn.LET(
    _xlpm.codigos_devolucion, _xlfn.UNIQUE(_xlfn._xlws.FILTER(BP[CODIGO], ISNUMBER(SEARCH("devoluci", BP[NOMBRE CUENTA])), {""})),
    ISNUMBER(MATCH(BP[[#This Row],[CODIGO]], _xlpm.codigos_devolucion, 0))
)</f>
        <v>0</v>
      </c>
    </row>
    <row r="2533" spans="1:9" x14ac:dyDescent="0.25">
      <c r="A2533" s="608">
        <v>261005</v>
      </c>
      <c r="B2533" s="416" t="s">
        <v>547</v>
      </c>
      <c r="C2533" s="416" t="s">
        <v>745</v>
      </c>
      <c r="D2533" s="416" t="s">
        <v>777</v>
      </c>
      <c r="E2533" s="417">
        <v>0</v>
      </c>
      <c r="F2533" s="417">
        <v>336943.64</v>
      </c>
      <c r="G2533" s="417">
        <v>145535094.05999994</v>
      </c>
      <c r="H2533" s="387" t="b" cm="1">
        <f t="array" aca="1" ref="H2533" ca="1">EsNegrita(BP[[#This Row],[CODIGO]])</f>
        <v>0</v>
      </c>
      <c r="I2533" s="387" t="b" cm="1">
        <f t="array" ref="I2533">_xlfn.LET(
    _xlpm.codigos_devolucion, _xlfn.UNIQUE(_xlfn._xlws.FILTER(BP[CODIGO], ISNUMBER(SEARCH("devoluci", BP[NOMBRE CUENTA])), {""})),
    ISNUMBER(MATCH(BP[[#This Row],[CODIGO]], _xlpm.codigos_devolucion, 0))
)</f>
        <v>0</v>
      </c>
    </row>
    <row r="2534" spans="1:9" x14ac:dyDescent="0.25">
      <c r="A2534" s="608">
        <v>261005</v>
      </c>
      <c r="B2534" s="416" t="s">
        <v>547</v>
      </c>
      <c r="C2534" s="416" t="s">
        <v>1288</v>
      </c>
      <c r="D2534" s="416" t="s">
        <v>777</v>
      </c>
      <c r="E2534" s="417">
        <v>0</v>
      </c>
      <c r="F2534" s="417">
        <v>309887.40000000002</v>
      </c>
      <c r="G2534" s="417">
        <v>145844981.45999995</v>
      </c>
      <c r="H2534" s="387" t="b" cm="1">
        <f t="array" aca="1" ref="H2534" ca="1">EsNegrita(BP[[#This Row],[CODIGO]])</f>
        <v>0</v>
      </c>
      <c r="I2534" s="387" t="b" cm="1">
        <f t="array" ref="I2534">_xlfn.LET(
    _xlpm.codigos_devolucion, _xlfn.UNIQUE(_xlfn._xlws.FILTER(BP[CODIGO], ISNUMBER(SEARCH("devoluci", BP[NOMBRE CUENTA])), {""})),
    ISNUMBER(MATCH(BP[[#This Row],[CODIGO]], _xlpm.codigos_devolucion, 0))
)</f>
        <v>0</v>
      </c>
    </row>
    <row r="2535" spans="1:9" x14ac:dyDescent="0.25">
      <c r="A2535" s="608">
        <v>261005</v>
      </c>
      <c r="B2535" s="416" t="s">
        <v>547</v>
      </c>
      <c r="C2535" s="416" t="s">
        <v>1267</v>
      </c>
      <c r="D2535" s="416" t="s">
        <v>777</v>
      </c>
      <c r="E2535" s="417">
        <v>0</v>
      </c>
      <c r="F2535" s="417">
        <v>337980.3</v>
      </c>
      <c r="G2535" s="417">
        <v>146182961.75999996</v>
      </c>
      <c r="H2535" s="387" t="b" cm="1">
        <f t="array" aca="1" ref="H2535" ca="1">EsNegrita(BP[[#This Row],[CODIGO]])</f>
        <v>0</v>
      </c>
      <c r="I2535" s="387" t="b" cm="1">
        <f t="array" ref="I2535">_xlfn.LET(
    _xlpm.codigos_devolucion, _xlfn.UNIQUE(_xlfn._xlws.FILTER(BP[CODIGO], ISNUMBER(SEARCH("devoluci", BP[NOMBRE CUENTA])), {""})),
    ISNUMBER(MATCH(BP[[#This Row],[CODIGO]], _xlpm.codigos_devolucion, 0))
)</f>
        <v>0</v>
      </c>
    </row>
    <row r="2536" spans="1:9" x14ac:dyDescent="0.25">
      <c r="A2536" s="608">
        <v>261005</v>
      </c>
      <c r="B2536" s="416" t="s">
        <v>547</v>
      </c>
      <c r="C2536" s="416" t="s">
        <v>1289</v>
      </c>
      <c r="D2536" s="416" t="s">
        <v>777</v>
      </c>
      <c r="E2536" s="417">
        <v>0</v>
      </c>
      <c r="F2536" s="417">
        <v>285401.11</v>
      </c>
      <c r="G2536" s="417">
        <v>146468362.86999997</v>
      </c>
      <c r="H2536" s="387" t="b" cm="1">
        <f t="array" aca="1" ref="H2536" ca="1">EsNegrita(BP[[#This Row],[CODIGO]])</f>
        <v>0</v>
      </c>
      <c r="I2536" s="387" t="b" cm="1">
        <f t="array" ref="I2536">_xlfn.LET(
    _xlpm.codigos_devolucion, _xlfn.UNIQUE(_xlfn._xlws.FILTER(BP[CODIGO], ISNUMBER(SEARCH("devoluci", BP[NOMBRE CUENTA])), {""})),
    ISNUMBER(MATCH(BP[[#This Row],[CODIGO]], _xlpm.codigos_devolucion, 0))
)</f>
        <v>0</v>
      </c>
    </row>
    <row r="2537" spans="1:9" x14ac:dyDescent="0.25">
      <c r="A2537" s="608">
        <v>261005</v>
      </c>
      <c r="B2537" s="416" t="s">
        <v>547</v>
      </c>
      <c r="C2537" s="416" t="s">
        <v>746</v>
      </c>
      <c r="D2537" s="416" t="s">
        <v>777</v>
      </c>
      <c r="E2537" s="417">
        <v>0</v>
      </c>
      <c r="F2537" s="417">
        <v>337980.3</v>
      </c>
      <c r="G2537" s="417">
        <v>146806343.16999999</v>
      </c>
      <c r="H2537" s="387" t="b" cm="1">
        <f t="array" aca="1" ref="H2537" ca="1">EsNegrita(BP[[#This Row],[CODIGO]])</f>
        <v>0</v>
      </c>
      <c r="I2537" s="387" t="b" cm="1">
        <f t="array" ref="I2537">_xlfn.LET(
    _xlpm.codigos_devolucion, _xlfn.UNIQUE(_xlfn._xlws.FILTER(BP[CODIGO], ISNUMBER(SEARCH("devoluci", BP[NOMBRE CUENTA])), {""})),
    ISNUMBER(MATCH(BP[[#This Row],[CODIGO]], _xlpm.codigos_devolucion, 0))
)</f>
        <v>0</v>
      </c>
    </row>
    <row r="2538" spans="1:9" x14ac:dyDescent="0.25">
      <c r="A2538" s="608">
        <v>261005</v>
      </c>
      <c r="B2538" s="416" t="s">
        <v>547</v>
      </c>
      <c r="C2538" s="416" t="s">
        <v>1268</v>
      </c>
      <c r="D2538" s="416" t="s">
        <v>777</v>
      </c>
      <c r="E2538" s="417">
        <v>0</v>
      </c>
      <c r="F2538" s="417">
        <v>364125.67</v>
      </c>
      <c r="G2538" s="417">
        <v>147170468.83999997</v>
      </c>
      <c r="H2538" s="387" t="b" cm="1">
        <f t="array" aca="1" ref="H2538" ca="1">EsNegrita(BP[[#This Row],[CODIGO]])</f>
        <v>0</v>
      </c>
      <c r="I2538" s="387" t="b" cm="1">
        <f t="array" ref="I2538">_xlfn.LET(
    _xlpm.codigos_devolucion, _xlfn.UNIQUE(_xlfn._xlws.FILTER(BP[CODIGO], ISNUMBER(SEARCH("devoluci", BP[NOMBRE CUENTA])), {""})),
    ISNUMBER(MATCH(BP[[#This Row],[CODIGO]], _xlpm.codigos_devolucion, 0))
)</f>
        <v>0</v>
      </c>
    </row>
    <row r="2539" spans="1:9" x14ac:dyDescent="0.25">
      <c r="A2539" s="608">
        <v>261005</v>
      </c>
      <c r="B2539" s="416" t="s">
        <v>547</v>
      </c>
      <c r="C2539" s="416" t="s">
        <v>1290</v>
      </c>
      <c r="D2539" s="416" t="s">
        <v>777</v>
      </c>
      <c r="E2539" s="417">
        <v>0</v>
      </c>
      <c r="F2539" s="417">
        <v>364779.91</v>
      </c>
      <c r="G2539" s="417">
        <v>147535248.74999997</v>
      </c>
      <c r="H2539" s="387" t="b" cm="1">
        <f t="array" aca="1" ref="H2539" ca="1">EsNegrita(BP[[#This Row],[CODIGO]])</f>
        <v>0</v>
      </c>
      <c r="I2539" s="387" t="b" cm="1">
        <f t="array" ref="I2539">_xlfn.LET(
    _xlpm.codigos_devolucion, _xlfn.UNIQUE(_xlfn._xlws.FILTER(BP[CODIGO], ISNUMBER(SEARCH("devoluci", BP[NOMBRE CUENTA])), {""})),
    ISNUMBER(MATCH(BP[[#This Row],[CODIGO]], _xlpm.codigos_devolucion, 0))
)</f>
        <v>0</v>
      </c>
    </row>
    <row r="2540" spans="1:9" x14ac:dyDescent="0.25">
      <c r="A2540" s="608">
        <v>261005</v>
      </c>
      <c r="B2540" s="416" t="s">
        <v>547</v>
      </c>
      <c r="C2540" s="416" t="s">
        <v>1291</v>
      </c>
      <c r="D2540" s="416" t="s">
        <v>777</v>
      </c>
      <c r="E2540" s="417">
        <v>0</v>
      </c>
      <c r="F2540" s="417">
        <v>247731.44</v>
      </c>
      <c r="G2540" s="417">
        <v>147782980.18999997</v>
      </c>
      <c r="H2540" s="387" t="b" cm="1">
        <f t="array" aca="1" ref="H2540" ca="1">EsNegrita(BP[[#This Row],[CODIGO]])</f>
        <v>0</v>
      </c>
      <c r="I2540" s="387" t="b" cm="1">
        <f t="array" ref="I2540">_xlfn.LET(
    _xlpm.codigos_devolucion, _xlfn.UNIQUE(_xlfn._xlws.FILTER(BP[CODIGO], ISNUMBER(SEARCH("devoluci", BP[NOMBRE CUENTA])), {""})),
    ISNUMBER(MATCH(BP[[#This Row],[CODIGO]], _xlpm.codigos_devolucion, 0))
)</f>
        <v>0</v>
      </c>
    </row>
    <row r="2541" spans="1:9" x14ac:dyDescent="0.25">
      <c r="A2541" s="608">
        <v>261005</v>
      </c>
      <c r="B2541" s="416" t="s">
        <v>547</v>
      </c>
      <c r="C2541" s="416" t="s">
        <v>1334</v>
      </c>
      <c r="D2541" s="416" t="s">
        <v>777</v>
      </c>
      <c r="E2541" s="417">
        <v>0</v>
      </c>
      <c r="F2541" s="417">
        <v>340452.43</v>
      </c>
      <c r="G2541" s="417">
        <v>148123432.61999997</v>
      </c>
      <c r="H2541" s="387" t="b" cm="1">
        <f t="array" aca="1" ref="H2541" ca="1">EsNegrita(BP[[#This Row],[CODIGO]])</f>
        <v>0</v>
      </c>
      <c r="I2541" s="387" t="b" cm="1">
        <f t="array" ref="I2541">_xlfn.LET(
    _xlpm.codigos_devolucion, _xlfn.UNIQUE(_xlfn._xlws.FILTER(BP[CODIGO], ISNUMBER(SEARCH("devoluci", BP[NOMBRE CUENTA])), {""})),
    ISNUMBER(MATCH(BP[[#This Row],[CODIGO]], _xlpm.codigos_devolucion, 0))
)</f>
        <v>0</v>
      </c>
    </row>
    <row r="2542" spans="1:9" x14ac:dyDescent="0.25">
      <c r="A2542" s="608">
        <v>261005</v>
      </c>
      <c r="B2542" s="416" t="s">
        <v>547</v>
      </c>
      <c r="C2542" s="416" t="s">
        <v>747</v>
      </c>
      <c r="D2542" s="416" t="s">
        <v>777</v>
      </c>
      <c r="E2542" s="417">
        <v>0</v>
      </c>
      <c r="F2542" s="417">
        <v>215881.36</v>
      </c>
      <c r="G2542" s="417">
        <v>148339313.97999999</v>
      </c>
      <c r="H2542" s="387" t="b" cm="1">
        <f t="array" aca="1" ref="H2542" ca="1">EsNegrita(BP[[#This Row],[CODIGO]])</f>
        <v>0</v>
      </c>
      <c r="I2542" s="387" t="b" cm="1">
        <f t="array" ref="I2542">_xlfn.LET(
    _xlpm.codigos_devolucion, _xlfn.UNIQUE(_xlfn._xlws.FILTER(BP[CODIGO], ISNUMBER(SEARCH("devoluci", BP[NOMBRE CUENTA])), {""})),
    ISNUMBER(MATCH(BP[[#This Row],[CODIGO]], _xlpm.codigos_devolucion, 0))
)</f>
        <v>0</v>
      </c>
    </row>
    <row r="2543" spans="1:9" x14ac:dyDescent="0.25">
      <c r="A2543" s="608">
        <v>261005</v>
      </c>
      <c r="B2543" s="416" t="s">
        <v>547</v>
      </c>
      <c r="C2543" s="416" t="s">
        <v>1269</v>
      </c>
      <c r="D2543" s="416" t="s">
        <v>777</v>
      </c>
      <c r="E2543" s="417">
        <v>0</v>
      </c>
      <c r="F2543" s="417">
        <v>340452.43</v>
      </c>
      <c r="G2543" s="417">
        <v>148679766.41</v>
      </c>
      <c r="H2543" s="387" t="b" cm="1">
        <f t="array" aca="1" ref="H2543" ca="1">EsNegrita(BP[[#This Row],[CODIGO]])</f>
        <v>0</v>
      </c>
      <c r="I2543" s="387" t="b" cm="1">
        <f t="array" ref="I2543">_xlfn.LET(
    _xlpm.codigos_devolucion, _xlfn.UNIQUE(_xlfn._xlws.FILTER(BP[CODIGO], ISNUMBER(SEARCH("devoluci", BP[NOMBRE CUENTA])), {""})),
    ISNUMBER(MATCH(BP[[#This Row],[CODIGO]], _xlpm.codigos_devolucion, 0))
)</f>
        <v>0</v>
      </c>
    </row>
    <row r="2544" spans="1:9" x14ac:dyDescent="0.25">
      <c r="A2544" s="608">
        <v>261005</v>
      </c>
      <c r="B2544" s="416" t="s">
        <v>547</v>
      </c>
      <c r="C2544" s="416" t="s">
        <v>1292</v>
      </c>
      <c r="D2544" s="416" t="s">
        <v>777</v>
      </c>
      <c r="E2544" s="417">
        <v>0</v>
      </c>
      <c r="F2544" s="417">
        <v>340452.43</v>
      </c>
      <c r="G2544" s="417">
        <v>149020218.84</v>
      </c>
      <c r="H2544" s="387" t="b" cm="1">
        <f t="array" aca="1" ref="H2544" ca="1">EsNegrita(BP[[#This Row],[CODIGO]])</f>
        <v>0</v>
      </c>
      <c r="I2544" s="387" t="b" cm="1">
        <f t="array" ref="I2544">_xlfn.LET(
    _xlpm.codigos_devolucion, _xlfn.UNIQUE(_xlfn._xlws.FILTER(BP[CODIGO], ISNUMBER(SEARCH("devoluci", BP[NOMBRE CUENTA])), {""})),
    ISNUMBER(MATCH(BP[[#This Row],[CODIGO]], _xlpm.codigos_devolucion, 0))
)</f>
        <v>0</v>
      </c>
    </row>
    <row r="2545" spans="1:9" x14ac:dyDescent="0.25">
      <c r="A2545" s="608">
        <v>261005</v>
      </c>
      <c r="B2545" s="416" t="s">
        <v>547</v>
      </c>
      <c r="C2545" s="416" t="s">
        <v>1293</v>
      </c>
      <c r="D2545" s="416" t="s">
        <v>777</v>
      </c>
      <c r="E2545" s="417">
        <v>0</v>
      </c>
      <c r="F2545" s="417">
        <v>337980.3</v>
      </c>
      <c r="G2545" s="417">
        <v>149358199.14000002</v>
      </c>
      <c r="H2545" s="387" t="b" cm="1">
        <f t="array" aca="1" ref="H2545" ca="1">EsNegrita(BP[[#This Row],[CODIGO]])</f>
        <v>0</v>
      </c>
      <c r="I2545" s="387" t="b" cm="1">
        <f t="array" ref="I2545">_xlfn.LET(
    _xlpm.codigos_devolucion, _xlfn.UNIQUE(_xlfn._xlws.FILTER(BP[CODIGO], ISNUMBER(SEARCH("devoluci", BP[NOMBRE CUENTA])), {""})),
    ISNUMBER(MATCH(BP[[#This Row],[CODIGO]], _xlpm.codigos_devolucion, 0))
)</f>
        <v>0</v>
      </c>
    </row>
    <row r="2546" spans="1:9" x14ac:dyDescent="0.25">
      <c r="A2546" s="608">
        <v>261005</v>
      </c>
      <c r="B2546" s="416" t="s">
        <v>547</v>
      </c>
      <c r="C2546" s="416" t="s">
        <v>1294</v>
      </c>
      <c r="D2546" s="416" t="s">
        <v>777</v>
      </c>
      <c r="E2546" s="417">
        <v>0</v>
      </c>
      <c r="F2546" s="417">
        <v>337980.3</v>
      </c>
      <c r="G2546" s="417">
        <v>149696179.44000003</v>
      </c>
      <c r="H2546" s="387" t="b" cm="1">
        <f t="array" aca="1" ref="H2546" ca="1">EsNegrita(BP[[#This Row],[CODIGO]])</f>
        <v>0</v>
      </c>
      <c r="I2546" s="387" t="b" cm="1">
        <f t="array" ref="I2546">_xlfn.LET(
    _xlpm.codigos_devolucion, _xlfn.UNIQUE(_xlfn._xlws.FILTER(BP[CODIGO], ISNUMBER(SEARCH("devoluci", BP[NOMBRE CUENTA])), {""})),
    ISNUMBER(MATCH(BP[[#This Row],[CODIGO]], _xlpm.codigos_devolucion, 0))
)</f>
        <v>0</v>
      </c>
    </row>
    <row r="2547" spans="1:9" x14ac:dyDescent="0.25">
      <c r="A2547" s="608">
        <v>261005</v>
      </c>
      <c r="B2547" s="416" t="s">
        <v>547</v>
      </c>
      <c r="C2547" s="416" t="s">
        <v>748</v>
      </c>
      <c r="D2547" s="416" t="s">
        <v>777</v>
      </c>
      <c r="E2547" s="417">
        <v>0</v>
      </c>
      <c r="F2547" s="417">
        <v>336597</v>
      </c>
      <c r="G2547" s="417">
        <v>150032776.44000003</v>
      </c>
      <c r="H2547" s="387" t="b" cm="1">
        <f t="array" aca="1" ref="H2547" ca="1">EsNegrita(BP[[#This Row],[CODIGO]])</f>
        <v>0</v>
      </c>
      <c r="I2547" s="387" t="b" cm="1">
        <f t="array" ref="I2547">_xlfn.LET(
    _xlpm.codigos_devolucion, _xlfn.UNIQUE(_xlfn._xlws.FILTER(BP[CODIGO], ISNUMBER(SEARCH("devoluci", BP[NOMBRE CUENTA])), {""})),
    ISNUMBER(MATCH(BP[[#This Row],[CODIGO]], _xlpm.codigos_devolucion, 0))
)</f>
        <v>0</v>
      </c>
    </row>
    <row r="2548" spans="1:9" x14ac:dyDescent="0.25">
      <c r="A2548" s="608">
        <v>261005</v>
      </c>
      <c r="B2548" s="416" t="s">
        <v>547</v>
      </c>
      <c r="C2548" s="416" t="s">
        <v>749</v>
      </c>
      <c r="D2548" s="416" t="s">
        <v>777</v>
      </c>
      <c r="E2548" s="417">
        <v>0</v>
      </c>
      <c r="F2548" s="417">
        <v>329504.40000000002</v>
      </c>
      <c r="G2548" s="417">
        <v>150362280.84000003</v>
      </c>
      <c r="H2548" s="387" t="b" cm="1">
        <f t="array" aca="1" ref="H2548" ca="1">EsNegrita(BP[[#This Row],[CODIGO]])</f>
        <v>0</v>
      </c>
      <c r="I2548" s="387" t="b" cm="1">
        <f t="array" ref="I2548">_xlfn.LET(
    _xlpm.codigos_devolucion, _xlfn.UNIQUE(_xlfn._xlws.FILTER(BP[CODIGO], ISNUMBER(SEARCH("devoluci", BP[NOMBRE CUENTA])), {""})),
    ISNUMBER(MATCH(BP[[#This Row],[CODIGO]], _xlpm.codigos_devolucion, 0))
)</f>
        <v>0</v>
      </c>
    </row>
    <row r="2549" spans="1:9" x14ac:dyDescent="0.25">
      <c r="A2549" s="608">
        <v>261005</v>
      </c>
      <c r="B2549" s="416" t="s">
        <v>547</v>
      </c>
      <c r="C2549" s="416" t="s">
        <v>1295</v>
      </c>
      <c r="D2549" s="416" t="s">
        <v>777</v>
      </c>
      <c r="E2549" s="417">
        <v>0</v>
      </c>
      <c r="F2549" s="417">
        <v>180103.82</v>
      </c>
      <c r="G2549" s="417">
        <v>150542384.66000003</v>
      </c>
      <c r="H2549" s="387" t="b" cm="1">
        <f t="array" aca="1" ref="H2549" ca="1">EsNegrita(BP[[#This Row],[CODIGO]])</f>
        <v>0</v>
      </c>
      <c r="I2549" s="387" t="b" cm="1">
        <f t="array" ref="I2549">_xlfn.LET(
    _xlpm.codigos_devolucion, _xlfn.UNIQUE(_xlfn._xlws.FILTER(BP[CODIGO], ISNUMBER(SEARCH("devoluci", BP[NOMBRE CUENTA])), {""})),
    ISNUMBER(MATCH(BP[[#This Row],[CODIGO]], _xlpm.codigos_devolucion, 0))
)</f>
        <v>0</v>
      </c>
    </row>
    <row r="2550" spans="1:9" x14ac:dyDescent="0.25">
      <c r="A2550" s="608">
        <v>261005</v>
      </c>
      <c r="B2550" s="416" t="s">
        <v>547</v>
      </c>
      <c r="C2550" s="416" t="s">
        <v>750</v>
      </c>
      <c r="D2550" s="416" t="s">
        <v>777</v>
      </c>
      <c r="E2550" s="417">
        <v>0</v>
      </c>
      <c r="F2550" s="417">
        <v>201167</v>
      </c>
      <c r="G2550" s="417">
        <v>150743551.66000003</v>
      </c>
      <c r="H2550" s="387" t="b" cm="1">
        <f t="array" aca="1" ref="H2550" ca="1">EsNegrita(BP[[#This Row],[CODIGO]])</f>
        <v>0</v>
      </c>
      <c r="I2550" s="387" t="b" cm="1">
        <f t="array" ref="I2550">_xlfn.LET(
    _xlpm.codigos_devolucion, _xlfn.UNIQUE(_xlfn._xlws.FILTER(BP[CODIGO], ISNUMBER(SEARCH("devoluci", BP[NOMBRE CUENTA])), {""})),
    ISNUMBER(MATCH(BP[[#This Row],[CODIGO]], _xlpm.codigos_devolucion, 0))
)</f>
        <v>0</v>
      </c>
    </row>
    <row r="2551" spans="1:9" x14ac:dyDescent="0.25">
      <c r="A2551" s="608">
        <v>261005</v>
      </c>
      <c r="B2551" s="416" t="s">
        <v>547</v>
      </c>
      <c r="C2551" s="416" t="s">
        <v>1260</v>
      </c>
      <c r="D2551" s="416" t="s">
        <v>777</v>
      </c>
      <c r="E2551" s="417">
        <v>0</v>
      </c>
      <c r="F2551" s="417">
        <v>238726.69</v>
      </c>
      <c r="G2551" s="417">
        <v>150982278.35000002</v>
      </c>
      <c r="H2551" s="387" t="b" cm="1">
        <f t="array" aca="1" ref="H2551" ca="1">EsNegrita(BP[[#This Row],[CODIGO]])</f>
        <v>0</v>
      </c>
      <c r="I2551" s="387" t="b" cm="1">
        <f t="array" ref="I2551">_xlfn.LET(
    _xlpm.codigos_devolucion, _xlfn.UNIQUE(_xlfn._xlws.FILTER(BP[CODIGO], ISNUMBER(SEARCH("devoluci", BP[NOMBRE CUENTA])), {""})),
    ISNUMBER(MATCH(BP[[#This Row],[CODIGO]], _xlpm.codigos_devolucion, 0))
)</f>
        <v>0</v>
      </c>
    </row>
    <row r="2552" spans="1:9" x14ac:dyDescent="0.25">
      <c r="A2552" s="608">
        <v>261005</v>
      </c>
      <c r="B2552" s="416" t="s">
        <v>547</v>
      </c>
      <c r="C2552" s="416" t="s">
        <v>1338</v>
      </c>
      <c r="D2552" s="416" t="s">
        <v>777</v>
      </c>
      <c r="E2552" s="417">
        <v>0</v>
      </c>
      <c r="F2552" s="417">
        <v>166600</v>
      </c>
      <c r="G2552" s="417">
        <v>151148878.35000002</v>
      </c>
      <c r="H2552" s="387" t="b" cm="1">
        <f t="array" aca="1" ref="H2552" ca="1">EsNegrita(BP[[#This Row],[CODIGO]])</f>
        <v>0</v>
      </c>
      <c r="I2552" s="387" t="b" cm="1">
        <f t="array" ref="I2552">_xlfn.LET(
    _xlpm.codigos_devolucion, _xlfn.UNIQUE(_xlfn._xlws.FILTER(BP[CODIGO], ISNUMBER(SEARCH("devoluci", BP[NOMBRE CUENTA])), {""})),
    ISNUMBER(MATCH(BP[[#This Row],[CODIGO]], _xlpm.codigos_devolucion, 0))
)</f>
        <v>0</v>
      </c>
    </row>
    <row r="2553" spans="1:9" x14ac:dyDescent="0.25">
      <c r="A2553" s="608">
        <v>261005</v>
      </c>
      <c r="B2553" s="416" t="s">
        <v>547</v>
      </c>
      <c r="C2553" s="416" t="s">
        <v>1296</v>
      </c>
      <c r="D2553" s="416" t="s">
        <v>777</v>
      </c>
      <c r="E2553" s="417">
        <v>0</v>
      </c>
      <c r="F2553" s="417">
        <v>258318.26</v>
      </c>
      <c r="G2553" s="417">
        <v>151407196.61000001</v>
      </c>
      <c r="H2553" s="387" t="b" cm="1">
        <f t="array" aca="1" ref="H2553" ca="1">EsNegrita(BP[[#This Row],[CODIGO]])</f>
        <v>0</v>
      </c>
      <c r="I2553" s="387" t="b" cm="1">
        <f t="array" ref="I2553">_xlfn.LET(
    _xlpm.codigos_devolucion, _xlfn.UNIQUE(_xlfn._xlws.FILTER(BP[CODIGO], ISNUMBER(SEARCH("devoluci", BP[NOMBRE CUENTA])), {""})),
    ISNUMBER(MATCH(BP[[#This Row],[CODIGO]], _xlpm.codigos_devolucion, 0))
)</f>
        <v>0</v>
      </c>
    </row>
    <row r="2554" spans="1:9" x14ac:dyDescent="0.25">
      <c r="A2554" s="608">
        <v>261005</v>
      </c>
      <c r="B2554" s="416" t="s">
        <v>547</v>
      </c>
      <c r="C2554" s="416" t="s">
        <v>1261</v>
      </c>
      <c r="D2554" s="416" t="s">
        <v>777</v>
      </c>
      <c r="E2554" s="417">
        <v>0</v>
      </c>
      <c r="F2554" s="417">
        <v>270649.61</v>
      </c>
      <c r="G2554" s="417">
        <v>151677846.22000003</v>
      </c>
      <c r="H2554" s="387" t="b" cm="1">
        <f t="array" aca="1" ref="H2554" ca="1">EsNegrita(BP[[#This Row],[CODIGO]])</f>
        <v>0</v>
      </c>
      <c r="I2554" s="387" t="b" cm="1">
        <f t="array" ref="I2554">_xlfn.LET(
    _xlpm.codigos_devolucion, _xlfn.UNIQUE(_xlfn._xlws.FILTER(BP[CODIGO], ISNUMBER(SEARCH("devoluci", BP[NOMBRE CUENTA])), {""})),
    ISNUMBER(MATCH(BP[[#This Row],[CODIGO]], _xlpm.codigos_devolucion, 0))
)</f>
        <v>0</v>
      </c>
    </row>
    <row r="2555" spans="1:9" x14ac:dyDescent="0.25">
      <c r="A2555" s="608">
        <v>261005</v>
      </c>
      <c r="B2555" s="416" t="s">
        <v>547</v>
      </c>
      <c r="C2555" s="416" t="s">
        <v>1329</v>
      </c>
      <c r="D2555" s="416" t="s">
        <v>777</v>
      </c>
      <c r="E2555" s="417">
        <v>0</v>
      </c>
      <c r="F2555" s="417">
        <v>166600</v>
      </c>
      <c r="G2555" s="417">
        <v>151844446.22000003</v>
      </c>
      <c r="H2555" s="387" t="b" cm="1">
        <f t="array" aca="1" ref="H2555" ca="1">EsNegrita(BP[[#This Row],[CODIGO]])</f>
        <v>0</v>
      </c>
      <c r="I2555" s="387" t="b" cm="1">
        <f t="array" ref="I2555">_xlfn.LET(
    _xlpm.codigos_devolucion, _xlfn.UNIQUE(_xlfn._xlws.FILTER(BP[CODIGO], ISNUMBER(SEARCH("devoluci", BP[NOMBRE CUENTA])), {""})),
    ISNUMBER(MATCH(BP[[#This Row],[CODIGO]], _xlpm.codigos_devolucion, 0))
)</f>
        <v>0</v>
      </c>
    </row>
    <row r="2556" spans="1:9" x14ac:dyDescent="0.25">
      <c r="A2556" s="608">
        <v>261005</v>
      </c>
      <c r="B2556" s="416" t="s">
        <v>547</v>
      </c>
      <c r="C2556" s="416" t="s">
        <v>751</v>
      </c>
      <c r="D2556" s="416" t="s">
        <v>777</v>
      </c>
      <c r="E2556" s="417">
        <v>0</v>
      </c>
      <c r="F2556" s="417">
        <v>261855.88</v>
      </c>
      <c r="G2556" s="417">
        <v>152106302.10000002</v>
      </c>
      <c r="H2556" s="387" t="b" cm="1">
        <f t="array" aca="1" ref="H2556" ca="1">EsNegrita(BP[[#This Row],[CODIGO]])</f>
        <v>0</v>
      </c>
      <c r="I2556" s="387" t="b" cm="1">
        <f t="array" ref="I2556">_xlfn.LET(
    _xlpm.codigos_devolucion, _xlfn.UNIQUE(_xlfn._xlws.FILTER(BP[CODIGO], ISNUMBER(SEARCH("devoluci", BP[NOMBRE CUENTA])), {""})),
    ISNUMBER(MATCH(BP[[#This Row],[CODIGO]], _xlpm.codigos_devolucion, 0))
)</f>
        <v>0</v>
      </c>
    </row>
    <row r="2557" spans="1:9" x14ac:dyDescent="0.25">
      <c r="A2557" s="608">
        <v>261005</v>
      </c>
      <c r="B2557" s="416" t="s">
        <v>547</v>
      </c>
      <c r="C2557" s="416" t="s">
        <v>1297</v>
      </c>
      <c r="D2557" s="416" t="s">
        <v>777</v>
      </c>
      <c r="E2557" s="417">
        <v>0</v>
      </c>
      <c r="F2557" s="417">
        <v>239583.14</v>
      </c>
      <c r="G2557" s="417">
        <v>152345885.24000001</v>
      </c>
      <c r="H2557" s="387" t="b" cm="1">
        <f t="array" aca="1" ref="H2557" ca="1">EsNegrita(BP[[#This Row],[CODIGO]])</f>
        <v>0</v>
      </c>
      <c r="I2557" s="387" t="b" cm="1">
        <f t="array" ref="I2557">_xlfn.LET(
    _xlpm.codigos_devolucion, _xlfn.UNIQUE(_xlfn._xlws.FILTER(BP[CODIGO], ISNUMBER(SEARCH("devoluci", BP[NOMBRE CUENTA])), {""})),
    ISNUMBER(MATCH(BP[[#This Row],[CODIGO]], _xlpm.codigos_devolucion, 0))
)</f>
        <v>0</v>
      </c>
    </row>
    <row r="2558" spans="1:9" x14ac:dyDescent="0.25">
      <c r="A2558" s="608">
        <v>261005</v>
      </c>
      <c r="B2558" s="416" t="s">
        <v>547</v>
      </c>
      <c r="C2558" s="416" t="s">
        <v>1298</v>
      </c>
      <c r="D2558" s="416" t="s">
        <v>777</v>
      </c>
      <c r="E2558" s="417">
        <v>0</v>
      </c>
      <c r="F2558" s="417">
        <v>280741.52</v>
      </c>
      <c r="G2558" s="417">
        <v>152626626.76000002</v>
      </c>
      <c r="H2558" s="387" t="b" cm="1">
        <f t="array" aca="1" ref="H2558" ca="1">EsNegrita(BP[[#This Row],[CODIGO]])</f>
        <v>0</v>
      </c>
      <c r="I2558" s="387" t="b" cm="1">
        <f t="array" ref="I2558">_xlfn.LET(
    _xlpm.codigos_devolucion, _xlfn.UNIQUE(_xlfn._xlws.FILTER(BP[CODIGO], ISNUMBER(SEARCH("devoluci", BP[NOMBRE CUENTA])), {""})),
    ISNUMBER(MATCH(BP[[#This Row],[CODIGO]], _xlpm.codigos_devolucion, 0))
)</f>
        <v>0</v>
      </c>
    </row>
    <row r="2559" spans="1:9" x14ac:dyDescent="0.25">
      <c r="A2559" s="608">
        <v>261005</v>
      </c>
      <c r="B2559" s="416" t="s">
        <v>547</v>
      </c>
      <c r="C2559" s="416" t="s">
        <v>752</v>
      </c>
      <c r="D2559" s="416" t="s">
        <v>777</v>
      </c>
      <c r="E2559" s="417">
        <v>0</v>
      </c>
      <c r="F2559" s="417">
        <v>177706.64</v>
      </c>
      <c r="G2559" s="417">
        <v>152804333.40000001</v>
      </c>
      <c r="H2559" s="387" t="b" cm="1">
        <f t="array" aca="1" ref="H2559" ca="1">EsNegrita(BP[[#This Row],[CODIGO]])</f>
        <v>0</v>
      </c>
      <c r="I2559" s="387" t="b" cm="1">
        <f t="array" ref="I2559">_xlfn.LET(
    _xlpm.codigos_devolucion, _xlfn.UNIQUE(_xlfn._xlws.FILTER(BP[CODIGO], ISNUMBER(SEARCH("devoluci", BP[NOMBRE CUENTA])), {""})),
    ISNUMBER(MATCH(BP[[#This Row],[CODIGO]], _xlpm.codigos_devolucion, 0))
)</f>
        <v>0</v>
      </c>
    </row>
    <row r="2560" spans="1:9" x14ac:dyDescent="0.25">
      <c r="A2560" s="608">
        <v>261005</v>
      </c>
      <c r="B2560" s="416" t="s">
        <v>547</v>
      </c>
      <c r="C2560" s="416" t="s">
        <v>1339</v>
      </c>
      <c r="D2560" s="416" t="s">
        <v>777</v>
      </c>
      <c r="E2560" s="417">
        <v>0</v>
      </c>
      <c r="F2560" s="417">
        <v>166600</v>
      </c>
      <c r="G2560" s="417">
        <v>152970933.40000001</v>
      </c>
      <c r="H2560" s="387" t="b" cm="1">
        <f t="array" aca="1" ref="H2560" ca="1">EsNegrita(BP[[#This Row],[CODIGO]])</f>
        <v>0</v>
      </c>
      <c r="I2560" s="387" t="b" cm="1">
        <f t="array" ref="I2560">_xlfn.LET(
    _xlpm.codigos_devolucion, _xlfn.UNIQUE(_xlfn._xlws.FILTER(BP[CODIGO], ISNUMBER(SEARCH("devoluci", BP[NOMBRE CUENTA])), {""})),
    ISNUMBER(MATCH(BP[[#This Row],[CODIGO]], _xlpm.codigos_devolucion, 0))
)</f>
        <v>0</v>
      </c>
    </row>
    <row r="2561" spans="1:9" x14ac:dyDescent="0.25">
      <c r="A2561" s="608">
        <v>261005</v>
      </c>
      <c r="B2561" s="416" t="s">
        <v>547</v>
      </c>
      <c r="C2561" s="416" t="s">
        <v>1299</v>
      </c>
      <c r="D2561" s="416" t="s">
        <v>777</v>
      </c>
      <c r="E2561" s="417">
        <v>0</v>
      </c>
      <c r="F2561" s="417">
        <v>375710.39</v>
      </c>
      <c r="G2561" s="417">
        <v>153346643.78999999</v>
      </c>
      <c r="H2561" s="387" t="b" cm="1">
        <f t="array" aca="1" ref="H2561" ca="1">EsNegrita(BP[[#This Row],[CODIGO]])</f>
        <v>0</v>
      </c>
      <c r="I2561" s="387" t="b" cm="1">
        <f t="array" ref="I2561">_xlfn.LET(
    _xlpm.codigos_devolucion, _xlfn.UNIQUE(_xlfn._xlws.FILTER(BP[CODIGO], ISNUMBER(SEARCH("devoluci", BP[NOMBRE CUENTA])), {""})),
    ISNUMBER(MATCH(BP[[#This Row],[CODIGO]], _xlpm.codigos_devolucion, 0))
)</f>
        <v>0</v>
      </c>
    </row>
    <row r="2562" spans="1:9" x14ac:dyDescent="0.25">
      <c r="A2562" s="608">
        <v>261005</v>
      </c>
      <c r="B2562" s="416" t="s">
        <v>547</v>
      </c>
      <c r="C2562" s="416" t="s">
        <v>753</v>
      </c>
      <c r="D2562" s="416" t="s">
        <v>777</v>
      </c>
      <c r="E2562" s="417">
        <v>0</v>
      </c>
      <c r="F2562" s="417">
        <v>247731.44</v>
      </c>
      <c r="G2562" s="417">
        <v>153594375.22999999</v>
      </c>
      <c r="H2562" s="387" t="b" cm="1">
        <f t="array" aca="1" ref="H2562" ca="1">EsNegrita(BP[[#This Row],[CODIGO]])</f>
        <v>0</v>
      </c>
      <c r="I2562" s="387" t="b" cm="1">
        <f t="array" ref="I2562">_xlfn.LET(
    _xlpm.codigos_devolucion, _xlfn.UNIQUE(_xlfn._xlws.FILTER(BP[CODIGO], ISNUMBER(SEARCH("devoluci", BP[NOMBRE CUENTA])), {""})),
    ISNUMBER(MATCH(BP[[#This Row],[CODIGO]], _xlpm.codigos_devolucion, 0))
)</f>
        <v>0</v>
      </c>
    </row>
    <row r="2563" spans="1:9" x14ac:dyDescent="0.25">
      <c r="A2563" s="608">
        <v>261005</v>
      </c>
      <c r="B2563" s="416" t="s">
        <v>547</v>
      </c>
      <c r="C2563" s="416" t="s">
        <v>754</v>
      </c>
      <c r="D2563" s="416" t="s">
        <v>777</v>
      </c>
      <c r="E2563" s="417">
        <v>0</v>
      </c>
      <c r="F2563" s="417">
        <v>166600</v>
      </c>
      <c r="G2563" s="417">
        <v>153760975.22999999</v>
      </c>
      <c r="H2563" s="387" t="b" cm="1">
        <f t="array" aca="1" ref="H2563" ca="1">EsNegrita(BP[[#This Row],[CODIGO]])</f>
        <v>0</v>
      </c>
      <c r="I2563" s="387" t="b" cm="1">
        <f t="array" ref="I2563">_xlfn.LET(
    _xlpm.codigos_devolucion, _xlfn.UNIQUE(_xlfn._xlws.FILTER(BP[CODIGO], ISNUMBER(SEARCH("devoluci", BP[NOMBRE CUENTA])), {""})),
    ISNUMBER(MATCH(BP[[#This Row],[CODIGO]], _xlpm.codigos_devolucion, 0))
)</f>
        <v>0</v>
      </c>
    </row>
    <row r="2564" spans="1:9" x14ac:dyDescent="0.25">
      <c r="A2564" s="608">
        <v>261005</v>
      </c>
      <c r="B2564" s="416" t="s">
        <v>547</v>
      </c>
      <c r="C2564" s="416" t="s">
        <v>1340</v>
      </c>
      <c r="D2564" s="416" t="s">
        <v>777</v>
      </c>
      <c r="E2564" s="417">
        <v>0</v>
      </c>
      <c r="F2564" s="417">
        <v>303907.40000000002</v>
      </c>
      <c r="G2564" s="417">
        <v>154064882.63</v>
      </c>
      <c r="H2564" s="387" t="b" cm="1">
        <f t="array" aca="1" ref="H2564" ca="1">EsNegrita(BP[[#This Row],[CODIGO]])</f>
        <v>0</v>
      </c>
      <c r="I2564" s="387" t="b" cm="1">
        <f t="array" ref="I2564">_xlfn.LET(
    _xlpm.codigos_devolucion, _xlfn.UNIQUE(_xlfn._xlws.FILTER(BP[CODIGO], ISNUMBER(SEARCH("devoluci", BP[NOMBRE CUENTA])), {""})),
    ISNUMBER(MATCH(BP[[#This Row],[CODIGO]], _xlpm.codigos_devolucion, 0))
)</f>
        <v>0</v>
      </c>
    </row>
    <row r="2565" spans="1:9" x14ac:dyDescent="0.25">
      <c r="A2565" s="608">
        <v>261005</v>
      </c>
      <c r="B2565" s="416" t="s">
        <v>547</v>
      </c>
      <c r="C2565" s="416" t="s">
        <v>755</v>
      </c>
      <c r="D2565" s="416" t="s">
        <v>777</v>
      </c>
      <c r="E2565" s="417">
        <v>0</v>
      </c>
      <c r="F2565" s="417">
        <v>340452.43</v>
      </c>
      <c r="G2565" s="417">
        <v>154405335.06</v>
      </c>
      <c r="H2565" s="387" t="b" cm="1">
        <f t="array" aca="1" ref="H2565" ca="1">EsNegrita(BP[[#This Row],[CODIGO]])</f>
        <v>0</v>
      </c>
      <c r="I2565" s="387" t="b" cm="1">
        <f t="array" ref="I2565">_xlfn.LET(
    _xlpm.codigos_devolucion, _xlfn.UNIQUE(_xlfn._xlws.FILTER(BP[CODIGO], ISNUMBER(SEARCH("devoluci", BP[NOMBRE CUENTA])), {""})),
    ISNUMBER(MATCH(BP[[#This Row],[CODIGO]], _xlpm.codigos_devolucion, 0))
)</f>
        <v>0</v>
      </c>
    </row>
    <row r="2566" spans="1:9" x14ac:dyDescent="0.25">
      <c r="A2566" s="608">
        <v>261005</v>
      </c>
      <c r="B2566" s="416" t="s">
        <v>547</v>
      </c>
      <c r="C2566" s="416" t="s">
        <v>756</v>
      </c>
      <c r="D2566" s="416" t="s">
        <v>777</v>
      </c>
      <c r="E2566" s="417">
        <v>0</v>
      </c>
      <c r="F2566" s="417">
        <v>329504.40000000002</v>
      </c>
      <c r="G2566" s="417">
        <v>154734839.46000001</v>
      </c>
      <c r="H2566" s="387" t="b" cm="1">
        <f t="array" aca="1" ref="H2566" ca="1">EsNegrita(BP[[#This Row],[CODIGO]])</f>
        <v>0</v>
      </c>
      <c r="I2566" s="387" t="b" cm="1">
        <f t="array" ref="I2566">_xlfn.LET(
    _xlpm.codigos_devolucion, _xlfn.UNIQUE(_xlfn._xlws.FILTER(BP[CODIGO], ISNUMBER(SEARCH("devoluci", BP[NOMBRE CUENTA])), {""})),
    ISNUMBER(MATCH(BP[[#This Row],[CODIGO]], _xlpm.codigos_devolucion, 0))
)</f>
        <v>0</v>
      </c>
    </row>
    <row r="2567" spans="1:9" x14ac:dyDescent="0.25">
      <c r="A2567" s="608">
        <v>261005</v>
      </c>
      <c r="B2567" s="416" t="s">
        <v>547</v>
      </c>
      <c r="C2567" s="416" t="s">
        <v>757</v>
      </c>
      <c r="D2567" s="416" t="s">
        <v>777</v>
      </c>
      <c r="E2567" s="417">
        <v>0</v>
      </c>
      <c r="F2567" s="417">
        <v>336943.64</v>
      </c>
      <c r="G2567" s="417">
        <v>155071783.09999999</v>
      </c>
      <c r="H2567" s="387" t="b" cm="1">
        <f t="array" aca="1" ref="H2567" ca="1">EsNegrita(BP[[#This Row],[CODIGO]])</f>
        <v>0</v>
      </c>
      <c r="I2567" s="387" t="b" cm="1">
        <f t="array" ref="I2567">_xlfn.LET(
    _xlpm.codigos_devolucion, _xlfn.UNIQUE(_xlfn._xlws.FILTER(BP[CODIGO], ISNUMBER(SEARCH("devoluci", BP[NOMBRE CUENTA])), {""})),
    ISNUMBER(MATCH(BP[[#This Row],[CODIGO]], _xlpm.codigos_devolucion, 0))
)</f>
        <v>0</v>
      </c>
    </row>
    <row r="2568" spans="1:9" x14ac:dyDescent="0.25">
      <c r="A2568" s="608">
        <v>261005</v>
      </c>
      <c r="B2568" s="416" t="s">
        <v>547</v>
      </c>
      <c r="C2568" s="416" t="s">
        <v>1336</v>
      </c>
      <c r="D2568" s="416" t="s">
        <v>777</v>
      </c>
      <c r="E2568" s="417">
        <v>0</v>
      </c>
      <c r="F2568" s="417">
        <v>345382.12</v>
      </c>
      <c r="G2568" s="417">
        <v>155417165.22</v>
      </c>
      <c r="H2568" s="387" t="b" cm="1">
        <f t="array" aca="1" ref="H2568" ca="1">EsNegrita(BP[[#This Row],[CODIGO]])</f>
        <v>0</v>
      </c>
      <c r="I2568" s="387" t="b" cm="1">
        <f t="array" ref="I2568">_xlfn.LET(
    _xlpm.codigos_devolucion, _xlfn.UNIQUE(_xlfn._xlws.FILTER(BP[CODIGO], ISNUMBER(SEARCH("devoluci", BP[NOMBRE CUENTA])), {""})),
    ISNUMBER(MATCH(BP[[#This Row],[CODIGO]], _xlpm.codigos_devolucion, 0))
)</f>
        <v>0</v>
      </c>
    </row>
    <row r="2569" spans="1:9" x14ac:dyDescent="0.25">
      <c r="A2569" s="608">
        <v>261005</v>
      </c>
      <c r="B2569" s="416" t="s">
        <v>547</v>
      </c>
      <c r="C2569" s="416" t="s">
        <v>758</v>
      </c>
      <c r="D2569" s="416" t="s">
        <v>777</v>
      </c>
      <c r="E2569" s="417">
        <v>0</v>
      </c>
      <c r="F2569" s="417">
        <v>219663.65</v>
      </c>
      <c r="G2569" s="417">
        <v>155636828.87</v>
      </c>
      <c r="H2569" s="387" t="b" cm="1">
        <f t="array" aca="1" ref="H2569" ca="1">EsNegrita(BP[[#This Row],[CODIGO]])</f>
        <v>0</v>
      </c>
      <c r="I2569" s="387" t="b" cm="1">
        <f t="array" ref="I2569">_xlfn.LET(
    _xlpm.codigos_devolucion, _xlfn.UNIQUE(_xlfn._xlws.FILTER(BP[CODIGO], ISNUMBER(SEARCH("devoluci", BP[NOMBRE CUENTA])), {""})),
    ISNUMBER(MATCH(BP[[#This Row],[CODIGO]], _xlpm.codigos_devolucion, 0))
)</f>
        <v>0</v>
      </c>
    </row>
    <row r="2570" spans="1:9" x14ac:dyDescent="0.25">
      <c r="A2570" s="608">
        <v>261005</v>
      </c>
      <c r="B2570" s="416" t="s">
        <v>547</v>
      </c>
      <c r="C2570" s="416" t="s">
        <v>759</v>
      </c>
      <c r="D2570" s="416" t="s">
        <v>777</v>
      </c>
      <c r="E2570" s="417">
        <v>0</v>
      </c>
      <c r="F2570" s="417">
        <v>194193.27</v>
      </c>
      <c r="G2570" s="417">
        <v>155831022.14000002</v>
      </c>
      <c r="H2570" s="387" t="b" cm="1">
        <f t="array" aca="1" ref="H2570" ca="1">EsNegrita(BP[[#This Row],[CODIGO]])</f>
        <v>0</v>
      </c>
      <c r="I2570" s="387" t="b" cm="1">
        <f t="array" ref="I2570">_xlfn.LET(
    _xlpm.codigos_devolucion, _xlfn.UNIQUE(_xlfn._xlws.FILTER(BP[CODIGO], ISNUMBER(SEARCH("devoluci", BP[NOMBRE CUENTA])), {""})),
    ISNUMBER(MATCH(BP[[#This Row],[CODIGO]], _xlpm.codigos_devolucion, 0))
)</f>
        <v>0</v>
      </c>
    </row>
    <row r="2571" spans="1:9" x14ac:dyDescent="0.25">
      <c r="A2571" s="608">
        <v>261005</v>
      </c>
      <c r="B2571" s="416" t="s">
        <v>547</v>
      </c>
      <c r="C2571" s="416" t="s">
        <v>760</v>
      </c>
      <c r="D2571" s="416" t="s">
        <v>777</v>
      </c>
      <c r="E2571" s="417">
        <v>0</v>
      </c>
      <c r="F2571" s="417">
        <v>143555.76999999999</v>
      </c>
      <c r="G2571" s="417">
        <v>155974577.91000003</v>
      </c>
      <c r="H2571" s="387" t="b" cm="1">
        <f t="array" aca="1" ref="H2571" ca="1">EsNegrita(BP[[#This Row],[CODIGO]])</f>
        <v>0</v>
      </c>
      <c r="I2571" s="387" t="b" cm="1">
        <f t="array" ref="I2571">_xlfn.LET(
    _xlpm.codigos_devolucion, _xlfn.UNIQUE(_xlfn._xlws.FILTER(BP[CODIGO], ISNUMBER(SEARCH("devoluci", BP[NOMBRE CUENTA])), {""})),
    ISNUMBER(MATCH(BP[[#This Row],[CODIGO]], _xlpm.codigos_devolucion, 0))
)</f>
        <v>0</v>
      </c>
    </row>
    <row r="2572" spans="1:9" x14ac:dyDescent="0.25">
      <c r="A2572" s="608">
        <v>261005</v>
      </c>
      <c r="B2572" s="416" t="s">
        <v>547</v>
      </c>
      <c r="C2572" s="416" t="s">
        <v>1270</v>
      </c>
      <c r="D2572" s="416" t="s">
        <v>777</v>
      </c>
      <c r="E2572" s="417">
        <v>0</v>
      </c>
      <c r="F2572" s="417">
        <v>365471.56</v>
      </c>
      <c r="G2572" s="417">
        <v>156340049.47000003</v>
      </c>
      <c r="H2572" s="387" t="b" cm="1">
        <f t="array" aca="1" ref="H2572" ca="1">EsNegrita(BP[[#This Row],[CODIGO]])</f>
        <v>0</v>
      </c>
      <c r="I2572" s="387" t="b" cm="1">
        <f t="array" ref="I2572">_xlfn.LET(
    _xlpm.codigos_devolucion, _xlfn.UNIQUE(_xlfn._xlws.FILTER(BP[CODIGO], ISNUMBER(SEARCH("devoluci", BP[NOMBRE CUENTA])), {""})),
    ISNUMBER(MATCH(BP[[#This Row],[CODIGO]], _xlpm.codigos_devolucion, 0))
)</f>
        <v>0</v>
      </c>
    </row>
    <row r="2573" spans="1:9" x14ac:dyDescent="0.25">
      <c r="A2573" s="608">
        <v>261005</v>
      </c>
      <c r="B2573" s="416" t="s">
        <v>547</v>
      </c>
      <c r="C2573" s="416" t="s">
        <v>761</v>
      </c>
      <c r="D2573" s="416" t="s">
        <v>777</v>
      </c>
      <c r="E2573" s="417">
        <v>0</v>
      </c>
      <c r="F2573" s="417">
        <v>336943.64</v>
      </c>
      <c r="G2573" s="417">
        <v>156676993.11000001</v>
      </c>
      <c r="H2573" s="387" t="b" cm="1">
        <f t="array" aca="1" ref="H2573" ca="1">EsNegrita(BP[[#This Row],[CODIGO]])</f>
        <v>0</v>
      </c>
      <c r="I2573" s="387" t="b" cm="1">
        <f t="array" ref="I2573">_xlfn.LET(
    _xlpm.codigos_devolucion, _xlfn.UNIQUE(_xlfn._xlws.FILTER(BP[CODIGO], ISNUMBER(SEARCH("devoluci", BP[NOMBRE CUENTA])), {""})),
    ISNUMBER(MATCH(BP[[#This Row],[CODIGO]], _xlpm.codigos_devolucion, 0))
)</f>
        <v>0</v>
      </c>
    </row>
    <row r="2574" spans="1:9" x14ac:dyDescent="0.25">
      <c r="A2574" s="608">
        <v>261005</v>
      </c>
      <c r="B2574" s="416" t="s">
        <v>547</v>
      </c>
      <c r="C2574" s="416" t="s">
        <v>1300</v>
      </c>
      <c r="D2574" s="416" t="s">
        <v>777</v>
      </c>
      <c r="E2574" s="417">
        <v>0</v>
      </c>
      <c r="F2574" s="417">
        <v>337980.3</v>
      </c>
      <c r="G2574" s="417">
        <v>157014973.41000003</v>
      </c>
      <c r="H2574" s="387" t="b" cm="1">
        <f t="array" aca="1" ref="H2574" ca="1">EsNegrita(BP[[#This Row],[CODIGO]])</f>
        <v>0</v>
      </c>
      <c r="I2574" s="387" t="b" cm="1">
        <f t="array" ref="I2574">_xlfn.LET(
    _xlpm.codigos_devolucion, _xlfn.UNIQUE(_xlfn._xlws.FILTER(BP[CODIGO], ISNUMBER(SEARCH("devoluci", BP[NOMBRE CUENTA])), {""})),
    ISNUMBER(MATCH(BP[[#This Row],[CODIGO]], _xlpm.codigos_devolucion, 0))
)</f>
        <v>0</v>
      </c>
    </row>
    <row r="2575" spans="1:9" x14ac:dyDescent="0.25">
      <c r="A2575" s="608">
        <v>261005</v>
      </c>
      <c r="B2575" s="416" t="s">
        <v>547</v>
      </c>
      <c r="C2575" s="416" t="s">
        <v>1301</v>
      </c>
      <c r="D2575" s="416" t="s">
        <v>777</v>
      </c>
      <c r="E2575" s="417">
        <v>0</v>
      </c>
      <c r="F2575" s="417">
        <v>369191.18</v>
      </c>
      <c r="G2575" s="417">
        <v>157384164.59000003</v>
      </c>
      <c r="H2575" s="387" t="b" cm="1">
        <f t="array" aca="1" ref="H2575" ca="1">EsNegrita(BP[[#This Row],[CODIGO]])</f>
        <v>0</v>
      </c>
      <c r="I2575" s="387" t="b" cm="1">
        <f t="array" ref="I2575">_xlfn.LET(
    _xlpm.codigos_devolucion, _xlfn.UNIQUE(_xlfn._xlws.FILTER(BP[CODIGO], ISNUMBER(SEARCH("devoluci", BP[NOMBRE CUENTA])), {""})),
    ISNUMBER(MATCH(BP[[#This Row],[CODIGO]], _xlpm.codigos_devolucion, 0))
)</f>
        <v>0</v>
      </c>
    </row>
    <row r="2576" spans="1:9" x14ac:dyDescent="0.25">
      <c r="A2576" s="608">
        <v>261005</v>
      </c>
      <c r="B2576" s="416" t="s">
        <v>547</v>
      </c>
      <c r="C2576" s="416" t="s">
        <v>1271</v>
      </c>
      <c r="D2576" s="416" t="s">
        <v>777</v>
      </c>
      <c r="E2576" s="417">
        <v>0</v>
      </c>
      <c r="F2576" s="417">
        <v>276946.76</v>
      </c>
      <c r="G2576" s="417">
        <v>157661111.35000002</v>
      </c>
      <c r="H2576" s="387" t="b" cm="1">
        <f t="array" aca="1" ref="H2576" ca="1">EsNegrita(BP[[#This Row],[CODIGO]])</f>
        <v>0</v>
      </c>
      <c r="I2576" s="387" t="b" cm="1">
        <f t="array" ref="I2576">_xlfn.LET(
    _xlpm.codigos_devolucion, _xlfn.UNIQUE(_xlfn._xlws.FILTER(BP[CODIGO], ISNUMBER(SEARCH("devoluci", BP[NOMBRE CUENTA])), {""})),
    ISNUMBER(MATCH(BP[[#This Row],[CODIGO]], _xlpm.codigos_devolucion, 0))
)</f>
        <v>0</v>
      </c>
    </row>
    <row r="2577" spans="1:9" x14ac:dyDescent="0.25">
      <c r="A2577" s="608">
        <v>261005</v>
      </c>
      <c r="B2577" s="416" t="s">
        <v>547</v>
      </c>
      <c r="C2577" s="416" t="s">
        <v>1302</v>
      </c>
      <c r="D2577" s="416" t="s">
        <v>777</v>
      </c>
      <c r="E2577" s="417">
        <v>0</v>
      </c>
      <c r="F2577" s="417">
        <v>262788.07</v>
      </c>
      <c r="G2577" s="417">
        <v>157923899.42000002</v>
      </c>
      <c r="H2577" s="387" t="b" cm="1">
        <f t="array" aca="1" ref="H2577" ca="1">EsNegrita(BP[[#This Row],[CODIGO]])</f>
        <v>0</v>
      </c>
      <c r="I2577" s="387" t="b" cm="1">
        <f t="array" ref="I2577">_xlfn.LET(
    _xlpm.codigos_devolucion, _xlfn.UNIQUE(_xlfn._xlws.FILTER(BP[CODIGO], ISNUMBER(SEARCH("devoluci", BP[NOMBRE CUENTA])), {""})),
    ISNUMBER(MATCH(BP[[#This Row],[CODIGO]], _xlpm.codigos_devolucion, 0))
)</f>
        <v>0</v>
      </c>
    </row>
    <row r="2578" spans="1:9" x14ac:dyDescent="0.25">
      <c r="A2578" s="608">
        <v>261005</v>
      </c>
      <c r="B2578" s="416" t="s">
        <v>547</v>
      </c>
      <c r="C2578" s="416" t="s">
        <v>1341</v>
      </c>
      <c r="D2578" s="416" t="s">
        <v>777</v>
      </c>
      <c r="E2578" s="417">
        <v>0</v>
      </c>
      <c r="F2578" s="417">
        <v>233296.24</v>
      </c>
      <c r="G2578" s="417">
        <v>158157195.66000003</v>
      </c>
      <c r="H2578" s="387" t="b" cm="1">
        <f t="array" aca="1" ref="H2578" ca="1">EsNegrita(BP[[#This Row],[CODIGO]])</f>
        <v>0</v>
      </c>
      <c r="I2578" s="387" t="b" cm="1">
        <f t="array" ref="I2578">_xlfn.LET(
    _xlpm.codigos_devolucion, _xlfn.UNIQUE(_xlfn._xlws.FILTER(BP[CODIGO], ISNUMBER(SEARCH("devoluci", BP[NOMBRE CUENTA])), {""})),
    ISNUMBER(MATCH(BP[[#This Row],[CODIGO]], _xlpm.codigos_devolucion, 0))
)</f>
        <v>0</v>
      </c>
    </row>
    <row r="2579" spans="1:9" x14ac:dyDescent="0.25">
      <c r="A2579" s="608">
        <v>261005</v>
      </c>
      <c r="B2579" s="416" t="s">
        <v>547</v>
      </c>
      <c r="C2579" s="416" t="s">
        <v>1262</v>
      </c>
      <c r="D2579" s="416" t="s">
        <v>777</v>
      </c>
      <c r="E2579" s="417">
        <v>0</v>
      </c>
      <c r="F2579" s="417">
        <v>285401.11</v>
      </c>
      <c r="G2579" s="417">
        <v>158442596.77000004</v>
      </c>
      <c r="H2579" s="387" t="b" cm="1">
        <f t="array" aca="1" ref="H2579" ca="1">EsNegrita(BP[[#This Row],[CODIGO]])</f>
        <v>0</v>
      </c>
      <c r="I2579" s="387" t="b" cm="1">
        <f t="array" ref="I2579">_xlfn.LET(
    _xlpm.codigos_devolucion, _xlfn.UNIQUE(_xlfn._xlws.FILTER(BP[CODIGO], ISNUMBER(SEARCH("devoluci", BP[NOMBRE CUENTA])), {""})),
    ISNUMBER(MATCH(BP[[#This Row],[CODIGO]], _xlpm.codigos_devolucion, 0))
)</f>
        <v>0</v>
      </c>
    </row>
    <row r="2580" spans="1:9" x14ac:dyDescent="0.25">
      <c r="A2580" s="608">
        <v>261005</v>
      </c>
      <c r="B2580" s="416" t="s">
        <v>547</v>
      </c>
      <c r="C2580" s="416" t="s">
        <v>1272</v>
      </c>
      <c r="D2580" s="416" t="s">
        <v>777</v>
      </c>
      <c r="E2580" s="417">
        <v>0</v>
      </c>
      <c r="F2580" s="417">
        <v>304705.48</v>
      </c>
      <c r="G2580" s="417">
        <v>158747302.25000003</v>
      </c>
      <c r="H2580" s="387" t="b" cm="1">
        <f t="array" aca="1" ref="H2580" ca="1">EsNegrita(BP[[#This Row],[CODIGO]])</f>
        <v>0</v>
      </c>
      <c r="I2580" s="387" t="b" cm="1">
        <f t="array" ref="I2580">_xlfn.LET(
    _xlpm.codigos_devolucion, _xlfn.UNIQUE(_xlfn._xlws.FILTER(BP[CODIGO], ISNUMBER(SEARCH("devoluci", BP[NOMBRE CUENTA])), {""})),
    ISNUMBER(MATCH(BP[[#This Row],[CODIGO]], _xlpm.codigos_devolucion, 0))
)</f>
        <v>0</v>
      </c>
    </row>
    <row r="2581" spans="1:9" x14ac:dyDescent="0.25">
      <c r="A2581" s="608">
        <v>261005</v>
      </c>
      <c r="B2581" s="416" t="s">
        <v>547</v>
      </c>
      <c r="C2581" s="416" t="s">
        <v>780</v>
      </c>
      <c r="D2581" s="416" t="s">
        <v>777</v>
      </c>
      <c r="E2581" s="417">
        <v>0</v>
      </c>
      <c r="F2581" s="417">
        <v>294057.55</v>
      </c>
      <c r="G2581" s="417">
        <v>159041359.80000004</v>
      </c>
      <c r="H2581" s="387" t="b" cm="1">
        <f t="array" aca="1" ref="H2581" ca="1">EsNegrita(BP[[#This Row],[CODIGO]])</f>
        <v>0</v>
      </c>
      <c r="I2581" s="387" t="b" cm="1">
        <f t="array" ref="I2581">_xlfn.LET(
    _xlpm.codigos_devolucion, _xlfn.UNIQUE(_xlfn._xlws.FILTER(BP[CODIGO], ISNUMBER(SEARCH("devoluci", BP[NOMBRE CUENTA])), {""})),
    ISNUMBER(MATCH(BP[[#This Row],[CODIGO]], _xlpm.codigos_devolucion, 0))
)</f>
        <v>0</v>
      </c>
    </row>
    <row r="2582" spans="1:9" x14ac:dyDescent="0.25">
      <c r="A2582" s="608">
        <v>261005</v>
      </c>
      <c r="B2582" s="416" t="s">
        <v>547</v>
      </c>
      <c r="C2582" s="416" t="s">
        <v>762</v>
      </c>
      <c r="D2582" s="416" t="s">
        <v>777</v>
      </c>
      <c r="E2582" s="417">
        <v>0</v>
      </c>
      <c r="F2582" s="417">
        <v>285401.11</v>
      </c>
      <c r="G2582" s="417">
        <v>159326760.91000006</v>
      </c>
      <c r="H2582" s="387" t="b" cm="1">
        <f t="array" aca="1" ref="H2582" ca="1">EsNegrita(BP[[#This Row],[CODIGO]])</f>
        <v>0</v>
      </c>
      <c r="I2582" s="387" t="b" cm="1">
        <f t="array" ref="I2582">_xlfn.LET(
    _xlpm.codigos_devolucion, _xlfn.UNIQUE(_xlfn._xlws.FILTER(BP[CODIGO], ISNUMBER(SEARCH("devoluci", BP[NOMBRE CUENTA])), {""})),
    ISNUMBER(MATCH(BP[[#This Row],[CODIGO]], _xlpm.codigos_devolucion, 0))
)</f>
        <v>0</v>
      </c>
    </row>
    <row r="2583" spans="1:9" x14ac:dyDescent="0.25">
      <c r="A2583" s="608">
        <v>261005</v>
      </c>
      <c r="B2583" s="416" t="s">
        <v>547</v>
      </c>
      <c r="C2583" s="416" t="s">
        <v>1330</v>
      </c>
      <c r="D2583" s="416" t="s">
        <v>777</v>
      </c>
      <c r="E2583" s="417">
        <v>0</v>
      </c>
      <c r="F2583" s="417">
        <v>275226.95</v>
      </c>
      <c r="G2583" s="417">
        <v>159601987.86000004</v>
      </c>
      <c r="H2583" s="387" t="b" cm="1">
        <f t="array" aca="1" ref="H2583" ca="1">EsNegrita(BP[[#This Row],[CODIGO]])</f>
        <v>0</v>
      </c>
      <c r="I2583" s="387" t="b" cm="1">
        <f t="array" ref="I2583">_xlfn.LET(
    _xlpm.codigos_devolucion, _xlfn.UNIQUE(_xlfn._xlws.FILTER(BP[CODIGO], ISNUMBER(SEARCH("devoluci", BP[NOMBRE CUENTA])), {""})),
    ISNUMBER(MATCH(BP[[#This Row],[CODIGO]], _xlpm.codigos_devolucion, 0))
)</f>
        <v>0</v>
      </c>
    </row>
    <row r="2584" spans="1:9" x14ac:dyDescent="0.25">
      <c r="A2584" s="608">
        <v>261005</v>
      </c>
      <c r="B2584" s="416" t="s">
        <v>547</v>
      </c>
      <c r="C2584" s="416" t="s">
        <v>763</v>
      </c>
      <c r="D2584" s="416" t="s">
        <v>777</v>
      </c>
      <c r="E2584" s="417">
        <v>0</v>
      </c>
      <c r="F2584" s="417">
        <v>284536.28000000003</v>
      </c>
      <c r="G2584" s="417">
        <v>159886524.14000005</v>
      </c>
      <c r="H2584" s="387" t="b" cm="1">
        <f t="array" aca="1" ref="H2584" ca="1">EsNegrita(BP[[#This Row],[CODIGO]])</f>
        <v>0</v>
      </c>
      <c r="I2584" s="387" t="b" cm="1">
        <f t="array" ref="I2584">_xlfn.LET(
    _xlpm.codigos_devolucion, _xlfn.UNIQUE(_xlfn._xlws.FILTER(BP[CODIGO], ISNUMBER(SEARCH("devoluci", BP[NOMBRE CUENTA])), {""})),
    ISNUMBER(MATCH(BP[[#This Row],[CODIGO]], _xlpm.codigos_devolucion, 0))
)</f>
        <v>0</v>
      </c>
    </row>
    <row r="2585" spans="1:9" x14ac:dyDescent="0.25">
      <c r="A2585" s="608">
        <v>261005</v>
      </c>
      <c r="B2585" s="416" t="s">
        <v>547</v>
      </c>
      <c r="C2585" s="416" t="s">
        <v>764</v>
      </c>
      <c r="D2585" s="416" t="s">
        <v>777</v>
      </c>
      <c r="E2585" s="417">
        <v>0</v>
      </c>
      <c r="F2585" s="417">
        <v>336943.64</v>
      </c>
      <c r="G2585" s="417">
        <v>160223467.78000003</v>
      </c>
      <c r="H2585" s="387" t="b" cm="1">
        <f t="array" aca="1" ref="H2585" ca="1">EsNegrita(BP[[#This Row],[CODIGO]])</f>
        <v>0</v>
      </c>
      <c r="I2585" s="387" t="b" cm="1">
        <f t="array" ref="I2585">_xlfn.LET(
    _xlpm.codigos_devolucion, _xlfn.UNIQUE(_xlfn._xlws.FILTER(BP[CODIGO], ISNUMBER(SEARCH("devoluci", BP[NOMBRE CUENTA])), {""})),
    ISNUMBER(MATCH(BP[[#This Row],[CODIGO]], _xlpm.codigos_devolucion, 0))
)</f>
        <v>0</v>
      </c>
    </row>
    <row r="2586" spans="1:9" x14ac:dyDescent="0.25">
      <c r="A2586" s="608">
        <v>261005</v>
      </c>
      <c r="B2586" s="416" t="s">
        <v>547</v>
      </c>
      <c r="C2586" s="416" t="s">
        <v>1284</v>
      </c>
      <c r="D2586" s="416" t="s">
        <v>777</v>
      </c>
      <c r="E2586" s="417">
        <v>0</v>
      </c>
      <c r="F2586" s="417">
        <v>362920.1</v>
      </c>
      <c r="G2586" s="417">
        <v>160586387.88000003</v>
      </c>
      <c r="H2586" s="387" t="b" cm="1">
        <f t="array" aca="1" ref="H2586" ca="1">EsNegrita(BP[[#This Row],[CODIGO]])</f>
        <v>0</v>
      </c>
      <c r="I2586" s="387" t="b" cm="1">
        <f t="array" ref="I2586">_xlfn.LET(
    _xlpm.codigos_devolucion, _xlfn.UNIQUE(_xlfn._xlws.FILTER(BP[CODIGO], ISNUMBER(SEARCH("devoluci", BP[NOMBRE CUENTA])), {""})),
    ISNUMBER(MATCH(BP[[#This Row],[CODIGO]], _xlpm.codigos_devolucion, 0))
)</f>
        <v>0</v>
      </c>
    </row>
    <row r="2587" spans="1:9" x14ac:dyDescent="0.25">
      <c r="A2587" s="608">
        <v>261005</v>
      </c>
      <c r="B2587" s="416" t="s">
        <v>547</v>
      </c>
      <c r="C2587" s="416" t="s">
        <v>1303</v>
      </c>
      <c r="D2587" s="416" t="s">
        <v>777</v>
      </c>
      <c r="E2587" s="417">
        <v>0</v>
      </c>
      <c r="F2587" s="417">
        <v>276946.71999999997</v>
      </c>
      <c r="G2587" s="417">
        <v>160863334.60000002</v>
      </c>
      <c r="H2587" s="387" t="b" cm="1">
        <f t="array" aca="1" ref="H2587" ca="1">EsNegrita(BP[[#This Row],[CODIGO]])</f>
        <v>0</v>
      </c>
      <c r="I2587" s="387" t="b" cm="1">
        <f t="array" ref="I2587">_xlfn.LET(
    _xlpm.codigos_devolucion, _xlfn.UNIQUE(_xlfn._xlws.FILTER(BP[CODIGO], ISNUMBER(SEARCH("devoluci", BP[NOMBRE CUENTA])), {""})),
    ISNUMBER(MATCH(BP[[#This Row],[CODIGO]], _xlpm.codigos_devolucion, 0))
)</f>
        <v>0</v>
      </c>
    </row>
    <row r="2588" spans="1:9" x14ac:dyDescent="0.25">
      <c r="A2588" s="608">
        <v>261005</v>
      </c>
      <c r="B2588" s="416" t="s">
        <v>547</v>
      </c>
      <c r="C2588" s="416" t="s">
        <v>765</v>
      </c>
      <c r="D2588" s="416" t="s">
        <v>777</v>
      </c>
      <c r="E2588" s="417">
        <v>0</v>
      </c>
      <c r="F2588" s="417">
        <v>194193.27</v>
      </c>
      <c r="G2588" s="417">
        <v>161057527.87000003</v>
      </c>
      <c r="H2588" s="387" t="b" cm="1">
        <f t="array" aca="1" ref="H2588" ca="1">EsNegrita(BP[[#This Row],[CODIGO]])</f>
        <v>0</v>
      </c>
      <c r="I2588" s="387" t="b" cm="1">
        <f t="array" ref="I2588">_xlfn.LET(
    _xlpm.codigos_devolucion, _xlfn.UNIQUE(_xlfn._xlws.FILTER(BP[CODIGO], ISNUMBER(SEARCH("devoluci", BP[NOMBRE CUENTA])), {""})),
    ISNUMBER(MATCH(BP[[#This Row],[CODIGO]], _xlpm.codigos_devolucion, 0))
)</f>
        <v>0</v>
      </c>
    </row>
    <row r="2589" spans="1:9" x14ac:dyDescent="0.25">
      <c r="A2589" s="608">
        <v>261005</v>
      </c>
      <c r="B2589" s="416" t="s">
        <v>547</v>
      </c>
      <c r="C2589" s="416" t="s">
        <v>1273</v>
      </c>
      <c r="D2589" s="416" t="s">
        <v>777</v>
      </c>
      <c r="E2589" s="417">
        <v>0</v>
      </c>
      <c r="F2589" s="417">
        <v>145699.20000000001</v>
      </c>
      <c r="G2589" s="417">
        <v>161203227.07000002</v>
      </c>
      <c r="H2589" s="387" t="b" cm="1">
        <f t="array" aca="1" ref="H2589" ca="1">EsNegrita(BP[[#This Row],[CODIGO]])</f>
        <v>0</v>
      </c>
      <c r="I2589" s="387" t="b" cm="1">
        <f t="array" ref="I2589">_xlfn.LET(
    _xlpm.codigos_devolucion, _xlfn.UNIQUE(_xlfn._xlws.FILTER(BP[CODIGO], ISNUMBER(SEARCH("devoluci", BP[NOMBRE CUENTA])), {""})),
    ISNUMBER(MATCH(BP[[#This Row],[CODIGO]], _xlpm.codigos_devolucion, 0))
)</f>
        <v>0</v>
      </c>
    </row>
    <row r="2590" spans="1:9" x14ac:dyDescent="0.25">
      <c r="A2590" s="608">
        <v>261005</v>
      </c>
      <c r="B2590" s="416" t="s">
        <v>547</v>
      </c>
      <c r="C2590" s="416" t="s">
        <v>1304</v>
      </c>
      <c r="D2590" s="416" t="s">
        <v>777</v>
      </c>
      <c r="E2590" s="417">
        <v>0</v>
      </c>
      <c r="F2590" s="417">
        <v>364779.91</v>
      </c>
      <c r="G2590" s="417">
        <v>161568006.98000002</v>
      </c>
      <c r="H2590" s="387" t="b" cm="1">
        <f t="array" aca="1" ref="H2590" ca="1">EsNegrita(BP[[#This Row],[CODIGO]])</f>
        <v>0</v>
      </c>
      <c r="I2590" s="387" t="b" cm="1">
        <f t="array" ref="I2590">_xlfn.LET(
    _xlpm.codigos_devolucion, _xlfn.UNIQUE(_xlfn._xlws.FILTER(BP[CODIGO], ISNUMBER(SEARCH("devoluci", BP[NOMBRE CUENTA])), {""})),
    ISNUMBER(MATCH(BP[[#This Row],[CODIGO]], _xlpm.codigos_devolucion, 0))
)</f>
        <v>0</v>
      </c>
    </row>
    <row r="2591" spans="1:9" x14ac:dyDescent="0.25">
      <c r="A2591" s="608">
        <v>261005</v>
      </c>
      <c r="B2591" s="416" t="s">
        <v>547</v>
      </c>
      <c r="C2591" s="416" t="s">
        <v>1348</v>
      </c>
      <c r="D2591" s="416" t="s">
        <v>777</v>
      </c>
      <c r="E2591" s="417">
        <v>0</v>
      </c>
      <c r="F2591" s="417">
        <v>369191.18</v>
      </c>
      <c r="G2591" s="417">
        <v>161937198.16000003</v>
      </c>
      <c r="H2591" s="387" t="b" cm="1">
        <f t="array" aca="1" ref="H2591" ca="1">EsNegrita(BP[[#This Row],[CODIGO]])</f>
        <v>0</v>
      </c>
      <c r="I2591" s="387" t="b" cm="1">
        <f t="array" ref="I2591">_xlfn.LET(
    _xlpm.codigos_devolucion, _xlfn.UNIQUE(_xlfn._xlws.FILTER(BP[CODIGO], ISNUMBER(SEARCH("devoluci", BP[NOMBRE CUENTA])), {""})),
    ISNUMBER(MATCH(BP[[#This Row],[CODIGO]], _xlpm.codigos_devolucion, 0))
)</f>
        <v>0</v>
      </c>
    </row>
    <row r="2592" spans="1:9" x14ac:dyDescent="0.25">
      <c r="A2592" s="608">
        <v>261005</v>
      </c>
      <c r="B2592" s="416" t="s">
        <v>547</v>
      </c>
      <c r="C2592" s="416" t="s">
        <v>1305</v>
      </c>
      <c r="D2592" s="416" t="s">
        <v>777</v>
      </c>
      <c r="E2592" s="417">
        <v>0</v>
      </c>
      <c r="F2592" s="417">
        <v>228103.65</v>
      </c>
      <c r="G2592" s="417">
        <v>162165301.81000003</v>
      </c>
      <c r="H2592" s="387" t="b" cm="1">
        <f t="array" aca="1" ref="H2592" ca="1">EsNegrita(BP[[#This Row],[CODIGO]])</f>
        <v>0</v>
      </c>
      <c r="I2592" s="387" t="b" cm="1">
        <f t="array" ref="I2592">_xlfn.LET(
    _xlpm.codigos_devolucion, _xlfn.UNIQUE(_xlfn._xlws.FILTER(BP[CODIGO], ISNUMBER(SEARCH("devoluci", BP[NOMBRE CUENTA])), {""})),
    ISNUMBER(MATCH(BP[[#This Row],[CODIGO]], _xlpm.codigos_devolucion, 0))
)</f>
        <v>0</v>
      </c>
    </row>
    <row r="2593" spans="1:9" x14ac:dyDescent="0.25">
      <c r="A2593" s="608">
        <v>261005</v>
      </c>
      <c r="B2593" s="416" t="s">
        <v>547</v>
      </c>
      <c r="C2593" s="416" t="s">
        <v>1306</v>
      </c>
      <c r="D2593" s="416" t="s">
        <v>777</v>
      </c>
      <c r="E2593" s="417">
        <v>0</v>
      </c>
      <c r="F2593" s="417">
        <v>336943.48</v>
      </c>
      <c r="G2593" s="417">
        <v>162502245.29000002</v>
      </c>
      <c r="H2593" s="387" t="b" cm="1">
        <f t="array" aca="1" ref="H2593" ca="1">EsNegrita(BP[[#This Row],[CODIGO]])</f>
        <v>0</v>
      </c>
      <c r="I2593" s="387" t="b" cm="1">
        <f t="array" ref="I2593">_xlfn.LET(
    _xlpm.codigos_devolucion, _xlfn.UNIQUE(_xlfn._xlws.FILTER(BP[CODIGO], ISNUMBER(SEARCH("devoluci", BP[NOMBRE CUENTA])), {""})),
    ISNUMBER(MATCH(BP[[#This Row],[CODIGO]], _xlpm.codigos_devolucion, 0))
)</f>
        <v>0</v>
      </c>
    </row>
    <row r="2594" spans="1:9" x14ac:dyDescent="0.25">
      <c r="A2594" s="608">
        <v>261005</v>
      </c>
      <c r="B2594" s="416" t="s">
        <v>547</v>
      </c>
      <c r="C2594" s="416" t="s">
        <v>1274</v>
      </c>
      <c r="D2594" s="416" t="s">
        <v>777</v>
      </c>
      <c r="E2594" s="417">
        <v>0</v>
      </c>
      <c r="F2594" s="417">
        <v>224584.49</v>
      </c>
      <c r="G2594" s="417">
        <v>162726829.78000003</v>
      </c>
      <c r="H2594" s="387" t="b" cm="1">
        <f t="array" aca="1" ref="H2594" ca="1">EsNegrita(BP[[#This Row],[CODIGO]])</f>
        <v>0</v>
      </c>
      <c r="I2594" s="387" t="b" cm="1">
        <f t="array" ref="I2594">_xlfn.LET(
    _xlpm.codigos_devolucion, _xlfn.UNIQUE(_xlfn._xlws.FILTER(BP[CODIGO], ISNUMBER(SEARCH("devoluci", BP[NOMBRE CUENTA])), {""})),
    ISNUMBER(MATCH(BP[[#This Row],[CODIGO]], _xlpm.codigos_devolucion, 0))
)</f>
        <v>0</v>
      </c>
    </row>
    <row r="2595" spans="1:9" x14ac:dyDescent="0.25">
      <c r="A2595" s="608">
        <v>261005</v>
      </c>
      <c r="B2595" s="416" t="s">
        <v>547</v>
      </c>
      <c r="C2595" s="416" t="s">
        <v>1307</v>
      </c>
      <c r="D2595" s="416" t="s">
        <v>777</v>
      </c>
      <c r="E2595" s="417">
        <v>0</v>
      </c>
      <c r="F2595" s="417">
        <v>223892.84</v>
      </c>
      <c r="G2595" s="417">
        <v>162950722.62000003</v>
      </c>
      <c r="H2595" s="387" t="b" cm="1">
        <f t="array" aca="1" ref="H2595" ca="1">EsNegrita(BP[[#This Row],[CODIGO]])</f>
        <v>0</v>
      </c>
      <c r="I2595" s="387" t="b" cm="1">
        <f t="array" ref="I2595">_xlfn.LET(
    _xlpm.codigos_devolucion, _xlfn.UNIQUE(_xlfn._xlws.FILTER(BP[CODIGO], ISNUMBER(SEARCH("devoluci", BP[NOMBRE CUENTA])), {""})),
    ISNUMBER(MATCH(BP[[#This Row],[CODIGO]], _xlpm.codigos_devolucion, 0))
)</f>
        <v>0</v>
      </c>
    </row>
    <row r="2596" spans="1:9" x14ac:dyDescent="0.25">
      <c r="A2596" s="608">
        <v>261005</v>
      </c>
      <c r="B2596" s="416" t="s">
        <v>547</v>
      </c>
      <c r="C2596" s="416" t="s">
        <v>766</v>
      </c>
      <c r="D2596" s="416" t="s">
        <v>777</v>
      </c>
      <c r="E2596" s="417">
        <v>0</v>
      </c>
      <c r="F2596" s="417">
        <v>336943.64</v>
      </c>
      <c r="G2596" s="417">
        <v>163287666.26000002</v>
      </c>
      <c r="H2596" s="387" t="b" cm="1">
        <f t="array" aca="1" ref="H2596" ca="1">EsNegrita(BP[[#This Row],[CODIGO]])</f>
        <v>0</v>
      </c>
      <c r="I2596" s="387" t="b" cm="1">
        <f t="array" ref="I2596">_xlfn.LET(
    _xlpm.codigos_devolucion, _xlfn.UNIQUE(_xlfn._xlws.FILTER(BP[CODIGO], ISNUMBER(SEARCH("devoluci", BP[NOMBRE CUENTA])), {""})),
    ISNUMBER(MATCH(BP[[#This Row],[CODIGO]], _xlpm.codigos_devolucion, 0))
)</f>
        <v>0</v>
      </c>
    </row>
    <row r="2597" spans="1:9" x14ac:dyDescent="0.25">
      <c r="A2597" s="608">
        <v>261005</v>
      </c>
      <c r="B2597" s="416" t="s">
        <v>547</v>
      </c>
      <c r="C2597" s="416" t="s">
        <v>767</v>
      </c>
      <c r="D2597" s="416" t="s">
        <v>777</v>
      </c>
      <c r="E2597" s="417">
        <v>0</v>
      </c>
      <c r="F2597" s="417">
        <v>285401.11</v>
      </c>
      <c r="G2597" s="417">
        <v>163573067.37000003</v>
      </c>
      <c r="H2597" s="387" t="b" cm="1">
        <f t="array" aca="1" ref="H2597" ca="1">EsNegrita(BP[[#This Row],[CODIGO]])</f>
        <v>0</v>
      </c>
      <c r="I2597" s="387" t="b" cm="1">
        <f t="array" ref="I2597">_xlfn.LET(
    _xlpm.codigos_devolucion, _xlfn.UNIQUE(_xlfn._xlws.FILTER(BP[CODIGO], ISNUMBER(SEARCH("devoluci", BP[NOMBRE CUENTA])), {""})),
    ISNUMBER(MATCH(BP[[#This Row],[CODIGO]], _xlpm.codigos_devolucion, 0))
)</f>
        <v>0</v>
      </c>
    </row>
    <row r="2598" spans="1:9" x14ac:dyDescent="0.25">
      <c r="A2598" s="608">
        <v>261005</v>
      </c>
      <c r="B2598" s="416" t="s">
        <v>547</v>
      </c>
      <c r="C2598" s="416" t="s">
        <v>1342</v>
      </c>
      <c r="D2598" s="416" t="s">
        <v>777</v>
      </c>
      <c r="E2598" s="417">
        <v>0</v>
      </c>
      <c r="F2598" s="417">
        <v>111066.67</v>
      </c>
      <c r="G2598" s="417">
        <v>163684134.04000002</v>
      </c>
      <c r="H2598" s="387" t="b" cm="1">
        <f t="array" aca="1" ref="H2598" ca="1">EsNegrita(BP[[#This Row],[CODIGO]])</f>
        <v>0</v>
      </c>
      <c r="I2598" s="387" t="b" cm="1">
        <f t="array" ref="I2598">_xlfn.LET(
    _xlpm.codigos_devolucion, _xlfn.UNIQUE(_xlfn._xlws.FILTER(BP[CODIGO], ISNUMBER(SEARCH("devoluci", BP[NOMBRE CUENTA])), {""})),
    ISNUMBER(MATCH(BP[[#This Row],[CODIGO]], _xlpm.codigos_devolucion, 0))
)</f>
        <v>0</v>
      </c>
    </row>
    <row r="2599" spans="1:9" x14ac:dyDescent="0.25">
      <c r="A2599" s="608">
        <v>261005</v>
      </c>
      <c r="B2599" s="416" t="s">
        <v>547</v>
      </c>
      <c r="C2599" s="416" t="s">
        <v>1343</v>
      </c>
      <c r="D2599" s="416" t="s">
        <v>777</v>
      </c>
      <c r="E2599" s="417">
        <v>0</v>
      </c>
      <c r="F2599" s="417">
        <v>177706.64</v>
      </c>
      <c r="G2599" s="417">
        <v>163861840.68000001</v>
      </c>
      <c r="H2599" s="387" t="b" cm="1">
        <f t="array" aca="1" ref="H2599" ca="1">EsNegrita(BP[[#This Row],[CODIGO]])</f>
        <v>0</v>
      </c>
      <c r="I2599" s="387" t="b" cm="1">
        <f t="array" ref="I2599">_xlfn.LET(
    _xlpm.codigos_devolucion, _xlfn.UNIQUE(_xlfn._xlws.FILTER(BP[CODIGO], ISNUMBER(SEARCH("devoluci", BP[NOMBRE CUENTA])), {""})),
    ISNUMBER(MATCH(BP[[#This Row],[CODIGO]], _xlpm.codigos_devolucion, 0))
)</f>
        <v>0</v>
      </c>
    </row>
    <row r="2600" spans="1:9" x14ac:dyDescent="0.25">
      <c r="A2600" s="608">
        <v>261005</v>
      </c>
      <c r="B2600" s="416" t="s">
        <v>547</v>
      </c>
      <c r="C2600" s="416" t="s">
        <v>768</v>
      </c>
      <c r="D2600" s="416" t="s">
        <v>777</v>
      </c>
      <c r="E2600" s="417">
        <v>0</v>
      </c>
      <c r="F2600" s="417">
        <v>369191.18</v>
      </c>
      <c r="G2600" s="417">
        <v>164231031.86000001</v>
      </c>
      <c r="H2600" s="387" t="b" cm="1">
        <f t="array" aca="1" ref="H2600" ca="1">EsNegrita(BP[[#This Row],[CODIGO]])</f>
        <v>0</v>
      </c>
      <c r="I2600" s="387" t="b" cm="1">
        <f t="array" ref="I2600">_xlfn.LET(
    _xlpm.codigos_devolucion, _xlfn.UNIQUE(_xlfn._xlws.FILTER(BP[CODIGO], ISNUMBER(SEARCH("devoluci", BP[NOMBRE CUENTA])), {""})),
    ISNUMBER(MATCH(BP[[#This Row],[CODIGO]], _xlpm.codigos_devolucion, 0))
)</f>
        <v>0</v>
      </c>
    </row>
    <row r="2601" spans="1:9" x14ac:dyDescent="0.25">
      <c r="A2601" s="608">
        <v>261005</v>
      </c>
      <c r="B2601" s="416" t="s">
        <v>547</v>
      </c>
      <c r="C2601" s="416" t="s">
        <v>1344</v>
      </c>
      <c r="D2601" s="416" t="s">
        <v>777</v>
      </c>
      <c r="E2601" s="417">
        <v>0</v>
      </c>
      <c r="F2601" s="417">
        <v>238642.56</v>
      </c>
      <c r="G2601" s="417">
        <v>164469674.42000002</v>
      </c>
      <c r="H2601" s="387" t="b" cm="1">
        <f t="array" aca="1" ref="H2601" ca="1">EsNegrita(BP[[#This Row],[CODIGO]])</f>
        <v>0</v>
      </c>
      <c r="I2601" s="387" t="b" cm="1">
        <f t="array" ref="I2601">_xlfn.LET(
    _xlpm.codigos_devolucion, _xlfn.UNIQUE(_xlfn._xlws.FILTER(BP[CODIGO], ISNUMBER(SEARCH("devoluci", BP[NOMBRE CUENTA])), {""})),
    ISNUMBER(MATCH(BP[[#This Row],[CODIGO]], _xlpm.codigos_devolucion, 0))
)</f>
        <v>0</v>
      </c>
    </row>
    <row r="2602" spans="1:9" x14ac:dyDescent="0.25">
      <c r="A2602" s="608">
        <v>261005</v>
      </c>
      <c r="B2602" s="416" t="s">
        <v>547</v>
      </c>
      <c r="C2602" s="416" t="s">
        <v>769</v>
      </c>
      <c r="D2602" s="416" t="s">
        <v>777</v>
      </c>
      <c r="E2602" s="417">
        <v>0</v>
      </c>
      <c r="F2602" s="417">
        <v>307644.2</v>
      </c>
      <c r="G2602" s="417">
        <v>164777318.62</v>
      </c>
      <c r="H2602" s="387" t="b" cm="1">
        <f t="array" aca="1" ref="H2602" ca="1">EsNegrita(BP[[#This Row],[CODIGO]])</f>
        <v>0</v>
      </c>
      <c r="I2602" s="387" t="b" cm="1">
        <f t="array" ref="I2602">_xlfn.LET(
    _xlpm.codigos_devolucion, _xlfn.UNIQUE(_xlfn._xlws.FILTER(BP[CODIGO], ISNUMBER(SEARCH("devoluci", BP[NOMBRE CUENTA])), {""})),
    ISNUMBER(MATCH(BP[[#This Row],[CODIGO]], _xlpm.codigos_devolucion, 0))
)</f>
        <v>0</v>
      </c>
    </row>
    <row r="2603" spans="1:9" x14ac:dyDescent="0.25">
      <c r="A2603" s="608">
        <v>261005</v>
      </c>
      <c r="B2603" s="416" t="s">
        <v>547</v>
      </c>
      <c r="C2603" s="416" t="s">
        <v>1308</v>
      </c>
      <c r="D2603" s="416" t="s">
        <v>777</v>
      </c>
      <c r="E2603" s="417">
        <v>0</v>
      </c>
      <c r="F2603" s="417">
        <v>247731.44</v>
      </c>
      <c r="G2603" s="417">
        <v>165025050.06</v>
      </c>
      <c r="H2603" s="387" t="b" cm="1">
        <f t="array" aca="1" ref="H2603" ca="1">EsNegrita(BP[[#This Row],[CODIGO]])</f>
        <v>0</v>
      </c>
      <c r="I2603" s="387" t="b" cm="1">
        <f t="array" ref="I2603">_xlfn.LET(
    _xlpm.codigos_devolucion, _xlfn.UNIQUE(_xlfn._xlws.FILTER(BP[CODIGO], ISNUMBER(SEARCH("devoluci", BP[NOMBRE CUENTA])), {""})),
    ISNUMBER(MATCH(BP[[#This Row],[CODIGO]], _xlpm.codigos_devolucion, 0))
)</f>
        <v>0</v>
      </c>
    </row>
    <row r="2604" spans="1:9" x14ac:dyDescent="0.25">
      <c r="A2604" s="608">
        <v>261005</v>
      </c>
      <c r="B2604" s="416" t="s">
        <v>547</v>
      </c>
      <c r="C2604" s="416" t="s">
        <v>770</v>
      </c>
      <c r="D2604" s="416" t="s">
        <v>777</v>
      </c>
      <c r="E2604" s="417">
        <v>0</v>
      </c>
      <c r="F2604" s="417">
        <v>166600</v>
      </c>
      <c r="G2604" s="417">
        <v>165191650.06</v>
      </c>
      <c r="H2604" s="387" t="b" cm="1">
        <f t="array" aca="1" ref="H2604" ca="1">EsNegrita(BP[[#This Row],[CODIGO]])</f>
        <v>0</v>
      </c>
      <c r="I2604" s="387" t="b" cm="1">
        <f t="array" ref="I2604">_xlfn.LET(
    _xlpm.codigos_devolucion, _xlfn.UNIQUE(_xlfn._xlws.FILTER(BP[CODIGO], ISNUMBER(SEARCH("devoluci", BP[NOMBRE CUENTA])), {""})),
    ISNUMBER(MATCH(BP[[#This Row],[CODIGO]], _xlpm.codigos_devolucion, 0))
)</f>
        <v>0</v>
      </c>
    </row>
    <row r="2605" spans="1:9" x14ac:dyDescent="0.25">
      <c r="A2605" s="608">
        <v>261005</v>
      </c>
      <c r="B2605" s="416" t="s">
        <v>547</v>
      </c>
      <c r="C2605" s="416" t="s">
        <v>1309</v>
      </c>
      <c r="D2605" s="416" t="s">
        <v>777</v>
      </c>
      <c r="E2605" s="417">
        <v>0</v>
      </c>
      <c r="F2605" s="417">
        <v>234226.92</v>
      </c>
      <c r="G2605" s="417">
        <v>165425876.97999999</v>
      </c>
      <c r="H2605" s="387" t="b" cm="1">
        <f t="array" aca="1" ref="H2605" ca="1">EsNegrita(BP[[#This Row],[CODIGO]])</f>
        <v>0</v>
      </c>
      <c r="I2605" s="387" t="b" cm="1">
        <f t="array" ref="I2605">_xlfn.LET(
    _xlpm.codigos_devolucion, _xlfn.UNIQUE(_xlfn._xlws.FILTER(BP[CODIGO], ISNUMBER(SEARCH("devoluci", BP[NOMBRE CUENTA])), {""})),
    ISNUMBER(MATCH(BP[[#This Row],[CODIGO]], _xlpm.codigos_devolucion, 0))
)</f>
        <v>0</v>
      </c>
    </row>
    <row r="2606" spans="1:9" x14ac:dyDescent="0.25">
      <c r="A2606" s="608">
        <v>261005</v>
      </c>
      <c r="B2606" s="416" t="s">
        <v>547</v>
      </c>
      <c r="C2606" s="416" t="s">
        <v>1310</v>
      </c>
      <c r="D2606" s="416" t="s">
        <v>777</v>
      </c>
      <c r="E2606" s="417">
        <v>0</v>
      </c>
      <c r="F2606" s="417">
        <v>186657.96</v>
      </c>
      <c r="G2606" s="417">
        <v>165612534.94</v>
      </c>
      <c r="H2606" s="387" t="b" cm="1">
        <f t="array" aca="1" ref="H2606" ca="1">EsNegrita(BP[[#This Row],[CODIGO]])</f>
        <v>0</v>
      </c>
      <c r="I2606" s="387" t="b" cm="1">
        <f t="array" ref="I2606">_xlfn.LET(
    _xlpm.codigos_devolucion, _xlfn.UNIQUE(_xlfn._xlws.FILTER(BP[CODIGO], ISNUMBER(SEARCH("devoluci", BP[NOMBRE CUENTA])), {""})),
    ISNUMBER(MATCH(BP[[#This Row],[CODIGO]], _xlpm.codigos_devolucion, 0))
)</f>
        <v>0</v>
      </c>
    </row>
    <row r="2607" spans="1:9" x14ac:dyDescent="0.25">
      <c r="A2607" s="608">
        <v>261005</v>
      </c>
      <c r="B2607" s="416" t="s">
        <v>547</v>
      </c>
      <c r="C2607" s="416" t="s">
        <v>1275</v>
      </c>
      <c r="D2607" s="416" t="s">
        <v>777</v>
      </c>
      <c r="E2607" s="417">
        <v>0</v>
      </c>
      <c r="F2607" s="417">
        <v>211489.31</v>
      </c>
      <c r="G2607" s="417">
        <v>165824024.25</v>
      </c>
      <c r="H2607" s="387" t="b" cm="1">
        <f t="array" aca="1" ref="H2607" ca="1">EsNegrita(BP[[#This Row],[CODIGO]])</f>
        <v>0</v>
      </c>
      <c r="I2607" s="387" t="b" cm="1">
        <f t="array" ref="I2607">_xlfn.LET(
    _xlpm.codigos_devolucion, _xlfn.UNIQUE(_xlfn._xlws.FILTER(BP[CODIGO], ISNUMBER(SEARCH("devoluci", BP[NOMBRE CUENTA])), {""})),
    ISNUMBER(MATCH(BP[[#This Row],[CODIGO]], _xlpm.codigos_devolucion, 0))
)</f>
        <v>0</v>
      </c>
    </row>
    <row r="2608" spans="1:9" x14ac:dyDescent="0.25">
      <c r="A2608" s="608">
        <v>261005</v>
      </c>
      <c r="B2608" s="416" t="s">
        <v>547</v>
      </c>
      <c r="C2608" s="416" t="s">
        <v>771</v>
      </c>
      <c r="D2608" s="416" t="s">
        <v>777</v>
      </c>
      <c r="E2608" s="417">
        <v>0</v>
      </c>
      <c r="F2608" s="417">
        <v>258318.26</v>
      </c>
      <c r="G2608" s="417">
        <v>166082342.50999999</v>
      </c>
      <c r="H2608" s="387" t="b" cm="1">
        <f t="array" aca="1" ref="H2608" ca="1">EsNegrita(BP[[#This Row],[CODIGO]])</f>
        <v>0</v>
      </c>
      <c r="I2608" s="387" t="b" cm="1">
        <f t="array" ref="I2608">_xlfn.LET(
    _xlpm.codigos_devolucion, _xlfn.UNIQUE(_xlfn._xlws.FILTER(BP[CODIGO], ISNUMBER(SEARCH("devoluci", BP[NOMBRE CUENTA])), {""})),
    ISNUMBER(MATCH(BP[[#This Row],[CODIGO]], _xlpm.codigos_devolucion, 0))
)</f>
        <v>0</v>
      </c>
    </row>
    <row r="2609" spans="1:9" x14ac:dyDescent="0.25">
      <c r="A2609" s="608">
        <v>261005</v>
      </c>
      <c r="B2609" s="416" t="s">
        <v>547</v>
      </c>
      <c r="C2609" s="416" t="s">
        <v>772</v>
      </c>
      <c r="D2609" s="416" t="s">
        <v>777</v>
      </c>
      <c r="E2609" s="417">
        <v>0</v>
      </c>
      <c r="F2609" s="417">
        <v>172885.98</v>
      </c>
      <c r="G2609" s="417">
        <v>166255228.48999998</v>
      </c>
      <c r="H2609" s="387" t="b" cm="1">
        <f t="array" aca="1" ref="H2609" ca="1">EsNegrita(BP[[#This Row],[CODIGO]])</f>
        <v>0</v>
      </c>
      <c r="I2609" s="387" t="b" cm="1">
        <f t="array" ref="I2609">_xlfn.LET(
    _xlpm.codigos_devolucion, _xlfn.UNIQUE(_xlfn._xlws.FILTER(BP[CODIGO], ISNUMBER(SEARCH("devoluci", BP[NOMBRE CUENTA])), {""})),
    ISNUMBER(MATCH(BP[[#This Row],[CODIGO]], _xlpm.codigos_devolucion, 0))
)</f>
        <v>0</v>
      </c>
    </row>
    <row r="2610" spans="1:9" x14ac:dyDescent="0.25">
      <c r="A2610" s="608">
        <v>261005</v>
      </c>
      <c r="B2610" s="416" t="s">
        <v>547</v>
      </c>
      <c r="C2610" s="416" t="s">
        <v>773</v>
      </c>
      <c r="D2610" s="416" t="s">
        <v>777</v>
      </c>
      <c r="E2610" s="417">
        <v>0</v>
      </c>
      <c r="F2610" s="417">
        <v>179020.44</v>
      </c>
      <c r="G2610" s="417">
        <v>166434248.92999998</v>
      </c>
      <c r="H2610" s="387" t="b" cm="1">
        <f t="array" aca="1" ref="H2610" ca="1">EsNegrita(BP[[#This Row],[CODIGO]])</f>
        <v>0</v>
      </c>
      <c r="I2610" s="387" t="b" cm="1">
        <f t="array" ref="I2610">_xlfn.LET(
    _xlpm.codigos_devolucion, _xlfn.UNIQUE(_xlfn._xlws.FILTER(BP[CODIGO], ISNUMBER(SEARCH("devoluci", BP[NOMBRE CUENTA])), {""})),
    ISNUMBER(MATCH(BP[[#This Row],[CODIGO]], _xlpm.codigos_devolucion, 0))
)</f>
        <v>0</v>
      </c>
    </row>
    <row r="2611" spans="1:9" x14ac:dyDescent="0.25">
      <c r="A2611" s="608">
        <v>261005</v>
      </c>
      <c r="B2611" s="416" t="s">
        <v>547</v>
      </c>
      <c r="C2611" s="416" t="s">
        <v>1276</v>
      </c>
      <c r="D2611" s="416" t="s">
        <v>777</v>
      </c>
      <c r="E2611" s="417">
        <v>0</v>
      </c>
      <c r="F2611" s="417">
        <v>179019.61</v>
      </c>
      <c r="G2611" s="417">
        <v>166613268.53999999</v>
      </c>
      <c r="H2611" s="387" t="b" cm="1">
        <f t="array" aca="1" ref="H2611" ca="1">EsNegrita(BP[[#This Row],[CODIGO]])</f>
        <v>0</v>
      </c>
      <c r="I2611" s="387" t="b" cm="1">
        <f t="array" ref="I2611">_xlfn.LET(
    _xlpm.codigos_devolucion, _xlfn.UNIQUE(_xlfn._xlws.FILTER(BP[CODIGO], ISNUMBER(SEARCH("devoluci", BP[NOMBRE CUENTA])), {""})),
    ISNUMBER(MATCH(BP[[#This Row],[CODIGO]], _xlpm.codigos_devolucion, 0))
)</f>
        <v>0</v>
      </c>
    </row>
    <row r="2612" spans="1:9" x14ac:dyDescent="0.25">
      <c r="A2612" s="608">
        <v>261005</v>
      </c>
      <c r="B2612" s="416" t="s">
        <v>547</v>
      </c>
      <c r="C2612" s="416" t="s">
        <v>1311</v>
      </c>
      <c r="D2612" s="416" t="s">
        <v>777</v>
      </c>
      <c r="E2612" s="417">
        <v>0</v>
      </c>
      <c r="F2612" s="417">
        <v>236315.22</v>
      </c>
      <c r="G2612" s="417">
        <v>166849583.75999999</v>
      </c>
      <c r="H2612" s="387" t="b" cm="1">
        <f t="array" aca="1" ref="H2612" ca="1">EsNegrita(BP[[#This Row],[CODIGO]])</f>
        <v>0</v>
      </c>
      <c r="I2612" s="387" t="b" cm="1">
        <f t="array" ref="I2612">_xlfn.LET(
    _xlpm.codigos_devolucion, _xlfn.UNIQUE(_xlfn._xlws.FILTER(BP[CODIGO], ISNUMBER(SEARCH("devoluci", BP[NOMBRE CUENTA])), {""})),
    ISNUMBER(MATCH(BP[[#This Row],[CODIGO]], _xlpm.codigos_devolucion, 0))
)</f>
        <v>0</v>
      </c>
    </row>
    <row r="2613" spans="1:9" x14ac:dyDescent="0.25">
      <c r="A2613" s="608">
        <v>261005</v>
      </c>
      <c r="B2613" s="416" t="s">
        <v>547</v>
      </c>
      <c r="C2613" s="416" t="s">
        <v>1277</v>
      </c>
      <c r="D2613" s="416" t="s">
        <v>777</v>
      </c>
      <c r="E2613" s="417">
        <v>0</v>
      </c>
      <c r="F2613" s="417">
        <v>339400.06</v>
      </c>
      <c r="G2613" s="417">
        <v>167188983.81999999</v>
      </c>
      <c r="H2613" s="387" t="b" cm="1">
        <f t="array" aca="1" ref="H2613" ca="1">EsNegrita(BP[[#This Row],[CODIGO]])</f>
        <v>0</v>
      </c>
      <c r="I2613" s="387" t="b" cm="1">
        <f t="array" ref="I2613">_xlfn.LET(
    _xlpm.codigos_devolucion, _xlfn.UNIQUE(_xlfn._xlws.FILTER(BP[CODIGO], ISNUMBER(SEARCH("devoluci", BP[NOMBRE CUENTA])), {""})),
    ISNUMBER(MATCH(BP[[#This Row],[CODIGO]], _xlpm.codigos_devolucion, 0))
)</f>
        <v>0</v>
      </c>
    </row>
    <row r="2614" spans="1:9" x14ac:dyDescent="0.25">
      <c r="A2614" s="608">
        <v>261005</v>
      </c>
      <c r="B2614" s="416" t="s">
        <v>547</v>
      </c>
      <c r="C2614" s="416" t="s">
        <v>1312</v>
      </c>
      <c r="D2614" s="416" t="s">
        <v>777</v>
      </c>
      <c r="E2614" s="417">
        <v>0</v>
      </c>
      <c r="F2614" s="417">
        <v>323228.90999999997</v>
      </c>
      <c r="G2614" s="417">
        <v>167512212.72999999</v>
      </c>
      <c r="H2614" s="387" t="b" cm="1">
        <f t="array" aca="1" ref="H2614" ca="1">EsNegrita(BP[[#This Row],[CODIGO]])</f>
        <v>0</v>
      </c>
      <c r="I2614" s="387" t="b" cm="1">
        <f t="array" ref="I2614">_xlfn.LET(
    _xlpm.codigos_devolucion, _xlfn.UNIQUE(_xlfn._xlws.FILTER(BP[CODIGO], ISNUMBER(SEARCH("devoluci", BP[NOMBRE CUENTA])), {""})),
    ISNUMBER(MATCH(BP[[#This Row],[CODIGO]], _xlpm.codigos_devolucion, 0))
)</f>
        <v>0</v>
      </c>
    </row>
    <row r="2615" spans="1:9" x14ac:dyDescent="0.25">
      <c r="A2615" s="608">
        <v>261005</v>
      </c>
      <c r="B2615" s="416" t="s">
        <v>547</v>
      </c>
      <c r="C2615" s="416" t="s">
        <v>1345</v>
      </c>
      <c r="D2615" s="416" t="s">
        <v>777</v>
      </c>
      <c r="E2615" s="417">
        <v>0</v>
      </c>
      <c r="F2615" s="417">
        <v>228307.96</v>
      </c>
      <c r="G2615" s="417">
        <v>167740520.69</v>
      </c>
      <c r="H2615" s="387" t="b" cm="1">
        <f t="array" aca="1" ref="H2615" ca="1">EsNegrita(BP[[#This Row],[CODIGO]])</f>
        <v>0</v>
      </c>
      <c r="I2615" s="387" t="b" cm="1">
        <f t="array" ref="I2615">_xlfn.LET(
    _xlpm.codigos_devolucion, _xlfn.UNIQUE(_xlfn._xlws.FILTER(BP[CODIGO], ISNUMBER(SEARCH("devoluci", BP[NOMBRE CUENTA])), {""})),
    ISNUMBER(MATCH(BP[[#This Row],[CODIGO]], _xlpm.codigos_devolucion, 0))
)</f>
        <v>0</v>
      </c>
    </row>
    <row r="2616" spans="1:9" x14ac:dyDescent="0.25">
      <c r="A2616" s="608">
        <v>261005</v>
      </c>
      <c r="B2616" s="416" t="s">
        <v>547</v>
      </c>
      <c r="C2616" s="416" t="s">
        <v>1353</v>
      </c>
      <c r="D2616" s="416" t="s">
        <v>777</v>
      </c>
      <c r="E2616" s="417">
        <v>0</v>
      </c>
      <c r="F2616" s="417">
        <v>159663.32</v>
      </c>
      <c r="G2616" s="417">
        <v>167900184.00999999</v>
      </c>
      <c r="H2616" s="387" t="b" cm="1">
        <f t="array" aca="1" ref="H2616" ca="1">EsNegrita(BP[[#This Row],[CODIGO]])</f>
        <v>0</v>
      </c>
      <c r="I2616" s="387" t="b" cm="1">
        <f t="array" ref="I2616">_xlfn.LET(
    _xlpm.codigos_devolucion, _xlfn.UNIQUE(_xlfn._xlws.FILTER(BP[CODIGO], ISNUMBER(SEARCH("devoluci", BP[NOMBRE CUENTA])), {""})),
    ISNUMBER(MATCH(BP[[#This Row],[CODIGO]], _xlpm.codigos_devolucion, 0))
)</f>
        <v>0</v>
      </c>
    </row>
    <row r="2617" spans="1:9" x14ac:dyDescent="0.25">
      <c r="A2617" s="608">
        <v>261005</v>
      </c>
      <c r="B2617" s="416" t="s">
        <v>547</v>
      </c>
      <c r="C2617" s="416" t="s">
        <v>1314</v>
      </c>
      <c r="D2617" s="416" t="s">
        <v>777</v>
      </c>
      <c r="E2617" s="417">
        <v>0</v>
      </c>
      <c r="F2617" s="417">
        <v>248423.09</v>
      </c>
      <c r="G2617" s="417">
        <v>168148607.09999999</v>
      </c>
      <c r="H2617" s="387" t="b" cm="1">
        <f t="array" aca="1" ref="H2617" ca="1">EsNegrita(BP[[#This Row],[CODIGO]])</f>
        <v>0</v>
      </c>
      <c r="I2617" s="387" t="b" cm="1">
        <f t="array" ref="I2617">_xlfn.LET(
    _xlpm.codigos_devolucion, _xlfn.UNIQUE(_xlfn._xlws.FILTER(BP[CODIGO], ISNUMBER(SEARCH("devoluci", BP[NOMBRE CUENTA])), {""})),
    ISNUMBER(MATCH(BP[[#This Row],[CODIGO]], _xlpm.codigos_devolucion, 0))
)</f>
        <v>0</v>
      </c>
    </row>
    <row r="2618" spans="1:9" x14ac:dyDescent="0.25">
      <c r="A2618" s="608">
        <v>261005</v>
      </c>
      <c r="B2618" s="416" t="s">
        <v>547</v>
      </c>
      <c r="C2618" s="416" t="s">
        <v>1355</v>
      </c>
      <c r="D2618" s="416" t="s">
        <v>777</v>
      </c>
      <c r="E2618" s="417">
        <v>0</v>
      </c>
      <c r="F2618" s="417">
        <v>226227.29</v>
      </c>
      <c r="G2618" s="417">
        <v>168374834.38999999</v>
      </c>
      <c r="H2618" s="387" t="b" cm="1">
        <f t="array" aca="1" ref="H2618" ca="1">EsNegrita(BP[[#This Row],[CODIGO]])</f>
        <v>0</v>
      </c>
      <c r="I2618" s="387" t="b" cm="1">
        <f t="array" ref="I2618">_xlfn.LET(
    _xlpm.codigos_devolucion, _xlfn.UNIQUE(_xlfn._xlws.FILTER(BP[CODIGO], ISNUMBER(SEARCH("devoluci", BP[NOMBRE CUENTA])), {""})),
    ISNUMBER(MATCH(BP[[#This Row],[CODIGO]], _xlpm.codigos_devolucion, 0))
)</f>
        <v>0</v>
      </c>
    </row>
    <row r="2619" spans="1:9" x14ac:dyDescent="0.25">
      <c r="A2619" s="608">
        <v>261005</v>
      </c>
      <c r="B2619" s="416" t="s">
        <v>547</v>
      </c>
      <c r="C2619" s="416" t="s">
        <v>1315</v>
      </c>
      <c r="D2619" s="416" t="s">
        <v>777</v>
      </c>
      <c r="E2619" s="417">
        <v>0</v>
      </c>
      <c r="F2619" s="417">
        <v>171840.3</v>
      </c>
      <c r="G2619" s="417">
        <v>168546674.69</v>
      </c>
      <c r="H2619" s="387" t="b" cm="1">
        <f t="array" aca="1" ref="H2619" ca="1">EsNegrita(BP[[#This Row],[CODIGO]])</f>
        <v>0</v>
      </c>
      <c r="I2619" s="387" t="b" cm="1">
        <f t="array" ref="I2619">_xlfn.LET(
    _xlpm.codigos_devolucion, _xlfn.UNIQUE(_xlfn._xlws.FILTER(BP[CODIGO], ISNUMBER(SEARCH("devoluci", BP[NOMBRE CUENTA])), {""})),
    ISNUMBER(MATCH(BP[[#This Row],[CODIGO]], _xlpm.codigos_devolucion, 0))
)</f>
        <v>0</v>
      </c>
    </row>
    <row r="2620" spans="1:9" x14ac:dyDescent="0.25">
      <c r="A2620" s="608">
        <v>261005</v>
      </c>
      <c r="B2620" s="416" t="s">
        <v>547</v>
      </c>
      <c r="C2620" s="416" t="s">
        <v>1316</v>
      </c>
      <c r="D2620" s="416" t="s">
        <v>777</v>
      </c>
      <c r="E2620" s="417">
        <v>0</v>
      </c>
      <c r="F2620" s="417">
        <v>258318.26</v>
      </c>
      <c r="G2620" s="417">
        <v>168804992.94999999</v>
      </c>
      <c r="H2620" s="387" t="b" cm="1">
        <f t="array" aca="1" ref="H2620" ca="1">EsNegrita(BP[[#This Row],[CODIGO]])</f>
        <v>0</v>
      </c>
      <c r="I2620" s="387" t="b" cm="1">
        <f t="array" ref="I2620">_xlfn.LET(
    _xlpm.codigos_devolucion, _xlfn.UNIQUE(_xlfn._xlws.FILTER(BP[CODIGO], ISNUMBER(SEARCH("devoluci", BP[NOMBRE CUENTA])), {""})),
    ISNUMBER(MATCH(BP[[#This Row],[CODIGO]], _xlpm.codigos_devolucion, 0))
)</f>
        <v>0</v>
      </c>
    </row>
    <row r="2621" spans="1:9" x14ac:dyDescent="0.25">
      <c r="A2621" s="608">
        <v>261005</v>
      </c>
      <c r="B2621" s="416" t="s">
        <v>547</v>
      </c>
      <c r="C2621" s="416" t="s">
        <v>1317</v>
      </c>
      <c r="D2621" s="416" t="s">
        <v>777</v>
      </c>
      <c r="E2621" s="417">
        <v>0</v>
      </c>
      <c r="F2621" s="417">
        <v>302744.40000000002</v>
      </c>
      <c r="G2621" s="417">
        <v>169107737.34999999</v>
      </c>
      <c r="H2621" s="387" t="b" cm="1">
        <f t="array" aca="1" ref="H2621" ca="1">EsNegrita(BP[[#This Row],[CODIGO]])</f>
        <v>0</v>
      </c>
      <c r="I2621" s="387" t="b" cm="1">
        <f t="array" ref="I2621">_xlfn.LET(
    _xlpm.codigos_devolucion, _xlfn.UNIQUE(_xlfn._xlws.FILTER(BP[CODIGO], ISNUMBER(SEARCH("devoluci", BP[NOMBRE CUENTA])), {""})),
    ISNUMBER(MATCH(BP[[#This Row],[CODIGO]], _xlpm.codigos_devolucion, 0))
)</f>
        <v>0</v>
      </c>
    </row>
    <row r="2622" spans="1:9" x14ac:dyDescent="0.25">
      <c r="A2622" s="608">
        <v>261005</v>
      </c>
      <c r="B2622" s="416" t="s">
        <v>547</v>
      </c>
      <c r="C2622" s="416" t="s">
        <v>1318</v>
      </c>
      <c r="D2622" s="416" t="s">
        <v>777</v>
      </c>
      <c r="E2622" s="417">
        <v>0</v>
      </c>
      <c r="F2622" s="417">
        <v>226353.21</v>
      </c>
      <c r="G2622" s="417">
        <v>169334090.56</v>
      </c>
      <c r="H2622" s="387" t="b" cm="1">
        <f t="array" aca="1" ref="H2622" ca="1">EsNegrita(BP[[#This Row],[CODIGO]])</f>
        <v>0</v>
      </c>
      <c r="I2622" s="387" t="b" cm="1">
        <f t="array" ref="I2622">_xlfn.LET(
    _xlpm.codigos_devolucion, _xlfn.UNIQUE(_xlfn._xlws.FILTER(BP[CODIGO], ISNUMBER(SEARCH("devoluci", BP[NOMBRE CUENTA])), {""})),
    ISNUMBER(MATCH(BP[[#This Row],[CODIGO]], _xlpm.codigos_devolucion, 0))
)</f>
        <v>0</v>
      </c>
    </row>
    <row r="2623" spans="1:9" x14ac:dyDescent="0.25">
      <c r="A2623" s="608">
        <v>261005</v>
      </c>
      <c r="B2623" s="416" t="s">
        <v>547</v>
      </c>
      <c r="C2623" s="416" t="s">
        <v>1278</v>
      </c>
      <c r="D2623" s="416" t="s">
        <v>777</v>
      </c>
      <c r="E2623" s="417">
        <v>0</v>
      </c>
      <c r="F2623" s="417">
        <v>307694.40999999997</v>
      </c>
      <c r="G2623" s="417">
        <v>169641784.97</v>
      </c>
      <c r="H2623" s="387" t="b" cm="1">
        <f t="array" aca="1" ref="H2623" ca="1">EsNegrita(BP[[#This Row],[CODIGO]])</f>
        <v>0</v>
      </c>
      <c r="I2623" s="387" t="b" cm="1">
        <f t="array" ref="I2623">_xlfn.LET(
    _xlpm.codigos_devolucion, _xlfn.UNIQUE(_xlfn._xlws.FILTER(BP[CODIGO], ISNUMBER(SEARCH("devoluci", BP[NOMBRE CUENTA])), {""})),
    ISNUMBER(MATCH(BP[[#This Row],[CODIGO]], _xlpm.codigos_devolucion, 0))
)</f>
        <v>0</v>
      </c>
    </row>
    <row r="2624" spans="1:9" x14ac:dyDescent="0.25">
      <c r="A2624" s="608">
        <v>261005</v>
      </c>
      <c r="B2624" s="416" t="s">
        <v>547</v>
      </c>
      <c r="C2624" s="416" t="s">
        <v>1349</v>
      </c>
      <c r="D2624" s="416" t="s">
        <v>777</v>
      </c>
      <c r="E2624" s="417">
        <v>0</v>
      </c>
      <c r="F2624" s="417">
        <v>165908.35</v>
      </c>
      <c r="G2624" s="417">
        <v>169807693.31999999</v>
      </c>
      <c r="H2624" s="387" t="b" cm="1">
        <f t="array" aca="1" ref="H2624" ca="1">EsNegrita(BP[[#This Row],[CODIGO]])</f>
        <v>0</v>
      </c>
      <c r="I2624" s="387" t="b" cm="1">
        <f t="array" ref="I2624">_xlfn.LET(
    _xlpm.codigos_devolucion, _xlfn.UNIQUE(_xlfn._xlws.FILTER(BP[CODIGO], ISNUMBER(SEARCH("devoluci", BP[NOMBRE CUENTA])), {""})),
    ISNUMBER(MATCH(BP[[#This Row],[CODIGO]], _xlpm.codigos_devolucion, 0))
)</f>
        <v>0</v>
      </c>
    </row>
    <row r="2625" spans="1:9" x14ac:dyDescent="0.25">
      <c r="A2625" s="608">
        <v>261005</v>
      </c>
      <c r="B2625" s="416" t="s">
        <v>547</v>
      </c>
      <c r="C2625" s="416" t="s">
        <v>1331</v>
      </c>
      <c r="D2625" s="416" t="s">
        <v>777</v>
      </c>
      <c r="E2625" s="417">
        <v>0</v>
      </c>
      <c r="F2625" s="417">
        <v>225622.5</v>
      </c>
      <c r="G2625" s="417">
        <v>170033315.81999999</v>
      </c>
      <c r="H2625" s="387" t="b" cm="1">
        <f t="array" aca="1" ref="H2625" ca="1">EsNegrita(BP[[#This Row],[CODIGO]])</f>
        <v>0</v>
      </c>
      <c r="I2625" s="387" t="b" cm="1">
        <f t="array" ref="I2625">_xlfn.LET(
    _xlpm.codigos_devolucion, _xlfn.UNIQUE(_xlfn._xlws.FILTER(BP[CODIGO], ISNUMBER(SEARCH("devoluci", BP[NOMBRE CUENTA])), {""})),
    ISNUMBER(MATCH(BP[[#This Row],[CODIGO]], _xlpm.codigos_devolucion, 0))
)</f>
        <v>0</v>
      </c>
    </row>
    <row r="2626" spans="1:9" x14ac:dyDescent="0.25">
      <c r="A2626" s="608">
        <v>261005</v>
      </c>
      <c r="B2626" s="416" t="s">
        <v>547</v>
      </c>
      <c r="C2626" s="416" t="s">
        <v>1319</v>
      </c>
      <c r="D2626" s="416" t="s">
        <v>777</v>
      </c>
      <c r="E2626" s="417">
        <v>0</v>
      </c>
      <c r="F2626" s="417">
        <v>165216.62</v>
      </c>
      <c r="G2626" s="417">
        <v>170198532.44</v>
      </c>
      <c r="H2626" s="387" t="b" cm="1">
        <f t="array" aca="1" ref="H2626" ca="1">EsNegrita(BP[[#This Row],[CODIGO]])</f>
        <v>0</v>
      </c>
      <c r="I2626" s="387" t="b" cm="1">
        <f t="array" ref="I2626">_xlfn.LET(
    _xlpm.codigos_devolucion, _xlfn.UNIQUE(_xlfn._xlws.FILTER(BP[CODIGO], ISNUMBER(SEARCH("devoluci", BP[NOMBRE CUENTA])), {""})),
    ISNUMBER(MATCH(BP[[#This Row],[CODIGO]], _xlpm.codigos_devolucion, 0))
)</f>
        <v>0</v>
      </c>
    </row>
    <row r="2627" spans="1:9" x14ac:dyDescent="0.25">
      <c r="A2627" s="608">
        <v>261005</v>
      </c>
      <c r="B2627" s="416" t="s">
        <v>547</v>
      </c>
      <c r="C2627" s="416" t="s">
        <v>1320</v>
      </c>
      <c r="D2627" s="416" t="s">
        <v>777</v>
      </c>
      <c r="E2627" s="417">
        <v>0</v>
      </c>
      <c r="F2627" s="417">
        <v>210673.53</v>
      </c>
      <c r="G2627" s="417">
        <v>170409205.97</v>
      </c>
      <c r="H2627" s="387" t="b" cm="1">
        <f t="array" aca="1" ref="H2627" ca="1">EsNegrita(BP[[#This Row],[CODIGO]])</f>
        <v>0</v>
      </c>
      <c r="I2627" s="387" t="b" cm="1">
        <f t="array" ref="I2627">_xlfn.LET(
    _xlpm.codigos_devolucion, _xlfn.UNIQUE(_xlfn._xlws.FILTER(BP[CODIGO], ISNUMBER(SEARCH("devoluci", BP[NOMBRE CUENTA])), {""})),
    ISNUMBER(MATCH(BP[[#This Row],[CODIGO]], _xlpm.codigos_devolucion, 0))
)</f>
        <v>0</v>
      </c>
    </row>
    <row r="2628" spans="1:9" x14ac:dyDescent="0.25">
      <c r="A2628" s="608">
        <v>261005</v>
      </c>
      <c r="B2628" s="416" t="s">
        <v>547</v>
      </c>
      <c r="C2628" s="416" t="s">
        <v>1321</v>
      </c>
      <c r="D2628" s="416" t="s">
        <v>777</v>
      </c>
      <c r="E2628" s="417">
        <v>0</v>
      </c>
      <c r="F2628" s="417">
        <v>166600</v>
      </c>
      <c r="G2628" s="417">
        <v>170575805.97</v>
      </c>
      <c r="H2628" s="387" t="b" cm="1">
        <f t="array" aca="1" ref="H2628" ca="1">EsNegrita(BP[[#This Row],[CODIGO]])</f>
        <v>0</v>
      </c>
      <c r="I2628" s="387" t="b" cm="1">
        <f t="array" ref="I2628">_xlfn.LET(
    _xlpm.codigos_devolucion, _xlfn.UNIQUE(_xlfn._xlws.FILTER(BP[CODIGO], ISNUMBER(SEARCH("devoluci", BP[NOMBRE CUENTA])), {""})),
    ISNUMBER(MATCH(BP[[#This Row],[CODIGO]], _xlpm.codigos_devolucion, 0))
)</f>
        <v>0</v>
      </c>
    </row>
    <row r="2629" spans="1:9" x14ac:dyDescent="0.25">
      <c r="A2629" s="608">
        <v>261005</v>
      </c>
      <c r="B2629" s="416" t="s">
        <v>547</v>
      </c>
      <c r="C2629" s="416" t="s">
        <v>1322</v>
      </c>
      <c r="D2629" s="416" t="s">
        <v>777</v>
      </c>
      <c r="E2629" s="417">
        <v>0</v>
      </c>
      <c r="F2629" s="417">
        <v>166600</v>
      </c>
      <c r="G2629" s="417">
        <v>170742405.97</v>
      </c>
      <c r="H2629" s="387" t="b" cm="1">
        <f t="array" aca="1" ref="H2629" ca="1">EsNegrita(BP[[#This Row],[CODIGO]])</f>
        <v>0</v>
      </c>
      <c r="I2629" s="387" t="b" cm="1">
        <f t="array" ref="I2629">_xlfn.LET(
    _xlpm.codigos_devolucion, _xlfn.UNIQUE(_xlfn._xlws.FILTER(BP[CODIGO], ISNUMBER(SEARCH("devoluci", BP[NOMBRE CUENTA])), {""})),
    ISNUMBER(MATCH(BP[[#This Row],[CODIGO]], _xlpm.codigos_devolucion, 0))
)</f>
        <v>0</v>
      </c>
    </row>
    <row r="2630" spans="1:9" x14ac:dyDescent="0.25">
      <c r="A2630" s="608">
        <v>261005</v>
      </c>
      <c r="B2630" s="416" t="s">
        <v>547</v>
      </c>
      <c r="C2630" s="416" t="s">
        <v>1332</v>
      </c>
      <c r="D2630" s="416" t="s">
        <v>777</v>
      </c>
      <c r="E2630" s="417">
        <v>0</v>
      </c>
      <c r="F2630" s="417">
        <v>270649.61</v>
      </c>
      <c r="G2630" s="417">
        <v>171013055.58000001</v>
      </c>
      <c r="H2630" s="387" t="b" cm="1">
        <f t="array" aca="1" ref="H2630" ca="1">EsNegrita(BP[[#This Row],[CODIGO]])</f>
        <v>0</v>
      </c>
      <c r="I2630" s="387" t="b" cm="1">
        <f t="array" ref="I2630">_xlfn.LET(
    _xlpm.codigos_devolucion, _xlfn.UNIQUE(_xlfn._xlws.FILTER(BP[CODIGO], ISNUMBER(SEARCH("devoluci", BP[NOMBRE CUENTA])), {""})),
    ISNUMBER(MATCH(BP[[#This Row],[CODIGO]], _xlpm.codigos_devolucion, 0))
)</f>
        <v>0</v>
      </c>
    </row>
    <row r="2631" spans="1:9" x14ac:dyDescent="0.25">
      <c r="A2631" s="608">
        <v>261005</v>
      </c>
      <c r="B2631" s="416" t="s">
        <v>547</v>
      </c>
      <c r="C2631" s="416" t="s">
        <v>1279</v>
      </c>
      <c r="D2631" s="416" t="s">
        <v>777</v>
      </c>
      <c r="E2631" s="417">
        <v>0</v>
      </c>
      <c r="F2631" s="417">
        <v>166600</v>
      </c>
      <c r="G2631" s="417">
        <v>171179655.58000001</v>
      </c>
      <c r="H2631" s="387" t="b" cm="1">
        <f t="array" aca="1" ref="H2631" ca="1">EsNegrita(BP[[#This Row],[CODIGO]])</f>
        <v>0</v>
      </c>
      <c r="I2631" s="387" t="b" cm="1">
        <f t="array" ref="I2631">_xlfn.LET(
    _xlpm.codigos_devolucion, _xlfn.UNIQUE(_xlfn._xlws.FILTER(BP[CODIGO], ISNUMBER(SEARCH("devoluci", BP[NOMBRE CUENTA])), {""})),
    ISNUMBER(MATCH(BP[[#This Row],[CODIGO]], _xlpm.codigos_devolucion, 0))
)</f>
        <v>0</v>
      </c>
    </row>
    <row r="2632" spans="1:9" x14ac:dyDescent="0.25">
      <c r="A2632" s="608">
        <v>261005</v>
      </c>
      <c r="B2632" s="416" t="s">
        <v>547</v>
      </c>
      <c r="C2632" s="416" t="s">
        <v>1323</v>
      </c>
      <c r="D2632" s="416" t="s">
        <v>777</v>
      </c>
      <c r="E2632" s="417">
        <v>0</v>
      </c>
      <c r="F2632" s="417">
        <v>311438.96000000002</v>
      </c>
      <c r="G2632" s="417">
        <v>171491094.54000002</v>
      </c>
      <c r="H2632" s="387" t="b" cm="1">
        <f t="array" aca="1" ref="H2632" ca="1">EsNegrita(BP[[#This Row],[CODIGO]])</f>
        <v>0</v>
      </c>
      <c r="I2632" s="387" t="b" cm="1">
        <f t="array" ref="I2632">_xlfn.LET(
    _xlpm.codigos_devolucion, _xlfn.UNIQUE(_xlfn._xlws.FILTER(BP[CODIGO], ISNUMBER(SEARCH("devoluci", BP[NOMBRE CUENTA])), {""})),
    ISNUMBER(MATCH(BP[[#This Row],[CODIGO]], _xlpm.codigos_devolucion, 0))
)</f>
        <v>0</v>
      </c>
    </row>
    <row r="2633" spans="1:9" x14ac:dyDescent="0.25">
      <c r="A2633" s="608">
        <v>261005</v>
      </c>
      <c r="B2633" s="416" t="s">
        <v>547</v>
      </c>
      <c r="C2633" s="416" t="s">
        <v>1280</v>
      </c>
      <c r="D2633" s="416" t="s">
        <v>777</v>
      </c>
      <c r="E2633" s="417">
        <v>0</v>
      </c>
      <c r="F2633" s="417">
        <v>166600</v>
      </c>
      <c r="G2633" s="417">
        <v>171657694.54000002</v>
      </c>
      <c r="H2633" s="387" t="b" cm="1">
        <f t="array" aca="1" ref="H2633" ca="1">EsNegrita(BP[[#This Row],[CODIGO]])</f>
        <v>0</v>
      </c>
      <c r="I2633" s="387" t="b" cm="1">
        <f t="array" ref="I2633">_xlfn.LET(
    _xlpm.codigos_devolucion, _xlfn.UNIQUE(_xlfn._xlws.FILTER(BP[CODIGO], ISNUMBER(SEARCH("devoluci", BP[NOMBRE CUENTA])), {""})),
    ISNUMBER(MATCH(BP[[#This Row],[CODIGO]], _xlpm.codigos_devolucion, 0))
)</f>
        <v>0</v>
      </c>
    </row>
    <row r="2634" spans="1:9" x14ac:dyDescent="0.25">
      <c r="A2634" s="608">
        <v>261005</v>
      </c>
      <c r="B2634" s="416" t="s">
        <v>547</v>
      </c>
      <c r="C2634" s="416" t="s">
        <v>1357</v>
      </c>
      <c r="D2634" s="416" t="s">
        <v>777</v>
      </c>
      <c r="E2634" s="417">
        <v>0</v>
      </c>
      <c r="F2634" s="417">
        <v>237245.9</v>
      </c>
      <c r="G2634" s="417">
        <v>171894940.44000003</v>
      </c>
      <c r="H2634" s="387" t="b" cm="1">
        <f t="array" aca="1" ref="H2634" ca="1">EsNegrita(BP[[#This Row],[CODIGO]])</f>
        <v>0</v>
      </c>
      <c r="I2634" s="387" t="b" cm="1">
        <f t="array" ref="I2634">_xlfn.LET(
    _xlpm.codigos_devolucion, _xlfn.UNIQUE(_xlfn._xlws.FILTER(BP[CODIGO], ISNUMBER(SEARCH("devoluci", BP[NOMBRE CUENTA])), {""})),
    ISNUMBER(MATCH(BP[[#This Row],[CODIGO]], _xlpm.codigos_devolucion, 0))
)</f>
        <v>0</v>
      </c>
    </row>
    <row r="2635" spans="1:9" x14ac:dyDescent="0.25">
      <c r="A2635" s="608">
        <v>261005</v>
      </c>
      <c r="B2635" s="416" t="s">
        <v>547</v>
      </c>
      <c r="C2635" s="416" t="s">
        <v>1282</v>
      </c>
      <c r="D2635" s="416" t="s">
        <v>777</v>
      </c>
      <c r="E2635" s="417">
        <v>0</v>
      </c>
      <c r="F2635" s="417">
        <v>122173.33</v>
      </c>
      <c r="G2635" s="417">
        <v>172017113.77000004</v>
      </c>
      <c r="H2635" s="387" t="b" cm="1">
        <f t="array" aca="1" ref="H2635" ca="1">EsNegrita(BP[[#This Row],[CODIGO]])</f>
        <v>0</v>
      </c>
      <c r="I2635" s="387" t="b" cm="1">
        <f t="array" ref="I2635">_xlfn.LET(
    _xlpm.codigos_devolucion, _xlfn.UNIQUE(_xlfn._xlws.FILTER(BP[CODIGO], ISNUMBER(SEARCH("devoluci", BP[NOMBRE CUENTA])), {""})),
    ISNUMBER(MATCH(BP[[#This Row],[CODIGO]], _xlpm.codigos_devolucion, 0))
)</f>
        <v>0</v>
      </c>
    </row>
    <row r="2636" spans="1:9" x14ac:dyDescent="0.25">
      <c r="A2636" s="608">
        <v>261005</v>
      </c>
      <c r="B2636" s="416" t="s">
        <v>547</v>
      </c>
      <c r="C2636" s="416" t="s">
        <v>1324</v>
      </c>
      <c r="D2636" s="416" t="s">
        <v>777</v>
      </c>
      <c r="E2636" s="417">
        <v>0</v>
      </c>
      <c r="F2636" s="417">
        <v>165908.35</v>
      </c>
      <c r="G2636" s="417">
        <v>172183022.12000003</v>
      </c>
      <c r="H2636" s="387" t="b" cm="1">
        <f t="array" aca="1" ref="H2636" ca="1">EsNegrita(BP[[#This Row],[CODIGO]])</f>
        <v>0</v>
      </c>
      <c r="I2636" s="387" t="b" cm="1">
        <f t="array" ref="I2636">_xlfn.LET(
    _xlpm.codigos_devolucion, _xlfn.UNIQUE(_xlfn._xlws.FILTER(BP[CODIGO], ISNUMBER(SEARCH("devoluci", BP[NOMBRE CUENTA])), {""})),
    ISNUMBER(MATCH(BP[[#This Row],[CODIGO]], _xlpm.codigos_devolucion, 0))
)</f>
        <v>0</v>
      </c>
    </row>
    <row r="2637" spans="1:9" x14ac:dyDescent="0.25">
      <c r="A2637" s="608">
        <v>261005</v>
      </c>
      <c r="B2637" s="416" t="s">
        <v>547</v>
      </c>
      <c r="C2637" s="416" t="s">
        <v>1281</v>
      </c>
      <c r="D2637" s="416" t="s">
        <v>777</v>
      </c>
      <c r="E2637" s="417">
        <v>0</v>
      </c>
      <c r="F2637" s="417">
        <v>166600</v>
      </c>
      <c r="G2637" s="417">
        <v>172349622.12000003</v>
      </c>
      <c r="H2637" s="387" t="b" cm="1">
        <f t="array" aca="1" ref="H2637" ca="1">EsNegrita(BP[[#This Row],[CODIGO]])</f>
        <v>0</v>
      </c>
      <c r="I2637" s="387" t="b" cm="1">
        <f t="array" ref="I2637">_xlfn.LET(
    _xlpm.codigos_devolucion, _xlfn.UNIQUE(_xlfn._xlws.FILTER(BP[CODIGO], ISNUMBER(SEARCH("devoluci", BP[NOMBRE CUENTA])), {""})),
    ISNUMBER(MATCH(BP[[#This Row],[CODIGO]], _xlpm.codigos_devolucion, 0))
)</f>
        <v>0</v>
      </c>
    </row>
    <row r="2638" spans="1:9" x14ac:dyDescent="0.25">
      <c r="A2638" s="608">
        <v>261010</v>
      </c>
      <c r="B2638" s="416" t="s">
        <v>544</v>
      </c>
      <c r="C2638" s="416" t="s">
        <v>1264</v>
      </c>
      <c r="D2638" s="416" t="s">
        <v>1265</v>
      </c>
      <c r="E2638" s="417">
        <v>0</v>
      </c>
      <c r="F2638" s="417">
        <v>4000</v>
      </c>
      <c r="G2638" s="417">
        <v>33110123.59</v>
      </c>
      <c r="H2638" s="387" t="b" cm="1">
        <f t="array" aca="1" ref="H2638" ca="1">EsNegrita(BP[[#This Row],[CODIGO]])</f>
        <v>0</v>
      </c>
      <c r="I2638" s="387" t="b" cm="1">
        <f t="array" ref="I2638">_xlfn.LET(
    _xlpm.codigos_devolucion, _xlfn.UNIQUE(_xlfn._xlws.FILTER(BP[CODIGO], ISNUMBER(SEARCH("devoluci", BP[NOMBRE CUENTA])), {""})),
    ISNUMBER(MATCH(BP[[#This Row],[CODIGO]], _xlpm.codigos_devolucion, 0))
)</f>
        <v>0</v>
      </c>
    </row>
    <row r="2639" spans="1:9" x14ac:dyDescent="0.25">
      <c r="A2639" s="608">
        <v>261010</v>
      </c>
      <c r="B2639" s="416" t="s">
        <v>544</v>
      </c>
      <c r="C2639" s="416" t="s">
        <v>1282</v>
      </c>
      <c r="D2639" s="416" t="s">
        <v>1283</v>
      </c>
      <c r="E2639" s="417">
        <v>0</v>
      </c>
      <c r="F2639" s="417">
        <v>19833.93</v>
      </c>
      <c r="G2639" s="417">
        <v>33129957.52</v>
      </c>
      <c r="H2639" s="387" t="b" cm="1">
        <f t="array" aca="1" ref="H2639" ca="1">EsNegrita(BP[[#This Row],[CODIGO]])</f>
        <v>0</v>
      </c>
      <c r="I2639" s="387" t="b" cm="1">
        <f t="array" ref="I2639">_xlfn.LET(
    _xlpm.codigos_devolucion, _xlfn.UNIQUE(_xlfn._xlws.FILTER(BP[CODIGO], ISNUMBER(SEARCH("devoluci", BP[NOMBRE CUENTA])), {""})),
    ISNUMBER(MATCH(BP[[#This Row],[CODIGO]], _xlpm.codigos_devolucion, 0))
)</f>
        <v>0</v>
      </c>
    </row>
    <row r="2640" spans="1:9" x14ac:dyDescent="0.25">
      <c r="A2640" s="608">
        <v>261010</v>
      </c>
      <c r="B2640" s="416" t="s">
        <v>544</v>
      </c>
      <c r="C2640" s="416" t="s">
        <v>1282</v>
      </c>
      <c r="D2640" s="416" t="s">
        <v>1368</v>
      </c>
      <c r="E2640" s="417">
        <v>18181</v>
      </c>
      <c r="F2640" s="417">
        <v>0</v>
      </c>
      <c r="G2640" s="417">
        <v>33111776.52</v>
      </c>
      <c r="H2640" s="387" t="b" cm="1">
        <f t="array" aca="1" ref="H2640" ca="1">EsNegrita(BP[[#This Row],[CODIGO]])</f>
        <v>0</v>
      </c>
      <c r="I2640" s="387" t="b" cm="1">
        <f t="array" ref="I2640">_xlfn.LET(
    _xlpm.codigos_devolucion, _xlfn.UNIQUE(_xlfn._xlws.FILTER(BP[CODIGO], ISNUMBER(SEARCH("devoluci", BP[NOMBRE CUENTA])), {""})),
    ISNUMBER(MATCH(BP[[#This Row],[CODIGO]], _xlpm.codigos_devolucion, 0))
)</f>
        <v>0</v>
      </c>
    </row>
    <row r="2641" spans="1:9" x14ac:dyDescent="0.25">
      <c r="A2641" s="608">
        <v>261010</v>
      </c>
      <c r="B2641" s="416" t="s">
        <v>544</v>
      </c>
      <c r="C2641" s="416" t="s">
        <v>1282</v>
      </c>
      <c r="D2641" s="416" t="s">
        <v>1368</v>
      </c>
      <c r="E2641" s="417">
        <v>1653</v>
      </c>
      <c r="F2641" s="417">
        <v>0</v>
      </c>
      <c r="G2641" s="417">
        <v>33110123.52</v>
      </c>
      <c r="H2641" s="387" t="b" cm="1">
        <f t="array" aca="1" ref="H2641" ca="1">EsNegrita(BP[[#This Row],[CODIGO]])</f>
        <v>0</v>
      </c>
      <c r="I2641" s="387" t="b" cm="1">
        <f t="array" ref="I2641">_xlfn.LET(
    _xlpm.codigos_devolucion, _xlfn.UNIQUE(_xlfn._xlws.FILTER(BP[CODIGO], ISNUMBER(SEARCH("devoluci", BP[NOMBRE CUENTA])), {""})),
    ISNUMBER(MATCH(BP[[#This Row],[CODIGO]], _xlpm.codigos_devolucion, 0))
)</f>
        <v>0</v>
      </c>
    </row>
    <row r="2642" spans="1:9" x14ac:dyDescent="0.25">
      <c r="A2642" s="608">
        <v>261010</v>
      </c>
      <c r="B2642" s="416" t="s">
        <v>544</v>
      </c>
      <c r="C2642" s="416" t="s">
        <v>738</v>
      </c>
      <c r="D2642" s="416" t="s">
        <v>739</v>
      </c>
      <c r="E2642" s="417">
        <v>0</v>
      </c>
      <c r="F2642" s="417">
        <v>20000</v>
      </c>
      <c r="G2642" s="417">
        <v>33130123.52</v>
      </c>
      <c r="H2642" s="387" t="b" cm="1">
        <f t="array" aca="1" ref="H2642" ca="1">EsNegrita(BP[[#This Row],[CODIGO]])</f>
        <v>0</v>
      </c>
      <c r="I2642" s="387" t="b" cm="1">
        <f t="array" ref="I2642">_xlfn.LET(
    _xlpm.codigos_devolucion, _xlfn.UNIQUE(_xlfn._xlws.FILTER(BP[CODIGO], ISNUMBER(SEARCH("devoluci", BP[NOMBRE CUENTA])), {""})),
    ISNUMBER(MATCH(BP[[#This Row],[CODIGO]], _xlpm.codigos_devolucion, 0))
)</f>
        <v>0</v>
      </c>
    </row>
    <row r="2643" spans="1:9" x14ac:dyDescent="0.25">
      <c r="A2643" s="608">
        <v>261010</v>
      </c>
      <c r="B2643" s="416" t="s">
        <v>544</v>
      </c>
      <c r="C2643" s="416" t="s">
        <v>1286</v>
      </c>
      <c r="D2643" s="416" t="s">
        <v>739</v>
      </c>
      <c r="E2643" s="417">
        <v>0</v>
      </c>
      <c r="F2643" s="417">
        <v>24390.95</v>
      </c>
      <c r="G2643" s="417">
        <v>33154514.469999999</v>
      </c>
      <c r="H2643" s="387" t="b" cm="1">
        <f t="array" aca="1" ref="H2643" ca="1">EsNegrita(BP[[#This Row],[CODIGO]])</f>
        <v>0</v>
      </c>
      <c r="I2643" s="387" t="b" cm="1">
        <f t="array" ref="I2643">_xlfn.LET(
    _xlpm.codigos_devolucion, _xlfn.UNIQUE(_xlfn._xlws.FILTER(BP[CODIGO], ISNUMBER(SEARCH("devoluci", BP[NOMBRE CUENTA])), {""})),
    ISNUMBER(MATCH(BP[[#This Row],[CODIGO]], _xlpm.codigos_devolucion, 0))
)</f>
        <v>0</v>
      </c>
    </row>
    <row r="2644" spans="1:9" x14ac:dyDescent="0.25">
      <c r="A2644" s="608">
        <v>261010</v>
      </c>
      <c r="B2644" s="416" t="s">
        <v>544</v>
      </c>
      <c r="C2644" s="416" t="s">
        <v>1266</v>
      </c>
      <c r="D2644" s="416" t="s">
        <v>739</v>
      </c>
      <c r="E2644" s="417">
        <v>0</v>
      </c>
      <c r="F2644" s="417">
        <v>40870.639999999999</v>
      </c>
      <c r="G2644" s="417">
        <v>33195385.109999999</v>
      </c>
      <c r="H2644" s="387" t="b" cm="1">
        <f t="array" aca="1" ref="H2644" ca="1">EsNegrita(BP[[#This Row],[CODIGO]])</f>
        <v>0</v>
      </c>
      <c r="I2644" s="387" t="b" cm="1">
        <f t="array" ref="I2644">_xlfn.LET(
    _xlpm.codigos_devolucion, _xlfn.UNIQUE(_xlfn._xlws.FILTER(BP[CODIGO], ISNUMBER(SEARCH("devoluci", BP[NOMBRE CUENTA])), {""})),
    ISNUMBER(MATCH(BP[[#This Row],[CODIGO]], _xlpm.codigos_devolucion, 0))
)</f>
        <v>0</v>
      </c>
    </row>
    <row r="2645" spans="1:9" x14ac:dyDescent="0.25">
      <c r="A2645" s="608">
        <v>261010</v>
      </c>
      <c r="B2645" s="416" t="s">
        <v>544</v>
      </c>
      <c r="C2645" s="416" t="s">
        <v>1254</v>
      </c>
      <c r="D2645" s="416" t="s">
        <v>739</v>
      </c>
      <c r="E2645" s="417">
        <v>0</v>
      </c>
      <c r="F2645" s="417">
        <v>113558.24</v>
      </c>
      <c r="G2645" s="417">
        <v>33308943.349999998</v>
      </c>
      <c r="H2645" s="387" t="b" cm="1">
        <f t="array" aca="1" ref="H2645" ca="1">EsNegrita(BP[[#This Row],[CODIGO]])</f>
        <v>0</v>
      </c>
      <c r="I2645" s="387" t="b" cm="1">
        <f t="array" ref="I2645">_xlfn.LET(
    _xlpm.codigos_devolucion, _xlfn.UNIQUE(_xlfn._xlws.FILTER(BP[CODIGO], ISNUMBER(SEARCH("devoluci", BP[NOMBRE CUENTA])), {""})),
    ISNUMBER(MATCH(BP[[#This Row],[CODIGO]], _xlpm.codigos_devolucion, 0))
)</f>
        <v>0</v>
      </c>
    </row>
    <row r="2646" spans="1:9" x14ac:dyDescent="0.25">
      <c r="A2646" s="608">
        <v>261010</v>
      </c>
      <c r="B2646" s="416" t="s">
        <v>544</v>
      </c>
      <c r="C2646" s="416" t="s">
        <v>740</v>
      </c>
      <c r="D2646" s="416" t="s">
        <v>739</v>
      </c>
      <c r="E2646" s="417">
        <v>0</v>
      </c>
      <c r="F2646" s="417">
        <v>20000</v>
      </c>
      <c r="G2646" s="417">
        <v>33328943.349999998</v>
      </c>
      <c r="H2646" s="387" t="b" cm="1">
        <f t="array" aca="1" ref="H2646" ca="1">EsNegrita(BP[[#This Row],[CODIGO]])</f>
        <v>0</v>
      </c>
      <c r="I2646" s="387" t="b" cm="1">
        <f t="array" ref="I2646">_xlfn.LET(
    _xlpm.codigos_devolucion, _xlfn.UNIQUE(_xlfn._xlws.FILTER(BP[CODIGO], ISNUMBER(SEARCH("devoluci", BP[NOMBRE CUENTA])), {""})),
    ISNUMBER(MATCH(BP[[#This Row],[CODIGO]], _xlpm.codigos_devolucion, 0))
)</f>
        <v>0</v>
      </c>
    </row>
    <row r="2647" spans="1:9" x14ac:dyDescent="0.25">
      <c r="A2647" s="608">
        <v>261010</v>
      </c>
      <c r="B2647" s="416" t="s">
        <v>544</v>
      </c>
      <c r="C2647" s="416" t="s">
        <v>1328</v>
      </c>
      <c r="D2647" s="416" t="s">
        <v>739</v>
      </c>
      <c r="E2647" s="417">
        <v>0</v>
      </c>
      <c r="F2647" s="417">
        <v>20000</v>
      </c>
      <c r="G2647" s="417">
        <v>33348943.349999998</v>
      </c>
      <c r="H2647" s="387" t="b" cm="1">
        <f t="array" aca="1" ref="H2647" ca="1">EsNegrita(BP[[#This Row],[CODIGO]])</f>
        <v>0</v>
      </c>
      <c r="I2647" s="387" t="b" cm="1">
        <f t="array" ref="I2647">_xlfn.LET(
    _xlpm.codigos_devolucion, _xlfn.UNIQUE(_xlfn._xlws.FILTER(BP[CODIGO], ISNUMBER(SEARCH("devoluci", BP[NOMBRE CUENTA])), {""})),
    ISNUMBER(MATCH(BP[[#This Row],[CODIGO]], _xlpm.codigos_devolucion, 0))
)</f>
        <v>0</v>
      </c>
    </row>
    <row r="2648" spans="1:9" x14ac:dyDescent="0.25">
      <c r="A2648" s="608">
        <v>261010</v>
      </c>
      <c r="B2648" s="416" t="s">
        <v>544</v>
      </c>
      <c r="C2648" s="416" t="s">
        <v>1287</v>
      </c>
      <c r="D2648" s="416" t="s">
        <v>739</v>
      </c>
      <c r="E2648" s="417">
        <v>0</v>
      </c>
      <c r="F2648" s="417">
        <v>48379.25</v>
      </c>
      <c r="G2648" s="417">
        <v>33397322.599999998</v>
      </c>
      <c r="H2648" s="387" t="b" cm="1">
        <f t="array" aca="1" ref="H2648" ca="1">EsNegrita(BP[[#This Row],[CODIGO]])</f>
        <v>0</v>
      </c>
      <c r="I2648" s="387" t="b" cm="1">
        <f t="array" ref="I2648">_xlfn.LET(
    _xlpm.codigos_devolucion, _xlfn.UNIQUE(_xlfn._xlws.FILTER(BP[CODIGO], ISNUMBER(SEARCH("devoluci", BP[NOMBRE CUENTA])), {""})),
    ISNUMBER(MATCH(BP[[#This Row],[CODIGO]], _xlpm.codigos_devolucion, 0))
)</f>
        <v>0</v>
      </c>
    </row>
    <row r="2649" spans="1:9" x14ac:dyDescent="0.25">
      <c r="A2649" s="608">
        <v>261010</v>
      </c>
      <c r="B2649" s="416" t="s">
        <v>544</v>
      </c>
      <c r="C2649" s="416" t="s">
        <v>741</v>
      </c>
      <c r="D2649" s="416" t="s">
        <v>739</v>
      </c>
      <c r="E2649" s="417">
        <v>0</v>
      </c>
      <c r="F2649" s="417">
        <v>43825.56</v>
      </c>
      <c r="G2649" s="417">
        <v>33441148.159999996</v>
      </c>
      <c r="H2649" s="387" t="b" cm="1">
        <f t="array" aca="1" ref="H2649" ca="1">EsNegrita(BP[[#This Row],[CODIGO]])</f>
        <v>0</v>
      </c>
      <c r="I2649" s="387" t="b" cm="1">
        <f t="array" ref="I2649">_xlfn.LET(
    _xlpm.codigos_devolucion, _xlfn.UNIQUE(_xlfn._xlws.FILTER(BP[CODIGO], ISNUMBER(SEARCH("devoluci", BP[NOMBRE CUENTA])), {""})),
    ISNUMBER(MATCH(BP[[#This Row],[CODIGO]], _xlpm.codigos_devolucion, 0))
)</f>
        <v>0</v>
      </c>
    </row>
    <row r="2650" spans="1:9" x14ac:dyDescent="0.25">
      <c r="A2650" s="608">
        <v>261010</v>
      </c>
      <c r="B2650" s="416" t="s">
        <v>544</v>
      </c>
      <c r="C2650" s="416" t="s">
        <v>779</v>
      </c>
      <c r="D2650" s="416" t="s">
        <v>739</v>
      </c>
      <c r="E2650" s="417">
        <v>0</v>
      </c>
      <c r="F2650" s="417">
        <v>44423.83</v>
      </c>
      <c r="G2650" s="417">
        <v>33485571.989999995</v>
      </c>
      <c r="H2650" s="387" t="b" cm="1">
        <f t="array" aca="1" ref="H2650" ca="1">EsNegrita(BP[[#This Row],[CODIGO]])</f>
        <v>0</v>
      </c>
      <c r="I2650" s="387" t="b" cm="1">
        <f t="array" ref="I2650">_xlfn.LET(
    _xlpm.codigos_devolucion, _xlfn.UNIQUE(_xlfn._xlws.FILTER(BP[CODIGO], ISNUMBER(SEARCH("devoluci", BP[NOMBRE CUENTA])), {""})),
    ISNUMBER(MATCH(BP[[#This Row],[CODIGO]], _xlpm.codigos_devolucion, 0))
)</f>
        <v>0</v>
      </c>
    </row>
    <row r="2651" spans="1:9" x14ac:dyDescent="0.25">
      <c r="A2651" s="608">
        <v>261010</v>
      </c>
      <c r="B2651" s="416" t="s">
        <v>544</v>
      </c>
      <c r="C2651" s="416" t="s">
        <v>742</v>
      </c>
      <c r="D2651" s="416" t="s">
        <v>739</v>
      </c>
      <c r="E2651" s="417">
        <v>0</v>
      </c>
      <c r="F2651" s="417">
        <v>43825.56</v>
      </c>
      <c r="G2651" s="417">
        <v>33529397.549999993</v>
      </c>
      <c r="H2651" s="387" t="b" cm="1">
        <f t="array" aca="1" ref="H2651" ca="1">EsNegrita(BP[[#This Row],[CODIGO]])</f>
        <v>0</v>
      </c>
      <c r="I2651" s="387" t="b" cm="1">
        <f t="array" ref="I2651">_xlfn.LET(
    _xlpm.codigos_devolucion, _xlfn.UNIQUE(_xlfn._xlws.FILTER(BP[CODIGO], ISNUMBER(SEARCH("devoluci", BP[NOMBRE CUENTA])), {""})),
    ISNUMBER(MATCH(BP[[#This Row],[CODIGO]], _xlpm.codigos_devolucion, 0))
)</f>
        <v>0</v>
      </c>
    </row>
    <row r="2652" spans="1:9" x14ac:dyDescent="0.25">
      <c r="A2652" s="608">
        <v>261010</v>
      </c>
      <c r="B2652" s="416" t="s">
        <v>544</v>
      </c>
      <c r="C2652" s="416" t="s">
        <v>743</v>
      </c>
      <c r="D2652" s="416" t="s">
        <v>739</v>
      </c>
      <c r="E2652" s="417">
        <v>0</v>
      </c>
      <c r="F2652" s="417">
        <v>34922.080000000002</v>
      </c>
      <c r="G2652" s="417">
        <v>33564319.629999995</v>
      </c>
      <c r="H2652" s="387" t="b" cm="1">
        <f t="array" aca="1" ref="H2652" ca="1">EsNegrita(BP[[#This Row],[CODIGO]])</f>
        <v>0</v>
      </c>
      <c r="I2652" s="387" t="b" cm="1">
        <f t="array" ref="I2652">_xlfn.LET(
    _xlpm.codigos_devolucion, _xlfn.UNIQUE(_xlfn._xlws.FILTER(BP[CODIGO], ISNUMBER(SEARCH("devoluci", BP[NOMBRE CUENTA])), {""})),
    ISNUMBER(MATCH(BP[[#This Row],[CODIGO]], _xlpm.codigos_devolucion, 0))
)</f>
        <v>0</v>
      </c>
    </row>
    <row r="2653" spans="1:9" x14ac:dyDescent="0.25">
      <c r="A2653" s="608">
        <v>261010</v>
      </c>
      <c r="B2653" s="416" t="s">
        <v>544</v>
      </c>
      <c r="C2653" s="416" t="s">
        <v>744</v>
      </c>
      <c r="D2653" s="416" t="s">
        <v>739</v>
      </c>
      <c r="E2653" s="417">
        <v>0</v>
      </c>
      <c r="F2653" s="417">
        <v>37347.11</v>
      </c>
      <c r="G2653" s="417">
        <v>33601666.739999995</v>
      </c>
      <c r="H2653" s="387" t="b" cm="1">
        <f t="array" aca="1" ref="H2653" ca="1">EsNegrita(BP[[#This Row],[CODIGO]])</f>
        <v>0</v>
      </c>
      <c r="I2653" s="387" t="b" cm="1">
        <f t="array" ref="I2653">_xlfn.LET(
    _xlpm.codigos_devolucion, _xlfn.UNIQUE(_xlfn._xlws.FILTER(BP[CODIGO], ISNUMBER(SEARCH("devoluci", BP[NOMBRE CUENTA])), {""})),
    ISNUMBER(MATCH(BP[[#This Row],[CODIGO]], _xlpm.codigos_devolucion, 0))
)</f>
        <v>0</v>
      </c>
    </row>
    <row r="2654" spans="1:9" x14ac:dyDescent="0.25">
      <c r="A2654" s="608">
        <v>261010</v>
      </c>
      <c r="B2654" s="416" t="s">
        <v>544</v>
      </c>
      <c r="C2654" s="416" t="s">
        <v>745</v>
      </c>
      <c r="D2654" s="416" t="s">
        <v>739</v>
      </c>
      <c r="E2654" s="417">
        <v>0</v>
      </c>
      <c r="F2654" s="417">
        <v>44423.83</v>
      </c>
      <c r="G2654" s="417">
        <v>33646090.569999993</v>
      </c>
      <c r="H2654" s="387" t="b" cm="1">
        <f t="array" aca="1" ref="H2654" ca="1">EsNegrita(BP[[#This Row],[CODIGO]])</f>
        <v>0</v>
      </c>
      <c r="I2654" s="387" t="b" cm="1">
        <f t="array" ref="I2654">_xlfn.LET(
    _xlpm.codigos_devolucion, _xlfn.UNIQUE(_xlfn._xlws.FILTER(BP[CODIGO], ISNUMBER(SEARCH("devoluci", BP[NOMBRE CUENTA])), {""})),
    ISNUMBER(MATCH(BP[[#This Row],[CODIGO]], _xlpm.codigos_devolucion, 0))
)</f>
        <v>0</v>
      </c>
    </row>
    <row r="2655" spans="1:9" x14ac:dyDescent="0.25">
      <c r="A2655" s="608">
        <v>261010</v>
      </c>
      <c r="B2655" s="416" t="s">
        <v>544</v>
      </c>
      <c r="C2655" s="416" t="s">
        <v>1288</v>
      </c>
      <c r="D2655" s="416" t="s">
        <v>739</v>
      </c>
      <c r="E2655" s="417">
        <v>0</v>
      </c>
      <c r="F2655" s="417">
        <v>34030.699999999997</v>
      </c>
      <c r="G2655" s="417">
        <v>33680121.269999996</v>
      </c>
      <c r="H2655" s="387" t="b" cm="1">
        <f t="array" aca="1" ref="H2655" ca="1">EsNegrita(BP[[#This Row],[CODIGO]])</f>
        <v>0</v>
      </c>
      <c r="I2655" s="387" t="b" cm="1">
        <f t="array" ref="I2655">_xlfn.LET(
    _xlpm.codigos_devolucion, _xlfn.UNIQUE(_xlfn._xlws.FILTER(BP[CODIGO], ISNUMBER(SEARCH("devoluci", BP[NOMBRE CUENTA])), {""})),
    ISNUMBER(MATCH(BP[[#This Row],[CODIGO]], _xlpm.codigos_devolucion, 0))
)</f>
        <v>0</v>
      </c>
    </row>
    <row r="2656" spans="1:9" x14ac:dyDescent="0.25">
      <c r="A2656" s="608">
        <v>261010</v>
      </c>
      <c r="B2656" s="416" t="s">
        <v>544</v>
      </c>
      <c r="C2656" s="416" t="s">
        <v>1267</v>
      </c>
      <c r="D2656" s="416" t="s">
        <v>739</v>
      </c>
      <c r="E2656" s="417">
        <v>0</v>
      </c>
      <c r="F2656" s="417">
        <v>44272.1</v>
      </c>
      <c r="G2656" s="417">
        <v>33724393.369999997</v>
      </c>
      <c r="H2656" s="387" t="b" cm="1">
        <f t="array" aca="1" ref="H2656" ca="1">EsNegrita(BP[[#This Row],[CODIGO]])</f>
        <v>0</v>
      </c>
      <c r="I2656" s="387" t="b" cm="1">
        <f t="array" ref="I2656">_xlfn.LET(
    _xlpm.codigos_devolucion, _xlfn.UNIQUE(_xlfn._xlws.FILTER(BP[CODIGO], ISNUMBER(SEARCH("devoluci", BP[NOMBRE CUENTA])), {""})),
    ISNUMBER(MATCH(BP[[#This Row],[CODIGO]], _xlpm.codigos_devolucion, 0))
)</f>
        <v>0</v>
      </c>
    </row>
    <row r="2657" spans="1:9" x14ac:dyDescent="0.25">
      <c r="A2657" s="608">
        <v>261010</v>
      </c>
      <c r="B2657" s="416" t="s">
        <v>544</v>
      </c>
      <c r="C2657" s="416" t="s">
        <v>1289</v>
      </c>
      <c r="D2657" s="416" t="s">
        <v>739</v>
      </c>
      <c r="E2657" s="417">
        <v>0</v>
      </c>
      <c r="F2657" s="417">
        <v>36602.07</v>
      </c>
      <c r="G2657" s="417">
        <v>33760995.439999998</v>
      </c>
      <c r="H2657" s="387" t="b" cm="1">
        <f t="array" aca="1" ref="H2657" ca="1">EsNegrita(BP[[#This Row],[CODIGO]])</f>
        <v>0</v>
      </c>
      <c r="I2657" s="387" t="b" cm="1">
        <f t="array" ref="I2657">_xlfn.LET(
    _xlpm.codigos_devolucion, _xlfn.UNIQUE(_xlfn._xlws.FILTER(BP[CODIGO], ISNUMBER(SEARCH("devoluci", BP[NOMBRE CUENTA])), {""})),
    ISNUMBER(MATCH(BP[[#This Row],[CODIGO]], _xlpm.codigos_devolucion, 0))
)</f>
        <v>0</v>
      </c>
    </row>
    <row r="2658" spans="1:9" x14ac:dyDescent="0.25">
      <c r="A2658" s="608">
        <v>261010</v>
      </c>
      <c r="B2658" s="416" t="s">
        <v>544</v>
      </c>
      <c r="C2658" s="416" t="s">
        <v>746</v>
      </c>
      <c r="D2658" s="416" t="s">
        <v>739</v>
      </c>
      <c r="E2658" s="417">
        <v>0</v>
      </c>
      <c r="F2658" s="417">
        <v>44272.1</v>
      </c>
      <c r="G2658" s="417">
        <v>33805267.539999999</v>
      </c>
      <c r="H2658" s="387" t="b" cm="1">
        <f t="array" aca="1" ref="H2658" ca="1">EsNegrita(BP[[#This Row],[CODIGO]])</f>
        <v>0</v>
      </c>
      <c r="I2658" s="387" t="b" cm="1">
        <f t="array" ref="I2658">_xlfn.LET(
    _xlpm.codigos_devolucion, _xlfn.UNIQUE(_xlfn._xlws.FILTER(BP[CODIGO], ISNUMBER(SEARCH("devoluci", BP[NOMBRE CUENTA])), {""})),
    ISNUMBER(MATCH(BP[[#This Row],[CODIGO]], _xlpm.codigos_devolucion, 0))
)</f>
        <v>0</v>
      </c>
    </row>
    <row r="2659" spans="1:9" x14ac:dyDescent="0.25">
      <c r="A2659" s="608">
        <v>261010</v>
      </c>
      <c r="B2659" s="416" t="s">
        <v>544</v>
      </c>
      <c r="C2659" s="416" t="s">
        <v>1268</v>
      </c>
      <c r="D2659" s="416" t="s">
        <v>739</v>
      </c>
      <c r="E2659" s="417">
        <v>0</v>
      </c>
      <c r="F2659" s="417">
        <v>41428.480000000003</v>
      </c>
      <c r="G2659" s="417">
        <v>33846696.019999996</v>
      </c>
      <c r="H2659" s="387" t="b" cm="1">
        <f t="array" aca="1" ref="H2659" ca="1">EsNegrita(BP[[#This Row],[CODIGO]])</f>
        <v>0</v>
      </c>
      <c r="I2659" s="387" t="b" cm="1">
        <f t="array" ref="I2659">_xlfn.LET(
    _xlpm.codigos_devolucion, _xlfn.UNIQUE(_xlfn._xlws.FILTER(BP[CODIGO], ISNUMBER(SEARCH("devoluci", BP[NOMBRE CUENTA])), {""})),
    ISNUMBER(MATCH(BP[[#This Row],[CODIGO]], _xlpm.codigos_devolucion, 0))
)</f>
        <v>0</v>
      </c>
    </row>
    <row r="2660" spans="1:9" x14ac:dyDescent="0.25">
      <c r="A2660" s="608">
        <v>261010</v>
      </c>
      <c r="B2660" s="416" t="s">
        <v>544</v>
      </c>
      <c r="C2660" s="416" t="s">
        <v>1290</v>
      </c>
      <c r="D2660" s="416" t="s">
        <v>739</v>
      </c>
      <c r="E2660" s="417">
        <v>0</v>
      </c>
      <c r="F2660" s="417">
        <v>47754.07</v>
      </c>
      <c r="G2660" s="417">
        <v>33894450.089999996</v>
      </c>
      <c r="H2660" s="387" t="b" cm="1">
        <f t="array" aca="1" ref="H2660" ca="1">EsNegrita(BP[[#This Row],[CODIGO]])</f>
        <v>0</v>
      </c>
      <c r="I2660" s="387" t="b" cm="1">
        <f t="array" ref="I2660">_xlfn.LET(
    _xlpm.codigos_devolucion, _xlfn.UNIQUE(_xlfn._xlws.FILTER(BP[CODIGO], ISNUMBER(SEARCH("devoluci", BP[NOMBRE CUENTA])), {""})),
    ISNUMBER(MATCH(BP[[#This Row],[CODIGO]], _xlpm.codigos_devolucion, 0))
)</f>
        <v>0</v>
      </c>
    </row>
    <row r="2661" spans="1:9" x14ac:dyDescent="0.25">
      <c r="A2661" s="608">
        <v>261010</v>
      </c>
      <c r="B2661" s="416" t="s">
        <v>544</v>
      </c>
      <c r="C2661" s="416" t="s">
        <v>1291</v>
      </c>
      <c r="D2661" s="416" t="s">
        <v>739</v>
      </c>
      <c r="E2661" s="417">
        <v>0</v>
      </c>
      <c r="F2661" s="417">
        <v>31810.880000000001</v>
      </c>
      <c r="G2661" s="417">
        <v>33926260.969999999</v>
      </c>
      <c r="H2661" s="387" t="b" cm="1">
        <f t="array" aca="1" ref="H2661" ca="1">EsNegrita(BP[[#This Row],[CODIGO]])</f>
        <v>0</v>
      </c>
      <c r="I2661" s="387" t="b" cm="1">
        <f t="array" ref="I2661">_xlfn.LET(
    _xlpm.codigos_devolucion, _xlfn.UNIQUE(_xlfn._xlws.FILTER(BP[CODIGO], ISNUMBER(SEARCH("devoluci", BP[NOMBRE CUENTA])), {""})),
    ISNUMBER(MATCH(BP[[#This Row],[CODIGO]], _xlpm.codigos_devolucion, 0))
)</f>
        <v>0</v>
      </c>
    </row>
    <row r="2662" spans="1:9" x14ac:dyDescent="0.25">
      <c r="A2662" s="608">
        <v>261010</v>
      </c>
      <c r="B2662" s="416" t="s">
        <v>544</v>
      </c>
      <c r="C2662" s="416" t="s">
        <v>1334</v>
      </c>
      <c r="D2662" s="416" t="s">
        <v>739</v>
      </c>
      <c r="E2662" s="417">
        <v>0</v>
      </c>
      <c r="F2662" s="417">
        <v>40870.639999999999</v>
      </c>
      <c r="G2662" s="417">
        <v>33967131.609999999</v>
      </c>
      <c r="H2662" s="387" t="b" cm="1">
        <f t="array" aca="1" ref="H2662" ca="1">EsNegrita(BP[[#This Row],[CODIGO]])</f>
        <v>0</v>
      </c>
      <c r="I2662" s="387" t="b" cm="1">
        <f t="array" ref="I2662">_xlfn.LET(
    _xlpm.codigos_devolucion, _xlfn.UNIQUE(_xlfn._xlws.FILTER(BP[CODIGO], ISNUMBER(SEARCH("devoluci", BP[NOMBRE CUENTA])), {""})),
    ISNUMBER(MATCH(BP[[#This Row],[CODIGO]], _xlpm.codigos_devolucion, 0))
)</f>
        <v>0</v>
      </c>
    </row>
    <row r="2663" spans="1:9" x14ac:dyDescent="0.25">
      <c r="A2663" s="608">
        <v>261010</v>
      </c>
      <c r="B2663" s="416" t="s">
        <v>544</v>
      </c>
      <c r="C2663" s="416" t="s">
        <v>747</v>
      </c>
      <c r="D2663" s="416" t="s">
        <v>739</v>
      </c>
      <c r="E2663" s="417">
        <v>0</v>
      </c>
      <c r="F2663" s="417">
        <v>25916.13</v>
      </c>
      <c r="G2663" s="417">
        <v>33993047.740000002</v>
      </c>
      <c r="H2663" s="387" t="b" cm="1">
        <f t="array" aca="1" ref="H2663" ca="1">EsNegrita(BP[[#This Row],[CODIGO]])</f>
        <v>0</v>
      </c>
      <c r="I2663" s="387" t="b" cm="1">
        <f t="array" ref="I2663">_xlfn.LET(
    _xlpm.codigos_devolucion, _xlfn.UNIQUE(_xlfn._xlws.FILTER(BP[CODIGO], ISNUMBER(SEARCH("devoluci", BP[NOMBRE CUENTA])), {""})),
    ISNUMBER(MATCH(BP[[#This Row],[CODIGO]], _xlpm.codigos_devolucion, 0))
)</f>
        <v>0</v>
      </c>
    </row>
    <row r="2664" spans="1:9" x14ac:dyDescent="0.25">
      <c r="A2664" s="608">
        <v>261010</v>
      </c>
      <c r="B2664" s="416" t="s">
        <v>544</v>
      </c>
      <c r="C2664" s="416" t="s">
        <v>1269</v>
      </c>
      <c r="D2664" s="416" t="s">
        <v>739</v>
      </c>
      <c r="E2664" s="417">
        <v>0</v>
      </c>
      <c r="F2664" s="417">
        <v>43595.35</v>
      </c>
      <c r="G2664" s="417">
        <v>34036643.090000004</v>
      </c>
      <c r="H2664" s="387" t="b" cm="1">
        <f t="array" aca="1" ref="H2664" ca="1">EsNegrita(BP[[#This Row],[CODIGO]])</f>
        <v>0</v>
      </c>
      <c r="I2664" s="387" t="b" cm="1">
        <f t="array" ref="I2664">_xlfn.LET(
    _xlpm.codigos_devolucion, _xlfn.UNIQUE(_xlfn._xlws.FILTER(BP[CODIGO], ISNUMBER(SEARCH("devoluci", BP[NOMBRE CUENTA])), {""})),
    ISNUMBER(MATCH(BP[[#This Row],[CODIGO]], _xlpm.codigos_devolucion, 0))
)</f>
        <v>0</v>
      </c>
    </row>
    <row r="2665" spans="1:9" x14ac:dyDescent="0.25">
      <c r="A2665" s="608">
        <v>261010</v>
      </c>
      <c r="B2665" s="416" t="s">
        <v>544</v>
      </c>
      <c r="C2665" s="416" t="s">
        <v>1292</v>
      </c>
      <c r="D2665" s="416" t="s">
        <v>739</v>
      </c>
      <c r="E2665" s="417">
        <v>0</v>
      </c>
      <c r="F2665" s="417">
        <v>43595.35</v>
      </c>
      <c r="G2665" s="417">
        <v>34080238.440000005</v>
      </c>
      <c r="H2665" s="387" t="b" cm="1">
        <f t="array" aca="1" ref="H2665" ca="1">EsNegrita(BP[[#This Row],[CODIGO]])</f>
        <v>0</v>
      </c>
      <c r="I2665" s="387" t="b" cm="1">
        <f t="array" ref="I2665">_xlfn.LET(
    _xlpm.codigos_devolucion, _xlfn.UNIQUE(_xlfn._xlws.FILTER(BP[CODIGO], ISNUMBER(SEARCH("devoluci", BP[NOMBRE CUENTA])), {""})),
    ISNUMBER(MATCH(BP[[#This Row],[CODIGO]], _xlpm.codigos_devolucion, 0))
)</f>
        <v>0</v>
      </c>
    </row>
    <row r="2666" spans="1:9" x14ac:dyDescent="0.25">
      <c r="A2666" s="608">
        <v>261010</v>
      </c>
      <c r="B2666" s="416" t="s">
        <v>544</v>
      </c>
      <c r="C2666" s="416" t="s">
        <v>1293</v>
      </c>
      <c r="D2666" s="416" t="s">
        <v>739</v>
      </c>
      <c r="E2666" s="417">
        <v>0</v>
      </c>
      <c r="F2666" s="417">
        <v>44272.1</v>
      </c>
      <c r="G2666" s="417">
        <v>34124510.540000007</v>
      </c>
      <c r="H2666" s="387" t="b" cm="1">
        <f t="array" aca="1" ref="H2666" ca="1">EsNegrita(BP[[#This Row],[CODIGO]])</f>
        <v>0</v>
      </c>
      <c r="I2666" s="387" t="b" cm="1">
        <f t="array" ref="I2666">_xlfn.LET(
    _xlpm.codigos_devolucion, _xlfn.UNIQUE(_xlfn._xlws.FILTER(BP[CODIGO], ISNUMBER(SEARCH("devoluci", BP[NOMBRE CUENTA])), {""})),
    ISNUMBER(MATCH(BP[[#This Row],[CODIGO]], _xlpm.codigos_devolucion, 0))
)</f>
        <v>0</v>
      </c>
    </row>
    <row r="2667" spans="1:9" x14ac:dyDescent="0.25">
      <c r="A2667" s="608">
        <v>261010</v>
      </c>
      <c r="B2667" s="416" t="s">
        <v>544</v>
      </c>
      <c r="C2667" s="416" t="s">
        <v>1294</v>
      </c>
      <c r="D2667" s="416" t="s">
        <v>739</v>
      </c>
      <c r="E2667" s="417">
        <v>0</v>
      </c>
      <c r="F2667" s="417">
        <v>44272.1</v>
      </c>
      <c r="G2667" s="417">
        <v>34168782.640000008</v>
      </c>
      <c r="H2667" s="387" t="b" cm="1">
        <f t="array" aca="1" ref="H2667" ca="1">EsNegrita(BP[[#This Row],[CODIGO]])</f>
        <v>0</v>
      </c>
      <c r="I2667" s="387" t="b" cm="1">
        <f t="array" ref="I2667">_xlfn.LET(
    _xlpm.codigos_devolucion, _xlfn.UNIQUE(_xlfn._xlws.FILTER(BP[CODIGO], ISNUMBER(SEARCH("devoluci", BP[NOMBRE CUENTA])), {""})),
    ISNUMBER(MATCH(BP[[#This Row],[CODIGO]], _xlpm.codigos_devolucion, 0))
)</f>
        <v>0</v>
      </c>
    </row>
    <row r="2668" spans="1:9" x14ac:dyDescent="0.25">
      <c r="A2668" s="608">
        <v>261010</v>
      </c>
      <c r="B2668" s="416" t="s">
        <v>544</v>
      </c>
      <c r="C2668" s="416" t="s">
        <v>748</v>
      </c>
      <c r="D2668" s="416" t="s">
        <v>739</v>
      </c>
      <c r="E2668" s="417">
        <v>0</v>
      </c>
      <c r="F2668" s="417">
        <v>44160.46</v>
      </c>
      <c r="G2668" s="417">
        <v>34212943.100000009</v>
      </c>
      <c r="H2668" s="387" t="b" cm="1">
        <f t="array" aca="1" ref="H2668" ca="1">EsNegrita(BP[[#This Row],[CODIGO]])</f>
        <v>0</v>
      </c>
      <c r="I2668" s="387" t="b" cm="1">
        <f t="array" ref="I2668">_xlfn.LET(
    _xlpm.codigos_devolucion, _xlfn.UNIQUE(_xlfn._xlws.FILTER(BP[CODIGO], ISNUMBER(SEARCH("devoluci", BP[NOMBRE CUENTA])), {""})),
    ISNUMBER(MATCH(BP[[#This Row],[CODIGO]], _xlpm.codigos_devolucion, 0))
)</f>
        <v>0</v>
      </c>
    </row>
    <row r="2669" spans="1:9" x14ac:dyDescent="0.25">
      <c r="A2669" s="608">
        <v>261010</v>
      </c>
      <c r="B2669" s="416" t="s">
        <v>544</v>
      </c>
      <c r="C2669" s="416" t="s">
        <v>749</v>
      </c>
      <c r="D2669" s="416" t="s">
        <v>739</v>
      </c>
      <c r="E2669" s="417">
        <v>0</v>
      </c>
      <c r="F2669" s="417">
        <v>52073.11</v>
      </c>
      <c r="G2669" s="417">
        <v>34265016.210000008</v>
      </c>
      <c r="H2669" s="387" t="b" cm="1">
        <f t="array" aca="1" ref="H2669" ca="1">EsNegrita(BP[[#This Row],[CODIGO]])</f>
        <v>0</v>
      </c>
      <c r="I2669" s="387" t="b" cm="1">
        <f t="array" ref="I2669">_xlfn.LET(
    _xlpm.codigos_devolucion, _xlfn.UNIQUE(_xlfn._xlws.FILTER(BP[CODIGO], ISNUMBER(SEARCH("devoluci", BP[NOMBRE CUENTA])), {""})),
    ISNUMBER(MATCH(BP[[#This Row],[CODIGO]], _xlpm.codigos_devolucion, 0))
)</f>
        <v>0</v>
      </c>
    </row>
    <row r="2670" spans="1:9" x14ac:dyDescent="0.25">
      <c r="A2670" s="608">
        <v>261010</v>
      </c>
      <c r="B2670" s="416" t="s">
        <v>544</v>
      </c>
      <c r="C2670" s="416" t="s">
        <v>1295</v>
      </c>
      <c r="D2670" s="416" t="s">
        <v>739</v>
      </c>
      <c r="E2670" s="417">
        <v>0</v>
      </c>
      <c r="F2670" s="417">
        <v>21787.17</v>
      </c>
      <c r="G2670" s="417">
        <v>34286803.38000001</v>
      </c>
      <c r="H2670" s="387" t="b" cm="1">
        <f t="array" aca="1" ref="H2670" ca="1">EsNegrita(BP[[#This Row],[CODIGO]])</f>
        <v>0</v>
      </c>
      <c r="I2670" s="387" t="b" cm="1">
        <f t="array" ref="I2670">_xlfn.LET(
    _xlpm.codigos_devolucion, _xlfn.UNIQUE(_xlfn._xlws.FILTER(BP[CODIGO], ISNUMBER(SEARCH("devoluci", BP[NOMBRE CUENTA])), {""})),
    ISNUMBER(MATCH(BP[[#This Row],[CODIGO]], _xlpm.codigos_devolucion, 0))
)</f>
        <v>0</v>
      </c>
    </row>
    <row r="2671" spans="1:9" x14ac:dyDescent="0.25">
      <c r="A2671" s="608">
        <v>261010</v>
      </c>
      <c r="B2671" s="416" t="s">
        <v>544</v>
      </c>
      <c r="C2671" s="416" t="s">
        <v>750</v>
      </c>
      <c r="D2671" s="416" t="s">
        <v>739</v>
      </c>
      <c r="E2671" s="417">
        <v>0</v>
      </c>
      <c r="F2671" s="417">
        <v>23983.64</v>
      </c>
      <c r="G2671" s="417">
        <v>34310787.020000011</v>
      </c>
      <c r="H2671" s="387" t="b" cm="1">
        <f t="array" aca="1" ref="H2671" ca="1">EsNegrita(BP[[#This Row],[CODIGO]])</f>
        <v>0</v>
      </c>
      <c r="I2671" s="387" t="b" cm="1">
        <f t="array" ref="I2671">_xlfn.LET(
    _xlpm.codigos_devolucion, _xlfn.UNIQUE(_xlfn._xlws.FILTER(BP[CODIGO], ISNUMBER(SEARCH("devoluci", BP[NOMBRE CUENTA])), {""})),
    ISNUMBER(MATCH(BP[[#This Row],[CODIGO]], _xlpm.codigos_devolucion, 0))
)</f>
        <v>0</v>
      </c>
    </row>
    <row r="2672" spans="1:9" x14ac:dyDescent="0.25">
      <c r="A2672" s="608">
        <v>261010</v>
      </c>
      <c r="B2672" s="416" t="s">
        <v>544</v>
      </c>
      <c r="C2672" s="416" t="s">
        <v>1260</v>
      </c>
      <c r="D2672" s="416" t="s">
        <v>739</v>
      </c>
      <c r="E2672" s="417">
        <v>0</v>
      </c>
      <c r="F2672" s="417">
        <v>28634.14</v>
      </c>
      <c r="G2672" s="417">
        <v>34339421.160000011</v>
      </c>
      <c r="H2672" s="387" t="b" cm="1">
        <f t="array" aca="1" ref="H2672" ca="1">EsNegrita(BP[[#This Row],[CODIGO]])</f>
        <v>0</v>
      </c>
      <c r="I2672" s="387" t="b" cm="1">
        <f t="array" ref="I2672">_xlfn.LET(
    _xlpm.codigos_devolucion, _xlfn.UNIQUE(_xlfn._xlws.FILTER(BP[CODIGO], ISNUMBER(SEARCH("devoluci", BP[NOMBRE CUENTA])), {""})),
    ISNUMBER(MATCH(BP[[#This Row],[CODIGO]], _xlpm.codigos_devolucion, 0))
)</f>
        <v>0</v>
      </c>
    </row>
    <row r="2673" spans="1:9" x14ac:dyDescent="0.25">
      <c r="A2673" s="608">
        <v>261010</v>
      </c>
      <c r="B2673" s="416" t="s">
        <v>544</v>
      </c>
      <c r="C2673" s="416" t="s">
        <v>1338</v>
      </c>
      <c r="D2673" s="416" t="s">
        <v>739</v>
      </c>
      <c r="E2673" s="417">
        <v>0</v>
      </c>
      <c r="F2673" s="417">
        <v>20000</v>
      </c>
      <c r="G2673" s="417">
        <v>34359421.160000011</v>
      </c>
      <c r="H2673" s="387" t="b" cm="1">
        <f t="array" aca="1" ref="H2673" ca="1">EsNegrita(BP[[#This Row],[CODIGO]])</f>
        <v>0</v>
      </c>
      <c r="I2673" s="387" t="b" cm="1">
        <f t="array" ref="I2673">_xlfn.LET(
    _xlpm.codigos_devolucion, _xlfn.UNIQUE(_xlfn._xlws.FILTER(BP[CODIGO], ISNUMBER(SEARCH("devoluci", BP[NOMBRE CUENTA])), {""})),
    ISNUMBER(MATCH(BP[[#This Row],[CODIGO]], _xlpm.codigos_devolucion, 0))
)</f>
        <v>0</v>
      </c>
    </row>
    <row r="2674" spans="1:9" x14ac:dyDescent="0.25">
      <c r="A2674" s="608">
        <v>261010</v>
      </c>
      <c r="B2674" s="416" t="s">
        <v>544</v>
      </c>
      <c r="C2674" s="416" t="s">
        <v>1296</v>
      </c>
      <c r="D2674" s="416" t="s">
        <v>739</v>
      </c>
      <c r="E2674" s="417">
        <v>0</v>
      </c>
      <c r="F2674" s="417">
        <v>31729.43</v>
      </c>
      <c r="G2674" s="417">
        <v>34391150.590000011</v>
      </c>
      <c r="H2674" s="387" t="b" cm="1">
        <f t="array" aca="1" ref="H2674" ca="1">EsNegrita(BP[[#This Row],[CODIGO]])</f>
        <v>0</v>
      </c>
      <c r="I2674" s="387" t="b" cm="1">
        <f t="array" ref="I2674">_xlfn.LET(
    _xlpm.codigos_devolucion, _xlfn.UNIQUE(_xlfn._xlws.FILTER(BP[CODIGO], ISNUMBER(SEARCH("devoluci", BP[NOMBRE CUENTA])), {""})),
    ISNUMBER(MATCH(BP[[#This Row],[CODIGO]], _xlpm.codigos_devolucion, 0))
)</f>
        <v>0</v>
      </c>
    </row>
    <row r="2675" spans="1:9" x14ac:dyDescent="0.25">
      <c r="A2675" s="608">
        <v>261010</v>
      </c>
      <c r="B2675" s="416" t="s">
        <v>544</v>
      </c>
      <c r="C2675" s="416" t="s">
        <v>1261</v>
      </c>
      <c r="D2675" s="416" t="s">
        <v>739</v>
      </c>
      <c r="E2675" s="417">
        <v>0</v>
      </c>
      <c r="F2675" s="417">
        <v>32407.919999999998</v>
      </c>
      <c r="G2675" s="417">
        <v>34423558.510000013</v>
      </c>
      <c r="H2675" s="387" t="b" cm="1">
        <f t="array" aca="1" ref="H2675" ca="1">EsNegrita(BP[[#This Row],[CODIGO]])</f>
        <v>0</v>
      </c>
      <c r="I2675" s="387" t="b" cm="1">
        <f t="array" ref="I2675">_xlfn.LET(
    _xlpm.codigos_devolucion, _xlfn.UNIQUE(_xlfn._xlws.FILTER(BP[CODIGO], ISNUMBER(SEARCH("devoluci", BP[NOMBRE CUENTA])), {""})),
    ISNUMBER(MATCH(BP[[#This Row],[CODIGO]], _xlpm.codigos_devolucion, 0))
)</f>
        <v>0</v>
      </c>
    </row>
    <row r="2676" spans="1:9" x14ac:dyDescent="0.25">
      <c r="A2676" s="608">
        <v>261010</v>
      </c>
      <c r="B2676" s="416" t="s">
        <v>544</v>
      </c>
      <c r="C2676" s="416" t="s">
        <v>1329</v>
      </c>
      <c r="D2676" s="416" t="s">
        <v>739</v>
      </c>
      <c r="E2676" s="417">
        <v>0</v>
      </c>
      <c r="F2676" s="417">
        <v>20000</v>
      </c>
      <c r="G2676" s="417">
        <v>34443558.510000013</v>
      </c>
      <c r="H2676" s="387" t="b" cm="1">
        <f t="array" aca="1" ref="H2676" ca="1">EsNegrita(BP[[#This Row],[CODIGO]])</f>
        <v>0</v>
      </c>
      <c r="I2676" s="387" t="b" cm="1">
        <f t="array" ref="I2676">_xlfn.LET(
    _xlpm.codigos_devolucion, _xlfn.UNIQUE(_xlfn._xlws.FILTER(BP[CODIGO], ISNUMBER(SEARCH("devoluci", BP[NOMBRE CUENTA])), {""})),
    ISNUMBER(MATCH(BP[[#This Row],[CODIGO]], _xlpm.codigos_devolucion, 0))
)</f>
        <v>0</v>
      </c>
    </row>
    <row r="2677" spans="1:9" x14ac:dyDescent="0.25">
      <c r="A2677" s="608">
        <v>261010</v>
      </c>
      <c r="B2677" s="416" t="s">
        <v>544</v>
      </c>
      <c r="C2677" s="416" t="s">
        <v>751</v>
      </c>
      <c r="D2677" s="416" t="s">
        <v>739</v>
      </c>
      <c r="E2677" s="417">
        <v>0</v>
      </c>
      <c r="F2677" s="417">
        <v>31435.279999999999</v>
      </c>
      <c r="G2677" s="417">
        <v>34474993.790000014</v>
      </c>
      <c r="H2677" s="387" t="b" cm="1">
        <f t="array" aca="1" ref="H2677" ca="1">EsNegrita(BP[[#This Row],[CODIGO]])</f>
        <v>0</v>
      </c>
      <c r="I2677" s="387" t="b" cm="1">
        <f t="array" ref="I2677">_xlfn.LET(
    _xlpm.codigos_devolucion, _xlfn.UNIQUE(_xlfn._xlws.FILTER(BP[CODIGO], ISNUMBER(SEARCH("devoluci", BP[NOMBRE CUENTA])), {""})),
    ISNUMBER(MATCH(BP[[#This Row],[CODIGO]], _xlpm.codigos_devolucion, 0))
)</f>
        <v>0</v>
      </c>
    </row>
    <row r="2678" spans="1:9" x14ac:dyDescent="0.25">
      <c r="A2678" s="608">
        <v>261010</v>
      </c>
      <c r="B2678" s="416" t="s">
        <v>544</v>
      </c>
      <c r="C2678" s="416" t="s">
        <v>1297</v>
      </c>
      <c r="D2678" s="416" t="s">
        <v>739</v>
      </c>
      <c r="E2678" s="417">
        <v>0</v>
      </c>
      <c r="F2678" s="417">
        <v>44423.83</v>
      </c>
      <c r="G2678" s="417">
        <v>34519417.620000012</v>
      </c>
      <c r="H2678" s="387" t="b" cm="1">
        <f t="array" aca="1" ref="H2678" ca="1">EsNegrita(BP[[#This Row],[CODIGO]])</f>
        <v>0</v>
      </c>
      <c r="I2678" s="387" t="b" cm="1">
        <f t="array" ref="I2678">_xlfn.LET(
    _xlpm.codigos_devolucion, _xlfn.UNIQUE(_xlfn._xlws.FILTER(BP[CODIGO], ISNUMBER(SEARCH("devoluci", BP[NOMBRE CUENTA])), {""})),
    ISNUMBER(MATCH(BP[[#This Row],[CODIGO]], _xlpm.codigos_devolucion, 0))
)</f>
        <v>0</v>
      </c>
    </row>
    <row r="2679" spans="1:9" x14ac:dyDescent="0.25">
      <c r="A2679" s="608">
        <v>261010</v>
      </c>
      <c r="B2679" s="416" t="s">
        <v>544</v>
      </c>
      <c r="C2679" s="416" t="s">
        <v>1298</v>
      </c>
      <c r="D2679" s="416" t="s">
        <v>739</v>
      </c>
      <c r="E2679" s="417">
        <v>0</v>
      </c>
      <c r="F2679" s="417">
        <v>39757.03</v>
      </c>
      <c r="G2679" s="417">
        <v>34559174.650000013</v>
      </c>
      <c r="H2679" s="387" t="b" cm="1">
        <f t="array" aca="1" ref="H2679" ca="1">EsNegrita(BP[[#This Row],[CODIGO]])</f>
        <v>0</v>
      </c>
      <c r="I2679" s="387" t="b" cm="1">
        <f t="array" ref="I2679">_xlfn.LET(
    _xlpm.codigos_devolucion, _xlfn.UNIQUE(_xlfn._xlws.FILTER(BP[CODIGO], ISNUMBER(SEARCH("devoluci", BP[NOMBRE CUENTA])), {""})),
    ISNUMBER(MATCH(BP[[#This Row],[CODIGO]], _xlpm.codigos_devolucion, 0))
)</f>
        <v>0</v>
      </c>
    </row>
    <row r="2680" spans="1:9" x14ac:dyDescent="0.25">
      <c r="A2680" s="608">
        <v>261010</v>
      </c>
      <c r="B2680" s="416" t="s">
        <v>544</v>
      </c>
      <c r="C2680" s="416" t="s">
        <v>752</v>
      </c>
      <c r="D2680" s="416" t="s">
        <v>739</v>
      </c>
      <c r="E2680" s="417">
        <v>0</v>
      </c>
      <c r="F2680" s="417">
        <v>22499.39</v>
      </c>
      <c r="G2680" s="417">
        <v>34581674.040000014</v>
      </c>
      <c r="H2680" s="387" t="b" cm="1">
        <f t="array" aca="1" ref="H2680" ca="1">EsNegrita(BP[[#This Row],[CODIGO]])</f>
        <v>0</v>
      </c>
      <c r="I2680" s="387" t="b" cm="1">
        <f t="array" ref="I2680">_xlfn.LET(
    _xlpm.codigos_devolucion, _xlfn.UNIQUE(_xlfn._xlws.FILTER(BP[CODIGO], ISNUMBER(SEARCH("devoluci", BP[NOMBRE CUENTA])), {""})),
    ISNUMBER(MATCH(BP[[#This Row],[CODIGO]], _xlpm.codigos_devolucion, 0))
)</f>
        <v>0</v>
      </c>
    </row>
    <row r="2681" spans="1:9" x14ac:dyDescent="0.25">
      <c r="A2681" s="608">
        <v>261010</v>
      </c>
      <c r="B2681" s="416" t="s">
        <v>544</v>
      </c>
      <c r="C2681" s="416" t="s">
        <v>1339</v>
      </c>
      <c r="D2681" s="416" t="s">
        <v>739</v>
      </c>
      <c r="E2681" s="417">
        <v>0</v>
      </c>
      <c r="F2681" s="417">
        <v>21250.29</v>
      </c>
      <c r="G2681" s="417">
        <v>34602924.330000013</v>
      </c>
      <c r="H2681" s="387" t="b" cm="1">
        <f t="array" aca="1" ref="H2681" ca="1">EsNegrita(BP[[#This Row],[CODIGO]])</f>
        <v>0</v>
      </c>
      <c r="I2681" s="387" t="b" cm="1">
        <f t="array" ref="I2681">_xlfn.LET(
    _xlpm.codigos_devolucion, _xlfn.UNIQUE(_xlfn._xlws.FILTER(BP[CODIGO], ISNUMBER(SEARCH("devoluci", BP[NOMBRE CUENTA])), {""})),
    ISNUMBER(MATCH(BP[[#This Row],[CODIGO]], _xlpm.codigos_devolucion, 0))
)</f>
        <v>0</v>
      </c>
    </row>
    <row r="2682" spans="1:9" x14ac:dyDescent="0.25">
      <c r="A2682" s="608">
        <v>261010</v>
      </c>
      <c r="B2682" s="416" t="s">
        <v>544</v>
      </c>
      <c r="C2682" s="416" t="s">
        <v>1299</v>
      </c>
      <c r="D2682" s="416" t="s">
        <v>739</v>
      </c>
      <c r="E2682" s="417">
        <v>0</v>
      </c>
      <c r="F2682" s="417">
        <v>51393.08</v>
      </c>
      <c r="G2682" s="417">
        <v>34654317.410000011</v>
      </c>
      <c r="H2682" s="387" t="b" cm="1">
        <f t="array" aca="1" ref="H2682" ca="1">EsNegrita(BP[[#This Row],[CODIGO]])</f>
        <v>0</v>
      </c>
      <c r="I2682" s="387" t="b" cm="1">
        <f t="array" ref="I2682">_xlfn.LET(
    _xlpm.codigos_devolucion, _xlfn.UNIQUE(_xlfn._xlws.FILTER(BP[CODIGO], ISNUMBER(SEARCH("devoluci", BP[NOMBRE CUENTA])), {""})),
    ISNUMBER(MATCH(BP[[#This Row],[CODIGO]], _xlpm.codigos_devolucion, 0))
)</f>
        <v>0</v>
      </c>
    </row>
    <row r="2683" spans="1:9" x14ac:dyDescent="0.25">
      <c r="A2683" s="608">
        <v>261010</v>
      </c>
      <c r="B2683" s="416" t="s">
        <v>544</v>
      </c>
      <c r="C2683" s="416" t="s">
        <v>753</v>
      </c>
      <c r="D2683" s="416" t="s">
        <v>739</v>
      </c>
      <c r="E2683" s="417">
        <v>0</v>
      </c>
      <c r="F2683" s="417">
        <v>28275.83</v>
      </c>
      <c r="G2683" s="417">
        <v>34682593.24000001</v>
      </c>
      <c r="H2683" s="387" t="b" cm="1">
        <f t="array" aca="1" ref="H2683" ca="1">EsNegrita(BP[[#This Row],[CODIGO]])</f>
        <v>0</v>
      </c>
      <c r="I2683" s="387" t="b" cm="1">
        <f t="array" ref="I2683">_xlfn.LET(
    _xlpm.codigos_devolucion, _xlfn.UNIQUE(_xlfn._xlws.FILTER(BP[CODIGO], ISNUMBER(SEARCH("devoluci", BP[NOMBRE CUENTA])), {""})),
    ISNUMBER(MATCH(BP[[#This Row],[CODIGO]], _xlpm.codigos_devolucion, 0))
)</f>
        <v>0</v>
      </c>
    </row>
    <row r="2684" spans="1:9" x14ac:dyDescent="0.25">
      <c r="A2684" s="608">
        <v>261010</v>
      </c>
      <c r="B2684" s="416" t="s">
        <v>544</v>
      </c>
      <c r="C2684" s="416" t="s">
        <v>754</v>
      </c>
      <c r="D2684" s="416" t="s">
        <v>739</v>
      </c>
      <c r="E2684" s="417">
        <v>0</v>
      </c>
      <c r="F2684" s="417">
        <v>20000</v>
      </c>
      <c r="G2684" s="417">
        <v>34702593.24000001</v>
      </c>
      <c r="H2684" s="387" t="b" cm="1">
        <f t="array" aca="1" ref="H2684" ca="1">EsNegrita(BP[[#This Row],[CODIGO]])</f>
        <v>0</v>
      </c>
      <c r="I2684" s="387" t="b" cm="1">
        <f t="array" ref="I2684">_xlfn.LET(
    _xlpm.codigos_devolucion, _xlfn.UNIQUE(_xlfn._xlws.FILTER(BP[CODIGO], ISNUMBER(SEARCH("devoluci", BP[NOMBRE CUENTA])), {""})),
    ISNUMBER(MATCH(BP[[#This Row],[CODIGO]], _xlpm.codigos_devolucion, 0))
)</f>
        <v>0</v>
      </c>
    </row>
    <row r="2685" spans="1:9" x14ac:dyDescent="0.25">
      <c r="A2685" s="608">
        <v>261010</v>
      </c>
      <c r="B2685" s="416" t="s">
        <v>544</v>
      </c>
      <c r="C2685" s="416" t="s">
        <v>1340</v>
      </c>
      <c r="D2685" s="416" t="s">
        <v>739</v>
      </c>
      <c r="E2685" s="417">
        <v>0</v>
      </c>
      <c r="F2685" s="417">
        <v>50404.59</v>
      </c>
      <c r="G2685" s="417">
        <v>34752997.830000013</v>
      </c>
      <c r="H2685" s="387" t="b" cm="1">
        <f t="array" aca="1" ref="H2685" ca="1">EsNegrita(BP[[#This Row],[CODIGO]])</f>
        <v>0</v>
      </c>
      <c r="I2685" s="387" t="b" cm="1">
        <f t="array" ref="I2685">_xlfn.LET(
    _xlpm.codigos_devolucion, _xlfn.UNIQUE(_xlfn._xlws.FILTER(BP[CODIGO], ISNUMBER(SEARCH("devoluci", BP[NOMBRE CUENTA])), {""})),
    ISNUMBER(MATCH(BP[[#This Row],[CODIGO]], _xlpm.codigos_devolucion, 0))
)</f>
        <v>0</v>
      </c>
    </row>
    <row r="2686" spans="1:9" x14ac:dyDescent="0.25">
      <c r="A2686" s="608">
        <v>261010</v>
      </c>
      <c r="B2686" s="416" t="s">
        <v>544</v>
      </c>
      <c r="C2686" s="416" t="s">
        <v>755</v>
      </c>
      <c r="D2686" s="416" t="s">
        <v>739</v>
      </c>
      <c r="E2686" s="417">
        <v>0</v>
      </c>
      <c r="F2686" s="417">
        <v>17710.61</v>
      </c>
      <c r="G2686" s="417">
        <v>34770708.440000013</v>
      </c>
      <c r="H2686" s="387" t="b" cm="1">
        <f t="array" aca="1" ref="H2686" ca="1">EsNegrita(BP[[#This Row],[CODIGO]])</f>
        <v>0</v>
      </c>
      <c r="I2686" s="387" t="b" cm="1">
        <f t="array" ref="I2686">_xlfn.LET(
    _xlpm.codigos_devolucion, _xlfn.UNIQUE(_xlfn._xlws.FILTER(BP[CODIGO], ISNUMBER(SEARCH("devoluci", BP[NOMBRE CUENTA])), {""})),
    ISNUMBER(MATCH(BP[[#This Row],[CODIGO]], _xlpm.codigos_devolucion, 0))
)</f>
        <v>0</v>
      </c>
    </row>
    <row r="2687" spans="1:9" x14ac:dyDescent="0.25">
      <c r="A2687" s="608">
        <v>261010</v>
      </c>
      <c r="B2687" s="416" t="s">
        <v>544</v>
      </c>
      <c r="C2687" s="416" t="s">
        <v>756</v>
      </c>
      <c r="D2687" s="416" t="s">
        <v>739</v>
      </c>
      <c r="E2687" s="417">
        <v>0</v>
      </c>
      <c r="F2687" s="417">
        <v>50136.7</v>
      </c>
      <c r="G2687" s="417">
        <v>34820845.140000015</v>
      </c>
      <c r="H2687" s="387" t="b" cm="1">
        <f t="array" aca="1" ref="H2687" ca="1">EsNegrita(BP[[#This Row],[CODIGO]])</f>
        <v>0</v>
      </c>
      <c r="I2687" s="387" t="b" cm="1">
        <f t="array" ref="I2687">_xlfn.LET(
    _xlpm.codigos_devolucion, _xlfn.UNIQUE(_xlfn._xlws.FILTER(BP[CODIGO], ISNUMBER(SEARCH("devoluci", BP[NOMBRE CUENTA])), {""})),
    ISNUMBER(MATCH(BP[[#This Row],[CODIGO]], _xlpm.codigos_devolucion, 0))
)</f>
        <v>0</v>
      </c>
    </row>
    <row r="2688" spans="1:9" x14ac:dyDescent="0.25">
      <c r="A2688" s="608">
        <v>261010</v>
      </c>
      <c r="B2688" s="416" t="s">
        <v>544</v>
      </c>
      <c r="C2688" s="416" t="s">
        <v>757</v>
      </c>
      <c r="D2688" s="416" t="s">
        <v>739</v>
      </c>
      <c r="E2688" s="417">
        <v>0</v>
      </c>
      <c r="F2688" s="417">
        <v>44423.83</v>
      </c>
      <c r="G2688" s="417">
        <v>34865268.970000014</v>
      </c>
      <c r="H2688" s="387" t="b" cm="1">
        <f t="array" aca="1" ref="H2688" ca="1">EsNegrita(BP[[#This Row],[CODIGO]])</f>
        <v>0</v>
      </c>
      <c r="I2688" s="387" t="b" cm="1">
        <f t="array" ref="I2688">_xlfn.LET(
    _xlpm.codigos_devolucion, _xlfn.UNIQUE(_xlfn._xlws.FILTER(BP[CODIGO], ISNUMBER(SEARCH("devoluci", BP[NOMBRE CUENTA])), {""})),
    ISNUMBER(MATCH(BP[[#This Row],[CODIGO]], _xlpm.codigos_devolucion, 0))
)</f>
        <v>0</v>
      </c>
    </row>
    <row r="2689" spans="1:9" x14ac:dyDescent="0.25">
      <c r="A2689" s="608">
        <v>261010</v>
      </c>
      <c r="B2689" s="416" t="s">
        <v>544</v>
      </c>
      <c r="C2689" s="416" t="s">
        <v>1336</v>
      </c>
      <c r="D2689" s="416" t="s">
        <v>739</v>
      </c>
      <c r="E2689" s="417">
        <v>0</v>
      </c>
      <c r="F2689" s="417">
        <v>48379.25</v>
      </c>
      <c r="G2689" s="417">
        <v>34913648.220000014</v>
      </c>
      <c r="H2689" s="387" t="b" cm="1">
        <f t="array" aca="1" ref="H2689" ca="1">EsNegrita(BP[[#This Row],[CODIGO]])</f>
        <v>0</v>
      </c>
      <c r="I2689" s="387" t="b" cm="1">
        <f t="array" ref="I2689">_xlfn.LET(
    _xlpm.codigos_devolucion, _xlfn.UNIQUE(_xlfn._xlws.FILTER(BP[CODIGO], ISNUMBER(SEARCH("devoluci", BP[NOMBRE CUENTA])), {""})),
    ISNUMBER(MATCH(BP[[#This Row],[CODIGO]], _xlpm.codigos_devolucion, 0))
)</f>
        <v>0</v>
      </c>
    </row>
    <row r="2690" spans="1:9" x14ac:dyDescent="0.25">
      <c r="A2690" s="608">
        <v>261010</v>
      </c>
      <c r="B2690" s="416" t="s">
        <v>544</v>
      </c>
      <c r="C2690" s="416" t="s">
        <v>758</v>
      </c>
      <c r="D2690" s="416" t="s">
        <v>739</v>
      </c>
      <c r="E2690" s="417">
        <v>0</v>
      </c>
      <c r="F2690" s="417">
        <v>27747.29</v>
      </c>
      <c r="G2690" s="417">
        <v>34941395.510000013</v>
      </c>
      <c r="H2690" s="387" t="b" cm="1">
        <f t="array" aca="1" ref="H2690" ca="1">EsNegrita(BP[[#This Row],[CODIGO]])</f>
        <v>0</v>
      </c>
      <c r="I2690" s="387" t="b" cm="1">
        <f t="array" ref="I2690">_xlfn.LET(
    _xlpm.codigos_devolucion, _xlfn.UNIQUE(_xlfn._xlws.FILTER(BP[CODIGO], ISNUMBER(SEARCH("devoluci", BP[NOMBRE CUENTA])), {""})),
    ISNUMBER(MATCH(BP[[#This Row],[CODIGO]], _xlpm.codigos_devolucion, 0))
)</f>
        <v>0</v>
      </c>
    </row>
    <row r="2691" spans="1:9" x14ac:dyDescent="0.25">
      <c r="A2691" s="608">
        <v>261010</v>
      </c>
      <c r="B2691" s="416" t="s">
        <v>544</v>
      </c>
      <c r="C2691" s="416" t="s">
        <v>759</v>
      </c>
      <c r="D2691" s="416" t="s">
        <v>739</v>
      </c>
      <c r="E2691" s="417">
        <v>0</v>
      </c>
      <c r="F2691" s="417">
        <v>23478.58</v>
      </c>
      <c r="G2691" s="417">
        <v>34964874.090000011</v>
      </c>
      <c r="H2691" s="387" t="b" cm="1">
        <f t="array" aca="1" ref="H2691" ca="1">EsNegrita(BP[[#This Row],[CODIGO]])</f>
        <v>0</v>
      </c>
      <c r="I2691" s="387" t="b" cm="1">
        <f t="array" ref="I2691">_xlfn.LET(
    _xlpm.codigos_devolucion, _xlfn.UNIQUE(_xlfn._xlws.FILTER(BP[CODIGO], ISNUMBER(SEARCH("devoluci", BP[NOMBRE CUENTA])), {""})),
    ISNUMBER(MATCH(BP[[#This Row],[CODIGO]], _xlpm.codigos_devolucion, 0))
)</f>
        <v>0</v>
      </c>
    </row>
    <row r="2692" spans="1:9" x14ac:dyDescent="0.25">
      <c r="A2692" s="608">
        <v>261010</v>
      </c>
      <c r="B2692" s="416" t="s">
        <v>544</v>
      </c>
      <c r="C2692" s="416" t="s">
        <v>760</v>
      </c>
      <c r="D2692" s="416" t="s">
        <v>739</v>
      </c>
      <c r="E2692" s="417">
        <v>0</v>
      </c>
      <c r="F2692" s="417">
        <v>43072.73</v>
      </c>
      <c r="G2692" s="417">
        <v>35007946.820000008</v>
      </c>
      <c r="H2692" s="387" t="b" cm="1">
        <f t="array" aca="1" ref="H2692" ca="1">EsNegrita(BP[[#This Row],[CODIGO]])</f>
        <v>0</v>
      </c>
      <c r="I2692" s="387" t="b" cm="1">
        <f t="array" ref="I2692">_xlfn.LET(
    _xlpm.codigos_devolucion, _xlfn.UNIQUE(_xlfn._xlws.FILTER(BP[CODIGO], ISNUMBER(SEARCH("devoluci", BP[NOMBRE CUENTA])), {""})),
    ISNUMBER(MATCH(BP[[#This Row],[CODIGO]], _xlpm.codigos_devolucion, 0))
)</f>
        <v>0</v>
      </c>
    </row>
    <row r="2693" spans="1:9" x14ac:dyDescent="0.25">
      <c r="A2693" s="608">
        <v>261010</v>
      </c>
      <c r="B2693" s="416" t="s">
        <v>544</v>
      </c>
      <c r="C2693" s="416" t="s">
        <v>1270</v>
      </c>
      <c r="D2693" s="416" t="s">
        <v>739</v>
      </c>
      <c r="E2693" s="417">
        <v>0</v>
      </c>
      <c r="F2693" s="417">
        <v>48296.22</v>
      </c>
      <c r="G2693" s="417">
        <v>35056243.040000007</v>
      </c>
      <c r="H2693" s="387" t="b" cm="1">
        <f t="array" aca="1" ref="H2693" ca="1">EsNegrita(BP[[#This Row],[CODIGO]])</f>
        <v>0</v>
      </c>
      <c r="I2693" s="387" t="b" cm="1">
        <f t="array" ref="I2693">_xlfn.LET(
    _xlpm.codigos_devolucion, _xlfn.UNIQUE(_xlfn._xlws.FILTER(BP[CODIGO], ISNUMBER(SEARCH("devoluci", BP[NOMBRE CUENTA])), {""})),
    ISNUMBER(MATCH(BP[[#This Row],[CODIGO]], _xlpm.codigos_devolucion, 0))
)</f>
        <v>0</v>
      </c>
    </row>
    <row r="2694" spans="1:9" x14ac:dyDescent="0.25">
      <c r="A2694" s="608">
        <v>261010</v>
      </c>
      <c r="B2694" s="416" t="s">
        <v>544</v>
      </c>
      <c r="C2694" s="416" t="s">
        <v>761</v>
      </c>
      <c r="D2694" s="416" t="s">
        <v>739</v>
      </c>
      <c r="E2694" s="417">
        <v>0</v>
      </c>
      <c r="F2694" s="417">
        <v>43894.27</v>
      </c>
      <c r="G2694" s="417">
        <v>35100137.31000001</v>
      </c>
      <c r="H2694" s="387" t="b" cm="1">
        <f t="array" aca="1" ref="H2694" ca="1">EsNegrita(BP[[#This Row],[CODIGO]])</f>
        <v>0</v>
      </c>
      <c r="I2694" s="387" t="b" cm="1">
        <f t="array" ref="I2694">_xlfn.LET(
    _xlpm.codigos_devolucion, _xlfn.UNIQUE(_xlfn._xlws.FILTER(BP[CODIGO], ISNUMBER(SEARCH("devoluci", BP[NOMBRE CUENTA])), {""})),
    ISNUMBER(MATCH(BP[[#This Row],[CODIGO]], _xlpm.codigos_devolucion, 0))
)</f>
        <v>0</v>
      </c>
    </row>
    <row r="2695" spans="1:9" x14ac:dyDescent="0.25">
      <c r="A2695" s="608">
        <v>261010</v>
      </c>
      <c r="B2695" s="416" t="s">
        <v>544</v>
      </c>
      <c r="C2695" s="416" t="s">
        <v>1300</v>
      </c>
      <c r="D2695" s="416" t="s">
        <v>739</v>
      </c>
      <c r="E2695" s="417">
        <v>0</v>
      </c>
      <c r="F2695" s="417">
        <v>44272.1</v>
      </c>
      <c r="G2695" s="417">
        <v>35144409.410000011</v>
      </c>
      <c r="H2695" s="387" t="b" cm="1">
        <f t="array" aca="1" ref="H2695" ca="1">EsNegrita(BP[[#This Row],[CODIGO]])</f>
        <v>0</v>
      </c>
      <c r="I2695" s="387" t="b" cm="1">
        <f t="array" ref="I2695">_xlfn.LET(
    _xlpm.codigos_devolucion, _xlfn.UNIQUE(_xlfn._xlws.FILTER(BP[CODIGO], ISNUMBER(SEARCH("devoluci", BP[NOMBRE CUENTA])), {""})),
    ISNUMBER(MATCH(BP[[#This Row],[CODIGO]], _xlpm.codigos_devolucion, 0))
)</f>
        <v>0</v>
      </c>
    </row>
    <row r="2696" spans="1:9" x14ac:dyDescent="0.25">
      <c r="A2696" s="608">
        <v>261010</v>
      </c>
      <c r="B2696" s="416" t="s">
        <v>544</v>
      </c>
      <c r="C2696" s="416" t="s">
        <v>1301</v>
      </c>
      <c r="D2696" s="416" t="s">
        <v>739</v>
      </c>
      <c r="E2696" s="417">
        <v>0</v>
      </c>
      <c r="F2696" s="417">
        <v>40396.36</v>
      </c>
      <c r="G2696" s="417">
        <v>35184805.770000011</v>
      </c>
      <c r="H2696" s="387" t="b" cm="1">
        <f t="array" aca="1" ref="H2696" ca="1">EsNegrita(BP[[#This Row],[CODIGO]])</f>
        <v>0</v>
      </c>
      <c r="I2696" s="387" t="b" cm="1">
        <f t="array" ref="I2696">_xlfn.LET(
    _xlpm.codigos_devolucion, _xlfn.UNIQUE(_xlfn._xlws.FILTER(BP[CODIGO], ISNUMBER(SEARCH("devoluci", BP[NOMBRE CUENTA])), {""})),
    ISNUMBER(MATCH(BP[[#This Row],[CODIGO]], _xlpm.codigos_devolucion, 0))
)</f>
        <v>0</v>
      </c>
    </row>
    <row r="2697" spans="1:9" x14ac:dyDescent="0.25">
      <c r="A2697" s="608">
        <v>261010</v>
      </c>
      <c r="B2697" s="416" t="s">
        <v>544</v>
      </c>
      <c r="C2697" s="416" t="s">
        <v>1271</v>
      </c>
      <c r="D2697" s="416" t="s">
        <v>739</v>
      </c>
      <c r="E2697" s="417">
        <v>0</v>
      </c>
      <c r="F2697" s="417">
        <v>37473.699999999997</v>
      </c>
      <c r="G2697" s="417">
        <v>35222279.470000014</v>
      </c>
      <c r="H2697" s="387" t="b" cm="1">
        <f t="array" aca="1" ref="H2697" ca="1">EsNegrita(BP[[#This Row],[CODIGO]])</f>
        <v>0</v>
      </c>
      <c r="I2697" s="387" t="b" cm="1">
        <f t="array" ref="I2697">_xlfn.LET(
    _xlpm.codigos_devolucion, _xlfn.UNIQUE(_xlfn._xlws.FILTER(BP[CODIGO], ISNUMBER(SEARCH("devoluci", BP[NOMBRE CUENTA])), {""})),
    ISNUMBER(MATCH(BP[[#This Row],[CODIGO]], _xlpm.codigos_devolucion, 0))
)</f>
        <v>0</v>
      </c>
    </row>
    <row r="2698" spans="1:9" x14ac:dyDescent="0.25">
      <c r="A2698" s="608">
        <v>261010</v>
      </c>
      <c r="B2698" s="416" t="s">
        <v>544</v>
      </c>
      <c r="C2698" s="416" t="s">
        <v>1302</v>
      </c>
      <c r="D2698" s="416" t="s">
        <v>739</v>
      </c>
      <c r="E2698" s="417">
        <v>0</v>
      </c>
      <c r="F2698" s="417">
        <v>43951.94</v>
      </c>
      <c r="G2698" s="417">
        <v>35266231.410000011</v>
      </c>
      <c r="H2698" s="387" t="b" cm="1">
        <f t="array" aca="1" ref="H2698" ca="1">EsNegrita(BP[[#This Row],[CODIGO]])</f>
        <v>0</v>
      </c>
      <c r="I2698" s="387" t="b" cm="1">
        <f t="array" ref="I2698">_xlfn.LET(
    _xlpm.codigos_devolucion, _xlfn.UNIQUE(_xlfn._xlws.FILTER(BP[CODIGO], ISNUMBER(SEARCH("devoluci", BP[NOMBRE CUENTA])), {""})),
    ISNUMBER(MATCH(BP[[#This Row],[CODIGO]], _xlpm.codigos_devolucion, 0))
)</f>
        <v>0</v>
      </c>
    </row>
    <row r="2699" spans="1:9" x14ac:dyDescent="0.25">
      <c r="A2699" s="608">
        <v>261010</v>
      </c>
      <c r="B2699" s="416" t="s">
        <v>544</v>
      </c>
      <c r="C2699" s="416" t="s">
        <v>1341</v>
      </c>
      <c r="D2699" s="416" t="s">
        <v>739</v>
      </c>
      <c r="E2699" s="417">
        <v>0</v>
      </c>
      <c r="F2699" s="417">
        <v>30511.85</v>
      </c>
      <c r="G2699" s="417">
        <v>35296743.260000013</v>
      </c>
      <c r="H2699" s="387" t="b" cm="1">
        <f t="array" aca="1" ref="H2699" ca="1">EsNegrita(BP[[#This Row],[CODIGO]])</f>
        <v>0</v>
      </c>
      <c r="I2699" s="387" t="b" cm="1">
        <f t="array" ref="I2699">_xlfn.LET(
    _xlpm.codigos_devolucion, _xlfn.UNIQUE(_xlfn._xlws.FILTER(BP[CODIGO], ISNUMBER(SEARCH("devoluci", BP[NOMBRE CUENTA])), {""})),
    ISNUMBER(MATCH(BP[[#This Row],[CODIGO]], _xlpm.codigos_devolucion, 0))
)</f>
        <v>0</v>
      </c>
    </row>
    <row r="2700" spans="1:9" x14ac:dyDescent="0.25">
      <c r="A2700" s="608">
        <v>261010</v>
      </c>
      <c r="B2700" s="416" t="s">
        <v>544</v>
      </c>
      <c r="C2700" s="416" t="s">
        <v>1262</v>
      </c>
      <c r="D2700" s="416" t="s">
        <v>739</v>
      </c>
      <c r="E2700" s="417">
        <v>0</v>
      </c>
      <c r="F2700" s="417">
        <v>37253.980000000003</v>
      </c>
      <c r="G2700" s="417">
        <v>35333997.24000001</v>
      </c>
      <c r="H2700" s="387" t="b" cm="1">
        <f t="array" aca="1" ref="H2700" ca="1">EsNegrita(BP[[#This Row],[CODIGO]])</f>
        <v>0</v>
      </c>
      <c r="I2700" s="387" t="b" cm="1">
        <f t="array" ref="I2700">_xlfn.LET(
    _xlpm.codigos_devolucion, _xlfn.UNIQUE(_xlfn._xlws.FILTER(BP[CODIGO], ISNUMBER(SEARCH("devoluci", BP[NOMBRE CUENTA])), {""})),
    ISNUMBER(MATCH(BP[[#This Row],[CODIGO]], _xlpm.codigos_devolucion, 0))
)</f>
        <v>0</v>
      </c>
    </row>
    <row r="2701" spans="1:9" x14ac:dyDescent="0.25">
      <c r="A2701" s="608">
        <v>261010</v>
      </c>
      <c r="B2701" s="416" t="s">
        <v>544</v>
      </c>
      <c r="C2701" s="416" t="s">
        <v>1272</v>
      </c>
      <c r="D2701" s="416" t="s">
        <v>739</v>
      </c>
      <c r="E2701" s="417">
        <v>0</v>
      </c>
      <c r="F2701" s="417">
        <v>34030.699999999997</v>
      </c>
      <c r="G2701" s="417">
        <v>35368027.940000013</v>
      </c>
      <c r="H2701" s="387" t="b" cm="1">
        <f t="array" aca="1" ref="H2701" ca="1">EsNegrita(BP[[#This Row],[CODIGO]])</f>
        <v>0</v>
      </c>
      <c r="I2701" s="387" t="b" cm="1">
        <f t="array" ref="I2701">_xlfn.LET(
    _xlpm.codigos_devolucion, _xlfn.UNIQUE(_xlfn._xlws.FILTER(BP[CODIGO], ISNUMBER(SEARCH("devoluci", BP[NOMBRE CUENTA])), {""})),
    ISNUMBER(MATCH(BP[[#This Row],[CODIGO]], _xlpm.codigos_devolucion, 0))
)</f>
        <v>0</v>
      </c>
    </row>
    <row r="2702" spans="1:9" x14ac:dyDescent="0.25">
      <c r="A2702" s="608">
        <v>261010</v>
      </c>
      <c r="B2702" s="416" t="s">
        <v>544</v>
      </c>
      <c r="C2702" s="416" t="s">
        <v>780</v>
      </c>
      <c r="D2702" s="416" t="s">
        <v>739</v>
      </c>
      <c r="E2702" s="417">
        <v>0</v>
      </c>
      <c r="F2702" s="417">
        <v>27602.95</v>
      </c>
      <c r="G2702" s="417">
        <v>35395630.890000015</v>
      </c>
      <c r="H2702" s="387" t="b" cm="1">
        <f t="array" aca="1" ref="H2702" ca="1">EsNegrita(BP[[#This Row],[CODIGO]])</f>
        <v>0</v>
      </c>
      <c r="I2702" s="387" t="b" cm="1">
        <f t="array" ref="I2702">_xlfn.LET(
    _xlpm.codigos_devolucion, _xlfn.UNIQUE(_xlfn._xlws.FILTER(BP[CODIGO], ISNUMBER(SEARCH("devoluci", BP[NOMBRE CUENTA])), {""})),
    ISNUMBER(MATCH(BP[[#This Row],[CODIGO]], _xlpm.codigos_devolucion, 0))
)</f>
        <v>0</v>
      </c>
    </row>
    <row r="2703" spans="1:9" x14ac:dyDescent="0.25">
      <c r="A2703" s="608">
        <v>261010</v>
      </c>
      <c r="B2703" s="416" t="s">
        <v>544</v>
      </c>
      <c r="C2703" s="416" t="s">
        <v>762</v>
      </c>
      <c r="D2703" s="416" t="s">
        <v>739</v>
      </c>
      <c r="E2703" s="417">
        <v>0</v>
      </c>
      <c r="F2703" s="417">
        <v>37347.11</v>
      </c>
      <c r="G2703" s="417">
        <v>35432978.000000015</v>
      </c>
      <c r="H2703" s="387" t="b" cm="1">
        <f t="array" aca="1" ref="H2703" ca="1">EsNegrita(BP[[#This Row],[CODIGO]])</f>
        <v>0</v>
      </c>
      <c r="I2703" s="387" t="b" cm="1">
        <f t="array" ref="I2703">_xlfn.LET(
    _xlpm.codigos_devolucion, _xlfn.UNIQUE(_xlfn._xlws.FILTER(BP[CODIGO], ISNUMBER(SEARCH("devoluci", BP[NOMBRE CUENTA])), {""})),
    ISNUMBER(MATCH(BP[[#This Row],[CODIGO]], _xlpm.codigos_devolucion, 0))
)</f>
        <v>0</v>
      </c>
    </row>
    <row r="2704" spans="1:9" x14ac:dyDescent="0.25">
      <c r="A2704" s="608">
        <v>261010</v>
      </c>
      <c r="B2704" s="416" t="s">
        <v>544</v>
      </c>
      <c r="C2704" s="416" t="s">
        <v>1330</v>
      </c>
      <c r="D2704" s="416" t="s">
        <v>739</v>
      </c>
      <c r="E2704" s="417">
        <v>0</v>
      </c>
      <c r="F2704" s="417">
        <v>37390.660000000003</v>
      </c>
      <c r="G2704" s="417">
        <v>35470368.660000011</v>
      </c>
      <c r="H2704" s="387" t="b" cm="1">
        <f t="array" aca="1" ref="H2704" ca="1">EsNegrita(BP[[#This Row],[CODIGO]])</f>
        <v>0</v>
      </c>
      <c r="I2704" s="387" t="b" cm="1">
        <f t="array" ref="I2704">_xlfn.LET(
    _xlpm.codigos_devolucion, _xlfn.UNIQUE(_xlfn._xlws.FILTER(BP[CODIGO], ISNUMBER(SEARCH("devoluci", BP[NOMBRE CUENTA])), {""})),
    ISNUMBER(MATCH(BP[[#This Row],[CODIGO]], _xlpm.codigos_devolucion, 0))
)</f>
        <v>0</v>
      </c>
    </row>
    <row r="2705" spans="1:9" x14ac:dyDescent="0.25">
      <c r="A2705" s="608">
        <v>261010</v>
      </c>
      <c r="B2705" s="416" t="s">
        <v>544</v>
      </c>
      <c r="C2705" s="416" t="s">
        <v>763</v>
      </c>
      <c r="D2705" s="416" t="s">
        <v>739</v>
      </c>
      <c r="E2705" s="417">
        <v>0</v>
      </c>
      <c r="F2705" s="417">
        <v>37473.699999999997</v>
      </c>
      <c r="G2705" s="417">
        <v>35507842.360000014</v>
      </c>
      <c r="H2705" s="387" t="b" cm="1">
        <f t="array" aca="1" ref="H2705" ca="1">EsNegrita(BP[[#This Row],[CODIGO]])</f>
        <v>0</v>
      </c>
      <c r="I2705" s="387" t="b" cm="1">
        <f t="array" ref="I2705">_xlfn.LET(
    _xlpm.codigos_devolucion, _xlfn.UNIQUE(_xlfn._xlws.FILTER(BP[CODIGO], ISNUMBER(SEARCH("devoluci", BP[NOMBRE CUENTA])), {""})),
    ISNUMBER(MATCH(BP[[#This Row],[CODIGO]], _xlpm.codigos_devolucion, 0))
)</f>
        <v>0</v>
      </c>
    </row>
    <row r="2706" spans="1:9" x14ac:dyDescent="0.25">
      <c r="A2706" s="608">
        <v>261010</v>
      </c>
      <c r="B2706" s="416" t="s">
        <v>544</v>
      </c>
      <c r="C2706" s="416" t="s">
        <v>764</v>
      </c>
      <c r="D2706" s="416" t="s">
        <v>739</v>
      </c>
      <c r="E2706" s="417">
        <v>0</v>
      </c>
      <c r="F2706" s="417">
        <v>44423.83</v>
      </c>
      <c r="G2706" s="417">
        <v>35552266.190000013</v>
      </c>
      <c r="H2706" s="387" t="b" cm="1">
        <f t="array" aca="1" ref="H2706" ca="1">EsNegrita(BP[[#This Row],[CODIGO]])</f>
        <v>0</v>
      </c>
      <c r="I2706" s="387" t="b" cm="1">
        <f t="array" ref="I2706">_xlfn.LET(
    _xlpm.codigos_devolucion, _xlfn.UNIQUE(_xlfn._xlws.FILTER(BP[CODIGO], ISNUMBER(SEARCH("devoluci", BP[NOMBRE CUENTA])), {""})),
    ISNUMBER(MATCH(BP[[#This Row],[CODIGO]], _xlpm.codigos_devolucion, 0))
)</f>
        <v>0</v>
      </c>
    </row>
    <row r="2707" spans="1:9" x14ac:dyDescent="0.25">
      <c r="A2707" s="608">
        <v>261010</v>
      </c>
      <c r="B2707" s="416" t="s">
        <v>544</v>
      </c>
      <c r="C2707" s="416" t="s">
        <v>1284</v>
      </c>
      <c r="D2707" s="416" t="s">
        <v>739</v>
      </c>
      <c r="E2707" s="417">
        <v>0</v>
      </c>
      <c r="F2707" s="417">
        <v>31353.03</v>
      </c>
      <c r="G2707" s="417">
        <v>35583619.220000014</v>
      </c>
      <c r="H2707" s="387" t="b" cm="1">
        <f t="array" aca="1" ref="H2707" ca="1">EsNegrita(BP[[#This Row],[CODIGO]])</f>
        <v>0</v>
      </c>
      <c r="I2707" s="387" t="b" cm="1">
        <f t="array" ref="I2707">_xlfn.LET(
    _xlpm.codigos_devolucion, _xlfn.UNIQUE(_xlfn._xlws.FILTER(BP[CODIGO], ISNUMBER(SEARCH("devoluci", BP[NOMBRE CUENTA])), {""})),
    ISNUMBER(MATCH(BP[[#This Row],[CODIGO]], _xlpm.codigos_devolucion, 0))
)</f>
        <v>0</v>
      </c>
    </row>
    <row r="2708" spans="1:9" x14ac:dyDescent="0.25">
      <c r="A2708" s="608">
        <v>261010</v>
      </c>
      <c r="B2708" s="416" t="s">
        <v>544</v>
      </c>
      <c r="C2708" s="416" t="s">
        <v>1303</v>
      </c>
      <c r="D2708" s="416" t="s">
        <v>739</v>
      </c>
      <c r="E2708" s="417">
        <v>0</v>
      </c>
      <c r="F2708" s="417">
        <v>42253.45</v>
      </c>
      <c r="G2708" s="417">
        <v>35625872.670000017</v>
      </c>
      <c r="H2708" s="387" t="b" cm="1">
        <f t="array" aca="1" ref="H2708" ca="1">EsNegrita(BP[[#This Row],[CODIGO]])</f>
        <v>0</v>
      </c>
      <c r="I2708" s="387" t="b" cm="1">
        <f t="array" ref="I2708">_xlfn.LET(
    _xlpm.codigos_devolucion, _xlfn.UNIQUE(_xlfn._xlws.FILTER(BP[CODIGO], ISNUMBER(SEARCH("devoluci", BP[NOMBRE CUENTA])), {""})),
    ISNUMBER(MATCH(BP[[#This Row],[CODIGO]], _xlpm.codigos_devolucion, 0))
)</f>
        <v>0</v>
      </c>
    </row>
    <row r="2709" spans="1:9" x14ac:dyDescent="0.25">
      <c r="A2709" s="608">
        <v>261010</v>
      </c>
      <c r="B2709" s="416" t="s">
        <v>544</v>
      </c>
      <c r="C2709" s="416" t="s">
        <v>765</v>
      </c>
      <c r="D2709" s="416" t="s">
        <v>739</v>
      </c>
      <c r="E2709" s="417">
        <v>0</v>
      </c>
      <c r="F2709" s="417">
        <v>23312.52</v>
      </c>
      <c r="G2709" s="417">
        <v>35649185.19000002</v>
      </c>
      <c r="H2709" s="387" t="b" cm="1">
        <f t="array" aca="1" ref="H2709" ca="1">EsNegrita(BP[[#This Row],[CODIGO]])</f>
        <v>0</v>
      </c>
      <c r="I2709" s="387" t="b" cm="1">
        <f t="array" ref="I2709">_xlfn.LET(
    _xlpm.codigos_devolucion, _xlfn.UNIQUE(_xlfn._xlws.FILTER(BP[CODIGO], ISNUMBER(SEARCH("devoluci", BP[NOMBRE CUENTA])), {""})),
    ISNUMBER(MATCH(BP[[#This Row],[CODIGO]], _xlpm.codigos_devolucion, 0))
)</f>
        <v>0</v>
      </c>
    </row>
    <row r="2710" spans="1:9" x14ac:dyDescent="0.25">
      <c r="A2710" s="608">
        <v>261010</v>
      </c>
      <c r="B2710" s="416" t="s">
        <v>544</v>
      </c>
      <c r="C2710" s="416" t="s">
        <v>1273</v>
      </c>
      <c r="D2710" s="416" t="s">
        <v>739</v>
      </c>
      <c r="E2710" s="417">
        <v>0</v>
      </c>
      <c r="F2710" s="417">
        <v>17508.900000000001</v>
      </c>
      <c r="G2710" s="417">
        <v>35666694.090000018</v>
      </c>
      <c r="H2710" s="387" t="b" cm="1">
        <f t="array" aca="1" ref="H2710" ca="1">EsNegrita(BP[[#This Row],[CODIGO]])</f>
        <v>0</v>
      </c>
      <c r="I2710" s="387" t="b" cm="1">
        <f t="array" ref="I2710">_xlfn.LET(
    _xlpm.codigos_devolucion, _xlfn.UNIQUE(_xlfn._xlws.FILTER(BP[CODIGO], ISNUMBER(SEARCH("devoluci", BP[NOMBRE CUENTA])), {""})),
    ISNUMBER(MATCH(BP[[#This Row],[CODIGO]], _xlpm.codigos_devolucion, 0))
)</f>
        <v>0</v>
      </c>
    </row>
    <row r="2711" spans="1:9" x14ac:dyDescent="0.25">
      <c r="A2711" s="608">
        <v>261010</v>
      </c>
      <c r="B2711" s="416" t="s">
        <v>544</v>
      </c>
      <c r="C2711" s="416" t="s">
        <v>1304</v>
      </c>
      <c r="D2711" s="416" t="s">
        <v>739</v>
      </c>
      <c r="E2711" s="417">
        <v>0</v>
      </c>
      <c r="F2711" s="417">
        <v>41365.29</v>
      </c>
      <c r="G2711" s="417">
        <v>35708059.380000018</v>
      </c>
      <c r="H2711" s="387" t="b" cm="1">
        <f t="array" aca="1" ref="H2711" ca="1">EsNegrita(BP[[#This Row],[CODIGO]])</f>
        <v>0</v>
      </c>
      <c r="I2711" s="387" t="b" cm="1">
        <f t="array" ref="I2711">_xlfn.LET(
    _xlpm.codigos_devolucion, _xlfn.UNIQUE(_xlfn._xlws.FILTER(BP[CODIGO], ISNUMBER(SEARCH("devoluci", BP[NOMBRE CUENTA])), {""})),
    ISNUMBER(MATCH(BP[[#This Row],[CODIGO]], _xlpm.codigos_devolucion, 0))
)</f>
        <v>0</v>
      </c>
    </row>
    <row r="2712" spans="1:9" x14ac:dyDescent="0.25">
      <c r="A2712" s="608">
        <v>261010</v>
      </c>
      <c r="B2712" s="416" t="s">
        <v>544</v>
      </c>
      <c r="C2712" s="416" t="s">
        <v>1348</v>
      </c>
      <c r="D2712" s="416" t="s">
        <v>739</v>
      </c>
      <c r="E2712" s="417">
        <v>0</v>
      </c>
      <c r="F2712" s="417">
        <v>41365.29</v>
      </c>
      <c r="G2712" s="417">
        <v>35749424.670000017</v>
      </c>
      <c r="H2712" s="387" t="b" cm="1">
        <f t="array" aca="1" ref="H2712" ca="1">EsNegrita(BP[[#This Row],[CODIGO]])</f>
        <v>0</v>
      </c>
      <c r="I2712" s="387" t="b" cm="1">
        <f t="array" ref="I2712">_xlfn.LET(
    _xlpm.codigos_devolucion, _xlfn.UNIQUE(_xlfn._xlws.FILTER(BP[CODIGO], ISNUMBER(SEARCH("devoluci", BP[NOMBRE CUENTA])), {""})),
    ISNUMBER(MATCH(BP[[#This Row],[CODIGO]], _xlpm.codigos_devolucion, 0))
)</f>
        <v>0</v>
      </c>
    </row>
    <row r="2713" spans="1:9" x14ac:dyDescent="0.25">
      <c r="A2713" s="608">
        <v>261010</v>
      </c>
      <c r="B2713" s="416" t="s">
        <v>544</v>
      </c>
      <c r="C2713" s="416" t="s">
        <v>1305</v>
      </c>
      <c r="D2713" s="416" t="s">
        <v>739</v>
      </c>
      <c r="E2713" s="417">
        <v>0</v>
      </c>
      <c r="F2713" s="417">
        <v>25999.200000000001</v>
      </c>
      <c r="G2713" s="417">
        <v>35775423.87000002</v>
      </c>
      <c r="H2713" s="387" t="b" cm="1">
        <f t="array" aca="1" ref="H2713" ca="1">EsNegrita(BP[[#This Row],[CODIGO]])</f>
        <v>0</v>
      </c>
      <c r="I2713" s="387" t="b" cm="1">
        <f t="array" ref="I2713">_xlfn.LET(
    _xlpm.codigos_devolucion, _xlfn.UNIQUE(_xlfn._xlws.FILTER(BP[CODIGO], ISNUMBER(SEARCH("devoluci", BP[NOMBRE CUENTA])), {""})),
    ISNUMBER(MATCH(BP[[#This Row],[CODIGO]], _xlpm.codigos_devolucion, 0))
)</f>
        <v>0</v>
      </c>
    </row>
    <row r="2714" spans="1:9" x14ac:dyDescent="0.25">
      <c r="A2714" s="608">
        <v>261010</v>
      </c>
      <c r="B2714" s="416" t="s">
        <v>544</v>
      </c>
      <c r="C2714" s="416" t="s">
        <v>1306</v>
      </c>
      <c r="D2714" s="416" t="s">
        <v>739</v>
      </c>
      <c r="E2714" s="417">
        <v>0</v>
      </c>
      <c r="F2714" s="417">
        <v>43083.97</v>
      </c>
      <c r="G2714" s="417">
        <v>35818507.840000018</v>
      </c>
      <c r="H2714" s="387" t="b" cm="1">
        <f t="array" aca="1" ref="H2714" ca="1">EsNegrita(BP[[#This Row],[CODIGO]])</f>
        <v>0</v>
      </c>
      <c r="I2714" s="387" t="b" cm="1">
        <f t="array" ref="I2714">_xlfn.LET(
    _xlpm.codigos_devolucion, _xlfn.UNIQUE(_xlfn._xlws.FILTER(BP[CODIGO], ISNUMBER(SEARCH("devoluci", BP[NOMBRE CUENTA])), {""})),
    ISNUMBER(MATCH(BP[[#This Row],[CODIGO]], _xlpm.codigos_devolucion, 0))
)</f>
        <v>0</v>
      </c>
    </row>
    <row r="2715" spans="1:9" x14ac:dyDescent="0.25">
      <c r="A2715" s="608">
        <v>261010</v>
      </c>
      <c r="B2715" s="416" t="s">
        <v>544</v>
      </c>
      <c r="C2715" s="416" t="s">
        <v>1274</v>
      </c>
      <c r="D2715" s="416" t="s">
        <v>739</v>
      </c>
      <c r="E2715" s="417">
        <v>0</v>
      </c>
      <c r="F2715" s="417">
        <v>28838.62</v>
      </c>
      <c r="G2715" s="417">
        <v>35847346.460000016</v>
      </c>
      <c r="H2715" s="387" t="b" cm="1">
        <f t="array" aca="1" ref="H2715" ca="1">EsNegrita(BP[[#This Row],[CODIGO]])</f>
        <v>0</v>
      </c>
      <c r="I2715" s="387" t="b" cm="1">
        <f t="array" ref="I2715">_xlfn.LET(
    _xlpm.codigos_devolucion, _xlfn.UNIQUE(_xlfn._xlws.FILTER(BP[CODIGO], ISNUMBER(SEARCH("devoluci", BP[NOMBRE CUENTA])), {""})),
    ISNUMBER(MATCH(BP[[#This Row],[CODIGO]], _xlpm.codigos_devolucion, 0))
)</f>
        <v>0</v>
      </c>
    </row>
    <row r="2716" spans="1:9" x14ac:dyDescent="0.25">
      <c r="A2716" s="608">
        <v>261010</v>
      </c>
      <c r="B2716" s="416" t="s">
        <v>544</v>
      </c>
      <c r="C2716" s="416" t="s">
        <v>1307</v>
      </c>
      <c r="D2716" s="416" t="s">
        <v>739</v>
      </c>
      <c r="E2716" s="417">
        <v>0</v>
      </c>
      <c r="F2716" s="417">
        <v>28384.29</v>
      </c>
      <c r="G2716" s="417">
        <v>35875730.750000015</v>
      </c>
      <c r="H2716" s="387" t="b" cm="1">
        <f t="array" aca="1" ref="H2716" ca="1">EsNegrita(BP[[#This Row],[CODIGO]])</f>
        <v>0</v>
      </c>
      <c r="I2716" s="387" t="b" cm="1">
        <f t="array" ref="I2716">_xlfn.LET(
    _xlpm.codigos_devolucion, _xlfn.UNIQUE(_xlfn._xlws.FILTER(BP[CODIGO], ISNUMBER(SEARCH("devoluci", BP[NOMBRE CUENTA])), {""})),
    ISNUMBER(MATCH(BP[[#This Row],[CODIGO]], _xlpm.codigos_devolucion, 0))
)</f>
        <v>0</v>
      </c>
    </row>
    <row r="2717" spans="1:9" x14ac:dyDescent="0.25">
      <c r="A2717" s="608">
        <v>261010</v>
      </c>
      <c r="B2717" s="416" t="s">
        <v>544</v>
      </c>
      <c r="C2717" s="416" t="s">
        <v>766</v>
      </c>
      <c r="D2717" s="416" t="s">
        <v>739</v>
      </c>
      <c r="E2717" s="417">
        <v>0</v>
      </c>
      <c r="F2717" s="417">
        <v>47144.32</v>
      </c>
      <c r="G2717" s="417">
        <v>35922875.070000015</v>
      </c>
      <c r="H2717" s="387" t="b" cm="1">
        <f t="array" aca="1" ref="H2717" ca="1">EsNegrita(BP[[#This Row],[CODIGO]])</f>
        <v>0</v>
      </c>
      <c r="I2717" s="387" t="b" cm="1">
        <f t="array" ref="I2717">_xlfn.LET(
    _xlpm.codigos_devolucion, _xlfn.UNIQUE(_xlfn._xlws.FILTER(BP[CODIGO], ISNUMBER(SEARCH("devoluci", BP[NOMBRE CUENTA])), {""})),
    ISNUMBER(MATCH(BP[[#This Row],[CODIGO]], _xlpm.codigos_devolucion, 0))
)</f>
        <v>0</v>
      </c>
    </row>
    <row r="2718" spans="1:9" x14ac:dyDescent="0.25">
      <c r="A2718" s="608">
        <v>261010</v>
      </c>
      <c r="B2718" s="416" t="s">
        <v>544</v>
      </c>
      <c r="C2718" s="416" t="s">
        <v>767</v>
      </c>
      <c r="D2718" s="416" t="s">
        <v>739</v>
      </c>
      <c r="E2718" s="417">
        <v>0</v>
      </c>
      <c r="F2718" s="417">
        <v>36974.589999999997</v>
      </c>
      <c r="G2718" s="417">
        <v>35959849.660000019</v>
      </c>
      <c r="H2718" s="387" t="b" cm="1">
        <f t="array" aca="1" ref="H2718" ca="1">EsNegrita(BP[[#This Row],[CODIGO]])</f>
        <v>0</v>
      </c>
      <c r="I2718" s="387" t="b" cm="1">
        <f t="array" ref="I2718">_xlfn.LET(
    _xlpm.codigos_devolucion, _xlfn.UNIQUE(_xlfn._xlws.FILTER(BP[CODIGO], ISNUMBER(SEARCH("devoluci", BP[NOMBRE CUENTA])), {""})),
    ISNUMBER(MATCH(BP[[#This Row],[CODIGO]], _xlpm.codigos_devolucion, 0))
)</f>
        <v>0</v>
      </c>
    </row>
    <row r="2719" spans="1:9" x14ac:dyDescent="0.25">
      <c r="A2719" s="608">
        <v>261010</v>
      </c>
      <c r="B2719" s="416" t="s">
        <v>544</v>
      </c>
      <c r="C2719" s="416" t="s">
        <v>1342</v>
      </c>
      <c r="D2719" s="416" t="s">
        <v>739</v>
      </c>
      <c r="E2719" s="417">
        <v>0</v>
      </c>
      <c r="F2719" s="417">
        <v>21333.33</v>
      </c>
      <c r="G2719" s="417">
        <v>35981182.990000017</v>
      </c>
      <c r="H2719" s="387" t="b" cm="1">
        <f t="array" aca="1" ref="H2719" ca="1">EsNegrita(BP[[#This Row],[CODIGO]])</f>
        <v>0</v>
      </c>
      <c r="I2719" s="387" t="b" cm="1">
        <f t="array" ref="I2719">_xlfn.LET(
    _xlpm.codigos_devolucion, _xlfn.UNIQUE(_xlfn._xlws.FILTER(BP[CODIGO], ISNUMBER(SEARCH("devoluci", BP[NOMBRE CUENTA])), {""})),
    ISNUMBER(MATCH(BP[[#This Row],[CODIGO]], _xlpm.codigos_devolucion, 0))
)</f>
        <v>0</v>
      </c>
    </row>
    <row r="2720" spans="1:9" x14ac:dyDescent="0.25">
      <c r="A2720" s="608">
        <v>261010</v>
      </c>
      <c r="B2720" s="416" t="s">
        <v>544</v>
      </c>
      <c r="C2720" s="416" t="s">
        <v>1343</v>
      </c>
      <c r="D2720" s="416" t="s">
        <v>739</v>
      </c>
      <c r="E2720" s="417">
        <v>0</v>
      </c>
      <c r="F2720" s="417">
        <v>21999.99</v>
      </c>
      <c r="G2720" s="417">
        <v>36003182.980000019</v>
      </c>
      <c r="H2720" s="387" t="b" cm="1">
        <f t="array" aca="1" ref="H2720" ca="1">EsNegrita(BP[[#This Row],[CODIGO]])</f>
        <v>0</v>
      </c>
      <c r="I2720" s="387" t="b" cm="1">
        <f t="array" ref="I2720">_xlfn.LET(
    _xlpm.codigos_devolucion, _xlfn.UNIQUE(_xlfn._xlws.FILTER(BP[CODIGO], ISNUMBER(SEARCH("devoluci", BP[NOMBRE CUENTA])), {""})),
    ISNUMBER(MATCH(BP[[#This Row],[CODIGO]], _xlpm.codigos_devolucion, 0))
)</f>
        <v>0</v>
      </c>
    </row>
    <row r="2721" spans="1:9" x14ac:dyDescent="0.25">
      <c r="A2721" s="608">
        <v>261010</v>
      </c>
      <c r="B2721" s="416" t="s">
        <v>544</v>
      </c>
      <c r="C2721" s="416" t="s">
        <v>768</v>
      </c>
      <c r="D2721" s="416" t="s">
        <v>739</v>
      </c>
      <c r="E2721" s="417">
        <v>0</v>
      </c>
      <c r="F2721" s="417">
        <v>41365.29</v>
      </c>
      <c r="G2721" s="417">
        <v>36044548.270000018</v>
      </c>
      <c r="H2721" s="387" t="b" cm="1">
        <f t="array" aca="1" ref="H2721" ca="1">EsNegrita(BP[[#This Row],[CODIGO]])</f>
        <v>0</v>
      </c>
      <c r="I2721" s="387" t="b" cm="1">
        <f t="array" ref="I2721">_xlfn.LET(
    _xlpm.codigos_devolucion, _xlfn.UNIQUE(_xlfn._xlws.FILTER(BP[CODIGO], ISNUMBER(SEARCH("devoluci", BP[NOMBRE CUENTA])), {""})),
    ISNUMBER(MATCH(BP[[#This Row],[CODIGO]], _xlpm.codigos_devolucion, 0))
)</f>
        <v>0</v>
      </c>
    </row>
    <row r="2722" spans="1:9" x14ac:dyDescent="0.25">
      <c r="A2722" s="608">
        <v>261010</v>
      </c>
      <c r="B2722" s="416" t="s">
        <v>544</v>
      </c>
      <c r="C2722" s="416" t="s">
        <v>1344</v>
      </c>
      <c r="D2722" s="416" t="s">
        <v>739</v>
      </c>
      <c r="E2722" s="417">
        <v>0</v>
      </c>
      <c r="F2722" s="417">
        <v>30511.85</v>
      </c>
      <c r="G2722" s="417">
        <v>36075060.12000002</v>
      </c>
      <c r="H2722" s="387" t="b" cm="1">
        <f t="array" aca="1" ref="H2722" ca="1">EsNegrita(BP[[#This Row],[CODIGO]])</f>
        <v>0</v>
      </c>
      <c r="I2722" s="387" t="b" cm="1">
        <f t="array" ref="I2722">_xlfn.LET(
    _xlpm.codigos_devolucion, _xlfn.UNIQUE(_xlfn._xlws.FILTER(BP[CODIGO], ISNUMBER(SEARCH("devoluci", BP[NOMBRE CUENTA])), {""})),
    ISNUMBER(MATCH(BP[[#This Row],[CODIGO]], _xlpm.codigos_devolucion, 0))
)</f>
        <v>0</v>
      </c>
    </row>
    <row r="2723" spans="1:9" x14ac:dyDescent="0.25">
      <c r="A2723" s="608">
        <v>261010</v>
      </c>
      <c r="B2723" s="416" t="s">
        <v>544</v>
      </c>
      <c r="C2723" s="416" t="s">
        <v>769</v>
      </c>
      <c r="D2723" s="416" t="s">
        <v>739</v>
      </c>
      <c r="E2723" s="417">
        <v>0</v>
      </c>
      <c r="F2723" s="417">
        <v>39992.699999999997</v>
      </c>
      <c r="G2723" s="417">
        <v>36115052.820000023</v>
      </c>
      <c r="H2723" s="387" t="b" cm="1">
        <f t="array" aca="1" ref="H2723" ca="1">EsNegrita(BP[[#This Row],[CODIGO]])</f>
        <v>0</v>
      </c>
      <c r="I2723" s="387" t="b" cm="1">
        <f t="array" ref="I2723">_xlfn.LET(
    _xlpm.codigos_devolucion, _xlfn.UNIQUE(_xlfn._xlws.FILTER(BP[CODIGO], ISNUMBER(SEARCH("devoluci", BP[NOMBRE CUENTA])), {""})),
    ISNUMBER(MATCH(BP[[#This Row],[CODIGO]], _xlpm.codigos_devolucion, 0))
)</f>
        <v>0</v>
      </c>
    </row>
    <row r="2724" spans="1:9" x14ac:dyDescent="0.25">
      <c r="A2724" s="608">
        <v>261010</v>
      </c>
      <c r="B2724" s="416" t="s">
        <v>544</v>
      </c>
      <c r="C2724" s="416" t="s">
        <v>1308</v>
      </c>
      <c r="D2724" s="416" t="s">
        <v>739</v>
      </c>
      <c r="E2724" s="417">
        <v>0</v>
      </c>
      <c r="F2724" s="417">
        <v>29822.7</v>
      </c>
      <c r="G2724" s="417">
        <v>36144875.520000026</v>
      </c>
      <c r="H2724" s="387" t="b" cm="1">
        <f t="array" aca="1" ref="H2724" ca="1">EsNegrita(BP[[#This Row],[CODIGO]])</f>
        <v>0</v>
      </c>
      <c r="I2724" s="387" t="b" cm="1">
        <f t="array" ref="I2724">_xlfn.LET(
    _xlpm.codigos_devolucion, _xlfn.UNIQUE(_xlfn._xlws.FILTER(BP[CODIGO], ISNUMBER(SEARCH("devoluci", BP[NOMBRE CUENTA])), {""})),
    ISNUMBER(MATCH(BP[[#This Row],[CODIGO]], _xlpm.codigos_devolucion, 0))
)</f>
        <v>0</v>
      </c>
    </row>
    <row r="2725" spans="1:9" x14ac:dyDescent="0.25">
      <c r="A2725" s="608">
        <v>261010</v>
      </c>
      <c r="B2725" s="416" t="s">
        <v>544</v>
      </c>
      <c r="C2725" s="416" t="s">
        <v>770</v>
      </c>
      <c r="D2725" s="416" t="s">
        <v>739</v>
      </c>
      <c r="E2725" s="417">
        <v>0</v>
      </c>
      <c r="F2725" s="417">
        <v>17333.330000000002</v>
      </c>
      <c r="G2725" s="417">
        <v>36162208.850000024</v>
      </c>
      <c r="H2725" s="387" t="b" cm="1">
        <f t="array" aca="1" ref="H2725" ca="1">EsNegrita(BP[[#This Row],[CODIGO]])</f>
        <v>0</v>
      </c>
      <c r="I2725" s="387" t="b" cm="1">
        <f t="array" ref="I2725">_xlfn.LET(
    _xlpm.codigos_devolucion, _xlfn.UNIQUE(_xlfn._xlws.FILTER(BP[CODIGO], ISNUMBER(SEARCH("devoluci", BP[NOMBRE CUENTA])), {""})),
    ISNUMBER(MATCH(BP[[#This Row],[CODIGO]], _xlpm.codigos_devolucion, 0))
)</f>
        <v>0</v>
      </c>
    </row>
    <row r="2726" spans="1:9" x14ac:dyDescent="0.25">
      <c r="A2726" s="608">
        <v>261010</v>
      </c>
      <c r="B2726" s="416" t="s">
        <v>544</v>
      </c>
      <c r="C2726" s="416" t="s">
        <v>1309</v>
      </c>
      <c r="D2726" s="416" t="s">
        <v>739</v>
      </c>
      <c r="E2726" s="417">
        <v>0</v>
      </c>
      <c r="F2726" s="417">
        <v>28640.35</v>
      </c>
      <c r="G2726" s="417">
        <v>36190849.200000025</v>
      </c>
      <c r="H2726" s="387" t="b" cm="1">
        <f t="array" aca="1" ref="H2726" ca="1">EsNegrita(BP[[#This Row],[CODIGO]])</f>
        <v>0</v>
      </c>
      <c r="I2726" s="387" t="b" cm="1">
        <f t="array" ref="I2726">_xlfn.LET(
    _xlpm.codigos_devolucion, _xlfn.UNIQUE(_xlfn._xlws.FILTER(BP[CODIGO], ISNUMBER(SEARCH("devoluci", BP[NOMBRE CUENTA])), {""})),
    ISNUMBER(MATCH(BP[[#This Row],[CODIGO]], _xlpm.codigos_devolucion, 0))
)</f>
        <v>0</v>
      </c>
    </row>
    <row r="2727" spans="1:9" x14ac:dyDescent="0.25">
      <c r="A2727" s="608">
        <v>261010</v>
      </c>
      <c r="B2727" s="416" t="s">
        <v>544</v>
      </c>
      <c r="C2727" s="416" t="s">
        <v>1310</v>
      </c>
      <c r="D2727" s="416" t="s">
        <v>739</v>
      </c>
      <c r="E2727" s="417">
        <v>0</v>
      </c>
      <c r="F2727" s="417">
        <v>21407.919999999998</v>
      </c>
      <c r="G2727" s="417">
        <v>36212257.120000027</v>
      </c>
      <c r="H2727" s="387" t="b" cm="1">
        <f t="array" aca="1" ref="H2727" ca="1">EsNegrita(BP[[#This Row],[CODIGO]])</f>
        <v>0</v>
      </c>
      <c r="I2727" s="387" t="b" cm="1">
        <f t="array" ref="I2727">_xlfn.LET(
    _xlpm.codigos_devolucion, _xlfn.UNIQUE(_xlfn._xlws.FILTER(BP[CODIGO], ISNUMBER(SEARCH("devoluci", BP[NOMBRE CUENTA])), {""})),
    ISNUMBER(MATCH(BP[[#This Row],[CODIGO]], _xlpm.codigos_devolucion, 0))
)</f>
        <v>0</v>
      </c>
    </row>
    <row r="2728" spans="1:9" x14ac:dyDescent="0.25">
      <c r="A2728" s="608">
        <v>261010</v>
      </c>
      <c r="B2728" s="416" t="s">
        <v>544</v>
      </c>
      <c r="C2728" s="416" t="s">
        <v>1275</v>
      </c>
      <c r="D2728" s="416" t="s">
        <v>739</v>
      </c>
      <c r="E2728" s="417">
        <v>0</v>
      </c>
      <c r="F2728" s="417">
        <v>27795.82</v>
      </c>
      <c r="G2728" s="417">
        <v>36240052.940000027</v>
      </c>
      <c r="H2728" s="387" t="b" cm="1">
        <f t="array" aca="1" ref="H2728" ca="1">EsNegrita(BP[[#This Row],[CODIGO]])</f>
        <v>0</v>
      </c>
      <c r="I2728" s="387" t="b" cm="1">
        <f t="array" ref="I2728">_xlfn.LET(
    _xlpm.codigos_devolucion, _xlfn.UNIQUE(_xlfn._xlws.FILTER(BP[CODIGO], ISNUMBER(SEARCH("devoluci", BP[NOMBRE CUENTA])), {""})),
    ISNUMBER(MATCH(BP[[#This Row],[CODIGO]], _xlpm.codigos_devolucion, 0))
)</f>
        <v>0</v>
      </c>
    </row>
    <row r="2729" spans="1:9" x14ac:dyDescent="0.25">
      <c r="A2729" s="608">
        <v>261010</v>
      </c>
      <c r="B2729" s="416" t="s">
        <v>544</v>
      </c>
      <c r="C2729" s="416" t="s">
        <v>771</v>
      </c>
      <c r="D2729" s="416" t="s">
        <v>739</v>
      </c>
      <c r="E2729" s="417">
        <v>0</v>
      </c>
      <c r="F2729" s="417">
        <v>32571.39</v>
      </c>
      <c r="G2729" s="417">
        <v>36272624.330000028</v>
      </c>
      <c r="H2729" s="387" t="b" cm="1">
        <f t="array" aca="1" ref="H2729" ca="1">EsNegrita(BP[[#This Row],[CODIGO]])</f>
        <v>0</v>
      </c>
      <c r="I2729" s="387" t="b" cm="1">
        <f t="array" ref="I2729">_xlfn.LET(
    _xlpm.codigos_devolucion, _xlfn.UNIQUE(_xlfn._xlws.FILTER(BP[CODIGO], ISNUMBER(SEARCH("devoluci", BP[NOMBRE CUENTA])), {""})),
    ISNUMBER(MATCH(BP[[#This Row],[CODIGO]], _xlpm.codigos_devolucion, 0))
)</f>
        <v>0</v>
      </c>
    </row>
    <row r="2730" spans="1:9" x14ac:dyDescent="0.25">
      <c r="A2730" s="608">
        <v>261010</v>
      </c>
      <c r="B2730" s="416" t="s">
        <v>544</v>
      </c>
      <c r="C2730" s="416" t="s">
        <v>772</v>
      </c>
      <c r="D2730" s="416" t="s">
        <v>739</v>
      </c>
      <c r="E2730" s="417">
        <v>0</v>
      </c>
      <c r="F2730" s="417">
        <v>11069.13</v>
      </c>
      <c r="G2730" s="417">
        <v>36283693.460000031</v>
      </c>
      <c r="H2730" s="387" t="b" cm="1">
        <f t="array" aca="1" ref="H2730" ca="1">EsNegrita(BP[[#This Row],[CODIGO]])</f>
        <v>0</v>
      </c>
      <c r="I2730" s="387" t="b" cm="1">
        <f t="array" ref="I2730">_xlfn.LET(
    _xlpm.codigos_devolucion, _xlfn.UNIQUE(_xlfn._xlws.FILTER(BP[CODIGO], ISNUMBER(SEARCH("devoluci", BP[NOMBRE CUENTA])), {""})),
    ISNUMBER(MATCH(BP[[#This Row],[CODIGO]], _xlpm.codigos_devolucion, 0))
)</f>
        <v>0</v>
      </c>
    </row>
    <row r="2731" spans="1:9" x14ac:dyDescent="0.25">
      <c r="A2731" s="608">
        <v>261010</v>
      </c>
      <c r="B2731" s="416" t="s">
        <v>544</v>
      </c>
      <c r="C2731" s="416" t="s">
        <v>773</v>
      </c>
      <c r="D2731" s="416" t="s">
        <v>739</v>
      </c>
      <c r="E2731" s="417">
        <v>0</v>
      </c>
      <c r="F2731" s="417">
        <v>21491.05</v>
      </c>
      <c r="G2731" s="417">
        <v>36305184.510000028</v>
      </c>
      <c r="H2731" s="387" t="b" cm="1">
        <f t="array" aca="1" ref="H2731" ca="1">EsNegrita(BP[[#This Row],[CODIGO]])</f>
        <v>0</v>
      </c>
      <c r="I2731" s="387" t="b" cm="1">
        <f t="array" ref="I2731">_xlfn.LET(
    _xlpm.codigos_devolucion, _xlfn.UNIQUE(_xlfn._xlws.FILTER(BP[CODIGO], ISNUMBER(SEARCH("devoluci", BP[NOMBRE CUENTA])), {""})),
    ISNUMBER(MATCH(BP[[#This Row],[CODIGO]], _xlpm.codigos_devolucion, 0))
)</f>
        <v>0</v>
      </c>
    </row>
    <row r="2732" spans="1:9" x14ac:dyDescent="0.25">
      <c r="A2732" s="608">
        <v>261010</v>
      </c>
      <c r="B2732" s="416" t="s">
        <v>544</v>
      </c>
      <c r="C2732" s="416" t="s">
        <v>1276</v>
      </c>
      <c r="D2732" s="416" t="s">
        <v>739</v>
      </c>
      <c r="E2732" s="417">
        <v>0</v>
      </c>
      <c r="F2732" s="417">
        <v>21407.919999999998</v>
      </c>
      <c r="G2732" s="417">
        <v>36326592.43000003</v>
      </c>
      <c r="H2732" s="387" t="b" cm="1">
        <f t="array" aca="1" ref="H2732" ca="1">EsNegrita(BP[[#This Row],[CODIGO]])</f>
        <v>0</v>
      </c>
      <c r="I2732" s="387" t="b" cm="1">
        <f t="array" ref="I2732">_xlfn.LET(
    _xlpm.codigos_devolucion, _xlfn.UNIQUE(_xlfn._xlws.FILTER(BP[CODIGO], ISNUMBER(SEARCH("devoluci", BP[NOMBRE CUENTA])), {""})),
    ISNUMBER(MATCH(BP[[#This Row],[CODIGO]], _xlpm.codigos_devolucion, 0))
)</f>
        <v>0</v>
      </c>
    </row>
    <row r="2733" spans="1:9" x14ac:dyDescent="0.25">
      <c r="A2733" s="608">
        <v>261010</v>
      </c>
      <c r="B2733" s="416" t="s">
        <v>544</v>
      </c>
      <c r="C2733" s="416" t="s">
        <v>1311</v>
      </c>
      <c r="D2733" s="416" t="s">
        <v>739</v>
      </c>
      <c r="E2733" s="417">
        <v>0</v>
      </c>
      <c r="F2733" s="417">
        <v>18535.72</v>
      </c>
      <c r="G2733" s="417">
        <v>36345128.150000028</v>
      </c>
      <c r="H2733" s="387" t="b" cm="1">
        <f t="array" aca="1" ref="H2733" ca="1">EsNegrita(BP[[#This Row],[CODIGO]])</f>
        <v>0</v>
      </c>
      <c r="I2733" s="387" t="b" cm="1">
        <f t="array" ref="I2733">_xlfn.LET(
    _xlpm.codigos_devolucion, _xlfn.UNIQUE(_xlfn._xlws.FILTER(BP[CODIGO], ISNUMBER(SEARCH("devoluci", BP[NOMBRE CUENTA])), {""})),
    ISNUMBER(MATCH(BP[[#This Row],[CODIGO]], _xlpm.codigos_devolucion, 0))
)</f>
        <v>0</v>
      </c>
    </row>
    <row r="2734" spans="1:9" x14ac:dyDescent="0.25">
      <c r="A2734" s="608">
        <v>261010</v>
      </c>
      <c r="B2734" s="416" t="s">
        <v>544</v>
      </c>
      <c r="C2734" s="416" t="s">
        <v>1277</v>
      </c>
      <c r="D2734" s="416" t="s">
        <v>739</v>
      </c>
      <c r="E2734" s="417">
        <v>0</v>
      </c>
      <c r="F2734" s="417">
        <v>44037.52</v>
      </c>
      <c r="G2734" s="417">
        <v>36389165.670000032</v>
      </c>
      <c r="H2734" s="387" t="b" cm="1">
        <f t="array" aca="1" ref="H2734" ca="1">EsNegrita(BP[[#This Row],[CODIGO]])</f>
        <v>0</v>
      </c>
      <c r="I2734" s="387" t="b" cm="1">
        <f t="array" ref="I2734">_xlfn.LET(
    _xlpm.codigos_devolucion, _xlfn.UNIQUE(_xlfn._xlws.FILTER(BP[CODIGO], ISNUMBER(SEARCH("devoluci", BP[NOMBRE CUENTA])), {""})),
    ISNUMBER(MATCH(BP[[#This Row],[CODIGO]], _xlpm.codigos_devolucion, 0))
)</f>
        <v>0</v>
      </c>
    </row>
    <row r="2735" spans="1:9" x14ac:dyDescent="0.25">
      <c r="A2735" s="608">
        <v>261010</v>
      </c>
      <c r="B2735" s="416" t="s">
        <v>544</v>
      </c>
      <c r="C2735" s="416" t="s">
        <v>1312</v>
      </c>
      <c r="D2735" s="416" t="s">
        <v>739</v>
      </c>
      <c r="E2735" s="417">
        <v>0</v>
      </c>
      <c r="F2735" s="417">
        <v>36137.300000000003</v>
      </c>
      <c r="G2735" s="417">
        <v>36425302.970000029</v>
      </c>
      <c r="H2735" s="387" t="b" cm="1">
        <f t="array" aca="1" ref="H2735" ca="1">EsNegrita(BP[[#This Row],[CODIGO]])</f>
        <v>0</v>
      </c>
      <c r="I2735" s="387" t="b" cm="1">
        <f t="array" ref="I2735">_xlfn.LET(
    _xlpm.codigos_devolucion, _xlfn.UNIQUE(_xlfn._xlws.FILTER(BP[CODIGO], ISNUMBER(SEARCH("devoluci", BP[NOMBRE CUENTA])), {""})),
    ISNUMBER(MATCH(BP[[#This Row],[CODIGO]], _xlpm.codigos_devolucion, 0))
)</f>
        <v>0</v>
      </c>
    </row>
    <row r="2736" spans="1:9" x14ac:dyDescent="0.25">
      <c r="A2736" s="608">
        <v>261010</v>
      </c>
      <c r="B2736" s="416" t="s">
        <v>544</v>
      </c>
      <c r="C2736" s="416" t="s">
        <v>1345</v>
      </c>
      <c r="D2736" s="416" t="s">
        <v>739</v>
      </c>
      <c r="E2736" s="417">
        <v>0</v>
      </c>
      <c r="F2736" s="417">
        <v>27490.95</v>
      </c>
      <c r="G2736" s="417">
        <v>36452793.920000032</v>
      </c>
      <c r="H2736" s="387" t="b" cm="1">
        <f t="array" aca="1" ref="H2736" ca="1">EsNegrita(BP[[#This Row],[CODIGO]])</f>
        <v>0</v>
      </c>
      <c r="I2736" s="387" t="b" cm="1">
        <f t="array" ref="I2736">_xlfn.LET(
    _xlpm.codigos_devolucion, _xlfn.UNIQUE(_xlfn._xlws.FILTER(BP[CODIGO], ISNUMBER(SEARCH("devoluci", BP[NOMBRE CUENTA])), {""})),
    ISNUMBER(MATCH(BP[[#This Row],[CODIGO]], _xlpm.codigos_devolucion, 0))
)</f>
        <v>0</v>
      </c>
    </row>
    <row r="2737" spans="1:9" x14ac:dyDescent="0.25">
      <c r="A2737" s="608">
        <v>261010</v>
      </c>
      <c r="B2737" s="416" t="s">
        <v>544</v>
      </c>
      <c r="C2737" s="416" t="s">
        <v>1353</v>
      </c>
      <c r="D2737" s="416" t="s">
        <v>739</v>
      </c>
      <c r="E2737" s="417">
        <v>0</v>
      </c>
      <c r="F2737" s="417">
        <v>16666.66</v>
      </c>
      <c r="G2737" s="417">
        <v>36469460.580000028</v>
      </c>
      <c r="H2737" s="387" t="b" cm="1">
        <f t="array" aca="1" ref="H2737" ca="1">EsNegrita(BP[[#This Row],[CODIGO]])</f>
        <v>0</v>
      </c>
      <c r="I2737" s="387" t="b" cm="1">
        <f t="array" ref="I2737">_xlfn.LET(
    _xlpm.codigos_devolucion, _xlfn.UNIQUE(_xlfn._xlws.FILTER(BP[CODIGO], ISNUMBER(SEARCH("devoluci", BP[NOMBRE CUENTA])), {""})),
    ISNUMBER(MATCH(BP[[#This Row],[CODIGO]], _xlpm.codigos_devolucion, 0))
)</f>
        <v>0</v>
      </c>
    </row>
    <row r="2738" spans="1:9" x14ac:dyDescent="0.25">
      <c r="A2738" s="608">
        <v>261010</v>
      </c>
      <c r="B2738" s="416" t="s">
        <v>544</v>
      </c>
      <c r="C2738" s="416" t="s">
        <v>1313</v>
      </c>
      <c r="D2738" s="416" t="s">
        <v>739</v>
      </c>
      <c r="E2738" s="417">
        <v>0</v>
      </c>
      <c r="F2738" s="417">
        <v>21275.18</v>
      </c>
      <c r="G2738" s="417">
        <v>36490735.760000028</v>
      </c>
      <c r="H2738" s="387" t="b" cm="1">
        <f t="array" aca="1" ref="H2738" ca="1">EsNegrita(BP[[#This Row],[CODIGO]])</f>
        <v>0</v>
      </c>
      <c r="I2738" s="387" t="b" cm="1">
        <f t="array" ref="I2738">_xlfn.LET(
    _xlpm.codigos_devolucion, _xlfn.UNIQUE(_xlfn._xlws.FILTER(BP[CODIGO], ISNUMBER(SEARCH("devoluci", BP[NOMBRE CUENTA])), {""})),
    ISNUMBER(MATCH(BP[[#This Row],[CODIGO]], _xlpm.codigos_devolucion, 0))
)</f>
        <v>0</v>
      </c>
    </row>
    <row r="2739" spans="1:9" x14ac:dyDescent="0.25">
      <c r="A2739" s="608">
        <v>261010</v>
      </c>
      <c r="B2739" s="416" t="s">
        <v>544</v>
      </c>
      <c r="C2739" s="416" t="s">
        <v>1314</v>
      </c>
      <c r="D2739" s="416" t="s">
        <v>739</v>
      </c>
      <c r="E2739" s="417">
        <v>0</v>
      </c>
      <c r="F2739" s="417">
        <v>30733.759999999998</v>
      </c>
      <c r="G2739" s="417">
        <v>36521469.520000026</v>
      </c>
      <c r="H2739" s="387" t="b" cm="1">
        <f t="array" aca="1" ref="H2739" ca="1">EsNegrita(BP[[#This Row],[CODIGO]])</f>
        <v>0</v>
      </c>
      <c r="I2739" s="387" t="b" cm="1">
        <f t="array" ref="I2739">_xlfn.LET(
    _xlpm.codigos_devolucion, _xlfn.UNIQUE(_xlfn._xlws.FILTER(BP[CODIGO], ISNUMBER(SEARCH("devoluci", BP[NOMBRE CUENTA])), {""})),
    ISNUMBER(MATCH(BP[[#This Row],[CODIGO]], _xlpm.codigos_devolucion, 0))
)</f>
        <v>0</v>
      </c>
    </row>
    <row r="2740" spans="1:9" x14ac:dyDescent="0.25">
      <c r="A2740" s="608">
        <v>261010</v>
      </c>
      <c r="B2740" s="416" t="s">
        <v>544</v>
      </c>
      <c r="C2740" s="416" t="s">
        <v>1355</v>
      </c>
      <c r="D2740" s="416" t="s">
        <v>739</v>
      </c>
      <c r="E2740" s="417">
        <v>0</v>
      </c>
      <c r="F2740" s="417">
        <v>30403.96</v>
      </c>
      <c r="G2740" s="417">
        <v>36551873.480000027</v>
      </c>
      <c r="H2740" s="387" t="b" cm="1">
        <f t="array" aca="1" ref="H2740" ca="1">EsNegrita(BP[[#This Row],[CODIGO]])</f>
        <v>0</v>
      </c>
      <c r="I2740" s="387" t="b" cm="1">
        <f t="array" ref="I2740">_xlfn.LET(
    _xlpm.codigos_devolucion, _xlfn.UNIQUE(_xlfn._xlws.FILTER(BP[CODIGO], ISNUMBER(SEARCH("devoluci", BP[NOMBRE CUENTA])), {""})),
    ISNUMBER(MATCH(BP[[#This Row],[CODIGO]], _xlpm.codigos_devolucion, 0))
)</f>
        <v>0</v>
      </c>
    </row>
    <row r="2741" spans="1:9" x14ac:dyDescent="0.25">
      <c r="A2741" s="608">
        <v>261010</v>
      </c>
      <c r="B2741" s="416" t="s">
        <v>544</v>
      </c>
      <c r="C2741" s="416" t="s">
        <v>1315</v>
      </c>
      <c r="D2741" s="416" t="s">
        <v>739</v>
      </c>
      <c r="E2741" s="417">
        <v>0</v>
      </c>
      <c r="F2741" s="417">
        <v>20712.12</v>
      </c>
      <c r="G2741" s="417">
        <v>36572585.600000024</v>
      </c>
      <c r="H2741" s="387" t="b" cm="1">
        <f t="array" aca="1" ref="H2741" ca="1">EsNegrita(BP[[#This Row],[CODIGO]])</f>
        <v>0</v>
      </c>
      <c r="I2741" s="387" t="b" cm="1">
        <f t="array" ref="I2741">_xlfn.LET(
    _xlpm.codigos_devolucion, _xlfn.UNIQUE(_xlfn._xlws.FILTER(BP[CODIGO], ISNUMBER(SEARCH("devoluci", BP[NOMBRE CUENTA])), {""})),
    ISNUMBER(MATCH(BP[[#This Row],[CODIGO]], _xlpm.codigos_devolucion, 0))
)</f>
        <v>0</v>
      </c>
    </row>
    <row r="2742" spans="1:9" x14ac:dyDescent="0.25">
      <c r="A2742" s="608">
        <v>261010</v>
      </c>
      <c r="B2742" s="416" t="s">
        <v>544</v>
      </c>
      <c r="C2742" s="416" t="s">
        <v>1316</v>
      </c>
      <c r="D2742" s="416" t="s">
        <v>739</v>
      </c>
      <c r="E2742" s="417">
        <v>0</v>
      </c>
      <c r="F2742" s="417">
        <v>30805.7</v>
      </c>
      <c r="G2742" s="417">
        <v>36603391.300000027</v>
      </c>
      <c r="H2742" s="387" t="b" cm="1">
        <f t="array" aca="1" ref="H2742" ca="1">EsNegrita(BP[[#This Row],[CODIGO]])</f>
        <v>0</v>
      </c>
      <c r="I2742" s="387" t="b" cm="1">
        <f t="array" ref="I2742">_xlfn.LET(
    _xlpm.codigos_devolucion, _xlfn.UNIQUE(_xlfn._xlws.FILTER(BP[CODIGO], ISNUMBER(SEARCH("devoluci", BP[NOMBRE CUENTA])), {""})),
    ISNUMBER(MATCH(BP[[#This Row],[CODIGO]], _xlpm.codigos_devolucion, 0))
)</f>
        <v>0</v>
      </c>
    </row>
    <row r="2743" spans="1:9" x14ac:dyDescent="0.25">
      <c r="A2743" s="608">
        <v>261010</v>
      </c>
      <c r="B2743" s="416" t="s">
        <v>544</v>
      </c>
      <c r="C2743" s="416" t="s">
        <v>1317</v>
      </c>
      <c r="D2743" s="416" t="s">
        <v>739</v>
      </c>
      <c r="E2743" s="417">
        <v>0</v>
      </c>
      <c r="F2743" s="417">
        <v>30363.7</v>
      </c>
      <c r="G2743" s="417">
        <v>36633755.00000003</v>
      </c>
      <c r="H2743" s="387" t="b" cm="1">
        <f t="array" aca="1" ref="H2743" ca="1">EsNegrita(BP[[#This Row],[CODIGO]])</f>
        <v>0</v>
      </c>
      <c r="I2743" s="387" t="b" cm="1">
        <f t="array" ref="I2743">_xlfn.LET(
    _xlpm.codigos_devolucion, _xlfn.UNIQUE(_xlfn._xlws.FILTER(BP[CODIGO], ISNUMBER(SEARCH("devoluci", BP[NOMBRE CUENTA])), {""})),
    ISNUMBER(MATCH(BP[[#This Row],[CODIGO]], _xlpm.codigos_devolucion, 0))
)</f>
        <v>0</v>
      </c>
    </row>
    <row r="2744" spans="1:9" x14ac:dyDescent="0.25">
      <c r="A2744" s="608">
        <v>261010</v>
      </c>
      <c r="B2744" s="416" t="s">
        <v>544</v>
      </c>
      <c r="C2744" s="416" t="s">
        <v>1318</v>
      </c>
      <c r="D2744" s="416" t="s">
        <v>739</v>
      </c>
      <c r="E2744" s="417">
        <v>0</v>
      </c>
      <c r="F2744" s="417">
        <v>28968.99</v>
      </c>
      <c r="G2744" s="417">
        <v>36662723.990000032</v>
      </c>
      <c r="H2744" s="387" t="b" cm="1">
        <f t="array" aca="1" ref="H2744" ca="1">EsNegrita(BP[[#This Row],[CODIGO]])</f>
        <v>0</v>
      </c>
      <c r="I2744" s="387" t="b" cm="1">
        <f t="array" ref="I2744">_xlfn.LET(
    _xlpm.codigos_devolucion, _xlfn.UNIQUE(_xlfn._xlws.FILTER(BP[CODIGO], ISNUMBER(SEARCH("devoluci", BP[NOMBRE CUENTA])), {""})),
    ISNUMBER(MATCH(BP[[#This Row],[CODIGO]], _xlpm.codigos_devolucion, 0))
)</f>
        <v>0</v>
      </c>
    </row>
    <row r="2745" spans="1:9" x14ac:dyDescent="0.25">
      <c r="A2745" s="608">
        <v>261010</v>
      </c>
      <c r="B2745" s="416" t="s">
        <v>544</v>
      </c>
      <c r="C2745" s="416" t="s">
        <v>1278</v>
      </c>
      <c r="D2745" s="416" t="s">
        <v>739</v>
      </c>
      <c r="E2745" s="417">
        <v>0</v>
      </c>
      <c r="F2745" s="417">
        <v>38670.879999999997</v>
      </c>
      <c r="G2745" s="417">
        <v>36701394.870000035</v>
      </c>
      <c r="H2745" s="387" t="b" cm="1">
        <f t="array" aca="1" ref="H2745" ca="1">EsNegrita(BP[[#This Row],[CODIGO]])</f>
        <v>0</v>
      </c>
      <c r="I2745" s="387" t="b" cm="1">
        <f t="array" ref="I2745">_xlfn.LET(
    _xlpm.codigos_devolucion, _xlfn.UNIQUE(_xlfn._xlws.FILTER(BP[CODIGO], ISNUMBER(SEARCH("devoluci", BP[NOMBRE CUENTA])), {""})),
    ISNUMBER(MATCH(BP[[#This Row],[CODIGO]], _xlpm.codigos_devolucion, 0))
)</f>
        <v>0</v>
      </c>
    </row>
    <row r="2746" spans="1:9" x14ac:dyDescent="0.25">
      <c r="A2746" s="608">
        <v>261010</v>
      </c>
      <c r="B2746" s="416" t="s">
        <v>544</v>
      </c>
      <c r="C2746" s="416" t="s">
        <v>1349</v>
      </c>
      <c r="D2746" s="416" t="s">
        <v>739</v>
      </c>
      <c r="E2746" s="417">
        <v>0</v>
      </c>
      <c r="F2746" s="417">
        <v>19333.330000000002</v>
      </c>
      <c r="G2746" s="417">
        <v>36720728.200000033</v>
      </c>
      <c r="H2746" s="387" t="b" cm="1">
        <f t="array" aca="1" ref="H2746" ca="1">EsNegrita(BP[[#This Row],[CODIGO]])</f>
        <v>0</v>
      </c>
      <c r="I2746" s="387" t="b" cm="1">
        <f t="array" ref="I2746">_xlfn.LET(
    _xlpm.codigos_devolucion, _xlfn.UNIQUE(_xlfn._xlws.FILTER(BP[CODIGO], ISNUMBER(SEARCH("devoluci", BP[NOMBRE CUENTA])), {""})),
    ISNUMBER(MATCH(BP[[#This Row],[CODIGO]], _xlpm.codigos_devolucion, 0))
)</f>
        <v>0</v>
      </c>
    </row>
    <row r="2747" spans="1:9" x14ac:dyDescent="0.25">
      <c r="A2747" s="608">
        <v>261010</v>
      </c>
      <c r="B2747" s="416" t="s">
        <v>544</v>
      </c>
      <c r="C2747" s="416" t="s">
        <v>1331</v>
      </c>
      <c r="D2747" s="416" t="s">
        <v>739</v>
      </c>
      <c r="E2747" s="417">
        <v>0</v>
      </c>
      <c r="F2747" s="417">
        <v>28634.14</v>
      </c>
      <c r="G2747" s="417">
        <v>36749362.340000033</v>
      </c>
      <c r="H2747" s="387" t="b" cm="1">
        <f t="array" aca="1" ref="H2747" ca="1">EsNegrita(BP[[#This Row],[CODIGO]])</f>
        <v>0</v>
      </c>
      <c r="I2747" s="387" t="b" cm="1">
        <f t="array" ref="I2747">_xlfn.LET(
    _xlpm.codigos_devolucion, _xlfn.UNIQUE(_xlfn._xlws.FILTER(BP[CODIGO], ISNUMBER(SEARCH("devoluci", BP[NOMBRE CUENTA])), {""})),
    ISNUMBER(MATCH(BP[[#This Row],[CODIGO]], _xlpm.codigos_devolucion, 0))
)</f>
        <v>0</v>
      </c>
    </row>
    <row r="2748" spans="1:9" x14ac:dyDescent="0.25">
      <c r="A2748" s="608">
        <v>261010</v>
      </c>
      <c r="B2748" s="416" t="s">
        <v>544</v>
      </c>
      <c r="C2748" s="416" t="s">
        <v>1319</v>
      </c>
      <c r="D2748" s="416" t="s">
        <v>739</v>
      </c>
      <c r="E2748" s="417">
        <v>0</v>
      </c>
      <c r="F2748" s="417">
        <v>20666.66</v>
      </c>
      <c r="G2748" s="417">
        <v>36770029.00000003</v>
      </c>
      <c r="H2748" s="387" t="b" cm="1">
        <f t="array" aca="1" ref="H2748" ca="1">EsNegrita(BP[[#This Row],[CODIGO]])</f>
        <v>0</v>
      </c>
      <c r="I2748" s="387" t="b" cm="1">
        <f t="array" ref="I2748">_xlfn.LET(
    _xlpm.codigos_devolucion, _xlfn.UNIQUE(_xlfn._xlws.FILTER(BP[CODIGO], ISNUMBER(SEARCH("devoluci", BP[NOMBRE CUENTA])), {""})),
    ISNUMBER(MATCH(BP[[#This Row],[CODIGO]], _xlpm.codigos_devolucion, 0))
)</f>
        <v>0</v>
      </c>
    </row>
    <row r="2749" spans="1:9" x14ac:dyDescent="0.25">
      <c r="A2749" s="608">
        <v>261010</v>
      </c>
      <c r="B2749" s="416" t="s">
        <v>544</v>
      </c>
      <c r="C2749" s="416" t="s">
        <v>1320</v>
      </c>
      <c r="D2749" s="416" t="s">
        <v>739</v>
      </c>
      <c r="E2749" s="417">
        <v>0</v>
      </c>
      <c r="F2749" s="417">
        <v>26633.42</v>
      </c>
      <c r="G2749" s="417">
        <v>36796662.420000032</v>
      </c>
      <c r="H2749" s="387" t="b" cm="1">
        <f t="array" aca="1" ref="H2749" ca="1">EsNegrita(BP[[#This Row],[CODIGO]])</f>
        <v>0</v>
      </c>
      <c r="I2749" s="387" t="b" cm="1">
        <f t="array" ref="I2749">_xlfn.LET(
    _xlpm.codigos_devolucion, _xlfn.UNIQUE(_xlfn._xlws.FILTER(BP[CODIGO], ISNUMBER(SEARCH("devoluci", BP[NOMBRE CUENTA])), {""})),
    ISNUMBER(MATCH(BP[[#This Row],[CODIGO]], _xlpm.codigos_devolucion, 0))
)</f>
        <v>0</v>
      </c>
    </row>
    <row r="2750" spans="1:9" x14ac:dyDescent="0.25">
      <c r="A2750" s="608">
        <v>261010</v>
      </c>
      <c r="B2750" s="416" t="s">
        <v>544</v>
      </c>
      <c r="C2750" s="416" t="s">
        <v>1321</v>
      </c>
      <c r="D2750" s="416" t="s">
        <v>739</v>
      </c>
      <c r="E2750" s="417">
        <v>0</v>
      </c>
      <c r="F2750" s="417">
        <v>20000</v>
      </c>
      <c r="G2750" s="417">
        <v>36816662.420000032</v>
      </c>
      <c r="H2750" s="387" t="b" cm="1">
        <f t="array" aca="1" ref="H2750" ca="1">EsNegrita(BP[[#This Row],[CODIGO]])</f>
        <v>0</v>
      </c>
      <c r="I2750" s="387" t="b" cm="1">
        <f t="array" ref="I2750">_xlfn.LET(
    _xlpm.codigos_devolucion, _xlfn.UNIQUE(_xlfn._xlws.FILTER(BP[CODIGO], ISNUMBER(SEARCH("devoluci", BP[NOMBRE CUENTA])), {""})),
    ISNUMBER(MATCH(BP[[#This Row],[CODIGO]], _xlpm.codigos_devolucion, 0))
)</f>
        <v>0</v>
      </c>
    </row>
    <row r="2751" spans="1:9" x14ac:dyDescent="0.25">
      <c r="A2751" s="608">
        <v>261010</v>
      </c>
      <c r="B2751" s="416" t="s">
        <v>544</v>
      </c>
      <c r="C2751" s="416" t="s">
        <v>1322</v>
      </c>
      <c r="D2751" s="416" t="s">
        <v>739</v>
      </c>
      <c r="E2751" s="417">
        <v>0</v>
      </c>
      <c r="F2751" s="417">
        <v>20583.62</v>
      </c>
      <c r="G2751" s="417">
        <v>36837246.040000029</v>
      </c>
      <c r="H2751" s="387" t="b" cm="1">
        <f t="array" aca="1" ref="H2751" ca="1">EsNegrita(BP[[#This Row],[CODIGO]])</f>
        <v>0</v>
      </c>
      <c r="I2751" s="387" t="b" cm="1">
        <f t="array" ref="I2751">_xlfn.LET(
    _xlpm.codigos_devolucion, _xlfn.UNIQUE(_xlfn._xlws.FILTER(BP[CODIGO], ISNUMBER(SEARCH("devoluci", BP[NOMBRE CUENTA])), {""})),
    ISNUMBER(MATCH(BP[[#This Row],[CODIGO]], _xlpm.codigos_devolucion, 0))
)</f>
        <v>0</v>
      </c>
    </row>
    <row r="2752" spans="1:9" x14ac:dyDescent="0.25">
      <c r="A2752" s="608">
        <v>261010</v>
      </c>
      <c r="B2752" s="416" t="s">
        <v>544</v>
      </c>
      <c r="C2752" s="416" t="s">
        <v>1332</v>
      </c>
      <c r="D2752" s="416" t="s">
        <v>739</v>
      </c>
      <c r="E2752" s="417">
        <v>0</v>
      </c>
      <c r="F2752" s="417">
        <v>32490.95</v>
      </c>
      <c r="G2752" s="417">
        <v>36869736.990000032</v>
      </c>
      <c r="H2752" s="387" t="b" cm="1">
        <f t="array" aca="1" ref="H2752" ca="1">EsNegrita(BP[[#This Row],[CODIGO]])</f>
        <v>0</v>
      </c>
      <c r="I2752" s="387" t="b" cm="1">
        <f t="array" ref="I2752">_xlfn.LET(
    _xlpm.codigos_devolucion, _xlfn.UNIQUE(_xlfn._xlws.FILTER(BP[CODIGO], ISNUMBER(SEARCH("devoluci", BP[NOMBRE CUENTA])), {""})),
    ISNUMBER(MATCH(BP[[#This Row],[CODIGO]], _xlpm.codigos_devolucion, 0))
)</f>
        <v>0</v>
      </c>
    </row>
    <row r="2753" spans="1:9" x14ac:dyDescent="0.25">
      <c r="A2753" s="608">
        <v>261010</v>
      </c>
      <c r="B2753" s="416" t="s">
        <v>544</v>
      </c>
      <c r="C2753" s="416" t="s">
        <v>1279</v>
      </c>
      <c r="D2753" s="416" t="s">
        <v>739</v>
      </c>
      <c r="E2753" s="417">
        <v>0</v>
      </c>
      <c r="F2753" s="417">
        <v>20000</v>
      </c>
      <c r="G2753" s="417">
        <v>36889736.990000032</v>
      </c>
      <c r="H2753" s="387" t="b" cm="1">
        <f t="array" aca="1" ref="H2753" ca="1">EsNegrita(BP[[#This Row],[CODIGO]])</f>
        <v>0</v>
      </c>
      <c r="I2753" s="387" t="b" cm="1">
        <f t="array" ref="I2753">_xlfn.LET(
    _xlpm.codigos_devolucion, _xlfn.UNIQUE(_xlfn._xlws.FILTER(BP[CODIGO], ISNUMBER(SEARCH("devoluci", BP[NOMBRE CUENTA])), {""})),
    ISNUMBER(MATCH(BP[[#This Row],[CODIGO]], _xlpm.codigos_devolucion, 0))
)</f>
        <v>0</v>
      </c>
    </row>
    <row r="2754" spans="1:9" x14ac:dyDescent="0.25">
      <c r="A2754" s="608">
        <v>261010</v>
      </c>
      <c r="B2754" s="416" t="s">
        <v>544</v>
      </c>
      <c r="C2754" s="416" t="s">
        <v>1323</v>
      </c>
      <c r="D2754" s="416" t="s">
        <v>739</v>
      </c>
      <c r="E2754" s="417">
        <v>0</v>
      </c>
      <c r="F2754" s="417">
        <v>34922.080000000002</v>
      </c>
      <c r="G2754" s="417">
        <v>36924659.07000003</v>
      </c>
      <c r="H2754" s="387" t="b" cm="1">
        <f t="array" aca="1" ref="H2754" ca="1">EsNegrita(BP[[#This Row],[CODIGO]])</f>
        <v>0</v>
      </c>
      <c r="I2754" s="387" t="b" cm="1">
        <f t="array" ref="I2754">_xlfn.LET(
    _xlpm.codigos_devolucion, _xlfn.UNIQUE(_xlfn._xlws.FILTER(BP[CODIGO], ISNUMBER(SEARCH("devoluci", BP[NOMBRE CUENTA])), {""})),
    ISNUMBER(MATCH(BP[[#This Row],[CODIGO]], _xlpm.codigos_devolucion, 0))
)</f>
        <v>0</v>
      </c>
    </row>
    <row r="2755" spans="1:9" x14ac:dyDescent="0.25">
      <c r="A2755" s="608">
        <v>261010</v>
      </c>
      <c r="B2755" s="416" t="s">
        <v>544</v>
      </c>
      <c r="C2755" s="416" t="s">
        <v>1280</v>
      </c>
      <c r="D2755" s="416" t="s">
        <v>739</v>
      </c>
      <c r="E2755" s="417">
        <v>0</v>
      </c>
      <c r="F2755" s="417">
        <v>20000</v>
      </c>
      <c r="G2755" s="417">
        <v>36944659.07000003</v>
      </c>
      <c r="H2755" s="387" t="b" cm="1">
        <f t="array" aca="1" ref="H2755" ca="1">EsNegrita(BP[[#This Row],[CODIGO]])</f>
        <v>0</v>
      </c>
      <c r="I2755" s="387" t="b" cm="1">
        <f t="array" ref="I2755">_xlfn.LET(
    _xlpm.codigos_devolucion, _xlfn.UNIQUE(_xlfn._xlws.FILTER(BP[CODIGO], ISNUMBER(SEARCH("devoluci", BP[NOMBRE CUENTA])), {""})),
    ISNUMBER(MATCH(BP[[#This Row],[CODIGO]], _xlpm.codigos_devolucion, 0))
)</f>
        <v>0</v>
      </c>
    </row>
    <row r="2756" spans="1:9" x14ac:dyDescent="0.25">
      <c r="A2756" s="608">
        <v>261010</v>
      </c>
      <c r="B2756" s="416" t="s">
        <v>544</v>
      </c>
      <c r="C2756" s="416" t="s">
        <v>1357</v>
      </c>
      <c r="D2756" s="416" t="s">
        <v>739</v>
      </c>
      <c r="E2756" s="417">
        <v>0</v>
      </c>
      <c r="F2756" s="417">
        <v>31350.02</v>
      </c>
      <c r="G2756" s="417">
        <v>36976009.090000033</v>
      </c>
      <c r="H2756" s="387" t="b" cm="1">
        <f t="array" aca="1" ref="H2756" ca="1">EsNegrita(BP[[#This Row],[CODIGO]])</f>
        <v>0</v>
      </c>
      <c r="I2756" s="387" t="b" cm="1">
        <f t="array" ref="I2756">_xlfn.LET(
    _xlpm.codigos_devolucion, _xlfn.UNIQUE(_xlfn._xlws.FILTER(BP[CODIGO], ISNUMBER(SEARCH("devoluci", BP[NOMBRE CUENTA])), {""})),
    ISNUMBER(MATCH(BP[[#This Row],[CODIGO]], _xlpm.codigos_devolucion, 0))
)</f>
        <v>0</v>
      </c>
    </row>
    <row r="2757" spans="1:9" x14ac:dyDescent="0.25">
      <c r="A2757" s="608">
        <v>261010</v>
      </c>
      <c r="B2757" s="416" t="s">
        <v>544</v>
      </c>
      <c r="C2757" s="416" t="s">
        <v>1324</v>
      </c>
      <c r="D2757" s="416" t="s">
        <v>739</v>
      </c>
      <c r="E2757" s="417">
        <v>0</v>
      </c>
      <c r="F2757" s="417">
        <v>21333.33</v>
      </c>
      <c r="G2757" s="417">
        <v>36997342.420000032</v>
      </c>
      <c r="H2757" s="387" t="b" cm="1">
        <f t="array" aca="1" ref="H2757" ca="1">EsNegrita(BP[[#This Row],[CODIGO]])</f>
        <v>0</v>
      </c>
      <c r="I2757" s="387" t="b" cm="1">
        <f t="array" ref="I2757">_xlfn.LET(
    _xlpm.codigos_devolucion, _xlfn.UNIQUE(_xlfn._xlws.FILTER(BP[CODIGO], ISNUMBER(SEARCH("devoluci", BP[NOMBRE CUENTA])), {""})),
    ISNUMBER(MATCH(BP[[#This Row],[CODIGO]], _xlpm.codigos_devolucion, 0))
)</f>
        <v>0</v>
      </c>
    </row>
    <row r="2758" spans="1:9" x14ac:dyDescent="0.25">
      <c r="A2758" s="608">
        <v>261010</v>
      </c>
      <c r="B2758" s="416" t="s">
        <v>544</v>
      </c>
      <c r="C2758" s="416" t="s">
        <v>1281</v>
      </c>
      <c r="D2758" s="416" t="s">
        <v>739</v>
      </c>
      <c r="E2758" s="417">
        <v>0</v>
      </c>
      <c r="F2758" s="417">
        <v>20000</v>
      </c>
      <c r="G2758" s="417">
        <v>37017342.420000032</v>
      </c>
      <c r="H2758" s="387" t="b" cm="1">
        <f t="array" aca="1" ref="H2758" ca="1">EsNegrita(BP[[#This Row],[CODIGO]])</f>
        <v>0</v>
      </c>
      <c r="I2758" s="387" t="b" cm="1">
        <f t="array" ref="I2758">_xlfn.LET(
    _xlpm.codigos_devolucion, _xlfn.UNIQUE(_xlfn._xlws.FILTER(BP[CODIGO], ISNUMBER(SEARCH("devoluci", BP[NOMBRE CUENTA])), {""})),
    ISNUMBER(MATCH(BP[[#This Row],[CODIGO]], _xlpm.codigos_devolucion, 0))
)</f>
        <v>0</v>
      </c>
    </row>
    <row r="2759" spans="1:9" x14ac:dyDescent="0.25">
      <c r="A2759" s="608">
        <v>261010</v>
      </c>
      <c r="B2759" s="416" t="s">
        <v>544</v>
      </c>
      <c r="C2759" s="416" t="s">
        <v>1342</v>
      </c>
      <c r="D2759" s="416" t="s">
        <v>1346</v>
      </c>
      <c r="E2759" s="417">
        <v>0</v>
      </c>
      <c r="F2759" s="417">
        <v>5836</v>
      </c>
      <c r="G2759" s="417">
        <v>37023178.420000032</v>
      </c>
      <c r="H2759" s="387" t="b" cm="1">
        <f t="array" aca="1" ref="H2759" ca="1">EsNegrita(BP[[#This Row],[CODIGO]])</f>
        <v>0</v>
      </c>
      <c r="I2759" s="387" t="b" cm="1">
        <f t="array" ref="I2759">_xlfn.LET(
    _xlpm.codigos_devolucion, _xlfn.UNIQUE(_xlfn._xlws.FILTER(BP[CODIGO], ISNUMBER(SEARCH("devoluci", BP[NOMBRE CUENTA])), {""})),
    ISNUMBER(MATCH(BP[[#This Row],[CODIGO]], _xlpm.codigos_devolucion, 0))
)</f>
        <v>0</v>
      </c>
    </row>
    <row r="2760" spans="1:9" x14ac:dyDescent="0.25">
      <c r="A2760" s="608">
        <v>261010</v>
      </c>
      <c r="B2760" s="416" t="s">
        <v>544</v>
      </c>
      <c r="C2760" s="416" t="s">
        <v>1286</v>
      </c>
      <c r="D2760" s="416" t="s">
        <v>1325</v>
      </c>
      <c r="E2760" s="417">
        <v>0</v>
      </c>
      <c r="F2760" s="417">
        <v>8760</v>
      </c>
      <c r="G2760" s="417">
        <v>37031938.420000032</v>
      </c>
      <c r="H2760" s="387" t="b" cm="1">
        <f t="array" aca="1" ref="H2760" ca="1">EsNegrita(BP[[#This Row],[CODIGO]])</f>
        <v>0</v>
      </c>
      <c r="I2760" s="387" t="b" cm="1">
        <f t="array" ref="I2760">_xlfn.LET(
    _xlpm.codigos_devolucion, _xlfn.UNIQUE(_xlfn._xlws.FILTER(BP[CODIGO], ISNUMBER(SEARCH("devoluci", BP[NOMBRE CUENTA])), {""})),
    ISNUMBER(MATCH(BP[[#This Row],[CODIGO]], _xlpm.codigos_devolucion, 0))
)</f>
        <v>0</v>
      </c>
    </row>
    <row r="2761" spans="1:9" x14ac:dyDescent="0.25">
      <c r="A2761" s="608">
        <v>261010</v>
      </c>
      <c r="B2761" s="416" t="s">
        <v>544</v>
      </c>
      <c r="C2761" s="416" t="s">
        <v>760</v>
      </c>
      <c r="D2761" s="416" t="s">
        <v>1263</v>
      </c>
      <c r="E2761" s="417">
        <v>0</v>
      </c>
      <c r="F2761" s="417">
        <v>12593</v>
      </c>
      <c r="G2761" s="417">
        <v>37044531.420000032</v>
      </c>
      <c r="H2761" s="387" t="b" cm="1">
        <f t="array" aca="1" ref="H2761" ca="1">EsNegrita(BP[[#This Row],[CODIGO]])</f>
        <v>0</v>
      </c>
      <c r="I2761" s="387" t="b" cm="1">
        <f t="array" ref="I2761">_xlfn.LET(
    _xlpm.codigos_devolucion, _xlfn.UNIQUE(_xlfn._xlws.FILTER(BP[CODIGO], ISNUMBER(SEARCH("devoluci", BP[NOMBRE CUENTA])), {""})),
    ISNUMBER(MATCH(BP[[#This Row],[CODIGO]], _xlpm.codigos_devolucion, 0))
)</f>
        <v>0</v>
      </c>
    </row>
    <row r="2762" spans="1:9" x14ac:dyDescent="0.25">
      <c r="A2762" s="608">
        <v>261010</v>
      </c>
      <c r="B2762" s="416" t="s">
        <v>544</v>
      </c>
      <c r="C2762" s="416" t="s">
        <v>1313</v>
      </c>
      <c r="D2762" s="416" t="s">
        <v>1326</v>
      </c>
      <c r="E2762" s="417">
        <v>0</v>
      </c>
      <c r="F2762" s="417">
        <v>11461.84</v>
      </c>
      <c r="G2762" s="417">
        <v>37055993.260000035</v>
      </c>
      <c r="H2762" s="387" t="b" cm="1">
        <f t="array" aca="1" ref="H2762" ca="1">EsNegrita(BP[[#This Row],[CODIGO]])</f>
        <v>0</v>
      </c>
      <c r="I2762" s="387" t="b" cm="1">
        <f t="array" ref="I2762">_xlfn.LET(
    _xlpm.codigos_devolucion, _xlfn.UNIQUE(_xlfn._xlws.FILTER(BP[CODIGO], ISNUMBER(SEARCH("devoluci", BP[NOMBRE CUENTA])), {""})),
    ISNUMBER(MATCH(BP[[#This Row],[CODIGO]], _xlpm.codigos_devolucion, 0))
)</f>
        <v>0</v>
      </c>
    </row>
    <row r="2763" spans="1:9" x14ac:dyDescent="0.25">
      <c r="A2763" s="608">
        <v>261010</v>
      </c>
      <c r="B2763" s="416" t="s">
        <v>544</v>
      </c>
      <c r="C2763" s="416" t="s">
        <v>1297</v>
      </c>
      <c r="D2763" s="416" t="s">
        <v>1327</v>
      </c>
      <c r="E2763" s="417">
        <v>0</v>
      </c>
      <c r="F2763" s="417">
        <v>5597</v>
      </c>
      <c r="G2763" s="417">
        <v>37061590.260000035</v>
      </c>
      <c r="H2763" s="387" t="b" cm="1">
        <f t="array" aca="1" ref="H2763" ca="1">EsNegrita(BP[[#This Row],[CODIGO]])</f>
        <v>0</v>
      </c>
      <c r="I2763" s="387" t="b" cm="1">
        <f t="array" ref="I2763">_xlfn.LET(
    _xlpm.codigos_devolucion, _xlfn.UNIQUE(_xlfn._xlws.FILTER(BP[CODIGO], ISNUMBER(SEARCH("devoluci", BP[NOMBRE CUENTA])), {""})),
    ISNUMBER(MATCH(BP[[#This Row],[CODIGO]], _xlpm.codigos_devolucion, 0))
)</f>
        <v>0</v>
      </c>
    </row>
    <row r="2764" spans="1:9" x14ac:dyDescent="0.25">
      <c r="A2764" s="608">
        <v>261010</v>
      </c>
      <c r="B2764" s="416" t="s">
        <v>544</v>
      </c>
      <c r="C2764" s="416" t="s">
        <v>738</v>
      </c>
      <c r="D2764" s="416" t="s">
        <v>777</v>
      </c>
      <c r="E2764" s="417">
        <v>0</v>
      </c>
      <c r="F2764" s="417">
        <v>20000</v>
      </c>
      <c r="G2764" s="417">
        <v>37081590.260000035</v>
      </c>
      <c r="H2764" s="387" t="b" cm="1">
        <f t="array" aca="1" ref="H2764" ca="1">EsNegrita(BP[[#This Row],[CODIGO]])</f>
        <v>0</v>
      </c>
      <c r="I2764" s="387" t="b" cm="1">
        <f t="array" ref="I2764">_xlfn.LET(
    _xlpm.codigos_devolucion, _xlfn.UNIQUE(_xlfn._xlws.FILTER(BP[CODIGO], ISNUMBER(SEARCH("devoluci", BP[NOMBRE CUENTA])), {""})),
    ISNUMBER(MATCH(BP[[#This Row],[CODIGO]], _xlpm.codigos_devolucion, 0))
)</f>
        <v>0</v>
      </c>
    </row>
    <row r="2765" spans="1:9" x14ac:dyDescent="0.25">
      <c r="A2765" s="608">
        <v>261010</v>
      </c>
      <c r="B2765" s="416" t="s">
        <v>544</v>
      </c>
      <c r="C2765" s="416" t="s">
        <v>1286</v>
      </c>
      <c r="D2765" s="416" t="s">
        <v>777</v>
      </c>
      <c r="E2765" s="417">
        <v>0</v>
      </c>
      <c r="F2765" s="417">
        <v>14634.57</v>
      </c>
      <c r="G2765" s="417">
        <v>37096224.830000035</v>
      </c>
      <c r="H2765" s="387" t="b" cm="1">
        <f t="array" aca="1" ref="H2765" ca="1">EsNegrita(BP[[#This Row],[CODIGO]])</f>
        <v>0</v>
      </c>
      <c r="I2765" s="387" t="b" cm="1">
        <f t="array" ref="I2765">_xlfn.LET(
    _xlpm.codigos_devolucion, _xlfn.UNIQUE(_xlfn._xlws.FILTER(BP[CODIGO], ISNUMBER(SEARCH("devoluci", BP[NOMBRE CUENTA])), {""})),
    ISNUMBER(MATCH(BP[[#This Row],[CODIGO]], _xlpm.codigos_devolucion, 0))
)</f>
        <v>0</v>
      </c>
    </row>
    <row r="2766" spans="1:9" x14ac:dyDescent="0.25">
      <c r="A2766" s="608">
        <v>261010</v>
      </c>
      <c r="B2766" s="416" t="s">
        <v>544</v>
      </c>
      <c r="C2766" s="416" t="s">
        <v>1266</v>
      </c>
      <c r="D2766" s="416" t="s">
        <v>777</v>
      </c>
      <c r="E2766" s="417">
        <v>0</v>
      </c>
      <c r="F2766" s="417">
        <v>40870.639999999999</v>
      </c>
      <c r="G2766" s="417">
        <v>37137095.470000036</v>
      </c>
      <c r="H2766" s="387" t="b" cm="1">
        <f t="array" aca="1" ref="H2766" ca="1">EsNegrita(BP[[#This Row],[CODIGO]])</f>
        <v>0</v>
      </c>
      <c r="I2766" s="387" t="b" cm="1">
        <f t="array" ref="I2766">_xlfn.LET(
    _xlpm.codigos_devolucion, _xlfn.UNIQUE(_xlfn._xlws.FILTER(BP[CODIGO], ISNUMBER(SEARCH("devoluci", BP[NOMBRE CUENTA])), {""})),
    ISNUMBER(MATCH(BP[[#This Row],[CODIGO]], _xlpm.codigos_devolucion, 0))
)</f>
        <v>0</v>
      </c>
    </row>
    <row r="2767" spans="1:9" x14ac:dyDescent="0.25">
      <c r="A2767" s="608">
        <v>261010</v>
      </c>
      <c r="B2767" s="416" t="s">
        <v>544</v>
      </c>
      <c r="C2767" s="416" t="s">
        <v>1254</v>
      </c>
      <c r="D2767" s="416" t="s">
        <v>777</v>
      </c>
      <c r="E2767" s="417">
        <v>0</v>
      </c>
      <c r="F2767" s="417">
        <v>113558.24</v>
      </c>
      <c r="G2767" s="417">
        <v>37250653.710000038</v>
      </c>
      <c r="H2767" s="387" t="b" cm="1">
        <f t="array" aca="1" ref="H2767" ca="1">EsNegrita(BP[[#This Row],[CODIGO]])</f>
        <v>0</v>
      </c>
      <c r="I2767" s="387" t="b" cm="1">
        <f t="array" ref="I2767">_xlfn.LET(
    _xlpm.codigos_devolucion, _xlfn.UNIQUE(_xlfn._xlws.FILTER(BP[CODIGO], ISNUMBER(SEARCH("devoluci", BP[NOMBRE CUENTA])), {""})),
    ISNUMBER(MATCH(BP[[#This Row],[CODIGO]], _xlpm.codigos_devolucion, 0))
)</f>
        <v>0</v>
      </c>
    </row>
    <row r="2768" spans="1:9" x14ac:dyDescent="0.25">
      <c r="A2768" s="608">
        <v>261010</v>
      </c>
      <c r="B2768" s="416" t="s">
        <v>544</v>
      </c>
      <c r="C2768" s="416" t="s">
        <v>740</v>
      </c>
      <c r="D2768" s="416" t="s">
        <v>777</v>
      </c>
      <c r="E2768" s="417">
        <v>0</v>
      </c>
      <c r="F2768" s="417">
        <v>20000</v>
      </c>
      <c r="G2768" s="417">
        <v>37270653.710000038</v>
      </c>
      <c r="H2768" s="387" t="b" cm="1">
        <f t="array" aca="1" ref="H2768" ca="1">EsNegrita(BP[[#This Row],[CODIGO]])</f>
        <v>0</v>
      </c>
      <c r="I2768" s="387" t="b" cm="1">
        <f t="array" ref="I2768">_xlfn.LET(
    _xlpm.codigos_devolucion, _xlfn.UNIQUE(_xlfn._xlws.FILTER(BP[CODIGO], ISNUMBER(SEARCH("devoluci", BP[NOMBRE CUENTA])), {""})),
    ISNUMBER(MATCH(BP[[#This Row],[CODIGO]], _xlpm.codigos_devolucion, 0))
)</f>
        <v>0</v>
      </c>
    </row>
    <row r="2769" spans="1:9" x14ac:dyDescent="0.25">
      <c r="A2769" s="608">
        <v>261010</v>
      </c>
      <c r="B2769" s="416" t="s">
        <v>544</v>
      </c>
      <c r="C2769" s="416" t="s">
        <v>1328</v>
      </c>
      <c r="D2769" s="416" t="s">
        <v>777</v>
      </c>
      <c r="E2769" s="417">
        <v>0</v>
      </c>
      <c r="F2769" s="417">
        <v>20000</v>
      </c>
      <c r="G2769" s="417">
        <v>37290653.710000038</v>
      </c>
      <c r="H2769" s="387" t="b" cm="1">
        <f t="array" aca="1" ref="H2769" ca="1">EsNegrita(BP[[#This Row],[CODIGO]])</f>
        <v>0</v>
      </c>
      <c r="I2769" s="387" t="b" cm="1">
        <f t="array" ref="I2769">_xlfn.LET(
    _xlpm.codigos_devolucion, _xlfn.UNIQUE(_xlfn._xlws.FILTER(BP[CODIGO], ISNUMBER(SEARCH("devoluci", BP[NOMBRE CUENTA])), {""})),
    ISNUMBER(MATCH(BP[[#This Row],[CODIGO]], _xlpm.codigos_devolucion, 0))
)</f>
        <v>0</v>
      </c>
    </row>
    <row r="2770" spans="1:9" x14ac:dyDescent="0.25">
      <c r="A2770" s="608">
        <v>261010</v>
      </c>
      <c r="B2770" s="416" t="s">
        <v>544</v>
      </c>
      <c r="C2770" s="416" t="s">
        <v>1287</v>
      </c>
      <c r="D2770" s="416" t="s">
        <v>777</v>
      </c>
      <c r="E2770" s="417">
        <v>0</v>
      </c>
      <c r="F2770" s="417">
        <v>43351.73</v>
      </c>
      <c r="G2770" s="417">
        <v>37334005.440000035</v>
      </c>
      <c r="H2770" s="387" t="b" cm="1">
        <f t="array" aca="1" ref="H2770" ca="1">EsNegrita(BP[[#This Row],[CODIGO]])</f>
        <v>0</v>
      </c>
      <c r="I2770" s="387" t="b" cm="1">
        <f t="array" ref="I2770">_xlfn.LET(
    _xlpm.codigos_devolucion, _xlfn.UNIQUE(_xlfn._xlws.FILTER(BP[CODIGO], ISNUMBER(SEARCH("devoluci", BP[NOMBRE CUENTA])), {""})),
    ISNUMBER(MATCH(BP[[#This Row],[CODIGO]], _xlpm.codigos_devolucion, 0))
)</f>
        <v>0</v>
      </c>
    </row>
    <row r="2771" spans="1:9" x14ac:dyDescent="0.25">
      <c r="A2771" s="608">
        <v>261010</v>
      </c>
      <c r="B2771" s="416" t="s">
        <v>544</v>
      </c>
      <c r="C2771" s="416" t="s">
        <v>741</v>
      </c>
      <c r="D2771" s="416" t="s">
        <v>777</v>
      </c>
      <c r="E2771" s="417">
        <v>0</v>
      </c>
      <c r="F2771" s="417">
        <v>40573.86</v>
      </c>
      <c r="G2771" s="417">
        <v>37374579.300000034</v>
      </c>
      <c r="H2771" s="387" t="b" cm="1">
        <f t="array" aca="1" ref="H2771" ca="1">EsNegrita(BP[[#This Row],[CODIGO]])</f>
        <v>0</v>
      </c>
      <c r="I2771" s="387" t="b" cm="1">
        <f t="array" ref="I2771">_xlfn.LET(
    _xlpm.codigos_devolucion, _xlfn.UNIQUE(_xlfn._xlws.FILTER(BP[CODIGO], ISNUMBER(SEARCH("devoluci", BP[NOMBRE CUENTA])), {""})),
    ISNUMBER(MATCH(BP[[#This Row],[CODIGO]], _xlpm.codigos_devolucion, 0))
)</f>
        <v>0</v>
      </c>
    </row>
    <row r="2772" spans="1:9" x14ac:dyDescent="0.25">
      <c r="A2772" s="608">
        <v>261010</v>
      </c>
      <c r="B2772" s="416" t="s">
        <v>544</v>
      </c>
      <c r="C2772" s="416" t="s">
        <v>779</v>
      </c>
      <c r="D2772" s="416" t="s">
        <v>777</v>
      </c>
      <c r="E2772" s="417">
        <v>0</v>
      </c>
      <c r="F2772" s="417">
        <v>40449.42</v>
      </c>
      <c r="G2772" s="417">
        <v>37415028.720000036</v>
      </c>
      <c r="H2772" s="387" t="b" cm="1">
        <f t="array" aca="1" ref="H2772" ca="1">EsNegrita(BP[[#This Row],[CODIGO]])</f>
        <v>0</v>
      </c>
      <c r="I2772" s="387" t="b" cm="1">
        <f t="array" ref="I2772">_xlfn.LET(
    _xlpm.codigos_devolucion, _xlfn.UNIQUE(_xlfn._xlws.FILTER(BP[CODIGO], ISNUMBER(SEARCH("devoluci", BP[NOMBRE CUENTA])), {""})),
    ISNUMBER(MATCH(BP[[#This Row],[CODIGO]], _xlpm.codigos_devolucion, 0))
)</f>
        <v>0</v>
      </c>
    </row>
    <row r="2773" spans="1:9" x14ac:dyDescent="0.25">
      <c r="A2773" s="608">
        <v>261010</v>
      </c>
      <c r="B2773" s="416" t="s">
        <v>544</v>
      </c>
      <c r="C2773" s="416" t="s">
        <v>742</v>
      </c>
      <c r="D2773" s="416" t="s">
        <v>777</v>
      </c>
      <c r="E2773" s="417">
        <v>0</v>
      </c>
      <c r="F2773" s="417">
        <v>39158.400000000001</v>
      </c>
      <c r="G2773" s="417">
        <v>37454187.120000035</v>
      </c>
      <c r="H2773" s="387" t="b" cm="1">
        <f t="array" aca="1" ref="H2773" ca="1">EsNegrita(BP[[#This Row],[CODIGO]])</f>
        <v>0</v>
      </c>
      <c r="I2773" s="387" t="b" cm="1">
        <f t="array" ref="I2773">_xlfn.LET(
    _xlpm.codigos_devolucion, _xlfn.UNIQUE(_xlfn._xlws.FILTER(BP[CODIGO], ISNUMBER(SEARCH("devoluci", BP[NOMBRE CUENTA])), {""})),
    ISNUMBER(MATCH(BP[[#This Row],[CODIGO]], _xlpm.codigos_devolucion, 0))
)</f>
        <v>0</v>
      </c>
    </row>
    <row r="2774" spans="1:9" x14ac:dyDescent="0.25">
      <c r="A2774" s="608">
        <v>261010</v>
      </c>
      <c r="B2774" s="416" t="s">
        <v>544</v>
      </c>
      <c r="C2774" s="416" t="s">
        <v>743</v>
      </c>
      <c r="D2774" s="416" t="s">
        <v>777</v>
      </c>
      <c r="E2774" s="417">
        <v>0</v>
      </c>
      <c r="F2774" s="417">
        <v>36932.080000000002</v>
      </c>
      <c r="G2774" s="417">
        <v>37491119.200000033</v>
      </c>
      <c r="H2774" s="387" t="b" cm="1">
        <f t="array" aca="1" ref="H2774" ca="1">EsNegrita(BP[[#This Row],[CODIGO]])</f>
        <v>0</v>
      </c>
      <c r="I2774" s="387" t="b" cm="1">
        <f t="array" ref="I2774">_xlfn.LET(
    _xlpm.codigos_devolucion, _xlfn.UNIQUE(_xlfn._xlws.FILTER(BP[CODIGO], ISNUMBER(SEARCH("devoluci", BP[NOMBRE CUENTA])), {""})),
    ISNUMBER(MATCH(BP[[#This Row],[CODIGO]], _xlpm.codigos_devolucion, 0))
)</f>
        <v>0</v>
      </c>
    </row>
    <row r="2775" spans="1:9" x14ac:dyDescent="0.25">
      <c r="A2775" s="608">
        <v>261010</v>
      </c>
      <c r="B2775" s="416" t="s">
        <v>544</v>
      </c>
      <c r="C2775" s="416" t="s">
        <v>744</v>
      </c>
      <c r="D2775" s="416" t="s">
        <v>777</v>
      </c>
      <c r="E2775" s="417">
        <v>0</v>
      </c>
      <c r="F2775" s="417">
        <v>33350.74</v>
      </c>
      <c r="G2775" s="417">
        <v>37524469.940000035</v>
      </c>
      <c r="H2775" s="387" t="b" cm="1">
        <f t="array" aca="1" ref="H2775" ca="1">EsNegrita(BP[[#This Row],[CODIGO]])</f>
        <v>0</v>
      </c>
      <c r="I2775" s="387" t="b" cm="1">
        <f t="array" ref="I2775">_xlfn.LET(
    _xlpm.codigos_devolucion, _xlfn.UNIQUE(_xlfn._xlws.FILTER(BP[CODIGO], ISNUMBER(SEARCH("devoluci", BP[NOMBRE CUENTA])), {""})),
    ISNUMBER(MATCH(BP[[#This Row],[CODIGO]], _xlpm.codigos_devolucion, 0))
)</f>
        <v>0</v>
      </c>
    </row>
    <row r="2776" spans="1:9" x14ac:dyDescent="0.25">
      <c r="A2776" s="608">
        <v>261010</v>
      </c>
      <c r="B2776" s="416" t="s">
        <v>544</v>
      </c>
      <c r="C2776" s="416" t="s">
        <v>745</v>
      </c>
      <c r="D2776" s="416" t="s">
        <v>777</v>
      </c>
      <c r="E2776" s="417">
        <v>0</v>
      </c>
      <c r="F2776" s="417">
        <v>40449.42</v>
      </c>
      <c r="G2776" s="417">
        <v>37564919.360000037</v>
      </c>
      <c r="H2776" s="387" t="b" cm="1">
        <f t="array" aca="1" ref="H2776" ca="1">EsNegrita(BP[[#This Row],[CODIGO]])</f>
        <v>0</v>
      </c>
      <c r="I2776" s="387" t="b" cm="1">
        <f t="array" ref="I2776">_xlfn.LET(
    _xlpm.codigos_devolucion, _xlfn.UNIQUE(_xlfn._xlws.FILTER(BP[CODIGO], ISNUMBER(SEARCH("devoluci", BP[NOMBRE CUENTA])), {""})),
    ISNUMBER(MATCH(BP[[#This Row],[CODIGO]], _xlpm.codigos_devolucion, 0))
)</f>
        <v>0</v>
      </c>
    </row>
    <row r="2777" spans="1:9" x14ac:dyDescent="0.25">
      <c r="A2777" s="608">
        <v>261010</v>
      </c>
      <c r="B2777" s="416" t="s">
        <v>544</v>
      </c>
      <c r="C2777" s="416" t="s">
        <v>1288</v>
      </c>
      <c r="D2777" s="416" t="s">
        <v>777</v>
      </c>
      <c r="E2777" s="417">
        <v>0</v>
      </c>
      <c r="F2777" s="417">
        <v>37201.379999999997</v>
      </c>
      <c r="G2777" s="417">
        <v>37602120.740000039</v>
      </c>
      <c r="H2777" s="387" t="b" cm="1">
        <f t="array" aca="1" ref="H2777" ca="1">EsNegrita(BP[[#This Row],[CODIGO]])</f>
        <v>0</v>
      </c>
      <c r="I2777" s="387" t="b" cm="1">
        <f t="array" ref="I2777">_xlfn.LET(
    _xlpm.codigos_devolucion, _xlfn.UNIQUE(_xlfn._xlws.FILTER(BP[CODIGO], ISNUMBER(SEARCH("devoluci", BP[NOMBRE CUENTA])), {""})),
    ISNUMBER(MATCH(BP[[#This Row],[CODIGO]], _xlpm.codigos_devolucion, 0))
)</f>
        <v>0</v>
      </c>
    </row>
    <row r="2778" spans="1:9" x14ac:dyDescent="0.25">
      <c r="A2778" s="608">
        <v>261010</v>
      </c>
      <c r="B2778" s="416" t="s">
        <v>544</v>
      </c>
      <c r="C2778" s="416" t="s">
        <v>1267</v>
      </c>
      <c r="D2778" s="416" t="s">
        <v>777</v>
      </c>
      <c r="E2778" s="417">
        <v>0</v>
      </c>
      <c r="F2778" s="417">
        <v>40573.86</v>
      </c>
      <c r="G2778" s="417">
        <v>37642694.600000039</v>
      </c>
      <c r="H2778" s="387" t="b" cm="1">
        <f t="array" aca="1" ref="H2778" ca="1">EsNegrita(BP[[#This Row],[CODIGO]])</f>
        <v>0</v>
      </c>
      <c r="I2778" s="387" t="b" cm="1">
        <f t="array" ref="I2778">_xlfn.LET(
    _xlpm.codigos_devolucion, _xlfn.UNIQUE(_xlfn._xlws.FILTER(BP[CODIGO], ISNUMBER(SEARCH("devoluci", BP[NOMBRE CUENTA])), {""})),
    ISNUMBER(MATCH(BP[[#This Row],[CODIGO]], _xlpm.codigos_devolucion, 0))
)</f>
        <v>0</v>
      </c>
    </row>
    <row r="2779" spans="1:9" x14ac:dyDescent="0.25">
      <c r="A2779" s="608">
        <v>261010</v>
      </c>
      <c r="B2779" s="416" t="s">
        <v>544</v>
      </c>
      <c r="C2779" s="416" t="s">
        <v>1289</v>
      </c>
      <c r="D2779" s="416" t="s">
        <v>777</v>
      </c>
      <c r="E2779" s="417">
        <v>0</v>
      </c>
      <c r="F2779" s="417">
        <v>34261.85</v>
      </c>
      <c r="G2779" s="417">
        <v>37676956.45000004</v>
      </c>
      <c r="H2779" s="387" t="b" cm="1">
        <f t="array" aca="1" ref="H2779" ca="1">EsNegrita(BP[[#This Row],[CODIGO]])</f>
        <v>0</v>
      </c>
      <c r="I2779" s="387" t="b" cm="1">
        <f t="array" ref="I2779">_xlfn.LET(
    _xlpm.codigos_devolucion, _xlfn.UNIQUE(_xlfn._xlws.FILTER(BP[CODIGO], ISNUMBER(SEARCH("devoluci", BP[NOMBRE CUENTA])), {""})),
    ISNUMBER(MATCH(BP[[#This Row],[CODIGO]], _xlpm.codigos_devolucion, 0))
)</f>
        <v>0</v>
      </c>
    </row>
    <row r="2780" spans="1:9" x14ac:dyDescent="0.25">
      <c r="A2780" s="608">
        <v>261010</v>
      </c>
      <c r="B2780" s="416" t="s">
        <v>544</v>
      </c>
      <c r="C2780" s="416" t="s">
        <v>746</v>
      </c>
      <c r="D2780" s="416" t="s">
        <v>777</v>
      </c>
      <c r="E2780" s="417">
        <v>0</v>
      </c>
      <c r="F2780" s="417">
        <v>40573.86</v>
      </c>
      <c r="G2780" s="417">
        <v>37717530.31000004</v>
      </c>
      <c r="H2780" s="387" t="b" cm="1">
        <f t="array" aca="1" ref="H2780" ca="1">EsNegrita(BP[[#This Row],[CODIGO]])</f>
        <v>0</v>
      </c>
      <c r="I2780" s="387" t="b" cm="1">
        <f t="array" ref="I2780">_xlfn.LET(
    _xlpm.codigos_devolucion, _xlfn.UNIQUE(_xlfn._xlws.FILTER(BP[CODIGO], ISNUMBER(SEARCH("devoluci", BP[NOMBRE CUENTA])), {""})),
    ISNUMBER(MATCH(BP[[#This Row],[CODIGO]], _xlpm.codigos_devolucion, 0))
)</f>
        <v>0</v>
      </c>
    </row>
    <row r="2781" spans="1:9" x14ac:dyDescent="0.25">
      <c r="A2781" s="608">
        <v>261010</v>
      </c>
      <c r="B2781" s="416" t="s">
        <v>544</v>
      </c>
      <c r="C2781" s="416" t="s">
        <v>1268</v>
      </c>
      <c r="D2781" s="416" t="s">
        <v>777</v>
      </c>
      <c r="E2781" s="417">
        <v>0</v>
      </c>
      <c r="F2781" s="417">
        <v>42313.39</v>
      </c>
      <c r="G2781" s="417">
        <v>37759843.70000004</v>
      </c>
      <c r="H2781" s="387" t="b" cm="1">
        <f t="array" aca="1" ref="H2781" ca="1">EsNegrita(BP[[#This Row],[CODIGO]])</f>
        <v>0</v>
      </c>
      <c r="I2781" s="387" t="b" cm="1">
        <f t="array" ref="I2781">_xlfn.LET(
    _xlpm.codigos_devolucion, _xlfn.UNIQUE(_xlfn._xlws.FILTER(BP[CODIGO], ISNUMBER(SEARCH("devoluci", BP[NOMBRE CUENTA])), {""})),
    ISNUMBER(MATCH(BP[[#This Row],[CODIGO]], _xlpm.codigos_devolucion, 0))
)</f>
        <v>0</v>
      </c>
    </row>
    <row r="2782" spans="1:9" x14ac:dyDescent="0.25">
      <c r="A2782" s="608">
        <v>261010</v>
      </c>
      <c r="B2782" s="416" t="s">
        <v>544</v>
      </c>
      <c r="C2782" s="416" t="s">
        <v>1290</v>
      </c>
      <c r="D2782" s="416" t="s">
        <v>777</v>
      </c>
      <c r="E2782" s="417">
        <v>0</v>
      </c>
      <c r="F2782" s="417">
        <v>43791.1</v>
      </c>
      <c r="G2782" s="417">
        <v>37803634.800000042</v>
      </c>
      <c r="H2782" s="387" t="b" cm="1">
        <f t="array" aca="1" ref="H2782" ca="1">EsNegrita(BP[[#This Row],[CODIGO]])</f>
        <v>0</v>
      </c>
      <c r="I2782" s="387" t="b" cm="1">
        <f t="array" ref="I2782">_xlfn.LET(
    _xlpm.codigos_devolucion, _xlfn.UNIQUE(_xlfn._xlws.FILTER(BP[CODIGO], ISNUMBER(SEARCH("devoluci", BP[NOMBRE CUENTA])), {""})),
    ISNUMBER(MATCH(BP[[#This Row],[CODIGO]], _xlpm.codigos_devolucion, 0))
)</f>
        <v>0</v>
      </c>
    </row>
    <row r="2783" spans="1:9" x14ac:dyDescent="0.25">
      <c r="A2783" s="608">
        <v>261010</v>
      </c>
      <c r="B2783" s="416" t="s">
        <v>544</v>
      </c>
      <c r="C2783" s="416" t="s">
        <v>1291</v>
      </c>
      <c r="D2783" s="416" t="s">
        <v>777</v>
      </c>
      <c r="E2783" s="417">
        <v>0</v>
      </c>
      <c r="F2783" s="417">
        <v>29739.67</v>
      </c>
      <c r="G2783" s="417">
        <v>37833374.470000044</v>
      </c>
      <c r="H2783" s="387" t="b" cm="1">
        <f t="array" aca="1" ref="H2783" ca="1">EsNegrita(BP[[#This Row],[CODIGO]])</f>
        <v>0</v>
      </c>
      <c r="I2783" s="387" t="b" cm="1">
        <f t="array" ref="I2783">_xlfn.LET(
    _xlpm.codigos_devolucion, _xlfn.UNIQUE(_xlfn._xlws.FILTER(BP[CODIGO], ISNUMBER(SEARCH("devoluci", BP[NOMBRE CUENTA])), {""})),
    ISNUMBER(MATCH(BP[[#This Row],[CODIGO]], _xlpm.codigos_devolucion, 0))
)</f>
        <v>0</v>
      </c>
    </row>
    <row r="2784" spans="1:9" x14ac:dyDescent="0.25">
      <c r="A2784" s="608">
        <v>261010</v>
      </c>
      <c r="B2784" s="416" t="s">
        <v>544</v>
      </c>
      <c r="C2784" s="416" t="s">
        <v>1334</v>
      </c>
      <c r="D2784" s="416" t="s">
        <v>777</v>
      </c>
      <c r="E2784" s="417">
        <v>0</v>
      </c>
      <c r="F2784" s="417">
        <v>40870.639999999999</v>
      </c>
      <c r="G2784" s="417">
        <v>37874245.110000044</v>
      </c>
      <c r="H2784" s="387" t="b" cm="1">
        <f t="array" aca="1" ref="H2784" ca="1">EsNegrita(BP[[#This Row],[CODIGO]])</f>
        <v>0</v>
      </c>
      <c r="I2784" s="387" t="b" cm="1">
        <f t="array" ref="I2784">_xlfn.LET(
    _xlpm.codigos_devolucion, _xlfn.UNIQUE(_xlfn._xlws.FILTER(BP[CODIGO], ISNUMBER(SEARCH("devoluci", BP[NOMBRE CUENTA])), {""})),
    ISNUMBER(MATCH(BP[[#This Row],[CODIGO]], _xlpm.codigos_devolucion, 0))
)</f>
        <v>0</v>
      </c>
    </row>
    <row r="2785" spans="1:9" x14ac:dyDescent="0.25">
      <c r="A2785" s="608">
        <v>261010</v>
      </c>
      <c r="B2785" s="416" t="s">
        <v>544</v>
      </c>
      <c r="C2785" s="416" t="s">
        <v>747</v>
      </c>
      <c r="D2785" s="416" t="s">
        <v>777</v>
      </c>
      <c r="E2785" s="417">
        <v>0</v>
      </c>
      <c r="F2785" s="417">
        <v>25916.13</v>
      </c>
      <c r="G2785" s="417">
        <v>37900161.240000047</v>
      </c>
      <c r="H2785" s="387" t="b" cm="1">
        <f t="array" aca="1" ref="H2785" ca="1">EsNegrita(BP[[#This Row],[CODIGO]])</f>
        <v>0</v>
      </c>
      <c r="I2785" s="387" t="b" cm="1">
        <f t="array" ref="I2785">_xlfn.LET(
    _xlpm.codigos_devolucion, _xlfn.UNIQUE(_xlfn._xlws.FILTER(BP[CODIGO], ISNUMBER(SEARCH("devoluci", BP[NOMBRE CUENTA])), {""})),
    ISNUMBER(MATCH(BP[[#This Row],[CODIGO]], _xlpm.codigos_devolucion, 0))
)</f>
        <v>0</v>
      </c>
    </row>
    <row r="2786" spans="1:9" x14ac:dyDescent="0.25">
      <c r="A2786" s="608">
        <v>261010</v>
      </c>
      <c r="B2786" s="416" t="s">
        <v>544</v>
      </c>
      <c r="C2786" s="416" t="s">
        <v>1269</v>
      </c>
      <c r="D2786" s="416" t="s">
        <v>777</v>
      </c>
      <c r="E2786" s="417">
        <v>0</v>
      </c>
      <c r="F2786" s="417">
        <v>40870.639999999999</v>
      </c>
      <c r="G2786" s="417">
        <v>37941031.880000047</v>
      </c>
      <c r="H2786" s="387" t="b" cm="1">
        <f t="array" aca="1" ref="H2786" ca="1">EsNegrita(BP[[#This Row],[CODIGO]])</f>
        <v>0</v>
      </c>
      <c r="I2786" s="387" t="b" cm="1">
        <f t="array" ref="I2786">_xlfn.LET(
    _xlpm.codigos_devolucion, _xlfn.UNIQUE(_xlfn._xlws.FILTER(BP[CODIGO], ISNUMBER(SEARCH("devoluci", BP[NOMBRE CUENTA])), {""})),
    ISNUMBER(MATCH(BP[[#This Row],[CODIGO]], _xlpm.codigos_devolucion, 0))
)</f>
        <v>0</v>
      </c>
    </row>
    <row r="2787" spans="1:9" x14ac:dyDescent="0.25">
      <c r="A2787" s="608">
        <v>261010</v>
      </c>
      <c r="B2787" s="416" t="s">
        <v>544</v>
      </c>
      <c r="C2787" s="416" t="s">
        <v>1292</v>
      </c>
      <c r="D2787" s="416" t="s">
        <v>777</v>
      </c>
      <c r="E2787" s="417">
        <v>0</v>
      </c>
      <c r="F2787" s="417">
        <v>40870.639999999999</v>
      </c>
      <c r="G2787" s="417">
        <v>37981902.520000048</v>
      </c>
      <c r="H2787" s="387" t="b" cm="1">
        <f t="array" aca="1" ref="H2787" ca="1">EsNegrita(BP[[#This Row],[CODIGO]])</f>
        <v>0</v>
      </c>
      <c r="I2787" s="387" t="b" cm="1">
        <f t="array" ref="I2787">_xlfn.LET(
    _xlpm.codigos_devolucion, _xlfn.UNIQUE(_xlfn._xlws.FILTER(BP[CODIGO], ISNUMBER(SEARCH("devoluci", BP[NOMBRE CUENTA])), {""})),
    ISNUMBER(MATCH(BP[[#This Row],[CODIGO]], _xlpm.codigos_devolucion, 0))
)</f>
        <v>0</v>
      </c>
    </row>
    <row r="2788" spans="1:9" x14ac:dyDescent="0.25">
      <c r="A2788" s="608">
        <v>261010</v>
      </c>
      <c r="B2788" s="416" t="s">
        <v>544</v>
      </c>
      <c r="C2788" s="416" t="s">
        <v>1293</v>
      </c>
      <c r="D2788" s="416" t="s">
        <v>777</v>
      </c>
      <c r="E2788" s="417">
        <v>0</v>
      </c>
      <c r="F2788" s="417">
        <v>40573.86</v>
      </c>
      <c r="G2788" s="417">
        <v>38022476.380000047</v>
      </c>
      <c r="H2788" s="387" t="b" cm="1">
        <f t="array" aca="1" ref="H2788" ca="1">EsNegrita(BP[[#This Row],[CODIGO]])</f>
        <v>0</v>
      </c>
      <c r="I2788" s="387" t="b" cm="1">
        <f t="array" ref="I2788">_xlfn.LET(
    _xlpm.codigos_devolucion, _xlfn.UNIQUE(_xlfn._xlws.FILTER(BP[CODIGO], ISNUMBER(SEARCH("devoluci", BP[NOMBRE CUENTA])), {""})),
    ISNUMBER(MATCH(BP[[#This Row],[CODIGO]], _xlpm.codigos_devolucion, 0))
)</f>
        <v>0</v>
      </c>
    </row>
    <row r="2789" spans="1:9" x14ac:dyDescent="0.25">
      <c r="A2789" s="608">
        <v>261010</v>
      </c>
      <c r="B2789" s="416" t="s">
        <v>544</v>
      </c>
      <c r="C2789" s="416" t="s">
        <v>1294</v>
      </c>
      <c r="D2789" s="416" t="s">
        <v>777</v>
      </c>
      <c r="E2789" s="417">
        <v>0</v>
      </c>
      <c r="F2789" s="417">
        <v>40573.86</v>
      </c>
      <c r="G2789" s="417">
        <v>38063050.240000047</v>
      </c>
      <c r="H2789" s="387" t="b" cm="1">
        <f t="array" aca="1" ref="H2789" ca="1">EsNegrita(BP[[#This Row],[CODIGO]])</f>
        <v>0</v>
      </c>
      <c r="I2789" s="387" t="b" cm="1">
        <f t="array" ref="I2789">_xlfn.LET(
    _xlpm.codigos_devolucion, _xlfn.UNIQUE(_xlfn._xlws.FILTER(BP[CODIGO], ISNUMBER(SEARCH("devoluci", BP[NOMBRE CUENTA])), {""})),
    ISNUMBER(MATCH(BP[[#This Row],[CODIGO]], _xlpm.codigos_devolucion, 0))
)</f>
        <v>0</v>
      </c>
    </row>
    <row r="2790" spans="1:9" x14ac:dyDescent="0.25">
      <c r="A2790" s="608">
        <v>261010</v>
      </c>
      <c r="B2790" s="416" t="s">
        <v>544</v>
      </c>
      <c r="C2790" s="416" t="s">
        <v>748</v>
      </c>
      <c r="D2790" s="416" t="s">
        <v>777</v>
      </c>
      <c r="E2790" s="417">
        <v>0</v>
      </c>
      <c r="F2790" s="417">
        <v>40407.800000000003</v>
      </c>
      <c r="G2790" s="417">
        <v>38103458.040000044</v>
      </c>
      <c r="H2790" s="387" t="b" cm="1">
        <f t="array" aca="1" ref="H2790" ca="1">EsNegrita(BP[[#This Row],[CODIGO]])</f>
        <v>0</v>
      </c>
      <c r="I2790" s="387" t="b" cm="1">
        <f t="array" ref="I2790">_xlfn.LET(
    _xlpm.codigos_devolucion, _xlfn.UNIQUE(_xlfn._xlws.FILTER(BP[CODIGO], ISNUMBER(SEARCH("devoluci", BP[NOMBRE CUENTA])), {""})),
    ISNUMBER(MATCH(BP[[#This Row],[CODIGO]], _xlpm.codigos_devolucion, 0))
)</f>
        <v>0</v>
      </c>
    </row>
    <row r="2791" spans="1:9" x14ac:dyDescent="0.25">
      <c r="A2791" s="608">
        <v>261010</v>
      </c>
      <c r="B2791" s="416" t="s">
        <v>544</v>
      </c>
      <c r="C2791" s="416" t="s">
        <v>749</v>
      </c>
      <c r="D2791" s="416" t="s">
        <v>777</v>
      </c>
      <c r="E2791" s="417">
        <v>0</v>
      </c>
      <c r="F2791" s="417">
        <v>39556.36</v>
      </c>
      <c r="G2791" s="417">
        <v>38143014.400000043</v>
      </c>
      <c r="H2791" s="387" t="b" cm="1">
        <f t="array" aca="1" ref="H2791" ca="1">EsNegrita(BP[[#This Row],[CODIGO]])</f>
        <v>0</v>
      </c>
      <c r="I2791" s="387" t="b" cm="1">
        <f t="array" ref="I2791">_xlfn.LET(
    _xlpm.codigos_devolucion, _xlfn.UNIQUE(_xlfn._xlws.FILTER(BP[CODIGO], ISNUMBER(SEARCH("devoluci", BP[NOMBRE CUENTA])), {""})),
    ISNUMBER(MATCH(BP[[#This Row],[CODIGO]], _xlpm.codigos_devolucion, 0))
)</f>
        <v>0</v>
      </c>
    </row>
    <row r="2792" spans="1:9" x14ac:dyDescent="0.25">
      <c r="A2792" s="608">
        <v>261010</v>
      </c>
      <c r="B2792" s="416" t="s">
        <v>544</v>
      </c>
      <c r="C2792" s="416" t="s">
        <v>1295</v>
      </c>
      <c r="D2792" s="416" t="s">
        <v>777</v>
      </c>
      <c r="E2792" s="417">
        <v>0</v>
      </c>
      <c r="F2792" s="417">
        <v>21621.11</v>
      </c>
      <c r="G2792" s="417">
        <v>38164635.510000043</v>
      </c>
      <c r="H2792" s="387" t="b" cm="1">
        <f t="array" aca="1" ref="H2792" ca="1">EsNegrita(BP[[#This Row],[CODIGO]])</f>
        <v>0</v>
      </c>
      <c r="I2792" s="387" t="b" cm="1">
        <f t="array" ref="I2792">_xlfn.LET(
    _xlpm.codigos_devolucion, _xlfn.UNIQUE(_xlfn._xlws.FILTER(BP[CODIGO], ISNUMBER(SEARCH("devoluci", BP[NOMBRE CUENTA])), {""})),
    ISNUMBER(MATCH(BP[[#This Row],[CODIGO]], _xlpm.codigos_devolucion, 0))
)</f>
        <v>0</v>
      </c>
    </row>
    <row r="2793" spans="1:9" x14ac:dyDescent="0.25">
      <c r="A2793" s="608">
        <v>261010</v>
      </c>
      <c r="B2793" s="416" t="s">
        <v>544</v>
      </c>
      <c r="C2793" s="416" t="s">
        <v>750</v>
      </c>
      <c r="D2793" s="416" t="s">
        <v>777</v>
      </c>
      <c r="E2793" s="417">
        <v>0</v>
      </c>
      <c r="F2793" s="417">
        <v>24149.7</v>
      </c>
      <c r="G2793" s="417">
        <v>38188785.210000046</v>
      </c>
      <c r="H2793" s="387" t="b" cm="1">
        <f t="array" aca="1" ref="H2793" ca="1">EsNegrita(BP[[#This Row],[CODIGO]])</f>
        <v>0</v>
      </c>
      <c r="I2793" s="387" t="b" cm="1">
        <f t="array" ref="I2793">_xlfn.LET(
    _xlpm.codigos_devolucion, _xlfn.UNIQUE(_xlfn._xlws.FILTER(BP[CODIGO], ISNUMBER(SEARCH("devoluci", BP[NOMBRE CUENTA])), {""})),
    ISNUMBER(MATCH(BP[[#This Row],[CODIGO]], _xlpm.codigos_devolucion, 0))
)</f>
        <v>0</v>
      </c>
    </row>
    <row r="2794" spans="1:9" x14ac:dyDescent="0.25">
      <c r="A2794" s="608">
        <v>261010</v>
      </c>
      <c r="B2794" s="416" t="s">
        <v>544</v>
      </c>
      <c r="C2794" s="416" t="s">
        <v>1260</v>
      </c>
      <c r="D2794" s="416" t="s">
        <v>777</v>
      </c>
      <c r="E2794" s="417">
        <v>0</v>
      </c>
      <c r="F2794" s="417">
        <v>28658.66</v>
      </c>
      <c r="G2794" s="417">
        <v>38217443.870000042</v>
      </c>
      <c r="H2794" s="387" t="b" cm="1">
        <f t="array" aca="1" ref="H2794" ca="1">EsNegrita(BP[[#This Row],[CODIGO]])</f>
        <v>0</v>
      </c>
      <c r="I2794" s="387" t="b" cm="1">
        <f t="array" ref="I2794">_xlfn.LET(
    _xlpm.codigos_devolucion, _xlfn.UNIQUE(_xlfn._xlws.FILTER(BP[CODIGO], ISNUMBER(SEARCH("devoluci", BP[NOMBRE CUENTA])), {""})),
    ISNUMBER(MATCH(BP[[#This Row],[CODIGO]], _xlpm.codigos_devolucion, 0))
)</f>
        <v>0</v>
      </c>
    </row>
    <row r="2795" spans="1:9" x14ac:dyDescent="0.25">
      <c r="A2795" s="608">
        <v>261010</v>
      </c>
      <c r="B2795" s="416" t="s">
        <v>544</v>
      </c>
      <c r="C2795" s="416" t="s">
        <v>1338</v>
      </c>
      <c r="D2795" s="416" t="s">
        <v>777</v>
      </c>
      <c r="E2795" s="417">
        <v>0</v>
      </c>
      <c r="F2795" s="417">
        <v>20000</v>
      </c>
      <c r="G2795" s="417">
        <v>38237443.870000042</v>
      </c>
      <c r="H2795" s="387" t="b" cm="1">
        <f t="array" aca="1" ref="H2795" ca="1">EsNegrita(BP[[#This Row],[CODIGO]])</f>
        <v>0</v>
      </c>
      <c r="I2795" s="387" t="b" cm="1">
        <f t="array" ref="I2795">_xlfn.LET(
    _xlpm.codigos_devolucion, _xlfn.UNIQUE(_xlfn._xlws.FILTER(BP[CODIGO], ISNUMBER(SEARCH("devoluci", BP[NOMBRE CUENTA])), {""})),
    ISNUMBER(MATCH(BP[[#This Row],[CODIGO]], _xlpm.codigos_devolucion, 0))
)</f>
        <v>0</v>
      </c>
    </row>
    <row r="2796" spans="1:9" x14ac:dyDescent="0.25">
      <c r="A2796" s="608">
        <v>261010</v>
      </c>
      <c r="B2796" s="416" t="s">
        <v>544</v>
      </c>
      <c r="C2796" s="416" t="s">
        <v>1296</v>
      </c>
      <c r="D2796" s="416" t="s">
        <v>777</v>
      </c>
      <c r="E2796" s="417">
        <v>0</v>
      </c>
      <c r="F2796" s="417">
        <v>31010.6</v>
      </c>
      <c r="G2796" s="417">
        <v>38268454.470000044</v>
      </c>
      <c r="H2796" s="387" t="b" cm="1">
        <f t="array" aca="1" ref="H2796" ca="1">EsNegrita(BP[[#This Row],[CODIGO]])</f>
        <v>0</v>
      </c>
      <c r="I2796" s="387" t="b" cm="1">
        <f t="array" ref="I2796">_xlfn.LET(
    _xlpm.codigos_devolucion, _xlfn.UNIQUE(_xlfn._xlws.FILTER(BP[CODIGO], ISNUMBER(SEARCH("devoluci", BP[NOMBRE CUENTA])), {""})),
    ISNUMBER(MATCH(BP[[#This Row],[CODIGO]], _xlpm.codigos_devolucion, 0))
)</f>
        <v>0</v>
      </c>
    </row>
    <row r="2797" spans="1:9" x14ac:dyDescent="0.25">
      <c r="A2797" s="608">
        <v>261010</v>
      </c>
      <c r="B2797" s="416" t="s">
        <v>544</v>
      </c>
      <c r="C2797" s="416" t="s">
        <v>1261</v>
      </c>
      <c r="D2797" s="416" t="s">
        <v>777</v>
      </c>
      <c r="E2797" s="417">
        <v>0</v>
      </c>
      <c r="F2797" s="417">
        <v>32490.95</v>
      </c>
      <c r="G2797" s="417">
        <v>38300945.420000046</v>
      </c>
      <c r="H2797" s="387" t="b" cm="1">
        <f t="array" aca="1" ref="H2797" ca="1">EsNegrita(BP[[#This Row],[CODIGO]])</f>
        <v>0</v>
      </c>
      <c r="I2797" s="387" t="b" cm="1">
        <f t="array" ref="I2797">_xlfn.LET(
    _xlpm.codigos_devolucion, _xlfn.UNIQUE(_xlfn._xlws.FILTER(BP[CODIGO], ISNUMBER(SEARCH("devoluci", BP[NOMBRE CUENTA])), {""})),
    ISNUMBER(MATCH(BP[[#This Row],[CODIGO]], _xlpm.codigos_devolucion, 0))
)</f>
        <v>0</v>
      </c>
    </row>
    <row r="2798" spans="1:9" x14ac:dyDescent="0.25">
      <c r="A2798" s="608">
        <v>261010</v>
      </c>
      <c r="B2798" s="416" t="s">
        <v>544</v>
      </c>
      <c r="C2798" s="416" t="s">
        <v>1329</v>
      </c>
      <c r="D2798" s="416" t="s">
        <v>777</v>
      </c>
      <c r="E2798" s="417">
        <v>0</v>
      </c>
      <c r="F2798" s="417">
        <v>20000</v>
      </c>
      <c r="G2798" s="417">
        <v>38320945.420000046</v>
      </c>
      <c r="H2798" s="387" t="b" cm="1">
        <f t="array" aca="1" ref="H2798" ca="1">EsNegrita(BP[[#This Row],[CODIGO]])</f>
        <v>0</v>
      </c>
      <c r="I2798" s="387" t="b" cm="1">
        <f t="array" ref="I2798">_xlfn.LET(
    _xlpm.codigos_devolucion, _xlfn.UNIQUE(_xlfn._xlws.FILTER(BP[CODIGO], ISNUMBER(SEARCH("devoluci", BP[NOMBRE CUENTA])), {""})),
    ISNUMBER(MATCH(BP[[#This Row],[CODIGO]], _xlpm.codigos_devolucion, 0))
)</f>
        <v>0</v>
      </c>
    </row>
    <row r="2799" spans="1:9" x14ac:dyDescent="0.25">
      <c r="A2799" s="608">
        <v>261010</v>
      </c>
      <c r="B2799" s="416" t="s">
        <v>544</v>
      </c>
      <c r="C2799" s="416" t="s">
        <v>751</v>
      </c>
      <c r="D2799" s="416" t="s">
        <v>777</v>
      </c>
      <c r="E2799" s="417">
        <v>0</v>
      </c>
      <c r="F2799" s="417">
        <v>31435.279999999999</v>
      </c>
      <c r="G2799" s="417">
        <v>38352380.700000048</v>
      </c>
      <c r="H2799" s="387" t="b" cm="1">
        <f t="array" aca="1" ref="H2799" ca="1">EsNegrita(BP[[#This Row],[CODIGO]])</f>
        <v>0</v>
      </c>
      <c r="I2799" s="387" t="b" cm="1">
        <f t="array" ref="I2799">_xlfn.LET(
    _xlpm.codigos_devolucion, _xlfn.UNIQUE(_xlfn._xlws.FILTER(BP[CODIGO], ISNUMBER(SEARCH("devoluci", BP[NOMBRE CUENTA])), {""})),
    ISNUMBER(MATCH(BP[[#This Row],[CODIGO]], _xlpm.codigos_devolucion, 0))
)</f>
        <v>0</v>
      </c>
    </row>
    <row r="2800" spans="1:9" x14ac:dyDescent="0.25">
      <c r="A2800" s="608">
        <v>261010</v>
      </c>
      <c r="B2800" s="416" t="s">
        <v>544</v>
      </c>
      <c r="C2800" s="416" t="s">
        <v>1297</v>
      </c>
      <c r="D2800" s="416" t="s">
        <v>777</v>
      </c>
      <c r="E2800" s="417">
        <v>0</v>
      </c>
      <c r="F2800" s="417">
        <v>28761.49</v>
      </c>
      <c r="G2800" s="417">
        <v>38381142.19000005</v>
      </c>
      <c r="H2800" s="387" t="b" cm="1">
        <f t="array" aca="1" ref="H2800" ca="1">EsNegrita(BP[[#This Row],[CODIGO]])</f>
        <v>0</v>
      </c>
      <c r="I2800" s="387" t="b" cm="1">
        <f t="array" ref="I2800">_xlfn.LET(
    _xlpm.codigos_devolucion, _xlfn.UNIQUE(_xlfn._xlws.FILTER(BP[CODIGO], ISNUMBER(SEARCH("devoluci", BP[NOMBRE CUENTA])), {""})),
    ISNUMBER(MATCH(BP[[#This Row],[CODIGO]], _xlpm.codigos_devolucion, 0))
)</f>
        <v>0</v>
      </c>
    </row>
    <row r="2801" spans="1:9" x14ac:dyDescent="0.25">
      <c r="A2801" s="608">
        <v>261010</v>
      </c>
      <c r="B2801" s="416" t="s">
        <v>544</v>
      </c>
      <c r="C2801" s="416" t="s">
        <v>1298</v>
      </c>
      <c r="D2801" s="416" t="s">
        <v>777</v>
      </c>
      <c r="E2801" s="417">
        <v>0</v>
      </c>
      <c r="F2801" s="417">
        <v>33702.46</v>
      </c>
      <c r="G2801" s="417">
        <v>38414844.650000051</v>
      </c>
      <c r="H2801" s="387" t="b" cm="1">
        <f t="array" aca="1" ref="H2801" ca="1">EsNegrita(BP[[#This Row],[CODIGO]])</f>
        <v>0</v>
      </c>
      <c r="I2801" s="387" t="b" cm="1">
        <f t="array" ref="I2801">_xlfn.LET(
    _xlpm.codigos_devolucion, _xlfn.UNIQUE(_xlfn._xlws.FILTER(BP[CODIGO], ISNUMBER(SEARCH("devoluci", BP[NOMBRE CUENTA])), {""})),
    ISNUMBER(MATCH(BP[[#This Row],[CODIGO]], _xlpm.codigos_devolucion, 0))
)</f>
        <v>0</v>
      </c>
    </row>
    <row r="2802" spans="1:9" x14ac:dyDescent="0.25">
      <c r="A2802" s="608">
        <v>261010</v>
      </c>
      <c r="B2802" s="416" t="s">
        <v>544</v>
      </c>
      <c r="C2802" s="416" t="s">
        <v>752</v>
      </c>
      <c r="D2802" s="416" t="s">
        <v>777</v>
      </c>
      <c r="E2802" s="417">
        <v>0</v>
      </c>
      <c r="F2802" s="417">
        <v>21333.33</v>
      </c>
      <c r="G2802" s="417">
        <v>38436177.980000049</v>
      </c>
      <c r="H2802" s="387" t="b" cm="1">
        <f t="array" aca="1" ref="H2802" ca="1">EsNegrita(BP[[#This Row],[CODIGO]])</f>
        <v>0</v>
      </c>
      <c r="I2802" s="387" t="b" cm="1">
        <f t="array" ref="I2802">_xlfn.LET(
    _xlpm.codigos_devolucion, _xlfn.UNIQUE(_xlfn._xlws.FILTER(BP[CODIGO], ISNUMBER(SEARCH("devoluci", BP[NOMBRE CUENTA])), {""})),
    ISNUMBER(MATCH(BP[[#This Row],[CODIGO]], _xlpm.codigos_devolucion, 0))
)</f>
        <v>0</v>
      </c>
    </row>
    <row r="2803" spans="1:9" x14ac:dyDescent="0.25">
      <c r="A2803" s="608">
        <v>261010</v>
      </c>
      <c r="B2803" s="416" t="s">
        <v>544</v>
      </c>
      <c r="C2803" s="416" t="s">
        <v>1339</v>
      </c>
      <c r="D2803" s="416" t="s">
        <v>777</v>
      </c>
      <c r="E2803" s="417">
        <v>0</v>
      </c>
      <c r="F2803" s="417">
        <v>20000</v>
      </c>
      <c r="G2803" s="417">
        <v>38456177.980000049</v>
      </c>
      <c r="H2803" s="387" t="b" cm="1">
        <f t="array" aca="1" ref="H2803" ca="1">EsNegrita(BP[[#This Row],[CODIGO]])</f>
        <v>0</v>
      </c>
      <c r="I2803" s="387" t="b" cm="1">
        <f t="array" ref="I2803">_xlfn.LET(
    _xlpm.codigos_devolucion, _xlfn.UNIQUE(_xlfn._xlws.FILTER(BP[CODIGO], ISNUMBER(SEARCH("devoluci", BP[NOMBRE CUENTA])), {""})),
    ISNUMBER(MATCH(BP[[#This Row],[CODIGO]], _xlpm.codigos_devolucion, 0))
)</f>
        <v>0</v>
      </c>
    </row>
    <row r="2804" spans="1:9" x14ac:dyDescent="0.25">
      <c r="A2804" s="608">
        <v>261010</v>
      </c>
      <c r="B2804" s="416" t="s">
        <v>544</v>
      </c>
      <c r="C2804" s="416" t="s">
        <v>1299</v>
      </c>
      <c r="D2804" s="416" t="s">
        <v>777</v>
      </c>
      <c r="E2804" s="417">
        <v>0</v>
      </c>
      <c r="F2804" s="417">
        <v>45103.28</v>
      </c>
      <c r="G2804" s="417">
        <v>38501281.26000005</v>
      </c>
      <c r="H2804" s="387" t="b" cm="1">
        <f t="array" aca="1" ref="H2804" ca="1">EsNegrita(BP[[#This Row],[CODIGO]])</f>
        <v>0</v>
      </c>
      <c r="I2804" s="387" t="b" cm="1">
        <f t="array" ref="I2804">_xlfn.LET(
    _xlpm.codigos_devolucion, _xlfn.UNIQUE(_xlfn._xlws.FILTER(BP[CODIGO], ISNUMBER(SEARCH("devoluci", BP[NOMBRE CUENTA])), {""})),
    ISNUMBER(MATCH(BP[[#This Row],[CODIGO]], _xlpm.codigos_devolucion, 0))
)</f>
        <v>0</v>
      </c>
    </row>
    <row r="2805" spans="1:9" x14ac:dyDescent="0.25">
      <c r="A2805" s="608">
        <v>261010</v>
      </c>
      <c r="B2805" s="416" t="s">
        <v>544</v>
      </c>
      <c r="C2805" s="416" t="s">
        <v>753</v>
      </c>
      <c r="D2805" s="416" t="s">
        <v>777</v>
      </c>
      <c r="E2805" s="417">
        <v>0</v>
      </c>
      <c r="F2805" s="417">
        <v>29739.67</v>
      </c>
      <c r="G2805" s="417">
        <v>38531020.930000052</v>
      </c>
      <c r="H2805" s="387" t="b" cm="1">
        <f t="array" aca="1" ref="H2805" ca="1">EsNegrita(BP[[#This Row],[CODIGO]])</f>
        <v>0</v>
      </c>
      <c r="I2805" s="387" t="b" cm="1">
        <f t="array" ref="I2805">_xlfn.LET(
    _xlpm.codigos_devolucion, _xlfn.UNIQUE(_xlfn._xlws.FILTER(BP[CODIGO], ISNUMBER(SEARCH("devoluci", BP[NOMBRE CUENTA])), {""})),
    ISNUMBER(MATCH(BP[[#This Row],[CODIGO]], _xlpm.codigos_devolucion, 0))
)</f>
        <v>0</v>
      </c>
    </row>
    <row r="2806" spans="1:9" x14ac:dyDescent="0.25">
      <c r="A2806" s="608">
        <v>261010</v>
      </c>
      <c r="B2806" s="416" t="s">
        <v>544</v>
      </c>
      <c r="C2806" s="416" t="s">
        <v>754</v>
      </c>
      <c r="D2806" s="416" t="s">
        <v>777</v>
      </c>
      <c r="E2806" s="417">
        <v>0</v>
      </c>
      <c r="F2806" s="417">
        <v>20000</v>
      </c>
      <c r="G2806" s="417">
        <v>38551020.930000052</v>
      </c>
      <c r="H2806" s="387" t="b" cm="1">
        <f t="array" aca="1" ref="H2806" ca="1">EsNegrita(BP[[#This Row],[CODIGO]])</f>
        <v>0</v>
      </c>
      <c r="I2806" s="387" t="b" cm="1">
        <f t="array" ref="I2806">_xlfn.LET(
    _xlpm.codigos_devolucion, _xlfn.UNIQUE(_xlfn._xlws.FILTER(BP[CODIGO], ISNUMBER(SEARCH("devoluci", BP[NOMBRE CUENTA])), {""})),
    ISNUMBER(MATCH(BP[[#This Row],[CODIGO]], _xlpm.codigos_devolucion, 0))
)</f>
        <v>0</v>
      </c>
    </row>
    <row r="2807" spans="1:9" x14ac:dyDescent="0.25">
      <c r="A2807" s="608">
        <v>261010</v>
      </c>
      <c r="B2807" s="416" t="s">
        <v>544</v>
      </c>
      <c r="C2807" s="416" t="s">
        <v>1340</v>
      </c>
      <c r="D2807" s="416" t="s">
        <v>777</v>
      </c>
      <c r="E2807" s="417">
        <v>0</v>
      </c>
      <c r="F2807" s="417">
        <v>35084.31</v>
      </c>
      <c r="G2807" s="417">
        <v>38586105.240000054</v>
      </c>
      <c r="H2807" s="387" t="b" cm="1">
        <f t="array" aca="1" ref="H2807" ca="1">EsNegrita(BP[[#This Row],[CODIGO]])</f>
        <v>0</v>
      </c>
      <c r="I2807" s="387" t="b" cm="1">
        <f t="array" ref="I2807">_xlfn.LET(
    _xlpm.codigos_devolucion, _xlfn.UNIQUE(_xlfn._xlws.FILTER(BP[CODIGO], ISNUMBER(SEARCH("devoluci", BP[NOMBRE CUENTA])), {""})),
    ISNUMBER(MATCH(BP[[#This Row],[CODIGO]], _xlpm.codigos_devolucion, 0))
)</f>
        <v>0</v>
      </c>
    </row>
    <row r="2808" spans="1:9" x14ac:dyDescent="0.25">
      <c r="A2808" s="608">
        <v>261010</v>
      </c>
      <c r="B2808" s="416" t="s">
        <v>544</v>
      </c>
      <c r="C2808" s="416" t="s">
        <v>755</v>
      </c>
      <c r="D2808" s="416" t="s">
        <v>777</v>
      </c>
      <c r="E2808" s="417">
        <v>0</v>
      </c>
      <c r="F2808" s="417">
        <v>40870.639999999999</v>
      </c>
      <c r="G2808" s="417">
        <v>38626975.880000055</v>
      </c>
      <c r="H2808" s="387" t="b" cm="1">
        <f t="array" aca="1" ref="H2808" ca="1">EsNegrita(BP[[#This Row],[CODIGO]])</f>
        <v>0</v>
      </c>
      <c r="I2808" s="387" t="b" cm="1">
        <f t="array" ref="I2808">_xlfn.LET(
    _xlpm.codigos_devolucion, _xlfn.UNIQUE(_xlfn._xlws.FILTER(BP[CODIGO], ISNUMBER(SEARCH("devoluci", BP[NOMBRE CUENTA])), {""})),
    ISNUMBER(MATCH(BP[[#This Row],[CODIGO]], _xlpm.codigos_devolucion, 0))
)</f>
        <v>0</v>
      </c>
    </row>
    <row r="2809" spans="1:9" x14ac:dyDescent="0.25">
      <c r="A2809" s="608">
        <v>261010</v>
      </c>
      <c r="B2809" s="416" t="s">
        <v>544</v>
      </c>
      <c r="C2809" s="416" t="s">
        <v>756</v>
      </c>
      <c r="D2809" s="416" t="s">
        <v>777</v>
      </c>
      <c r="E2809" s="417">
        <v>0</v>
      </c>
      <c r="F2809" s="417">
        <v>39556.36</v>
      </c>
      <c r="G2809" s="417">
        <v>38666532.240000054</v>
      </c>
      <c r="H2809" s="387" t="b" cm="1">
        <f t="array" aca="1" ref="H2809" ca="1">EsNegrita(BP[[#This Row],[CODIGO]])</f>
        <v>0</v>
      </c>
      <c r="I2809" s="387" t="b" cm="1">
        <f t="array" ref="I2809">_xlfn.LET(
    _xlpm.codigos_devolucion, _xlfn.UNIQUE(_xlfn._xlws.FILTER(BP[CODIGO], ISNUMBER(SEARCH("devoluci", BP[NOMBRE CUENTA])), {""})),
    ISNUMBER(MATCH(BP[[#This Row],[CODIGO]], _xlpm.codigos_devolucion, 0))
)</f>
        <v>0</v>
      </c>
    </row>
    <row r="2810" spans="1:9" x14ac:dyDescent="0.25">
      <c r="A2810" s="608">
        <v>261010</v>
      </c>
      <c r="B2810" s="416" t="s">
        <v>544</v>
      </c>
      <c r="C2810" s="416" t="s">
        <v>757</v>
      </c>
      <c r="D2810" s="416" t="s">
        <v>777</v>
      </c>
      <c r="E2810" s="417">
        <v>0</v>
      </c>
      <c r="F2810" s="417">
        <v>40449.42</v>
      </c>
      <c r="G2810" s="417">
        <v>38706981.660000056</v>
      </c>
      <c r="H2810" s="387" t="b" cm="1">
        <f t="array" aca="1" ref="H2810" ca="1">EsNegrita(BP[[#This Row],[CODIGO]])</f>
        <v>0</v>
      </c>
      <c r="I2810" s="387" t="b" cm="1">
        <f t="array" ref="I2810">_xlfn.LET(
    _xlpm.codigos_devolucion, _xlfn.UNIQUE(_xlfn._xlws.FILTER(BP[CODIGO], ISNUMBER(SEARCH("devoluci", BP[NOMBRE CUENTA])), {""})),
    ISNUMBER(MATCH(BP[[#This Row],[CODIGO]], _xlpm.codigos_devolucion, 0))
)</f>
        <v>0</v>
      </c>
    </row>
    <row r="2811" spans="1:9" x14ac:dyDescent="0.25">
      <c r="A2811" s="608">
        <v>261010</v>
      </c>
      <c r="B2811" s="416" t="s">
        <v>544</v>
      </c>
      <c r="C2811" s="416" t="s">
        <v>1336</v>
      </c>
      <c r="D2811" s="416" t="s">
        <v>777</v>
      </c>
      <c r="E2811" s="417">
        <v>0</v>
      </c>
      <c r="F2811" s="417">
        <v>41462.43</v>
      </c>
      <c r="G2811" s="417">
        <v>38748444.090000056</v>
      </c>
      <c r="H2811" s="387" t="b" cm="1">
        <f t="array" aca="1" ref="H2811" ca="1">EsNegrita(BP[[#This Row],[CODIGO]])</f>
        <v>0</v>
      </c>
      <c r="I2811" s="387" t="b" cm="1">
        <f t="array" ref="I2811">_xlfn.LET(
    _xlpm.codigos_devolucion, _xlfn.UNIQUE(_xlfn._xlws.FILTER(BP[CODIGO], ISNUMBER(SEARCH("devoluci", BP[NOMBRE CUENTA])), {""})),
    ISNUMBER(MATCH(BP[[#This Row],[CODIGO]], _xlpm.codigos_devolucion, 0))
)</f>
        <v>0</v>
      </c>
    </row>
    <row r="2812" spans="1:9" x14ac:dyDescent="0.25">
      <c r="A2812" s="608">
        <v>261010</v>
      </c>
      <c r="B2812" s="416" t="s">
        <v>544</v>
      </c>
      <c r="C2812" s="416" t="s">
        <v>758</v>
      </c>
      <c r="D2812" s="416" t="s">
        <v>777</v>
      </c>
      <c r="E2812" s="417">
        <v>0</v>
      </c>
      <c r="F2812" s="417">
        <v>26370.19</v>
      </c>
      <c r="G2812" s="417">
        <v>38774814.280000053</v>
      </c>
      <c r="H2812" s="387" t="b" cm="1">
        <f t="array" aca="1" ref="H2812" ca="1">EsNegrita(BP[[#This Row],[CODIGO]])</f>
        <v>0</v>
      </c>
      <c r="I2812" s="387" t="b" cm="1">
        <f t="array" ref="I2812">_xlfn.LET(
    _xlpm.codigos_devolucion, _xlfn.UNIQUE(_xlfn._xlws.FILTER(BP[CODIGO], ISNUMBER(SEARCH("devoluci", BP[NOMBRE CUENTA])), {""})),
    ISNUMBER(MATCH(BP[[#This Row],[CODIGO]], _xlpm.codigos_devolucion, 0))
)</f>
        <v>0</v>
      </c>
    </row>
    <row r="2813" spans="1:9" x14ac:dyDescent="0.25">
      <c r="A2813" s="608">
        <v>261010</v>
      </c>
      <c r="B2813" s="416" t="s">
        <v>544</v>
      </c>
      <c r="C2813" s="416" t="s">
        <v>759</v>
      </c>
      <c r="D2813" s="416" t="s">
        <v>777</v>
      </c>
      <c r="E2813" s="417">
        <v>0</v>
      </c>
      <c r="F2813" s="417">
        <v>23312.52</v>
      </c>
      <c r="G2813" s="417">
        <v>38798126.800000057</v>
      </c>
      <c r="H2813" s="387" t="b" cm="1">
        <f t="array" aca="1" ref="H2813" ca="1">EsNegrita(BP[[#This Row],[CODIGO]])</f>
        <v>0</v>
      </c>
      <c r="I2813" s="387" t="b" cm="1">
        <f t="array" ref="I2813">_xlfn.LET(
    _xlpm.codigos_devolucion, _xlfn.UNIQUE(_xlfn._xlws.FILTER(BP[CODIGO], ISNUMBER(SEARCH("devoluci", BP[NOMBRE CUENTA])), {""})),
    ISNUMBER(MATCH(BP[[#This Row],[CODIGO]], _xlpm.codigos_devolucion, 0))
)</f>
        <v>0</v>
      </c>
    </row>
    <row r="2814" spans="1:9" x14ac:dyDescent="0.25">
      <c r="A2814" s="608">
        <v>261010</v>
      </c>
      <c r="B2814" s="416" t="s">
        <v>544</v>
      </c>
      <c r="C2814" s="416" t="s">
        <v>760</v>
      </c>
      <c r="D2814" s="416" t="s">
        <v>777</v>
      </c>
      <c r="E2814" s="417">
        <v>0</v>
      </c>
      <c r="F2814" s="417">
        <v>17233.59</v>
      </c>
      <c r="G2814" s="417">
        <v>38815360.39000006</v>
      </c>
      <c r="H2814" s="387" t="b" cm="1">
        <f t="array" aca="1" ref="H2814" ca="1">EsNegrita(BP[[#This Row],[CODIGO]])</f>
        <v>0</v>
      </c>
      <c r="I2814" s="387" t="b" cm="1">
        <f t="array" ref="I2814">_xlfn.LET(
    _xlpm.codigos_devolucion, _xlfn.UNIQUE(_xlfn._xlws.FILTER(BP[CODIGO], ISNUMBER(SEARCH("devoluci", BP[NOMBRE CUENTA])), {""})),
    ISNUMBER(MATCH(BP[[#This Row],[CODIGO]], _xlpm.codigos_devolucion, 0))
)</f>
        <v>0</v>
      </c>
    </row>
    <row r="2815" spans="1:9" x14ac:dyDescent="0.25">
      <c r="A2815" s="608">
        <v>261010</v>
      </c>
      <c r="B2815" s="416" t="s">
        <v>544</v>
      </c>
      <c r="C2815" s="416" t="s">
        <v>1270</v>
      </c>
      <c r="D2815" s="416" t="s">
        <v>777</v>
      </c>
      <c r="E2815" s="417">
        <v>0</v>
      </c>
      <c r="F2815" s="417">
        <v>43874.13</v>
      </c>
      <c r="G2815" s="417">
        <v>38859234.520000063</v>
      </c>
      <c r="H2815" s="387" t="b" cm="1">
        <f t="array" aca="1" ref="H2815" ca="1">EsNegrita(BP[[#This Row],[CODIGO]])</f>
        <v>0</v>
      </c>
      <c r="I2815" s="387" t="b" cm="1">
        <f t="array" ref="I2815">_xlfn.LET(
    _xlpm.codigos_devolucion, _xlfn.UNIQUE(_xlfn._xlws.FILTER(BP[CODIGO], ISNUMBER(SEARCH("devoluci", BP[NOMBRE CUENTA])), {""})),
    ISNUMBER(MATCH(BP[[#This Row],[CODIGO]], _xlpm.codigos_devolucion, 0))
)</f>
        <v>0</v>
      </c>
    </row>
    <row r="2816" spans="1:9" x14ac:dyDescent="0.25">
      <c r="A2816" s="608">
        <v>261010</v>
      </c>
      <c r="B2816" s="416" t="s">
        <v>544</v>
      </c>
      <c r="C2816" s="416" t="s">
        <v>761</v>
      </c>
      <c r="D2816" s="416" t="s">
        <v>777</v>
      </c>
      <c r="E2816" s="417">
        <v>0</v>
      </c>
      <c r="F2816" s="417">
        <v>40449.42</v>
      </c>
      <c r="G2816" s="417">
        <v>38899683.940000065</v>
      </c>
      <c r="H2816" s="387" t="b" cm="1">
        <f t="array" aca="1" ref="H2816" ca="1">EsNegrita(BP[[#This Row],[CODIGO]])</f>
        <v>0</v>
      </c>
      <c r="I2816" s="387" t="b" cm="1">
        <f t="array" ref="I2816">_xlfn.LET(
    _xlpm.codigos_devolucion, _xlfn.UNIQUE(_xlfn._xlws.FILTER(BP[CODIGO], ISNUMBER(SEARCH("devoluci", BP[NOMBRE CUENTA])), {""})),
    ISNUMBER(MATCH(BP[[#This Row],[CODIGO]], _xlpm.codigos_devolucion, 0))
)</f>
        <v>0</v>
      </c>
    </row>
    <row r="2817" spans="1:9" x14ac:dyDescent="0.25">
      <c r="A2817" s="608">
        <v>261010</v>
      </c>
      <c r="B2817" s="416" t="s">
        <v>544</v>
      </c>
      <c r="C2817" s="416" t="s">
        <v>1300</v>
      </c>
      <c r="D2817" s="416" t="s">
        <v>777</v>
      </c>
      <c r="E2817" s="417">
        <v>0</v>
      </c>
      <c r="F2817" s="417">
        <v>40573.86</v>
      </c>
      <c r="G2817" s="417">
        <v>38940257.800000064</v>
      </c>
      <c r="H2817" s="387" t="b" cm="1">
        <f t="array" aca="1" ref="H2817" ca="1">EsNegrita(BP[[#This Row],[CODIGO]])</f>
        <v>0</v>
      </c>
      <c r="I2817" s="387" t="b" cm="1">
        <f t="array" ref="I2817">_xlfn.LET(
    _xlpm.codigos_devolucion, _xlfn.UNIQUE(_xlfn._xlws.FILTER(BP[CODIGO], ISNUMBER(SEARCH("devoluci", BP[NOMBRE CUENTA])), {""})),
    ISNUMBER(MATCH(BP[[#This Row],[CODIGO]], _xlpm.codigos_devolucion, 0))
)</f>
        <v>0</v>
      </c>
    </row>
    <row r="2818" spans="1:9" x14ac:dyDescent="0.25">
      <c r="A2818" s="608">
        <v>261010</v>
      </c>
      <c r="B2818" s="416" t="s">
        <v>544</v>
      </c>
      <c r="C2818" s="416" t="s">
        <v>1301</v>
      </c>
      <c r="D2818" s="416" t="s">
        <v>777</v>
      </c>
      <c r="E2818" s="417">
        <v>0</v>
      </c>
      <c r="F2818" s="417">
        <v>44320.66</v>
      </c>
      <c r="G2818" s="417">
        <v>38984578.46000006</v>
      </c>
      <c r="H2818" s="387" t="b" cm="1">
        <f t="array" aca="1" ref="H2818" ca="1">EsNegrita(BP[[#This Row],[CODIGO]])</f>
        <v>0</v>
      </c>
      <c r="I2818" s="387" t="b" cm="1">
        <f t="array" ref="I2818">_xlfn.LET(
    _xlpm.codigos_devolucion, _xlfn.UNIQUE(_xlfn._xlws.FILTER(BP[CODIGO], ISNUMBER(SEARCH("devoluci", BP[NOMBRE CUENTA])), {""})),
    ISNUMBER(MATCH(BP[[#This Row],[CODIGO]], _xlpm.codigos_devolucion, 0))
)</f>
        <v>0</v>
      </c>
    </row>
    <row r="2819" spans="1:9" x14ac:dyDescent="0.25">
      <c r="A2819" s="608">
        <v>261010</v>
      </c>
      <c r="B2819" s="416" t="s">
        <v>544</v>
      </c>
      <c r="C2819" s="416" t="s">
        <v>1271</v>
      </c>
      <c r="D2819" s="416" t="s">
        <v>777</v>
      </c>
      <c r="E2819" s="417">
        <v>0</v>
      </c>
      <c r="F2819" s="417">
        <v>33246.92</v>
      </c>
      <c r="G2819" s="417">
        <v>39017825.380000062</v>
      </c>
      <c r="H2819" s="387" t="b" cm="1">
        <f t="array" aca="1" ref="H2819" ca="1">EsNegrita(BP[[#This Row],[CODIGO]])</f>
        <v>0</v>
      </c>
      <c r="I2819" s="387" t="b" cm="1">
        <f t="array" ref="I2819">_xlfn.LET(
    _xlpm.codigos_devolucion, _xlfn.UNIQUE(_xlfn._xlws.FILTER(BP[CODIGO], ISNUMBER(SEARCH("devoluci", BP[NOMBRE CUENTA])), {""})),
    ISNUMBER(MATCH(BP[[#This Row],[CODIGO]], _xlpm.codigos_devolucion, 0))
)</f>
        <v>0</v>
      </c>
    </row>
    <row r="2820" spans="1:9" x14ac:dyDescent="0.25">
      <c r="A2820" s="608">
        <v>261010</v>
      </c>
      <c r="B2820" s="416" t="s">
        <v>544</v>
      </c>
      <c r="C2820" s="416" t="s">
        <v>1302</v>
      </c>
      <c r="D2820" s="416" t="s">
        <v>777</v>
      </c>
      <c r="E2820" s="417">
        <v>0</v>
      </c>
      <c r="F2820" s="417">
        <v>31547.19</v>
      </c>
      <c r="G2820" s="417">
        <v>39049372.57000006</v>
      </c>
      <c r="H2820" s="387" t="b" cm="1">
        <f t="array" aca="1" ref="H2820" ca="1">EsNegrita(BP[[#This Row],[CODIGO]])</f>
        <v>0</v>
      </c>
      <c r="I2820" s="387" t="b" cm="1">
        <f t="array" ref="I2820">_xlfn.LET(
    _xlpm.codigos_devolucion, _xlfn.UNIQUE(_xlfn._xlws.FILTER(BP[CODIGO], ISNUMBER(SEARCH("devoluci", BP[NOMBRE CUENTA])), {""})),
    ISNUMBER(MATCH(BP[[#This Row],[CODIGO]], _xlpm.codigos_devolucion, 0))
)</f>
        <v>0</v>
      </c>
    </row>
    <row r="2821" spans="1:9" x14ac:dyDescent="0.25">
      <c r="A2821" s="608">
        <v>261010</v>
      </c>
      <c r="B2821" s="416" t="s">
        <v>544</v>
      </c>
      <c r="C2821" s="416" t="s">
        <v>1341</v>
      </c>
      <c r="D2821" s="416" t="s">
        <v>777</v>
      </c>
      <c r="E2821" s="417">
        <v>0</v>
      </c>
      <c r="F2821" s="417">
        <v>28006.74</v>
      </c>
      <c r="G2821" s="417">
        <v>39077379.310000062</v>
      </c>
      <c r="H2821" s="387" t="b" cm="1">
        <f t="array" aca="1" ref="H2821" ca="1">EsNegrita(BP[[#This Row],[CODIGO]])</f>
        <v>0</v>
      </c>
      <c r="I2821" s="387" t="b" cm="1">
        <f t="array" ref="I2821">_xlfn.LET(
    _xlpm.codigos_devolucion, _xlfn.UNIQUE(_xlfn._xlws.FILTER(BP[CODIGO], ISNUMBER(SEARCH("devoluci", BP[NOMBRE CUENTA])), {""})),
    ISNUMBER(MATCH(BP[[#This Row],[CODIGO]], _xlpm.codigos_devolucion, 0))
)</f>
        <v>0</v>
      </c>
    </row>
    <row r="2822" spans="1:9" x14ac:dyDescent="0.25">
      <c r="A2822" s="608">
        <v>261010</v>
      </c>
      <c r="B2822" s="416" t="s">
        <v>544</v>
      </c>
      <c r="C2822" s="416" t="s">
        <v>1262</v>
      </c>
      <c r="D2822" s="416" t="s">
        <v>777</v>
      </c>
      <c r="E2822" s="417">
        <v>0</v>
      </c>
      <c r="F2822" s="417">
        <v>34261.85</v>
      </c>
      <c r="G2822" s="417">
        <v>39111641.160000063</v>
      </c>
      <c r="H2822" s="387" t="b" cm="1">
        <f t="array" aca="1" ref="H2822" ca="1">EsNegrita(BP[[#This Row],[CODIGO]])</f>
        <v>0</v>
      </c>
      <c r="I2822" s="387" t="b" cm="1">
        <f t="array" ref="I2822">_xlfn.LET(
    _xlpm.codigos_devolucion, _xlfn.UNIQUE(_xlfn._xlws.FILTER(BP[CODIGO], ISNUMBER(SEARCH("devoluci", BP[NOMBRE CUENTA])), {""})),
    ISNUMBER(MATCH(BP[[#This Row],[CODIGO]], _xlpm.codigos_devolucion, 0))
)</f>
        <v>0</v>
      </c>
    </row>
    <row r="2823" spans="1:9" x14ac:dyDescent="0.25">
      <c r="A2823" s="608">
        <v>261010</v>
      </c>
      <c r="B2823" s="416" t="s">
        <v>544</v>
      </c>
      <c r="C2823" s="416" t="s">
        <v>1272</v>
      </c>
      <c r="D2823" s="416" t="s">
        <v>777</v>
      </c>
      <c r="E2823" s="417">
        <v>0</v>
      </c>
      <c r="F2823" s="417">
        <v>36579.300000000003</v>
      </c>
      <c r="G2823" s="417">
        <v>39148220.46000006</v>
      </c>
      <c r="H2823" s="387" t="b" cm="1">
        <f t="array" aca="1" ref="H2823" ca="1">EsNegrita(BP[[#This Row],[CODIGO]])</f>
        <v>0</v>
      </c>
      <c r="I2823" s="387" t="b" cm="1">
        <f t="array" ref="I2823">_xlfn.LET(
    _xlpm.codigos_devolucion, _xlfn.UNIQUE(_xlfn._xlws.FILTER(BP[CODIGO], ISNUMBER(SEARCH("devoluci", BP[NOMBRE CUENTA])), {""})),
    ISNUMBER(MATCH(BP[[#This Row],[CODIGO]], _xlpm.codigos_devolucion, 0))
)</f>
        <v>0</v>
      </c>
    </row>
    <row r="2824" spans="1:9" x14ac:dyDescent="0.25">
      <c r="A2824" s="608">
        <v>261010</v>
      </c>
      <c r="B2824" s="416" t="s">
        <v>544</v>
      </c>
      <c r="C2824" s="416" t="s">
        <v>780</v>
      </c>
      <c r="D2824" s="416" t="s">
        <v>777</v>
      </c>
      <c r="E2824" s="417">
        <v>0</v>
      </c>
      <c r="F2824" s="417">
        <v>35301.03</v>
      </c>
      <c r="G2824" s="417">
        <v>39183521.490000062</v>
      </c>
      <c r="H2824" s="387" t="b" cm="1">
        <f t="array" aca="1" ref="H2824" ca="1">EsNegrita(BP[[#This Row],[CODIGO]])</f>
        <v>0</v>
      </c>
      <c r="I2824" s="387" t="b" cm="1">
        <f t="array" ref="I2824">_xlfn.LET(
    _xlpm.codigos_devolucion, _xlfn.UNIQUE(_xlfn._xlws.FILTER(BP[CODIGO], ISNUMBER(SEARCH("devoluci", BP[NOMBRE CUENTA])), {""})),
    ISNUMBER(MATCH(BP[[#This Row],[CODIGO]], _xlpm.codigos_devolucion, 0))
)</f>
        <v>0</v>
      </c>
    </row>
    <row r="2825" spans="1:9" x14ac:dyDescent="0.25">
      <c r="A2825" s="608">
        <v>261010</v>
      </c>
      <c r="B2825" s="416" t="s">
        <v>544</v>
      </c>
      <c r="C2825" s="416" t="s">
        <v>762</v>
      </c>
      <c r="D2825" s="416" t="s">
        <v>777</v>
      </c>
      <c r="E2825" s="417">
        <v>0</v>
      </c>
      <c r="F2825" s="417">
        <v>34261.85</v>
      </c>
      <c r="G2825" s="417">
        <v>39217783.340000063</v>
      </c>
      <c r="H2825" s="387" t="b" cm="1">
        <f t="array" aca="1" ref="H2825" ca="1">EsNegrita(BP[[#This Row],[CODIGO]])</f>
        <v>0</v>
      </c>
      <c r="I2825" s="387" t="b" cm="1">
        <f t="array" ref="I2825">_xlfn.LET(
    _xlpm.codigos_devolucion, _xlfn.UNIQUE(_xlfn._xlws.FILTER(BP[CODIGO], ISNUMBER(SEARCH("devoluci", BP[NOMBRE CUENTA])), {""})),
    ISNUMBER(MATCH(BP[[#This Row],[CODIGO]], _xlpm.codigos_devolucion, 0))
)</f>
        <v>0</v>
      </c>
    </row>
    <row r="2826" spans="1:9" x14ac:dyDescent="0.25">
      <c r="A2826" s="608">
        <v>261010</v>
      </c>
      <c r="B2826" s="416" t="s">
        <v>544</v>
      </c>
      <c r="C2826" s="416" t="s">
        <v>1330</v>
      </c>
      <c r="D2826" s="416" t="s">
        <v>777</v>
      </c>
      <c r="E2826" s="417">
        <v>0</v>
      </c>
      <c r="F2826" s="417">
        <v>33040.449999999997</v>
      </c>
      <c r="G2826" s="417">
        <v>39250823.790000066</v>
      </c>
      <c r="H2826" s="387" t="b" cm="1">
        <f t="array" aca="1" ref="H2826" ca="1">EsNegrita(BP[[#This Row],[CODIGO]])</f>
        <v>0</v>
      </c>
      <c r="I2826" s="387" t="b" cm="1">
        <f t="array" ref="I2826">_xlfn.LET(
    _xlpm.codigos_devolucion, _xlfn.UNIQUE(_xlfn._xlws.FILTER(BP[CODIGO], ISNUMBER(SEARCH("devoluci", BP[NOMBRE CUENTA])), {""})),
    ISNUMBER(MATCH(BP[[#This Row],[CODIGO]], _xlpm.codigos_devolucion, 0))
)</f>
        <v>0</v>
      </c>
    </row>
    <row r="2827" spans="1:9" x14ac:dyDescent="0.25">
      <c r="A2827" s="608">
        <v>261010</v>
      </c>
      <c r="B2827" s="416" t="s">
        <v>544</v>
      </c>
      <c r="C2827" s="416" t="s">
        <v>763</v>
      </c>
      <c r="D2827" s="416" t="s">
        <v>777</v>
      </c>
      <c r="E2827" s="417">
        <v>0</v>
      </c>
      <c r="F2827" s="417">
        <v>34158.019999999997</v>
      </c>
      <c r="G2827" s="417">
        <v>39284981.810000069</v>
      </c>
      <c r="H2827" s="387" t="b" cm="1">
        <f t="array" aca="1" ref="H2827" ca="1">EsNegrita(BP[[#This Row],[CODIGO]])</f>
        <v>0</v>
      </c>
      <c r="I2827" s="387" t="b" cm="1">
        <f t="array" ref="I2827">_xlfn.LET(
    _xlpm.codigos_devolucion, _xlfn.UNIQUE(_xlfn._xlws.FILTER(BP[CODIGO], ISNUMBER(SEARCH("devoluci", BP[NOMBRE CUENTA])), {""})),
    ISNUMBER(MATCH(BP[[#This Row],[CODIGO]], _xlpm.codigos_devolucion, 0))
)</f>
        <v>0</v>
      </c>
    </row>
    <row r="2828" spans="1:9" x14ac:dyDescent="0.25">
      <c r="A2828" s="608">
        <v>261010</v>
      </c>
      <c r="B2828" s="416" t="s">
        <v>544</v>
      </c>
      <c r="C2828" s="416" t="s">
        <v>764</v>
      </c>
      <c r="D2828" s="416" t="s">
        <v>777</v>
      </c>
      <c r="E2828" s="417">
        <v>0</v>
      </c>
      <c r="F2828" s="417">
        <v>40449.42</v>
      </c>
      <c r="G2828" s="417">
        <v>39325431.230000071</v>
      </c>
      <c r="H2828" s="387" t="b" cm="1">
        <f t="array" aca="1" ref="H2828" ca="1">EsNegrita(BP[[#This Row],[CODIGO]])</f>
        <v>0</v>
      </c>
      <c r="I2828" s="387" t="b" cm="1">
        <f t="array" ref="I2828">_xlfn.LET(
    _xlpm.codigos_devolucion, _xlfn.UNIQUE(_xlfn._xlws.FILTER(BP[CODIGO], ISNUMBER(SEARCH("devoluci", BP[NOMBRE CUENTA])), {""})),
    ISNUMBER(MATCH(BP[[#This Row],[CODIGO]], _xlpm.codigos_devolucion, 0))
)</f>
        <v>0</v>
      </c>
    </row>
    <row r="2829" spans="1:9" x14ac:dyDescent="0.25">
      <c r="A2829" s="608">
        <v>261010</v>
      </c>
      <c r="B2829" s="416" t="s">
        <v>544</v>
      </c>
      <c r="C2829" s="416" t="s">
        <v>1284</v>
      </c>
      <c r="D2829" s="416" t="s">
        <v>777</v>
      </c>
      <c r="E2829" s="417">
        <v>0</v>
      </c>
      <c r="F2829" s="417">
        <v>43567.83</v>
      </c>
      <c r="G2829" s="417">
        <v>39368999.060000069</v>
      </c>
      <c r="H2829" s="387" t="b" cm="1">
        <f t="array" aca="1" ref="H2829" ca="1">EsNegrita(BP[[#This Row],[CODIGO]])</f>
        <v>0</v>
      </c>
      <c r="I2829" s="387" t="b" cm="1">
        <f t="array" ref="I2829">_xlfn.LET(
    _xlpm.codigos_devolucion, _xlfn.UNIQUE(_xlfn._xlws.FILTER(BP[CODIGO], ISNUMBER(SEARCH("devoluci", BP[NOMBRE CUENTA])), {""})),
    ISNUMBER(MATCH(BP[[#This Row],[CODIGO]], _xlpm.codigos_devolucion, 0))
)</f>
        <v>0</v>
      </c>
    </row>
    <row r="2830" spans="1:9" x14ac:dyDescent="0.25">
      <c r="A2830" s="608">
        <v>261010</v>
      </c>
      <c r="B2830" s="416" t="s">
        <v>544</v>
      </c>
      <c r="C2830" s="416" t="s">
        <v>1303</v>
      </c>
      <c r="D2830" s="416" t="s">
        <v>777</v>
      </c>
      <c r="E2830" s="417">
        <v>0</v>
      </c>
      <c r="F2830" s="417">
        <v>33246.910000000003</v>
      </c>
      <c r="G2830" s="417">
        <v>39402245.970000066</v>
      </c>
      <c r="H2830" s="387" t="b" cm="1">
        <f t="array" aca="1" ref="H2830" ca="1">EsNegrita(BP[[#This Row],[CODIGO]])</f>
        <v>0</v>
      </c>
      <c r="I2830" s="387" t="b" cm="1">
        <f t="array" ref="I2830">_xlfn.LET(
    _xlpm.codigos_devolucion, _xlfn.UNIQUE(_xlfn._xlws.FILTER(BP[CODIGO], ISNUMBER(SEARCH("devoluci", BP[NOMBRE CUENTA])), {""})),
    ISNUMBER(MATCH(BP[[#This Row],[CODIGO]], _xlpm.codigos_devolucion, 0))
)</f>
        <v>0</v>
      </c>
    </row>
    <row r="2831" spans="1:9" x14ac:dyDescent="0.25">
      <c r="A2831" s="608">
        <v>261010</v>
      </c>
      <c r="B2831" s="416" t="s">
        <v>544</v>
      </c>
      <c r="C2831" s="416" t="s">
        <v>765</v>
      </c>
      <c r="D2831" s="416" t="s">
        <v>777</v>
      </c>
      <c r="E2831" s="417">
        <v>0</v>
      </c>
      <c r="F2831" s="417">
        <v>23312.52</v>
      </c>
      <c r="G2831" s="417">
        <v>39425558.490000069</v>
      </c>
      <c r="H2831" s="387" t="b" cm="1">
        <f t="array" aca="1" ref="H2831" ca="1">EsNegrita(BP[[#This Row],[CODIGO]])</f>
        <v>0</v>
      </c>
      <c r="I2831" s="387" t="b" cm="1">
        <f t="array" ref="I2831">_xlfn.LET(
    _xlpm.codigos_devolucion, _xlfn.UNIQUE(_xlfn._xlws.FILTER(BP[CODIGO], ISNUMBER(SEARCH("devoluci", BP[NOMBRE CUENTA])), {""})),
    ISNUMBER(MATCH(BP[[#This Row],[CODIGO]], _xlpm.codigos_devolucion, 0))
)</f>
        <v>0</v>
      </c>
    </row>
    <row r="2832" spans="1:9" x14ac:dyDescent="0.25">
      <c r="A2832" s="608">
        <v>261010</v>
      </c>
      <c r="B2832" s="416" t="s">
        <v>544</v>
      </c>
      <c r="C2832" s="416" t="s">
        <v>1273</v>
      </c>
      <c r="D2832" s="416" t="s">
        <v>777</v>
      </c>
      <c r="E2832" s="417">
        <v>0</v>
      </c>
      <c r="F2832" s="417">
        <v>17490.900000000001</v>
      </c>
      <c r="G2832" s="417">
        <v>39443049.390000068</v>
      </c>
      <c r="H2832" s="387" t="b" cm="1">
        <f t="array" aca="1" ref="H2832" ca="1">EsNegrita(BP[[#This Row],[CODIGO]])</f>
        <v>0</v>
      </c>
      <c r="I2832" s="387" t="b" cm="1">
        <f t="array" ref="I2832">_xlfn.LET(
    _xlpm.codigos_devolucion, _xlfn.UNIQUE(_xlfn._xlws.FILTER(BP[CODIGO], ISNUMBER(SEARCH("devoluci", BP[NOMBRE CUENTA])), {""})),
    ISNUMBER(MATCH(BP[[#This Row],[CODIGO]], _xlpm.codigos_devolucion, 0))
)</f>
        <v>0</v>
      </c>
    </row>
    <row r="2833" spans="1:9" x14ac:dyDescent="0.25">
      <c r="A2833" s="608">
        <v>261010</v>
      </c>
      <c r="B2833" s="416" t="s">
        <v>544</v>
      </c>
      <c r="C2833" s="416" t="s">
        <v>1304</v>
      </c>
      <c r="D2833" s="416" t="s">
        <v>777</v>
      </c>
      <c r="E2833" s="417">
        <v>0</v>
      </c>
      <c r="F2833" s="417">
        <v>43791.1</v>
      </c>
      <c r="G2833" s="417">
        <v>39486840.490000069</v>
      </c>
      <c r="H2833" s="387" t="b" cm="1">
        <f t="array" aca="1" ref="H2833" ca="1">EsNegrita(BP[[#This Row],[CODIGO]])</f>
        <v>0</v>
      </c>
      <c r="I2833" s="387" t="b" cm="1">
        <f t="array" ref="I2833">_xlfn.LET(
    _xlpm.codigos_devolucion, _xlfn.UNIQUE(_xlfn._xlws.FILTER(BP[CODIGO], ISNUMBER(SEARCH("devoluci", BP[NOMBRE CUENTA])), {""})),
    ISNUMBER(MATCH(BP[[#This Row],[CODIGO]], _xlpm.codigos_devolucion, 0))
)</f>
        <v>0</v>
      </c>
    </row>
    <row r="2834" spans="1:9" x14ac:dyDescent="0.25">
      <c r="A2834" s="608">
        <v>261010</v>
      </c>
      <c r="B2834" s="416" t="s">
        <v>544</v>
      </c>
      <c r="C2834" s="416" t="s">
        <v>1348</v>
      </c>
      <c r="D2834" s="416" t="s">
        <v>777</v>
      </c>
      <c r="E2834" s="417">
        <v>0</v>
      </c>
      <c r="F2834" s="417">
        <v>44320.66</v>
      </c>
      <c r="G2834" s="417">
        <v>39531161.150000066</v>
      </c>
      <c r="H2834" s="387" t="b" cm="1">
        <f t="array" aca="1" ref="H2834" ca="1">EsNegrita(BP[[#This Row],[CODIGO]])</f>
        <v>0</v>
      </c>
      <c r="I2834" s="387" t="b" cm="1">
        <f t="array" ref="I2834">_xlfn.LET(
    _xlpm.codigos_devolucion, _xlfn.UNIQUE(_xlfn._xlws.FILTER(BP[CODIGO], ISNUMBER(SEARCH("devoluci", BP[NOMBRE CUENTA])), {""})),
    ISNUMBER(MATCH(BP[[#This Row],[CODIGO]], _xlpm.codigos_devolucion, 0))
)</f>
        <v>0</v>
      </c>
    </row>
    <row r="2835" spans="1:9" x14ac:dyDescent="0.25">
      <c r="A2835" s="608">
        <v>261010</v>
      </c>
      <c r="B2835" s="416" t="s">
        <v>544</v>
      </c>
      <c r="C2835" s="416" t="s">
        <v>1305</v>
      </c>
      <c r="D2835" s="416" t="s">
        <v>777</v>
      </c>
      <c r="E2835" s="417">
        <v>0</v>
      </c>
      <c r="F2835" s="417">
        <v>27383.39</v>
      </c>
      <c r="G2835" s="417">
        <v>39558544.540000066</v>
      </c>
      <c r="H2835" s="387" t="b" cm="1">
        <f t="array" aca="1" ref="H2835" ca="1">EsNegrita(BP[[#This Row],[CODIGO]])</f>
        <v>0</v>
      </c>
      <c r="I2835" s="387" t="b" cm="1">
        <f t="array" ref="I2835">_xlfn.LET(
    _xlpm.codigos_devolucion, _xlfn.UNIQUE(_xlfn._xlws.FILTER(BP[CODIGO], ISNUMBER(SEARCH("devoluci", BP[NOMBRE CUENTA])), {""})),
    ISNUMBER(MATCH(BP[[#This Row],[CODIGO]], _xlpm.codigos_devolucion, 0))
)</f>
        <v>0</v>
      </c>
    </row>
    <row r="2836" spans="1:9" x14ac:dyDescent="0.25">
      <c r="A2836" s="608">
        <v>261010</v>
      </c>
      <c r="B2836" s="416" t="s">
        <v>544</v>
      </c>
      <c r="C2836" s="416" t="s">
        <v>1306</v>
      </c>
      <c r="D2836" s="416" t="s">
        <v>777</v>
      </c>
      <c r="E2836" s="417">
        <v>0</v>
      </c>
      <c r="F2836" s="417">
        <v>40449.410000000003</v>
      </c>
      <c r="G2836" s="417">
        <v>39598993.950000063</v>
      </c>
      <c r="H2836" s="387" t="b" cm="1">
        <f t="array" aca="1" ref="H2836" ca="1">EsNegrita(BP[[#This Row],[CODIGO]])</f>
        <v>0</v>
      </c>
      <c r="I2836" s="387" t="b" cm="1">
        <f t="array" ref="I2836">_xlfn.LET(
    _xlpm.codigos_devolucion, _xlfn.UNIQUE(_xlfn._xlws.FILTER(BP[CODIGO], ISNUMBER(SEARCH("devoluci", BP[NOMBRE CUENTA])), {""})),
    ISNUMBER(MATCH(BP[[#This Row],[CODIGO]], _xlpm.codigos_devolucion, 0))
)</f>
        <v>0</v>
      </c>
    </row>
    <row r="2837" spans="1:9" x14ac:dyDescent="0.25">
      <c r="A2837" s="608">
        <v>261010</v>
      </c>
      <c r="B2837" s="416" t="s">
        <v>544</v>
      </c>
      <c r="C2837" s="416" t="s">
        <v>1274</v>
      </c>
      <c r="D2837" s="416" t="s">
        <v>777</v>
      </c>
      <c r="E2837" s="417">
        <v>0</v>
      </c>
      <c r="F2837" s="417">
        <v>26960.92</v>
      </c>
      <c r="G2837" s="417">
        <v>39625954.870000064</v>
      </c>
      <c r="H2837" s="387" t="b" cm="1">
        <f t="array" aca="1" ref="H2837" ca="1">EsNegrita(BP[[#This Row],[CODIGO]])</f>
        <v>0</v>
      </c>
      <c r="I2837" s="387" t="b" cm="1">
        <f t="array" ref="I2837">_xlfn.LET(
    _xlpm.codigos_devolucion, _xlfn.UNIQUE(_xlfn._xlws.FILTER(BP[CODIGO], ISNUMBER(SEARCH("devoluci", BP[NOMBRE CUENTA])), {""})),
    ISNUMBER(MATCH(BP[[#This Row],[CODIGO]], _xlpm.codigos_devolucion, 0))
)</f>
        <v>0</v>
      </c>
    </row>
    <row r="2838" spans="1:9" x14ac:dyDescent="0.25">
      <c r="A2838" s="608">
        <v>261010</v>
      </c>
      <c r="B2838" s="416" t="s">
        <v>544</v>
      </c>
      <c r="C2838" s="416" t="s">
        <v>1307</v>
      </c>
      <c r="D2838" s="416" t="s">
        <v>777</v>
      </c>
      <c r="E2838" s="417">
        <v>0</v>
      </c>
      <c r="F2838" s="417">
        <v>26877.88</v>
      </c>
      <c r="G2838" s="417">
        <v>39652832.750000067</v>
      </c>
      <c r="H2838" s="387" t="b" cm="1">
        <f t="array" aca="1" ref="H2838" ca="1">EsNegrita(BP[[#This Row],[CODIGO]])</f>
        <v>0</v>
      </c>
      <c r="I2838" s="387" t="b" cm="1">
        <f t="array" ref="I2838">_xlfn.LET(
    _xlpm.codigos_devolucion, _xlfn.UNIQUE(_xlfn._xlws.FILTER(BP[CODIGO], ISNUMBER(SEARCH("devoluci", BP[NOMBRE CUENTA])), {""})),
    ISNUMBER(MATCH(BP[[#This Row],[CODIGO]], _xlpm.codigos_devolucion, 0))
)</f>
        <v>0</v>
      </c>
    </row>
    <row r="2839" spans="1:9" x14ac:dyDescent="0.25">
      <c r="A2839" s="608">
        <v>261010</v>
      </c>
      <c r="B2839" s="416" t="s">
        <v>544</v>
      </c>
      <c r="C2839" s="416" t="s">
        <v>766</v>
      </c>
      <c r="D2839" s="416" t="s">
        <v>777</v>
      </c>
      <c r="E2839" s="417">
        <v>0</v>
      </c>
      <c r="F2839" s="417">
        <v>40449.42</v>
      </c>
      <c r="G2839" s="417">
        <v>39693282.170000069</v>
      </c>
      <c r="H2839" s="387" t="b" cm="1">
        <f t="array" aca="1" ref="H2839" ca="1">EsNegrita(BP[[#This Row],[CODIGO]])</f>
        <v>0</v>
      </c>
      <c r="I2839" s="387" t="b" cm="1">
        <f t="array" ref="I2839">_xlfn.LET(
    _xlpm.codigos_devolucion, _xlfn.UNIQUE(_xlfn._xlws.FILTER(BP[CODIGO], ISNUMBER(SEARCH("devoluci", BP[NOMBRE CUENTA])), {""})),
    ISNUMBER(MATCH(BP[[#This Row],[CODIGO]], _xlpm.codigos_devolucion, 0))
)</f>
        <v>0</v>
      </c>
    </row>
    <row r="2840" spans="1:9" x14ac:dyDescent="0.25">
      <c r="A2840" s="608">
        <v>261010</v>
      </c>
      <c r="B2840" s="416" t="s">
        <v>544</v>
      </c>
      <c r="C2840" s="416" t="s">
        <v>767</v>
      </c>
      <c r="D2840" s="416" t="s">
        <v>777</v>
      </c>
      <c r="E2840" s="417">
        <v>0</v>
      </c>
      <c r="F2840" s="417">
        <v>34261.85</v>
      </c>
      <c r="G2840" s="417">
        <v>39727544.02000007</v>
      </c>
      <c r="H2840" s="387" t="b" cm="1">
        <f t="array" aca="1" ref="H2840" ca="1">EsNegrita(BP[[#This Row],[CODIGO]])</f>
        <v>0</v>
      </c>
      <c r="I2840" s="387" t="b" cm="1">
        <f t="array" ref="I2840">_xlfn.LET(
    _xlpm.codigos_devolucion, _xlfn.UNIQUE(_xlfn._xlws.FILTER(BP[CODIGO], ISNUMBER(SEARCH("devoluci", BP[NOMBRE CUENTA])), {""})),
    ISNUMBER(MATCH(BP[[#This Row],[CODIGO]], _xlpm.codigos_devolucion, 0))
)</f>
        <v>0</v>
      </c>
    </row>
    <row r="2841" spans="1:9" x14ac:dyDescent="0.25">
      <c r="A2841" s="608">
        <v>261010</v>
      </c>
      <c r="B2841" s="416" t="s">
        <v>544</v>
      </c>
      <c r="C2841" s="416" t="s">
        <v>1342</v>
      </c>
      <c r="D2841" s="416" t="s">
        <v>777</v>
      </c>
      <c r="E2841" s="417">
        <v>0</v>
      </c>
      <c r="F2841" s="417">
        <v>13333.33</v>
      </c>
      <c r="G2841" s="417">
        <v>39740877.350000069</v>
      </c>
      <c r="H2841" s="387" t="b" cm="1">
        <f t="array" aca="1" ref="H2841" ca="1">EsNegrita(BP[[#This Row],[CODIGO]])</f>
        <v>0</v>
      </c>
      <c r="I2841" s="387" t="b" cm="1">
        <f t="array" ref="I2841">_xlfn.LET(
    _xlpm.codigos_devolucion, _xlfn.UNIQUE(_xlfn._xlws.FILTER(BP[CODIGO], ISNUMBER(SEARCH("devoluci", BP[NOMBRE CUENTA])), {""})),
    ISNUMBER(MATCH(BP[[#This Row],[CODIGO]], _xlpm.codigos_devolucion, 0))
)</f>
        <v>0</v>
      </c>
    </row>
    <row r="2842" spans="1:9" x14ac:dyDescent="0.25">
      <c r="A2842" s="608">
        <v>261010</v>
      </c>
      <c r="B2842" s="416" t="s">
        <v>544</v>
      </c>
      <c r="C2842" s="416" t="s">
        <v>1343</v>
      </c>
      <c r="D2842" s="416" t="s">
        <v>777</v>
      </c>
      <c r="E2842" s="417">
        <v>0</v>
      </c>
      <c r="F2842" s="417">
        <v>21333.33</v>
      </c>
      <c r="G2842" s="417">
        <v>39762210.680000067</v>
      </c>
      <c r="H2842" s="387" t="b" cm="1">
        <f t="array" aca="1" ref="H2842" ca="1">EsNegrita(BP[[#This Row],[CODIGO]])</f>
        <v>0</v>
      </c>
      <c r="I2842" s="387" t="b" cm="1">
        <f t="array" ref="I2842">_xlfn.LET(
    _xlpm.codigos_devolucion, _xlfn.UNIQUE(_xlfn._xlws.FILTER(BP[CODIGO], ISNUMBER(SEARCH("devoluci", BP[NOMBRE CUENTA])), {""})),
    ISNUMBER(MATCH(BP[[#This Row],[CODIGO]], _xlpm.codigos_devolucion, 0))
)</f>
        <v>0</v>
      </c>
    </row>
    <row r="2843" spans="1:9" x14ac:dyDescent="0.25">
      <c r="A2843" s="608">
        <v>261010</v>
      </c>
      <c r="B2843" s="416" t="s">
        <v>544</v>
      </c>
      <c r="C2843" s="416" t="s">
        <v>768</v>
      </c>
      <c r="D2843" s="416" t="s">
        <v>777</v>
      </c>
      <c r="E2843" s="417">
        <v>0</v>
      </c>
      <c r="F2843" s="417">
        <v>44320.66</v>
      </c>
      <c r="G2843" s="417">
        <v>39806531.340000063</v>
      </c>
      <c r="H2843" s="387" t="b" cm="1">
        <f t="array" aca="1" ref="H2843" ca="1">EsNegrita(BP[[#This Row],[CODIGO]])</f>
        <v>0</v>
      </c>
      <c r="I2843" s="387" t="b" cm="1">
        <f t="array" ref="I2843">_xlfn.LET(
    _xlpm.codigos_devolucion, _xlfn.UNIQUE(_xlfn._xlws.FILTER(BP[CODIGO], ISNUMBER(SEARCH("devoluci", BP[NOMBRE CUENTA])), {""})),
    ISNUMBER(MATCH(BP[[#This Row],[CODIGO]], _xlpm.codigos_devolucion, 0))
)</f>
        <v>0</v>
      </c>
    </row>
    <row r="2844" spans="1:9" x14ac:dyDescent="0.25">
      <c r="A2844" s="608">
        <v>261010</v>
      </c>
      <c r="B2844" s="416" t="s">
        <v>544</v>
      </c>
      <c r="C2844" s="416" t="s">
        <v>1344</v>
      </c>
      <c r="D2844" s="416" t="s">
        <v>777</v>
      </c>
      <c r="E2844" s="417">
        <v>0</v>
      </c>
      <c r="F2844" s="417">
        <v>28648.57</v>
      </c>
      <c r="G2844" s="417">
        <v>39835179.910000063</v>
      </c>
      <c r="H2844" s="387" t="b" cm="1">
        <f t="array" aca="1" ref="H2844" ca="1">EsNegrita(BP[[#This Row],[CODIGO]])</f>
        <v>0</v>
      </c>
      <c r="I2844" s="387" t="b" cm="1">
        <f t="array" ref="I2844">_xlfn.LET(
    _xlpm.codigos_devolucion, _xlfn.UNIQUE(_xlfn._xlws.FILTER(BP[CODIGO], ISNUMBER(SEARCH("devoluci", BP[NOMBRE CUENTA])), {""})),
    ISNUMBER(MATCH(BP[[#This Row],[CODIGO]], _xlpm.codigos_devolucion, 0))
)</f>
        <v>0</v>
      </c>
    </row>
    <row r="2845" spans="1:9" x14ac:dyDescent="0.25">
      <c r="A2845" s="608">
        <v>261010</v>
      </c>
      <c r="B2845" s="416" t="s">
        <v>544</v>
      </c>
      <c r="C2845" s="416" t="s">
        <v>769</v>
      </c>
      <c r="D2845" s="416" t="s">
        <v>777</v>
      </c>
      <c r="E2845" s="417">
        <v>0</v>
      </c>
      <c r="F2845" s="417">
        <v>36932.080000000002</v>
      </c>
      <c r="G2845" s="417">
        <v>39872111.990000062</v>
      </c>
      <c r="H2845" s="387" t="b" cm="1">
        <f t="array" aca="1" ref="H2845" ca="1">EsNegrita(BP[[#This Row],[CODIGO]])</f>
        <v>0</v>
      </c>
      <c r="I2845" s="387" t="b" cm="1">
        <f t="array" ref="I2845">_xlfn.LET(
    _xlpm.codigos_devolucion, _xlfn.UNIQUE(_xlfn._xlws.FILTER(BP[CODIGO], ISNUMBER(SEARCH("devoluci", BP[NOMBRE CUENTA])), {""})),
    ISNUMBER(MATCH(BP[[#This Row],[CODIGO]], _xlpm.codigos_devolucion, 0))
)</f>
        <v>0</v>
      </c>
    </row>
    <row r="2846" spans="1:9" x14ac:dyDescent="0.25">
      <c r="A2846" s="608">
        <v>261010</v>
      </c>
      <c r="B2846" s="416" t="s">
        <v>544</v>
      </c>
      <c r="C2846" s="416" t="s">
        <v>1308</v>
      </c>
      <c r="D2846" s="416" t="s">
        <v>777</v>
      </c>
      <c r="E2846" s="417">
        <v>0</v>
      </c>
      <c r="F2846" s="417">
        <v>29739.67</v>
      </c>
      <c r="G2846" s="417">
        <v>39901851.660000063</v>
      </c>
      <c r="H2846" s="387" t="b" cm="1">
        <f t="array" aca="1" ref="H2846" ca="1">EsNegrita(BP[[#This Row],[CODIGO]])</f>
        <v>0</v>
      </c>
      <c r="I2846" s="387" t="b" cm="1">
        <f t="array" ref="I2846">_xlfn.LET(
    _xlpm.codigos_devolucion, _xlfn.UNIQUE(_xlfn._xlws.FILTER(BP[CODIGO], ISNUMBER(SEARCH("devoluci", BP[NOMBRE CUENTA])), {""})),
    ISNUMBER(MATCH(BP[[#This Row],[CODIGO]], _xlpm.codigos_devolucion, 0))
)</f>
        <v>0</v>
      </c>
    </row>
    <row r="2847" spans="1:9" x14ac:dyDescent="0.25">
      <c r="A2847" s="608">
        <v>261010</v>
      </c>
      <c r="B2847" s="416" t="s">
        <v>544</v>
      </c>
      <c r="C2847" s="416" t="s">
        <v>770</v>
      </c>
      <c r="D2847" s="416" t="s">
        <v>777</v>
      </c>
      <c r="E2847" s="417">
        <v>0</v>
      </c>
      <c r="F2847" s="417">
        <v>20000</v>
      </c>
      <c r="G2847" s="417">
        <v>39921851.660000063</v>
      </c>
      <c r="H2847" s="387" t="b" cm="1">
        <f t="array" aca="1" ref="H2847" ca="1">EsNegrita(BP[[#This Row],[CODIGO]])</f>
        <v>0</v>
      </c>
      <c r="I2847" s="387" t="b" cm="1">
        <f t="array" ref="I2847">_xlfn.LET(
    _xlpm.codigos_devolucion, _xlfn.UNIQUE(_xlfn._xlws.FILTER(BP[CODIGO], ISNUMBER(SEARCH("devoluci", BP[NOMBRE CUENTA])), {""})),
    ISNUMBER(MATCH(BP[[#This Row],[CODIGO]], _xlpm.codigos_devolucion, 0))
)</f>
        <v>0</v>
      </c>
    </row>
    <row r="2848" spans="1:9" x14ac:dyDescent="0.25">
      <c r="A2848" s="608">
        <v>261010</v>
      </c>
      <c r="B2848" s="416" t="s">
        <v>544</v>
      </c>
      <c r="C2848" s="416" t="s">
        <v>1309</v>
      </c>
      <c r="D2848" s="416" t="s">
        <v>777</v>
      </c>
      <c r="E2848" s="417">
        <v>0</v>
      </c>
      <c r="F2848" s="417">
        <v>28118.47</v>
      </c>
      <c r="G2848" s="417">
        <v>39949970.130000062</v>
      </c>
      <c r="H2848" s="387" t="b" cm="1">
        <f t="array" aca="1" ref="H2848" ca="1">EsNegrita(BP[[#This Row],[CODIGO]])</f>
        <v>0</v>
      </c>
      <c r="I2848" s="387" t="b" cm="1">
        <f t="array" ref="I2848">_xlfn.LET(
    _xlpm.codigos_devolucion, _xlfn.UNIQUE(_xlfn._xlws.FILTER(BP[CODIGO], ISNUMBER(SEARCH("devoluci", BP[NOMBRE CUENTA])), {""})),
    ISNUMBER(MATCH(BP[[#This Row],[CODIGO]], _xlpm.codigos_devolucion, 0))
)</f>
        <v>0</v>
      </c>
    </row>
    <row r="2849" spans="1:9" x14ac:dyDescent="0.25">
      <c r="A2849" s="608">
        <v>261010</v>
      </c>
      <c r="B2849" s="416" t="s">
        <v>544</v>
      </c>
      <c r="C2849" s="416" t="s">
        <v>1310</v>
      </c>
      <c r="D2849" s="416" t="s">
        <v>777</v>
      </c>
      <c r="E2849" s="417">
        <v>0</v>
      </c>
      <c r="F2849" s="417">
        <v>22407.919999999998</v>
      </c>
      <c r="G2849" s="417">
        <v>39972378.050000064</v>
      </c>
      <c r="H2849" s="387" t="b" cm="1">
        <f t="array" aca="1" ref="H2849" ca="1">EsNegrita(BP[[#This Row],[CODIGO]])</f>
        <v>0</v>
      </c>
      <c r="I2849" s="387" t="b" cm="1">
        <f t="array" ref="I2849">_xlfn.LET(
    _xlpm.codigos_devolucion, _xlfn.UNIQUE(_xlfn._xlws.FILTER(BP[CODIGO], ISNUMBER(SEARCH("devoluci", BP[NOMBRE CUENTA])), {""})),
    ISNUMBER(MATCH(BP[[#This Row],[CODIGO]], _xlpm.codigos_devolucion, 0))
)</f>
        <v>0</v>
      </c>
    </row>
    <row r="2850" spans="1:9" x14ac:dyDescent="0.25">
      <c r="A2850" s="608">
        <v>261010</v>
      </c>
      <c r="B2850" s="416" t="s">
        <v>544</v>
      </c>
      <c r="C2850" s="416" t="s">
        <v>1275</v>
      </c>
      <c r="D2850" s="416" t="s">
        <v>777</v>
      </c>
      <c r="E2850" s="417">
        <v>0</v>
      </c>
      <c r="F2850" s="417">
        <v>25388.87</v>
      </c>
      <c r="G2850" s="417">
        <v>39997766.920000061</v>
      </c>
      <c r="H2850" s="387" t="b" cm="1">
        <f t="array" aca="1" ref="H2850" ca="1">EsNegrita(BP[[#This Row],[CODIGO]])</f>
        <v>0</v>
      </c>
      <c r="I2850" s="387" t="b" cm="1">
        <f t="array" ref="I2850">_xlfn.LET(
    _xlpm.codigos_devolucion, _xlfn.UNIQUE(_xlfn._xlws.FILTER(BP[CODIGO], ISNUMBER(SEARCH("devoluci", BP[NOMBRE CUENTA])), {""})),
    ISNUMBER(MATCH(BP[[#This Row],[CODIGO]], _xlpm.codigos_devolucion, 0))
)</f>
        <v>0</v>
      </c>
    </row>
    <row r="2851" spans="1:9" x14ac:dyDescent="0.25">
      <c r="A2851" s="608">
        <v>261010</v>
      </c>
      <c r="B2851" s="416" t="s">
        <v>544</v>
      </c>
      <c r="C2851" s="416" t="s">
        <v>771</v>
      </c>
      <c r="D2851" s="416" t="s">
        <v>777</v>
      </c>
      <c r="E2851" s="417">
        <v>0</v>
      </c>
      <c r="F2851" s="417">
        <v>31010.6</v>
      </c>
      <c r="G2851" s="417">
        <v>40028777.520000063</v>
      </c>
      <c r="H2851" s="387" t="b" cm="1">
        <f t="array" aca="1" ref="H2851" ca="1">EsNegrita(BP[[#This Row],[CODIGO]])</f>
        <v>0</v>
      </c>
      <c r="I2851" s="387" t="b" cm="1">
        <f t="array" ref="I2851">_xlfn.LET(
    _xlpm.codigos_devolucion, _xlfn.UNIQUE(_xlfn._xlws.FILTER(BP[CODIGO], ISNUMBER(SEARCH("devoluci", BP[NOMBRE CUENTA])), {""})),
    ISNUMBER(MATCH(BP[[#This Row],[CODIGO]], _xlpm.codigos_devolucion, 0))
)</f>
        <v>0</v>
      </c>
    </row>
    <row r="2852" spans="1:9" x14ac:dyDescent="0.25">
      <c r="A2852" s="608">
        <v>261010</v>
      </c>
      <c r="B2852" s="416" t="s">
        <v>544</v>
      </c>
      <c r="C2852" s="416" t="s">
        <v>772</v>
      </c>
      <c r="D2852" s="416" t="s">
        <v>777</v>
      </c>
      <c r="E2852" s="417">
        <v>0</v>
      </c>
      <c r="F2852" s="417">
        <v>20754.62</v>
      </c>
      <c r="G2852" s="417">
        <v>40049532.14000006</v>
      </c>
      <c r="H2852" s="387" t="b" cm="1">
        <f t="array" aca="1" ref="H2852" ca="1">EsNegrita(BP[[#This Row],[CODIGO]])</f>
        <v>0</v>
      </c>
      <c r="I2852" s="387" t="b" cm="1">
        <f t="array" ref="I2852">_xlfn.LET(
    _xlpm.codigos_devolucion, _xlfn.UNIQUE(_xlfn._xlws.FILTER(BP[CODIGO], ISNUMBER(SEARCH("devoluci", BP[NOMBRE CUENTA])), {""})),
    ISNUMBER(MATCH(BP[[#This Row],[CODIGO]], _xlpm.codigos_devolucion, 0))
)</f>
        <v>0</v>
      </c>
    </row>
    <row r="2853" spans="1:9" x14ac:dyDescent="0.25">
      <c r="A2853" s="608">
        <v>261010</v>
      </c>
      <c r="B2853" s="416" t="s">
        <v>544</v>
      </c>
      <c r="C2853" s="416" t="s">
        <v>773</v>
      </c>
      <c r="D2853" s="416" t="s">
        <v>777</v>
      </c>
      <c r="E2853" s="417">
        <v>0</v>
      </c>
      <c r="F2853" s="417">
        <v>21491.05</v>
      </c>
      <c r="G2853" s="417">
        <v>40071023.190000057</v>
      </c>
      <c r="H2853" s="387" t="b" cm="1">
        <f t="array" aca="1" ref="H2853" ca="1">EsNegrita(BP[[#This Row],[CODIGO]])</f>
        <v>0</v>
      </c>
      <c r="I2853" s="387" t="b" cm="1">
        <f t="array" ref="I2853">_xlfn.LET(
    _xlpm.codigos_devolucion, _xlfn.UNIQUE(_xlfn._xlws.FILTER(BP[CODIGO], ISNUMBER(SEARCH("devoluci", BP[NOMBRE CUENTA])), {""})),
    ISNUMBER(MATCH(BP[[#This Row],[CODIGO]], _xlpm.codigos_devolucion, 0))
)</f>
        <v>0</v>
      </c>
    </row>
    <row r="2854" spans="1:9" x14ac:dyDescent="0.25">
      <c r="A2854" s="608">
        <v>261010</v>
      </c>
      <c r="B2854" s="416" t="s">
        <v>544</v>
      </c>
      <c r="C2854" s="416" t="s">
        <v>1276</v>
      </c>
      <c r="D2854" s="416" t="s">
        <v>777</v>
      </c>
      <c r="E2854" s="417">
        <v>0</v>
      </c>
      <c r="F2854" s="417">
        <v>21490.95</v>
      </c>
      <c r="G2854" s="417">
        <v>40092514.14000006</v>
      </c>
      <c r="H2854" s="387" t="b" cm="1">
        <f t="array" aca="1" ref="H2854" ca="1">EsNegrita(BP[[#This Row],[CODIGO]])</f>
        <v>0</v>
      </c>
      <c r="I2854" s="387" t="b" cm="1">
        <f t="array" ref="I2854">_xlfn.LET(
    _xlpm.codigos_devolucion, _xlfn.UNIQUE(_xlfn._xlws.FILTER(BP[CODIGO], ISNUMBER(SEARCH("devoluci", BP[NOMBRE CUENTA])), {""})),
    ISNUMBER(MATCH(BP[[#This Row],[CODIGO]], _xlpm.codigos_devolucion, 0))
)</f>
        <v>0</v>
      </c>
    </row>
    <row r="2855" spans="1:9" x14ac:dyDescent="0.25">
      <c r="A2855" s="608">
        <v>261010</v>
      </c>
      <c r="B2855" s="416" t="s">
        <v>544</v>
      </c>
      <c r="C2855" s="416" t="s">
        <v>1311</v>
      </c>
      <c r="D2855" s="416" t="s">
        <v>777</v>
      </c>
      <c r="E2855" s="417">
        <v>0</v>
      </c>
      <c r="F2855" s="417">
        <v>28369.17</v>
      </c>
      <c r="G2855" s="417">
        <v>40120883.310000062</v>
      </c>
      <c r="H2855" s="387" t="b" cm="1">
        <f t="array" aca="1" ref="H2855" ca="1">EsNegrita(BP[[#This Row],[CODIGO]])</f>
        <v>0</v>
      </c>
      <c r="I2855" s="387" t="b" cm="1">
        <f t="array" ref="I2855">_xlfn.LET(
    _xlpm.codigos_devolucion, _xlfn.UNIQUE(_xlfn._xlws.FILTER(BP[CODIGO], ISNUMBER(SEARCH("devoluci", BP[NOMBRE CUENTA])), {""})),
    ISNUMBER(MATCH(BP[[#This Row],[CODIGO]], _xlpm.codigos_devolucion, 0))
)</f>
        <v>0</v>
      </c>
    </row>
    <row r="2856" spans="1:9" x14ac:dyDescent="0.25">
      <c r="A2856" s="608">
        <v>261010</v>
      </c>
      <c r="B2856" s="416" t="s">
        <v>544</v>
      </c>
      <c r="C2856" s="416" t="s">
        <v>1277</v>
      </c>
      <c r="D2856" s="416" t="s">
        <v>777</v>
      </c>
      <c r="E2856" s="417">
        <v>0</v>
      </c>
      <c r="F2856" s="417">
        <v>40744.300000000003</v>
      </c>
      <c r="G2856" s="417">
        <v>40161627.610000059</v>
      </c>
      <c r="H2856" s="387" t="b" cm="1">
        <f t="array" aca="1" ref="H2856" ca="1">EsNegrita(BP[[#This Row],[CODIGO]])</f>
        <v>0</v>
      </c>
      <c r="I2856" s="387" t="b" cm="1">
        <f t="array" ref="I2856">_xlfn.LET(
    _xlpm.codigos_devolucion, _xlfn.UNIQUE(_xlfn._xlws.FILTER(BP[CODIGO], ISNUMBER(SEARCH("devoluci", BP[NOMBRE CUENTA])), {""})),
    ISNUMBER(MATCH(BP[[#This Row],[CODIGO]], _xlpm.codigos_devolucion, 0))
)</f>
        <v>0</v>
      </c>
    </row>
    <row r="2857" spans="1:9" x14ac:dyDescent="0.25">
      <c r="A2857" s="608">
        <v>261010</v>
      </c>
      <c r="B2857" s="416" t="s">
        <v>544</v>
      </c>
      <c r="C2857" s="416" t="s">
        <v>1312</v>
      </c>
      <c r="D2857" s="416" t="s">
        <v>777</v>
      </c>
      <c r="E2857" s="417">
        <v>0</v>
      </c>
      <c r="F2857" s="417">
        <v>38803</v>
      </c>
      <c r="G2857" s="417">
        <v>40200430.610000059</v>
      </c>
      <c r="H2857" s="387" t="b" cm="1">
        <f t="array" aca="1" ref="H2857" ca="1">EsNegrita(BP[[#This Row],[CODIGO]])</f>
        <v>0</v>
      </c>
      <c r="I2857" s="387" t="b" cm="1">
        <f t="array" ref="I2857">_xlfn.LET(
    _xlpm.codigos_devolucion, _xlfn.UNIQUE(_xlfn._xlws.FILTER(BP[CODIGO], ISNUMBER(SEARCH("devoluci", BP[NOMBRE CUENTA])), {""})),
    ISNUMBER(MATCH(BP[[#This Row],[CODIGO]], _xlpm.codigos_devolucion, 0))
)</f>
        <v>0</v>
      </c>
    </row>
    <row r="2858" spans="1:9" x14ac:dyDescent="0.25">
      <c r="A2858" s="608">
        <v>261010</v>
      </c>
      <c r="B2858" s="416" t="s">
        <v>544</v>
      </c>
      <c r="C2858" s="416" t="s">
        <v>1345</v>
      </c>
      <c r="D2858" s="416" t="s">
        <v>777</v>
      </c>
      <c r="E2858" s="417">
        <v>0</v>
      </c>
      <c r="F2858" s="417">
        <v>27407.919999999998</v>
      </c>
      <c r="G2858" s="417">
        <v>40227838.530000061</v>
      </c>
      <c r="H2858" s="387" t="b" cm="1">
        <f t="array" aca="1" ref="H2858" ca="1">EsNegrita(BP[[#This Row],[CODIGO]])</f>
        <v>0</v>
      </c>
      <c r="I2858" s="387" t="b" cm="1">
        <f t="array" ref="I2858">_xlfn.LET(
    _xlpm.codigos_devolucion, _xlfn.UNIQUE(_xlfn._xlws.FILTER(BP[CODIGO], ISNUMBER(SEARCH("devoluci", BP[NOMBRE CUENTA])), {""})),
    ISNUMBER(MATCH(BP[[#This Row],[CODIGO]], _xlpm.codigos_devolucion, 0))
)</f>
        <v>0</v>
      </c>
    </row>
    <row r="2859" spans="1:9" x14ac:dyDescent="0.25">
      <c r="A2859" s="608">
        <v>261010</v>
      </c>
      <c r="B2859" s="416" t="s">
        <v>544</v>
      </c>
      <c r="C2859" s="416" t="s">
        <v>1353</v>
      </c>
      <c r="D2859" s="416" t="s">
        <v>777</v>
      </c>
      <c r="E2859" s="417">
        <v>0</v>
      </c>
      <c r="F2859" s="417">
        <v>19167.259999999998</v>
      </c>
      <c r="G2859" s="417">
        <v>40247005.790000059</v>
      </c>
      <c r="H2859" s="387" t="b" cm="1">
        <f t="array" aca="1" ref="H2859" ca="1">EsNegrita(BP[[#This Row],[CODIGO]])</f>
        <v>0</v>
      </c>
      <c r="I2859" s="387" t="b" cm="1">
        <f t="array" ref="I2859">_xlfn.LET(
    _xlpm.codigos_devolucion, _xlfn.UNIQUE(_xlfn._xlws.FILTER(BP[CODIGO], ISNUMBER(SEARCH("devoluci", BP[NOMBRE CUENTA])), {""})),
    ISNUMBER(MATCH(BP[[#This Row],[CODIGO]], _xlpm.codigos_devolucion, 0))
)</f>
        <v>0</v>
      </c>
    </row>
    <row r="2860" spans="1:9" x14ac:dyDescent="0.25">
      <c r="A2860" s="608">
        <v>261010</v>
      </c>
      <c r="B2860" s="416" t="s">
        <v>544</v>
      </c>
      <c r="C2860" s="416" t="s">
        <v>1314</v>
      </c>
      <c r="D2860" s="416" t="s">
        <v>777</v>
      </c>
      <c r="E2860" s="417">
        <v>0</v>
      </c>
      <c r="F2860" s="417">
        <v>29822.7</v>
      </c>
      <c r="G2860" s="417">
        <v>40276828.490000062</v>
      </c>
      <c r="H2860" s="387" t="b" cm="1">
        <f t="array" aca="1" ref="H2860" ca="1">EsNegrita(BP[[#This Row],[CODIGO]])</f>
        <v>0</v>
      </c>
      <c r="I2860" s="387" t="b" cm="1">
        <f t="array" ref="I2860">_xlfn.LET(
    _xlpm.codigos_devolucion, _xlfn.UNIQUE(_xlfn._xlws.FILTER(BP[CODIGO], ISNUMBER(SEARCH("devoluci", BP[NOMBRE CUENTA])), {""})),
    ISNUMBER(MATCH(BP[[#This Row],[CODIGO]], _xlpm.codigos_devolucion, 0))
)</f>
        <v>0</v>
      </c>
    </row>
    <row r="2861" spans="1:9" x14ac:dyDescent="0.25">
      <c r="A2861" s="608">
        <v>261010</v>
      </c>
      <c r="B2861" s="416" t="s">
        <v>544</v>
      </c>
      <c r="C2861" s="416" t="s">
        <v>1355</v>
      </c>
      <c r="D2861" s="416" t="s">
        <v>777</v>
      </c>
      <c r="E2861" s="417">
        <v>0</v>
      </c>
      <c r="F2861" s="417">
        <v>27158.14</v>
      </c>
      <c r="G2861" s="417">
        <v>40303986.630000062</v>
      </c>
      <c r="H2861" s="387" t="b" cm="1">
        <f t="array" aca="1" ref="H2861" ca="1">EsNegrita(BP[[#This Row],[CODIGO]])</f>
        <v>0</v>
      </c>
      <c r="I2861" s="387" t="b" cm="1">
        <f t="array" ref="I2861">_xlfn.LET(
    _xlpm.codigos_devolucion, _xlfn.UNIQUE(_xlfn._xlws.FILTER(BP[CODIGO], ISNUMBER(SEARCH("devoluci", BP[NOMBRE CUENTA])), {""})),
    ISNUMBER(MATCH(BP[[#This Row],[CODIGO]], _xlpm.codigos_devolucion, 0))
)</f>
        <v>0</v>
      </c>
    </row>
    <row r="2862" spans="1:9" x14ac:dyDescent="0.25">
      <c r="A2862" s="608">
        <v>261010</v>
      </c>
      <c r="B2862" s="416" t="s">
        <v>544</v>
      </c>
      <c r="C2862" s="416" t="s">
        <v>1315</v>
      </c>
      <c r="D2862" s="416" t="s">
        <v>777</v>
      </c>
      <c r="E2862" s="417">
        <v>0</v>
      </c>
      <c r="F2862" s="417">
        <v>20629.09</v>
      </c>
      <c r="G2862" s="417">
        <v>40324615.720000066</v>
      </c>
      <c r="H2862" s="387" t="b" cm="1">
        <f t="array" aca="1" ref="H2862" ca="1">EsNegrita(BP[[#This Row],[CODIGO]])</f>
        <v>0</v>
      </c>
      <c r="I2862" s="387" t="b" cm="1">
        <f t="array" ref="I2862">_xlfn.LET(
    _xlpm.codigos_devolucion, _xlfn.UNIQUE(_xlfn._xlws.FILTER(BP[CODIGO], ISNUMBER(SEARCH("devoluci", BP[NOMBRE CUENTA])), {""})),
    ISNUMBER(MATCH(BP[[#This Row],[CODIGO]], _xlpm.codigos_devolucion, 0))
)</f>
        <v>0</v>
      </c>
    </row>
    <row r="2863" spans="1:9" x14ac:dyDescent="0.25">
      <c r="A2863" s="608">
        <v>261010</v>
      </c>
      <c r="B2863" s="416" t="s">
        <v>544</v>
      </c>
      <c r="C2863" s="416" t="s">
        <v>1316</v>
      </c>
      <c r="D2863" s="416" t="s">
        <v>777</v>
      </c>
      <c r="E2863" s="417">
        <v>0</v>
      </c>
      <c r="F2863" s="417">
        <v>31010.6</v>
      </c>
      <c r="G2863" s="417">
        <v>40355626.320000067</v>
      </c>
      <c r="H2863" s="387" t="b" cm="1">
        <f t="array" aca="1" ref="H2863" ca="1">EsNegrita(BP[[#This Row],[CODIGO]])</f>
        <v>0</v>
      </c>
      <c r="I2863" s="387" t="b" cm="1">
        <f t="array" ref="I2863">_xlfn.LET(
    _xlpm.codigos_devolucion, _xlfn.UNIQUE(_xlfn._xlws.FILTER(BP[CODIGO], ISNUMBER(SEARCH("devoluci", BP[NOMBRE CUENTA])), {""})),
    ISNUMBER(MATCH(BP[[#This Row],[CODIGO]], _xlpm.codigos_devolucion, 0))
)</f>
        <v>0</v>
      </c>
    </row>
    <row r="2864" spans="1:9" x14ac:dyDescent="0.25">
      <c r="A2864" s="608">
        <v>261010</v>
      </c>
      <c r="B2864" s="416" t="s">
        <v>544</v>
      </c>
      <c r="C2864" s="416" t="s">
        <v>1317</v>
      </c>
      <c r="D2864" s="416" t="s">
        <v>777</v>
      </c>
      <c r="E2864" s="417">
        <v>0</v>
      </c>
      <c r="F2864" s="417">
        <v>36343.870000000003</v>
      </c>
      <c r="G2864" s="417">
        <v>40391970.190000065</v>
      </c>
      <c r="H2864" s="387" t="b" cm="1">
        <f t="array" aca="1" ref="H2864" ca="1">EsNegrita(BP[[#This Row],[CODIGO]])</f>
        <v>0</v>
      </c>
      <c r="I2864" s="387" t="b" cm="1">
        <f t="array" ref="I2864">_xlfn.LET(
    _xlpm.codigos_devolucion, _xlfn.UNIQUE(_xlfn._xlws.FILTER(BP[CODIGO], ISNUMBER(SEARCH("devoluci", BP[NOMBRE CUENTA])), {""})),
    ISNUMBER(MATCH(BP[[#This Row],[CODIGO]], _xlpm.codigos_devolucion, 0))
)</f>
        <v>0</v>
      </c>
    </row>
    <row r="2865" spans="1:9" x14ac:dyDescent="0.25">
      <c r="A2865" s="608">
        <v>261010</v>
      </c>
      <c r="B2865" s="416" t="s">
        <v>544</v>
      </c>
      <c r="C2865" s="416" t="s">
        <v>1318</v>
      </c>
      <c r="D2865" s="416" t="s">
        <v>777</v>
      </c>
      <c r="E2865" s="417">
        <v>0</v>
      </c>
      <c r="F2865" s="417">
        <v>27173.25</v>
      </c>
      <c r="G2865" s="417">
        <v>40419143.440000065</v>
      </c>
      <c r="H2865" s="387" t="b" cm="1">
        <f t="array" aca="1" ref="H2865" ca="1">EsNegrita(BP[[#This Row],[CODIGO]])</f>
        <v>0</v>
      </c>
      <c r="I2865" s="387" t="b" cm="1">
        <f t="array" ref="I2865">_xlfn.LET(
    _xlpm.codigos_devolucion, _xlfn.UNIQUE(_xlfn._xlws.FILTER(BP[CODIGO], ISNUMBER(SEARCH("devoluci", BP[NOMBRE CUENTA])), {""})),
    ISNUMBER(MATCH(BP[[#This Row],[CODIGO]], _xlpm.codigos_devolucion, 0))
)</f>
        <v>0</v>
      </c>
    </row>
    <row r="2866" spans="1:9" x14ac:dyDescent="0.25">
      <c r="A2866" s="608">
        <v>261010</v>
      </c>
      <c r="B2866" s="416" t="s">
        <v>544</v>
      </c>
      <c r="C2866" s="416" t="s">
        <v>1278</v>
      </c>
      <c r="D2866" s="416" t="s">
        <v>777</v>
      </c>
      <c r="E2866" s="417">
        <v>0</v>
      </c>
      <c r="F2866" s="417">
        <v>36938.1</v>
      </c>
      <c r="G2866" s="417">
        <v>40456081.540000066</v>
      </c>
      <c r="H2866" s="387" t="b" cm="1">
        <f t="array" aca="1" ref="H2866" ca="1">EsNegrita(BP[[#This Row],[CODIGO]])</f>
        <v>0</v>
      </c>
      <c r="I2866" s="387" t="b" cm="1">
        <f t="array" ref="I2866">_xlfn.LET(
    _xlpm.codigos_devolucion, _xlfn.UNIQUE(_xlfn._xlws.FILTER(BP[CODIGO], ISNUMBER(SEARCH("devoluci", BP[NOMBRE CUENTA])), {""})),
    ISNUMBER(MATCH(BP[[#This Row],[CODIGO]], _xlpm.codigos_devolucion, 0))
)</f>
        <v>0</v>
      </c>
    </row>
    <row r="2867" spans="1:9" x14ac:dyDescent="0.25">
      <c r="A2867" s="608">
        <v>261010</v>
      </c>
      <c r="B2867" s="416" t="s">
        <v>544</v>
      </c>
      <c r="C2867" s="416" t="s">
        <v>1349</v>
      </c>
      <c r="D2867" s="416" t="s">
        <v>777</v>
      </c>
      <c r="E2867" s="417">
        <v>0</v>
      </c>
      <c r="F2867" s="417">
        <v>19916.96</v>
      </c>
      <c r="G2867" s="417">
        <v>40475998.500000067</v>
      </c>
      <c r="H2867" s="387" t="b" cm="1">
        <f t="array" aca="1" ref="H2867" ca="1">EsNegrita(BP[[#This Row],[CODIGO]])</f>
        <v>0</v>
      </c>
      <c r="I2867" s="387" t="b" cm="1">
        <f t="array" ref="I2867">_xlfn.LET(
    _xlpm.codigos_devolucion, _xlfn.UNIQUE(_xlfn._xlws.FILTER(BP[CODIGO], ISNUMBER(SEARCH("devoluci", BP[NOMBRE CUENTA])), {""})),
    ISNUMBER(MATCH(BP[[#This Row],[CODIGO]], _xlpm.codigos_devolucion, 0))
)</f>
        <v>0</v>
      </c>
    </row>
    <row r="2868" spans="1:9" x14ac:dyDescent="0.25">
      <c r="A2868" s="608">
        <v>261010</v>
      </c>
      <c r="B2868" s="416" t="s">
        <v>544</v>
      </c>
      <c r="C2868" s="416" t="s">
        <v>1331</v>
      </c>
      <c r="D2868" s="416" t="s">
        <v>777</v>
      </c>
      <c r="E2868" s="417">
        <v>0</v>
      </c>
      <c r="F2868" s="417">
        <v>27085.54</v>
      </c>
      <c r="G2868" s="417">
        <v>40503084.040000066</v>
      </c>
      <c r="H2868" s="387" t="b" cm="1">
        <f t="array" aca="1" ref="H2868" ca="1">EsNegrita(BP[[#This Row],[CODIGO]])</f>
        <v>0</v>
      </c>
      <c r="I2868" s="387" t="b" cm="1">
        <f t="array" ref="I2868">_xlfn.LET(
    _xlpm.codigos_devolucion, _xlfn.UNIQUE(_xlfn._xlws.FILTER(BP[CODIGO], ISNUMBER(SEARCH("devoluci", BP[NOMBRE CUENTA])), {""})),
    ISNUMBER(MATCH(BP[[#This Row],[CODIGO]], _xlpm.codigos_devolucion, 0))
)</f>
        <v>0</v>
      </c>
    </row>
    <row r="2869" spans="1:9" x14ac:dyDescent="0.25">
      <c r="A2869" s="608">
        <v>261010</v>
      </c>
      <c r="B2869" s="416" t="s">
        <v>544</v>
      </c>
      <c r="C2869" s="416" t="s">
        <v>1319</v>
      </c>
      <c r="D2869" s="416" t="s">
        <v>777</v>
      </c>
      <c r="E2869" s="417">
        <v>0</v>
      </c>
      <c r="F2869" s="417">
        <v>19833.93</v>
      </c>
      <c r="G2869" s="417">
        <v>40522917.970000066</v>
      </c>
      <c r="H2869" s="387" t="b" cm="1">
        <f t="array" aca="1" ref="H2869" ca="1">EsNegrita(BP[[#This Row],[CODIGO]])</f>
        <v>0</v>
      </c>
      <c r="I2869" s="387" t="b" cm="1">
        <f t="array" ref="I2869">_xlfn.LET(
    _xlpm.codigos_devolucion, _xlfn.UNIQUE(_xlfn._xlws.FILTER(BP[CODIGO], ISNUMBER(SEARCH("devoluci", BP[NOMBRE CUENTA])), {""})),
    ISNUMBER(MATCH(BP[[#This Row],[CODIGO]], _xlpm.codigos_devolucion, 0))
)</f>
        <v>0</v>
      </c>
    </row>
    <row r="2870" spans="1:9" x14ac:dyDescent="0.25">
      <c r="A2870" s="608">
        <v>261010</v>
      </c>
      <c r="B2870" s="416" t="s">
        <v>544</v>
      </c>
      <c r="C2870" s="416" t="s">
        <v>1320</v>
      </c>
      <c r="D2870" s="416" t="s">
        <v>777</v>
      </c>
      <c r="E2870" s="417">
        <v>0</v>
      </c>
      <c r="F2870" s="417">
        <v>24707.3</v>
      </c>
      <c r="G2870" s="417">
        <v>40547625.270000063</v>
      </c>
      <c r="H2870" s="387" t="b" cm="1">
        <f t="array" aca="1" ref="H2870" ca="1">EsNegrita(BP[[#This Row],[CODIGO]])</f>
        <v>0</v>
      </c>
      <c r="I2870" s="387" t="b" cm="1">
        <f t="array" ref="I2870">_xlfn.LET(
    _xlpm.codigos_devolucion, _xlfn.UNIQUE(_xlfn._xlws.FILTER(BP[CODIGO], ISNUMBER(SEARCH("devoluci", BP[NOMBRE CUENTA])), {""})),
    ISNUMBER(MATCH(BP[[#This Row],[CODIGO]], _xlpm.codigos_devolucion, 0))
)</f>
        <v>0</v>
      </c>
    </row>
    <row r="2871" spans="1:9" x14ac:dyDescent="0.25">
      <c r="A2871" s="608">
        <v>261010</v>
      </c>
      <c r="B2871" s="416" t="s">
        <v>544</v>
      </c>
      <c r="C2871" s="416" t="s">
        <v>1321</v>
      </c>
      <c r="D2871" s="416" t="s">
        <v>777</v>
      </c>
      <c r="E2871" s="417">
        <v>0</v>
      </c>
      <c r="F2871" s="417">
        <v>20000</v>
      </c>
      <c r="G2871" s="417">
        <v>40567625.270000063</v>
      </c>
      <c r="H2871" s="387" t="b" cm="1">
        <f t="array" aca="1" ref="H2871" ca="1">EsNegrita(BP[[#This Row],[CODIGO]])</f>
        <v>0</v>
      </c>
      <c r="I2871" s="387" t="b" cm="1">
        <f t="array" ref="I2871">_xlfn.LET(
    _xlpm.codigos_devolucion, _xlfn.UNIQUE(_xlfn._xlws.FILTER(BP[CODIGO], ISNUMBER(SEARCH("devoluci", BP[NOMBRE CUENTA])), {""})),
    ISNUMBER(MATCH(BP[[#This Row],[CODIGO]], _xlpm.codigos_devolucion, 0))
)</f>
        <v>0</v>
      </c>
    </row>
    <row r="2872" spans="1:9" x14ac:dyDescent="0.25">
      <c r="A2872" s="608">
        <v>261010</v>
      </c>
      <c r="B2872" s="416" t="s">
        <v>544</v>
      </c>
      <c r="C2872" s="416" t="s">
        <v>1322</v>
      </c>
      <c r="D2872" s="416" t="s">
        <v>777</v>
      </c>
      <c r="E2872" s="417">
        <v>0</v>
      </c>
      <c r="F2872" s="417">
        <v>20000</v>
      </c>
      <c r="G2872" s="417">
        <v>40587625.270000063</v>
      </c>
      <c r="H2872" s="387" t="b" cm="1">
        <f t="array" aca="1" ref="H2872" ca="1">EsNegrita(BP[[#This Row],[CODIGO]])</f>
        <v>0</v>
      </c>
      <c r="I2872" s="387" t="b" cm="1">
        <f t="array" ref="I2872">_xlfn.LET(
    _xlpm.codigos_devolucion, _xlfn.UNIQUE(_xlfn._xlws.FILTER(BP[CODIGO], ISNUMBER(SEARCH("devoluci", BP[NOMBRE CUENTA])), {""})),
    ISNUMBER(MATCH(BP[[#This Row],[CODIGO]], _xlpm.codigos_devolucion, 0))
)</f>
        <v>0</v>
      </c>
    </row>
    <row r="2873" spans="1:9" x14ac:dyDescent="0.25">
      <c r="A2873" s="608">
        <v>261010</v>
      </c>
      <c r="B2873" s="416" t="s">
        <v>544</v>
      </c>
      <c r="C2873" s="416" t="s">
        <v>1332</v>
      </c>
      <c r="D2873" s="416" t="s">
        <v>777</v>
      </c>
      <c r="E2873" s="417">
        <v>0</v>
      </c>
      <c r="F2873" s="417">
        <v>32490.95</v>
      </c>
      <c r="G2873" s="417">
        <v>40620116.220000066</v>
      </c>
      <c r="H2873" s="387" t="b" cm="1">
        <f t="array" aca="1" ref="H2873" ca="1">EsNegrita(BP[[#This Row],[CODIGO]])</f>
        <v>0</v>
      </c>
      <c r="I2873" s="387" t="b" cm="1">
        <f t="array" ref="I2873">_xlfn.LET(
    _xlpm.codigos_devolucion, _xlfn.UNIQUE(_xlfn._xlws.FILTER(BP[CODIGO], ISNUMBER(SEARCH("devoluci", BP[NOMBRE CUENTA])), {""})),
    ISNUMBER(MATCH(BP[[#This Row],[CODIGO]], _xlpm.codigos_devolucion, 0))
)</f>
        <v>0</v>
      </c>
    </row>
    <row r="2874" spans="1:9" x14ac:dyDescent="0.25">
      <c r="A2874" s="608">
        <v>261010</v>
      </c>
      <c r="B2874" s="416" t="s">
        <v>544</v>
      </c>
      <c r="C2874" s="416" t="s">
        <v>1279</v>
      </c>
      <c r="D2874" s="416" t="s">
        <v>777</v>
      </c>
      <c r="E2874" s="417">
        <v>0</v>
      </c>
      <c r="F2874" s="417">
        <v>20000</v>
      </c>
      <c r="G2874" s="417">
        <v>40640116.220000066</v>
      </c>
      <c r="H2874" s="387" t="b" cm="1">
        <f t="array" aca="1" ref="H2874" ca="1">EsNegrita(BP[[#This Row],[CODIGO]])</f>
        <v>0</v>
      </c>
      <c r="I2874" s="387" t="b" cm="1">
        <f t="array" ref="I2874">_xlfn.LET(
    _xlpm.codigos_devolucion, _xlfn.UNIQUE(_xlfn._xlws.FILTER(BP[CODIGO], ISNUMBER(SEARCH("devoluci", BP[NOMBRE CUENTA])), {""})),
    ISNUMBER(MATCH(BP[[#This Row],[CODIGO]], _xlpm.codigos_devolucion, 0))
)</f>
        <v>0</v>
      </c>
    </row>
    <row r="2875" spans="1:9" x14ac:dyDescent="0.25">
      <c r="A2875" s="608">
        <v>261010</v>
      </c>
      <c r="B2875" s="416" t="s">
        <v>544</v>
      </c>
      <c r="C2875" s="416" t="s">
        <v>1323</v>
      </c>
      <c r="D2875" s="416" t="s">
        <v>777</v>
      </c>
      <c r="E2875" s="417">
        <v>0</v>
      </c>
      <c r="F2875" s="417">
        <v>37387.64</v>
      </c>
      <c r="G2875" s="417">
        <v>40677503.860000066</v>
      </c>
      <c r="H2875" s="387" t="b" cm="1">
        <f t="array" aca="1" ref="H2875" ca="1">EsNegrita(BP[[#This Row],[CODIGO]])</f>
        <v>0</v>
      </c>
      <c r="I2875" s="387" t="b" cm="1">
        <f t="array" ref="I2875">_xlfn.LET(
    _xlpm.codigos_devolucion, _xlfn.UNIQUE(_xlfn._xlws.FILTER(BP[CODIGO], ISNUMBER(SEARCH("devoluci", BP[NOMBRE CUENTA])), {""})),
    ISNUMBER(MATCH(BP[[#This Row],[CODIGO]], _xlpm.codigos_devolucion, 0))
)</f>
        <v>0</v>
      </c>
    </row>
    <row r="2876" spans="1:9" x14ac:dyDescent="0.25">
      <c r="A2876" s="608">
        <v>261010</v>
      </c>
      <c r="B2876" s="416" t="s">
        <v>544</v>
      </c>
      <c r="C2876" s="416" t="s">
        <v>1280</v>
      </c>
      <c r="D2876" s="416" t="s">
        <v>777</v>
      </c>
      <c r="E2876" s="417">
        <v>0</v>
      </c>
      <c r="F2876" s="417">
        <v>20000</v>
      </c>
      <c r="G2876" s="417">
        <v>40697503.860000066</v>
      </c>
      <c r="H2876" s="387" t="b" cm="1">
        <f t="array" aca="1" ref="H2876" ca="1">EsNegrita(BP[[#This Row],[CODIGO]])</f>
        <v>0</v>
      </c>
      <c r="I2876" s="387" t="b" cm="1">
        <f t="array" ref="I2876">_xlfn.LET(
    _xlpm.codigos_devolucion, _xlfn.UNIQUE(_xlfn._xlws.FILTER(BP[CODIGO], ISNUMBER(SEARCH("devoluci", BP[NOMBRE CUENTA])), {""})),
    ISNUMBER(MATCH(BP[[#This Row],[CODIGO]], _xlpm.codigos_devolucion, 0))
)</f>
        <v>0</v>
      </c>
    </row>
    <row r="2877" spans="1:9" x14ac:dyDescent="0.25">
      <c r="A2877" s="608">
        <v>261010</v>
      </c>
      <c r="B2877" s="416" t="s">
        <v>544</v>
      </c>
      <c r="C2877" s="416" t="s">
        <v>1357</v>
      </c>
      <c r="D2877" s="416" t="s">
        <v>777</v>
      </c>
      <c r="E2877" s="417">
        <v>0</v>
      </c>
      <c r="F2877" s="417">
        <v>28480.9</v>
      </c>
      <c r="G2877" s="417">
        <v>40725984.760000065</v>
      </c>
      <c r="H2877" s="387" t="b" cm="1">
        <f t="array" aca="1" ref="H2877" ca="1">EsNegrita(BP[[#This Row],[CODIGO]])</f>
        <v>0</v>
      </c>
      <c r="I2877" s="387" t="b" cm="1">
        <f t="array" ref="I2877">_xlfn.LET(
    _xlpm.codigos_devolucion, _xlfn.UNIQUE(_xlfn._xlws.FILTER(BP[CODIGO], ISNUMBER(SEARCH("devoluci", BP[NOMBRE CUENTA])), {""})),
    ISNUMBER(MATCH(BP[[#This Row],[CODIGO]], _xlpm.codigos_devolucion, 0))
)</f>
        <v>0</v>
      </c>
    </row>
    <row r="2878" spans="1:9" x14ac:dyDescent="0.25">
      <c r="A2878" s="608">
        <v>261010</v>
      </c>
      <c r="B2878" s="416" t="s">
        <v>544</v>
      </c>
      <c r="C2878" s="416" t="s">
        <v>1282</v>
      </c>
      <c r="D2878" s="416" t="s">
        <v>777</v>
      </c>
      <c r="E2878" s="417">
        <v>0</v>
      </c>
      <c r="F2878" s="417">
        <v>14666.67</v>
      </c>
      <c r="G2878" s="417">
        <v>40740651.430000067</v>
      </c>
      <c r="H2878" s="387" t="b" cm="1">
        <f t="array" aca="1" ref="H2878" ca="1">EsNegrita(BP[[#This Row],[CODIGO]])</f>
        <v>0</v>
      </c>
      <c r="I2878" s="387" t="b" cm="1">
        <f t="array" ref="I2878">_xlfn.LET(
    _xlpm.codigos_devolucion, _xlfn.UNIQUE(_xlfn._xlws.FILTER(BP[CODIGO], ISNUMBER(SEARCH("devoluci", BP[NOMBRE CUENTA])), {""})),
    ISNUMBER(MATCH(BP[[#This Row],[CODIGO]], _xlpm.codigos_devolucion, 0))
)</f>
        <v>0</v>
      </c>
    </row>
    <row r="2879" spans="1:9" x14ac:dyDescent="0.25">
      <c r="A2879" s="608">
        <v>261010</v>
      </c>
      <c r="B2879" s="416" t="s">
        <v>544</v>
      </c>
      <c r="C2879" s="416" t="s">
        <v>1324</v>
      </c>
      <c r="D2879" s="416" t="s">
        <v>777</v>
      </c>
      <c r="E2879" s="417">
        <v>0</v>
      </c>
      <c r="F2879" s="417">
        <v>19916.96</v>
      </c>
      <c r="G2879" s="417">
        <v>40760568.390000068</v>
      </c>
      <c r="H2879" s="387" t="b" cm="1">
        <f t="array" aca="1" ref="H2879" ca="1">EsNegrita(BP[[#This Row],[CODIGO]])</f>
        <v>0</v>
      </c>
      <c r="I2879" s="387" t="b" cm="1">
        <f t="array" ref="I2879">_xlfn.LET(
    _xlpm.codigos_devolucion, _xlfn.UNIQUE(_xlfn._xlws.FILTER(BP[CODIGO], ISNUMBER(SEARCH("devoluci", BP[NOMBRE CUENTA])), {""})),
    ISNUMBER(MATCH(BP[[#This Row],[CODIGO]], _xlpm.codigos_devolucion, 0))
)</f>
        <v>0</v>
      </c>
    </row>
    <row r="2880" spans="1:9" x14ac:dyDescent="0.25">
      <c r="A2880" s="608">
        <v>261010</v>
      </c>
      <c r="B2880" s="416" t="s">
        <v>544</v>
      </c>
      <c r="C2880" s="416" t="s">
        <v>1281</v>
      </c>
      <c r="D2880" s="416" t="s">
        <v>777</v>
      </c>
      <c r="E2880" s="417">
        <v>0</v>
      </c>
      <c r="F2880" s="417">
        <v>20000</v>
      </c>
      <c r="G2880" s="417">
        <v>40780568.390000068</v>
      </c>
      <c r="H2880" s="387" t="b" cm="1">
        <f t="array" aca="1" ref="H2880" ca="1">EsNegrita(BP[[#This Row],[CODIGO]])</f>
        <v>0</v>
      </c>
      <c r="I2880" s="387" t="b" cm="1">
        <f t="array" ref="I2880">_xlfn.LET(
    _xlpm.codigos_devolucion, _xlfn.UNIQUE(_xlfn._xlws.FILTER(BP[CODIGO], ISNUMBER(SEARCH("devoluci", BP[NOMBRE CUENTA])), {""})),
    ISNUMBER(MATCH(BP[[#This Row],[CODIGO]], _xlpm.codigos_devolucion, 0))
)</f>
        <v>0</v>
      </c>
    </row>
    <row r="2881" spans="1:9" x14ac:dyDescent="0.25">
      <c r="A2881" s="608">
        <v>261015</v>
      </c>
      <c r="B2881" s="416" t="s">
        <v>545</v>
      </c>
      <c r="C2881" s="416" t="s">
        <v>1264</v>
      </c>
      <c r="D2881" s="416" t="s">
        <v>1265</v>
      </c>
      <c r="E2881" s="417">
        <v>0</v>
      </c>
      <c r="F2881" s="417">
        <v>14567.53</v>
      </c>
      <c r="G2881" s="417">
        <v>87488765.269999996</v>
      </c>
      <c r="H2881" s="387" t="b" cm="1">
        <f t="array" aca="1" ref="H2881" ca="1">EsNegrita(BP[[#This Row],[CODIGO]])</f>
        <v>0</v>
      </c>
      <c r="I2881" s="387" t="b" cm="1">
        <f t="array" ref="I2881">_xlfn.LET(
    _xlpm.codigos_devolucion, _xlfn.UNIQUE(_xlfn._xlws.FILTER(BP[CODIGO], ISNUMBER(SEARCH("devoluci", BP[NOMBRE CUENTA])), {""})),
    ISNUMBER(MATCH(BP[[#This Row],[CODIGO]], _xlpm.codigos_devolucion, 0))
)</f>
        <v>0</v>
      </c>
    </row>
    <row r="2882" spans="1:9" x14ac:dyDescent="0.25">
      <c r="A2882" s="608">
        <v>261015</v>
      </c>
      <c r="B2882" s="416" t="s">
        <v>545</v>
      </c>
      <c r="C2882" s="416" t="s">
        <v>1321</v>
      </c>
      <c r="D2882" s="416" t="s">
        <v>1361</v>
      </c>
      <c r="E2882" s="417">
        <v>0</v>
      </c>
      <c r="F2882" s="417">
        <v>24700</v>
      </c>
      <c r="G2882" s="417">
        <v>87513465.269999996</v>
      </c>
      <c r="H2882" s="387" t="b" cm="1">
        <f t="array" aca="1" ref="H2882" ca="1">EsNegrita(BP[[#This Row],[CODIGO]])</f>
        <v>0</v>
      </c>
      <c r="I2882" s="387" t="b" cm="1">
        <f t="array" ref="I2882">_xlfn.LET(
    _xlpm.codigos_devolucion, _xlfn.UNIQUE(_xlfn._xlws.FILTER(BP[CODIGO], ISNUMBER(SEARCH("devoluci", BP[NOMBRE CUENTA])), {""})),
    ISNUMBER(MATCH(BP[[#This Row],[CODIGO]], _xlpm.codigos_devolucion, 0))
)</f>
        <v>0</v>
      </c>
    </row>
    <row r="2883" spans="1:9" x14ac:dyDescent="0.25">
      <c r="A2883" s="608">
        <v>261015</v>
      </c>
      <c r="B2883" s="416" t="s">
        <v>545</v>
      </c>
      <c r="C2883" s="416" t="s">
        <v>1321</v>
      </c>
      <c r="D2883" s="416" t="s">
        <v>1361</v>
      </c>
      <c r="E2883" s="417">
        <v>700362</v>
      </c>
      <c r="F2883" s="417">
        <v>0</v>
      </c>
      <c r="G2883" s="417">
        <v>86813103.269999996</v>
      </c>
      <c r="H2883" s="387" t="b" cm="1">
        <f t="array" aca="1" ref="H2883" ca="1">EsNegrita(BP[[#This Row],[CODIGO]])</f>
        <v>0</v>
      </c>
      <c r="I2883" s="387" t="b" cm="1">
        <f t="array" ref="I2883">_xlfn.LET(
    _xlpm.codigos_devolucion, _xlfn.UNIQUE(_xlfn._xlws.FILTER(BP[CODIGO], ISNUMBER(SEARCH("devoluci", BP[NOMBRE CUENTA])), {""})),
    ISNUMBER(MATCH(BP[[#This Row],[CODIGO]], _xlpm.codigos_devolucion, 0))
)</f>
        <v>0</v>
      </c>
    </row>
    <row r="2884" spans="1:9" x14ac:dyDescent="0.25">
      <c r="A2884" s="608">
        <v>261015</v>
      </c>
      <c r="B2884" s="416" t="s">
        <v>545</v>
      </c>
      <c r="C2884" s="416" t="s">
        <v>1282</v>
      </c>
      <c r="D2884" s="416" t="s">
        <v>1283</v>
      </c>
      <c r="E2884" s="417">
        <v>0</v>
      </c>
      <c r="F2884" s="417">
        <v>67981.8</v>
      </c>
      <c r="G2884" s="417">
        <v>86881085.069999993</v>
      </c>
      <c r="H2884" s="387" t="b" cm="1">
        <f t="array" aca="1" ref="H2884" ca="1">EsNegrita(BP[[#This Row],[CODIGO]])</f>
        <v>0</v>
      </c>
      <c r="I2884" s="387" t="b" cm="1">
        <f t="array" ref="I2884">_xlfn.LET(
    _xlpm.codigos_devolucion, _xlfn.UNIQUE(_xlfn._xlws.FILTER(BP[CODIGO], ISNUMBER(SEARCH("devoluci", BP[NOMBRE CUENTA])), {""})),
    ISNUMBER(MATCH(BP[[#This Row],[CODIGO]], _xlpm.codigos_devolucion, 0))
)</f>
        <v>0</v>
      </c>
    </row>
    <row r="2885" spans="1:9" x14ac:dyDescent="0.25">
      <c r="A2885" s="608">
        <v>261015</v>
      </c>
      <c r="B2885" s="416" t="s">
        <v>545</v>
      </c>
      <c r="C2885" s="416" t="s">
        <v>1282</v>
      </c>
      <c r="D2885" s="416" t="s">
        <v>1362</v>
      </c>
      <c r="E2885" s="417">
        <v>0</v>
      </c>
      <c r="F2885" s="417">
        <v>287590</v>
      </c>
      <c r="G2885" s="417">
        <v>87168675.069999993</v>
      </c>
      <c r="H2885" s="387" t="b" cm="1">
        <f t="array" aca="1" ref="H2885" ca="1">EsNegrita(BP[[#This Row],[CODIGO]])</f>
        <v>0</v>
      </c>
      <c r="I2885" s="387" t="b" cm="1">
        <f t="array" ref="I2885">_xlfn.LET(
    _xlpm.codigos_devolucion, _xlfn.UNIQUE(_xlfn._xlws.FILTER(BP[CODIGO], ISNUMBER(SEARCH("devoluci", BP[NOMBRE CUENTA])), {""})),
    ISNUMBER(MATCH(BP[[#This Row],[CODIGO]], _xlpm.codigos_devolucion, 0))
)</f>
        <v>0</v>
      </c>
    </row>
    <row r="2886" spans="1:9" x14ac:dyDescent="0.25">
      <c r="A2886" s="608">
        <v>261015</v>
      </c>
      <c r="B2886" s="416" t="s">
        <v>545</v>
      </c>
      <c r="C2886" s="416" t="s">
        <v>1282</v>
      </c>
      <c r="D2886" s="416" t="s">
        <v>1362</v>
      </c>
      <c r="E2886" s="417">
        <v>412815</v>
      </c>
      <c r="F2886" s="417">
        <v>0</v>
      </c>
      <c r="G2886" s="417">
        <v>86755860.069999993</v>
      </c>
      <c r="H2886" s="387" t="b" cm="1">
        <f t="array" aca="1" ref="H2886" ca="1">EsNegrita(BP[[#This Row],[CODIGO]])</f>
        <v>0</v>
      </c>
      <c r="I2886" s="387" t="b" cm="1">
        <f t="array" ref="I2886">_xlfn.LET(
    _xlpm.codigos_devolucion, _xlfn.UNIQUE(_xlfn._xlws.FILTER(BP[CODIGO], ISNUMBER(SEARCH("devoluci", BP[NOMBRE CUENTA])), {""})),
    ISNUMBER(MATCH(BP[[#This Row],[CODIGO]], _xlpm.codigos_devolucion, 0))
)</f>
        <v>0</v>
      </c>
    </row>
    <row r="2887" spans="1:9" x14ac:dyDescent="0.25">
      <c r="A2887" s="608">
        <v>261015</v>
      </c>
      <c r="B2887" s="416" t="s">
        <v>545</v>
      </c>
      <c r="C2887" s="416" t="s">
        <v>738</v>
      </c>
      <c r="D2887" s="416" t="s">
        <v>739</v>
      </c>
      <c r="E2887" s="417">
        <v>0</v>
      </c>
      <c r="F2887" s="417">
        <v>72837.649999999994</v>
      </c>
      <c r="G2887" s="417">
        <v>86828697.719999999</v>
      </c>
      <c r="H2887" s="387" t="b" cm="1">
        <f t="array" aca="1" ref="H2887" ca="1">EsNegrita(BP[[#This Row],[CODIGO]])</f>
        <v>0</v>
      </c>
      <c r="I2887" s="387" t="b" cm="1">
        <f t="array" ref="I2887">_xlfn.LET(
    _xlpm.codigos_devolucion, _xlfn.UNIQUE(_xlfn._xlws.FILTER(BP[CODIGO], ISNUMBER(SEARCH("devoluci", BP[NOMBRE CUENTA])), {""})),
    ISNUMBER(MATCH(BP[[#This Row],[CODIGO]], _xlpm.codigos_devolucion, 0))
)</f>
        <v>0</v>
      </c>
    </row>
    <row r="2888" spans="1:9" x14ac:dyDescent="0.25">
      <c r="A2888" s="608">
        <v>261015</v>
      </c>
      <c r="B2888" s="416" t="s">
        <v>545</v>
      </c>
      <c r="C2888" s="416" t="s">
        <v>1286</v>
      </c>
      <c r="D2888" s="416" t="s">
        <v>739</v>
      </c>
      <c r="E2888" s="417">
        <v>0</v>
      </c>
      <c r="F2888" s="417">
        <v>91104</v>
      </c>
      <c r="G2888" s="417">
        <v>86919801.719999999</v>
      </c>
      <c r="H2888" s="387" t="b" cm="1">
        <f t="array" aca="1" ref="H2888" ca="1">EsNegrita(BP[[#This Row],[CODIGO]])</f>
        <v>0</v>
      </c>
      <c r="I2888" s="387" t="b" cm="1">
        <f t="array" ref="I2888">_xlfn.LET(
    _xlpm.codigos_devolucion, _xlfn.UNIQUE(_xlfn._xlws.FILTER(BP[CODIGO], ISNUMBER(SEARCH("devoluci", BP[NOMBRE CUENTA])), {""})),
    ISNUMBER(MATCH(BP[[#This Row],[CODIGO]], _xlpm.codigos_devolucion, 0))
)</f>
        <v>0</v>
      </c>
    </row>
    <row r="2889" spans="1:9" x14ac:dyDescent="0.25">
      <c r="A2889" s="608">
        <v>261015</v>
      </c>
      <c r="B2889" s="416" t="s">
        <v>545</v>
      </c>
      <c r="C2889" s="416" t="s">
        <v>1266</v>
      </c>
      <c r="D2889" s="416" t="s">
        <v>739</v>
      </c>
      <c r="E2889" s="417">
        <v>0</v>
      </c>
      <c r="F2889" s="417">
        <v>170021.86</v>
      </c>
      <c r="G2889" s="417">
        <v>87089823.579999998</v>
      </c>
      <c r="H2889" s="387" t="b" cm="1">
        <f t="array" aca="1" ref="H2889" ca="1">EsNegrita(BP[[#This Row],[CODIGO]])</f>
        <v>0</v>
      </c>
      <c r="I2889" s="387" t="b" cm="1">
        <f t="array" ref="I2889">_xlfn.LET(
    _xlpm.codigos_devolucion, _xlfn.UNIQUE(_xlfn._xlws.FILTER(BP[CODIGO], ISNUMBER(SEARCH("devoluci", BP[NOMBRE CUENTA])), {""})),
    ISNUMBER(MATCH(BP[[#This Row],[CODIGO]], _xlpm.codigos_devolucion, 0))
)</f>
        <v>0</v>
      </c>
    </row>
    <row r="2890" spans="1:9" x14ac:dyDescent="0.25">
      <c r="A2890" s="608">
        <v>261015</v>
      </c>
      <c r="B2890" s="416" t="s">
        <v>545</v>
      </c>
      <c r="C2890" s="416" t="s">
        <v>1254</v>
      </c>
      <c r="D2890" s="416" t="s">
        <v>739</v>
      </c>
      <c r="E2890" s="417">
        <v>0</v>
      </c>
      <c r="F2890" s="417">
        <v>472402.28</v>
      </c>
      <c r="G2890" s="417">
        <v>87562225.859999999</v>
      </c>
      <c r="H2890" s="387" t="b" cm="1">
        <f t="array" aca="1" ref="H2890" ca="1">EsNegrita(BP[[#This Row],[CODIGO]])</f>
        <v>0</v>
      </c>
      <c r="I2890" s="387" t="b" cm="1">
        <f t="array" ref="I2890">_xlfn.LET(
    _xlpm.codigos_devolucion, _xlfn.UNIQUE(_xlfn._xlws.FILTER(BP[CODIGO], ISNUMBER(SEARCH("devoluci", BP[NOMBRE CUENTA])), {""})),
    ISNUMBER(MATCH(BP[[#This Row],[CODIGO]], _xlpm.codigos_devolucion, 0))
)</f>
        <v>0</v>
      </c>
    </row>
    <row r="2891" spans="1:9" x14ac:dyDescent="0.25">
      <c r="A2891" s="608">
        <v>261015</v>
      </c>
      <c r="B2891" s="416" t="s">
        <v>545</v>
      </c>
      <c r="C2891" s="416" t="s">
        <v>740</v>
      </c>
      <c r="D2891" s="416" t="s">
        <v>739</v>
      </c>
      <c r="E2891" s="417">
        <v>0</v>
      </c>
      <c r="F2891" s="417">
        <v>72837.649999999994</v>
      </c>
      <c r="G2891" s="417">
        <v>87635063.510000005</v>
      </c>
      <c r="H2891" s="387" t="b" cm="1">
        <f t="array" aca="1" ref="H2891" ca="1">EsNegrita(BP[[#This Row],[CODIGO]])</f>
        <v>0</v>
      </c>
      <c r="I2891" s="387" t="b" cm="1">
        <f t="array" ref="I2891">_xlfn.LET(
    _xlpm.codigos_devolucion, _xlfn.UNIQUE(_xlfn._xlws.FILTER(BP[CODIGO], ISNUMBER(SEARCH("devoluci", BP[NOMBRE CUENTA])), {""})),
    ISNUMBER(MATCH(BP[[#This Row],[CODIGO]], _xlpm.codigos_devolucion, 0))
)</f>
        <v>0</v>
      </c>
    </row>
    <row r="2892" spans="1:9" x14ac:dyDescent="0.25">
      <c r="A2892" s="608">
        <v>261015</v>
      </c>
      <c r="B2892" s="416" t="s">
        <v>545</v>
      </c>
      <c r="C2892" s="416" t="s">
        <v>1328</v>
      </c>
      <c r="D2892" s="416" t="s">
        <v>739</v>
      </c>
      <c r="E2892" s="417">
        <v>0</v>
      </c>
      <c r="F2892" s="417">
        <v>72837.649999999994</v>
      </c>
      <c r="G2892" s="417">
        <v>87707901.160000011</v>
      </c>
      <c r="H2892" s="387" t="b" cm="1">
        <f t="array" aca="1" ref="H2892" ca="1">EsNegrita(BP[[#This Row],[CODIGO]])</f>
        <v>0</v>
      </c>
      <c r="I2892" s="387" t="b" cm="1">
        <f t="array" ref="I2892">_xlfn.LET(
    _xlpm.codigos_devolucion, _xlfn.UNIQUE(_xlfn._xlws.FILTER(BP[CODIGO], ISNUMBER(SEARCH("devoluci", BP[NOMBRE CUENTA])), {""})),
    ISNUMBER(MATCH(BP[[#This Row],[CODIGO]], _xlpm.codigos_devolucion, 0))
)</f>
        <v>0</v>
      </c>
    </row>
    <row r="2893" spans="1:9" x14ac:dyDescent="0.25">
      <c r="A2893" s="608">
        <v>261015</v>
      </c>
      <c r="B2893" s="416" t="s">
        <v>545</v>
      </c>
      <c r="C2893" s="416" t="s">
        <v>1287</v>
      </c>
      <c r="D2893" s="416" t="s">
        <v>739</v>
      </c>
      <c r="E2893" s="417">
        <v>0</v>
      </c>
      <c r="F2893" s="417">
        <v>87308.54</v>
      </c>
      <c r="G2893" s="417">
        <v>87795209.700000018</v>
      </c>
      <c r="H2893" s="387" t="b" cm="1">
        <f t="array" aca="1" ref="H2893" ca="1">EsNegrita(BP[[#This Row],[CODIGO]])</f>
        <v>0</v>
      </c>
      <c r="I2893" s="387" t="b" cm="1">
        <f t="array" ref="I2893">_xlfn.LET(
    _xlpm.codigos_devolucion, _xlfn.UNIQUE(_xlfn._xlws.FILTER(BP[CODIGO], ISNUMBER(SEARCH("devoluci", BP[NOMBRE CUENTA])), {""})),
    ISNUMBER(MATCH(BP[[#This Row],[CODIGO]], _xlpm.codigos_devolucion, 0))
)</f>
        <v>0</v>
      </c>
    </row>
    <row r="2894" spans="1:9" x14ac:dyDescent="0.25">
      <c r="A2894" s="608">
        <v>261015</v>
      </c>
      <c r="B2894" s="416" t="s">
        <v>545</v>
      </c>
      <c r="C2894" s="416" t="s">
        <v>741</v>
      </c>
      <c r="D2894" s="416" t="s">
        <v>739</v>
      </c>
      <c r="E2894" s="417">
        <v>0</v>
      </c>
      <c r="F2894" s="417">
        <v>87308.54</v>
      </c>
      <c r="G2894" s="417">
        <v>87882518.240000024</v>
      </c>
      <c r="H2894" s="387" t="b" cm="1">
        <f t="array" aca="1" ref="H2894" ca="1">EsNegrita(BP[[#This Row],[CODIGO]])</f>
        <v>0</v>
      </c>
      <c r="I2894" s="387" t="b" cm="1">
        <f t="array" ref="I2894">_xlfn.LET(
    _xlpm.codigos_devolucion, _xlfn.UNIQUE(_xlfn._xlws.FILTER(BP[CODIGO], ISNUMBER(SEARCH("devoluci", BP[NOMBRE CUENTA])), {""})),
    ISNUMBER(MATCH(BP[[#This Row],[CODIGO]], _xlpm.codigos_devolucion, 0))
)</f>
        <v>0</v>
      </c>
    </row>
    <row r="2895" spans="1:9" x14ac:dyDescent="0.25">
      <c r="A2895" s="608">
        <v>261015</v>
      </c>
      <c r="B2895" s="416" t="s">
        <v>545</v>
      </c>
      <c r="C2895" s="416" t="s">
        <v>779</v>
      </c>
      <c r="D2895" s="416" t="s">
        <v>739</v>
      </c>
      <c r="E2895" s="417">
        <v>0</v>
      </c>
      <c r="F2895" s="417">
        <v>87308.54</v>
      </c>
      <c r="G2895" s="417">
        <v>87969826.780000031</v>
      </c>
      <c r="H2895" s="387" t="b" cm="1">
        <f t="array" aca="1" ref="H2895" ca="1">EsNegrita(BP[[#This Row],[CODIGO]])</f>
        <v>0</v>
      </c>
      <c r="I2895" s="387" t="b" cm="1">
        <f t="array" ref="I2895">_xlfn.LET(
    _xlpm.codigos_devolucion, _xlfn.UNIQUE(_xlfn._xlws.FILTER(BP[CODIGO], ISNUMBER(SEARCH("devoluci", BP[NOMBRE CUENTA])), {""})),
    ISNUMBER(MATCH(BP[[#This Row],[CODIGO]], _xlpm.codigos_devolucion, 0))
)</f>
        <v>0</v>
      </c>
    </row>
    <row r="2896" spans="1:9" x14ac:dyDescent="0.25">
      <c r="A2896" s="608">
        <v>261015</v>
      </c>
      <c r="B2896" s="416" t="s">
        <v>545</v>
      </c>
      <c r="C2896" s="416" t="s">
        <v>742</v>
      </c>
      <c r="D2896" s="416" t="s">
        <v>739</v>
      </c>
      <c r="E2896" s="417">
        <v>0</v>
      </c>
      <c r="F2896" s="417">
        <v>87308.54</v>
      </c>
      <c r="G2896" s="417">
        <v>88057135.320000038</v>
      </c>
      <c r="H2896" s="387" t="b" cm="1">
        <f t="array" aca="1" ref="H2896" ca="1">EsNegrita(BP[[#This Row],[CODIGO]])</f>
        <v>0</v>
      </c>
      <c r="I2896" s="387" t="b" cm="1">
        <f t="array" ref="I2896">_xlfn.LET(
    _xlpm.codigos_devolucion, _xlfn.UNIQUE(_xlfn._xlws.FILTER(BP[CODIGO], ISNUMBER(SEARCH("devoluci", BP[NOMBRE CUENTA])), {""})),
    ISNUMBER(MATCH(BP[[#This Row],[CODIGO]], _xlpm.codigos_devolucion, 0))
)</f>
        <v>0</v>
      </c>
    </row>
    <row r="2897" spans="1:9" x14ac:dyDescent="0.25">
      <c r="A2897" s="608">
        <v>261015</v>
      </c>
      <c r="B2897" s="416" t="s">
        <v>545</v>
      </c>
      <c r="C2897" s="416" t="s">
        <v>743</v>
      </c>
      <c r="D2897" s="416" t="s">
        <v>739</v>
      </c>
      <c r="E2897" s="417">
        <v>0</v>
      </c>
      <c r="F2897" s="417">
        <v>72837.649999999994</v>
      </c>
      <c r="G2897" s="417">
        <v>88129972.970000044</v>
      </c>
      <c r="H2897" s="387" t="b" cm="1">
        <f t="array" aca="1" ref="H2897" ca="1">EsNegrita(BP[[#This Row],[CODIGO]])</f>
        <v>0</v>
      </c>
      <c r="I2897" s="387" t="b" cm="1">
        <f t="array" ref="I2897">_xlfn.LET(
    _xlpm.codigos_devolucion, _xlfn.UNIQUE(_xlfn._xlws.FILTER(BP[CODIGO], ISNUMBER(SEARCH("devoluci", BP[NOMBRE CUENTA])), {""})),
    ISNUMBER(MATCH(BP[[#This Row],[CODIGO]], _xlpm.codigos_devolucion, 0))
)</f>
        <v>0</v>
      </c>
    </row>
    <row r="2898" spans="1:9" x14ac:dyDescent="0.25">
      <c r="A2898" s="608">
        <v>261015</v>
      </c>
      <c r="B2898" s="416" t="s">
        <v>545</v>
      </c>
      <c r="C2898" s="416" t="s">
        <v>744</v>
      </c>
      <c r="D2898" s="416" t="s">
        <v>739</v>
      </c>
      <c r="E2898" s="417">
        <v>0</v>
      </c>
      <c r="F2898" s="417">
        <v>72837.649999999994</v>
      </c>
      <c r="G2898" s="417">
        <v>88202810.620000049</v>
      </c>
      <c r="H2898" s="387" t="b" cm="1">
        <f t="array" aca="1" ref="H2898" ca="1">EsNegrita(BP[[#This Row],[CODIGO]])</f>
        <v>0</v>
      </c>
      <c r="I2898" s="387" t="b" cm="1">
        <f t="array" ref="I2898">_xlfn.LET(
    _xlpm.codigos_devolucion, _xlfn.UNIQUE(_xlfn._xlws.FILTER(BP[CODIGO], ISNUMBER(SEARCH("devoluci", BP[NOMBRE CUENTA])), {""})),
    ISNUMBER(MATCH(BP[[#This Row],[CODIGO]], _xlpm.codigos_devolucion, 0))
)</f>
        <v>0</v>
      </c>
    </row>
    <row r="2899" spans="1:9" x14ac:dyDescent="0.25">
      <c r="A2899" s="608">
        <v>261015</v>
      </c>
      <c r="B2899" s="416" t="s">
        <v>545</v>
      </c>
      <c r="C2899" s="416" t="s">
        <v>745</v>
      </c>
      <c r="D2899" s="416" t="s">
        <v>739</v>
      </c>
      <c r="E2899" s="417">
        <v>0</v>
      </c>
      <c r="F2899" s="417">
        <v>87308.54</v>
      </c>
      <c r="G2899" s="417">
        <v>88290119.160000056</v>
      </c>
      <c r="H2899" s="387" t="b" cm="1">
        <f t="array" aca="1" ref="H2899" ca="1">EsNegrita(BP[[#This Row],[CODIGO]])</f>
        <v>0</v>
      </c>
      <c r="I2899" s="387" t="b" cm="1">
        <f t="array" ref="I2899">_xlfn.LET(
    _xlpm.codigos_devolucion, _xlfn.UNIQUE(_xlfn._xlws.FILTER(BP[CODIGO], ISNUMBER(SEARCH("devoluci", BP[NOMBRE CUENTA])), {""})),
    ISNUMBER(MATCH(BP[[#This Row],[CODIGO]], _xlpm.codigos_devolucion, 0))
)</f>
        <v>0</v>
      </c>
    </row>
    <row r="2900" spans="1:9" x14ac:dyDescent="0.25">
      <c r="A2900" s="608">
        <v>261015</v>
      </c>
      <c r="B2900" s="416" t="s">
        <v>545</v>
      </c>
      <c r="C2900" s="416" t="s">
        <v>1288</v>
      </c>
      <c r="D2900" s="416" t="s">
        <v>739</v>
      </c>
      <c r="E2900" s="417">
        <v>0</v>
      </c>
      <c r="F2900" s="417">
        <v>70409.73</v>
      </c>
      <c r="G2900" s="417">
        <v>88360528.89000006</v>
      </c>
      <c r="H2900" s="387" t="b" cm="1">
        <f t="array" aca="1" ref="H2900" ca="1">EsNegrita(BP[[#This Row],[CODIGO]])</f>
        <v>0</v>
      </c>
      <c r="I2900" s="387" t="b" cm="1">
        <f t="array" ref="I2900">_xlfn.LET(
    _xlpm.codigos_devolucion, _xlfn.UNIQUE(_xlfn._xlws.FILTER(BP[CODIGO], ISNUMBER(SEARCH("devoluci", BP[NOMBRE CUENTA])), {""})),
    ISNUMBER(MATCH(BP[[#This Row],[CODIGO]], _xlpm.codigos_devolucion, 0))
)</f>
        <v>0</v>
      </c>
    </row>
    <row r="2901" spans="1:9" x14ac:dyDescent="0.25">
      <c r="A2901" s="608">
        <v>261015</v>
      </c>
      <c r="B2901" s="416" t="s">
        <v>545</v>
      </c>
      <c r="C2901" s="416" t="s">
        <v>1267</v>
      </c>
      <c r="D2901" s="416" t="s">
        <v>739</v>
      </c>
      <c r="E2901" s="417">
        <v>0</v>
      </c>
      <c r="F2901" s="417">
        <v>87308.54</v>
      </c>
      <c r="G2901" s="417">
        <v>88447837.430000067</v>
      </c>
      <c r="H2901" s="387" t="b" cm="1">
        <f t="array" aca="1" ref="H2901" ca="1">EsNegrita(BP[[#This Row],[CODIGO]])</f>
        <v>0</v>
      </c>
      <c r="I2901" s="387" t="b" cm="1">
        <f t="array" ref="I2901">_xlfn.LET(
    _xlpm.codigos_devolucion, _xlfn.UNIQUE(_xlfn._xlws.FILTER(BP[CODIGO], ISNUMBER(SEARCH("devoluci", BP[NOMBRE CUENTA])), {""})),
    ISNUMBER(MATCH(BP[[#This Row],[CODIGO]], _xlpm.codigos_devolucion, 0))
)</f>
        <v>0</v>
      </c>
    </row>
    <row r="2902" spans="1:9" x14ac:dyDescent="0.25">
      <c r="A2902" s="608">
        <v>261015</v>
      </c>
      <c r="B2902" s="416" t="s">
        <v>545</v>
      </c>
      <c r="C2902" s="416" t="s">
        <v>1289</v>
      </c>
      <c r="D2902" s="416" t="s">
        <v>739</v>
      </c>
      <c r="E2902" s="417">
        <v>0</v>
      </c>
      <c r="F2902" s="417">
        <v>72837.649999999994</v>
      </c>
      <c r="G2902" s="417">
        <v>88520675.080000073</v>
      </c>
      <c r="H2902" s="387" t="b" cm="1">
        <f t="array" aca="1" ref="H2902" ca="1">EsNegrita(BP[[#This Row],[CODIGO]])</f>
        <v>0</v>
      </c>
      <c r="I2902" s="387" t="b" cm="1">
        <f t="array" ref="I2902">_xlfn.LET(
    _xlpm.codigos_devolucion, _xlfn.UNIQUE(_xlfn._xlws.FILTER(BP[CODIGO], ISNUMBER(SEARCH("devoluci", BP[NOMBRE CUENTA])), {""})),
    ISNUMBER(MATCH(BP[[#This Row],[CODIGO]], _xlpm.codigos_devolucion, 0))
)</f>
        <v>0</v>
      </c>
    </row>
    <row r="2903" spans="1:9" x14ac:dyDescent="0.25">
      <c r="A2903" s="608">
        <v>261015</v>
      </c>
      <c r="B2903" s="416" t="s">
        <v>545</v>
      </c>
      <c r="C2903" s="416" t="s">
        <v>746</v>
      </c>
      <c r="D2903" s="416" t="s">
        <v>739</v>
      </c>
      <c r="E2903" s="417">
        <v>0</v>
      </c>
      <c r="F2903" s="417">
        <v>87308.54</v>
      </c>
      <c r="G2903" s="417">
        <v>88607983.620000079</v>
      </c>
      <c r="H2903" s="387" t="b" cm="1">
        <f t="array" aca="1" ref="H2903" ca="1">EsNegrita(BP[[#This Row],[CODIGO]])</f>
        <v>0</v>
      </c>
      <c r="I2903" s="387" t="b" cm="1">
        <f t="array" ref="I2903">_xlfn.LET(
    _xlpm.codigos_devolucion, _xlfn.UNIQUE(_xlfn._xlws.FILTER(BP[CODIGO], ISNUMBER(SEARCH("devoluci", BP[NOMBRE CUENTA])), {""})),
    ISNUMBER(MATCH(BP[[#This Row],[CODIGO]], _xlpm.codigos_devolucion, 0))
)</f>
        <v>0</v>
      </c>
    </row>
    <row r="2904" spans="1:9" x14ac:dyDescent="0.25">
      <c r="A2904" s="608">
        <v>261015</v>
      </c>
      <c r="B2904" s="416" t="s">
        <v>545</v>
      </c>
      <c r="C2904" s="416" t="s">
        <v>1268</v>
      </c>
      <c r="D2904" s="416" t="s">
        <v>739</v>
      </c>
      <c r="E2904" s="417">
        <v>0</v>
      </c>
      <c r="F2904" s="417">
        <v>81487.97</v>
      </c>
      <c r="G2904" s="417">
        <v>88689471.590000078</v>
      </c>
      <c r="H2904" s="387" t="b" cm="1">
        <f t="array" aca="1" ref="H2904" ca="1">EsNegrita(BP[[#This Row],[CODIGO]])</f>
        <v>0</v>
      </c>
      <c r="I2904" s="387" t="b" cm="1">
        <f t="array" ref="I2904">_xlfn.LET(
    _xlpm.codigos_devolucion, _xlfn.UNIQUE(_xlfn._xlws.FILTER(BP[CODIGO], ISNUMBER(SEARCH("devoluci", BP[NOMBRE CUENTA])), {""})),
    ISNUMBER(MATCH(BP[[#This Row],[CODIGO]], _xlpm.codigos_devolucion, 0))
)</f>
        <v>0</v>
      </c>
    </row>
    <row r="2905" spans="1:9" x14ac:dyDescent="0.25">
      <c r="A2905" s="608">
        <v>261015</v>
      </c>
      <c r="B2905" s="416" t="s">
        <v>545</v>
      </c>
      <c r="C2905" s="416" t="s">
        <v>1290</v>
      </c>
      <c r="D2905" s="416" t="s">
        <v>739</v>
      </c>
      <c r="E2905" s="417">
        <v>0</v>
      </c>
      <c r="F2905" s="417">
        <v>87308.54</v>
      </c>
      <c r="G2905" s="417">
        <v>88776780.130000085</v>
      </c>
      <c r="H2905" s="387" t="b" cm="1">
        <f t="array" aca="1" ref="H2905" ca="1">EsNegrita(BP[[#This Row],[CODIGO]])</f>
        <v>0</v>
      </c>
      <c r="I2905" s="387" t="b" cm="1">
        <f t="array" ref="I2905">_xlfn.LET(
    _xlpm.codigos_devolucion, _xlfn.UNIQUE(_xlfn._xlws.FILTER(BP[CODIGO], ISNUMBER(SEARCH("devoluci", BP[NOMBRE CUENTA])), {""})),
    ISNUMBER(MATCH(BP[[#This Row],[CODIGO]], _xlpm.codigos_devolucion, 0))
)</f>
        <v>0</v>
      </c>
    </row>
    <row r="2906" spans="1:9" x14ac:dyDescent="0.25">
      <c r="A2906" s="608">
        <v>261015</v>
      </c>
      <c r="B2906" s="416" t="s">
        <v>545</v>
      </c>
      <c r="C2906" s="416" t="s">
        <v>1291</v>
      </c>
      <c r="D2906" s="416" t="s">
        <v>739</v>
      </c>
      <c r="E2906" s="417">
        <v>0</v>
      </c>
      <c r="F2906" s="417">
        <v>113700.08</v>
      </c>
      <c r="G2906" s="417">
        <v>88890480.210000083</v>
      </c>
      <c r="H2906" s="387" t="b" cm="1">
        <f t="array" aca="1" ref="H2906" ca="1">EsNegrita(BP[[#This Row],[CODIGO]])</f>
        <v>0</v>
      </c>
      <c r="I2906" s="387" t="b" cm="1">
        <f t="array" ref="I2906">_xlfn.LET(
    _xlpm.codigos_devolucion, _xlfn.UNIQUE(_xlfn._xlws.FILTER(BP[CODIGO], ISNUMBER(SEARCH("devoluci", BP[NOMBRE CUENTA])), {""})),
    ISNUMBER(MATCH(BP[[#This Row],[CODIGO]], _xlpm.codigos_devolucion, 0))
)</f>
        <v>0</v>
      </c>
    </row>
    <row r="2907" spans="1:9" x14ac:dyDescent="0.25">
      <c r="A2907" s="608">
        <v>261015</v>
      </c>
      <c r="B2907" s="416" t="s">
        <v>545</v>
      </c>
      <c r="C2907" s="416" t="s">
        <v>1334</v>
      </c>
      <c r="D2907" s="416" t="s">
        <v>739</v>
      </c>
      <c r="E2907" s="417">
        <v>0</v>
      </c>
      <c r="F2907" s="417">
        <v>170021.86</v>
      </c>
      <c r="G2907" s="417">
        <v>89060502.070000082</v>
      </c>
      <c r="H2907" s="387" t="b" cm="1">
        <f t="array" aca="1" ref="H2907" ca="1">EsNegrita(BP[[#This Row],[CODIGO]])</f>
        <v>0</v>
      </c>
      <c r="I2907" s="387" t="b" cm="1">
        <f t="array" ref="I2907">_xlfn.LET(
    _xlpm.codigos_devolucion, _xlfn.UNIQUE(_xlfn._xlws.FILTER(BP[CODIGO], ISNUMBER(SEARCH("devoluci", BP[NOMBRE CUENTA])), {""})),
    ISNUMBER(MATCH(BP[[#This Row],[CODIGO]], _xlpm.codigos_devolucion, 0))
)</f>
        <v>0</v>
      </c>
    </row>
    <row r="2908" spans="1:9" x14ac:dyDescent="0.25">
      <c r="A2908" s="608">
        <v>261015</v>
      </c>
      <c r="B2908" s="416" t="s">
        <v>545</v>
      </c>
      <c r="C2908" s="416" t="s">
        <v>747</v>
      </c>
      <c r="D2908" s="416" t="s">
        <v>739</v>
      </c>
      <c r="E2908" s="417">
        <v>0</v>
      </c>
      <c r="F2908" s="417">
        <v>97448.75</v>
      </c>
      <c r="G2908" s="417">
        <v>89157950.820000082</v>
      </c>
      <c r="H2908" s="387" t="b" cm="1">
        <f t="array" aca="1" ref="H2908" ca="1">EsNegrita(BP[[#This Row],[CODIGO]])</f>
        <v>0</v>
      </c>
      <c r="I2908" s="387" t="b" cm="1">
        <f t="array" ref="I2908">_xlfn.LET(
    _xlpm.codigos_devolucion, _xlfn.UNIQUE(_xlfn._xlws.FILTER(BP[CODIGO], ISNUMBER(SEARCH("devoluci", BP[NOMBRE CUENTA])), {""})),
    ISNUMBER(MATCH(BP[[#This Row],[CODIGO]], _xlpm.codigos_devolucion, 0))
)</f>
        <v>0</v>
      </c>
    </row>
    <row r="2909" spans="1:9" x14ac:dyDescent="0.25">
      <c r="A2909" s="608">
        <v>261015</v>
      </c>
      <c r="B2909" s="416" t="s">
        <v>545</v>
      </c>
      <c r="C2909" s="416" t="s">
        <v>1269</v>
      </c>
      <c r="D2909" s="416" t="s">
        <v>739</v>
      </c>
      <c r="E2909" s="417">
        <v>0</v>
      </c>
      <c r="F2909" s="417">
        <v>170021.86</v>
      </c>
      <c r="G2909" s="417">
        <v>89327972.680000082</v>
      </c>
      <c r="H2909" s="387" t="b" cm="1">
        <f t="array" aca="1" ref="H2909" ca="1">EsNegrita(BP[[#This Row],[CODIGO]])</f>
        <v>0</v>
      </c>
      <c r="I2909" s="387" t="b" cm="1">
        <f t="array" ref="I2909">_xlfn.LET(
    _xlpm.codigos_devolucion, _xlfn.UNIQUE(_xlfn._xlws.FILTER(BP[CODIGO], ISNUMBER(SEARCH("devoluci", BP[NOMBRE CUENTA])), {""})),
    ISNUMBER(MATCH(BP[[#This Row],[CODIGO]], _xlpm.codigos_devolucion, 0))
)</f>
        <v>0</v>
      </c>
    </row>
    <row r="2910" spans="1:9" x14ac:dyDescent="0.25">
      <c r="A2910" s="608">
        <v>261015</v>
      </c>
      <c r="B2910" s="416" t="s">
        <v>545</v>
      </c>
      <c r="C2910" s="416" t="s">
        <v>1292</v>
      </c>
      <c r="D2910" s="416" t="s">
        <v>739</v>
      </c>
      <c r="E2910" s="417">
        <v>0</v>
      </c>
      <c r="F2910" s="417">
        <v>170021.86</v>
      </c>
      <c r="G2910" s="417">
        <v>89497994.540000081</v>
      </c>
      <c r="H2910" s="387" t="b" cm="1">
        <f t="array" aca="1" ref="H2910" ca="1">EsNegrita(BP[[#This Row],[CODIGO]])</f>
        <v>0</v>
      </c>
      <c r="I2910" s="387" t="b" cm="1">
        <f t="array" ref="I2910">_xlfn.LET(
    _xlpm.codigos_devolucion, _xlfn.UNIQUE(_xlfn._xlws.FILTER(BP[CODIGO], ISNUMBER(SEARCH("devoluci", BP[NOMBRE CUENTA])), {""})),
    ISNUMBER(MATCH(BP[[#This Row],[CODIGO]], _xlpm.codigos_devolucion, 0))
)</f>
        <v>0</v>
      </c>
    </row>
    <row r="2911" spans="1:9" x14ac:dyDescent="0.25">
      <c r="A2911" s="608">
        <v>261015</v>
      </c>
      <c r="B2911" s="416" t="s">
        <v>545</v>
      </c>
      <c r="C2911" s="416" t="s">
        <v>1293</v>
      </c>
      <c r="D2911" s="416" t="s">
        <v>739</v>
      </c>
      <c r="E2911" s="417">
        <v>0</v>
      </c>
      <c r="F2911" s="417">
        <v>87308.54</v>
      </c>
      <c r="G2911" s="417">
        <v>89585303.080000088</v>
      </c>
      <c r="H2911" s="387" t="b" cm="1">
        <f t="array" aca="1" ref="H2911" ca="1">EsNegrita(BP[[#This Row],[CODIGO]])</f>
        <v>0</v>
      </c>
      <c r="I2911" s="387" t="b" cm="1">
        <f t="array" ref="I2911">_xlfn.LET(
    _xlpm.codigos_devolucion, _xlfn.UNIQUE(_xlfn._xlws.FILTER(BP[CODIGO], ISNUMBER(SEARCH("devoluci", BP[NOMBRE CUENTA])), {""})),
    ISNUMBER(MATCH(BP[[#This Row],[CODIGO]], _xlpm.codigos_devolucion, 0))
)</f>
        <v>0</v>
      </c>
    </row>
    <row r="2912" spans="1:9" x14ac:dyDescent="0.25">
      <c r="A2912" s="608">
        <v>261015</v>
      </c>
      <c r="B2912" s="416" t="s">
        <v>545</v>
      </c>
      <c r="C2912" s="416" t="s">
        <v>1294</v>
      </c>
      <c r="D2912" s="416" t="s">
        <v>739</v>
      </c>
      <c r="E2912" s="417">
        <v>0</v>
      </c>
      <c r="F2912" s="417">
        <v>87308.54</v>
      </c>
      <c r="G2912" s="417">
        <v>89672611.620000094</v>
      </c>
      <c r="H2912" s="387" t="b" cm="1">
        <f t="array" aca="1" ref="H2912" ca="1">EsNegrita(BP[[#This Row],[CODIGO]])</f>
        <v>0</v>
      </c>
      <c r="I2912" s="387" t="b" cm="1">
        <f t="array" ref="I2912">_xlfn.LET(
    _xlpm.codigos_devolucion, _xlfn.UNIQUE(_xlfn._xlws.FILTER(BP[CODIGO], ISNUMBER(SEARCH("devoluci", BP[NOMBRE CUENTA])), {""})),
    ISNUMBER(MATCH(BP[[#This Row],[CODIGO]], _xlpm.codigos_devolucion, 0))
)</f>
        <v>0</v>
      </c>
    </row>
    <row r="2913" spans="1:9" x14ac:dyDescent="0.25">
      <c r="A2913" s="608">
        <v>261015</v>
      </c>
      <c r="B2913" s="416" t="s">
        <v>545</v>
      </c>
      <c r="C2913" s="416" t="s">
        <v>748</v>
      </c>
      <c r="D2913" s="416" t="s">
        <v>739</v>
      </c>
      <c r="E2913" s="417">
        <v>0</v>
      </c>
      <c r="F2913" s="417">
        <v>87308.54</v>
      </c>
      <c r="G2913" s="417">
        <v>89759920.160000101</v>
      </c>
      <c r="H2913" s="387" t="b" cm="1">
        <f t="array" aca="1" ref="H2913" ca="1">EsNegrita(BP[[#This Row],[CODIGO]])</f>
        <v>0</v>
      </c>
      <c r="I2913" s="387" t="b" cm="1">
        <f t="array" ref="I2913">_xlfn.LET(
    _xlpm.codigos_devolucion, _xlfn.UNIQUE(_xlfn._xlws.FILTER(BP[CODIGO], ISNUMBER(SEARCH("devoluci", BP[NOMBRE CUENTA])), {""})),
    ISNUMBER(MATCH(BP[[#This Row],[CODIGO]], _xlpm.codigos_devolucion, 0))
)</f>
        <v>0</v>
      </c>
    </row>
    <row r="2914" spans="1:9" x14ac:dyDescent="0.25">
      <c r="A2914" s="608">
        <v>261015</v>
      </c>
      <c r="B2914" s="416" t="s">
        <v>545</v>
      </c>
      <c r="C2914" s="416" t="s">
        <v>749</v>
      </c>
      <c r="D2914" s="416" t="s">
        <v>739</v>
      </c>
      <c r="E2914" s="417">
        <v>0</v>
      </c>
      <c r="F2914" s="417">
        <v>87308.54</v>
      </c>
      <c r="G2914" s="417">
        <v>89847228.700000107</v>
      </c>
      <c r="H2914" s="387" t="b" cm="1">
        <f t="array" aca="1" ref="H2914" ca="1">EsNegrita(BP[[#This Row],[CODIGO]])</f>
        <v>0</v>
      </c>
      <c r="I2914" s="387" t="b" cm="1">
        <f t="array" ref="I2914">_xlfn.LET(
    _xlpm.codigos_devolucion, _xlfn.UNIQUE(_xlfn._xlws.FILTER(BP[CODIGO], ISNUMBER(SEARCH("devoluci", BP[NOMBRE CUENTA])), {""})),
    ISNUMBER(MATCH(BP[[#This Row],[CODIGO]], _xlpm.codigos_devolucion, 0))
)</f>
        <v>0</v>
      </c>
    </row>
    <row r="2915" spans="1:9" x14ac:dyDescent="0.25">
      <c r="A2915" s="608">
        <v>261015</v>
      </c>
      <c r="B2915" s="416" t="s">
        <v>545</v>
      </c>
      <c r="C2915" s="416" t="s">
        <v>1295</v>
      </c>
      <c r="D2915" s="416" t="s">
        <v>739</v>
      </c>
      <c r="E2915" s="417">
        <v>0</v>
      </c>
      <c r="F2915" s="417">
        <v>80272.28</v>
      </c>
      <c r="G2915" s="417">
        <v>89927500.980000108</v>
      </c>
      <c r="H2915" s="387" t="b" cm="1">
        <f t="array" aca="1" ref="H2915" ca="1">EsNegrita(BP[[#This Row],[CODIGO]])</f>
        <v>0</v>
      </c>
      <c r="I2915" s="387" t="b" cm="1">
        <f t="array" ref="I2915">_xlfn.LET(
    _xlpm.codigos_devolucion, _xlfn.UNIQUE(_xlfn._xlws.FILTER(BP[CODIGO], ISNUMBER(SEARCH("devoluci", BP[NOMBRE CUENTA])), {""})),
    ISNUMBER(MATCH(BP[[#This Row],[CODIGO]], _xlpm.codigos_devolucion, 0))
)</f>
        <v>0</v>
      </c>
    </row>
    <row r="2916" spans="1:9" x14ac:dyDescent="0.25">
      <c r="A2916" s="608">
        <v>261015</v>
      </c>
      <c r="B2916" s="416" t="s">
        <v>545</v>
      </c>
      <c r="C2916" s="416" t="s">
        <v>750</v>
      </c>
      <c r="D2916" s="416" t="s">
        <v>739</v>
      </c>
      <c r="E2916" s="417">
        <v>0</v>
      </c>
      <c r="F2916" s="417">
        <v>90100.4</v>
      </c>
      <c r="G2916" s="417">
        <v>90017601.380000114</v>
      </c>
      <c r="H2916" s="387" t="b" cm="1">
        <f t="array" aca="1" ref="H2916" ca="1">EsNegrita(BP[[#This Row],[CODIGO]])</f>
        <v>0</v>
      </c>
      <c r="I2916" s="387" t="b" cm="1">
        <f t="array" ref="I2916">_xlfn.LET(
    _xlpm.codigos_devolucion, _xlfn.UNIQUE(_xlfn._xlws.FILTER(BP[CODIGO], ISNUMBER(SEARCH("devoluci", BP[NOMBRE CUENTA])), {""})),
    ISNUMBER(MATCH(BP[[#This Row],[CODIGO]], _xlpm.codigos_devolucion, 0))
)</f>
        <v>0</v>
      </c>
    </row>
    <row r="2917" spans="1:9" x14ac:dyDescent="0.25">
      <c r="A2917" s="608">
        <v>261015</v>
      </c>
      <c r="B2917" s="416" t="s">
        <v>545</v>
      </c>
      <c r="C2917" s="416" t="s">
        <v>1260</v>
      </c>
      <c r="D2917" s="416" t="s">
        <v>739</v>
      </c>
      <c r="E2917" s="417">
        <v>0</v>
      </c>
      <c r="F2917" s="417">
        <v>70409.73</v>
      </c>
      <c r="G2917" s="417">
        <v>90088011.110000119</v>
      </c>
      <c r="H2917" s="387" t="b" cm="1">
        <f t="array" aca="1" ref="H2917" ca="1">EsNegrita(BP[[#This Row],[CODIGO]])</f>
        <v>0</v>
      </c>
      <c r="I2917" s="387" t="b" cm="1">
        <f t="array" ref="I2917">_xlfn.LET(
    _xlpm.codigos_devolucion, _xlfn.UNIQUE(_xlfn._xlws.FILTER(BP[CODIGO], ISNUMBER(SEARCH("devoluci", BP[NOMBRE CUENTA])), {""})),
    ISNUMBER(MATCH(BP[[#This Row],[CODIGO]], _xlpm.codigos_devolucion, 0))
)</f>
        <v>0</v>
      </c>
    </row>
    <row r="2918" spans="1:9" x14ac:dyDescent="0.25">
      <c r="A2918" s="608">
        <v>261015</v>
      </c>
      <c r="B2918" s="416" t="s">
        <v>545</v>
      </c>
      <c r="C2918" s="416" t="s">
        <v>1338</v>
      </c>
      <c r="D2918" s="416" t="s">
        <v>739</v>
      </c>
      <c r="E2918" s="417">
        <v>0</v>
      </c>
      <c r="F2918" s="417">
        <v>72837.649999999994</v>
      </c>
      <c r="G2918" s="417">
        <v>90160848.760000125</v>
      </c>
      <c r="H2918" s="387" t="b" cm="1">
        <f t="array" aca="1" ref="H2918" ca="1">EsNegrita(BP[[#This Row],[CODIGO]])</f>
        <v>0</v>
      </c>
      <c r="I2918" s="387" t="b" cm="1">
        <f t="array" ref="I2918">_xlfn.LET(
    _xlpm.codigos_devolucion, _xlfn.UNIQUE(_xlfn._xlws.FILTER(BP[CODIGO], ISNUMBER(SEARCH("devoluci", BP[NOMBRE CUENTA])), {""})),
    ISNUMBER(MATCH(BP[[#This Row],[CODIGO]], _xlpm.codigos_devolucion, 0))
)</f>
        <v>0</v>
      </c>
    </row>
    <row r="2919" spans="1:9" x14ac:dyDescent="0.25">
      <c r="A2919" s="608">
        <v>261015</v>
      </c>
      <c r="B2919" s="416" t="s">
        <v>545</v>
      </c>
      <c r="C2919" s="416" t="s">
        <v>1296</v>
      </c>
      <c r="D2919" s="416" t="s">
        <v>739</v>
      </c>
      <c r="E2919" s="417">
        <v>0</v>
      </c>
      <c r="F2919" s="417">
        <v>80272.28</v>
      </c>
      <c r="G2919" s="417">
        <v>90241121.040000126</v>
      </c>
      <c r="H2919" s="387" t="b" cm="1">
        <f t="array" aca="1" ref="H2919" ca="1">EsNegrita(BP[[#This Row],[CODIGO]])</f>
        <v>0</v>
      </c>
      <c r="I2919" s="387" t="b" cm="1">
        <f t="array" ref="I2919">_xlfn.LET(
    _xlpm.codigos_devolucion, _xlfn.UNIQUE(_xlfn._xlws.FILTER(BP[CODIGO], ISNUMBER(SEARCH("devoluci", BP[NOMBRE CUENTA])), {""})),
    ISNUMBER(MATCH(BP[[#This Row],[CODIGO]], _xlpm.codigos_devolucion, 0))
)</f>
        <v>0</v>
      </c>
    </row>
    <row r="2920" spans="1:9" x14ac:dyDescent="0.25">
      <c r="A2920" s="608">
        <v>261015</v>
      </c>
      <c r="B2920" s="416" t="s">
        <v>545</v>
      </c>
      <c r="C2920" s="416" t="s">
        <v>1261</v>
      </c>
      <c r="D2920" s="416" t="s">
        <v>739</v>
      </c>
      <c r="E2920" s="417">
        <v>0</v>
      </c>
      <c r="F2920" s="417">
        <v>124800</v>
      </c>
      <c r="G2920" s="417">
        <v>90365921.040000126</v>
      </c>
      <c r="H2920" s="387" t="b" cm="1">
        <f t="array" aca="1" ref="H2920" ca="1">EsNegrita(BP[[#This Row],[CODIGO]])</f>
        <v>0</v>
      </c>
      <c r="I2920" s="387" t="b" cm="1">
        <f t="array" ref="I2920">_xlfn.LET(
    _xlpm.codigos_devolucion, _xlfn.UNIQUE(_xlfn._xlws.FILTER(BP[CODIGO], ISNUMBER(SEARCH("devoluci", BP[NOMBRE CUENTA])), {""})),
    ISNUMBER(MATCH(BP[[#This Row],[CODIGO]], _xlpm.codigos_devolucion, 0))
)</f>
        <v>0</v>
      </c>
    </row>
    <row r="2921" spans="1:9" x14ac:dyDescent="0.25">
      <c r="A2921" s="608">
        <v>261015</v>
      </c>
      <c r="B2921" s="416" t="s">
        <v>545</v>
      </c>
      <c r="C2921" s="416" t="s">
        <v>1329</v>
      </c>
      <c r="D2921" s="416" t="s">
        <v>739</v>
      </c>
      <c r="E2921" s="417">
        <v>0</v>
      </c>
      <c r="F2921" s="417">
        <v>72837.649999999994</v>
      </c>
      <c r="G2921" s="417">
        <v>90438758.690000132</v>
      </c>
      <c r="H2921" s="387" t="b" cm="1">
        <f t="array" aca="1" ref="H2921" ca="1">EsNegrita(BP[[#This Row],[CODIGO]])</f>
        <v>0</v>
      </c>
      <c r="I2921" s="387" t="b" cm="1">
        <f t="array" ref="I2921">_xlfn.LET(
    _xlpm.codigos_devolucion, _xlfn.UNIQUE(_xlfn._xlws.FILTER(BP[CODIGO], ISNUMBER(SEARCH("devoluci", BP[NOMBRE CUENTA])), {""})),
    ISNUMBER(MATCH(BP[[#This Row],[CODIGO]], _xlpm.codigos_devolucion, 0))
)</f>
        <v>0</v>
      </c>
    </row>
    <row r="2922" spans="1:9" x14ac:dyDescent="0.25">
      <c r="A2922" s="608">
        <v>261015</v>
      </c>
      <c r="B2922" s="416" t="s">
        <v>545</v>
      </c>
      <c r="C2922" s="416" t="s">
        <v>751</v>
      </c>
      <c r="D2922" s="416" t="s">
        <v>739</v>
      </c>
      <c r="E2922" s="417">
        <v>0</v>
      </c>
      <c r="F2922" s="417">
        <v>120408.41</v>
      </c>
      <c r="G2922" s="417">
        <v>90559167.100000128</v>
      </c>
      <c r="H2922" s="387" t="b" cm="1">
        <f t="array" aca="1" ref="H2922" ca="1">EsNegrita(BP[[#This Row],[CODIGO]])</f>
        <v>0</v>
      </c>
      <c r="I2922" s="387" t="b" cm="1">
        <f t="array" ref="I2922">_xlfn.LET(
    _xlpm.codigos_devolucion, _xlfn.UNIQUE(_xlfn._xlws.FILTER(BP[CODIGO], ISNUMBER(SEARCH("devoluci", BP[NOMBRE CUENTA])), {""})),
    ISNUMBER(MATCH(BP[[#This Row],[CODIGO]], _xlpm.codigos_devolucion, 0))
)</f>
        <v>0</v>
      </c>
    </row>
    <row r="2923" spans="1:9" x14ac:dyDescent="0.25">
      <c r="A2923" s="608">
        <v>261015</v>
      </c>
      <c r="B2923" s="416" t="s">
        <v>545</v>
      </c>
      <c r="C2923" s="416" t="s">
        <v>1297</v>
      </c>
      <c r="D2923" s="416" t="s">
        <v>739</v>
      </c>
      <c r="E2923" s="417">
        <v>0</v>
      </c>
      <c r="F2923" s="417">
        <v>87308.54</v>
      </c>
      <c r="G2923" s="417">
        <v>90646475.640000135</v>
      </c>
      <c r="H2923" s="387" t="b" cm="1">
        <f t="array" aca="1" ref="H2923" ca="1">EsNegrita(BP[[#This Row],[CODIGO]])</f>
        <v>0</v>
      </c>
      <c r="I2923" s="387" t="b" cm="1">
        <f t="array" ref="I2923">_xlfn.LET(
    _xlpm.codigos_devolucion, _xlfn.UNIQUE(_xlfn._xlws.FILTER(BP[CODIGO], ISNUMBER(SEARCH("devoluci", BP[NOMBRE CUENTA])), {""})),
    ISNUMBER(MATCH(BP[[#This Row],[CODIGO]], _xlpm.codigos_devolucion, 0))
)</f>
        <v>0</v>
      </c>
    </row>
    <row r="2924" spans="1:9" x14ac:dyDescent="0.25">
      <c r="A2924" s="608">
        <v>261015</v>
      </c>
      <c r="B2924" s="416" t="s">
        <v>545</v>
      </c>
      <c r="C2924" s="416" t="s">
        <v>1298</v>
      </c>
      <c r="D2924" s="416" t="s">
        <v>739</v>
      </c>
      <c r="E2924" s="417">
        <v>0</v>
      </c>
      <c r="F2924" s="417">
        <v>72837.649999999994</v>
      </c>
      <c r="G2924" s="417">
        <v>90719313.290000141</v>
      </c>
      <c r="H2924" s="387" t="b" cm="1">
        <f t="array" aca="1" ref="H2924" ca="1">EsNegrita(BP[[#This Row],[CODIGO]])</f>
        <v>0</v>
      </c>
      <c r="I2924" s="387" t="b" cm="1">
        <f t="array" ref="I2924">_xlfn.LET(
    _xlpm.codigos_devolucion, _xlfn.UNIQUE(_xlfn._xlws.FILTER(BP[CODIGO], ISNUMBER(SEARCH("devoluci", BP[NOMBRE CUENTA])), {""})),
    ISNUMBER(MATCH(BP[[#This Row],[CODIGO]], _xlpm.codigos_devolucion, 0))
)</f>
        <v>0</v>
      </c>
    </row>
    <row r="2925" spans="1:9" x14ac:dyDescent="0.25">
      <c r="A2925" s="608">
        <v>261015</v>
      </c>
      <c r="B2925" s="416" t="s">
        <v>545</v>
      </c>
      <c r="C2925" s="416" t="s">
        <v>752</v>
      </c>
      <c r="D2925" s="416" t="s">
        <v>739</v>
      </c>
      <c r="E2925" s="417">
        <v>0</v>
      </c>
      <c r="F2925" s="417">
        <v>67981.8</v>
      </c>
      <c r="G2925" s="417">
        <v>90787295.090000138</v>
      </c>
      <c r="H2925" s="387" t="b" cm="1">
        <f t="array" aca="1" ref="H2925" ca="1">EsNegrita(BP[[#This Row],[CODIGO]])</f>
        <v>0</v>
      </c>
      <c r="I2925" s="387" t="b" cm="1">
        <f t="array" ref="I2925">_xlfn.LET(
    _xlpm.codigos_devolucion, _xlfn.UNIQUE(_xlfn._xlws.FILTER(BP[CODIGO], ISNUMBER(SEARCH("devoluci", BP[NOMBRE CUENTA])), {""})),
    ISNUMBER(MATCH(BP[[#This Row],[CODIGO]], _xlpm.codigos_devolucion, 0))
)</f>
        <v>0</v>
      </c>
    </row>
    <row r="2926" spans="1:9" x14ac:dyDescent="0.25">
      <c r="A2926" s="608">
        <v>261015</v>
      </c>
      <c r="B2926" s="416" t="s">
        <v>545</v>
      </c>
      <c r="C2926" s="416" t="s">
        <v>1339</v>
      </c>
      <c r="D2926" s="416" t="s">
        <v>739</v>
      </c>
      <c r="E2926" s="417">
        <v>0</v>
      </c>
      <c r="F2926" s="417">
        <v>72837.649999999994</v>
      </c>
      <c r="G2926" s="417">
        <v>90860132.740000144</v>
      </c>
      <c r="H2926" s="387" t="b" cm="1">
        <f t="array" aca="1" ref="H2926" ca="1">EsNegrita(BP[[#This Row],[CODIGO]])</f>
        <v>0</v>
      </c>
      <c r="I2926" s="387" t="b" cm="1">
        <f t="array" ref="I2926">_xlfn.LET(
    _xlpm.codigos_devolucion, _xlfn.UNIQUE(_xlfn._xlws.FILTER(BP[CODIGO], ISNUMBER(SEARCH("devoluci", BP[NOMBRE CUENTA])), {""})),
    ISNUMBER(MATCH(BP[[#This Row],[CODIGO]], _xlpm.codigos_devolucion, 0))
)</f>
        <v>0</v>
      </c>
    </row>
    <row r="2927" spans="1:9" x14ac:dyDescent="0.25">
      <c r="A2927" s="608">
        <v>261015</v>
      </c>
      <c r="B2927" s="416" t="s">
        <v>545</v>
      </c>
      <c r="C2927" s="416" t="s">
        <v>1299</v>
      </c>
      <c r="D2927" s="416" t="s">
        <v>739</v>
      </c>
      <c r="E2927" s="417">
        <v>0</v>
      </c>
      <c r="F2927" s="417">
        <v>87308.54</v>
      </c>
      <c r="G2927" s="417">
        <v>90947441.28000015</v>
      </c>
      <c r="H2927" s="387" t="b" cm="1">
        <f t="array" aca="1" ref="H2927" ca="1">EsNegrita(BP[[#This Row],[CODIGO]])</f>
        <v>0</v>
      </c>
      <c r="I2927" s="387" t="b" cm="1">
        <f t="array" ref="I2927">_xlfn.LET(
    _xlpm.codigos_devolucion, _xlfn.UNIQUE(_xlfn._xlws.FILTER(BP[CODIGO], ISNUMBER(SEARCH("devoluci", BP[NOMBRE CUENTA])), {""})),
    ISNUMBER(MATCH(BP[[#This Row],[CODIGO]], _xlpm.codigos_devolucion, 0))
)</f>
        <v>0</v>
      </c>
    </row>
    <row r="2928" spans="1:9" x14ac:dyDescent="0.25">
      <c r="A2928" s="608">
        <v>261015</v>
      </c>
      <c r="B2928" s="416" t="s">
        <v>545</v>
      </c>
      <c r="C2928" s="416" t="s">
        <v>753</v>
      </c>
      <c r="D2928" s="416" t="s">
        <v>739</v>
      </c>
      <c r="E2928" s="417">
        <v>0</v>
      </c>
      <c r="F2928" s="417">
        <v>98540.07</v>
      </c>
      <c r="G2928" s="417">
        <v>91045981.350000143</v>
      </c>
      <c r="H2928" s="387" t="b" cm="1">
        <f t="array" aca="1" ref="H2928" ca="1">EsNegrita(BP[[#This Row],[CODIGO]])</f>
        <v>0</v>
      </c>
      <c r="I2928" s="387" t="b" cm="1">
        <f t="array" ref="I2928">_xlfn.LET(
    _xlpm.codigos_devolucion, _xlfn.UNIQUE(_xlfn._xlws.FILTER(BP[CODIGO], ISNUMBER(SEARCH("devoluci", BP[NOMBRE CUENTA])), {""})),
    ISNUMBER(MATCH(BP[[#This Row],[CODIGO]], _xlpm.codigos_devolucion, 0))
)</f>
        <v>0</v>
      </c>
    </row>
    <row r="2929" spans="1:9" x14ac:dyDescent="0.25">
      <c r="A2929" s="608">
        <v>261015</v>
      </c>
      <c r="B2929" s="416" t="s">
        <v>545</v>
      </c>
      <c r="C2929" s="416" t="s">
        <v>754</v>
      </c>
      <c r="D2929" s="416" t="s">
        <v>739</v>
      </c>
      <c r="E2929" s="417">
        <v>0</v>
      </c>
      <c r="F2929" s="417">
        <v>72837.649999999994</v>
      </c>
      <c r="G2929" s="417">
        <v>91118819.000000149</v>
      </c>
      <c r="H2929" s="387" t="b" cm="1">
        <f t="array" aca="1" ref="H2929" ca="1">EsNegrita(BP[[#This Row],[CODIGO]])</f>
        <v>0</v>
      </c>
      <c r="I2929" s="387" t="b" cm="1">
        <f t="array" ref="I2929">_xlfn.LET(
    _xlpm.codigos_devolucion, _xlfn.UNIQUE(_xlfn._xlws.FILTER(BP[CODIGO], ISNUMBER(SEARCH("devoluci", BP[NOMBRE CUENTA])), {""})),
    ISNUMBER(MATCH(BP[[#This Row],[CODIGO]], _xlpm.codigos_devolucion, 0))
)</f>
        <v>0</v>
      </c>
    </row>
    <row r="2930" spans="1:9" x14ac:dyDescent="0.25">
      <c r="A2930" s="608">
        <v>261015</v>
      </c>
      <c r="B2930" s="416" t="s">
        <v>545</v>
      </c>
      <c r="C2930" s="416" t="s">
        <v>1340</v>
      </c>
      <c r="D2930" s="416" t="s">
        <v>739</v>
      </c>
      <c r="E2930" s="417">
        <v>0</v>
      </c>
      <c r="F2930" s="417">
        <v>87308.54</v>
      </c>
      <c r="G2930" s="417">
        <v>91206127.540000156</v>
      </c>
      <c r="H2930" s="387" t="b" cm="1">
        <f t="array" aca="1" ref="H2930" ca="1">EsNegrita(BP[[#This Row],[CODIGO]])</f>
        <v>0</v>
      </c>
      <c r="I2930" s="387" t="b" cm="1">
        <f t="array" ref="I2930">_xlfn.LET(
    _xlpm.codigos_devolucion, _xlfn.UNIQUE(_xlfn._xlws.FILTER(BP[CODIGO], ISNUMBER(SEARCH("devoluci", BP[NOMBRE CUENTA])), {""})),
    ISNUMBER(MATCH(BP[[#This Row],[CODIGO]], _xlpm.codigos_devolucion, 0))
)</f>
        <v>0</v>
      </c>
    </row>
    <row r="2931" spans="1:9" x14ac:dyDescent="0.25">
      <c r="A2931" s="608">
        <v>261015</v>
      </c>
      <c r="B2931" s="416" t="s">
        <v>545</v>
      </c>
      <c r="C2931" s="416" t="s">
        <v>755</v>
      </c>
      <c r="D2931" s="416" t="s">
        <v>739</v>
      </c>
      <c r="E2931" s="417">
        <v>0</v>
      </c>
      <c r="F2931" s="417">
        <v>73676.14</v>
      </c>
      <c r="G2931" s="417">
        <v>91279803.680000156</v>
      </c>
      <c r="H2931" s="387" t="b" cm="1">
        <f t="array" aca="1" ref="H2931" ca="1">EsNegrita(BP[[#This Row],[CODIGO]])</f>
        <v>0</v>
      </c>
      <c r="I2931" s="387" t="b" cm="1">
        <f t="array" ref="I2931">_xlfn.LET(
    _xlpm.codigos_devolucion, _xlfn.UNIQUE(_xlfn._xlws.FILTER(BP[CODIGO], ISNUMBER(SEARCH("devoluci", BP[NOMBRE CUENTA])), {""})),
    ISNUMBER(MATCH(BP[[#This Row],[CODIGO]], _xlpm.codigos_devolucion, 0))
)</f>
        <v>0</v>
      </c>
    </row>
    <row r="2932" spans="1:9" x14ac:dyDescent="0.25">
      <c r="A2932" s="608">
        <v>261015</v>
      </c>
      <c r="B2932" s="416" t="s">
        <v>545</v>
      </c>
      <c r="C2932" s="416" t="s">
        <v>756</v>
      </c>
      <c r="D2932" s="416" t="s">
        <v>739</v>
      </c>
      <c r="E2932" s="417">
        <v>0</v>
      </c>
      <c r="F2932" s="417">
        <v>87308.54</v>
      </c>
      <c r="G2932" s="417">
        <v>91367112.220000163</v>
      </c>
      <c r="H2932" s="387" t="b" cm="1">
        <f t="array" aca="1" ref="H2932" ca="1">EsNegrita(BP[[#This Row],[CODIGO]])</f>
        <v>0</v>
      </c>
      <c r="I2932" s="387" t="b" cm="1">
        <f t="array" ref="I2932">_xlfn.LET(
    _xlpm.codigos_devolucion, _xlfn.UNIQUE(_xlfn._xlws.FILTER(BP[CODIGO], ISNUMBER(SEARCH("devoluci", BP[NOMBRE CUENTA])), {""})),
    ISNUMBER(MATCH(BP[[#This Row],[CODIGO]], _xlpm.codigos_devolucion, 0))
)</f>
        <v>0</v>
      </c>
    </row>
    <row r="2933" spans="1:9" x14ac:dyDescent="0.25">
      <c r="A2933" s="608">
        <v>261015</v>
      </c>
      <c r="B2933" s="416" t="s">
        <v>545</v>
      </c>
      <c r="C2933" s="416" t="s">
        <v>757</v>
      </c>
      <c r="D2933" s="416" t="s">
        <v>739</v>
      </c>
      <c r="E2933" s="417">
        <v>0</v>
      </c>
      <c r="F2933" s="417">
        <v>87308.54</v>
      </c>
      <c r="G2933" s="417">
        <v>91454420.760000169</v>
      </c>
      <c r="H2933" s="387" t="b" cm="1">
        <f t="array" aca="1" ref="H2933" ca="1">EsNegrita(BP[[#This Row],[CODIGO]])</f>
        <v>0</v>
      </c>
      <c r="I2933" s="387" t="b" cm="1">
        <f t="array" ref="I2933">_xlfn.LET(
    _xlpm.codigos_devolucion, _xlfn.UNIQUE(_xlfn._xlws.FILTER(BP[CODIGO], ISNUMBER(SEARCH("devoluci", BP[NOMBRE CUENTA])), {""})),
    ISNUMBER(MATCH(BP[[#This Row],[CODIGO]], _xlpm.codigos_devolucion, 0))
)</f>
        <v>0</v>
      </c>
    </row>
    <row r="2934" spans="1:9" x14ac:dyDescent="0.25">
      <c r="A2934" s="608">
        <v>261015</v>
      </c>
      <c r="B2934" s="416" t="s">
        <v>545</v>
      </c>
      <c r="C2934" s="416" t="s">
        <v>1336</v>
      </c>
      <c r="D2934" s="416" t="s">
        <v>739</v>
      </c>
      <c r="E2934" s="417">
        <v>0</v>
      </c>
      <c r="F2934" s="417">
        <v>87308.54</v>
      </c>
      <c r="G2934" s="417">
        <v>91541729.300000176</v>
      </c>
      <c r="H2934" s="387" t="b" cm="1">
        <f t="array" aca="1" ref="H2934" ca="1">EsNegrita(BP[[#This Row],[CODIGO]])</f>
        <v>0</v>
      </c>
      <c r="I2934" s="387" t="b" cm="1">
        <f t="array" ref="I2934">_xlfn.LET(
    _xlpm.codigos_devolucion, _xlfn.UNIQUE(_xlfn._xlws.FILTER(BP[CODIGO], ISNUMBER(SEARCH("devoluci", BP[NOMBRE CUENTA])), {""})),
    ISNUMBER(MATCH(BP[[#This Row],[CODIGO]], _xlpm.codigos_devolucion, 0))
)</f>
        <v>0</v>
      </c>
    </row>
    <row r="2935" spans="1:9" x14ac:dyDescent="0.25">
      <c r="A2935" s="608">
        <v>261015</v>
      </c>
      <c r="B2935" s="416" t="s">
        <v>545</v>
      </c>
      <c r="C2935" s="416" t="s">
        <v>758</v>
      </c>
      <c r="D2935" s="416" t="s">
        <v>739</v>
      </c>
      <c r="E2935" s="417">
        <v>0</v>
      </c>
      <c r="F2935" s="417">
        <v>72837.649999999994</v>
      </c>
      <c r="G2935" s="417">
        <v>91614566.950000182</v>
      </c>
      <c r="H2935" s="387" t="b" cm="1">
        <f t="array" aca="1" ref="H2935" ca="1">EsNegrita(BP[[#This Row],[CODIGO]])</f>
        <v>0</v>
      </c>
      <c r="I2935" s="387" t="b" cm="1">
        <f t="array" ref="I2935">_xlfn.LET(
    _xlpm.codigos_devolucion, _xlfn.UNIQUE(_xlfn._xlws.FILTER(BP[CODIGO], ISNUMBER(SEARCH("devoluci", BP[NOMBRE CUENTA])), {""})),
    ISNUMBER(MATCH(BP[[#This Row],[CODIGO]], _xlpm.codigos_devolucion, 0))
)</f>
        <v>0</v>
      </c>
    </row>
    <row r="2936" spans="1:9" x14ac:dyDescent="0.25">
      <c r="A2936" s="608">
        <v>261015</v>
      </c>
      <c r="B2936" s="416" t="s">
        <v>545</v>
      </c>
      <c r="C2936" s="416" t="s">
        <v>759</v>
      </c>
      <c r="D2936" s="416" t="s">
        <v>739</v>
      </c>
      <c r="E2936" s="417">
        <v>0</v>
      </c>
      <c r="F2936" s="417">
        <v>87308.54</v>
      </c>
      <c r="G2936" s="417">
        <v>91701875.490000188</v>
      </c>
      <c r="H2936" s="387" t="b" cm="1">
        <f t="array" aca="1" ref="H2936" ca="1">EsNegrita(BP[[#This Row],[CODIGO]])</f>
        <v>0</v>
      </c>
      <c r="I2936" s="387" t="b" cm="1">
        <f t="array" ref="I2936">_xlfn.LET(
    _xlpm.codigos_devolucion, _xlfn.UNIQUE(_xlfn._xlws.FILTER(BP[CODIGO], ISNUMBER(SEARCH("devoluci", BP[NOMBRE CUENTA])), {""})),
    ISNUMBER(MATCH(BP[[#This Row],[CODIGO]], _xlpm.codigos_devolucion, 0))
)</f>
        <v>0</v>
      </c>
    </row>
    <row r="2937" spans="1:9" x14ac:dyDescent="0.25">
      <c r="A2937" s="608">
        <v>261015</v>
      </c>
      <c r="B2937" s="416" t="s">
        <v>545</v>
      </c>
      <c r="C2937" s="416" t="s">
        <v>760</v>
      </c>
      <c r="D2937" s="416" t="s">
        <v>739</v>
      </c>
      <c r="E2937" s="417">
        <v>0</v>
      </c>
      <c r="F2937" s="417">
        <v>87308.54</v>
      </c>
      <c r="G2937" s="417">
        <v>91789184.030000195</v>
      </c>
      <c r="H2937" s="387" t="b" cm="1">
        <f t="array" aca="1" ref="H2937" ca="1">EsNegrita(BP[[#This Row],[CODIGO]])</f>
        <v>0</v>
      </c>
      <c r="I2937" s="387" t="b" cm="1">
        <f t="array" ref="I2937">_xlfn.LET(
    _xlpm.codigos_devolucion, _xlfn.UNIQUE(_xlfn._xlws.FILTER(BP[CODIGO], ISNUMBER(SEARCH("devoluci", BP[NOMBRE CUENTA])), {""})),
    ISNUMBER(MATCH(BP[[#This Row],[CODIGO]], _xlpm.codigos_devolucion, 0))
)</f>
        <v>0</v>
      </c>
    </row>
    <row r="2938" spans="1:9" x14ac:dyDescent="0.25">
      <c r="A2938" s="608">
        <v>261015</v>
      </c>
      <c r="B2938" s="416" t="s">
        <v>545</v>
      </c>
      <c r="C2938" s="416" t="s">
        <v>1270</v>
      </c>
      <c r="D2938" s="416" t="s">
        <v>739</v>
      </c>
      <c r="E2938" s="417">
        <v>0</v>
      </c>
      <c r="F2938" s="417">
        <v>87308.54</v>
      </c>
      <c r="G2938" s="417">
        <v>91876492.570000201</v>
      </c>
      <c r="H2938" s="387" t="b" cm="1">
        <f t="array" aca="1" ref="H2938" ca="1">EsNegrita(BP[[#This Row],[CODIGO]])</f>
        <v>0</v>
      </c>
      <c r="I2938" s="387" t="b" cm="1">
        <f t="array" ref="I2938">_xlfn.LET(
    _xlpm.codigos_devolucion, _xlfn.UNIQUE(_xlfn._xlws.FILTER(BP[CODIGO], ISNUMBER(SEARCH("devoluci", BP[NOMBRE CUENTA])), {""})),
    ISNUMBER(MATCH(BP[[#This Row],[CODIGO]], _xlpm.codigos_devolucion, 0))
)</f>
        <v>0</v>
      </c>
    </row>
    <row r="2939" spans="1:9" x14ac:dyDescent="0.25">
      <c r="A2939" s="608">
        <v>261015</v>
      </c>
      <c r="B2939" s="416" t="s">
        <v>545</v>
      </c>
      <c r="C2939" s="416" t="s">
        <v>761</v>
      </c>
      <c r="D2939" s="416" t="s">
        <v>739</v>
      </c>
      <c r="E2939" s="417">
        <v>0</v>
      </c>
      <c r="F2939" s="417">
        <v>87308.54</v>
      </c>
      <c r="G2939" s="417">
        <v>91963801.110000208</v>
      </c>
      <c r="H2939" s="387" t="b" cm="1">
        <f t="array" aca="1" ref="H2939" ca="1">EsNegrita(BP[[#This Row],[CODIGO]])</f>
        <v>0</v>
      </c>
      <c r="I2939" s="387" t="b" cm="1">
        <f t="array" ref="I2939">_xlfn.LET(
    _xlpm.codigos_devolucion, _xlfn.UNIQUE(_xlfn._xlws.FILTER(BP[CODIGO], ISNUMBER(SEARCH("devoluci", BP[NOMBRE CUENTA])), {""})),
    ISNUMBER(MATCH(BP[[#This Row],[CODIGO]], _xlpm.codigos_devolucion, 0))
)</f>
        <v>0</v>
      </c>
    </row>
    <row r="2940" spans="1:9" x14ac:dyDescent="0.25">
      <c r="A2940" s="608">
        <v>261015</v>
      </c>
      <c r="B2940" s="416" t="s">
        <v>545</v>
      </c>
      <c r="C2940" s="416" t="s">
        <v>1300</v>
      </c>
      <c r="D2940" s="416" t="s">
        <v>739</v>
      </c>
      <c r="E2940" s="417">
        <v>0</v>
      </c>
      <c r="F2940" s="417">
        <v>87308.54</v>
      </c>
      <c r="G2940" s="417">
        <v>92051109.650000215</v>
      </c>
      <c r="H2940" s="387" t="b" cm="1">
        <f t="array" aca="1" ref="H2940" ca="1">EsNegrita(BP[[#This Row],[CODIGO]])</f>
        <v>0</v>
      </c>
      <c r="I2940" s="387" t="b" cm="1">
        <f t="array" ref="I2940">_xlfn.LET(
    _xlpm.codigos_devolucion, _xlfn.UNIQUE(_xlfn._xlws.FILTER(BP[CODIGO], ISNUMBER(SEARCH("devoluci", BP[NOMBRE CUENTA])), {""})),
    ISNUMBER(MATCH(BP[[#This Row],[CODIGO]], _xlpm.codigos_devolucion, 0))
)</f>
        <v>0</v>
      </c>
    </row>
    <row r="2941" spans="1:9" x14ac:dyDescent="0.25">
      <c r="A2941" s="608">
        <v>261015</v>
      </c>
      <c r="B2941" s="416" t="s">
        <v>545</v>
      </c>
      <c r="C2941" s="416" t="s">
        <v>1301</v>
      </c>
      <c r="D2941" s="416" t="s">
        <v>739</v>
      </c>
      <c r="E2941" s="417">
        <v>0</v>
      </c>
      <c r="F2941" s="417">
        <v>87308.54</v>
      </c>
      <c r="G2941" s="417">
        <v>92138418.190000221</v>
      </c>
      <c r="H2941" s="387" t="b" cm="1">
        <f t="array" aca="1" ref="H2941" ca="1">EsNegrita(BP[[#This Row],[CODIGO]])</f>
        <v>0</v>
      </c>
      <c r="I2941" s="387" t="b" cm="1">
        <f t="array" ref="I2941">_xlfn.LET(
    _xlpm.codigos_devolucion, _xlfn.UNIQUE(_xlfn._xlws.FILTER(BP[CODIGO], ISNUMBER(SEARCH("devoluci", BP[NOMBRE CUENTA])), {""})),
    ISNUMBER(MATCH(BP[[#This Row],[CODIGO]], _xlpm.codigos_devolucion, 0))
)</f>
        <v>0</v>
      </c>
    </row>
    <row r="2942" spans="1:9" x14ac:dyDescent="0.25">
      <c r="A2942" s="608">
        <v>261015</v>
      </c>
      <c r="B2942" s="416" t="s">
        <v>545</v>
      </c>
      <c r="C2942" s="416" t="s">
        <v>1271</v>
      </c>
      <c r="D2942" s="416" t="s">
        <v>739</v>
      </c>
      <c r="E2942" s="417">
        <v>0</v>
      </c>
      <c r="F2942" s="417">
        <v>72837.649999999994</v>
      </c>
      <c r="G2942" s="417">
        <v>92211255.840000227</v>
      </c>
      <c r="H2942" s="387" t="b" cm="1">
        <f t="array" aca="1" ref="H2942" ca="1">EsNegrita(BP[[#This Row],[CODIGO]])</f>
        <v>0</v>
      </c>
      <c r="I2942" s="387" t="b" cm="1">
        <f t="array" ref="I2942">_xlfn.LET(
    _xlpm.codigos_devolucion, _xlfn.UNIQUE(_xlfn._xlws.FILTER(BP[CODIGO], ISNUMBER(SEARCH("devoluci", BP[NOMBRE CUENTA])), {""})),
    ISNUMBER(MATCH(BP[[#This Row],[CODIGO]], _xlpm.codigos_devolucion, 0))
)</f>
        <v>0</v>
      </c>
    </row>
    <row r="2943" spans="1:9" x14ac:dyDescent="0.25">
      <c r="A2943" s="608">
        <v>261015</v>
      </c>
      <c r="B2943" s="416" t="s">
        <v>545</v>
      </c>
      <c r="C2943" s="416" t="s">
        <v>1302</v>
      </c>
      <c r="D2943" s="416" t="s">
        <v>739</v>
      </c>
      <c r="E2943" s="417">
        <v>0</v>
      </c>
      <c r="F2943" s="417">
        <v>72837.649999999994</v>
      </c>
      <c r="G2943" s="417">
        <v>92284093.490000233</v>
      </c>
      <c r="H2943" s="387" t="b" cm="1">
        <f t="array" aca="1" ref="H2943" ca="1">EsNegrita(BP[[#This Row],[CODIGO]])</f>
        <v>0</v>
      </c>
      <c r="I2943" s="387" t="b" cm="1">
        <f t="array" ref="I2943">_xlfn.LET(
    _xlpm.codigos_devolucion, _xlfn.UNIQUE(_xlfn._xlws.FILTER(BP[CODIGO], ISNUMBER(SEARCH("devoluci", BP[NOMBRE CUENTA])), {""})),
    ISNUMBER(MATCH(BP[[#This Row],[CODIGO]], _xlpm.codigos_devolucion, 0))
)</f>
        <v>0</v>
      </c>
    </row>
    <row r="2944" spans="1:9" x14ac:dyDescent="0.25">
      <c r="A2944" s="608">
        <v>261015</v>
      </c>
      <c r="B2944" s="416" t="s">
        <v>545</v>
      </c>
      <c r="C2944" s="416" t="s">
        <v>1341</v>
      </c>
      <c r="D2944" s="416" t="s">
        <v>739</v>
      </c>
      <c r="E2944" s="417">
        <v>0</v>
      </c>
      <c r="F2944" s="417">
        <v>72837.649999999994</v>
      </c>
      <c r="G2944" s="417">
        <v>92356931.140000239</v>
      </c>
      <c r="H2944" s="387" t="b" cm="1">
        <f t="array" aca="1" ref="H2944" ca="1">EsNegrita(BP[[#This Row],[CODIGO]])</f>
        <v>0</v>
      </c>
      <c r="I2944" s="387" t="b" cm="1">
        <f t="array" ref="I2944">_xlfn.LET(
    _xlpm.codigos_devolucion, _xlfn.UNIQUE(_xlfn._xlws.FILTER(BP[CODIGO], ISNUMBER(SEARCH("devoluci", BP[NOMBRE CUENTA])), {""})),
    ISNUMBER(MATCH(BP[[#This Row],[CODIGO]], _xlpm.codigos_devolucion, 0))
)</f>
        <v>0</v>
      </c>
    </row>
    <row r="2945" spans="1:9" x14ac:dyDescent="0.25">
      <c r="A2945" s="608">
        <v>261015</v>
      </c>
      <c r="B2945" s="416" t="s">
        <v>545</v>
      </c>
      <c r="C2945" s="416" t="s">
        <v>1262</v>
      </c>
      <c r="D2945" s="416" t="s">
        <v>739</v>
      </c>
      <c r="E2945" s="417">
        <v>0</v>
      </c>
      <c r="F2945" s="417">
        <v>72837.649999999994</v>
      </c>
      <c r="G2945" s="417">
        <v>92429768.790000245</v>
      </c>
      <c r="H2945" s="387" t="b" cm="1">
        <f t="array" aca="1" ref="H2945" ca="1">EsNegrita(BP[[#This Row],[CODIGO]])</f>
        <v>0</v>
      </c>
      <c r="I2945" s="387" t="b" cm="1">
        <f t="array" ref="I2945">_xlfn.LET(
    _xlpm.codigos_devolucion, _xlfn.UNIQUE(_xlfn._xlws.FILTER(BP[CODIGO], ISNUMBER(SEARCH("devoluci", BP[NOMBRE CUENTA])), {""})),
    ISNUMBER(MATCH(BP[[#This Row],[CODIGO]], _xlpm.codigos_devolucion, 0))
)</f>
        <v>0</v>
      </c>
    </row>
    <row r="2946" spans="1:9" x14ac:dyDescent="0.25">
      <c r="A2946" s="608">
        <v>261015</v>
      </c>
      <c r="B2946" s="416" t="s">
        <v>545</v>
      </c>
      <c r="C2946" s="416" t="s">
        <v>1272</v>
      </c>
      <c r="D2946" s="416" t="s">
        <v>739</v>
      </c>
      <c r="E2946" s="417">
        <v>0</v>
      </c>
      <c r="F2946" s="417">
        <v>72837.649999999994</v>
      </c>
      <c r="G2946" s="417">
        <v>92502606.440000251</v>
      </c>
      <c r="H2946" s="387" t="b" cm="1">
        <f t="array" aca="1" ref="H2946" ca="1">EsNegrita(BP[[#This Row],[CODIGO]])</f>
        <v>0</v>
      </c>
      <c r="I2946" s="387" t="b" cm="1">
        <f t="array" ref="I2946">_xlfn.LET(
    _xlpm.codigos_devolucion, _xlfn.UNIQUE(_xlfn._xlws.FILTER(BP[CODIGO], ISNUMBER(SEARCH("devoluci", BP[NOMBRE CUENTA])), {""})),
    ISNUMBER(MATCH(BP[[#This Row],[CODIGO]], _xlpm.codigos_devolucion, 0))
)</f>
        <v>0</v>
      </c>
    </row>
    <row r="2947" spans="1:9" x14ac:dyDescent="0.25">
      <c r="A2947" s="608">
        <v>261015</v>
      </c>
      <c r="B2947" s="416" t="s">
        <v>545</v>
      </c>
      <c r="C2947" s="416" t="s">
        <v>780</v>
      </c>
      <c r="D2947" s="416" t="s">
        <v>739</v>
      </c>
      <c r="E2947" s="417">
        <v>0</v>
      </c>
      <c r="F2947" s="417">
        <v>50986.35</v>
      </c>
      <c r="G2947" s="417">
        <v>92553592.790000245</v>
      </c>
      <c r="H2947" s="387" t="b" cm="1">
        <f t="array" aca="1" ref="H2947" ca="1">EsNegrita(BP[[#This Row],[CODIGO]])</f>
        <v>0</v>
      </c>
      <c r="I2947" s="387" t="b" cm="1">
        <f t="array" ref="I2947">_xlfn.LET(
    _xlpm.codigos_devolucion, _xlfn.UNIQUE(_xlfn._xlws.FILTER(BP[CODIGO], ISNUMBER(SEARCH("devoluci", BP[NOMBRE CUENTA])), {""})),
    ISNUMBER(MATCH(BP[[#This Row],[CODIGO]], _xlpm.codigos_devolucion, 0))
)</f>
        <v>0</v>
      </c>
    </row>
    <row r="2948" spans="1:9" x14ac:dyDescent="0.25">
      <c r="A2948" s="608">
        <v>261015</v>
      </c>
      <c r="B2948" s="416" t="s">
        <v>545</v>
      </c>
      <c r="C2948" s="416" t="s">
        <v>762</v>
      </c>
      <c r="D2948" s="416" t="s">
        <v>739</v>
      </c>
      <c r="E2948" s="417">
        <v>0</v>
      </c>
      <c r="F2948" s="417">
        <v>72837.649999999994</v>
      </c>
      <c r="G2948" s="417">
        <v>92626430.440000251</v>
      </c>
      <c r="H2948" s="387" t="b" cm="1">
        <f t="array" aca="1" ref="H2948" ca="1">EsNegrita(BP[[#This Row],[CODIGO]])</f>
        <v>0</v>
      </c>
      <c r="I2948" s="387" t="b" cm="1">
        <f t="array" ref="I2948">_xlfn.LET(
    _xlpm.codigos_devolucion, _xlfn.UNIQUE(_xlfn._xlws.FILTER(BP[CODIGO], ISNUMBER(SEARCH("devoluci", BP[NOMBRE CUENTA])), {""})),
    ISNUMBER(MATCH(BP[[#This Row],[CODIGO]], _xlpm.codigos_devolucion, 0))
)</f>
        <v>0</v>
      </c>
    </row>
    <row r="2949" spans="1:9" x14ac:dyDescent="0.25">
      <c r="A2949" s="608">
        <v>261015</v>
      </c>
      <c r="B2949" s="416" t="s">
        <v>545</v>
      </c>
      <c r="C2949" s="416" t="s">
        <v>1330</v>
      </c>
      <c r="D2949" s="416" t="s">
        <v>739</v>
      </c>
      <c r="E2949" s="417">
        <v>0</v>
      </c>
      <c r="F2949" s="417">
        <v>72837.649999999994</v>
      </c>
      <c r="G2949" s="417">
        <v>92699268.090000257</v>
      </c>
      <c r="H2949" s="387" t="b" cm="1">
        <f t="array" aca="1" ref="H2949" ca="1">EsNegrita(BP[[#This Row],[CODIGO]])</f>
        <v>0</v>
      </c>
      <c r="I2949" s="387" t="b" cm="1">
        <f t="array" ref="I2949">_xlfn.LET(
    _xlpm.codigos_devolucion, _xlfn.UNIQUE(_xlfn._xlws.FILTER(BP[CODIGO], ISNUMBER(SEARCH("devoluci", BP[NOMBRE CUENTA])), {""})),
    ISNUMBER(MATCH(BP[[#This Row],[CODIGO]], _xlpm.codigos_devolucion, 0))
)</f>
        <v>0</v>
      </c>
    </row>
    <row r="2950" spans="1:9" x14ac:dyDescent="0.25">
      <c r="A2950" s="608">
        <v>261015</v>
      </c>
      <c r="B2950" s="416" t="s">
        <v>545</v>
      </c>
      <c r="C2950" s="416" t="s">
        <v>763</v>
      </c>
      <c r="D2950" s="416" t="s">
        <v>739</v>
      </c>
      <c r="E2950" s="417">
        <v>0</v>
      </c>
      <c r="F2950" s="417">
        <v>72837.649999999994</v>
      </c>
      <c r="G2950" s="417">
        <v>92772105.740000263</v>
      </c>
      <c r="H2950" s="387" t="b" cm="1">
        <f t="array" aca="1" ref="H2950" ca="1">EsNegrita(BP[[#This Row],[CODIGO]])</f>
        <v>0</v>
      </c>
      <c r="I2950" s="387" t="b" cm="1">
        <f t="array" ref="I2950">_xlfn.LET(
    _xlpm.codigos_devolucion, _xlfn.UNIQUE(_xlfn._xlws.FILTER(BP[CODIGO], ISNUMBER(SEARCH("devoluci", BP[NOMBRE CUENTA])), {""})),
    ISNUMBER(MATCH(BP[[#This Row],[CODIGO]], _xlpm.codigos_devolucion, 0))
)</f>
        <v>0</v>
      </c>
    </row>
    <row r="2951" spans="1:9" x14ac:dyDescent="0.25">
      <c r="A2951" s="608">
        <v>261015</v>
      </c>
      <c r="B2951" s="416" t="s">
        <v>545</v>
      </c>
      <c r="C2951" s="416" t="s">
        <v>764</v>
      </c>
      <c r="D2951" s="416" t="s">
        <v>739</v>
      </c>
      <c r="E2951" s="417">
        <v>0</v>
      </c>
      <c r="F2951" s="417">
        <v>87308.54</v>
      </c>
      <c r="G2951" s="417">
        <v>92859414.280000269</v>
      </c>
      <c r="H2951" s="387" t="b" cm="1">
        <f t="array" aca="1" ref="H2951" ca="1">EsNegrita(BP[[#This Row],[CODIGO]])</f>
        <v>0</v>
      </c>
      <c r="I2951" s="387" t="b" cm="1">
        <f t="array" ref="I2951">_xlfn.LET(
    _xlpm.codigos_devolucion, _xlfn.UNIQUE(_xlfn._xlws.FILTER(BP[CODIGO], ISNUMBER(SEARCH("devoluci", BP[NOMBRE CUENTA])), {""})),
    ISNUMBER(MATCH(BP[[#This Row],[CODIGO]], _xlpm.codigos_devolucion, 0))
)</f>
        <v>0</v>
      </c>
    </row>
    <row r="2952" spans="1:9" x14ac:dyDescent="0.25">
      <c r="A2952" s="608">
        <v>261015</v>
      </c>
      <c r="B2952" s="416" t="s">
        <v>545</v>
      </c>
      <c r="C2952" s="416" t="s">
        <v>1284</v>
      </c>
      <c r="D2952" s="416" t="s">
        <v>739</v>
      </c>
      <c r="E2952" s="417">
        <v>0</v>
      </c>
      <c r="F2952" s="417">
        <v>64026.26</v>
      </c>
      <c r="G2952" s="417">
        <v>92923440.540000275</v>
      </c>
      <c r="H2952" s="387" t="b" cm="1">
        <f t="array" aca="1" ref="H2952" ca="1">EsNegrita(BP[[#This Row],[CODIGO]])</f>
        <v>0</v>
      </c>
      <c r="I2952" s="387" t="b" cm="1">
        <f t="array" ref="I2952">_xlfn.LET(
    _xlpm.codigos_devolucion, _xlfn.UNIQUE(_xlfn._xlws.FILTER(BP[CODIGO], ISNUMBER(SEARCH("devoluci", BP[NOMBRE CUENTA])), {""})),
    ISNUMBER(MATCH(BP[[#This Row],[CODIGO]], _xlpm.codigos_devolucion, 0))
)</f>
        <v>0</v>
      </c>
    </row>
    <row r="2953" spans="1:9" x14ac:dyDescent="0.25">
      <c r="A2953" s="608">
        <v>261015</v>
      </c>
      <c r="B2953" s="416" t="s">
        <v>545</v>
      </c>
      <c r="C2953" s="416" t="s">
        <v>1303</v>
      </c>
      <c r="D2953" s="416" t="s">
        <v>739</v>
      </c>
      <c r="E2953" s="417">
        <v>0</v>
      </c>
      <c r="F2953" s="417">
        <v>72837.649999999994</v>
      </c>
      <c r="G2953" s="417">
        <v>92996278.190000281</v>
      </c>
      <c r="H2953" s="387" t="b" cm="1">
        <f t="array" aca="1" ref="H2953" ca="1">EsNegrita(BP[[#This Row],[CODIGO]])</f>
        <v>0</v>
      </c>
      <c r="I2953" s="387" t="b" cm="1">
        <f t="array" ref="I2953">_xlfn.LET(
    _xlpm.codigos_devolucion, _xlfn.UNIQUE(_xlfn._xlws.FILTER(BP[CODIGO], ISNUMBER(SEARCH("devoluci", BP[NOMBRE CUENTA])), {""})),
    ISNUMBER(MATCH(BP[[#This Row],[CODIGO]], _xlpm.codigos_devolucion, 0))
)</f>
        <v>0</v>
      </c>
    </row>
    <row r="2954" spans="1:9" x14ac:dyDescent="0.25">
      <c r="A2954" s="608">
        <v>261015</v>
      </c>
      <c r="B2954" s="416" t="s">
        <v>545</v>
      </c>
      <c r="C2954" s="416" t="s">
        <v>765</v>
      </c>
      <c r="D2954" s="416" t="s">
        <v>739</v>
      </c>
      <c r="E2954" s="417">
        <v>0</v>
      </c>
      <c r="F2954" s="417">
        <v>87308.54</v>
      </c>
      <c r="G2954" s="417">
        <v>93083586.730000287</v>
      </c>
      <c r="H2954" s="387" t="b" cm="1">
        <f t="array" aca="1" ref="H2954" ca="1">EsNegrita(BP[[#This Row],[CODIGO]])</f>
        <v>0</v>
      </c>
      <c r="I2954" s="387" t="b" cm="1">
        <f t="array" ref="I2954">_xlfn.LET(
    _xlpm.codigos_devolucion, _xlfn.UNIQUE(_xlfn._xlws.FILTER(BP[CODIGO], ISNUMBER(SEARCH("devoluci", BP[NOMBRE CUENTA])), {""})),
    ISNUMBER(MATCH(BP[[#This Row],[CODIGO]], _xlpm.codigos_devolucion, 0))
)</f>
        <v>0</v>
      </c>
    </row>
    <row r="2955" spans="1:9" x14ac:dyDescent="0.25">
      <c r="A2955" s="608">
        <v>261015</v>
      </c>
      <c r="B2955" s="416" t="s">
        <v>545</v>
      </c>
      <c r="C2955" s="416" t="s">
        <v>1304</v>
      </c>
      <c r="D2955" s="416" t="s">
        <v>739</v>
      </c>
      <c r="E2955" s="417">
        <v>0</v>
      </c>
      <c r="F2955" s="417">
        <v>87308.54</v>
      </c>
      <c r="G2955" s="417">
        <v>93170895.270000294</v>
      </c>
      <c r="H2955" s="387" t="b" cm="1">
        <f t="array" aca="1" ref="H2955" ca="1">EsNegrita(BP[[#This Row],[CODIGO]])</f>
        <v>0</v>
      </c>
      <c r="I2955" s="387" t="b" cm="1">
        <f t="array" ref="I2955">_xlfn.LET(
    _xlpm.codigos_devolucion, _xlfn.UNIQUE(_xlfn._xlws.FILTER(BP[CODIGO], ISNUMBER(SEARCH("devoluci", BP[NOMBRE CUENTA])), {""})),
    ISNUMBER(MATCH(BP[[#This Row],[CODIGO]], _xlpm.codigos_devolucion, 0))
)</f>
        <v>0</v>
      </c>
    </row>
    <row r="2956" spans="1:9" x14ac:dyDescent="0.25">
      <c r="A2956" s="608">
        <v>261015</v>
      </c>
      <c r="B2956" s="416" t="s">
        <v>545</v>
      </c>
      <c r="C2956" s="416" t="s">
        <v>1348</v>
      </c>
      <c r="D2956" s="416" t="s">
        <v>739</v>
      </c>
      <c r="E2956" s="417">
        <v>0</v>
      </c>
      <c r="F2956" s="417">
        <v>87308.54</v>
      </c>
      <c r="G2956" s="417">
        <v>93258203.8100003</v>
      </c>
      <c r="H2956" s="387" t="b" cm="1">
        <f t="array" aca="1" ref="H2956" ca="1">EsNegrita(BP[[#This Row],[CODIGO]])</f>
        <v>0</v>
      </c>
      <c r="I2956" s="387" t="b" cm="1">
        <f t="array" ref="I2956">_xlfn.LET(
    _xlpm.codigos_devolucion, _xlfn.UNIQUE(_xlfn._xlws.FILTER(BP[CODIGO], ISNUMBER(SEARCH("devoluci", BP[NOMBRE CUENTA])), {""})),
    ISNUMBER(MATCH(BP[[#This Row],[CODIGO]], _xlpm.codigos_devolucion, 0))
)</f>
        <v>0</v>
      </c>
    </row>
    <row r="2957" spans="1:9" x14ac:dyDescent="0.25">
      <c r="A2957" s="608">
        <v>261015</v>
      </c>
      <c r="B2957" s="416" t="s">
        <v>545</v>
      </c>
      <c r="C2957" s="416" t="s">
        <v>1305</v>
      </c>
      <c r="D2957" s="416" t="s">
        <v>739</v>
      </c>
      <c r="E2957" s="417">
        <v>0</v>
      </c>
      <c r="F2957" s="417">
        <v>72837.649999999994</v>
      </c>
      <c r="G2957" s="417">
        <v>93331041.460000306</v>
      </c>
      <c r="H2957" s="387" t="b" cm="1">
        <f t="array" aca="1" ref="H2957" ca="1">EsNegrita(BP[[#This Row],[CODIGO]])</f>
        <v>0</v>
      </c>
      <c r="I2957" s="387" t="b" cm="1">
        <f t="array" ref="I2957">_xlfn.LET(
    _xlpm.codigos_devolucion, _xlfn.UNIQUE(_xlfn._xlws.FILTER(BP[CODIGO], ISNUMBER(SEARCH("devoluci", BP[NOMBRE CUENTA])), {""})),
    ISNUMBER(MATCH(BP[[#This Row],[CODIGO]], _xlpm.codigos_devolucion, 0))
)</f>
        <v>0</v>
      </c>
    </row>
    <row r="2958" spans="1:9" x14ac:dyDescent="0.25">
      <c r="A2958" s="608">
        <v>261015</v>
      </c>
      <c r="B2958" s="416" t="s">
        <v>545</v>
      </c>
      <c r="C2958" s="416" t="s">
        <v>1306</v>
      </c>
      <c r="D2958" s="416" t="s">
        <v>739</v>
      </c>
      <c r="E2958" s="417">
        <v>0</v>
      </c>
      <c r="F2958" s="417">
        <v>87308.5</v>
      </c>
      <c r="G2958" s="417">
        <v>93418349.960000306</v>
      </c>
      <c r="H2958" s="387" t="b" cm="1">
        <f t="array" aca="1" ref="H2958" ca="1">EsNegrita(BP[[#This Row],[CODIGO]])</f>
        <v>0</v>
      </c>
      <c r="I2958" s="387" t="b" cm="1">
        <f t="array" ref="I2958">_xlfn.LET(
    _xlpm.codigos_devolucion, _xlfn.UNIQUE(_xlfn._xlws.FILTER(BP[CODIGO], ISNUMBER(SEARCH("devoluci", BP[NOMBRE CUENTA])), {""})),
    ISNUMBER(MATCH(BP[[#This Row],[CODIGO]], _xlpm.codigos_devolucion, 0))
)</f>
        <v>0</v>
      </c>
    </row>
    <row r="2959" spans="1:9" x14ac:dyDescent="0.25">
      <c r="A2959" s="608">
        <v>261015</v>
      </c>
      <c r="B2959" s="416" t="s">
        <v>545</v>
      </c>
      <c r="C2959" s="416" t="s">
        <v>1274</v>
      </c>
      <c r="D2959" s="416" t="s">
        <v>739</v>
      </c>
      <c r="E2959" s="417">
        <v>0</v>
      </c>
      <c r="F2959" s="417">
        <v>72837.649999999994</v>
      </c>
      <c r="G2959" s="417">
        <v>93491187.610000312</v>
      </c>
      <c r="H2959" s="387" t="b" cm="1">
        <f t="array" aca="1" ref="H2959" ca="1">EsNegrita(BP[[#This Row],[CODIGO]])</f>
        <v>0</v>
      </c>
      <c r="I2959" s="387" t="b" cm="1">
        <f t="array" ref="I2959">_xlfn.LET(
    _xlpm.codigos_devolucion, _xlfn.UNIQUE(_xlfn._xlws.FILTER(BP[CODIGO], ISNUMBER(SEARCH("devoluci", BP[NOMBRE CUENTA])), {""})),
    ISNUMBER(MATCH(BP[[#This Row],[CODIGO]], _xlpm.codigos_devolucion, 0))
)</f>
        <v>0</v>
      </c>
    </row>
    <row r="2960" spans="1:9" x14ac:dyDescent="0.25">
      <c r="A2960" s="608">
        <v>261015</v>
      </c>
      <c r="B2960" s="416" t="s">
        <v>545</v>
      </c>
      <c r="C2960" s="416" t="s">
        <v>1307</v>
      </c>
      <c r="D2960" s="416" t="s">
        <v>739</v>
      </c>
      <c r="E2960" s="417">
        <v>0</v>
      </c>
      <c r="F2960" s="417">
        <v>72837.649999999994</v>
      </c>
      <c r="G2960" s="417">
        <v>93564025.260000318</v>
      </c>
      <c r="H2960" s="387" t="b" cm="1">
        <f t="array" aca="1" ref="H2960" ca="1">EsNegrita(BP[[#This Row],[CODIGO]])</f>
        <v>0</v>
      </c>
      <c r="I2960" s="387" t="b" cm="1">
        <f t="array" ref="I2960">_xlfn.LET(
    _xlpm.codigos_devolucion, _xlfn.UNIQUE(_xlfn._xlws.FILTER(BP[CODIGO], ISNUMBER(SEARCH("devoluci", BP[NOMBRE CUENTA])), {""})),
    ISNUMBER(MATCH(BP[[#This Row],[CODIGO]], _xlpm.codigos_devolucion, 0))
)</f>
        <v>0</v>
      </c>
    </row>
    <row r="2961" spans="1:9" x14ac:dyDescent="0.25">
      <c r="A2961" s="608">
        <v>261015</v>
      </c>
      <c r="B2961" s="416" t="s">
        <v>545</v>
      </c>
      <c r="C2961" s="416" t="s">
        <v>766</v>
      </c>
      <c r="D2961" s="416" t="s">
        <v>739</v>
      </c>
      <c r="E2961" s="417">
        <v>0</v>
      </c>
      <c r="F2961" s="417">
        <v>87308.54</v>
      </c>
      <c r="G2961" s="417">
        <v>93651333.800000325</v>
      </c>
      <c r="H2961" s="387" t="b" cm="1">
        <f t="array" aca="1" ref="H2961" ca="1">EsNegrita(BP[[#This Row],[CODIGO]])</f>
        <v>0</v>
      </c>
      <c r="I2961" s="387" t="b" cm="1">
        <f t="array" ref="I2961">_xlfn.LET(
    _xlpm.codigos_devolucion, _xlfn.UNIQUE(_xlfn._xlws.FILTER(BP[CODIGO], ISNUMBER(SEARCH("devoluci", BP[NOMBRE CUENTA])), {""})),
    ISNUMBER(MATCH(BP[[#This Row],[CODIGO]], _xlpm.codigos_devolucion, 0))
)</f>
        <v>0</v>
      </c>
    </row>
    <row r="2962" spans="1:9" x14ac:dyDescent="0.25">
      <c r="A2962" s="608">
        <v>261015</v>
      </c>
      <c r="B2962" s="416" t="s">
        <v>545</v>
      </c>
      <c r="C2962" s="416" t="s">
        <v>767</v>
      </c>
      <c r="D2962" s="416" t="s">
        <v>739</v>
      </c>
      <c r="E2962" s="417">
        <v>0</v>
      </c>
      <c r="F2962" s="417">
        <v>72837.649999999994</v>
      </c>
      <c r="G2962" s="417">
        <v>93724171.450000331</v>
      </c>
      <c r="H2962" s="387" t="b" cm="1">
        <f t="array" aca="1" ref="H2962" ca="1">EsNegrita(BP[[#This Row],[CODIGO]])</f>
        <v>0</v>
      </c>
      <c r="I2962" s="387" t="b" cm="1">
        <f t="array" ref="I2962">_xlfn.LET(
    _xlpm.codigos_devolucion, _xlfn.UNIQUE(_xlfn._xlws.FILTER(BP[CODIGO], ISNUMBER(SEARCH("devoluci", BP[NOMBRE CUENTA])), {""})),
    ISNUMBER(MATCH(BP[[#This Row],[CODIGO]], _xlpm.codigos_devolucion, 0))
)</f>
        <v>0</v>
      </c>
    </row>
    <row r="2963" spans="1:9" x14ac:dyDescent="0.25">
      <c r="A2963" s="608">
        <v>261015</v>
      </c>
      <c r="B2963" s="416" t="s">
        <v>545</v>
      </c>
      <c r="C2963" s="416" t="s">
        <v>1342</v>
      </c>
      <c r="D2963" s="416" t="s">
        <v>739</v>
      </c>
      <c r="E2963" s="417">
        <v>0</v>
      </c>
      <c r="F2963" s="417">
        <v>72837.649999999994</v>
      </c>
      <c r="G2963" s="417">
        <v>93797009.100000337</v>
      </c>
      <c r="H2963" s="387" t="b" cm="1">
        <f t="array" aca="1" ref="H2963" ca="1">EsNegrita(BP[[#This Row],[CODIGO]])</f>
        <v>0</v>
      </c>
      <c r="I2963" s="387" t="b" cm="1">
        <f t="array" ref="I2963">_xlfn.LET(
    _xlpm.codigos_devolucion, _xlfn.UNIQUE(_xlfn._xlws.FILTER(BP[CODIGO], ISNUMBER(SEARCH("devoluci", BP[NOMBRE CUENTA])), {""})),
    ISNUMBER(MATCH(BP[[#This Row],[CODIGO]], _xlpm.codigos_devolucion, 0))
)</f>
        <v>0</v>
      </c>
    </row>
    <row r="2964" spans="1:9" x14ac:dyDescent="0.25">
      <c r="A2964" s="608">
        <v>261015</v>
      </c>
      <c r="B2964" s="416" t="s">
        <v>545</v>
      </c>
      <c r="C2964" s="416" t="s">
        <v>1343</v>
      </c>
      <c r="D2964" s="416" t="s">
        <v>739</v>
      </c>
      <c r="E2964" s="417">
        <v>0</v>
      </c>
      <c r="F2964" s="417">
        <v>72837.649999999994</v>
      </c>
      <c r="G2964" s="417">
        <v>93869846.750000343</v>
      </c>
      <c r="H2964" s="387" t="b" cm="1">
        <f t="array" aca="1" ref="H2964" ca="1">EsNegrita(BP[[#This Row],[CODIGO]])</f>
        <v>0</v>
      </c>
      <c r="I2964" s="387" t="b" cm="1">
        <f t="array" ref="I2964">_xlfn.LET(
    _xlpm.codigos_devolucion, _xlfn.UNIQUE(_xlfn._xlws.FILTER(BP[CODIGO], ISNUMBER(SEARCH("devoluci", BP[NOMBRE CUENTA])), {""})),
    ISNUMBER(MATCH(BP[[#This Row],[CODIGO]], _xlpm.codigos_devolucion, 0))
)</f>
        <v>0</v>
      </c>
    </row>
    <row r="2965" spans="1:9" x14ac:dyDescent="0.25">
      <c r="A2965" s="608">
        <v>261015</v>
      </c>
      <c r="B2965" s="416" t="s">
        <v>545</v>
      </c>
      <c r="C2965" s="416" t="s">
        <v>768</v>
      </c>
      <c r="D2965" s="416" t="s">
        <v>739</v>
      </c>
      <c r="E2965" s="417">
        <v>0</v>
      </c>
      <c r="F2965" s="417">
        <v>87308.54</v>
      </c>
      <c r="G2965" s="417">
        <v>93957155.290000349</v>
      </c>
      <c r="H2965" s="387" t="b" cm="1">
        <f t="array" aca="1" ref="H2965" ca="1">EsNegrita(BP[[#This Row],[CODIGO]])</f>
        <v>0</v>
      </c>
      <c r="I2965" s="387" t="b" cm="1">
        <f t="array" ref="I2965">_xlfn.LET(
    _xlpm.codigos_devolucion, _xlfn.UNIQUE(_xlfn._xlws.FILTER(BP[CODIGO], ISNUMBER(SEARCH("devoluci", BP[NOMBRE CUENTA])), {""})),
    ISNUMBER(MATCH(BP[[#This Row],[CODIGO]], _xlpm.codigos_devolucion, 0))
)</f>
        <v>0</v>
      </c>
    </row>
    <row r="2966" spans="1:9" x14ac:dyDescent="0.25">
      <c r="A2966" s="608">
        <v>261015</v>
      </c>
      <c r="B2966" s="416" t="s">
        <v>545</v>
      </c>
      <c r="C2966" s="416" t="s">
        <v>1344</v>
      </c>
      <c r="D2966" s="416" t="s">
        <v>739</v>
      </c>
      <c r="E2966" s="417">
        <v>0</v>
      </c>
      <c r="F2966" s="417">
        <v>72837.649999999994</v>
      </c>
      <c r="G2966" s="417">
        <v>94029992.940000355</v>
      </c>
      <c r="H2966" s="387" t="b" cm="1">
        <f t="array" aca="1" ref="H2966" ca="1">EsNegrita(BP[[#This Row],[CODIGO]])</f>
        <v>0</v>
      </c>
      <c r="I2966" s="387" t="b" cm="1">
        <f t="array" ref="I2966">_xlfn.LET(
    _xlpm.codigos_devolucion, _xlfn.UNIQUE(_xlfn._xlws.FILTER(BP[CODIGO], ISNUMBER(SEARCH("devoluci", BP[NOMBRE CUENTA])), {""})),
    ISNUMBER(MATCH(BP[[#This Row],[CODIGO]], _xlpm.codigos_devolucion, 0))
)</f>
        <v>0</v>
      </c>
    </row>
    <row r="2967" spans="1:9" x14ac:dyDescent="0.25">
      <c r="A2967" s="608">
        <v>261015</v>
      </c>
      <c r="B2967" s="416" t="s">
        <v>545</v>
      </c>
      <c r="C2967" s="416" t="s">
        <v>769</v>
      </c>
      <c r="D2967" s="416" t="s">
        <v>739</v>
      </c>
      <c r="E2967" s="417">
        <v>0</v>
      </c>
      <c r="F2967" s="417">
        <v>72837.649999999994</v>
      </c>
      <c r="G2967" s="417">
        <v>94102830.590000361</v>
      </c>
      <c r="H2967" s="387" t="b" cm="1">
        <f t="array" aca="1" ref="H2967" ca="1">EsNegrita(BP[[#This Row],[CODIGO]])</f>
        <v>0</v>
      </c>
      <c r="I2967" s="387" t="b" cm="1">
        <f t="array" ref="I2967">_xlfn.LET(
    _xlpm.codigos_devolucion, _xlfn.UNIQUE(_xlfn._xlws.FILTER(BP[CODIGO], ISNUMBER(SEARCH("devoluci", BP[NOMBRE CUENTA])), {""})),
    ISNUMBER(MATCH(BP[[#This Row],[CODIGO]], _xlpm.codigos_devolucion, 0))
)</f>
        <v>0</v>
      </c>
    </row>
    <row r="2968" spans="1:9" x14ac:dyDescent="0.25">
      <c r="A2968" s="608">
        <v>261015</v>
      </c>
      <c r="B2968" s="416" t="s">
        <v>545</v>
      </c>
      <c r="C2968" s="416" t="s">
        <v>1308</v>
      </c>
      <c r="D2968" s="416" t="s">
        <v>739</v>
      </c>
      <c r="E2968" s="417">
        <v>0</v>
      </c>
      <c r="F2968" s="417">
        <v>113700.08</v>
      </c>
      <c r="G2968" s="417">
        <v>94216530.670000359</v>
      </c>
      <c r="H2968" s="387" t="b" cm="1">
        <f t="array" aca="1" ref="H2968" ca="1">EsNegrita(BP[[#This Row],[CODIGO]])</f>
        <v>0</v>
      </c>
      <c r="I2968" s="387" t="b" cm="1">
        <f t="array" ref="I2968">_xlfn.LET(
    _xlpm.codigos_devolucion, _xlfn.UNIQUE(_xlfn._xlws.FILTER(BP[CODIGO], ISNUMBER(SEARCH("devoluci", BP[NOMBRE CUENTA])), {""})),
    ISNUMBER(MATCH(BP[[#This Row],[CODIGO]], _xlpm.codigos_devolucion, 0))
)</f>
        <v>0</v>
      </c>
    </row>
    <row r="2969" spans="1:9" x14ac:dyDescent="0.25">
      <c r="A2969" s="608">
        <v>261015</v>
      </c>
      <c r="B2969" s="416" t="s">
        <v>545</v>
      </c>
      <c r="C2969" s="416" t="s">
        <v>770</v>
      </c>
      <c r="D2969" s="416" t="s">
        <v>739</v>
      </c>
      <c r="E2969" s="417">
        <v>0</v>
      </c>
      <c r="F2969" s="417">
        <v>63125.96</v>
      </c>
      <c r="G2969" s="417">
        <v>94279656.630000353</v>
      </c>
      <c r="H2969" s="387" t="b" cm="1">
        <f t="array" aca="1" ref="H2969" ca="1">EsNegrita(BP[[#This Row],[CODIGO]])</f>
        <v>0</v>
      </c>
      <c r="I2969" s="387" t="b" cm="1">
        <f t="array" ref="I2969">_xlfn.LET(
    _xlpm.codigos_devolucion, _xlfn.UNIQUE(_xlfn._xlws.FILTER(BP[CODIGO], ISNUMBER(SEARCH("devoluci", BP[NOMBRE CUENTA])), {""})),
    ISNUMBER(MATCH(BP[[#This Row],[CODIGO]], _xlpm.codigos_devolucion, 0))
)</f>
        <v>0</v>
      </c>
    </row>
    <row r="2970" spans="1:9" x14ac:dyDescent="0.25">
      <c r="A2970" s="608">
        <v>261015</v>
      </c>
      <c r="B2970" s="416" t="s">
        <v>545</v>
      </c>
      <c r="C2970" s="416" t="s">
        <v>1309</v>
      </c>
      <c r="D2970" s="416" t="s">
        <v>739</v>
      </c>
      <c r="E2970" s="417">
        <v>0</v>
      </c>
      <c r="F2970" s="417">
        <v>72837.649999999994</v>
      </c>
      <c r="G2970" s="417">
        <v>94352494.280000359</v>
      </c>
      <c r="H2970" s="387" t="b" cm="1">
        <f t="array" aca="1" ref="H2970" ca="1">EsNegrita(BP[[#This Row],[CODIGO]])</f>
        <v>0</v>
      </c>
      <c r="I2970" s="387" t="b" cm="1">
        <f t="array" ref="I2970">_xlfn.LET(
    _xlpm.codigos_devolucion, _xlfn.UNIQUE(_xlfn._xlws.FILTER(BP[CODIGO], ISNUMBER(SEARCH("devoluci", BP[NOMBRE CUENTA])), {""})),
    ISNUMBER(MATCH(BP[[#This Row],[CODIGO]], _xlpm.codigos_devolucion, 0))
)</f>
        <v>0</v>
      </c>
    </row>
    <row r="2971" spans="1:9" x14ac:dyDescent="0.25">
      <c r="A2971" s="608">
        <v>261015</v>
      </c>
      <c r="B2971" s="416" t="s">
        <v>545</v>
      </c>
      <c r="C2971" s="416" t="s">
        <v>1310</v>
      </c>
      <c r="D2971" s="416" t="s">
        <v>739</v>
      </c>
      <c r="E2971" s="417">
        <v>0</v>
      </c>
      <c r="F2971" s="417">
        <v>74880</v>
      </c>
      <c r="G2971" s="417">
        <v>94427374.280000359</v>
      </c>
      <c r="H2971" s="387" t="b" cm="1">
        <f t="array" aca="1" ref="H2971" ca="1">EsNegrita(BP[[#This Row],[CODIGO]])</f>
        <v>0</v>
      </c>
      <c r="I2971" s="387" t="b" cm="1">
        <f t="array" ref="I2971">_xlfn.LET(
    _xlpm.codigos_devolucion, _xlfn.UNIQUE(_xlfn._xlws.FILTER(BP[CODIGO], ISNUMBER(SEARCH("devoluci", BP[NOMBRE CUENTA])), {""})),
    ISNUMBER(MATCH(BP[[#This Row],[CODIGO]], _xlpm.codigos_devolucion, 0))
)</f>
        <v>0</v>
      </c>
    </row>
    <row r="2972" spans="1:9" x14ac:dyDescent="0.25">
      <c r="A2972" s="608">
        <v>261015</v>
      </c>
      <c r="B2972" s="416" t="s">
        <v>545</v>
      </c>
      <c r="C2972" s="416" t="s">
        <v>1275</v>
      </c>
      <c r="D2972" s="416" t="s">
        <v>739</v>
      </c>
      <c r="E2972" s="417">
        <v>0</v>
      </c>
      <c r="F2972" s="417">
        <v>72837.649999999994</v>
      </c>
      <c r="G2972" s="417">
        <v>94500211.930000365</v>
      </c>
      <c r="H2972" s="387" t="b" cm="1">
        <f t="array" aca="1" ref="H2972" ca="1">EsNegrita(BP[[#This Row],[CODIGO]])</f>
        <v>0</v>
      </c>
      <c r="I2972" s="387" t="b" cm="1">
        <f t="array" ref="I2972">_xlfn.LET(
    _xlpm.codigos_devolucion, _xlfn.UNIQUE(_xlfn._xlws.FILTER(BP[CODIGO], ISNUMBER(SEARCH("devoluci", BP[NOMBRE CUENTA])), {""})),
    ISNUMBER(MATCH(BP[[#This Row],[CODIGO]], _xlpm.codigos_devolucion, 0))
)</f>
        <v>0</v>
      </c>
    </row>
    <row r="2973" spans="1:9" x14ac:dyDescent="0.25">
      <c r="A2973" s="608">
        <v>261015</v>
      </c>
      <c r="B2973" s="416" t="s">
        <v>545</v>
      </c>
      <c r="C2973" s="416" t="s">
        <v>771</v>
      </c>
      <c r="D2973" s="416" t="s">
        <v>739</v>
      </c>
      <c r="E2973" s="417">
        <v>0</v>
      </c>
      <c r="F2973" s="417">
        <v>80272.28</v>
      </c>
      <c r="G2973" s="417">
        <v>94580484.210000366</v>
      </c>
      <c r="H2973" s="387" t="b" cm="1">
        <f t="array" aca="1" ref="H2973" ca="1">EsNegrita(BP[[#This Row],[CODIGO]])</f>
        <v>0</v>
      </c>
      <c r="I2973" s="387" t="b" cm="1">
        <f t="array" ref="I2973">_xlfn.LET(
    _xlpm.codigos_devolucion, _xlfn.UNIQUE(_xlfn._xlws.FILTER(BP[CODIGO], ISNUMBER(SEARCH("devoluci", BP[NOMBRE CUENTA])), {""})),
    ISNUMBER(MATCH(BP[[#This Row],[CODIGO]], _xlpm.codigos_devolucion, 0))
)</f>
        <v>0</v>
      </c>
    </row>
    <row r="2974" spans="1:9" x14ac:dyDescent="0.25">
      <c r="A2974" s="608">
        <v>261015</v>
      </c>
      <c r="B2974" s="416" t="s">
        <v>545</v>
      </c>
      <c r="C2974" s="416" t="s">
        <v>772</v>
      </c>
      <c r="D2974" s="416" t="s">
        <v>739</v>
      </c>
      <c r="E2974" s="417">
        <v>0</v>
      </c>
      <c r="F2974" s="417">
        <v>40521</v>
      </c>
      <c r="G2974" s="417">
        <v>94621005.210000366</v>
      </c>
      <c r="H2974" s="387" t="b" cm="1">
        <f t="array" aca="1" ref="H2974" ca="1">EsNegrita(BP[[#This Row],[CODIGO]])</f>
        <v>0</v>
      </c>
      <c r="I2974" s="387" t="b" cm="1">
        <f t="array" ref="I2974">_xlfn.LET(
    _xlpm.codigos_devolucion, _xlfn.UNIQUE(_xlfn._xlws.FILTER(BP[CODIGO], ISNUMBER(SEARCH("devoluci", BP[NOMBRE CUENTA])), {""})),
    ISNUMBER(MATCH(BP[[#This Row],[CODIGO]], _xlpm.codigos_devolucion, 0))
)</f>
        <v>0</v>
      </c>
    </row>
    <row r="2975" spans="1:9" x14ac:dyDescent="0.25">
      <c r="A2975" s="608">
        <v>261015</v>
      </c>
      <c r="B2975" s="416" t="s">
        <v>545</v>
      </c>
      <c r="C2975" s="416" t="s">
        <v>773</v>
      </c>
      <c r="D2975" s="416" t="s">
        <v>739</v>
      </c>
      <c r="E2975" s="417">
        <v>0</v>
      </c>
      <c r="F2975" s="417">
        <v>79040.42</v>
      </c>
      <c r="G2975" s="417">
        <v>94700045.630000368</v>
      </c>
      <c r="H2975" s="387" t="b" cm="1">
        <f t="array" aca="1" ref="H2975" ca="1">EsNegrita(BP[[#This Row],[CODIGO]])</f>
        <v>0</v>
      </c>
      <c r="I2975" s="387" t="b" cm="1">
        <f t="array" ref="I2975">_xlfn.LET(
    _xlpm.codigos_devolucion, _xlfn.UNIQUE(_xlfn._xlws.FILTER(BP[CODIGO], ISNUMBER(SEARCH("devoluci", BP[NOMBRE CUENTA])), {""})),
    ISNUMBER(MATCH(BP[[#This Row],[CODIGO]], _xlpm.codigos_devolucion, 0))
)</f>
        <v>0</v>
      </c>
    </row>
    <row r="2976" spans="1:9" x14ac:dyDescent="0.25">
      <c r="A2976" s="608">
        <v>261015</v>
      </c>
      <c r="B2976" s="416" t="s">
        <v>545</v>
      </c>
      <c r="C2976" s="416" t="s">
        <v>1276</v>
      </c>
      <c r="D2976" s="416" t="s">
        <v>739</v>
      </c>
      <c r="E2976" s="417">
        <v>0</v>
      </c>
      <c r="F2976" s="417">
        <v>79040</v>
      </c>
      <c r="G2976" s="417">
        <v>94779085.630000368</v>
      </c>
      <c r="H2976" s="387" t="b" cm="1">
        <f t="array" aca="1" ref="H2976" ca="1">EsNegrita(BP[[#This Row],[CODIGO]])</f>
        <v>0</v>
      </c>
      <c r="I2976" s="387" t="b" cm="1">
        <f t="array" ref="I2976">_xlfn.LET(
    _xlpm.codigos_devolucion, _xlfn.UNIQUE(_xlfn._xlws.FILTER(BP[CODIGO], ISNUMBER(SEARCH("devoluci", BP[NOMBRE CUENTA])), {""})),
    ISNUMBER(MATCH(BP[[#This Row],[CODIGO]], _xlpm.codigos_devolucion, 0))
)</f>
        <v>0</v>
      </c>
    </row>
    <row r="2977" spans="1:9" x14ac:dyDescent="0.25">
      <c r="A2977" s="608">
        <v>261015</v>
      </c>
      <c r="B2977" s="416" t="s">
        <v>545</v>
      </c>
      <c r="C2977" s="416" t="s">
        <v>1311</v>
      </c>
      <c r="D2977" s="416" t="s">
        <v>739</v>
      </c>
      <c r="E2977" s="417">
        <v>0</v>
      </c>
      <c r="F2977" s="417">
        <v>48558.43</v>
      </c>
      <c r="G2977" s="417">
        <v>94827644.060000375</v>
      </c>
      <c r="H2977" s="387" t="b" cm="1">
        <f t="array" aca="1" ref="H2977" ca="1">EsNegrita(BP[[#This Row],[CODIGO]])</f>
        <v>0</v>
      </c>
      <c r="I2977" s="387" t="b" cm="1">
        <f t="array" ref="I2977">_xlfn.LET(
    _xlpm.codigos_devolucion, _xlfn.UNIQUE(_xlfn._xlws.FILTER(BP[CODIGO], ISNUMBER(SEARCH("devoluci", BP[NOMBRE CUENTA])), {""})),
    ISNUMBER(MATCH(BP[[#This Row],[CODIGO]], _xlpm.codigos_devolucion, 0))
)</f>
        <v>0</v>
      </c>
    </row>
    <row r="2978" spans="1:9" x14ac:dyDescent="0.25">
      <c r="A2978" s="608">
        <v>261015</v>
      </c>
      <c r="B2978" s="416" t="s">
        <v>545</v>
      </c>
      <c r="C2978" s="416" t="s">
        <v>1277</v>
      </c>
      <c r="D2978" s="416" t="s">
        <v>739</v>
      </c>
      <c r="E2978" s="417">
        <v>0</v>
      </c>
      <c r="F2978" s="417">
        <v>80272.28</v>
      </c>
      <c r="G2978" s="417">
        <v>94907916.340000376</v>
      </c>
      <c r="H2978" s="387" t="b" cm="1">
        <f t="array" aca="1" ref="H2978" ca="1">EsNegrita(BP[[#This Row],[CODIGO]])</f>
        <v>0</v>
      </c>
      <c r="I2978" s="387" t="b" cm="1">
        <f t="array" ref="I2978">_xlfn.LET(
    _xlpm.codigos_devolucion, _xlfn.UNIQUE(_xlfn._xlws.FILTER(BP[CODIGO], ISNUMBER(SEARCH("devoluci", BP[NOMBRE CUENTA])), {""})),
    ISNUMBER(MATCH(BP[[#This Row],[CODIGO]], _xlpm.codigos_devolucion, 0))
)</f>
        <v>0</v>
      </c>
    </row>
    <row r="2979" spans="1:9" x14ac:dyDescent="0.25">
      <c r="A2979" s="608">
        <v>261015</v>
      </c>
      <c r="B2979" s="416" t="s">
        <v>545</v>
      </c>
      <c r="C2979" s="416" t="s">
        <v>1312</v>
      </c>
      <c r="D2979" s="416" t="s">
        <v>739</v>
      </c>
      <c r="E2979" s="417">
        <v>0</v>
      </c>
      <c r="F2979" s="417">
        <v>71829.33</v>
      </c>
      <c r="G2979" s="417">
        <v>94979745.670000374</v>
      </c>
      <c r="H2979" s="387" t="b" cm="1">
        <f t="array" aca="1" ref="H2979" ca="1">EsNegrita(BP[[#This Row],[CODIGO]])</f>
        <v>0</v>
      </c>
      <c r="I2979" s="387" t="b" cm="1">
        <f t="array" ref="I2979">_xlfn.LET(
    _xlpm.codigos_devolucion, _xlfn.UNIQUE(_xlfn._xlws.FILTER(BP[CODIGO], ISNUMBER(SEARCH("devoluci", BP[NOMBRE CUENTA])), {""})),
    ISNUMBER(MATCH(BP[[#This Row],[CODIGO]], _xlpm.codigos_devolucion, 0))
)</f>
        <v>0</v>
      </c>
    </row>
    <row r="2980" spans="1:9" x14ac:dyDescent="0.25">
      <c r="A2980" s="608">
        <v>261015</v>
      </c>
      <c r="B2980" s="416" t="s">
        <v>545</v>
      </c>
      <c r="C2980" s="416" t="s">
        <v>1345</v>
      </c>
      <c r="D2980" s="416" t="s">
        <v>739</v>
      </c>
      <c r="E2980" s="417">
        <v>0</v>
      </c>
      <c r="F2980" s="417">
        <v>100533.33</v>
      </c>
      <c r="G2980" s="417">
        <v>95080279.000000373</v>
      </c>
      <c r="H2980" s="387" t="b" cm="1">
        <f t="array" aca="1" ref="H2980" ca="1">EsNegrita(BP[[#This Row],[CODIGO]])</f>
        <v>0</v>
      </c>
      <c r="I2980" s="387" t="b" cm="1">
        <f t="array" ref="I2980">_xlfn.LET(
    _xlpm.codigos_devolucion, _xlfn.UNIQUE(_xlfn._xlws.FILTER(BP[CODIGO], ISNUMBER(SEARCH("devoluci", BP[NOMBRE CUENTA])), {""})),
    ISNUMBER(MATCH(BP[[#This Row],[CODIGO]], _xlpm.codigos_devolucion, 0))
)</f>
        <v>0</v>
      </c>
    </row>
    <row r="2981" spans="1:9" x14ac:dyDescent="0.25">
      <c r="A2981" s="608">
        <v>261015</v>
      </c>
      <c r="B2981" s="416" t="s">
        <v>545</v>
      </c>
      <c r="C2981" s="416" t="s">
        <v>1353</v>
      </c>
      <c r="D2981" s="416" t="s">
        <v>739</v>
      </c>
      <c r="E2981" s="417">
        <v>0</v>
      </c>
      <c r="F2981" s="417">
        <v>60698.04</v>
      </c>
      <c r="G2981" s="417">
        <v>95140977.040000379</v>
      </c>
      <c r="H2981" s="387" t="b" cm="1">
        <f t="array" aca="1" ref="H2981" ca="1">EsNegrita(BP[[#This Row],[CODIGO]])</f>
        <v>0</v>
      </c>
      <c r="I2981" s="387" t="b" cm="1">
        <f t="array" ref="I2981">_xlfn.LET(
    _xlpm.codigos_devolucion, _xlfn.UNIQUE(_xlfn._xlws.FILTER(BP[CODIGO], ISNUMBER(SEARCH("devoluci", BP[NOMBRE CUENTA])), {""})),
    ISNUMBER(MATCH(BP[[#This Row],[CODIGO]], _xlpm.codigos_devolucion, 0))
)</f>
        <v>0</v>
      </c>
    </row>
    <row r="2982" spans="1:9" x14ac:dyDescent="0.25">
      <c r="A2982" s="608">
        <v>261015</v>
      </c>
      <c r="B2982" s="416" t="s">
        <v>545</v>
      </c>
      <c r="C2982" s="416" t="s">
        <v>1313</v>
      </c>
      <c r="D2982" s="416" t="s">
        <v>739</v>
      </c>
      <c r="E2982" s="417">
        <v>0</v>
      </c>
      <c r="F2982" s="417">
        <v>73770.67</v>
      </c>
      <c r="G2982" s="417">
        <v>95214747.710000381</v>
      </c>
      <c r="H2982" s="387" t="b" cm="1">
        <f t="array" aca="1" ref="H2982" ca="1">EsNegrita(BP[[#This Row],[CODIGO]])</f>
        <v>0</v>
      </c>
      <c r="I2982" s="387" t="b" cm="1">
        <f t="array" ref="I2982">_xlfn.LET(
    _xlpm.codigos_devolucion, _xlfn.UNIQUE(_xlfn._xlws.FILTER(BP[CODIGO], ISNUMBER(SEARCH("devoluci", BP[NOMBRE CUENTA])), {""})),
    ISNUMBER(MATCH(BP[[#This Row],[CODIGO]], _xlpm.codigos_devolucion, 0))
)</f>
        <v>0</v>
      </c>
    </row>
    <row r="2983" spans="1:9" x14ac:dyDescent="0.25">
      <c r="A2983" s="608">
        <v>261015</v>
      </c>
      <c r="B2983" s="416" t="s">
        <v>545</v>
      </c>
      <c r="C2983" s="416" t="s">
        <v>1314</v>
      </c>
      <c r="D2983" s="416" t="s">
        <v>739</v>
      </c>
      <c r="E2983" s="417">
        <v>0</v>
      </c>
      <c r="F2983" s="417">
        <v>109910.07</v>
      </c>
      <c r="G2983" s="417">
        <v>95324657.780000374</v>
      </c>
      <c r="H2983" s="387" t="b" cm="1">
        <f t="array" aca="1" ref="H2983" ca="1">EsNegrita(BP[[#This Row],[CODIGO]])</f>
        <v>0</v>
      </c>
      <c r="I2983" s="387" t="b" cm="1">
        <f t="array" ref="I2983">_xlfn.LET(
    _xlpm.codigos_devolucion, _xlfn.UNIQUE(_xlfn._xlws.FILTER(BP[CODIGO], ISNUMBER(SEARCH("devoluci", BP[NOMBRE CUENTA])), {""})),
    ISNUMBER(MATCH(BP[[#This Row],[CODIGO]], _xlpm.codigos_devolucion, 0))
)</f>
        <v>0</v>
      </c>
    </row>
    <row r="2984" spans="1:9" x14ac:dyDescent="0.25">
      <c r="A2984" s="608">
        <v>261015</v>
      </c>
      <c r="B2984" s="416" t="s">
        <v>545</v>
      </c>
      <c r="C2984" s="416" t="s">
        <v>1355</v>
      </c>
      <c r="D2984" s="416" t="s">
        <v>739</v>
      </c>
      <c r="E2984" s="417">
        <v>0</v>
      </c>
      <c r="F2984" s="417">
        <v>70409.73</v>
      </c>
      <c r="G2984" s="417">
        <v>95395067.510000378</v>
      </c>
      <c r="H2984" s="387" t="b" cm="1">
        <f t="array" aca="1" ref="H2984" ca="1">EsNegrita(BP[[#This Row],[CODIGO]])</f>
        <v>0</v>
      </c>
      <c r="I2984" s="387" t="b" cm="1">
        <f t="array" ref="I2984">_xlfn.LET(
    _xlpm.codigos_devolucion, _xlfn.UNIQUE(_xlfn._xlws.FILTER(BP[CODIGO], ISNUMBER(SEARCH("devoluci", BP[NOMBRE CUENTA])), {""})),
    ISNUMBER(MATCH(BP[[#This Row],[CODIGO]], _xlpm.codigos_devolucion, 0))
)</f>
        <v>0</v>
      </c>
    </row>
    <row r="2985" spans="1:9" x14ac:dyDescent="0.25">
      <c r="A2985" s="608">
        <v>261015</v>
      </c>
      <c r="B2985" s="416" t="s">
        <v>545</v>
      </c>
      <c r="C2985" s="416" t="s">
        <v>1315</v>
      </c>
      <c r="D2985" s="416" t="s">
        <v>739</v>
      </c>
      <c r="E2985" s="417">
        <v>0</v>
      </c>
      <c r="F2985" s="417">
        <v>75800.070000000007</v>
      </c>
      <c r="G2985" s="417">
        <v>95470867.580000371</v>
      </c>
      <c r="H2985" s="387" t="b" cm="1">
        <f t="array" aca="1" ref="H2985" ca="1">EsNegrita(BP[[#This Row],[CODIGO]])</f>
        <v>0</v>
      </c>
      <c r="I2985" s="387" t="b" cm="1">
        <f t="array" ref="I2985">_xlfn.LET(
    _xlpm.codigos_devolucion, _xlfn.UNIQUE(_xlfn._xlws.FILTER(BP[CODIGO], ISNUMBER(SEARCH("devoluci", BP[NOMBRE CUENTA])), {""})),
    ISNUMBER(MATCH(BP[[#This Row],[CODIGO]], _xlpm.codigos_devolucion, 0))
)</f>
        <v>0</v>
      </c>
    </row>
    <row r="2986" spans="1:9" x14ac:dyDescent="0.25">
      <c r="A2986" s="608">
        <v>261015</v>
      </c>
      <c r="B2986" s="416" t="s">
        <v>545</v>
      </c>
      <c r="C2986" s="416" t="s">
        <v>1316</v>
      </c>
      <c r="D2986" s="416" t="s">
        <v>739</v>
      </c>
      <c r="E2986" s="417">
        <v>0</v>
      </c>
      <c r="F2986" s="417">
        <v>80272.28</v>
      </c>
      <c r="G2986" s="417">
        <v>95551139.860000372</v>
      </c>
      <c r="H2986" s="387" t="b" cm="1">
        <f t="array" aca="1" ref="H2986" ca="1">EsNegrita(BP[[#This Row],[CODIGO]])</f>
        <v>0</v>
      </c>
      <c r="I2986" s="387" t="b" cm="1">
        <f t="array" ref="I2986">_xlfn.LET(
    _xlpm.codigos_devolucion, _xlfn.UNIQUE(_xlfn._xlws.FILTER(BP[CODIGO], ISNUMBER(SEARCH("devoluci", BP[NOMBRE CUENTA])), {""})),
    ISNUMBER(MATCH(BP[[#This Row],[CODIGO]], _xlpm.codigos_devolucion, 0))
)</f>
        <v>0</v>
      </c>
    </row>
    <row r="2987" spans="1:9" x14ac:dyDescent="0.25">
      <c r="A2987" s="608">
        <v>261015</v>
      </c>
      <c r="B2987" s="416" t="s">
        <v>545</v>
      </c>
      <c r="C2987" s="416" t="s">
        <v>1317</v>
      </c>
      <c r="D2987" s="416" t="s">
        <v>739</v>
      </c>
      <c r="E2987" s="417">
        <v>0</v>
      </c>
      <c r="F2987" s="417">
        <v>38480</v>
      </c>
      <c r="G2987" s="417">
        <v>95589619.860000372</v>
      </c>
      <c r="H2987" s="387" t="b" cm="1">
        <f t="array" aca="1" ref="H2987" ca="1">EsNegrita(BP[[#This Row],[CODIGO]])</f>
        <v>0</v>
      </c>
      <c r="I2987" s="387" t="b" cm="1">
        <f t="array" ref="I2987">_xlfn.LET(
    _xlpm.codigos_devolucion, _xlfn.UNIQUE(_xlfn._xlws.FILTER(BP[CODIGO], ISNUMBER(SEARCH("devoluci", BP[NOMBRE CUENTA])), {""})),
    ISNUMBER(MATCH(BP[[#This Row],[CODIGO]], _xlpm.codigos_devolucion, 0))
)</f>
        <v>0</v>
      </c>
    </row>
    <row r="2988" spans="1:9" x14ac:dyDescent="0.25">
      <c r="A2988" s="608">
        <v>261015</v>
      </c>
      <c r="B2988" s="416" t="s">
        <v>545</v>
      </c>
      <c r="C2988" s="416" t="s">
        <v>1318</v>
      </c>
      <c r="D2988" s="416" t="s">
        <v>739</v>
      </c>
      <c r="E2988" s="417">
        <v>0</v>
      </c>
      <c r="F2988" s="417">
        <v>72837.649999999994</v>
      </c>
      <c r="G2988" s="417">
        <v>95662457.510000378</v>
      </c>
      <c r="H2988" s="387" t="b" cm="1">
        <f t="array" aca="1" ref="H2988" ca="1">EsNegrita(BP[[#This Row],[CODIGO]])</f>
        <v>0</v>
      </c>
      <c r="I2988" s="387" t="b" cm="1">
        <f t="array" ref="I2988">_xlfn.LET(
    _xlpm.codigos_devolucion, _xlfn.UNIQUE(_xlfn._xlws.FILTER(BP[CODIGO], ISNUMBER(SEARCH("devoluci", BP[NOMBRE CUENTA])), {""})),
    ISNUMBER(MATCH(BP[[#This Row],[CODIGO]], _xlpm.codigos_devolucion, 0))
)</f>
        <v>0</v>
      </c>
    </row>
    <row r="2989" spans="1:9" x14ac:dyDescent="0.25">
      <c r="A2989" s="608">
        <v>261015</v>
      </c>
      <c r="B2989" s="416" t="s">
        <v>545</v>
      </c>
      <c r="C2989" s="416" t="s">
        <v>1278</v>
      </c>
      <c r="D2989" s="416" t="s">
        <v>739</v>
      </c>
      <c r="E2989" s="417">
        <v>0</v>
      </c>
      <c r="F2989" s="417">
        <v>74394.66</v>
      </c>
      <c r="G2989" s="417">
        <v>95736852.170000374</v>
      </c>
      <c r="H2989" s="387" t="b" cm="1">
        <f t="array" aca="1" ref="H2989" ca="1">EsNegrita(BP[[#This Row],[CODIGO]])</f>
        <v>0</v>
      </c>
      <c r="I2989" s="387" t="b" cm="1">
        <f t="array" ref="I2989">_xlfn.LET(
    _xlpm.codigos_devolucion, _xlfn.UNIQUE(_xlfn._xlws.FILTER(BP[CODIGO], ISNUMBER(SEARCH("devoluci", BP[NOMBRE CUENTA])), {""})),
    ISNUMBER(MATCH(BP[[#This Row],[CODIGO]], _xlpm.codigos_devolucion, 0))
)</f>
        <v>0</v>
      </c>
    </row>
    <row r="2990" spans="1:9" x14ac:dyDescent="0.25">
      <c r="A2990" s="608">
        <v>261015</v>
      </c>
      <c r="B2990" s="416" t="s">
        <v>545</v>
      </c>
      <c r="C2990" s="416" t="s">
        <v>1349</v>
      </c>
      <c r="D2990" s="416" t="s">
        <v>739</v>
      </c>
      <c r="E2990" s="417">
        <v>0</v>
      </c>
      <c r="F2990" s="417">
        <v>70409.73</v>
      </c>
      <c r="G2990" s="417">
        <v>95807261.900000378</v>
      </c>
      <c r="H2990" s="387" t="b" cm="1">
        <f t="array" aca="1" ref="H2990" ca="1">EsNegrita(BP[[#This Row],[CODIGO]])</f>
        <v>0</v>
      </c>
      <c r="I2990" s="387" t="b" cm="1">
        <f t="array" ref="I2990">_xlfn.LET(
    _xlpm.codigos_devolucion, _xlfn.UNIQUE(_xlfn._xlws.FILTER(BP[CODIGO], ISNUMBER(SEARCH("devoluci", BP[NOMBRE CUENTA])), {""})),
    ISNUMBER(MATCH(BP[[#This Row],[CODIGO]], _xlpm.codigos_devolucion, 0))
)</f>
        <v>0</v>
      </c>
    </row>
    <row r="2991" spans="1:9" x14ac:dyDescent="0.25">
      <c r="A2991" s="608">
        <v>261015</v>
      </c>
      <c r="B2991" s="416" t="s">
        <v>545</v>
      </c>
      <c r="C2991" s="416" t="s">
        <v>1331</v>
      </c>
      <c r="D2991" s="416" t="s">
        <v>739</v>
      </c>
      <c r="E2991" s="417">
        <v>0</v>
      </c>
      <c r="F2991" s="417">
        <v>70409.73</v>
      </c>
      <c r="G2991" s="417">
        <v>95877671.630000383</v>
      </c>
      <c r="H2991" s="387" t="b" cm="1">
        <f t="array" aca="1" ref="H2991" ca="1">EsNegrita(BP[[#This Row],[CODIGO]])</f>
        <v>0</v>
      </c>
      <c r="I2991" s="387" t="b" cm="1">
        <f t="array" ref="I2991">_xlfn.LET(
    _xlpm.codigos_devolucion, _xlfn.UNIQUE(_xlfn._xlws.FILTER(BP[CODIGO], ISNUMBER(SEARCH("devoluci", BP[NOMBRE CUENTA])), {""})),
    ISNUMBER(MATCH(BP[[#This Row],[CODIGO]], _xlpm.codigos_devolucion, 0))
)</f>
        <v>0</v>
      </c>
    </row>
    <row r="2992" spans="1:9" x14ac:dyDescent="0.25">
      <c r="A2992" s="608">
        <v>261015</v>
      </c>
      <c r="B2992" s="416" t="s">
        <v>545</v>
      </c>
      <c r="C2992" s="416" t="s">
        <v>1319</v>
      </c>
      <c r="D2992" s="416" t="s">
        <v>739</v>
      </c>
      <c r="E2992" s="417">
        <v>0</v>
      </c>
      <c r="F2992" s="417">
        <v>72837.649999999994</v>
      </c>
      <c r="G2992" s="417">
        <v>95950509.280000389</v>
      </c>
      <c r="H2992" s="387" t="b" cm="1">
        <f t="array" aca="1" ref="H2992" ca="1">EsNegrita(BP[[#This Row],[CODIGO]])</f>
        <v>0</v>
      </c>
      <c r="I2992" s="387" t="b" cm="1">
        <f t="array" ref="I2992">_xlfn.LET(
    _xlpm.codigos_devolucion, _xlfn.UNIQUE(_xlfn._xlws.FILTER(BP[CODIGO], ISNUMBER(SEARCH("devoluci", BP[NOMBRE CUENTA])), {""})),
    ISNUMBER(MATCH(BP[[#This Row],[CODIGO]], _xlpm.codigos_devolucion, 0))
)</f>
        <v>0</v>
      </c>
    </row>
    <row r="2993" spans="1:9" x14ac:dyDescent="0.25">
      <c r="A2993" s="608">
        <v>261015</v>
      </c>
      <c r="B2993" s="416" t="s">
        <v>545</v>
      </c>
      <c r="C2993" s="416" t="s">
        <v>1320</v>
      </c>
      <c r="D2993" s="416" t="s">
        <v>739</v>
      </c>
      <c r="E2993" s="417">
        <v>0</v>
      </c>
      <c r="F2993" s="417">
        <v>72837.649999999994</v>
      </c>
      <c r="G2993" s="417">
        <v>96023346.930000395</v>
      </c>
      <c r="H2993" s="387" t="b" cm="1">
        <f t="array" aca="1" ref="H2993" ca="1">EsNegrita(BP[[#This Row],[CODIGO]])</f>
        <v>0</v>
      </c>
      <c r="I2993" s="387" t="b" cm="1">
        <f t="array" ref="I2993">_xlfn.LET(
    _xlpm.codigos_devolucion, _xlfn.UNIQUE(_xlfn._xlws.FILTER(BP[CODIGO], ISNUMBER(SEARCH("devoluci", BP[NOMBRE CUENTA])), {""})),
    ISNUMBER(MATCH(BP[[#This Row],[CODIGO]], _xlpm.codigos_devolucion, 0))
)</f>
        <v>0</v>
      </c>
    </row>
    <row r="2994" spans="1:9" x14ac:dyDescent="0.25">
      <c r="A2994" s="608">
        <v>261015</v>
      </c>
      <c r="B2994" s="416" t="s">
        <v>545</v>
      </c>
      <c r="C2994" s="416" t="s">
        <v>1321</v>
      </c>
      <c r="D2994" s="416" t="s">
        <v>739</v>
      </c>
      <c r="E2994" s="417">
        <v>0</v>
      </c>
      <c r="F2994" s="417">
        <v>72837.649999999994</v>
      </c>
      <c r="G2994" s="417">
        <v>96096184.580000401</v>
      </c>
      <c r="H2994" s="387" t="b" cm="1">
        <f t="array" aca="1" ref="H2994" ca="1">EsNegrita(BP[[#This Row],[CODIGO]])</f>
        <v>0</v>
      </c>
      <c r="I2994" s="387" t="b" cm="1">
        <f t="array" ref="I2994">_xlfn.LET(
    _xlpm.codigos_devolucion, _xlfn.UNIQUE(_xlfn._xlws.FILTER(BP[CODIGO], ISNUMBER(SEARCH("devoluci", BP[NOMBRE CUENTA])), {""})),
    ISNUMBER(MATCH(BP[[#This Row],[CODIGO]], _xlpm.codigos_devolucion, 0))
)</f>
        <v>0</v>
      </c>
    </row>
    <row r="2995" spans="1:9" x14ac:dyDescent="0.25">
      <c r="A2995" s="608">
        <v>261015</v>
      </c>
      <c r="B2995" s="416" t="s">
        <v>545</v>
      </c>
      <c r="C2995" s="416" t="s">
        <v>1322</v>
      </c>
      <c r="D2995" s="416" t="s">
        <v>739</v>
      </c>
      <c r="E2995" s="417">
        <v>0</v>
      </c>
      <c r="F2995" s="417">
        <v>70409.73</v>
      </c>
      <c r="G2995" s="417">
        <v>96166594.310000405</v>
      </c>
      <c r="H2995" s="387" t="b" cm="1">
        <f t="array" aca="1" ref="H2995" ca="1">EsNegrita(BP[[#This Row],[CODIGO]])</f>
        <v>0</v>
      </c>
      <c r="I2995" s="387" t="b" cm="1">
        <f t="array" ref="I2995">_xlfn.LET(
    _xlpm.codigos_devolucion, _xlfn.UNIQUE(_xlfn._xlws.FILTER(BP[CODIGO], ISNUMBER(SEARCH("devoluci", BP[NOMBRE CUENTA])), {""})),
    ISNUMBER(MATCH(BP[[#This Row],[CODIGO]], _xlpm.codigos_devolucion, 0))
)</f>
        <v>0</v>
      </c>
    </row>
    <row r="2996" spans="1:9" x14ac:dyDescent="0.25">
      <c r="A2996" s="608">
        <v>261015</v>
      </c>
      <c r="B2996" s="416" t="s">
        <v>545</v>
      </c>
      <c r="C2996" s="416" t="s">
        <v>1332</v>
      </c>
      <c r="D2996" s="416" t="s">
        <v>739</v>
      </c>
      <c r="E2996" s="417">
        <v>0</v>
      </c>
      <c r="F2996" s="417">
        <v>124800</v>
      </c>
      <c r="G2996" s="417">
        <v>96291394.310000405</v>
      </c>
      <c r="H2996" s="387" t="b" cm="1">
        <f t="array" aca="1" ref="H2996" ca="1">EsNegrita(BP[[#This Row],[CODIGO]])</f>
        <v>0</v>
      </c>
      <c r="I2996" s="387" t="b" cm="1">
        <f t="array" ref="I2996">_xlfn.LET(
    _xlpm.codigos_devolucion, _xlfn.UNIQUE(_xlfn._xlws.FILTER(BP[CODIGO], ISNUMBER(SEARCH("devoluci", BP[NOMBRE CUENTA])), {""})),
    ISNUMBER(MATCH(BP[[#This Row],[CODIGO]], _xlpm.codigos_devolucion, 0))
)</f>
        <v>0</v>
      </c>
    </row>
    <row r="2997" spans="1:9" x14ac:dyDescent="0.25">
      <c r="A2997" s="608">
        <v>261015</v>
      </c>
      <c r="B2997" s="416" t="s">
        <v>545</v>
      </c>
      <c r="C2997" s="416" t="s">
        <v>1279</v>
      </c>
      <c r="D2997" s="416" t="s">
        <v>739</v>
      </c>
      <c r="E2997" s="417">
        <v>0</v>
      </c>
      <c r="F2997" s="417">
        <v>72837.649999999994</v>
      </c>
      <c r="G2997" s="417">
        <v>96364231.960000411</v>
      </c>
      <c r="H2997" s="387" t="b" cm="1">
        <f t="array" aca="1" ref="H2997" ca="1">EsNegrita(BP[[#This Row],[CODIGO]])</f>
        <v>0</v>
      </c>
      <c r="I2997" s="387" t="b" cm="1">
        <f t="array" ref="I2997">_xlfn.LET(
    _xlpm.codigos_devolucion, _xlfn.UNIQUE(_xlfn._xlws.FILTER(BP[CODIGO], ISNUMBER(SEARCH("devoluci", BP[NOMBRE CUENTA])), {""})),
    ISNUMBER(MATCH(BP[[#This Row],[CODIGO]], _xlpm.codigos_devolucion, 0))
)</f>
        <v>0</v>
      </c>
    </row>
    <row r="2998" spans="1:9" x14ac:dyDescent="0.25">
      <c r="A2998" s="608">
        <v>261015</v>
      </c>
      <c r="B2998" s="416" t="s">
        <v>545</v>
      </c>
      <c r="C2998" s="416" t="s">
        <v>1323</v>
      </c>
      <c r="D2998" s="416" t="s">
        <v>739</v>
      </c>
      <c r="E2998" s="417">
        <v>0</v>
      </c>
      <c r="F2998" s="417">
        <v>72837.649999999994</v>
      </c>
      <c r="G2998" s="417">
        <v>96437069.610000417</v>
      </c>
      <c r="H2998" s="387" t="b" cm="1">
        <f t="array" aca="1" ref="H2998" ca="1">EsNegrita(BP[[#This Row],[CODIGO]])</f>
        <v>0</v>
      </c>
      <c r="I2998" s="387" t="b" cm="1">
        <f t="array" ref="I2998">_xlfn.LET(
    _xlpm.codigos_devolucion, _xlfn.UNIQUE(_xlfn._xlws.FILTER(BP[CODIGO], ISNUMBER(SEARCH("devoluci", BP[NOMBRE CUENTA])), {""})),
    ISNUMBER(MATCH(BP[[#This Row],[CODIGO]], _xlpm.codigos_devolucion, 0))
)</f>
        <v>0</v>
      </c>
    </row>
    <row r="2999" spans="1:9" x14ac:dyDescent="0.25">
      <c r="A2999" s="608">
        <v>261015</v>
      </c>
      <c r="B2999" s="416" t="s">
        <v>545</v>
      </c>
      <c r="C2999" s="416" t="s">
        <v>1280</v>
      </c>
      <c r="D2999" s="416" t="s">
        <v>739</v>
      </c>
      <c r="E2999" s="417">
        <v>0</v>
      </c>
      <c r="F2999" s="417">
        <v>72837.649999999994</v>
      </c>
      <c r="G2999" s="417">
        <v>96509907.260000423</v>
      </c>
      <c r="H2999" s="387" t="b" cm="1">
        <f t="array" aca="1" ref="H2999" ca="1">EsNegrita(BP[[#This Row],[CODIGO]])</f>
        <v>0</v>
      </c>
      <c r="I2999" s="387" t="b" cm="1">
        <f t="array" ref="I2999">_xlfn.LET(
    _xlpm.codigos_devolucion, _xlfn.UNIQUE(_xlfn._xlws.FILTER(BP[CODIGO], ISNUMBER(SEARCH("devoluci", BP[NOMBRE CUENTA])), {""})),
    ISNUMBER(MATCH(BP[[#This Row],[CODIGO]], _xlpm.codigos_devolucion, 0))
)</f>
        <v>0</v>
      </c>
    </row>
    <row r="3000" spans="1:9" x14ac:dyDescent="0.25">
      <c r="A3000" s="608">
        <v>261015</v>
      </c>
      <c r="B3000" s="416" t="s">
        <v>545</v>
      </c>
      <c r="C3000" s="416" t="s">
        <v>1357</v>
      </c>
      <c r="D3000" s="416" t="s">
        <v>739</v>
      </c>
      <c r="E3000" s="417">
        <v>0</v>
      </c>
      <c r="F3000" s="417">
        <v>72837.649999999994</v>
      </c>
      <c r="G3000" s="417">
        <v>96582744.910000429</v>
      </c>
      <c r="H3000" s="387" t="b" cm="1">
        <f t="array" aca="1" ref="H3000" ca="1">EsNegrita(BP[[#This Row],[CODIGO]])</f>
        <v>0</v>
      </c>
      <c r="I3000" s="387" t="b" cm="1">
        <f t="array" ref="I3000">_xlfn.LET(
    _xlpm.codigos_devolucion, _xlfn.UNIQUE(_xlfn._xlws.FILTER(BP[CODIGO], ISNUMBER(SEARCH("devoluci", BP[NOMBRE CUENTA])), {""})),
    ISNUMBER(MATCH(BP[[#This Row],[CODIGO]], _xlpm.codigos_devolucion, 0))
)</f>
        <v>0</v>
      </c>
    </row>
    <row r="3001" spans="1:9" x14ac:dyDescent="0.25">
      <c r="A3001" s="608">
        <v>261015</v>
      </c>
      <c r="B3001" s="416" t="s">
        <v>545</v>
      </c>
      <c r="C3001" s="416" t="s">
        <v>1324</v>
      </c>
      <c r="D3001" s="416" t="s">
        <v>739</v>
      </c>
      <c r="E3001" s="417">
        <v>0</v>
      </c>
      <c r="F3001" s="417">
        <v>72837.649999999994</v>
      </c>
      <c r="G3001" s="417">
        <v>96655582.560000435</v>
      </c>
      <c r="H3001" s="387" t="b" cm="1">
        <f t="array" aca="1" ref="H3001" ca="1">EsNegrita(BP[[#This Row],[CODIGO]])</f>
        <v>0</v>
      </c>
      <c r="I3001" s="387" t="b" cm="1">
        <f t="array" ref="I3001">_xlfn.LET(
    _xlpm.codigos_devolucion, _xlfn.UNIQUE(_xlfn._xlws.FILTER(BP[CODIGO], ISNUMBER(SEARCH("devoluci", BP[NOMBRE CUENTA])), {""})),
    ISNUMBER(MATCH(BP[[#This Row],[CODIGO]], _xlpm.codigos_devolucion, 0))
)</f>
        <v>0</v>
      </c>
    </row>
    <row r="3002" spans="1:9" x14ac:dyDescent="0.25">
      <c r="A3002" s="608">
        <v>261015</v>
      </c>
      <c r="B3002" s="416" t="s">
        <v>545</v>
      </c>
      <c r="C3002" s="416" t="s">
        <v>1281</v>
      </c>
      <c r="D3002" s="416" t="s">
        <v>739</v>
      </c>
      <c r="E3002" s="417">
        <v>0</v>
      </c>
      <c r="F3002" s="417">
        <v>72837.649999999994</v>
      </c>
      <c r="G3002" s="417">
        <v>96728420.21000044</v>
      </c>
      <c r="H3002" s="387" t="b" cm="1">
        <f t="array" aca="1" ref="H3002" ca="1">EsNegrita(BP[[#This Row],[CODIGO]])</f>
        <v>0</v>
      </c>
      <c r="I3002" s="387" t="b" cm="1">
        <f t="array" ref="I3002">_xlfn.LET(
    _xlpm.codigos_devolucion, _xlfn.UNIQUE(_xlfn._xlws.FILTER(BP[CODIGO], ISNUMBER(SEARCH("devoluci", BP[NOMBRE CUENTA])), {""})),
    ISNUMBER(MATCH(BP[[#This Row],[CODIGO]], _xlpm.codigos_devolucion, 0))
)</f>
        <v>0</v>
      </c>
    </row>
    <row r="3003" spans="1:9" x14ac:dyDescent="0.25">
      <c r="A3003" s="608">
        <v>261015</v>
      </c>
      <c r="B3003" s="416" t="s">
        <v>545</v>
      </c>
      <c r="C3003" s="416" t="s">
        <v>1342</v>
      </c>
      <c r="D3003" s="416" t="s">
        <v>1346</v>
      </c>
      <c r="E3003" s="417">
        <v>0</v>
      </c>
      <c r="F3003" s="417">
        <v>235405</v>
      </c>
      <c r="G3003" s="417">
        <v>96963825.21000044</v>
      </c>
      <c r="H3003" s="387" t="b" cm="1">
        <f t="array" aca="1" ref="H3003" ca="1">EsNegrita(BP[[#This Row],[CODIGO]])</f>
        <v>0</v>
      </c>
      <c r="I3003" s="387" t="b" cm="1">
        <f t="array" ref="I3003">_xlfn.LET(
    _xlpm.codigos_devolucion, _xlfn.UNIQUE(_xlfn._xlws.FILTER(BP[CODIGO], ISNUMBER(SEARCH("devoluci", BP[NOMBRE CUENTA])), {""})),
    ISNUMBER(MATCH(BP[[#This Row],[CODIGO]], _xlpm.codigos_devolucion, 0))
)</f>
        <v>0</v>
      </c>
    </row>
    <row r="3004" spans="1:9" x14ac:dyDescent="0.25">
      <c r="A3004" s="608">
        <v>261015</v>
      </c>
      <c r="B3004" s="416" t="s">
        <v>545</v>
      </c>
      <c r="C3004" s="416" t="s">
        <v>1342</v>
      </c>
      <c r="D3004" s="416" t="s">
        <v>1346</v>
      </c>
      <c r="E3004" s="417">
        <v>583635</v>
      </c>
      <c r="F3004" s="417">
        <v>0</v>
      </c>
      <c r="G3004" s="417">
        <v>96380190.21000044</v>
      </c>
      <c r="H3004" s="387" t="b" cm="1">
        <f t="array" aca="1" ref="H3004" ca="1">EsNegrita(BP[[#This Row],[CODIGO]])</f>
        <v>0</v>
      </c>
      <c r="I3004" s="387" t="b" cm="1">
        <f t="array" ref="I3004">_xlfn.LET(
    _xlpm.codigos_devolucion, _xlfn.UNIQUE(_xlfn._xlws.FILTER(BP[CODIGO], ISNUMBER(SEARCH("devoluci", BP[NOMBRE CUENTA])), {""})),
    ISNUMBER(MATCH(BP[[#This Row],[CODIGO]], _xlpm.codigos_devolucion, 0))
)</f>
        <v>0</v>
      </c>
    </row>
    <row r="3005" spans="1:9" x14ac:dyDescent="0.25">
      <c r="A3005" s="608">
        <v>261015</v>
      </c>
      <c r="B3005" s="416" t="s">
        <v>545</v>
      </c>
      <c r="C3005" s="416" t="s">
        <v>1342</v>
      </c>
      <c r="D3005" s="416" t="s">
        <v>1346</v>
      </c>
      <c r="E3005" s="417">
        <v>0</v>
      </c>
      <c r="F3005" s="417">
        <v>24279</v>
      </c>
      <c r="G3005" s="417">
        <v>96404469.21000044</v>
      </c>
      <c r="H3005" s="387" t="b" cm="1">
        <f t="array" aca="1" ref="H3005" ca="1">EsNegrita(BP[[#This Row],[CODIGO]])</f>
        <v>0</v>
      </c>
      <c r="I3005" s="387" t="b" cm="1">
        <f t="array" ref="I3005">_xlfn.LET(
    _xlpm.codigos_devolucion, _xlfn.UNIQUE(_xlfn._xlws.FILTER(BP[CODIGO], ISNUMBER(SEARCH("devoluci", BP[NOMBRE CUENTA])), {""})),
    ISNUMBER(MATCH(BP[[#This Row],[CODIGO]], _xlpm.codigos_devolucion, 0))
)</f>
        <v>0</v>
      </c>
    </row>
    <row r="3006" spans="1:9" x14ac:dyDescent="0.25">
      <c r="A3006" s="608">
        <v>261015</v>
      </c>
      <c r="B3006" s="416" t="s">
        <v>545</v>
      </c>
      <c r="C3006" s="416" t="s">
        <v>1305</v>
      </c>
      <c r="D3006" s="416" t="s">
        <v>1363</v>
      </c>
      <c r="E3006" s="417">
        <v>20617</v>
      </c>
      <c r="F3006" s="417">
        <v>0</v>
      </c>
      <c r="G3006" s="417">
        <v>96383852.21000044</v>
      </c>
      <c r="H3006" s="387" t="b" cm="1">
        <f t="array" aca="1" ref="H3006" ca="1">EsNegrita(BP[[#This Row],[CODIGO]])</f>
        <v>0</v>
      </c>
      <c r="I3006" s="387" t="b" cm="1">
        <f t="array" ref="I3006">_xlfn.LET(
    _xlpm.codigos_devolucion, _xlfn.UNIQUE(_xlfn._xlws.FILTER(BP[CODIGO], ISNUMBER(SEARCH("devoluci", BP[NOMBRE CUENTA])), {""})),
    ISNUMBER(MATCH(BP[[#This Row],[CODIGO]], _xlpm.codigos_devolucion, 0))
)</f>
        <v>0</v>
      </c>
    </row>
    <row r="3007" spans="1:9" x14ac:dyDescent="0.25">
      <c r="A3007" s="608">
        <v>261015</v>
      </c>
      <c r="B3007" s="416" t="s">
        <v>545</v>
      </c>
      <c r="C3007" s="416" t="s">
        <v>1317</v>
      </c>
      <c r="D3007" s="416" t="s">
        <v>1363</v>
      </c>
      <c r="E3007" s="417">
        <v>0</v>
      </c>
      <c r="F3007" s="417">
        <v>461696</v>
      </c>
      <c r="G3007" s="417">
        <v>96845548.21000044</v>
      </c>
      <c r="H3007" s="387" t="b" cm="1">
        <f t="array" aca="1" ref="H3007" ca="1">EsNegrita(BP[[#This Row],[CODIGO]])</f>
        <v>0</v>
      </c>
      <c r="I3007" s="387" t="b" cm="1">
        <f t="array" ref="I3007">_xlfn.LET(
    _xlpm.codigos_devolucion, _xlfn.UNIQUE(_xlfn._xlws.FILTER(BP[CODIGO], ISNUMBER(SEARCH("devoluci", BP[NOMBRE CUENTA])), {""})),
    ISNUMBER(MATCH(BP[[#This Row],[CODIGO]], _xlpm.codigos_devolucion, 0))
)</f>
        <v>0</v>
      </c>
    </row>
    <row r="3008" spans="1:9" x14ac:dyDescent="0.25">
      <c r="A3008" s="608">
        <v>261015</v>
      </c>
      <c r="B3008" s="416" t="s">
        <v>545</v>
      </c>
      <c r="C3008" s="416" t="s">
        <v>1268</v>
      </c>
      <c r="D3008" s="416" t="s">
        <v>1363</v>
      </c>
      <c r="E3008" s="417">
        <v>0</v>
      </c>
      <c r="F3008" s="417">
        <v>99396</v>
      </c>
      <c r="G3008" s="417">
        <v>96944944.21000044</v>
      </c>
      <c r="H3008" s="387" t="b" cm="1">
        <f t="array" aca="1" ref="H3008" ca="1">EsNegrita(BP[[#This Row],[CODIGO]])</f>
        <v>0</v>
      </c>
      <c r="I3008" s="387" t="b" cm="1">
        <f t="array" ref="I3008">_xlfn.LET(
    _xlpm.codigos_devolucion, _xlfn.UNIQUE(_xlfn._xlws.FILTER(BP[CODIGO], ISNUMBER(SEARCH("devoluci", BP[NOMBRE CUENTA])), {""})),
    ISNUMBER(MATCH(BP[[#This Row],[CODIGO]], _xlpm.codigos_devolucion, 0))
)</f>
        <v>0</v>
      </c>
    </row>
    <row r="3009" spans="1:9" x14ac:dyDescent="0.25">
      <c r="A3009" s="608">
        <v>261015</v>
      </c>
      <c r="B3009" s="416" t="s">
        <v>545</v>
      </c>
      <c r="C3009" s="416" t="s">
        <v>1268</v>
      </c>
      <c r="D3009" s="416" t="s">
        <v>1363</v>
      </c>
      <c r="E3009" s="417">
        <v>1049382</v>
      </c>
      <c r="F3009" s="417">
        <v>0</v>
      </c>
      <c r="G3009" s="417">
        <v>95895562.21000044</v>
      </c>
      <c r="H3009" s="387" t="b" cm="1">
        <f t="array" aca="1" ref="H3009" ca="1">EsNegrita(BP[[#This Row],[CODIGO]])</f>
        <v>0</v>
      </c>
      <c r="I3009" s="387" t="b" cm="1">
        <f t="array" ref="I3009">_xlfn.LET(
    _xlpm.codigos_devolucion, _xlfn.UNIQUE(_xlfn._xlws.FILTER(BP[CODIGO], ISNUMBER(SEARCH("devoluci", BP[NOMBRE CUENTA])), {""})),
    ISNUMBER(MATCH(BP[[#This Row],[CODIGO]], _xlpm.codigos_devolucion, 0))
)</f>
        <v>0</v>
      </c>
    </row>
    <row r="3010" spans="1:9" x14ac:dyDescent="0.25">
      <c r="A3010" s="608">
        <v>261015</v>
      </c>
      <c r="B3010" s="416" t="s">
        <v>545</v>
      </c>
      <c r="C3010" s="416" t="s">
        <v>1305</v>
      </c>
      <c r="D3010" s="416" t="s">
        <v>1363</v>
      </c>
      <c r="E3010" s="417">
        <v>295453</v>
      </c>
      <c r="F3010" s="417">
        <v>0</v>
      </c>
      <c r="G3010" s="417">
        <v>95600109.21000044</v>
      </c>
      <c r="H3010" s="387" t="b" cm="1">
        <f t="array" aca="1" ref="H3010" ca="1">EsNegrita(BP[[#This Row],[CODIGO]])</f>
        <v>0</v>
      </c>
      <c r="I3010" s="387" t="b" cm="1">
        <f t="array" ref="I3010">_xlfn.LET(
    _xlpm.codigos_devolucion, _xlfn.UNIQUE(_xlfn._xlws.FILTER(BP[CODIGO], ISNUMBER(SEARCH("devoluci", BP[NOMBRE CUENTA])), {""})),
    ISNUMBER(MATCH(BP[[#This Row],[CODIGO]], _xlpm.codigos_devolucion, 0))
)</f>
        <v>0</v>
      </c>
    </row>
    <row r="3011" spans="1:9" x14ac:dyDescent="0.25">
      <c r="A3011" s="608">
        <v>261015</v>
      </c>
      <c r="B3011" s="416" t="s">
        <v>545</v>
      </c>
      <c r="C3011" s="416" t="s">
        <v>1317</v>
      </c>
      <c r="D3011" s="416" t="s">
        <v>1363</v>
      </c>
      <c r="E3011" s="417">
        <v>1286386</v>
      </c>
      <c r="F3011" s="417">
        <v>0</v>
      </c>
      <c r="G3011" s="417">
        <v>94313723.21000044</v>
      </c>
      <c r="H3011" s="387" t="b" cm="1">
        <f t="array" aca="1" ref="H3011" ca="1">EsNegrita(BP[[#This Row],[CODIGO]])</f>
        <v>0</v>
      </c>
      <c r="I3011" s="387" t="b" cm="1">
        <f t="array" ref="I3011">_xlfn.LET(
    _xlpm.codigos_devolucion, _xlfn.UNIQUE(_xlfn._xlws.FILTER(BP[CODIGO], ISNUMBER(SEARCH("devoluci", BP[NOMBRE CUENTA])), {""})),
    ISNUMBER(MATCH(BP[[#This Row],[CODIGO]], _xlpm.codigos_devolucion, 0))
)</f>
        <v>0</v>
      </c>
    </row>
    <row r="3012" spans="1:9" x14ac:dyDescent="0.25">
      <c r="A3012" s="608">
        <v>261015</v>
      </c>
      <c r="B3012" s="416" t="s">
        <v>545</v>
      </c>
      <c r="C3012" s="416" t="s">
        <v>1286</v>
      </c>
      <c r="D3012" s="416" t="s">
        <v>1325</v>
      </c>
      <c r="E3012" s="417">
        <v>0</v>
      </c>
      <c r="F3012" s="417">
        <v>147892</v>
      </c>
      <c r="G3012" s="417">
        <v>94461615.21000044</v>
      </c>
      <c r="H3012" s="387" t="b" cm="1">
        <f t="array" aca="1" ref="H3012" ca="1">EsNegrita(BP[[#This Row],[CODIGO]])</f>
        <v>0</v>
      </c>
      <c r="I3012" s="387" t="b" cm="1">
        <f t="array" ref="I3012">_xlfn.LET(
    _xlpm.codigos_devolucion, _xlfn.UNIQUE(_xlfn._xlws.FILTER(BP[CODIGO], ISNUMBER(SEARCH("devoluci", BP[NOMBRE CUENTA])), {""})),
    ISNUMBER(MATCH(BP[[#This Row],[CODIGO]], _xlpm.codigos_devolucion, 0))
)</f>
        <v>0</v>
      </c>
    </row>
    <row r="3013" spans="1:9" x14ac:dyDescent="0.25">
      <c r="A3013" s="608">
        <v>261015</v>
      </c>
      <c r="B3013" s="416" t="s">
        <v>545</v>
      </c>
      <c r="C3013" s="416" t="s">
        <v>1286</v>
      </c>
      <c r="D3013" s="416" t="s">
        <v>1325</v>
      </c>
      <c r="E3013" s="417">
        <v>876000</v>
      </c>
      <c r="F3013" s="417">
        <v>0</v>
      </c>
      <c r="G3013" s="417">
        <v>93585615.21000044</v>
      </c>
      <c r="H3013" s="387" t="b" cm="1">
        <f t="array" aca="1" ref="H3013" ca="1">EsNegrita(BP[[#This Row],[CODIGO]])</f>
        <v>0</v>
      </c>
      <c r="I3013" s="387" t="b" cm="1">
        <f t="array" ref="I3013">_xlfn.LET(
    _xlpm.codigos_devolucion, _xlfn.UNIQUE(_xlfn._xlws.FILTER(BP[CODIGO], ISNUMBER(SEARCH("devoluci", BP[NOMBRE CUENTA])), {""})),
    ISNUMBER(MATCH(BP[[#This Row],[CODIGO]], _xlpm.codigos_devolucion, 0))
)</f>
        <v>0</v>
      </c>
    </row>
    <row r="3014" spans="1:9" x14ac:dyDescent="0.25">
      <c r="A3014" s="608">
        <v>261015</v>
      </c>
      <c r="B3014" s="416" t="s">
        <v>545</v>
      </c>
      <c r="C3014" s="416" t="s">
        <v>1286</v>
      </c>
      <c r="D3014" s="416" t="s">
        <v>1325</v>
      </c>
      <c r="E3014" s="417">
        <v>0</v>
      </c>
      <c r="F3014" s="417">
        <v>36442</v>
      </c>
      <c r="G3014" s="417">
        <v>93622057.21000044</v>
      </c>
      <c r="H3014" s="387" t="b" cm="1">
        <f t="array" aca="1" ref="H3014" ca="1">EsNegrita(BP[[#This Row],[CODIGO]])</f>
        <v>0</v>
      </c>
      <c r="I3014" s="387" t="b" cm="1">
        <f t="array" ref="I3014">_xlfn.LET(
    _xlpm.codigos_devolucion, _xlfn.UNIQUE(_xlfn._xlws.FILTER(BP[CODIGO], ISNUMBER(SEARCH("devoluci", BP[NOMBRE CUENTA])), {""})),
    ISNUMBER(MATCH(BP[[#This Row],[CODIGO]], _xlpm.codigos_devolucion, 0))
)</f>
        <v>0</v>
      </c>
    </row>
    <row r="3015" spans="1:9" x14ac:dyDescent="0.25">
      <c r="A3015" s="608">
        <v>261015</v>
      </c>
      <c r="B3015" s="416" t="s">
        <v>545</v>
      </c>
      <c r="C3015" s="416" t="s">
        <v>760</v>
      </c>
      <c r="D3015" s="416" t="s">
        <v>1263</v>
      </c>
      <c r="E3015" s="417">
        <v>710968</v>
      </c>
      <c r="F3015" s="417">
        <v>0</v>
      </c>
      <c r="G3015" s="417">
        <v>92911089.21000044</v>
      </c>
      <c r="H3015" s="387" t="b" cm="1">
        <f t="array" aca="1" ref="H3015" ca="1">EsNegrita(BP[[#This Row],[CODIGO]])</f>
        <v>0</v>
      </c>
      <c r="I3015" s="387" t="b" cm="1">
        <f t="array" ref="I3015">_xlfn.LET(
    _xlpm.codigos_devolucion, _xlfn.UNIQUE(_xlfn._xlws.FILTER(BP[CODIGO], ISNUMBER(SEARCH("devoluci", BP[NOMBRE CUENTA])), {""})),
    ISNUMBER(MATCH(BP[[#This Row],[CODIGO]], _xlpm.codigos_devolucion, 0))
)</f>
        <v>0</v>
      </c>
    </row>
    <row r="3016" spans="1:9" x14ac:dyDescent="0.25">
      <c r="A3016" s="608">
        <v>261015</v>
      </c>
      <c r="B3016" s="416" t="s">
        <v>545</v>
      </c>
      <c r="C3016" s="416" t="s">
        <v>760</v>
      </c>
      <c r="D3016" s="416" t="s">
        <v>1263</v>
      </c>
      <c r="E3016" s="417">
        <v>209876</v>
      </c>
      <c r="F3016" s="417">
        <v>0</v>
      </c>
      <c r="G3016" s="417">
        <v>92701213.21000044</v>
      </c>
      <c r="H3016" s="387" t="b" cm="1">
        <f t="array" aca="1" ref="H3016" ca="1">EsNegrita(BP[[#This Row],[CODIGO]])</f>
        <v>0</v>
      </c>
      <c r="I3016" s="387" t="b" cm="1">
        <f t="array" ref="I3016">_xlfn.LET(
    _xlpm.codigos_devolucion, _xlfn.UNIQUE(_xlfn._xlws.FILTER(BP[CODIGO], ISNUMBER(SEARCH("devoluci", BP[NOMBRE CUENTA])), {""})),
    ISNUMBER(MATCH(BP[[#This Row],[CODIGO]], _xlpm.codigos_devolucion, 0))
)</f>
        <v>0</v>
      </c>
    </row>
    <row r="3017" spans="1:9" x14ac:dyDescent="0.25">
      <c r="A3017" s="608">
        <v>261015</v>
      </c>
      <c r="B3017" s="416" t="s">
        <v>545</v>
      </c>
      <c r="C3017" s="416" t="s">
        <v>760</v>
      </c>
      <c r="D3017" s="416" t="s">
        <v>1263</v>
      </c>
      <c r="E3017" s="417">
        <v>0</v>
      </c>
      <c r="F3017" s="417">
        <v>52385</v>
      </c>
      <c r="G3017" s="417">
        <v>92753598.21000044</v>
      </c>
      <c r="H3017" s="387" t="b" cm="1">
        <f t="array" aca="1" ref="H3017" ca="1">EsNegrita(BP[[#This Row],[CODIGO]])</f>
        <v>0</v>
      </c>
      <c r="I3017" s="387" t="b" cm="1">
        <f t="array" ref="I3017">_xlfn.LET(
    _xlpm.codigos_devolucion, _xlfn.UNIQUE(_xlfn._xlws.FILTER(BP[CODIGO], ISNUMBER(SEARCH("devoluci", BP[NOMBRE CUENTA])), {""})),
    ISNUMBER(MATCH(BP[[#This Row],[CODIGO]], _xlpm.codigos_devolucion, 0))
)</f>
        <v>0</v>
      </c>
    </row>
    <row r="3018" spans="1:9" x14ac:dyDescent="0.25">
      <c r="A3018" s="608">
        <v>261015</v>
      </c>
      <c r="B3018" s="416" t="s">
        <v>545</v>
      </c>
      <c r="C3018" s="416" t="s">
        <v>1313</v>
      </c>
      <c r="D3018" s="416" t="s">
        <v>1326</v>
      </c>
      <c r="E3018" s="417">
        <v>0</v>
      </c>
      <c r="F3018" s="417">
        <v>42154.67</v>
      </c>
      <c r="G3018" s="417">
        <v>92795752.880000442</v>
      </c>
      <c r="H3018" s="387" t="b" cm="1">
        <f t="array" aca="1" ref="H3018" ca="1">EsNegrita(BP[[#This Row],[CODIGO]])</f>
        <v>0</v>
      </c>
      <c r="I3018" s="387" t="b" cm="1">
        <f t="array" ref="I3018">_xlfn.LET(
    _xlpm.codigos_devolucion, _xlfn.UNIQUE(_xlfn._xlws.FILTER(BP[CODIGO], ISNUMBER(SEARCH("devoluci", BP[NOMBRE CUENTA])), {""})),
    ISNUMBER(MATCH(BP[[#This Row],[CODIGO]], _xlpm.codigos_devolucion, 0))
)</f>
        <v>0</v>
      </c>
    </row>
    <row r="3019" spans="1:9" x14ac:dyDescent="0.25">
      <c r="A3019" s="608">
        <v>261015</v>
      </c>
      <c r="B3019" s="416" t="s">
        <v>545</v>
      </c>
      <c r="C3019" s="416" t="s">
        <v>1297</v>
      </c>
      <c r="D3019" s="416" t="s">
        <v>1327</v>
      </c>
      <c r="E3019" s="417">
        <v>0</v>
      </c>
      <c r="F3019" s="417">
        <v>117996</v>
      </c>
      <c r="G3019" s="417">
        <v>92913748.880000442</v>
      </c>
      <c r="H3019" s="387" t="b" cm="1">
        <f t="array" aca="1" ref="H3019" ca="1">EsNegrita(BP[[#This Row],[CODIGO]])</f>
        <v>0</v>
      </c>
      <c r="I3019" s="387" t="b" cm="1">
        <f t="array" ref="I3019">_xlfn.LET(
    _xlpm.codigos_devolucion, _xlfn.UNIQUE(_xlfn._xlws.FILTER(BP[CODIGO], ISNUMBER(SEARCH("devoluci", BP[NOMBRE CUENTA])), {""})),
    ISNUMBER(MATCH(BP[[#This Row],[CODIGO]], _xlpm.codigos_devolucion, 0))
)</f>
        <v>0</v>
      </c>
    </row>
    <row r="3020" spans="1:9" x14ac:dyDescent="0.25">
      <c r="A3020" s="608">
        <v>261015</v>
      </c>
      <c r="B3020" s="416" t="s">
        <v>545</v>
      </c>
      <c r="C3020" s="416" t="s">
        <v>1297</v>
      </c>
      <c r="D3020" s="416" t="s">
        <v>1327</v>
      </c>
      <c r="E3020" s="417">
        <v>559670</v>
      </c>
      <c r="F3020" s="417">
        <v>0</v>
      </c>
      <c r="G3020" s="417">
        <v>92354078.880000442</v>
      </c>
      <c r="H3020" s="387" t="b" cm="1">
        <f t="array" aca="1" ref="H3020" ca="1">EsNegrita(BP[[#This Row],[CODIGO]])</f>
        <v>0</v>
      </c>
      <c r="I3020" s="387" t="b" cm="1">
        <f t="array" ref="I3020">_xlfn.LET(
    _xlpm.codigos_devolucion, _xlfn.UNIQUE(_xlfn._xlws.FILTER(BP[CODIGO], ISNUMBER(SEARCH("devoluci", BP[NOMBRE CUENTA])), {""})),
    ISNUMBER(MATCH(BP[[#This Row],[CODIGO]], _xlpm.codigos_devolucion, 0))
)</f>
        <v>0</v>
      </c>
    </row>
    <row r="3021" spans="1:9" x14ac:dyDescent="0.25">
      <c r="A3021" s="608">
        <v>261015</v>
      </c>
      <c r="B3021" s="416" t="s">
        <v>545</v>
      </c>
      <c r="C3021" s="416" t="s">
        <v>1297</v>
      </c>
      <c r="D3021" s="416" t="s">
        <v>1327</v>
      </c>
      <c r="E3021" s="417">
        <v>0</v>
      </c>
      <c r="F3021" s="417">
        <v>23282</v>
      </c>
      <c r="G3021" s="417">
        <v>92377360.880000442</v>
      </c>
      <c r="H3021" s="387" t="b" cm="1">
        <f t="array" aca="1" ref="H3021" ca="1">EsNegrita(BP[[#This Row],[CODIGO]])</f>
        <v>0</v>
      </c>
      <c r="I3021" s="387" t="b" cm="1">
        <f t="array" ref="I3021">_xlfn.LET(
    _xlpm.codigos_devolucion, _xlfn.UNIQUE(_xlfn._xlws.FILTER(BP[CODIGO], ISNUMBER(SEARCH("devoluci", BP[NOMBRE CUENTA])), {""})),
    ISNUMBER(MATCH(BP[[#This Row],[CODIGO]], _xlpm.codigos_devolucion, 0))
)</f>
        <v>0</v>
      </c>
    </row>
    <row r="3022" spans="1:9" x14ac:dyDescent="0.25">
      <c r="A3022" s="608">
        <v>261015</v>
      </c>
      <c r="B3022" s="416" t="s">
        <v>545</v>
      </c>
      <c r="C3022" s="416" t="s">
        <v>738</v>
      </c>
      <c r="D3022" s="416" t="s">
        <v>777</v>
      </c>
      <c r="E3022" s="417">
        <v>0</v>
      </c>
      <c r="F3022" s="417">
        <v>72837.649999999994</v>
      </c>
      <c r="G3022" s="417">
        <v>92450198.530000448</v>
      </c>
      <c r="H3022" s="387" t="b" cm="1">
        <f t="array" aca="1" ref="H3022" ca="1">EsNegrita(BP[[#This Row],[CODIGO]])</f>
        <v>0</v>
      </c>
      <c r="I3022" s="387" t="b" cm="1">
        <f t="array" ref="I3022">_xlfn.LET(
    _xlpm.codigos_devolucion, _xlfn.UNIQUE(_xlfn._xlws.FILTER(BP[CODIGO], ISNUMBER(SEARCH("devoluci", BP[NOMBRE CUENTA])), {""})),
    ISNUMBER(MATCH(BP[[#This Row],[CODIGO]], _xlpm.codigos_devolucion, 0))
)</f>
        <v>0</v>
      </c>
    </row>
    <row r="3023" spans="1:9" x14ac:dyDescent="0.25">
      <c r="A3023" s="608">
        <v>261015</v>
      </c>
      <c r="B3023" s="416" t="s">
        <v>545</v>
      </c>
      <c r="C3023" s="416" t="s">
        <v>1286</v>
      </c>
      <c r="D3023" s="416" t="s">
        <v>777</v>
      </c>
      <c r="E3023" s="417">
        <v>0</v>
      </c>
      <c r="F3023" s="417">
        <v>54662.400000000001</v>
      </c>
      <c r="G3023" s="417">
        <v>92504860.930000454</v>
      </c>
      <c r="H3023" s="387" t="b" cm="1">
        <f t="array" aca="1" ref="H3023" ca="1">EsNegrita(BP[[#This Row],[CODIGO]])</f>
        <v>0</v>
      </c>
      <c r="I3023" s="387" t="b" cm="1">
        <f t="array" ref="I3023">_xlfn.LET(
    _xlpm.codigos_devolucion, _xlfn.UNIQUE(_xlfn._xlws.FILTER(BP[CODIGO], ISNUMBER(SEARCH("devoluci", BP[NOMBRE CUENTA])), {""})),
    ISNUMBER(MATCH(BP[[#This Row],[CODIGO]], _xlpm.codigos_devolucion, 0))
)</f>
        <v>0</v>
      </c>
    </row>
    <row r="3024" spans="1:9" x14ac:dyDescent="0.25">
      <c r="A3024" s="608">
        <v>261015</v>
      </c>
      <c r="B3024" s="416" t="s">
        <v>545</v>
      </c>
      <c r="C3024" s="416" t="s">
        <v>1266</v>
      </c>
      <c r="D3024" s="416" t="s">
        <v>777</v>
      </c>
      <c r="E3024" s="417">
        <v>0</v>
      </c>
      <c r="F3024" s="417">
        <v>170021.87</v>
      </c>
      <c r="G3024" s="417">
        <v>92674882.800000459</v>
      </c>
      <c r="H3024" s="387" t="b" cm="1">
        <f t="array" aca="1" ref="H3024" ca="1">EsNegrita(BP[[#This Row],[CODIGO]])</f>
        <v>0</v>
      </c>
      <c r="I3024" s="387" t="b" cm="1">
        <f t="array" ref="I3024">_xlfn.LET(
    _xlpm.codigos_devolucion, _xlfn.UNIQUE(_xlfn._xlws.FILTER(BP[CODIGO], ISNUMBER(SEARCH("devoluci", BP[NOMBRE CUENTA])), {""})),
    ISNUMBER(MATCH(BP[[#This Row],[CODIGO]], _xlpm.codigos_devolucion, 0))
)</f>
        <v>0</v>
      </c>
    </row>
    <row r="3025" spans="1:9" x14ac:dyDescent="0.25">
      <c r="A3025" s="608">
        <v>261015</v>
      </c>
      <c r="B3025" s="416" t="s">
        <v>545</v>
      </c>
      <c r="C3025" s="416" t="s">
        <v>1254</v>
      </c>
      <c r="D3025" s="416" t="s">
        <v>777</v>
      </c>
      <c r="E3025" s="417">
        <v>0</v>
      </c>
      <c r="F3025" s="417">
        <v>472402.28</v>
      </c>
      <c r="G3025" s="417">
        <v>93147285.08000046</v>
      </c>
      <c r="H3025" s="387" t="b" cm="1">
        <f t="array" aca="1" ref="H3025" ca="1">EsNegrita(BP[[#This Row],[CODIGO]])</f>
        <v>0</v>
      </c>
      <c r="I3025" s="387" t="b" cm="1">
        <f t="array" ref="I3025">_xlfn.LET(
    _xlpm.codigos_devolucion, _xlfn.UNIQUE(_xlfn._xlws.FILTER(BP[CODIGO], ISNUMBER(SEARCH("devoluci", BP[NOMBRE CUENTA])), {""})),
    ISNUMBER(MATCH(BP[[#This Row],[CODIGO]], _xlpm.codigos_devolucion, 0))
)</f>
        <v>0</v>
      </c>
    </row>
    <row r="3026" spans="1:9" x14ac:dyDescent="0.25">
      <c r="A3026" s="608">
        <v>261015</v>
      </c>
      <c r="B3026" s="416" t="s">
        <v>545</v>
      </c>
      <c r="C3026" s="416" t="s">
        <v>740</v>
      </c>
      <c r="D3026" s="416" t="s">
        <v>777</v>
      </c>
      <c r="E3026" s="417">
        <v>0</v>
      </c>
      <c r="F3026" s="417">
        <v>72837.649999999994</v>
      </c>
      <c r="G3026" s="417">
        <v>93220122.730000466</v>
      </c>
      <c r="H3026" s="387" t="b" cm="1">
        <f t="array" aca="1" ref="H3026" ca="1">EsNegrita(BP[[#This Row],[CODIGO]])</f>
        <v>0</v>
      </c>
      <c r="I3026" s="387" t="b" cm="1">
        <f t="array" ref="I3026">_xlfn.LET(
    _xlpm.codigos_devolucion, _xlfn.UNIQUE(_xlfn._xlws.FILTER(BP[CODIGO], ISNUMBER(SEARCH("devoluci", BP[NOMBRE CUENTA])), {""})),
    ISNUMBER(MATCH(BP[[#This Row],[CODIGO]], _xlpm.codigos_devolucion, 0))
)</f>
        <v>0</v>
      </c>
    </row>
    <row r="3027" spans="1:9" x14ac:dyDescent="0.25">
      <c r="A3027" s="608">
        <v>261015</v>
      </c>
      <c r="B3027" s="416" t="s">
        <v>545</v>
      </c>
      <c r="C3027" s="416" t="s">
        <v>1328</v>
      </c>
      <c r="D3027" s="416" t="s">
        <v>777</v>
      </c>
      <c r="E3027" s="417">
        <v>0</v>
      </c>
      <c r="F3027" s="417">
        <v>72837.649999999994</v>
      </c>
      <c r="G3027" s="417">
        <v>93292960.380000472</v>
      </c>
      <c r="H3027" s="387" t="b" cm="1">
        <f t="array" aca="1" ref="H3027" ca="1">EsNegrita(BP[[#This Row],[CODIGO]])</f>
        <v>0</v>
      </c>
      <c r="I3027" s="387" t="b" cm="1">
        <f t="array" ref="I3027">_xlfn.LET(
    _xlpm.codigos_devolucion, _xlfn.UNIQUE(_xlfn._xlws.FILTER(BP[CODIGO], ISNUMBER(SEARCH("devoluci", BP[NOMBRE CUENTA])), {""})),
    ISNUMBER(MATCH(BP[[#This Row],[CODIGO]], _xlpm.codigos_devolucion, 0))
)</f>
        <v>0</v>
      </c>
    </row>
    <row r="3028" spans="1:9" x14ac:dyDescent="0.25">
      <c r="A3028" s="608">
        <v>261015</v>
      </c>
      <c r="B3028" s="416" t="s">
        <v>545</v>
      </c>
      <c r="C3028" s="416" t="s">
        <v>1287</v>
      </c>
      <c r="D3028" s="416" t="s">
        <v>777</v>
      </c>
      <c r="E3028" s="417">
        <v>0</v>
      </c>
      <c r="F3028" s="417">
        <v>87308.54</v>
      </c>
      <c r="G3028" s="417">
        <v>93380268.920000479</v>
      </c>
      <c r="H3028" s="387" t="b" cm="1">
        <f t="array" aca="1" ref="H3028" ca="1">EsNegrita(BP[[#This Row],[CODIGO]])</f>
        <v>0</v>
      </c>
      <c r="I3028" s="387" t="b" cm="1">
        <f t="array" ref="I3028">_xlfn.LET(
    _xlpm.codigos_devolucion, _xlfn.UNIQUE(_xlfn._xlws.FILTER(BP[CODIGO], ISNUMBER(SEARCH("devoluci", BP[NOMBRE CUENTA])), {""})),
    ISNUMBER(MATCH(BP[[#This Row],[CODIGO]], _xlpm.codigos_devolucion, 0))
)</f>
        <v>0</v>
      </c>
    </row>
    <row r="3029" spans="1:9" x14ac:dyDescent="0.25">
      <c r="A3029" s="608">
        <v>261015</v>
      </c>
      <c r="B3029" s="416" t="s">
        <v>545</v>
      </c>
      <c r="C3029" s="416" t="s">
        <v>741</v>
      </c>
      <c r="D3029" s="416" t="s">
        <v>777</v>
      </c>
      <c r="E3029" s="417">
        <v>0</v>
      </c>
      <c r="F3029" s="417">
        <v>87308.54</v>
      </c>
      <c r="G3029" s="417">
        <v>93467577.460000485</v>
      </c>
      <c r="H3029" s="387" t="b" cm="1">
        <f t="array" aca="1" ref="H3029" ca="1">EsNegrita(BP[[#This Row],[CODIGO]])</f>
        <v>0</v>
      </c>
      <c r="I3029" s="387" t="b" cm="1">
        <f t="array" ref="I3029">_xlfn.LET(
    _xlpm.codigos_devolucion, _xlfn.UNIQUE(_xlfn._xlws.FILTER(BP[CODIGO], ISNUMBER(SEARCH("devoluci", BP[NOMBRE CUENTA])), {""})),
    ISNUMBER(MATCH(BP[[#This Row],[CODIGO]], _xlpm.codigos_devolucion, 0))
)</f>
        <v>0</v>
      </c>
    </row>
    <row r="3030" spans="1:9" x14ac:dyDescent="0.25">
      <c r="A3030" s="608">
        <v>261015</v>
      </c>
      <c r="B3030" s="416" t="s">
        <v>545</v>
      </c>
      <c r="C3030" s="416" t="s">
        <v>779</v>
      </c>
      <c r="D3030" s="416" t="s">
        <v>777</v>
      </c>
      <c r="E3030" s="417">
        <v>0</v>
      </c>
      <c r="F3030" s="417">
        <v>87308.54</v>
      </c>
      <c r="G3030" s="417">
        <v>93554886.000000492</v>
      </c>
      <c r="H3030" s="387" t="b" cm="1">
        <f t="array" aca="1" ref="H3030" ca="1">EsNegrita(BP[[#This Row],[CODIGO]])</f>
        <v>0</v>
      </c>
      <c r="I3030" s="387" t="b" cm="1">
        <f t="array" ref="I3030">_xlfn.LET(
    _xlpm.codigos_devolucion, _xlfn.UNIQUE(_xlfn._xlws.FILTER(BP[CODIGO], ISNUMBER(SEARCH("devoluci", BP[NOMBRE CUENTA])), {""})),
    ISNUMBER(MATCH(BP[[#This Row],[CODIGO]], _xlpm.codigos_devolucion, 0))
)</f>
        <v>0</v>
      </c>
    </row>
    <row r="3031" spans="1:9" x14ac:dyDescent="0.25">
      <c r="A3031" s="608">
        <v>261015</v>
      </c>
      <c r="B3031" s="416" t="s">
        <v>545</v>
      </c>
      <c r="C3031" s="416" t="s">
        <v>742</v>
      </c>
      <c r="D3031" s="416" t="s">
        <v>777</v>
      </c>
      <c r="E3031" s="417">
        <v>0</v>
      </c>
      <c r="F3031" s="417">
        <v>87308.54</v>
      </c>
      <c r="G3031" s="417">
        <v>93642194.540000498</v>
      </c>
      <c r="H3031" s="387" t="b" cm="1">
        <f t="array" aca="1" ref="H3031" ca="1">EsNegrita(BP[[#This Row],[CODIGO]])</f>
        <v>0</v>
      </c>
      <c r="I3031" s="387" t="b" cm="1">
        <f t="array" ref="I3031">_xlfn.LET(
    _xlpm.codigos_devolucion, _xlfn.UNIQUE(_xlfn._xlws.FILTER(BP[CODIGO], ISNUMBER(SEARCH("devoluci", BP[NOMBRE CUENTA])), {""})),
    ISNUMBER(MATCH(BP[[#This Row],[CODIGO]], _xlpm.codigos_devolucion, 0))
)</f>
        <v>0</v>
      </c>
    </row>
    <row r="3032" spans="1:9" x14ac:dyDescent="0.25">
      <c r="A3032" s="608">
        <v>261015</v>
      </c>
      <c r="B3032" s="416" t="s">
        <v>545</v>
      </c>
      <c r="C3032" s="416" t="s">
        <v>743</v>
      </c>
      <c r="D3032" s="416" t="s">
        <v>777</v>
      </c>
      <c r="E3032" s="417">
        <v>0</v>
      </c>
      <c r="F3032" s="417">
        <v>70409.73</v>
      </c>
      <c r="G3032" s="417">
        <v>93712604.270000502</v>
      </c>
      <c r="H3032" s="387" t="b" cm="1">
        <f t="array" aca="1" ref="H3032" ca="1">EsNegrita(BP[[#This Row],[CODIGO]])</f>
        <v>0</v>
      </c>
      <c r="I3032" s="387" t="b" cm="1">
        <f t="array" ref="I3032">_xlfn.LET(
    _xlpm.codigos_devolucion, _xlfn.UNIQUE(_xlfn._xlws.FILTER(BP[CODIGO], ISNUMBER(SEARCH("devoluci", BP[NOMBRE CUENTA])), {""})),
    ISNUMBER(MATCH(BP[[#This Row],[CODIGO]], _xlpm.codigos_devolucion, 0))
)</f>
        <v>0</v>
      </c>
    </row>
    <row r="3033" spans="1:9" x14ac:dyDescent="0.25">
      <c r="A3033" s="608">
        <v>261015</v>
      </c>
      <c r="B3033" s="416" t="s">
        <v>545</v>
      </c>
      <c r="C3033" s="416" t="s">
        <v>744</v>
      </c>
      <c r="D3033" s="416" t="s">
        <v>777</v>
      </c>
      <c r="E3033" s="417">
        <v>0</v>
      </c>
      <c r="F3033" s="417">
        <v>70409.72</v>
      </c>
      <c r="G3033" s="417">
        <v>93783013.990000501</v>
      </c>
      <c r="H3033" s="387" t="b" cm="1">
        <f t="array" aca="1" ref="H3033" ca="1">EsNegrita(BP[[#This Row],[CODIGO]])</f>
        <v>0</v>
      </c>
      <c r="I3033" s="387" t="b" cm="1">
        <f t="array" ref="I3033">_xlfn.LET(
    _xlpm.codigos_devolucion, _xlfn.UNIQUE(_xlfn._xlws.FILTER(BP[CODIGO], ISNUMBER(SEARCH("devoluci", BP[NOMBRE CUENTA])), {""})),
    ISNUMBER(MATCH(BP[[#This Row],[CODIGO]], _xlpm.codigos_devolucion, 0))
)</f>
        <v>0</v>
      </c>
    </row>
    <row r="3034" spans="1:9" x14ac:dyDescent="0.25">
      <c r="A3034" s="608">
        <v>261015</v>
      </c>
      <c r="B3034" s="416" t="s">
        <v>545</v>
      </c>
      <c r="C3034" s="416" t="s">
        <v>745</v>
      </c>
      <c r="D3034" s="416" t="s">
        <v>777</v>
      </c>
      <c r="E3034" s="417">
        <v>0</v>
      </c>
      <c r="F3034" s="417">
        <v>87308.54</v>
      </c>
      <c r="G3034" s="417">
        <v>93870322.530000508</v>
      </c>
      <c r="H3034" s="387" t="b" cm="1">
        <f t="array" aca="1" ref="H3034" ca="1">EsNegrita(BP[[#This Row],[CODIGO]])</f>
        <v>0</v>
      </c>
      <c r="I3034" s="387" t="b" cm="1">
        <f t="array" ref="I3034">_xlfn.LET(
    _xlpm.codigos_devolucion, _xlfn.UNIQUE(_xlfn._xlws.FILTER(BP[CODIGO], ISNUMBER(SEARCH("devoluci", BP[NOMBRE CUENTA])), {""})),
    ISNUMBER(MATCH(BP[[#This Row],[CODIGO]], _xlpm.codigos_devolucion, 0))
)</f>
        <v>0</v>
      </c>
    </row>
    <row r="3035" spans="1:9" x14ac:dyDescent="0.25">
      <c r="A3035" s="608">
        <v>261015</v>
      </c>
      <c r="B3035" s="416" t="s">
        <v>545</v>
      </c>
      <c r="C3035" s="416" t="s">
        <v>1288</v>
      </c>
      <c r="D3035" s="416" t="s">
        <v>777</v>
      </c>
      <c r="E3035" s="417">
        <v>0</v>
      </c>
      <c r="F3035" s="417">
        <v>72837.649999999994</v>
      </c>
      <c r="G3035" s="417">
        <v>93943160.180000514</v>
      </c>
      <c r="H3035" s="387" t="b" cm="1">
        <f t="array" aca="1" ref="H3035" ca="1">EsNegrita(BP[[#This Row],[CODIGO]])</f>
        <v>0</v>
      </c>
      <c r="I3035" s="387" t="b" cm="1">
        <f t="array" ref="I3035">_xlfn.LET(
    _xlpm.codigos_devolucion, _xlfn.UNIQUE(_xlfn._xlws.FILTER(BP[CODIGO], ISNUMBER(SEARCH("devoluci", BP[NOMBRE CUENTA])), {""})),
    ISNUMBER(MATCH(BP[[#This Row],[CODIGO]], _xlpm.codigos_devolucion, 0))
)</f>
        <v>0</v>
      </c>
    </row>
    <row r="3036" spans="1:9" x14ac:dyDescent="0.25">
      <c r="A3036" s="608">
        <v>261015</v>
      </c>
      <c r="B3036" s="416" t="s">
        <v>545</v>
      </c>
      <c r="C3036" s="416" t="s">
        <v>1267</v>
      </c>
      <c r="D3036" s="416" t="s">
        <v>777</v>
      </c>
      <c r="E3036" s="417">
        <v>0</v>
      </c>
      <c r="F3036" s="417">
        <v>87308.54</v>
      </c>
      <c r="G3036" s="417">
        <v>94030468.72000052</v>
      </c>
      <c r="H3036" s="387" t="b" cm="1">
        <f t="array" aca="1" ref="H3036" ca="1">EsNegrita(BP[[#This Row],[CODIGO]])</f>
        <v>0</v>
      </c>
      <c r="I3036" s="387" t="b" cm="1">
        <f t="array" ref="I3036">_xlfn.LET(
    _xlpm.codigos_devolucion, _xlfn.UNIQUE(_xlfn._xlws.FILTER(BP[CODIGO], ISNUMBER(SEARCH("devoluci", BP[NOMBRE CUENTA])), {""})),
    ISNUMBER(MATCH(BP[[#This Row],[CODIGO]], _xlpm.codigos_devolucion, 0))
)</f>
        <v>0</v>
      </c>
    </row>
    <row r="3037" spans="1:9" x14ac:dyDescent="0.25">
      <c r="A3037" s="608">
        <v>261015</v>
      </c>
      <c r="B3037" s="416" t="s">
        <v>545</v>
      </c>
      <c r="C3037" s="416" t="s">
        <v>1289</v>
      </c>
      <c r="D3037" s="416" t="s">
        <v>777</v>
      </c>
      <c r="E3037" s="417">
        <v>0</v>
      </c>
      <c r="F3037" s="417">
        <v>72837.649999999994</v>
      </c>
      <c r="G3037" s="417">
        <v>94103306.370000526</v>
      </c>
      <c r="H3037" s="387" t="b" cm="1">
        <f t="array" aca="1" ref="H3037" ca="1">EsNegrita(BP[[#This Row],[CODIGO]])</f>
        <v>0</v>
      </c>
      <c r="I3037" s="387" t="b" cm="1">
        <f t="array" ref="I3037">_xlfn.LET(
    _xlpm.codigos_devolucion, _xlfn.UNIQUE(_xlfn._xlws.FILTER(BP[CODIGO], ISNUMBER(SEARCH("devoluci", BP[NOMBRE CUENTA])), {""})),
    ISNUMBER(MATCH(BP[[#This Row],[CODIGO]], _xlpm.codigos_devolucion, 0))
)</f>
        <v>0</v>
      </c>
    </row>
    <row r="3038" spans="1:9" x14ac:dyDescent="0.25">
      <c r="A3038" s="608">
        <v>261015</v>
      </c>
      <c r="B3038" s="416" t="s">
        <v>545</v>
      </c>
      <c r="C3038" s="416" t="s">
        <v>746</v>
      </c>
      <c r="D3038" s="416" t="s">
        <v>777</v>
      </c>
      <c r="E3038" s="417">
        <v>0</v>
      </c>
      <c r="F3038" s="417">
        <v>87308.54</v>
      </c>
      <c r="G3038" s="417">
        <v>94190614.910000533</v>
      </c>
      <c r="H3038" s="387" t="b" cm="1">
        <f t="array" aca="1" ref="H3038" ca="1">EsNegrita(BP[[#This Row],[CODIGO]])</f>
        <v>0</v>
      </c>
      <c r="I3038" s="387" t="b" cm="1">
        <f t="array" ref="I3038">_xlfn.LET(
    _xlpm.codigos_devolucion, _xlfn.UNIQUE(_xlfn._xlws.FILTER(BP[CODIGO], ISNUMBER(SEARCH("devoluci", BP[NOMBRE CUENTA])), {""})),
    ISNUMBER(MATCH(BP[[#This Row],[CODIGO]], _xlpm.codigos_devolucion, 0))
)</f>
        <v>0</v>
      </c>
    </row>
    <row r="3039" spans="1:9" x14ac:dyDescent="0.25">
      <c r="A3039" s="608">
        <v>261015</v>
      </c>
      <c r="B3039" s="416" t="s">
        <v>545</v>
      </c>
      <c r="C3039" s="416" t="s">
        <v>1268</v>
      </c>
      <c r="D3039" s="416" t="s">
        <v>777</v>
      </c>
      <c r="E3039" s="417">
        <v>0</v>
      </c>
      <c r="F3039" s="417">
        <v>81487.97</v>
      </c>
      <c r="G3039" s="417">
        <v>94272102.880000532</v>
      </c>
      <c r="H3039" s="387" t="b" cm="1">
        <f t="array" aca="1" ref="H3039" ca="1">EsNegrita(BP[[#This Row],[CODIGO]])</f>
        <v>0</v>
      </c>
      <c r="I3039" s="387" t="b" cm="1">
        <f t="array" ref="I3039">_xlfn.LET(
    _xlpm.codigos_devolucion, _xlfn.UNIQUE(_xlfn._xlws.FILTER(BP[CODIGO], ISNUMBER(SEARCH("devoluci", BP[NOMBRE CUENTA])), {""})),
    ISNUMBER(MATCH(BP[[#This Row],[CODIGO]], _xlpm.codigos_devolucion, 0))
)</f>
        <v>0</v>
      </c>
    </row>
    <row r="3040" spans="1:9" x14ac:dyDescent="0.25">
      <c r="A3040" s="608">
        <v>261015</v>
      </c>
      <c r="B3040" s="416" t="s">
        <v>545</v>
      </c>
      <c r="C3040" s="416" t="s">
        <v>1290</v>
      </c>
      <c r="D3040" s="416" t="s">
        <v>777</v>
      </c>
      <c r="E3040" s="417">
        <v>0</v>
      </c>
      <c r="F3040" s="417">
        <v>87308.54</v>
      </c>
      <c r="G3040" s="417">
        <v>94359411.420000538</v>
      </c>
      <c r="H3040" s="387" t="b" cm="1">
        <f t="array" aca="1" ref="H3040" ca="1">EsNegrita(BP[[#This Row],[CODIGO]])</f>
        <v>0</v>
      </c>
      <c r="I3040" s="387" t="b" cm="1">
        <f t="array" ref="I3040">_xlfn.LET(
    _xlpm.codigos_devolucion, _xlfn.UNIQUE(_xlfn._xlws.FILTER(BP[CODIGO], ISNUMBER(SEARCH("devoluci", BP[NOMBRE CUENTA])), {""})),
    ISNUMBER(MATCH(BP[[#This Row],[CODIGO]], _xlpm.codigos_devolucion, 0))
)</f>
        <v>0</v>
      </c>
    </row>
    <row r="3041" spans="1:9" x14ac:dyDescent="0.25">
      <c r="A3041" s="608">
        <v>261015</v>
      </c>
      <c r="B3041" s="416" t="s">
        <v>545</v>
      </c>
      <c r="C3041" s="416" t="s">
        <v>1291</v>
      </c>
      <c r="D3041" s="416" t="s">
        <v>777</v>
      </c>
      <c r="E3041" s="417">
        <v>0</v>
      </c>
      <c r="F3041" s="417">
        <v>113700.08</v>
      </c>
      <c r="G3041" s="417">
        <v>94473111.500000536</v>
      </c>
      <c r="H3041" s="387" t="b" cm="1">
        <f t="array" aca="1" ref="H3041" ca="1">EsNegrita(BP[[#This Row],[CODIGO]])</f>
        <v>0</v>
      </c>
      <c r="I3041" s="387" t="b" cm="1">
        <f t="array" ref="I3041">_xlfn.LET(
    _xlpm.codigos_devolucion, _xlfn.UNIQUE(_xlfn._xlws.FILTER(BP[CODIGO], ISNUMBER(SEARCH("devoluci", BP[NOMBRE CUENTA])), {""})),
    ISNUMBER(MATCH(BP[[#This Row],[CODIGO]], _xlpm.codigos_devolucion, 0))
)</f>
        <v>0</v>
      </c>
    </row>
    <row r="3042" spans="1:9" x14ac:dyDescent="0.25">
      <c r="A3042" s="608">
        <v>261015</v>
      </c>
      <c r="B3042" s="416" t="s">
        <v>545</v>
      </c>
      <c r="C3042" s="416" t="s">
        <v>1334</v>
      </c>
      <c r="D3042" s="416" t="s">
        <v>777</v>
      </c>
      <c r="E3042" s="417">
        <v>0</v>
      </c>
      <c r="F3042" s="417">
        <v>170021.86</v>
      </c>
      <c r="G3042" s="417">
        <v>94643133.360000536</v>
      </c>
      <c r="H3042" s="387" t="b" cm="1">
        <f t="array" aca="1" ref="H3042" ca="1">EsNegrita(BP[[#This Row],[CODIGO]])</f>
        <v>0</v>
      </c>
      <c r="I3042" s="387" t="b" cm="1">
        <f t="array" ref="I3042">_xlfn.LET(
    _xlpm.codigos_devolucion, _xlfn.UNIQUE(_xlfn._xlws.FILTER(BP[CODIGO], ISNUMBER(SEARCH("devoluci", BP[NOMBRE CUENTA])), {""})),
    ISNUMBER(MATCH(BP[[#This Row],[CODIGO]], _xlpm.codigos_devolucion, 0))
)</f>
        <v>0</v>
      </c>
    </row>
    <row r="3043" spans="1:9" x14ac:dyDescent="0.25">
      <c r="A3043" s="608">
        <v>261015</v>
      </c>
      <c r="B3043" s="416" t="s">
        <v>545</v>
      </c>
      <c r="C3043" s="416" t="s">
        <v>747</v>
      </c>
      <c r="D3043" s="416" t="s">
        <v>777</v>
      </c>
      <c r="E3043" s="417">
        <v>0</v>
      </c>
      <c r="F3043" s="417">
        <v>97448.75</v>
      </c>
      <c r="G3043" s="417">
        <v>94740582.110000536</v>
      </c>
      <c r="H3043" s="387" t="b" cm="1">
        <f t="array" aca="1" ref="H3043" ca="1">EsNegrita(BP[[#This Row],[CODIGO]])</f>
        <v>0</v>
      </c>
      <c r="I3043" s="387" t="b" cm="1">
        <f t="array" ref="I3043">_xlfn.LET(
    _xlpm.codigos_devolucion, _xlfn.UNIQUE(_xlfn._xlws.FILTER(BP[CODIGO], ISNUMBER(SEARCH("devoluci", BP[NOMBRE CUENTA])), {""})),
    ISNUMBER(MATCH(BP[[#This Row],[CODIGO]], _xlpm.codigos_devolucion, 0))
)</f>
        <v>0</v>
      </c>
    </row>
    <row r="3044" spans="1:9" x14ac:dyDescent="0.25">
      <c r="A3044" s="608">
        <v>261015</v>
      </c>
      <c r="B3044" s="416" t="s">
        <v>545</v>
      </c>
      <c r="C3044" s="416" t="s">
        <v>1269</v>
      </c>
      <c r="D3044" s="416" t="s">
        <v>777</v>
      </c>
      <c r="E3044" s="417">
        <v>0</v>
      </c>
      <c r="F3044" s="417">
        <v>170021.86</v>
      </c>
      <c r="G3044" s="417">
        <v>94910603.970000535</v>
      </c>
      <c r="H3044" s="387" t="b" cm="1">
        <f t="array" aca="1" ref="H3044" ca="1">EsNegrita(BP[[#This Row],[CODIGO]])</f>
        <v>0</v>
      </c>
      <c r="I3044" s="387" t="b" cm="1">
        <f t="array" ref="I3044">_xlfn.LET(
    _xlpm.codigos_devolucion, _xlfn.UNIQUE(_xlfn._xlws.FILTER(BP[CODIGO], ISNUMBER(SEARCH("devoluci", BP[NOMBRE CUENTA])), {""})),
    ISNUMBER(MATCH(BP[[#This Row],[CODIGO]], _xlpm.codigos_devolucion, 0))
)</f>
        <v>0</v>
      </c>
    </row>
    <row r="3045" spans="1:9" x14ac:dyDescent="0.25">
      <c r="A3045" s="608">
        <v>261015</v>
      </c>
      <c r="B3045" s="416" t="s">
        <v>545</v>
      </c>
      <c r="C3045" s="416" t="s">
        <v>1292</v>
      </c>
      <c r="D3045" s="416" t="s">
        <v>777</v>
      </c>
      <c r="E3045" s="417">
        <v>0</v>
      </c>
      <c r="F3045" s="417">
        <v>170021.87</v>
      </c>
      <c r="G3045" s="417">
        <v>95080625.84000054</v>
      </c>
      <c r="H3045" s="387" t="b" cm="1">
        <f t="array" aca="1" ref="H3045" ca="1">EsNegrita(BP[[#This Row],[CODIGO]])</f>
        <v>0</v>
      </c>
      <c r="I3045" s="387" t="b" cm="1">
        <f t="array" ref="I3045">_xlfn.LET(
    _xlpm.codigos_devolucion, _xlfn.UNIQUE(_xlfn._xlws.FILTER(BP[CODIGO], ISNUMBER(SEARCH("devoluci", BP[NOMBRE CUENTA])), {""})),
    ISNUMBER(MATCH(BP[[#This Row],[CODIGO]], _xlpm.codigos_devolucion, 0))
)</f>
        <v>0</v>
      </c>
    </row>
    <row r="3046" spans="1:9" x14ac:dyDescent="0.25">
      <c r="A3046" s="608">
        <v>261015</v>
      </c>
      <c r="B3046" s="416" t="s">
        <v>545</v>
      </c>
      <c r="C3046" s="416" t="s">
        <v>1293</v>
      </c>
      <c r="D3046" s="416" t="s">
        <v>777</v>
      </c>
      <c r="E3046" s="417">
        <v>0</v>
      </c>
      <c r="F3046" s="417">
        <v>87308.54</v>
      </c>
      <c r="G3046" s="417">
        <v>95167934.380000547</v>
      </c>
      <c r="H3046" s="387" t="b" cm="1">
        <f t="array" aca="1" ref="H3046" ca="1">EsNegrita(BP[[#This Row],[CODIGO]])</f>
        <v>0</v>
      </c>
      <c r="I3046" s="387" t="b" cm="1">
        <f t="array" ref="I3046">_xlfn.LET(
    _xlpm.codigos_devolucion, _xlfn.UNIQUE(_xlfn._xlws.FILTER(BP[CODIGO], ISNUMBER(SEARCH("devoluci", BP[NOMBRE CUENTA])), {""})),
    ISNUMBER(MATCH(BP[[#This Row],[CODIGO]], _xlpm.codigos_devolucion, 0))
)</f>
        <v>0</v>
      </c>
    </row>
    <row r="3047" spans="1:9" x14ac:dyDescent="0.25">
      <c r="A3047" s="608">
        <v>261015</v>
      </c>
      <c r="B3047" s="416" t="s">
        <v>545</v>
      </c>
      <c r="C3047" s="416" t="s">
        <v>1294</v>
      </c>
      <c r="D3047" s="416" t="s">
        <v>777</v>
      </c>
      <c r="E3047" s="417">
        <v>0</v>
      </c>
      <c r="F3047" s="417">
        <v>87308.54</v>
      </c>
      <c r="G3047" s="417">
        <v>95255242.920000553</v>
      </c>
      <c r="H3047" s="387" t="b" cm="1">
        <f t="array" aca="1" ref="H3047" ca="1">EsNegrita(BP[[#This Row],[CODIGO]])</f>
        <v>0</v>
      </c>
      <c r="I3047" s="387" t="b" cm="1">
        <f t="array" ref="I3047">_xlfn.LET(
    _xlpm.codigos_devolucion, _xlfn.UNIQUE(_xlfn._xlws.FILTER(BP[CODIGO], ISNUMBER(SEARCH("devoluci", BP[NOMBRE CUENTA])), {""})),
    ISNUMBER(MATCH(BP[[#This Row],[CODIGO]], _xlpm.codigos_devolucion, 0))
)</f>
        <v>0</v>
      </c>
    </row>
    <row r="3048" spans="1:9" x14ac:dyDescent="0.25">
      <c r="A3048" s="608">
        <v>261015</v>
      </c>
      <c r="B3048" s="416" t="s">
        <v>545</v>
      </c>
      <c r="C3048" s="416" t="s">
        <v>748</v>
      </c>
      <c r="D3048" s="416" t="s">
        <v>777</v>
      </c>
      <c r="E3048" s="417">
        <v>0</v>
      </c>
      <c r="F3048" s="417">
        <v>81487.97</v>
      </c>
      <c r="G3048" s="417">
        <v>95336730.890000552</v>
      </c>
      <c r="H3048" s="387" t="b" cm="1">
        <f t="array" aca="1" ref="H3048" ca="1">EsNegrita(BP[[#This Row],[CODIGO]])</f>
        <v>0</v>
      </c>
      <c r="I3048" s="387" t="b" cm="1">
        <f t="array" ref="I3048">_xlfn.LET(
    _xlpm.codigos_devolucion, _xlfn.UNIQUE(_xlfn._xlws.FILTER(BP[CODIGO], ISNUMBER(SEARCH("devoluci", BP[NOMBRE CUENTA])), {""})),
    ISNUMBER(MATCH(BP[[#This Row],[CODIGO]], _xlpm.codigos_devolucion, 0))
)</f>
        <v>0</v>
      </c>
    </row>
    <row r="3049" spans="1:9" x14ac:dyDescent="0.25">
      <c r="A3049" s="608">
        <v>261015</v>
      </c>
      <c r="B3049" s="416" t="s">
        <v>545</v>
      </c>
      <c r="C3049" s="416" t="s">
        <v>749</v>
      </c>
      <c r="D3049" s="416" t="s">
        <v>777</v>
      </c>
      <c r="E3049" s="417">
        <v>0</v>
      </c>
      <c r="F3049" s="417">
        <v>87308.54</v>
      </c>
      <c r="G3049" s="417">
        <v>95424039.430000558</v>
      </c>
      <c r="H3049" s="387" t="b" cm="1">
        <f t="array" aca="1" ref="H3049" ca="1">EsNegrita(BP[[#This Row],[CODIGO]])</f>
        <v>0</v>
      </c>
      <c r="I3049" s="387" t="b" cm="1">
        <f t="array" ref="I3049">_xlfn.LET(
    _xlpm.codigos_devolucion, _xlfn.UNIQUE(_xlfn._xlws.FILTER(BP[CODIGO], ISNUMBER(SEARCH("devoluci", BP[NOMBRE CUENTA])), {""})),
    ISNUMBER(MATCH(BP[[#This Row],[CODIGO]], _xlpm.codigos_devolucion, 0))
)</f>
        <v>0</v>
      </c>
    </row>
    <row r="3050" spans="1:9" x14ac:dyDescent="0.25">
      <c r="A3050" s="608">
        <v>261015</v>
      </c>
      <c r="B3050" s="416" t="s">
        <v>545</v>
      </c>
      <c r="C3050" s="416" t="s">
        <v>1295</v>
      </c>
      <c r="D3050" s="416" t="s">
        <v>777</v>
      </c>
      <c r="E3050" s="417">
        <v>0</v>
      </c>
      <c r="F3050" s="417">
        <v>80272.28</v>
      </c>
      <c r="G3050" s="417">
        <v>95504311.71000056</v>
      </c>
      <c r="H3050" s="387" t="b" cm="1">
        <f t="array" aca="1" ref="H3050" ca="1">EsNegrita(BP[[#This Row],[CODIGO]])</f>
        <v>0</v>
      </c>
      <c r="I3050" s="387" t="b" cm="1">
        <f t="array" ref="I3050">_xlfn.LET(
    _xlpm.codigos_devolucion, _xlfn.UNIQUE(_xlfn._xlws.FILTER(BP[CODIGO], ISNUMBER(SEARCH("devoluci", BP[NOMBRE CUENTA])), {""})),
    ISNUMBER(MATCH(BP[[#This Row],[CODIGO]], _xlpm.codigos_devolucion, 0))
)</f>
        <v>0</v>
      </c>
    </row>
    <row r="3051" spans="1:9" x14ac:dyDescent="0.25">
      <c r="A3051" s="608">
        <v>261015</v>
      </c>
      <c r="B3051" s="416" t="s">
        <v>545</v>
      </c>
      <c r="C3051" s="416" t="s">
        <v>750</v>
      </c>
      <c r="D3051" s="416" t="s">
        <v>777</v>
      </c>
      <c r="E3051" s="417">
        <v>0</v>
      </c>
      <c r="F3051" s="417">
        <v>90100.4</v>
      </c>
      <c r="G3051" s="417">
        <v>95594412.110000566</v>
      </c>
      <c r="H3051" s="387" t="b" cm="1">
        <f t="array" aca="1" ref="H3051" ca="1">EsNegrita(BP[[#This Row],[CODIGO]])</f>
        <v>0</v>
      </c>
      <c r="I3051" s="387" t="b" cm="1">
        <f t="array" ref="I3051">_xlfn.LET(
    _xlpm.codigos_devolucion, _xlfn.UNIQUE(_xlfn._xlws.FILTER(BP[CODIGO], ISNUMBER(SEARCH("devoluci", BP[NOMBRE CUENTA])), {""})),
    ISNUMBER(MATCH(BP[[#This Row],[CODIGO]], _xlpm.codigos_devolucion, 0))
)</f>
        <v>0</v>
      </c>
    </row>
    <row r="3052" spans="1:9" x14ac:dyDescent="0.25">
      <c r="A3052" s="608">
        <v>261015</v>
      </c>
      <c r="B3052" s="416" t="s">
        <v>545</v>
      </c>
      <c r="C3052" s="416" t="s">
        <v>1260</v>
      </c>
      <c r="D3052" s="416" t="s">
        <v>777</v>
      </c>
      <c r="E3052" s="417">
        <v>0</v>
      </c>
      <c r="F3052" s="417">
        <v>70409.73</v>
      </c>
      <c r="G3052" s="417">
        <v>95664821.84000057</v>
      </c>
      <c r="H3052" s="387" t="b" cm="1">
        <f t="array" aca="1" ref="H3052" ca="1">EsNegrita(BP[[#This Row],[CODIGO]])</f>
        <v>0</v>
      </c>
      <c r="I3052" s="387" t="b" cm="1">
        <f t="array" ref="I3052">_xlfn.LET(
    _xlpm.codigos_devolucion, _xlfn.UNIQUE(_xlfn._xlws.FILTER(BP[CODIGO], ISNUMBER(SEARCH("devoluci", BP[NOMBRE CUENTA])), {""})),
    ISNUMBER(MATCH(BP[[#This Row],[CODIGO]], _xlpm.codigos_devolucion, 0))
)</f>
        <v>0</v>
      </c>
    </row>
    <row r="3053" spans="1:9" x14ac:dyDescent="0.25">
      <c r="A3053" s="608">
        <v>261015</v>
      </c>
      <c r="B3053" s="416" t="s">
        <v>545</v>
      </c>
      <c r="C3053" s="416" t="s">
        <v>1338</v>
      </c>
      <c r="D3053" s="416" t="s">
        <v>777</v>
      </c>
      <c r="E3053" s="417">
        <v>0</v>
      </c>
      <c r="F3053" s="417">
        <v>72837.649999999994</v>
      </c>
      <c r="G3053" s="417">
        <v>95737659.490000576</v>
      </c>
      <c r="H3053" s="387" t="b" cm="1">
        <f t="array" aca="1" ref="H3053" ca="1">EsNegrita(BP[[#This Row],[CODIGO]])</f>
        <v>0</v>
      </c>
      <c r="I3053" s="387" t="b" cm="1">
        <f t="array" ref="I3053">_xlfn.LET(
    _xlpm.codigos_devolucion, _xlfn.UNIQUE(_xlfn._xlws.FILTER(BP[CODIGO], ISNUMBER(SEARCH("devoluci", BP[NOMBRE CUENTA])), {""})),
    ISNUMBER(MATCH(BP[[#This Row],[CODIGO]], _xlpm.codigos_devolucion, 0))
)</f>
        <v>0</v>
      </c>
    </row>
    <row r="3054" spans="1:9" x14ac:dyDescent="0.25">
      <c r="A3054" s="608">
        <v>261015</v>
      </c>
      <c r="B3054" s="416" t="s">
        <v>545</v>
      </c>
      <c r="C3054" s="416" t="s">
        <v>1296</v>
      </c>
      <c r="D3054" s="416" t="s">
        <v>777</v>
      </c>
      <c r="E3054" s="417">
        <v>0</v>
      </c>
      <c r="F3054" s="417">
        <v>80272.28</v>
      </c>
      <c r="G3054" s="417">
        <v>95817931.770000577</v>
      </c>
      <c r="H3054" s="387" t="b" cm="1">
        <f t="array" aca="1" ref="H3054" ca="1">EsNegrita(BP[[#This Row],[CODIGO]])</f>
        <v>0</v>
      </c>
      <c r="I3054" s="387" t="b" cm="1">
        <f t="array" ref="I3054">_xlfn.LET(
    _xlpm.codigos_devolucion, _xlfn.UNIQUE(_xlfn._xlws.FILTER(BP[CODIGO], ISNUMBER(SEARCH("devoluci", BP[NOMBRE CUENTA])), {""})),
    ISNUMBER(MATCH(BP[[#This Row],[CODIGO]], _xlpm.codigos_devolucion, 0))
)</f>
        <v>0</v>
      </c>
    </row>
    <row r="3055" spans="1:9" x14ac:dyDescent="0.25">
      <c r="A3055" s="608">
        <v>261015</v>
      </c>
      <c r="B3055" s="416" t="s">
        <v>545</v>
      </c>
      <c r="C3055" s="416" t="s">
        <v>1261</v>
      </c>
      <c r="D3055" s="416" t="s">
        <v>777</v>
      </c>
      <c r="E3055" s="417">
        <v>0</v>
      </c>
      <c r="F3055" s="417">
        <v>124800</v>
      </c>
      <c r="G3055" s="417">
        <v>95942731.770000577</v>
      </c>
      <c r="H3055" s="387" t="b" cm="1">
        <f t="array" aca="1" ref="H3055" ca="1">EsNegrita(BP[[#This Row],[CODIGO]])</f>
        <v>0</v>
      </c>
      <c r="I3055" s="387" t="b" cm="1">
        <f t="array" ref="I3055">_xlfn.LET(
    _xlpm.codigos_devolucion, _xlfn.UNIQUE(_xlfn._xlws.FILTER(BP[CODIGO], ISNUMBER(SEARCH("devoluci", BP[NOMBRE CUENTA])), {""})),
    ISNUMBER(MATCH(BP[[#This Row],[CODIGO]], _xlpm.codigos_devolucion, 0))
)</f>
        <v>0</v>
      </c>
    </row>
    <row r="3056" spans="1:9" x14ac:dyDescent="0.25">
      <c r="A3056" s="608">
        <v>261015</v>
      </c>
      <c r="B3056" s="416" t="s">
        <v>545</v>
      </c>
      <c r="C3056" s="416" t="s">
        <v>1329</v>
      </c>
      <c r="D3056" s="416" t="s">
        <v>777</v>
      </c>
      <c r="E3056" s="417">
        <v>0</v>
      </c>
      <c r="F3056" s="417">
        <v>72837.649999999994</v>
      </c>
      <c r="G3056" s="417">
        <v>96015569.420000583</v>
      </c>
      <c r="H3056" s="387" t="b" cm="1">
        <f t="array" aca="1" ref="H3056" ca="1">EsNegrita(BP[[#This Row],[CODIGO]])</f>
        <v>0</v>
      </c>
      <c r="I3056" s="387" t="b" cm="1">
        <f t="array" ref="I3056">_xlfn.LET(
    _xlpm.codigos_devolucion, _xlfn.UNIQUE(_xlfn._xlws.FILTER(BP[CODIGO], ISNUMBER(SEARCH("devoluci", BP[NOMBRE CUENTA])), {""})),
    ISNUMBER(MATCH(BP[[#This Row],[CODIGO]], _xlpm.codigos_devolucion, 0))
)</f>
        <v>0</v>
      </c>
    </row>
    <row r="3057" spans="1:9" x14ac:dyDescent="0.25">
      <c r="A3057" s="608">
        <v>261015</v>
      </c>
      <c r="B3057" s="416" t="s">
        <v>545</v>
      </c>
      <c r="C3057" s="416" t="s">
        <v>751</v>
      </c>
      <c r="D3057" s="416" t="s">
        <v>777</v>
      </c>
      <c r="E3057" s="417">
        <v>0</v>
      </c>
      <c r="F3057" s="417">
        <v>120408.41</v>
      </c>
      <c r="G3057" s="417">
        <v>96135977.830000579</v>
      </c>
      <c r="H3057" s="387" t="b" cm="1">
        <f t="array" aca="1" ref="H3057" ca="1">EsNegrita(BP[[#This Row],[CODIGO]])</f>
        <v>0</v>
      </c>
      <c r="I3057" s="387" t="b" cm="1">
        <f t="array" ref="I3057">_xlfn.LET(
    _xlpm.codigos_devolucion, _xlfn.UNIQUE(_xlfn._xlws.FILTER(BP[CODIGO], ISNUMBER(SEARCH("devoluci", BP[NOMBRE CUENTA])), {""})),
    ISNUMBER(MATCH(BP[[#This Row],[CODIGO]], _xlpm.codigos_devolucion, 0))
)</f>
        <v>0</v>
      </c>
    </row>
    <row r="3058" spans="1:9" x14ac:dyDescent="0.25">
      <c r="A3058" s="608">
        <v>261015</v>
      </c>
      <c r="B3058" s="416" t="s">
        <v>545</v>
      </c>
      <c r="C3058" s="416" t="s">
        <v>1297</v>
      </c>
      <c r="D3058" s="416" t="s">
        <v>777</v>
      </c>
      <c r="E3058" s="417">
        <v>0</v>
      </c>
      <c r="F3058" s="417">
        <v>61115.98</v>
      </c>
      <c r="G3058" s="417">
        <v>96197093.810000584</v>
      </c>
      <c r="H3058" s="387" t="b" cm="1">
        <f t="array" aca="1" ref="H3058" ca="1">EsNegrita(BP[[#This Row],[CODIGO]])</f>
        <v>0</v>
      </c>
      <c r="I3058" s="387" t="b" cm="1">
        <f t="array" ref="I3058">_xlfn.LET(
    _xlpm.codigos_devolucion, _xlfn.UNIQUE(_xlfn._xlws.FILTER(BP[CODIGO], ISNUMBER(SEARCH("devoluci", BP[NOMBRE CUENTA])), {""})),
    ISNUMBER(MATCH(BP[[#This Row],[CODIGO]], _xlpm.codigos_devolucion, 0))
)</f>
        <v>0</v>
      </c>
    </row>
    <row r="3059" spans="1:9" x14ac:dyDescent="0.25">
      <c r="A3059" s="608">
        <v>261015</v>
      </c>
      <c r="B3059" s="416" t="s">
        <v>545</v>
      </c>
      <c r="C3059" s="416" t="s">
        <v>1298</v>
      </c>
      <c r="D3059" s="416" t="s">
        <v>777</v>
      </c>
      <c r="E3059" s="417">
        <v>0</v>
      </c>
      <c r="F3059" s="417">
        <v>72837.649999999994</v>
      </c>
      <c r="G3059" s="417">
        <v>96269931.460000589</v>
      </c>
      <c r="H3059" s="387" t="b" cm="1">
        <f t="array" aca="1" ref="H3059" ca="1">EsNegrita(BP[[#This Row],[CODIGO]])</f>
        <v>0</v>
      </c>
      <c r="I3059" s="387" t="b" cm="1">
        <f t="array" ref="I3059">_xlfn.LET(
    _xlpm.codigos_devolucion, _xlfn.UNIQUE(_xlfn._xlws.FILTER(BP[CODIGO], ISNUMBER(SEARCH("devoluci", BP[NOMBRE CUENTA])), {""})),
    ISNUMBER(MATCH(BP[[#This Row],[CODIGO]], _xlpm.codigos_devolucion, 0))
)</f>
        <v>0</v>
      </c>
    </row>
    <row r="3060" spans="1:9" x14ac:dyDescent="0.25">
      <c r="A3060" s="608">
        <v>261015</v>
      </c>
      <c r="B3060" s="416" t="s">
        <v>545</v>
      </c>
      <c r="C3060" s="416" t="s">
        <v>752</v>
      </c>
      <c r="D3060" s="416" t="s">
        <v>777</v>
      </c>
      <c r="E3060" s="417">
        <v>0</v>
      </c>
      <c r="F3060" s="417">
        <v>72837.649999999994</v>
      </c>
      <c r="G3060" s="417">
        <v>96342769.110000595</v>
      </c>
      <c r="H3060" s="387" t="b" cm="1">
        <f t="array" aca="1" ref="H3060" ca="1">EsNegrita(BP[[#This Row],[CODIGO]])</f>
        <v>0</v>
      </c>
      <c r="I3060" s="387" t="b" cm="1">
        <f t="array" ref="I3060">_xlfn.LET(
    _xlpm.codigos_devolucion, _xlfn.UNIQUE(_xlfn._xlws.FILTER(BP[CODIGO], ISNUMBER(SEARCH("devoluci", BP[NOMBRE CUENTA])), {""})),
    ISNUMBER(MATCH(BP[[#This Row],[CODIGO]], _xlpm.codigos_devolucion, 0))
)</f>
        <v>0</v>
      </c>
    </row>
    <row r="3061" spans="1:9" x14ac:dyDescent="0.25">
      <c r="A3061" s="608">
        <v>261015</v>
      </c>
      <c r="B3061" s="416" t="s">
        <v>545</v>
      </c>
      <c r="C3061" s="416" t="s">
        <v>1339</v>
      </c>
      <c r="D3061" s="416" t="s">
        <v>777</v>
      </c>
      <c r="E3061" s="417">
        <v>0</v>
      </c>
      <c r="F3061" s="417">
        <v>72837.649999999994</v>
      </c>
      <c r="G3061" s="417">
        <v>96415606.760000601</v>
      </c>
      <c r="H3061" s="387" t="b" cm="1">
        <f t="array" aca="1" ref="H3061" ca="1">EsNegrita(BP[[#This Row],[CODIGO]])</f>
        <v>0</v>
      </c>
      <c r="I3061" s="387" t="b" cm="1">
        <f t="array" ref="I3061">_xlfn.LET(
    _xlpm.codigos_devolucion, _xlfn.UNIQUE(_xlfn._xlws.FILTER(BP[CODIGO], ISNUMBER(SEARCH("devoluci", BP[NOMBRE CUENTA])), {""})),
    ISNUMBER(MATCH(BP[[#This Row],[CODIGO]], _xlpm.codigos_devolucion, 0))
)</f>
        <v>0</v>
      </c>
    </row>
    <row r="3062" spans="1:9" x14ac:dyDescent="0.25">
      <c r="A3062" s="608">
        <v>261015</v>
      </c>
      <c r="B3062" s="416" t="s">
        <v>545</v>
      </c>
      <c r="C3062" s="416" t="s">
        <v>1299</v>
      </c>
      <c r="D3062" s="416" t="s">
        <v>777</v>
      </c>
      <c r="E3062" s="417">
        <v>0</v>
      </c>
      <c r="F3062" s="417">
        <v>87308.54</v>
      </c>
      <c r="G3062" s="417">
        <v>96502915.300000608</v>
      </c>
      <c r="H3062" s="387" t="b" cm="1">
        <f t="array" aca="1" ref="H3062" ca="1">EsNegrita(BP[[#This Row],[CODIGO]])</f>
        <v>0</v>
      </c>
      <c r="I3062" s="387" t="b" cm="1">
        <f t="array" ref="I3062">_xlfn.LET(
    _xlpm.codigos_devolucion, _xlfn.UNIQUE(_xlfn._xlws.FILTER(BP[CODIGO], ISNUMBER(SEARCH("devoluci", BP[NOMBRE CUENTA])), {""})),
    ISNUMBER(MATCH(BP[[#This Row],[CODIGO]], _xlpm.codigos_devolucion, 0))
)</f>
        <v>0</v>
      </c>
    </row>
    <row r="3063" spans="1:9" x14ac:dyDescent="0.25">
      <c r="A3063" s="608">
        <v>261015</v>
      </c>
      <c r="B3063" s="416" t="s">
        <v>545</v>
      </c>
      <c r="C3063" s="416" t="s">
        <v>753</v>
      </c>
      <c r="D3063" s="416" t="s">
        <v>777</v>
      </c>
      <c r="E3063" s="417">
        <v>0</v>
      </c>
      <c r="F3063" s="417">
        <v>113700.08</v>
      </c>
      <c r="G3063" s="417">
        <v>96616615.380000606</v>
      </c>
      <c r="H3063" s="387" t="b" cm="1">
        <f t="array" aca="1" ref="H3063" ca="1">EsNegrita(BP[[#This Row],[CODIGO]])</f>
        <v>0</v>
      </c>
      <c r="I3063" s="387" t="b" cm="1">
        <f t="array" ref="I3063">_xlfn.LET(
    _xlpm.codigos_devolucion, _xlfn.UNIQUE(_xlfn._xlws.FILTER(BP[CODIGO], ISNUMBER(SEARCH("devoluci", BP[NOMBRE CUENTA])), {""})),
    ISNUMBER(MATCH(BP[[#This Row],[CODIGO]], _xlpm.codigos_devolucion, 0))
)</f>
        <v>0</v>
      </c>
    </row>
    <row r="3064" spans="1:9" x14ac:dyDescent="0.25">
      <c r="A3064" s="608">
        <v>261015</v>
      </c>
      <c r="B3064" s="416" t="s">
        <v>545</v>
      </c>
      <c r="C3064" s="416" t="s">
        <v>754</v>
      </c>
      <c r="D3064" s="416" t="s">
        <v>777</v>
      </c>
      <c r="E3064" s="417">
        <v>0</v>
      </c>
      <c r="F3064" s="417">
        <v>72837.649999999994</v>
      </c>
      <c r="G3064" s="417">
        <v>96689453.030000612</v>
      </c>
      <c r="H3064" s="387" t="b" cm="1">
        <f t="array" aca="1" ref="H3064" ca="1">EsNegrita(BP[[#This Row],[CODIGO]])</f>
        <v>0</v>
      </c>
      <c r="I3064" s="387" t="b" cm="1">
        <f t="array" ref="I3064">_xlfn.LET(
    _xlpm.codigos_devolucion, _xlfn.UNIQUE(_xlfn._xlws.FILTER(BP[CODIGO], ISNUMBER(SEARCH("devoluci", BP[NOMBRE CUENTA])), {""})),
    ISNUMBER(MATCH(BP[[#This Row],[CODIGO]], _xlpm.codigos_devolucion, 0))
)</f>
        <v>0</v>
      </c>
    </row>
    <row r="3065" spans="1:9" x14ac:dyDescent="0.25">
      <c r="A3065" s="608">
        <v>261015</v>
      </c>
      <c r="B3065" s="416" t="s">
        <v>545</v>
      </c>
      <c r="C3065" s="416" t="s">
        <v>1340</v>
      </c>
      <c r="D3065" s="416" t="s">
        <v>777</v>
      </c>
      <c r="E3065" s="417">
        <v>0</v>
      </c>
      <c r="F3065" s="417">
        <v>81487.97</v>
      </c>
      <c r="G3065" s="417">
        <v>96770941.000000611</v>
      </c>
      <c r="H3065" s="387" t="b" cm="1">
        <f t="array" aca="1" ref="H3065" ca="1">EsNegrita(BP[[#This Row],[CODIGO]])</f>
        <v>0</v>
      </c>
      <c r="I3065" s="387" t="b" cm="1">
        <f t="array" ref="I3065">_xlfn.LET(
    _xlpm.codigos_devolucion, _xlfn.UNIQUE(_xlfn._xlws.FILTER(BP[CODIGO], ISNUMBER(SEARCH("devoluci", BP[NOMBRE CUENTA])), {""})),
    ISNUMBER(MATCH(BP[[#This Row],[CODIGO]], _xlpm.codigos_devolucion, 0))
)</f>
        <v>0</v>
      </c>
    </row>
    <row r="3066" spans="1:9" x14ac:dyDescent="0.25">
      <c r="A3066" s="608">
        <v>261015</v>
      </c>
      <c r="B3066" s="416" t="s">
        <v>545</v>
      </c>
      <c r="C3066" s="416" t="s">
        <v>755</v>
      </c>
      <c r="D3066" s="416" t="s">
        <v>777</v>
      </c>
      <c r="E3066" s="417">
        <v>0</v>
      </c>
      <c r="F3066" s="417">
        <v>170021.86</v>
      </c>
      <c r="G3066" s="417">
        <v>96940962.86000061</v>
      </c>
      <c r="H3066" s="387" t="b" cm="1">
        <f t="array" aca="1" ref="H3066" ca="1">EsNegrita(BP[[#This Row],[CODIGO]])</f>
        <v>0</v>
      </c>
      <c r="I3066" s="387" t="b" cm="1">
        <f t="array" ref="I3066">_xlfn.LET(
    _xlpm.codigos_devolucion, _xlfn.UNIQUE(_xlfn._xlws.FILTER(BP[CODIGO], ISNUMBER(SEARCH("devoluci", BP[NOMBRE CUENTA])), {""})),
    ISNUMBER(MATCH(BP[[#This Row],[CODIGO]], _xlpm.codigos_devolucion, 0))
)</f>
        <v>0</v>
      </c>
    </row>
    <row r="3067" spans="1:9" x14ac:dyDescent="0.25">
      <c r="A3067" s="608">
        <v>261015</v>
      </c>
      <c r="B3067" s="416" t="s">
        <v>545</v>
      </c>
      <c r="C3067" s="416" t="s">
        <v>756</v>
      </c>
      <c r="D3067" s="416" t="s">
        <v>777</v>
      </c>
      <c r="E3067" s="417">
        <v>0</v>
      </c>
      <c r="F3067" s="417">
        <v>87308.54</v>
      </c>
      <c r="G3067" s="417">
        <v>97028271.400000617</v>
      </c>
      <c r="H3067" s="387" t="b" cm="1">
        <f t="array" aca="1" ref="H3067" ca="1">EsNegrita(BP[[#This Row],[CODIGO]])</f>
        <v>0</v>
      </c>
      <c r="I3067" s="387" t="b" cm="1">
        <f t="array" ref="I3067">_xlfn.LET(
    _xlpm.codigos_devolucion, _xlfn.UNIQUE(_xlfn._xlws.FILTER(BP[CODIGO], ISNUMBER(SEARCH("devoluci", BP[NOMBRE CUENTA])), {""})),
    ISNUMBER(MATCH(BP[[#This Row],[CODIGO]], _xlpm.codigos_devolucion, 0))
)</f>
        <v>0</v>
      </c>
    </row>
    <row r="3068" spans="1:9" x14ac:dyDescent="0.25">
      <c r="A3068" s="608">
        <v>261015</v>
      </c>
      <c r="B3068" s="416" t="s">
        <v>545</v>
      </c>
      <c r="C3068" s="416" t="s">
        <v>757</v>
      </c>
      <c r="D3068" s="416" t="s">
        <v>777</v>
      </c>
      <c r="E3068" s="417">
        <v>0</v>
      </c>
      <c r="F3068" s="417">
        <v>87308.54</v>
      </c>
      <c r="G3068" s="417">
        <v>97115579.940000623</v>
      </c>
      <c r="H3068" s="387" t="b" cm="1">
        <f t="array" aca="1" ref="H3068" ca="1">EsNegrita(BP[[#This Row],[CODIGO]])</f>
        <v>0</v>
      </c>
      <c r="I3068" s="387" t="b" cm="1">
        <f t="array" ref="I3068">_xlfn.LET(
    _xlpm.codigos_devolucion, _xlfn.UNIQUE(_xlfn._xlws.FILTER(BP[CODIGO], ISNUMBER(SEARCH("devoluci", BP[NOMBRE CUENTA])), {""})),
    ISNUMBER(MATCH(BP[[#This Row],[CODIGO]], _xlpm.codigos_devolucion, 0))
)</f>
        <v>0</v>
      </c>
    </row>
    <row r="3069" spans="1:9" x14ac:dyDescent="0.25">
      <c r="A3069" s="608">
        <v>261015</v>
      </c>
      <c r="B3069" s="416" t="s">
        <v>545</v>
      </c>
      <c r="C3069" s="416" t="s">
        <v>1336</v>
      </c>
      <c r="D3069" s="416" t="s">
        <v>777</v>
      </c>
      <c r="E3069" s="417">
        <v>0</v>
      </c>
      <c r="F3069" s="417">
        <v>87308.54</v>
      </c>
      <c r="G3069" s="417">
        <v>97202888.48000063</v>
      </c>
      <c r="H3069" s="387" t="b" cm="1">
        <f t="array" aca="1" ref="H3069" ca="1">EsNegrita(BP[[#This Row],[CODIGO]])</f>
        <v>0</v>
      </c>
      <c r="I3069" s="387" t="b" cm="1">
        <f t="array" ref="I3069">_xlfn.LET(
    _xlpm.codigos_devolucion, _xlfn.UNIQUE(_xlfn._xlws.FILTER(BP[CODIGO], ISNUMBER(SEARCH("devoluci", BP[NOMBRE CUENTA])), {""})),
    ISNUMBER(MATCH(BP[[#This Row],[CODIGO]], _xlpm.codigos_devolucion, 0))
)</f>
        <v>0</v>
      </c>
    </row>
    <row r="3070" spans="1:9" x14ac:dyDescent="0.25">
      <c r="A3070" s="608">
        <v>261015</v>
      </c>
      <c r="B3070" s="416" t="s">
        <v>545</v>
      </c>
      <c r="C3070" s="416" t="s">
        <v>758</v>
      </c>
      <c r="D3070" s="416" t="s">
        <v>777</v>
      </c>
      <c r="E3070" s="417">
        <v>0</v>
      </c>
      <c r="F3070" s="417">
        <v>67981.8</v>
      </c>
      <c r="G3070" s="417">
        <v>97270870.280000627</v>
      </c>
      <c r="H3070" s="387" t="b" cm="1">
        <f t="array" aca="1" ref="H3070" ca="1">EsNegrita(BP[[#This Row],[CODIGO]])</f>
        <v>0</v>
      </c>
      <c r="I3070" s="387" t="b" cm="1">
        <f t="array" ref="I3070">_xlfn.LET(
    _xlpm.codigos_devolucion, _xlfn.UNIQUE(_xlfn._xlws.FILTER(BP[CODIGO], ISNUMBER(SEARCH("devoluci", BP[NOMBRE CUENTA])), {""})),
    ISNUMBER(MATCH(BP[[#This Row],[CODIGO]], _xlpm.codigos_devolucion, 0))
)</f>
        <v>0</v>
      </c>
    </row>
    <row r="3071" spans="1:9" x14ac:dyDescent="0.25">
      <c r="A3071" s="608">
        <v>261015</v>
      </c>
      <c r="B3071" s="416" t="s">
        <v>545</v>
      </c>
      <c r="C3071" s="416" t="s">
        <v>759</v>
      </c>
      <c r="D3071" s="416" t="s">
        <v>777</v>
      </c>
      <c r="E3071" s="417">
        <v>0</v>
      </c>
      <c r="F3071" s="417">
        <v>81487.97</v>
      </c>
      <c r="G3071" s="417">
        <v>97352358.250000626</v>
      </c>
      <c r="H3071" s="387" t="b" cm="1">
        <f t="array" aca="1" ref="H3071" ca="1">EsNegrita(BP[[#This Row],[CODIGO]])</f>
        <v>0</v>
      </c>
      <c r="I3071" s="387" t="b" cm="1">
        <f t="array" ref="I3071">_xlfn.LET(
    _xlpm.codigos_devolucion, _xlfn.UNIQUE(_xlfn._xlws.FILTER(BP[CODIGO], ISNUMBER(SEARCH("devoluci", BP[NOMBRE CUENTA])), {""})),
    ISNUMBER(MATCH(BP[[#This Row],[CODIGO]], _xlpm.codigos_devolucion, 0))
)</f>
        <v>0</v>
      </c>
    </row>
    <row r="3072" spans="1:9" x14ac:dyDescent="0.25">
      <c r="A3072" s="608">
        <v>261015</v>
      </c>
      <c r="B3072" s="416" t="s">
        <v>545</v>
      </c>
      <c r="C3072" s="416" t="s">
        <v>760</v>
      </c>
      <c r="D3072" s="416" t="s">
        <v>777</v>
      </c>
      <c r="E3072" s="417">
        <v>0</v>
      </c>
      <c r="F3072" s="417">
        <v>34923.42</v>
      </c>
      <c r="G3072" s="417">
        <v>97387281.670000628</v>
      </c>
      <c r="H3072" s="387" t="b" cm="1">
        <f t="array" aca="1" ref="H3072" ca="1">EsNegrita(BP[[#This Row],[CODIGO]])</f>
        <v>0</v>
      </c>
      <c r="I3072" s="387" t="b" cm="1">
        <f t="array" ref="I3072">_xlfn.LET(
    _xlpm.codigos_devolucion, _xlfn.UNIQUE(_xlfn._xlws.FILTER(BP[CODIGO], ISNUMBER(SEARCH("devoluci", BP[NOMBRE CUENTA])), {""})),
    ISNUMBER(MATCH(BP[[#This Row],[CODIGO]], _xlpm.codigos_devolucion, 0))
)</f>
        <v>0</v>
      </c>
    </row>
    <row r="3073" spans="1:9" x14ac:dyDescent="0.25">
      <c r="A3073" s="608">
        <v>261015</v>
      </c>
      <c r="B3073" s="416" t="s">
        <v>545</v>
      </c>
      <c r="C3073" s="416" t="s">
        <v>1270</v>
      </c>
      <c r="D3073" s="416" t="s">
        <v>777</v>
      </c>
      <c r="E3073" s="417">
        <v>0</v>
      </c>
      <c r="F3073" s="417">
        <v>87308.54</v>
      </c>
      <c r="G3073" s="417">
        <v>97474590.210000634</v>
      </c>
      <c r="H3073" s="387" t="b" cm="1">
        <f t="array" aca="1" ref="H3073" ca="1">EsNegrita(BP[[#This Row],[CODIGO]])</f>
        <v>0</v>
      </c>
      <c r="I3073" s="387" t="b" cm="1">
        <f t="array" ref="I3073">_xlfn.LET(
    _xlpm.codigos_devolucion, _xlfn.UNIQUE(_xlfn._xlws.FILTER(BP[CODIGO], ISNUMBER(SEARCH("devoluci", BP[NOMBRE CUENTA])), {""})),
    ISNUMBER(MATCH(BP[[#This Row],[CODIGO]], _xlpm.codigos_devolucion, 0))
)</f>
        <v>0</v>
      </c>
    </row>
    <row r="3074" spans="1:9" x14ac:dyDescent="0.25">
      <c r="A3074" s="608">
        <v>261015</v>
      </c>
      <c r="B3074" s="416" t="s">
        <v>545</v>
      </c>
      <c r="C3074" s="416" t="s">
        <v>761</v>
      </c>
      <c r="D3074" s="416" t="s">
        <v>777</v>
      </c>
      <c r="E3074" s="417">
        <v>0</v>
      </c>
      <c r="F3074" s="417">
        <v>87308.54</v>
      </c>
      <c r="G3074" s="417">
        <v>97561898.750000641</v>
      </c>
      <c r="H3074" s="387" t="b" cm="1">
        <f t="array" aca="1" ref="H3074" ca="1">EsNegrita(BP[[#This Row],[CODIGO]])</f>
        <v>0</v>
      </c>
      <c r="I3074" s="387" t="b" cm="1">
        <f t="array" ref="I3074">_xlfn.LET(
    _xlpm.codigos_devolucion, _xlfn.UNIQUE(_xlfn._xlws.FILTER(BP[CODIGO], ISNUMBER(SEARCH("devoluci", BP[NOMBRE CUENTA])), {""})),
    ISNUMBER(MATCH(BP[[#This Row],[CODIGO]], _xlpm.codigos_devolucion, 0))
)</f>
        <v>0</v>
      </c>
    </row>
    <row r="3075" spans="1:9" x14ac:dyDescent="0.25">
      <c r="A3075" s="608">
        <v>261015</v>
      </c>
      <c r="B3075" s="416" t="s">
        <v>545</v>
      </c>
      <c r="C3075" s="416" t="s">
        <v>1300</v>
      </c>
      <c r="D3075" s="416" t="s">
        <v>777</v>
      </c>
      <c r="E3075" s="417">
        <v>0</v>
      </c>
      <c r="F3075" s="417">
        <v>87308.54</v>
      </c>
      <c r="G3075" s="417">
        <v>97649207.290000647</v>
      </c>
      <c r="H3075" s="387" t="b" cm="1">
        <f t="array" aca="1" ref="H3075" ca="1">EsNegrita(BP[[#This Row],[CODIGO]])</f>
        <v>0</v>
      </c>
      <c r="I3075" s="387" t="b" cm="1">
        <f t="array" ref="I3075">_xlfn.LET(
    _xlpm.codigos_devolucion, _xlfn.UNIQUE(_xlfn._xlws.FILTER(BP[CODIGO], ISNUMBER(SEARCH("devoluci", BP[NOMBRE CUENTA])), {""})),
    ISNUMBER(MATCH(BP[[#This Row],[CODIGO]], _xlpm.codigos_devolucion, 0))
)</f>
        <v>0</v>
      </c>
    </row>
    <row r="3076" spans="1:9" x14ac:dyDescent="0.25">
      <c r="A3076" s="608">
        <v>261015</v>
      </c>
      <c r="B3076" s="416" t="s">
        <v>545</v>
      </c>
      <c r="C3076" s="416" t="s">
        <v>1301</v>
      </c>
      <c r="D3076" s="416" t="s">
        <v>777</v>
      </c>
      <c r="E3076" s="417">
        <v>0</v>
      </c>
      <c r="F3076" s="417">
        <v>87308.54</v>
      </c>
      <c r="G3076" s="417">
        <v>97736515.830000654</v>
      </c>
      <c r="H3076" s="387" t="b" cm="1">
        <f t="array" aca="1" ref="H3076" ca="1">EsNegrita(BP[[#This Row],[CODIGO]])</f>
        <v>0</v>
      </c>
      <c r="I3076" s="387" t="b" cm="1">
        <f t="array" ref="I3076">_xlfn.LET(
    _xlpm.codigos_devolucion, _xlfn.UNIQUE(_xlfn._xlws.FILTER(BP[CODIGO], ISNUMBER(SEARCH("devoluci", BP[NOMBRE CUENTA])), {""})),
    ISNUMBER(MATCH(BP[[#This Row],[CODIGO]], _xlpm.codigos_devolucion, 0))
)</f>
        <v>0</v>
      </c>
    </row>
    <row r="3077" spans="1:9" x14ac:dyDescent="0.25">
      <c r="A3077" s="608">
        <v>261015</v>
      </c>
      <c r="B3077" s="416" t="s">
        <v>545</v>
      </c>
      <c r="C3077" s="416" t="s">
        <v>1271</v>
      </c>
      <c r="D3077" s="416" t="s">
        <v>777</v>
      </c>
      <c r="E3077" s="417">
        <v>0</v>
      </c>
      <c r="F3077" s="417">
        <v>72837.64</v>
      </c>
      <c r="G3077" s="417">
        <v>97809353.470000654</v>
      </c>
      <c r="H3077" s="387" t="b" cm="1">
        <f t="array" aca="1" ref="H3077" ca="1">EsNegrita(BP[[#This Row],[CODIGO]])</f>
        <v>0</v>
      </c>
      <c r="I3077" s="387" t="b" cm="1">
        <f t="array" ref="I3077">_xlfn.LET(
    _xlpm.codigos_devolucion, _xlfn.UNIQUE(_xlfn._xlws.FILTER(BP[CODIGO], ISNUMBER(SEARCH("devoluci", BP[NOMBRE CUENTA])), {""})),
    ISNUMBER(MATCH(BP[[#This Row],[CODIGO]], _xlpm.codigos_devolucion, 0))
)</f>
        <v>0</v>
      </c>
    </row>
    <row r="3078" spans="1:9" x14ac:dyDescent="0.25">
      <c r="A3078" s="608">
        <v>261015</v>
      </c>
      <c r="B3078" s="416" t="s">
        <v>545</v>
      </c>
      <c r="C3078" s="416" t="s">
        <v>1302</v>
      </c>
      <c r="D3078" s="416" t="s">
        <v>777</v>
      </c>
      <c r="E3078" s="417">
        <v>0</v>
      </c>
      <c r="F3078" s="417">
        <v>67981.8</v>
      </c>
      <c r="G3078" s="417">
        <v>97877335.270000651</v>
      </c>
      <c r="H3078" s="387" t="b" cm="1">
        <f t="array" aca="1" ref="H3078" ca="1">EsNegrita(BP[[#This Row],[CODIGO]])</f>
        <v>0</v>
      </c>
      <c r="I3078" s="387" t="b" cm="1">
        <f t="array" ref="I3078">_xlfn.LET(
    _xlpm.codigos_devolucion, _xlfn.UNIQUE(_xlfn._xlws.FILTER(BP[CODIGO], ISNUMBER(SEARCH("devoluci", BP[NOMBRE CUENTA])), {""})),
    ISNUMBER(MATCH(BP[[#This Row],[CODIGO]], _xlpm.codigos_devolucion, 0))
)</f>
        <v>0</v>
      </c>
    </row>
    <row r="3079" spans="1:9" x14ac:dyDescent="0.25">
      <c r="A3079" s="608">
        <v>261015</v>
      </c>
      <c r="B3079" s="416" t="s">
        <v>545</v>
      </c>
      <c r="C3079" s="416" t="s">
        <v>1341</v>
      </c>
      <c r="D3079" s="416" t="s">
        <v>777</v>
      </c>
      <c r="E3079" s="417">
        <v>0</v>
      </c>
      <c r="F3079" s="417">
        <v>72837.649999999994</v>
      </c>
      <c r="G3079" s="417">
        <v>97950172.920000657</v>
      </c>
      <c r="H3079" s="387" t="b" cm="1">
        <f t="array" aca="1" ref="H3079" ca="1">EsNegrita(BP[[#This Row],[CODIGO]])</f>
        <v>0</v>
      </c>
      <c r="I3079" s="387" t="b" cm="1">
        <f t="array" ref="I3079">_xlfn.LET(
    _xlpm.codigos_devolucion, _xlfn.UNIQUE(_xlfn._xlws.FILTER(BP[CODIGO], ISNUMBER(SEARCH("devoluci", BP[NOMBRE CUENTA])), {""})),
    ISNUMBER(MATCH(BP[[#This Row],[CODIGO]], _xlpm.codigos_devolucion, 0))
)</f>
        <v>0</v>
      </c>
    </row>
    <row r="3080" spans="1:9" x14ac:dyDescent="0.25">
      <c r="A3080" s="608">
        <v>261015</v>
      </c>
      <c r="B3080" s="416" t="s">
        <v>545</v>
      </c>
      <c r="C3080" s="416" t="s">
        <v>1262</v>
      </c>
      <c r="D3080" s="416" t="s">
        <v>777</v>
      </c>
      <c r="E3080" s="417">
        <v>0</v>
      </c>
      <c r="F3080" s="417">
        <v>72837.649999999994</v>
      </c>
      <c r="G3080" s="417">
        <v>98023010.570000663</v>
      </c>
      <c r="H3080" s="387" t="b" cm="1">
        <f t="array" aca="1" ref="H3080" ca="1">EsNegrita(BP[[#This Row],[CODIGO]])</f>
        <v>0</v>
      </c>
      <c r="I3080" s="387" t="b" cm="1">
        <f t="array" ref="I3080">_xlfn.LET(
    _xlpm.codigos_devolucion, _xlfn.UNIQUE(_xlfn._xlws.FILTER(BP[CODIGO], ISNUMBER(SEARCH("devoluci", BP[NOMBRE CUENTA])), {""})),
    ISNUMBER(MATCH(BP[[#This Row],[CODIGO]], _xlpm.codigos_devolucion, 0))
)</f>
        <v>0</v>
      </c>
    </row>
    <row r="3081" spans="1:9" x14ac:dyDescent="0.25">
      <c r="A3081" s="608">
        <v>261015</v>
      </c>
      <c r="B3081" s="416" t="s">
        <v>545</v>
      </c>
      <c r="C3081" s="416" t="s">
        <v>1272</v>
      </c>
      <c r="D3081" s="416" t="s">
        <v>777</v>
      </c>
      <c r="E3081" s="417">
        <v>0</v>
      </c>
      <c r="F3081" s="417">
        <v>72837.649999999994</v>
      </c>
      <c r="G3081" s="417">
        <v>98095848.220000669</v>
      </c>
      <c r="H3081" s="387" t="b" cm="1">
        <f t="array" aca="1" ref="H3081" ca="1">EsNegrita(BP[[#This Row],[CODIGO]])</f>
        <v>0</v>
      </c>
      <c r="I3081" s="387" t="b" cm="1">
        <f t="array" ref="I3081">_xlfn.LET(
    _xlpm.codigos_devolucion, _xlfn.UNIQUE(_xlfn._xlws.FILTER(BP[CODIGO], ISNUMBER(SEARCH("devoluci", BP[NOMBRE CUENTA])), {""})),
    ISNUMBER(MATCH(BP[[#This Row],[CODIGO]], _xlpm.codigos_devolucion, 0))
)</f>
        <v>0</v>
      </c>
    </row>
    <row r="3082" spans="1:9" x14ac:dyDescent="0.25">
      <c r="A3082" s="608">
        <v>261015</v>
      </c>
      <c r="B3082" s="416" t="s">
        <v>545</v>
      </c>
      <c r="C3082" s="416" t="s">
        <v>780</v>
      </c>
      <c r="D3082" s="416" t="s">
        <v>777</v>
      </c>
      <c r="E3082" s="417">
        <v>0</v>
      </c>
      <c r="F3082" s="417">
        <v>72837.649999999994</v>
      </c>
      <c r="G3082" s="417">
        <v>98168685.870000675</v>
      </c>
      <c r="H3082" s="387" t="b" cm="1">
        <f t="array" aca="1" ref="H3082" ca="1">EsNegrita(BP[[#This Row],[CODIGO]])</f>
        <v>0</v>
      </c>
      <c r="I3082" s="387" t="b" cm="1">
        <f t="array" ref="I3082">_xlfn.LET(
    _xlpm.codigos_devolucion, _xlfn.UNIQUE(_xlfn._xlws.FILTER(BP[CODIGO], ISNUMBER(SEARCH("devoluci", BP[NOMBRE CUENTA])), {""})),
    ISNUMBER(MATCH(BP[[#This Row],[CODIGO]], _xlpm.codigos_devolucion, 0))
)</f>
        <v>0</v>
      </c>
    </row>
    <row r="3083" spans="1:9" x14ac:dyDescent="0.25">
      <c r="A3083" s="608">
        <v>261015</v>
      </c>
      <c r="B3083" s="416" t="s">
        <v>545</v>
      </c>
      <c r="C3083" s="416" t="s">
        <v>762</v>
      </c>
      <c r="D3083" s="416" t="s">
        <v>777</v>
      </c>
      <c r="E3083" s="417">
        <v>0</v>
      </c>
      <c r="F3083" s="417">
        <v>72837.649999999994</v>
      </c>
      <c r="G3083" s="417">
        <v>98241523.520000681</v>
      </c>
      <c r="H3083" s="387" t="b" cm="1">
        <f t="array" aca="1" ref="H3083" ca="1">EsNegrita(BP[[#This Row],[CODIGO]])</f>
        <v>0</v>
      </c>
      <c r="I3083" s="387" t="b" cm="1">
        <f t="array" ref="I3083">_xlfn.LET(
    _xlpm.codigos_devolucion, _xlfn.UNIQUE(_xlfn._xlws.FILTER(BP[CODIGO], ISNUMBER(SEARCH("devoluci", BP[NOMBRE CUENTA])), {""})),
    ISNUMBER(MATCH(BP[[#This Row],[CODIGO]], _xlpm.codigos_devolucion, 0))
)</f>
        <v>0</v>
      </c>
    </row>
    <row r="3084" spans="1:9" x14ac:dyDescent="0.25">
      <c r="A3084" s="608">
        <v>261015</v>
      </c>
      <c r="B3084" s="416" t="s">
        <v>545</v>
      </c>
      <c r="C3084" s="416" t="s">
        <v>1330</v>
      </c>
      <c r="D3084" s="416" t="s">
        <v>777</v>
      </c>
      <c r="E3084" s="417">
        <v>0</v>
      </c>
      <c r="F3084" s="417">
        <v>72837.649999999994</v>
      </c>
      <c r="G3084" s="417">
        <v>98314361.170000687</v>
      </c>
      <c r="H3084" s="387" t="b" cm="1">
        <f t="array" aca="1" ref="H3084" ca="1">EsNegrita(BP[[#This Row],[CODIGO]])</f>
        <v>0</v>
      </c>
      <c r="I3084" s="387" t="b" cm="1">
        <f t="array" ref="I3084">_xlfn.LET(
    _xlpm.codigos_devolucion, _xlfn.UNIQUE(_xlfn._xlws.FILTER(BP[CODIGO], ISNUMBER(SEARCH("devoluci", BP[NOMBRE CUENTA])), {""})),
    ISNUMBER(MATCH(BP[[#This Row],[CODIGO]], _xlpm.codigos_devolucion, 0))
)</f>
        <v>0</v>
      </c>
    </row>
    <row r="3085" spans="1:9" x14ac:dyDescent="0.25">
      <c r="A3085" s="608">
        <v>261015</v>
      </c>
      <c r="B3085" s="416" t="s">
        <v>545</v>
      </c>
      <c r="C3085" s="416" t="s">
        <v>763</v>
      </c>
      <c r="D3085" s="416" t="s">
        <v>777</v>
      </c>
      <c r="E3085" s="417">
        <v>0</v>
      </c>
      <c r="F3085" s="417">
        <v>72837.649999999994</v>
      </c>
      <c r="G3085" s="417">
        <v>98387198.820000693</v>
      </c>
      <c r="H3085" s="387" t="b" cm="1">
        <f t="array" aca="1" ref="H3085" ca="1">EsNegrita(BP[[#This Row],[CODIGO]])</f>
        <v>0</v>
      </c>
      <c r="I3085" s="387" t="b" cm="1">
        <f t="array" ref="I3085">_xlfn.LET(
    _xlpm.codigos_devolucion, _xlfn.UNIQUE(_xlfn._xlws.FILTER(BP[CODIGO], ISNUMBER(SEARCH("devoluci", BP[NOMBRE CUENTA])), {""})),
    ISNUMBER(MATCH(BP[[#This Row],[CODIGO]], _xlpm.codigos_devolucion, 0))
)</f>
        <v>0</v>
      </c>
    </row>
    <row r="3086" spans="1:9" x14ac:dyDescent="0.25">
      <c r="A3086" s="608">
        <v>261015</v>
      </c>
      <c r="B3086" s="416" t="s">
        <v>545</v>
      </c>
      <c r="C3086" s="416" t="s">
        <v>764</v>
      </c>
      <c r="D3086" s="416" t="s">
        <v>777</v>
      </c>
      <c r="E3086" s="417">
        <v>0</v>
      </c>
      <c r="F3086" s="417">
        <v>87308.54</v>
      </c>
      <c r="G3086" s="417">
        <v>98474507.3600007</v>
      </c>
      <c r="H3086" s="387" t="b" cm="1">
        <f t="array" aca="1" ref="H3086" ca="1">EsNegrita(BP[[#This Row],[CODIGO]])</f>
        <v>0</v>
      </c>
      <c r="I3086" s="387" t="b" cm="1">
        <f t="array" ref="I3086">_xlfn.LET(
    _xlpm.codigos_devolucion, _xlfn.UNIQUE(_xlfn._xlws.FILTER(BP[CODIGO], ISNUMBER(SEARCH("devoluci", BP[NOMBRE CUENTA])), {""})),
    ISNUMBER(MATCH(BP[[#This Row],[CODIGO]], _xlpm.codigos_devolucion, 0))
)</f>
        <v>0</v>
      </c>
    </row>
    <row r="3087" spans="1:9" x14ac:dyDescent="0.25">
      <c r="A3087" s="608">
        <v>261015</v>
      </c>
      <c r="B3087" s="416" t="s">
        <v>545</v>
      </c>
      <c r="C3087" s="416" t="s">
        <v>1284</v>
      </c>
      <c r="D3087" s="416" t="s">
        <v>777</v>
      </c>
      <c r="E3087" s="417">
        <v>0</v>
      </c>
      <c r="F3087" s="417">
        <v>87308.54</v>
      </c>
      <c r="G3087" s="417">
        <v>98561815.900000706</v>
      </c>
      <c r="H3087" s="387" t="b" cm="1">
        <f t="array" aca="1" ref="H3087" ca="1">EsNegrita(BP[[#This Row],[CODIGO]])</f>
        <v>0</v>
      </c>
      <c r="I3087" s="387" t="b" cm="1">
        <f t="array" ref="I3087">_xlfn.LET(
    _xlpm.codigos_devolucion, _xlfn.UNIQUE(_xlfn._xlws.FILTER(BP[CODIGO], ISNUMBER(SEARCH("devoluci", BP[NOMBRE CUENTA])), {""})),
    ISNUMBER(MATCH(BP[[#This Row],[CODIGO]], _xlpm.codigos_devolucion, 0))
)</f>
        <v>0</v>
      </c>
    </row>
    <row r="3088" spans="1:9" x14ac:dyDescent="0.25">
      <c r="A3088" s="608">
        <v>261015</v>
      </c>
      <c r="B3088" s="416" t="s">
        <v>545</v>
      </c>
      <c r="C3088" s="416" t="s">
        <v>1303</v>
      </c>
      <c r="D3088" s="416" t="s">
        <v>777</v>
      </c>
      <c r="E3088" s="417">
        <v>0</v>
      </c>
      <c r="F3088" s="417">
        <v>67981.8</v>
      </c>
      <c r="G3088" s="417">
        <v>98629797.700000703</v>
      </c>
      <c r="H3088" s="387" t="b" cm="1">
        <f t="array" aca="1" ref="H3088" ca="1">EsNegrita(BP[[#This Row],[CODIGO]])</f>
        <v>0</v>
      </c>
      <c r="I3088" s="387" t="b" cm="1">
        <f t="array" ref="I3088">_xlfn.LET(
    _xlpm.codigos_devolucion, _xlfn.UNIQUE(_xlfn._xlws.FILTER(BP[CODIGO], ISNUMBER(SEARCH("devoluci", BP[NOMBRE CUENTA])), {""})),
    ISNUMBER(MATCH(BP[[#This Row],[CODIGO]], _xlpm.codigos_devolucion, 0))
)</f>
        <v>0</v>
      </c>
    </row>
    <row r="3089" spans="1:9" x14ac:dyDescent="0.25">
      <c r="A3089" s="608">
        <v>261015</v>
      </c>
      <c r="B3089" s="416" t="s">
        <v>545</v>
      </c>
      <c r="C3089" s="416" t="s">
        <v>765</v>
      </c>
      <c r="D3089" s="416" t="s">
        <v>777</v>
      </c>
      <c r="E3089" s="417">
        <v>0</v>
      </c>
      <c r="F3089" s="417">
        <v>87308.54</v>
      </c>
      <c r="G3089" s="417">
        <v>98717106.24000071</v>
      </c>
      <c r="H3089" s="387" t="b" cm="1">
        <f t="array" aca="1" ref="H3089" ca="1">EsNegrita(BP[[#This Row],[CODIGO]])</f>
        <v>0</v>
      </c>
      <c r="I3089" s="387" t="b" cm="1">
        <f t="array" ref="I3089">_xlfn.LET(
    _xlpm.codigos_devolucion, _xlfn.UNIQUE(_xlfn._xlws.FILTER(BP[CODIGO], ISNUMBER(SEARCH("devoluci", BP[NOMBRE CUENTA])), {""})),
    ISNUMBER(MATCH(BP[[#This Row],[CODIGO]], _xlpm.codigos_devolucion, 0))
)</f>
        <v>0</v>
      </c>
    </row>
    <row r="3090" spans="1:9" x14ac:dyDescent="0.25">
      <c r="A3090" s="608">
        <v>261015</v>
      </c>
      <c r="B3090" s="416" t="s">
        <v>545</v>
      </c>
      <c r="C3090" s="416" t="s">
        <v>1304</v>
      </c>
      <c r="D3090" s="416" t="s">
        <v>777</v>
      </c>
      <c r="E3090" s="417">
        <v>0</v>
      </c>
      <c r="F3090" s="417">
        <v>87308.54</v>
      </c>
      <c r="G3090" s="417">
        <v>98804414.780000716</v>
      </c>
      <c r="H3090" s="387" t="b" cm="1">
        <f t="array" aca="1" ref="H3090" ca="1">EsNegrita(BP[[#This Row],[CODIGO]])</f>
        <v>0</v>
      </c>
      <c r="I3090" s="387" t="b" cm="1">
        <f t="array" ref="I3090">_xlfn.LET(
    _xlpm.codigos_devolucion, _xlfn.UNIQUE(_xlfn._xlws.FILTER(BP[CODIGO], ISNUMBER(SEARCH("devoluci", BP[NOMBRE CUENTA])), {""})),
    ISNUMBER(MATCH(BP[[#This Row],[CODIGO]], _xlpm.codigos_devolucion, 0))
)</f>
        <v>0</v>
      </c>
    </row>
    <row r="3091" spans="1:9" x14ac:dyDescent="0.25">
      <c r="A3091" s="608">
        <v>261015</v>
      </c>
      <c r="B3091" s="416" t="s">
        <v>545</v>
      </c>
      <c r="C3091" s="416" t="s">
        <v>1348</v>
      </c>
      <c r="D3091" s="416" t="s">
        <v>777</v>
      </c>
      <c r="E3091" s="417">
        <v>0</v>
      </c>
      <c r="F3091" s="417">
        <v>87308.54</v>
      </c>
      <c r="G3091" s="417">
        <v>98891723.320000723</v>
      </c>
      <c r="H3091" s="387" t="b" cm="1">
        <f t="array" aca="1" ref="H3091" ca="1">EsNegrita(BP[[#This Row],[CODIGO]])</f>
        <v>0</v>
      </c>
      <c r="I3091" s="387" t="b" cm="1">
        <f t="array" ref="I3091">_xlfn.LET(
    _xlpm.codigos_devolucion, _xlfn.UNIQUE(_xlfn._xlws.FILTER(BP[CODIGO], ISNUMBER(SEARCH("devoluci", BP[NOMBRE CUENTA])), {""})),
    ISNUMBER(MATCH(BP[[#This Row],[CODIGO]], _xlpm.codigos_devolucion, 0))
)</f>
        <v>0</v>
      </c>
    </row>
    <row r="3092" spans="1:9" x14ac:dyDescent="0.25">
      <c r="A3092" s="608">
        <v>261015</v>
      </c>
      <c r="B3092" s="416" t="s">
        <v>545</v>
      </c>
      <c r="C3092" s="416" t="s">
        <v>1305</v>
      </c>
      <c r="D3092" s="416" t="s">
        <v>777</v>
      </c>
      <c r="E3092" s="417">
        <v>0</v>
      </c>
      <c r="F3092" s="417">
        <v>72837.649999999994</v>
      </c>
      <c r="G3092" s="417">
        <v>98964560.970000729</v>
      </c>
      <c r="H3092" s="387" t="b" cm="1">
        <f t="array" aca="1" ref="H3092" ca="1">EsNegrita(BP[[#This Row],[CODIGO]])</f>
        <v>0</v>
      </c>
      <c r="I3092" s="387" t="b" cm="1">
        <f t="array" ref="I3092">_xlfn.LET(
    _xlpm.codigos_devolucion, _xlfn.UNIQUE(_xlfn._xlws.FILTER(BP[CODIGO], ISNUMBER(SEARCH("devoluci", BP[NOMBRE CUENTA])), {""})),
    ISNUMBER(MATCH(BP[[#This Row],[CODIGO]], _xlpm.codigos_devolucion, 0))
)</f>
        <v>0</v>
      </c>
    </row>
    <row r="3093" spans="1:9" x14ac:dyDescent="0.25">
      <c r="A3093" s="608">
        <v>261015</v>
      </c>
      <c r="B3093" s="416" t="s">
        <v>545</v>
      </c>
      <c r="C3093" s="416" t="s">
        <v>1306</v>
      </c>
      <c r="D3093" s="416" t="s">
        <v>777</v>
      </c>
      <c r="E3093" s="417">
        <v>0</v>
      </c>
      <c r="F3093" s="417">
        <v>87308.5</v>
      </c>
      <c r="G3093" s="417">
        <v>99051869.470000729</v>
      </c>
      <c r="H3093" s="387" t="b" cm="1">
        <f t="array" aca="1" ref="H3093" ca="1">EsNegrita(BP[[#This Row],[CODIGO]])</f>
        <v>0</v>
      </c>
      <c r="I3093" s="387" t="b" cm="1">
        <f t="array" ref="I3093">_xlfn.LET(
    _xlpm.codigos_devolucion, _xlfn.UNIQUE(_xlfn._xlws.FILTER(BP[CODIGO], ISNUMBER(SEARCH("devoluci", BP[NOMBRE CUENTA])), {""})),
    ISNUMBER(MATCH(BP[[#This Row],[CODIGO]], _xlpm.codigos_devolucion, 0))
)</f>
        <v>0</v>
      </c>
    </row>
    <row r="3094" spans="1:9" x14ac:dyDescent="0.25">
      <c r="A3094" s="608">
        <v>261015</v>
      </c>
      <c r="B3094" s="416" t="s">
        <v>545</v>
      </c>
      <c r="C3094" s="416" t="s">
        <v>1274</v>
      </c>
      <c r="D3094" s="416" t="s">
        <v>777</v>
      </c>
      <c r="E3094" s="417">
        <v>0</v>
      </c>
      <c r="F3094" s="417">
        <v>72837.649999999994</v>
      </c>
      <c r="G3094" s="417">
        <v>99124707.120000735</v>
      </c>
      <c r="H3094" s="387" t="b" cm="1">
        <f t="array" aca="1" ref="H3094" ca="1">EsNegrita(BP[[#This Row],[CODIGO]])</f>
        <v>0</v>
      </c>
      <c r="I3094" s="387" t="b" cm="1">
        <f t="array" ref="I3094">_xlfn.LET(
    _xlpm.codigos_devolucion, _xlfn.UNIQUE(_xlfn._xlws.FILTER(BP[CODIGO], ISNUMBER(SEARCH("devoluci", BP[NOMBRE CUENTA])), {""})),
    ISNUMBER(MATCH(BP[[#This Row],[CODIGO]], _xlpm.codigos_devolucion, 0))
)</f>
        <v>0</v>
      </c>
    </row>
    <row r="3095" spans="1:9" x14ac:dyDescent="0.25">
      <c r="A3095" s="608">
        <v>261015</v>
      </c>
      <c r="B3095" s="416" t="s">
        <v>545</v>
      </c>
      <c r="C3095" s="416" t="s">
        <v>1307</v>
      </c>
      <c r="D3095" s="416" t="s">
        <v>777</v>
      </c>
      <c r="E3095" s="417">
        <v>0</v>
      </c>
      <c r="F3095" s="417">
        <v>70409.73</v>
      </c>
      <c r="G3095" s="417">
        <v>99195116.850000739</v>
      </c>
      <c r="H3095" s="387" t="b" cm="1">
        <f t="array" aca="1" ref="H3095" ca="1">EsNegrita(BP[[#This Row],[CODIGO]])</f>
        <v>0</v>
      </c>
      <c r="I3095" s="387" t="b" cm="1">
        <f t="array" ref="I3095">_xlfn.LET(
    _xlpm.codigos_devolucion, _xlfn.UNIQUE(_xlfn._xlws.FILTER(BP[CODIGO], ISNUMBER(SEARCH("devoluci", BP[NOMBRE CUENTA])), {""})),
    ISNUMBER(MATCH(BP[[#This Row],[CODIGO]], _xlpm.codigos_devolucion, 0))
)</f>
        <v>0</v>
      </c>
    </row>
    <row r="3096" spans="1:9" x14ac:dyDescent="0.25">
      <c r="A3096" s="608">
        <v>261015</v>
      </c>
      <c r="B3096" s="416" t="s">
        <v>545</v>
      </c>
      <c r="C3096" s="416" t="s">
        <v>766</v>
      </c>
      <c r="D3096" s="416" t="s">
        <v>777</v>
      </c>
      <c r="E3096" s="417">
        <v>0</v>
      </c>
      <c r="F3096" s="417">
        <v>87308.54</v>
      </c>
      <c r="G3096" s="417">
        <v>99282425.390000746</v>
      </c>
      <c r="H3096" s="387" t="b" cm="1">
        <f t="array" aca="1" ref="H3096" ca="1">EsNegrita(BP[[#This Row],[CODIGO]])</f>
        <v>0</v>
      </c>
      <c r="I3096" s="387" t="b" cm="1">
        <f t="array" ref="I3096">_xlfn.LET(
    _xlpm.codigos_devolucion, _xlfn.UNIQUE(_xlfn._xlws.FILTER(BP[CODIGO], ISNUMBER(SEARCH("devoluci", BP[NOMBRE CUENTA])), {""})),
    ISNUMBER(MATCH(BP[[#This Row],[CODIGO]], _xlpm.codigos_devolucion, 0))
)</f>
        <v>0</v>
      </c>
    </row>
    <row r="3097" spans="1:9" x14ac:dyDescent="0.25">
      <c r="A3097" s="608">
        <v>261015</v>
      </c>
      <c r="B3097" s="416" t="s">
        <v>545</v>
      </c>
      <c r="C3097" s="416" t="s">
        <v>767</v>
      </c>
      <c r="D3097" s="416" t="s">
        <v>777</v>
      </c>
      <c r="E3097" s="417">
        <v>0</v>
      </c>
      <c r="F3097" s="417">
        <v>72837.649999999994</v>
      </c>
      <c r="G3097" s="417">
        <v>99355263.040000752</v>
      </c>
      <c r="H3097" s="387" t="b" cm="1">
        <f t="array" aca="1" ref="H3097" ca="1">EsNegrita(BP[[#This Row],[CODIGO]])</f>
        <v>0</v>
      </c>
      <c r="I3097" s="387" t="b" cm="1">
        <f t="array" ref="I3097">_xlfn.LET(
    _xlpm.codigos_devolucion, _xlfn.UNIQUE(_xlfn._xlws.FILTER(BP[CODIGO], ISNUMBER(SEARCH("devoluci", BP[NOMBRE CUENTA])), {""})),
    ISNUMBER(MATCH(BP[[#This Row],[CODIGO]], _xlpm.codigos_devolucion, 0))
)</f>
        <v>0</v>
      </c>
    </row>
    <row r="3098" spans="1:9" x14ac:dyDescent="0.25">
      <c r="A3098" s="608">
        <v>261015</v>
      </c>
      <c r="B3098" s="416" t="s">
        <v>545</v>
      </c>
      <c r="C3098" s="416" t="s">
        <v>1342</v>
      </c>
      <c r="D3098" s="416" t="s">
        <v>777</v>
      </c>
      <c r="E3098" s="417">
        <v>0</v>
      </c>
      <c r="F3098" s="417">
        <v>48558.43</v>
      </c>
      <c r="G3098" s="417">
        <v>99403821.470000759</v>
      </c>
      <c r="H3098" s="387" t="b" cm="1">
        <f t="array" aca="1" ref="H3098" ca="1">EsNegrita(BP[[#This Row],[CODIGO]])</f>
        <v>0</v>
      </c>
      <c r="I3098" s="387" t="b" cm="1">
        <f t="array" ref="I3098">_xlfn.LET(
    _xlpm.codigos_devolucion, _xlfn.UNIQUE(_xlfn._xlws.FILTER(BP[CODIGO], ISNUMBER(SEARCH("devoluci", BP[NOMBRE CUENTA])), {""})),
    ISNUMBER(MATCH(BP[[#This Row],[CODIGO]], _xlpm.codigos_devolucion, 0))
)</f>
        <v>0</v>
      </c>
    </row>
    <row r="3099" spans="1:9" x14ac:dyDescent="0.25">
      <c r="A3099" s="608">
        <v>261015</v>
      </c>
      <c r="B3099" s="416" t="s">
        <v>545</v>
      </c>
      <c r="C3099" s="416" t="s">
        <v>1343</v>
      </c>
      <c r="D3099" s="416" t="s">
        <v>777</v>
      </c>
      <c r="E3099" s="417">
        <v>0</v>
      </c>
      <c r="F3099" s="417">
        <v>72837.649999999994</v>
      </c>
      <c r="G3099" s="417">
        <v>99476659.120000765</v>
      </c>
      <c r="H3099" s="387" t="b" cm="1">
        <f t="array" aca="1" ref="H3099" ca="1">EsNegrita(BP[[#This Row],[CODIGO]])</f>
        <v>0</v>
      </c>
      <c r="I3099" s="387" t="b" cm="1">
        <f t="array" ref="I3099">_xlfn.LET(
    _xlpm.codigos_devolucion, _xlfn.UNIQUE(_xlfn._xlws.FILTER(BP[CODIGO], ISNUMBER(SEARCH("devoluci", BP[NOMBRE CUENTA])), {""})),
    ISNUMBER(MATCH(BP[[#This Row],[CODIGO]], _xlpm.codigos_devolucion, 0))
)</f>
        <v>0</v>
      </c>
    </row>
    <row r="3100" spans="1:9" x14ac:dyDescent="0.25">
      <c r="A3100" s="608">
        <v>261015</v>
      </c>
      <c r="B3100" s="416" t="s">
        <v>545</v>
      </c>
      <c r="C3100" s="416" t="s">
        <v>768</v>
      </c>
      <c r="D3100" s="416" t="s">
        <v>777</v>
      </c>
      <c r="E3100" s="417">
        <v>0</v>
      </c>
      <c r="F3100" s="417">
        <v>87308.54</v>
      </c>
      <c r="G3100" s="417">
        <v>99563967.660000771</v>
      </c>
      <c r="H3100" s="387" t="b" cm="1">
        <f t="array" aca="1" ref="H3100" ca="1">EsNegrita(BP[[#This Row],[CODIGO]])</f>
        <v>0</v>
      </c>
      <c r="I3100" s="387" t="b" cm="1">
        <f t="array" ref="I3100">_xlfn.LET(
    _xlpm.codigos_devolucion, _xlfn.UNIQUE(_xlfn._xlws.FILTER(BP[CODIGO], ISNUMBER(SEARCH("devoluci", BP[NOMBRE CUENTA])), {""})),
    ISNUMBER(MATCH(BP[[#This Row],[CODIGO]], _xlpm.codigos_devolucion, 0))
)</f>
        <v>0</v>
      </c>
    </row>
    <row r="3101" spans="1:9" x14ac:dyDescent="0.25">
      <c r="A3101" s="608">
        <v>261015</v>
      </c>
      <c r="B3101" s="416" t="s">
        <v>545</v>
      </c>
      <c r="C3101" s="416" t="s">
        <v>1344</v>
      </c>
      <c r="D3101" s="416" t="s">
        <v>777</v>
      </c>
      <c r="E3101" s="417">
        <v>0</v>
      </c>
      <c r="F3101" s="417">
        <v>72837.649999999994</v>
      </c>
      <c r="G3101" s="417">
        <v>99636805.310000777</v>
      </c>
      <c r="H3101" s="387" t="b" cm="1">
        <f t="array" aca="1" ref="H3101" ca="1">EsNegrita(BP[[#This Row],[CODIGO]])</f>
        <v>0</v>
      </c>
      <c r="I3101" s="387" t="b" cm="1">
        <f t="array" ref="I3101">_xlfn.LET(
    _xlpm.codigos_devolucion, _xlfn.UNIQUE(_xlfn._xlws.FILTER(BP[CODIGO], ISNUMBER(SEARCH("devoluci", BP[NOMBRE CUENTA])), {""})),
    ISNUMBER(MATCH(BP[[#This Row],[CODIGO]], _xlpm.codigos_devolucion, 0))
)</f>
        <v>0</v>
      </c>
    </row>
    <row r="3102" spans="1:9" x14ac:dyDescent="0.25">
      <c r="A3102" s="608">
        <v>261015</v>
      </c>
      <c r="B3102" s="416" t="s">
        <v>545</v>
      </c>
      <c r="C3102" s="416" t="s">
        <v>769</v>
      </c>
      <c r="D3102" s="416" t="s">
        <v>777</v>
      </c>
      <c r="E3102" s="417">
        <v>0</v>
      </c>
      <c r="F3102" s="417">
        <v>70409.73</v>
      </c>
      <c r="G3102" s="417">
        <v>99707215.040000781</v>
      </c>
      <c r="H3102" s="387" t="b" cm="1">
        <f t="array" aca="1" ref="H3102" ca="1">EsNegrita(BP[[#This Row],[CODIGO]])</f>
        <v>0</v>
      </c>
      <c r="I3102" s="387" t="b" cm="1">
        <f t="array" ref="I3102">_xlfn.LET(
    _xlpm.codigos_devolucion, _xlfn.UNIQUE(_xlfn._xlws.FILTER(BP[CODIGO], ISNUMBER(SEARCH("devoluci", BP[NOMBRE CUENTA])), {""})),
    ISNUMBER(MATCH(BP[[#This Row],[CODIGO]], _xlpm.codigos_devolucion, 0))
)</f>
        <v>0</v>
      </c>
    </row>
    <row r="3103" spans="1:9" x14ac:dyDescent="0.25">
      <c r="A3103" s="608">
        <v>261015</v>
      </c>
      <c r="B3103" s="416" t="s">
        <v>545</v>
      </c>
      <c r="C3103" s="416" t="s">
        <v>1308</v>
      </c>
      <c r="D3103" s="416" t="s">
        <v>777</v>
      </c>
      <c r="E3103" s="417">
        <v>0</v>
      </c>
      <c r="F3103" s="417">
        <v>113700.08</v>
      </c>
      <c r="G3103" s="417">
        <v>99820915.12000078</v>
      </c>
      <c r="H3103" s="387" t="b" cm="1">
        <f t="array" aca="1" ref="H3103" ca="1">EsNegrita(BP[[#This Row],[CODIGO]])</f>
        <v>0</v>
      </c>
      <c r="I3103" s="387" t="b" cm="1">
        <f t="array" ref="I3103">_xlfn.LET(
    _xlpm.codigos_devolucion, _xlfn.UNIQUE(_xlfn._xlws.FILTER(BP[CODIGO], ISNUMBER(SEARCH("devoluci", BP[NOMBRE CUENTA])), {""})),
    ISNUMBER(MATCH(BP[[#This Row],[CODIGO]], _xlpm.codigos_devolucion, 0))
)</f>
        <v>0</v>
      </c>
    </row>
    <row r="3104" spans="1:9" x14ac:dyDescent="0.25">
      <c r="A3104" s="608">
        <v>261015</v>
      </c>
      <c r="B3104" s="416" t="s">
        <v>545</v>
      </c>
      <c r="C3104" s="416" t="s">
        <v>770</v>
      </c>
      <c r="D3104" s="416" t="s">
        <v>777</v>
      </c>
      <c r="E3104" s="417">
        <v>0</v>
      </c>
      <c r="F3104" s="417">
        <v>72837.649999999994</v>
      </c>
      <c r="G3104" s="417">
        <v>99893752.770000786</v>
      </c>
      <c r="H3104" s="387" t="b" cm="1">
        <f t="array" aca="1" ref="H3104" ca="1">EsNegrita(BP[[#This Row],[CODIGO]])</f>
        <v>0</v>
      </c>
      <c r="I3104" s="387" t="b" cm="1">
        <f t="array" ref="I3104">_xlfn.LET(
    _xlpm.codigos_devolucion, _xlfn.UNIQUE(_xlfn._xlws.FILTER(BP[CODIGO], ISNUMBER(SEARCH("devoluci", BP[NOMBRE CUENTA])), {""})),
    ISNUMBER(MATCH(BP[[#This Row],[CODIGO]], _xlpm.codigos_devolucion, 0))
)</f>
        <v>0</v>
      </c>
    </row>
    <row r="3105" spans="1:9" x14ac:dyDescent="0.25">
      <c r="A3105" s="608">
        <v>261015</v>
      </c>
      <c r="B3105" s="416" t="s">
        <v>545</v>
      </c>
      <c r="C3105" s="416" t="s">
        <v>1309</v>
      </c>
      <c r="D3105" s="416" t="s">
        <v>777</v>
      </c>
      <c r="E3105" s="417">
        <v>0</v>
      </c>
      <c r="F3105" s="417">
        <v>72837.649999999994</v>
      </c>
      <c r="G3105" s="417">
        <v>99966590.420000792</v>
      </c>
      <c r="H3105" s="387" t="b" cm="1">
        <f t="array" aca="1" ref="H3105" ca="1">EsNegrita(BP[[#This Row],[CODIGO]])</f>
        <v>0</v>
      </c>
      <c r="I3105" s="387" t="b" cm="1">
        <f t="array" ref="I3105">_xlfn.LET(
    _xlpm.codigos_devolucion, _xlfn.UNIQUE(_xlfn._xlws.FILTER(BP[CODIGO], ISNUMBER(SEARCH("devoluci", BP[NOMBRE CUENTA])), {""})),
    ISNUMBER(MATCH(BP[[#This Row],[CODIGO]], _xlpm.codigos_devolucion, 0))
)</f>
        <v>0</v>
      </c>
    </row>
    <row r="3106" spans="1:9" x14ac:dyDescent="0.25">
      <c r="A3106" s="608">
        <v>261015</v>
      </c>
      <c r="B3106" s="416" t="s">
        <v>545</v>
      </c>
      <c r="C3106" s="416" t="s">
        <v>1310</v>
      </c>
      <c r="D3106" s="416" t="s">
        <v>777</v>
      </c>
      <c r="E3106" s="417">
        <v>0</v>
      </c>
      <c r="F3106" s="417">
        <v>80426.67</v>
      </c>
      <c r="G3106" s="417">
        <v>100047017.09000079</v>
      </c>
      <c r="H3106" s="387" t="b" cm="1">
        <f t="array" aca="1" ref="H3106" ca="1">EsNegrita(BP[[#This Row],[CODIGO]])</f>
        <v>0</v>
      </c>
      <c r="I3106" s="387" t="b" cm="1">
        <f t="array" ref="I3106">_xlfn.LET(
    _xlpm.codigos_devolucion, _xlfn.UNIQUE(_xlfn._xlws.FILTER(BP[CODIGO], ISNUMBER(SEARCH("devoluci", BP[NOMBRE CUENTA])), {""})),
    ISNUMBER(MATCH(BP[[#This Row],[CODIGO]], _xlpm.codigos_devolucion, 0))
)</f>
        <v>0</v>
      </c>
    </row>
    <row r="3107" spans="1:9" x14ac:dyDescent="0.25">
      <c r="A3107" s="608">
        <v>261015</v>
      </c>
      <c r="B3107" s="416" t="s">
        <v>545</v>
      </c>
      <c r="C3107" s="416" t="s">
        <v>1275</v>
      </c>
      <c r="D3107" s="416" t="s">
        <v>777</v>
      </c>
      <c r="E3107" s="417">
        <v>0</v>
      </c>
      <c r="F3107" s="417">
        <v>72837.649999999994</v>
      </c>
      <c r="G3107" s="417">
        <v>100119854.7400008</v>
      </c>
      <c r="H3107" s="387" t="b" cm="1">
        <f t="array" aca="1" ref="H3107" ca="1">EsNegrita(BP[[#This Row],[CODIGO]])</f>
        <v>0</v>
      </c>
      <c r="I3107" s="387" t="b" cm="1">
        <f t="array" ref="I3107">_xlfn.LET(
    _xlpm.codigos_devolucion, _xlfn.UNIQUE(_xlfn._xlws.FILTER(BP[CODIGO], ISNUMBER(SEARCH("devoluci", BP[NOMBRE CUENTA])), {""})),
    ISNUMBER(MATCH(BP[[#This Row],[CODIGO]], _xlpm.codigos_devolucion, 0))
)</f>
        <v>0</v>
      </c>
    </row>
    <row r="3108" spans="1:9" x14ac:dyDescent="0.25">
      <c r="A3108" s="608">
        <v>261015</v>
      </c>
      <c r="B3108" s="416" t="s">
        <v>545</v>
      </c>
      <c r="C3108" s="416" t="s">
        <v>771</v>
      </c>
      <c r="D3108" s="416" t="s">
        <v>777</v>
      </c>
      <c r="E3108" s="417">
        <v>0</v>
      </c>
      <c r="F3108" s="417">
        <v>80272.28</v>
      </c>
      <c r="G3108" s="417">
        <v>100200127.0200008</v>
      </c>
      <c r="H3108" s="387" t="b" cm="1">
        <f t="array" aca="1" ref="H3108" ca="1">EsNegrita(BP[[#This Row],[CODIGO]])</f>
        <v>0</v>
      </c>
      <c r="I3108" s="387" t="b" cm="1">
        <f t="array" ref="I3108">_xlfn.LET(
    _xlpm.codigos_devolucion, _xlfn.UNIQUE(_xlfn._xlws.FILTER(BP[CODIGO], ISNUMBER(SEARCH("devoluci", BP[NOMBRE CUENTA])), {""})),
    ISNUMBER(MATCH(BP[[#This Row],[CODIGO]], _xlpm.codigos_devolucion, 0))
)</f>
        <v>0</v>
      </c>
    </row>
    <row r="3109" spans="1:9" x14ac:dyDescent="0.25">
      <c r="A3109" s="608">
        <v>261015</v>
      </c>
      <c r="B3109" s="416" t="s">
        <v>545</v>
      </c>
      <c r="C3109" s="416" t="s">
        <v>772</v>
      </c>
      <c r="D3109" s="416" t="s">
        <v>777</v>
      </c>
      <c r="E3109" s="417">
        <v>0</v>
      </c>
      <c r="F3109" s="417">
        <v>75976.87</v>
      </c>
      <c r="G3109" s="417">
        <v>100276103.89000081</v>
      </c>
      <c r="H3109" s="387" t="b" cm="1">
        <f t="array" aca="1" ref="H3109" ca="1">EsNegrita(BP[[#This Row],[CODIGO]])</f>
        <v>0</v>
      </c>
      <c r="I3109" s="387" t="b" cm="1">
        <f t="array" ref="I3109">_xlfn.LET(
    _xlpm.codigos_devolucion, _xlfn.UNIQUE(_xlfn._xlws.FILTER(BP[CODIGO], ISNUMBER(SEARCH("devoluci", BP[NOMBRE CUENTA])), {""})),
    ISNUMBER(MATCH(BP[[#This Row],[CODIGO]], _xlpm.codigos_devolucion, 0))
)</f>
        <v>0</v>
      </c>
    </row>
    <row r="3110" spans="1:9" x14ac:dyDescent="0.25">
      <c r="A3110" s="608">
        <v>261015</v>
      </c>
      <c r="B3110" s="416" t="s">
        <v>545</v>
      </c>
      <c r="C3110" s="416" t="s">
        <v>773</v>
      </c>
      <c r="D3110" s="416" t="s">
        <v>777</v>
      </c>
      <c r="E3110" s="417">
        <v>0</v>
      </c>
      <c r="F3110" s="417">
        <v>79040.42</v>
      </c>
      <c r="G3110" s="417">
        <v>100355144.31000081</v>
      </c>
      <c r="H3110" s="387" t="b" cm="1">
        <f t="array" aca="1" ref="H3110" ca="1">EsNegrita(BP[[#This Row],[CODIGO]])</f>
        <v>0</v>
      </c>
      <c r="I3110" s="387" t="b" cm="1">
        <f t="array" ref="I3110">_xlfn.LET(
    _xlpm.codigos_devolucion, _xlfn.UNIQUE(_xlfn._xlws.FILTER(BP[CODIGO], ISNUMBER(SEARCH("devoluci", BP[NOMBRE CUENTA])), {""})),
    ISNUMBER(MATCH(BP[[#This Row],[CODIGO]], _xlpm.codigos_devolucion, 0))
)</f>
        <v>0</v>
      </c>
    </row>
    <row r="3111" spans="1:9" x14ac:dyDescent="0.25">
      <c r="A3111" s="608">
        <v>261015</v>
      </c>
      <c r="B3111" s="416" t="s">
        <v>545</v>
      </c>
      <c r="C3111" s="416" t="s">
        <v>1276</v>
      </c>
      <c r="D3111" s="416" t="s">
        <v>777</v>
      </c>
      <c r="E3111" s="417">
        <v>0</v>
      </c>
      <c r="F3111" s="417">
        <v>79040</v>
      </c>
      <c r="G3111" s="417">
        <v>100434184.31000081</v>
      </c>
      <c r="H3111" s="387" t="b" cm="1">
        <f t="array" aca="1" ref="H3111" ca="1">EsNegrita(BP[[#This Row],[CODIGO]])</f>
        <v>0</v>
      </c>
      <c r="I3111" s="387" t="b" cm="1">
        <f t="array" ref="I3111">_xlfn.LET(
    _xlpm.codigos_devolucion, _xlfn.UNIQUE(_xlfn._xlws.FILTER(BP[CODIGO], ISNUMBER(SEARCH("devoluci", BP[NOMBRE CUENTA])), {""})),
    ISNUMBER(MATCH(BP[[#This Row],[CODIGO]], _xlpm.codigos_devolucion, 0))
)</f>
        <v>0</v>
      </c>
    </row>
    <row r="3112" spans="1:9" x14ac:dyDescent="0.25">
      <c r="A3112" s="608">
        <v>261015</v>
      </c>
      <c r="B3112" s="416" t="s">
        <v>545</v>
      </c>
      <c r="C3112" s="416" t="s">
        <v>1311</v>
      </c>
      <c r="D3112" s="416" t="s">
        <v>777</v>
      </c>
      <c r="E3112" s="417">
        <v>0</v>
      </c>
      <c r="F3112" s="417">
        <v>72837.649999999994</v>
      </c>
      <c r="G3112" s="417">
        <v>100507021.96000081</v>
      </c>
      <c r="H3112" s="387" t="b" cm="1">
        <f t="array" aca="1" ref="H3112" ca="1">EsNegrita(BP[[#This Row],[CODIGO]])</f>
        <v>0</v>
      </c>
      <c r="I3112" s="387" t="b" cm="1">
        <f t="array" ref="I3112">_xlfn.LET(
    _xlpm.codigos_devolucion, _xlfn.UNIQUE(_xlfn._xlws.FILTER(BP[CODIGO], ISNUMBER(SEARCH("devoluci", BP[NOMBRE CUENTA])), {""})),
    ISNUMBER(MATCH(BP[[#This Row],[CODIGO]], _xlpm.codigos_devolucion, 0))
)</f>
        <v>0</v>
      </c>
    </row>
    <row r="3113" spans="1:9" x14ac:dyDescent="0.25">
      <c r="A3113" s="608">
        <v>261015</v>
      </c>
      <c r="B3113" s="416" t="s">
        <v>545</v>
      </c>
      <c r="C3113" s="416" t="s">
        <v>1277</v>
      </c>
      <c r="D3113" s="416" t="s">
        <v>777</v>
      </c>
      <c r="E3113" s="417">
        <v>0</v>
      </c>
      <c r="F3113" s="417">
        <v>80272.28</v>
      </c>
      <c r="G3113" s="417">
        <v>100587294.24000081</v>
      </c>
      <c r="H3113" s="387" t="b" cm="1">
        <f t="array" aca="1" ref="H3113" ca="1">EsNegrita(BP[[#This Row],[CODIGO]])</f>
        <v>0</v>
      </c>
      <c r="I3113" s="387" t="b" cm="1">
        <f t="array" ref="I3113">_xlfn.LET(
    _xlpm.codigos_devolucion, _xlfn.UNIQUE(_xlfn._xlws.FILTER(BP[CODIGO], ISNUMBER(SEARCH("devoluci", BP[NOMBRE CUENTA])), {""})),
    ISNUMBER(MATCH(BP[[#This Row],[CODIGO]], _xlpm.codigos_devolucion, 0))
)</f>
        <v>0</v>
      </c>
    </row>
    <row r="3114" spans="1:9" x14ac:dyDescent="0.25">
      <c r="A3114" s="608">
        <v>261015</v>
      </c>
      <c r="B3114" s="416" t="s">
        <v>545</v>
      </c>
      <c r="C3114" s="416" t="s">
        <v>1312</v>
      </c>
      <c r="D3114" s="416" t="s">
        <v>777</v>
      </c>
      <c r="E3114" s="417">
        <v>0</v>
      </c>
      <c r="F3114" s="417">
        <v>76960</v>
      </c>
      <c r="G3114" s="417">
        <v>100664254.24000081</v>
      </c>
      <c r="H3114" s="387" t="b" cm="1">
        <f t="array" aca="1" ref="H3114" ca="1">EsNegrita(BP[[#This Row],[CODIGO]])</f>
        <v>0</v>
      </c>
      <c r="I3114" s="387" t="b" cm="1">
        <f t="array" ref="I3114">_xlfn.LET(
    _xlpm.codigos_devolucion, _xlfn.UNIQUE(_xlfn._xlws.FILTER(BP[CODIGO], ISNUMBER(SEARCH("devoluci", BP[NOMBRE CUENTA])), {""})),
    ISNUMBER(MATCH(BP[[#This Row],[CODIGO]], _xlpm.codigos_devolucion, 0))
)</f>
        <v>0</v>
      </c>
    </row>
    <row r="3115" spans="1:9" x14ac:dyDescent="0.25">
      <c r="A3115" s="608">
        <v>261015</v>
      </c>
      <c r="B3115" s="416" t="s">
        <v>545</v>
      </c>
      <c r="C3115" s="416" t="s">
        <v>1345</v>
      </c>
      <c r="D3115" s="416" t="s">
        <v>777</v>
      </c>
      <c r="E3115" s="417">
        <v>0</v>
      </c>
      <c r="F3115" s="417">
        <v>104000</v>
      </c>
      <c r="G3115" s="417">
        <v>100768254.24000081</v>
      </c>
      <c r="H3115" s="387" t="b" cm="1">
        <f t="array" aca="1" ref="H3115" ca="1">EsNegrita(BP[[#This Row],[CODIGO]])</f>
        <v>0</v>
      </c>
      <c r="I3115" s="387" t="b" cm="1">
        <f t="array" ref="I3115">_xlfn.LET(
    _xlpm.codigos_devolucion, _xlfn.UNIQUE(_xlfn._xlws.FILTER(BP[CODIGO], ISNUMBER(SEARCH("devoluci", BP[NOMBRE CUENTA])), {""})),
    ISNUMBER(MATCH(BP[[#This Row],[CODIGO]], _xlpm.codigos_devolucion, 0))
)</f>
        <v>0</v>
      </c>
    </row>
    <row r="3116" spans="1:9" x14ac:dyDescent="0.25">
      <c r="A3116" s="608">
        <v>261015</v>
      </c>
      <c r="B3116" s="416" t="s">
        <v>545</v>
      </c>
      <c r="C3116" s="416" t="s">
        <v>1353</v>
      </c>
      <c r="D3116" s="416" t="s">
        <v>777</v>
      </c>
      <c r="E3116" s="417">
        <v>0</v>
      </c>
      <c r="F3116" s="417">
        <v>67981.8</v>
      </c>
      <c r="G3116" s="417">
        <v>100836236.04000081</v>
      </c>
      <c r="H3116" s="387" t="b" cm="1">
        <f t="array" aca="1" ref="H3116" ca="1">EsNegrita(BP[[#This Row],[CODIGO]])</f>
        <v>0</v>
      </c>
      <c r="I3116" s="387" t="b" cm="1">
        <f t="array" ref="I3116">_xlfn.LET(
    _xlpm.codigos_devolucion, _xlfn.UNIQUE(_xlfn._xlws.FILTER(BP[CODIGO], ISNUMBER(SEARCH("devoluci", BP[NOMBRE CUENTA])), {""})),
    ISNUMBER(MATCH(BP[[#This Row],[CODIGO]], _xlpm.codigos_devolucion, 0))
)</f>
        <v>0</v>
      </c>
    </row>
    <row r="3117" spans="1:9" x14ac:dyDescent="0.25">
      <c r="A3117" s="608">
        <v>261015</v>
      </c>
      <c r="B3117" s="416" t="s">
        <v>545</v>
      </c>
      <c r="C3117" s="416" t="s">
        <v>1314</v>
      </c>
      <c r="D3117" s="416" t="s">
        <v>777</v>
      </c>
      <c r="E3117" s="417">
        <v>0</v>
      </c>
      <c r="F3117" s="417">
        <v>113700.08</v>
      </c>
      <c r="G3117" s="417">
        <v>100949936.12000081</v>
      </c>
      <c r="H3117" s="387" t="b" cm="1">
        <f t="array" aca="1" ref="H3117" ca="1">EsNegrita(BP[[#This Row],[CODIGO]])</f>
        <v>0</v>
      </c>
      <c r="I3117" s="387" t="b" cm="1">
        <f t="array" ref="I3117">_xlfn.LET(
    _xlpm.codigos_devolucion, _xlfn.UNIQUE(_xlfn._xlws.FILTER(BP[CODIGO], ISNUMBER(SEARCH("devoluci", BP[NOMBRE CUENTA])), {""})),
    ISNUMBER(MATCH(BP[[#This Row],[CODIGO]], _xlpm.codigos_devolucion, 0))
)</f>
        <v>0</v>
      </c>
    </row>
    <row r="3118" spans="1:9" x14ac:dyDescent="0.25">
      <c r="A3118" s="608">
        <v>261015</v>
      </c>
      <c r="B3118" s="416" t="s">
        <v>545</v>
      </c>
      <c r="C3118" s="416" t="s">
        <v>1355</v>
      </c>
      <c r="D3118" s="416" t="s">
        <v>777</v>
      </c>
      <c r="E3118" s="417">
        <v>0</v>
      </c>
      <c r="F3118" s="417">
        <v>72837.649999999994</v>
      </c>
      <c r="G3118" s="417">
        <v>101022773.77000082</v>
      </c>
      <c r="H3118" s="387" t="b" cm="1">
        <f t="array" aca="1" ref="H3118" ca="1">EsNegrita(BP[[#This Row],[CODIGO]])</f>
        <v>0</v>
      </c>
      <c r="I3118" s="387" t="b" cm="1">
        <f t="array" ref="I3118">_xlfn.LET(
    _xlpm.codigos_devolucion, _xlfn.UNIQUE(_xlfn._xlws.FILTER(BP[CODIGO], ISNUMBER(SEARCH("devoluci", BP[NOMBRE CUENTA])), {""})),
    ISNUMBER(MATCH(BP[[#This Row],[CODIGO]], _xlpm.codigos_devolucion, 0))
)</f>
        <v>0</v>
      </c>
    </row>
    <row r="3119" spans="1:9" x14ac:dyDescent="0.25">
      <c r="A3119" s="608">
        <v>261015</v>
      </c>
      <c r="B3119" s="416" t="s">
        <v>545</v>
      </c>
      <c r="C3119" s="416" t="s">
        <v>1315</v>
      </c>
      <c r="D3119" s="416" t="s">
        <v>777</v>
      </c>
      <c r="E3119" s="417">
        <v>0</v>
      </c>
      <c r="F3119" s="417">
        <v>75800.070000000007</v>
      </c>
      <c r="G3119" s="417">
        <v>101098573.84000081</v>
      </c>
      <c r="H3119" s="387" t="b" cm="1">
        <f t="array" aca="1" ref="H3119" ca="1">EsNegrita(BP[[#This Row],[CODIGO]])</f>
        <v>0</v>
      </c>
      <c r="I3119" s="387" t="b" cm="1">
        <f t="array" ref="I3119">_xlfn.LET(
    _xlpm.codigos_devolucion, _xlfn.UNIQUE(_xlfn._xlws.FILTER(BP[CODIGO], ISNUMBER(SEARCH("devoluci", BP[NOMBRE CUENTA])), {""})),
    ISNUMBER(MATCH(BP[[#This Row],[CODIGO]], _xlpm.codigos_devolucion, 0))
)</f>
        <v>0</v>
      </c>
    </row>
    <row r="3120" spans="1:9" x14ac:dyDescent="0.25">
      <c r="A3120" s="608">
        <v>261015</v>
      </c>
      <c r="B3120" s="416" t="s">
        <v>545</v>
      </c>
      <c r="C3120" s="416" t="s">
        <v>1316</v>
      </c>
      <c r="D3120" s="416" t="s">
        <v>777</v>
      </c>
      <c r="E3120" s="417">
        <v>0</v>
      </c>
      <c r="F3120" s="417">
        <v>80272.28</v>
      </c>
      <c r="G3120" s="417">
        <v>101178846.12000081</v>
      </c>
      <c r="H3120" s="387" t="b" cm="1">
        <f t="array" aca="1" ref="H3120" ca="1">EsNegrita(BP[[#This Row],[CODIGO]])</f>
        <v>0</v>
      </c>
      <c r="I3120" s="387" t="b" cm="1">
        <f t="array" ref="I3120">_xlfn.LET(
    _xlpm.codigos_devolucion, _xlfn.UNIQUE(_xlfn._xlws.FILTER(BP[CODIGO], ISNUMBER(SEARCH("devoluci", BP[NOMBRE CUENTA])), {""})),
    ISNUMBER(MATCH(BP[[#This Row],[CODIGO]], _xlpm.codigos_devolucion, 0))
)</f>
        <v>0</v>
      </c>
    </row>
    <row r="3121" spans="1:9" x14ac:dyDescent="0.25">
      <c r="A3121" s="608">
        <v>261015</v>
      </c>
      <c r="B3121" s="416" t="s">
        <v>545</v>
      </c>
      <c r="C3121" s="416" t="s">
        <v>1317</v>
      </c>
      <c r="D3121" s="416" t="s">
        <v>777</v>
      </c>
      <c r="E3121" s="417">
        <v>0</v>
      </c>
      <c r="F3121" s="417">
        <v>76960</v>
      </c>
      <c r="G3121" s="417">
        <v>101255806.12000081</v>
      </c>
      <c r="H3121" s="387" t="b" cm="1">
        <f t="array" aca="1" ref="H3121" ca="1">EsNegrita(BP[[#This Row],[CODIGO]])</f>
        <v>0</v>
      </c>
      <c r="I3121" s="387" t="b" cm="1">
        <f t="array" ref="I3121">_xlfn.LET(
    _xlpm.codigos_devolucion, _xlfn.UNIQUE(_xlfn._xlws.FILTER(BP[CODIGO], ISNUMBER(SEARCH("devoluci", BP[NOMBRE CUENTA])), {""})),
    ISNUMBER(MATCH(BP[[#This Row],[CODIGO]], _xlpm.codigos_devolucion, 0))
)</f>
        <v>0</v>
      </c>
    </row>
    <row r="3122" spans="1:9" x14ac:dyDescent="0.25">
      <c r="A3122" s="608">
        <v>261015</v>
      </c>
      <c r="B3122" s="416" t="s">
        <v>545</v>
      </c>
      <c r="C3122" s="416" t="s">
        <v>1318</v>
      </c>
      <c r="D3122" s="416" t="s">
        <v>777</v>
      </c>
      <c r="E3122" s="417">
        <v>0</v>
      </c>
      <c r="F3122" s="417">
        <v>72837.649999999994</v>
      </c>
      <c r="G3122" s="417">
        <v>101328643.77000082</v>
      </c>
      <c r="H3122" s="387" t="b" cm="1">
        <f t="array" aca="1" ref="H3122" ca="1">EsNegrita(BP[[#This Row],[CODIGO]])</f>
        <v>0</v>
      </c>
      <c r="I3122" s="387" t="b" cm="1">
        <f t="array" ref="I3122">_xlfn.LET(
    _xlpm.codigos_devolucion, _xlfn.UNIQUE(_xlfn._xlws.FILTER(BP[CODIGO], ISNUMBER(SEARCH("devoluci", BP[NOMBRE CUENTA])), {""})),
    ISNUMBER(MATCH(BP[[#This Row],[CODIGO]], _xlpm.codigos_devolucion, 0))
)</f>
        <v>0</v>
      </c>
    </row>
    <row r="3123" spans="1:9" x14ac:dyDescent="0.25">
      <c r="A3123" s="608">
        <v>261015</v>
      </c>
      <c r="B3123" s="416" t="s">
        <v>545</v>
      </c>
      <c r="C3123" s="416" t="s">
        <v>1278</v>
      </c>
      <c r="D3123" s="416" t="s">
        <v>777</v>
      </c>
      <c r="E3123" s="417">
        <v>0</v>
      </c>
      <c r="F3123" s="417">
        <v>76960</v>
      </c>
      <c r="G3123" s="417">
        <v>101405603.77000082</v>
      </c>
      <c r="H3123" s="387" t="b" cm="1">
        <f t="array" aca="1" ref="H3123" ca="1">EsNegrita(BP[[#This Row],[CODIGO]])</f>
        <v>0</v>
      </c>
      <c r="I3123" s="387" t="b" cm="1">
        <f t="array" ref="I3123">_xlfn.LET(
    _xlpm.codigos_devolucion, _xlfn.UNIQUE(_xlfn._xlws.FILTER(BP[CODIGO], ISNUMBER(SEARCH("devoluci", BP[NOMBRE CUENTA])), {""})),
    ISNUMBER(MATCH(BP[[#This Row],[CODIGO]], _xlpm.codigos_devolucion, 0))
)</f>
        <v>0</v>
      </c>
    </row>
    <row r="3124" spans="1:9" x14ac:dyDescent="0.25">
      <c r="A3124" s="608">
        <v>261015</v>
      </c>
      <c r="B3124" s="416" t="s">
        <v>545</v>
      </c>
      <c r="C3124" s="416" t="s">
        <v>1349</v>
      </c>
      <c r="D3124" s="416" t="s">
        <v>777</v>
      </c>
      <c r="E3124" s="417">
        <v>0</v>
      </c>
      <c r="F3124" s="417">
        <v>72837.649999999994</v>
      </c>
      <c r="G3124" s="417">
        <v>101478441.42000082</v>
      </c>
      <c r="H3124" s="387" t="b" cm="1">
        <f t="array" aca="1" ref="H3124" ca="1">EsNegrita(BP[[#This Row],[CODIGO]])</f>
        <v>0</v>
      </c>
      <c r="I3124" s="387" t="b" cm="1">
        <f t="array" ref="I3124">_xlfn.LET(
    _xlpm.codigos_devolucion, _xlfn.UNIQUE(_xlfn._xlws.FILTER(BP[CODIGO], ISNUMBER(SEARCH("devoluci", BP[NOMBRE CUENTA])), {""})),
    ISNUMBER(MATCH(BP[[#This Row],[CODIGO]], _xlpm.codigos_devolucion, 0))
)</f>
        <v>0</v>
      </c>
    </row>
    <row r="3125" spans="1:9" x14ac:dyDescent="0.25">
      <c r="A3125" s="608">
        <v>261015</v>
      </c>
      <c r="B3125" s="416" t="s">
        <v>545</v>
      </c>
      <c r="C3125" s="416" t="s">
        <v>1331</v>
      </c>
      <c r="D3125" s="416" t="s">
        <v>777</v>
      </c>
      <c r="E3125" s="417">
        <v>0</v>
      </c>
      <c r="F3125" s="417">
        <v>67981.8</v>
      </c>
      <c r="G3125" s="417">
        <v>101546423.22000082</v>
      </c>
      <c r="H3125" s="387" t="b" cm="1">
        <f t="array" aca="1" ref="H3125" ca="1">EsNegrita(BP[[#This Row],[CODIGO]])</f>
        <v>0</v>
      </c>
      <c r="I3125" s="387" t="b" cm="1">
        <f t="array" ref="I3125">_xlfn.LET(
    _xlpm.codigos_devolucion, _xlfn.UNIQUE(_xlfn._xlws.FILTER(BP[CODIGO], ISNUMBER(SEARCH("devoluci", BP[NOMBRE CUENTA])), {""})),
    ISNUMBER(MATCH(BP[[#This Row],[CODIGO]], _xlpm.codigos_devolucion, 0))
)</f>
        <v>0</v>
      </c>
    </row>
    <row r="3126" spans="1:9" x14ac:dyDescent="0.25">
      <c r="A3126" s="608">
        <v>261015</v>
      </c>
      <c r="B3126" s="416" t="s">
        <v>545</v>
      </c>
      <c r="C3126" s="416" t="s">
        <v>1319</v>
      </c>
      <c r="D3126" s="416" t="s">
        <v>777</v>
      </c>
      <c r="E3126" s="417">
        <v>0</v>
      </c>
      <c r="F3126" s="417">
        <v>67981.8</v>
      </c>
      <c r="G3126" s="417">
        <v>101614405.02000082</v>
      </c>
      <c r="H3126" s="387" t="b" cm="1">
        <f t="array" aca="1" ref="H3126" ca="1">EsNegrita(BP[[#This Row],[CODIGO]])</f>
        <v>0</v>
      </c>
      <c r="I3126" s="387" t="b" cm="1">
        <f t="array" ref="I3126">_xlfn.LET(
    _xlpm.codigos_devolucion, _xlfn.UNIQUE(_xlfn._xlws.FILTER(BP[CODIGO], ISNUMBER(SEARCH("devoluci", BP[NOMBRE CUENTA])), {""})),
    ISNUMBER(MATCH(BP[[#This Row],[CODIGO]], _xlpm.codigos_devolucion, 0))
)</f>
        <v>0</v>
      </c>
    </row>
    <row r="3127" spans="1:9" x14ac:dyDescent="0.25">
      <c r="A3127" s="608">
        <v>261015</v>
      </c>
      <c r="B3127" s="416" t="s">
        <v>545</v>
      </c>
      <c r="C3127" s="416" t="s">
        <v>1320</v>
      </c>
      <c r="D3127" s="416" t="s">
        <v>777</v>
      </c>
      <c r="E3127" s="417">
        <v>0</v>
      </c>
      <c r="F3127" s="417">
        <v>70409.73</v>
      </c>
      <c r="G3127" s="417">
        <v>101684814.75000082</v>
      </c>
      <c r="H3127" s="387" t="b" cm="1">
        <f t="array" aca="1" ref="H3127" ca="1">EsNegrita(BP[[#This Row],[CODIGO]])</f>
        <v>0</v>
      </c>
      <c r="I3127" s="387" t="b" cm="1">
        <f t="array" ref="I3127">_xlfn.LET(
    _xlpm.codigos_devolucion, _xlfn.UNIQUE(_xlfn._xlws.FILTER(BP[CODIGO], ISNUMBER(SEARCH("devoluci", BP[NOMBRE CUENTA])), {""})),
    ISNUMBER(MATCH(BP[[#This Row],[CODIGO]], _xlpm.codigos_devolucion, 0))
)</f>
        <v>0</v>
      </c>
    </row>
    <row r="3128" spans="1:9" x14ac:dyDescent="0.25">
      <c r="A3128" s="608">
        <v>261015</v>
      </c>
      <c r="B3128" s="416" t="s">
        <v>545</v>
      </c>
      <c r="C3128" s="416" t="s">
        <v>1321</v>
      </c>
      <c r="D3128" s="416" t="s">
        <v>777</v>
      </c>
      <c r="E3128" s="417">
        <v>0</v>
      </c>
      <c r="F3128" s="417">
        <v>72837.649999999994</v>
      </c>
      <c r="G3128" s="417">
        <v>101757652.40000083</v>
      </c>
      <c r="H3128" s="387" t="b" cm="1">
        <f t="array" aca="1" ref="H3128" ca="1">EsNegrita(BP[[#This Row],[CODIGO]])</f>
        <v>0</v>
      </c>
      <c r="I3128" s="387" t="b" cm="1">
        <f t="array" ref="I3128">_xlfn.LET(
    _xlpm.codigos_devolucion, _xlfn.UNIQUE(_xlfn._xlws.FILTER(BP[CODIGO], ISNUMBER(SEARCH("devoluci", BP[NOMBRE CUENTA])), {""})),
    ISNUMBER(MATCH(BP[[#This Row],[CODIGO]], _xlpm.codigos_devolucion, 0))
)</f>
        <v>0</v>
      </c>
    </row>
    <row r="3129" spans="1:9" x14ac:dyDescent="0.25">
      <c r="A3129" s="608">
        <v>261015</v>
      </c>
      <c r="B3129" s="416" t="s">
        <v>545</v>
      </c>
      <c r="C3129" s="416" t="s">
        <v>1322</v>
      </c>
      <c r="D3129" s="416" t="s">
        <v>777</v>
      </c>
      <c r="E3129" s="417">
        <v>0</v>
      </c>
      <c r="F3129" s="417">
        <v>72837.649999999994</v>
      </c>
      <c r="G3129" s="417">
        <v>101830490.05000083</v>
      </c>
      <c r="H3129" s="387" t="b" cm="1">
        <f t="array" aca="1" ref="H3129" ca="1">EsNegrita(BP[[#This Row],[CODIGO]])</f>
        <v>0</v>
      </c>
      <c r="I3129" s="387" t="b" cm="1">
        <f t="array" ref="I3129">_xlfn.LET(
    _xlpm.codigos_devolucion, _xlfn.UNIQUE(_xlfn._xlws.FILTER(BP[CODIGO], ISNUMBER(SEARCH("devoluci", BP[NOMBRE CUENTA])), {""})),
    ISNUMBER(MATCH(BP[[#This Row],[CODIGO]], _xlpm.codigos_devolucion, 0))
)</f>
        <v>0</v>
      </c>
    </row>
    <row r="3130" spans="1:9" x14ac:dyDescent="0.25">
      <c r="A3130" s="608">
        <v>261015</v>
      </c>
      <c r="B3130" s="416" t="s">
        <v>545</v>
      </c>
      <c r="C3130" s="416" t="s">
        <v>1332</v>
      </c>
      <c r="D3130" s="416" t="s">
        <v>777</v>
      </c>
      <c r="E3130" s="417">
        <v>0</v>
      </c>
      <c r="F3130" s="417">
        <v>124800</v>
      </c>
      <c r="G3130" s="417">
        <v>101955290.05000083</v>
      </c>
      <c r="H3130" s="387" t="b" cm="1">
        <f t="array" aca="1" ref="H3130" ca="1">EsNegrita(BP[[#This Row],[CODIGO]])</f>
        <v>0</v>
      </c>
      <c r="I3130" s="387" t="b" cm="1">
        <f t="array" ref="I3130">_xlfn.LET(
    _xlpm.codigos_devolucion, _xlfn.UNIQUE(_xlfn._xlws.FILTER(BP[CODIGO], ISNUMBER(SEARCH("devoluci", BP[NOMBRE CUENTA])), {""})),
    ISNUMBER(MATCH(BP[[#This Row],[CODIGO]], _xlpm.codigos_devolucion, 0))
)</f>
        <v>0</v>
      </c>
    </row>
    <row r="3131" spans="1:9" x14ac:dyDescent="0.25">
      <c r="A3131" s="608">
        <v>261015</v>
      </c>
      <c r="B3131" s="416" t="s">
        <v>545</v>
      </c>
      <c r="C3131" s="416" t="s">
        <v>1279</v>
      </c>
      <c r="D3131" s="416" t="s">
        <v>777</v>
      </c>
      <c r="E3131" s="417">
        <v>0</v>
      </c>
      <c r="F3131" s="417">
        <v>72837.649999999994</v>
      </c>
      <c r="G3131" s="417">
        <v>102028127.70000084</v>
      </c>
      <c r="H3131" s="387" t="b" cm="1">
        <f t="array" aca="1" ref="H3131" ca="1">EsNegrita(BP[[#This Row],[CODIGO]])</f>
        <v>0</v>
      </c>
      <c r="I3131" s="387" t="b" cm="1">
        <f t="array" ref="I3131">_xlfn.LET(
    _xlpm.codigos_devolucion, _xlfn.UNIQUE(_xlfn._xlws.FILTER(BP[CODIGO], ISNUMBER(SEARCH("devoluci", BP[NOMBRE CUENTA])), {""})),
    ISNUMBER(MATCH(BP[[#This Row],[CODIGO]], _xlpm.codigos_devolucion, 0))
)</f>
        <v>0</v>
      </c>
    </row>
    <row r="3132" spans="1:9" x14ac:dyDescent="0.25">
      <c r="A3132" s="608">
        <v>261015</v>
      </c>
      <c r="B3132" s="416" t="s">
        <v>545</v>
      </c>
      <c r="C3132" s="416" t="s">
        <v>1323</v>
      </c>
      <c r="D3132" s="416" t="s">
        <v>777</v>
      </c>
      <c r="E3132" s="417">
        <v>0</v>
      </c>
      <c r="F3132" s="417">
        <v>72837.649999999994</v>
      </c>
      <c r="G3132" s="417">
        <v>102100965.35000084</v>
      </c>
      <c r="H3132" s="387" t="b" cm="1">
        <f t="array" aca="1" ref="H3132" ca="1">EsNegrita(BP[[#This Row],[CODIGO]])</f>
        <v>0</v>
      </c>
      <c r="I3132" s="387" t="b" cm="1">
        <f t="array" ref="I3132">_xlfn.LET(
    _xlpm.codigos_devolucion, _xlfn.UNIQUE(_xlfn._xlws.FILTER(BP[CODIGO], ISNUMBER(SEARCH("devoluci", BP[NOMBRE CUENTA])), {""})),
    ISNUMBER(MATCH(BP[[#This Row],[CODIGO]], _xlpm.codigos_devolucion, 0))
)</f>
        <v>0</v>
      </c>
    </row>
    <row r="3133" spans="1:9" x14ac:dyDescent="0.25">
      <c r="A3133" s="608">
        <v>261015</v>
      </c>
      <c r="B3133" s="416" t="s">
        <v>545</v>
      </c>
      <c r="C3133" s="416" t="s">
        <v>1280</v>
      </c>
      <c r="D3133" s="416" t="s">
        <v>777</v>
      </c>
      <c r="E3133" s="417">
        <v>0</v>
      </c>
      <c r="F3133" s="417">
        <v>72837.649999999994</v>
      </c>
      <c r="G3133" s="417">
        <v>102173803.00000085</v>
      </c>
      <c r="H3133" s="387" t="b" cm="1">
        <f t="array" aca="1" ref="H3133" ca="1">EsNegrita(BP[[#This Row],[CODIGO]])</f>
        <v>0</v>
      </c>
      <c r="I3133" s="387" t="b" cm="1">
        <f t="array" ref="I3133">_xlfn.LET(
    _xlpm.codigos_devolucion, _xlfn.UNIQUE(_xlfn._xlws.FILTER(BP[CODIGO], ISNUMBER(SEARCH("devoluci", BP[NOMBRE CUENTA])), {""})),
    ISNUMBER(MATCH(BP[[#This Row],[CODIGO]], _xlpm.codigos_devolucion, 0))
)</f>
        <v>0</v>
      </c>
    </row>
    <row r="3134" spans="1:9" x14ac:dyDescent="0.25">
      <c r="A3134" s="608">
        <v>261015</v>
      </c>
      <c r="B3134" s="416" t="s">
        <v>545</v>
      </c>
      <c r="C3134" s="416" t="s">
        <v>1357</v>
      </c>
      <c r="D3134" s="416" t="s">
        <v>777</v>
      </c>
      <c r="E3134" s="417">
        <v>0</v>
      </c>
      <c r="F3134" s="417">
        <v>72837.649999999994</v>
      </c>
      <c r="G3134" s="417">
        <v>102246640.65000086</v>
      </c>
      <c r="H3134" s="387" t="b" cm="1">
        <f t="array" aca="1" ref="H3134" ca="1">EsNegrita(BP[[#This Row],[CODIGO]])</f>
        <v>0</v>
      </c>
      <c r="I3134" s="387" t="b" cm="1">
        <f t="array" ref="I3134">_xlfn.LET(
    _xlpm.codigos_devolucion, _xlfn.UNIQUE(_xlfn._xlws.FILTER(BP[CODIGO], ISNUMBER(SEARCH("devoluci", BP[NOMBRE CUENTA])), {""})),
    ISNUMBER(MATCH(BP[[#This Row],[CODIGO]], _xlpm.codigos_devolucion, 0))
)</f>
        <v>0</v>
      </c>
    </row>
    <row r="3135" spans="1:9" x14ac:dyDescent="0.25">
      <c r="A3135" s="608">
        <v>261015</v>
      </c>
      <c r="B3135" s="416" t="s">
        <v>545</v>
      </c>
      <c r="C3135" s="416" t="s">
        <v>1282</v>
      </c>
      <c r="D3135" s="416" t="s">
        <v>777</v>
      </c>
      <c r="E3135" s="417">
        <v>0</v>
      </c>
      <c r="F3135" s="417">
        <v>53414.28</v>
      </c>
      <c r="G3135" s="417">
        <v>102300054.93000086</v>
      </c>
      <c r="H3135" s="387" t="b" cm="1">
        <f t="array" aca="1" ref="H3135" ca="1">EsNegrita(BP[[#This Row],[CODIGO]])</f>
        <v>0</v>
      </c>
      <c r="I3135" s="387" t="b" cm="1">
        <f t="array" ref="I3135">_xlfn.LET(
    _xlpm.codigos_devolucion, _xlfn.UNIQUE(_xlfn._xlws.FILTER(BP[CODIGO], ISNUMBER(SEARCH("devoluci", BP[NOMBRE CUENTA])), {""})),
    ISNUMBER(MATCH(BP[[#This Row],[CODIGO]], _xlpm.codigos_devolucion, 0))
)</f>
        <v>0</v>
      </c>
    </row>
    <row r="3136" spans="1:9" x14ac:dyDescent="0.25">
      <c r="A3136" s="608">
        <v>261015</v>
      </c>
      <c r="B3136" s="416" t="s">
        <v>545</v>
      </c>
      <c r="C3136" s="416" t="s">
        <v>1324</v>
      </c>
      <c r="D3136" s="416" t="s">
        <v>777</v>
      </c>
      <c r="E3136" s="417">
        <v>0</v>
      </c>
      <c r="F3136" s="417">
        <v>72837.649999999994</v>
      </c>
      <c r="G3136" s="417">
        <v>102372892.58000086</v>
      </c>
      <c r="H3136" s="387" t="b" cm="1">
        <f t="array" aca="1" ref="H3136" ca="1">EsNegrita(BP[[#This Row],[CODIGO]])</f>
        <v>0</v>
      </c>
      <c r="I3136" s="387" t="b" cm="1">
        <f t="array" ref="I3136">_xlfn.LET(
    _xlpm.codigos_devolucion, _xlfn.UNIQUE(_xlfn._xlws.FILTER(BP[CODIGO], ISNUMBER(SEARCH("devoluci", BP[NOMBRE CUENTA])), {""})),
    ISNUMBER(MATCH(BP[[#This Row],[CODIGO]], _xlpm.codigos_devolucion, 0))
)</f>
        <v>0</v>
      </c>
    </row>
    <row r="3137" spans="1:9" x14ac:dyDescent="0.25">
      <c r="A3137" s="608">
        <v>261015</v>
      </c>
      <c r="B3137" s="416" t="s">
        <v>545</v>
      </c>
      <c r="C3137" s="416" t="s">
        <v>1281</v>
      </c>
      <c r="D3137" s="416" t="s">
        <v>777</v>
      </c>
      <c r="E3137" s="417">
        <v>0</v>
      </c>
      <c r="F3137" s="417">
        <v>72837.649999999994</v>
      </c>
      <c r="G3137" s="417">
        <v>102445730.23000087</v>
      </c>
      <c r="H3137" s="387" t="b" cm="1">
        <f t="array" aca="1" ref="H3137" ca="1">EsNegrita(BP[[#This Row],[CODIGO]])</f>
        <v>0</v>
      </c>
      <c r="I3137" s="387" t="b" cm="1">
        <f t="array" ref="I3137">_xlfn.LET(
    _xlpm.codigos_devolucion, _xlfn.UNIQUE(_xlfn._xlws.FILTER(BP[CODIGO], ISNUMBER(SEARCH("devoluci", BP[NOMBRE CUENTA])), {""})),
    ISNUMBER(MATCH(BP[[#This Row],[CODIGO]], _xlpm.codigos_devolucion, 0))
)</f>
        <v>0</v>
      </c>
    </row>
    <row r="3138" spans="1:9" x14ac:dyDescent="0.25">
      <c r="A3138" s="608">
        <v>261015</v>
      </c>
      <c r="B3138" s="416" t="s">
        <v>545</v>
      </c>
      <c r="C3138" s="416" t="s">
        <v>773</v>
      </c>
      <c r="D3138" s="416" t="s">
        <v>1364</v>
      </c>
      <c r="E3138" s="417">
        <v>814361</v>
      </c>
      <c r="F3138" s="417">
        <v>0</v>
      </c>
      <c r="G3138" s="417">
        <v>101631369.23000087</v>
      </c>
      <c r="H3138" s="387" t="b" cm="1">
        <f t="array" aca="1" ref="H3138" ca="1">EsNegrita(BP[[#This Row],[CODIGO]])</f>
        <v>0</v>
      </c>
      <c r="I3138" s="387" t="b" cm="1">
        <f t="array" ref="I3138">_xlfn.LET(
    _xlpm.codigos_devolucion, _xlfn.UNIQUE(_xlfn._xlws.FILTER(BP[CODIGO], ISNUMBER(SEARCH("devoluci", BP[NOMBRE CUENTA])), {""})),
    ISNUMBER(MATCH(BP[[#This Row],[CODIGO]], _xlpm.codigos_devolucion, 0))
)</f>
        <v>0</v>
      </c>
    </row>
    <row r="3139" spans="1:9" x14ac:dyDescent="0.25">
      <c r="A3139" s="608">
        <v>261015</v>
      </c>
      <c r="B3139" s="416" t="s">
        <v>545</v>
      </c>
      <c r="C3139" s="416" t="s">
        <v>1322</v>
      </c>
      <c r="D3139" s="416" t="s">
        <v>1364</v>
      </c>
      <c r="E3139" s="417">
        <v>0</v>
      </c>
      <c r="F3139" s="417">
        <v>142319</v>
      </c>
      <c r="G3139" s="417">
        <v>101773688.23000087</v>
      </c>
      <c r="H3139" s="387" t="b" cm="1">
        <f t="array" aca="1" ref="H3139" ca="1">EsNegrita(BP[[#This Row],[CODIGO]])</f>
        <v>0</v>
      </c>
      <c r="I3139" s="387" t="b" cm="1">
        <f t="array" ref="I3139">_xlfn.LET(
    _xlpm.codigos_devolucion, _xlfn.UNIQUE(_xlfn._xlws.FILTER(BP[CODIGO], ISNUMBER(SEARCH("devoluci", BP[NOMBRE CUENTA])), {""})),
    ISNUMBER(MATCH(BP[[#This Row],[CODIGO]], _xlpm.codigos_devolucion, 0))
)</f>
        <v>0</v>
      </c>
    </row>
    <row r="3140" spans="1:9" x14ac:dyDescent="0.25">
      <c r="A3140" s="608">
        <v>261015</v>
      </c>
      <c r="B3140" s="416" t="s">
        <v>545</v>
      </c>
      <c r="C3140" s="416" t="s">
        <v>773</v>
      </c>
      <c r="D3140" s="416" t="s">
        <v>1364</v>
      </c>
      <c r="E3140" s="417">
        <v>96373</v>
      </c>
      <c r="F3140" s="417">
        <v>0</v>
      </c>
      <c r="G3140" s="417">
        <v>101677315.23000087</v>
      </c>
      <c r="H3140" s="387" t="b" cm="1">
        <f t="array" aca="1" ref="H3140" ca="1">EsNegrita(BP[[#This Row],[CODIGO]])</f>
        <v>0</v>
      </c>
      <c r="I3140" s="387" t="b" cm="1">
        <f t="array" ref="I3140">_xlfn.LET(
    _xlpm.codigos_devolucion, _xlfn.UNIQUE(_xlfn._xlws.FILTER(BP[CODIGO], ISNUMBER(SEARCH("devoluci", BP[NOMBRE CUENTA])), {""})),
    ISNUMBER(MATCH(BP[[#This Row],[CODIGO]], _xlpm.codigos_devolucion, 0))
)</f>
        <v>0</v>
      </c>
    </row>
    <row r="3141" spans="1:9" x14ac:dyDescent="0.25">
      <c r="A3141" s="608">
        <v>261015</v>
      </c>
      <c r="B3141" s="416" t="s">
        <v>545</v>
      </c>
      <c r="C3141" s="416" t="s">
        <v>1322</v>
      </c>
      <c r="D3141" s="416" t="s">
        <v>1364</v>
      </c>
      <c r="E3141" s="417">
        <v>875453</v>
      </c>
      <c r="F3141" s="417">
        <v>0</v>
      </c>
      <c r="G3141" s="417">
        <v>100801862.23000087</v>
      </c>
      <c r="H3141" s="387" t="b" cm="1">
        <f t="array" aca="1" ref="H3141" ca="1">EsNegrita(BP[[#This Row],[CODIGO]])</f>
        <v>0</v>
      </c>
      <c r="I3141" s="387" t="b" cm="1">
        <f t="array" ref="I3141">_xlfn.LET(
    _xlpm.codigos_devolucion, _xlfn.UNIQUE(_xlfn._xlws.FILTER(BP[CODIGO], ISNUMBER(SEARCH("devoluci", BP[NOMBRE CUENTA])), {""})),
    ISNUMBER(MATCH(BP[[#This Row],[CODIGO]], _xlpm.codigos_devolucion, 0))
)</f>
        <v>0</v>
      </c>
    </row>
    <row r="3142" spans="1:9" x14ac:dyDescent="0.25">
      <c r="A3142" s="608">
        <v>261020</v>
      </c>
      <c r="B3142" s="416" t="s">
        <v>548</v>
      </c>
      <c r="C3142" s="416" t="s">
        <v>1264</v>
      </c>
      <c r="D3142" s="416" t="s">
        <v>1265</v>
      </c>
      <c r="E3142" s="417">
        <v>0</v>
      </c>
      <c r="F3142" s="417">
        <v>33320</v>
      </c>
      <c r="G3142" s="417">
        <v>108791487.09</v>
      </c>
      <c r="H3142" s="387" t="b" cm="1">
        <f t="array" aca="1" ref="H3142" ca="1">EsNegrita(BP[[#This Row],[CODIGO]])</f>
        <v>0</v>
      </c>
      <c r="I3142" s="387" t="b" cm="1">
        <f t="array" ref="I3142">_xlfn.LET(
    _xlpm.codigos_devolucion, _xlfn.UNIQUE(_xlfn._xlws.FILTER(BP[CODIGO], ISNUMBER(SEARCH("devoluci", BP[NOMBRE CUENTA])), {""})),
    ISNUMBER(MATCH(BP[[#This Row],[CODIGO]], _xlpm.codigos_devolucion, 0))
)</f>
        <v>0</v>
      </c>
    </row>
    <row r="3143" spans="1:9" x14ac:dyDescent="0.25">
      <c r="A3143" s="608">
        <v>261020</v>
      </c>
      <c r="B3143" s="416" t="s">
        <v>548</v>
      </c>
      <c r="C3143" s="416" t="s">
        <v>1282</v>
      </c>
      <c r="D3143" s="416" t="s">
        <v>1283</v>
      </c>
      <c r="E3143" s="417">
        <v>0</v>
      </c>
      <c r="F3143" s="417">
        <v>165216.62</v>
      </c>
      <c r="G3143" s="417">
        <v>108956703.71000001</v>
      </c>
      <c r="H3143" s="387" t="b" cm="1">
        <f t="array" aca="1" ref="H3143" ca="1">EsNegrita(BP[[#This Row],[CODIGO]])</f>
        <v>0</v>
      </c>
      <c r="I3143" s="387" t="b" cm="1">
        <f t="array" ref="I3143">_xlfn.LET(
    _xlpm.codigos_devolucion, _xlfn.UNIQUE(_xlfn._xlws.FILTER(BP[CODIGO], ISNUMBER(SEARCH("devoluci", BP[NOMBRE CUENTA])), {""})),
    ISNUMBER(MATCH(BP[[#This Row],[CODIGO]], _xlpm.codigos_devolucion, 0))
)</f>
        <v>0</v>
      </c>
    </row>
    <row r="3144" spans="1:9" x14ac:dyDescent="0.25">
      <c r="A3144" s="608">
        <v>261020</v>
      </c>
      <c r="B3144" s="416" t="s">
        <v>548</v>
      </c>
      <c r="C3144" s="416" t="s">
        <v>1282</v>
      </c>
      <c r="D3144" s="416" t="s">
        <v>1369</v>
      </c>
      <c r="E3144" s="417">
        <v>0</v>
      </c>
      <c r="F3144" s="417">
        <v>66</v>
      </c>
      <c r="G3144" s="417">
        <v>108956769.71000001</v>
      </c>
      <c r="H3144" s="387" t="b" cm="1">
        <f t="array" aca="1" ref="H3144" ca="1">EsNegrita(BP[[#This Row],[CODIGO]])</f>
        <v>0</v>
      </c>
      <c r="I3144" s="387" t="b" cm="1">
        <f t="array" ref="I3144">_xlfn.LET(
    _xlpm.codigos_devolucion, _xlfn.UNIQUE(_xlfn._xlws.FILTER(BP[CODIGO], ISNUMBER(SEARCH("devoluci", BP[NOMBRE CUENTA])), {""})),
    ISNUMBER(MATCH(BP[[#This Row],[CODIGO]], _xlpm.codigos_devolucion, 0))
)</f>
        <v>0</v>
      </c>
    </row>
    <row r="3145" spans="1:9" x14ac:dyDescent="0.25">
      <c r="A3145" s="608">
        <v>261020</v>
      </c>
      <c r="B3145" s="416" t="s">
        <v>548</v>
      </c>
      <c r="C3145" s="416" t="s">
        <v>1282</v>
      </c>
      <c r="D3145" s="416" t="s">
        <v>1369</v>
      </c>
      <c r="E3145" s="417">
        <v>165283</v>
      </c>
      <c r="F3145" s="417">
        <v>0</v>
      </c>
      <c r="G3145" s="417">
        <v>108791486.71000001</v>
      </c>
      <c r="H3145" s="387" t="b" cm="1">
        <f t="array" aca="1" ref="H3145" ca="1">EsNegrita(BP[[#This Row],[CODIGO]])</f>
        <v>0</v>
      </c>
      <c r="I3145" s="387" t="b" cm="1">
        <f t="array" ref="I3145">_xlfn.LET(
    _xlpm.codigos_devolucion, _xlfn.UNIQUE(_xlfn._xlws.FILTER(BP[CODIGO], ISNUMBER(SEARCH("devoluci", BP[NOMBRE CUENTA])), {""})),
    ISNUMBER(MATCH(BP[[#This Row],[CODIGO]], _xlpm.codigos_devolucion, 0))
)</f>
        <v>0</v>
      </c>
    </row>
    <row r="3146" spans="1:9" x14ac:dyDescent="0.25">
      <c r="A3146" s="608">
        <v>261020</v>
      </c>
      <c r="B3146" s="416" t="s">
        <v>548</v>
      </c>
      <c r="C3146" s="416" t="s">
        <v>738</v>
      </c>
      <c r="D3146" s="416" t="s">
        <v>739</v>
      </c>
      <c r="E3146" s="417">
        <v>0</v>
      </c>
      <c r="F3146" s="417">
        <v>166600</v>
      </c>
      <c r="G3146" s="417">
        <v>108958086.71000001</v>
      </c>
      <c r="H3146" s="387" t="b" cm="1">
        <f t="array" aca="1" ref="H3146" ca="1">EsNegrita(BP[[#This Row],[CODIGO]])</f>
        <v>0</v>
      </c>
      <c r="I3146" s="387" t="b" cm="1">
        <f t="array" ref="I3146">_xlfn.LET(
    _xlpm.codigos_devolucion, _xlfn.UNIQUE(_xlfn._xlws.FILTER(BP[CODIGO], ISNUMBER(SEARCH("devoluci", BP[NOMBRE CUENTA])), {""})),
    ISNUMBER(MATCH(BP[[#This Row],[CODIGO]], _xlpm.codigos_devolucion, 0))
)</f>
        <v>0</v>
      </c>
    </row>
    <row r="3147" spans="1:9" x14ac:dyDescent="0.25">
      <c r="A3147" s="608">
        <v>261020</v>
      </c>
      <c r="B3147" s="416" t="s">
        <v>548</v>
      </c>
      <c r="C3147" s="416" t="s">
        <v>1286</v>
      </c>
      <c r="D3147" s="416" t="s">
        <v>739</v>
      </c>
      <c r="E3147" s="417">
        <v>0</v>
      </c>
      <c r="F3147" s="417">
        <v>203176.61</v>
      </c>
      <c r="G3147" s="417">
        <v>109161263.32000001</v>
      </c>
      <c r="H3147" s="387" t="b" cm="1">
        <f t="array" aca="1" ref="H3147" ca="1">EsNegrita(BP[[#This Row],[CODIGO]])</f>
        <v>0</v>
      </c>
      <c r="I3147" s="387" t="b" cm="1">
        <f t="array" ref="I3147">_xlfn.LET(
    _xlpm.codigos_devolucion, _xlfn.UNIQUE(_xlfn._xlws.FILTER(BP[CODIGO], ISNUMBER(SEARCH("devoluci", BP[NOMBRE CUENTA])), {""})),
    ISNUMBER(MATCH(BP[[#This Row],[CODIGO]], _xlpm.codigos_devolucion, 0))
)</f>
        <v>0</v>
      </c>
    </row>
    <row r="3148" spans="1:9" x14ac:dyDescent="0.25">
      <c r="A3148" s="608">
        <v>261020</v>
      </c>
      <c r="B3148" s="416" t="s">
        <v>548</v>
      </c>
      <c r="C3148" s="416" t="s">
        <v>1266</v>
      </c>
      <c r="D3148" s="416" t="s">
        <v>739</v>
      </c>
      <c r="E3148" s="417">
        <v>0</v>
      </c>
      <c r="F3148" s="417">
        <v>340452.43</v>
      </c>
      <c r="G3148" s="417">
        <v>109501715.75000001</v>
      </c>
      <c r="H3148" s="387" t="b" cm="1">
        <f t="array" aca="1" ref="H3148" ca="1">EsNegrita(BP[[#This Row],[CODIGO]])</f>
        <v>0</v>
      </c>
      <c r="I3148" s="387" t="b" cm="1">
        <f t="array" ref="I3148">_xlfn.LET(
    _xlpm.codigos_devolucion, _xlfn.UNIQUE(_xlfn._xlws.FILTER(BP[CODIGO], ISNUMBER(SEARCH("devoluci", BP[NOMBRE CUENTA])), {""})),
    ISNUMBER(MATCH(BP[[#This Row],[CODIGO]], _xlpm.codigos_devolucion, 0))
)</f>
        <v>0</v>
      </c>
    </row>
    <row r="3149" spans="1:9" x14ac:dyDescent="0.25">
      <c r="A3149" s="608">
        <v>261020</v>
      </c>
      <c r="B3149" s="416" t="s">
        <v>548</v>
      </c>
      <c r="C3149" s="416" t="s">
        <v>1254</v>
      </c>
      <c r="D3149" s="416" t="s">
        <v>739</v>
      </c>
      <c r="E3149" s="417">
        <v>0</v>
      </c>
      <c r="F3149" s="417">
        <v>945940.14</v>
      </c>
      <c r="G3149" s="417">
        <v>110447655.89000002</v>
      </c>
      <c r="H3149" s="387" t="b" cm="1">
        <f t="array" aca="1" ref="H3149" ca="1">EsNegrita(BP[[#This Row],[CODIGO]])</f>
        <v>0</v>
      </c>
      <c r="I3149" s="387" t="b" cm="1">
        <f t="array" ref="I3149">_xlfn.LET(
    _xlpm.codigos_devolucion, _xlfn.UNIQUE(_xlfn._xlws.FILTER(BP[CODIGO], ISNUMBER(SEARCH("devoluci", BP[NOMBRE CUENTA])), {""})),
    ISNUMBER(MATCH(BP[[#This Row],[CODIGO]], _xlpm.codigos_devolucion, 0))
)</f>
        <v>0</v>
      </c>
    </row>
    <row r="3150" spans="1:9" x14ac:dyDescent="0.25">
      <c r="A3150" s="608">
        <v>261020</v>
      </c>
      <c r="B3150" s="416" t="s">
        <v>548</v>
      </c>
      <c r="C3150" s="416" t="s">
        <v>740</v>
      </c>
      <c r="D3150" s="416" t="s">
        <v>739</v>
      </c>
      <c r="E3150" s="417">
        <v>0</v>
      </c>
      <c r="F3150" s="417">
        <v>166600</v>
      </c>
      <c r="G3150" s="417">
        <v>110614255.89000002</v>
      </c>
      <c r="H3150" s="387" t="b" cm="1">
        <f t="array" aca="1" ref="H3150" ca="1">EsNegrita(BP[[#This Row],[CODIGO]])</f>
        <v>0</v>
      </c>
      <c r="I3150" s="387" t="b" cm="1">
        <f t="array" ref="I3150">_xlfn.LET(
    _xlpm.codigos_devolucion, _xlfn.UNIQUE(_xlfn._xlws.FILTER(BP[CODIGO], ISNUMBER(SEARCH("devoluci", BP[NOMBRE CUENTA])), {""})),
    ISNUMBER(MATCH(BP[[#This Row],[CODIGO]], _xlpm.codigos_devolucion, 0))
)</f>
        <v>0</v>
      </c>
    </row>
    <row r="3151" spans="1:9" x14ac:dyDescent="0.25">
      <c r="A3151" s="608">
        <v>261020</v>
      </c>
      <c r="B3151" s="416" t="s">
        <v>548</v>
      </c>
      <c r="C3151" s="416" t="s">
        <v>1328</v>
      </c>
      <c r="D3151" s="416" t="s">
        <v>739</v>
      </c>
      <c r="E3151" s="417">
        <v>0</v>
      </c>
      <c r="F3151" s="417">
        <v>166600</v>
      </c>
      <c r="G3151" s="417">
        <v>110780855.89000002</v>
      </c>
      <c r="H3151" s="387" t="b" cm="1">
        <f t="array" aca="1" ref="H3151" ca="1">EsNegrita(BP[[#This Row],[CODIGO]])</f>
        <v>0</v>
      </c>
      <c r="I3151" s="387" t="b" cm="1">
        <f t="array" ref="I3151">_xlfn.LET(
    _xlpm.codigos_devolucion, _xlfn.UNIQUE(_xlfn._xlws.FILTER(BP[CODIGO], ISNUMBER(SEARCH("devoluci", BP[NOMBRE CUENTA])), {""})),
    ISNUMBER(MATCH(BP[[#This Row],[CODIGO]], _xlpm.codigos_devolucion, 0))
)</f>
        <v>0</v>
      </c>
    </row>
    <row r="3152" spans="1:9" x14ac:dyDescent="0.25">
      <c r="A3152" s="608">
        <v>261020</v>
      </c>
      <c r="B3152" s="416" t="s">
        <v>548</v>
      </c>
      <c r="C3152" s="416" t="s">
        <v>1287</v>
      </c>
      <c r="D3152" s="416" t="s">
        <v>739</v>
      </c>
      <c r="E3152" s="417">
        <v>0</v>
      </c>
      <c r="F3152" s="417">
        <v>402999.1</v>
      </c>
      <c r="G3152" s="417">
        <v>111183854.99000001</v>
      </c>
      <c r="H3152" s="387" t="b" cm="1">
        <f t="array" aca="1" ref="H3152" ca="1">EsNegrita(BP[[#This Row],[CODIGO]])</f>
        <v>0</v>
      </c>
      <c r="I3152" s="387" t="b" cm="1">
        <f t="array" ref="I3152">_xlfn.LET(
    _xlpm.codigos_devolucion, _xlfn.UNIQUE(_xlfn._xlws.FILTER(BP[CODIGO], ISNUMBER(SEARCH("devoluci", BP[NOMBRE CUENTA])), {""})),
    ISNUMBER(MATCH(BP[[#This Row],[CODIGO]], _xlpm.codigos_devolucion, 0))
)</f>
        <v>0</v>
      </c>
    </row>
    <row r="3153" spans="1:9" x14ac:dyDescent="0.25">
      <c r="A3153" s="608">
        <v>261020</v>
      </c>
      <c r="B3153" s="416" t="s">
        <v>548</v>
      </c>
      <c r="C3153" s="416" t="s">
        <v>741</v>
      </c>
      <c r="D3153" s="416" t="s">
        <v>739</v>
      </c>
      <c r="E3153" s="417">
        <v>0</v>
      </c>
      <c r="F3153" s="417">
        <v>365066.91</v>
      </c>
      <c r="G3153" s="417">
        <v>111548921.90000001</v>
      </c>
      <c r="H3153" s="387" t="b" cm="1">
        <f t="array" aca="1" ref="H3153" ca="1">EsNegrita(BP[[#This Row],[CODIGO]])</f>
        <v>0</v>
      </c>
      <c r="I3153" s="387" t="b" cm="1">
        <f t="array" ref="I3153">_xlfn.LET(
    _xlpm.codigos_devolucion, _xlfn.UNIQUE(_xlfn._xlws.FILTER(BP[CODIGO], ISNUMBER(SEARCH("devoluci", BP[NOMBRE CUENTA])), {""})),
    ISNUMBER(MATCH(BP[[#This Row],[CODIGO]], _xlpm.codigos_devolucion, 0))
)</f>
        <v>0</v>
      </c>
    </row>
    <row r="3154" spans="1:9" x14ac:dyDescent="0.25">
      <c r="A3154" s="608">
        <v>261020</v>
      </c>
      <c r="B3154" s="416" t="s">
        <v>548</v>
      </c>
      <c r="C3154" s="416" t="s">
        <v>779</v>
      </c>
      <c r="D3154" s="416" t="s">
        <v>739</v>
      </c>
      <c r="E3154" s="417">
        <v>0</v>
      </c>
      <c r="F3154" s="417">
        <v>370050.52</v>
      </c>
      <c r="G3154" s="417">
        <v>111918972.42</v>
      </c>
      <c r="H3154" s="387" t="b" cm="1">
        <f t="array" aca="1" ref="H3154" ca="1">EsNegrita(BP[[#This Row],[CODIGO]])</f>
        <v>0</v>
      </c>
      <c r="I3154" s="387" t="b" cm="1">
        <f t="array" ref="I3154">_xlfn.LET(
    _xlpm.codigos_devolucion, _xlfn.UNIQUE(_xlfn._xlws.FILTER(BP[CODIGO], ISNUMBER(SEARCH("devoluci", BP[NOMBRE CUENTA])), {""})),
    ISNUMBER(MATCH(BP[[#This Row],[CODIGO]], _xlpm.codigos_devolucion, 0))
)</f>
        <v>0</v>
      </c>
    </row>
    <row r="3155" spans="1:9" x14ac:dyDescent="0.25">
      <c r="A3155" s="608">
        <v>261020</v>
      </c>
      <c r="B3155" s="416" t="s">
        <v>548</v>
      </c>
      <c r="C3155" s="416" t="s">
        <v>742</v>
      </c>
      <c r="D3155" s="416" t="s">
        <v>739</v>
      </c>
      <c r="E3155" s="417">
        <v>0</v>
      </c>
      <c r="F3155" s="417">
        <v>365066.91</v>
      </c>
      <c r="G3155" s="417">
        <v>112284039.33</v>
      </c>
      <c r="H3155" s="387" t="b" cm="1">
        <f t="array" aca="1" ref="H3155" ca="1">EsNegrita(BP[[#This Row],[CODIGO]])</f>
        <v>0</v>
      </c>
      <c r="I3155" s="387" t="b" cm="1">
        <f t="array" ref="I3155">_xlfn.LET(
    _xlpm.codigos_devolucion, _xlfn.UNIQUE(_xlfn._xlws.FILTER(BP[CODIGO], ISNUMBER(SEARCH("devoluci", BP[NOMBRE CUENTA])), {""})),
    ISNUMBER(MATCH(BP[[#This Row],[CODIGO]], _xlpm.codigos_devolucion, 0))
)</f>
        <v>0</v>
      </c>
    </row>
    <row r="3156" spans="1:9" x14ac:dyDescent="0.25">
      <c r="A3156" s="608">
        <v>261020</v>
      </c>
      <c r="B3156" s="416" t="s">
        <v>548</v>
      </c>
      <c r="C3156" s="416" t="s">
        <v>743</v>
      </c>
      <c r="D3156" s="416" t="s">
        <v>739</v>
      </c>
      <c r="E3156" s="417">
        <v>0</v>
      </c>
      <c r="F3156" s="417">
        <v>290900.96999999997</v>
      </c>
      <c r="G3156" s="417">
        <v>112574940.3</v>
      </c>
      <c r="H3156" s="387" t="b" cm="1">
        <f t="array" aca="1" ref="H3156" ca="1">EsNegrita(BP[[#This Row],[CODIGO]])</f>
        <v>0</v>
      </c>
      <c r="I3156" s="387" t="b" cm="1">
        <f t="array" ref="I3156">_xlfn.LET(
    _xlpm.codigos_devolucion, _xlfn.UNIQUE(_xlfn._xlws.FILTER(BP[CODIGO], ISNUMBER(SEARCH("devoluci", BP[NOMBRE CUENTA])), {""})),
    ISNUMBER(MATCH(BP[[#This Row],[CODIGO]], _xlpm.codigos_devolucion, 0))
)</f>
        <v>0</v>
      </c>
    </row>
    <row r="3157" spans="1:9" x14ac:dyDescent="0.25">
      <c r="A3157" s="608">
        <v>261020</v>
      </c>
      <c r="B3157" s="416" t="s">
        <v>548</v>
      </c>
      <c r="C3157" s="416" t="s">
        <v>744</v>
      </c>
      <c r="D3157" s="416" t="s">
        <v>739</v>
      </c>
      <c r="E3157" s="417">
        <v>0</v>
      </c>
      <c r="F3157" s="417">
        <v>311101.39</v>
      </c>
      <c r="G3157" s="417">
        <v>112886041.69</v>
      </c>
      <c r="H3157" s="387" t="b" cm="1">
        <f t="array" aca="1" ref="H3157" ca="1">EsNegrita(BP[[#This Row],[CODIGO]])</f>
        <v>0</v>
      </c>
      <c r="I3157" s="387" t="b" cm="1">
        <f t="array" ref="I3157">_xlfn.LET(
    _xlpm.codigos_devolucion, _xlfn.UNIQUE(_xlfn._xlws.FILTER(BP[CODIGO], ISNUMBER(SEARCH("devoluci", BP[NOMBRE CUENTA])), {""})),
    ISNUMBER(MATCH(BP[[#This Row],[CODIGO]], _xlpm.codigos_devolucion, 0))
)</f>
        <v>0</v>
      </c>
    </row>
    <row r="3158" spans="1:9" x14ac:dyDescent="0.25">
      <c r="A3158" s="608">
        <v>261020</v>
      </c>
      <c r="B3158" s="416" t="s">
        <v>548</v>
      </c>
      <c r="C3158" s="416" t="s">
        <v>745</v>
      </c>
      <c r="D3158" s="416" t="s">
        <v>739</v>
      </c>
      <c r="E3158" s="417">
        <v>0</v>
      </c>
      <c r="F3158" s="417">
        <v>370050.52</v>
      </c>
      <c r="G3158" s="417">
        <v>113256092.20999999</v>
      </c>
      <c r="H3158" s="387" t="b" cm="1">
        <f t="array" aca="1" ref="H3158" ca="1">EsNegrita(BP[[#This Row],[CODIGO]])</f>
        <v>0</v>
      </c>
      <c r="I3158" s="387" t="b" cm="1">
        <f t="array" ref="I3158">_xlfn.LET(
    _xlpm.codigos_devolucion, _xlfn.UNIQUE(_xlfn._xlws.FILTER(BP[CODIGO], ISNUMBER(SEARCH("devoluci", BP[NOMBRE CUENTA])), {""})),
    ISNUMBER(MATCH(BP[[#This Row],[CODIGO]], _xlpm.codigos_devolucion, 0))
)</f>
        <v>0</v>
      </c>
    </row>
    <row r="3159" spans="1:9" x14ac:dyDescent="0.25">
      <c r="A3159" s="608">
        <v>261020</v>
      </c>
      <c r="B3159" s="416" t="s">
        <v>548</v>
      </c>
      <c r="C3159" s="416" t="s">
        <v>1288</v>
      </c>
      <c r="D3159" s="416" t="s">
        <v>739</v>
      </c>
      <c r="E3159" s="417">
        <v>0</v>
      </c>
      <c r="F3159" s="417">
        <v>283475.8</v>
      </c>
      <c r="G3159" s="417">
        <v>113539568.00999999</v>
      </c>
      <c r="H3159" s="387" t="b" cm="1">
        <f t="array" aca="1" ref="H3159" ca="1">EsNegrita(BP[[#This Row],[CODIGO]])</f>
        <v>0</v>
      </c>
      <c r="I3159" s="387" t="b" cm="1">
        <f t="array" ref="I3159">_xlfn.LET(
    _xlpm.codigos_devolucion, _xlfn.UNIQUE(_xlfn._xlws.FILTER(BP[CODIGO], ISNUMBER(SEARCH("devoluci", BP[NOMBRE CUENTA])), {""})),
    ISNUMBER(MATCH(BP[[#This Row],[CODIGO]], _xlpm.codigos_devolucion, 0))
)</f>
        <v>0</v>
      </c>
    </row>
    <row r="3160" spans="1:9" x14ac:dyDescent="0.25">
      <c r="A3160" s="608">
        <v>261020</v>
      </c>
      <c r="B3160" s="416" t="s">
        <v>548</v>
      </c>
      <c r="C3160" s="416" t="s">
        <v>1267</v>
      </c>
      <c r="D3160" s="416" t="s">
        <v>739</v>
      </c>
      <c r="E3160" s="417">
        <v>0</v>
      </c>
      <c r="F3160" s="417">
        <v>368786.53</v>
      </c>
      <c r="G3160" s="417">
        <v>113908354.53999999</v>
      </c>
      <c r="H3160" s="387" t="b" cm="1">
        <f t="array" aca="1" ref="H3160" ca="1">EsNegrita(BP[[#This Row],[CODIGO]])</f>
        <v>0</v>
      </c>
      <c r="I3160" s="387" t="b" cm="1">
        <f t="array" ref="I3160">_xlfn.LET(
    _xlpm.codigos_devolucion, _xlfn.UNIQUE(_xlfn._xlws.FILTER(BP[CODIGO], ISNUMBER(SEARCH("devoluci", BP[NOMBRE CUENTA])), {""})),
    ISNUMBER(MATCH(BP[[#This Row],[CODIGO]], _xlpm.codigos_devolucion, 0))
)</f>
        <v>0</v>
      </c>
    </row>
    <row r="3161" spans="1:9" x14ac:dyDescent="0.25">
      <c r="A3161" s="608">
        <v>261020</v>
      </c>
      <c r="B3161" s="416" t="s">
        <v>548</v>
      </c>
      <c r="C3161" s="416" t="s">
        <v>1289</v>
      </c>
      <c r="D3161" s="416" t="s">
        <v>739</v>
      </c>
      <c r="E3161" s="417">
        <v>0</v>
      </c>
      <c r="F3161" s="417">
        <v>304895.15999999997</v>
      </c>
      <c r="G3161" s="417">
        <v>114213249.69999999</v>
      </c>
      <c r="H3161" s="387" t="b" cm="1">
        <f t="array" aca="1" ref="H3161" ca="1">EsNegrita(BP[[#This Row],[CODIGO]])</f>
        <v>0</v>
      </c>
      <c r="I3161" s="387" t="b" cm="1">
        <f t="array" ref="I3161">_xlfn.LET(
    _xlpm.codigos_devolucion, _xlfn.UNIQUE(_xlfn._xlws.FILTER(BP[CODIGO], ISNUMBER(SEARCH("devoluci", BP[NOMBRE CUENTA])), {""})),
    ISNUMBER(MATCH(BP[[#This Row],[CODIGO]], _xlpm.codigos_devolucion, 0))
)</f>
        <v>0</v>
      </c>
    </row>
    <row r="3162" spans="1:9" x14ac:dyDescent="0.25">
      <c r="A3162" s="608">
        <v>261020</v>
      </c>
      <c r="B3162" s="416" t="s">
        <v>548</v>
      </c>
      <c r="C3162" s="416" t="s">
        <v>746</v>
      </c>
      <c r="D3162" s="416" t="s">
        <v>739</v>
      </c>
      <c r="E3162" s="417">
        <v>0</v>
      </c>
      <c r="F3162" s="417">
        <v>368786.53</v>
      </c>
      <c r="G3162" s="417">
        <v>114582036.22999999</v>
      </c>
      <c r="H3162" s="387" t="b" cm="1">
        <f t="array" aca="1" ref="H3162" ca="1">EsNegrita(BP[[#This Row],[CODIGO]])</f>
        <v>0</v>
      </c>
      <c r="I3162" s="387" t="b" cm="1">
        <f t="array" ref="I3162">_xlfn.LET(
    _xlpm.codigos_devolucion, _xlfn.UNIQUE(_xlfn._xlws.FILTER(BP[CODIGO], ISNUMBER(SEARCH("devoluci", BP[NOMBRE CUENTA])), {""})),
    ISNUMBER(MATCH(BP[[#This Row],[CODIGO]], _xlpm.codigos_devolucion, 0))
)</f>
        <v>0</v>
      </c>
    </row>
    <row r="3163" spans="1:9" x14ac:dyDescent="0.25">
      <c r="A3163" s="608">
        <v>261020</v>
      </c>
      <c r="B3163" s="416" t="s">
        <v>548</v>
      </c>
      <c r="C3163" s="416" t="s">
        <v>1268</v>
      </c>
      <c r="D3163" s="416" t="s">
        <v>739</v>
      </c>
      <c r="E3163" s="417">
        <v>0</v>
      </c>
      <c r="F3163" s="417">
        <v>350926.84</v>
      </c>
      <c r="G3163" s="417">
        <v>114932963.06999999</v>
      </c>
      <c r="H3163" s="387" t="b" cm="1">
        <f t="array" aca="1" ref="H3163" ca="1">EsNegrita(BP[[#This Row],[CODIGO]])</f>
        <v>0</v>
      </c>
      <c r="I3163" s="387" t="b" cm="1">
        <f t="array" ref="I3163">_xlfn.LET(
    _xlpm.codigos_devolucion, _xlfn.UNIQUE(_xlfn._xlws.FILTER(BP[CODIGO], ISNUMBER(SEARCH("devoluci", BP[NOMBRE CUENTA])), {""})),
    ISNUMBER(MATCH(BP[[#This Row],[CODIGO]], _xlpm.codigos_devolucion, 0))
)</f>
        <v>0</v>
      </c>
    </row>
    <row r="3164" spans="1:9" x14ac:dyDescent="0.25">
      <c r="A3164" s="608">
        <v>261020</v>
      </c>
      <c r="B3164" s="416" t="s">
        <v>548</v>
      </c>
      <c r="C3164" s="416" t="s">
        <v>1290</v>
      </c>
      <c r="D3164" s="416" t="s">
        <v>739</v>
      </c>
      <c r="E3164" s="417">
        <v>0</v>
      </c>
      <c r="F3164" s="417">
        <v>397791.35</v>
      </c>
      <c r="G3164" s="417">
        <v>115330754.41999999</v>
      </c>
      <c r="H3164" s="387" t="b" cm="1">
        <f t="array" aca="1" ref="H3164" ca="1">EsNegrita(BP[[#This Row],[CODIGO]])</f>
        <v>0</v>
      </c>
      <c r="I3164" s="387" t="b" cm="1">
        <f t="array" ref="I3164">_xlfn.LET(
    _xlpm.codigos_devolucion, _xlfn.UNIQUE(_xlfn._xlws.FILTER(BP[CODIGO], ISNUMBER(SEARCH("devoluci", BP[NOMBRE CUENTA])), {""})),
    ISNUMBER(MATCH(BP[[#This Row],[CODIGO]], _xlpm.codigos_devolucion, 0))
)</f>
        <v>0</v>
      </c>
    </row>
    <row r="3165" spans="1:9" x14ac:dyDescent="0.25">
      <c r="A3165" s="608">
        <v>261020</v>
      </c>
      <c r="B3165" s="416" t="s">
        <v>548</v>
      </c>
      <c r="C3165" s="416" t="s">
        <v>1291</v>
      </c>
      <c r="D3165" s="416" t="s">
        <v>739</v>
      </c>
      <c r="E3165" s="417">
        <v>0</v>
      </c>
      <c r="F3165" s="417">
        <v>264984.59999999998</v>
      </c>
      <c r="G3165" s="417">
        <v>115595739.01999998</v>
      </c>
      <c r="H3165" s="387" t="b" cm="1">
        <f t="array" aca="1" ref="H3165" ca="1">EsNegrita(BP[[#This Row],[CODIGO]])</f>
        <v>0</v>
      </c>
      <c r="I3165" s="387" t="b" cm="1">
        <f t="array" ref="I3165">_xlfn.LET(
    _xlpm.codigos_devolucion, _xlfn.UNIQUE(_xlfn._xlws.FILTER(BP[CODIGO], ISNUMBER(SEARCH("devoluci", BP[NOMBRE CUENTA])), {""})),
    ISNUMBER(MATCH(BP[[#This Row],[CODIGO]], _xlpm.codigos_devolucion, 0))
)</f>
        <v>0</v>
      </c>
    </row>
    <row r="3166" spans="1:9" x14ac:dyDescent="0.25">
      <c r="A3166" s="608">
        <v>261020</v>
      </c>
      <c r="B3166" s="416" t="s">
        <v>548</v>
      </c>
      <c r="C3166" s="416" t="s">
        <v>1334</v>
      </c>
      <c r="D3166" s="416" t="s">
        <v>739</v>
      </c>
      <c r="E3166" s="417">
        <v>0</v>
      </c>
      <c r="F3166" s="417">
        <v>340452.43</v>
      </c>
      <c r="G3166" s="417">
        <v>115936191.44999999</v>
      </c>
      <c r="H3166" s="387" t="b" cm="1">
        <f t="array" aca="1" ref="H3166" ca="1">EsNegrita(BP[[#This Row],[CODIGO]])</f>
        <v>0</v>
      </c>
      <c r="I3166" s="387" t="b" cm="1">
        <f t="array" ref="I3166">_xlfn.LET(
    _xlpm.codigos_devolucion, _xlfn.UNIQUE(_xlfn._xlws.FILTER(BP[CODIGO], ISNUMBER(SEARCH("devoluci", BP[NOMBRE CUENTA])), {""})),
    ISNUMBER(MATCH(BP[[#This Row],[CODIGO]], _xlpm.codigos_devolucion, 0))
)</f>
        <v>0</v>
      </c>
    </row>
    <row r="3167" spans="1:9" x14ac:dyDescent="0.25">
      <c r="A3167" s="608">
        <v>261020</v>
      </c>
      <c r="B3167" s="416" t="s">
        <v>548</v>
      </c>
      <c r="C3167" s="416" t="s">
        <v>747</v>
      </c>
      <c r="D3167" s="416" t="s">
        <v>739</v>
      </c>
      <c r="E3167" s="417">
        <v>0</v>
      </c>
      <c r="F3167" s="417">
        <v>215881.36</v>
      </c>
      <c r="G3167" s="417">
        <v>116152072.80999999</v>
      </c>
      <c r="H3167" s="387" t="b" cm="1">
        <f t="array" aca="1" ref="H3167" ca="1">EsNegrita(BP[[#This Row],[CODIGO]])</f>
        <v>0</v>
      </c>
      <c r="I3167" s="387" t="b" cm="1">
        <f t="array" ref="I3167">_xlfn.LET(
    _xlpm.codigos_devolucion, _xlfn.UNIQUE(_xlfn._xlws.FILTER(BP[CODIGO], ISNUMBER(SEARCH("devoluci", BP[NOMBRE CUENTA])), {""})),
    ISNUMBER(MATCH(BP[[#This Row],[CODIGO]], _xlpm.codigos_devolucion, 0))
)</f>
        <v>0</v>
      </c>
    </row>
    <row r="3168" spans="1:9" x14ac:dyDescent="0.25">
      <c r="A3168" s="608">
        <v>261020</v>
      </c>
      <c r="B3168" s="416" t="s">
        <v>548</v>
      </c>
      <c r="C3168" s="416" t="s">
        <v>1269</v>
      </c>
      <c r="D3168" s="416" t="s">
        <v>739</v>
      </c>
      <c r="E3168" s="417">
        <v>0</v>
      </c>
      <c r="F3168" s="417">
        <v>363149.26</v>
      </c>
      <c r="G3168" s="417">
        <v>116515222.06999999</v>
      </c>
      <c r="H3168" s="387" t="b" cm="1">
        <f t="array" aca="1" ref="H3168" ca="1">EsNegrita(BP[[#This Row],[CODIGO]])</f>
        <v>0</v>
      </c>
      <c r="I3168" s="387" t="b" cm="1">
        <f t="array" ref="I3168">_xlfn.LET(
    _xlpm.codigos_devolucion, _xlfn.UNIQUE(_xlfn._xlws.FILTER(BP[CODIGO], ISNUMBER(SEARCH("devoluci", BP[NOMBRE CUENTA])), {""})),
    ISNUMBER(MATCH(BP[[#This Row],[CODIGO]], _xlpm.codigos_devolucion, 0))
)</f>
        <v>0</v>
      </c>
    </row>
    <row r="3169" spans="1:9" x14ac:dyDescent="0.25">
      <c r="A3169" s="608">
        <v>261020</v>
      </c>
      <c r="B3169" s="416" t="s">
        <v>548</v>
      </c>
      <c r="C3169" s="416" t="s">
        <v>1292</v>
      </c>
      <c r="D3169" s="416" t="s">
        <v>739</v>
      </c>
      <c r="E3169" s="417">
        <v>0</v>
      </c>
      <c r="F3169" s="417">
        <v>363149.26</v>
      </c>
      <c r="G3169" s="417">
        <v>116878371.33</v>
      </c>
      <c r="H3169" s="387" t="b" cm="1">
        <f t="array" aca="1" ref="H3169" ca="1">EsNegrita(BP[[#This Row],[CODIGO]])</f>
        <v>0</v>
      </c>
      <c r="I3169" s="387" t="b" cm="1">
        <f t="array" ref="I3169">_xlfn.LET(
    _xlpm.codigos_devolucion, _xlfn.UNIQUE(_xlfn._xlws.FILTER(BP[CODIGO], ISNUMBER(SEARCH("devoluci", BP[NOMBRE CUENTA])), {""})),
    ISNUMBER(MATCH(BP[[#This Row],[CODIGO]], _xlpm.codigos_devolucion, 0))
)</f>
        <v>0</v>
      </c>
    </row>
    <row r="3170" spans="1:9" x14ac:dyDescent="0.25">
      <c r="A3170" s="608">
        <v>261020</v>
      </c>
      <c r="B3170" s="416" t="s">
        <v>548</v>
      </c>
      <c r="C3170" s="416" t="s">
        <v>1293</v>
      </c>
      <c r="D3170" s="416" t="s">
        <v>739</v>
      </c>
      <c r="E3170" s="417">
        <v>0</v>
      </c>
      <c r="F3170" s="417">
        <v>368786.53</v>
      </c>
      <c r="G3170" s="417">
        <v>117247157.86</v>
      </c>
      <c r="H3170" s="387" t="b" cm="1">
        <f t="array" aca="1" ref="H3170" ca="1">EsNegrita(BP[[#This Row],[CODIGO]])</f>
        <v>0</v>
      </c>
      <c r="I3170" s="387" t="b" cm="1">
        <f t="array" ref="I3170">_xlfn.LET(
    _xlpm.codigos_devolucion, _xlfn.UNIQUE(_xlfn._xlws.FILTER(BP[CODIGO], ISNUMBER(SEARCH("devoluci", BP[NOMBRE CUENTA])), {""})),
    ISNUMBER(MATCH(BP[[#This Row],[CODIGO]], _xlpm.codigos_devolucion, 0))
)</f>
        <v>0</v>
      </c>
    </row>
    <row r="3171" spans="1:9" x14ac:dyDescent="0.25">
      <c r="A3171" s="608">
        <v>261020</v>
      </c>
      <c r="B3171" s="416" t="s">
        <v>548</v>
      </c>
      <c r="C3171" s="416" t="s">
        <v>1294</v>
      </c>
      <c r="D3171" s="416" t="s">
        <v>739</v>
      </c>
      <c r="E3171" s="417">
        <v>0</v>
      </c>
      <c r="F3171" s="417">
        <v>368786.53</v>
      </c>
      <c r="G3171" s="417">
        <v>117615944.39</v>
      </c>
      <c r="H3171" s="387" t="b" cm="1">
        <f t="array" aca="1" ref="H3171" ca="1">EsNegrita(BP[[#This Row],[CODIGO]])</f>
        <v>0</v>
      </c>
      <c r="I3171" s="387" t="b" cm="1">
        <f t="array" ref="I3171">_xlfn.LET(
    _xlpm.codigos_devolucion, _xlfn.UNIQUE(_xlfn._xlws.FILTER(BP[CODIGO], ISNUMBER(SEARCH("devoluci", BP[NOMBRE CUENTA])), {""})),
    ISNUMBER(MATCH(BP[[#This Row],[CODIGO]], _xlpm.codigos_devolucion, 0))
)</f>
        <v>0</v>
      </c>
    </row>
    <row r="3172" spans="1:9" x14ac:dyDescent="0.25">
      <c r="A3172" s="608">
        <v>261020</v>
      </c>
      <c r="B3172" s="416" t="s">
        <v>548</v>
      </c>
      <c r="C3172" s="416" t="s">
        <v>748</v>
      </c>
      <c r="D3172" s="416" t="s">
        <v>739</v>
      </c>
      <c r="E3172" s="417">
        <v>0</v>
      </c>
      <c r="F3172" s="417">
        <v>367856.62</v>
      </c>
      <c r="G3172" s="417">
        <v>117983801.01000001</v>
      </c>
      <c r="H3172" s="387" t="b" cm="1">
        <f t="array" aca="1" ref="H3172" ca="1">EsNegrita(BP[[#This Row],[CODIGO]])</f>
        <v>0</v>
      </c>
      <c r="I3172" s="387" t="b" cm="1">
        <f t="array" ref="I3172">_xlfn.LET(
    _xlpm.codigos_devolucion, _xlfn.UNIQUE(_xlfn._xlws.FILTER(BP[CODIGO], ISNUMBER(SEARCH("devoluci", BP[NOMBRE CUENTA])), {""})),
    ISNUMBER(MATCH(BP[[#This Row],[CODIGO]], _xlpm.codigos_devolucion, 0))
)</f>
        <v>0</v>
      </c>
    </row>
    <row r="3173" spans="1:9" x14ac:dyDescent="0.25">
      <c r="A3173" s="608">
        <v>261020</v>
      </c>
      <c r="B3173" s="416" t="s">
        <v>548</v>
      </c>
      <c r="C3173" s="416" t="s">
        <v>749</v>
      </c>
      <c r="D3173" s="416" t="s">
        <v>739</v>
      </c>
      <c r="E3173" s="417">
        <v>0</v>
      </c>
      <c r="F3173" s="417">
        <v>433769.04</v>
      </c>
      <c r="G3173" s="417">
        <v>118417570.05000001</v>
      </c>
      <c r="H3173" s="387" t="b" cm="1">
        <f t="array" aca="1" ref="H3173" ca="1">EsNegrita(BP[[#This Row],[CODIGO]])</f>
        <v>0</v>
      </c>
      <c r="I3173" s="387" t="b" cm="1">
        <f t="array" ref="I3173">_xlfn.LET(
    _xlpm.codigos_devolucion, _xlfn.UNIQUE(_xlfn._xlws.FILTER(BP[CODIGO], ISNUMBER(SEARCH("devoluci", BP[NOMBRE CUENTA])), {""})),
    ISNUMBER(MATCH(BP[[#This Row],[CODIGO]], _xlpm.codigos_devolucion, 0))
)</f>
        <v>0</v>
      </c>
    </row>
    <row r="3174" spans="1:9" x14ac:dyDescent="0.25">
      <c r="A3174" s="608">
        <v>261020</v>
      </c>
      <c r="B3174" s="416" t="s">
        <v>548</v>
      </c>
      <c r="C3174" s="416" t="s">
        <v>1295</v>
      </c>
      <c r="D3174" s="416" t="s">
        <v>739</v>
      </c>
      <c r="E3174" s="417">
        <v>0</v>
      </c>
      <c r="F3174" s="417">
        <v>181487.12</v>
      </c>
      <c r="G3174" s="417">
        <v>118599057.17000002</v>
      </c>
      <c r="H3174" s="387" t="b" cm="1">
        <f t="array" aca="1" ref="H3174" ca="1">EsNegrita(BP[[#This Row],[CODIGO]])</f>
        <v>0</v>
      </c>
      <c r="I3174" s="387" t="b" cm="1">
        <f t="array" ref="I3174">_xlfn.LET(
    _xlpm.codigos_devolucion, _xlfn.UNIQUE(_xlfn._xlws.FILTER(BP[CODIGO], ISNUMBER(SEARCH("devoluci", BP[NOMBRE CUENTA])), {""})),
    ISNUMBER(MATCH(BP[[#This Row],[CODIGO]], _xlpm.codigos_devolucion, 0))
)</f>
        <v>0</v>
      </c>
    </row>
    <row r="3175" spans="1:9" x14ac:dyDescent="0.25">
      <c r="A3175" s="608">
        <v>261020</v>
      </c>
      <c r="B3175" s="416" t="s">
        <v>548</v>
      </c>
      <c r="C3175" s="416" t="s">
        <v>750</v>
      </c>
      <c r="D3175" s="416" t="s">
        <v>739</v>
      </c>
      <c r="E3175" s="417">
        <v>0</v>
      </c>
      <c r="F3175" s="417">
        <v>199783.7</v>
      </c>
      <c r="G3175" s="417">
        <v>118798840.87000002</v>
      </c>
      <c r="H3175" s="387" t="b" cm="1">
        <f t="array" aca="1" ref="H3175" ca="1">EsNegrita(BP[[#This Row],[CODIGO]])</f>
        <v>0</v>
      </c>
      <c r="I3175" s="387" t="b" cm="1">
        <f t="array" ref="I3175">_xlfn.LET(
    _xlpm.codigos_devolucion, _xlfn.UNIQUE(_xlfn._xlws.FILTER(BP[CODIGO], ISNUMBER(SEARCH("devoluci", BP[NOMBRE CUENTA])), {""})),
    ISNUMBER(MATCH(BP[[#This Row],[CODIGO]], _xlpm.codigos_devolucion, 0))
)</f>
        <v>0</v>
      </c>
    </row>
    <row r="3176" spans="1:9" x14ac:dyDescent="0.25">
      <c r="A3176" s="608">
        <v>261020</v>
      </c>
      <c r="B3176" s="416" t="s">
        <v>548</v>
      </c>
      <c r="C3176" s="416" t="s">
        <v>1260</v>
      </c>
      <c r="D3176" s="416" t="s">
        <v>739</v>
      </c>
      <c r="E3176" s="417">
        <v>0</v>
      </c>
      <c r="F3176" s="417">
        <v>243384.19</v>
      </c>
      <c r="G3176" s="417">
        <v>119042225.06000002</v>
      </c>
      <c r="H3176" s="387" t="b" cm="1">
        <f t="array" aca="1" ref="H3176" ca="1">EsNegrita(BP[[#This Row],[CODIGO]])</f>
        <v>0</v>
      </c>
      <c r="I3176" s="387" t="b" cm="1">
        <f t="array" ref="I3176">_xlfn.LET(
    _xlpm.codigos_devolucion, _xlfn.UNIQUE(_xlfn._xlws.FILTER(BP[CODIGO], ISNUMBER(SEARCH("devoluci", BP[NOMBRE CUENTA])), {""})),
    ISNUMBER(MATCH(BP[[#This Row],[CODIGO]], _xlpm.codigos_devolucion, 0))
)</f>
        <v>0</v>
      </c>
    </row>
    <row r="3177" spans="1:9" x14ac:dyDescent="0.25">
      <c r="A3177" s="608">
        <v>261020</v>
      </c>
      <c r="B3177" s="416" t="s">
        <v>548</v>
      </c>
      <c r="C3177" s="416" t="s">
        <v>1338</v>
      </c>
      <c r="D3177" s="416" t="s">
        <v>739</v>
      </c>
      <c r="E3177" s="417">
        <v>0</v>
      </c>
      <c r="F3177" s="417">
        <v>166600</v>
      </c>
      <c r="G3177" s="417">
        <v>119208825.06000002</v>
      </c>
      <c r="H3177" s="387" t="b" cm="1">
        <f t="array" aca="1" ref="H3177" ca="1">EsNegrita(BP[[#This Row],[CODIGO]])</f>
        <v>0</v>
      </c>
      <c r="I3177" s="387" t="b" cm="1">
        <f t="array" ref="I3177">_xlfn.LET(
    _xlpm.codigos_devolucion, _xlfn.UNIQUE(_xlfn._xlws.FILTER(BP[CODIGO], ISNUMBER(SEARCH("devoluci", BP[NOMBRE CUENTA])), {""})),
    ISNUMBER(MATCH(BP[[#This Row],[CODIGO]], _xlpm.codigos_devolucion, 0))
)</f>
        <v>0</v>
      </c>
    </row>
    <row r="3178" spans="1:9" x14ac:dyDescent="0.25">
      <c r="A3178" s="608">
        <v>261020</v>
      </c>
      <c r="B3178" s="416" t="s">
        <v>548</v>
      </c>
      <c r="C3178" s="416" t="s">
        <v>1296</v>
      </c>
      <c r="D3178" s="416" t="s">
        <v>739</v>
      </c>
      <c r="E3178" s="417">
        <v>0</v>
      </c>
      <c r="F3178" s="417">
        <v>264306.13</v>
      </c>
      <c r="G3178" s="417">
        <v>119473131.19000001</v>
      </c>
      <c r="H3178" s="387" t="b" cm="1">
        <f t="array" aca="1" ref="H3178" ca="1">EsNegrita(BP[[#This Row],[CODIGO]])</f>
        <v>0</v>
      </c>
      <c r="I3178" s="387" t="b" cm="1">
        <f t="array" ref="I3178">_xlfn.LET(
    _xlpm.codigos_devolucion, _xlfn.UNIQUE(_xlfn._xlws.FILTER(BP[CODIGO], ISNUMBER(SEARCH("devoluci", BP[NOMBRE CUENTA])), {""})),
    ISNUMBER(MATCH(BP[[#This Row],[CODIGO]], _xlpm.codigos_devolucion, 0))
)</f>
        <v>0</v>
      </c>
    </row>
    <row r="3179" spans="1:9" x14ac:dyDescent="0.25">
      <c r="A3179" s="608">
        <v>261020</v>
      </c>
      <c r="B3179" s="416" t="s">
        <v>548</v>
      </c>
      <c r="C3179" s="416" t="s">
        <v>1261</v>
      </c>
      <c r="D3179" s="416" t="s">
        <v>739</v>
      </c>
      <c r="E3179" s="417">
        <v>0</v>
      </c>
      <c r="F3179" s="417">
        <v>269957.96000000002</v>
      </c>
      <c r="G3179" s="417">
        <v>119743089.15000001</v>
      </c>
      <c r="H3179" s="387" t="b" cm="1">
        <f t="array" aca="1" ref="H3179" ca="1">EsNegrita(BP[[#This Row],[CODIGO]])</f>
        <v>0</v>
      </c>
      <c r="I3179" s="387" t="b" cm="1">
        <f t="array" ref="I3179">_xlfn.LET(
    _xlpm.codigos_devolucion, _xlfn.UNIQUE(_xlfn._xlws.FILTER(BP[CODIGO], ISNUMBER(SEARCH("devoluci", BP[NOMBRE CUENTA])), {""})),
    ISNUMBER(MATCH(BP[[#This Row],[CODIGO]], _xlpm.codigos_devolucion, 0))
)</f>
        <v>0</v>
      </c>
    </row>
    <row r="3180" spans="1:9" x14ac:dyDescent="0.25">
      <c r="A3180" s="608">
        <v>261020</v>
      </c>
      <c r="B3180" s="416" t="s">
        <v>548</v>
      </c>
      <c r="C3180" s="416" t="s">
        <v>1329</v>
      </c>
      <c r="D3180" s="416" t="s">
        <v>739</v>
      </c>
      <c r="E3180" s="417">
        <v>0</v>
      </c>
      <c r="F3180" s="417">
        <v>166600</v>
      </c>
      <c r="G3180" s="417">
        <v>119909689.15000001</v>
      </c>
      <c r="H3180" s="387" t="b" cm="1">
        <f t="array" aca="1" ref="H3180" ca="1">EsNegrita(BP[[#This Row],[CODIGO]])</f>
        <v>0</v>
      </c>
      <c r="I3180" s="387" t="b" cm="1">
        <f t="array" ref="I3180">_xlfn.LET(
    _xlpm.codigos_devolucion, _xlfn.UNIQUE(_xlfn._xlws.FILTER(BP[CODIGO], ISNUMBER(SEARCH("devoluci", BP[NOMBRE CUENTA])), {""})),
    ISNUMBER(MATCH(BP[[#This Row],[CODIGO]], _xlpm.codigos_devolucion, 0))
)</f>
        <v>0</v>
      </c>
    </row>
    <row r="3181" spans="1:9" x14ac:dyDescent="0.25">
      <c r="A3181" s="608">
        <v>261020</v>
      </c>
      <c r="B3181" s="416" t="s">
        <v>548</v>
      </c>
      <c r="C3181" s="416" t="s">
        <v>751</v>
      </c>
      <c r="D3181" s="416" t="s">
        <v>739</v>
      </c>
      <c r="E3181" s="417">
        <v>0</v>
      </c>
      <c r="F3181" s="417">
        <v>261855.88</v>
      </c>
      <c r="G3181" s="417">
        <v>120171545.03</v>
      </c>
      <c r="H3181" s="387" t="b" cm="1">
        <f t="array" aca="1" ref="H3181" ca="1">EsNegrita(BP[[#This Row],[CODIGO]])</f>
        <v>0</v>
      </c>
      <c r="I3181" s="387" t="b" cm="1">
        <f t="array" ref="I3181">_xlfn.LET(
    _xlpm.codigos_devolucion, _xlfn.UNIQUE(_xlfn._xlws.FILTER(BP[CODIGO], ISNUMBER(SEARCH("devoluci", BP[NOMBRE CUENTA])), {""})),
    ISNUMBER(MATCH(BP[[#This Row],[CODIGO]], _xlpm.codigos_devolucion, 0))
)</f>
        <v>0</v>
      </c>
    </row>
    <row r="3182" spans="1:9" x14ac:dyDescent="0.25">
      <c r="A3182" s="608">
        <v>261020</v>
      </c>
      <c r="B3182" s="416" t="s">
        <v>548</v>
      </c>
      <c r="C3182" s="416" t="s">
        <v>1297</v>
      </c>
      <c r="D3182" s="416" t="s">
        <v>739</v>
      </c>
      <c r="E3182" s="417">
        <v>0</v>
      </c>
      <c r="F3182" s="417">
        <v>370050.52</v>
      </c>
      <c r="G3182" s="417">
        <v>120541595.55</v>
      </c>
      <c r="H3182" s="387" t="b" cm="1">
        <f t="array" aca="1" ref="H3182" ca="1">EsNegrita(BP[[#This Row],[CODIGO]])</f>
        <v>0</v>
      </c>
      <c r="I3182" s="387" t="b" cm="1">
        <f t="array" ref="I3182">_xlfn.LET(
    _xlpm.codigos_devolucion, _xlfn.UNIQUE(_xlfn._xlws.FILTER(BP[CODIGO], ISNUMBER(SEARCH("devoluci", BP[NOMBRE CUENTA])), {""})),
    ISNUMBER(MATCH(BP[[#This Row],[CODIGO]], _xlpm.codigos_devolucion, 0))
)</f>
        <v>0</v>
      </c>
    </row>
    <row r="3183" spans="1:9" x14ac:dyDescent="0.25">
      <c r="A3183" s="608">
        <v>261020</v>
      </c>
      <c r="B3183" s="416" t="s">
        <v>548</v>
      </c>
      <c r="C3183" s="416" t="s">
        <v>1298</v>
      </c>
      <c r="D3183" s="416" t="s">
        <v>739</v>
      </c>
      <c r="E3183" s="417">
        <v>0</v>
      </c>
      <c r="F3183" s="417">
        <v>331176.15000000002</v>
      </c>
      <c r="G3183" s="417">
        <v>120872771.7</v>
      </c>
      <c r="H3183" s="387" t="b" cm="1">
        <f t="array" aca="1" ref="H3183" ca="1">EsNegrita(BP[[#This Row],[CODIGO]])</f>
        <v>0</v>
      </c>
      <c r="I3183" s="387" t="b" cm="1">
        <f t="array" ref="I3183">_xlfn.LET(
    _xlpm.codigos_devolucion, _xlfn.UNIQUE(_xlfn._xlws.FILTER(BP[CODIGO], ISNUMBER(SEARCH("devoluci", BP[NOMBRE CUENTA])), {""})),
    ISNUMBER(MATCH(BP[[#This Row],[CODIGO]], _xlpm.codigos_devolucion, 0))
)</f>
        <v>0</v>
      </c>
    </row>
    <row r="3184" spans="1:9" x14ac:dyDescent="0.25">
      <c r="A3184" s="608">
        <v>261020</v>
      </c>
      <c r="B3184" s="416" t="s">
        <v>548</v>
      </c>
      <c r="C3184" s="416" t="s">
        <v>752</v>
      </c>
      <c r="D3184" s="416" t="s">
        <v>739</v>
      </c>
      <c r="E3184" s="417">
        <v>0</v>
      </c>
      <c r="F3184" s="417">
        <v>187419.9</v>
      </c>
      <c r="G3184" s="417">
        <v>121060191.60000001</v>
      </c>
      <c r="H3184" s="387" t="b" cm="1">
        <f t="array" aca="1" ref="H3184" ca="1">EsNegrita(BP[[#This Row],[CODIGO]])</f>
        <v>0</v>
      </c>
      <c r="I3184" s="387" t="b" cm="1">
        <f t="array" ref="I3184">_xlfn.LET(
    _xlpm.codigos_devolucion, _xlfn.UNIQUE(_xlfn._xlws.FILTER(BP[CODIGO], ISNUMBER(SEARCH("devoluci", BP[NOMBRE CUENTA])), {""})),
    ISNUMBER(MATCH(BP[[#This Row],[CODIGO]], _xlpm.codigos_devolucion, 0))
)</f>
        <v>0</v>
      </c>
    </row>
    <row r="3185" spans="1:9" x14ac:dyDescent="0.25">
      <c r="A3185" s="608">
        <v>261020</v>
      </c>
      <c r="B3185" s="416" t="s">
        <v>548</v>
      </c>
      <c r="C3185" s="416" t="s">
        <v>1339</v>
      </c>
      <c r="D3185" s="416" t="s">
        <v>739</v>
      </c>
      <c r="E3185" s="417">
        <v>0</v>
      </c>
      <c r="F3185" s="417">
        <v>177014.99</v>
      </c>
      <c r="G3185" s="417">
        <v>121237206.59</v>
      </c>
      <c r="H3185" s="387" t="b" cm="1">
        <f t="array" aca="1" ref="H3185" ca="1">EsNegrita(BP[[#This Row],[CODIGO]])</f>
        <v>0</v>
      </c>
      <c r="I3185" s="387" t="b" cm="1">
        <f t="array" ref="I3185">_xlfn.LET(
    _xlpm.codigos_devolucion, _xlfn.UNIQUE(_xlfn._xlws.FILTER(BP[CODIGO], ISNUMBER(SEARCH("devoluci", BP[NOMBRE CUENTA])), {""})),
    ISNUMBER(MATCH(BP[[#This Row],[CODIGO]], _xlpm.codigos_devolucion, 0))
)</f>
        <v>0</v>
      </c>
    </row>
    <row r="3186" spans="1:9" x14ac:dyDescent="0.25">
      <c r="A3186" s="608">
        <v>261020</v>
      </c>
      <c r="B3186" s="416" t="s">
        <v>548</v>
      </c>
      <c r="C3186" s="416" t="s">
        <v>1299</v>
      </c>
      <c r="D3186" s="416" t="s">
        <v>739</v>
      </c>
      <c r="E3186" s="417">
        <v>0</v>
      </c>
      <c r="F3186" s="417">
        <v>428104.22</v>
      </c>
      <c r="G3186" s="417">
        <v>121665310.81</v>
      </c>
      <c r="H3186" s="387" t="b" cm="1">
        <f t="array" aca="1" ref="H3186" ca="1">EsNegrita(BP[[#This Row],[CODIGO]])</f>
        <v>0</v>
      </c>
      <c r="I3186" s="387" t="b" cm="1">
        <f t="array" ref="I3186">_xlfn.LET(
    _xlpm.codigos_devolucion, _xlfn.UNIQUE(_xlfn._xlws.FILTER(BP[CODIGO], ISNUMBER(SEARCH("devoluci", BP[NOMBRE CUENTA])), {""})),
    ISNUMBER(MATCH(BP[[#This Row],[CODIGO]], _xlpm.codigos_devolucion, 0))
)</f>
        <v>0</v>
      </c>
    </row>
    <row r="3187" spans="1:9" x14ac:dyDescent="0.25">
      <c r="A3187" s="608">
        <v>261020</v>
      </c>
      <c r="B3187" s="416" t="s">
        <v>548</v>
      </c>
      <c r="C3187" s="416" t="s">
        <v>753</v>
      </c>
      <c r="D3187" s="416" t="s">
        <v>739</v>
      </c>
      <c r="E3187" s="417">
        <v>0</v>
      </c>
      <c r="F3187" s="417">
        <v>235537.65</v>
      </c>
      <c r="G3187" s="417">
        <v>121900848.46000001</v>
      </c>
      <c r="H3187" s="387" t="b" cm="1">
        <f t="array" aca="1" ref="H3187" ca="1">EsNegrita(BP[[#This Row],[CODIGO]])</f>
        <v>0</v>
      </c>
      <c r="I3187" s="387" t="b" cm="1">
        <f t="array" ref="I3187">_xlfn.LET(
    _xlpm.codigos_devolucion, _xlfn.UNIQUE(_xlfn._xlws.FILTER(BP[CODIGO], ISNUMBER(SEARCH("devoluci", BP[NOMBRE CUENTA])), {""})),
    ISNUMBER(MATCH(BP[[#This Row],[CODIGO]], _xlpm.codigos_devolucion, 0))
)</f>
        <v>0</v>
      </c>
    </row>
    <row r="3188" spans="1:9" x14ac:dyDescent="0.25">
      <c r="A3188" s="608">
        <v>261020</v>
      </c>
      <c r="B3188" s="416" t="s">
        <v>548</v>
      </c>
      <c r="C3188" s="416" t="s">
        <v>754</v>
      </c>
      <c r="D3188" s="416" t="s">
        <v>739</v>
      </c>
      <c r="E3188" s="417">
        <v>0</v>
      </c>
      <c r="F3188" s="417">
        <v>166600</v>
      </c>
      <c r="G3188" s="417">
        <v>122067448.46000001</v>
      </c>
      <c r="H3188" s="387" t="b" cm="1">
        <f t="array" aca="1" ref="H3188" ca="1">EsNegrita(BP[[#This Row],[CODIGO]])</f>
        <v>0</v>
      </c>
      <c r="I3188" s="387" t="b" cm="1">
        <f t="array" ref="I3188">_xlfn.LET(
    _xlpm.codigos_devolucion, _xlfn.UNIQUE(_xlfn._xlws.FILTER(BP[CODIGO], ISNUMBER(SEARCH("devoluci", BP[NOMBRE CUENTA])), {""})),
    ISNUMBER(MATCH(BP[[#This Row],[CODIGO]], _xlpm.codigos_devolucion, 0))
)</f>
        <v>0</v>
      </c>
    </row>
    <row r="3189" spans="1:9" x14ac:dyDescent="0.25">
      <c r="A3189" s="608">
        <v>261020</v>
      </c>
      <c r="B3189" s="416" t="s">
        <v>548</v>
      </c>
      <c r="C3189" s="416" t="s">
        <v>1340</v>
      </c>
      <c r="D3189" s="416" t="s">
        <v>739</v>
      </c>
      <c r="E3189" s="417">
        <v>0</v>
      </c>
      <c r="F3189" s="417">
        <v>419870.25</v>
      </c>
      <c r="G3189" s="417">
        <v>122487318.71000001</v>
      </c>
      <c r="H3189" s="387" t="b" cm="1">
        <f t="array" aca="1" ref="H3189" ca="1">EsNegrita(BP[[#This Row],[CODIGO]])</f>
        <v>0</v>
      </c>
      <c r="I3189" s="387" t="b" cm="1">
        <f t="array" ref="I3189">_xlfn.LET(
    _xlpm.codigos_devolucion, _xlfn.UNIQUE(_xlfn._xlws.FILTER(BP[CODIGO], ISNUMBER(SEARCH("devoluci", BP[NOMBRE CUENTA])), {""})),
    ISNUMBER(MATCH(BP[[#This Row],[CODIGO]], _xlpm.codigos_devolucion, 0))
)</f>
        <v>0</v>
      </c>
    </row>
    <row r="3190" spans="1:9" x14ac:dyDescent="0.25">
      <c r="A3190" s="608">
        <v>261020</v>
      </c>
      <c r="B3190" s="416" t="s">
        <v>548</v>
      </c>
      <c r="C3190" s="416" t="s">
        <v>755</v>
      </c>
      <c r="D3190" s="416" t="s">
        <v>739</v>
      </c>
      <c r="E3190" s="417">
        <v>0</v>
      </c>
      <c r="F3190" s="417">
        <v>147529.39000000001</v>
      </c>
      <c r="G3190" s="417">
        <v>122634848.10000001</v>
      </c>
      <c r="H3190" s="387" t="b" cm="1">
        <f t="array" aca="1" ref="H3190" ca="1">EsNegrita(BP[[#This Row],[CODIGO]])</f>
        <v>0</v>
      </c>
      <c r="I3190" s="387" t="b" cm="1">
        <f t="array" ref="I3190">_xlfn.LET(
    _xlpm.codigos_devolucion, _xlfn.UNIQUE(_xlfn._xlws.FILTER(BP[CODIGO], ISNUMBER(SEARCH("devoluci", BP[NOMBRE CUENTA])), {""})),
    ISNUMBER(MATCH(BP[[#This Row],[CODIGO]], _xlpm.codigos_devolucion, 0))
)</f>
        <v>0</v>
      </c>
    </row>
    <row r="3191" spans="1:9" x14ac:dyDescent="0.25">
      <c r="A3191" s="608">
        <v>261020</v>
      </c>
      <c r="B3191" s="416" t="s">
        <v>548</v>
      </c>
      <c r="C3191" s="416" t="s">
        <v>756</v>
      </c>
      <c r="D3191" s="416" t="s">
        <v>739</v>
      </c>
      <c r="E3191" s="417">
        <v>0</v>
      </c>
      <c r="F3191" s="417">
        <v>417638.76</v>
      </c>
      <c r="G3191" s="417">
        <v>123052486.86000001</v>
      </c>
      <c r="H3191" s="387" t="b" cm="1">
        <f t="array" aca="1" ref="H3191" ca="1">EsNegrita(BP[[#This Row],[CODIGO]])</f>
        <v>0</v>
      </c>
      <c r="I3191" s="387" t="b" cm="1">
        <f t="array" ref="I3191">_xlfn.LET(
    _xlpm.codigos_devolucion, _xlfn.UNIQUE(_xlfn._xlws.FILTER(BP[CODIGO], ISNUMBER(SEARCH("devoluci", BP[NOMBRE CUENTA])), {""})),
    ISNUMBER(MATCH(BP[[#This Row],[CODIGO]], _xlpm.codigos_devolucion, 0))
)</f>
        <v>0</v>
      </c>
    </row>
    <row r="3192" spans="1:9" x14ac:dyDescent="0.25">
      <c r="A3192" s="608">
        <v>261020</v>
      </c>
      <c r="B3192" s="416" t="s">
        <v>548</v>
      </c>
      <c r="C3192" s="416" t="s">
        <v>757</v>
      </c>
      <c r="D3192" s="416" t="s">
        <v>739</v>
      </c>
      <c r="E3192" s="417">
        <v>0</v>
      </c>
      <c r="F3192" s="417">
        <v>370050.52</v>
      </c>
      <c r="G3192" s="417">
        <v>123422537.38000001</v>
      </c>
      <c r="H3192" s="387" t="b" cm="1">
        <f t="array" aca="1" ref="H3192" ca="1">EsNegrita(BP[[#This Row],[CODIGO]])</f>
        <v>0</v>
      </c>
      <c r="I3192" s="387" t="b" cm="1">
        <f t="array" ref="I3192">_xlfn.LET(
    _xlpm.codigos_devolucion, _xlfn.UNIQUE(_xlfn._xlws.FILTER(BP[CODIGO], ISNUMBER(SEARCH("devoluci", BP[NOMBRE CUENTA])), {""})),
    ISNUMBER(MATCH(BP[[#This Row],[CODIGO]], _xlpm.codigos_devolucion, 0))
)</f>
        <v>0</v>
      </c>
    </row>
    <row r="3193" spans="1:9" x14ac:dyDescent="0.25">
      <c r="A3193" s="608">
        <v>261020</v>
      </c>
      <c r="B3193" s="416" t="s">
        <v>548</v>
      </c>
      <c r="C3193" s="416" t="s">
        <v>1336</v>
      </c>
      <c r="D3193" s="416" t="s">
        <v>739</v>
      </c>
      <c r="E3193" s="417">
        <v>0</v>
      </c>
      <c r="F3193" s="417">
        <v>402999.1</v>
      </c>
      <c r="G3193" s="417">
        <v>123825536.48</v>
      </c>
      <c r="H3193" s="387" t="b" cm="1">
        <f t="array" aca="1" ref="H3193" ca="1">EsNegrita(BP[[#This Row],[CODIGO]])</f>
        <v>0</v>
      </c>
      <c r="I3193" s="387" t="b" cm="1">
        <f t="array" ref="I3193">_xlfn.LET(
    _xlpm.codigos_devolucion, _xlfn.UNIQUE(_xlfn._xlws.FILTER(BP[CODIGO], ISNUMBER(SEARCH("devoluci", BP[NOMBRE CUENTA])), {""})),
    ISNUMBER(MATCH(BP[[#This Row],[CODIGO]], _xlpm.codigos_devolucion, 0))
)</f>
        <v>0</v>
      </c>
    </row>
    <row r="3194" spans="1:9" x14ac:dyDescent="0.25">
      <c r="A3194" s="608">
        <v>261020</v>
      </c>
      <c r="B3194" s="416" t="s">
        <v>548</v>
      </c>
      <c r="C3194" s="416" t="s">
        <v>758</v>
      </c>
      <c r="D3194" s="416" t="s">
        <v>739</v>
      </c>
      <c r="E3194" s="417">
        <v>0</v>
      </c>
      <c r="F3194" s="417">
        <v>231134.98</v>
      </c>
      <c r="G3194" s="417">
        <v>124056671.46000001</v>
      </c>
      <c r="H3194" s="387" t="b" cm="1">
        <f t="array" aca="1" ref="H3194" ca="1">EsNegrita(BP[[#This Row],[CODIGO]])</f>
        <v>0</v>
      </c>
      <c r="I3194" s="387" t="b" cm="1">
        <f t="array" ref="I3194">_xlfn.LET(
    _xlpm.codigos_devolucion, _xlfn.UNIQUE(_xlfn._xlws.FILTER(BP[CODIGO], ISNUMBER(SEARCH("devoluci", BP[NOMBRE CUENTA])), {""})),
    ISNUMBER(MATCH(BP[[#This Row],[CODIGO]], _xlpm.codigos_devolucion, 0))
)</f>
        <v>0</v>
      </c>
    </row>
    <row r="3195" spans="1:9" x14ac:dyDescent="0.25">
      <c r="A3195" s="608">
        <v>261020</v>
      </c>
      <c r="B3195" s="416" t="s">
        <v>548</v>
      </c>
      <c r="C3195" s="416" t="s">
        <v>759</v>
      </c>
      <c r="D3195" s="416" t="s">
        <v>739</v>
      </c>
      <c r="E3195" s="417">
        <v>0</v>
      </c>
      <c r="F3195" s="417">
        <v>195576.57</v>
      </c>
      <c r="G3195" s="417">
        <v>124252248.03</v>
      </c>
      <c r="H3195" s="387" t="b" cm="1">
        <f t="array" aca="1" ref="H3195" ca="1">EsNegrita(BP[[#This Row],[CODIGO]])</f>
        <v>0</v>
      </c>
      <c r="I3195" s="387" t="b" cm="1">
        <f t="array" ref="I3195">_xlfn.LET(
    _xlpm.codigos_devolucion, _xlfn.UNIQUE(_xlfn._xlws.FILTER(BP[CODIGO], ISNUMBER(SEARCH("devoluci", BP[NOMBRE CUENTA])), {""})),
    ISNUMBER(MATCH(BP[[#This Row],[CODIGO]], _xlpm.codigos_devolucion, 0))
)</f>
        <v>0</v>
      </c>
    </row>
    <row r="3196" spans="1:9" x14ac:dyDescent="0.25">
      <c r="A3196" s="608">
        <v>261020</v>
      </c>
      <c r="B3196" s="416" t="s">
        <v>548</v>
      </c>
      <c r="C3196" s="416" t="s">
        <v>760</v>
      </c>
      <c r="D3196" s="416" t="s">
        <v>739</v>
      </c>
      <c r="E3196" s="417">
        <v>0</v>
      </c>
      <c r="F3196" s="417">
        <v>358795.83</v>
      </c>
      <c r="G3196" s="417">
        <v>124611043.86</v>
      </c>
      <c r="H3196" s="387" t="b" cm="1">
        <f t="array" aca="1" ref="H3196" ca="1">EsNegrita(BP[[#This Row],[CODIGO]])</f>
        <v>0</v>
      </c>
      <c r="I3196" s="387" t="b" cm="1">
        <f t="array" ref="I3196">_xlfn.LET(
    _xlpm.codigos_devolucion, _xlfn.UNIQUE(_xlfn._xlws.FILTER(BP[CODIGO], ISNUMBER(SEARCH("devoluci", BP[NOMBRE CUENTA])), {""})),
    ISNUMBER(MATCH(BP[[#This Row],[CODIGO]], _xlpm.codigos_devolucion, 0))
)</f>
        <v>0</v>
      </c>
    </row>
    <row r="3197" spans="1:9" x14ac:dyDescent="0.25">
      <c r="A3197" s="608">
        <v>261020</v>
      </c>
      <c r="B3197" s="416" t="s">
        <v>548</v>
      </c>
      <c r="C3197" s="416" t="s">
        <v>1270</v>
      </c>
      <c r="D3197" s="416" t="s">
        <v>739</v>
      </c>
      <c r="E3197" s="417">
        <v>0</v>
      </c>
      <c r="F3197" s="417">
        <v>402307.45</v>
      </c>
      <c r="G3197" s="417">
        <v>125013351.31</v>
      </c>
      <c r="H3197" s="387" t="b" cm="1">
        <f t="array" aca="1" ref="H3197" ca="1">EsNegrita(BP[[#This Row],[CODIGO]])</f>
        <v>0</v>
      </c>
      <c r="I3197" s="387" t="b" cm="1">
        <f t="array" ref="I3197">_xlfn.LET(
    _xlpm.codigos_devolucion, _xlfn.UNIQUE(_xlfn._xlws.FILTER(BP[CODIGO], ISNUMBER(SEARCH("devoluci", BP[NOMBRE CUENTA])), {""})),
    ISNUMBER(MATCH(BP[[#This Row],[CODIGO]], _xlpm.codigos_devolucion, 0))
)</f>
        <v>0</v>
      </c>
    </row>
    <row r="3198" spans="1:9" x14ac:dyDescent="0.25">
      <c r="A3198" s="608">
        <v>261020</v>
      </c>
      <c r="B3198" s="416" t="s">
        <v>548</v>
      </c>
      <c r="C3198" s="416" t="s">
        <v>761</v>
      </c>
      <c r="D3198" s="416" t="s">
        <v>739</v>
      </c>
      <c r="E3198" s="417">
        <v>0</v>
      </c>
      <c r="F3198" s="417">
        <v>365639.25</v>
      </c>
      <c r="G3198" s="417">
        <v>125378990.56</v>
      </c>
      <c r="H3198" s="387" t="b" cm="1">
        <f t="array" aca="1" ref="H3198" ca="1">EsNegrita(BP[[#This Row],[CODIGO]])</f>
        <v>0</v>
      </c>
      <c r="I3198" s="387" t="b" cm="1">
        <f t="array" ref="I3198">_xlfn.LET(
    _xlpm.codigos_devolucion, _xlfn.UNIQUE(_xlfn._xlws.FILTER(BP[CODIGO], ISNUMBER(SEARCH("devoluci", BP[NOMBRE CUENTA])), {""})),
    ISNUMBER(MATCH(BP[[#This Row],[CODIGO]], _xlpm.codigos_devolucion, 0))
)</f>
        <v>0</v>
      </c>
    </row>
    <row r="3199" spans="1:9" x14ac:dyDescent="0.25">
      <c r="A3199" s="608">
        <v>261020</v>
      </c>
      <c r="B3199" s="416" t="s">
        <v>548</v>
      </c>
      <c r="C3199" s="416" t="s">
        <v>1300</v>
      </c>
      <c r="D3199" s="416" t="s">
        <v>739</v>
      </c>
      <c r="E3199" s="417">
        <v>0</v>
      </c>
      <c r="F3199" s="417">
        <v>368786.53</v>
      </c>
      <c r="G3199" s="417">
        <v>125747777.09</v>
      </c>
      <c r="H3199" s="387" t="b" cm="1">
        <f t="array" aca="1" ref="H3199" ca="1">EsNegrita(BP[[#This Row],[CODIGO]])</f>
        <v>0</v>
      </c>
      <c r="I3199" s="387" t="b" cm="1">
        <f t="array" ref="I3199">_xlfn.LET(
    _xlpm.codigos_devolucion, _xlfn.UNIQUE(_xlfn._xlws.FILTER(BP[CODIGO], ISNUMBER(SEARCH("devoluci", BP[NOMBRE CUENTA])), {""})),
    ISNUMBER(MATCH(BP[[#This Row],[CODIGO]], _xlpm.codigos_devolucion, 0))
)</f>
        <v>0</v>
      </c>
    </row>
    <row r="3200" spans="1:9" x14ac:dyDescent="0.25">
      <c r="A3200" s="608">
        <v>261020</v>
      </c>
      <c r="B3200" s="416" t="s">
        <v>548</v>
      </c>
      <c r="C3200" s="416" t="s">
        <v>1301</v>
      </c>
      <c r="D3200" s="416" t="s">
        <v>739</v>
      </c>
      <c r="E3200" s="417">
        <v>0</v>
      </c>
      <c r="F3200" s="417">
        <v>336501.58</v>
      </c>
      <c r="G3200" s="417">
        <v>126084278.67</v>
      </c>
      <c r="H3200" s="387" t="b" cm="1">
        <f t="array" aca="1" ref="H3200" ca="1">EsNegrita(BP[[#This Row],[CODIGO]])</f>
        <v>0</v>
      </c>
      <c r="I3200" s="387" t="b" cm="1">
        <f t="array" ref="I3200">_xlfn.LET(
    _xlpm.codigos_devolucion, _xlfn.UNIQUE(_xlfn._xlws.FILTER(BP[CODIGO], ISNUMBER(SEARCH("devoluci", BP[NOMBRE CUENTA])), {""})),
    ISNUMBER(MATCH(BP[[#This Row],[CODIGO]], _xlpm.codigos_devolucion, 0))
)</f>
        <v>0</v>
      </c>
    </row>
    <row r="3201" spans="1:9" x14ac:dyDescent="0.25">
      <c r="A3201" s="608">
        <v>261020</v>
      </c>
      <c r="B3201" s="416" t="s">
        <v>548</v>
      </c>
      <c r="C3201" s="416" t="s">
        <v>1271</v>
      </c>
      <c r="D3201" s="416" t="s">
        <v>739</v>
      </c>
      <c r="E3201" s="417">
        <v>0</v>
      </c>
      <c r="F3201" s="417">
        <v>312155.87</v>
      </c>
      <c r="G3201" s="417">
        <v>126396434.54000001</v>
      </c>
      <c r="H3201" s="387" t="b" cm="1">
        <f t="array" aca="1" ref="H3201" ca="1">EsNegrita(BP[[#This Row],[CODIGO]])</f>
        <v>0</v>
      </c>
      <c r="I3201" s="387" t="b" cm="1">
        <f t="array" ref="I3201">_xlfn.LET(
    _xlpm.codigos_devolucion, _xlfn.UNIQUE(_xlfn._xlws.FILTER(BP[CODIGO], ISNUMBER(SEARCH("devoluci", BP[NOMBRE CUENTA])), {""})),
    ISNUMBER(MATCH(BP[[#This Row],[CODIGO]], _xlpm.codigos_devolucion, 0))
)</f>
        <v>0</v>
      </c>
    </row>
    <row r="3202" spans="1:9" x14ac:dyDescent="0.25">
      <c r="A3202" s="608">
        <v>261020</v>
      </c>
      <c r="B3202" s="416" t="s">
        <v>548</v>
      </c>
      <c r="C3202" s="416" t="s">
        <v>1302</v>
      </c>
      <c r="D3202" s="416" t="s">
        <v>739</v>
      </c>
      <c r="E3202" s="417">
        <v>0</v>
      </c>
      <c r="F3202" s="417">
        <v>366119.69</v>
      </c>
      <c r="G3202" s="417">
        <v>126762554.23</v>
      </c>
      <c r="H3202" s="387" t="b" cm="1">
        <f t="array" aca="1" ref="H3202" ca="1">EsNegrita(BP[[#This Row],[CODIGO]])</f>
        <v>0</v>
      </c>
      <c r="I3202" s="387" t="b" cm="1">
        <f t="array" ref="I3202">_xlfn.LET(
    _xlpm.codigos_devolucion, _xlfn.UNIQUE(_xlfn._xlws.FILTER(BP[CODIGO], ISNUMBER(SEARCH("devoluci", BP[NOMBRE CUENTA])), {""})),
    ISNUMBER(MATCH(BP[[#This Row],[CODIGO]], _xlpm.codigos_devolucion, 0))
)</f>
        <v>0</v>
      </c>
    </row>
    <row r="3203" spans="1:9" x14ac:dyDescent="0.25">
      <c r="A3203" s="608">
        <v>261020</v>
      </c>
      <c r="B3203" s="416" t="s">
        <v>548</v>
      </c>
      <c r="C3203" s="416" t="s">
        <v>1341</v>
      </c>
      <c r="D3203" s="416" t="s">
        <v>739</v>
      </c>
      <c r="E3203" s="417">
        <v>0</v>
      </c>
      <c r="F3203" s="417">
        <v>254163.79</v>
      </c>
      <c r="G3203" s="417">
        <v>127016718.02000001</v>
      </c>
      <c r="H3203" s="387" t="b" cm="1">
        <f t="array" aca="1" ref="H3203" ca="1">EsNegrita(BP[[#This Row],[CODIGO]])</f>
        <v>0</v>
      </c>
      <c r="I3203" s="387" t="b" cm="1">
        <f t="array" ref="I3203">_xlfn.LET(
    _xlpm.codigos_devolucion, _xlfn.UNIQUE(_xlfn._xlws.FILTER(BP[CODIGO], ISNUMBER(SEARCH("devoluci", BP[NOMBRE CUENTA])), {""})),
    ISNUMBER(MATCH(BP[[#This Row],[CODIGO]], _xlpm.codigos_devolucion, 0))
)</f>
        <v>0</v>
      </c>
    </row>
    <row r="3204" spans="1:9" x14ac:dyDescent="0.25">
      <c r="A3204" s="608">
        <v>261020</v>
      </c>
      <c r="B3204" s="416" t="s">
        <v>548</v>
      </c>
      <c r="C3204" s="416" t="s">
        <v>1262</v>
      </c>
      <c r="D3204" s="416" t="s">
        <v>739</v>
      </c>
      <c r="E3204" s="417">
        <v>0</v>
      </c>
      <c r="F3204" s="417">
        <v>310325.61</v>
      </c>
      <c r="G3204" s="417">
        <v>127327043.63000001</v>
      </c>
      <c r="H3204" s="387" t="b" cm="1">
        <f t="array" aca="1" ref="H3204" ca="1">EsNegrita(BP[[#This Row],[CODIGO]])</f>
        <v>0</v>
      </c>
      <c r="I3204" s="387" t="b" cm="1">
        <f t="array" ref="I3204">_xlfn.LET(
    _xlpm.codigos_devolucion, _xlfn.UNIQUE(_xlfn._xlws.FILTER(BP[CODIGO], ISNUMBER(SEARCH("devoluci", BP[NOMBRE CUENTA])), {""})),
    ISNUMBER(MATCH(BP[[#This Row],[CODIGO]], _xlpm.codigos_devolucion, 0))
)</f>
        <v>0</v>
      </c>
    </row>
    <row r="3205" spans="1:9" x14ac:dyDescent="0.25">
      <c r="A3205" s="608">
        <v>261020</v>
      </c>
      <c r="B3205" s="416" t="s">
        <v>548</v>
      </c>
      <c r="C3205" s="416" t="s">
        <v>1272</v>
      </c>
      <c r="D3205" s="416" t="s">
        <v>739</v>
      </c>
      <c r="E3205" s="417">
        <v>0</v>
      </c>
      <c r="F3205" s="417">
        <v>283475.84000000003</v>
      </c>
      <c r="G3205" s="417">
        <v>127610519.47000001</v>
      </c>
      <c r="H3205" s="387" t="b" cm="1">
        <f t="array" aca="1" ref="H3205" ca="1">EsNegrita(BP[[#This Row],[CODIGO]])</f>
        <v>0</v>
      </c>
      <c r="I3205" s="387" t="b" cm="1">
        <f t="array" ref="I3205">_xlfn.LET(
    _xlpm.codigos_devolucion, _xlfn.UNIQUE(_xlfn._xlws.FILTER(BP[CODIGO], ISNUMBER(SEARCH("devoluci", BP[NOMBRE CUENTA])), {""})),
    ISNUMBER(MATCH(BP[[#This Row],[CODIGO]], _xlpm.codigos_devolucion, 0))
)</f>
        <v>0</v>
      </c>
    </row>
    <row r="3206" spans="1:9" x14ac:dyDescent="0.25">
      <c r="A3206" s="608">
        <v>261020</v>
      </c>
      <c r="B3206" s="416" t="s">
        <v>548</v>
      </c>
      <c r="C3206" s="416" t="s">
        <v>780</v>
      </c>
      <c r="D3206" s="416" t="s">
        <v>739</v>
      </c>
      <c r="E3206" s="417">
        <v>0</v>
      </c>
      <c r="F3206" s="417">
        <v>229932.5</v>
      </c>
      <c r="G3206" s="417">
        <v>127840451.97000001</v>
      </c>
      <c r="H3206" s="387" t="b" cm="1">
        <f t="array" aca="1" ref="H3206" ca="1">EsNegrita(BP[[#This Row],[CODIGO]])</f>
        <v>0</v>
      </c>
      <c r="I3206" s="387" t="b" cm="1">
        <f t="array" ref="I3206">_xlfn.LET(
    _xlpm.codigos_devolucion, _xlfn.UNIQUE(_xlfn._xlws.FILTER(BP[CODIGO], ISNUMBER(SEARCH("devoluci", BP[NOMBRE CUENTA])), {""})),
    ISNUMBER(MATCH(BP[[#This Row],[CODIGO]], _xlpm.codigos_devolucion, 0))
)</f>
        <v>0</v>
      </c>
    </row>
    <row r="3207" spans="1:9" x14ac:dyDescent="0.25">
      <c r="A3207" s="608">
        <v>261020</v>
      </c>
      <c r="B3207" s="416" t="s">
        <v>548</v>
      </c>
      <c r="C3207" s="416" t="s">
        <v>762</v>
      </c>
      <c r="D3207" s="416" t="s">
        <v>739</v>
      </c>
      <c r="E3207" s="417">
        <v>0</v>
      </c>
      <c r="F3207" s="417">
        <v>311101.39</v>
      </c>
      <c r="G3207" s="417">
        <v>128151553.36000001</v>
      </c>
      <c r="H3207" s="387" t="b" cm="1">
        <f t="array" aca="1" ref="H3207" ca="1">EsNegrita(BP[[#This Row],[CODIGO]])</f>
        <v>0</v>
      </c>
      <c r="I3207" s="387" t="b" cm="1">
        <f t="array" ref="I3207">_xlfn.LET(
    _xlpm.codigos_devolucion, _xlfn.UNIQUE(_xlfn._xlws.FILTER(BP[CODIGO], ISNUMBER(SEARCH("devoluci", BP[NOMBRE CUENTA])), {""})),
    ISNUMBER(MATCH(BP[[#This Row],[CODIGO]], _xlpm.codigos_devolucion, 0))
)</f>
        <v>0</v>
      </c>
    </row>
    <row r="3208" spans="1:9" x14ac:dyDescent="0.25">
      <c r="A3208" s="608">
        <v>261020</v>
      </c>
      <c r="B3208" s="416" t="s">
        <v>548</v>
      </c>
      <c r="C3208" s="416" t="s">
        <v>1330</v>
      </c>
      <c r="D3208" s="416" t="s">
        <v>739</v>
      </c>
      <c r="E3208" s="417">
        <v>0</v>
      </c>
      <c r="F3208" s="417">
        <v>311464.21999999997</v>
      </c>
      <c r="G3208" s="417">
        <v>128463017.58000001</v>
      </c>
      <c r="H3208" s="387" t="b" cm="1">
        <f t="array" aca="1" ref="H3208" ca="1">EsNegrita(BP[[#This Row],[CODIGO]])</f>
        <v>0</v>
      </c>
      <c r="I3208" s="387" t="b" cm="1">
        <f t="array" ref="I3208">_xlfn.LET(
    _xlpm.codigos_devolucion, _xlfn.UNIQUE(_xlfn._xlws.FILTER(BP[CODIGO], ISNUMBER(SEARCH("devoluci", BP[NOMBRE CUENTA])), {""})),
    ISNUMBER(MATCH(BP[[#This Row],[CODIGO]], _xlpm.codigos_devolucion, 0))
)</f>
        <v>0</v>
      </c>
    </row>
    <row r="3209" spans="1:9" x14ac:dyDescent="0.25">
      <c r="A3209" s="608">
        <v>261020</v>
      </c>
      <c r="B3209" s="416" t="s">
        <v>548</v>
      </c>
      <c r="C3209" s="416" t="s">
        <v>763</v>
      </c>
      <c r="D3209" s="416" t="s">
        <v>739</v>
      </c>
      <c r="E3209" s="417">
        <v>0</v>
      </c>
      <c r="F3209" s="417">
        <v>312155.87</v>
      </c>
      <c r="G3209" s="417">
        <v>128775173.45000002</v>
      </c>
      <c r="H3209" s="387" t="b" cm="1">
        <f t="array" aca="1" ref="H3209" ca="1">EsNegrita(BP[[#This Row],[CODIGO]])</f>
        <v>0</v>
      </c>
      <c r="I3209" s="387" t="b" cm="1">
        <f t="array" ref="I3209">_xlfn.LET(
    _xlpm.codigos_devolucion, _xlfn.UNIQUE(_xlfn._xlws.FILTER(BP[CODIGO], ISNUMBER(SEARCH("devoluci", BP[NOMBRE CUENTA])), {""})),
    ISNUMBER(MATCH(BP[[#This Row],[CODIGO]], _xlpm.codigos_devolucion, 0))
)</f>
        <v>0</v>
      </c>
    </row>
    <row r="3210" spans="1:9" x14ac:dyDescent="0.25">
      <c r="A3210" s="608">
        <v>261020</v>
      </c>
      <c r="B3210" s="416" t="s">
        <v>548</v>
      </c>
      <c r="C3210" s="416" t="s">
        <v>764</v>
      </c>
      <c r="D3210" s="416" t="s">
        <v>739</v>
      </c>
      <c r="E3210" s="417">
        <v>0</v>
      </c>
      <c r="F3210" s="417">
        <v>370050.52</v>
      </c>
      <c r="G3210" s="417">
        <v>129145223.97000001</v>
      </c>
      <c r="H3210" s="387" t="b" cm="1">
        <f t="array" aca="1" ref="H3210" ca="1">EsNegrita(BP[[#This Row],[CODIGO]])</f>
        <v>0</v>
      </c>
      <c r="I3210" s="387" t="b" cm="1">
        <f t="array" ref="I3210">_xlfn.LET(
    _xlpm.codigos_devolucion, _xlfn.UNIQUE(_xlfn._xlws.FILTER(BP[CODIGO], ISNUMBER(SEARCH("devoluci", BP[NOMBRE CUENTA])), {""})),
    ISNUMBER(MATCH(BP[[#This Row],[CODIGO]], _xlpm.codigos_devolucion, 0))
)</f>
        <v>0</v>
      </c>
    </row>
    <row r="3211" spans="1:9" x14ac:dyDescent="0.25">
      <c r="A3211" s="608">
        <v>261020</v>
      </c>
      <c r="B3211" s="416" t="s">
        <v>548</v>
      </c>
      <c r="C3211" s="416" t="s">
        <v>1284</v>
      </c>
      <c r="D3211" s="416" t="s">
        <v>739</v>
      </c>
      <c r="E3211" s="417">
        <v>0</v>
      </c>
      <c r="F3211" s="417">
        <v>261170.77</v>
      </c>
      <c r="G3211" s="417">
        <v>129406394.74000001</v>
      </c>
      <c r="H3211" s="387" t="b" cm="1">
        <f t="array" aca="1" ref="H3211" ca="1">EsNegrita(BP[[#This Row],[CODIGO]])</f>
        <v>0</v>
      </c>
      <c r="I3211" s="387" t="b" cm="1">
        <f t="array" ref="I3211">_xlfn.LET(
    _xlpm.codigos_devolucion, _xlfn.UNIQUE(_xlfn._xlws.FILTER(BP[CODIGO], ISNUMBER(SEARCH("devoluci", BP[NOMBRE CUENTA])), {""})),
    ISNUMBER(MATCH(BP[[#This Row],[CODIGO]], _xlpm.codigos_devolucion, 0))
)</f>
        <v>0</v>
      </c>
    </row>
    <row r="3212" spans="1:9" x14ac:dyDescent="0.25">
      <c r="A3212" s="608">
        <v>261020</v>
      </c>
      <c r="B3212" s="416" t="s">
        <v>548</v>
      </c>
      <c r="C3212" s="416" t="s">
        <v>1303</v>
      </c>
      <c r="D3212" s="416" t="s">
        <v>739</v>
      </c>
      <c r="E3212" s="417">
        <v>0</v>
      </c>
      <c r="F3212" s="417">
        <v>351971.26</v>
      </c>
      <c r="G3212" s="417">
        <v>129758366.00000001</v>
      </c>
      <c r="H3212" s="387" t="b" cm="1">
        <f t="array" aca="1" ref="H3212" ca="1">EsNegrita(BP[[#This Row],[CODIGO]])</f>
        <v>0</v>
      </c>
      <c r="I3212" s="387" t="b" cm="1">
        <f t="array" ref="I3212">_xlfn.LET(
    _xlpm.codigos_devolucion, _xlfn.UNIQUE(_xlfn._xlws.FILTER(BP[CODIGO], ISNUMBER(SEARCH("devoluci", BP[NOMBRE CUENTA])), {""})),
    ISNUMBER(MATCH(BP[[#This Row],[CODIGO]], _xlpm.codigos_devolucion, 0))
)</f>
        <v>0</v>
      </c>
    </row>
    <row r="3213" spans="1:9" x14ac:dyDescent="0.25">
      <c r="A3213" s="608">
        <v>261020</v>
      </c>
      <c r="B3213" s="416" t="s">
        <v>548</v>
      </c>
      <c r="C3213" s="416" t="s">
        <v>765</v>
      </c>
      <c r="D3213" s="416" t="s">
        <v>739</v>
      </c>
      <c r="E3213" s="417">
        <v>0</v>
      </c>
      <c r="F3213" s="417">
        <v>194193.27</v>
      </c>
      <c r="G3213" s="417">
        <v>129952559.27000001</v>
      </c>
      <c r="H3213" s="387" t="b" cm="1">
        <f t="array" aca="1" ref="H3213" ca="1">EsNegrita(BP[[#This Row],[CODIGO]])</f>
        <v>0</v>
      </c>
      <c r="I3213" s="387" t="b" cm="1">
        <f t="array" ref="I3213">_xlfn.LET(
    _xlpm.codigos_devolucion, _xlfn.UNIQUE(_xlfn._xlws.FILTER(BP[CODIGO], ISNUMBER(SEARCH("devoluci", BP[NOMBRE CUENTA])), {""})),
    ISNUMBER(MATCH(BP[[#This Row],[CODIGO]], _xlpm.codigos_devolucion, 0))
)</f>
        <v>0</v>
      </c>
    </row>
    <row r="3214" spans="1:9" x14ac:dyDescent="0.25">
      <c r="A3214" s="608">
        <v>261020</v>
      </c>
      <c r="B3214" s="416" t="s">
        <v>548</v>
      </c>
      <c r="C3214" s="416" t="s">
        <v>1273</v>
      </c>
      <c r="D3214" s="416" t="s">
        <v>739</v>
      </c>
      <c r="E3214" s="417">
        <v>0</v>
      </c>
      <c r="F3214" s="417">
        <v>145849.14000000001</v>
      </c>
      <c r="G3214" s="417">
        <v>130098408.41000001</v>
      </c>
      <c r="H3214" s="387" t="b" cm="1">
        <f t="array" aca="1" ref="H3214" ca="1">EsNegrita(BP[[#This Row],[CODIGO]])</f>
        <v>0</v>
      </c>
      <c r="I3214" s="387" t="b" cm="1">
        <f t="array" ref="I3214">_xlfn.LET(
    _xlpm.codigos_devolucion, _xlfn.UNIQUE(_xlfn._xlws.FILTER(BP[CODIGO], ISNUMBER(SEARCH("devoluci", BP[NOMBRE CUENTA])), {""})),
    ISNUMBER(MATCH(BP[[#This Row],[CODIGO]], _xlpm.codigos_devolucion, 0))
)</f>
        <v>0</v>
      </c>
    </row>
    <row r="3215" spans="1:9" x14ac:dyDescent="0.25">
      <c r="A3215" s="608">
        <v>261020</v>
      </c>
      <c r="B3215" s="416" t="s">
        <v>548</v>
      </c>
      <c r="C3215" s="416" t="s">
        <v>1304</v>
      </c>
      <c r="D3215" s="416" t="s">
        <v>739</v>
      </c>
      <c r="E3215" s="417">
        <v>0</v>
      </c>
      <c r="F3215" s="417">
        <v>344572.82</v>
      </c>
      <c r="G3215" s="417">
        <v>130442981.23</v>
      </c>
      <c r="H3215" s="387" t="b" cm="1">
        <f t="array" aca="1" ref="H3215" ca="1">EsNegrita(BP[[#This Row],[CODIGO]])</f>
        <v>0</v>
      </c>
      <c r="I3215" s="387" t="b" cm="1">
        <f t="array" ref="I3215">_xlfn.LET(
    _xlpm.codigos_devolucion, _xlfn.UNIQUE(_xlfn._xlws.FILTER(BP[CODIGO], ISNUMBER(SEARCH("devoluci", BP[NOMBRE CUENTA])), {""})),
    ISNUMBER(MATCH(BP[[#This Row],[CODIGO]], _xlpm.codigos_devolucion, 0))
)</f>
        <v>0</v>
      </c>
    </row>
    <row r="3216" spans="1:9" x14ac:dyDescent="0.25">
      <c r="A3216" s="608">
        <v>261020</v>
      </c>
      <c r="B3216" s="416" t="s">
        <v>548</v>
      </c>
      <c r="C3216" s="416" t="s">
        <v>1348</v>
      </c>
      <c r="D3216" s="416" t="s">
        <v>739</v>
      </c>
      <c r="E3216" s="417">
        <v>0</v>
      </c>
      <c r="F3216" s="417">
        <v>344572.82</v>
      </c>
      <c r="G3216" s="417">
        <v>130787554.05</v>
      </c>
      <c r="H3216" s="387" t="b" cm="1">
        <f t="array" aca="1" ref="H3216" ca="1">EsNegrita(BP[[#This Row],[CODIGO]])</f>
        <v>0</v>
      </c>
      <c r="I3216" s="387" t="b" cm="1">
        <f t="array" ref="I3216">_xlfn.LET(
    _xlpm.codigos_devolucion, _xlfn.UNIQUE(_xlfn._xlws.FILTER(BP[CODIGO], ISNUMBER(SEARCH("devoluci", BP[NOMBRE CUENTA])), {""})),
    ISNUMBER(MATCH(BP[[#This Row],[CODIGO]], _xlpm.codigos_devolucion, 0))
)</f>
        <v>0</v>
      </c>
    </row>
    <row r="3217" spans="1:9" x14ac:dyDescent="0.25">
      <c r="A3217" s="608">
        <v>261020</v>
      </c>
      <c r="B3217" s="416" t="s">
        <v>548</v>
      </c>
      <c r="C3217" s="416" t="s">
        <v>1305</v>
      </c>
      <c r="D3217" s="416" t="s">
        <v>739</v>
      </c>
      <c r="E3217" s="417">
        <v>0</v>
      </c>
      <c r="F3217" s="417">
        <v>216573.43</v>
      </c>
      <c r="G3217" s="417">
        <v>131004127.48</v>
      </c>
      <c r="H3217" s="387" t="b" cm="1">
        <f t="array" aca="1" ref="H3217" ca="1">EsNegrita(BP[[#This Row],[CODIGO]])</f>
        <v>0</v>
      </c>
      <c r="I3217" s="387" t="b" cm="1">
        <f t="array" ref="I3217">_xlfn.LET(
    _xlpm.codigos_devolucion, _xlfn.UNIQUE(_xlfn._xlws.FILTER(BP[CODIGO], ISNUMBER(SEARCH("devoluci", BP[NOMBRE CUENTA])), {""})),
    ISNUMBER(MATCH(BP[[#This Row],[CODIGO]], _xlpm.codigos_devolucion, 0))
)</f>
        <v>0</v>
      </c>
    </row>
    <row r="3218" spans="1:9" x14ac:dyDescent="0.25">
      <c r="A3218" s="608">
        <v>261020</v>
      </c>
      <c r="B3218" s="416" t="s">
        <v>548</v>
      </c>
      <c r="C3218" s="416" t="s">
        <v>1306</v>
      </c>
      <c r="D3218" s="416" t="s">
        <v>739</v>
      </c>
      <c r="E3218" s="417">
        <v>0</v>
      </c>
      <c r="F3218" s="417">
        <v>358889.54</v>
      </c>
      <c r="G3218" s="417">
        <v>131363017.02000001</v>
      </c>
      <c r="H3218" s="387" t="b" cm="1">
        <f t="array" aca="1" ref="H3218" ca="1">EsNegrita(BP[[#This Row],[CODIGO]])</f>
        <v>0</v>
      </c>
      <c r="I3218" s="387" t="b" cm="1">
        <f t="array" ref="I3218">_xlfn.LET(
    _xlpm.codigos_devolucion, _xlfn.UNIQUE(_xlfn._xlws.FILTER(BP[CODIGO], ISNUMBER(SEARCH("devoluci", BP[NOMBRE CUENTA])), {""})),
    ISNUMBER(MATCH(BP[[#This Row],[CODIGO]], _xlpm.codigos_devolucion, 0))
)</f>
        <v>0</v>
      </c>
    </row>
    <row r="3219" spans="1:9" x14ac:dyDescent="0.25">
      <c r="A3219" s="608">
        <v>261020</v>
      </c>
      <c r="B3219" s="416" t="s">
        <v>548</v>
      </c>
      <c r="C3219" s="416" t="s">
        <v>1274</v>
      </c>
      <c r="D3219" s="416" t="s">
        <v>739</v>
      </c>
      <c r="E3219" s="417">
        <v>0</v>
      </c>
      <c r="F3219" s="417">
        <v>240225.75</v>
      </c>
      <c r="G3219" s="417">
        <v>131603242.77000001</v>
      </c>
      <c r="H3219" s="387" t="b" cm="1">
        <f t="array" aca="1" ref="H3219" ca="1">EsNegrita(BP[[#This Row],[CODIGO]])</f>
        <v>0</v>
      </c>
      <c r="I3219" s="387" t="b" cm="1">
        <f t="array" ref="I3219">_xlfn.LET(
    _xlpm.codigos_devolucion, _xlfn.UNIQUE(_xlfn._xlws.FILTER(BP[CODIGO], ISNUMBER(SEARCH("devoluci", BP[NOMBRE CUENTA])), {""})),
    ISNUMBER(MATCH(BP[[#This Row],[CODIGO]], _xlpm.codigos_devolucion, 0))
)</f>
        <v>0</v>
      </c>
    </row>
    <row r="3220" spans="1:9" x14ac:dyDescent="0.25">
      <c r="A3220" s="608">
        <v>261020</v>
      </c>
      <c r="B3220" s="416" t="s">
        <v>548</v>
      </c>
      <c r="C3220" s="416" t="s">
        <v>1307</v>
      </c>
      <c r="D3220" s="416" t="s">
        <v>739</v>
      </c>
      <c r="E3220" s="417">
        <v>0</v>
      </c>
      <c r="F3220" s="417">
        <v>236441.16</v>
      </c>
      <c r="G3220" s="417">
        <v>131839683.93000001</v>
      </c>
      <c r="H3220" s="387" t="b" cm="1">
        <f t="array" aca="1" ref="H3220" ca="1">EsNegrita(BP[[#This Row],[CODIGO]])</f>
        <v>0</v>
      </c>
      <c r="I3220" s="387" t="b" cm="1">
        <f t="array" ref="I3220">_xlfn.LET(
    _xlpm.codigos_devolucion, _xlfn.UNIQUE(_xlfn._xlws.FILTER(BP[CODIGO], ISNUMBER(SEARCH("devoluci", BP[NOMBRE CUENTA])), {""})),
    ISNUMBER(MATCH(BP[[#This Row],[CODIGO]], _xlpm.codigos_devolucion, 0))
)</f>
        <v>0</v>
      </c>
    </row>
    <row r="3221" spans="1:9" x14ac:dyDescent="0.25">
      <c r="A3221" s="608">
        <v>261020</v>
      </c>
      <c r="B3221" s="416" t="s">
        <v>548</v>
      </c>
      <c r="C3221" s="416" t="s">
        <v>766</v>
      </c>
      <c r="D3221" s="416" t="s">
        <v>739</v>
      </c>
      <c r="E3221" s="417">
        <v>0</v>
      </c>
      <c r="F3221" s="417">
        <v>392712.21</v>
      </c>
      <c r="G3221" s="417">
        <v>132232396.14</v>
      </c>
      <c r="H3221" s="387" t="b" cm="1">
        <f t="array" aca="1" ref="H3221" ca="1">EsNegrita(BP[[#This Row],[CODIGO]])</f>
        <v>0</v>
      </c>
      <c r="I3221" s="387" t="b" cm="1">
        <f t="array" ref="I3221">_xlfn.LET(
    _xlpm.codigos_devolucion, _xlfn.UNIQUE(_xlfn._xlws.FILTER(BP[CODIGO], ISNUMBER(SEARCH("devoluci", BP[NOMBRE CUENTA])), {""})),
    ISNUMBER(MATCH(BP[[#This Row],[CODIGO]], _xlpm.codigos_devolucion, 0))
)</f>
        <v>0</v>
      </c>
    </row>
    <row r="3222" spans="1:9" x14ac:dyDescent="0.25">
      <c r="A3222" s="608">
        <v>261020</v>
      </c>
      <c r="B3222" s="416" t="s">
        <v>548</v>
      </c>
      <c r="C3222" s="416" t="s">
        <v>767</v>
      </c>
      <c r="D3222" s="416" t="s">
        <v>739</v>
      </c>
      <c r="E3222" s="417">
        <v>0</v>
      </c>
      <c r="F3222" s="417">
        <v>307998.27</v>
      </c>
      <c r="G3222" s="417">
        <v>132540394.41</v>
      </c>
      <c r="H3222" s="387" t="b" cm="1">
        <f t="array" aca="1" ref="H3222" ca="1">EsNegrita(BP[[#This Row],[CODIGO]])</f>
        <v>0</v>
      </c>
      <c r="I3222" s="387" t="b" cm="1">
        <f t="array" ref="I3222">_xlfn.LET(
    _xlpm.codigos_devolucion, _xlfn.UNIQUE(_xlfn._xlws.FILTER(BP[CODIGO], ISNUMBER(SEARCH("devoluci", BP[NOMBRE CUENTA])), {""})),
    ISNUMBER(MATCH(BP[[#This Row],[CODIGO]], _xlpm.codigos_devolucion, 0))
)</f>
        <v>0</v>
      </c>
    </row>
    <row r="3223" spans="1:9" x14ac:dyDescent="0.25">
      <c r="A3223" s="608">
        <v>261020</v>
      </c>
      <c r="B3223" s="416" t="s">
        <v>548</v>
      </c>
      <c r="C3223" s="416" t="s">
        <v>1342</v>
      </c>
      <c r="D3223" s="416" t="s">
        <v>739</v>
      </c>
      <c r="E3223" s="417">
        <v>0</v>
      </c>
      <c r="F3223" s="417">
        <v>177706.64</v>
      </c>
      <c r="G3223" s="417">
        <v>132718101.05</v>
      </c>
      <c r="H3223" s="387" t="b" cm="1">
        <f t="array" aca="1" ref="H3223" ca="1">EsNegrita(BP[[#This Row],[CODIGO]])</f>
        <v>0</v>
      </c>
      <c r="I3223" s="387" t="b" cm="1">
        <f t="array" ref="I3223">_xlfn.LET(
    _xlpm.codigos_devolucion, _xlfn.UNIQUE(_xlfn._xlws.FILTER(BP[CODIGO], ISNUMBER(SEARCH("devoluci", BP[NOMBRE CUENTA])), {""})),
    ISNUMBER(MATCH(BP[[#This Row],[CODIGO]], _xlpm.codigos_devolucion, 0))
)</f>
        <v>0</v>
      </c>
    </row>
    <row r="3224" spans="1:9" x14ac:dyDescent="0.25">
      <c r="A3224" s="608">
        <v>261020</v>
      </c>
      <c r="B3224" s="416" t="s">
        <v>548</v>
      </c>
      <c r="C3224" s="416" t="s">
        <v>1343</v>
      </c>
      <c r="D3224" s="416" t="s">
        <v>739</v>
      </c>
      <c r="E3224" s="417">
        <v>0</v>
      </c>
      <c r="F3224" s="417">
        <v>183259.96</v>
      </c>
      <c r="G3224" s="417">
        <v>132901361.00999999</v>
      </c>
      <c r="H3224" s="387" t="b" cm="1">
        <f t="array" aca="1" ref="H3224" ca="1">EsNegrita(BP[[#This Row],[CODIGO]])</f>
        <v>0</v>
      </c>
      <c r="I3224" s="387" t="b" cm="1">
        <f t="array" ref="I3224">_xlfn.LET(
    _xlpm.codigos_devolucion, _xlfn.UNIQUE(_xlfn._xlws.FILTER(BP[CODIGO], ISNUMBER(SEARCH("devoluci", BP[NOMBRE CUENTA])), {""})),
    ISNUMBER(MATCH(BP[[#This Row],[CODIGO]], _xlpm.codigos_devolucion, 0))
)</f>
        <v>0</v>
      </c>
    </row>
    <row r="3225" spans="1:9" x14ac:dyDescent="0.25">
      <c r="A3225" s="608">
        <v>261020</v>
      </c>
      <c r="B3225" s="416" t="s">
        <v>548</v>
      </c>
      <c r="C3225" s="416" t="s">
        <v>768</v>
      </c>
      <c r="D3225" s="416" t="s">
        <v>739</v>
      </c>
      <c r="E3225" s="417">
        <v>0</v>
      </c>
      <c r="F3225" s="417">
        <v>344572.82</v>
      </c>
      <c r="G3225" s="417">
        <v>133245933.82999998</v>
      </c>
      <c r="H3225" s="387" t="b" cm="1">
        <f t="array" aca="1" ref="H3225" ca="1">EsNegrita(BP[[#This Row],[CODIGO]])</f>
        <v>0</v>
      </c>
      <c r="I3225" s="387" t="b" cm="1">
        <f t="array" ref="I3225">_xlfn.LET(
    _xlpm.codigos_devolucion, _xlfn.UNIQUE(_xlfn._xlws.FILTER(BP[CODIGO], ISNUMBER(SEARCH("devoluci", BP[NOMBRE CUENTA])), {""})),
    ISNUMBER(MATCH(BP[[#This Row],[CODIGO]], _xlpm.codigos_devolucion, 0))
)</f>
        <v>0</v>
      </c>
    </row>
    <row r="3226" spans="1:9" x14ac:dyDescent="0.25">
      <c r="A3226" s="608">
        <v>261020</v>
      </c>
      <c r="B3226" s="416" t="s">
        <v>548</v>
      </c>
      <c r="C3226" s="416" t="s">
        <v>1344</v>
      </c>
      <c r="D3226" s="416" t="s">
        <v>739</v>
      </c>
      <c r="E3226" s="417">
        <v>0</v>
      </c>
      <c r="F3226" s="417">
        <v>254163.79</v>
      </c>
      <c r="G3226" s="417">
        <v>133500097.61999999</v>
      </c>
      <c r="H3226" s="387" t="b" cm="1">
        <f t="array" aca="1" ref="H3226" ca="1">EsNegrita(BP[[#This Row],[CODIGO]])</f>
        <v>0</v>
      </c>
      <c r="I3226" s="387" t="b" cm="1">
        <f t="array" ref="I3226">_xlfn.LET(
    _xlpm.codigos_devolucion, _xlfn.UNIQUE(_xlfn._xlws.FILTER(BP[CODIGO], ISNUMBER(SEARCH("devoluci", BP[NOMBRE CUENTA])), {""})),
    ISNUMBER(MATCH(BP[[#This Row],[CODIGO]], _xlpm.codigos_devolucion, 0))
)</f>
        <v>0</v>
      </c>
    </row>
    <row r="3227" spans="1:9" x14ac:dyDescent="0.25">
      <c r="A3227" s="608">
        <v>261020</v>
      </c>
      <c r="B3227" s="416" t="s">
        <v>548</v>
      </c>
      <c r="C3227" s="416" t="s">
        <v>769</v>
      </c>
      <c r="D3227" s="416" t="s">
        <v>739</v>
      </c>
      <c r="E3227" s="417">
        <v>0</v>
      </c>
      <c r="F3227" s="417">
        <v>333139.21000000002</v>
      </c>
      <c r="G3227" s="417">
        <v>133833236.82999998</v>
      </c>
      <c r="H3227" s="387" t="b" cm="1">
        <f t="array" aca="1" ref="H3227" ca="1">EsNegrita(BP[[#This Row],[CODIGO]])</f>
        <v>0</v>
      </c>
      <c r="I3227" s="387" t="b" cm="1">
        <f t="array" ref="I3227">_xlfn.LET(
    _xlpm.codigos_devolucion, _xlfn.UNIQUE(_xlfn._xlws.FILTER(BP[CODIGO], ISNUMBER(SEARCH("devoluci", BP[NOMBRE CUENTA])), {""})),
    ISNUMBER(MATCH(BP[[#This Row],[CODIGO]], _xlpm.codigos_devolucion, 0))
)</f>
        <v>0</v>
      </c>
    </row>
    <row r="3228" spans="1:9" x14ac:dyDescent="0.25">
      <c r="A3228" s="608">
        <v>261020</v>
      </c>
      <c r="B3228" s="416" t="s">
        <v>548</v>
      </c>
      <c r="C3228" s="416" t="s">
        <v>1308</v>
      </c>
      <c r="D3228" s="416" t="s">
        <v>739</v>
      </c>
      <c r="E3228" s="417">
        <v>0</v>
      </c>
      <c r="F3228" s="417">
        <v>248423.09</v>
      </c>
      <c r="G3228" s="417">
        <v>134081659.91999999</v>
      </c>
      <c r="H3228" s="387" t="b" cm="1">
        <f t="array" aca="1" ref="H3228" ca="1">EsNegrita(BP[[#This Row],[CODIGO]])</f>
        <v>0</v>
      </c>
      <c r="I3228" s="387" t="b" cm="1">
        <f t="array" ref="I3228">_xlfn.LET(
    _xlpm.codigos_devolucion, _xlfn.UNIQUE(_xlfn._xlws.FILTER(BP[CODIGO], ISNUMBER(SEARCH("devoluci", BP[NOMBRE CUENTA])), {""})),
    ISNUMBER(MATCH(BP[[#This Row],[CODIGO]], _xlpm.codigos_devolucion, 0))
)</f>
        <v>0</v>
      </c>
    </row>
    <row r="3229" spans="1:9" x14ac:dyDescent="0.25">
      <c r="A3229" s="608">
        <v>261020</v>
      </c>
      <c r="B3229" s="416" t="s">
        <v>548</v>
      </c>
      <c r="C3229" s="416" t="s">
        <v>770</v>
      </c>
      <c r="D3229" s="416" t="s">
        <v>739</v>
      </c>
      <c r="E3229" s="417">
        <v>0</v>
      </c>
      <c r="F3229" s="417">
        <v>144386.67000000001</v>
      </c>
      <c r="G3229" s="417">
        <v>134226046.58999997</v>
      </c>
      <c r="H3229" s="387" t="b" cm="1">
        <f t="array" aca="1" ref="H3229" ca="1">EsNegrita(BP[[#This Row],[CODIGO]])</f>
        <v>0</v>
      </c>
      <c r="I3229" s="387" t="b" cm="1">
        <f t="array" ref="I3229">_xlfn.LET(
    _xlpm.codigos_devolucion, _xlfn.UNIQUE(_xlfn._xlws.FILTER(BP[CODIGO], ISNUMBER(SEARCH("devoluci", BP[NOMBRE CUENTA])), {""})),
    ISNUMBER(MATCH(BP[[#This Row],[CODIGO]], _xlpm.codigos_devolucion, 0))
)</f>
        <v>0</v>
      </c>
    </row>
    <row r="3230" spans="1:9" x14ac:dyDescent="0.25">
      <c r="A3230" s="608">
        <v>261020</v>
      </c>
      <c r="B3230" s="416" t="s">
        <v>548</v>
      </c>
      <c r="C3230" s="416" t="s">
        <v>1309</v>
      </c>
      <c r="D3230" s="416" t="s">
        <v>739</v>
      </c>
      <c r="E3230" s="417">
        <v>0</v>
      </c>
      <c r="F3230" s="417">
        <v>238574.2</v>
      </c>
      <c r="G3230" s="417">
        <v>134464620.78999996</v>
      </c>
      <c r="H3230" s="387" t="b" cm="1">
        <f t="array" aca="1" ref="H3230" ca="1">EsNegrita(BP[[#This Row],[CODIGO]])</f>
        <v>0</v>
      </c>
      <c r="I3230" s="387" t="b" cm="1">
        <f t="array" ref="I3230">_xlfn.LET(
    _xlpm.codigos_devolucion, _xlfn.UNIQUE(_xlfn._xlws.FILTER(BP[CODIGO], ISNUMBER(SEARCH("devoluci", BP[NOMBRE CUENTA])), {""})),
    ISNUMBER(MATCH(BP[[#This Row],[CODIGO]], _xlpm.codigos_devolucion, 0))
)</f>
        <v>0</v>
      </c>
    </row>
    <row r="3231" spans="1:9" x14ac:dyDescent="0.25">
      <c r="A3231" s="608">
        <v>261020</v>
      </c>
      <c r="B3231" s="416" t="s">
        <v>548</v>
      </c>
      <c r="C3231" s="416" t="s">
        <v>1310</v>
      </c>
      <c r="D3231" s="416" t="s">
        <v>739</v>
      </c>
      <c r="E3231" s="417">
        <v>0</v>
      </c>
      <c r="F3231" s="417">
        <v>183881.26</v>
      </c>
      <c r="G3231" s="417">
        <v>134648502.04999995</v>
      </c>
      <c r="H3231" s="387" t="b" cm="1">
        <f t="array" aca="1" ref="H3231" ca="1">EsNegrita(BP[[#This Row],[CODIGO]])</f>
        <v>0</v>
      </c>
      <c r="I3231" s="387" t="b" cm="1">
        <f t="array" ref="I3231">_xlfn.LET(
    _xlpm.codigos_devolucion, _xlfn.UNIQUE(_xlfn._xlws.FILTER(BP[CODIGO], ISNUMBER(SEARCH("devoluci", BP[NOMBRE CUENTA])), {""})),
    ISNUMBER(MATCH(BP[[#This Row],[CODIGO]], _xlpm.codigos_devolucion, 0))
)</f>
        <v>0</v>
      </c>
    </row>
    <row r="3232" spans="1:9" x14ac:dyDescent="0.25">
      <c r="A3232" s="608">
        <v>261020</v>
      </c>
      <c r="B3232" s="416" t="s">
        <v>548</v>
      </c>
      <c r="C3232" s="416" t="s">
        <v>1275</v>
      </c>
      <c r="D3232" s="416" t="s">
        <v>739</v>
      </c>
      <c r="E3232" s="417">
        <v>0</v>
      </c>
      <c r="F3232" s="417">
        <v>231539.25</v>
      </c>
      <c r="G3232" s="417">
        <v>134880041.29999995</v>
      </c>
      <c r="H3232" s="387" t="b" cm="1">
        <f t="array" aca="1" ref="H3232" ca="1">EsNegrita(BP[[#This Row],[CODIGO]])</f>
        <v>0</v>
      </c>
      <c r="I3232" s="387" t="b" cm="1">
        <f t="array" ref="I3232">_xlfn.LET(
    _xlpm.codigos_devolucion, _xlfn.UNIQUE(_xlfn._xlws.FILTER(BP[CODIGO], ISNUMBER(SEARCH("devoluci", BP[NOMBRE CUENTA])), {""})),
    ISNUMBER(MATCH(BP[[#This Row],[CODIGO]], _xlpm.codigos_devolucion, 0))
)</f>
        <v>0</v>
      </c>
    </row>
    <row r="3233" spans="1:9" x14ac:dyDescent="0.25">
      <c r="A3233" s="608">
        <v>261020</v>
      </c>
      <c r="B3233" s="416" t="s">
        <v>548</v>
      </c>
      <c r="C3233" s="416" t="s">
        <v>771</v>
      </c>
      <c r="D3233" s="416" t="s">
        <v>739</v>
      </c>
      <c r="E3233" s="417">
        <v>0</v>
      </c>
      <c r="F3233" s="417">
        <v>271319.65000000002</v>
      </c>
      <c r="G3233" s="417">
        <v>135151360.94999996</v>
      </c>
      <c r="H3233" s="387" t="b" cm="1">
        <f t="array" aca="1" ref="H3233" ca="1">EsNegrita(BP[[#This Row],[CODIGO]])</f>
        <v>0</v>
      </c>
      <c r="I3233" s="387" t="b" cm="1">
        <f t="array" ref="I3233">_xlfn.LET(
    _xlpm.codigos_devolucion, _xlfn.UNIQUE(_xlfn._xlws.FILTER(BP[CODIGO], ISNUMBER(SEARCH("devoluci", BP[NOMBRE CUENTA])), {""})),
    ISNUMBER(MATCH(BP[[#This Row],[CODIGO]], _xlpm.codigos_devolucion, 0))
)</f>
        <v>0</v>
      </c>
    </row>
    <row r="3234" spans="1:9" x14ac:dyDescent="0.25">
      <c r="A3234" s="608">
        <v>261020</v>
      </c>
      <c r="B3234" s="416" t="s">
        <v>548</v>
      </c>
      <c r="C3234" s="416" t="s">
        <v>772</v>
      </c>
      <c r="D3234" s="416" t="s">
        <v>739</v>
      </c>
      <c r="E3234" s="417">
        <v>0</v>
      </c>
      <c r="F3234" s="417">
        <v>92205.86</v>
      </c>
      <c r="G3234" s="417">
        <v>135243566.80999997</v>
      </c>
      <c r="H3234" s="387" t="b" cm="1">
        <f t="array" aca="1" ref="H3234" ca="1">EsNegrita(BP[[#This Row],[CODIGO]])</f>
        <v>0</v>
      </c>
      <c r="I3234" s="387" t="b" cm="1">
        <f t="array" ref="I3234">_xlfn.LET(
    _xlpm.codigos_devolucion, _xlfn.UNIQUE(_xlfn._xlws.FILTER(BP[CODIGO], ISNUMBER(SEARCH("devoluci", BP[NOMBRE CUENTA])), {""})),
    ISNUMBER(MATCH(BP[[#This Row],[CODIGO]], _xlpm.codigos_devolucion, 0))
)</f>
        <v>0</v>
      </c>
    </row>
    <row r="3235" spans="1:9" x14ac:dyDescent="0.25">
      <c r="A3235" s="608">
        <v>261020</v>
      </c>
      <c r="B3235" s="416" t="s">
        <v>548</v>
      </c>
      <c r="C3235" s="416" t="s">
        <v>773</v>
      </c>
      <c r="D3235" s="416" t="s">
        <v>739</v>
      </c>
      <c r="E3235" s="417">
        <v>0</v>
      </c>
      <c r="F3235" s="417">
        <v>179020.44</v>
      </c>
      <c r="G3235" s="417">
        <v>135422587.24999997</v>
      </c>
      <c r="H3235" s="387" t="b" cm="1">
        <f t="array" aca="1" ref="H3235" ca="1">EsNegrita(BP[[#This Row],[CODIGO]])</f>
        <v>0</v>
      </c>
      <c r="I3235" s="387" t="b" cm="1">
        <f t="array" ref="I3235">_xlfn.LET(
    _xlpm.codigos_devolucion, _xlfn.UNIQUE(_xlfn._xlws.FILTER(BP[CODIGO], ISNUMBER(SEARCH("devoluci", BP[NOMBRE CUENTA])), {""})),
    ISNUMBER(MATCH(BP[[#This Row],[CODIGO]], _xlpm.codigos_devolucion, 0))
)</f>
        <v>0</v>
      </c>
    </row>
    <row r="3236" spans="1:9" x14ac:dyDescent="0.25">
      <c r="A3236" s="608">
        <v>261020</v>
      </c>
      <c r="B3236" s="416" t="s">
        <v>548</v>
      </c>
      <c r="C3236" s="416" t="s">
        <v>1276</v>
      </c>
      <c r="D3236" s="416" t="s">
        <v>739</v>
      </c>
      <c r="E3236" s="417">
        <v>0</v>
      </c>
      <c r="F3236" s="417">
        <v>178327.96</v>
      </c>
      <c r="G3236" s="417">
        <v>135600915.20999998</v>
      </c>
      <c r="H3236" s="387" t="b" cm="1">
        <f t="array" aca="1" ref="H3236" ca="1">EsNegrita(BP[[#This Row],[CODIGO]])</f>
        <v>0</v>
      </c>
      <c r="I3236" s="387" t="b" cm="1">
        <f t="array" ref="I3236">_xlfn.LET(
    _xlpm.codigos_devolucion, _xlfn.UNIQUE(_xlfn._xlws.FILTER(BP[CODIGO], ISNUMBER(SEARCH("devoluci", BP[NOMBRE CUENTA])), {""})),
    ISNUMBER(MATCH(BP[[#This Row],[CODIGO]], _xlpm.codigos_devolucion, 0))
)</f>
        <v>0</v>
      </c>
    </row>
    <row r="3237" spans="1:9" x14ac:dyDescent="0.25">
      <c r="A3237" s="608">
        <v>261020</v>
      </c>
      <c r="B3237" s="416" t="s">
        <v>548</v>
      </c>
      <c r="C3237" s="416" t="s">
        <v>1311</v>
      </c>
      <c r="D3237" s="416" t="s">
        <v>739</v>
      </c>
      <c r="E3237" s="417">
        <v>0</v>
      </c>
      <c r="F3237" s="417">
        <v>154402.62</v>
      </c>
      <c r="G3237" s="417">
        <v>135755317.82999998</v>
      </c>
      <c r="H3237" s="387" t="b" cm="1">
        <f t="array" aca="1" ref="H3237" ca="1">EsNegrita(BP[[#This Row],[CODIGO]])</f>
        <v>0</v>
      </c>
      <c r="I3237" s="387" t="b" cm="1">
        <f t="array" ref="I3237">_xlfn.LET(
    _xlpm.codigos_devolucion, _xlfn.UNIQUE(_xlfn._xlws.FILTER(BP[CODIGO], ISNUMBER(SEARCH("devoluci", BP[NOMBRE CUENTA])), {""})),
    ISNUMBER(MATCH(BP[[#This Row],[CODIGO]], _xlpm.codigos_devolucion, 0))
)</f>
        <v>0</v>
      </c>
    </row>
    <row r="3238" spans="1:9" x14ac:dyDescent="0.25">
      <c r="A3238" s="608">
        <v>261020</v>
      </c>
      <c r="B3238" s="416" t="s">
        <v>548</v>
      </c>
      <c r="C3238" s="416" t="s">
        <v>1277</v>
      </c>
      <c r="D3238" s="416" t="s">
        <v>739</v>
      </c>
      <c r="E3238" s="417">
        <v>0</v>
      </c>
      <c r="F3238" s="417">
        <v>366832.63</v>
      </c>
      <c r="G3238" s="417">
        <v>136122150.45999998</v>
      </c>
      <c r="H3238" s="387" t="b" cm="1">
        <f t="array" aca="1" ref="H3238" ca="1">EsNegrita(BP[[#This Row],[CODIGO]])</f>
        <v>0</v>
      </c>
      <c r="I3238" s="387" t="b" cm="1">
        <f t="array" ref="I3238">_xlfn.LET(
    _xlpm.codigos_devolucion, _xlfn.UNIQUE(_xlfn._xlws.FILTER(BP[CODIGO], ISNUMBER(SEARCH("devoluci", BP[NOMBRE CUENTA])), {""})),
    ISNUMBER(MATCH(BP[[#This Row],[CODIGO]], _xlpm.codigos_devolucion, 0))
)</f>
        <v>0</v>
      </c>
    </row>
    <row r="3239" spans="1:9" x14ac:dyDescent="0.25">
      <c r="A3239" s="608">
        <v>261020</v>
      </c>
      <c r="B3239" s="416" t="s">
        <v>548</v>
      </c>
      <c r="C3239" s="416" t="s">
        <v>1312</v>
      </c>
      <c r="D3239" s="416" t="s">
        <v>739</v>
      </c>
      <c r="E3239" s="417">
        <v>0</v>
      </c>
      <c r="F3239" s="417">
        <v>301023.61</v>
      </c>
      <c r="G3239" s="417">
        <v>136423174.06999999</v>
      </c>
      <c r="H3239" s="387" t="b" cm="1">
        <f t="array" aca="1" ref="H3239" ca="1">EsNegrita(BP[[#This Row],[CODIGO]])</f>
        <v>0</v>
      </c>
      <c r="I3239" s="387" t="b" cm="1">
        <f t="array" ref="I3239">_xlfn.LET(
    _xlpm.codigos_devolucion, _xlfn.UNIQUE(_xlfn._xlws.FILTER(BP[CODIGO], ISNUMBER(SEARCH("devoluci", BP[NOMBRE CUENTA])), {""})),
    ISNUMBER(MATCH(BP[[#This Row],[CODIGO]], _xlpm.codigos_devolucion, 0))
)</f>
        <v>0</v>
      </c>
    </row>
    <row r="3240" spans="1:9" x14ac:dyDescent="0.25">
      <c r="A3240" s="608">
        <v>261020</v>
      </c>
      <c r="B3240" s="416" t="s">
        <v>548</v>
      </c>
      <c r="C3240" s="416" t="s">
        <v>1345</v>
      </c>
      <c r="D3240" s="416" t="s">
        <v>739</v>
      </c>
      <c r="E3240" s="417">
        <v>0</v>
      </c>
      <c r="F3240" s="417">
        <v>228999.6</v>
      </c>
      <c r="G3240" s="417">
        <v>136652173.66999999</v>
      </c>
      <c r="H3240" s="387" t="b" cm="1">
        <f t="array" aca="1" ref="H3240" ca="1">EsNegrita(BP[[#This Row],[CODIGO]])</f>
        <v>0</v>
      </c>
      <c r="I3240" s="387" t="b" cm="1">
        <f t="array" ref="I3240">_xlfn.LET(
    _xlpm.codigos_devolucion, _xlfn.UNIQUE(_xlfn._xlws.FILTER(BP[CODIGO], ISNUMBER(SEARCH("devoluci", BP[NOMBRE CUENTA])), {""})),
    ISNUMBER(MATCH(BP[[#This Row],[CODIGO]], _xlpm.codigos_devolucion, 0))
)</f>
        <v>0</v>
      </c>
    </row>
    <row r="3241" spans="1:9" x14ac:dyDescent="0.25">
      <c r="A3241" s="608">
        <v>261020</v>
      </c>
      <c r="B3241" s="416" t="s">
        <v>548</v>
      </c>
      <c r="C3241" s="416" t="s">
        <v>1353</v>
      </c>
      <c r="D3241" s="416" t="s">
        <v>739</v>
      </c>
      <c r="E3241" s="417">
        <v>0</v>
      </c>
      <c r="F3241" s="417">
        <v>138833.32999999999</v>
      </c>
      <c r="G3241" s="417">
        <v>136791007</v>
      </c>
      <c r="H3241" s="387" t="b" cm="1">
        <f t="array" aca="1" ref="H3241" ca="1">EsNegrita(BP[[#This Row],[CODIGO]])</f>
        <v>0</v>
      </c>
      <c r="I3241" s="387" t="b" cm="1">
        <f t="array" ref="I3241">_xlfn.LET(
    _xlpm.codigos_devolucion, _xlfn.UNIQUE(_xlfn._xlws.FILTER(BP[CODIGO], ISNUMBER(SEARCH("devoluci", BP[NOMBRE CUENTA])), {""})),
    ISNUMBER(MATCH(BP[[#This Row],[CODIGO]], _xlpm.codigos_devolucion, 0))
)</f>
        <v>0</v>
      </c>
    </row>
    <row r="3242" spans="1:9" x14ac:dyDescent="0.25">
      <c r="A3242" s="608">
        <v>261020</v>
      </c>
      <c r="B3242" s="416" t="s">
        <v>548</v>
      </c>
      <c r="C3242" s="416" t="s">
        <v>1313</v>
      </c>
      <c r="D3242" s="416" t="s">
        <v>739</v>
      </c>
      <c r="E3242" s="417">
        <v>0</v>
      </c>
      <c r="F3242" s="417">
        <v>177222.29</v>
      </c>
      <c r="G3242" s="417">
        <v>136968229.28999999</v>
      </c>
      <c r="H3242" s="387" t="b" cm="1">
        <f t="array" aca="1" ref="H3242" ca="1">EsNegrita(BP[[#This Row],[CODIGO]])</f>
        <v>0</v>
      </c>
      <c r="I3242" s="387" t="b" cm="1">
        <f t="array" ref="I3242">_xlfn.LET(
    _xlpm.codigos_devolucion, _xlfn.UNIQUE(_xlfn._xlws.FILTER(BP[CODIGO], ISNUMBER(SEARCH("devoluci", BP[NOMBRE CUENTA])), {""})),
    ISNUMBER(MATCH(BP[[#This Row],[CODIGO]], _xlpm.codigos_devolucion, 0))
)</f>
        <v>0</v>
      </c>
    </row>
    <row r="3243" spans="1:9" x14ac:dyDescent="0.25">
      <c r="A3243" s="608">
        <v>261020</v>
      </c>
      <c r="B3243" s="416" t="s">
        <v>548</v>
      </c>
      <c r="C3243" s="416" t="s">
        <v>1314</v>
      </c>
      <c r="D3243" s="416" t="s">
        <v>739</v>
      </c>
      <c r="E3243" s="417">
        <v>0</v>
      </c>
      <c r="F3243" s="417">
        <v>256012.19</v>
      </c>
      <c r="G3243" s="417">
        <v>137224241.47999999</v>
      </c>
      <c r="H3243" s="387" t="b" cm="1">
        <f t="array" aca="1" ref="H3243" ca="1">EsNegrita(BP[[#This Row],[CODIGO]])</f>
        <v>0</v>
      </c>
      <c r="I3243" s="387" t="b" cm="1">
        <f t="array" ref="I3243">_xlfn.LET(
    _xlpm.codigos_devolucion, _xlfn.UNIQUE(_xlfn._xlws.FILTER(BP[CODIGO], ISNUMBER(SEARCH("devoluci", BP[NOMBRE CUENTA])), {""})),
    ISNUMBER(MATCH(BP[[#This Row],[CODIGO]], _xlpm.codigos_devolucion, 0))
)</f>
        <v>0</v>
      </c>
    </row>
    <row r="3244" spans="1:9" x14ac:dyDescent="0.25">
      <c r="A3244" s="608">
        <v>261020</v>
      </c>
      <c r="B3244" s="416" t="s">
        <v>548</v>
      </c>
      <c r="C3244" s="416" t="s">
        <v>1355</v>
      </c>
      <c r="D3244" s="416" t="s">
        <v>739</v>
      </c>
      <c r="E3244" s="417">
        <v>0</v>
      </c>
      <c r="F3244" s="417">
        <v>258126.81</v>
      </c>
      <c r="G3244" s="417">
        <v>137482368.28999999</v>
      </c>
      <c r="H3244" s="387" t="b" cm="1">
        <f t="array" aca="1" ref="H3244" ca="1">EsNegrita(BP[[#This Row],[CODIGO]])</f>
        <v>0</v>
      </c>
      <c r="I3244" s="387" t="b" cm="1">
        <f t="array" ref="I3244">_xlfn.LET(
    _xlpm.codigos_devolucion, _xlfn.UNIQUE(_xlfn._xlws.FILTER(BP[CODIGO], ISNUMBER(SEARCH("devoluci", BP[NOMBRE CUENTA])), {""})),
    ISNUMBER(MATCH(BP[[#This Row],[CODIGO]], _xlpm.codigos_devolucion, 0))
)</f>
        <v>0</v>
      </c>
    </row>
    <row r="3245" spans="1:9" x14ac:dyDescent="0.25">
      <c r="A3245" s="608">
        <v>261020</v>
      </c>
      <c r="B3245" s="416" t="s">
        <v>548</v>
      </c>
      <c r="C3245" s="416" t="s">
        <v>1315</v>
      </c>
      <c r="D3245" s="416" t="s">
        <v>739</v>
      </c>
      <c r="E3245" s="417">
        <v>0</v>
      </c>
      <c r="F3245" s="417">
        <v>172531.96</v>
      </c>
      <c r="G3245" s="417">
        <v>137654900.25</v>
      </c>
      <c r="H3245" s="387" t="b" cm="1">
        <f t="array" aca="1" ref="H3245" ca="1">EsNegrita(BP[[#This Row],[CODIGO]])</f>
        <v>0</v>
      </c>
      <c r="I3245" s="387" t="b" cm="1">
        <f t="array" ref="I3245">_xlfn.LET(
    _xlpm.codigos_devolucion, _xlfn.UNIQUE(_xlfn._xlws.FILTER(BP[CODIGO], ISNUMBER(SEARCH("devoluci", BP[NOMBRE CUENTA])), {""})),
    ISNUMBER(MATCH(BP[[#This Row],[CODIGO]], _xlpm.codigos_devolucion, 0))
)</f>
        <v>0</v>
      </c>
    </row>
    <row r="3246" spans="1:9" x14ac:dyDescent="0.25">
      <c r="A3246" s="608">
        <v>261020</v>
      </c>
      <c r="B3246" s="416" t="s">
        <v>548</v>
      </c>
      <c r="C3246" s="416" t="s">
        <v>1316</v>
      </c>
      <c r="D3246" s="416" t="s">
        <v>739</v>
      </c>
      <c r="E3246" s="417">
        <v>0</v>
      </c>
      <c r="F3246" s="417">
        <v>256611.46</v>
      </c>
      <c r="G3246" s="417">
        <v>137911511.71000001</v>
      </c>
      <c r="H3246" s="387" t="b" cm="1">
        <f t="array" aca="1" ref="H3246" ca="1">EsNegrita(BP[[#This Row],[CODIGO]])</f>
        <v>0</v>
      </c>
      <c r="I3246" s="387" t="b" cm="1">
        <f t="array" ref="I3246">_xlfn.LET(
    _xlpm.codigos_devolucion, _xlfn.UNIQUE(_xlfn._xlws.FILTER(BP[CODIGO], ISNUMBER(SEARCH("devoluci", BP[NOMBRE CUENTA])), {""})),
    ISNUMBER(MATCH(BP[[#This Row],[CODIGO]], _xlpm.codigos_devolucion, 0))
)</f>
        <v>0</v>
      </c>
    </row>
    <row r="3247" spans="1:9" x14ac:dyDescent="0.25">
      <c r="A3247" s="608">
        <v>261020</v>
      </c>
      <c r="B3247" s="416" t="s">
        <v>548</v>
      </c>
      <c r="C3247" s="416" t="s">
        <v>1317</v>
      </c>
      <c r="D3247" s="416" t="s">
        <v>739</v>
      </c>
      <c r="E3247" s="417">
        <v>0</v>
      </c>
      <c r="F3247" s="417">
        <v>252929.6</v>
      </c>
      <c r="G3247" s="417">
        <v>138164441.31</v>
      </c>
      <c r="H3247" s="387" t="b" cm="1">
        <f t="array" aca="1" ref="H3247" ca="1">EsNegrita(BP[[#This Row],[CODIGO]])</f>
        <v>0</v>
      </c>
      <c r="I3247" s="387" t="b" cm="1">
        <f t="array" ref="I3247">_xlfn.LET(
    _xlpm.codigos_devolucion, _xlfn.UNIQUE(_xlfn._xlws.FILTER(BP[CODIGO], ISNUMBER(SEARCH("devoluci", BP[NOMBRE CUENTA])), {""})),
    ISNUMBER(MATCH(BP[[#This Row],[CODIGO]], _xlpm.codigos_devolucion, 0))
)</f>
        <v>0</v>
      </c>
    </row>
    <row r="3248" spans="1:9" x14ac:dyDescent="0.25">
      <c r="A3248" s="608">
        <v>261020</v>
      </c>
      <c r="B3248" s="416" t="s">
        <v>548</v>
      </c>
      <c r="C3248" s="416" t="s">
        <v>1318</v>
      </c>
      <c r="D3248" s="416" t="s">
        <v>739</v>
      </c>
      <c r="E3248" s="417">
        <v>0</v>
      </c>
      <c r="F3248" s="417">
        <v>241311.75</v>
      </c>
      <c r="G3248" s="417">
        <v>138405753.06</v>
      </c>
      <c r="H3248" s="387" t="b" cm="1">
        <f t="array" aca="1" ref="H3248" ca="1">EsNegrita(BP[[#This Row],[CODIGO]])</f>
        <v>0</v>
      </c>
      <c r="I3248" s="387" t="b" cm="1">
        <f t="array" ref="I3248">_xlfn.LET(
    _xlpm.codigos_devolucion, _xlfn.UNIQUE(_xlfn._xlws.FILTER(BP[CODIGO], ISNUMBER(SEARCH("devoluci", BP[NOMBRE CUENTA])), {""})),
    ISNUMBER(MATCH(BP[[#This Row],[CODIGO]], _xlpm.codigos_devolucion, 0))
)</f>
        <v>0</v>
      </c>
    </row>
    <row r="3249" spans="1:9" x14ac:dyDescent="0.25">
      <c r="A3249" s="608">
        <v>261020</v>
      </c>
      <c r="B3249" s="416" t="s">
        <v>548</v>
      </c>
      <c r="C3249" s="416" t="s">
        <v>1278</v>
      </c>
      <c r="D3249" s="416" t="s">
        <v>739</v>
      </c>
      <c r="E3249" s="417">
        <v>0</v>
      </c>
      <c r="F3249" s="417">
        <v>327265.13</v>
      </c>
      <c r="G3249" s="417">
        <v>138733018.19</v>
      </c>
      <c r="H3249" s="387" t="b" cm="1">
        <f t="array" aca="1" ref="H3249" ca="1">EsNegrita(BP[[#This Row],[CODIGO]])</f>
        <v>0</v>
      </c>
      <c r="I3249" s="387" t="b" cm="1">
        <f t="array" ref="I3249">_xlfn.LET(
    _xlpm.codigos_devolucion, _xlfn.UNIQUE(_xlfn._xlws.FILTER(BP[CODIGO], ISNUMBER(SEARCH("devoluci", BP[NOMBRE CUENTA])), {""})),
    ISNUMBER(MATCH(BP[[#This Row],[CODIGO]], _xlpm.codigos_devolucion, 0))
)</f>
        <v>0</v>
      </c>
    </row>
    <row r="3250" spans="1:9" x14ac:dyDescent="0.25">
      <c r="A3250" s="608">
        <v>261020</v>
      </c>
      <c r="B3250" s="416" t="s">
        <v>548</v>
      </c>
      <c r="C3250" s="416" t="s">
        <v>1349</v>
      </c>
      <c r="D3250" s="416" t="s">
        <v>739</v>
      </c>
      <c r="E3250" s="417">
        <v>0</v>
      </c>
      <c r="F3250" s="417">
        <v>161046.67000000001</v>
      </c>
      <c r="G3250" s="417">
        <v>138894064.85999998</v>
      </c>
      <c r="H3250" s="387" t="b" cm="1">
        <f t="array" aca="1" ref="H3250" ca="1">EsNegrita(BP[[#This Row],[CODIGO]])</f>
        <v>0</v>
      </c>
      <c r="I3250" s="387" t="b" cm="1">
        <f t="array" ref="I3250">_xlfn.LET(
    _xlpm.codigos_devolucion, _xlfn.UNIQUE(_xlfn._xlws.FILTER(BP[CODIGO], ISNUMBER(SEARCH("devoluci", BP[NOMBRE CUENTA])), {""})),
    ISNUMBER(MATCH(BP[[#This Row],[CODIGO]], _xlpm.codigos_devolucion, 0))
)</f>
        <v>0</v>
      </c>
    </row>
    <row r="3251" spans="1:9" x14ac:dyDescent="0.25">
      <c r="A3251" s="608">
        <v>261020</v>
      </c>
      <c r="B3251" s="416" t="s">
        <v>548</v>
      </c>
      <c r="C3251" s="416" t="s">
        <v>1331</v>
      </c>
      <c r="D3251" s="416" t="s">
        <v>739</v>
      </c>
      <c r="E3251" s="417">
        <v>0</v>
      </c>
      <c r="F3251" s="417">
        <v>243384.19</v>
      </c>
      <c r="G3251" s="417">
        <v>139137449.04999998</v>
      </c>
      <c r="H3251" s="387" t="b" cm="1">
        <f t="array" aca="1" ref="H3251" ca="1">EsNegrita(BP[[#This Row],[CODIGO]])</f>
        <v>0</v>
      </c>
      <c r="I3251" s="387" t="b" cm="1">
        <f t="array" ref="I3251">_xlfn.LET(
    _xlpm.codigos_devolucion, _xlfn.UNIQUE(_xlfn._xlws.FILTER(BP[CODIGO], ISNUMBER(SEARCH("devoluci", BP[NOMBRE CUENTA])), {""})),
    ISNUMBER(MATCH(BP[[#This Row],[CODIGO]], _xlpm.codigos_devolucion, 0))
)</f>
        <v>0</v>
      </c>
    </row>
    <row r="3252" spans="1:9" x14ac:dyDescent="0.25">
      <c r="A3252" s="608">
        <v>261020</v>
      </c>
      <c r="B3252" s="416" t="s">
        <v>548</v>
      </c>
      <c r="C3252" s="416" t="s">
        <v>1319</v>
      </c>
      <c r="D3252" s="416" t="s">
        <v>739</v>
      </c>
      <c r="E3252" s="417">
        <v>0</v>
      </c>
      <c r="F3252" s="417">
        <v>172153.32</v>
      </c>
      <c r="G3252" s="417">
        <v>139309602.36999997</v>
      </c>
      <c r="H3252" s="387" t="b" cm="1">
        <f t="array" aca="1" ref="H3252" ca="1">EsNegrita(BP[[#This Row],[CODIGO]])</f>
        <v>0</v>
      </c>
      <c r="I3252" s="387" t="b" cm="1">
        <f t="array" ref="I3252">_xlfn.LET(
    _xlpm.codigos_devolucion, _xlfn.UNIQUE(_xlfn._xlws.FILTER(BP[CODIGO], ISNUMBER(SEARCH("devoluci", BP[NOMBRE CUENTA])), {""})),
    ISNUMBER(MATCH(BP[[#This Row],[CODIGO]], _xlpm.codigos_devolucion, 0))
)</f>
        <v>0</v>
      </c>
    </row>
    <row r="3253" spans="1:9" x14ac:dyDescent="0.25">
      <c r="A3253" s="608">
        <v>261020</v>
      </c>
      <c r="B3253" s="416" t="s">
        <v>548</v>
      </c>
      <c r="C3253" s="416" t="s">
        <v>1320</v>
      </c>
      <c r="D3253" s="416" t="s">
        <v>739</v>
      </c>
      <c r="E3253" s="417">
        <v>0</v>
      </c>
      <c r="F3253" s="417">
        <v>221856.42</v>
      </c>
      <c r="G3253" s="417">
        <v>139531458.78999996</v>
      </c>
      <c r="H3253" s="387" t="b" cm="1">
        <f t="array" aca="1" ref="H3253" ca="1">EsNegrita(BP[[#This Row],[CODIGO]])</f>
        <v>0</v>
      </c>
      <c r="I3253" s="387" t="b" cm="1">
        <f t="array" ref="I3253">_xlfn.LET(
    _xlpm.codigos_devolucion, _xlfn.UNIQUE(_xlfn._xlws.FILTER(BP[CODIGO], ISNUMBER(SEARCH("devoluci", BP[NOMBRE CUENTA])), {""})),
    ISNUMBER(MATCH(BP[[#This Row],[CODIGO]], _xlpm.codigos_devolucion, 0))
)</f>
        <v>0</v>
      </c>
    </row>
    <row r="3254" spans="1:9" x14ac:dyDescent="0.25">
      <c r="A3254" s="608">
        <v>261020</v>
      </c>
      <c r="B3254" s="416" t="s">
        <v>548</v>
      </c>
      <c r="C3254" s="416" t="s">
        <v>1321</v>
      </c>
      <c r="D3254" s="416" t="s">
        <v>739</v>
      </c>
      <c r="E3254" s="417">
        <v>0</v>
      </c>
      <c r="F3254" s="417">
        <v>166600</v>
      </c>
      <c r="G3254" s="417">
        <v>139698058.78999996</v>
      </c>
      <c r="H3254" s="387" t="b" cm="1">
        <f t="array" aca="1" ref="H3254" ca="1">EsNegrita(BP[[#This Row],[CODIGO]])</f>
        <v>0</v>
      </c>
      <c r="I3254" s="387" t="b" cm="1">
        <f t="array" ref="I3254">_xlfn.LET(
    _xlpm.codigos_devolucion, _xlfn.UNIQUE(_xlfn._xlws.FILTER(BP[CODIGO], ISNUMBER(SEARCH("devoluci", BP[NOMBRE CUENTA])), {""})),
    ISNUMBER(MATCH(BP[[#This Row],[CODIGO]], _xlpm.codigos_devolucion, 0))
)</f>
        <v>0</v>
      </c>
    </row>
    <row r="3255" spans="1:9" x14ac:dyDescent="0.25">
      <c r="A3255" s="608">
        <v>261020</v>
      </c>
      <c r="B3255" s="416" t="s">
        <v>548</v>
      </c>
      <c r="C3255" s="416" t="s">
        <v>1322</v>
      </c>
      <c r="D3255" s="416" t="s">
        <v>739</v>
      </c>
      <c r="E3255" s="417">
        <v>0</v>
      </c>
      <c r="F3255" s="417">
        <v>171461.67</v>
      </c>
      <c r="G3255" s="417">
        <v>139869520.45999995</v>
      </c>
      <c r="H3255" s="387" t="b" cm="1">
        <f t="array" aca="1" ref="H3255" ca="1">EsNegrita(BP[[#This Row],[CODIGO]])</f>
        <v>0</v>
      </c>
      <c r="I3255" s="387" t="b" cm="1">
        <f t="array" ref="I3255">_xlfn.LET(
    _xlpm.codigos_devolucion, _xlfn.UNIQUE(_xlfn._xlws.FILTER(BP[CODIGO], ISNUMBER(SEARCH("devoluci", BP[NOMBRE CUENTA])), {""})),
    ISNUMBER(MATCH(BP[[#This Row],[CODIGO]], _xlpm.codigos_devolucion, 0))
)</f>
        <v>0</v>
      </c>
    </row>
    <row r="3256" spans="1:9" x14ac:dyDescent="0.25">
      <c r="A3256" s="608">
        <v>261020</v>
      </c>
      <c r="B3256" s="416" t="s">
        <v>548</v>
      </c>
      <c r="C3256" s="416" t="s">
        <v>1332</v>
      </c>
      <c r="D3256" s="416" t="s">
        <v>739</v>
      </c>
      <c r="E3256" s="417">
        <v>0</v>
      </c>
      <c r="F3256" s="417">
        <v>270649.61</v>
      </c>
      <c r="G3256" s="417">
        <v>140140170.06999996</v>
      </c>
      <c r="H3256" s="387" t="b" cm="1">
        <f t="array" aca="1" ref="H3256" ca="1">EsNegrita(BP[[#This Row],[CODIGO]])</f>
        <v>0</v>
      </c>
      <c r="I3256" s="387" t="b" cm="1">
        <f t="array" ref="I3256">_xlfn.LET(
    _xlpm.codigos_devolucion, _xlfn.UNIQUE(_xlfn._xlws.FILTER(BP[CODIGO], ISNUMBER(SEARCH("devoluci", BP[NOMBRE CUENTA])), {""})),
    ISNUMBER(MATCH(BP[[#This Row],[CODIGO]], _xlpm.codigos_devolucion, 0))
)</f>
        <v>0</v>
      </c>
    </row>
    <row r="3257" spans="1:9" x14ac:dyDescent="0.25">
      <c r="A3257" s="608">
        <v>261020</v>
      </c>
      <c r="B3257" s="416" t="s">
        <v>548</v>
      </c>
      <c r="C3257" s="416" t="s">
        <v>1279</v>
      </c>
      <c r="D3257" s="416" t="s">
        <v>739</v>
      </c>
      <c r="E3257" s="417">
        <v>0</v>
      </c>
      <c r="F3257" s="417">
        <v>166600</v>
      </c>
      <c r="G3257" s="417">
        <v>140306770.06999996</v>
      </c>
      <c r="H3257" s="387" t="b" cm="1">
        <f t="array" aca="1" ref="H3257" ca="1">EsNegrita(BP[[#This Row],[CODIGO]])</f>
        <v>0</v>
      </c>
      <c r="I3257" s="387" t="b" cm="1">
        <f t="array" ref="I3257">_xlfn.LET(
    _xlpm.codigos_devolucion, _xlfn.UNIQUE(_xlfn._xlws.FILTER(BP[CODIGO], ISNUMBER(SEARCH("devoluci", BP[NOMBRE CUENTA])), {""})),
    ISNUMBER(MATCH(BP[[#This Row],[CODIGO]], _xlpm.codigos_devolucion, 0))
)</f>
        <v>0</v>
      </c>
    </row>
    <row r="3258" spans="1:9" x14ac:dyDescent="0.25">
      <c r="A3258" s="608">
        <v>261020</v>
      </c>
      <c r="B3258" s="416" t="s">
        <v>548</v>
      </c>
      <c r="C3258" s="416" t="s">
        <v>1323</v>
      </c>
      <c r="D3258" s="416" t="s">
        <v>739</v>
      </c>
      <c r="E3258" s="417">
        <v>0</v>
      </c>
      <c r="F3258" s="417">
        <v>290900.96999999997</v>
      </c>
      <c r="G3258" s="417">
        <v>140597671.03999996</v>
      </c>
      <c r="H3258" s="387" t="b" cm="1">
        <f t="array" aca="1" ref="H3258" ca="1">EsNegrita(BP[[#This Row],[CODIGO]])</f>
        <v>0</v>
      </c>
      <c r="I3258" s="387" t="b" cm="1">
        <f t="array" ref="I3258">_xlfn.LET(
    _xlpm.codigos_devolucion, _xlfn.UNIQUE(_xlfn._xlws.FILTER(BP[CODIGO], ISNUMBER(SEARCH("devoluci", BP[NOMBRE CUENTA])), {""})),
    ISNUMBER(MATCH(BP[[#This Row],[CODIGO]], _xlpm.codigos_devolucion, 0))
)</f>
        <v>0</v>
      </c>
    </row>
    <row r="3259" spans="1:9" x14ac:dyDescent="0.25">
      <c r="A3259" s="608">
        <v>261020</v>
      </c>
      <c r="B3259" s="416" t="s">
        <v>548</v>
      </c>
      <c r="C3259" s="416" t="s">
        <v>1280</v>
      </c>
      <c r="D3259" s="416" t="s">
        <v>739</v>
      </c>
      <c r="E3259" s="417">
        <v>0</v>
      </c>
      <c r="F3259" s="417">
        <v>166600</v>
      </c>
      <c r="G3259" s="417">
        <v>140764271.03999996</v>
      </c>
      <c r="H3259" s="387" t="b" cm="1">
        <f t="array" aca="1" ref="H3259" ca="1">EsNegrita(BP[[#This Row],[CODIGO]])</f>
        <v>0</v>
      </c>
      <c r="I3259" s="387" t="b" cm="1">
        <f t="array" ref="I3259">_xlfn.LET(
    _xlpm.codigos_devolucion, _xlfn.UNIQUE(_xlfn._xlws.FILTER(BP[CODIGO], ISNUMBER(SEARCH("devoluci", BP[NOMBRE CUENTA])), {""})),
    ISNUMBER(MATCH(BP[[#This Row],[CODIGO]], _xlpm.codigos_devolucion, 0))
)</f>
        <v>0</v>
      </c>
    </row>
    <row r="3260" spans="1:9" x14ac:dyDescent="0.25">
      <c r="A3260" s="608">
        <v>261020</v>
      </c>
      <c r="B3260" s="416" t="s">
        <v>548</v>
      </c>
      <c r="C3260" s="416" t="s">
        <v>1357</v>
      </c>
      <c r="D3260" s="416" t="s">
        <v>739</v>
      </c>
      <c r="E3260" s="417">
        <v>0</v>
      </c>
      <c r="F3260" s="417">
        <v>261145.79</v>
      </c>
      <c r="G3260" s="417">
        <v>141025416.82999995</v>
      </c>
      <c r="H3260" s="387" t="b" cm="1">
        <f t="array" aca="1" ref="H3260" ca="1">EsNegrita(BP[[#This Row],[CODIGO]])</f>
        <v>0</v>
      </c>
      <c r="I3260" s="387" t="b" cm="1">
        <f t="array" ref="I3260">_xlfn.LET(
    _xlpm.codigos_devolucion, _xlfn.UNIQUE(_xlfn._xlws.FILTER(BP[CODIGO], ISNUMBER(SEARCH("devoluci", BP[NOMBRE CUENTA])), {""})),
    ISNUMBER(MATCH(BP[[#This Row],[CODIGO]], _xlpm.codigos_devolucion, 0))
)</f>
        <v>0</v>
      </c>
    </row>
    <row r="3261" spans="1:9" x14ac:dyDescent="0.25">
      <c r="A3261" s="608">
        <v>261020</v>
      </c>
      <c r="B3261" s="416" t="s">
        <v>548</v>
      </c>
      <c r="C3261" s="416" t="s">
        <v>1324</v>
      </c>
      <c r="D3261" s="416" t="s">
        <v>739</v>
      </c>
      <c r="E3261" s="417">
        <v>0</v>
      </c>
      <c r="F3261" s="417">
        <v>177706.64</v>
      </c>
      <c r="G3261" s="417">
        <v>141203123.46999994</v>
      </c>
      <c r="H3261" s="387" t="b" cm="1">
        <f t="array" aca="1" ref="H3261" ca="1">EsNegrita(BP[[#This Row],[CODIGO]])</f>
        <v>0</v>
      </c>
      <c r="I3261" s="387" t="b" cm="1">
        <f t="array" ref="I3261">_xlfn.LET(
    _xlpm.codigos_devolucion, _xlfn.UNIQUE(_xlfn._xlws.FILTER(BP[CODIGO], ISNUMBER(SEARCH("devoluci", BP[NOMBRE CUENTA])), {""})),
    ISNUMBER(MATCH(BP[[#This Row],[CODIGO]], _xlpm.codigos_devolucion, 0))
)</f>
        <v>0</v>
      </c>
    </row>
    <row r="3262" spans="1:9" x14ac:dyDescent="0.25">
      <c r="A3262" s="608">
        <v>261020</v>
      </c>
      <c r="B3262" s="416" t="s">
        <v>548</v>
      </c>
      <c r="C3262" s="416" t="s">
        <v>1281</v>
      </c>
      <c r="D3262" s="416" t="s">
        <v>739</v>
      </c>
      <c r="E3262" s="417">
        <v>0</v>
      </c>
      <c r="F3262" s="417">
        <v>166600</v>
      </c>
      <c r="G3262" s="417">
        <v>141369723.46999994</v>
      </c>
      <c r="H3262" s="387" t="b" cm="1">
        <f t="array" aca="1" ref="H3262" ca="1">EsNegrita(BP[[#This Row],[CODIGO]])</f>
        <v>0</v>
      </c>
      <c r="I3262" s="387" t="b" cm="1">
        <f t="array" ref="I3262">_xlfn.LET(
    _xlpm.codigos_devolucion, _xlfn.UNIQUE(_xlfn._xlws.FILTER(BP[CODIGO], ISNUMBER(SEARCH("devoluci", BP[NOMBRE CUENTA])), {""})),
    ISNUMBER(MATCH(BP[[#This Row],[CODIGO]], _xlpm.codigos_devolucion, 0))
)</f>
        <v>0</v>
      </c>
    </row>
    <row r="3263" spans="1:9" x14ac:dyDescent="0.25">
      <c r="A3263" s="608">
        <v>261020</v>
      </c>
      <c r="B3263" s="416" t="s">
        <v>548</v>
      </c>
      <c r="C3263" s="416" t="s">
        <v>1342</v>
      </c>
      <c r="D3263" s="416" t="s">
        <v>1346</v>
      </c>
      <c r="E3263" s="417">
        <v>0</v>
      </c>
      <c r="F3263" s="417">
        <v>48617</v>
      </c>
      <c r="G3263" s="417">
        <v>141418340.46999994</v>
      </c>
      <c r="H3263" s="387" t="b" cm="1">
        <f t="array" aca="1" ref="H3263" ca="1">EsNegrita(BP[[#This Row],[CODIGO]])</f>
        <v>0</v>
      </c>
      <c r="I3263" s="387" t="b" cm="1">
        <f t="array" ref="I3263">_xlfn.LET(
    _xlpm.codigos_devolucion, _xlfn.UNIQUE(_xlfn._xlws.FILTER(BP[CODIGO], ISNUMBER(SEARCH("devoluci", BP[NOMBRE CUENTA])), {""})),
    ISNUMBER(MATCH(BP[[#This Row],[CODIGO]], _xlpm.codigos_devolucion, 0))
)</f>
        <v>0</v>
      </c>
    </row>
    <row r="3264" spans="1:9" x14ac:dyDescent="0.25">
      <c r="A3264" s="608">
        <v>261020</v>
      </c>
      <c r="B3264" s="416" t="s">
        <v>548</v>
      </c>
      <c r="C3264" s="416" t="s">
        <v>1286</v>
      </c>
      <c r="D3264" s="416" t="s">
        <v>1325</v>
      </c>
      <c r="E3264" s="417">
        <v>0</v>
      </c>
      <c r="F3264" s="417">
        <v>72971</v>
      </c>
      <c r="G3264" s="417">
        <v>141491311.46999994</v>
      </c>
      <c r="H3264" s="387" t="b" cm="1">
        <f t="array" aca="1" ref="H3264" ca="1">EsNegrita(BP[[#This Row],[CODIGO]])</f>
        <v>0</v>
      </c>
      <c r="I3264" s="387" t="b" cm="1">
        <f t="array" ref="I3264">_xlfn.LET(
    _xlpm.codigos_devolucion, _xlfn.UNIQUE(_xlfn._xlws.FILTER(BP[CODIGO], ISNUMBER(SEARCH("devoluci", BP[NOMBRE CUENTA])), {""})),
    ISNUMBER(MATCH(BP[[#This Row],[CODIGO]], _xlpm.codigos_devolucion, 0))
)</f>
        <v>0</v>
      </c>
    </row>
    <row r="3265" spans="1:9" x14ac:dyDescent="0.25">
      <c r="A3265" s="608">
        <v>261020</v>
      </c>
      <c r="B3265" s="416" t="s">
        <v>548</v>
      </c>
      <c r="C3265" s="416" t="s">
        <v>760</v>
      </c>
      <c r="D3265" s="416" t="s">
        <v>1263</v>
      </c>
      <c r="E3265" s="417">
        <v>0</v>
      </c>
      <c r="F3265" s="417">
        <v>104896</v>
      </c>
      <c r="G3265" s="417">
        <v>141596207.46999994</v>
      </c>
      <c r="H3265" s="387" t="b" cm="1">
        <f t="array" aca="1" ref="H3265" ca="1">EsNegrita(BP[[#This Row],[CODIGO]])</f>
        <v>0</v>
      </c>
      <c r="I3265" s="387" t="b" cm="1">
        <f t="array" ref="I3265">_xlfn.LET(
    _xlpm.codigos_devolucion, _xlfn.UNIQUE(_xlfn._xlws.FILTER(BP[CODIGO], ISNUMBER(SEARCH("devoluci", BP[NOMBRE CUENTA])), {""})),
    ISNUMBER(MATCH(BP[[#This Row],[CODIGO]], _xlpm.codigos_devolucion, 0))
)</f>
        <v>0</v>
      </c>
    </row>
    <row r="3266" spans="1:9" x14ac:dyDescent="0.25">
      <c r="A3266" s="608">
        <v>261020</v>
      </c>
      <c r="B3266" s="416" t="s">
        <v>548</v>
      </c>
      <c r="C3266" s="416" t="s">
        <v>1313</v>
      </c>
      <c r="D3266" s="416" t="s">
        <v>1326</v>
      </c>
      <c r="E3266" s="417">
        <v>0</v>
      </c>
      <c r="F3266" s="417">
        <v>95477.13</v>
      </c>
      <c r="G3266" s="417">
        <v>141691684.59999993</v>
      </c>
      <c r="H3266" s="387" t="b" cm="1">
        <f t="array" aca="1" ref="H3266" ca="1">EsNegrita(BP[[#This Row],[CODIGO]])</f>
        <v>0</v>
      </c>
      <c r="I3266" s="387" t="b" cm="1">
        <f t="array" ref="I3266">_xlfn.LET(
    _xlpm.codigos_devolucion, _xlfn.UNIQUE(_xlfn._xlws.FILTER(BP[CODIGO], ISNUMBER(SEARCH("devoluci", BP[NOMBRE CUENTA])), {""})),
    ISNUMBER(MATCH(BP[[#This Row],[CODIGO]], _xlpm.codigos_devolucion, 0))
)</f>
        <v>0</v>
      </c>
    </row>
    <row r="3267" spans="1:9" x14ac:dyDescent="0.25">
      <c r="A3267" s="608">
        <v>261020</v>
      </c>
      <c r="B3267" s="416" t="s">
        <v>548</v>
      </c>
      <c r="C3267" s="416" t="s">
        <v>1297</v>
      </c>
      <c r="D3267" s="416" t="s">
        <v>1327</v>
      </c>
      <c r="E3267" s="417">
        <v>0</v>
      </c>
      <c r="F3267" s="417">
        <v>46621</v>
      </c>
      <c r="G3267" s="417">
        <v>141738305.59999993</v>
      </c>
      <c r="H3267" s="387" t="b" cm="1">
        <f t="array" aca="1" ref="H3267" ca="1">EsNegrita(BP[[#This Row],[CODIGO]])</f>
        <v>0</v>
      </c>
      <c r="I3267" s="387" t="b" cm="1">
        <f t="array" ref="I3267">_xlfn.LET(
    _xlpm.codigos_devolucion, _xlfn.UNIQUE(_xlfn._xlws.FILTER(BP[CODIGO], ISNUMBER(SEARCH("devoluci", BP[NOMBRE CUENTA])), {""})),
    ISNUMBER(MATCH(BP[[#This Row],[CODIGO]], _xlpm.codigos_devolucion, 0))
)</f>
        <v>0</v>
      </c>
    </row>
    <row r="3268" spans="1:9" x14ac:dyDescent="0.25">
      <c r="A3268" s="608">
        <v>261020</v>
      </c>
      <c r="B3268" s="416" t="s">
        <v>548</v>
      </c>
      <c r="C3268" s="416" t="s">
        <v>738</v>
      </c>
      <c r="D3268" s="416" t="s">
        <v>777</v>
      </c>
      <c r="E3268" s="417">
        <v>0</v>
      </c>
      <c r="F3268" s="417">
        <v>166600</v>
      </c>
      <c r="G3268" s="417">
        <v>141904905.59999993</v>
      </c>
      <c r="H3268" s="387" t="b" cm="1">
        <f t="array" aca="1" ref="H3268" ca="1">EsNegrita(BP[[#This Row],[CODIGO]])</f>
        <v>0</v>
      </c>
      <c r="I3268" s="387" t="b" cm="1">
        <f t="array" ref="I3268">_xlfn.LET(
    _xlpm.codigos_devolucion, _xlfn.UNIQUE(_xlfn._xlws.FILTER(BP[CODIGO], ISNUMBER(SEARCH("devoluci", BP[NOMBRE CUENTA])), {""})),
    ISNUMBER(MATCH(BP[[#This Row],[CODIGO]], _xlpm.codigos_devolucion, 0))
)</f>
        <v>0</v>
      </c>
    </row>
    <row r="3269" spans="1:9" x14ac:dyDescent="0.25">
      <c r="A3269" s="608">
        <v>261020</v>
      </c>
      <c r="B3269" s="416" t="s">
        <v>548</v>
      </c>
      <c r="C3269" s="416" t="s">
        <v>1286</v>
      </c>
      <c r="D3269" s="416" t="s">
        <v>777</v>
      </c>
      <c r="E3269" s="417">
        <v>0</v>
      </c>
      <c r="F3269" s="417">
        <v>121905.97</v>
      </c>
      <c r="G3269" s="417">
        <v>142026811.56999993</v>
      </c>
      <c r="H3269" s="387" t="b" cm="1">
        <f t="array" aca="1" ref="H3269" ca="1">EsNegrita(BP[[#This Row],[CODIGO]])</f>
        <v>0</v>
      </c>
      <c r="I3269" s="387" t="b" cm="1">
        <f t="array" ref="I3269">_xlfn.LET(
    _xlpm.codigos_devolucion, _xlfn.UNIQUE(_xlfn._xlws.FILTER(BP[CODIGO], ISNUMBER(SEARCH("devoluci", BP[NOMBRE CUENTA])), {""})),
    ISNUMBER(MATCH(BP[[#This Row],[CODIGO]], _xlpm.codigos_devolucion, 0))
)</f>
        <v>0</v>
      </c>
    </row>
    <row r="3270" spans="1:9" x14ac:dyDescent="0.25">
      <c r="A3270" s="608">
        <v>261020</v>
      </c>
      <c r="B3270" s="416" t="s">
        <v>548</v>
      </c>
      <c r="C3270" s="416" t="s">
        <v>1266</v>
      </c>
      <c r="D3270" s="416" t="s">
        <v>777</v>
      </c>
      <c r="E3270" s="417">
        <v>0</v>
      </c>
      <c r="F3270" s="417">
        <v>340452.43</v>
      </c>
      <c r="G3270" s="417">
        <v>142367263.99999994</v>
      </c>
      <c r="H3270" s="387" t="b" cm="1">
        <f t="array" aca="1" ref="H3270" ca="1">EsNegrita(BP[[#This Row],[CODIGO]])</f>
        <v>0</v>
      </c>
      <c r="I3270" s="387" t="b" cm="1">
        <f t="array" ref="I3270">_xlfn.LET(
    _xlpm.codigos_devolucion, _xlfn.UNIQUE(_xlfn._xlws.FILTER(BP[CODIGO], ISNUMBER(SEARCH("devoluci", BP[NOMBRE CUENTA])), {""})),
    ISNUMBER(MATCH(BP[[#This Row],[CODIGO]], _xlpm.codigos_devolucion, 0))
)</f>
        <v>0</v>
      </c>
    </row>
    <row r="3271" spans="1:9" x14ac:dyDescent="0.25">
      <c r="A3271" s="608">
        <v>261020</v>
      </c>
      <c r="B3271" s="416" t="s">
        <v>548</v>
      </c>
      <c r="C3271" s="416" t="s">
        <v>1254</v>
      </c>
      <c r="D3271" s="416" t="s">
        <v>777</v>
      </c>
      <c r="E3271" s="417">
        <v>0</v>
      </c>
      <c r="F3271" s="417">
        <v>945940.14</v>
      </c>
      <c r="G3271" s="417">
        <v>143313204.13999993</v>
      </c>
      <c r="H3271" s="387" t="b" cm="1">
        <f t="array" aca="1" ref="H3271" ca="1">EsNegrita(BP[[#This Row],[CODIGO]])</f>
        <v>0</v>
      </c>
      <c r="I3271" s="387" t="b" cm="1">
        <f t="array" ref="I3271">_xlfn.LET(
    _xlpm.codigos_devolucion, _xlfn.UNIQUE(_xlfn._xlws.FILTER(BP[CODIGO], ISNUMBER(SEARCH("devoluci", BP[NOMBRE CUENTA])), {""})),
    ISNUMBER(MATCH(BP[[#This Row],[CODIGO]], _xlpm.codigos_devolucion, 0))
)</f>
        <v>0</v>
      </c>
    </row>
    <row r="3272" spans="1:9" x14ac:dyDescent="0.25">
      <c r="A3272" s="608">
        <v>261020</v>
      </c>
      <c r="B3272" s="416" t="s">
        <v>548</v>
      </c>
      <c r="C3272" s="416" t="s">
        <v>740</v>
      </c>
      <c r="D3272" s="416" t="s">
        <v>777</v>
      </c>
      <c r="E3272" s="417">
        <v>0</v>
      </c>
      <c r="F3272" s="417">
        <v>166600</v>
      </c>
      <c r="G3272" s="417">
        <v>143479804.13999993</v>
      </c>
      <c r="H3272" s="387" t="b" cm="1">
        <f t="array" aca="1" ref="H3272" ca="1">EsNegrita(BP[[#This Row],[CODIGO]])</f>
        <v>0</v>
      </c>
      <c r="I3272" s="387" t="b" cm="1">
        <f t="array" ref="I3272">_xlfn.LET(
    _xlpm.codigos_devolucion, _xlfn.UNIQUE(_xlfn._xlws.FILTER(BP[CODIGO], ISNUMBER(SEARCH("devoluci", BP[NOMBRE CUENTA])), {""})),
    ISNUMBER(MATCH(BP[[#This Row],[CODIGO]], _xlpm.codigos_devolucion, 0))
)</f>
        <v>0</v>
      </c>
    </row>
    <row r="3273" spans="1:9" x14ac:dyDescent="0.25">
      <c r="A3273" s="608">
        <v>261020</v>
      </c>
      <c r="B3273" s="416" t="s">
        <v>548</v>
      </c>
      <c r="C3273" s="416" t="s">
        <v>1328</v>
      </c>
      <c r="D3273" s="416" t="s">
        <v>777</v>
      </c>
      <c r="E3273" s="417">
        <v>0</v>
      </c>
      <c r="F3273" s="417">
        <v>166600</v>
      </c>
      <c r="G3273" s="417">
        <v>143646404.13999993</v>
      </c>
      <c r="H3273" s="387" t="b" cm="1">
        <f t="array" aca="1" ref="H3273" ca="1">EsNegrita(BP[[#This Row],[CODIGO]])</f>
        <v>0</v>
      </c>
      <c r="I3273" s="387" t="b" cm="1">
        <f t="array" ref="I3273">_xlfn.LET(
    _xlpm.codigos_devolucion, _xlfn.UNIQUE(_xlfn._xlws.FILTER(BP[CODIGO], ISNUMBER(SEARCH("devoluci", BP[NOMBRE CUENTA])), {""})),
    ISNUMBER(MATCH(BP[[#This Row],[CODIGO]], _xlpm.codigos_devolucion, 0))
)</f>
        <v>0</v>
      </c>
    </row>
    <row r="3274" spans="1:9" x14ac:dyDescent="0.25">
      <c r="A3274" s="608">
        <v>261020</v>
      </c>
      <c r="B3274" s="416" t="s">
        <v>548</v>
      </c>
      <c r="C3274" s="416" t="s">
        <v>1287</v>
      </c>
      <c r="D3274" s="416" t="s">
        <v>777</v>
      </c>
      <c r="E3274" s="417">
        <v>0</v>
      </c>
      <c r="F3274" s="417">
        <v>361119.94</v>
      </c>
      <c r="G3274" s="417">
        <v>144007524.07999992</v>
      </c>
      <c r="H3274" s="387" t="b" cm="1">
        <f t="array" aca="1" ref="H3274" ca="1">EsNegrita(BP[[#This Row],[CODIGO]])</f>
        <v>0</v>
      </c>
      <c r="I3274" s="387" t="b" cm="1">
        <f t="array" ref="I3274">_xlfn.LET(
    _xlpm.codigos_devolucion, _xlfn.UNIQUE(_xlfn._xlws.FILTER(BP[CODIGO], ISNUMBER(SEARCH("devoluci", BP[NOMBRE CUENTA])), {""})),
    ISNUMBER(MATCH(BP[[#This Row],[CODIGO]], _xlpm.codigos_devolucion, 0))
)</f>
        <v>0</v>
      </c>
    </row>
    <row r="3275" spans="1:9" x14ac:dyDescent="0.25">
      <c r="A3275" s="608">
        <v>261020</v>
      </c>
      <c r="B3275" s="416" t="s">
        <v>548</v>
      </c>
      <c r="C3275" s="416" t="s">
        <v>741</v>
      </c>
      <c r="D3275" s="416" t="s">
        <v>777</v>
      </c>
      <c r="E3275" s="417">
        <v>0</v>
      </c>
      <c r="F3275" s="417">
        <v>337980.3</v>
      </c>
      <c r="G3275" s="417">
        <v>144345504.37999994</v>
      </c>
      <c r="H3275" s="387" t="b" cm="1">
        <f t="array" aca="1" ref="H3275" ca="1">EsNegrita(BP[[#This Row],[CODIGO]])</f>
        <v>0</v>
      </c>
      <c r="I3275" s="387" t="b" cm="1">
        <f t="array" ref="I3275">_xlfn.LET(
    _xlpm.codigos_devolucion, _xlfn.UNIQUE(_xlfn._xlws.FILTER(BP[CODIGO], ISNUMBER(SEARCH("devoluci", BP[NOMBRE CUENTA])), {""})),
    ISNUMBER(MATCH(BP[[#This Row],[CODIGO]], _xlpm.codigos_devolucion, 0))
)</f>
        <v>0</v>
      </c>
    </row>
    <row r="3276" spans="1:9" x14ac:dyDescent="0.25">
      <c r="A3276" s="608">
        <v>261020</v>
      </c>
      <c r="B3276" s="416" t="s">
        <v>548</v>
      </c>
      <c r="C3276" s="416" t="s">
        <v>779</v>
      </c>
      <c r="D3276" s="416" t="s">
        <v>777</v>
      </c>
      <c r="E3276" s="417">
        <v>0</v>
      </c>
      <c r="F3276" s="417">
        <v>336943.64</v>
      </c>
      <c r="G3276" s="417">
        <v>144682448.01999992</v>
      </c>
      <c r="H3276" s="387" t="b" cm="1">
        <f t="array" aca="1" ref="H3276" ca="1">EsNegrita(BP[[#This Row],[CODIGO]])</f>
        <v>0</v>
      </c>
      <c r="I3276" s="387" t="b" cm="1">
        <f t="array" ref="I3276">_xlfn.LET(
    _xlpm.codigos_devolucion, _xlfn.UNIQUE(_xlfn._xlws.FILTER(BP[CODIGO], ISNUMBER(SEARCH("devoluci", BP[NOMBRE CUENTA])), {""})),
    ISNUMBER(MATCH(BP[[#This Row],[CODIGO]], _xlpm.codigos_devolucion, 0))
)</f>
        <v>0</v>
      </c>
    </row>
    <row r="3277" spans="1:9" x14ac:dyDescent="0.25">
      <c r="A3277" s="608">
        <v>261020</v>
      </c>
      <c r="B3277" s="416" t="s">
        <v>548</v>
      </c>
      <c r="C3277" s="416" t="s">
        <v>742</v>
      </c>
      <c r="D3277" s="416" t="s">
        <v>777</v>
      </c>
      <c r="E3277" s="417">
        <v>0</v>
      </c>
      <c r="F3277" s="417">
        <v>326189.45</v>
      </c>
      <c r="G3277" s="417">
        <v>145008637.46999991</v>
      </c>
      <c r="H3277" s="387" t="b" cm="1">
        <f t="array" aca="1" ref="H3277" ca="1">EsNegrita(BP[[#This Row],[CODIGO]])</f>
        <v>0</v>
      </c>
      <c r="I3277" s="387" t="b" cm="1">
        <f t="array" ref="I3277">_xlfn.LET(
    _xlpm.codigos_devolucion, _xlfn.UNIQUE(_xlfn._xlws.FILTER(BP[CODIGO], ISNUMBER(SEARCH("devoluci", BP[NOMBRE CUENTA])), {""})),
    ISNUMBER(MATCH(BP[[#This Row],[CODIGO]], _xlpm.codigos_devolucion, 0))
)</f>
        <v>0</v>
      </c>
    </row>
    <row r="3278" spans="1:9" x14ac:dyDescent="0.25">
      <c r="A3278" s="608">
        <v>261020</v>
      </c>
      <c r="B3278" s="416" t="s">
        <v>548</v>
      </c>
      <c r="C3278" s="416" t="s">
        <v>743</v>
      </c>
      <c r="D3278" s="416" t="s">
        <v>777</v>
      </c>
      <c r="E3278" s="417">
        <v>0</v>
      </c>
      <c r="F3278" s="417">
        <v>307644.15999999997</v>
      </c>
      <c r="G3278" s="417">
        <v>145316281.62999991</v>
      </c>
      <c r="H3278" s="387" t="b" cm="1">
        <f t="array" aca="1" ref="H3278" ca="1">EsNegrita(BP[[#This Row],[CODIGO]])</f>
        <v>0</v>
      </c>
      <c r="I3278" s="387" t="b" cm="1">
        <f t="array" ref="I3278">_xlfn.LET(
    _xlpm.codigos_devolucion, _xlfn.UNIQUE(_xlfn._xlws.FILTER(BP[CODIGO], ISNUMBER(SEARCH("devoluci", BP[NOMBRE CUENTA])), {""})),
    ISNUMBER(MATCH(BP[[#This Row],[CODIGO]], _xlpm.codigos_devolucion, 0))
)</f>
        <v>0</v>
      </c>
    </row>
    <row r="3279" spans="1:9" x14ac:dyDescent="0.25">
      <c r="A3279" s="608">
        <v>261020</v>
      </c>
      <c r="B3279" s="416" t="s">
        <v>548</v>
      </c>
      <c r="C3279" s="416" t="s">
        <v>744</v>
      </c>
      <c r="D3279" s="416" t="s">
        <v>777</v>
      </c>
      <c r="E3279" s="417">
        <v>0</v>
      </c>
      <c r="F3279" s="417">
        <v>277811.55</v>
      </c>
      <c r="G3279" s="417">
        <v>145594093.17999992</v>
      </c>
      <c r="H3279" s="387" t="b" cm="1">
        <f t="array" aca="1" ref="H3279" ca="1">EsNegrita(BP[[#This Row],[CODIGO]])</f>
        <v>0</v>
      </c>
      <c r="I3279" s="387" t="b" cm="1">
        <f t="array" ref="I3279">_xlfn.LET(
    _xlpm.codigos_devolucion, _xlfn.UNIQUE(_xlfn._xlws.FILTER(BP[CODIGO], ISNUMBER(SEARCH("devoluci", BP[NOMBRE CUENTA])), {""})),
    ISNUMBER(MATCH(BP[[#This Row],[CODIGO]], _xlpm.codigos_devolucion, 0))
)</f>
        <v>0</v>
      </c>
    </row>
    <row r="3280" spans="1:9" x14ac:dyDescent="0.25">
      <c r="A3280" s="608">
        <v>261020</v>
      </c>
      <c r="B3280" s="416" t="s">
        <v>548</v>
      </c>
      <c r="C3280" s="416" t="s">
        <v>745</v>
      </c>
      <c r="D3280" s="416" t="s">
        <v>777</v>
      </c>
      <c r="E3280" s="417">
        <v>0</v>
      </c>
      <c r="F3280" s="417">
        <v>336943.64</v>
      </c>
      <c r="G3280" s="417">
        <v>145931036.8199999</v>
      </c>
      <c r="H3280" s="387" t="b" cm="1">
        <f t="array" aca="1" ref="H3280" ca="1">EsNegrita(BP[[#This Row],[CODIGO]])</f>
        <v>0</v>
      </c>
      <c r="I3280" s="387" t="b" cm="1">
        <f t="array" ref="I3280">_xlfn.LET(
    _xlpm.codigos_devolucion, _xlfn.UNIQUE(_xlfn._xlws.FILTER(BP[CODIGO], ISNUMBER(SEARCH("devoluci", BP[NOMBRE CUENTA])), {""})),
    ISNUMBER(MATCH(BP[[#This Row],[CODIGO]], _xlpm.codigos_devolucion, 0))
)</f>
        <v>0</v>
      </c>
    </row>
    <row r="3281" spans="1:9" x14ac:dyDescent="0.25">
      <c r="A3281" s="608">
        <v>261020</v>
      </c>
      <c r="B3281" s="416" t="s">
        <v>548</v>
      </c>
      <c r="C3281" s="416" t="s">
        <v>1288</v>
      </c>
      <c r="D3281" s="416" t="s">
        <v>777</v>
      </c>
      <c r="E3281" s="417">
        <v>0</v>
      </c>
      <c r="F3281" s="417">
        <v>309887.40000000002</v>
      </c>
      <c r="G3281" s="417">
        <v>146240924.21999991</v>
      </c>
      <c r="H3281" s="387" t="b" cm="1">
        <f t="array" aca="1" ref="H3281" ca="1">EsNegrita(BP[[#This Row],[CODIGO]])</f>
        <v>0</v>
      </c>
      <c r="I3281" s="387" t="b" cm="1">
        <f t="array" ref="I3281">_xlfn.LET(
    _xlpm.codigos_devolucion, _xlfn.UNIQUE(_xlfn._xlws.FILTER(BP[CODIGO], ISNUMBER(SEARCH("devoluci", BP[NOMBRE CUENTA])), {""})),
    ISNUMBER(MATCH(BP[[#This Row],[CODIGO]], _xlpm.codigos_devolucion, 0))
)</f>
        <v>0</v>
      </c>
    </row>
    <row r="3282" spans="1:9" x14ac:dyDescent="0.25">
      <c r="A3282" s="608">
        <v>261020</v>
      </c>
      <c r="B3282" s="416" t="s">
        <v>548</v>
      </c>
      <c r="C3282" s="416" t="s">
        <v>1267</v>
      </c>
      <c r="D3282" s="416" t="s">
        <v>777</v>
      </c>
      <c r="E3282" s="417">
        <v>0</v>
      </c>
      <c r="F3282" s="417">
        <v>337980.3</v>
      </c>
      <c r="G3282" s="417">
        <v>146578904.51999992</v>
      </c>
      <c r="H3282" s="387" t="b" cm="1">
        <f t="array" aca="1" ref="H3282" ca="1">EsNegrita(BP[[#This Row],[CODIGO]])</f>
        <v>0</v>
      </c>
      <c r="I3282" s="387" t="b" cm="1">
        <f t="array" ref="I3282">_xlfn.LET(
    _xlpm.codigos_devolucion, _xlfn.UNIQUE(_xlfn._xlws.FILTER(BP[CODIGO], ISNUMBER(SEARCH("devoluci", BP[NOMBRE CUENTA])), {""})),
    ISNUMBER(MATCH(BP[[#This Row],[CODIGO]], _xlpm.codigos_devolucion, 0))
)</f>
        <v>0</v>
      </c>
    </row>
    <row r="3283" spans="1:9" x14ac:dyDescent="0.25">
      <c r="A3283" s="608">
        <v>261020</v>
      </c>
      <c r="B3283" s="416" t="s">
        <v>548</v>
      </c>
      <c r="C3283" s="416" t="s">
        <v>1289</v>
      </c>
      <c r="D3283" s="416" t="s">
        <v>777</v>
      </c>
      <c r="E3283" s="417">
        <v>0</v>
      </c>
      <c r="F3283" s="417">
        <v>285401.11</v>
      </c>
      <c r="G3283" s="417">
        <v>146864305.62999994</v>
      </c>
      <c r="H3283" s="387" t="b" cm="1">
        <f t="array" aca="1" ref="H3283" ca="1">EsNegrita(BP[[#This Row],[CODIGO]])</f>
        <v>0</v>
      </c>
      <c r="I3283" s="387" t="b" cm="1">
        <f t="array" ref="I3283">_xlfn.LET(
    _xlpm.codigos_devolucion, _xlfn.UNIQUE(_xlfn._xlws.FILTER(BP[CODIGO], ISNUMBER(SEARCH("devoluci", BP[NOMBRE CUENTA])), {""})),
    ISNUMBER(MATCH(BP[[#This Row],[CODIGO]], _xlpm.codigos_devolucion, 0))
)</f>
        <v>0</v>
      </c>
    </row>
    <row r="3284" spans="1:9" x14ac:dyDescent="0.25">
      <c r="A3284" s="608">
        <v>261020</v>
      </c>
      <c r="B3284" s="416" t="s">
        <v>548</v>
      </c>
      <c r="C3284" s="416" t="s">
        <v>746</v>
      </c>
      <c r="D3284" s="416" t="s">
        <v>777</v>
      </c>
      <c r="E3284" s="417">
        <v>0</v>
      </c>
      <c r="F3284" s="417">
        <v>337980.3</v>
      </c>
      <c r="G3284" s="417">
        <v>147202285.92999995</v>
      </c>
      <c r="H3284" s="387" t="b" cm="1">
        <f t="array" aca="1" ref="H3284" ca="1">EsNegrita(BP[[#This Row],[CODIGO]])</f>
        <v>0</v>
      </c>
      <c r="I3284" s="387" t="b" cm="1">
        <f t="array" ref="I3284">_xlfn.LET(
    _xlpm.codigos_devolucion, _xlfn.UNIQUE(_xlfn._xlws.FILTER(BP[CODIGO], ISNUMBER(SEARCH("devoluci", BP[NOMBRE CUENTA])), {""})),
    ISNUMBER(MATCH(BP[[#This Row],[CODIGO]], _xlpm.codigos_devolucion, 0))
)</f>
        <v>0</v>
      </c>
    </row>
    <row r="3285" spans="1:9" x14ac:dyDescent="0.25">
      <c r="A3285" s="608">
        <v>261020</v>
      </c>
      <c r="B3285" s="416" t="s">
        <v>548</v>
      </c>
      <c r="C3285" s="416" t="s">
        <v>1268</v>
      </c>
      <c r="D3285" s="416" t="s">
        <v>777</v>
      </c>
      <c r="E3285" s="417">
        <v>0</v>
      </c>
      <c r="F3285" s="417">
        <v>364125.67</v>
      </c>
      <c r="G3285" s="417">
        <v>147566411.59999993</v>
      </c>
      <c r="H3285" s="387" t="b" cm="1">
        <f t="array" aca="1" ref="H3285" ca="1">EsNegrita(BP[[#This Row],[CODIGO]])</f>
        <v>0</v>
      </c>
      <c r="I3285" s="387" t="b" cm="1">
        <f t="array" ref="I3285">_xlfn.LET(
    _xlpm.codigos_devolucion, _xlfn.UNIQUE(_xlfn._xlws.FILTER(BP[CODIGO], ISNUMBER(SEARCH("devoluci", BP[NOMBRE CUENTA])), {""})),
    ISNUMBER(MATCH(BP[[#This Row],[CODIGO]], _xlpm.codigos_devolucion, 0))
)</f>
        <v>0</v>
      </c>
    </row>
    <row r="3286" spans="1:9" x14ac:dyDescent="0.25">
      <c r="A3286" s="608">
        <v>261020</v>
      </c>
      <c r="B3286" s="416" t="s">
        <v>548</v>
      </c>
      <c r="C3286" s="416" t="s">
        <v>1290</v>
      </c>
      <c r="D3286" s="416" t="s">
        <v>777</v>
      </c>
      <c r="E3286" s="417">
        <v>0</v>
      </c>
      <c r="F3286" s="417">
        <v>364779.91</v>
      </c>
      <c r="G3286" s="417">
        <v>147931191.50999993</v>
      </c>
      <c r="H3286" s="387" t="b" cm="1">
        <f t="array" aca="1" ref="H3286" ca="1">EsNegrita(BP[[#This Row],[CODIGO]])</f>
        <v>0</v>
      </c>
      <c r="I3286" s="387" t="b" cm="1">
        <f t="array" ref="I3286">_xlfn.LET(
    _xlpm.codigos_devolucion, _xlfn.UNIQUE(_xlfn._xlws.FILTER(BP[CODIGO], ISNUMBER(SEARCH("devoluci", BP[NOMBRE CUENTA])), {""})),
    ISNUMBER(MATCH(BP[[#This Row],[CODIGO]], _xlpm.codigos_devolucion, 0))
)</f>
        <v>0</v>
      </c>
    </row>
    <row r="3287" spans="1:9" x14ac:dyDescent="0.25">
      <c r="A3287" s="608">
        <v>261020</v>
      </c>
      <c r="B3287" s="416" t="s">
        <v>548</v>
      </c>
      <c r="C3287" s="416" t="s">
        <v>1291</v>
      </c>
      <c r="D3287" s="416" t="s">
        <v>777</v>
      </c>
      <c r="E3287" s="417">
        <v>0</v>
      </c>
      <c r="F3287" s="417">
        <v>247731.44</v>
      </c>
      <c r="G3287" s="417">
        <v>148178922.94999993</v>
      </c>
      <c r="H3287" s="387" t="b" cm="1">
        <f t="array" aca="1" ref="H3287" ca="1">EsNegrita(BP[[#This Row],[CODIGO]])</f>
        <v>0</v>
      </c>
      <c r="I3287" s="387" t="b" cm="1">
        <f t="array" ref="I3287">_xlfn.LET(
    _xlpm.codigos_devolucion, _xlfn.UNIQUE(_xlfn._xlws.FILTER(BP[CODIGO], ISNUMBER(SEARCH("devoluci", BP[NOMBRE CUENTA])), {""})),
    ISNUMBER(MATCH(BP[[#This Row],[CODIGO]], _xlpm.codigos_devolucion, 0))
)</f>
        <v>0</v>
      </c>
    </row>
    <row r="3288" spans="1:9" x14ac:dyDescent="0.25">
      <c r="A3288" s="608">
        <v>261020</v>
      </c>
      <c r="B3288" s="416" t="s">
        <v>548</v>
      </c>
      <c r="C3288" s="416" t="s">
        <v>1334</v>
      </c>
      <c r="D3288" s="416" t="s">
        <v>777</v>
      </c>
      <c r="E3288" s="417">
        <v>0</v>
      </c>
      <c r="F3288" s="417">
        <v>340452.43</v>
      </c>
      <c r="G3288" s="417">
        <v>148519375.37999994</v>
      </c>
      <c r="H3288" s="387" t="b" cm="1">
        <f t="array" aca="1" ref="H3288" ca="1">EsNegrita(BP[[#This Row],[CODIGO]])</f>
        <v>0</v>
      </c>
      <c r="I3288" s="387" t="b" cm="1">
        <f t="array" ref="I3288">_xlfn.LET(
    _xlpm.codigos_devolucion, _xlfn.UNIQUE(_xlfn._xlws.FILTER(BP[CODIGO], ISNUMBER(SEARCH("devoluci", BP[NOMBRE CUENTA])), {""})),
    ISNUMBER(MATCH(BP[[#This Row],[CODIGO]], _xlpm.codigos_devolucion, 0))
)</f>
        <v>0</v>
      </c>
    </row>
    <row r="3289" spans="1:9" x14ac:dyDescent="0.25">
      <c r="A3289" s="608">
        <v>261020</v>
      </c>
      <c r="B3289" s="416" t="s">
        <v>548</v>
      </c>
      <c r="C3289" s="416" t="s">
        <v>747</v>
      </c>
      <c r="D3289" s="416" t="s">
        <v>777</v>
      </c>
      <c r="E3289" s="417">
        <v>0</v>
      </c>
      <c r="F3289" s="417">
        <v>215881.36</v>
      </c>
      <c r="G3289" s="417">
        <v>148735256.73999995</v>
      </c>
      <c r="H3289" s="387" t="b" cm="1">
        <f t="array" aca="1" ref="H3289" ca="1">EsNegrita(BP[[#This Row],[CODIGO]])</f>
        <v>0</v>
      </c>
      <c r="I3289" s="387" t="b" cm="1">
        <f t="array" ref="I3289">_xlfn.LET(
    _xlpm.codigos_devolucion, _xlfn.UNIQUE(_xlfn._xlws.FILTER(BP[CODIGO], ISNUMBER(SEARCH("devoluci", BP[NOMBRE CUENTA])), {""})),
    ISNUMBER(MATCH(BP[[#This Row],[CODIGO]], _xlpm.codigos_devolucion, 0))
)</f>
        <v>0</v>
      </c>
    </row>
    <row r="3290" spans="1:9" x14ac:dyDescent="0.25">
      <c r="A3290" s="608">
        <v>261020</v>
      </c>
      <c r="B3290" s="416" t="s">
        <v>548</v>
      </c>
      <c r="C3290" s="416" t="s">
        <v>1269</v>
      </c>
      <c r="D3290" s="416" t="s">
        <v>777</v>
      </c>
      <c r="E3290" s="417">
        <v>0</v>
      </c>
      <c r="F3290" s="417">
        <v>340452.43</v>
      </c>
      <c r="G3290" s="417">
        <v>149075709.16999996</v>
      </c>
      <c r="H3290" s="387" t="b" cm="1">
        <f t="array" aca="1" ref="H3290" ca="1">EsNegrita(BP[[#This Row],[CODIGO]])</f>
        <v>0</v>
      </c>
      <c r="I3290" s="387" t="b" cm="1">
        <f t="array" ref="I3290">_xlfn.LET(
    _xlpm.codigos_devolucion, _xlfn.UNIQUE(_xlfn._xlws.FILTER(BP[CODIGO], ISNUMBER(SEARCH("devoluci", BP[NOMBRE CUENTA])), {""})),
    ISNUMBER(MATCH(BP[[#This Row],[CODIGO]], _xlpm.codigos_devolucion, 0))
)</f>
        <v>0</v>
      </c>
    </row>
    <row r="3291" spans="1:9" x14ac:dyDescent="0.25">
      <c r="A3291" s="608">
        <v>261020</v>
      </c>
      <c r="B3291" s="416" t="s">
        <v>548</v>
      </c>
      <c r="C3291" s="416" t="s">
        <v>1292</v>
      </c>
      <c r="D3291" s="416" t="s">
        <v>777</v>
      </c>
      <c r="E3291" s="417">
        <v>0</v>
      </c>
      <c r="F3291" s="417">
        <v>340452.43</v>
      </c>
      <c r="G3291" s="417">
        <v>149416161.59999996</v>
      </c>
      <c r="H3291" s="387" t="b" cm="1">
        <f t="array" aca="1" ref="H3291" ca="1">EsNegrita(BP[[#This Row],[CODIGO]])</f>
        <v>0</v>
      </c>
      <c r="I3291" s="387" t="b" cm="1">
        <f t="array" ref="I3291">_xlfn.LET(
    _xlpm.codigos_devolucion, _xlfn.UNIQUE(_xlfn._xlws.FILTER(BP[CODIGO], ISNUMBER(SEARCH("devoluci", BP[NOMBRE CUENTA])), {""})),
    ISNUMBER(MATCH(BP[[#This Row],[CODIGO]], _xlpm.codigos_devolucion, 0))
)</f>
        <v>0</v>
      </c>
    </row>
    <row r="3292" spans="1:9" x14ac:dyDescent="0.25">
      <c r="A3292" s="608">
        <v>261020</v>
      </c>
      <c r="B3292" s="416" t="s">
        <v>548</v>
      </c>
      <c r="C3292" s="416" t="s">
        <v>1293</v>
      </c>
      <c r="D3292" s="416" t="s">
        <v>777</v>
      </c>
      <c r="E3292" s="417">
        <v>0</v>
      </c>
      <c r="F3292" s="417">
        <v>337980.3</v>
      </c>
      <c r="G3292" s="417">
        <v>149754141.89999998</v>
      </c>
      <c r="H3292" s="387" t="b" cm="1">
        <f t="array" aca="1" ref="H3292" ca="1">EsNegrita(BP[[#This Row],[CODIGO]])</f>
        <v>0</v>
      </c>
      <c r="I3292" s="387" t="b" cm="1">
        <f t="array" ref="I3292">_xlfn.LET(
    _xlpm.codigos_devolucion, _xlfn.UNIQUE(_xlfn._xlws.FILTER(BP[CODIGO], ISNUMBER(SEARCH("devoluci", BP[NOMBRE CUENTA])), {""})),
    ISNUMBER(MATCH(BP[[#This Row],[CODIGO]], _xlpm.codigos_devolucion, 0))
)</f>
        <v>0</v>
      </c>
    </row>
    <row r="3293" spans="1:9" x14ac:dyDescent="0.25">
      <c r="A3293" s="608">
        <v>261020</v>
      </c>
      <c r="B3293" s="416" t="s">
        <v>548</v>
      </c>
      <c r="C3293" s="416" t="s">
        <v>1294</v>
      </c>
      <c r="D3293" s="416" t="s">
        <v>777</v>
      </c>
      <c r="E3293" s="417">
        <v>0</v>
      </c>
      <c r="F3293" s="417">
        <v>337980.3</v>
      </c>
      <c r="G3293" s="417">
        <v>150092122.19999999</v>
      </c>
      <c r="H3293" s="387" t="b" cm="1">
        <f t="array" aca="1" ref="H3293" ca="1">EsNegrita(BP[[#This Row],[CODIGO]])</f>
        <v>0</v>
      </c>
      <c r="I3293" s="387" t="b" cm="1">
        <f t="array" ref="I3293">_xlfn.LET(
    _xlpm.codigos_devolucion, _xlfn.UNIQUE(_xlfn._xlws.FILTER(BP[CODIGO], ISNUMBER(SEARCH("devoluci", BP[NOMBRE CUENTA])), {""})),
    ISNUMBER(MATCH(BP[[#This Row],[CODIGO]], _xlpm.codigos_devolucion, 0))
)</f>
        <v>0</v>
      </c>
    </row>
    <row r="3294" spans="1:9" x14ac:dyDescent="0.25">
      <c r="A3294" s="608">
        <v>261020</v>
      </c>
      <c r="B3294" s="416" t="s">
        <v>548</v>
      </c>
      <c r="C3294" s="416" t="s">
        <v>748</v>
      </c>
      <c r="D3294" s="416" t="s">
        <v>777</v>
      </c>
      <c r="E3294" s="417">
        <v>0</v>
      </c>
      <c r="F3294" s="417">
        <v>336597</v>
      </c>
      <c r="G3294" s="417">
        <v>150428719.19999999</v>
      </c>
      <c r="H3294" s="387" t="b" cm="1">
        <f t="array" aca="1" ref="H3294" ca="1">EsNegrita(BP[[#This Row],[CODIGO]])</f>
        <v>0</v>
      </c>
      <c r="I3294" s="387" t="b" cm="1">
        <f t="array" ref="I3294">_xlfn.LET(
    _xlpm.codigos_devolucion, _xlfn.UNIQUE(_xlfn._xlws.FILTER(BP[CODIGO], ISNUMBER(SEARCH("devoluci", BP[NOMBRE CUENTA])), {""})),
    ISNUMBER(MATCH(BP[[#This Row],[CODIGO]], _xlpm.codigos_devolucion, 0))
)</f>
        <v>0</v>
      </c>
    </row>
    <row r="3295" spans="1:9" x14ac:dyDescent="0.25">
      <c r="A3295" s="608">
        <v>261020</v>
      </c>
      <c r="B3295" s="416" t="s">
        <v>548</v>
      </c>
      <c r="C3295" s="416" t="s">
        <v>749</v>
      </c>
      <c r="D3295" s="416" t="s">
        <v>777</v>
      </c>
      <c r="E3295" s="417">
        <v>0</v>
      </c>
      <c r="F3295" s="417">
        <v>329504.40000000002</v>
      </c>
      <c r="G3295" s="417">
        <v>150758223.59999999</v>
      </c>
      <c r="H3295" s="387" t="b" cm="1">
        <f t="array" aca="1" ref="H3295" ca="1">EsNegrita(BP[[#This Row],[CODIGO]])</f>
        <v>0</v>
      </c>
      <c r="I3295" s="387" t="b" cm="1">
        <f t="array" ref="I3295">_xlfn.LET(
    _xlpm.codigos_devolucion, _xlfn.UNIQUE(_xlfn._xlws.FILTER(BP[CODIGO], ISNUMBER(SEARCH("devoluci", BP[NOMBRE CUENTA])), {""})),
    ISNUMBER(MATCH(BP[[#This Row],[CODIGO]], _xlpm.codigos_devolucion, 0))
)</f>
        <v>0</v>
      </c>
    </row>
    <row r="3296" spans="1:9" x14ac:dyDescent="0.25">
      <c r="A3296" s="608">
        <v>261020</v>
      </c>
      <c r="B3296" s="416" t="s">
        <v>548</v>
      </c>
      <c r="C3296" s="416" t="s">
        <v>1295</v>
      </c>
      <c r="D3296" s="416" t="s">
        <v>777</v>
      </c>
      <c r="E3296" s="417">
        <v>0</v>
      </c>
      <c r="F3296" s="417">
        <v>180103.82</v>
      </c>
      <c r="G3296" s="417">
        <v>150938327.41999999</v>
      </c>
      <c r="H3296" s="387" t="b" cm="1">
        <f t="array" aca="1" ref="H3296" ca="1">EsNegrita(BP[[#This Row],[CODIGO]])</f>
        <v>0</v>
      </c>
      <c r="I3296" s="387" t="b" cm="1">
        <f t="array" ref="I3296">_xlfn.LET(
    _xlpm.codigos_devolucion, _xlfn.UNIQUE(_xlfn._xlws.FILTER(BP[CODIGO], ISNUMBER(SEARCH("devoluci", BP[NOMBRE CUENTA])), {""})),
    ISNUMBER(MATCH(BP[[#This Row],[CODIGO]], _xlpm.codigos_devolucion, 0))
)</f>
        <v>0</v>
      </c>
    </row>
    <row r="3297" spans="1:9" x14ac:dyDescent="0.25">
      <c r="A3297" s="608">
        <v>261020</v>
      </c>
      <c r="B3297" s="416" t="s">
        <v>548</v>
      </c>
      <c r="C3297" s="416" t="s">
        <v>750</v>
      </c>
      <c r="D3297" s="416" t="s">
        <v>777</v>
      </c>
      <c r="E3297" s="417">
        <v>0</v>
      </c>
      <c r="F3297" s="417">
        <v>201167</v>
      </c>
      <c r="G3297" s="417">
        <v>151139494.41999999</v>
      </c>
      <c r="H3297" s="387" t="b" cm="1">
        <f t="array" aca="1" ref="H3297" ca="1">EsNegrita(BP[[#This Row],[CODIGO]])</f>
        <v>0</v>
      </c>
      <c r="I3297" s="387" t="b" cm="1">
        <f t="array" ref="I3297">_xlfn.LET(
    _xlpm.codigos_devolucion, _xlfn.UNIQUE(_xlfn._xlws.FILTER(BP[CODIGO], ISNUMBER(SEARCH("devoluci", BP[NOMBRE CUENTA])), {""})),
    ISNUMBER(MATCH(BP[[#This Row],[CODIGO]], _xlpm.codigos_devolucion, 0))
)</f>
        <v>0</v>
      </c>
    </row>
    <row r="3298" spans="1:9" x14ac:dyDescent="0.25">
      <c r="A3298" s="608">
        <v>261020</v>
      </c>
      <c r="B3298" s="416" t="s">
        <v>548</v>
      </c>
      <c r="C3298" s="416" t="s">
        <v>1260</v>
      </c>
      <c r="D3298" s="416" t="s">
        <v>777</v>
      </c>
      <c r="E3298" s="417">
        <v>0</v>
      </c>
      <c r="F3298" s="417">
        <v>238726.69</v>
      </c>
      <c r="G3298" s="417">
        <v>151378221.10999998</v>
      </c>
      <c r="H3298" s="387" t="b" cm="1">
        <f t="array" aca="1" ref="H3298" ca="1">EsNegrita(BP[[#This Row],[CODIGO]])</f>
        <v>0</v>
      </c>
      <c r="I3298" s="387" t="b" cm="1">
        <f t="array" ref="I3298">_xlfn.LET(
    _xlpm.codigos_devolucion, _xlfn.UNIQUE(_xlfn._xlws.FILTER(BP[CODIGO], ISNUMBER(SEARCH("devoluci", BP[NOMBRE CUENTA])), {""})),
    ISNUMBER(MATCH(BP[[#This Row],[CODIGO]], _xlpm.codigos_devolucion, 0))
)</f>
        <v>0</v>
      </c>
    </row>
    <row r="3299" spans="1:9" x14ac:dyDescent="0.25">
      <c r="A3299" s="608">
        <v>261020</v>
      </c>
      <c r="B3299" s="416" t="s">
        <v>548</v>
      </c>
      <c r="C3299" s="416" t="s">
        <v>1338</v>
      </c>
      <c r="D3299" s="416" t="s">
        <v>777</v>
      </c>
      <c r="E3299" s="417">
        <v>0</v>
      </c>
      <c r="F3299" s="417">
        <v>166600</v>
      </c>
      <c r="G3299" s="417">
        <v>151544821.10999998</v>
      </c>
      <c r="H3299" s="387" t="b" cm="1">
        <f t="array" aca="1" ref="H3299" ca="1">EsNegrita(BP[[#This Row],[CODIGO]])</f>
        <v>0</v>
      </c>
      <c r="I3299" s="387" t="b" cm="1">
        <f t="array" ref="I3299">_xlfn.LET(
    _xlpm.codigos_devolucion, _xlfn.UNIQUE(_xlfn._xlws.FILTER(BP[CODIGO], ISNUMBER(SEARCH("devoluci", BP[NOMBRE CUENTA])), {""})),
    ISNUMBER(MATCH(BP[[#This Row],[CODIGO]], _xlpm.codigos_devolucion, 0))
)</f>
        <v>0</v>
      </c>
    </row>
    <row r="3300" spans="1:9" x14ac:dyDescent="0.25">
      <c r="A3300" s="608">
        <v>261020</v>
      </c>
      <c r="B3300" s="416" t="s">
        <v>548</v>
      </c>
      <c r="C3300" s="416" t="s">
        <v>1296</v>
      </c>
      <c r="D3300" s="416" t="s">
        <v>777</v>
      </c>
      <c r="E3300" s="417">
        <v>0</v>
      </c>
      <c r="F3300" s="417">
        <v>258318.26</v>
      </c>
      <c r="G3300" s="417">
        <v>151803139.36999997</v>
      </c>
      <c r="H3300" s="387" t="b" cm="1">
        <f t="array" aca="1" ref="H3300" ca="1">EsNegrita(BP[[#This Row],[CODIGO]])</f>
        <v>0</v>
      </c>
      <c r="I3300" s="387" t="b" cm="1">
        <f t="array" ref="I3300">_xlfn.LET(
    _xlpm.codigos_devolucion, _xlfn.UNIQUE(_xlfn._xlws.FILTER(BP[CODIGO], ISNUMBER(SEARCH("devoluci", BP[NOMBRE CUENTA])), {""})),
    ISNUMBER(MATCH(BP[[#This Row],[CODIGO]], _xlpm.codigos_devolucion, 0))
)</f>
        <v>0</v>
      </c>
    </row>
    <row r="3301" spans="1:9" x14ac:dyDescent="0.25">
      <c r="A3301" s="608">
        <v>261020</v>
      </c>
      <c r="B3301" s="416" t="s">
        <v>548</v>
      </c>
      <c r="C3301" s="416" t="s">
        <v>1261</v>
      </c>
      <c r="D3301" s="416" t="s">
        <v>777</v>
      </c>
      <c r="E3301" s="417">
        <v>0</v>
      </c>
      <c r="F3301" s="417">
        <v>270649.61</v>
      </c>
      <c r="G3301" s="417">
        <v>152073788.97999999</v>
      </c>
      <c r="H3301" s="387" t="b" cm="1">
        <f t="array" aca="1" ref="H3301" ca="1">EsNegrita(BP[[#This Row],[CODIGO]])</f>
        <v>0</v>
      </c>
      <c r="I3301" s="387" t="b" cm="1">
        <f t="array" ref="I3301">_xlfn.LET(
    _xlpm.codigos_devolucion, _xlfn.UNIQUE(_xlfn._xlws.FILTER(BP[CODIGO], ISNUMBER(SEARCH("devoluci", BP[NOMBRE CUENTA])), {""})),
    ISNUMBER(MATCH(BP[[#This Row],[CODIGO]], _xlpm.codigos_devolucion, 0))
)</f>
        <v>0</v>
      </c>
    </row>
    <row r="3302" spans="1:9" x14ac:dyDescent="0.25">
      <c r="A3302" s="608">
        <v>261020</v>
      </c>
      <c r="B3302" s="416" t="s">
        <v>548</v>
      </c>
      <c r="C3302" s="416" t="s">
        <v>1329</v>
      </c>
      <c r="D3302" s="416" t="s">
        <v>777</v>
      </c>
      <c r="E3302" s="417">
        <v>0</v>
      </c>
      <c r="F3302" s="417">
        <v>166600</v>
      </c>
      <c r="G3302" s="417">
        <v>152240388.97999999</v>
      </c>
      <c r="H3302" s="387" t="b" cm="1">
        <f t="array" aca="1" ref="H3302" ca="1">EsNegrita(BP[[#This Row],[CODIGO]])</f>
        <v>0</v>
      </c>
      <c r="I3302" s="387" t="b" cm="1">
        <f t="array" ref="I3302">_xlfn.LET(
    _xlpm.codigos_devolucion, _xlfn.UNIQUE(_xlfn._xlws.FILTER(BP[CODIGO], ISNUMBER(SEARCH("devoluci", BP[NOMBRE CUENTA])), {""})),
    ISNUMBER(MATCH(BP[[#This Row],[CODIGO]], _xlpm.codigos_devolucion, 0))
)</f>
        <v>0</v>
      </c>
    </row>
    <row r="3303" spans="1:9" x14ac:dyDescent="0.25">
      <c r="A3303" s="608">
        <v>261020</v>
      </c>
      <c r="B3303" s="416" t="s">
        <v>548</v>
      </c>
      <c r="C3303" s="416" t="s">
        <v>751</v>
      </c>
      <c r="D3303" s="416" t="s">
        <v>777</v>
      </c>
      <c r="E3303" s="417">
        <v>0</v>
      </c>
      <c r="F3303" s="417">
        <v>261855.88</v>
      </c>
      <c r="G3303" s="417">
        <v>152502244.85999998</v>
      </c>
      <c r="H3303" s="387" t="b" cm="1">
        <f t="array" aca="1" ref="H3303" ca="1">EsNegrita(BP[[#This Row],[CODIGO]])</f>
        <v>0</v>
      </c>
      <c r="I3303" s="387" t="b" cm="1">
        <f t="array" ref="I3303">_xlfn.LET(
    _xlpm.codigos_devolucion, _xlfn.UNIQUE(_xlfn._xlws.FILTER(BP[CODIGO], ISNUMBER(SEARCH("devoluci", BP[NOMBRE CUENTA])), {""})),
    ISNUMBER(MATCH(BP[[#This Row],[CODIGO]], _xlpm.codigos_devolucion, 0))
)</f>
        <v>0</v>
      </c>
    </row>
    <row r="3304" spans="1:9" x14ac:dyDescent="0.25">
      <c r="A3304" s="608">
        <v>261020</v>
      </c>
      <c r="B3304" s="416" t="s">
        <v>548</v>
      </c>
      <c r="C3304" s="416" t="s">
        <v>1297</v>
      </c>
      <c r="D3304" s="416" t="s">
        <v>777</v>
      </c>
      <c r="E3304" s="417">
        <v>0</v>
      </c>
      <c r="F3304" s="417">
        <v>239583.14</v>
      </c>
      <c r="G3304" s="417">
        <v>152741827.99999997</v>
      </c>
      <c r="H3304" s="387" t="b" cm="1">
        <f t="array" aca="1" ref="H3304" ca="1">EsNegrita(BP[[#This Row],[CODIGO]])</f>
        <v>0</v>
      </c>
      <c r="I3304" s="387" t="b" cm="1">
        <f t="array" ref="I3304">_xlfn.LET(
    _xlpm.codigos_devolucion, _xlfn.UNIQUE(_xlfn._xlws.FILTER(BP[CODIGO], ISNUMBER(SEARCH("devoluci", BP[NOMBRE CUENTA])), {""})),
    ISNUMBER(MATCH(BP[[#This Row],[CODIGO]], _xlpm.codigos_devolucion, 0))
)</f>
        <v>0</v>
      </c>
    </row>
    <row r="3305" spans="1:9" x14ac:dyDescent="0.25">
      <c r="A3305" s="608">
        <v>261020</v>
      </c>
      <c r="B3305" s="416" t="s">
        <v>548</v>
      </c>
      <c r="C3305" s="416" t="s">
        <v>1298</v>
      </c>
      <c r="D3305" s="416" t="s">
        <v>777</v>
      </c>
      <c r="E3305" s="417">
        <v>0</v>
      </c>
      <c r="F3305" s="417">
        <v>280741.52</v>
      </c>
      <c r="G3305" s="417">
        <v>153022569.51999998</v>
      </c>
      <c r="H3305" s="387" t="b" cm="1">
        <f t="array" aca="1" ref="H3305" ca="1">EsNegrita(BP[[#This Row],[CODIGO]])</f>
        <v>0</v>
      </c>
      <c r="I3305" s="387" t="b" cm="1">
        <f t="array" ref="I3305">_xlfn.LET(
    _xlpm.codigos_devolucion, _xlfn.UNIQUE(_xlfn._xlws.FILTER(BP[CODIGO], ISNUMBER(SEARCH("devoluci", BP[NOMBRE CUENTA])), {""})),
    ISNUMBER(MATCH(BP[[#This Row],[CODIGO]], _xlpm.codigos_devolucion, 0))
)</f>
        <v>0</v>
      </c>
    </row>
    <row r="3306" spans="1:9" x14ac:dyDescent="0.25">
      <c r="A3306" s="608">
        <v>261020</v>
      </c>
      <c r="B3306" s="416" t="s">
        <v>548</v>
      </c>
      <c r="C3306" s="416" t="s">
        <v>752</v>
      </c>
      <c r="D3306" s="416" t="s">
        <v>777</v>
      </c>
      <c r="E3306" s="417">
        <v>0</v>
      </c>
      <c r="F3306" s="417">
        <v>177706.64</v>
      </c>
      <c r="G3306" s="417">
        <v>153200276.15999997</v>
      </c>
      <c r="H3306" s="387" t="b" cm="1">
        <f t="array" aca="1" ref="H3306" ca="1">EsNegrita(BP[[#This Row],[CODIGO]])</f>
        <v>0</v>
      </c>
      <c r="I3306" s="387" t="b" cm="1">
        <f t="array" ref="I3306">_xlfn.LET(
    _xlpm.codigos_devolucion, _xlfn.UNIQUE(_xlfn._xlws.FILTER(BP[CODIGO], ISNUMBER(SEARCH("devoluci", BP[NOMBRE CUENTA])), {""})),
    ISNUMBER(MATCH(BP[[#This Row],[CODIGO]], _xlpm.codigos_devolucion, 0))
)</f>
        <v>0</v>
      </c>
    </row>
    <row r="3307" spans="1:9" x14ac:dyDescent="0.25">
      <c r="A3307" s="608">
        <v>261020</v>
      </c>
      <c r="B3307" s="416" t="s">
        <v>548</v>
      </c>
      <c r="C3307" s="416" t="s">
        <v>1339</v>
      </c>
      <c r="D3307" s="416" t="s">
        <v>777</v>
      </c>
      <c r="E3307" s="417">
        <v>0</v>
      </c>
      <c r="F3307" s="417">
        <v>166600</v>
      </c>
      <c r="G3307" s="417">
        <v>153366876.15999997</v>
      </c>
      <c r="H3307" s="387" t="b" cm="1">
        <f t="array" aca="1" ref="H3307" ca="1">EsNegrita(BP[[#This Row],[CODIGO]])</f>
        <v>0</v>
      </c>
      <c r="I3307" s="387" t="b" cm="1">
        <f t="array" ref="I3307">_xlfn.LET(
    _xlpm.codigos_devolucion, _xlfn.UNIQUE(_xlfn._xlws.FILTER(BP[CODIGO], ISNUMBER(SEARCH("devoluci", BP[NOMBRE CUENTA])), {""})),
    ISNUMBER(MATCH(BP[[#This Row],[CODIGO]], _xlpm.codigos_devolucion, 0))
)</f>
        <v>0</v>
      </c>
    </row>
    <row r="3308" spans="1:9" x14ac:dyDescent="0.25">
      <c r="A3308" s="608">
        <v>261020</v>
      </c>
      <c r="B3308" s="416" t="s">
        <v>548</v>
      </c>
      <c r="C3308" s="416" t="s">
        <v>1299</v>
      </c>
      <c r="D3308" s="416" t="s">
        <v>777</v>
      </c>
      <c r="E3308" s="417">
        <v>0</v>
      </c>
      <c r="F3308" s="417">
        <v>375710.39</v>
      </c>
      <c r="G3308" s="417">
        <v>153742586.54999995</v>
      </c>
      <c r="H3308" s="387" t="b" cm="1">
        <f t="array" aca="1" ref="H3308" ca="1">EsNegrita(BP[[#This Row],[CODIGO]])</f>
        <v>0</v>
      </c>
      <c r="I3308" s="387" t="b" cm="1">
        <f t="array" ref="I3308">_xlfn.LET(
    _xlpm.codigos_devolucion, _xlfn.UNIQUE(_xlfn._xlws.FILTER(BP[CODIGO], ISNUMBER(SEARCH("devoluci", BP[NOMBRE CUENTA])), {""})),
    ISNUMBER(MATCH(BP[[#This Row],[CODIGO]], _xlpm.codigos_devolucion, 0))
)</f>
        <v>0</v>
      </c>
    </row>
    <row r="3309" spans="1:9" x14ac:dyDescent="0.25">
      <c r="A3309" s="608">
        <v>261020</v>
      </c>
      <c r="B3309" s="416" t="s">
        <v>548</v>
      </c>
      <c r="C3309" s="416" t="s">
        <v>753</v>
      </c>
      <c r="D3309" s="416" t="s">
        <v>777</v>
      </c>
      <c r="E3309" s="417">
        <v>0</v>
      </c>
      <c r="F3309" s="417">
        <v>247731.44</v>
      </c>
      <c r="G3309" s="417">
        <v>153990317.98999995</v>
      </c>
      <c r="H3309" s="387" t="b" cm="1">
        <f t="array" aca="1" ref="H3309" ca="1">EsNegrita(BP[[#This Row],[CODIGO]])</f>
        <v>0</v>
      </c>
      <c r="I3309" s="387" t="b" cm="1">
        <f t="array" ref="I3309">_xlfn.LET(
    _xlpm.codigos_devolucion, _xlfn.UNIQUE(_xlfn._xlws.FILTER(BP[CODIGO], ISNUMBER(SEARCH("devoluci", BP[NOMBRE CUENTA])), {""})),
    ISNUMBER(MATCH(BP[[#This Row],[CODIGO]], _xlpm.codigos_devolucion, 0))
)</f>
        <v>0</v>
      </c>
    </row>
    <row r="3310" spans="1:9" x14ac:dyDescent="0.25">
      <c r="A3310" s="608">
        <v>261020</v>
      </c>
      <c r="B3310" s="416" t="s">
        <v>548</v>
      </c>
      <c r="C3310" s="416" t="s">
        <v>754</v>
      </c>
      <c r="D3310" s="416" t="s">
        <v>777</v>
      </c>
      <c r="E3310" s="417">
        <v>0</v>
      </c>
      <c r="F3310" s="417">
        <v>166600</v>
      </c>
      <c r="G3310" s="417">
        <v>154156917.98999995</v>
      </c>
      <c r="H3310" s="387" t="b" cm="1">
        <f t="array" aca="1" ref="H3310" ca="1">EsNegrita(BP[[#This Row],[CODIGO]])</f>
        <v>0</v>
      </c>
      <c r="I3310" s="387" t="b" cm="1">
        <f t="array" ref="I3310">_xlfn.LET(
    _xlpm.codigos_devolucion, _xlfn.UNIQUE(_xlfn._xlws.FILTER(BP[CODIGO], ISNUMBER(SEARCH("devoluci", BP[NOMBRE CUENTA])), {""})),
    ISNUMBER(MATCH(BP[[#This Row],[CODIGO]], _xlpm.codigos_devolucion, 0))
)</f>
        <v>0</v>
      </c>
    </row>
    <row r="3311" spans="1:9" x14ac:dyDescent="0.25">
      <c r="A3311" s="608">
        <v>261020</v>
      </c>
      <c r="B3311" s="416" t="s">
        <v>548</v>
      </c>
      <c r="C3311" s="416" t="s">
        <v>1340</v>
      </c>
      <c r="D3311" s="416" t="s">
        <v>777</v>
      </c>
      <c r="E3311" s="417">
        <v>0</v>
      </c>
      <c r="F3311" s="417">
        <v>303907.40000000002</v>
      </c>
      <c r="G3311" s="417">
        <v>154460825.38999996</v>
      </c>
      <c r="H3311" s="387" t="b" cm="1">
        <f t="array" aca="1" ref="H3311" ca="1">EsNegrita(BP[[#This Row],[CODIGO]])</f>
        <v>0</v>
      </c>
      <c r="I3311" s="387" t="b" cm="1">
        <f t="array" ref="I3311">_xlfn.LET(
    _xlpm.codigos_devolucion, _xlfn.UNIQUE(_xlfn._xlws.FILTER(BP[CODIGO], ISNUMBER(SEARCH("devoluci", BP[NOMBRE CUENTA])), {""})),
    ISNUMBER(MATCH(BP[[#This Row],[CODIGO]], _xlpm.codigos_devolucion, 0))
)</f>
        <v>0</v>
      </c>
    </row>
    <row r="3312" spans="1:9" x14ac:dyDescent="0.25">
      <c r="A3312" s="608">
        <v>261020</v>
      </c>
      <c r="B3312" s="416" t="s">
        <v>548</v>
      </c>
      <c r="C3312" s="416" t="s">
        <v>755</v>
      </c>
      <c r="D3312" s="416" t="s">
        <v>777</v>
      </c>
      <c r="E3312" s="417">
        <v>0</v>
      </c>
      <c r="F3312" s="417">
        <v>340452.43</v>
      </c>
      <c r="G3312" s="417">
        <v>154801277.81999996</v>
      </c>
      <c r="H3312" s="387" t="b" cm="1">
        <f t="array" aca="1" ref="H3312" ca="1">EsNegrita(BP[[#This Row],[CODIGO]])</f>
        <v>0</v>
      </c>
      <c r="I3312" s="387" t="b" cm="1">
        <f t="array" ref="I3312">_xlfn.LET(
    _xlpm.codigos_devolucion, _xlfn.UNIQUE(_xlfn._xlws.FILTER(BP[CODIGO], ISNUMBER(SEARCH("devoluci", BP[NOMBRE CUENTA])), {""})),
    ISNUMBER(MATCH(BP[[#This Row],[CODIGO]], _xlpm.codigos_devolucion, 0))
)</f>
        <v>0</v>
      </c>
    </row>
    <row r="3313" spans="1:9" x14ac:dyDescent="0.25">
      <c r="A3313" s="608">
        <v>261020</v>
      </c>
      <c r="B3313" s="416" t="s">
        <v>548</v>
      </c>
      <c r="C3313" s="416" t="s">
        <v>756</v>
      </c>
      <c r="D3313" s="416" t="s">
        <v>777</v>
      </c>
      <c r="E3313" s="417">
        <v>0</v>
      </c>
      <c r="F3313" s="417">
        <v>329504.40000000002</v>
      </c>
      <c r="G3313" s="417">
        <v>155130782.21999997</v>
      </c>
      <c r="H3313" s="387" t="b" cm="1">
        <f t="array" aca="1" ref="H3313" ca="1">EsNegrita(BP[[#This Row],[CODIGO]])</f>
        <v>0</v>
      </c>
      <c r="I3313" s="387" t="b" cm="1">
        <f t="array" ref="I3313">_xlfn.LET(
    _xlpm.codigos_devolucion, _xlfn.UNIQUE(_xlfn._xlws.FILTER(BP[CODIGO], ISNUMBER(SEARCH("devoluci", BP[NOMBRE CUENTA])), {""})),
    ISNUMBER(MATCH(BP[[#This Row],[CODIGO]], _xlpm.codigos_devolucion, 0))
)</f>
        <v>0</v>
      </c>
    </row>
    <row r="3314" spans="1:9" x14ac:dyDescent="0.25">
      <c r="A3314" s="608">
        <v>261020</v>
      </c>
      <c r="B3314" s="416" t="s">
        <v>548</v>
      </c>
      <c r="C3314" s="416" t="s">
        <v>757</v>
      </c>
      <c r="D3314" s="416" t="s">
        <v>777</v>
      </c>
      <c r="E3314" s="417">
        <v>0</v>
      </c>
      <c r="F3314" s="417">
        <v>336943.64</v>
      </c>
      <c r="G3314" s="417">
        <v>155467725.85999995</v>
      </c>
      <c r="H3314" s="387" t="b" cm="1">
        <f t="array" aca="1" ref="H3314" ca="1">EsNegrita(BP[[#This Row],[CODIGO]])</f>
        <v>0</v>
      </c>
      <c r="I3314" s="387" t="b" cm="1">
        <f t="array" ref="I3314">_xlfn.LET(
    _xlpm.codigos_devolucion, _xlfn.UNIQUE(_xlfn._xlws.FILTER(BP[CODIGO], ISNUMBER(SEARCH("devoluci", BP[NOMBRE CUENTA])), {""})),
    ISNUMBER(MATCH(BP[[#This Row],[CODIGO]], _xlpm.codigos_devolucion, 0))
)</f>
        <v>0</v>
      </c>
    </row>
    <row r="3315" spans="1:9" x14ac:dyDescent="0.25">
      <c r="A3315" s="608">
        <v>261020</v>
      </c>
      <c r="B3315" s="416" t="s">
        <v>548</v>
      </c>
      <c r="C3315" s="416" t="s">
        <v>1336</v>
      </c>
      <c r="D3315" s="416" t="s">
        <v>777</v>
      </c>
      <c r="E3315" s="417">
        <v>0</v>
      </c>
      <c r="F3315" s="417">
        <v>345382.12</v>
      </c>
      <c r="G3315" s="417">
        <v>155813107.97999996</v>
      </c>
      <c r="H3315" s="387" t="b" cm="1">
        <f t="array" aca="1" ref="H3315" ca="1">EsNegrita(BP[[#This Row],[CODIGO]])</f>
        <v>0</v>
      </c>
      <c r="I3315" s="387" t="b" cm="1">
        <f t="array" ref="I3315">_xlfn.LET(
    _xlpm.codigos_devolucion, _xlfn.UNIQUE(_xlfn._xlws.FILTER(BP[CODIGO], ISNUMBER(SEARCH("devoluci", BP[NOMBRE CUENTA])), {""})),
    ISNUMBER(MATCH(BP[[#This Row],[CODIGO]], _xlpm.codigos_devolucion, 0))
)</f>
        <v>0</v>
      </c>
    </row>
    <row r="3316" spans="1:9" x14ac:dyDescent="0.25">
      <c r="A3316" s="608">
        <v>261020</v>
      </c>
      <c r="B3316" s="416" t="s">
        <v>548</v>
      </c>
      <c r="C3316" s="416" t="s">
        <v>758</v>
      </c>
      <c r="D3316" s="416" t="s">
        <v>777</v>
      </c>
      <c r="E3316" s="417">
        <v>0</v>
      </c>
      <c r="F3316" s="417">
        <v>219663.65</v>
      </c>
      <c r="G3316" s="417">
        <v>156032771.62999997</v>
      </c>
      <c r="H3316" s="387" t="b" cm="1">
        <f t="array" aca="1" ref="H3316" ca="1">EsNegrita(BP[[#This Row],[CODIGO]])</f>
        <v>0</v>
      </c>
      <c r="I3316" s="387" t="b" cm="1">
        <f t="array" ref="I3316">_xlfn.LET(
    _xlpm.codigos_devolucion, _xlfn.UNIQUE(_xlfn._xlws.FILTER(BP[CODIGO], ISNUMBER(SEARCH("devoluci", BP[NOMBRE CUENTA])), {""})),
    ISNUMBER(MATCH(BP[[#This Row],[CODIGO]], _xlpm.codigos_devolucion, 0))
)</f>
        <v>0</v>
      </c>
    </row>
    <row r="3317" spans="1:9" x14ac:dyDescent="0.25">
      <c r="A3317" s="608">
        <v>261020</v>
      </c>
      <c r="B3317" s="416" t="s">
        <v>548</v>
      </c>
      <c r="C3317" s="416" t="s">
        <v>759</v>
      </c>
      <c r="D3317" s="416" t="s">
        <v>777</v>
      </c>
      <c r="E3317" s="417">
        <v>0</v>
      </c>
      <c r="F3317" s="417">
        <v>194193.27</v>
      </c>
      <c r="G3317" s="417">
        <v>156226964.89999998</v>
      </c>
      <c r="H3317" s="387" t="b" cm="1">
        <f t="array" aca="1" ref="H3317" ca="1">EsNegrita(BP[[#This Row],[CODIGO]])</f>
        <v>0</v>
      </c>
      <c r="I3317" s="387" t="b" cm="1">
        <f t="array" ref="I3317">_xlfn.LET(
    _xlpm.codigos_devolucion, _xlfn.UNIQUE(_xlfn._xlws.FILTER(BP[CODIGO], ISNUMBER(SEARCH("devoluci", BP[NOMBRE CUENTA])), {""})),
    ISNUMBER(MATCH(BP[[#This Row],[CODIGO]], _xlpm.codigos_devolucion, 0))
)</f>
        <v>0</v>
      </c>
    </row>
    <row r="3318" spans="1:9" x14ac:dyDescent="0.25">
      <c r="A3318" s="608">
        <v>261020</v>
      </c>
      <c r="B3318" s="416" t="s">
        <v>548</v>
      </c>
      <c r="C3318" s="416" t="s">
        <v>760</v>
      </c>
      <c r="D3318" s="416" t="s">
        <v>777</v>
      </c>
      <c r="E3318" s="417">
        <v>0</v>
      </c>
      <c r="F3318" s="417">
        <v>143555.76999999999</v>
      </c>
      <c r="G3318" s="417">
        <v>156370520.66999999</v>
      </c>
      <c r="H3318" s="387" t="b" cm="1">
        <f t="array" aca="1" ref="H3318" ca="1">EsNegrita(BP[[#This Row],[CODIGO]])</f>
        <v>0</v>
      </c>
      <c r="I3318" s="387" t="b" cm="1">
        <f t="array" ref="I3318">_xlfn.LET(
    _xlpm.codigos_devolucion, _xlfn.UNIQUE(_xlfn._xlws.FILTER(BP[CODIGO], ISNUMBER(SEARCH("devoluci", BP[NOMBRE CUENTA])), {""})),
    ISNUMBER(MATCH(BP[[#This Row],[CODIGO]], _xlpm.codigos_devolucion, 0))
)</f>
        <v>0</v>
      </c>
    </row>
    <row r="3319" spans="1:9" x14ac:dyDescent="0.25">
      <c r="A3319" s="608">
        <v>261020</v>
      </c>
      <c r="B3319" s="416" t="s">
        <v>548</v>
      </c>
      <c r="C3319" s="416" t="s">
        <v>1270</v>
      </c>
      <c r="D3319" s="416" t="s">
        <v>777</v>
      </c>
      <c r="E3319" s="417">
        <v>0</v>
      </c>
      <c r="F3319" s="417">
        <v>365471.56</v>
      </c>
      <c r="G3319" s="417">
        <v>156735992.22999999</v>
      </c>
      <c r="H3319" s="387" t="b" cm="1">
        <f t="array" aca="1" ref="H3319" ca="1">EsNegrita(BP[[#This Row],[CODIGO]])</f>
        <v>0</v>
      </c>
      <c r="I3319" s="387" t="b" cm="1">
        <f t="array" ref="I3319">_xlfn.LET(
    _xlpm.codigos_devolucion, _xlfn.UNIQUE(_xlfn._xlws.FILTER(BP[CODIGO], ISNUMBER(SEARCH("devoluci", BP[NOMBRE CUENTA])), {""})),
    ISNUMBER(MATCH(BP[[#This Row],[CODIGO]], _xlpm.codigos_devolucion, 0))
)</f>
        <v>0</v>
      </c>
    </row>
    <row r="3320" spans="1:9" x14ac:dyDescent="0.25">
      <c r="A3320" s="608">
        <v>261020</v>
      </c>
      <c r="B3320" s="416" t="s">
        <v>548</v>
      </c>
      <c r="C3320" s="416" t="s">
        <v>761</v>
      </c>
      <c r="D3320" s="416" t="s">
        <v>777</v>
      </c>
      <c r="E3320" s="417">
        <v>0</v>
      </c>
      <c r="F3320" s="417">
        <v>336943.64</v>
      </c>
      <c r="G3320" s="417">
        <v>157072935.86999997</v>
      </c>
      <c r="H3320" s="387" t="b" cm="1">
        <f t="array" aca="1" ref="H3320" ca="1">EsNegrita(BP[[#This Row],[CODIGO]])</f>
        <v>0</v>
      </c>
      <c r="I3320" s="387" t="b" cm="1">
        <f t="array" ref="I3320">_xlfn.LET(
    _xlpm.codigos_devolucion, _xlfn.UNIQUE(_xlfn._xlws.FILTER(BP[CODIGO], ISNUMBER(SEARCH("devoluci", BP[NOMBRE CUENTA])), {""})),
    ISNUMBER(MATCH(BP[[#This Row],[CODIGO]], _xlpm.codigos_devolucion, 0))
)</f>
        <v>0</v>
      </c>
    </row>
    <row r="3321" spans="1:9" x14ac:dyDescent="0.25">
      <c r="A3321" s="608">
        <v>261020</v>
      </c>
      <c r="B3321" s="416" t="s">
        <v>548</v>
      </c>
      <c r="C3321" s="416" t="s">
        <v>1300</v>
      </c>
      <c r="D3321" s="416" t="s">
        <v>777</v>
      </c>
      <c r="E3321" s="417">
        <v>0</v>
      </c>
      <c r="F3321" s="417">
        <v>337980.3</v>
      </c>
      <c r="G3321" s="417">
        <v>157410916.16999999</v>
      </c>
      <c r="H3321" s="387" t="b" cm="1">
        <f t="array" aca="1" ref="H3321" ca="1">EsNegrita(BP[[#This Row],[CODIGO]])</f>
        <v>0</v>
      </c>
      <c r="I3321" s="387" t="b" cm="1">
        <f t="array" ref="I3321">_xlfn.LET(
    _xlpm.codigos_devolucion, _xlfn.UNIQUE(_xlfn._xlws.FILTER(BP[CODIGO], ISNUMBER(SEARCH("devoluci", BP[NOMBRE CUENTA])), {""})),
    ISNUMBER(MATCH(BP[[#This Row],[CODIGO]], _xlpm.codigos_devolucion, 0))
)</f>
        <v>0</v>
      </c>
    </row>
    <row r="3322" spans="1:9" x14ac:dyDescent="0.25">
      <c r="A3322" s="608">
        <v>261020</v>
      </c>
      <c r="B3322" s="416" t="s">
        <v>548</v>
      </c>
      <c r="C3322" s="416" t="s">
        <v>1301</v>
      </c>
      <c r="D3322" s="416" t="s">
        <v>777</v>
      </c>
      <c r="E3322" s="417">
        <v>0</v>
      </c>
      <c r="F3322" s="417">
        <v>369191.18</v>
      </c>
      <c r="G3322" s="417">
        <v>157780107.34999999</v>
      </c>
      <c r="H3322" s="387" t="b" cm="1">
        <f t="array" aca="1" ref="H3322" ca="1">EsNegrita(BP[[#This Row],[CODIGO]])</f>
        <v>0</v>
      </c>
      <c r="I3322" s="387" t="b" cm="1">
        <f t="array" ref="I3322">_xlfn.LET(
    _xlpm.codigos_devolucion, _xlfn.UNIQUE(_xlfn._xlws.FILTER(BP[CODIGO], ISNUMBER(SEARCH("devoluci", BP[NOMBRE CUENTA])), {""})),
    ISNUMBER(MATCH(BP[[#This Row],[CODIGO]], _xlpm.codigos_devolucion, 0))
)</f>
        <v>0</v>
      </c>
    </row>
    <row r="3323" spans="1:9" x14ac:dyDescent="0.25">
      <c r="A3323" s="608">
        <v>261020</v>
      </c>
      <c r="B3323" s="416" t="s">
        <v>548</v>
      </c>
      <c r="C3323" s="416" t="s">
        <v>1271</v>
      </c>
      <c r="D3323" s="416" t="s">
        <v>777</v>
      </c>
      <c r="E3323" s="417">
        <v>0</v>
      </c>
      <c r="F3323" s="417">
        <v>276946.76</v>
      </c>
      <c r="G3323" s="417">
        <v>158057054.10999998</v>
      </c>
      <c r="H3323" s="387" t="b" cm="1">
        <f t="array" aca="1" ref="H3323" ca="1">EsNegrita(BP[[#This Row],[CODIGO]])</f>
        <v>0</v>
      </c>
      <c r="I3323" s="387" t="b" cm="1">
        <f t="array" ref="I3323">_xlfn.LET(
    _xlpm.codigos_devolucion, _xlfn.UNIQUE(_xlfn._xlws.FILTER(BP[CODIGO], ISNUMBER(SEARCH("devoluci", BP[NOMBRE CUENTA])), {""})),
    ISNUMBER(MATCH(BP[[#This Row],[CODIGO]], _xlpm.codigos_devolucion, 0))
)</f>
        <v>0</v>
      </c>
    </row>
    <row r="3324" spans="1:9" x14ac:dyDescent="0.25">
      <c r="A3324" s="608">
        <v>261020</v>
      </c>
      <c r="B3324" s="416" t="s">
        <v>548</v>
      </c>
      <c r="C3324" s="416" t="s">
        <v>1302</v>
      </c>
      <c r="D3324" s="416" t="s">
        <v>777</v>
      </c>
      <c r="E3324" s="417">
        <v>0</v>
      </c>
      <c r="F3324" s="417">
        <v>262788.07</v>
      </c>
      <c r="G3324" s="417">
        <v>158319842.17999998</v>
      </c>
      <c r="H3324" s="387" t="b" cm="1">
        <f t="array" aca="1" ref="H3324" ca="1">EsNegrita(BP[[#This Row],[CODIGO]])</f>
        <v>0</v>
      </c>
      <c r="I3324" s="387" t="b" cm="1">
        <f t="array" ref="I3324">_xlfn.LET(
    _xlpm.codigos_devolucion, _xlfn.UNIQUE(_xlfn._xlws.FILTER(BP[CODIGO], ISNUMBER(SEARCH("devoluci", BP[NOMBRE CUENTA])), {""})),
    ISNUMBER(MATCH(BP[[#This Row],[CODIGO]], _xlpm.codigos_devolucion, 0))
)</f>
        <v>0</v>
      </c>
    </row>
    <row r="3325" spans="1:9" x14ac:dyDescent="0.25">
      <c r="A3325" s="608">
        <v>261020</v>
      </c>
      <c r="B3325" s="416" t="s">
        <v>548</v>
      </c>
      <c r="C3325" s="416" t="s">
        <v>1341</v>
      </c>
      <c r="D3325" s="416" t="s">
        <v>777</v>
      </c>
      <c r="E3325" s="417">
        <v>0</v>
      </c>
      <c r="F3325" s="417">
        <v>233296.24</v>
      </c>
      <c r="G3325" s="417">
        <v>158553138.41999999</v>
      </c>
      <c r="H3325" s="387" t="b" cm="1">
        <f t="array" aca="1" ref="H3325" ca="1">EsNegrita(BP[[#This Row],[CODIGO]])</f>
        <v>0</v>
      </c>
      <c r="I3325" s="387" t="b" cm="1">
        <f t="array" ref="I3325">_xlfn.LET(
    _xlpm.codigos_devolucion, _xlfn.UNIQUE(_xlfn._xlws.FILTER(BP[CODIGO], ISNUMBER(SEARCH("devoluci", BP[NOMBRE CUENTA])), {""})),
    ISNUMBER(MATCH(BP[[#This Row],[CODIGO]], _xlpm.codigos_devolucion, 0))
)</f>
        <v>0</v>
      </c>
    </row>
    <row r="3326" spans="1:9" x14ac:dyDescent="0.25">
      <c r="A3326" s="608">
        <v>261020</v>
      </c>
      <c r="B3326" s="416" t="s">
        <v>548</v>
      </c>
      <c r="C3326" s="416" t="s">
        <v>1262</v>
      </c>
      <c r="D3326" s="416" t="s">
        <v>777</v>
      </c>
      <c r="E3326" s="417">
        <v>0</v>
      </c>
      <c r="F3326" s="417">
        <v>285401.11</v>
      </c>
      <c r="G3326" s="417">
        <v>158838539.53</v>
      </c>
      <c r="H3326" s="387" t="b" cm="1">
        <f t="array" aca="1" ref="H3326" ca="1">EsNegrita(BP[[#This Row],[CODIGO]])</f>
        <v>0</v>
      </c>
      <c r="I3326" s="387" t="b" cm="1">
        <f t="array" ref="I3326">_xlfn.LET(
    _xlpm.codigos_devolucion, _xlfn.UNIQUE(_xlfn._xlws.FILTER(BP[CODIGO], ISNUMBER(SEARCH("devoluci", BP[NOMBRE CUENTA])), {""})),
    ISNUMBER(MATCH(BP[[#This Row],[CODIGO]], _xlpm.codigos_devolucion, 0))
)</f>
        <v>0</v>
      </c>
    </row>
    <row r="3327" spans="1:9" x14ac:dyDescent="0.25">
      <c r="A3327" s="608">
        <v>261020</v>
      </c>
      <c r="B3327" s="416" t="s">
        <v>548</v>
      </c>
      <c r="C3327" s="416" t="s">
        <v>1272</v>
      </c>
      <c r="D3327" s="416" t="s">
        <v>777</v>
      </c>
      <c r="E3327" s="417">
        <v>0</v>
      </c>
      <c r="F3327" s="417">
        <v>304705.48</v>
      </c>
      <c r="G3327" s="417">
        <v>159143245.00999999</v>
      </c>
      <c r="H3327" s="387" t="b" cm="1">
        <f t="array" aca="1" ref="H3327" ca="1">EsNegrita(BP[[#This Row],[CODIGO]])</f>
        <v>0</v>
      </c>
      <c r="I3327" s="387" t="b" cm="1">
        <f t="array" ref="I3327">_xlfn.LET(
    _xlpm.codigos_devolucion, _xlfn.UNIQUE(_xlfn._xlws.FILTER(BP[CODIGO], ISNUMBER(SEARCH("devoluci", BP[NOMBRE CUENTA])), {""})),
    ISNUMBER(MATCH(BP[[#This Row],[CODIGO]], _xlpm.codigos_devolucion, 0))
)</f>
        <v>0</v>
      </c>
    </row>
    <row r="3328" spans="1:9" x14ac:dyDescent="0.25">
      <c r="A3328" s="608">
        <v>261020</v>
      </c>
      <c r="B3328" s="416" t="s">
        <v>548</v>
      </c>
      <c r="C3328" s="416" t="s">
        <v>780</v>
      </c>
      <c r="D3328" s="416" t="s">
        <v>777</v>
      </c>
      <c r="E3328" s="417">
        <v>0</v>
      </c>
      <c r="F3328" s="417">
        <v>294057.55</v>
      </c>
      <c r="G3328" s="417">
        <v>159437302.56</v>
      </c>
      <c r="H3328" s="387" t="b" cm="1">
        <f t="array" aca="1" ref="H3328" ca="1">EsNegrita(BP[[#This Row],[CODIGO]])</f>
        <v>0</v>
      </c>
      <c r="I3328" s="387" t="b" cm="1">
        <f t="array" ref="I3328">_xlfn.LET(
    _xlpm.codigos_devolucion, _xlfn.UNIQUE(_xlfn._xlws.FILTER(BP[CODIGO], ISNUMBER(SEARCH("devoluci", BP[NOMBRE CUENTA])), {""})),
    ISNUMBER(MATCH(BP[[#This Row],[CODIGO]], _xlpm.codigos_devolucion, 0))
)</f>
        <v>0</v>
      </c>
    </row>
    <row r="3329" spans="1:9" x14ac:dyDescent="0.25">
      <c r="A3329" s="608">
        <v>261020</v>
      </c>
      <c r="B3329" s="416" t="s">
        <v>548</v>
      </c>
      <c r="C3329" s="416" t="s">
        <v>762</v>
      </c>
      <c r="D3329" s="416" t="s">
        <v>777</v>
      </c>
      <c r="E3329" s="417">
        <v>0</v>
      </c>
      <c r="F3329" s="417">
        <v>285401.11</v>
      </c>
      <c r="G3329" s="417">
        <v>159722703.67000002</v>
      </c>
      <c r="H3329" s="387" t="b" cm="1">
        <f t="array" aca="1" ref="H3329" ca="1">EsNegrita(BP[[#This Row],[CODIGO]])</f>
        <v>0</v>
      </c>
      <c r="I3329" s="387" t="b" cm="1">
        <f t="array" ref="I3329">_xlfn.LET(
    _xlpm.codigos_devolucion, _xlfn.UNIQUE(_xlfn._xlws.FILTER(BP[CODIGO], ISNUMBER(SEARCH("devoluci", BP[NOMBRE CUENTA])), {""})),
    ISNUMBER(MATCH(BP[[#This Row],[CODIGO]], _xlpm.codigos_devolucion, 0))
)</f>
        <v>0</v>
      </c>
    </row>
    <row r="3330" spans="1:9" x14ac:dyDescent="0.25">
      <c r="A3330" s="608">
        <v>261020</v>
      </c>
      <c r="B3330" s="416" t="s">
        <v>548</v>
      </c>
      <c r="C3330" s="416" t="s">
        <v>1330</v>
      </c>
      <c r="D3330" s="416" t="s">
        <v>777</v>
      </c>
      <c r="E3330" s="417">
        <v>0</v>
      </c>
      <c r="F3330" s="417">
        <v>275226.95</v>
      </c>
      <c r="G3330" s="417">
        <v>159997930.62</v>
      </c>
      <c r="H3330" s="387" t="b" cm="1">
        <f t="array" aca="1" ref="H3330" ca="1">EsNegrita(BP[[#This Row],[CODIGO]])</f>
        <v>0</v>
      </c>
      <c r="I3330" s="387" t="b" cm="1">
        <f t="array" ref="I3330">_xlfn.LET(
    _xlpm.codigos_devolucion, _xlfn.UNIQUE(_xlfn._xlws.FILTER(BP[CODIGO], ISNUMBER(SEARCH("devoluci", BP[NOMBRE CUENTA])), {""})),
    ISNUMBER(MATCH(BP[[#This Row],[CODIGO]], _xlpm.codigos_devolucion, 0))
)</f>
        <v>0</v>
      </c>
    </row>
    <row r="3331" spans="1:9" x14ac:dyDescent="0.25">
      <c r="A3331" s="608">
        <v>261020</v>
      </c>
      <c r="B3331" s="416" t="s">
        <v>548</v>
      </c>
      <c r="C3331" s="416" t="s">
        <v>763</v>
      </c>
      <c r="D3331" s="416" t="s">
        <v>777</v>
      </c>
      <c r="E3331" s="417">
        <v>0</v>
      </c>
      <c r="F3331" s="417">
        <v>284536.28000000003</v>
      </c>
      <c r="G3331" s="417">
        <v>160282466.90000001</v>
      </c>
      <c r="H3331" s="387" t="b" cm="1">
        <f t="array" aca="1" ref="H3331" ca="1">EsNegrita(BP[[#This Row],[CODIGO]])</f>
        <v>0</v>
      </c>
      <c r="I3331" s="387" t="b" cm="1">
        <f t="array" ref="I3331">_xlfn.LET(
    _xlpm.codigos_devolucion, _xlfn.UNIQUE(_xlfn._xlws.FILTER(BP[CODIGO], ISNUMBER(SEARCH("devoluci", BP[NOMBRE CUENTA])), {""})),
    ISNUMBER(MATCH(BP[[#This Row],[CODIGO]], _xlpm.codigos_devolucion, 0))
)</f>
        <v>0</v>
      </c>
    </row>
    <row r="3332" spans="1:9" x14ac:dyDescent="0.25">
      <c r="A3332" s="608">
        <v>261020</v>
      </c>
      <c r="B3332" s="416" t="s">
        <v>548</v>
      </c>
      <c r="C3332" s="416" t="s">
        <v>764</v>
      </c>
      <c r="D3332" s="416" t="s">
        <v>777</v>
      </c>
      <c r="E3332" s="417">
        <v>0</v>
      </c>
      <c r="F3332" s="417">
        <v>336943.64</v>
      </c>
      <c r="G3332" s="417">
        <v>160619410.53999999</v>
      </c>
      <c r="H3332" s="387" t="b" cm="1">
        <f t="array" aca="1" ref="H3332" ca="1">EsNegrita(BP[[#This Row],[CODIGO]])</f>
        <v>0</v>
      </c>
      <c r="I3332" s="387" t="b" cm="1">
        <f t="array" ref="I3332">_xlfn.LET(
    _xlpm.codigos_devolucion, _xlfn.UNIQUE(_xlfn._xlws.FILTER(BP[CODIGO], ISNUMBER(SEARCH("devoluci", BP[NOMBRE CUENTA])), {""})),
    ISNUMBER(MATCH(BP[[#This Row],[CODIGO]], _xlpm.codigos_devolucion, 0))
)</f>
        <v>0</v>
      </c>
    </row>
    <row r="3333" spans="1:9" x14ac:dyDescent="0.25">
      <c r="A3333" s="608">
        <v>261020</v>
      </c>
      <c r="B3333" s="416" t="s">
        <v>548</v>
      </c>
      <c r="C3333" s="416" t="s">
        <v>1284</v>
      </c>
      <c r="D3333" s="416" t="s">
        <v>777</v>
      </c>
      <c r="E3333" s="417">
        <v>0</v>
      </c>
      <c r="F3333" s="417">
        <v>362920.1</v>
      </c>
      <c r="G3333" s="417">
        <v>160982330.63999999</v>
      </c>
      <c r="H3333" s="387" t="b" cm="1">
        <f t="array" aca="1" ref="H3333" ca="1">EsNegrita(BP[[#This Row],[CODIGO]])</f>
        <v>0</v>
      </c>
      <c r="I3333" s="387" t="b" cm="1">
        <f t="array" ref="I3333">_xlfn.LET(
    _xlpm.codigos_devolucion, _xlfn.UNIQUE(_xlfn._xlws.FILTER(BP[CODIGO], ISNUMBER(SEARCH("devoluci", BP[NOMBRE CUENTA])), {""})),
    ISNUMBER(MATCH(BP[[#This Row],[CODIGO]], _xlpm.codigos_devolucion, 0))
)</f>
        <v>0</v>
      </c>
    </row>
    <row r="3334" spans="1:9" x14ac:dyDescent="0.25">
      <c r="A3334" s="608">
        <v>261020</v>
      </c>
      <c r="B3334" s="416" t="s">
        <v>548</v>
      </c>
      <c r="C3334" s="416" t="s">
        <v>1303</v>
      </c>
      <c r="D3334" s="416" t="s">
        <v>777</v>
      </c>
      <c r="E3334" s="417">
        <v>0</v>
      </c>
      <c r="F3334" s="417">
        <v>276946.71999999997</v>
      </c>
      <c r="G3334" s="417">
        <v>161259277.35999998</v>
      </c>
      <c r="H3334" s="387" t="b" cm="1">
        <f t="array" aca="1" ref="H3334" ca="1">EsNegrita(BP[[#This Row],[CODIGO]])</f>
        <v>0</v>
      </c>
      <c r="I3334" s="387" t="b" cm="1">
        <f t="array" ref="I3334">_xlfn.LET(
    _xlpm.codigos_devolucion, _xlfn.UNIQUE(_xlfn._xlws.FILTER(BP[CODIGO], ISNUMBER(SEARCH("devoluci", BP[NOMBRE CUENTA])), {""})),
    ISNUMBER(MATCH(BP[[#This Row],[CODIGO]], _xlpm.codigos_devolucion, 0))
)</f>
        <v>0</v>
      </c>
    </row>
    <row r="3335" spans="1:9" x14ac:dyDescent="0.25">
      <c r="A3335" s="608">
        <v>261020</v>
      </c>
      <c r="B3335" s="416" t="s">
        <v>548</v>
      </c>
      <c r="C3335" s="416" t="s">
        <v>765</v>
      </c>
      <c r="D3335" s="416" t="s">
        <v>777</v>
      </c>
      <c r="E3335" s="417">
        <v>0</v>
      </c>
      <c r="F3335" s="417">
        <v>194193.27</v>
      </c>
      <c r="G3335" s="417">
        <v>161453470.63</v>
      </c>
      <c r="H3335" s="387" t="b" cm="1">
        <f t="array" aca="1" ref="H3335" ca="1">EsNegrita(BP[[#This Row],[CODIGO]])</f>
        <v>0</v>
      </c>
      <c r="I3335" s="387" t="b" cm="1">
        <f t="array" ref="I3335">_xlfn.LET(
    _xlpm.codigos_devolucion, _xlfn.UNIQUE(_xlfn._xlws.FILTER(BP[CODIGO], ISNUMBER(SEARCH("devoluci", BP[NOMBRE CUENTA])), {""})),
    ISNUMBER(MATCH(BP[[#This Row],[CODIGO]], _xlpm.codigos_devolucion, 0))
)</f>
        <v>0</v>
      </c>
    </row>
    <row r="3336" spans="1:9" x14ac:dyDescent="0.25">
      <c r="A3336" s="608">
        <v>261020</v>
      </c>
      <c r="B3336" s="416" t="s">
        <v>548</v>
      </c>
      <c r="C3336" s="416" t="s">
        <v>1273</v>
      </c>
      <c r="D3336" s="416" t="s">
        <v>777</v>
      </c>
      <c r="E3336" s="417">
        <v>0</v>
      </c>
      <c r="F3336" s="417">
        <v>145699.20000000001</v>
      </c>
      <c r="G3336" s="417">
        <v>161599169.82999998</v>
      </c>
      <c r="H3336" s="387" t="b" cm="1">
        <f t="array" aca="1" ref="H3336" ca="1">EsNegrita(BP[[#This Row],[CODIGO]])</f>
        <v>0</v>
      </c>
      <c r="I3336" s="387" t="b" cm="1">
        <f t="array" ref="I3336">_xlfn.LET(
    _xlpm.codigos_devolucion, _xlfn.UNIQUE(_xlfn._xlws.FILTER(BP[CODIGO], ISNUMBER(SEARCH("devoluci", BP[NOMBRE CUENTA])), {""})),
    ISNUMBER(MATCH(BP[[#This Row],[CODIGO]], _xlpm.codigos_devolucion, 0))
)</f>
        <v>0</v>
      </c>
    </row>
    <row r="3337" spans="1:9" x14ac:dyDescent="0.25">
      <c r="A3337" s="608">
        <v>261020</v>
      </c>
      <c r="B3337" s="416" t="s">
        <v>548</v>
      </c>
      <c r="C3337" s="416" t="s">
        <v>1304</v>
      </c>
      <c r="D3337" s="416" t="s">
        <v>777</v>
      </c>
      <c r="E3337" s="417">
        <v>0</v>
      </c>
      <c r="F3337" s="417">
        <v>364779.91</v>
      </c>
      <c r="G3337" s="417">
        <v>161963949.73999998</v>
      </c>
      <c r="H3337" s="387" t="b" cm="1">
        <f t="array" aca="1" ref="H3337" ca="1">EsNegrita(BP[[#This Row],[CODIGO]])</f>
        <v>0</v>
      </c>
      <c r="I3337" s="387" t="b" cm="1">
        <f t="array" ref="I3337">_xlfn.LET(
    _xlpm.codigos_devolucion, _xlfn.UNIQUE(_xlfn._xlws.FILTER(BP[CODIGO], ISNUMBER(SEARCH("devoluci", BP[NOMBRE CUENTA])), {""})),
    ISNUMBER(MATCH(BP[[#This Row],[CODIGO]], _xlpm.codigos_devolucion, 0))
)</f>
        <v>0</v>
      </c>
    </row>
    <row r="3338" spans="1:9" x14ac:dyDescent="0.25">
      <c r="A3338" s="608">
        <v>261020</v>
      </c>
      <c r="B3338" s="416" t="s">
        <v>548</v>
      </c>
      <c r="C3338" s="416" t="s">
        <v>1348</v>
      </c>
      <c r="D3338" s="416" t="s">
        <v>777</v>
      </c>
      <c r="E3338" s="417">
        <v>0</v>
      </c>
      <c r="F3338" s="417">
        <v>369191.18</v>
      </c>
      <c r="G3338" s="417">
        <v>162333140.91999999</v>
      </c>
      <c r="H3338" s="387" t="b" cm="1">
        <f t="array" aca="1" ref="H3338" ca="1">EsNegrita(BP[[#This Row],[CODIGO]])</f>
        <v>0</v>
      </c>
      <c r="I3338" s="387" t="b" cm="1">
        <f t="array" ref="I3338">_xlfn.LET(
    _xlpm.codigos_devolucion, _xlfn.UNIQUE(_xlfn._xlws.FILTER(BP[CODIGO], ISNUMBER(SEARCH("devoluci", BP[NOMBRE CUENTA])), {""})),
    ISNUMBER(MATCH(BP[[#This Row],[CODIGO]], _xlpm.codigos_devolucion, 0))
)</f>
        <v>0</v>
      </c>
    </row>
    <row r="3339" spans="1:9" x14ac:dyDescent="0.25">
      <c r="A3339" s="608">
        <v>261020</v>
      </c>
      <c r="B3339" s="416" t="s">
        <v>548</v>
      </c>
      <c r="C3339" s="416" t="s">
        <v>1305</v>
      </c>
      <c r="D3339" s="416" t="s">
        <v>777</v>
      </c>
      <c r="E3339" s="417">
        <v>0</v>
      </c>
      <c r="F3339" s="417">
        <v>228103.65</v>
      </c>
      <c r="G3339" s="417">
        <v>162561244.56999999</v>
      </c>
      <c r="H3339" s="387" t="b" cm="1">
        <f t="array" aca="1" ref="H3339" ca="1">EsNegrita(BP[[#This Row],[CODIGO]])</f>
        <v>0</v>
      </c>
      <c r="I3339" s="387" t="b" cm="1">
        <f t="array" ref="I3339">_xlfn.LET(
    _xlpm.codigos_devolucion, _xlfn.UNIQUE(_xlfn._xlws.FILTER(BP[CODIGO], ISNUMBER(SEARCH("devoluci", BP[NOMBRE CUENTA])), {""})),
    ISNUMBER(MATCH(BP[[#This Row],[CODIGO]], _xlpm.codigos_devolucion, 0))
)</f>
        <v>0</v>
      </c>
    </row>
    <row r="3340" spans="1:9" x14ac:dyDescent="0.25">
      <c r="A3340" s="608">
        <v>261020</v>
      </c>
      <c r="B3340" s="416" t="s">
        <v>548</v>
      </c>
      <c r="C3340" s="416" t="s">
        <v>1306</v>
      </c>
      <c r="D3340" s="416" t="s">
        <v>777</v>
      </c>
      <c r="E3340" s="417">
        <v>0</v>
      </c>
      <c r="F3340" s="417">
        <v>336943.48</v>
      </c>
      <c r="G3340" s="417">
        <v>162898188.04999998</v>
      </c>
      <c r="H3340" s="387" t="b" cm="1">
        <f t="array" aca="1" ref="H3340" ca="1">EsNegrita(BP[[#This Row],[CODIGO]])</f>
        <v>0</v>
      </c>
      <c r="I3340" s="387" t="b" cm="1">
        <f t="array" ref="I3340">_xlfn.LET(
    _xlpm.codigos_devolucion, _xlfn.UNIQUE(_xlfn._xlws.FILTER(BP[CODIGO], ISNUMBER(SEARCH("devoluci", BP[NOMBRE CUENTA])), {""})),
    ISNUMBER(MATCH(BP[[#This Row],[CODIGO]], _xlpm.codigos_devolucion, 0))
)</f>
        <v>0</v>
      </c>
    </row>
    <row r="3341" spans="1:9" x14ac:dyDescent="0.25">
      <c r="A3341" s="608">
        <v>261020</v>
      </c>
      <c r="B3341" s="416" t="s">
        <v>548</v>
      </c>
      <c r="C3341" s="416" t="s">
        <v>1274</v>
      </c>
      <c r="D3341" s="416" t="s">
        <v>777</v>
      </c>
      <c r="E3341" s="417">
        <v>0</v>
      </c>
      <c r="F3341" s="417">
        <v>224584.49</v>
      </c>
      <c r="G3341" s="417">
        <v>163122772.53999999</v>
      </c>
      <c r="H3341" s="387" t="b" cm="1">
        <f t="array" aca="1" ref="H3341" ca="1">EsNegrita(BP[[#This Row],[CODIGO]])</f>
        <v>0</v>
      </c>
      <c r="I3341" s="387" t="b" cm="1">
        <f t="array" ref="I3341">_xlfn.LET(
    _xlpm.codigos_devolucion, _xlfn.UNIQUE(_xlfn._xlws.FILTER(BP[CODIGO], ISNUMBER(SEARCH("devoluci", BP[NOMBRE CUENTA])), {""})),
    ISNUMBER(MATCH(BP[[#This Row],[CODIGO]], _xlpm.codigos_devolucion, 0))
)</f>
        <v>0</v>
      </c>
    </row>
    <row r="3342" spans="1:9" x14ac:dyDescent="0.25">
      <c r="A3342" s="608">
        <v>261020</v>
      </c>
      <c r="B3342" s="416" t="s">
        <v>548</v>
      </c>
      <c r="C3342" s="416" t="s">
        <v>1307</v>
      </c>
      <c r="D3342" s="416" t="s">
        <v>777</v>
      </c>
      <c r="E3342" s="417">
        <v>0</v>
      </c>
      <c r="F3342" s="417">
        <v>223892.84</v>
      </c>
      <c r="G3342" s="417">
        <v>163346665.38</v>
      </c>
      <c r="H3342" s="387" t="b" cm="1">
        <f t="array" aca="1" ref="H3342" ca="1">EsNegrita(BP[[#This Row],[CODIGO]])</f>
        <v>0</v>
      </c>
      <c r="I3342" s="387" t="b" cm="1">
        <f t="array" ref="I3342">_xlfn.LET(
    _xlpm.codigos_devolucion, _xlfn.UNIQUE(_xlfn._xlws.FILTER(BP[CODIGO], ISNUMBER(SEARCH("devoluci", BP[NOMBRE CUENTA])), {""})),
    ISNUMBER(MATCH(BP[[#This Row],[CODIGO]], _xlpm.codigos_devolucion, 0))
)</f>
        <v>0</v>
      </c>
    </row>
    <row r="3343" spans="1:9" x14ac:dyDescent="0.25">
      <c r="A3343" s="608">
        <v>261020</v>
      </c>
      <c r="B3343" s="416" t="s">
        <v>548</v>
      </c>
      <c r="C3343" s="416" t="s">
        <v>766</v>
      </c>
      <c r="D3343" s="416" t="s">
        <v>777</v>
      </c>
      <c r="E3343" s="417">
        <v>0</v>
      </c>
      <c r="F3343" s="417">
        <v>336943.64</v>
      </c>
      <c r="G3343" s="417">
        <v>163683609.01999998</v>
      </c>
      <c r="H3343" s="387" t="b" cm="1">
        <f t="array" aca="1" ref="H3343" ca="1">EsNegrita(BP[[#This Row],[CODIGO]])</f>
        <v>0</v>
      </c>
      <c r="I3343" s="387" t="b" cm="1">
        <f t="array" ref="I3343">_xlfn.LET(
    _xlpm.codigos_devolucion, _xlfn.UNIQUE(_xlfn._xlws.FILTER(BP[CODIGO], ISNUMBER(SEARCH("devoluci", BP[NOMBRE CUENTA])), {""})),
    ISNUMBER(MATCH(BP[[#This Row],[CODIGO]], _xlpm.codigos_devolucion, 0))
)</f>
        <v>0</v>
      </c>
    </row>
    <row r="3344" spans="1:9" x14ac:dyDescent="0.25">
      <c r="A3344" s="608">
        <v>261020</v>
      </c>
      <c r="B3344" s="416" t="s">
        <v>548</v>
      </c>
      <c r="C3344" s="416" t="s">
        <v>767</v>
      </c>
      <c r="D3344" s="416" t="s">
        <v>777</v>
      </c>
      <c r="E3344" s="417">
        <v>0</v>
      </c>
      <c r="F3344" s="417">
        <v>285401.11</v>
      </c>
      <c r="G3344" s="417">
        <v>163969010.13</v>
      </c>
      <c r="H3344" s="387" t="b" cm="1">
        <f t="array" aca="1" ref="H3344" ca="1">EsNegrita(BP[[#This Row],[CODIGO]])</f>
        <v>0</v>
      </c>
      <c r="I3344" s="387" t="b" cm="1">
        <f t="array" ref="I3344">_xlfn.LET(
    _xlpm.codigos_devolucion, _xlfn.UNIQUE(_xlfn._xlws.FILTER(BP[CODIGO], ISNUMBER(SEARCH("devoluci", BP[NOMBRE CUENTA])), {""})),
    ISNUMBER(MATCH(BP[[#This Row],[CODIGO]], _xlpm.codigos_devolucion, 0))
)</f>
        <v>0</v>
      </c>
    </row>
    <row r="3345" spans="1:9" x14ac:dyDescent="0.25">
      <c r="A3345" s="608">
        <v>261020</v>
      </c>
      <c r="B3345" s="416" t="s">
        <v>548</v>
      </c>
      <c r="C3345" s="416" t="s">
        <v>1342</v>
      </c>
      <c r="D3345" s="416" t="s">
        <v>777</v>
      </c>
      <c r="E3345" s="417">
        <v>0</v>
      </c>
      <c r="F3345" s="417">
        <v>111066.67</v>
      </c>
      <c r="G3345" s="417">
        <v>164080076.79999998</v>
      </c>
      <c r="H3345" s="387" t="b" cm="1">
        <f t="array" aca="1" ref="H3345" ca="1">EsNegrita(BP[[#This Row],[CODIGO]])</f>
        <v>0</v>
      </c>
      <c r="I3345" s="387" t="b" cm="1">
        <f t="array" ref="I3345">_xlfn.LET(
    _xlpm.codigos_devolucion, _xlfn.UNIQUE(_xlfn._xlws.FILTER(BP[CODIGO], ISNUMBER(SEARCH("devoluci", BP[NOMBRE CUENTA])), {""})),
    ISNUMBER(MATCH(BP[[#This Row],[CODIGO]], _xlpm.codigos_devolucion, 0))
)</f>
        <v>0</v>
      </c>
    </row>
    <row r="3346" spans="1:9" x14ac:dyDescent="0.25">
      <c r="A3346" s="608">
        <v>261020</v>
      </c>
      <c r="B3346" s="416" t="s">
        <v>548</v>
      </c>
      <c r="C3346" s="416" t="s">
        <v>1343</v>
      </c>
      <c r="D3346" s="416" t="s">
        <v>777</v>
      </c>
      <c r="E3346" s="417">
        <v>0</v>
      </c>
      <c r="F3346" s="417">
        <v>177706.64</v>
      </c>
      <c r="G3346" s="417">
        <v>164257783.43999997</v>
      </c>
      <c r="H3346" s="387" t="b" cm="1">
        <f t="array" aca="1" ref="H3346" ca="1">EsNegrita(BP[[#This Row],[CODIGO]])</f>
        <v>0</v>
      </c>
      <c r="I3346" s="387" t="b" cm="1">
        <f t="array" ref="I3346">_xlfn.LET(
    _xlpm.codigos_devolucion, _xlfn.UNIQUE(_xlfn._xlws.FILTER(BP[CODIGO], ISNUMBER(SEARCH("devoluci", BP[NOMBRE CUENTA])), {""})),
    ISNUMBER(MATCH(BP[[#This Row],[CODIGO]], _xlpm.codigos_devolucion, 0))
)</f>
        <v>0</v>
      </c>
    </row>
    <row r="3347" spans="1:9" x14ac:dyDescent="0.25">
      <c r="A3347" s="608">
        <v>261020</v>
      </c>
      <c r="B3347" s="416" t="s">
        <v>548</v>
      </c>
      <c r="C3347" s="416" t="s">
        <v>768</v>
      </c>
      <c r="D3347" s="416" t="s">
        <v>777</v>
      </c>
      <c r="E3347" s="417">
        <v>0</v>
      </c>
      <c r="F3347" s="417">
        <v>369191.18</v>
      </c>
      <c r="G3347" s="417">
        <v>164626974.61999997</v>
      </c>
      <c r="H3347" s="387" t="b" cm="1">
        <f t="array" aca="1" ref="H3347" ca="1">EsNegrita(BP[[#This Row],[CODIGO]])</f>
        <v>0</v>
      </c>
      <c r="I3347" s="387" t="b" cm="1">
        <f t="array" ref="I3347">_xlfn.LET(
    _xlpm.codigos_devolucion, _xlfn.UNIQUE(_xlfn._xlws.FILTER(BP[CODIGO], ISNUMBER(SEARCH("devoluci", BP[NOMBRE CUENTA])), {""})),
    ISNUMBER(MATCH(BP[[#This Row],[CODIGO]], _xlpm.codigos_devolucion, 0))
)</f>
        <v>0</v>
      </c>
    </row>
    <row r="3348" spans="1:9" x14ac:dyDescent="0.25">
      <c r="A3348" s="608">
        <v>261020</v>
      </c>
      <c r="B3348" s="416" t="s">
        <v>548</v>
      </c>
      <c r="C3348" s="416" t="s">
        <v>1344</v>
      </c>
      <c r="D3348" s="416" t="s">
        <v>777</v>
      </c>
      <c r="E3348" s="417">
        <v>0</v>
      </c>
      <c r="F3348" s="417">
        <v>238642.56</v>
      </c>
      <c r="G3348" s="417">
        <v>164865617.17999998</v>
      </c>
      <c r="H3348" s="387" t="b" cm="1">
        <f t="array" aca="1" ref="H3348" ca="1">EsNegrita(BP[[#This Row],[CODIGO]])</f>
        <v>0</v>
      </c>
      <c r="I3348" s="387" t="b" cm="1">
        <f t="array" ref="I3348">_xlfn.LET(
    _xlpm.codigos_devolucion, _xlfn.UNIQUE(_xlfn._xlws.FILTER(BP[CODIGO], ISNUMBER(SEARCH("devoluci", BP[NOMBRE CUENTA])), {""})),
    ISNUMBER(MATCH(BP[[#This Row],[CODIGO]], _xlpm.codigos_devolucion, 0))
)</f>
        <v>0</v>
      </c>
    </row>
    <row r="3349" spans="1:9" x14ac:dyDescent="0.25">
      <c r="A3349" s="608">
        <v>261020</v>
      </c>
      <c r="B3349" s="416" t="s">
        <v>548</v>
      </c>
      <c r="C3349" s="416" t="s">
        <v>769</v>
      </c>
      <c r="D3349" s="416" t="s">
        <v>777</v>
      </c>
      <c r="E3349" s="417">
        <v>0</v>
      </c>
      <c r="F3349" s="417">
        <v>307644.2</v>
      </c>
      <c r="G3349" s="417">
        <v>165173261.37999997</v>
      </c>
      <c r="H3349" s="387" t="b" cm="1">
        <f t="array" aca="1" ref="H3349" ca="1">EsNegrita(BP[[#This Row],[CODIGO]])</f>
        <v>0</v>
      </c>
      <c r="I3349" s="387" t="b" cm="1">
        <f t="array" ref="I3349">_xlfn.LET(
    _xlpm.codigos_devolucion, _xlfn.UNIQUE(_xlfn._xlws.FILTER(BP[CODIGO], ISNUMBER(SEARCH("devoluci", BP[NOMBRE CUENTA])), {""})),
    ISNUMBER(MATCH(BP[[#This Row],[CODIGO]], _xlpm.codigos_devolucion, 0))
)</f>
        <v>0</v>
      </c>
    </row>
    <row r="3350" spans="1:9" x14ac:dyDescent="0.25">
      <c r="A3350" s="608">
        <v>261020</v>
      </c>
      <c r="B3350" s="416" t="s">
        <v>548</v>
      </c>
      <c r="C3350" s="416" t="s">
        <v>1308</v>
      </c>
      <c r="D3350" s="416" t="s">
        <v>777</v>
      </c>
      <c r="E3350" s="417">
        <v>0</v>
      </c>
      <c r="F3350" s="417">
        <v>247731.44</v>
      </c>
      <c r="G3350" s="417">
        <v>165420992.81999996</v>
      </c>
      <c r="H3350" s="387" t="b" cm="1">
        <f t="array" aca="1" ref="H3350" ca="1">EsNegrita(BP[[#This Row],[CODIGO]])</f>
        <v>0</v>
      </c>
      <c r="I3350" s="387" t="b" cm="1">
        <f t="array" ref="I3350">_xlfn.LET(
    _xlpm.codigos_devolucion, _xlfn.UNIQUE(_xlfn._xlws.FILTER(BP[CODIGO], ISNUMBER(SEARCH("devoluci", BP[NOMBRE CUENTA])), {""})),
    ISNUMBER(MATCH(BP[[#This Row],[CODIGO]], _xlpm.codigos_devolucion, 0))
)</f>
        <v>0</v>
      </c>
    </row>
    <row r="3351" spans="1:9" x14ac:dyDescent="0.25">
      <c r="A3351" s="608">
        <v>261020</v>
      </c>
      <c r="B3351" s="416" t="s">
        <v>548</v>
      </c>
      <c r="C3351" s="416" t="s">
        <v>770</v>
      </c>
      <c r="D3351" s="416" t="s">
        <v>777</v>
      </c>
      <c r="E3351" s="417">
        <v>0</v>
      </c>
      <c r="F3351" s="417">
        <v>166600</v>
      </c>
      <c r="G3351" s="417">
        <v>165587592.81999996</v>
      </c>
      <c r="H3351" s="387" t="b" cm="1">
        <f t="array" aca="1" ref="H3351" ca="1">EsNegrita(BP[[#This Row],[CODIGO]])</f>
        <v>0</v>
      </c>
      <c r="I3351" s="387" t="b" cm="1">
        <f t="array" ref="I3351">_xlfn.LET(
    _xlpm.codigos_devolucion, _xlfn.UNIQUE(_xlfn._xlws.FILTER(BP[CODIGO], ISNUMBER(SEARCH("devoluci", BP[NOMBRE CUENTA])), {""})),
    ISNUMBER(MATCH(BP[[#This Row],[CODIGO]], _xlpm.codigos_devolucion, 0))
)</f>
        <v>0</v>
      </c>
    </row>
    <row r="3352" spans="1:9" x14ac:dyDescent="0.25">
      <c r="A3352" s="608">
        <v>261020</v>
      </c>
      <c r="B3352" s="416" t="s">
        <v>548</v>
      </c>
      <c r="C3352" s="416" t="s">
        <v>1309</v>
      </c>
      <c r="D3352" s="416" t="s">
        <v>777</v>
      </c>
      <c r="E3352" s="417">
        <v>0</v>
      </c>
      <c r="F3352" s="417">
        <v>234226.92</v>
      </c>
      <c r="G3352" s="417">
        <v>165821819.73999995</v>
      </c>
      <c r="H3352" s="387" t="b" cm="1">
        <f t="array" aca="1" ref="H3352" ca="1">EsNegrita(BP[[#This Row],[CODIGO]])</f>
        <v>0</v>
      </c>
      <c r="I3352" s="387" t="b" cm="1">
        <f t="array" ref="I3352">_xlfn.LET(
    _xlpm.codigos_devolucion, _xlfn.UNIQUE(_xlfn._xlws.FILTER(BP[CODIGO], ISNUMBER(SEARCH("devoluci", BP[NOMBRE CUENTA])), {""})),
    ISNUMBER(MATCH(BP[[#This Row],[CODIGO]], _xlpm.codigos_devolucion, 0))
)</f>
        <v>0</v>
      </c>
    </row>
    <row r="3353" spans="1:9" x14ac:dyDescent="0.25">
      <c r="A3353" s="608">
        <v>261020</v>
      </c>
      <c r="B3353" s="416" t="s">
        <v>548</v>
      </c>
      <c r="C3353" s="416" t="s">
        <v>1310</v>
      </c>
      <c r="D3353" s="416" t="s">
        <v>777</v>
      </c>
      <c r="E3353" s="417">
        <v>0</v>
      </c>
      <c r="F3353" s="417">
        <v>186657.96</v>
      </c>
      <c r="G3353" s="417">
        <v>166008477.69999996</v>
      </c>
      <c r="H3353" s="387" t="b" cm="1">
        <f t="array" aca="1" ref="H3353" ca="1">EsNegrita(BP[[#This Row],[CODIGO]])</f>
        <v>0</v>
      </c>
      <c r="I3353" s="387" t="b" cm="1">
        <f t="array" ref="I3353">_xlfn.LET(
    _xlpm.codigos_devolucion, _xlfn.UNIQUE(_xlfn._xlws.FILTER(BP[CODIGO], ISNUMBER(SEARCH("devoluci", BP[NOMBRE CUENTA])), {""})),
    ISNUMBER(MATCH(BP[[#This Row],[CODIGO]], _xlpm.codigos_devolucion, 0))
)</f>
        <v>0</v>
      </c>
    </row>
    <row r="3354" spans="1:9" x14ac:dyDescent="0.25">
      <c r="A3354" s="608">
        <v>261020</v>
      </c>
      <c r="B3354" s="416" t="s">
        <v>548</v>
      </c>
      <c r="C3354" s="416" t="s">
        <v>1275</v>
      </c>
      <c r="D3354" s="416" t="s">
        <v>777</v>
      </c>
      <c r="E3354" s="417">
        <v>0</v>
      </c>
      <c r="F3354" s="417">
        <v>211489.31</v>
      </c>
      <c r="G3354" s="417">
        <v>166219967.00999996</v>
      </c>
      <c r="H3354" s="387" t="b" cm="1">
        <f t="array" aca="1" ref="H3354" ca="1">EsNegrita(BP[[#This Row],[CODIGO]])</f>
        <v>0</v>
      </c>
      <c r="I3354" s="387" t="b" cm="1">
        <f t="array" ref="I3354">_xlfn.LET(
    _xlpm.codigos_devolucion, _xlfn.UNIQUE(_xlfn._xlws.FILTER(BP[CODIGO], ISNUMBER(SEARCH("devoluci", BP[NOMBRE CUENTA])), {""})),
    ISNUMBER(MATCH(BP[[#This Row],[CODIGO]], _xlpm.codigos_devolucion, 0))
)</f>
        <v>0</v>
      </c>
    </row>
    <row r="3355" spans="1:9" x14ac:dyDescent="0.25">
      <c r="A3355" s="608">
        <v>261020</v>
      </c>
      <c r="B3355" s="416" t="s">
        <v>548</v>
      </c>
      <c r="C3355" s="416" t="s">
        <v>771</v>
      </c>
      <c r="D3355" s="416" t="s">
        <v>777</v>
      </c>
      <c r="E3355" s="417">
        <v>0</v>
      </c>
      <c r="F3355" s="417">
        <v>258318.26</v>
      </c>
      <c r="G3355" s="417">
        <v>166478285.26999995</v>
      </c>
      <c r="H3355" s="387" t="b" cm="1">
        <f t="array" aca="1" ref="H3355" ca="1">EsNegrita(BP[[#This Row],[CODIGO]])</f>
        <v>0</v>
      </c>
      <c r="I3355" s="387" t="b" cm="1">
        <f t="array" ref="I3355">_xlfn.LET(
    _xlpm.codigos_devolucion, _xlfn.UNIQUE(_xlfn._xlws.FILTER(BP[CODIGO], ISNUMBER(SEARCH("devoluci", BP[NOMBRE CUENTA])), {""})),
    ISNUMBER(MATCH(BP[[#This Row],[CODIGO]], _xlpm.codigos_devolucion, 0))
)</f>
        <v>0</v>
      </c>
    </row>
    <row r="3356" spans="1:9" x14ac:dyDescent="0.25">
      <c r="A3356" s="608">
        <v>261020</v>
      </c>
      <c r="B3356" s="416" t="s">
        <v>548</v>
      </c>
      <c r="C3356" s="416" t="s">
        <v>772</v>
      </c>
      <c r="D3356" s="416" t="s">
        <v>777</v>
      </c>
      <c r="E3356" s="417">
        <v>0</v>
      </c>
      <c r="F3356" s="417">
        <v>172885.98</v>
      </c>
      <c r="G3356" s="417">
        <v>166651171.24999994</v>
      </c>
      <c r="H3356" s="387" t="b" cm="1">
        <f t="array" aca="1" ref="H3356" ca="1">EsNegrita(BP[[#This Row],[CODIGO]])</f>
        <v>0</v>
      </c>
      <c r="I3356" s="387" t="b" cm="1">
        <f t="array" ref="I3356">_xlfn.LET(
    _xlpm.codigos_devolucion, _xlfn.UNIQUE(_xlfn._xlws.FILTER(BP[CODIGO], ISNUMBER(SEARCH("devoluci", BP[NOMBRE CUENTA])), {""})),
    ISNUMBER(MATCH(BP[[#This Row],[CODIGO]], _xlpm.codigos_devolucion, 0))
)</f>
        <v>0</v>
      </c>
    </row>
    <row r="3357" spans="1:9" x14ac:dyDescent="0.25">
      <c r="A3357" s="608">
        <v>261020</v>
      </c>
      <c r="B3357" s="416" t="s">
        <v>548</v>
      </c>
      <c r="C3357" s="416" t="s">
        <v>773</v>
      </c>
      <c r="D3357" s="416" t="s">
        <v>777</v>
      </c>
      <c r="E3357" s="417">
        <v>0</v>
      </c>
      <c r="F3357" s="417">
        <v>179020.44</v>
      </c>
      <c r="G3357" s="417">
        <v>166830191.68999994</v>
      </c>
      <c r="H3357" s="387" t="b" cm="1">
        <f t="array" aca="1" ref="H3357" ca="1">EsNegrita(BP[[#This Row],[CODIGO]])</f>
        <v>0</v>
      </c>
      <c r="I3357" s="387" t="b" cm="1">
        <f t="array" ref="I3357">_xlfn.LET(
    _xlpm.codigos_devolucion, _xlfn.UNIQUE(_xlfn._xlws.FILTER(BP[CODIGO], ISNUMBER(SEARCH("devoluci", BP[NOMBRE CUENTA])), {""})),
    ISNUMBER(MATCH(BP[[#This Row],[CODIGO]], _xlpm.codigos_devolucion, 0))
)</f>
        <v>0</v>
      </c>
    </row>
    <row r="3358" spans="1:9" x14ac:dyDescent="0.25">
      <c r="A3358" s="608">
        <v>261020</v>
      </c>
      <c r="B3358" s="416" t="s">
        <v>548</v>
      </c>
      <c r="C3358" s="416" t="s">
        <v>1276</v>
      </c>
      <c r="D3358" s="416" t="s">
        <v>777</v>
      </c>
      <c r="E3358" s="417">
        <v>0</v>
      </c>
      <c r="F3358" s="417">
        <v>179019.61</v>
      </c>
      <c r="G3358" s="417">
        <v>167009211.29999995</v>
      </c>
      <c r="H3358" s="387" t="b" cm="1">
        <f t="array" aca="1" ref="H3358" ca="1">EsNegrita(BP[[#This Row],[CODIGO]])</f>
        <v>0</v>
      </c>
      <c r="I3358" s="387" t="b" cm="1">
        <f t="array" ref="I3358">_xlfn.LET(
    _xlpm.codigos_devolucion, _xlfn.UNIQUE(_xlfn._xlws.FILTER(BP[CODIGO], ISNUMBER(SEARCH("devoluci", BP[NOMBRE CUENTA])), {""})),
    ISNUMBER(MATCH(BP[[#This Row],[CODIGO]], _xlpm.codigos_devolucion, 0))
)</f>
        <v>0</v>
      </c>
    </row>
    <row r="3359" spans="1:9" x14ac:dyDescent="0.25">
      <c r="A3359" s="608">
        <v>261020</v>
      </c>
      <c r="B3359" s="416" t="s">
        <v>548</v>
      </c>
      <c r="C3359" s="416" t="s">
        <v>1311</v>
      </c>
      <c r="D3359" s="416" t="s">
        <v>777</v>
      </c>
      <c r="E3359" s="417">
        <v>0</v>
      </c>
      <c r="F3359" s="417">
        <v>236315.22</v>
      </c>
      <c r="G3359" s="417">
        <v>167245526.51999995</v>
      </c>
      <c r="H3359" s="387" t="b" cm="1">
        <f t="array" aca="1" ref="H3359" ca="1">EsNegrita(BP[[#This Row],[CODIGO]])</f>
        <v>0</v>
      </c>
      <c r="I3359" s="387" t="b" cm="1">
        <f t="array" ref="I3359">_xlfn.LET(
    _xlpm.codigos_devolucion, _xlfn.UNIQUE(_xlfn._xlws.FILTER(BP[CODIGO], ISNUMBER(SEARCH("devoluci", BP[NOMBRE CUENTA])), {""})),
    ISNUMBER(MATCH(BP[[#This Row],[CODIGO]], _xlpm.codigos_devolucion, 0))
)</f>
        <v>0</v>
      </c>
    </row>
    <row r="3360" spans="1:9" x14ac:dyDescent="0.25">
      <c r="A3360" s="608">
        <v>261020</v>
      </c>
      <c r="B3360" s="416" t="s">
        <v>548</v>
      </c>
      <c r="C3360" s="416" t="s">
        <v>1277</v>
      </c>
      <c r="D3360" s="416" t="s">
        <v>777</v>
      </c>
      <c r="E3360" s="417">
        <v>0</v>
      </c>
      <c r="F3360" s="417">
        <v>339400.06</v>
      </c>
      <c r="G3360" s="417">
        <v>167584926.57999995</v>
      </c>
      <c r="H3360" s="387" t="b" cm="1">
        <f t="array" aca="1" ref="H3360" ca="1">EsNegrita(BP[[#This Row],[CODIGO]])</f>
        <v>0</v>
      </c>
      <c r="I3360" s="387" t="b" cm="1">
        <f t="array" ref="I3360">_xlfn.LET(
    _xlpm.codigos_devolucion, _xlfn.UNIQUE(_xlfn._xlws.FILTER(BP[CODIGO], ISNUMBER(SEARCH("devoluci", BP[NOMBRE CUENTA])), {""})),
    ISNUMBER(MATCH(BP[[#This Row],[CODIGO]], _xlpm.codigos_devolucion, 0))
)</f>
        <v>0</v>
      </c>
    </row>
    <row r="3361" spans="1:9" x14ac:dyDescent="0.25">
      <c r="A3361" s="608">
        <v>261020</v>
      </c>
      <c r="B3361" s="416" t="s">
        <v>548</v>
      </c>
      <c r="C3361" s="416" t="s">
        <v>1312</v>
      </c>
      <c r="D3361" s="416" t="s">
        <v>777</v>
      </c>
      <c r="E3361" s="417">
        <v>0</v>
      </c>
      <c r="F3361" s="417">
        <v>323228.90999999997</v>
      </c>
      <c r="G3361" s="417">
        <v>167908155.48999995</v>
      </c>
      <c r="H3361" s="387" t="b" cm="1">
        <f t="array" aca="1" ref="H3361" ca="1">EsNegrita(BP[[#This Row],[CODIGO]])</f>
        <v>0</v>
      </c>
      <c r="I3361" s="387" t="b" cm="1">
        <f t="array" ref="I3361">_xlfn.LET(
    _xlpm.codigos_devolucion, _xlfn.UNIQUE(_xlfn._xlws.FILTER(BP[CODIGO], ISNUMBER(SEARCH("devoluci", BP[NOMBRE CUENTA])), {""})),
    ISNUMBER(MATCH(BP[[#This Row],[CODIGO]], _xlpm.codigos_devolucion, 0))
)</f>
        <v>0</v>
      </c>
    </row>
    <row r="3362" spans="1:9" x14ac:dyDescent="0.25">
      <c r="A3362" s="608">
        <v>261020</v>
      </c>
      <c r="B3362" s="416" t="s">
        <v>548</v>
      </c>
      <c r="C3362" s="416" t="s">
        <v>1345</v>
      </c>
      <c r="D3362" s="416" t="s">
        <v>777</v>
      </c>
      <c r="E3362" s="417">
        <v>0</v>
      </c>
      <c r="F3362" s="417">
        <v>228307.96</v>
      </c>
      <c r="G3362" s="417">
        <v>168136463.44999996</v>
      </c>
      <c r="H3362" s="387" t="b" cm="1">
        <f t="array" aca="1" ref="H3362" ca="1">EsNegrita(BP[[#This Row],[CODIGO]])</f>
        <v>0</v>
      </c>
      <c r="I3362" s="387" t="b" cm="1">
        <f t="array" ref="I3362">_xlfn.LET(
    _xlpm.codigos_devolucion, _xlfn.UNIQUE(_xlfn._xlws.FILTER(BP[CODIGO], ISNUMBER(SEARCH("devoluci", BP[NOMBRE CUENTA])), {""})),
    ISNUMBER(MATCH(BP[[#This Row],[CODIGO]], _xlpm.codigos_devolucion, 0))
)</f>
        <v>0</v>
      </c>
    </row>
    <row r="3363" spans="1:9" x14ac:dyDescent="0.25">
      <c r="A3363" s="608">
        <v>261020</v>
      </c>
      <c r="B3363" s="416" t="s">
        <v>548</v>
      </c>
      <c r="C3363" s="416" t="s">
        <v>1353</v>
      </c>
      <c r="D3363" s="416" t="s">
        <v>777</v>
      </c>
      <c r="E3363" s="417">
        <v>0</v>
      </c>
      <c r="F3363" s="417">
        <v>159663.32</v>
      </c>
      <c r="G3363" s="417">
        <v>168296126.76999995</v>
      </c>
      <c r="H3363" s="387" t="b" cm="1">
        <f t="array" aca="1" ref="H3363" ca="1">EsNegrita(BP[[#This Row],[CODIGO]])</f>
        <v>0</v>
      </c>
      <c r="I3363" s="387" t="b" cm="1">
        <f t="array" ref="I3363">_xlfn.LET(
    _xlpm.codigos_devolucion, _xlfn.UNIQUE(_xlfn._xlws.FILTER(BP[CODIGO], ISNUMBER(SEARCH("devoluci", BP[NOMBRE CUENTA])), {""})),
    ISNUMBER(MATCH(BP[[#This Row],[CODIGO]], _xlpm.codigos_devolucion, 0))
)</f>
        <v>0</v>
      </c>
    </row>
    <row r="3364" spans="1:9" x14ac:dyDescent="0.25">
      <c r="A3364" s="608">
        <v>261020</v>
      </c>
      <c r="B3364" s="416" t="s">
        <v>548</v>
      </c>
      <c r="C3364" s="416" t="s">
        <v>1314</v>
      </c>
      <c r="D3364" s="416" t="s">
        <v>777</v>
      </c>
      <c r="E3364" s="417">
        <v>0</v>
      </c>
      <c r="F3364" s="417">
        <v>248423.09</v>
      </c>
      <c r="G3364" s="417">
        <v>168544549.85999995</v>
      </c>
      <c r="H3364" s="387" t="b" cm="1">
        <f t="array" aca="1" ref="H3364" ca="1">EsNegrita(BP[[#This Row],[CODIGO]])</f>
        <v>0</v>
      </c>
      <c r="I3364" s="387" t="b" cm="1">
        <f t="array" ref="I3364">_xlfn.LET(
    _xlpm.codigos_devolucion, _xlfn.UNIQUE(_xlfn._xlws.FILTER(BP[CODIGO], ISNUMBER(SEARCH("devoluci", BP[NOMBRE CUENTA])), {""})),
    ISNUMBER(MATCH(BP[[#This Row],[CODIGO]], _xlpm.codigos_devolucion, 0))
)</f>
        <v>0</v>
      </c>
    </row>
    <row r="3365" spans="1:9" x14ac:dyDescent="0.25">
      <c r="A3365" s="608">
        <v>261020</v>
      </c>
      <c r="B3365" s="416" t="s">
        <v>548</v>
      </c>
      <c r="C3365" s="416" t="s">
        <v>1355</v>
      </c>
      <c r="D3365" s="416" t="s">
        <v>777</v>
      </c>
      <c r="E3365" s="417">
        <v>0</v>
      </c>
      <c r="F3365" s="417">
        <v>226227.29</v>
      </c>
      <c r="G3365" s="417">
        <v>168770777.14999995</v>
      </c>
      <c r="H3365" s="387" t="b" cm="1">
        <f t="array" aca="1" ref="H3365" ca="1">EsNegrita(BP[[#This Row],[CODIGO]])</f>
        <v>0</v>
      </c>
      <c r="I3365" s="387" t="b" cm="1">
        <f t="array" ref="I3365">_xlfn.LET(
    _xlpm.codigos_devolucion, _xlfn.UNIQUE(_xlfn._xlws.FILTER(BP[CODIGO], ISNUMBER(SEARCH("devoluci", BP[NOMBRE CUENTA])), {""})),
    ISNUMBER(MATCH(BP[[#This Row],[CODIGO]], _xlpm.codigos_devolucion, 0))
)</f>
        <v>0</v>
      </c>
    </row>
    <row r="3366" spans="1:9" x14ac:dyDescent="0.25">
      <c r="A3366" s="608">
        <v>261020</v>
      </c>
      <c r="B3366" s="416" t="s">
        <v>548</v>
      </c>
      <c r="C3366" s="416" t="s">
        <v>1315</v>
      </c>
      <c r="D3366" s="416" t="s">
        <v>777</v>
      </c>
      <c r="E3366" s="417">
        <v>0</v>
      </c>
      <c r="F3366" s="417">
        <v>171840.3</v>
      </c>
      <c r="G3366" s="417">
        <v>168942617.44999996</v>
      </c>
      <c r="H3366" s="387" t="b" cm="1">
        <f t="array" aca="1" ref="H3366" ca="1">EsNegrita(BP[[#This Row],[CODIGO]])</f>
        <v>0</v>
      </c>
      <c r="I3366" s="387" t="b" cm="1">
        <f t="array" ref="I3366">_xlfn.LET(
    _xlpm.codigos_devolucion, _xlfn.UNIQUE(_xlfn._xlws.FILTER(BP[CODIGO], ISNUMBER(SEARCH("devoluci", BP[NOMBRE CUENTA])), {""})),
    ISNUMBER(MATCH(BP[[#This Row],[CODIGO]], _xlpm.codigos_devolucion, 0))
)</f>
        <v>0</v>
      </c>
    </row>
    <row r="3367" spans="1:9" x14ac:dyDescent="0.25">
      <c r="A3367" s="608">
        <v>261020</v>
      </c>
      <c r="B3367" s="416" t="s">
        <v>548</v>
      </c>
      <c r="C3367" s="416" t="s">
        <v>1316</v>
      </c>
      <c r="D3367" s="416" t="s">
        <v>777</v>
      </c>
      <c r="E3367" s="417">
        <v>0</v>
      </c>
      <c r="F3367" s="417">
        <v>258318.26</v>
      </c>
      <c r="G3367" s="417">
        <v>169200935.70999995</v>
      </c>
      <c r="H3367" s="387" t="b" cm="1">
        <f t="array" aca="1" ref="H3367" ca="1">EsNegrita(BP[[#This Row],[CODIGO]])</f>
        <v>0</v>
      </c>
      <c r="I3367" s="387" t="b" cm="1">
        <f t="array" ref="I3367">_xlfn.LET(
    _xlpm.codigos_devolucion, _xlfn.UNIQUE(_xlfn._xlws.FILTER(BP[CODIGO], ISNUMBER(SEARCH("devoluci", BP[NOMBRE CUENTA])), {""})),
    ISNUMBER(MATCH(BP[[#This Row],[CODIGO]], _xlpm.codigos_devolucion, 0))
)</f>
        <v>0</v>
      </c>
    </row>
    <row r="3368" spans="1:9" x14ac:dyDescent="0.25">
      <c r="A3368" s="608">
        <v>261020</v>
      </c>
      <c r="B3368" s="416" t="s">
        <v>548</v>
      </c>
      <c r="C3368" s="416" t="s">
        <v>1317</v>
      </c>
      <c r="D3368" s="416" t="s">
        <v>777</v>
      </c>
      <c r="E3368" s="417">
        <v>0</v>
      </c>
      <c r="F3368" s="417">
        <v>302744.40000000002</v>
      </c>
      <c r="G3368" s="417">
        <v>169503680.10999995</v>
      </c>
      <c r="H3368" s="387" t="b" cm="1">
        <f t="array" aca="1" ref="H3368" ca="1">EsNegrita(BP[[#This Row],[CODIGO]])</f>
        <v>0</v>
      </c>
      <c r="I3368" s="387" t="b" cm="1">
        <f t="array" ref="I3368">_xlfn.LET(
    _xlpm.codigos_devolucion, _xlfn.UNIQUE(_xlfn._xlws.FILTER(BP[CODIGO], ISNUMBER(SEARCH("devoluci", BP[NOMBRE CUENTA])), {""})),
    ISNUMBER(MATCH(BP[[#This Row],[CODIGO]], _xlpm.codigos_devolucion, 0))
)</f>
        <v>0</v>
      </c>
    </row>
    <row r="3369" spans="1:9" x14ac:dyDescent="0.25">
      <c r="A3369" s="608">
        <v>261020</v>
      </c>
      <c r="B3369" s="416" t="s">
        <v>548</v>
      </c>
      <c r="C3369" s="416" t="s">
        <v>1318</v>
      </c>
      <c r="D3369" s="416" t="s">
        <v>777</v>
      </c>
      <c r="E3369" s="417">
        <v>0</v>
      </c>
      <c r="F3369" s="417">
        <v>226353.21</v>
      </c>
      <c r="G3369" s="417">
        <v>169730033.31999996</v>
      </c>
      <c r="H3369" s="387" t="b" cm="1">
        <f t="array" aca="1" ref="H3369" ca="1">EsNegrita(BP[[#This Row],[CODIGO]])</f>
        <v>0</v>
      </c>
      <c r="I3369" s="387" t="b" cm="1">
        <f t="array" ref="I3369">_xlfn.LET(
    _xlpm.codigos_devolucion, _xlfn.UNIQUE(_xlfn._xlws.FILTER(BP[CODIGO], ISNUMBER(SEARCH("devoluci", BP[NOMBRE CUENTA])), {""})),
    ISNUMBER(MATCH(BP[[#This Row],[CODIGO]], _xlpm.codigos_devolucion, 0))
)</f>
        <v>0</v>
      </c>
    </row>
    <row r="3370" spans="1:9" x14ac:dyDescent="0.25">
      <c r="A3370" s="608">
        <v>261020</v>
      </c>
      <c r="B3370" s="416" t="s">
        <v>548</v>
      </c>
      <c r="C3370" s="416" t="s">
        <v>1278</v>
      </c>
      <c r="D3370" s="416" t="s">
        <v>777</v>
      </c>
      <c r="E3370" s="417">
        <v>0</v>
      </c>
      <c r="F3370" s="417">
        <v>307694.40999999997</v>
      </c>
      <c r="G3370" s="417">
        <v>170037727.72999996</v>
      </c>
      <c r="H3370" s="387" t="b" cm="1">
        <f t="array" aca="1" ref="H3370" ca="1">EsNegrita(BP[[#This Row],[CODIGO]])</f>
        <v>0</v>
      </c>
      <c r="I3370" s="387" t="b" cm="1">
        <f t="array" ref="I3370">_xlfn.LET(
    _xlpm.codigos_devolucion, _xlfn.UNIQUE(_xlfn._xlws.FILTER(BP[CODIGO], ISNUMBER(SEARCH("devoluci", BP[NOMBRE CUENTA])), {""})),
    ISNUMBER(MATCH(BP[[#This Row],[CODIGO]], _xlpm.codigos_devolucion, 0))
)</f>
        <v>0</v>
      </c>
    </row>
    <row r="3371" spans="1:9" x14ac:dyDescent="0.25">
      <c r="A3371" s="608">
        <v>261020</v>
      </c>
      <c r="B3371" s="416" t="s">
        <v>548</v>
      </c>
      <c r="C3371" s="416" t="s">
        <v>1349</v>
      </c>
      <c r="D3371" s="416" t="s">
        <v>777</v>
      </c>
      <c r="E3371" s="417">
        <v>0</v>
      </c>
      <c r="F3371" s="417">
        <v>165908.35</v>
      </c>
      <c r="G3371" s="417">
        <v>170203636.07999995</v>
      </c>
      <c r="H3371" s="387" t="b" cm="1">
        <f t="array" aca="1" ref="H3371" ca="1">EsNegrita(BP[[#This Row],[CODIGO]])</f>
        <v>0</v>
      </c>
      <c r="I3371" s="387" t="b" cm="1">
        <f t="array" ref="I3371">_xlfn.LET(
    _xlpm.codigos_devolucion, _xlfn.UNIQUE(_xlfn._xlws.FILTER(BP[CODIGO], ISNUMBER(SEARCH("devoluci", BP[NOMBRE CUENTA])), {""})),
    ISNUMBER(MATCH(BP[[#This Row],[CODIGO]], _xlpm.codigos_devolucion, 0))
)</f>
        <v>0</v>
      </c>
    </row>
    <row r="3372" spans="1:9" x14ac:dyDescent="0.25">
      <c r="A3372" s="608">
        <v>261020</v>
      </c>
      <c r="B3372" s="416" t="s">
        <v>548</v>
      </c>
      <c r="C3372" s="416" t="s">
        <v>1331</v>
      </c>
      <c r="D3372" s="416" t="s">
        <v>777</v>
      </c>
      <c r="E3372" s="417">
        <v>0</v>
      </c>
      <c r="F3372" s="417">
        <v>225622.5</v>
      </c>
      <c r="G3372" s="417">
        <v>170429258.57999995</v>
      </c>
      <c r="H3372" s="387" t="b" cm="1">
        <f t="array" aca="1" ref="H3372" ca="1">EsNegrita(BP[[#This Row],[CODIGO]])</f>
        <v>0</v>
      </c>
      <c r="I3372" s="387" t="b" cm="1">
        <f t="array" ref="I3372">_xlfn.LET(
    _xlpm.codigos_devolucion, _xlfn.UNIQUE(_xlfn._xlws.FILTER(BP[CODIGO], ISNUMBER(SEARCH("devoluci", BP[NOMBRE CUENTA])), {""})),
    ISNUMBER(MATCH(BP[[#This Row],[CODIGO]], _xlpm.codigos_devolucion, 0))
)</f>
        <v>0</v>
      </c>
    </row>
    <row r="3373" spans="1:9" x14ac:dyDescent="0.25">
      <c r="A3373" s="608">
        <v>261020</v>
      </c>
      <c r="B3373" s="416" t="s">
        <v>548</v>
      </c>
      <c r="C3373" s="416" t="s">
        <v>1319</v>
      </c>
      <c r="D3373" s="416" t="s">
        <v>777</v>
      </c>
      <c r="E3373" s="417">
        <v>0</v>
      </c>
      <c r="F3373" s="417">
        <v>165216.62</v>
      </c>
      <c r="G3373" s="417">
        <v>170594475.19999996</v>
      </c>
      <c r="H3373" s="387" t="b" cm="1">
        <f t="array" aca="1" ref="H3373" ca="1">EsNegrita(BP[[#This Row],[CODIGO]])</f>
        <v>0</v>
      </c>
      <c r="I3373" s="387" t="b" cm="1">
        <f t="array" ref="I3373">_xlfn.LET(
    _xlpm.codigos_devolucion, _xlfn.UNIQUE(_xlfn._xlws.FILTER(BP[CODIGO], ISNUMBER(SEARCH("devoluci", BP[NOMBRE CUENTA])), {""})),
    ISNUMBER(MATCH(BP[[#This Row],[CODIGO]], _xlpm.codigos_devolucion, 0))
)</f>
        <v>0</v>
      </c>
    </row>
    <row r="3374" spans="1:9" x14ac:dyDescent="0.25">
      <c r="A3374" s="608">
        <v>261020</v>
      </c>
      <c r="B3374" s="416" t="s">
        <v>548</v>
      </c>
      <c r="C3374" s="416" t="s">
        <v>1320</v>
      </c>
      <c r="D3374" s="416" t="s">
        <v>777</v>
      </c>
      <c r="E3374" s="417">
        <v>0</v>
      </c>
      <c r="F3374" s="417">
        <v>210673.53</v>
      </c>
      <c r="G3374" s="417">
        <v>170805148.72999996</v>
      </c>
      <c r="H3374" s="387" t="b" cm="1">
        <f t="array" aca="1" ref="H3374" ca="1">EsNegrita(BP[[#This Row],[CODIGO]])</f>
        <v>0</v>
      </c>
      <c r="I3374" s="387" t="b" cm="1">
        <f t="array" ref="I3374">_xlfn.LET(
    _xlpm.codigos_devolucion, _xlfn.UNIQUE(_xlfn._xlws.FILTER(BP[CODIGO], ISNUMBER(SEARCH("devoluci", BP[NOMBRE CUENTA])), {""})),
    ISNUMBER(MATCH(BP[[#This Row],[CODIGO]], _xlpm.codigos_devolucion, 0))
)</f>
        <v>0</v>
      </c>
    </row>
    <row r="3375" spans="1:9" x14ac:dyDescent="0.25">
      <c r="A3375" s="608">
        <v>261020</v>
      </c>
      <c r="B3375" s="416" t="s">
        <v>548</v>
      </c>
      <c r="C3375" s="416" t="s">
        <v>1321</v>
      </c>
      <c r="D3375" s="416" t="s">
        <v>777</v>
      </c>
      <c r="E3375" s="417">
        <v>0</v>
      </c>
      <c r="F3375" s="417">
        <v>166600</v>
      </c>
      <c r="G3375" s="417">
        <v>170971748.72999996</v>
      </c>
      <c r="H3375" s="387" t="b" cm="1">
        <f t="array" aca="1" ref="H3375" ca="1">EsNegrita(BP[[#This Row],[CODIGO]])</f>
        <v>0</v>
      </c>
      <c r="I3375" s="387" t="b" cm="1">
        <f t="array" ref="I3375">_xlfn.LET(
    _xlpm.codigos_devolucion, _xlfn.UNIQUE(_xlfn._xlws.FILTER(BP[CODIGO], ISNUMBER(SEARCH("devoluci", BP[NOMBRE CUENTA])), {""})),
    ISNUMBER(MATCH(BP[[#This Row],[CODIGO]], _xlpm.codigos_devolucion, 0))
)</f>
        <v>0</v>
      </c>
    </row>
    <row r="3376" spans="1:9" x14ac:dyDescent="0.25">
      <c r="A3376" s="608">
        <v>261020</v>
      </c>
      <c r="B3376" s="416" t="s">
        <v>548</v>
      </c>
      <c r="C3376" s="416" t="s">
        <v>1322</v>
      </c>
      <c r="D3376" s="416" t="s">
        <v>777</v>
      </c>
      <c r="E3376" s="417">
        <v>0</v>
      </c>
      <c r="F3376" s="417">
        <v>166600</v>
      </c>
      <c r="G3376" s="417">
        <v>171138348.72999996</v>
      </c>
      <c r="H3376" s="387" t="b" cm="1">
        <f t="array" aca="1" ref="H3376" ca="1">EsNegrita(BP[[#This Row],[CODIGO]])</f>
        <v>0</v>
      </c>
      <c r="I3376" s="387" t="b" cm="1">
        <f t="array" ref="I3376">_xlfn.LET(
    _xlpm.codigos_devolucion, _xlfn.UNIQUE(_xlfn._xlws.FILTER(BP[CODIGO], ISNUMBER(SEARCH("devoluci", BP[NOMBRE CUENTA])), {""})),
    ISNUMBER(MATCH(BP[[#This Row],[CODIGO]], _xlpm.codigos_devolucion, 0))
)</f>
        <v>0</v>
      </c>
    </row>
    <row r="3377" spans="1:9" x14ac:dyDescent="0.25">
      <c r="A3377" s="608">
        <v>261020</v>
      </c>
      <c r="B3377" s="416" t="s">
        <v>548</v>
      </c>
      <c r="C3377" s="416" t="s">
        <v>1332</v>
      </c>
      <c r="D3377" s="416" t="s">
        <v>777</v>
      </c>
      <c r="E3377" s="417">
        <v>0</v>
      </c>
      <c r="F3377" s="417">
        <v>270649.61</v>
      </c>
      <c r="G3377" s="417">
        <v>171408998.33999997</v>
      </c>
      <c r="H3377" s="387" t="b" cm="1">
        <f t="array" aca="1" ref="H3377" ca="1">EsNegrita(BP[[#This Row],[CODIGO]])</f>
        <v>0</v>
      </c>
      <c r="I3377" s="387" t="b" cm="1">
        <f t="array" ref="I3377">_xlfn.LET(
    _xlpm.codigos_devolucion, _xlfn.UNIQUE(_xlfn._xlws.FILTER(BP[CODIGO], ISNUMBER(SEARCH("devoluci", BP[NOMBRE CUENTA])), {""})),
    ISNUMBER(MATCH(BP[[#This Row],[CODIGO]], _xlpm.codigos_devolucion, 0))
)</f>
        <v>0</v>
      </c>
    </row>
    <row r="3378" spans="1:9" x14ac:dyDescent="0.25">
      <c r="A3378" s="608">
        <v>261020</v>
      </c>
      <c r="B3378" s="416" t="s">
        <v>548</v>
      </c>
      <c r="C3378" s="416" t="s">
        <v>1279</v>
      </c>
      <c r="D3378" s="416" t="s">
        <v>777</v>
      </c>
      <c r="E3378" s="417">
        <v>0</v>
      </c>
      <c r="F3378" s="417">
        <v>166600</v>
      </c>
      <c r="G3378" s="417">
        <v>171575598.33999997</v>
      </c>
      <c r="H3378" s="387" t="b" cm="1">
        <f t="array" aca="1" ref="H3378" ca="1">EsNegrita(BP[[#This Row],[CODIGO]])</f>
        <v>0</v>
      </c>
      <c r="I3378" s="387" t="b" cm="1">
        <f t="array" ref="I3378">_xlfn.LET(
    _xlpm.codigos_devolucion, _xlfn.UNIQUE(_xlfn._xlws.FILTER(BP[CODIGO], ISNUMBER(SEARCH("devoluci", BP[NOMBRE CUENTA])), {""})),
    ISNUMBER(MATCH(BP[[#This Row],[CODIGO]], _xlpm.codigos_devolucion, 0))
)</f>
        <v>0</v>
      </c>
    </row>
    <row r="3379" spans="1:9" x14ac:dyDescent="0.25">
      <c r="A3379" s="608">
        <v>261020</v>
      </c>
      <c r="B3379" s="416" t="s">
        <v>548</v>
      </c>
      <c r="C3379" s="416" t="s">
        <v>1323</v>
      </c>
      <c r="D3379" s="416" t="s">
        <v>777</v>
      </c>
      <c r="E3379" s="417">
        <v>0</v>
      </c>
      <c r="F3379" s="417">
        <v>311438.96000000002</v>
      </c>
      <c r="G3379" s="417">
        <v>171887037.29999998</v>
      </c>
      <c r="H3379" s="387" t="b" cm="1">
        <f t="array" aca="1" ref="H3379" ca="1">EsNegrita(BP[[#This Row],[CODIGO]])</f>
        <v>0</v>
      </c>
      <c r="I3379" s="387" t="b" cm="1">
        <f t="array" ref="I3379">_xlfn.LET(
    _xlpm.codigos_devolucion, _xlfn.UNIQUE(_xlfn._xlws.FILTER(BP[CODIGO], ISNUMBER(SEARCH("devoluci", BP[NOMBRE CUENTA])), {""})),
    ISNUMBER(MATCH(BP[[#This Row],[CODIGO]], _xlpm.codigos_devolucion, 0))
)</f>
        <v>0</v>
      </c>
    </row>
    <row r="3380" spans="1:9" x14ac:dyDescent="0.25">
      <c r="A3380" s="608">
        <v>261020</v>
      </c>
      <c r="B3380" s="416" t="s">
        <v>548</v>
      </c>
      <c r="C3380" s="416" t="s">
        <v>1280</v>
      </c>
      <c r="D3380" s="416" t="s">
        <v>777</v>
      </c>
      <c r="E3380" s="417">
        <v>0</v>
      </c>
      <c r="F3380" s="417">
        <v>166600</v>
      </c>
      <c r="G3380" s="417">
        <v>172053637.29999998</v>
      </c>
      <c r="H3380" s="387" t="b" cm="1">
        <f t="array" aca="1" ref="H3380" ca="1">EsNegrita(BP[[#This Row],[CODIGO]])</f>
        <v>0</v>
      </c>
      <c r="I3380" s="387" t="b" cm="1">
        <f t="array" ref="I3380">_xlfn.LET(
    _xlpm.codigos_devolucion, _xlfn.UNIQUE(_xlfn._xlws.FILTER(BP[CODIGO], ISNUMBER(SEARCH("devoluci", BP[NOMBRE CUENTA])), {""})),
    ISNUMBER(MATCH(BP[[#This Row],[CODIGO]], _xlpm.codigos_devolucion, 0))
)</f>
        <v>0</v>
      </c>
    </row>
    <row r="3381" spans="1:9" x14ac:dyDescent="0.25">
      <c r="A3381" s="608">
        <v>261020</v>
      </c>
      <c r="B3381" s="416" t="s">
        <v>548</v>
      </c>
      <c r="C3381" s="416" t="s">
        <v>1357</v>
      </c>
      <c r="D3381" s="416" t="s">
        <v>777</v>
      </c>
      <c r="E3381" s="417">
        <v>0</v>
      </c>
      <c r="F3381" s="417">
        <v>237245.9</v>
      </c>
      <c r="G3381" s="417">
        <v>172290883.19999999</v>
      </c>
      <c r="H3381" s="387" t="b" cm="1">
        <f t="array" aca="1" ref="H3381" ca="1">EsNegrita(BP[[#This Row],[CODIGO]])</f>
        <v>0</v>
      </c>
      <c r="I3381" s="387" t="b" cm="1">
        <f t="array" ref="I3381">_xlfn.LET(
    _xlpm.codigos_devolucion, _xlfn.UNIQUE(_xlfn._xlws.FILTER(BP[CODIGO], ISNUMBER(SEARCH("devoluci", BP[NOMBRE CUENTA])), {""})),
    ISNUMBER(MATCH(BP[[#This Row],[CODIGO]], _xlpm.codigos_devolucion, 0))
)</f>
        <v>0</v>
      </c>
    </row>
    <row r="3382" spans="1:9" x14ac:dyDescent="0.25">
      <c r="A3382" s="608">
        <v>261020</v>
      </c>
      <c r="B3382" s="416" t="s">
        <v>548</v>
      </c>
      <c r="C3382" s="416" t="s">
        <v>1282</v>
      </c>
      <c r="D3382" s="416" t="s">
        <v>777</v>
      </c>
      <c r="E3382" s="417">
        <v>0</v>
      </c>
      <c r="F3382" s="417">
        <v>122173.33</v>
      </c>
      <c r="G3382" s="417">
        <v>172413056.53</v>
      </c>
      <c r="H3382" s="387" t="b" cm="1">
        <f t="array" aca="1" ref="H3382" ca="1">EsNegrita(BP[[#This Row],[CODIGO]])</f>
        <v>0</v>
      </c>
      <c r="I3382" s="387" t="b" cm="1">
        <f t="array" ref="I3382">_xlfn.LET(
    _xlpm.codigos_devolucion, _xlfn.UNIQUE(_xlfn._xlws.FILTER(BP[CODIGO], ISNUMBER(SEARCH("devoluci", BP[NOMBRE CUENTA])), {""})),
    ISNUMBER(MATCH(BP[[#This Row],[CODIGO]], _xlpm.codigos_devolucion, 0))
)</f>
        <v>0</v>
      </c>
    </row>
    <row r="3383" spans="1:9" x14ac:dyDescent="0.25">
      <c r="A3383" s="608">
        <v>261020</v>
      </c>
      <c r="B3383" s="416" t="s">
        <v>548</v>
      </c>
      <c r="C3383" s="416" t="s">
        <v>1324</v>
      </c>
      <c r="D3383" s="416" t="s">
        <v>777</v>
      </c>
      <c r="E3383" s="417">
        <v>0</v>
      </c>
      <c r="F3383" s="417">
        <v>165908.35</v>
      </c>
      <c r="G3383" s="417">
        <v>172578964.88</v>
      </c>
      <c r="H3383" s="387" t="b" cm="1">
        <f t="array" aca="1" ref="H3383" ca="1">EsNegrita(BP[[#This Row],[CODIGO]])</f>
        <v>0</v>
      </c>
      <c r="I3383" s="387" t="b" cm="1">
        <f t="array" ref="I3383">_xlfn.LET(
    _xlpm.codigos_devolucion, _xlfn.UNIQUE(_xlfn._xlws.FILTER(BP[CODIGO], ISNUMBER(SEARCH("devoluci", BP[NOMBRE CUENTA])), {""})),
    ISNUMBER(MATCH(BP[[#This Row],[CODIGO]], _xlpm.codigos_devolucion, 0))
)</f>
        <v>0</v>
      </c>
    </row>
    <row r="3384" spans="1:9" x14ac:dyDescent="0.25">
      <c r="A3384" s="608">
        <v>261020</v>
      </c>
      <c r="B3384" s="416" t="s">
        <v>548</v>
      </c>
      <c r="C3384" s="416" t="s">
        <v>1281</v>
      </c>
      <c r="D3384" s="416" t="s">
        <v>777</v>
      </c>
      <c r="E3384" s="417">
        <v>0</v>
      </c>
      <c r="F3384" s="417">
        <v>166600</v>
      </c>
      <c r="G3384" s="417">
        <v>172745564.88</v>
      </c>
      <c r="H3384" s="387" t="b" cm="1">
        <f t="array" aca="1" ref="H3384" ca="1">EsNegrita(BP[[#This Row],[CODIGO]])</f>
        <v>0</v>
      </c>
      <c r="I3384" s="387" t="b" cm="1">
        <f t="array" ref="I3384">_xlfn.LET(
    _xlpm.codigos_devolucion, _xlfn.UNIQUE(_xlfn._xlws.FILTER(BP[CODIGO], ISNUMBER(SEARCH("devoluci", BP[NOMBRE CUENTA])), {""})),
    ISNUMBER(MATCH(BP[[#This Row],[CODIGO]], _xlpm.codigos_devolucion, 0))
)</f>
        <v>0</v>
      </c>
    </row>
    <row r="3385" spans="1:9" x14ac:dyDescent="0.25">
      <c r="A3385" s="608">
        <v>41309505</v>
      </c>
      <c r="B3385" s="416" t="s">
        <v>1370</v>
      </c>
      <c r="C3385" s="416" t="s">
        <v>689</v>
      </c>
      <c r="D3385" s="416" t="s">
        <v>690</v>
      </c>
      <c r="E3385" s="417">
        <v>0</v>
      </c>
      <c r="F3385" s="417">
        <v>699671</v>
      </c>
      <c r="G3385" s="417">
        <v>7415924194</v>
      </c>
      <c r="H3385" s="387" t="b" cm="1">
        <f t="array" aca="1" ref="H3385" ca="1">EsNegrita(BP[[#This Row],[CODIGO]])</f>
        <v>0</v>
      </c>
      <c r="I3385" s="387" t="b" cm="1">
        <f t="array" ref="I3385">_xlfn.LET(
    _xlpm.codigos_devolucion, _xlfn.UNIQUE(_xlfn._xlws.FILTER(BP[CODIGO], ISNUMBER(SEARCH("devoluci", BP[NOMBRE CUENTA])), {""})),
    ISNUMBER(MATCH(BP[[#This Row],[CODIGO]], _xlpm.codigos_devolucion, 0))
)</f>
        <v>0</v>
      </c>
    </row>
    <row r="3386" spans="1:9" x14ac:dyDescent="0.25">
      <c r="A3386" s="608">
        <v>41309505</v>
      </c>
      <c r="B3386" s="416" t="s">
        <v>1370</v>
      </c>
      <c r="C3386" s="416" t="s">
        <v>693</v>
      </c>
      <c r="D3386" s="416" t="s">
        <v>698</v>
      </c>
      <c r="E3386" s="417">
        <v>0</v>
      </c>
      <c r="F3386" s="417">
        <v>177933861</v>
      </c>
      <c r="G3386" s="417">
        <v>7593858055</v>
      </c>
      <c r="H3386" s="387" t="b" cm="1">
        <f t="array" aca="1" ref="H3386" ca="1">EsNegrita(BP[[#This Row],[CODIGO]])</f>
        <v>0</v>
      </c>
      <c r="I3386" s="387" t="b" cm="1">
        <f t="array" ref="I3386">_xlfn.LET(
    _xlpm.codigos_devolucion, _xlfn.UNIQUE(_xlfn._xlws.FILTER(BP[CODIGO], ISNUMBER(SEARCH("devoluci", BP[NOMBRE CUENTA])), {""})),
    ISNUMBER(MATCH(BP[[#This Row],[CODIGO]], _xlpm.codigos_devolucion, 0))
)</f>
        <v>0</v>
      </c>
    </row>
    <row r="3387" spans="1:9" x14ac:dyDescent="0.25">
      <c r="A3387" s="608">
        <v>41309505</v>
      </c>
      <c r="B3387" s="416" t="s">
        <v>1370</v>
      </c>
      <c r="C3387" s="416" t="s">
        <v>689</v>
      </c>
      <c r="D3387" s="416" t="s">
        <v>718</v>
      </c>
      <c r="E3387" s="417">
        <v>0</v>
      </c>
      <c r="F3387" s="417">
        <v>735357</v>
      </c>
      <c r="G3387" s="417">
        <v>7594593412</v>
      </c>
      <c r="H3387" s="387" t="b" cm="1">
        <f t="array" aca="1" ref="H3387" ca="1">EsNegrita(BP[[#This Row],[CODIGO]])</f>
        <v>0</v>
      </c>
      <c r="I3387" s="387" t="b" cm="1">
        <f t="array" ref="I3387">_xlfn.LET(
    _xlpm.codigos_devolucion, _xlfn.UNIQUE(_xlfn._xlws.FILTER(BP[CODIGO], ISNUMBER(SEARCH("devoluci", BP[NOMBRE CUENTA])), {""})),
    ISNUMBER(MATCH(BP[[#This Row],[CODIGO]], _xlpm.codigos_devolucion, 0))
)</f>
        <v>0</v>
      </c>
    </row>
    <row r="3388" spans="1:9" x14ac:dyDescent="0.25">
      <c r="A3388" s="608">
        <v>414505</v>
      </c>
      <c r="B3388" s="416" t="s">
        <v>549</v>
      </c>
      <c r="C3388" s="416" t="s">
        <v>691</v>
      </c>
      <c r="D3388" s="416" t="s">
        <v>692</v>
      </c>
      <c r="E3388" s="417">
        <v>0</v>
      </c>
      <c r="F3388" s="417">
        <v>526000</v>
      </c>
      <c r="G3388" s="417">
        <v>15700604551.1</v>
      </c>
      <c r="H3388" s="387" t="b" cm="1">
        <f t="array" aca="1" ref="H3388" ca="1">EsNegrita(BP[[#This Row],[CODIGO]])</f>
        <v>0</v>
      </c>
      <c r="I3388" s="387" t="b" cm="1">
        <f t="array" ref="I3388">_xlfn.LET(
    _xlpm.codigos_devolucion, _xlfn.UNIQUE(_xlfn._xlws.FILTER(BP[CODIGO], ISNUMBER(SEARCH("devoluci", BP[NOMBRE CUENTA])), {""})),
    ISNUMBER(MATCH(BP[[#This Row],[CODIGO]], _xlpm.codigos_devolucion, 0))
)</f>
        <v>0</v>
      </c>
    </row>
    <row r="3389" spans="1:9" x14ac:dyDescent="0.25">
      <c r="A3389" s="608">
        <v>414505</v>
      </c>
      <c r="B3389" s="416" t="s">
        <v>549</v>
      </c>
      <c r="C3389" s="416" t="s">
        <v>693</v>
      </c>
      <c r="D3389" s="416" t="s">
        <v>704</v>
      </c>
      <c r="E3389" s="417">
        <v>0</v>
      </c>
      <c r="F3389" s="417">
        <v>2638622</v>
      </c>
      <c r="G3389" s="417">
        <v>15703243173.1</v>
      </c>
      <c r="H3389" s="387" t="b" cm="1">
        <f t="array" aca="1" ref="H3389" ca="1">EsNegrita(BP[[#This Row],[CODIGO]])</f>
        <v>0</v>
      </c>
      <c r="I3389" s="387" t="b" cm="1">
        <f t="array" ref="I3389">_xlfn.LET(
    _xlpm.codigos_devolucion, _xlfn.UNIQUE(_xlfn._xlws.FILTER(BP[CODIGO], ISNUMBER(SEARCH("devoluci", BP[NOMBRE CUENTA])), {""})),
    ISNUMBER(MATCH(BP[[#This Row],[CODIGO]], _xlpm.codigos_devolucion, 0))
)</f>
        <v>0</v>
      </c>
    </row>
    <row r="3390" spans="1:9" x14ac:dyDescent="0.25">
      <c r="A3390" s="608">
        <v>414505</v>
      </c>
      <c r="B3390" s="416" t="s">
        <v>549</v>
      </c>
      <c r="C3390" s="416" t="s">
        <v>693</v>
      </c>
      <c r="D3390" s="416" t="s">
        <v>707</v>
      </c>
      <c r="E3390" s="417">
        <v>0</v>
      </c>
      <c r="F3390" s="417">
        <v>37630217</v>
      </c>
      <c r="G3390" s="417">
        <v>15740873390.1</v>
      </c>
      <c r="H3390" s="387" t="b" cm="1">
        <f t="array" aca="1" ref="H3390" ca="1">EsNegrita(BP[[#This Row],[CODIGO]])</f>
        <v>0</v>
      </c>
      <c r="I3390" s="387" t="b" cm="1">
        <f t="array" ref="I3390">_xlfn.LET(
    _xlpm.codigos_devolucion, _xlfn.UNIQUE(_xlfn._xlws.FILTER(BP[CODIGO], ISNUMBER(SEARCH("devoluci", BP[NOMBRE CUENTA])), {""})),
    ISNUMBER(MATCH(BP[[#This Row],[CODIGO]], _xlpm.codigos_devolucion, 0))
)</f>
        <v>0</v>
      </c>
    </row>
    <row r="3391" spans="1:9" x14ac:dyDescent="0.25">
      <c r="A3391" s="608">
        <v>414505</v>
      </c>
      <c r="B3391" s="416" t="s">
        <v>549</v>
      </c>
      <c r="C3391" s="416" t="s">
        <v>693</v>
      </c>
      <c r="D3391" s="416" t="s">
        <v>708</v>
      </c>
      <c r="E3391" s="417">
        <v>0</v>
      </c>
      <c r="F3391" s="417">
        <v>37630217</v>
      </c>
      <c r="G3391" s="417">
        <v>15778503607.1</v>
      </c>
      <c r="H3391" s="387" t="b" cm="1">
        <f t="array" aca="1" ref="H3391" ca="1">EsNegrita(BP[[#This Row],[CODIGO]])</f>
        <v>0</v>
      </c>
      <c r="I3391" s="387" t="b" cm="1">
        <f t="array" ref="I3391">_xlfn.LET(
    _xlpm.codigos_devolucion, _xlfn.UNIQUE(_xlfn._xlws.FILTER(BP[CODIGO], ISNUMBER(SEARCH("devoluci", BP[NOMBRE CUENTA])), {""})),
    ISNUMBER(MATCH(BP[[#This Row],[CODIGO]], _xlpm.codigos_devolucion, 0))
)</f>
        <v>0</v>
      </c>
    </row>
    <row r="3392" spans="1:9" x14ac:dyDescent="0.25">
      <c r="A3392" s="608">
        <v>414505</v>
      </c>
      <c r="B3392" s="416" t="s">
        <v>549</v>
      </c>
      <c r="C3392" s="416" t="s">
        <v>693</v>
      </c>
      <c r="D3392" s="416" t="s">
        <v>709</v>
      </c>
      <c r="E3392" s="417">
        <v>0</v>
      </c>
      <c r="F3392" s="417">
        <v>1745134</v>
      </c>
      <c r="G3392" s="417">
        <v>15780248741.1</v>
      </c>
      <c r="H3392" s="387" t="b" cm="1">
        <f t="array" aca="1" ref="H3392" ca="1">EsNegrita(BP[[#This Row],[CODIGO]])</f>
        <v>0</v>
      </c>
      <c r="I3392" s="387" t="b" cm="1">
        <f t="array" ref="I3392">_xlfn.LET(
    _xlpm.codigos_devolucion, _xlfn.UNIQUE(_xlfn._xlws.FILTER(BP[CODIGO], ISNUMBER(SEARCH("devoluci", BP[NOMBRE CUENTA])), {""})),
    ISNUMBER(MATCH(BP[[#This Row],[CODIGO]], _xlpm.codigos_devolucion, 0))
)</f>
        <v>0</v>
      </c>
    </row>
    <row r="3393" spans="1:9" x14ac:dyDescent="0.25">
      <c r="A3393" s="608">
        <v>414505</v>
      </c>
      <c r="B3393" s="416" t="s">
        <v>549</v>
      </c>
      <c r="C3393" s="416" t="s">
        <v>693</v>
      </c>
      <c r="D3393" s="416" t="s">
        <v>710</v>
      </c>
      <c r="E3393" s="417">
        <v>0</v>
      </c>
      <c r="F3393" s="417">
        <v>3220000</v>
      </c>
      <c r="G3393" s="417">
        <v>15783468741.1</v>
      </c>
      <c r="H3393" s="387" t="b" cm="1">
        <f t="array" aca="1" ref="H3393" ca="1">EsNegrita(BP[[#This Row],[CODIGO]])</f>
        <v>0</v>
      </c>
      <c r="I3393" s="387" t="b" cm="1">
        <f t="array" ref="I3393">_xlfn.LET(
    _xlpm.codigos_devolucion, _xlfn.UNIQUE(_xlfn._xlws.FILTER(BP[CODIGO], ISNUMBER(SEARCH("devoluci", BP[NOMBRE CUENTA])), {""})),
    ISNUMBER(MATCH(BP[[#This Row],[CODIGO]], _xlpm.codigos_devolucion, 0))
)</f>
        <v>0</v>
      </c>
    </row>
    <row r="3394" spans="1:9" x14ac:dyDescent="0.25">
      <c r="A3394" s="608">
        <v>414505</v>
      </c>
      <c r="B3394" s="416" t="s">
        <v>549</v>
      </c>
      <c r="C3394" s="416" t="s">
        <v>693</v>
      </c>
      <c r="D3394" s="416" t="s">
        <v>711</v>
      </c>
      <c r="E3394" s="417">
        <v>0</v>
      </c>
      <c r="F3394" s="417">
        <v>1449570</v>
      </c>
      <c r="G3394" s="417">
        <v>15784918311.1</v>
      </c>
      <c r="H3394" s="387" t="b" cm="1">
        <f t="array" aca="1" ref="H3394" ca="1">EsNegrita(BP[[#This Row],[CODIGO]])</f>
        <v>0</v>
      </c>
      <c r="I3394" s="387" t="b" cm="1">
        <f t="array" ref="I3394">_xlfn.LET(
    _xlpm.codigos_devolucion, _xlfn.UNIQUE(_xlfn._xlws.FILTER(BP[CODIGO], ISNUMBER(SEARCH("devoluci", BP[NOMBRE CUENTA])), {""})),
    ISNUMBER(MATCH(BP[[#This Row],[CODIGO]], _xlpm.codigos_devolucion, 0))
)</f>
        <v>0</v>
      </c>
    </row>
    <row r="3395" spans="1:9" x14ac:dyDescent="0.25">
      <c r="A3395" s="608">
        <v>414505</v>
      </c>
      <c r="B3395" s="416" t="s">
        <v>549</v>
      </c>
      <c r="C3395" s="416" t="s">
        <v>693</v>
      </c>
      <c r="D3395" s="416" t="s">
        <v>712</v>
      </c>
      <c r="E3395" s="417">
        <v>0</v>
      </c>
      <c r="F3395" s="417">
        <v>55247442</v>
      </c>
      <c r="G3395" s="417">
        <v>15840165753.1</v>
      </c>
      <c r="H3395" s="387" t="b" cm="1">
        <f t="array" aca="1" ref="H3395" ca="1">EsNegrita(BP[[#This Row],[CODIGO]])</f>
        <v>0</v>
      </c>
      <c r="I3395" s="387" t="b" cm="1">
        <f t="array" ref="I3395">_xlfn.LET(
    _xlpm.codigos_devolucion, _xlfn.UNIQUE(_xlfn._xlws.FILTER(BP[CODIGO], ISNUMBER(SEARCH("devoluci", BP[NOMBRE CUENTA])), {""})),
    ISNUMBER(MATCH(BP[[#This Row],[CODIGO]], _xlpm.codigos_devolucion, 0))
)</f>
        <v>0</v>
      </c>
    </row>
    <row r="3396" spans="1:9" x14ac:dyDescent="0.25">
      <c r="A3396" s="608">
        <v>414505</v>
      </c>
      <c r="B3396" s="416" t="s">
        <v>549</v>
      </c>
      <c r="C3396" s="416" t="s">
        <v>693</v>
      </c>
      <c r="D3396" s="416" t="s">
        <v>713</v>
      </c>
      <c r="E3396" s="417">
        <v>0</v>
      </c>
      <c r="F3396" s="417">
        <v>12644583</v>
      </c>
      <c r="G3396" s="417">
        <v>15852810336.1</v>
      </c>
      <c r="H3396" s="387" t="b" cm="1">
        <f t="array" aca="1" ref="H3396" ca="1">EsNegrita(BP[[#This Row],[CODIGO]])</f>
        <v>0</v>
      </c>
      <c r="I3396" s="387" t="b" cm="1">
        <f t="array" ref="I3396">_xlfn.LET(
    _xlpm.codigos_devolucion, _xlfn.UNIQUE(_xlfn._xlws.FILTER(BP[CODIGO], ISNUMBER(SEARCH("devoluci", BP[NOMBRE CUENTA])), {""})),
    ISNUMBER(MATCH(BP[[#This Row],[CODIGO]], _xlpm.codigos_devolucion, 0))
)</f>
        <v>0</v>
      </c>
    </row>
    <row r="3397" spans="1:9" x14ac:dyDescent="0.25">
      <c r="A3397" s="608">
        <v>414505</v>
      </c>
      <c r="B3397" s="416" t="s">
        <v>549</v>
      </c>
      <c r="C3397" s="416" t="s">
        <v>693</v>
      </c>
      <c r="D3397" s="416" t="s">
        <v>714</v>
      </c>
      <c r="E3397" s="417">
        <v>0</v>
      </c>
      <c r="F3397" s="417">
        <v>12644583</v>
      </c>
      <c r="G3397" s="417">
        <v>15865454919.1</v>
      </c>
      <c r="H3397" s="387" t="b" cm="1">
        <f t="array" aca="1" ref="H3397" ca="1">EsNegrita(BP[[#This Row],[CODIGO]])</f>
        <v>0</v>
      </c>
      <c r="I3397" s="387" t="b" cm="1">
        <f t="array" ref="I3397">_xlfn.LET(
    _xlpm.codigos_devolucion, _xlfn.UNIQUE(_xlfn._xlws.FILTER(BP[CODIGO], ISNUMBER(SEARCH("devoluci", BP[NOMBRE CUENTA])), {""})),
    ISNUMBER(MATCH(BP[[#This Row],[CODIGO]], _xlpm.codigos_devolucion, 0))
)</f>
        <v>0</v>
      </c>
    </row>
    <row r="3398" spans="1:9" x14ac:dyDescent="0.25">
      <c r="A3398" s="608">
        <v>414505</v>
      </c>
      <c r="B3398" s="416" t="s">
        <v>549</v>
      </c>
      <c r="C3398" s="416" t="s">
        <v>693</v>
      </c>
      <c r="D3398" s="416" t="s">
        <v>715</v>
      </c>
      <c r="E3398" s="417">
        <v>0</v>
      </c>
      <c r="F3398" s="417">
        <v>7611407</v>
      </c>
      <c r="G3398" s="417">
        <v>15873066326.1</v>
      </c>
      <c r="H3398" s="387" t="b" cm="1">
        <f t="array" aca="1" ref="H3398" ca="1">EsNegrita(BP[[#This Row],[CODIGO]])</f>
        <v>0</v>
      </c>
      <c r="I3398" s="387" t="b" cm="1">
        <f t="array" ref="I3398">_xlfn.LET(
    _xlpm.codigos_devolucion, _xlfn.UNIQUE(_xlfn._xlws.FILTER(BP[CODIGO], ISNUMBER(SEARCH("devoluci", BP[NOMBRE CUENTA])), {""})),
    ISNUMBER(MATCH(BP[[#This Row],[CODIGO]], _xlpm.codigos_devolucion, 0))
)</f>
        <v>0</v>
      </c>
    </row>
    <row r="3399" spans="1:9" x14ac:dyDescent="0.25">
      <c r="A3399" s="608">
        <v>414505</v>
      </c>
      <c r="B3399" s="416" t="s">
        <v>549</v>
      </c>
      <c r="C3399" s="416" t="s">
        <v>693</v>
      </c>
      <c r="D3399" s="416" t="s">
        <v>716</v>
      </c>
      <c r="E3399" s="417">
        <v>0</v>
      </c>
      <c r="F3399" s="417">
        <v>5175757</v>
      </c>
      <c r="G3399" s="417">
        <v>15878242083.1</v>
      </c>
      <c r="H3399" s="387" t="b" cm="1">
        <f t="array" aca="1" ref="H3399" ca="1">EsNegrita(BP[[#This Row],[CODIGO]])</f>
        <v>0</v>
      </c>
      <c r="I3399" s="387" t="b" cm="1">
        <f t="array" ref="I3399">_xlfn.LET(
    _xlpm.codigos_devolucion, _xlfn.UNIQUE(_xlfn._xlws.FILTER(BP[CODIGO], ISNUMBER(SEARCH("devoluci", BP[NOMBRE CUENTA])), {""})),
    ISNUMBER(MATCH(BP[[#This Row],[CODIGO]], _xlpm.codigos_devolucion, 0))
)</f>
        <v>0</v>
      </c>
    </row>
    <row r="3400" spans="1:9" x14ac:dyDescent="0.25">
      <c r="A3400" s="608">
        <v>414505</v>
      </c>
      <c r="B3400" s="416" t="s">
        <v>549</v>
      </c>
      <c r="C3400" s="416" t="s">
        <v>691</v>
      </c>
      <c r="D3400" s="416" t="s">
        <v>721</v>
      </c>
      <c r="E3400" s="417">
        <v>0</v>
      </c>
      <c r="F3400" s="417">
        <v>552826</v>
      </c>
      <c r="G3400" s="417">
        <v>15878794909.1</v>
      </c>
      <c r="H3400" s="387" t="b" cm="1">
        <f t="array" aca="1" ref="H3400" ca="1">EsNegrita(BP[[#This Row],[CODIGO]])</f>
        <v>0</v>
      </c>
      <c r="I3400" s="387" t="b" cm="1">
        <f t="array" ref="I3400">_xlfn.LET(
    _xlpm.codigos_devolucion, _xlfn.UNIQUE(_xlfn._xlws.FILTER(BP[CODIGO], ISNUMBER(SEARCH("devoluci", BP[NOMBRE CUENTA])), {""})),
    ISNUMBER(MATCH(BP[[#This Row],[CODIGO]], _xlpm.codigos_devolucion, 0))
)</f>
        <v>0</v>
      </c>
    </row>
    <row r="3401" spans="1:9" x14ac:dyDescent="0.25">
      <c r="A3401" s="608">
        <v>414505</v>
      </c>
      <c r="B3401" s="416" t="s">
        <v>549</v>
      </c>
      <c r="C3401" s="416" t="s">
        <v>693</v>
      </c>
      <c r="D3401" s="416" t="s">
        <v>723</v>
      </c>
      <c r="E3401" s="417">
        <v>0</v>
      </c>
      <c r="F3401" s="417">
        <v>54790261</v>
      </c>
      <c r="G3401" s="417">
        <v>15933585170.1</v>
      </c>
      <c r="H3401" s="387" t="b" cm="1">
        <f t="array" aca="1" ref="H3401" ca="1">EsNegrita(BP[[#This Row],[CODIGO]])</f>
        <v>0</v>
      </c>
      <c r="I3401" s="387" t="b" cm="1">
        <f t="array" ref="I3401">_xlfn.LET(
    _xlpm.codigos_devolucion, _xlfn.UNIQUE(_xlfn._xlws.FILTER(BP[CODIGO], ISNUMBER(SEARCH("devoluci", BP[NOMBRE CUENTA])), {""})),
    ISNUMBER(MATCH(BP[[#This Row],[CODIGO]], _xlpm.codigos_devolucion, 0))
)</f>
        <v>0</v>
      </c>
    </row>
    <row r="3402" spans="1:9" x14ac:dyDescent="0.25">
      <c r="A3402" s="608">
        <v>414505</v>
      </c>
      <c r="B3402" s="416" t="s">
        <v>549</v>
      </c>
      <c r="C3402" s="416" t="s">
        <v>693</v>
      </c>
      <c r="D3402" s="416" t="s">
        <v>733</v>
      </c>
      <c r="E3402" s="417">
        <v>0</v>
      </c>
      <c r="F3402" s="417">
        <v>7230837</v>
      </c>
      <c r="G3402" s="417">
        <v>15940816007.1</v>
      </c>
      <c r="H3402" s="387" t="b" cm="1">
        <f t="array" aca="1" ref="H3402" ca="1">EsNegrita(BP[[#This Row],[CODIGO]])</f>
        <v>0</v>
      </c>
      <c r="I3402" s="387" t="b" cm="1">
        <f t="array" ref="I3402">_xlfn.LET(
    _xlpm.codigos_devolucion, _xlfn.UNIQUE(_xlfn._xlws.FILTER(BP[CODIGO], ISNUMBER(SEARCH("devoluci", BP[NOMBRE CUENTA])), {""})),
    ISNUMBER(MATCH(BP[[#This Row],[CODIGO]], _xlpm.codigos_devolucion, 0))
)</f>
        <v>0</v>
      </c>
    </row>
    <row r="3403" spans="1:9" x14ac:dyDescent="0.25">
      <c r="A3403" s="608">
        <v>414540</v>
      </c>
      <c r="B3403" s="416" t="s">
        <v>1371</v>
      </c>
      <c r="C3403" s="416" t="s">
        <v>693</v>
      </c>
      <c r="D3403" s="416" t="s">
        <v>699</v>
      </c>
      <c r="E3403" s="417">
        <v>0</v>
      </c>
      <c r="F3403" s="417">
        <v>66513658</v>
      </c>
      <c r="G3403" s="417">
        <v>31989235059</v>
      </c>
      <c r="H3403" s="387" t="b" cm="1">
        <f t="array" aca="1" ref="H3403" ca="1">EsNegrita(BP[[#This Row],[CODIGO]])</f>
        <v>0</v>
      </c>
      <c r="I3403" s="387" t="b" cm="1">
        <f t="array" ref="I3403">_xlfn.LET(
    _xlpm.codigos_devolucion, _xlfn.UNIQUE(_xlfn._xlws.FILTER(BP[CODIGO], ISNUMBER(SEARCH("devoluci", BP[NOMBRE CUENTA])), {""})),
    ISNUMBER(MATCH(BP[[#This Row],[CODIGO]], _xlpm.codigos_devolucion, 0))
)</f>
        <v>0</v>
      </c>
    </row>
    <row r="3404" spans="1:9" x14ac:dyDescent="0.25">
      <c r="A3404" s="608">
        <v>414540</v>
      </c>
      <c r="B3404" s="416" t="s">
        <v>1371</v>
      </c>
      <c r="C3404" s="416" t="s">
        <v>693</v>
      </c>
      <c r="D3404" s="416" t="s">
        <v>700</v>
      </c>
      <c r="E3404" s="417">
        <v>0</v>
      </c>
      <c r="F3404" s="417">
        <v>60442764</v>
      </c>
      <c r="G3404" s="417">
        <v>32049677823</v>
      </c>
      <c r="H3404" s="387" t="b" cm="1">
        <f t="array" aca="1" ref="H3404" ca="1">EsNegrita(BP[[#This Row],[CODIGO]])</f>
        <v>0</v>
      </c>
      <c r="I3404" s="387" t="b" cm="1">
        <f t="array" ref="I3404">_xlfn.LET(
    _xlpm.codigos_devolucion, _xlfn.UNIQUE(_xlfn._xlws.FILTER(BP[CODIGO], ISNUMBER(SEARCH("devoluci", BP[NOMBRE CUENTA])), {""})),
    ISNUMBER(MATCH(BP[[#This Row],[CODIGO]], _xlpm.codigos_devolucion, 0))
)</f>
        <v>0</v>
      </c>
    </row>
    <row r="3405" spans="1:9" x14ac:dyDescent="0.25">
      <c r="A3405" s="608">
        <v>414540</v>
      </c>
      <c r="B3405" s="416" t="s">
        <v>1371</v>
      </c>
      <c r="C3405" s="416" t="s">
        <v>693</v>
      </c>
      <c r="D3405" s="416" t="s">
        <v>701</v>
      </c>
      <c r="E3405" s="417">
        <v>0</v>
      </c>
      <c r="F3405" s="417">
        <v>20147588</v>
      </c>
      <c r="G3405" s="417">
        <v>32069825411</v>
      </c>
      <c r="H3405" s="387" t="b" cm="1">
        <f t="array" aca="1" ref="H3405" ca="1">EsNegrita(BP[[#This Row],[CODIGO]])</f>
        <v>0</v>
      </c>
      <c r="I3405" s="387" t="b" cm="1">
        <f t="array" ref="I3405">_xlfn.LET(
    _xlpm.codigos_devolucion, _xlfn.UNIQUE(_xlfn._xlws.FILTER(BP[CODIGO], ISNUMBER(SEARCH("devoluci", BP[NOMBRE CUENTA])), {""})),
    ISNUMBER(MATCH(BP[[#This Row],[CODIGO]], _xlpm.codigos_devolucion, 0))
)</f>
        <v>0</v>
      </c>
    </row>
    <row r="3406" spans="1:9" x14ac:dyDescent="0.25">
      <c r="A3406" s="608">
        <v>414540</v>
      </c>
      <c r="B3406" s="416" t="s">
        <v>1371</v>
      </c>
      <c r="C3406" s="416" t="s">
        <v>693</v>
      </c>
      <c r="D3406" s="416" t="s">
        <v>705</v>
      </c>
      <c r="E3406" s="417">
        <v>0</v>
      </c>
      <c r="F3406" s="417">
        <v>79601880</v>
      </c>
      <c r="G3406" s="417">
        <v>32149427291</v>
      </c>
      <c r="H3406" s="387" t="b" cm="1">
        <f t="array" aca="1" ref="H3406" ca="1">EsNegrita(BP[[#This Row],[CODIGO]])</f>
        <v>0</v>
      </c>
      <c r="I3406" s="387" t="b" cm="1">
        <f t="array" ref="I3406">_xlfn.LET(
    _xlpm.codigos_devolucion, _xlfn.UNIQUE(_xlfn._xlws.FILTER(BP[CODIGO], ISNUMBER(SEARCH("devoluci", BP[NOMBRE CUENTA])), {""})),
    ISNUMBER(MATCH(BP[[#This Row],[CODIGO]], _xlpm.codigos_devolucion, 0))
)</f>
        <v>0</v>
      </c>
    </row>
    <row r="3407" spans="1:9" x14ac:dyDescent="0.25">
      <c r="A3407" s="608">
        <v>414540</v>
      </c>
      <c r="B3407" s="416" t="s">
        <v>1371</v>
      </c>
      <c r="C3407" s="416" t="s">
        <v>693</v>
      </c>
      <c r="D3407" s="416" t="s">
        <v>706</v>
      </c>
      <c r="E3407" s="417">
        <v>0</v>
      </c>
      <c r="F3407" s="417">
        <v>66513658</v>
      </c>
      <c r="G3407" s="417">
        <v>32215940949</v>
      </c>
      <c r="H3407" s="387" t="b" cm="1">
        <f t="array" aca="1" ref="H3407" ca="1">EsNegrita(BP[[#This Row],[CODIGO]])</f>
        <v>0</v>
      </c>
      <c r="I3407" s="387" t="b" cm="1">
        <f t="array" ref="I3407">_xlfn.LET(
    _xlpm.codigos_devolucion, _xlfn.UNIQUE(_xlfn._xlws.FILTER(BP[CODIGO], ISNUMBER(SEARCH("devoluci", BP[NOMBRE CUENTA])), {""})),
    ISNUMBER(MATCH(BP[[#This Row],[CODIGO]], _xlpm.codigos_devolucion, 0))
)</f>
        <v>0</v>
      </c>
    </row>
    <row r="3408" spans="1:9" x14ac:dyDescent="0.25">
      <c r="A3408" s="608">
        <v>414540</v>
      </c>
      <c r="B3408" s="416" t="s">
        <v>1371</v>
      </c>
      <c r="C3408" s="416" t="s">
        <v>693</v>
      </c>
      <c r="D3408" s="416" t="s">
        <v>720</v>
      </c>
      <c r="E3408" s="417">
        <v>0</v>
      </c>
      <c r="F3408" s="417">
        <v>82312338</v>
      </c>
      <c r="G3408" s="417">
        <v>32298253287</v>
      </c>
      <c r="H3408" s="387" t="b" cm="1">
        <f t="array" aca="1" ref="H3408" ca="1">EsNegrita(BP[[#This Row],[CODIGO]])</f>
        <v>0</v>
      </c>
      <c r="I3408" s="387" t="b" cm="1">
        <f t="array" ref="I3408">_xlfn.LET(
    _xlpm.codigos_devolucion, _xlfn.UNIQUE(_xlfn._xlws.FILTER(BP[CODIGO], ISNUMBER(SEARCH("devoluci", BP[NOMBRE CUENTA])), {""})),
    ISNUMBER(MATCH(BP[[#This Row],[CODIGO]], _xlpm.codigos_devolucion, 0))
)</f>
        <v>0</v>
      </c>
    </row>
    <row r="3409" spans="1:9" x14ac:dyDescent="0.25">
      <c r="A3409" s="608">
        <v>414540</v>
      </c>
      <c r="B3409" s="416" t="s">
        <v>1371</v>
      </c>
      <c r="C3409" s="416" t="s">
        <v>693</v>
      </c>
      <c r="D3409" s="416" t="s">
        <v>722</v>
      </c>
      <c r="E3409" s="417">
        <v>0</v>
      </c>
      <c r="F3409" s="417">
        <v>77034333</v>
      </c>
      <c r="G3409" s="417">
        <v>32375287620</v>
      </c>
      <c r="H3409" s="387" t="b" cm="1">
        <f t="array" aca="1" ref="H3409" ca="1">EsNegrita(BP[[#This Row],[CODIGO]])</f>
        <v>0</v>
      </c>
      <c r="I3409" s="387" t="b" cm="1">
        <f t="array" ref="I3409">_xlfn.LET(
    _xlpm.codigos_devolucion, _xlfn.UNIQUE(_xlfn._xlws.FILTER(BP[CODIGO], ISNUMBER(SEARCH("devoluci", BP[NOMBRE CUENTA])), {""})),
    ISNUMBER(MATCH(BP[[#This Row],[CODIGO]], _xlpm.codigos_devolucion, 0))
)</f>
        <v>0</v>
      </c>
    </row>
    <row r="3410" spans="1:9" x14ac:dyDescent="0.25">
      <c r="A3410" s="608">
        <v>414540</v>
      </c>
      <c r="B3410" s="416" t="s">
        <v>1371</v>
      </c>
      <c r="C3410" s="416" t="s">
        <v>693</v>
      </c>
      <c r="D3410" s="416" t="s">
        <v>724</v>
      </c>
      <c r="E3410" s="417">
        <v>0</v>
      </c>
      <c r="F3410" s="417">
        <v>63606330</v>
      </c>
      <c r="G3410" s="417">
        <v>32438893950</v>
      </c>
      <c r="H3410" s="387" t="b" cm="1">
        <f t="array" aca="1" ref="H3410" ca="1">EsNegrita(BP[[#This Row],[CODIGO]])</f>
        <v>0</v>
      </c>
      <c r="I3410" s="387" t="b" cm="1">
        <f t="array" ref="I3410">_xlfn.LET(
    _xlpm.codigos_devolucion, _xlfn.UNIQUE(_xlfn._xlws.FILTER(BP[CODIGO], ISNUMBER(SEARCH("devoluci", BP[NOMBRE CUENTA])), {""})),
    ISNUMBER(MATCH(BP[[#This Row],[CODIGO]], _xlpm.codigos_devolucion, 0))
)</f>
        <v>0</v>
      </c>
    </row>
    <row r="3411" spans="1:9" x14ac:dyDescent="0.25">
      <c r="A3411" s="608">
        <v>414540</v>
      </c>
      <c r="B3411" s="416" t="s">
        <v>1371</v>
      </c>
      <c r="C3411" s="416" t="s">
        <v>693</v>
      </c>
      <c r="D3411" s="416" t="s">
        <v>725</v>
      </c>
      <c r="E3411" s="417">
        <v>0</v>
      </c>
      <c r="F3411" s="417">
        <v>21202110</v>
      </c>
      <c r="G3411" s="417">
        <v>32460096060</v>
      </c>
      <c r="H3411" s="387" t="b" cm="1">
        <f t="array" aca="1" ref="H3411" ca="1">EsNegrita(BP[[#This Row],[CODIGO]])</f>
        <v>0</v>
      </c>
      <c r="I3411" s="387" t="b" cm="1">
        <f t="array" ref="I3411">_xlfn.LET(
    _xlpm.codigos_devolucion, _xlfn.UNIQUE(_xlfn._xlws.FILTER(BP[CODIGO], ISNUMBER(SEARCH("devoluci", BP[NOMBRE CUENTA])), {""})),
    ISNUMBER(MATCH(BP[[#This Row],[CODIGO]], _xlpm.codigos_devolucion, 0))
)</f>
        <v>0</v>
      </c>
    </row>
    <row r="3412" spans="1:9" x14ac:dyDescent="0.25">
      <c r="A3412" s="608">
        <v>414540</v>
      </c>
      <c r="B3412" s="416" t="s">
        <v>1371</v>
      </c>
      <c r="C3412" s="416" t="s">
        <v>693</v>
      </c>
      <c r="D3412" s="416" t="s">
        <v>726</v>
      </c>
      <c r="E3412" s="417">
        <v>0</v>
      </c>
      <c r="F3412" s="417">
        <v>61486641</v>
      </c>
      <c r="G3412" s="417">
        <v>32521582701</v>
      </c>
      <c r="H3412" s="387" t="b" cm="1">
        <f t="array" aca="1" ref="H3412" ca="1">EsNegrita(BP[[#This Row],[CODIGO]])</f>
        <v>0</v>
      </c>
      <c r="I3412" s="387" t="b" cm="1">
        <f t="array" ref="I3412">_xlfn.LET(
    _xlpm.codigos_devolucion, _xlfn.UNIQUE(_xlfn._xlws.FILTER(BP[CODIGO], ISNUMBER(SEARCH("devoluci", BP[NOMBRE CUENTA])), {""})),
    ISNUMBER(MATCH(BP[[#This Row],[CODIGO]], _xlpm.codigos_devolucion, 0))
)</f>
        <v>0</v>
      </c>
    </row>
    <row r="3413" spans="1:9" x14ac:dyDescent="0.25">
      <c r="A3413" s="608">
        <v>414540</v>
      </c>
      <c r="B3413" s="416" t="s">
        <v>1371</v>
      </c>
      <c r="C3413" s="416" t="s">
        <v>693</v>
      </c>
      <c r="D3413" s="416" t="s">
        <v>727</v>
      </c>
      <c r="E3413" s="417">
        <v>0</v>
      </c>
      <c r="F3413" s="417">
        <v>46114980</v>
      </c>
      <c r="G3413" s="417">
        <v>32567697681</v>
      </c>
      <c r="H3413" s="387" t="b" cm="1">
        <f t="array" aca="1" ref="H3413" ca="1">EsNegrita(BP[[#This Row],[CODIGO]])</f>
        <v>0</v>
      </c>
      <c r="I3413" s="387" t="b" cm="1">
        <f t="array" ref="I3413">_xlfn.LET(
    _xlpm.codigos_devolucion, _xlfn.UNIQUE(_xlfn._xlws.FILTER(BP[CODIGO], ISNUMBER(SEARCH("devoluci", BP[NOMBRE CUENTA])), {""})),
    ISNUMBER(MATCH(BP[[#This Row],[CODIGO]], _xlpm.codigos_devolucion, 0))
)</f>
        <v>0</v>
      </c>
    </row>
    <row r="3414" spans="1:9" x14ac:dyDescent="0.25">
      <c r="A3414" s="608">
        <v>414540</v>
      </c>
      <c r="B3414" s="416" t="s">
        <v>1371</v>
      </c>
      <c r="C3414" s="416" t="s">
        <v>693</v>
      </c>
      <c r="D3414" s="416" t="s">
        <v>728</v>
      </c>
      <c r="E3414" s="417">
        <v>0</v>
      </c>
      <c r="F3414" s="417">
        <v>15371660</v>
      </c>
      <c r="G3414" s="417">
        <v>32583069341</v>
      </c>
      <c r="H3414" s="387" t="b" cm="1">
        <f t="array" aca="1" ref="H3414" ca="1">EsNegrita(BP[[#This Row],[CODIGO]])</f>
        <v>0</v>
      </c>
      <c r="I3414" s="387" t="b" cm="1">
        <f t="array" ref="I3414">_xlfn.LET(
    _xlpm.codigos_devolucion, _xlfn.UNIQUE(_xlfn._xlws.FILTER(BP[CODIGO], ISNUMBER(SEARCH("devoluci", BP[NOMBRE CUENTA])), {""})),
    ISNUMBER(MATCH(BP[[#This Row],[CODIGO]], _xlpm.codigos_devolucion, 0))
)</f>
        <v>0</v>
      </c>
    </row>
    <row r="3415" spans="1:9" x14ac:dyDescent="0.25">
      <c r="A3415" s="608">
        <v>414540</v>
      </c>
      <c r="B3415" s="416" t="s">
        <v>1371</v>
      </c>
      <c r="C3415" s="416" t="s">
        <v>693</v>
      </c>
      <c r="D3415" s="416" t="s">
        <v>732</v>
      </c>
      <c r="E3415" s="417">
        <v>0</v>
      </c>
      <c r="F3415" s="417">
        <v>15409022</v>
      </c>
      <c r="G3415" s="417">
        <v>32598478363</v>
      </c>
      <c r="H3415" s="387" t="b" cm="1">
        <f t="array" aca="1" ref="H3415" ca="1">EsNegrita(BP[[#This Row],[CODIGO]])</f>
        <v>0</v>
      </c>
      <c r="I3415" s="387" t="b" cm="1">
        <f t="array" ref="I3415">_xlfn.LET(
    _xlpm.codigos_devolucion, _xlfn.UNIQUE(_xlfn._xlws.FILTER(BP[CODIGO], ISNUMBER(SEARCH("devoluci", BP[NOMBRE CUENTA])), {""})),
    ISNUMBER(MATCH(BP[[#This Row],[CODIGO]], _xlpm.codigos_devolucion, 0))
)</f>
        <v>0</v>
      </c>
    </row>
    <row r="3416" spans="1:9" x14ac:dyDescent="0.25">
      <c r="A3416" s="608">
        <v>415570</v>
      </c>
      <c r="B3416" s="416" t="s">
        <v>1372</v>
      </c>
      <c r="C3416" s="416" t="s">
        <v>693</v>
      </c>
      <c r="D3416" s="416" t="s">
        <v>694</v>
      </c>
      <c r="E3416" s="417">
        <v>0</v>
      </c>
      <c r="F3416" s="417">
        <v>16906000</v>
      </c>
      <c r="G3416" s="417">
        <v>6569429839</v>
      </c>
      <c r="H3416" s="387" t="b" cm="1">
        <f t="array" aca="1" ref="H3416" ca="1">EsNegrita(BP[[#This Row],[CODIGO]])</f>
        <v>0</v>
      </c>
      <c r="I3416" s="387" t="b" cm="1">
        <f t="array" ref="I3416">_xlfn.LET(
    _xlpm.codigos_devolucion, _xlfn.UNIQUE(_xlfn._xlws.FILTER(BP[CODIGO], ISNUMBER(SEARCH("devoluci", BP[NOMBRE CUENTA])), {""})),
    ISNUMBER(MATCH(BP[[#This Row],[CODIGO]], _xlpm.codigos_devolucion, 0))
)</f>
        <v>0</v>
      </c>
    </row>
    <row r="3417" spans="1:9" x14ac:dyDescent="0.25">
      <c r="A3417" s="608">
        <v>415570</v>
      </c>
      <c r="B3417" s="416" t="s">
        <v>1372</v>
      </c>
      <c r="C3417" s="416" t="s">
        <v>693</v>
      </c>
      <c r="D3417" s="416" t="s">
        <v>695</v>
      </c>
      <c r="E3417" s="417">
        <v>0</v>
      </c>
      <c r="F3417" s="417">
        <v>9951000</v>
      </c>
      <c r="G3417" s="417">
        <v>6579380839</v>
      </c>
      <c r="H3417" s="387" t="b" cm="1">
        <f t="array" aca="1" ref="H3417" ca="1">EsNegrita(BP[[#This Row],[CODIGO]])</f>
        <v>0</v>
      </c>
      <c r="I3417" s="387" t="b" cm="1">
        <f t="array" ref="I3417">_xlfn.LET(
    _xlpm.codigos_devolucion, _xlfn.UNIQUE(_xlfn._xlws.FILTER(BP[CODIGO], ISNUMBER(SEARCH("devoluci", BP[NOMBRE CUENTA])), {""})),
    ISNUMBER(MATCH(BP[[#This Row],[CODIGO]], _xlpm.codigos_devolucion, 0))
)</f>
        <v>0</v>
      </c>
    </row>
    <row r="3418" spans="1:9" x14ac:dyDescent="0.25">
      <c r="A3418" s="608">
        <v>415570</v>
      </c>
      <c r="B3418" s="416" t="s">
        <v>1372</v>
      </c>
      <c r="C3418" s="416" t="s">
        <v>693</v>
      </c>
      <c r="D3418" s="416" t="s">
        <v>702</v>
      </c>
      <c r="E3418" s="417">
        <v>0</v>
      </c>
      <c r="F3418" s="417">
        <v>20797374</v>
      </c>
      <c r="G3418" s="417">
        <v>6600178213</v>
      </c>
      <c r="H3418" s="387" t="b" cm="1">
        <f t="array" aca="1" ref="H3418" ca="1">EsNegrita(BP[[#This Row],[CODIGO]])</f>
        <v>0</v>
      </c>
      <c r="I3418" s="387" t="b" cm="1">
        <f t="array" ref="I3418">_xlfn.LET(
    _xlpm.codigos_devolucion, _xlfn.UNIQUE(_xlfn._xlws.FILTER(BP[CODIGO], ISNUMBER(SEARCH("devoluci", BP[NOMBRE CUENTA])), {""})),
    ISNUMBER(MATCH(BP[[#This Row],[CODIGO]], _xlpm.codigos_devolucion, 0))
)</f>
        <v>0</v>
      </c>
    </row>
    <row r="3419" spans="1:9" x14ac:dyDescent="0.25">
      <c r="A3419" s="608">
        <v>415570</v>
      </c>
      <c r="B3419" s="416" t="s">
        <v>1372</v>
      </c>
      <c r="C3419" s="416" t="s">
        <v>693</v>
      </c>
      <c r="D3419" s="416" t="s">
        <v>703</v>
      </c>
      <c r="E3419" s="417">
        <v>0</v>
      </c>
      <c r="F3419" s="417">
        <v>20797374</v>
      </c>
      <c r="G3419" s="417">
        <v>6620975587</v>
      </c>
      <c r="H3419" s="387" t="b" cm="1">
        <f t="array" aca="1" ref="H3419" ca="1">EsNegrita(BP[[#This Row],[CODIGO]])</f>
        <v>0</v>
      </c>
      <c r="I3419" s="387" t="b" cm="1">
        <f t="array" ref="I3419">_xlfn.LET(
    _xlpm.codigos_devolucion, _xlfn.UNIQUE(_xlfn._xlws.FILTER(BP[CODIGO], ISNUMBER(SEARCH("devoluci", BP[NOMBRE CUENTA])), {""})),
    ISNUMBER(MATCH(BP[[#This Row],[CODIGO]], _xlpm.codigos_devolucion, 0))
)</f>
        <v>0</v>
      </c>
    </row>
    <row r="3420" spans="1:9" x14ac:dyDescent="0.25">
      <c r="A3420" s="608">
        <v>415570</v>
      </c>
      <c r="B3420" s="416" t="s">
        <v>1372</v>
      </c>
      <c r="C3420" s="416" t="s">
        <v>693</v>
      </c>
      <c r="D3420" s="416" t="s">
        <v>729</v>
      </c>
      <c r="E3420" s="417">
        <v>0</v>
      </c>
      <c r="F3420" s="417">
        <v>38210571</v>
      </c>
      <c r="G3420" s="417">
        <v>6659186158</v>
      </c>
      <c r="H3420" s="387" t="b" cm="1">
        <f t="array" aca="1" ref="H3420" ca="1">EsNegrita(BP[[#This Row],[CODIGO]])</f>
        <v>0</v>
      </c>
      <c r="I3420" s="387" t="b" cm="1">
        <f t="array" ref="I3420">_xlfn.LET(
    _xlpm.codigos_devolucion, _xlfn.UNIQUE(_xlfn._xlws.FILTER(BP[CODIGO], ISNUMBER(SEARCH("devoluci", BP[NOMBRE CUENTA])), {""})),
    ISNUMBER(MATCH(BP[[#This Row],[CODIGO]], _xlpm.codigos_devolucion, 0))
)</f>
        <v>0</v>
      </c>
    </row>
    <row r="3421" spans="1:9" x14ac:dyDescent="0.25">
      <c r="A3421" s="608">
        <v>415570</v>
      </c>
      <c r="B3421" s="416" t="s">
        <v>1372</v>
      </c>
      <c r="C3421" s="416" t="s">
        <v>693</v>
      </c>
      <c r="D3421" s="416" t="s">
        <v>730</v>
      </c>
      <c r="E3421" s="417">
        <v>0</v>
      </c>
      <c r="F3421" s="417">
        <v>28657928</v>
      </c>
      <c r="G3421" s="417">
        <v>6687844086</v>
      </c>
      <c r="H3421" s="387" t="b" cm="1">
        <f t="array" aca="1" ref="H3421" ca="1">EsNegrita(BP[[#This Row],[CODIGO]])</f>
        <v>0</v>
      </c>
      <c r="I3421" s="387" t="b" cm="1">
        <f t="array" ref="I3421">_xlfn.LET(
    _xlpm.codigos_devolucion, _xlfn.UNIQUE(_xlfn._xlws.FILTER(BP[CODIGO], ISNUMBER(SEARCH("devoluci", BP[NOMBRE CUENTA])), {""})),
    ISNUMBER(MATCH(BP[[#This Row],[CODIGO]], _xlpm.codigos_devolucion, 0))
)</f>
        <v>0</v>
      </c>
    </row>
    <row r="3422" spans="1:9" x14ac:dyDescent="0.25">
      <c r="A3422" s="608">
        <v>415570</v>
      </c>
      <c r="B3422" s="416" t="s">
        <v>1372</v>
      </c>
      <c r="C3422" s="416" t="s">
        <v>693</v>
      </c>
      <c r="D3422" s="416" t="s">
        <v>731</v>
      </c>
      <c r="E3422" s="417">
        <v>0</v>
      </c>
      <c r="F3422" s="417">
        <v>28657928</v>
      </c>
      <c r="G3422" s="417">
        <v>6716502014</v>
      </c>
      <c r="H3422" s="387" t="b" cm="1">
        <f t="array" aca="1" ref="H3422" ca="1">EsNegrita(BP[[#This Row],[CODIGO]])</f>
        <v>0</v>
      </c>
      <c r="I3422" s="387" t="b" cm="1">
        <f t="array" ref="I3422">_xlfn.LET(
    _xlpm.codigos_devolucion, _xlfn.UNIQUE(_xlfn._xlws.FILTER(BP[CODIGO], ISNUMBER(SEARCH("devoluci", BP[NOMBRE CUENTA])), {""})),
    ISNUMBER(MATCH(BP[[#This Row],[CODIGO]], _xlpm.codigos_devolucion, 0))
)</f>
        <v>0</v>
      </c>
    </row>
    <row r="3423" spans="1:9" x14ac:dyDescent="0.25">
      <c r="A3423" s="608">
        <v>417005</v>
      </c>
      <c r="B3423" s="416" t="s">
        <v>1373</v>
      </c>
      <c r="C3423" s="416" t="s">
        <v>687</v>
      </c>
      <c r="D3423" s="416" t="s">
        <v>688</v>
      </c>
      <c r="E3423" s="417">
        <v>0</v>
      </c>
      <c r="F3423" s="417">
        <v>3758319</v>
      </c>
      <c r="G3423" s="417">
        <v>1133346871</v>
      </c>
      <c r="H3423" s="387" t="b" cm="1">
        <f t="array" aca="1" ref="H3423" ca="1">EsNegrita(BP[[#This Row],[CODIGO]])</f>
        <v>0</v>
      </c>
      <c r="I3423" s="387" t="b" cm="1">
        <f t="array" ref="I3423">_xlfn.LET(
    _xlpm.codigos_devolucion, _xlfn.UNIQUE(_xlfn._xlws.FILTER(BP[CODIGO], ISNUMBER(SEARCH("devoluci", BP[NOMBRE CUENTA])), {""})),
    ISNUMBER(MATCH(BP[[#This Row],[CODIGO]], _xlpm.codigos_devolucion, 0))
)</f>
        <v>0</v>
      </c>
    </row>
    <row r="3424" spans="1:9" x14ac:dyDescent="0.25">
      <c r="A3424" s="608">
        <v>417005</v>
      </c>
      <c r="B3424" s="416" t="s">
        <v>1373</v>
      </c>
      <c r="C3424" s="416" t="s">
        <v>696</v>
      </c>
      <c r="D3424" s="416" t="s">
        <v>697</v>
      </c>
      <c r="E3424" s="417">
        <v>0</v>
      </c>
      <c r="F3424" s="417">
        <v>8684932</v>
      </c>
      <c r="G3424" s="417">
        <v>1142031803</v>
      </c>
      <c r="H3424" s="387" t="b" cm="1">
        <f t="array" aca="1" ref="H3424" ca="1">EsNegrita(BP[[#This Row],[CODIGO]])</f>
        <v>0</v>
      </c>
      <c r="I3424" s="387" t="b" cm="1">
        <f t="array" ref="I3424">_xlfn.LET(
    _xlpm.codigos_devolucion, _xlfn.UNIQUE(_xlfn._xlws.FILTER(BP[CODIGO], ISNUMBER(SEARCH("devoluci", BP[NOMBRE CUENTA])), {""})),
    ISNUMBER(MATCH(BP[[#This Row],[CODIGO]], _xlpm.codigos_devolucion, 0))
)</f>
        <v>0</v>
      </c>
    </row>
    <row r="3425" spans="1:9" x14ac:dyDescent="0.25">
      <c r="A3425" s="608">
        <v>417005</v>
      </c>
      <c r="B3425" s="416" t="s">
        <v>1373</v>
      </c>
      <c r="C3425" s="416" t="s">
        <v>687</v>
      </c>
      <c r="D3425" s="416" t="s">
        <v>717</v>
      </c>
      <c r="E3425" s="417">
        <v>0</v>
      </c>
      <c r="F3425" s="417">
        <v>3949993</v>
      </c>
      <c r="G3425" s="417">
        <v>1145981796</v>
      </c>
      <c r="H3425" s="387" t="b" cm="1">
        <f t="array" aca="1" ref="H3425" ca="1">EsNegrita(BP[[#This Row],[CODIGO]])</f>
        <v>0</v>
      </c>
      <c r="I3425" s="387" t="b" cm="1">
        <f t="array" ref="I3425">_xlfn.LET(
    _xlpm.codigos_devolucion, _xlfn.UNIQUE(_xlfn._xlws.FILTER(BP[CODIGO], ISNUMBER(SEARCH("devoluci", BP[NOMBRE CUENTA])), {""})),
    ISNUMBER(MATCH(BP[[#This Row],[CODIGO]], _xlpm.codigos_devolucion, 0))
)</f>
        <v>0</v>
      </c>
    </row>
    <row r="3426" spans="1:9" x14ac:dyDescent="0.25">
      <c r="A3426" s="608">
        <v>417005</v>
      </c>
      <c r="B3426" s="416" t="s">
        <v>1373</v>
      </c>
      <c r="C3426" s="416" t="s">
        <v>696</v>
      </c>
      <c r="D3426" s="416" t="s">
        <v>719</v>
      </c>
      <c r="E3426" s="417">
        <v>0</v>
      </c>
      <c r="F3426" s="417">
        <v>8684932</v>
      </c>
      <c r="G3426" s="417">
        <v>1154666728</v>
      </c>
      <c r="H3426" s="387" t="b" cm="1">
        <f t="array" aca="1" ref="H3426" ca="1">EsNegrita(BP[[#This Row],[CODIGO]])</f>
        <v>0</v>
      </c>
      <c r="I3426" s="387" t="b" cm="1">
        <f t="array" ref="I3426">_xlfn.LET(
    _xlpm.codigos_devolucion, _xlfn.UNIQUE(_xlfn._xlws.FILTER(BP[CODIGO], ISNUMBER(SEARCH("devoluci", BP[NOMBRE CUENTA])), {""})),
    ISNUMBER(MATCH(BP[[#This Row],[CODIGO]], _xlpm.codigos_devolucion, 0))
)</f>
        <v>0</v>
      </c>
    </row>
    <row r="3427" spans="1:9" x14ac:dyDescent="0.25">
      <c r="A3427" s="608">
        <v>417075</v>
      </c>
      <c r="B3427" s="416" t="s">
        <v>1374</v>
      </c>
      <c r="C3427" s="416" t="s">
        <v>689</v>
      </c>
      <c r="D3427" s="416" t="s">
        <v>690</v>
      </c>
      <c r="E3427" s="417">
        <v>0</v>
      </c>
      <c r="F3427" s="417">
        <v>5830601</v>
      </c>
      <c r="G3427" s="417">
        <v>351762231</v>
      </c>
      <c r="H3427" s="387" t="b" cm="1">
        <f t="array" aca="1" ref="H3427" ca="1">EsNegrita(BP[[#This Row],[CODIGO]])</f>
        <v>0</v>
      </c>
      <c r="I3427" s="387" t="b" cm="1">
        <f t="array" ref="I3427">_xlfn.LET(
    _xlpm.codigos_devolucion, _xlfn.UNIQUE(_xlfn._xlws.FILTER(BP[CODIGO], ISNUMBER(SEARCH("devoluci", BP[NOMBRE CUENTA])), {""})),
    ISNUMBER(MATCH(BP[[#This Row],[CODIGO]], _xlpm.codigos_devolucion, 0))
)</f>
        <v>0</v>
      </c>
    </row>
    <row r="3428" spans="1:9" x14ac:dyDescent="0.25">
      <c r="A3428" s="608">
        <v>417075</v>
      </c>
      <c r="B3428" s="416" t="s">
        <v>1374</v>
      </c>
      <c r="C3428" s="416" t="s">
        <v>689</v>
      </c>
      <c r="D3428" s="416" t="s">
        <v>718</v>
      </c>
      <c r="E3428" s="417">
        <v>0</v>
      </c>
      <c r="F3428" s="417">
        <v>6127954</v>
      </c>
      <c r="G3428" s="417">
        <v>357890185</v>
      </c>
      <c r="H3428" s="387" t="b" cm="1">
        <f t="array" aca="1" ref="H3428" ca="1">EsNegrita(BP[[#This Row],[CODIGO]])</f>
        <v>0</v>
      </c>
      <c r="I3428" s="387" t="b" cm="1">
        <f t="array" ref="I3428">_xlfn.LET(
    _xlpm.codigos_devolucion, _xlfn.UNIQUE(_xlfn._xlws.FILTER(BP[CODIGO], ISNUMBER(SEARCH("devoluci", BP[NOMBRE CUENTA])), {""})),
    ISNUMBER(MATCH(BP[[#This Row],[CODIGO]], _xlpm.codigos_devolucion, 0))
)</f>
        <v>0</v>
      </c>
    </row>
    <row r="3429" spans="1:9" x14ac:dyDescent="0.25">
      <c r="A3429" s="608">
        <v>510506</v>
      </c>
      <c r="B3429" s="416" t="s">
        <v>542</v>
      </c>
      <c r="C3429" s="416" t="s">
        <v>1282</v>
      </c>
      <c r="D3429" s="416" t="s">
        <v>1283</v>
      </c>
      <c r="E3429" s="417">
        <v>1634178</v>
      </c>
      <c r="F3429" s="417">
        <v>0</v>
      </c>
      <c r="G3429" s="417">
        <v>3888311131.5500002</v>
      </c>
      <c r="H3429" s="387" t="b" cm="1">
        <f t="array" aca="1" ref="H3429" ca="1">EsNegrita(BP[[#This Row],[CODIGO]])</f>
        <v>0</v>
      </c>
      <c r="I3429" s="387" t="b" cm="1">
        <f t="array" ref="I3429">_xlfn.LET(
    _xlpm.codigos_devolucion, _xlfn.UNIQUE(_xlfn._xlws.FILTER(BP[CODIGO], ISNUMBER(SEARCH("devoluci", BP[NOMBRE CUENTA])), {""})),
    ISNUMBER(MATCH(BP[[#This Row],[CODIGO]], _xlpm.codigos_devolucion, 0))
)</f>
        <v>0</v>
      </c>
    </row>
    <row r="3430" spans="1:9" x14ac:dyDescent="0.25">
      <c r="A3430" s="608">
        <v>510506</v>
      </c>
      <c r="B3430" s="416" t="s">
        <v>542</v>
      </c>
      <c r="C3430" s="416" t="s">
        <v>738</v>
      </c>
      <c r="D3430" s="416" t="s">
        <v>739</v>
      </c>
      <c r="E3430" s="417">
        <v>1750905</v>
      </c>
      <c r="F3430" s="417">
        <v>0</v>
      </c>
      <c r="G3430" s="417">
        <v>3890062036.5500002</v>
      </c>
      <c r="H3430" s="387" t="b" cm="1">
        <f t="array" aca="1" ref="H3430" ca="1">EsNegrita(BP[[#This Row],[CODIGO]])</f>
        <v>0</v>
      </c>
      <c r="I3430" s="387" t="b" cm="1">
        <f t="array" ref="I3430">_xlfn.LET(
    _xlpm.codigos_devolucion, _xlfn.UNIQUE(_xlfn._xlws.FILTER(BP[CODIGO], ISNUMBER(SEARCH("devoluci", BP[NOMBRE CUENTA])), {""})),
    ISNUMBER(MATCH(BP[[#This Row],[CODIGO]], _xlpm.codigos_devolucion, 0))
)</f>
        <v>0</v>
      </c>
    </row>
    <row r="3431" spans="1:9" x14ac:dyDescent="0.25">
      <c r="A3431" s="608">
        <v>510506</v>
      </c>
      <c r="B3431" s="416" t="s">
        <v>542</v>
      </c>
      <c r="C3431" s="416" t="s">
        <v>1286</v>
      </c>
      <c r="D3431" s="416" t="s">
        <v>739</v>
      </c>
      <c r="E3431" s="417">
        <v>2190000</v>
      </c>
      <c r="F3431" s="417">
        <v>0</v>
      </c>
      <c r="G3431" s="417">
        <v>3892252036.5500002</v>
      </c>
      <c r="H3431" s="387" t="b" cm="1">
        <f t="array" aca="1" ref="H3431" ca="1">EsNegrita(BP[[#This Row],[CODIGO]])</f>
        <v>0</v>
      </c>
      <c r="I3431" s="387" t="b" cm="1">
        <f t="array" ref="I3431">_xlfn.LET(
    _xlpm.codigos_devolucion, _xlfn.UNIQUE(_xlfn._xlws.FILTER(BP[CODIGO], ISNUMBER(SEARCH("devoluci", BP[NOMBRE CUENTA])), {""})),
    ISNUMBER(MATCH(BP[[#This Row],[CODIGO]], _xlpm.codigos_devolucion, 0))
)</f>
        <v>0</v>
      </c>
    </row>
    <row r="3432" spans="1:9" x14ac:dyDescent="0.25">
      <c r="A3432" s="608">
        <v>510506</v>
      </c>
      <c r="B3432" s="416" t="s">
        <v>542</v>
      </c>
      <c r="C3432" s="416" t="s">
        <v>1266</v>
      </c>
      <c r="D3432" s="416" t="s">
        <v>739</v>
      </c>
      <c r="E3432" s="417">
        <v>4087064</v>
      </c>
      <c r="F3432" s="417">
        <v>0</v>
      </c>
      <c r="G3432" s="417">
        <v>3896339100.5500002</v>
      </c>
      <c r="H3432" s="387" t="b" cm="1">
        <f t="array" aca="1" ref="H3432" ca="1">EsNegrita(BP[[#This Row],[CODIGO]])</f>
        <v>0</v>
      </c>
      <c r="I3432" s="387" t="b" cm="1">
        <f t="array" ref="I3432">_xlfn.LET(
    _xlpm.codigos_devolucion, _xlfn.UNIQUE(_xlfn._xlws.FILTER(BP[CODIGO], ISNUMBER(SEARCH("devoluci", BP[NOMBRE CUENTA])), {""})),
    ISNUMBER(MATCH(BP[[#This Row],[CODIGO]], _xlpm.codigos_devolucion, 0))
)</f>
        <v>0</v>
      </c>
    </row>
    <row r="3433" spans="1:9" x14ac:dyDescent="0.25">
      <c r="A3433" s="608">
        <v>510506</v>
      </c>
      <c r="B3433" s="416" t="s">
        <v>542</v>
      </c>
      <c r="C3433" s="416" t="s">
        <v>1254</v>
      </c>
      <c r="D3433" s="416" t="s">
        <v>739</v>
      </c>
      <c r="E3433" s="417">
        <v>11355823.99</v>
      </c>
      <c r="F3433" s="417">
        <v>0</v>
      </c>
      <c r="G3433" s="417">
        <v>3907694924.54</v>
      </c>
      <c r="H3433" s="387" t="b" cm="1">
        <f t="array" aca="1" ref="H3433" ca="1">EsNegrita(BP[[#This Row],[CODIGO]])</f>
        <v>0</v>
      </c>
      <c r="I3433" s="387" t="b" cm="1">
        <f t="array" ref="I3433">_xlfn.LET(
    _xlpm.codigos_devolucion, _xlfn.UNIQUE(_xlfn._xlws.FILTER(BP[CODIGO], ISNUMBER(SEARCH("devoluci", BP[NOMBRE CUENTA])), {""})),
    ISNUMBER(MATCH(BP[[#This Row],[CODIGO]], _xlpm.codigos_devolucion, 0))
)</f>
        <v>0</v>
      </c>
    </row>
    <row r="3434" spans="1:9" x14ac:dyDescent="0.25">
      <c r="A3434" s="608">
        <v>510506</v>
      </c>
      <c r="B3434" s="416" t="s">
        <v>542</v>
      </c>
      <c r="C3434" s="416" t="s">
        <v>1328</v>
      </c>
      <c r="D3434" s="416" t="s">
        <v>739</v>
      </c>
      <c r="E3434" s="417">
        <v>1750905</v>
      </c>
      <c r="F3434" s="417">
        <v>0</v>
      </c>
      <c r="G3434" s="417">
        <v>3909445829.54</v>
      </c>
      <c r="H3434" s="387" t="b" cm="1">
        <f t="array" aca="1" ref="H3434" ca="1">EsNegrita(BP[[#This Row],[CODIGO]])</f>
        <v>0</v>
      </c>
      <c r="I3434" s="387" t="b" cm="1">
        <f t="array" ref="I3434">_xlfn.LET(
    _xlpm.codigos_devolucion, _xlfn.UNIQUE(_xlfn._xlws.FILTER(BP[CODIGO], ISNUMBER(SEARCH("devoluci", BP[NOMBRE CUENTA])), {""})),
    ISNUMBER(MATCH(BP[[#This Row],[CODIGO]], _xlpm.codigos_devolucion, 0))
)</f>
        <v>0</v>
      </c>
    </row>
    <row r="3435" spans="1:9" x14ac:dyDescent="0.25">
      <c r="A3435" s="608">
        <v>510506</v>
      </c>
      <c r="B3435" s="416" t="s">
        <v>542</v>
      </c>
      <c r="C3435" s="416" t="s">
        <v>1291</v>
      </c>
      <c r="D3435" s="416" t="s">
        <v>739</v>
      </c>
      <c r="E3435" s="417">
        <v>2915386.67</v>
      </c>
      <c r="F3435" s="417">
        <v>0</v>
      </c>
      <c r="G3435" s="417">
        <v>3912361216.21</v>
      </c>
      <c r="H3435" s="387" t="b" cm="1">
        <f t="array" aca="1" ref="H3435" ca="1">EsNegrita(BP[[#This Row],[CODIGO]])</f>
        <v>0</v>
      </c>
      <c r="I3435" s="387" t="b" cm="1">
        <f t="array" ref="I3435">_xlfn.LET(
    _xlpm.codigos_devolucion, _xlfn.UNIQUE(_xlfn._xlws.FILTER(BP[CODIGO], ISNUMBER(SEARCH("devoluci", BP[NOMBRE CUENTA])), {""})),
    ISNUMBER(MATCH(BP[[#This Row],[CODIGO]], _xlpm.codigos_devolucion, 0))
)</f>
        <v>0</v>
      </c>
    </row>
    <row r="3436" spans="1:9" x14ac:dyDescent="0.25">
      <c r="A3436" s="608">
        <v>510506</v>
      </c>
      <c r="B3436" s="416" t="s">
        <v>542</v>
      </c>
      <c r="C3436" s="416" t="s">
        <v>1334</v>
      </c>
      <c r="D3436" s="416" t="s">
        <v>739</v>
      </c>
      <c r="E3436" s="417">
        <v>4087064</v>
      </c>
      <c r="F3436" s="417">
        <v>0</v>
      </c>
      <c r="G3436" s="417">
        <v>3916448280.21</v>
      </c>
      <c r="H3436" s="387" t="b" cm="1">
        <f t="array" aca="1" ref="H3436" ca="1">EsNegrita(BP[[#This Row],[CODIGO]])</f>
        <v>0</v>
      </c>
      <c r="I3436" s="387" t="b" cm="1">
        <f t="array" ref="I3436">_xlfn.LET(
    _xlpm.codigos_devolucion, _xlfn.UNIQUE(_xlfn._xlws.FILTER(BP[CODIGO], ISNUMBER(SEARCH("devoluci", BP[NOMBRE CUENTA])), {""})),
    ISNUMBER(MATCH(BP[[#This Row],[CODIGO]], _xlpm.codigos_devolucion, 0))
)</f>
        <v>0</v>
      </c>
    </row>
    <row r="3437" spans="1:9" x14ac:dyDescent="0.25">
      <c r="A3437" s="608">
        <v>510506</v>
      </c>
      <c r="B3437" s="416" t="s">
        <v>542</v>
      </c>
      <c r="C3437" s="416" t="s">
        <v>1269</v>
      </c>
      <c r="D3437" s="416" t="s">
        <v>739</v>
      </c>
      <c r="E3437" s="417">
        <v>4359534.93</v>
      </c>
      <c r="F3437" s="417">
        <v>0</v>
      </c>
      <c r="G3437" s="417">
        <v>3920807815.1399999</v>
      </c>
      <c r="H3437" s="387" t="b" cm="1">
        <f t="array" aca="1" ref="H3437" ca="1">EsNegrita(BP[[#This Row],[CODIGO]])</f>
        <v>0</v>
      </c>
      <c r="I3437" s="387" t="b" cm="1">
        <f t="array" ref="I3437">_xlfn.LET(
    _xlpm.codigos_devolucion, _xlfn.UNIQUE(_xlfn._xlws.FILTER(BP[CODIGO], ISNUMBER(SEARCH("devoluci", BP[NOMBRE CUENTA])), {""})),
    ISNUMBER(MATCH(BP[[#This Row],[CODIGO]], _xlpm.codigos_devolucion, 0))
)</f>
        <v>0</v>
      </c>
    </row>
    <row r="3438" spans="1:9" x14ac:dyDescent="0.25">
      <c r="A3438" s="608">
        <v>510506</v>
      </c>
      <c r="B3438" s="416" t="s">
        <v>542</v>
      </c>
      <c r="C3438" s="416" t="s">
        <v>1292</v>
      </c>
      <c r="D3438" s="416" t="s">
        <v>739</v>
      </c>
      <c r="E3438" s="417">
        <v>4359534.93</v>
      </c>
      <c r="F3438" s="417">
        <v>0</v>
      </c>
      <c r="G3438" s="417">
        <v>3925167350.0699997</v>
      </c>
      <c r="H3438" s="387" t="b" cm="1">
        <f t="array" aca="1" ref="H3438" ca="1">EsNegrita(BP[[#This Row],[CODIGO]])</f>
        <v>0</v>
      </c>
      <c r="I3438" s="387" t="b" cm="1">
        <f t="array" ref="I3438">_xlfn.LET(
    _xlpm.codigos_devolucion, _xlfn.UNIQUE(_xlfn._xlws.FILTER(BP[CODIGO], ISNUMBER(SEARCH("devoluci", BP[NOMBRE CUENTA])), {""})),
    ISNUMBER(MATCH(BP[[#This Row],[CODIGO]], _xlpm.codigos_devolucion, 0))
)</f>
        <v>0</v>
      </c>
    </row>
    <row r="3439" spans="1:9" x14ac:dyDescent="0.25">
      <c r="A3439" s="608">
        <v>510506</v>
      </c>
      <c r="B3439" s="416" t="s">
        <v>542</v>
      </c>
      <c r="C3439" s="416" t="s">
        <v>1329</v>
      </c>
      <c r="D3439" s="416" t="s">
        <v>739</v>
      </c>
      <c r="E3439" s="417">
        <v>1750905</v>
      </c>
      <c r="F3439" s="417">
        <v>0</v>
      </c>
      <c r="G3439" s="417">
        <v>3926918255.0699997</v>
      </c>
      <c r="H3439" s="387" t="b" cm="1">
        <f t="array" aca="1" ref="H3439" ca="1">EsNegrita(BP[[#This Row],[CODIGO]])</f>
        <v>0</v>
      </c>
      <c r="I3439" s="387" t="b" cm="1">
        <f t="array" ref="I3439">_xlfn.LET(
    _xlpm.codigos_devolucion, _xlfn.UNIQUE(_xlfn._xlws.FILTER(BP[CODIGO], ISNUMBER(SEARCH("devoluci", BP[NOMBRE CUENTA])), {""})),
    ISNUMBER(MATCH(BP[[#This Row],[CODIGO]], _xlpm.codigos_devolucion, 0))
)</f>
        <v>0</v>
      </c>
    </row>
    <row r="3440" spans="1:9" x14ac:dyDescent="0.25">
      <c r="A3440" s="608">
        <v>510506</v>
      </c>
      <c r="B3440" s="416" t="s">
        <v>542</v>
      </c>
      <c r="C3440" s="416" t="s">
        <v>751</v>
      </c>
      <c r="D3440" s="416" t="s">
        <v>739</v>
      </c>
      <c r="E3440" s="417">
        <v>2894433</v>
      </c>
      <c r="F3440" s="417">
        <v>0</v>
      </c>
      <c r="G3440" s="417">
        <v>3929812688.0699997</v>
      </c>
      <c r="H3440" s="387" t="b" cm="1">
        <f t="array" aca="1" ref="H3440" ca="1">EsNegrita(BP[[#This Row],[CODIGO]])</f>
        <v>0</v>
      </c>
      <c r="I3440" s="387" t="b" cm="1">
        <f t="array" ref="I3440">_xlfn.LET(
    _xlpm.codigos_devolucion, _xlfn.UNIQUE(_xlfn._xlws.FILTER(BP[CODIGO], ISNUMBER(SEARCH("devoluci", BP[NOMBRE CUENTA])), {""})),
    ISNUMBER(MATCH(BP[[#This Row],[CODIGO]], _xlpm.codigos_devolucion, 0))
)</f>
        <v>0</v>
      </c>
    </row>
    <row r="3441" spans="1:9" x14ac:dyDescent="0.25">
      <c r="A3441" s="608">
        <v>510506</v>
      </c>
      <c r="B3441" s="416" t="s">
        <v>542</v>
      </c>
      <c r="C3441" s="416" t="s">
        <v>1339</v>
      </c>
      <c r="D3441" s="416" t="s">
        <v>739</v>
      </c>
      <c r="E3441" s="417">
        <v>1867632</v>
      </c>
      <c r="F3441" s="417">
        <v>0</v>
      </c>
      <c r="G3441" s="417">
        <v>3931680320.0699997</v>
      </c>
      <c r="H3441" s="387" t="b" cm="1">
        <f t="array" aca="1" ref="H3441" ca="1">EsNegrita(BP[[#This Row],[CODIGO]])</f>
        <v>0</v>
      </c>
      <c r="I3441" s="387" t="b" cm="1">
        <f t="array" ref="I3441">_xlfn.LET(
    _xlpm.codigos_devolucion, _xlfn.UNIQUE(_xlfn._xlws.FILTER(BP[CODIGO], ISNUMBER(SEARCH("devoluci", BP[NOMBRE CUENTA])), {""})),
    ISNUMBER(MATCH(BP[[#This Row],[CODIGO]], _xlpm.codigos_devolucion, 0))
)</f>
        <v>0</v>
      </c>
    </row>
    <row r="3442" spans="1:9" x14ac:dyDescent="0.25">
      <c r="A3442" s="608">
        <v>510506</v>
      </c>
      <c r="B3442" s="416" t="s">
        <v>542</v>
      </c>
      <c r="C3442" s="416" t="s">
        <v>753</v>
      </c>
      <c r="D3442" s="416" t="s">
        <v>739</v>
      </c>
      <c r="E3442" s="417">
        <v>2368751.66</v>
      </c>
      <c r="F3442" s="417">
        <v>0</v>
      </c>
      <c r="G3442" s="417">
        <v>3934049071.7299995</v>
      </c>
      <c r="H3442" s="387" t="b" cm="1">
        <f t="array" aca="1" ref="H3442" ca="1">EsNegrita(BP[[#This Row],[CODIGO]])</f>
        <v>0</v>
      </c>
      <c r="I3442" s="387" t="b" cm="1">
        <f t="array" ref="I3442">_xlfn.LET(
    _xlpm.codigos_devolucion, _xlfn.UNIQUE(_xlfn._xlws.FILTER(BP[CODIGO], ISNUMBER(SEARCH("devoluci", BP[NOMBRE CUENTA])), {""})),
    ISNUMBER(MATCH(BP[[#This Row],[CODIGO]], _xlpm.codigos_devolucion, 0))
)</f>
        <v>0</v>
      </c>
    </row>
    <row r="3443" spans="1:9" x14ac:dyDescent="0.25">
      <c r="A3443" s="608">
        <v>510506</v>
      </c>
      <c r="B3443" s="416" t="s">
        <v>542</v>
      </c>
      <c r="C3443" s="416" t="s">
        <v>754</v>
      </c>
      <c r="D3443" s="416" t="s">
        <v>739</v>
      </c>
      <c r="E3443" s="417">
        <v>1750905</v>
      </c>
      <c r="F3443" s="417">
        <v>0</v>
      </c>
      <c r="G3443" s="417">
        <v>3935799976.7299995</v>
      </c>
      <c r="H3443" s="387" t="b" cm="1">
        <f t="array" aca="1" ref="H3443" ca="1">EsNegrita(BP[[#This Row],[CODIGO]])</f>
        <v>0</v>
      </c>
      <c r="I3443" s="387" t="b" cm="1">
        <f t="array" ref="I3443">_xlfn.LET(
    _xlpm.codigos_devolucion, _xlfn.UNIQUE(_xlfn._xlws.FILTER(BP[CODIGO], ISNUMBER(SEARCH("devoluci", BP[NOMBRE CUENTA])), {""})),
    ISNUMBER(MATCH(BP[[#This Row],[CODIGO]], _xlpm.codigos_devolucion, 0))
)</f>
        <v>0</v>
      </c>
    </row>
    <row r="3444" spans="1:9" x14ac:dyDescent="0.25">
      <c r="A3444" s="608">
        <v>510506</v>
      </c>
      <c r="B3444" s="416" t="s">
        <v>542</v>
      </c>
      <c r="C3444" s="416" t="s">
        <v>755</v>
      </c>
      <c r="D3444" s="416" t="s">
        <v>739</v>
      </c>
      <c r="E3444" s="417">
        <v>1771061.06</v>
      </c>
      <c r="F3444" s="417">
        <v>0</v>
      </c>
      <c r="G3444" s="417">
        <v>3937571037.7899995</v>
      </c>
      <c r="H3444" s="387" t="b" cm="1">
        <f t="array" aca="1" ref="H3444" ca="1">EsNegrita(BP[[#This Row],[CODIGO]])</f>
        <v>0</v>
      </c>
      <c r="I3444" s="387" t="b" cm="1">
        <f t="array" ref="I3444">_xlfn.LET(
    _xlpm.codigos_devolucion, _xlfn.UNIQUE(_xlfn._xlws.FILTER(BP[CODIGO], ISNUMBER(SEARCH("devoluci", BP[NOMBRE CUENTA])), {""})),
    ISNUMBER(MATCH(BP[[#This Row],[CODIGO]], _xlpm.codigos_devolucion, 0))
)</f>
        <v>0</v>
      </c>
    </row>
    <row r="3445" spans="1:9" x14ac:dyDescent="0.25">
      <c r="A3445" s="608">
        <v>510506</v>
      </c>
      <c r="B3445" s="416" t="s">
        <v>542</v>
      </c>
      <c r="C3445" s="416" t="s">
        <v>1342</v>
      </c>
      <c r="D3445" s="416" t="s">
        <v>739</v>
      </c>
      <c r="E3445" s="417">
        <v>1867632</v>
      </c>
      <c r="F3445" s="417">
        <v>0</v>
      </c>
      <c r="G3445" s="417">
        <v>3939438669.7899995</v>
      </c>
      <c r="H3445" s="387" t="b" cm="1">
        <f t="array" aca="1" ref="H3445" ca="1">EsNegrita(BP[[#This Row],[CODIGO]])</f>
        <v>0</v>
      </c>
      <c r="I3445" s="387" t="b" cm="1">
        <f t="array" ref="I3445">_xlfn.LET(
    _xlpm.codigos_devolucion, _xlfn.UNIQUE(_xlfn._xlws.FILTER(BP[CODIGO], ISNUMBER(SEARCH("devoluci", BP[NOMBRE CUENTA])), {""})),
    ISNUMBER(MATCH(BP[[#This Row],[CODIGO]], _xlpm.codigos_devolucion, 0))
)</f>
        <v>0</v>
      </c>
    </row>
    <row r="3446" spans="1:9" x14ac:dyDescent="0.25">
      <c r="A3446" s="608">
        <v>510506</v>
      </c>
      <c r="B3446" s="416" t="s">
        <v>542</v>
      </c>
      <c r="C3446" s="416" t="s">
        <v>1343</v>
      </c>
      <c r="D3446" s="416" t="s">
        <v>739</v>
      </c>
      <c r="E3446" s="417">
        <v>1925995.5</v>
      </c>
      <c r="F3446" s="417">
        <v>0</v>
      </c>
      <c r="G3446" s="417">
        <v>3941364665.2899995</v>
      </c>
      <c r="H3446" s="387" t="b" cm="1">
        <f t="array" aca="1" ref="H3446" ca="1">EsNegrita(BP[[#This Row],[CODIGO]])</f>
        <v>0</v>
      </c>
      <c r="I3446" s="387" t="b" cm="1">
        <f t="array" ref="I3446">_xlfn.LET(
    _xlpm.codigos_devolucion, _xlfn.UNIQUE(_xlfn._xlws.FILTER(BP[CODIGO], ISNUMBER(SEARCH("devoluci", BP[NOMBRE CUENTA])), {""})),
    ISNUMBER(MATCH(BP[[#This Row],[CODIGO]], _xlpm.codigos_devolucion, 0))
)</f>
        <v>0</v>
      </c>
    </row>
    <row r="3447" spans="1:9" x14ac:dyDescent="0.25">
      <c r="A3447" s="608">
        <v>510506</v>
      </c>
      <c r="B3447" s="416" t="s">
        <v>542</v>
      </c>
      <c r="C3447" s="416" t="s">
        <v>1308</v>
      </c>
      <c r="D3447" s="416" t="s">
        <v>739</v>
      </c>
      <c r="E3447" s="417">
        <v>2733175</v>
      </c>
      <c r="F3447" s="417">
        <v>0</v>
      </c>
      <c r="G3447" s="417">
        <v>3944097840.2899995</v>
      </c>
      <c r="H3447" s="387" t="b" cm="1">
        <f t="array" aca="1" ref="H3447" ca="1">EsNegrita(BP[[#This Row],[CODIGO]])</f>
        <v>0</v>
      </c>
      <c r="I3447" s="387" t="b" cm="1">
        <f t="array" ref="I3447">_xlfn.LET(
    _xlpm.codigos_devolucion, _xlfn.UNIQUE(_xlfn._xlws.FILTER(BP[CODIGO], ISNUMBER(SEARCH("devoluci", BP[NOMBRE CUENTA])), {""})),
    ISNUMBER(MATCH(BP[[#This Row],[CODIGO]], _xlpm.codigos_devolucion, 0))
)</f>
        <v>0</v>
      </c>
    </row>
    <row r="3448" spans="1:9" x14ac:dyDescent="0.25">
      <c r="A3448" s="608">
        <v>510506</v>
      </c>
      <c r="B3448" s="416" t="s">
        <v>542</v>
      </c>
      <c r="C3448" s="416" t="s">
        <v>770</v>
      </c>
      <c r="D3448" s="416" t="s">
        <v>739</v>
      </c>
      <c r="E3448" s="417">
        <v>1517451</v>
      </c>
      <c r="F3448" s="417">
        <v>0</v>
      </c>
      <c r="G3448" s="417">
        <v>3945615291.2899995</v>
      </c>
      <c r="H3448" s="387" t="b" cm="1">
        <f t="array" aca="1" ref="H3448" ca="1">EsNegrita(BP[[#This Row],[CODIGO]])</f>
        <v>0</v>
      </c>
      <c r="I3448" s="387" t="b" cm="1">
        <f t="array" ref="I3448">_xlfn.LET(
    _xlpm.codigos_devolucion, _xlfn.UNIQUE(_xlfn._xlws.FILTER(BP[CODIGO], ISNUMBER(SEARCH("devoluci", BP[NOMBRE CUENTA])), {""})),
    ISNUMBER(MATCH(BP[[#This Row],[CODIGO]], _xlpm.codigos_devolucion, 0))
)</f>
        <v>0</v>
      </c>
    </row>
    <row r="3449" spans="1:9" x14ac:dyDescent="0.25">
      <c r="A3449" s="608">
        <v>510506</v>
      </c>
      <c r="B3449" s="416" t="s">
        <v>542</v>
      </c>
      <c r="C3449" s="416" t="s">
        <v>772</v>
      </c>
      <c r="D3449" s="416" t="s">
        <v>739</v>
      </c>
      <c r="E3449" s="417">
        <v>974062.4</v>
      </c>
      <c r="F3449" s="417">
        <v>0</v>
      </c>
      <c r="G3449" s="417">
        <v>3946589353.6899996</v>
      </c>
      <c r="H3449" s="387" t="b" cm="1">
        <f t="array" aca="1" ref="H3449" ca="1">EsNegrita(BP[[#This Row],[CODIGO]])</f>
        <v>0</v>
      </c>
      <c r="I3449" s="387" t="b" cm="1">
        <f t="array" ref="I3449">_xlfn.LET(
    _xlpm.codigos_devolucion, _xlfn.UNIQUE(_xlfn._xlws.FILTER(BP[CODIGO], ISNUMBER(SEARCH("devoluci", BP[NOMBRE CUENTA])), {""})),
    ISNUMBER(MATCH(BP[[#This Row],[CODIGO]], _xlpm.codigos_devolucion, 0))
)</f>
        <v>0</v>
      </c>
    </row>
    <row r="3450" spans="1:9" x14ac:dyDescent="0.25">
      <c r="A3450" s="608">
        <v>510506</v>
      </c>
      <c r="B3450" s="416" t="s">
        <v>542</v>
      </c>
      <c r="C3450" s="416" t="s">
        <v>773</v>
      </c>
      <c r="D3450" s="416" t="s">
        <v>739</v>
      </c>
      <c r="E3450" s="417">
        <v>1900010</v>
      </c>
      <c r="F3450" s="417">
        <v>0</v>
      </c>
      <c r="G3450" s="417">
        <v>3948489363.6899996</v>
      </c>
      <c r="H3450" s="387" t="b" cm="1">
        <f t="array" aca="1" ref="H3450" ca="1">EsNegrita(BP[[#This Row],[CODIGO]])</f>
        <v>0</v>
      </c>
      <c r="I3450" s="387" t="b" cm="1">
        <f t="array" ref="I3450">_xlfn.LET(
    _xlpm.codigos_devolucion, _xlfn.UNIQUE(_xlfn._xlws.FILTER(BP[CODIGO], ISNUMBER(SEARCH("devoluci", BP[NOMBRE CUENTA])), {""})),
    ISNUMBER(MATCH(BP[[#This Row],[CODIGO]], _xlpm.codigos_devolucion, 0))
)</f>
        <v>0</v>
      </c>
    </row>
    <row r="3451" spans="1:9" x14ac:dyDescent="0.25">
      <c r="A3451" s="608">
        <v>510506</v>
      </c>
      <c r="B3451" s="416" t="s">
        <v>542</v>
      </c>
      <c r="C3451" s="416" t="s">
        <v>1276</v>
      </c>
      <c r="D3451" s="416" t="s">
        <v>739</v>
      </c>
      <c r="E3451" s="417">
        <v>1899999.99</v>
      </c>
      <c r="F3451" s="417">
        <v>0</v>
      </c>
      <c r="G3451" s="417">
        <v>3950389363.6799994</v>
      </c>
      <c r="H3451" s="387" t="b" cm="1">
        <f t="array" aca="1" ref="H3451" ca="1">EsNegrita(BP[[#This Row],[CODIGO]])</f>
        <v>0</v>
      </c>
      <c r="I3451" s="387" t="b" cm="1">
        <f t="array" ref="I3451">_xlfn.LET(
    _xlpm.codigos_devolucion, _xlfn.UNIQUE(_xlfn._xlws.FILTER(BP[CODIGO], ISNUMBER(SEARCH("devoluci", BP[NOMBRE CUENTA])), {""})),
    ISNUMBER(MATCH(BP[[#This Row],[CODIGO]], _xlpm.codigos_devolucion, 0))
)</f>
        <v>0</v>
      </c>
    </row>
    <row r="3452" spans="1:9" x14ac:dyDescent="0.25">
      <c r="A3452" s="608">
        <v>510506</v>
      </c>
      <c r="B3452" s="416" t="s">
        <v>542</v>
      </c>
      <c r="C3452" s="416" t="s">
        <v>1345</v>
      </c>
      <c r="D3452" s="416" t="s">
        <v>739</v>
      </c>
      <c r="E3452" s="417">
        <v>2499999.9900000002</v>
      </c>
      <c r="F3452" s="417">
        <v>0</v>
      </c>
      <c r="G3452" s="417">
        <v>3952889363.6699991</v>
      </c>
      <c r="H3452" s="387" t="b" cm="1">
        <f t="array" aca="1" ref="H3452" ca="1">EsNegrita(BP[[#This Row],[CODIGO]])</f>
        <v>0</v>
      </c>
      <c r="I3452" s="387" t="b" cm="1">
        <f t="array" ref="I3452">_xlfn.LET(
    _xlpm.codigos_devolucion, _xlfn.UNIQUE(_xlfn._xlws.FILTER(BP[CODIGO], ISNUMBER(SEARCH("devoluci", BP[NOMBRE CUENTA])), {""})),
    ISNUMBER(MATCH(BP[[#This Row],[CODIGO]], _xlpm.codigos_devolucion, 0))
)</f>
        <v>0</v>
      </c>
    </row>
    <row r="3453" spans="1:9" x14ac:dyDescent="0.25">
      <c r="A3453" s="608">
        <v>510506</v>
      </c>
      <c r="B3453" s="416" t="s">
        <v>542</v>
      </c>
      <c r="C3453" s="416" t="s">
        <v>1353</v>
      </c>
      <c r="D3453" s="416" t="s">
        <v>739</v>
      </c>
      <c r="E3453" s="417">
        <v>1459087.5</v>
      </c>
      <c r="F3453" s="417">
        <v>0</v>
      </c>
      <c r="G3453" s="417">
        <v>3954348451.1699991</v>
      </c>
      <c r="H3453" s="387" t="b" cm="1">
        <f t="array" aca="1" ref="H3453" ca="1">EsNegrita(BP[[#This Row],[CODIGO]])</f>
        <v>0</v>
      </c>
      <c r="I3453" s="387" t="b" cm="1">
        <f t="array" ref="I3453">_xlfn.LET(
    _xlpm.codigos_devolucion, _xlfn.UNIQUE(_xlfn._xlws.FILTER(BP[CODIGO], ISNUMBER(SEARCH("devoluci", BP[NOMBRE CUENTA])), {""})),
    ISNUMBER(MATCH(BP[[#This Row],[CODIGO]], _xlpm.codigos_devolucion, 0))
)</f>
        <v>0</v>
      </c>
    </row>
    <row r="3454" spans="1:9" x14ac:dyDescent="0.25">
      <c r="A3454" s="608">
        <v>510506</v>
      </c>
      <c r="B3454" s="416" t="s">
        <v>542</v>
      </c>
      <c r="C3454" s="416" t="s">
        <v>1314</v>
      </c>
      <c r="D3454" s="416" t="s">
        <v>739</v>
      </c>
      <c r="E3454" s="417">
        <v>2824280.83</v>
      </c>
      <c r="F3454" s="417">
        <v>0</v>
      </c>
      <c r="G3454" s="417">
        <v>3957172731.999999</v>
      </c>
      <c r="H3454" s="387" t="b" cm="1">
        <f t="array" aca="1" ref="H3454" ca="1">EsNegrita(BP[[#This Row],[CODIGO]])</f>
        <v>0</v>
      </c>
      <c r="I3454" s="387" t="b" cm="1">
        <f t="array" ref="I3454">_xlfn.LET(
    _xlpm.codigos_devolucion, _xlfn.UNIQUE(_xlfn._xlws.FILTER(BP[CODIGO], ISNUMBER(SEARCH("devoluci", BP[NOMBRE CUENTA])), {""})),
    ISNUMBER(MATCH(BP[[#This Row],[CODIGO]], _xlpm.codigos_devolucion, 0))
)</f>
        <v>0</v>
      </c>
    </row>
    <row r="3455" spans="1:9" x14ac:dyDescent="0.25">
      <c r="A3455" s="608">
        <v>510506</v>
      </c>
      <c r="B3455" s="416" t="s">
        <v>542</v>
      </c>
      <c r="C3455" s="416" t="s">
        <v>1315</v>
      </c>
      <c r="D3455" s="416" t="s">
        <v>739</v>
      </c>
      <c r="E3455" s="417">
        <v>1822117</v>
      </c>
      <c r="F3455" s="417">
        <v>0</v>
      </c>
      <c r="G3455" s="417">
        <v>3958994848.999999</v>
      </c>
      <c r="H3455" s="387" t="b" cm="1">
        <f t="array" aca="1" ref="H3455" ca="1">EsNegrita(BP[[#This Row],[CODIGO]])</f>
        <v>0</v>
      </c>
      <c r="I3455" s="387" t="b" cm="1">
        <f t="array" ref="I3455">_xlfn.LET(
    _xlpm.codigos_devolucion, _xlfn.UNIQUE(_xlfn._xlws.FILTER(BP[CODIGO], ISNUMBER(SEARCH("devoluci", BP[NOMBRE CUENTA])), {""})),
    ISNUMBER(MATCH(BP[[#This Row],[CODIGO]], _xlpm.codigos_devolucion, 0))
)</f>
        <v>0</v>
      </c>
    </row>
    <row r="3456" spans="1:9" x14ac:dyDescent="0.25">
      <c r="A3456" s="608">
        <v>510506</v>
      </c>
      <c r="B3456" s="416" t="s">
        <v>542</v>
      </c>
      <c r="C3456" s="416" t="s">
        <v>1349</v>
      </c>
      <c r="D3456" s="416" t="s">
        <v>739</v>
      </c>
      <c r="E3456" s="417">
        <v>1692541.5</v>
      </c>
      <c r="F3456" s="417">
        <v>0</v>
      </c>
      <c r="G3456" s="417">
        <v>3960687390.499999</v>
      </c>
      <c r="H3456" s="387" t="b" cm="1">
        <f t="array" aca="1" ref="H3456" ca="1">EsNegrita(BP[[#This Row],[CODIGO]])</f>
        <v>0</v>
      </c>
      <c r="I3456" s="387" t="b" cm="1">
        <f t="array" ref="I3456">_xlfn.LET(
    _xlpm.codigos_devolucion, _xlfn.UNIQUE(_xlfn._xlws.FILTER(BP[CODIGO], ISNUMBER(SEARCH("devoluci", BP[NOMBRE CUENTA])), {""})),
    ISNUMBER(MATCH(BP[[#This Row],[CODIGO]], _xlpm.codigos_devolucion, 0))
)</f>
        <v>0</v>
      </c>
    </row>
    <row r="3457" spans="1:9" x14ac:dyDescent="0.25">
      <c r="A3457" s="608">
        <v>510506</v>
      </c>
      <c r="B3457" s="416" t="s">
        <v>542</v>
      </c>
      <c r="C3457" s="416" t="s">
        <v>1319</v>
      </c>
      <c r="D3457" s="416" t="s">
        <v>739</v>
      </c>
      <c r="E3457" s="417">
        <v>1809268.5</v>
      </c>
      <c r="F3457" s="417">
        <v>0</v>
      </c>
      <c r="G3457" s="417">
        <v>3962496658.999999</v>
      </c>
      <c r="H3457" s="387" t="b" cm="1">
        <f t="array" aca="1" ref="H3457" ca="1">EsNegrita(BP[[#This Row],[CODIGO]])</f>
        <v>0</v>
      </c>
      <c r="I3457" s="387" t="b" cm="1">
        <f t="array" ref="I3457">_xlfn.LET(
    _xlpm.codigos_devolucion, _xlfn.UNIQUE(_xlfn._xlws.FILTER(BP[CODIGO], ISNUMBER(SEARCH("devoluci", BP[NOMBRE CUENTA])), {""})),
    ISNUMBER(MATCH(BP[[#This Row],[CODIGO]], _xlpm.codigos_devolucion, 0))
)</f>
        <v>0</v>
      </c>
    </row>
    <row r="3458" spans="1:9" x14ac:dyDescent="0.25">
      <c r="A3458" s="608">
        <v>510506</v>
      </c>
      <c r="B3458" s="416" t="s">
        <v>542</v>
      </c>
      <c r="C3458" s="416" t="s">
        <v>1321</v>
      </c>
      <c r="D3458" s="416" t="s">
        <v>739</v>
      </c>
      <c r="E3458" s="417">
        <v>1750905</v>
      </c>
      <c r="F3458" s="417">
        <v>0</v>
      </c>
      <c r="G3458" s="417">
        <v>3964247563.999999</v>
      </c>
      <c r="H3458" s="387" t="b" cm="1">
        <f t="array" aca="1" ref="H3458" ca="1">EsNegrita(BP[[#This Row],[CODIGO]])</f>
        <v>0</v>
      </c>
      <c r="I3458" s="387" t="b" cm="1">
        <f t="array" ref="I3458">_xlfn.LET(
    _xlpm.codigos_devolucion, _xlfn.UNIQUE(_xlfn._xlws.FILTER(BP[CODIGO], ISNUMBER(SEARCH("devoluci", BP[NOMBRE CUENTA])), {""})),
    ISNUMBER(MATCH(BP[[#This Row],[CODIGO]], _xlpm.codigos_devolucion, 0))
)</f>
        <v>0</v>
      </c>
    </row>
    <row r="3459" spans="1:9" x14ac:dyDescent="0.25">
      <c r="A3459" s="608">
        <v>510506</v>
      </c>
      <c r="B3459" s="416" t="s">
        <v>542</v>
      </c>
      <c r="C3459" s="416" t="s">
        <v>1332</v>
      </c>
      <c r="D3459" s="416" t="s">
        <v>739</v>
      </c>
      <c r="E3459" s="417">
        <v>3000000</v>
      </c>
      <c r="F3459" s="417">
        <v>0</v>
      </c>
      <c r="G3459" s="417">
        <v>3967247563.999999</v>
      </c>
      <c r="H3459" s="387" t="b" cm="1">
        <f t="array" aca="1" ref="H3459" ca="1">EsNegrita(BP[[#This Row],[CODIGO]])</f>
        <v>0</v>
      </c>
      <c r="I3459" s="387" t="b" cm="1">
        <f t="array" ref="I3459">_xlfn.LET(
    _xlpm.codigos_devolucion, _xlfn.UNIQUE(_xlfn._xlws.FILTER(BP[CODIGO], ISNUMBER(SEARCH("devoluci", BP[NOMBRE CUENTA])), {""})),
    ISNUMBER(MATCH(BP[[#This Row],[CODIGO]], _xlpm.codigos_devolucion, 0))
)</f>
        <v>0</v>
      </c>
    </row>
    <row r="3460" spans="1:9" x14ac:dyDescent="0.25">
      <c r="A3460" s="608">
        <v>510506</v>
      </c>
      <c r="B3460" s="416" t="s">
        <v>542</v>
      </c>
      <c r="C3460" s="416" t="s">
        <v>1279</v>
      </c>
      <c r="D3460" s="416" t="s">
        <v>739</v>
      </c>
      <c r="E3460" s="417">
        <v>1750905</v>
      </c>
      <c r="F3460" s="417">
        <v>0</v>
      </c>
      <c r="G3460" s="417">
        <v>3968998468.999999</v>
      </c>
      <c r="H3460" s="387" t="b" cm="1">
        <f t="array" aca="1" ref="H3460" ca="1">EsNegrita(BP[[#This Row],[CODIGO]])</f>
        <v>0</v>
      </c>
      <c r="I3460" s="387" t="b" cm="1">
        <f t="array" ref="I3460">_xlfn.LET(
    _xlpm.codigos_devolucion, _xlfn.UNIQUE(_xlfn._xlws.FILTER(BP[CODIGO], ISNUMBER(SEARCH("devoluci", BP[NOMBRE CUENTA])), {""})),
    ISNUMBER(MATCH(BP[[#This Row],[CODIGO]], _xlpm.codigos_devolucion, 0))
)</f>
        <v>0</v>
      </c>
    </row>
    <row r="3461" spans="1:9" x14ac:dyDescent="0.25">
      <c r="A3461" s="608">
        <v>510506</v>
      </c>
      <c r="B3461" s="416" t="s">
        <v>542</v>
      </c>
      <c r="C3461" s="416" t="s">
        <v>1324</v>
      </c>
      <c r="D3461" s="416" t="s">
        <v>739</v>
      </c>
      <c r="E3461" s="417">
        <v>1867632</v>
      </c>
      <c r="F3461" s="417">
        <v>0</v>
      </c>
      <c r="G3461" s="417">
        <v>3970866100.999999</v>
      </c>
      <c r="H3461" s="387" t="b" cm="1">
        <f t="array" aca="1" ref="H3461" ca="1">EsNegrita(BP[[#This Row],[CODIGO]])</f>
        <v>0</v>
      </c>
      <c r="I3461" s="387" t="b" cm="1">
        <f t="array" ref="I3461">_xlfn.LET(
    _xlpm.codigos_devolucion, _xlfn.UNIQUE(_xlfn._xlws.FILTER(BP[CODIGO], ISNUMBER(SEARCH("devoluci", BP[NOMBRE CUENTA])), {""})),
    ISNUMBER(MATCH(BP[[#This Row],[CODIGO]], _xlpm.codigos_devolucion, 0))
)</f>
        <v>0</v>
      </c>
    </row>
    <row r="3462" spans="1:9" x14ac:dyDescent="0.25">
      <c r="A3462" s="608">
        <v>510506</v>
      </c>
      <c r="B3462" s="416" t="s">
        <v>542</v>
      </c>
      <c r="C3462" s="416" t="s">
        <v>738</v>
      </c>
      <c r="D3462" s="416" t="s">
        <v>777</v>
      </c>
      <c r="E3462" s="417">
        <v>1750905</v>
      </c>
      <c r="F3462" s="417">
        <v>0</v>
      </c>
      <c r="G3462" s="417">
        <v>3972617005.999999</v>
      </c>
      <c r="H3462" s="387" t="b" cm="1">
        <f t="array" aca="1" ref="H3462" ca="1">EsNegrita(BP[[#This Row],[CODIGO]])</f>
        <v>0</v>
      </c>
      <c r="I3462" s="387" t="b" cm="1">
        <f t="array" ref="I3462">_xlfn.LET(
    _xlpm.codigos_devolucion, _xlfn.UNIQUE(_xlfn._xlws.FILTER(BP[CODIGO], ISNUMBER(SEARCH("devoluci", BP[NOMBRE CUENTA])), {""})),
    ISNUMBER(MATCH(BP[[#This Row],[CODIGO]], _xlpm.codigos_devolucion, 0))
)</f>
        <v>0</v>
      </c>
    </row>
    <row r="3463" spans="1:9" x14ac:dyDescent="0.25">
      <c r="A3463" s="608">
        <v>510506</v>
      </c>
      <c r="B3463" s="416" t="s">
        <v>542</v>
      </c>
      <c r="C3463" s="416" t="s">
        <v>1286</v>
      </c>
      <c r="D3463" s="416" t="s">
        <v>777</v>
      </c>
      <c r="E3463" s="417">
        <v>1314000</v>
      </c>
      <c r="F3463" s="417">
        <v>0</v>
      </c>
      <c r="G3463" s="417">
        <v>3973931005.999999</v>
      </c>
      <c r="H3463" s="387" t="b" cm="1">
        <f t="array" aca="1" ref="H3463" ca="1">EsNegrita(BP[[#This Row],[CODIGO]])</f>
        <v>0</v>
      </c>
      <c r="I3463" s="387" t="b" cm="1">
        <f t="array" ref="I3463">_xlfn.LET(
    _xlpm.codigos_devolucion, _xlfn.UNIQUE(_xlfn._xlws.FILTER(BP[CODIGO], ISNUMBER(SEARCH("devoluci", BP[NOMBRE CUENTA])), {""})),
    ISNUMBER(MATCH(BP[[#This Row],[CODIGO]], _xlpm.codigos_devolucion, 0))
)</f>
        <v>0</v>
      </c>
    </row>
    <row r="3464" spans="1:9" x14ac:dyDescent="0.25">
      <c r="A3464" s="608">
        <v>510506</v>
      </c>
      <c r="B3464" s="416" t="s">
        <v>542</v>
      </c>
      <c r="C3464" s="416" t="s">
        <v>1266</v>
      </c>
      <c r="D3464" s="416" t="s">
        <v>777</v>
      </c>
      <c r="E3464" s="417">
        <v>4087064</v>
      </c>
      <c r="F3464" s="417">
        <v>0</v>
      </c>
      <c r="G3464" s="417">
        <v>3978018069.999999</v>
      </c>
      <c r="H3464" s="387" t="b" cm="1">
        <f t="array" aca="1" ref="H3464" ca="1">EsNegrita(BP[[#This Row],[CODIGO]])</f>
        <v>0</v>
      </c>
      <c r="I3464" s="387" t="b" cm="1">
        <f t="array" ref="I3464">_xlfn.LET(
    _xlpm.codigos_devolucion, _xlfn.UNIQUE(_xlfn._xlws.FILTER(BP[CODIGO], ISNUMBER(SEARCH("devoluci", BP[NOMBRE CUENTA])), {""})),
    ISNUMBER(MATCH(BP[[#This Row],[CODIGO]], _xlpm.codigos_devolucion, 0))
)</f>
        <v>0</v>
      </c>
    </row>
    <row r="3465" spans="1:9" x14ac:dyDescent="0.25">
      <c r="A3465" s="608">
        <v>510506</v>
      </c>
      <c r="B3465" s="416" t="s">
        <v>542</v>
      </c>
      <c r="C3465" s="416" t="s">
        <v>1254</v>
      </c>
      <c r="D3465" s="416" t="s">
        <v>777</v>
      </c>
      <c r="E3465" s="417">
        <v>11355823.99</v>
      </c>
      <c r="F3465" s="417">
        <v>0</v>
      </c>
      <c r="G3465" s="417">
        <v>3989373893.9899988</v>
      </c>
      <c r="H3465" s="387" t="b" cm="1">
        <f t="array" aca="1" ref="H3465" ca="1">EsNegrita(BP[[#This Row],[CODIGO]])</f>
        <v>0</v>
      </c>
      <c r="I3465" s="387" t="b" cm="1">
        <f t="array" ref="I3465">_xlfn.LET(
    _xlpm.codigos_devolucion, _xlfn.UNIQUE(_xlfn._xlws.FILTER(BP[CODIGO], ISNUMBER(SEARCH("devoluci", BP[NOMBRE CUENTA])), {""})),
    ISNUMBER(MATCH(BP[[#This Row],[CODIGO]], _xlpm.codigos_devolucion, 0))
)</f>
        <v>0</v>
      </c>
    </row>
    <row r="3466" spans="1:9" x14ac:dyDescent="0.25">
      <c r="A3466" s="608">
        <v>510506</v>
      </c>
      <c r="B3466" s="416" t="s">
        <v>542</v>
      </c>
      <c r="C3466" s="416" t="s">
        <v>1328</v>
      </c>
      <c r="D3466" s="416" t="s">
        <v>777</v>
      </c>
      <c r="E3466" s="417">
        <v>1750905</v>
      </c>
      <c r="F3466" s="417">
        <v>0</v>
      </c>
      <c r="G3466" s="417">
        <v>3991124798.9899988</v>
      </c>
      <c r="H3466" s="387" t="b" cm="1">
        <f t="array" aca="1" ref="H3466" ca="1">EsNegrita(BP[[#This Row],[CODIGO]])</f>
        <v>0</v>
      </c>
      <c r="I3466" s="387" t="b" cm="1">
        <f t="array" ref="I3466">_xlfn.LET(
    _xlpm.codigos_devolucion, _xlfn.UNIQUE(_xlfn._xlws.FILTER(BP[CODIGO], ISNUMBER(SEARCH("devoluci", BP[NOMBRE CUENTA])), {""})),
    ISNUMBER(MATCH(BP[[#This Row],[CODIGO]], _xlpm.codigos_devolucion, 0))
)</f>
        <v>0</v>
      </c>
    </row>
    <row r="3467" spans="1:9" x14ac:dyDescent="0.25">
      <c r="A3467" s="608">
        <v>510506</v>
      </c>
      <c r="B3467" s="416" t="s">
        <v>542</v>
      </c>
      <c r="C3467" s="416" t="s">
        <v>1291</v>
      </c>
      <c r="D3467" s="416" t="s">
        <v>777</v>
      </c>
      <c r="E3467" s="417">
        <v>2733174.99</v>
      </c>
      <c r="F3467" s="417">
        <v>0</v>
      </c>
      <c r="G3467" s="417">
        <v>3993857973.9799986</v>
      </c>
      <c r="H3467" s="387" t="b" cm="1">
        <f t="array" aca="1" ref="H3467" ca="1">EsNegrita(BP[[#This Row],[CODIGO]])</f>
        <v>0</v>
      </c>
      <c r="I3467" s="387" t="b" cm="1">
        <f t="array" ref="I3467">_xlfn.LET(
    _xlpm.codigos_devolucion, _xlfn.UNIQUE(_xlfn._xlws.FILTER(BP[CODIGO], ISNUMBER(SEARCH("devoluci", BP[NOMBRE CUENTA])), {""})),
    ISNUMBER(MATCH(BP[[#This Row],[CODIGO]], _xlpm.codigos_devolucion, 0))
)</f>
        <v>0</v>
      </c>
    </row>
    <row r="3468" spans="1:9" x14ac:dyDescent="0.25">
      <c r="A3468" s="608">
        <v>510506</v>
      </c>
      <c r="B3468" s="416" t="s">
        <v>542</v>
      </c>
      <c r="C3468" s="416" t="s">
        <v>1334</v>
      </c>
      <c r="D3468" s="416" t="s">
        <v>777</v>
      </c>
      <c r="E3468" s="417">
        <v>4087064</v>
      </c>
      <c r="F3468" s="417">
        <v>0</v>
      </c>
      <c r="G3468" s="417">
        <v>3997945037.9799986</v>
      </c>
      <c r="H3468" s="387" t="b" cm="1">
        <f t="array" aca="1" ref="H3468" ca="1">EsNegrita(BP[[#This Row],[CODIGO]])</f>
        <v>0</v>
      </c>
      <c r="I3468" s="387" t="b" cm="1">
        <f t="array" ref="I3468">_xlfn.LET(
    _xlpm.codigos_devolucion, _xlfn.UNIQUE(_xlfn._xlws.FILTER(BP[CODIGO], ISNUMBER(SEARCH("devoluci", BP[NOMBRE CUENTA])), {""})),
    ISNUMBER(MATCH(BP[[#This Row],[CODIGO]], _xlpm.codigos_devolucion, 0))
)</f>
        <v>0</v>
      </c>
    </row>
    <row r="3469" spans="1:9" x14ac:dyDescent="0.25">
      <c r="A3469" s="608">
        <v>510506</v>
      </c>
      <c r="B3469" s="416" t="s">
        <v>542</v>
      </c>
      <c r="C3469" s="416" t="s">
        <v>1269</v>
      </c>
      <c r="D3469" s="416" t="s">
        <v>777</v>
      </c>
      <c r="E3469" s="417">
        <v>4087064</v>
      </c>
      <c r="F3469" s="417">
        <v>0</v>
      </c>
      <c r="G3469" s="417">
        <v>4002032101.9799986</v>
      </c>
      <c r="H3469" s="387" t="b" cm="1">
        <f t="array" aca="1" ref="H3469" ca="1">EsNegrita(BP[[#This Row],[CODIGO]])</f>
        <v>0</v>
      </c>
      <c r="I3469" s="387" t="b" cm="1">
        <f t="array" ref="I3469">_xlfn.LET(
    _xlpm.codigos_devolucion, _xlfn.UNIQUE(_xlfn._xlws.FILTER(BP[CODIGO], ISNUMBER(SEARCH("devoluci", BP[NOMBRE CUENTA])), {""})),
    ISNUMBER(MATCH(BP[[#This Row],[CODIGO]], _xlpm.codigos_devolucion, 0))
)</f>
        <v>0</v>
      </c>
    </row>
    <row r="3470" spans="1:9" x14ac:dyDescent="0.25">
      <c r="A3470" s="608">
        <v>510506</v>
      </c>
      <c r="B3470" s="416" t="s">
        <v>542</v>
      </c>
      <c r="C3470" s="416" t="s">
        <v>1292</v>
      </c>
      <c r="D3470" s="416" t="s">
        <v>777</v>
      </c>
      <c r="E3470" s="417">
        <v>4087064</v>
      </c>
      <c r="F3470" s="417">
        <v>0</v>
      </c>
      <c r="G3470" s="417">
        <v>4006119165.9799986</v>
      </c>
      <c r="H3470" s="387" t="b" cm="1">
        <f t="array" aca="1" ref="H3470" ca="1">EsNegrita(BP[[#This Row],[CODIGO]])</f>
        <v>0</v>
      </c>
      <c r="I3470" s="387" t="b" cm="1">
        <f t="array" ref="I3470">_xlfn.LET(
    _xlpm.codigos_devolucion, _xlfn.UNIQUE(_xlfn._xlws.FILTER(BP[CODIGO], ISNUMBER(SEARCH("devoluci", BP[NOMBRE CUENTA])), {""})),
    ISNUMBER(MATCH(BP[[#This Row],[CODIGO]], _xlpm.codigos_devolucion, 0))
)</f>
        <v>0</v>
      </c>
    </row>
    <row r="3471" spans="1:9" x14ac:dyDescent="0.25">
      <c r="A3471" s="608">
        <v>510506</v>
      </c>
      <c r="B3471" s="416" t="s">
        <v>542</v>
      </c>
      <c r="C3471" s="416" t="s">
        <v>1329</v>
      </c>
      <c r="D3471" s="416" t="s">
        <v>777</v>
      </c>
      <c r="E3471" s="417">
        <v>1750905</v>
      </c>
      <c r="F3471" s="417">
        <v>0</v>
      </c>
      <c r="G3471" s="417">
        <v>4007870070.9799986</v>
      </c>
      <c r="H3471" s="387" t="b" cm="1">
        <f t="array" aca="1" ref="H3471" ca="1">EsNegrita(BP[[#This Row],[CODIGO]])</f>
        <v>0</v>
      </c>
      <c r="I3471" s="387" t="b" cm="1">
        <f t="array" ref="I3471">_xlfn.LET(
    _xlpm.codigos_devolucion, _xlfn.UNIQUE(_xlfn._xlws.FILTER(BP[CODIGO], ISNUMBER(SEARCH("devoluci", BP[NOMBRE CUENTA])), {""})),
    ISNUMBER(MATCH(BP[[#This Row],[CODIGO]], _xlpm.codigos_devolucion, 0))
)</f>
        <v>0</v>
      </c>
    </row>
    <row r="3472" spans="1:9" x14ac:dyDescent="0.25">
      <c r="A3472" s="608">
        <v>510506</v>
      </c>
      <c r="B3472" s="416" t="s">
        <v>542</v>
      </c>
      <c r="C3472" s="416" t="s">
        <v>751</v>
      </c>
      <c r="D3472" s="416" t="s">
        <v>777</v>
      </c>
      <c r="E3472" s="417">
        <v>2894433</v>
      </c>
      <c r="F3472" s="417">
        <v>0</v>
      </c>
      <c r="G3472" s="417">
        <v>4010764503.9799986</v>
      </c>
      <c r="H3472" s="387" t="b" cm="1">
        <f t="array" aca="1" ref="H3472" ca="1">EsNegrita(BP[[#This Row],[CODIGO]])</f>
        <v>0</v>
      </c>
      <c r="I3472" s="387" t="b" cm="1">
        <f t="array" ref="I3472">_xlfn.LET(
    _xlpm.codigos_devolucion, _xlfn.UNIQUE(_xlfn._xlws.FILTER(BP[CODIGO], ISNUMBER(SEARCH("devoluci", BP[NOMBRE CUENTA])), {""})),
    ISNUMBER(MATCH(BP[[#This Row],[CODIGO]], _xlpm.codigos_devolucion, 0))
)</f>
        <v>0</v>
      </c>
    </row>
    <row r="3473" spans="1:9" x14ac:dyDescent="0.25">
      <c r="A3473" s="608">
        <v>510506</v>
      </c>
      <c r="B3473" s="416" t="s">
        <v>542</v>
      </c>
      <c r="C3473" s="416" t="s">
        <v>1339</v>
      </c>
      <c r="D3473" s="416" t="s">
        <v>777</v>
      </c>
      <c r="E3473" s="417">
        <v>1750905</v>
      </c>
      <c r="F3473" s="417">
        <v>0</v>
      </c>
      <c r="G3473" s="417">
        <v>4012515408.9799986</v>
      </c>
      <c r="H3473" s="387" t="b" cm="1">
        <f t="array" aca="1" ref="H3473" ca="1">EsNegrita(BP[[#This Row],[CODIGO]])</f>
        <v>0</v>
      </c>
      <c r="I3473" s="387" t="b" cm="1">
        <f t="array" ref="I3473">_xlfn.LET(
    _xlpm.codigos_devolucion, _xlfn.UNIQUE(_xlfn._xlws.FILTER(BP[CODIGO], ISNUMBER(SEARCH("devoluci", BP[NOMBRE CUENTA])), {""})),
    ISNUMBER(MATCH(BP[[#This Row],[CODIGO]], _xlpm.codigos_devolucion, 0))
)</f>
        <v>0</v>
      </c>
    </row>
    <row r="3474" spans="1:9" x14ac:dyDescent="0.25">
      <c r="A3474" s="608">
        <v>510506</v>
      </c>
      <c r="B3474" s="416" t="s">
        <v>542</v>
      </c>
      <c r="C3474" s="416" t="s">
        <v>753</v>
      </c>
      <c r="D3474" s="416" t="s">
        <v>777</v>
      </c>
      <c r="E3474" s="417">
        <v>2733174.99</v>
      </c>
      <c r="F3474" s="417">
        <v>0</v>
      </c>
      <c r="G3474" s="417">
        <v>4015248583.9699984</v>
      </c>
      <c r="H3474" s="387" t="b" cm="1">
        <f t="array" aca="1" ref="H3474" ca="1">EsNegrita(BP[[#This Row],[CODIGO]])</f>
        <v>0</v>
      </c>
      <c r="I3474" s="387" t="b" cm="1">
        <f t="array" ref="I3474">_xlfn.LET(
    _xlpm.codigos_devolucion, _xlfn.UNIQUE(_xlfn._xlws.FILTER(BP[CODIGO], ISNUMBER(SEARCH("devoluci", BP[NOMBRE CUENTA])), {""})),
    ISNUMBER(MATCH(BP[[#This Row],[CODIGO]], _xlpm.codigos_devolucion, 0))
)</f>
        <v>0</v>
      </c>
    </row>
    <row r="3475" spans="1:9" x14ac:dyDescent="0.25">
      <c r="A3475" s="608">
        <v>510506</v>
      </c>
      <c r="B3475" s="416" t="s">
        <v>542</v>
      </c>
      <c r="C3475" s="416" t="s">
        <v>754</v>
      </c>
      <c r="D3475" s="416" t="s">
        <v>777</v>
      </c>
      <c r="E3475" s="417">
        <v>1750905</v>
      </c>
      <c r="F3475" s="417">
        <v>0</v>
      </c>
      <c r="G3475" s="417">
        <v>4016999488.9699984</v>
      </c>
      <c r="H3475" s="387" t="b" cm="1">
        <f t="array" aca="1" ref="H3475" ca="1">EsNegrita(BP[[#This Row],[CODIGO]])</f>
        <v>0</v>
      </c>
      <c r="I3475" s="387" t="b" cm="1">
        <f t="array" ref="I3475">_xlfn.LET(
    _xlpm.codigos_devolucion, _xlfn.UNIQUE(_xlfn._xlws.FILTER(BP[CODIGO], ISNUMBER(SEARCH("devoluci", BP[NOMBRE CUENTA])), {""})),
    ISNUMBER(MATCH(BP[[#This Row],[CODIGO]], _xlpm.codigos_devolucion, 0))
)</f>
        <v>0</v>
      </c>
    </row>
    <row r="3476" spans="1:9" x14ac:dyDescent="0.25">
      <c r="A3476" s="608">
        <v>510506</v>
      </c>
      <c r="B3476" s="416" t="s">
        <v>542</v>
      </c>
      <c r="C3476" s="416" t="s">
        <v>755</v>
      </c>
      <c r="D3476" s="416" t="s">
        <v>777</v>
      </c>
      <c r="E3476" s="417">
        <v>4087064</v>
      </c>
      <c r="F3476" s="417">
        <v>0</v>
      </c>
      <c r="G3476" s="417">
        <v>4021086552.9699984</v>
      </c>
      <c r="H3476" s="387" t="b" cm="1">
        <f t="array" aca="1" ref="H3476" ca="1">EsNegrita(BP[[#This Row],[CODIGO]])</f>
        <v>0</v>
      </c>
      <c r="I3476" s="387" t="b" cm="1">
        <f t="array" ref="I3476">_xlfn.LET(
    _xlpm.codigos_devolucion, _xlfn.UNIQUE(_xlfn._xlws.FILTER(BP[CODIGO], ISNUMBER(SEARCH("devoluci", BP[NOMBRE CUENTA])), {""})),
    ISNUMBER(MATCH(BP[[#This Row],[CODIGO]], _xlpm.codigos_devolucion, 0))
)</f>
        <v>0</v>
      </c>
    </row>
    <row r="3477" spans="1:9" x14ac:dyDescent="0.25">
      <c r="A3477" s="608">
        <v>510506</v>
      </c>
      <c r="B3477" s="416" t="s">
        <v>542</v>
      </c>
      <c r="C3477" s="416" t="s">
        <v>1342</v>
      </c>
      <c r="D3477" s="416" t="s">
        <v>777</v>
      </c>
      <c r="E3477" s="417">
        <v>1167270</v>
      </c>
      <c r="F3477" s="417">
        <v>0</v>
      </c>
      <c r="G3477" s="417">
        <v>4022253822.9699984</v>
      </c>
      <c r="H3477" s="387" t="b" cm="1">
        <f t="array" aca="1" ref="H3477" ca="1">EsNegrita(BP[[#This Row],[CODIGO]])</f>
        <v>0</v>
      </c>
      <c r="I3477" s="387" t="b" cm="1">
        <f t="array" ref="I3477">_xlfn.LET(
    _xlpm.codigos_devolucion, _xlfn.UNIQUE(_xlfn._xlws.FILTER(BP[CODIGO], ISNUMBER(SEARCH("devoluci", BP[NOMBRE CUENTA])), {""})),
    ISNUMBER(MATCH(BP[[#This Row],[CODIGO]], _xlpm.codigos_devolucion, 0))
)</f>
        <v>0</v>
      </c>
    </row>
    <row r="3478" spans="1:9" x14ac:dyDescent="0.25">
      <c r="A3478" s="608">
        <v>510506</v>
      </c>
      <c r="B3478" s="416" t="s">
        <v>542</v>
      </c>
      <c r="C3478" s="416" t="s">
        <v>1343</v>
      </c>
      <c r="D3478" s="416" t="s">
        <v>777</v>
      </c>
      <c r="E3478" s="417">
        <v>1867632</v>
      </c>
      <c r="F3478" s="417">
        <v>0</v>
      </c>
      <c r="G3478" s="417">
        <v>4024121454.9699984</v>
      </c>
      <c r="H3478" s="387" t="b" cm="1">
        <f t="array" aca="1" ref="H3478" ca="1">EsNegrita(BP[[#This Row],[CODIGO]])</f>
        <v>0</v>
      </c>
      <c r="I3478" s="387" t="b" cm="1">
        <f t="array" ref="I3478">_xlfn.LET(
    _xlpm.codigos_devolucion, _xlfn.UNIQUE(_xlfn._xlws.FILTER(BP[CODIGO], ISNUMBER(SEARCH("devoluci", BP[NOMBRE CUENTA])), {""})),
    ISNUMBER(MATCH(BP[[#This Row],[CODIGO]], _xlpm.codigos_devolucion, 0))
)</f>
        <v>0</v>
      </c>
    </row>
    <row r="3479" spans="1:9" x14ac:dyDescent="0.25">
      <c r="A3479" s="608">
        <v>510506</v>
      </c>
      <c r="B3479" s="416" t="s">
        <v>542</v>
      </c>
      <c r="C3479" s="416" t="s">
        <v>1308</v>
      </c>
      <c r="D3479" s="416" t="s">
        <v>777</v>
      </c>
      <c r="E3479" s="417">
        <v>2733174.99</v>
      </c>
      <c r="F3479" s="417">
        <v>0</v>
      </c>
      <c r="G3479" s="417">
        <v>4026854629.9599981</v>
      </c>
      <c r="H3479" s="387" t="b" cm="1">
        <f t="array" aca="1" ref="H3479" ca="1">EsNegrita(BP[[#This Row],[CODIGO]])</f>
        <v>0</v>
      </c>
      <c r="I3479" s="387" t="b" cm="1">
        <f t="array" ref="I3479">_xlfn.LET(
    _xlpm.codigos_devolucion, _xlfn.UNIQUE(_xlfn._xlws.FILTER(BP[CODIGO], ISNUMBER(SEARCH("devoluci", BP[NOMBRE CUENTA])), {""})),
    ISNUMBER(MATCH(BP[[#This Row],[CODIGO]], _xlpm.codigos_devolucion, 0))
)</f>
        <v>0</v>
      </c>
    </row>
    <row r="3480" spans="1:9" x14ac:dyDescent="0.25">
      <c r="A3480" s="608">
        <v>510506</v>
      </c>
      <c r="B3480" s="416" t="s">
        <v>542</v>
      </c>
      <c r="C3480" s="416" t="s">
        <v>770</v>
      </c>
      <c r="D3480" s="416" t="s">
        <v>777</v>
      </c>
      <c r="E3480" s="417">
        <v>1750905</v>
      </c>
      <c r="F3480" s="417">
        <v>0</v>
      </c>
      <c r="G3480" s="417">
        <v>4028605534.9599981</v>
      </c>
      <c r="H3480" s="387" t="b" cm="1">
        <f t="array" aca="1" ref="H3480" ca="1">EsNegrita(BP[[#This Row],[CODIGO]])</f>
        <v>0</v>
      </c>
      <c r="I3480" s="387" t="b" cm="1">
        <f t="array" ref="I3480">_xlfn.LET(
    _xlpm.codigos_devolucion, _xlfn.UNIQUE(_xlfn._xlws.FILTER(BP[CODIGO], ISNUMBER(SEARCH("devoluci", BP[NOMBRE CUENTA])), {""})),
    ISNUMBER(MATCH(BP[[#This Row],[CODIGO]], _xlpm.codigos_devolucion, 0))
)</f>
        <v>0</v>
      </c>
    </row>
    <row r="3481" spans="1:9" x14ac:dyDescent="0.25">
      <c r="A3481" s="608">
        <v>510506</v>
      </c>
      <c r="B3481" s="416" t="s">
        <v>542</v>
      </c>
      <c r="C3481" s="416" t="s">
        <v>772</v>
      </c>
      <c r="D3481" s="416" t="s">
        <v>777</v>
      </c>
      <c r="E3481" s="417">
        <v>1826367</v>
      </c>
      <c r="F3481" s="417">
        <v>0</v>
      </c>
      <c r="G3481" s="417">
        <v>4030431901.9599981</v>
      </c>
      <c r="H3481" s="387" t="b" cm="1">
        <f t="array" aca="1" ref="H3481" ca="1">EsNegrita(BP[[#This Row],[CODIGO]])</f>
        <v>0</v>
      </c>
      <c r="I3481" s="387" t="b" cm="1">
        <f t="array" ref="I3481">_xlfn.LET(
    _xlpm.codigos_devolucion, _xlfn.UNIQUE(_xlfn._xlws.FILTER(BP[CODIGO], ISNUMBER(SEARCH("devoluci", BP[NOMBRE CUENTA])), {""})),
    ISNUMBER(MATCH(BP[[#This Row],[CODIGO]], _xlpm.codigos_devolucion, 0))
)</f>
        <v>0</v>
      </c>
    </row>
    <row r="3482" spans="1:9" x14ac:dyDescent="0.25">
      <c r="A3482" s="608">
        <v>510506</v>
      </c>
      <c r="B3482" s="416" t="s">
        <v>542</v>
      </c>
      <c r="C3482" s="416" t="s">
        <v>773</v>
      </c>
      <c r="D3482" s="416" t="s">
        <v>777</v>
      </c>
      <c r="E3482" s="417">
        <v>1900010</v>
      </c>
      <c r="F3482" s="417">
        <v>0</v>
      </c>
      <c r="G3482" s="417">
        <v>4032331911.9599981</v>
      </c>
      <c r="H3482" s="387" t="b" cm="1">
        <f t="array" aca="1" ref="H3482" ca="1">EsNegrita(BP[[#This Row],[CODIGO]])</f>
        <v>0</v>
      </c>
      <c r="I3482" s="387" t="b" cm="1">
        <f t="array" ref="I3482">_xlfn.LET(
    _xlpm.codigos_devolucion, _xlfn.UNIQUE(_xlfn._xlws.FILTER(BP[CODIGO], ISNUMBER(SEARCH("devoluci", BP[NOMBRE CUENTA])), {""})),
    ISNUMBER(MATCH(BP[[#This Row],[CODIGO]], _xlpm.codigos_devolucion, 0))
)</f>
        <v>0</v>
      </c>
    </row>
    <row r="3483" spans="1:9" x14ac:dyDescent="0.25">
      <c r="A3483" s="608">
        <v>510506</v>
      </c>
      <c r="B3483" s="416" t="s">
        <v>542</v>
      </c>
      <c r="C3483" s="416" t="s">
        <v>1276</v>
      </c>
      <c r="D3483" s="416" t="s">
        <v>777</v>
      </c>
      <c r="E3483" s="417">
        <v>1900000</v>
      </c>
      <c r="F3483" s="417">
        <v>0</v>
      </c>
      <c r="G3483" s="417">
        <v>4034231911.9599981</v>
      </c>
      <c r="H3483" s="387" t="b" cm="1">
        <f t="array" aca="1" ref="H3483" ca="1">EsNegrita(BP[[#This Row],[CODIGO]])</f>
        <v>0</v>
      </c>
      <c r="I3483" s="387" t="b" cm="1">
        <f t="array" ref="I3483">_xlfn.LET(
    _xlpm.codigos_devolucion, _xlfn.UNIQUE(_xlfn._xlws.FILTER(BP[CODIGO], ISNUMBER(SEARCH("devoluci", BP[NOMBRE CUENTA])), {""})),
    ISNUMBER(MATCH(BP[[#This Row],[CODIGO]], _xlpm.codigos_devolucion, 0))
)</f>
        <v>0</v>
      </c>
    </row>
    <row r="3484" spans="1:9" x14ac:dyDescent="0.25">
      <c r="A3484" s="608">
        <v>510506</v>
      </c>
      <c r="B3484" s="416" t="s">
        <v>542</v>
      </c>
      <c r="C3484" s="416" t="s">
        <v>1345</v>
      </c>
      <c r="D3484" s="416" t="s">
        <v>777</v>
      </c>
      <c r="E3484" s="417">
        <v>2499999.9900000002</v>
      </c>
      <c r="F3484" s="417">
        <v>0</v>
      </c>
      <c r="G3484" s="417">
        <v>4036731911.9499979</v>
      </c>
      <c r="H3484" s="387" t="b" cm="1">
        <f t="array" aca="1" ref="H3484" ca="1">EsNegrita(BP[[#This Row],[CODIGO]])</f>
        <v>0</v>
      </c>
      <c r="I3484" s="387" t="b" cm="1">
        <f t="array" ref="I3484">_xlfn.LET(
    _xlpm.codigos_devolucion, _xlfn.UNIQUE(_xlfn._xlws.FILTER(BP[CODIGO], ISNUMBER(SEARCH("devoluci", BP[NOMBRE CUENTA])), {""})),
    ISNUMBER(MATCH(BP[[#This Row],[CODIGO]], _xlpm.codigos_devolucion, 0))
)</f>
        <v>0</v>
      </c>
    </row>
    <row r="3485" spans="1:9" x14ac:dyDescent="0.25">
      <c r="A3485" s="608">
        <v>510506</v>
      </c>
      <c r="B3485" s="416" t="s">
        <v>542</v>
      </c>
      <c r="C3485" s="416" t="s">
        <v>1353</v>
      </c>
      <c r="D3485" s="416" t="s">
        <v>777</v>
      </c>
      <c r="E3485" s="417">
        <v>1575814.5</v>
      </c>
      <c r="F3485" s="417">
        <v>0</v>
      </c>
      <c r="G3485" s="417">
        <v>4038307726.4499979</v>
      </c>
      <c r="H3485" s="387" t="b" cm="1">
        <f t="array" aca="1" ref="H3485" ca="1">EsNegrita(BP[[#This Row],[CODIGO]])</f>
        <v>0</v>
      </c>
      <c r="I3485" s="387" t="b" cm="1">
        <f t="array" ref="I3485">_xlfn.LET(
    _xlpm.codigos_devolucion, _xlfn.UNIQUE(_xlfn._xlws.FILTER(BP[CODIGO], ISNUMBER(SEARCH("devoluci", BP[NOMBRE CUENTA])), {""})),
    ISNUMBER(MATCH(BP[[#This Row],[CODIGO]], _xlpm.codigos_devolucion, 0))
)</f>
        <v>0</v>
      </c>
    </row>
    <row r="3486" spans="1:9" x14ac:dyDescent="0.25">
      <c r="A3486" s="608">
        <v>510506</v>
      </c>
      <c r="B3486" s="416" t="s">
        <v>542</v>
      </c>
      <c r="C3486" s="416" t="s">
        <v>1314</v>
      </c>
      <c r="D3486" s="416" t="s">
        <v>777</v>
      </c>
      <c r="E3486" s="417">
        <v>2733175</v>
      </c>
      <c r="F3486" s="417">
        <v>0</v>
      </c>
      <c r="G3486" s="417">
        <v>4041040901.4499979</v>
      </c>
      <c r="H3486" s="387" t="b" cm="1">
        <f t="array" aca="1" ref="H3486" ca="1">EsNegrita(BP[[#This Row],[CODIGO]])</f>
        <v>0</v>
      </c>
      <c r="I3486" s="387" t="b" cm="1">
        <f t="array" ref="I3486">_xlfn.LET(
    _xlpm.codigos_devolucion, _xlfn.UNIQUE(_xlfn._xlws.FILTER(BP[CODIGO], ISNUMBER(SEARCH("devoluci", BP[NOMBRE CUENTA])), {""})),
    ISNUMBER(MATCH(BP[[#This Row],[CODIGO]], _xlpm.codigos_devolucion, 0))
)</f>
        <v>0</v>
      </c>
    </row>
    <row r="3487" spans="1:9" x14ac:dyDescent="0.25">
      <c r="A3487" s="608">
        <v>510506</v>
      </c>
      <c r="B3487" s="416" t="s">
        <v>542</v>
      </c>
      <c r="C3487" s="416" t="s">
        <v>1315</v>
      </c>
      <c r="D3487" s="416" t="s">
        <v>777</v>
      </c>
      <c r="E3487" s="417">
        <v>1761379.76</v>
      </c>
      <c r="F3487" s="417">
        <v>0</v>
      </c>
      <c r="G3487" s="417">
        <v>4042802281.2099981</v>
      </c>
      <c r="H3487" s="387" t="b" cm="1">
        <f t="array" aca="1" ref="H3487" ca="1">EsNegrita(BP[[#This Row],[CODIGO]])</f>
        <v>0</v>
      </c>
      <c r="I3487" s="387" t="b" cm="1">
        <f t="array" ref="I3487">_xlfn.LET(
    _xlpm.codigos_devolucion, _xlfn.UNIQUE(_xlfn._xlws.FILTER(BP[CODIGO], ISNUMBER(SEARCH("devoluci", BP[NOMBRE CUENTA])), {""})),
    ISNUMBER(MATCH(BP[[#This Row],[CODIGO]], _xlpm.codigos_devolucion, 0))
)</f>
        <v>0</v>
      </c>
    </row>
    <row r="3488" spans="1:9" x14ac:dyDescent="0.25">
      <c r="A3488" s="608">
        <v>510506</v>
      </c>
      <c r="B3488" s="416" t="s">
        <v>542</v>
      </c>
      <c r="C3488" s="416" t="s">
        <v>1349</v>
      </c>
      <c r="D3488" s="416" t="s">
        <v>777</v>
      </c>
      <c r="E3488" s="417">
        <v>1750905</v>
      </c>
      <c r="F3488" s="417">
        <v>0</v>
      </c>
      <c r="G3488" s="417">
        <v>4044553186.2099981</v>
      </c>
      <c r="H3488" s="387" t="b" cm="1">
        <f t="array" aca="1" ref="H3488" ca="1">EsNegrita(BP[[#This Row],[CODIGO]])</f>
        <v>0</v>
      </c>
      <c r="I3488" s="387" t="b" cm="1">
        <f t="array" ref="I3488">_xlfn.LET(
    _xlpm.codigos_devolucion, _xlfn.UNIQUE(_xlfn._xlws.FILTER(BP[CODIGO], ISNUMBER(SEARCH("devoluci", BP[NOMBRE CUENTA])), {""})),
    ISNUMBER(MATCH(BP[[#This Row],[CODIGO]], _xlpm.codigos_devolucion, 0))
)</f>
        <v>0</v>
      </c>
    </row>
    <row r="3489" spans="1:9" x14ac:dyDescent="0.25">
      <c r="A3489" s="608">
        <v>510506</v>
      </c>
      <c r="B3489" s="416" t="s">
        <v>542</v>
      </c>
      <c r="C3489" s="416" t="s">
        <v>1319</v>
      </c>
      <c r="D3489" s="416" t="s">
        <v>777</v>
      </c>
      <c r="E3489" s="417">
        <v>1634178</v>
      </c>
      <c r="F3489" s="417">
        <v>0</v>
      </c>
      <c r="G3489" s="417">
        <v>4046187364.2099981</v>
      </c>
      <c r="H3489" s="387" t="b" cm="1">
        <f t="array" aca="1" ref="H3489" ca="1">EsNegrita(BP[[#This Row],[CODIGO]])</f>
        <v>0</v>
      </c>
      <c r="I3489" s="387" t="b" cm="1">
        <f t="array" ref="I3489">_xlfn.LET(
    _xlpm.codigos_devolucion, _xlfn.UNIQUE(_xlfn._xlws.FILTER(BP[CODIGO], ISNUMBER(SEARCH("devoluci", BP[NOMBRE CUENTA])), {""})),
    ISNUMBER(MATCH(BP[[#This Row],[CODIGO]], _xlpm.codigos_devolucion, 0))
)</f>
        <v>0</v>
      </c>
    </row>
    <row r="3490" spans="1:9" x14ac:dyDescent="0.25">
      <c r="A3490" s="608">
        <v>510506</v>
      </c>
      <c r="B3490" s="416" t="s">
        <v>542</v>
      </c>
      <c r="C3490" s="416" t="s">
        <v>1321</v>
      </c>
      <c r="D3490" s="416" t="s">
        <v>777</v>
      </c>
      <c r="E3490" s="417">
        <v>1750905</v>
      </c>
      <c r="F3490" s="417">
        <v>0</v>
      </c>
      <c r="G3490" s="417">
        <v>4047938269.2099981</v>
      </c>
      <c r="H3490" s="387" t="b" cm="1">
        <f t="array" aca="1" ref="H3490" ca="1">EsNegrita(BP[[#This Row],[CODIGO]])</f>
        <v>0</v>
      </c>
      <c r="I3490" s="387" t="b" cm="1">
        <f t="array" ref="I3490">_xlfn.LET(
    _xlpm.codigos_devolucion, _xlfn.UNIQUE(_xlfn._xlws.FILTER(BP[CODIGO], ISNUMBER(SEARCH("devoluci", BP[NOMBRE CUENTA])), {""})),
    ISNUMBER(MATCH(BP[[#This Row],[CODIGO]], _xlpm.codigos_devolucion, 0))
)</f>
        <v>0</v>
      </c>
    </row>
    <row r="3491" spans="1:9" x14ac:dyDescent="0.25">
      <c r="A3491" s="608">
        <v>510506</v>
      </c>
      <c r="B3491" s="416" t="s">
        <v>542</v>
      </c>
      <c r="C3491" s="416" t="s">
        <v>1332</v>
      </c>
      <c r="D3491" s="416" t="s">
        <v>777</v>
      </c>
      <c r="E3491" s="417">
        <v>3000000</v>
      </c>
      <c r="F3491" s="417">
        <v>0</v>
      </c>
      <c r="G3491" s="417">
        <v>4050938269.2099981</v>
      </c>
      <c r="H3491" s="387" t="b" cm="1">
        <f t="array" aca="1" ref="H3491" ca="1">EsNegrita(BP[[#This Row],[CODIGO]])</f>
        <v>0</v>
      </c>
      <c r="I3491" s="387" t="b" cm="1">
        <f t="array" ref="I3491">_xlfn.LET(
    _xlpm.codigos_devolucion, _xlfn.UNIQUE(_xlfn._xlws.FILTER(BP[CODIGO], ISNUMBER(SEARCH("devoluci", BP[NOMBRE CUENTA])), {""})),
    ISNUMBER(MATCH(BP[[#This Row],[CODIGO]], _xlpm.codigos_devolucion, 0))
)</f>
        <v>0</v>
      </c>
    </row>
    <row r="3492" spans="1:9" x14ac:dyDescent="0.25">
      <c r="A3492" s="608">
        <v>510506</v>
      </c>
      <c r="B3492" s="416" t="s">
        <v>542</v>
      </c>
      <c r="C3492" s="416" t="s">
        <v>1279</v>
      </c>
      <c r="D3492" s="416" t="s">
        <v>777</v>
      </c>
      <c r="E3492" s="417">
        <v>1750905</v>
      </c>
      <c r="F3492" s="417">
        <v>0</v>
      </c>
      <c r="G3492" s="417">
        <v>4052689174.2099981</v>
      </c>
      <c r="H3492" s="387" t="b" cm="1">
        <f t="array" aca="1" ref="H3492" ca="1">EsNegrita(BP[[#This Row],[CODIGO]])</f>
        <v>0</v>
      </c>
      <c r="I3492" s="387" t="b" cm="1">
        <f t="array" ref="I3492">_xlfn.LET(
    _xlpm.codigos_devolucion, _xlfn.UNIQUE(_xlfn._xlws.FILTER(BP[CODIGO], ISNUMBER(SEARCH("devoluci", BP[NOMBRE CUENTA])), {""})),
    ISNUMBER(MATCH(BP[[#This Row],[CODIGO]], _xlpm.codigos_devolucion, 0))
)</f>
        <v>0</v>
      </c>
    </row>
    <row r="3493" spans="1:9" x14ac:dyDescent="0.25">
      <c r="A3493" s="608">
        <v>510506</v>
      </c>
      <c r="B3493" s="416" t="s">
        <v>542</v>
      </c>
      <c r="C3493" s="416" t="s">
        <v>1282</v>
      </c>
      <c r="D3493" s="416" t="s">
        <v>777</v>
      </c>
      <c r="E3493" s="417">
        <v>1283997</v>
      </c>
      <c r="F3493" s="417">
        <v>0</v>
      </c>
      <c r="G3493" s="417">
        <v>4053973171.2099981</v>
      </c>
      <c r="H3493" s="387" t="b" cm="1">
        <f t="array" aca="1" ref="H3493" ca="1">EsNegrita(BP[[#This Row],[CODIGO]])</f>
        <v>0</v>
      </c>
      <c r="I3493" s="387" t="b" cm="1">
        <f t="array" ref="I3493">_xlfn.LET(
    _xlpm.codigos_devolucion, _xlfn.UNIQUE(_xlfn._xlws.FILTER(BP[CODIGO], ISNUMBER(SEARCH("devoluci", BP[NOMBRE CUENTA])), {""})),
    ISNUMBER(MATCH(BP[[#This Row],[CODIGO]], _xlpm.codigos_devolucion, 0))
)</f>
        <v>0</v>
      </c>
    </row>
    <row r="3494" spans="1:9" x14ac:dyDescent="0.25">
      <c r="A3494" s="608">
        <v>510506</v>
      </c>
      <c r="B3494" s="416" t="s">
        <v>542</v>
      </c>
      <c r="C3494" s="416" t="s">
        <v>1324</v>
      </c>
      <c r="D3494" s="416" t="s">
        <v>777</v>
      </c>
      <c r="E3494" s="417">
        <v>1750905</v>
      </c>
      <c r="F3494" s="417">
        <v>0</v>
      </c>
      <c r="G3494" s="417">
        <v>4055724076.2099981</v>
      </c>
      <c r="H3494" s="387" t="b" cm="1">
        <f t="array" aca="1" ref="H3494" ca="1">EsNegrita(BP[[#This Row],[CODIGO]])</f>
        <v>0</v>
      </c>
      <c r="I3494" s="387" t="b" cm="1">
        <f t="array" ref="I3494">_xlfn.LET(
    _xlpm.codigos_devolucion, _xlfn.UNIQUE(_xlfn._xlws.FILTER(BP[CODIGO], ISNUMBER(SEARCH("devoluci", BP[NOMBRE CUENTA])), {""})),
    ISNUMBER(MATCH(BP[[#This Row],[CODIGO]], _xlpm.codigos_devolucion, 0))
)</f>
        <v>0</v>
      </c>
    </row>
    <row r="3495" spans="1:9" x14ac:dyDescent="0.25">
      <c r="A3495" s="608">
        <v>510524</v>
      </c>
      <c r="B3495" s="416" t="s">
        <v>1375</v>
      </c>
      <c r="C3495" s="416" t="s">
        <v>1282</v>
      </c>
      <c r="D3495" s="416" t="s">
        <v>1283</v>
      </c>
      <c r="E3495" s="417">
        <v>116726</v>
      </c>
      <c r="F3495" s="417">
        <v>0</v>
      </c>
      <c r="G3495" s="417">
        <v>20992196.620000001</v>
      </c>
      <c r="H3495" s="387" t="b" cm="1">
        <f t="array" aca="1" ref="H3495" ca="1">EsNegrita(BP[[#This Row],[CODIGO]])</f>
        <v>0</v>
      </c>
      <c r="I3495" s="387" t="b" cm="1">
        <f t="array" ref="I3495">_xlfn.LET(
    _xlpm.codigos_devolucion, _xlfn.UNIQUE(_xlfn._xlws.FILTER(BP[CODIGO], ISNUMBER(SEARCH("devoluci", BP[NOMBRE CUENTA])), {""})),
    ISNUMBER(MATCH(BP[[#This Row],[CODIGO]], _xlpm.codigos_devolucion, 0))
)</f>
        <v>0</v>
      </c>
    </row>
    <row r="3496" spans="1:9" x14ac:dyDescent="0.25">
      <c r="A3496" s="608">
        <v>510524</v>
      </c>
      <c r="B3496" s="416" t="s">
        <v>1375</v>
      </c>
      <c r="C3496" s="416" t="s">
        <v>753</v>
      </c>
      <c r="D3496" s="416" t="s">
        <v>739</v>
      </c>
      <c r="E3496" s="417">
        <v>242948.89</v>
      </c>
      <c r="F3496" s="417">
        <v>0</v>
      </c>
      <c r="G3496" s="417">
        <v>21235145.510000002</v>
      </c>
      <c r="H3496" s="387" t="b" cm="1">
        <f t="array" aca="1" ref="H3496" ca="1">EsNegrita(BP[[#This Row],[CODIGO]])</f>
        <v>0</v>
      </c>
      <c r="I3496" s="387" t="b" cm="1">
        <f t="array" ref="I3496">_xlfn.LET(
    _xlpm.codigos_devolucion, _xlfn.UNIQUE(_xlfn._xlws.FILTER(BP[CODIGO], ISNUMBER(SEARCH("devoluci", BP[NOMBRE CUENTA])), {""})),
    ISNUMBER(MATCH(BP[[#This Row],[CODIGO]], _xlpm.codigos_devolucion, 0))
)</f>
        <v>0</v>
      </c>
    </row>
    <row r="3497" spans="1:9" x14ac:dyDescent="0.25">
      <c r="A3497" s="608">
        <v>510524</v>
      </c>
      <c r="B3497" s="416" t="s">
        <v>1375</v>
      </c>
      <c r="C3497" s="416" t="s">
        <v>1353</v>
      </c>
      <c r="D3497" s="416" t="s">
        <v>777</v>
      </c>
      <c r="E3497" s="417">
        <v>58363</v>
      </c>
      <c r="F3497" s="417">
        <v>0</v>
      </c>
      <c r="G3497" s="417">
        <v>21293508.510000002</v>
      </c>
      <c r="H3497" s="387" t="b" cm="1">
        <f t="array" aca="1" ref="H3497" ca="1">EsNegrita(BP[[#This Row],[CODIGO]])</f>
        <v>0</v>
      </c>
      <c r="I3497" s="387" t="b" cm="1">
        <f t="array" ref="I3497">_xlfn.LET(
    _xlpm.codigos_devolucion, _xlfn.UNIQUE(_xlfn._xlws.FILTER(BP[CODIGO], ISNUMBER(SEARCH("devoluci", BP[NOMBRE CUENTA])), {""})),
    ISNUMBER(MATCH(BP[[#This Row],[CODIGO]], _xlpm.codigos_devolucion, 0))
)</f>
        <v>0</v>
      </c>
    </row>
    <row r="3498" spans="1:9" x14ac:dyDescent="0.25">
      <c r="A3498" s="608">
        <v>510524</v>
      </c>
      <c r="B3498" s="416" t="s">
        <v>1375</v>
      </c>
      <c r="C3498" s="416" t="s">
        <v>1319</v>
      </c>
      <c r="D3498" s="416" t="s">
        <v>777</v>
      </c>
      <c r="E3498" s="417">
        <v>116726</v>
      </c>
      <c r="F3498" s="417">
        <v>0</v>
      </c>
      <c r="G3498" s="417">
        <v>21410234.510000002</v>
      </c>
      <c r="H3498" s="387" t="b" cm="1">
        <f t="array" aca="1" ref="H3498" ca="1">EsNegrita(BP[[#This Row],[CODIGO]])</f>
        <v>0</v>
      </c>
      <c r="I3498" s="387" t="b" cm="1">
        <f t="array" ref="I3498">_xlfn.LET(
    _xlpm.codigos_devolucion, _xlfn.UNIQUE(_xlfn._xlws.FILTER(BP[CODIGO], ISNUMBER(SEARCH("devoluci", BP[NOMBRE CUENTA])), {""})),
    ISNUMBER(MATCH(BP[[#This Row],[CODIGO]], _xlpm.codigos_devolucion, 0))
)</f>
        <v>0</v>
      </c>
    </row>
    <row r="3499" spans="1:9" x14ac:dyDescent="0.25">
      <c r="A3499" s="608">
        <v>510527</v>
      </c>
      <c r="B3499" s="416" t="s">
        <v>550</v>
      </c>
      <c r="C3499" s="416" t="s">
        <v>1282</v>
      </c>
      <c r="D3499" s="416" t="s">
        <v>1283</v>
      </c>
      <c r="E3499" s="417">
        <v>232488.67</v>
      </c>
      <c r="F3499" s="417">
        <v>0</v>
      </c>
      <c r="G3499" s="417">
        <v>212217949.51999998</v>
      </c>
      <c r="H3499" s="387" t="b" cm="1">
        <f t="array" aca="1" ref="H3499" ca="1">EsNegrita(BP[[#This Row],[CODIGO]])</f>
        <v>0</v>
      </c>
      <c r="I3499" s="387" t="b" cm="1">
        <f t="array" ref="I3499">_xlfn.LET(
    _xlpm.codigos_devolucion, _xlfn.UNIQUE(_xlfn._xlws.FILTER(BP[CODIGO], ISNUMBER(SEARCH("devoluci", BP[NOMBRE CUENTA])), {""})),
    ISNUMBER(MATCH(BP[[#This Row],[CODIGO]], _xlpm.codigos_devolucion, 0))
)</f>
        <v>0</v>
      </c>
    </row>
    <row r="3500" spans="1:9" x14ac:dyDescent="0.25">
      <c r="A3500" s="608">
        <v>510527</v>
      </c>
      <c r="B3500" s="416" t="s">
        <v>550</v>
      </c>
      <c r="C3500" s="416" t="s">
        <v>738</v>
      </c>
      <c r="D3500" s="416" t="s">
        <v>739</v>
      </c>
      <c r="E3500" s="417">
        <v>249095</v>
      </c>
      <c r="F3500" s="417">
        <v>0</v>
      </c>
      <c r="G3500" s="417">
        <v>212467044.51999998</v>
      </c>
      <c r="H3500" s="387" t="b" cm="1">
        <f t="array" aca="1" ref="H3500" ca="1">EsNegrita(BP[[#This Row],[CODIGO]])</f>
        <v>0</v>
      </c>
      <c r="I3500" s="387" t="b" cm="1">
        <f t="array" ref="I3500">_xlfn.LET(
    _xlpm.codigos_devolucion, _xlfn.UNIQUE(_xlfn._xlws.FILTER(BP[CODIGO], ISNUMBER(SEARCH("devoluci", BP[NOMBRE CUENTA])), {""})),
    ISNUMBER(MATCH(BP[[#This Row],[CODIGO]], _xlpm.codigos_devolucion, 0))
)</f>
        <v>0</v>
      </c>
    </row>
    <row r="3501" spans="1:9" x14ac:dyDescent="0.25">
      <c r="A3501" s="608">
        <v>510527</v>
      </c>
      <c r="B3501" s="416" t="s">
        <v>550</v>
      </c>
      <c r="C3501" s="416" t="s">
        <v>1286</v>
      </c>
      <c r="D3501" s="416" t="s">
        <v>739</v>
      </c>
      <c r="E3501" s="417">
        <v>249095</v>
      </c>
      <c r="F3501" s="417">
        <v>0</v>
      </c>
      <c r="G3501" s="417">
        <v>212716139.51999998</v>
      </c>
      <c r="H3501" s="387" t="b" cm="1">
        <f t="array" aca="1" ref="H3501" ca="1">EsNegrita(BP[[#This Row],[CODIGO]])</f>
        <v>0</v>
      </c>
      <c r="I3501" s="387" t="b" cm="1">
        <f t="array" ref="I3501">_xlfn.LET(
    _xlpm.codigos_devolucion, _xlfn.UNIQUE(_xlfn._xlws.FILTER(BP[CODIGO], ISNUMBER(SEARCH("devoluci", BP[NOMBRE CUENTA])), {""})),
    ISNUMBER(MATCH(BP[[#This Row],[CODIGO]], _xlpm.codigos_devolucion, 0))
)</f>
        <v>0</v>
      </c>
    </row>
    <row r="3502" spans="1:9" x14ac:dyDescent="0.25">
      <c r="A3502" s="608">
        <v>510527</v>
      </c>
      <c r="B3502" s="416" t="s">
        <v>550</v>
      </c>
      <c r="C3502" s="416" t="s">
        <v>1328</v>
      </c>
      <c r="D3502" s="416" t="s">
        <v>739</v>
      </c>
      <c r="E3502" s="417">
        <v>249095</v>
      </c>
      <c r="F3502" s="417">
        <v>0</v>
      </c>
      <c r="G3502" s="417">
        <v>212965234.51999998</v>
      </c>
      <c r="H3502" s="387" t="b" cm="1">
        <f t="array" aca="1" ref="H3502" ca="1">EsNegrita(BP[[#This Row],[CODIGO]])</f>
        <v>0</v>
      </c>
      <c r="I3502" s="387" t="b" cm="1">
        <f t="array" ref="I3502">_xlfn.LET(
    _xlpm.codigos_devolucion, _xlfn.UNIQUE(_xlfn._xlws.FILTER(BP[CODIGO], ISNUMBER(SEARCH("devoluci", BP[NOMBRE CUENTA])), {""})),
    ISNUMBER(MATCH(BP[[#This Row],[CODIGO]], _xlpm.codigos_devolucion, 0))
)</f>
        <v>0</v>
      </c>
    </row>
    <row r="3503" spans="1:9" x14ac:dyDescent="0.25">
      <c r="A3503" s="608">
        <v>510527</v>
      </c>
      <c r="B3503" s="416" t="s">
        <v>550</v>
      </c>
      <c r="C3503" s="416" t="s">
        <v>1291</v>
      </c>
      <c r="D3503" s="416" t="s">
        <v>739</v>
      </c>
      <c r="E3503" s="417">
        <v>265701</v>
      </c>
      <c r="F3503" s="417">
        <v>0</v>
      </c>
      <c r="G3503" s="417">
        <v>213230935.51999998</v>
      </c>
      <c r="H3503" s="387" t="b" cm="1">
        <f t="array" aca="1" ref="H3503" ca="1">EsNegrita(BP[[#This Row],[CODIGO]])</f>
        <v>0</v>
      </c>
      <c r="I3503" s="387" t="b" cm="1">
        <f t="array" ref="I3503">_xlfn.LET(
    _xlpm.codigos_devolucion, _xlfn.UNIQUE(_xlfn._xlws.FILTER(BP[CODIGO], ISNUMBER(SEARCH("devoluci", BP[NOMBRE CUENTA])), {""})),
    ISNUMBER(MATCH(BP[[#This Row],[CODIGO]], _xlpm.codigos_devolucion, 0))
)</f>
        <v>0</v>
      </c>
    </row>
    <row r="3504" spans="1:9" x14ac:dyDescent="0.25">
      <c r="A3504" s="608">
        <v>510527</v>
      </c>
      <c r="B3504" s="416" t="s">
        <v>550</v>
      </c>
      <c r="C3504" s="416" t="s">
        <v>1329</v>
      </c>
      <c r="D3504" s="416" t="s">
        <v>739</v>
      </c>
      <c r="E3504" s="417">
        <v>249095</v>
      </c>
      <c r="F3504" s="417">
        <v>0</v>
      </c>
      <c r="G3504" s="417">
        <v>213480030.51999998</v>
      </c>
      <c r="H3504" s="387" t="b" cm="1">
        <f t="array" aca="1" ref="H3504" ca="1">EsNegrita(BP[[#This Row],[CODIGO]])</f>
        <v>0</v>
      </c>
      <c r="I3504" s="387" t="b" cm="1">
        <f t="array" ref="I3504">_xlfn.LET(
    _xlpm.codigos_devolucion, _xlfn.UNIQUE(_xlfn._xlws.FILTER(BP[CODIGO], ISNUMBER(SEARCH("devoluci", BP[NOMBRE CUENTA])), {""})),
    ISNUMBER(MATCH(BP[[#This Row],[CODIGO]], _xlpm.codigos_devolucion, 0))
)</f>
        <v>0</v>
      </c>
    </row>
    <row r="3505" spans="1:9" x14ac:dyDescent="0.25">
      <c r="A3505" s="608">
        <v>510527</v>
      </c>
      <c r="B3505" s="416" t="s">
        <v>550</v>
      </c>
      <c r="C3505" s="416" t="s">
        <v>751</v>
      </c>
      <c r="D3505" s="416" t="s">
        <v>739</v>
      </c>
      <c r="E3505" s="417">
        <v>249095</v>
      </c>
      <c r="F3505" s="417">
        <v>0</v>
      </c>
      <c r="G3505" s="417">
        <v>213729125.51999998</v>
      </c>
      <c r="H3505" s="387" t="b" cm="1">
        <f t="array" aca="1" ref="H3505" ca="1">EsNegrita(BP[[#This Row],[CODIGO]])</f>
        <v>0</v>
      </c>
      <c r="I3505" s="387" t="b" cm="1">
        <f t="array" ref="I3505">_xlfn.LET(
    _xlpm.codigos_devolucion, _xlfn.UNIQUE(_xlfn._xlws.FILTER(BP[CODIGO], ISNUMBER(SEARCH("devoluci", BP[NOMBRE CUENTA])), {""})),
    ISNUMBER(MATCH(BP[[#This Row],[CODIGO]], _xlpm.codigos_devolucion, 0))
)</f>
        <v>0</v>
      </c>
    </row>
    <row r="3506" spans="1:9" x14ac:dyDescent="0.25">
      <c r="A3506" s="608">
        <v>510527</v>
      </c>
      <c r="B3506" s="416" t="s">
        <v>550</v>
      </c>
      <c r="C3506" s="416" t="s">
        <v>1339</v>
      </c>
      <c r="D3506" s="416" t="s">
        <v>739</v>
      </c>
      <c r="E3506" s="417">
        <v>257397.83</v>
      </c>
      <c r="F3506" s="417">
        <v>0</v>
      </c>
      <c r="G3506" s="417">
        <v>213986523.34999999</v>
      </c>
      <c r="H3506" s="387" t="b" cm="1">
        <f t="array" aca="1" ref="H3506" ca="1">EsNegrita(BP[[#This Row],[CODIGO]])</f>
        <v>0</v>
      </c>
      <c r="I3506" s="387" t="b" cm="1">
        <f t="array" ref="I3506">_xlfn.LET(
    _xlpm.codigos_devolucion, _xlfn.UNIQUE(_xlfn._xlws.FILTER(BP[CODIGO], ISNUMBER(SEARCH("devoluci", BP[NOMBRE CUENTA])), {""})),
    ISNUMBER(MATCH(BP[[#This Row],[CODIGO]], _xlpm.codigos_devolucion, 0))
)</f>
        <v>0</v>
      </c>
    </row>
    <row r="3507" spans="1:9" x14ac:dyDescent="0.25">
      <c r="A3507" s="608">
        <v>510527</v>
      </c>
      <c r="B3507" s="416" t="s">
        <v>550</v>
      </c>
      <c r="C3507" s="416" t="s">
        <v>753</v>
      </c>
      <c r="D3507" s="416" t="s">
        <v>739</v>
      </c>
      <c r="E3507" s="417">
        <v>215882.33</v>
      </c>
      <c r="F3507" s="417">
        <v>0</v>
      </c>
      <c r="G3507" s="417">
        <v>214202405.68000001</v>
      </c>
      <c r="H3507" s="387" t="b" cm="1">
        <f t="array" aca="1" ref="H3507" ca="1">EsNegrita(BP[[#This Row],[CODIGO]])</f>
        <v>0</v>
      </c>
      <c r="I3507" s="387" t="b" cm="1">
        <f t="array" ref="I3507">_xlfn.LET(
    _xlpm.codigos_devolucion, _xlfn.UNIQUE(_xlfn._xlws.FILTER(BP[CODIGO], ISNUMBER(SEARCH("devoluci", BP[NOMBRE CUENTA])), {""})),
    ISNUMBER(MATCH(BP[[#This Row],[CODIGO]], _xlpm.codigos_devolucion, 0))
)</f>
        <v>0</v>
      </c>
    </row>
    <row r="3508" spans="1:9" x14ac:dyDescent="0.25">
      <c r="A3508" s="608">
        <v>510527</v>
      </c>
      <c r="B3508" s="416" t="s">
        <v>550</v>
      </c>
      <c r="C3508" s="416" t="s">
        <v>754</v>
      </c>
      <c r="D3508" s="416" t="s">
        <v>739</v>
      </c>
      <c r="E3508" s="417">
        <v>249095</v>
      </c>
      <c r="F3508" s="417">
        <v>0</v>
      </c>
      <c r="G3508" s="417">
        <v>214451500.68000001</v>
      </c>
      <c r="H3508" s="387" t="b" cm="1">
        <f t="array" aca="1" ref="H3508" ca="1">EsNegrita(BP[[#This Row],[CODIGO]])</f>
        <v>0</v>
      </c>
      <c r="I3508" s="387" t="b" cm="1">
        <f t="array" ref="I3508">_xlfn.LET(
    _xlpm.codigos_devolucion, _xlfn.UNIQUE(_xlfn._xlws.FILTER(BP[CODIGO], ISNUMBER(SEARCH("devoluci", BP[NOMBRE CUENTA])), {""})),
    ISNUMBER(MATCH(BP[[#This Row],[CODIGO]], _xlpm.codigos_devolucion, 0))
)</f>
        <v>0</v>
      </c>
    </row>
    <row r="3509" spans="1:9" x14ac:dyDescent="0.25">
      <c r="A3509" s="608">
        <v>510527</v>
      </c>
      <c r="B3509" s="416" t="s">
        <v>550</v>
      </c>
      <c r="C3509" s="416" t="s">
        <v>1342</v>
      </c>
      <c r="D3509" s="416" t="s">
        <v>739</v>
      </c>
      <c r="E3509" s="417">
        <v>265701</v>
      </c>
      <c r="F3509" s="417">
        <v>0</v>
      </c>
      <c r="G3509" s="417">
        <v>214717201.68000001</v>
      </c>
      <c r="H3509" s="387" t="b" cm="1">
        <f t="array" aca="1" ref="H3509" ca="1">EsNegrita(BP[[#This Row],[CODIGO]])</f>
        <v>0</v>
      </c>
      <c r="I3509" s="387" t="b" cm="1">
        <f t="array" ref="I3509">_xlfn.LET(
    _xlpm.codigos_devolucion, _xlfn.UNIQUE(_xlfn._xlws.FILTER(BP[CODIGO], ISNUMBER(SEARCH("devoluci", BP[NOMBRE CUENTA])), {""})),
    ISNUMBER(MATCH(BP[[#This Row],[CODIGO]], _xlpm.codigos_devolucion, 0))
)</f>
        <v>0</v>
      </c>
    </row>
    <row r="3510" spans="1:9" x14ac:dyDescent="0.25">
      <c r="A3510" s="608">
        <v>510527</v>
      </c>
      <c r="B3510" s="416" t="s">
        <v>550</v>
      </c>
      <c r="C3510" s="416" t="s">
        <v>1343</v>
      </c>
      <c r="D3510" s="416" t="s">
        <v>739</v>
      </c>
      <c r="E3510" s="417">
        <v>274004</v>
      </c>
      <c r="F3510" s="417">
        <v>0</v>
      </c>
      <c r="G3510" s="417">
        <v>214991205.68000001</v>
      </c>
      <c r="H3510" s="387" t="b" cm="1">
        <f t="array" aca="1" ref="H3510" ca="1">EsNegrita(BP[[#This Row],[CODIGO]])</f>
        <v>0</v>
      </c>
      <c r="I3510" s="387" t="b" cm="1">
        <f t="array" ref="I3510">_xlfn.LET(
    _xlpm.codigos_devolucion, _xlfn.UNIQUE(_xlfn._xlws.FILTER(BP[CODIGO], ISNUMBER(SEARCH("devoluci", BP[NOMBRE CUENTA])), {""})),
    ISNUMBER(MATCH(BP[[#This Row],[CODIGO]], _xlpm.codigos_devolucion, 0))
)</f>
        <v>0</v>
      </c>
    </row>
    <row r="3511" spans="1:9" x14ac:dyDescent="0.25">
      <c r="A3511" s="608">
        <v>510527</v>
      </c>
      <c r="B3511" s="416" t="s">
        <v>550</v>
      </c>
      <c r="C3511" s="416" t="s">
        <v>1308</v>
      </c>
      <c r="D3511" s="416" t="s">
        <v>739</v>
      </c>
      <c r="E3511" s="417">
        <v>249095</v>
      </c>
      <c r="F3511" s="417">
        <v>0</v>
      </c>
      <c r="G3511" s="417">
        <v>215240300.68000001</v>
      </c>
      <c r="H3511" s="387" t="b" cm="1">
        <f t="array" aca="1" ref="H3511" ca="1">EsNegrita(BP[[#This Row],[CODIGO]])</f>
        <v>0</v>
      </c>
      <c r="I3511" s="387" t="b" cm="1">
        <f t="array" ref="I3511">_xlfn.LET(
    _xlpm.codigos_devolucion, _xlfn.UNIQUE(_xlfn._xlws.FILTER(BP[CODIGO], ISNUMBER(SEARCH("devoluci", BP[NOMBRE CUENTA])), {""})),
    ISNUMBER(MATCH(BP[[#This Row],[CODIGO]], _xlpm.codigos_devolucion, 0))
)</f>
        <v>0</v>
      </c>
    </row>
    <row r="3512" spans="1:9" x14ac:dyDescent="0.25">
      <c r="A3512" s="608">
        <v>510527</v>
      </c>
      <c r="B3512" s="416" t="s">
        <v>550</v>
      </c>
      <c r="C3512" s="416" t="s">
        <v>770</v>
      </c>
      <c r="D3512" s="416" t="s">
        <v>739</v>
      </c>
      <c r="E3512" s="417">
        <v>215882.33</v>
      </c>
      <c r="F3512" s="417">
        <v>0</v>
      </c>
      <c r="G3512" s="417">
        <v>215456183.01000002</v>
      </c>
      <c r="H3512" s="387" t="b" cm="1">
        <f t="array" aca="1" ref="H3512" ca="1">EsNegrita(BP[[#This Row],[CODIGO]])</f>
        <v>0</v>
      </c>
      <c r="I3512" s="387" t="b" cm="1">
        <f t="array" ref="I3512">_xlfn.LET(
    _xlpm.codigos_devolucion, _xlfn.UNIQUE(_xlfn._xlws.FILTER(BP[CODIGO], ISNUMBER(SEARCH("devoluci", BP[NOMBRE CUENTA])), {""})),
    ISNUMBER(MATCH(BP[[#This Row],[CODIGO]], _xlpm.codigos_devolucion, 0))
)</f>
        <v>0</v>
      </c>
    </row>
    <row r="3513" spans="1:9" x14ac:dyDescent="0.25">
      <c r="A3513" s="608">
        <v>510527</v>
      </c>
      <c r="B3513" s="416" t="s">
        <v>550</v>
      </c>
      <c r="C3513" s="416" t="s">
        <v>772</v>
      </c>
      <c r="D3513" s="416" t="s">
        <v>739</v>
      </c>
      <c r="E3513" s="417">
        <v>132850.67000000001</v>
      </c>
      <c r="F3513" s="417">
        <v>0</v>
      </c>
      <c r="G3513" s="417">
        <v>215589033.68000001</v>
      </c>
      <c r="H3513" s="387" t="b" cm="1">
        <f t="array" aca="1" ref="H3513" ca="1">EsNegrita(BP[[#This Row],[CODIGO]])</f>
        <v>0</v>
      </c>
      <c r="I3513" s="387" t="b" cm="1">
        <f t="array" ref="I3513">_xlfn.LET(
    _xlpm.codigos_devolucion, _xlfn.UNIQUE(_xlfn._xlws.FILTER(BP[CODIGO], ISNUMBER(SEARCH("devoluci", BP[NOMBRE CUENTA])), {""})),
    ISNUMBER(MATCH(BP[[#This Row],[CODIGO]], _xlpm.codigos_devolucion, 0))
)</f>
        <v>0</v>
      </c>
    </row>
    <row r="3514" spans="1:9" x14ac:dyDescent="0.25">
      <c r="A3514" s="608">
        <v>510527</v>
      </c>
      <c r="B3514" s="416" t="s">
        <v>550</v>
      </c>
      <c r="C3514" s="416" t="s">
        <v>773</v>
      </c>
      <c r="D3514" s="416" t="s">
        <v>739</v>
      </c>
      <c r="E3514" s="417">
        <v>249095</v>
      </c>
      <c r="F3514" s="417">
        <v>0</v>
      </c>
      <c r="G3514" s="417">
        <v>215838128.68000001</v>
      </c>
      <c r="H3514" s="387" t="b" cm="1">
        <f t="array" aca="1" ref="H3514" ca="1">EsNegrita(BP[[#This Row],[CODIGO]])</f>
        <v>0</v>
      </c>
      <c r="I3514" s="387" t="b" cm="1">
        <f t="array" ref="I3514">_xlfn.LET(
    _xlpm.codigos_devolucion, _xlfn.UNIQUE(_xlfn._xlws.FILTER(BP[CODIGO], ISNUMBER(SEARCH("devoluci", BP[NOMBRE CUENTA])), {""})),
    ISNUMBER(MATCH(BP[[#This Row],[CODIGO]], _xlpm.codigos_devolucion, 0))
)</f>
        <v>0</v>
      </c>
    </row>
    <row r="3515" spans="1:9" x14ac:dyDescent="0.25">
      <c r="A3515" s="608">
        <v>510527</v>
      </c>
      <c r="B3515" s="416" t="s">
        <v>550</v>
      </c>
      <c r="C3515" s="416" t="s">
        <v>1276</v>
      </c>
      <c r="D3515" s="416" t="s">
        <v>739</v>
      </c>
      <c r="E3515" s="417">
        <v>240791.83</v>
      </c>
      <c r="F3515" s="417">
        <v>0</v>
      </c>
      <c r="G3515" s="417">
        <v>216078920.51000002</v>
      </c>
      <c r="H3515" s="387" t="b" cm="1">
        <f t="array" aca="1" ref="H3515" ca="1">EsNegrita(BP[[#This Row],[CODIGO]])</f>
        <v>0</v>
      </c>
      <c r="I3515" s="387" t="b" cm="1">
        <f t="array" ref="I3515">_xlfn.LET(
    _xlpm.codigos_devolucion, _xlfn.UNIQUE(_xlfn._xlws.FILTER(BP[CODIGO], ISNUMBER(SEARCH("devoluci", BP[NOMBRE CUENTA])), {""})),
    ISNUMBER(MATCH(BP[[#This Row],[CODIGO]], _xlpm.codigos_devolucion, 0))
)</f>
        <v>0</v>
      </c>
    </row>
    <row r="3516" spans="1:9" x14ac:dyDescent="0.25">
      <c r="A3516" s="608">
        <v>510527</v>
      </c>
      <c r="B3516" s="416" t="s">
        <v>550</v>
      </c>
      <c r="C3516" s="416" t="s">
        <v>1345</v>
      </c>
      <c r="D3516" s="416" t="s">
        <v>739</v>
      </c>
      <c r="E3516" s="417">
        <v>249094.83</v>
      </c>
      <c r="F3516" s="417">
        <v>0</v>
      </c>
      <c r="G3516" s="417">
        <v>216328015.34000003</v>
      </c>
      <c r="H3516" s="387" t="b" cm="1">
        <f t="array" aca="1" ref="H3516" ca="1">EsNegrita(BP[[#This Row],[CODIGO]])</f>
        <v>0</v>
      </c>
      <c r="I3516" s="387" t="b" cm="1">
        <f t="array" ref="I3516">_xlfn.LET(
    _xlpm.codigos_devolucion, _xlfn.UNIQUE(_xlfn._xlws.FILTER(BP[CODIGO], ISNUMBER(SEARCH("devoluci", BP[NOMBRE CUENTA])), {""})),
    ISNUMBER(MATCH(BP[[#This Row],[CODIGO]], _xlpm.codigos_devolucion, 0))
)</f>
        <v>0</v>
      </c>
    </row>
    <row r="3517" spans="1:9" x14ac:dyDescent="0.25">
      <c r="A3517" s="608">
        <v>510527</v>
      </c>
      <c r="B3517" s="416" t="s">
        <v>550</v>
      </c>
      <c r="C3517" s="416" t="s">
        <v>1353</v>
      </c>
      <c r="D3517" s="416" t="s">
        <v>739</v>
      </c>
      <c r="E3517" s="417">
        <v>207579.17</v>
      </c>
      <c r="F3517" s="417">
        <v>0</v>
      </c>
      <c r="G3517" s="417">
        <v>216535594.51000002</v>
      </c>
      <c r="H3517" s="387" t="b" cm="1">
        <f t="array" aca="1" ref="H3517" ca="1">EsNegrita(BP[[#This Row],[CODIGO]])</f>
        <v>0</v>
      </c>
      <c r="I3517" s="387" t="b" cm="1">
        <f t="array" ref="I3517">_xlfn.LET(
    _xlpm.codigos_devolucion, _xlfn.UNIQUE(_xlfn._xlws.FILTER(BP[CODIGO], ISNUMBER(SEARCH("devoluci", BP[NOMBRE CUENTA])), {""})),
    ISNUMBER(MATCH(BP[[#This Row],[CODIGO]], _xlpm.codigos_devolucion, 0))
)</f>
        <v>0</v>
      </c>
    </row>
    <row r="3518" spans="1:9" x14ac:dyDescent="0.25">
      <c r="A3518" s="608">
        <v>510527</v>
      </c>
      <c r="B3518" s="416" t="s">
        <v>550</v>
      </c>
      <c r="C3518" s="416" t="s">
        <v>1314</v>
      </c>
      <c r="D3518" s="416" t="s">
        <v>739</v>
      </c>
      <c r="E3518" s="417">
        <v>249094.67</v>
      </c>
      <c r="F3518" s="417">
        <v>0</v>
      </c>
      <c r="G3518" s="417">
        <v>216784689.18000001</v>
      </c>
      <c r="H3518" s="387" t="b" cm="1">
        <f t="array" aca="1" ref="H3518" ca="1">EsNegrita(BP[[#This Row],[CODIGO]])</f>
        <v>0</v>
      </c>
      <c r="I3518" s="387" t="b" cm="1">
        <f t="array" ref="I3518">_xlfn.LET(
    _xlpm.codigos_devolucion, _xlfn.UNIQUE(_xlfn._xlws.FILTER(BP[CODIGO], ISNUMBER(SEARCH("devoluci", BP[NOMBRE CUENTA])), {""})),
    ISNUMBER(MATCH(BP[[#This Row],[CODIGO]], _xlpm.codigos_devolucion, 0))
)</f>
        <v>0</v>
      </c>
    </row>
    <row r="3519" spans="1:9" x14ac:dyDescent="0.25">
      <c r="A3519" s="608">
        <v>510527</v>
      </c>
      <c r="B3519" s="416" t="s">
        <v>550</v>
      </c>
      <c r="C3519" s="416" t="s">
        <v>1315</v>
      </c>
      <c r="D3519" s="416" t="s">
        <v>739</v>
      </c>
      <c r="E3519" s="417">
        <v>249095</v>
      </c>
      <c r="F3519" s="417">
        <v>0</v>
      </c>
      <c r="G3519" s="417">
        <v>217033784.18000001</v>
      </c>
      <c r="H3519" s="387" t="b" cm="1">
        <f t="array" aca="1" ref="H3519" ca="1">EsNegrita(BP[[#This Row],[CODIGO]])</f>
        <v>0</v>
      </c>
      <c r="I3519" s="387" t="b" cm="1">
        <f t="array" ref="I3519">_xlfn.LET(
    _xlpm.codigos_devolucion, _xlfn.UNIQUE(_xlfn._xlws.FILTER(BP[CODIGO], ISNUMBER(SEARCH("devoluci", BP[NOMBRE CUENTA])), {""})),
    ISNUMBER(MATCH(BP[[#This Row],[CODIGO]], _xlpm.codigos_devolucion, 0))
)</f>
        <v>0</v>
      </c>
    </row>
    <row r="3520" spans="1:9" x14ac:dyDescent="0.25">
      <c r="A3520" s="608">
        <v>510527</v>
      </c>
      <c r="B3520" s="416" t="s">
        <v>550</v>
      </c>
      <c r="C3520" s="416" t="s">
        <v>1349</v>
      </c>
      <c r="D3520" s="416" t="s">
        <v>739</v>
      </c>
      <c r="E3520" s="417">
        <v>240791.83</v>
      </c>
      <c r="F3520" s="417">
        <v>0</v>
      </c>
      <c r="G3520" s="417">
        <v>217274576.01000002</v>
      </c>
      <c r="H3520" s="387" t="b" cm="1">
        <f t="array" aca="1" ref="H3520" ca="1">EsNegrita(BP[[#This Row],[CODIGO]])</f>
        <v>0</v>
      </c>
      <c r="I3520" s="387" t="b" cm="1">
        <f t="array" ref="I3520">_xlfn.LET(
    _xlpm.codigos_devolucion, _xlfn.UNIQUE(_xlfn._xlws.FILTER(BP[CODIGO], ISNUMBER(SEARCH("devoluci", BP[NOMBRE CUENTA])), {""})),
    ISNUMBER(MATCH(BP[[#This Row],[CODIGO]], _xlpm.codigos_devolucion, 0))
)</f>
        <v>0</v>
      </c>
    </row>
    <row r="3521" spans="1:9" x14ac:dyDescent="0.25">
      <c r="A3521" s="608">
        <v>510527</v>
      </c>
      <c r="B3521" s="416" t="s">
        <v>550</v>
      </c>
      <c r="C3521" s="416" t="s">
        <v>1319</v>
      </c>
      <c r="D3521" s="416" t="s">
        <v>739</v>
      </c>
      <c r="E3521" s="417">
        <v>257398</v>
      </c>
      <c r="F3521" s="417">
        <v>0</v>
      </c>
      <c r="G3521" s="417">
        <v>217531974.01000002</v>
      </c>
      <c r="H3521" s="387" t="b" cm="1">
        <f t="array" aca="1" ref="H3521" ca="1">EsNegrita(BP[[#This Row],[CODIGO]])</f>
        <v>0</v>
      </c>
      <c r="I3521" s="387" t="b" cm="1">
        <f t="array" ref="I3521">_xlfn.LET(
    _xlpm.codigos_devolucion, _xlfn.UNIQUE(_xlfn._xlws.FILTER(BP[CODIGO], ISNUMBER(SEARCH("devoluci", BP[NOMBRE CUENTA])), {""})),
    ISNUMBER(MATCH(BP[[#This Row],[CODIGO]], _xlpm.codigos_devolucion, 0))
)</f>
        <v>0</v>
      </c>
    </row>
    <row r="3522" spans="1:9" x14ac:dyDescent="0.25">
      <c r="A3522" s="608">
        <v>510527</v>
      </c>
      <c r="B3522" s="416" t="s">
        <v>550</v>
      </c>
      <c r="C3522" s="416" t="s">
        <v>1321</v>
      </c>
      <c r="D3522" s="416" t="s">
        <v>739</v>
      </c>
      <c r="E3522" s="417">
        <v>249095</v>
      </c>
      <c r="F3522" s="417">
        <v>0</v>
      </c>
      <c r="G3522" s="417">
        <v>217781069.01000002</v>
      </c>
      <c r="H3522" s="387" t="b" cm="1">
        <f t="array" aca="1" ref="H3522" ca="1">EsNegrita(BP[[#This Row],[CODIGO]])</f>
        <v>0</v>
      </c>
      <c r="I3522" s="387" t="b" cm="1">
        <f t="array" ref="I3522">_xlfn.LET(
    _xlpm.codigos_devolucion, _xlfn.UNIQUE(_xlfn._xlws.FILTER(BP[CODIGO], ISNUMBER(SEARCH("devoluci", BP[NOMBRE CUENTA])), {""})),
    ISNUMBER(MATCH(BP[[#This Row],[CODIGO]], _xlpm.codigos_devolucion, 0))
)</f>
        <v>0</v>
      </c>
    </row>
    <row r="3523" spans="1:9" x14ac:dyDescent="0.25">
      <c r="A3523" s="608">
        <v>510527</v>
      </c>
      <c r="B3523" s="416" t="s">
        <v>550</v>
      </c>
      <c r="C3523" s="416" t="s">
        <v>1332</v>
      </c>
      <c r="D3523" s="416" t="s">
        <v>739</v>
      </c>
      <c r="E3523" s="417">
        <v>249095</v>
      </c>
      <c r="F3523" s="417">
        <v>0</v>
      </c>
      <c r="G3523" s="417">
        <v>218030164.01000002</v>
      </c>
      <c r="H3523" s="387" t="b" cm="1">
        <f t="array" aca="1" ref="H3523" ca="1">EsNegrita(BP[[#This Row],[CODIGO]])</f>
        <v>0</v>
      </c>
      <c r="I3523" s="387" t="b" cm="1">
        <f t="array" ref="I3523">_xlfn.LET(
    _xlpm.codigos_devolucion, _xlfn.UNIQUE(_xlfn._xlws.FILTER(BP[CODIGO], ISNUMBER(SEARCH("devoluci", BP[NOMBRE CUENTA])), {""})),
    ISNUMBER(MATCH(BP[[#This Row],[CODIGO]], _xlpm.codigos_devolucion, 0))
)</f>
        <v>0</v>
      </c>
    </row>
    <row r="3524" spans="1:9" x14ac:dyDescent="0.25">
      <c r="A3524" s="608">
        <v>510527</v>
      </c>
      <c r="B3524" s="416" t="s">
        <v>550</v>
      </c>
      <c r="C3524" s="416" t="s">
        <v>1279</v>
      </c>
      <c r="D3524" s="416" t="s">
        <v>739</v>
      </c>
      <c r="E3524" s="417">
        <v>249095</v>
      </c>
      <c r="F3524" s="417">
        <v>0</v>
      </c>
      <c r="G3524" s="417">
        <v>218279259.01000002</v>
      </c>
      <c r="H3524" s="387" t="b" cm="1">
        <f t="array" aca="1" ref="H3524" ca="1">EsNegrita(BP[[#This Row],[CODIGO]])</f>
        <v>0</v>
      </c>
      <c r="I3524" s="387" t="b" cm="1">
        <f t="array" ref="I3524">_xlfn.LET(
    _xlpm.codigos_devolucion, _xlfn.UNIQUE(_xlfn._xlws.FILTER(BP[CODIGO], ISNUMBER(SEARCH("devoluci", BP[NOMBRE CUENTA])), {""})),
    ISNUMBER(MATCH(BP[[#This Row],[CODIGO]], _xlpm.codigos_devolucion, 0))
)</f>
        <v>0</v>
      </c>
    </row>
    <row r="3525" spans="1:9" x14ac:dyDescent="0.25">
      <c r="A3525" s="608">
        <v>510527</v>
      </c>
      <c r="B3525" s="416" t="s">
        <v>550</v>
      </c>
      <c r="C3525" s="416" t="s">
        <v>1324</v>
      </c>
      <c r="D3525" s="416" t="s">
        <v>739</v>
      </c>
      <c r="E3525" s="417">
        <v>265701</v>
      </c>
      <c r="F3525" s="417">
        <v>0</v>
      </c>
      <c r="G3525" s="417">
        <v>218544960.01000002</v>
      </c>
      <c r="H3525" s="387" t="b" cm="1">
        <f t="array" aca="1" ref="H3525" ca="1">EsNegrita(BP[[#This Row],[CODIGO]])</f>
        <v>0</v>
      </c>
      <c r="I3525" s="387" t="b" cm="1">
        <f t="array" ref="I3525">_xlfn.LET(
    _xlpm.codigos_devolucion, _xlfn.UNIQUE(_xlfn._xlws.FILTER(BP[CODIGO], ISNUMBER(SEARCH("devoluci", BP[NOMBRE CUENTA])), {""})),
    ISNUMBER(MATCH(BP[[#This Row],[CODIGO]], _xlpm.codigos_devolucion, 0))
)</f>
        <v>0</v>
      </c>
    </row>
    <row r="3526" spans="1:9" x14ac:dyDescent="0.25">
      <c r="A3526" s="608">
        <v>510527</v>
      </c>
      <c r="B3526" s="416" t="s">
        <v>550</v>
      </c>
      <c r="C3526" s="416" t="s">
        <v>738</v>
      </c>
      <c r="D3526" s="416" t="s">
        <v>777</v>
      </c>
      <c r="E3526" s="417">
        <v>249095</v>
      </c>
      <c r="F3526" s="417">
        <v>0</v>
      </c>
      <c r="G3526" s="417">
        <v>218794055.01000002</v>
      </c>
      <c r="H3526" s="387" t="b" cm="1">
        <f t="array" aca="1" ref="H3526" ca="1">EsNegrita(BP[[#This Row],[CODIGO]])</f>
        <v>0</v>
      </c>
      <c r="I3526" s="387" t="b" cm="1">
        <f t="array" ref="I3526">_xlfn.LET(
    _xlpm.codigos_devolucion, _xlfn.UNIQUE(_xlfn._xlws.FILTER(BP[CODIGO], ISNUMBER(SEARCH("devoluci", BP[NOMBRE CUENTA])), {""})),
    ISNUMBER(MATCH(BP[[#This Row],[CODIGO]], _xlpm.codigos_devolucion, 0))
)</f>
        <v>0</v>
      </c>
    </row>
    <row r="3527" spans="1:9" x14ac:dyDescent="0.25">
      <c r="A3527" s="608">
        <v>510527</v>
      </c>
      <c r="B3527" s="416" t="s">
        <v>550</v>
      </c>
      <c r="C3527" s="416" t="s">
        <v>1286</v>
      </c>
      <c r="D3527" s="416" t="s">
        <v>777</v>
      </c>
      <c r="E3527" s="417">
        <v>149457</v>
      </c>
      <c r="F3527" s="417">
        <v>0</v>
      </c>
      <c r="G3527" s="417">
        <v>218943512.01000002</v>
      </c>
      <c r="H3527" s="387" t="b" cm="1">
        <f t="array" aca="1" ref="H3527" ca="1">EsNegrita(BP[[#This Row],[CODIGO]])</f>
        <v>0</v>
      </c>
      <c r="I3527" s="387" t="b" cm="1">
        <f t="array" ref="I3527">_xlfn.LET(
    _xlpm.codigos_devolucion, _xlfn.UNIQUE(_xlfn._xlws.FILTER(BP[CODIGO], ISNUMBER(SEARCH("devoluci", BP[NOMBRE CUENTA])), {""})),
    ISNUMBER(MATCH(BP[[#This Row],[CODIGO]], _xlpm.codigos_devolucion, 0))
)</f>
        <v>0</v>
      </c>
    </row>
    <row r="3528" spans="1:9" x14ac:dyDescent="0.25">
      <c r="A3528" s="608">
        <v>510527</v>
      </c>
      <c r="B3528" s="416" t="s">
        <v>550</v>
      </c>
      <c r="C3528" s="416" t="s">
        <v>1328</v>
      </c>
      <c r="D3528" s="416" t="s">
        <v>777</v>
      </c>
      <c r="E3528" s="417">
        <v>249095</v>
      </c>
      <c r="F3528" s="417">
        <v>0</v>
      </c>
      <c r="G3528" s="417">
        <v>219192607.01000002</v>
      </c>
      <c r="H3528" s="387" t="b" cm="1">
        <f t="array" aca="1" ref="H3528" ca="1">EsNegrita(BP[[#This Row],[CODIGO]])</f>
        <v>0</v>
      </c>
      <c r="I3528" s="387" t="b" cm="1">
        <f t="array" ref="I3528">_xlfn.LET(
    _xlpm.codigos_devolucion, _xlfn.UNIQUE(_xlfn._xlws.FILTER(BP[CODIGO], ISNUMBER(SEARCH("devoluci", BP[NOMBRE CUENTA])), {""})),
    ISNUMBER(MATCH(BP[[#This Row],[CODIGO]], _xlpm.codigos_devolucion, 0))
)</f>
        <v>0</v>
      </c>
    </row>
    <row r="3529" spans="1:9" x14ac:dyDescent="0.25">
      <c r="A3529" s="608">
        <v>510527</v>
      </c>
      <c r="B3529" s="416" t="s">
        <v>550</v>
      </c>
      <c r="C3529" s="416" t="s">
        <v>1291</v>
      </c>
      <c r="D3529" s="416" t="s">
        <v>777</v>
      </c>
      <c r="E3529" s="417">
        <v>240791.83</v>
      </c>
      <c r="F3529" s="417">
        <v>0</v>
      </c>
      <c r="G3529" s="417">
        <v>219433398.84000003</v>
      </c>
      <c r="H3529" s="387" t="b" cm="1">
        <f t="array" aca="1" ref="H3529" ca="1">EsNegrita(BP[[#This Row],[CODIGO]])</f>
        <v>0</v>
      </c>
      <c r="I3529" s="387" t="b" cm="1">
        <f t="array" ref="I3529">_xlfn.LET(
    _xlpm.codigos_devolucion, _xlfn.UNIQUE(_xlfn._xlws.FILTER(BP[CODIGO], ISNUMBER(SEARCH("devoluci", BP[NOMBRE CUENTA])), {""})),
    ISNUMBER(MATCH(BP[[#This Row],[CODIGO]], _xlpm.codigos_devolucion, 0))
)</f>
        <v>0</v>
      </c>
    </row>
    <row r="3530" spans="1:9" x14ac:dyDescent="0.25">
      <c r="A3530" s="608">
        <v>510527</v>
      </c>
      <c r="B3530" s="416" t="s">
        <v>550</v>
      </c>
      <c r="C3530" s="416" t="s">
        <v>1329</v>
      </c>
      <c r="D3530" s="416" t="s">
        <v>777</v>
      </c>
      <c r="E3530" s="417">
        <v>249095</v>
      </c>
      <c r="F3530" s="417">
        <v>0</v>
      </c>
      <c r="G3530" s="417">
        <v>219682493.84000003</v>
      </c>
      <c r="H3530" s="387" t="b" cm="1">
        <f t="array" aca="1" ref="H3530" ca="1">EsNegrita(BP[[#This Row],[CODIGO]])</f>
        <v>0</v>
      </c>
      <c r="I3530" s="387" t="b" cm="1">
        <f t="array" ref="I3530">_xlfn.LET(
    _xlpm.codigos_devolucion, _xlfn.UNIQUE(_xlfn._xlws.FILTER(BP[CODIGO], ISNUMBER(SEARCH("devoluci", BP[NOMBRE CUENTA])), {""})),
    ISNUMBER(MATCH(BP[[#This Row],[CODIGO]], _xlpm.codigos_devolucion, 0))
)</f>
        <v>0</v>
      </c>
    </row>
    <row r="3531" spans="1:9" x14ac:dyDescent="0.25">
      <c r="A3531" s="608">
        <v>510527</v>
      </c>
      <c r="B3531" s="416" t="s">
        <v>550</v>
      </c>
      <c r="C3531" s="416" t="s">
        <v>751</v>
      </c>
      <c r="D3531" s="416" t="s">
        <v>777</v>
      </c>
      <c r="E3531" s="417">
        <v>249095</v>
      </c>
      <c r="F3531" s="417">
        <v>0</v>
      </c>
      <c r="G3531" s="417">
        <v>219931588.84000003</v>
      </c>
      <c r="H3531" s="387" t="b" cm="1">
        <f t="array" aca="1" ref="H3531" ca="1">EsNegrita(BP[[#This Row],[CODIGO]])</f>
        <v>0</v>
      </c>
      <c r="I3531" s="387" t="b" cm="1">
        <f t="array" ref="I3531">_xlfn.LET(
    _xlpm.codigos_devolucion, _xlfn.UNIQUE(_xlfn._xlws.FILTER(BP[CODIGO], ISNUMBER(SEARCH("devoluci", BP[NOMBRE CUENTA])), {""})),
    ISNUMBER(MATCH(BP[[#This Row],[CODIGO]], _xlpm.codigos_devolucion, 0))
)</f>
        <v>0</v>
      </c>
    </row>
    <row r="3532" spans="1:9" x14ac:dyDescent="0.25">
      <c r="A3532" s="608">
        <v>510527</v>
      </c>
      <c r="B3532" s="416" t="s">
        <v>550</v>
      </c>
      <c r="C3532" s="416" t="s">
        <v>1339</v>
      </c>
      <c r="D3532" s="416" t="s">
        <v>777</v>
      </c>
      <c r="E3532" s="417">
        <v>249095</v>
      </c>
      <c r="F3532" s="417">
        <v>0</v>
      </c>
      <c r="G3532" s="417">
        <v>220180683.84000003</v>
      </c>
      <c r="H3532" s="387" t="b" cm="1">
        <f t="array" aca="1" ref="H3532" ca="1">EsNegrita(BP[[#This Row],[CODIGO]])</f>
        <v>0</v>
      </c>
      <c r="I3532" s="387" t="b" cm="1">
        <f t="array" ref="I3532">_xlfn.LET(
    _xlpm.codigos_devolucion, _xlfn.UNIQUE(_xlfn._xlws.FILTER(BP[CODIGO], ISNUMBER(SEARCH("devoluci", BP[NOMBRE CUENTA])), {""})),
    ISNUMBER(MATCH(BP[[#This Row],[CODIGO]], _xlpm.codigos_devolucion, 0))
)</f>
        <v>0</v>
      </c>
    </row>
    <row r="3533" spans="1:9" x14ac:dyDescent="0.25">
      <c r="A3533" s="608">
        <v>510527</v>
      </c>
      <c r="B3533" s="416" t="s">
        <v>550</v>
      </c>
      <c r="C3533" s="416" t="s">
        <v>753</v>
      </c>
      <c r="D3533" s="416" t="s">
        <v>777</v>
      </c>
      <c r="E3533" s="417">
        <v>240791.83</v>
      </c>
      <c r="F3533" s="417">
        <v>0</v>
      </c>
      <c r="G3533" s="417">
        <v>220421475.67000005</v>
      </c>
      <c r="H3533" s="387" t="b" cm="1">
        <f t="array" aca="1" ref="H3533" ca="1">EsNegrita(BP[[#This Row],[CODIGO]])</f>
        <v>0</v>
      </c>
      <c r="I3533" s="387" t="b" cm="1">
        <f t="array" ref="I3533">_xlfn.LET(
    _xlpm.codigos_devolucion, _xlfn.UNIQUE(_xlfn._xlws.FILTER(BP[CODIGO], ISNUMBER(SEARCH("devoluci", BP[NOMBRE CUENTA])), {""})),
    ISNUMBER(MATCH(BP[[#This Row],[CODIGO]], _xlpm.codigos_devolucion, 0))
)</f>
        <v>0</v>
      </c>
    </row>
    <row r="3534" spans="1:9" x14ac:dyDescent="0.25">
      <c r="A3534" s="608">
        <v>510527</v>
      </c>
      <c r="B3534" s="416" t="s">
        <v>550</v>
      </c>
      <c r="C3534" s="416" t="s">
        <v>754</v>
      </c>
      <c r="D3534" s="416" t="s">
        <v>777</v>
      </c>
      <c r="E3534" s="417">
        <v>249095</v>
      </c>
      <c r="F3534" s="417">
        <v>0</v>
      </c>
      <c r="G3534" s="417">
        <v>220670570.67000005</v>
      </c>
      <c r="H3534" s="387" t="b" cm="1">
        <f t="array" aca="1" ref="H3534" ca="1">EsNegrita(BP[[#This Row],[CODIGO]])</f>
        <v>0</v>
      </c>
      <c r="I3534" s="387" t="b" cm="1">
        <f t="array" ref="I3534">_xlfn.LET(
    _xlpm.codigos_devolucion, _xlfn.UNIQUE(_xlfn._xlws.FILTER(BP[CODIGO], ISNUMBER(SEARCH("devoluci", BP[NOMBRE CUENTA])), {""})),
    ISNUMBER(MATCH(BP[[#This Row],[CODIGO]], _xlpm.codigos_devolucion, 0))
)</f>
        <v>0</v>
      </c>
    </row>
    <row r="3535" spans="1:9" x14ac:dyDescent="0.25">
      <c r="A3535" s="608">
        <v>510527</v>
      </c>
      <c r="B3535" s="416" t="s">
        <v>550</v>
      </c>
      <c r="C3535" s="416" t="s">
        <v>1342</v>
      </c>
      <c r="D3535" s="416" t="s">
        <v>777</v>
      </c>
      <c r="E3535" s="417">
        <v>166063.32999999999</v>
      </c>
      <c r="F3535" s="417">
        <v>0</v>
      </c>
      <c r="G3535" s="417">
        <v>220836634.00000006</v>
      </c>
      <c r="H3535" s="387" t="b" cm="1">
        <f t="array" aca="1" ref="H3535" ca="1">EsNegrita(BP[[#This Row],[CODIGO]])</f>
        <v>0</v>
      </c>
      <c r="I3535" s="387" t="b" cm="1">
        <f t="array" ref="I3535">_xlfn.LET(
    _xlpm.codigos_devolucion, _xlfn.UNIQUE(_xlfn._xlws.FILTER(BP[CODIGO], ISNUMBER(SEARCH("devoluci", BP[NOMBRE CUENTA])), {""})),
    ISNUMBER(MATCH(BP[[#This Row],[CODIGO]], _xlpm.codigos_devolucion, 0))
)</f>
        <v>0</v>
      </c>
    </row>
    <row r="3536" spans="1:9" x14ac:dyDescent="0.25">
      <c r="A3536" s="608">
        <v>510527</v>
      </c>
      <c r="B3536" s="416" t="s">
        <v>550</v>
      </c>
      <c r="C3536" s="416" t="s">
        <v>1343</v>
      </c>
      <c r="D3536" s="416" t="s">
        <v>777</v>
      </c>
      <c r="E3536" s="417">
        <v>265701</v>
      </c>
      <c r="F3536" s="417">
        <v>0</v>
      </c>
      <c r="G3536" s="417">
        <v>221102335.00000006</v>
      </c>
      <c r="H3536" s="387" t="b" cm="1">
        <f t="array" aca="1" ref="H3536" ca="1">EsNegrita(BP[[#This Row],[CODIGO]])</f>
        <v>0</v>
      </c>
      <c r="I3536" s="387" t="b" cm="1">
        <f t="array" ref="I3536">_xlfn.LET(
    _xlpm.codigos_devolucion, _xlfn.UNIQUE(_xlfn._xlws.FILTER(BP[CODIGO], ISNUMBER(SEARCH("devoluci", BP[NOMBRE CUENTA])), {""})),
    ISNUMBER(MATCH(BP[[#This Row],[CODIGO]], _xlpm.codigos_devolucion, 0))
)</f>
        <v>0</v>
      </c>
    </row>
    <row r="3537" spans="1:9" x14ac:dyDescent="0.25">
      <c r="A3537" s="608">
        <v>510527</v>
      </c>
      <c r="B3537" s="416" t="s">
        <v>550</v>
      </c>
      <c r="C3537" s="416" t="s">
        <v>1308</v>
      </c>
      <c r="D3537" s="416" t="s">
        <v>777</v>
      </c>
      <c r="E3537" s="417">
        <v>240791.83</v>
      </c>
      <c r="F3537" s="417">
        <v>0</v>
      </c>
      <c r="G3537" s="417">
        <v>221343126.83000007</v>
      </c>
      <c r="H3537" s="387" t="b" cm="1">
        <f t="array" aca="1" ref="H3537" ca="1">EsNegrita(BP[[#This Row],[CODIGO]])</f>
        <v>0</v>
      </c>
      <c r="I3537" s="387" t="b" cm="1">
        <f t="array" ref="I3537">_xlfn.LET(
    _xlpm.codigos_devolucion, _xlfn.UNIQUE(_xlfn._xlws.FILTER(BP[CODIGO], ISNUMBER(SEARCH("devoluci", BP[NOMBRE CUENTA])), {""})),
    ISNUMBER(MATCH(BP[[#This Row],[CODIGO]], _xlpm.codigos_devolucion, 0))
)</f>
        <v>0</v>
      </c>
    </row>
    <row r="3538" spans="1:9" x14ac:dyDescent="0.25">
      <c r="A3538" s="608">
        <v>510527</v>
      </c>
      <c r="B3538" s="416" t="s">
        <v>550</v>
      </c>
      <c r="C3538" s="416" t="s">
        <v>770</v>
      </c>
      <c r="D3538" s="416" t="s">
        <v>777</v>
      </c>
      <c r="E3538" s="417">
        <v>249095</v>
      </c>
      <c r="F3538" s="417">
        <v>0</v>
      </c>
      <c r="G3538" s="417">
        <v>221592221.83000007</v>
      </c>
      <c r="H3538" s="387" t="b" cm="1">
        <f t="array" aca="1" ref="H3538" ca="1">EsNegrita(BP[[#This Row],[CODIGO]])</f>
        <v>0</v>
      </c>
      <c r="I3538" s="387" t="b" cm="1">
        <f t="array" ref="I3538">_xlfn.LET(
    _xlpm.codigos_devolucion, _xlfn.UNIQUE(_xlfn._xlws.FILTER(BP[CODIGO], ISNUMBER(SEARCH("devoluci", BP[NOMBRE CUENTA])), {""})),
    ISNUMBER(MATCH(BP[[#This Row],[CODIGO]], _xlpm.codigos_devolucion, 0))
)</f>
        <v>0</v>
      </c>
    </row>
    <row r="3539" spans="1:9" x14ac:dyDescent="0.25">
      <c r="A3539" s="608">
        <v>510527</v>
      </c>
      <c r="B3539" s="416" t="s">
        <v>550</v>
      </c>
      <c r="C3539" s="416" t="s">
        <v>772</v>
      </c>
      <c r="D3539" s="416" t="s">
        <v>777</v>
      </c>
      <c r="E3539" s="417">
        <v>249095</v>
      </c>
      <c r="F3539" s="417">
        <v>0</v>
      </c>
      <c r="G3539" s="417">
        <v>221841316.83000007</v>
      </c>
      <c r="H3539" s="387" t="b" cm="1">
        <f t="array" aca="1" ref="H3539" ca="1">EsNegrita(BP[[#This Row],[CODIGO]])</f>
        <v>0</v>
      </c>
      <c r="I3539" s="387" t="b" cm="1">
        <f t="array" ref="I3539">_xlfn.LET(
    _xlpm.codigos_devolucion, _xlfn.UNIQUE(_xlfn._xlws.FILTER(BP[CODIGO], ISNUMBER(SEARCH("devoluci", BP[NOMBRE CUENTA])), {""})),
    ISNUMBER(MATCH(BP[[#This Row],[CODIGO]], _xlpm.codigos_devolucion, 0))
)</f>
        <v>0</v>
      </c>
    </row>
    <row r="3540" spans="1:9" x14ac:dyDescent="0.25">
      <c r="A3540" s="608">
        <v>510527</v>
      </c>
      <c r="B3540" s="416" t="s">
        <v>550</v>
      </c>
      <c r="C3540" s="416" t="s">
        <v>773</v>
      </c>
      <c r="D3540" s="416" t="s">
        <v>777</v>
      </c>
      <c r="E3540" s="417">
        <v>249095</v>
      </c>
      <c r="F3540" s="417">
        <v>0</v>
      </c>
      <c r="G3540" s="417">
        <v>222090411.83000007</v>
      </c>
      <c r="H3540" s="387" t="b" cm="1">
        <f t="array" aca="1" ref="H3540" ca="1">EsNegrita(BP[[#This Row],[CODIGO]])</f>
        <v>0</v>
      </c>
      <c r="I3540" s="387" t="b" cm="1">
        <f t="array" ref="I3540">_xlfn.LET(
    _xlpm.codigos_devolucion, _xlfn.UNIQUE(_xlfn._xlws.FILTER(BP[CODIGO], ISNUMBER(SEARCH("devoluci", BP[NOMBRE CUENTA])), {""})),
    ISNUMBER(MATCH(BP[[#This Row],[CODIGO]], _xlpm.codigos_devolucion, 0))
)</f>
        <v>0</v>
      </c>
    </row>
    <row r="3541" spans="1:9" x14ac:dyDescent="0.25">
      <c r="A3541" s="608">
        <v>510527</v>
      </c>
      <c r="B3541" s="416" t="s">
        <v>550</v>
      </c>
      <c r="C3541" s="416" t="s">
        <v>1276</v>
      </c>
      <c r="D3541" s="416" t="s">
        <v>777</v>
      </c>
      <c r="E3541" s="417">
        <v>249095</v>
      </c>
      <c r="F3541" s="417">
        <v>0</v>
      </c>
      <c r="G3541" s="417">
        <v>222339506.83000007</v>
      </c>
      <c r="H3541" s="387" t="b" cm="1">
        <f t="array" aca="1" ref="H3541" ca="1">EsNegrita(BP[[#This Row],[CODIGO]])</f>
        <v>0</v>
      </c>
      <c r="I3541" s="387" t="b" cm="1">
        <f t="array" ref="I3541">_xlfn.LET(
    _xlpm.codigos_devolucion, _xlfn.UNIQUE(_xlfn._xlws.FILTER(BP[CODIGO], ISNUMBER(SEARCH("devoluci", BP[NOMBRE CUENTA])), {""})),
    ISNUMBER(MATCH(BP[[#This Row],[CODIGO]], _xlpm.codigos_devolucion, 0))
)</f>
        <v>0</v>
      </c>
    </row>
    <row r="3542" spans="1:9" x14ac:dyDescent="0.25">
      <c r="A3542" s="608">
        <v>510527</v>
      </c>
      <c r="B3542" s="416" t="s">
        <v>550</v>
      </c>
      <c r="C3542" s="416" t="s">
        <v>1345</v>
      </c>
      <c r="D3542" s="416" t="s">
        <v>777</v>
      </c>
      <c r="E3542" s="417">
        <v>240791.83</v>
      </c>
      <c r="F3542" s="417">
        <v>0</v>
      </c>
      <c r="G3542" s="417">
        <v>222580298.66000009</v>
      </c>
      <c r="H3542" s="387" t="b" cm="1">
        <f t="array" aca="1" ref="H3542" ca="1">EsNegrita(BP[[#This Row],[CODIGO]])</f>
        <v>0</v>
      </c>
      <c r="I3542" s="387" t="b" cm="1">
        <f t="array" ref="I3542">_xlfn.LET(
    _xlpm.codigos_devolucion, _xlfn.UNIQUE(_xlfn._xlws.FILTER(BP[CODIGO], ISNUMBER(SEARCH("devoluci", BP[NOMBRE CUENTA])), {""})),
    ISNUMBER(MATCH(BP[[#This Row],[CODIGO]], _xlpm.codigos_devolucion, 0))
)</f>
        <v>0</v>
      </c>
    </row>
    <row r="3543" spans="1:9" x14ac:dyDescent="0.25">
      <c r="A3543" s="608">
        <v>510527</v>
      </c>
      <c r="B3543" s="416" t="s">
        <v>550</v>
      </c>
      <c r="C3543" s="416" t="s">
        <v>1353</v>
      </c>
      <c r="D3543" s="416" t="s">
        <v>777</v>
      </c>
      <c r="E3543" s="417">
        <v>224185.5</v>
      </c>
      <c r="F3543" s="417">
        <v>0</v>
      </c>
      <c r="G3543" s="417">
        <v>222804484.16000009</v>
      </c>
      <c r="H3543" s="387" t="b" cm="1">
        <f t="array" aca="1" ref="H3543" ca="1">EsNegrita(BP[[#This Row],[CODIGO]])</f>
        <v>0</v>
      </c>
      <c r="I3543" s="387" t="b" cm="1">
        <f t="array" ref="I3543">_xlfn.LET(
    _xlpm.codigos_devolucion, _xlfn.UNIQUE(_xlfn._xlws.FILTER(BP[CODIGO], ISNUMBER(SEARCH("devoluci", BP[NOMBRE CUENTA])), {""})),
    ISNUMBER(MATCH(BP[[#This Row],[CODIGO]], _xlpm.codigos_devolucion, 0))
)</f>
        <v>0</v>
      </c>
    </row>
    <row r="3544" spans="1:9" x14ac:dyDescent="0.25">
      <c r="A3544" s="608">
        <v>510527</v>
      </c>
      <c r="B3544" s="416" t="s">
        <v>550</v>
      </c>
      <c r="C3544" s="416" t="s">
        <v>1314</v>
      </c>
      <c r="D3544" s="416" t="s">
        <v>777</v>
      </c>
      <c r="E3544" s="417">
        <v>249095</v>
      </c>
      <c r="F3544" s="417">
        <v>0</v>
      </c>
      <c r="G3544" s="417">
        <v>223053579.16000009</v>
      </c>
      <c r="H3544" s="387" t="b" cm="1">
        <f t="array" aca="1" ref="H3544" ca="1">EsNegrita(BP[[#This Row],[CODIGO]])</f>
        <v>0</v>
      </c>
      <c r="I3544" s="387" t="b" cm="1">
        <f t="array" ref="I3544">_xlfn.LET(
    _xlpm.codigos_devolucion, _xlfn.UNIQUE(_xlfn._xlws.FILTER(BP[CODIGO], ISNUMBER(SEARCH("devoluci", BP[NOMBRE CUENTA])), {""})),
    ISNUMBER(MATCH(BP[[#This Row],[CODIGO]], _xlpm.codigos_devolucion, 0))
)</f>
        <v>0</v>
      </c>
    </row>
    <row r="3545" spans="1:9" x14ac:dyDescent="0.25">
      <c r="A3545" s="608">
        <v>510527</v>
      </c>
      <c r="B3545" s="416" t="s">
        <v>550</v>
      </c>
      <c r="C3545" s="416" t="s">
        <v>1315</v>
      </c>
      <c r="D3545" s="416" t="s">
        <v>777</v>
      </c>
      <c r="E3545" s="417">
        <v>240791.83</v>
      </c>
      <c r="F3545" s="417">
        <v>0</v>
      </c>
      <c r="G3545" s="417">
        <v>223294370.9900001</v>
      </c>
      <c r="H3545" s="387" t="b" cm="1">
        <f t="array" aca="1" ref="H3545" ca="1">EsNegrita(BP[[#This Row],[CODIGO]])</f>
        <v>0</v>
      </c>
      <c r="I3545" s="387" t="b" cm="1">
        <f t="array" ref="I3545">_xlfn.LET(
    _xlpm.codigos_devolucion, _xlfn.UNIQUE(_xlfn._xlws.FILTER(BP[CODIGO], ISNUMBER(SEARCH("devoluci", BP[NOMBRE CUENTA])), {""})),
    ISNUMBER(MATCH(BP[[#This Row],[CODIGO]], _xlpm.codigos_devolucion, 0))
)</f>
        <v>0</v>
      </c>
    </row>
    <row r="3546" spans="1:9" x14ac:dyDescent="0.25">
      <c r="A3546" s="608">
        <v>510527</v>
      </c>
      <c r="B3546" s="416" t="s">
        <v>550</v>
      </c>
      <c r="C3546" s="416" t="s">
        <v>1349</v>
      </c>
      <c r="D3546" s="416" t="s">
        <v>777</v>
      </c>
      <c r="E3546" s="417">
        <v>240791.83</v>
      </c>
      <c r="F3546" s="417">
        <v>0</v>
      </c>
      <c r="G3546" s="417">
        <v>223535162.82000011</v>
      </c>
      <c r="H3546" s="387" t="b" cm="1">
        <f t="array" aca="1" ref="H3546" ca="1">EsNegrita(BP[[#This Row],[CODIGO]])</f>
        <v>0</v>
      </c>
      <c r="I3546" s="387" t="b" cm="1">
        <f t="array" ref="I3546">_xlfn.LET(
    _xlpm.codigos_devolucion, _xlfn.UNIQUE(_xlfn._xlws.FILTER(BP[CODIGO], ISNUMBER(SEARCH("devoluci", BP[NOMBRE CUENTA])), {""})),
    ISNUMBER(MATCH(BP[[#This Row],[CODIGO]], _xlpm.codigos_devolucion, 0))
)</f>
        <v>0</v>
      </c>
    </row>
    <row r="3547" spans="1:9" x14ac:dyDescent="0.25">
      <c r="A3547" s="608">
        <v>510527</v>
      </c>
      <c r="B3547" s="416" t="s">
        <v>550</v>
      </c>
      <c r="C3547" s="416" t="s">
        <v>1319</v>
      </c>
      <c r="D3547" s="416" t="s">
        <v>777</v>
      </c>
      <c r="E3547" s="417">
        <v>232488.67</v>
      </c>
      <c r="F3547" s="417">
        <v>0</v>
      </c>
      <c r="G3547" s="417">
        <v>223767651.4900001</v>
      </c>
      <c r="H3547" s="387" t="b" cm="1">
        <f t="array" aca="1" ref="H3547" ca="1">EsNegrita(BP[[#This Row],[CODIGO]])</f>
        <v>0</v>
      </c>
      <c r="I3547" s="387" t="b" cm="1">
        <f t="array" ref="I3547">_xlfn.LET(
    _xlpm.codigos_devolucion, _xlfn.UNIQUE(_xlfn._xlws.FILTER(BP[CODIGO], ISNUMBER(SEARCH("devoluci", BP[NOMBRE CUENTA])), {""})),
    ISNUMBER(MATCH(BP[[#This Row],[CODIGO]], _xlpm.codigos_devolucion, 0))
)</f>
        <v>0</v>
      </c>
    </row>
    <row r="3548" spans="1:9" x14ac:dyDescent="0.25">
      <c r="A3548" s="608">
        <v>510527</v>
      </c>
      <c r="B3548" s="416" t="s">
        <v>550</v>
      </c>
      <c r="C3548" s="416" t="s">
        <v>1321</v>
      </c>
      <c r="D3548" s="416" t="s">
        <v>777</v>
      </c>
      <c r="E3548" s="417">
        <v>249095</v>
      </c>
      <c r="F3548" s="417">
        <v>0</v>
      </c>
      <c r="G3548" s="417">
        <v>224016746.4900001</v>
      </c>
      <c r="H3548" s="387" t="b" cm="1">
        <f t="array" aca="1" ref="H3548" ca="1">EsNegrita(BP[[#This Row],[CODIGO]])</f>
        <v>0</v>
      </c>
      <c r="I3548" s="387" t="b" cm="1">
        <f t="array" ref="I3548">_xlfn.LET(
    _xlpm.codigos_devolucion, _xlfn.UNIQUE(_xlfn._xlws.FILTER(BP[CODIGO], ISNUMBER(SEARCH("devoluci", BP[NOMBRE CUENTA])), {""})),
    ISNUMBER(MATCH(BP[[#This Row],[CODIGO]], _xlpm.codigos_devolucion, 0))
)</f>
        <v>0</v>
      </c>
    </row>
    <row r="3549" spans="1:9" x14ac:dyDescent="0.25">
      <c r="A3549" s="608">
        <v>510527</v>
      </c>
      <c r="B3549" s="416" t="s">
        <v>550</v>
      </c>
      <c r="C3549" s="416" t="s">
        <v>1332</v>
      </c>
      <c r="D3549" s="416" t="s">
        <v>777</v>
      </c>
      <c r="E3549" s="417">
        <v>249095</v>
      </c>
      <c r="F3549" s="417">
        <v>0</v>
      </c>
      <c r="G3549" s="417">
        <v>224265841.4900001</v>
      </c>
      <c r="H3549" s="387" t="b" cm="1">
        <f t="array" aca="1" ref="H3549" ca="1">EsNegrita(BP[[#This Row],[CODIGO]])</f>
        <v>0</v>
      </c>
      <c r="I3549" s="387" t="b" cm="1">
        <f t="array" ref="I3549">_xlfn.LET(
    _xlpm.codigos_devolucion, _xlfn.UNIQUE(_xlfn._xlws.FILTER(BP[CODIGO], ISNUMBER(SEARCH("devoluci", BP[NOMBRE CUENTA])), {""})),
    ISNUMBER(MATCH(BP[[#This Row],[CODIGO]], _xlpm.codigos_devolucion, 0))
)</f>
        <v>0</v>
      </c>
    </row>
    <row r="3550" spans="1:9" x14ac:dyDescent="0.25">
      <c r="A3550" s="608">
        <v>510527</v>
      </c>
      <c r="B3550" s="416" t="s">
        <v>550</v>
      </c>
      <c r="C3550" s="416" t="s">
        <v>1279</v>
      </c>
      <c r="D3550" s="416" t="s">
        <v>777</v>
      </c>
      <c r="E3550" s="417">
        <v>249095</v>
      </c>
      <c r="F3550" s="417">
        <v>0</v>
      </c>
      <c r="G3550" s="417">
        <v>224514936.4900001</v>
      </c>
      <c r="H3550" s="387" t="b" cm="1">
        <f t="array" aca="1" ref="H3550" ca="1">EsNegrita(BP[[#This Row],[CODIGO]])</f>
        <v>0</v>
      </c>
      <c r="I3550" s="387" t="b" cm="1">
        <f t="array" ref="I3550">_xlfn.LET(
    _xlpm.codigos_devolucion, _xlfn.UNIQUE(_xlfn._xlws.FILTER(BP[CODIGO], ISNUMBER(SEARCH("devoluci", BP[NOMBRE CUENTA])), {""})),
    ISNUMBER(MATCH(BP[[#This Row],[CODIGO]], _xlpm.codigos_devolucion, 0))
)</f>
        <v>0</v>
      </c>
    </row>
    <row r="3551" spans="1:9" x14ac:dyDescent="0.25">
      <c r="A3551" s="608">
        <v>510527</v>
      </c>
      <c r="B3551" s="416" t="s">
        <v>550</v>
      </c>
      <c r="C3551" s="416" t="s">
        <v>1282</v>
      </c>
      <c r="D3551" s="416" t="s">
        <v>777</v>
      </c>
      <c r="E3551" s="417">
        <v>182669.67</v>
      </c>
      <c r="F3551" s="417">
        <v>0</v>
      </c>
      <c r="G3551" s="417">
        <v>224697606.16000009</v>
      </c>
      <c r="H3551" s="387" t="b" cm="1">
        <f t="array" aca="1" ref="H3551" ca="1">EsNegrita(BP[[#This Row],[CODIGO]])</f>
        <v>0</v>
      </c>
      <c r="I3551" s="387" t="b" cm="1">
        <f t="array" ref="I3551">_xlfn.LET(
    _xlpm.codigos_devolucion, _xlfn.UNIQUE(_xlfn._xlws.FILTER(BP[CODIGO], ISNUMBER(SEARCH("devoluci", BP[NOMBRE CUENTA])), {""})),
    ISNUMBER(MATCH(BP[[#This Row],[CODIGO]], _xlpm.codigos_devolucion, 0))
)</f>
        <v>0</v>
      </c>
    </row>
    <row r="3552" spans="1:9" x14ac:dyDescent="0.25">
      <c r="A3552" s="608">
        <v>510527</v>
      </c>
      <c r="B3552" s="416" t="s">
        <v>550</v>
      </c>
      <c r="C3552" s="416" t="s">
        <v>1324</v>
      </c>
      <c r="D3552" s="416" t="s">
        <v>777</v>
      </c>
      <c r="E3552" s="417">
        <v>240791.83</v>
      </c>
      <c r="F3552" s="417">
        <v>0</v>
      </c>
      <c r="G3552" s="417">
        <v>224938397.9900001</v>
      </c>
      <c r="H3552" s="387" t="b" cm="1">
        <f t="array" aca="1" ref="H3552" ca="1">EsNegrita(BP[[#This Row],[CODIGO]])</f>
        <v>0</v>
      </c>
      <c r="I3552" s="387" t="b" cm="1">
        <f t="array" ref="I3552">_xlfn.LET(
    _xlpm.codigos_devolucion, _xlfn.UNIQUE(_xlfn._xlws.FILTER(BP[CODIGO], ISNUMBER(SEARCH("devoluci", BP[NOMBRE CUENTA])), {""})),
    ISNUMBER(MATCH(BP[[#This Row],[CODIGO]], _xlpm.codigos_devolucion, 0))
)</f>
        <v>0</v>
      </c>
    </row>
    <row r="3553" spans="1:9" x14ac:dyDescent="0.25">
      <c r="A3553" s="608">
        <v>510530</v>
      </c>
      <c r="B3553" s="416" t="s">
        <v>547</v>
      </c>
      <c r="C3553" s="416" t="s">
        <v>1282</v>
      </c>
      <c r="D3553" s="416" t="s">
        <v>1283</v>
      </c>
      <c r="E3553" s="417">
        <v>165216.62</v>
      </c>
      <c r="F3553" s="417">
        <v>0</v>
      </c>
      <c r="G3553" s="417">
        <v>340170227.07999998</v>
      </c>
      <c r="H3553" s="387" t="b" cm="1">
        <f t="array" aca="1" ref="H3553" ca="1">EsNegrita(BP[[#This Row],[CODIGO]])</f>
        <v>0</v>
      </c>
      <c r="I3553" s="387" t="b" cm="1">
        <f t="array" ref="I3553">_xlfn.LET(
    _xlpm.codigos_devolucion, _xlfn.UNIQUE(_xlfn._xlws.FILTER(BP[CODIGO], ISNUMBER(SEARCH("devoluci", BP[NOMBRE CUENTA])), {""})),
    ISNUMBER(MATCH(BP[[#This Row],[CODIGO]], _xlpm.codigos_devolucion, 0))
)</f>
        <v>0</v>
      </c>
    </row>
    <row r="3554" spans="1:9" x14ac:dyDescent="0.25">
      <c r="A3554" s="608">
        <v>510530</v>
      </c>
      <c r="B3554" s="416" t="s">
        <v>547</v>
      </c>
      <c r="C3554" s="416" t="s">
        <v>1282</v>
      </c>
      <c r="D3554" s="416" t="s">
        <v>1367</v>
      </c>
      <c r="E3554" s="417">
        <v>66</v>
      </c>
      <c r="F3554" s="417">
        <v>0</v>
      </c>
      <c r="G3554" s="417">
        <v>340170293.07999998</v>
      </c>
      <c r="H3554" s="387" t="b" cm="1">
        <f t="array" aca="1" ref="H3554" ca="1">EsNegrita(BP[[#This Row],[CODIGO]])</f>
        <v>0</v>
      </c>
      <c r="I3554" s="387" t="b" cm="1">
        <f t="array" ref="I3554">_xlfn.LET(
    _xlpm.codigos_devolucion, _xlfn.UNIQUE(_xlfn._xlws.FILTER(BP[CODIGO], ISNUMBER(SEARCH("devoluci", BP[NOMBRE CUENTA])), {""})),
    ISNUMBER(MATCH(BP[[#This Row],[CODIGO]], _xlpm.codigos_devolucion, 0))
)</f>
        <v>0</v>
      </c>
    </row>
    <row r="3555" spans="1:9" x14ac:dyDescent="0.25">
      <c r="A3555" s="608">
        <v>510530</v>
      </c>
      <c r="B3555" s="416" t="s">
        <v>547</v>
      </c>
      <c r="C3555" s="416" t="s">
        <v>738</v>
      </c>
      <c r="D3555" s="416" t="s">
        <v>739</v>
      </c>
      <c r="E3555" s="417">
        <v>166600</v>
      </c>
      <c r="F3555" s="417">
        <v>0</v>
      </c>
      <c r="G3555" s="417">
        <v>340336893.07999998</v>
      </c>
      <c r="H3555" s="387" t="b" cm="1">
        <f t="array" aca="1" ref="H3555" ca="1">EsNegrita(BP[[#This Row],[CODIGO]])</f>
        <v>0</v>
      </c>
      <c r="I3555" s="387" t="b" cm="1">
        <f t="array" ref="I3555">_xlfn.LET(
    _xlpm.codigos_devolucion, _xlfn.UNIQUE(_xlfn._xlws.FILTER(BP[CODIGO], ISNUMBER(SEARCH("devoluci", BP[NOMBRE CUENTA])), {""})),
    ISNUMBER(MATCH(BP[[#This Row],[CODIGO]], _xlpm.codigos_devolucion, 0))
)</f>
        <v>0</v>
      </c>
    </row>
    <row r="3556" spans="1:9" x14ac:dyDescent="0.25">
      <c r="A3556" s="608">
        <v>510530</v>
      </c>
      <c r="B3556" s="416" t="s">
        <v>547</v>
      </c>
      <c r="C3556" s="416" t="s">
        <v>1286</v>
      </c>
      <c r="D3556" s="416" t="s">
        <v>739</v>
      </c>
      <c r="E3556" s="417">
        <v>203176.61</v>
      </c>
      <c r="F3556" s="417">
        <v>0</v>
      </c>
      <c r="G3556" s="417">
        <v>340540069.69</v>
      </c>
      <c r="H3556" s="387" t="b" cm="1">
        <f t="array" aca="1" ref="H3556" ca="1">EsNegrita(BP[[#This Row],[CODIGO]])</f>
        <v>0</v>
      </c>
      <c r="I3556" s="387" t="b" cm="1">
        <f t="array" ref="I3556">_xlfn.LET(
    _xlpm.codigos_devolucion, _xlfn.UNIQUE(_xlfn._xlws.FILTER(BP[CODIGO], ISNUMBER(SEARCH("devoluci", BP[NOMBRE CUENTA])), {""})),
    ISNUMBER(MATCH(BP[[#This Row],[CODIGO]], _xlpm.codigos_devolucion, 0))
)</f>
        <v>0</v>
      </c>
    </row>
    <row r="3557" spans="1:9" x14ac:dyDescent="0.25">
      <c r="A3557" s="608">
        <v>510530</v>
      </c>
      <c r="B3557" s="416" t="s">
        <v>547</v>
      </c>
      <c r="C3557" s="416" t="s">
        <v>1266</v>
      </c>
      <c r="D3557" s="416" t="s">
        <v>739</v>
      </c>
      <c r="E3557" s="417">
        <v>340452.43</v>
      </c>
      <c r="F3557" s="417">
        <v>0</v>
      </c>
      <c r="G3557" s="417">
        <v>340880522.12</v>
      </c>
      <c r="H3557" s="387" t="b" cm="1">
        <f t="array" aca="1" ref="H3557" ca="1">EsNegrita(BP[[#This Row],[CODIGO]])</f>
        <v>0</v>
      </c>
      <c r="I3557" s="387" t="b" cm="1">
        <f t="array" ref="I3557">_xlfn.LET(
    _xlpm.codigos_devolucion, _xlfn.UNIQUE(_xlfn._xlws.FILTER(BP[CODIGO], ISNUMBER(SEARCH("devoluci", BP[NOMBRE CUENTA])), {""})),
    ISNUMBER(MATCH(BP[[#This Row],[CODIGO]], _xlpm.codigos_devolucion, 0))
)</f>
        <v>0</v>
      </c>
    </row>
    <row r="3558" spans="1:9" x14ac:dyDescent="0.25">
      <c r="A3558" s="608">
        <v>510530</v>
      </c>
      <c r="B3558" s="416" t="s">
        <v>547</v>
      </c>
      <c r="C3558" s="416" t="s">
        <v>1254</v>
      </c>
      <c r="D3558" s="416" t="s">
        <v>739</v>
      </c>
      <c r="E3558" s="417">
        <v>945940.14</v>
      </c>
      <c r="F3558" s="417">
        <v>0</v>
      </c>
      <c r="G3558" s="417">
        <v>341826462.25999999</v>
      </c>
      <c r="H3558" s="387" t="b" cm="1">
        <f t="array" aca="1" ref="H3558" ca="1">EsNegrita(BP[[#This Row],[CODIGO]])</f>
        <v>0</v>
      </c>
      <c r="I3558" s="387" t="b" cm="1">
        <f t="array" ref="I3558">_xlfn.LET(
    _xlpm.codigos_devolucion, _xlfn.UNIQUE(_xlfn._xlws.FILTER(BP[CODIGO], ISNUMBER(SEARCH("devoluci", BP[NOMBRE CUENTA])), {""})),
    ISNUMBER(MATCH(BP[[#This Row],[CODIGO]], _xlpm.codigos_devolucion, 0))
)</f>
        <v>0</v>
      </c>
    </row>
    <row r="3559" spans="1:9" x14ac:dyDescent="0.25">
      <c r="A3559" s="608">
        <v>510530</v>
      </c>
      <c r="B3559" s="416" t="s">
        <v>547</v>
      </c>
      <c r="C3559" s="416" t="s">
        <v>1328</v>
      </c>
      <c r="D3559" s="416" t="s">
        <v>739</v>
      </c>
      <c r="E3559" s="417">
        <v>166600</v>
      </c>
      <c r="F3559" s="417">
        <v>0</v>
      </c>
      <c r="G3559" s="417">
        <v>341993062.25999999</v>
      </c>
      <c r="H3559" s="387" t="b" cm="1">
        <f t="array" aca="1" ref="H3559" ca="1">EsNegrita(BP[[#This Row],[CODIGO]])</f>
        <v>0</v>
      </c>
      <c r="I3559" s="387" t="b" cm="1">
        <f t="array" ref="I3559">_xlfn.LET(
    _xlpm.codigos_devolucion, _xlfn.UNIQUE(_xlfn._xlws.FILTER(BP[CODIGO], ISNUMBER(SEARCH("devoluci", BP[NOMBRE CUENTA])), {""})),
    ISNUMBER(MATCH(BP[[#This Row],[CODIGO]], _xlpm.codigos_devolucion, 0))
)</f>
        <v>0</v>
      </c>
    </row>
    <row r="3560" spans="1:9" x14ac:dyDescent="0.25">
      <c r="A3560" s="608">
        <v>510530</v>
      </c>
      <c r="B3560" s="416" t="s">
        <v>547</v>
      </c>
      <c r="C3560" s="416" t="s">
        <v>1291</v>
      </c>
      <c r="D3560" s="416" t="s">
        <v>739</v>
      </c>
      <c r="E3560" s="417">
        <v>264984.59999999998</v>
      </c>
      <c r="F3560" s="417">
        <v>0</v>
      </c>
      <c r="G3560" s="417">
        <v>342258046.86000001</v>
      </c>
      <c r="H3560" s="387" t="b" cm="1">
        <f t="array" aca="1" ref="H3560" ca="1">EsNegrita(BP[[#This Row],[CODIGO]])</f>
        <v>0</v>
      </c>
      <c r="I3560" s="387" t="b" cm="1">
        <f t="array" ref="I3560">_xlfn.LET(
    _xlpm.codigos_devolucion, _xlfn.UNIQUE(_xlfn._xlws.FILTER(BP[CODIGO], ISNUMBER(SEARCH("devoluci", BP[NOMBRE CUENTA])), {""})),
    ISNUMBER(MATCH(BP[[#This Row],[CODIGO]], _xlpm.codigos_devolucion, 0))
)</f>
        <v>0</v>
      </c>
    </row>
    <row r="3561" spans="1:9" x14ac:dyDescent="0.25">
      <c r="A3561" s="608">
        <v>510530</v>
      </c>
      <c r="B3561" s="416" t="s">
        <v>547</v>
      </c>
      <c r="C3561" s="416" t="s">
        <v>1334</v>
      </c>
      <c r="D3561" s="416" t="s">
        <v>739</v>
      </c>
      <c r="E3561" s="417">
        <v>340452.43</v>
      </c>
      <c r="F3561" s="417">
        <v>0</v>
      </c>
      <c r="G3561" s="417">
        <v>342598499.29000002</v>
      </c>
      <c r="H3561" s="387" t="b" cm="1">
        <f t="array" aca="1" ref="H3561" ca="1">EsNegrita(BP[[#This Row],[CODIGO]])</f>
        <v>0</v>
      </c>
      <c r="I3561" s="387" t="b" cm="1">
        <f t="array" ref="I3561">_xlfn.LET(
    _xlpm.codigos_devolucion, _xlfn.UNIQUE(_xlfn._xlws.FILTER(BP[CODIGO], ISNUMBER(SEARCH("devoluci", BP[NOMBRE CUENTA])), {""})),
    ISNUMBER(MATCH(BP[[#This Row],[CODIGO]], _xlpm.codigos_devolucion, 0))
)</f>
        <v>0</v>
      </c>
    </row>
    <row r="3562" spans="1:9" x14ac:dyDescent="0.25">
      <c r="A3562" s="608">
        <v>510530</v>
      </c>
      <c r="B3562" s="416" t="s">
        <v>547</v>
      </c>
      <c r="C3562" s="416" t="s">
        <v>1269</v>
      </c>
      <c r="D3562" s="416" t="s">
        <v>739</v>
      </c>
      <c r="E3562" s="417">
        <v>363149.26</v>
      </c>
      <c r="F3562" s="417">
        <v>0</v>
      </c>
      <c r="G3562" s="417">
        <v>342961648.55000001</v>
      </c>
      <c r="H3562" s="387" t="b" cm="1">
        <f t="array" aca="1" ref="H3562" ca="1">EsNegrita(BP[[#This Row],[CODIGO]])</f>
        <v>0</v>
      </c>
      <c r="I3562" s="387" t="b" cm="1">
        <f t="array" ref="I3562">_xlfn.LET(
    _xlpm.codigos_devolucion, _xlfn.UNIQUE(_xlfn._xlws.FILTER(BP[CODIGO], ISNUMBER(SEARCH("devoluci", BP[NOMBRE CUENTA])), {""})),
    ISNUMBER(MATCH(BP[[#This Row],[CODIGO]], _xlpm.codigos_devolucion, 0))
)</f>
        <v>0</v>
      </c>
    </row>
    <row r="3563" spans="1:9" x14ac:dyDescent="0.25">
      <c r="A3563" s="608">
        <v>510530</v>
      </c>
      <c r="B3563" s="416" t="s">
        <v>547</v>
      </c>
      <c r="C3563" s="416" t="s">
        <v>1292</v>
      </c>
      <c r="D3563" s="416" t="s">
        <v>739</v>
      </c>
      <c r="E3563" s="417">
        <v>363149.26</v>
      </c>
      <c r="F3563" s="417">
        <v>0</v>
      </c>
      <c r="G3563" s="417">
        <v>343324797.81</v>
      </c>
      <c r="H3563" s="387" t="b" cm="1">
        <f t="array" aca="1" ref="H3563" ca="1">EsNegrita(BP[[#This Row],[CODIGO]])</f>
        <v>0</v>
      </c>
      <c r="I3563" s="387" t="b" cm="1">
        <f t="array" ref="I3563">_xlfn.LET(
    _xlpm.codigos_devolucion, _xlfn.UNIQUE(_xlfn._xlws.FILTER(BP[CODIGO], ISNUMBER(SEARCH("devoluci", BP[NOMBRE CUENTA])), {""})),
    ISNUMBER(MATCH(BP[[#This Row],[CODIGO]], _xlpm.codigos_devolucion, 0))
)</f>
        <v>0</v>
      </c>
    </row>
    <row r="3564" spans="1:9" x14ac:dyDescent="0.25">
      <c r="A3564" s="608">
        <v>510530</v>
      </c>
      <c r="B3564" s="416" t="s">
        <v>547</v>
      </c>
      <c r="C3564" s="416" t="s">
        <v>1329</v>
      </c>
      <c r="D3564" s="416" t="s">
        <v>739</v>
      </c>
      <c r="E3564" s="417">
        <v>166600</v>
      </c>
      <c r="F3564" s="417">
        <v>0</v>
      </c>
      <c r="G3564" s="417">
        <v>343491397.81</v>
      </c>
      <c r="H3564" s="387" t="b" cm="1">
        <f t="array" aca="1" ref="H3564" ca="1">EsNegrita(BP[[#This Row],[CODIGO]])</f>
        <v>0</v>
      </c>
      <c r="I3564" s="387" t="b" cm="1">
        <f t="array" ref="I3564">_xlfn.LET(
    _xlpm.codigos_devolucion, _xlfn.UNIQUE(_xlfn._xlws.FILTER(BP[CODIGO], ISNUMBER(SEARCH("devoluci", BP[NOMBRE CUENTA])), {""})),
    ISNUMBER(MATCH(BP[[#This Row],[CODIGO]], _xlpm.codigos_devolucion, 0))
)</f>
        <v>0</v>
      </c>
    </row>
    <row r="3565" spans="1:9" x14ac:dyDescent="0.25">
      <c r="A3565" s="608">
        <v>510530</v>
      </c>
      <c r="B3565" s="416" t="s">
        <v>547</v>
      </c>
      <c r="C3565" s="416" t="s">
        <v>751</v>
      </c>
      <c r="D3565" s="416" t="s">
        <v>739</v>
      </c>
      <c r="E3565" s="417">
        <v>261855.88</v>
      </c>
      <c r="F3565" s="417">
        <v>0</v>
      </c>
      <c r="G3565" s="417">
        <v>343753253.69</v>
      </c>
      <c r="H3565" s="387" t="b" cm="1">
        <f t="array" aca="1" ref="H3565" ca="1">EsNegrita(BP[[#This Row],[CODIGO]])</f>
        <v>0</v>
      </c>
      <c r="I3565" s="387" t="b" cm="1">
        <f t="array" ref="I3565">_xlfn.LET(
    _xlpm.codigos_devolucion, _xlfn.UNIQUE(_xlfn._xlws.FILTER(BP[CODIGO], ISNUMBER(SEARCH("devoluci", BP[NOMBRE CUENTA])), {""})),
    ISNUMBER(MATCH(BP[[#This Row],[CODIGO]], _xlpm.codigos_devolucion, 0))
)</f>
        <v>0</v>
      </c>
    </row>
    <row r="3566" spans="1:9" x14ac:dyDescent="0.25">
      <c r="A3566" s="608">
        <v>510530</v>
      </c>
      <c r="B3566" s="416" t="s">
        <v>547</v>
      </c>
      <c r="C3566" s="416" t="s">
        <v>1339</v>
      </c>
      <c r="D3566" s="416" t="s">
        <v>739</v>
      </c>
      <c r="E3566" s="417">
        <v>177014.99</v>
      </c>
      <c r="F3566" s="417">
        <v>0</v>
      </c>
      <c r="G3566" s="417">
        <v>343930268.68000001</v>
      </c>
      <c r="H3566" s="387" t="b" cm="1">
        <f t="array" aca="1" ref="H3566" ca="1">EsNegrita(BP[[#This Row],[CODIGO]])</f>
        <v>0</v>
      </c>
      <c r="I3566" s="387" t="b" cm="1">
        <f t="array" ref="I3566">_xlfn.LET(
    _xlpm.codigos_devolucion, _xlfn.UNIQUE(_xlfn._xlws.FILTER(BP[CODIGO], ISNUMBER(SEARCH("devoluci", BP[NOMBRE CUENTA])), {""})),
    ISNUMBER(MATCH(BP[[#This Row],[CODIGO]], _xlpm.codigos_devolucion, 0))
)</f>
        <v>0</v>
      </c>
    </row>
    <row r="3567" spans="1:9" x14ac:dyDescent="0.25">
      <c r="A3567" s="608">
        <v>510530</v>
      </c>
      <c r="B3567" s="416" t="s">
        <v>547</v>
      </c>
      <c r="C3567" s="416" t="s">
        <v>753</v>
      </c>
      <c r="D3567" s="416" t="s">
        <v>739</v>
      </c>
      <c r="E3567" s="417">
        <v>235537.65</v>
      </c>
      <c r="F3567" s="417">
        <v>0</v>
      </c>
      <c r="G3567" s="417">
        <v>344165806.32999998</v>
      </c>
      <c r="H3567" s="387" t="b" cm="1">
        <f t="array" aca="1" ref="H3567" ca="1">EsNegrita(BP[[#This Row],[CODIGO]])</f>
        <v>0</v>
      </c>
      <c r="I3567" s="387" t="b" cm="1">
        <f t="array" ref="I3567">_xlfn.LET(
    _xlpm.codigos_devolucion, _xlfn.UNIQUE(_xlfn._xlws.FILTER(BP[CODIGO], ISNUMBER(SEARCH("devoluci", BP[NOMBRE CUENTA])), {""})),
    ISNUMBER(MATCH(BP[[#This Row],[CODIGO]], _xlpm.codigos_devolucion, 0))
)</f>
        <v>0</v>
      </c>
    </row>
    <row r="3568" spans="1:9" x14ac:dyDescent="0.25">
      <c r="A3568" s="608">
        <v>510530</v>
      </c>
      <c r="B3568" s="416" t="s">
        <v>547</v>
      </c>
      <c r="C3568" s="416" t="s">
        <v>754</v>
      </c>
      <c r="D3568" s="416" t="s">
        <v>739</v>
      </c>
      <c r="E3568" s="417">
        <v>166600</v>
      </c>
      <c r="F3568" s="417">
        <v>0</v>
      </c>
      <c r="G3568" s="417">
        <v>344332406.32999998</v>
      </c>
      <c r="H3568" s="387" t="b" cm="1">
        <f t="array" aca="1" ref="H3568" ca="1">EsNegrita(BP[[#This Row],[CODIGO]])</f>
        <v>0</v>
      </c>
      <c r="I3568" s="387" t="b" cm="1">
        <f t="array" ref="I3568">_xlfn.LET(
    _xlpm.codigos_devolucion, _xlfn.UNIQUE(_xlfn._xlws.FILTER(BP[CODIGO], ISNUMBER(SEARCH("devoluci", BP[NOMBRE CUENTA])), {""})),
    ISNUMBER(MATCH(BP[[#This Row],[CODIGO]], _xlpm.codigos_devolucion, 0))
)</f>
        <v>0</v>
      </c>
    </row>
    <row r="3569" spans="1:9" x14ac:dyDescent="0.25">
      <c r="A3569" s="608">
        <v>510530</v>
      </c>
      <c r="B3569" s="416" t="s">
        <v>547</v>
      </c>
      <c r="C3569" s="416" t="s">
        <v>755</v>
      </c>
      <c r="D3569" s="416" t="s">
        <v>739</v>
      </c>
      <c r="E3569" s="417">
        <v>147529.39000000001</v>
      </c>
      <c r="F3569" s="417">
        <v>0</v>
      </c>
      <c r="G3569" s="417">
        <v>344479935.71999997</v>
      </c>
      <c r="H3569" s="387" t="b" cm="1">
        <f t="array" aca="1" ref="H3569" ca="1">EsNegrita(BP[[#This Row],[CODIGO]])</f>
        <v>0</v>
      </c>
      <c r="I3569" s="387" t="b" cm="1">
        <f t="array" ref="I3569">_xlfn.LET(
    _xlpm.codigos_devolucion, _xlfn.UNIQUE(_xlfn._xlws.FILTER(BP[CODIGO], ISNUMBER(SEARCH("devoluci", BP[NOMBRE CUENTA])), {""})),
    ISNUMBER(MATCH(BP[[#This Row],[CODIGO]], _xlpm.codigos_devolucion, 0))
)</f>
        <v>0</v>
      </c>
    </row>
    <row r="3570" spans="1:9" x14ac:dyDescent="0.25">
      <c r="A3570" s="608">
        <v>510530</v>
      </c>
      <c r="B3570" s="416" t="s">
        <v>547</v>
      </c>
      <c r="C3570" s="416" t="s">
        <v>1342</v>
      </c>
      <c r="D3570" s="416" t="s">
        <v>739</v>
      </c>
      <c r="E3570" s="417">
        <v>177706.64</v>
      </c>
      <c r="F3570" s="417">
        <v>0</v>
      </c>
      <c r="G3570" s="417">
        <v>344657642.35999995</v>
      </c>
      <c r="H3570" s="387" t="b" cm="1">
        <f t="array" aca="1" ref="H3570" ca="1">EsNegrita(BP[[#This Row],[CODIGO]])</f>
        <v>0</v>
      </c>
      <c r="I3570" s="387" t="b" cm="1">
        <f t="array" ref="I3570">_xlfn.LET(
    _xlpm.codigos_devolucion, _xlfn.UNIQUE(_xlfn._xlws.FILTER(BP[CODIGO], ISNUMBER(SEARCH("devoluci", BP[NOMBRE CUENTA])), {""})),
    ISNUMBER(MATCH(BP[[#This Row],[CODIGO]], _xlpm.codigos_devolucion, 0))
)</f>
        <v>0</v>
      </c>
    </row>
    <row r="3571" spans="1:9" x14ac:dyDescent="0.25">
      <c r="A3571" s="608">
        <v>510530</v>
      </c>
      <c r="B3571" s="416" t="s">
        <v>547</v>
      </c>
      <c r="C3571" s="416" t="s">
        <v>1343</v>
      </c>
      <c r="D3571" s="416" t="s">
        <v>739</v>
      </c>
      <c r="E3571" s="417">
        <v>183259.96</v>
      </c>
      <c r="F3571" s="417">
        <v>0</v>
      </c>
      <c r="G3571" s="417">
        <v>344840902.31999993</v>
      </c>
      <c r="H3571" s="387" t="b" cm="1">
        <f t="array" aca="1" ref="H3571" ca="1">EsNegrita(BP[[#This Row],[CODIGO]])</f>
        <v>0</v>
      </c>
      <c r="I3571" s="387" t="b" cm="1">
        <f t="array" ref="I3571">_xlfn.LET(
    _xlpm.codigos_devolucion, _xlfn.UNIQUE(_xlfn._xlws.FILTER(BP[CODIGO], ISNUMBER(SEARCH("devoluci", BP[NOMBRE CUENTA])), {""})),
    ISNUMBER(MATCH(BP[[#This Row],[CODIGO]], _xlpm.codigos_devolucion, 0))
)</f>
        <v>0</v>
      </c>
    </row>
    <row r="3572" spans="1:9" x14ac:dyDescent="0.25">
      <c r="A3572" s="608">
        <v>510530</v>
      </c>
      <c r="B3572" s="416" t="s">
        <v>547</v>
      </c>
      <c r="C3572" s="416" t="s">
        <v>1308</v>
      </c>
      <c r="D3572" s="416" t="s">
        <v>739</v>
      </c>
      <c r="E3572" s="417">
        <v>248423.09</v>
      </c>
      <c r="F3572" s="417">
        <v>0</v>
      </c>
      <c r="G3572" s="417">
        <v>345089325.40999991</v>
      </c>
      <c r="H3572" s="387" t="b" cm="1">
        <f t="array" aca="1" ref="H3572" ca="1">EsNegrita(BP[[#This Row],[CODIGO]])</f>
        <v>0</v>
      </c>
      <c r="I3572" s="387" t="b" cm="1">
        <f t="array" ref="I3572">_xlfn.LET(
    _xlpm.codigos_devolucion, _xlfn.UNIQUE(_xlfn._xlws.FILTER(BP[CODIGO], ISNUMBER(SEARCH("devoluci", BP[NOMBRE CUENTA])), {""})),
    ISNUMBER(MATCH(BP[[#This Row],[CODIGO]], _xlpm.codigos_devolucion, 0))
)</f>
        <v>0</v>
      </c>
    </row>
    <row r="3573" spans="1:9" x14ac:dyDescent="0.25">
      <c r="A3573" s="608">
        <v>510530</v>
      </c>
      <c r="B3573" s="416" t="s">
        <v>547</v>
      </c>
      <c r="C3573" s="416" t="s">
        <v>770</v>
      </c>
      <c r="D3573" s="416" t="s">
        <v>739</v>
      </c>
      <c r="E3573" s="417">
        <v>144386.67000000001</v>
      </c>
      <c r="F3573" s="417">
        <v>0</v>
      </c>
      <c r="G3573" s="417">
        <v>345233712.07999992</v>
      </c>
      <c r="H3573" s="387" t="b" cm="1">
        <f t="array" aca="1" ref="H3573" ca="1">EsNegrita(BP[[#This Row],[CODIGO]])</f>
        <v>0</v>
      </c>
      <c r="I3573" s="387" t="b" cm="1">
        <f t="array" ref="I3573">_xlfn.LET(
    _xlpm.codigos_devolucion, _xlfn.UNIQUE(_xlfn._xlws.FILTER(BP[CODIGO], ISNUMBER(SEARCH("devoluci", BP[NOMBRE CUENTA])), {""})),
    ISNUMBER(MATCH(BP[[#This Row],[CODIGO]], _xlpm.codigos_devolucion, 0))
)</f>
        <v>0</v>
      </c>
    </row>
    <row r="3574" spans="1:9" x14ac:dyDescent="0.25">
      <c r="A3574" s="608">
        <v>510530</v>
      </c>
      <c r="B3574" s="416" t="s">
        <v>547</v>
      </c>
      <c r="C3574" s="416" t="s">
        <v>772</v>
      </c>
      <c r="D3574" s="416" t="s">
        <v>739</v>
      </c>
      <c r="E3574" s="417">
        <v>92205.86</v>
      </c>
      <c r="F3574" s="417">
        <v>0</v>
      </c>
      <c r="G3574" s="417">
        <v>345325917.93999994</v>
      </c>
      <c r="H3574" s="387" t="b" cm="1">
        <f t="array" aca="1" ref="H3574" ca="1">EsNegrita(BP[[#This Row],[CODIGO]])</f>
        <v>0</v>
      </c>
      <c r="I3574" s="387" t="b" cm="1">
        <f t="array" ref="I3574">_xlfn.LET(
    _xlpm.codigos_devolucion, _xlfn.UNIQUE(_xlfn._xlws.FILTER(BP[CODIGO], ISNUMBER(SEARCH("devoluci", BP[NOMBRE CUENTA])), {""})),
    ISNUMBER(MATCH(BP[[#This Row],[CODIGO]], _xlpm.codigos_devolucion, 0))
)</f>
        <v>0</v>
      </c>
    </row>
    <row r="3575" spans="1:9" x14ac:dyDescent="0.25">
      <c r="A3575" s="608">
        <v>510530</v>
      </c>
      <c r="B3575" s="416" t="s">
        <v>547</v>
      </c>
      <c r="C3575" s="416" t="s">
        <v>773</v>
      </c>
      <c r="D3575" s="416" t="s">
        <v>739</v>
      </c>
      <c r="E3575" s="417">
        <v>179020.44</v>
      </c>
      <c r="F3575" s="417">
        <v>0</v>
      </c>
      <c r="G3575" s="417">
        <v>345504938.37999994</v>
      </c>
      <c r="H3575" s="387" t="b" cm="1">
        <f t="array" aca="1" ref="H3575" ca="1">EsNegrita(BP[[#This Row],[CODIGO]])</f>
        <v>0</v>
      </c>
      <c r="I3575" s="387" t="b" cm="1">
        <f t="array" ref="I3575">_xlfn.LET(
    _xlpm.codigos_devolucion, _xlfn.UNIQUE(_xlfn._xlws.FILTER(BP[CODIGO], ISNUMBER(SEARCH("devoluci", BP[NOMBRE CUENTA])), {""})),
    ISNUMBER(MATCH(BP[[#This Row],[CODIGO]], _xlpm.codigos_devolucion, 0))
)</f>
        <v>0</v>
      </c>
    </row>
    <row r="3576" spans="1:9" x14ac:dyDescent="0.25">
      <c r="A3576" s="608">
        <v>510530</v>
      </c>
      <c r="B3576" s="416" t="s">
        <v>547</v>
      </c>
      <c r="C3576" s="416" t="s">
        <v>1276</v>
      </c>
      <c r="D3576" s="416" t="s">
        <v>739</v>
      </c>
      <c r="E3576" s="417">
        <v>178327.96</v>
      </c>
      <c r="F3576" s="417">
        <v>0</v>
      </c>
      <c r="G3576" s="417">
        <v>345683266.33999991</v>
      </c>
      <c r="H3576" s="387" t="b" cm="1">
        <f t="array" aca="1" ref="H3576" ca="1">EsNegrita(BP[[#This Row],[CODIGO]])</f>
        <v>0</v>
      </c>
      <c r="I3576" s="387" t="b" cm="1">
        <f t="array" ref="I3576">_xlfn.LET(
    _xlpm.codigos_devolucion, _xlfn.UNIQUE(_xlfn._xlws.FILTER(BP[CODIGO], ISNUMBER(SEARCH("devoluci", BP[NOMBRE CUENTA])), {""})),
    ISNUMBER(MATCH(BP[[#This Row],[CODIGO]], _xlpm.codigos_devolucion, 0))
)</f>
        <v>0</v>
      </c>
    </row>
    <row r="3577" spans="1:9" x14ac:dyDescent="0.25">
      <c r="A3577" s="608">
        <v>510530</v>
      </c>
      <c r="B3577" s="416" t="s">
        <v>547</v>
      </c>
      <c r="C3577" s="416" t="s">
        <v>1345</v>
      </c>
      <c r="D3577" s="416" t="s">
        <v>739</v>
      </c>
      <c r="E3577" s="417">
        <v>228999.6</v>
      </c>
      <c r="F3577" s="417">
        <v>0</v>
      </c>
      <c r="G3577" s="417">
        <v>345912265.93999994</v>
      </c>
      <c r="H3577" s="387" t="b" cm="1">
        <f t="array" aca="1" ref="H3577" ca="1">EsNegrita(BP[[#This Row],[CODIGO]])</f>
        <v>0</v>
      </c>
      <c r="I3577" s="387" t="b" cm="1">
        <f t="array" ref="I3577">_xlfn.LET(
    _xlpm.codigos_devolucion, _xlfn.UNIQUE(_xlfn._xlws.FILTER(BP[CODIGO], ISNUMBER(SEARCH("devoluci", BP[NOMBRE CUENTA])), {""})),
    ISNUMBER(MATCH(BP[[#This Row],[CODIGO]], _xlpm.codigos_devolucion, 0))
)</f>
        <v>0</v>
      </c>
    </row>
    <row r="3578" spans="1:9" x14ac:dyDescent="0.25">
      <c r="A3578" s="608">
        <v>510530</v>
      </c>
      <c r="B3578" s="416" t="s">
        <v>547</v>
      </c>
      <c r="C3578" s="416" t="s">
        <v>1353</v>
      </c>
      <c r="D3578" s="416" t="s">
        <v>739</v>
      </c>
      <c r="E3578" s="417">
        <v>138833.32999999999</v>
      </c>
      <c r="F3578" s="417">
        <v>0</v>
      </c>
      <c r="G3578" s="417">
        <v>346051099.26999992</v>
      </c>
      <c r="H3578" s="387" t="b" cm="1">
        <f t="array" aca="1" ref="H3578" ca="1">EsNegrita(BP[[#This Row],[CODIGO]])</f>
        <v>0</v>
      </c>
      <c r="I3578" s="387" t="b" cm="1">
        <f t="array" ref="I3578">_xlfn.LET(
    _xlpm.codigos_devolucion, _xlfn.UNIQUE(_xlfn._xlws.FILTER(BP[CODIGO], ISNUMBER(SEARCH("devoluci", BP[NOMBRE CUENTA])), {""})),
    ISNUMBER(MATCH(BP[[#This Row],[CODIGO]], _xlpm.codigos_devolucion, 0))
)</f>
        <v>0</v>
      </c>
    </row>
    <row r="3579" spans="1:9" x14ac:dyDescent="0.25">
      <c r="A3579" s="608">
        <v>510530</v>
      </c>
      <c r="B3579" s="416" t="s">
        <v>547</v>
      </c>
      <c r="C3579" s="416" t="s">
        <v>1314</v>
      </c>
      <c r="D3579" s="416" t="s">
        <v>739</v>
      </c>
      <c r="E3579" s="417">
        <v>256012.19</v>
      </c>
      <c r="F3579" s="417">
        <v>0</v>
      </c>
      <c r="G3579" s="417">
        <v>346307111.45999992</v>
      </c>
      <c r="H3579" s="387" t="b" cm="1">
        <f t="array" aca="1" ref="H3579" ca="1">EsNegrita(BP[[#This Row],[CODIGO]])</f>
        <v>0</v>
      </c>
      <c r="I3579" s="387" t="b" cm="1">
        <f t="array" ref="I3579">_xlfn.LET(
    _xlpm.codigos_devolucion, _xlfn.UNIQUE(_xlfn._xlws.FILTER(BP[CODIGO], ISNUMBER(SEARCH("devoluci", BP[NOMBRE CUENTA])), {""})),
    ISNUMBER(MATCH(BP[[#This Row],[CODIGO]], _xlpm.codigos_devolucion, 0))
)</f>
        <v>0</v>
      </c>
    </row>
    <row r="3580" spans="1:9" x14ac:dyDescent="0.25">
      <c r="A3580" s="608">
        <v>510530</v>
      </c>
      <c r="B3580" s="416" t="s">
        <v>547</v>
      </c>
      <c r="C3580" s="416" t="s">
        <v>1315</v>
      </c>
      <c r="D3580" s="416" t="s">
        <v>739</v>
      </c>
      <c r="E3580" s="417">
        <v>172531.96</v>
      </c>
      <c r="F3580" s="417">
        <v>0</v>
      </c>
      <c r="G3580" s="417">
        <v>346479643.4199999</v>
      </c>
      <c r="H3580" s="387" t="b" cm="1">
        <f t="array" aca="1" ref="H3580" ca="1">EsNegrita(BP[[#This Row],[CODIGO]])</f>
        <v>0</v>
      </c>
      <c r="I3580" s="387" t="b" cm="1">
        <f t="array" ref="I3580">_xlfn.LET(
    _xlpm.codigos_devolucion, _xlfn.UNIQUE(_xlfn._xlws.FILTER(BP[CODIGO], ISNUMBER(SEARCH("devoluci", BP[NOMBRE CUENTA])), {""})),
    ISNUMBER(MATCH(BP[[#This Row],[CODIGO]], _xlpm.codigos_devolucion, 0))
)</f>
        <v>0</v>
      </c>
    </row>
    <row r="3581" spans="1:9" x14ac:dyDescent="0.25">
      <c r="A3581" s="608">
        <v>510530</v>
      </c>
      <c r="B3581" s="416" t="s">
        <v>547</v>
      </c>
      <c r="C3581" s="416" t="s">
        <v>1349</v>
      </c>
      <c r="D3581" s="416" t="s">
        <v>739</v>
      </c>
      <c r="E3581" s="417">
        <v>161046.67000000001</v>
      </c>
      <c r="F3581" s="417">
        <v>0</v>
      </c>
      <c r="G3581" s="417">
        <v>346640690.08999991</v>
      </c>
      <c r="H3581" s="387" t="b" cm="1">
        <f t="array" aca="1" ref="H3581" ca="1">EsNegrita(BP[[#This Row],[CODIGO]])</f>
        <v>0</v>
      </c>
      <c r="I3581" s="387" t="b" cm="1">
        <f t="array" ref="I3581">_xlfn.LET(
    _xlpm.codigos_devolucion, _xlfn.UNIQUE(_xlfn._xlws.FILTER(BP[CODIGO], ISNUMBER(SEARCH("devoluci", BP[NOMBRE CUENTA])), {""})),
    ISNUMBER(MATCH(BP[[#This Row],[CODIGO]], _xlpm.codigos_devolucion, 0))
)</f>
        <v>0</v>
      </c>
    </row>
    <row r="3582" spans="1:9" x14ac:dyDescent="0.25">
      <c r="A3582" s="608">
        <v>510530</v>
      </c>
      <c r="B3582" s="416" t="s">
        <v>547</v>
      </c>
      <c r="C3582" s="416" t="s">
        <v>1319</v>
      </c>
      <c r="D3582" s="416" t="s">
        <v>739</v>
      </c>
      <c r="E3582" s="417">
        <v>172153.32</v>
      </c>
      <c r="F3582" s="417">
        <v>0</v>
      </c>
      <c r="G3582" s="417">
        <v>346812843.40999991</v>
      </c>
      <c r="H3582" s="387" t="b" cm="1">
        <f t="array" aca="1" ref="H3582" ca="1">EsNegrita(BP[[#This Row],[CODIGO]])</f>
        <v>0</v>
      </c>
      <c r="I3582" s="387" t="b" cm="1">
        <f t="array" ref="I3582">_xlfn.LET(
    _xlpm.codigos_devolucion, _xlfn.UNIQUE(_xlfn._xlws.FILTER(BP[CODIGO], ISNUMBER(SEARCH("devoluci", BP[NOMBRE CUENTA])), {""})),
    ISNUMBER(MATCH(BP[[#This Row],[CODIGO]], _xlpm.codigos_devolucion, 0))
)</f>
        <v>0</v>
      </c>
    </row>
    <row r="3583" spans="1:9" x14ac:dyDescent="0.25">
      <c r="A3583" s="608">
        <v>510530</v>
      </c>
      <c r="B3583" s="416" t="s">
        <v>547</v>
      </c>
      <c r="C3583" s="416" t="s">
        <v>1321</v>
      </c>
      <c r="D3583" s="416" t="s">
        <v>739</v>
      </c>
      <c r="E3583" s="417">
        <v>166600</v>
      </c>
      <c r="F3583" s="417">
        <v>0</v>
      </c>
      <c r="G3583" s="417">
        <v>346979443.40999991</v>
      </c>
      <c r="H3583" s="387" t="b" cm="1">
        <f t="array" aca="1" ref="H3583" ca="1">EsNegrita(BP[[#This Row],[CODIGO]])</f>
        <v>0</v>
      </c>
      <c r="I3583" s="387" t="b" cm="1">
        <f t="array" ref="I3583">_xlfn.LET(
    _xlpm.codigos_devolucion, _xlfn.UNIQUE(_xlfn._xlws.FILTER(BP[CODIGO], ISNUMBER(SEARCH("devoluci", BP[NOMBRE CUENTA])), {""})),
    ISNUMBER(MATCH(BP[[#This Row],[CODIGO]], _xlpm.codigos_devolucion, 0))
)</f>
        <v>0</v>
      </c>
    </row>
    <row r="3584" spans="1:9" x14ac:dyDescent="0.25">
      <c r="A3584" s="608">
        <v>510530</v>
      </c>
      <c r="B3584" s="416" t="s">
        <v>547</v>
      </c>
      <c r="C3584" s="416" t="s">
        <v>1332</v>
      </c>
      <c r="D3584" s="416" t="s">
        <v>739</v>
      </c>
      <c r="E3584" s="417">
        <v>270649.61</v>
      </c>
      <c r="F3584" s="417">
        <v>0</v>
      </c>
      <c r="G3584" s="417">
        <v>347250093.01999992</v>
      </c>
      <c r="H3584" s="387" t="b" cm="1">
        <f t="array" aca="1" ref="H3584" ca="1">EsNegrita(BP[[#This Row],[CODIGO]])</f>
        <v>0</v>
      </c>
      <c r="I3584" s="387" t="b" cm="1">
        <f t="array" ref="I3584">_xlfn.LET(
    _xlpm.codigos_devolucion, _xlfn.UNIQUE(_xlfn._xlws.FILTER(BP[CODIGO], ISNUMBER(SEARCH("devoluci", BP[NOMBRE CUENTA])), {""})),
    ISNUMBER(MATCH(BP[[#This Row],[CODIGO]], _xlpm.codigos_devolucion, 0))
)</f>
        <v>0</v>
      </c>
    </row>
    <row r="3585" spans="1:9" x14ac:dyDescent="0.25">
      <c r="A3585" s="608">
        <v>510530</v>
      </c>
      <c r="B3585" s="416" t="s">
        <v>547</v>
      </c>
      <c r="C3585" s="416" t="s">
        <v>1279</v>
      </c>
      <c r="D3585" s="416" t="s">
        <v>739</v>
      </c>
      <c r="E3585" s="417">
        <v>166600</v>
      </c>
      <c r="F3585" s="417">
        <v>0</v>
      </c>
      <c r="G3585" s="417">
        <v>347416693.01999992</v>
      </c>
      <c r="H3585" s="387" t="b" cm="1">
        <f t="array" aca="1" ref="H3585" ca="1">EsNegrita(BP[[#This Row],[CODIGO]])</f>
        <v>0</v>
      </c>
      <c r="I3585" s="387" t="b" cm="1">
        <f t="array" ref="I3585">_xlfn.LET(
    _xlpm.codigos_devolucion, _xlfn.UNIQUE(_xlfn._xlws.FILTER(BP[CODIGO], ISNUMBER(SEARCH("devoluci", BP[NOMBRE CUENTA])), {""})),
    ISNUMBER(MATCH(BP[[#This Row],[CODIGO]], _xlpm.codigos_devolucion, 0))
)</f>
        <v>0</v>
      </c>
    </row>
    <row r="3586" spans="1:9" x14ac:dyDescent="0.25">
      <c r="A3586" s="608">
        <v>510530</v>
      </c>
      <c r="B3586" s="416" t="s">
        <v>547</v>
      </c>
      <c r="C3586" s="416" t="s">
        <v>1324</v>
      </c>
      <c r="D3586" s="416" t="s">
        <v>739</v>
      </c>
      <c r="E3586" s="417">
        <v>177706.64</v>
      </c>
      <c r="F3586" s="417">
        <v>0</v>
      </c>
      <c r="G3586" s="417">
        <v>347594399.65999991</v>
      </c>
      <c r="H3586" s="387" t="b" cm="1">
        <f t="array" aca="1" ref="H3586" ca="1">EsNegrita(BP[[#This Row],[CODIGO]])</f>
        <v>0</v>
      </c>
      <c r="I3586" s="387" t="b" cm="1">
        <f t="array" ref="I3586">_xlfn.LET(
    _xlpm.codigos_devolucion, _xlfn.UNIQUE(_xlfn._xlws.FILTER(BP[CODIGO], ISNUMBER(SEARCH("devoluci", BP[NOMBRE CUENTA])), {""})),
    ISNUMBER(MATCH(BP[[#This Row],[CODIGO]], _xlpm.codigos_devolucion, 0))
)</f>
        <v>0</v>
      </c>
    </row>
    <row r="3587" spans="1:9" x14ac:dyDescent="0.25">
      <c r="A3587" s="608">
        <v>510530</v>
      </c>
      <c r="B3587" s="416" t="s">
        <v>547</v>
      </c>
      <c r="C3587" s="416" t="s">
        <v>1342</v>
      </c>
      <c r="D3587" s="416" t="s">
        <v>1346</v>
      </c>
      <c r="E3587" s="417">
        <v>48617</v>
      </c>
      <c r="F3587" s="417">
        <v>0</v>
      </c>
      <c r="G3587" s="417">
        <v>347643016.65999991</v>
      </c>
      <c r="H3587" s="387" t="b" cm="1">
        <f t="array" aca="1" ref="H3587" ca="1">EsNegrita(BP[[#This Row],[CODIGO]])</f>
        <v>0</v>
      </c>
      <c r="I3587" s="387" t="b" cm="1">
        <f t="array" ref="I3587">_xlfn.LET(
    _xlpm.codigos_devolucion, _xlfn.UNIQUE(_xlfn._xlws.FILTER(BP[CODIGO], ISNUMBER(SEARCH("devoluci", BP[NOMBRE CUENTA])), {""})),
    ISNUMBER(MATCH(BP[[#This Row],[CODIGO]], _xlpm.codigos_devolucion, 0))
)</f>
        <v>0</v>
      </c>
    </row>
    <row r="3588" spans="1:9" x14ac:dyDescent="0.25">
      <c r="A3588" s="608">
        <v>510530</v>
      </c>
      <c r="B3588" s="416" t="s">
        <v>547</v>
      </c>
      <c r="C3588" s="416" t="s">
        <v>1286</v>
      </c>
      <c r="D3588" s="416" t="s">
        <v>1325</v>
      </c>
      <c r="E3588" s="417">
        <v>72971</v>
      </c>
      <c r="F3588" s="417">
        <v>0</v>
      </c>
      <c r="G3588" s="417">
        <v>347715987.65999991</v>
      </c>
      <c r="H3588" s="387" t="b" cm="1">
        <f t="array" aca="1" ref="H3588" ca="1">EsNegrita(BP[[#This Row],[CODIGO]])</f>
        <v>0</v>
      </c>
      <c r="I3588" s="387" t="b" cm="1">
        <f t="array" ref="I3588">_xlfn.LET(
    _xlpm.codigos_devolucion, _xlfn.UNIQUE(_xlfn._xlws.FILTER(BP[CODIGO], ISNUMBER(SEARCH("devoluci", BP[NOMBRE CUENTA])), {""})),
    ISNUMBER(MATCH(BP[[#This Row],[CODIGO]], _xlpm.codigos_devolucion, 0))
)</f>
        <v>0</v>
      </c>
    </row>
    <row r="3589" spans="1:9" x14ac:dyDescent="0.25">
      <c r="A3589" s="608">
        <v>510530</v>
      </c>
      <c r="B3589" s="416" t="s">
        <v>547</v>
      </c>
      <c r="C3589" s="416" t="s">
        <v>738</v>
      </c>
      <c r="D3589" s="416" t="s">
        <v>777</v>
      </c>
      <c r="E3589" s="417">
        <v>166600</v>
      </c>
      <c r="F3589" s="417">
        <v>0</v>
      </c>
      <c r="G3589" s="417">
        <v>347882587.65999991</v>
      </c>
      <c r="H3589" s="387" t="b" cm="1">
        <f t="array" aca="1" ref="H3589" ca="1">EsNegrita(BP[[#This Row],[CODIGO]])</f>
        <v>0</v>
      </c>
      <c r="I3589" s="387" t="b" cm="1">
        <f t="array" ref="I3589">_xlfn.LET(
    _xlpm.codigos_devolucion, _xlfn.UNIQUE(_xlfn._xlws.FILTER(BP[CODIGO], ISNUMBER(SEARCH("devoluci", BP[NOMBRE CUENTA])), {""})),
    ISNUMBER(MATCH(BP[[#This Row],[CODIGO]], _xlpm.codigos_devolucion, 0))
)</f>
        <v>0</v>
      </c>
    </row>
    <row r="3590" spans="1:9" x14ac:dyDescent="0.25">
      <c r="A3590" s="608">
        <v>510530</v>
      </c>
      <c r="B3590" s="416" t="s">
        <v>547</v>
      </c>
      <c r="C3590" s="416" t="s">
        <v>1286</v>
      </c>
      <c r="D3590" s="416" t="s">
        <v>777</v>
      </c>
      <c r="E3590" s="417">
        <v>121905.97</v>
      </c>
      <c r="F3590" s="417">
        <v>0</v>
      </c>
      <c r="G3590" s="417">
        <v>348004493.62999994</v>
      </c>
      <c r="H3590" s="387" t="b" cm="1">
        <f t="array" aca="1" ref="H3590" ca="1">EsNegrita(BP[[#This Row],[CODIGO]])</f>
        <v>0</v>
      </c>
      <c r="I3590" s="387" t="b" cm="1">
        <f t="array" ref="I3590">_xlfn.LET(
    _xlpm.codigos_devolucion, _xlfn.UNIQUE(_xlfn._xlws.FILTER(BP[CODIGO], ISNUMBER(SEARCH("devoluci", BP[NOMBRE CUENTA])), {""})),
    ISNUMBER(MATCH(BP[[#This Row],[CODIGO]], _xlpm.codigos_devolucion, 0))
)</f>
        <v>0</v>
      </c>
    </row>
    <row r="3591" spans="1:9" x14ac:dyDescent="0.25">
      <c r="A3591" s="608">
        <v>510530</v>
      </c>
      <c r="B3591" s="416" t="s">
        <v>547</v>
      </c>
      <c r="C3591" s="416" t="s">
        <v>1266</v>
      </c>
      <c r="D3591" s="416" t="s">
        <v>777</v>
      </c>
      <c r="E3591" s="417">
        <v>340452.43</v>
      </c>
      <c r="F3591" s="417">
        <v>0</v>
      </c>
      <c r="G3591" s="417">
        <v>348344946.05999994</v>
      </c>
      <c r="H3591" s="387" t="b" cm="1">
        <f t="array" aca="1" ref="H3591" ca="1">EsNegrita(BP[[#This Row],[CODIGO]])</f>
        <v>0</v>
      </c>
      <c r="I3591" s="387" t="b" cm="1">
        <f t="array" ref="I3591">_xlfn.LET(
    _xlpm.codigos_devolucion, _xlfn.UNIQUE(_xlfn._xlws.FILTER(BP[CODIGO], ISNUMBER(SEARCH("devoluci", BP[NOMBRE CUENTA])), {""})),
    ISNUMBER(MATCH(BP[[#This Row],[CODIGO]], _xlpm.codigos_devolucion, 0))
)</f>
        <v>0</v>
      </c>
    </row>
    <row r="3592" spans="1:9" x14ac:dyDescent="0.25">
      <c r="A3592" s="608">
        <v>510530</v>
      </c>
      <c r="B3592" s="416" t="s">
        <v>547</v>
      </c>
      <c r="C3592" s="416" t="s">
        <v>1254</v>
      </c>
      <c r="D3592" s="416" t="s">
        <v>777</v>
      </c>
      <c r="E3592" s="417">
        <v>945940.14</v>
      </c>
      <c r="F3592" s="417">
        <v>0</v>
      </c>
      <c r="G3592" s="417">
        <v>349290886.19999993</v>
      </c>
      <c r="H3592" s="387" t="b" cm="1">
        <f t="array" aca="1" ref="H3592" ca="1">EsNegrita(BP[[#This Row],[CODIGO]])</f>
        <v>0</v>
      </c>
      <c r="I3592" s="387" t="b" cm="1">
        <f t="array" ref="I3592">_xlfn.LET(
    _xlpm.codigos_devolucion, _xlfn.UNIQUE(_xlfn._xlws.FILTER(BP[CODIGO], ISNUMBER(SEARCH("devoluci", BP[NOMBRE CUENTA])), {""})),
    ISNUMBER(MATCH(BP[[#This Row],[CODIGO]], _xlpm.codigos_devolucion, 0))
)</f>
        <v>0</v>
      </c>
    </row>
    <row r="3593" spans="1:9" x14ac:dyDescent="0.25">
      <c r="A3593" s="608">
        <v>510530</v>
      </c>
      <c r="B3593" s="416" t="s">
        <v>547</v>
      </c>
      <c r="C3593" s="416" t="s">
        <v>1328</v>
      </c>
      <c r="D3593" s="416" t="s">
        <v>777</v>
      </c>
      <c r="E3593" s="417">
        <v>166600</v>
      </c>
      <c r="F3593" s="417">
        <v>0</v>
      </c>
      <c r="G3593" s="417">
        <v>349457486.19999993</v>
      </c>
      <c r="H3593" s="387" t="b" cm="1">
        <f t="array" aca="1" ref="H3593" ca="1">EsNegrita(BP[[#This Row],[CODIGO]])</f>
        <v>0</v>
      </c>
      <c r="I3593" s="387" t="b" cm="1">
        <f t="array" ref="I3593">_xlfn.LET(
    _xlpm.codigos_devolucion, _xlfn.UNIQUE(_xlfn._xlws.FILTER(BP[CODIGO], ISNUMBER(SEARCH("devoluci", BP[NOMBRE CUENTA])), {""})),
    ISNUMBER(MATCH(BP[[#This Row],[CODIGO]], _xlpm.codigos_devolucion, 0))
)</f>
        <v>0</v>
      </c>
    </row>
    <row r="3594" spans="1:9" x14ac:dyDescent="0.25">
      <c r="A3594" s="608">
        <v>510530</v>
      </c>
      <c r="B3594" s="416" t="s">
        <v>547</v>
      </c>
      <c r="C3594" s="416" t="s">
        <v>1291</v>
      </c>
      <c r="D3594" s="416" t="s">
        <v>777</v>
      </c>
      <c r="E3594" s="417">
        <v>247731.44</v>
      </c>
      <c r="F3594" s="417">
        <v>0</v>
      </c>
      <c r="G3594" s="417">
        <v>349705217.63999993</v>
      </c>
      <c r="H3594" s="387" t="b" cm="1">
        <f t="array" aca="1" ref="H3594" ca="1">EsNegrita(BP[[#This Row],[CODIGO]])</f>
        <v>0</v>
      </c>
      <c r="I3594" s="387" t="b" cm="1">
        <f t="array" ref="I3594">_xlfn.LET(
    _xlpm.codigos_devolucion, _xlfn.UNIQUE(_xlfn._xlws.FILTER(BP[CODIGO], ISNUMBER(SEARCH("devoluci", BP[NOMBRE CUENTA])), {""})),
    ISNUMBER(MATCH(BP[[#This Row],[CODIGO]], _xlpm.codigos_devolucion, 0))
)</f>
        <v>0</v>
      </c>
    </row>
    <row r="3595" spans="1:9" x14ac:dyDescent="0.25">
      <c r="A3595" s="608">
        <v>510530</v>
      </c>
      <c r="B3595" s="416" t="s">
        <v>547</v>
      </c>
      <c r="C3595" s="416" t="s">
        <v>1334</v>
      </c>
      <c r="D3595" s="416" t="s">
        <v>777</v>
      </c>
      <c r="E3595" s="417">
        <v>340452.43</v>
      </c>
      <c r="F3595" s="417">
        <v>0</v>
      </c>
      <c r="G3595" s="417">
        <v>350045670.06999993</v>
      </c>
      <c r="H3595" s="387" t="b" cm="1">
        <f t="array" aca="1" ref="H3595" ca="1">EsNegrita(BP[[#This Row],[CODIGO]])</f>
        <v>0</v>
      </c>
      <c r="I3595" s="387" t="b" cm="1">
        <f t="array" ref="I3595">_xlfn.LET(
    _xlpm.codigos_devolucion, _xlfn.UNIQUE(_xlfn._xlws.FILTER(BP[CODIGO], ISNUMBER(SEARCH("devoluci", BP[NOMBRE CUENTA])), {""})),
    ISNUMBER(MATCH(BP[[#This Row],[CODIGO]], _xlpm.codigos_devolucion, 0))
)</f>
        <v>0</v>
      </c>
    </row>
    <row r="3596" spans="1:9" x14ac:dyDescent="0.25">
      <c r="A3596" s="608">
        <v>510530</v>
      </c>
      <c r="B3596" s="416" t="s">
        <v>547</v>
      </c>
      <c r="C3596" s="416" t="s">
        <v>1269</v>
      </c>
      <c r="D3596" s="416" t="s">
        <v>777</v>
      </c>
      <c r="E3596" s="417">
        <v>340452.43</v>
      </c>
      <c r="F3596" s="417">
        <v>0</v>
      </c>
      <c r="G3596" s="417">
        <v>350386122.49999994</v>
      </c>
      <c r="H3596" s="387" t="b" cm="1">
        <f t="array" aca="1" ref="H3596" ca="1">EsNegrita(BP[[#This Row],[CODIGO]])</f>
        <v>0</v>
      </c>
      <c r="I3596" s="387" t="b" cm="1">
        <f t="array" ref="I3596">_xlfn.LET(
    _xlpm.codigos_devolucion, _xlfn.UNIQUE(_xlfn._xlws.FILTER(BP[CODIGO], ISNUMBER(SEARCH("devoluci", BP[NOMBRE CUENTA])), {""})),
    ISNUMBER(MATCH(BP[[#This Row],[CODIGO]], _xlpm.codigos_devolucion, 0))
)</f>
        <v>0</v>
      </c>
    </row>
    <row r="3597" spans="1:9" x14ac:dyDescent="0.25">
      <c r="A3597" s="608">
        <v>510530</v>
      </c>
      <c r="B3597" s="416" t="s">
        <v>547</v>
      </c>
      <c r="C3597" s="416" t="s">
        <v>1292</v>
      </c>
      <c r="D3597" s="416" t="s">
        <v>777</v>
      </c>
      <c r="E3597" s="417">
        <v>340452.43</v>
      </c>
      <c r="F3597" s="417">
        <v>0</v>
      </c>
      <c r="G3597" s="417">
        <v>350726574.92999995</v>
      </c>
      <c r="H3597" s="387" t="b" cm="1">
        <f t="array" aca="1" ref="H3597" ca="1">EsNegrita(BP[[#This Row],[CODIGO]])</f>
        <v>0</v>
      </c>
      <c r="I3597" s="387" t="b" cm="1">
        <f t="array" ref="I3597">_xlfn.LET(
    _xlpm.codigos_devolucion, _xlfn.UNIQUE(_xlfn._xlws.FILTER(BP[CODIGO], ISNUMBER(SEARCH("devoluci", BP[NOMBRE CUENTA])), {""})),
    ISNUMBER(MATCH(BP[[#This Row],[CODIGO]], _xlpm.codigos_devolucion, 0))
)</f>
        <v>0</v>
      </c>
    </row>
    <row r="3598" spans="1:9" x14ac:dyDescent="0.25">
      <c r="A3598" s="608">
        <v>510530</v>
      </c>
      <c r="B3598" s="416" t="s">
        <v>547</v>
      </c>
      <c r="C3598" s="416" t="s">
        <v>1329</v>
      </c>
      <c r="D3598" s="416" t="s">
        <v>777</v>
      </c>
      <c r="E3598" s="417">
        <v>166600</v>
      </c>
      <c r="F3598" s="417">
        <v>0</v>
      </c>
      <c r="G3598" s="417">
        <v>350893174.92999995</v>
      </c>
      <c r="H3598" s="387" t="b" cm="1">
        <f t="array" aca="1" ref="H3598" ca="1">EsNegrita(BP[[#This Row],[CODIGO]])</f>
        <v>0</v>
      </c>
      <c r="I3598" s="387" t="b" cm="1">
        <f t="array" ref="I3598">_xlfn.LET(
    _xlpm.codigos_devolucion, _xlfn.UNIQUE(_xlfn._xlws.FILTER(BP[CODIGO], ISNUMBER(SEARCH("devoluci", BP[NOMBRE CUENTA])), {""})),
    ISNUMBER(MATCH(BP[[#This Row],[CODIGO]], _xlpm.codigos_devolucion, 0))
)</f>
        <v>0</v>
      </c>
    </row>
    <row r="3599" spans="1:9" x14ac:dyDescent="0.25">
      <c r="A3599" s="608">
        <v>510530</v>
      </c>
      <c r="B3599" s="416" t="s">
        <v>547</v>
      </c>
      <c r="C3599" s="416" t="s">
        <v>751</v>
      </c>
      <c r="D3599" s="416" t="s">
        <v>777</v>
      </c>
      <c r="E3599" s="417">
        <v>261855.88</v>
      </c>
      <c r="F3599" s="417">
        <v>0</v>
      </c>
      <c r="G3599" s="417">
        <v>351155030.80999994</v>
      </c>
      <c r="H3599" s="387" t="b" cm="1">
        <f t="array" aca="1" ref="H3599" ca="1">EsNegrita(BP[[#This Row],[CODIGO]])</f>
        <v>0</v>
      </c>
      <c r="I3599" s="387" t="b" cm="1">
        <f t="array" ref="I3599">_xlfn.LET(
    _xlpm.codigos_devolucion, _xlfn.UNIQUE(_xlfn._xlws.FILTER(BP[CODIGO], ISNUMBER(SEARCH("devoluci", BP[NOMBRE CUENTA])), {""})),
    ISNUMBER(MATCH(BP[[#This Row],[CODIGO]], _xlpm.codigos_devolucion, 0))
)</f>
        <v>0</v>
      </c>
    </row>
    <row r="3600" spans="1:9" x14ac:dyDescent="0.25">
      <c r="A3600" s="608">
        <v>510530</v>
      </c>
      <c r="B3600" s="416" t="s">
        <v>547</v>
      </c>
      <c r="C3600" s="416" t="s">
        <v>1339</v>
      </c>
      <c r="D3600" s="416" t="s">
        <v>777</v>
      </c>
      <c r="E3600" s="417">
        <v>166600</v>
      </c>
      <c r="F3600" s="417">
        <v>0</v>
      </c>
      <c r="G3600" s="417">
        <v>351321630.80999994</v>
      </c>
      <c r="H3600" s="387" t="b" cm="1">
        <f t="array" aca="1" ref="H3600" ca="1">EsNegrita(BP[[#This Row],[CODIGO]])</f>
        <v>0</v>
      </c>
      <c r="I3600" s="387" t="b" cm="1">
        <f t="array" ref="I3600">_xlfn.LET(
    _xlpm.codigos_devolucion, _xlfn.UNIQUE(_xlfn._xlws.FILTER(BP[CODIGO], ISNUMBER(SEARCH("devoluci", BP[NOMBRE CUENTA])), {""})),
    ISNUMBER(MATCH(BP[[#This Row],[CODIGO]], _xlpm.codigos_devolucion, 0))
)</f>
        <v>0</v>
      </c>
    </row>
    <row r="3601" spans="1:9" x14ac:dyDescent="0.25">
      <c r="A3601" s="608">
        <v>510530</v>
      </c>
      <c r="B3601" s="416" t="s">
        <v>547</v>
      </c>
      <c r="C3601" s="416" t="s">
        <v>753</v>
      </c>
      <c r="D3601" s="416" t="s">
        <v>777</v>
      </c>
      <c r="E3601" s="417">
        <v>247731.44</v>
      </c>
      <c r="F3601" s="417">
        <v>0</v>
      </c>
      <c r="G3601" s="417">
        <v>351569362.24999994</v>
      </c>
      <c r="H3601" s="387" t="b" cm="1">
        <f t="array" aca="1" ref="H3601" ca="1">EsNegrita(BP[[#This Row],[CODIGO]])</f>
        <v>0</v>
      </c>
      <c r="I3601" s="387" t="b" cm="1">
        <f t="array" ref="I3601">_xlfn.LET(
    _xlpm.codigos_devolucion, _xlfn.UNIQUE(_xlfn._xlws.FILTER(BP[CODIGO], ISNUMBER(SEARCH("devoluci", BP[NOMBRE CUENTA])), {""})),
    ISNUMBER(MATCH(BP[[#This Row],[CODIGO]], _xlpm.codigos_devolucion, 0))
)</f>
        <v>0</v>
      </c>
    </row>
    <row r="3602" spans="1:9" x14ac:dyDescent="0.25">
      <c r="A3602" s="608">
        <v>510530</v>
      </c>
      <c r="B3602" s="416" t="s">
        <v>547</v>
      </c>
      <c r="C3602" s="416" t="s">
        <v>754</v>
      </c>
      <c r="D3602" s="416" t="s">
        <v>777</v>
      </c>
      <c r="E3602" s="417">
        <v>166600</v>
      </c>
      <c r="F3602" s="417">
        <v>0</v>
      </c>
      <c r="G3602" s="417">
        <v>351735962.24999994</v>
      </c>
      <c r="H3602" s="387" t="b" cm="1">
        <f t="array" aca="1" ref="H3602" ca="1">EsNegrita(BP[[#This Row],[CODIGO]])</f>
        <v>0</v>
      </c>
      <c r="I3602" s="387" t="b" cm="1">
        <f t="array" ref="I3602">_xlfn.LET(
    _xlpm.codigos_devolucion, _xlfn.UNIQUE(_xlfn._xlws.FILTER(BP[CODIGO], ISNUMBER(SEARCH("devoluci", BP[NOMBRE CUENTA])), {""})),
    ISNUMBER(MATCH(BP[[#This Row],[CODIGO]], _xlpm.codigos_devolucion, 0))
)</f>
        <v>0</v>
      </c>
    </row>
    <row r="3603" spans="1:9" x14ac:dyDescent="0.25">
      <c r="A3603" s="608">
        <v>510530</v>
      </c>
      <c r="B3603" s="416" t="s">
        <v>547</v>
      </c>
      <c r="C3603" s="416" t="s">
        <v>755</v>
      </c>
      <c r="D3603" s="416" t="s">
        <v>777</v>
      </c>
      <c r="E3603" s="417">
        <v>340452.43</v>
      </c>
      <c r="F3603" s="417">
        <v>0</v>
      </c>
      <c r="G3603" s="417">
        <v>352076414.67999995</v>
      </c>
      <c r="H3603" s="387" t="b" cm="1">
        <f t="array" aca="1" ref="H3603" ca="1">EsNegrita(BP[[#This Row],[CODIGO]])</f>
        <v>0</v>
      </c>
      <c r="I3603" s="387" t="b" cm="1">
        <f t="array" ref="I3603">_xlfn.LET(
    _xlpm.codigos_devolucion, _xlfn.UNIQUE(_xlfn._xlws.FILTER(BP[CODIGO], ISNUMBER(SEARCH("devoluci", BP[NOMBRE CUENTA])), {""})),
    ISNUMBER(MATCH(BP[[#This Row],[CODIGO]], _xlpm.codigos_devolucion, 0))
)</f>
        <v>0</v>
      </c>
    </row>
    <row r="3604" spans="1:9" x14ac:dyDescent="0.25">
      <c r="A3604" s="608">
        <v>510530</v>
      </c>
      <c r="B3604" s="416" t="s">
        <v>547</v>
      </c>
      <c r="C3604" s="416" t="s">
        <v>1342</v>
      </c>
      <c r="D3604" s="416" t="s">
        <v>777</v>
      </c>
      <c r="E3604" s="417">
        <v>111066.67</v>
      </c>
      <c r="F3604" s="417">
        <v>0</v>
      </c>
      <c r="G3604" s="417">
        <v>352187481.34999996</v>
      </c>
      <c r="H3604" s="387" t="b" cm="1">
        <f t="array" aca="1" ref="H3604" ca="1">EsNegrita(BP[[#This Row],[CODIGO]])</f>
        <v>0</v>
      </c>
      <c r="I3604" s="387" t="b" cm="1">
        <f t="array" ref="I3604">_xlfn.LET(
    _xlpm.codigos_devolucion, _xlfn.UNIQUE(_xlfn._xlws.FILTER(BP[CODIGO], ISNUMBER(SEARCH("devoluci", BP[NOMBRE CUENTA])), {""})),
    ISNUMBER(MATCH(BP[[#This Row],[CODIGO]], _xlpm.codigos_devolucion, 0))
)</f>
        <v>0</v>
      </c>
    </row>
    <row r="3605" spans="1:9" x14ac:dyDescent="0.25">
      <c r="A3605" s="608">
        <v>510530</v>
      </c>
      <c r="B3605" s="416" t="s">
        <v>547</v>
      </c>
      <c r="C3605" s="416" t="s">
        <v>1343</v>
      </c>
      <c r="D3605" s="416" t="s">
        <v>777</v>
      </c>
      <c r="E3605" s="417">
        <v>177706.64</v>
      </c>
      <c r="F3605" s="417">
        <v>0</v>
      </c>
      <c r="G3605" s="417">
        <v>352365187.98999995</v>
      </c>
      <c r="H3605" s="387" t="b" cm="1">
        <f t="array" aca="1" ref="H3605" ca="1">EsNegrita(BP[[#This Row],[CODIGO]])</f>
        <v>0</v>
      </c>
      <c r="I3605" s="387" t="b" cm="1">
        <f t="array" ref="I3605">_xlfn.LET(
    _xlpm.codigos_devolucion, _xlfn.UNIQUE(_xlfn._xlws.FILTER(BP[CODIGO], ISNUMBER(SEARCH("devoluci", BP[NOMBRE CUENTA])), {""})),
    ISNUMBER(MATCH(BP[[#This Row],[CODIGO]], _xlpm.codigos_devolucion, 0))
)</f>
        <v>0</v>
      </c>
    </row>
    <row r="3606" spans="1:9" x14ac:dyDescent="0.25">
      <c r="A3606" s="608">
        <v>510530</v>
      </c>
      <c r="B3606" s="416" t="s">
        <v>547</v>
      </c>
      <c r="C3606" s="416" t="s">
        <v>1308</v>
      </c>
      <c r="D3606" s="416" t="s">
        <v>777</v>
      </c>
      <c r="E3606" s="417">
        <v>247731.44</v>
      </c>
      <c r="F3606" s="417">
        <v>0</v>
      </c>
      <c r="G3606" s="417">
        <v>352612919.42999995</v>
      </c>
      <c r="H3606" s="387" t="b" cm="1">
        <f t="array" aca="1" ref="H3606" ca="1">EsNegrita(BP[[#This Row],[CODIGO]])</f>
        <v>0</v>
      </c>
      <c r="I3606" s="387" t="b" cm="1">
        <f t="array" ref="I3606">_xlfn.LET(
    _xlpm.codigos_devolucion, _xlfn.UNIQUE(_xlfn._xlws.FILTER(BP[CODIGO], ISNUMBER(SEARCH("devoluci", BP[NOMBRE CUENTA])), {""})),
    ISNUMBER(MATCH(BP[[#This Row],[CODIGO]], _xlpm.codigos_devolucion, 0))
)</f>
        <v>0</v>
      </c>
    </row>
    <row r="3607" spans="1:9" x14ac:dyDescent="0.25">
      <c r="A3607" s="608">
        <v>510530</v>
      </c>
      <c r="B3607" s="416" t="s">
        <v>547</v>
      </c>
      <c r="C3607" s="416" t="s">
        <v>770</v>
      </c>
      <c r="D3607" s="416" t="s">
        <v>777</v>
      </c>
      <c r="E3607" s="417">
        <v>166600</v>
      </c>
      <c r="F3607" s="417">
        <v>0</v>
      </c>
      <c r="G3607" s="417">
        <v>352779519.42999995</v>
      </c>
      <c r="H3607" s="387" t="b" cm="1">
        <f t="array" aca="1" ref="H3607" ca="1">EsNegrita(BP[[#This Row],[CODIGO]])</f>
        <v>0</v>
      </c>
      <c r="I3607" s="387" t="b" cm="1">
        <f t="array" ref="I3607">_xlfn.LET(
    _xlpm.codigos_devolucion, _xlfn.UNIQUE(_xlfn._xlws.FILTER(BP[CODIGO], ISNUMBER(SEARCH("devoluci", BP[NOMBRE CUENTA])), {""})),
    ISNUMBER(MATCH(BP[[#This Row],[CODIGO]], _xlpm.codigos_devolucion, 0))
)</f>
        <v>0</v>
      </c>
    </row>
    <row r="3608" spans="1:9" x14ac:dyDescent="0.25">
      <c r="A3608" s="608">
        <v>510530</v>
      </c>
      <c r="B3608" s="416" t="s">
        <v>547</v>
      </c>
      <c r="C3608" s="416" t="s">
        <v>772</v>
      </c>
      <c r="D3608" s="416" t="s">
        <v>777</v>
      </c>
      <c r="E3608" s="417">
        <v>172885.98</v>
      </c>
      <c r="F3608" s="417">
        <v>0</v>
      </c>
      <c r="G3608" s="417">
        <v>352952405.40999997</v>
      </c>
      <c r="H3608" s="387" t="b" cm="1">
        <f t="array" aca="1" ref="H3608" ca="1">EsNegrita(BP[[#This Row],[CODIGO]])</f>
        <v>0</v>
      </c>
      <c r="I3608" s="387" t="b" cm="1">
        <f t="array" ref="I3608">_xlfn.LET(
    _xlpm.codigos_devolucion, _xlfn.UNIQUE(_xlfn._xlws.FILTER(BP[CODIGO], ISNUMBER(SEARCH("devoluci", BP[NOMBRE CUENTA])), {""})),
    ISNUMBER(MATCH(BP[[#This Row],[CODIGO]], _xlpm.codigos_devolucion, 0))
)</f>
        <v>0</v>
      </c>
    </row>
    <row r="3609" spans="1:9" x14ac:dyDescent="0.25">
      <c r="A3609" s="608">
        <v>510530</v>
      </c>
      <c r="B3609" s="416" t="s">
        <v>547</v>
      </c>
      <c r="C3609" s="416" t="s">
        <v>773</v>
      </c>
      <c r="D3609" s="416" t="s">
        <v>777</v>
      </c>
      <c r="E3609" s="417">
        <v>179020.44</v>
      </c>
      <c r="F3609" s="417">
        <v>0</v>
      </c>
      <c r="G3609" s="417">
        <v>353131425.84999996</v>
      </c>
      <c r="H3609" s="387" t="b" cm="1">
        <f t="array" aca="1" ref="H3609" ca="1">EsNegrita(BP[[#This Row],[CODIGO]])</f>
        <v>0</v>
      </c>
      <c r="I3609" s="387" t="b" cm="1">
        <f t="array" ref="I3609">_xlfn.LET(
    _xlpm.codigos_devolucion, _xlfn.UNIQUE(_xlfn._xlws.FILTER(BP[CODIGO], ISNUMBER(SEARCH("devoluci", BP[NOMBRE CUENTA])), {""})),
    ISNUMBER(MATCH(BP[[#This Row],[CODIGO]], _xlpm.codigos_devolucion, 0))
)</f>
        <v>0</v>
      </c>
    </row>
    <row r="3610" spans="1:9" x14ac:dyDescent="0.25">
      <c r="A3610" s="608">
        <v>510530</v>
      </c>
      <c r="B3610" s="416" t="s">
        <v>547</v>
      </c>
      <c r="C3610" s="416" t="s">
        <v>1276</v>
      </c>
      <c r="D3610" s="416" t="s">
        <v>777</v>
      </c>
      <c r="E3610" s="417">
        <v>179019.61</v>
      </c>
      <c r="F3610" s="417">
        <v>0</v>
      </c>
      <c r="G3610" s="417">
        <v>353310445.45999998</v>
      </c>
      <c r="H3610" s="387" t="b" cm="1">
        <f t="array" aca="1" ref="H3610" ca="1">EsNegrita(BP[[#This Row],[CODIGO]])</f>
        <v>0</v>
      </c>
      <c r="I3610" s="387" t="b" cm="1">
        <f t="array" ref="I3610">_xlfn.LET(
    _xlpm.codigos_devolucion, _xlfn.UNIQUE(_xlfn._xlws.FILTER(BP[CODIGO], ISNUMBER(SEARCH("devoluci", BP[NOMBRE CUENTA])), {""})),
    ISNUMBER(MATCH(BP[[#This Row],[CODIGO]], _xlpm.codigos_devolucion, 0))
)</f>
        <v>0</v>
      </c>
    </row>
    <row r="3611" spans="1:9" x14ac:dyDescent="0.25">
      <c r="A3611" s="608">
        <v>510530</v>
      </c>
      <c r="B3611" s="416" t="s">
        <v>547</v>
      </c>
      <c r="C3611" s="416" t="s">
        <v>1345</v>
      </c>
      <c r="D3611" s="416" t="s">
        <v>777</v>
      </c>
      <c r="E3611" s="417">
        <v>228307.96</v>
      </c>
      <c r="F3611" s="417">
        <v>0</v>
      </c>
      <c r="G3611" s="417">
        <v>353538753.41999996</v>
      </c>
      <c r="H3611" s="387" t="b" cm="1">
        <f t="array" aca="1" ref="H3611" ca="1">EsNegrita(BP[[#This Row],[CODIGO]])</f>
        <v>0</v>
      </c>
      <c r="I3611" s="387" t="b" cm="1">
        <f t="array" ref="I3611">_xlfn.LET(
    _xlpm.codigos_devolucion, _xlfn.UNIQUE(_xlfn._xlws.FILTER(BP[CODIGO], ISNUMBER(SEARCH("devoluci", BP[NOMBRE CUENTA])), {""})),
    ISNUMBER(MATCH(BP[[#This Row],[CODIGO]], _xlpm.codigos_devolucion, 0))
)</f>
        <v>0</v>
      </c>
    </row>
    <row r="3612" spans="1:9" x14ac:dyDescent="0.25">
      <c r="A3612" s="608">
        <v>510530</v>
      </c>
      <c r="B3612" s="416" t="s">
        <v>547</v>
      </c>
      <c r="C3612" s="416" t="s">
        <v>1353</v>
      </c>
      <c r="D3612" s="416" t="s">
        <v>777</v>
      </c>
      <c r="E3612" s="417">
        <v>159663.32</v>
      </c>
      <c r="F3612" s="417">
        <v>0</v>
      </c>
      <c r="G3612" s="417">
        <v>353698416.73999995</v>
      </c>
      <c r="H3612" s="387" t="b" cm="1">
        <f t="array" aca="1" ref="H3612" ca="1">EsNegrita(BP[[#This Row],[CODIGO]])</f>
        <v>0</v>
      </c>
      <c r="I3612" s="387" t="b" cm="1">
        <f t="array" ref="I3612">_xlfn.LET(
    _xlpm.codigos_devolucion, _xlfn.UNIQUE(_xlfn._xlws.FILTER(BP[CODIGO], ISNUMBER(SEARCH("devoluci", BP[NOMBRE CUENTA])), {""})),
    ISNUMBER(MATCH(BP[[#This Row],[CODIGO]], _xlpm.codigos_devolucion, 0))
)</f>
        <v>0</v>
      </c>
    </row>
    <row r="3613" spans="1:9" x14ac:dyDescent="0.25">
      <c r="A3613" s="608">
        <v>510530</v>
      </c>
      <c r="B3613" s="416" t="s">
        <v>547</v>
      </c>
      <c r="C3613" s="416" t="s">
        <v>1314</v>
      </c>
      <c r="D3613" s="416" t="s">
        <v>777</v>
      </c>
      <c r="E3613" s="417">
        <v>248423.09</v>
      </c>
      <c r="F3613" s="417">
        <v>0</v>
      </c>
      <c r="G3613" s="417">
        <v>353946839.82999992</v>
      </c>
      <c r="H3613" s="387" t="b" cm="1">
        <f t="array" aca="1" ref="H3613" ca="1">EsNegrita(BP[[#This Row],[CODIGO]])</f>
        <v>0</v>
      </c>
      <c r="I3613" s="387" t="b" cm="1">
        <f t="array" ref="I3613">_xlfn.LET(
    _xlpm.codigos_devolucion, _xlfn.UNIQUE(_xlfn._xlws.FILTER(BP[CODIGO], ISNUMBER(SEARCH("devoluci", BP[NOMBRE CUENTA])), {""})),
    ISNUMBER(MATCH(BP[[#This Row],[CODIGO]], _xlpm.codigos_devolucion, 0))
)</f>
        <v>0</v>
      </c>
    </row>
    <row r="3614" spans="1:9" x14ac:dyDescent="0.25">
      <c r="A3614" s="608">
        <v>510530</v>
      </c>
      <c r="B3614" s="416" t="s">
        <v>547</v>
      </c>
      <c r="C3614" s="416" t="s">
        <v>1315</v>
      </c>
      <c r="D3614" s="416" t="s">
        <v>777</v>
      </c>
      <c r="E3614" s="417">
        <v>171840.3</v>
      </c>
      <c r="F3614" s="417">
        <v>0</v>
      </c>
      <c r="G3614" s="417">
        <v>354118680.12999994</v>
      </c>
      <c r="H3614" s="387" t="b" cm="1">
        <f t="array" aca="1" ref="H3614" ca="1">EsNegrita(BP[[#This Row],[CODIGO]])</f>
        <v>0</v>
      </c>
      <c r="I3614" s="387" t="b" cm="1">
        <f t="array" ref="I3614">_xlfn.LET(
    _xlpm.codigos_devolucion, _xlfn.UNIQUE(_xlfn._xlws.FILTER(BP[CODIGO], ISNUMBER(SEARCH("devoluci", BP[NOMBRE CUENTA])), {""})),
    ISNUMBER(MATCH(BP[[#This Row],[CODIGO]], _xlpm.codigos_devolucion, 0))
)</f>
        <v>0</v>
      </c>
    </row>
    <row r="3615" spans="1:9" x14ac:dyDescent="0.25">
      <c r="A3615" s="608">
        <v>510530</v>
      </c>
      <c r="B3615" s="416" t="s">
        <v>547</v>
      </c>
      <c r="C3615" s="416" t="s">
        <v>1349</v>
      </c>
      <c r="D3615" s="416" t="s">
        <v>777</v>
      </c>
      <c r="E3615" s="417">
        <v>165908.35</v>
      </c>
      <c r="F3615" s="417">
        <v>0</v>
      </c>
      <c r="G3615" s="417">
        <v>354284588.47999996</v>
      </c>
      <c r="H3615" s="387" t="b" cm="1">
        <f t="array" aca="1" ref="H3615" ca="1">EsNegrita(BP[[#This Row],[CODIGO]])</f>
        <v>0</v>
      </c>
      <c r="I3615" s="387" t="b" cm="1">
        <f t="array" ref="I3615">_xlfn.LET(
    _xlpm.codigos_devolucion, _xlfn.UNIQUE(_xlfn._xlws.FILTER(BP[CODIGO], ISNUMBER(SEARCH("devoluci", BP[NOMBRE CUENTA])), {""})),
    ISNUMBER(MATCH(BP[[#This Row],[CODIGO]], _xlpm.codigos_devolucion, 0))
)</f>
        <v>0</v>
      </c>
    </row>
    <row r="3616" spans="1:9" x14ac:dyDescent="0.25">
      <c r="A3616" s="608">
        <v>510530</v>
      </c>
      <c r="B3616" s="416" t="s">
        <v>547</v>
      </c>
      <c r="C3616" s="416" t="s">
        <v>1319</v>
      </c>
      <c r="D3616" s="416" t="s">
        <v>777</v>
      </c>
      <c r="E3616" s="417">
        <v>165216.62</v>
      </c>
      <c r="F3616" s="417">
        <v>0</v>
      </c>
      <c r="G3616" s="417">
        <v>354449805.09999996</v>
      </c>
      <c r="H3616" s="387" t="b" cm="1">
        <f t="array" aca="1" ref="H3616" ca="1">EsNegrita(BP[[#This Row],[CODIGO]])</f>
        <v>0</v>
      </c>
      <c r="I3616" s="387" t="b" cm="1">
        <f t="array" ref="I3616">_xlfn.LET(
    _xlpm.codigos_devolucion, _xlfn.UNIQUE(_xlfn._xlws.FILTER(BP[CODIGO], ISNUMBER(SEARCH("devoluci", BP[NOMBRE CUENTA])), {""})),
    ISNUMBER(MATCH(BP[[#This Row],[CODIGO]], _xlpm.codigos_devolucion, 0))
)</f>
        <v>0</v>
      </c>
    </row>
    <row r="3617" spans="1:9" x14ac:dyDescent="0.25">
      <c r="A3617" s="608">
        <v>510530</v>
      </c>
      <c r="B3617" s="416" t="s">
        <v>547</v>
      </c>
      <c r="C3617" s="416" t="s">
        <v>1321</v>
      </c>
      <c r="D3617" s="416" t="s">
        <v>777</v>
      </c>
      <c r="E3617" s="417">
        <v>166600</v>
      </c>
      <c r="F3617" s="417">
        <v>0</v>
      </c>
      <c r="G3617" s="417">
        <v>354616405.09999996</v>
      </c>
      <c r="H3617" s="387" t="b" cm="1">
        <f t="array" aca="1" ref="H3617" ca="1">EsNegrita(BP[[#This Row],[CODIGO]])</f>
        <v>0</v>
      </c>
      <c r="I3617" s="387" t="b" cm="1">
        <f t="array" ref="I3617">_xlfn.LET(
    _xlpm.codigos_devolucion, _xlfn.UNIQUE(_xlfn._xlws.FILTER(BP[CODIGO], ISNUMBER(SEARCH("devoluci", BP[NOMBRE CUENTA])), {""})),
    ISNUMBER(MATCH(BP[[#This Row],[CODIGO]], _xlpm.codigos_devolucion, 0))
)</f>
        <v>0</v>
      </c>
    </row>
    <row r="3618" spans="1:9" x14ac:dyDescent="0.25">
      <c r="A3618" s="608">
        <v>510530</v>
      </c>
      <c r="B3618" s="416" t="s">
        <v>547</v>
      </c>
      <c r="C3618" s="416" t="s">
        <v>1332</v>
      </c>
      <c r="D3618" s="416" t="s">
        <v>777</v>
      </c>
      <c r="E3618" s="417">
        <v>270649.61</v>
      </c>
      <c r="F3618" s="417">
        <v>0</v>
      </c>
      <c r="G3618" s="417">
        <v>354887054.70999998</v>
      </c>
      <c r="H3618" s="387" t="b" cm="1">
        <f t="array" aca="1" ref="H3618" ca="1">EsNegrita(BP[[#This Row],[CODIGO]])</f>
        <v>0</v>
      </c>
      <c r="I3618" s="387" t="b" cm="1">
        <f t="array" ref="I3618">_xlfn.LET(
    _xlpm.codigos_devolucion, _xlfn.UNIQUE(_xlfn._xlws.FILTER(BP[CODIGO], ISNUMBER(SEARCH("devoluci", BP[NOMBRE CUENTA])), {""})),
    ISNUMBER(MATCH(BP[[#This Row],[CODIGO]], _xlpm.codigos_devolucion, 0))
)</f>
        <v>0</v>
      </c>
    </row>
    <row r="3619" spans="1:9" x14ac:dyDescent="0.25">
      <c r="A3619" s="608">
        <v>510530</v>
      </c>
      <c r="B3619" s="416" t="s">
        <v>547</v>
      </c>
      <c r="C3619" s="416" t="s">
        <v>1279</v>
      </c>
      <c r="D3619" s="416" t="s">
        <v>777</v>
      </c>
      <c r="E3619" s="417">
        <v>166600</v>
      </c>
      <c r="F3619" s="417">
        <v>0</v>
      </c>
      <c r="G3619" s="417">
        <v>355053654.70999998</v>
      </c>
      <c r="H3619" s="387" t="b" cm="1">
        <f t="array" aca="1" ref="H3619" ca="1">EsNegrita(BP[[#This Row],[CODIGO]])</f>
        <v>0</v>
      </c>
      <c r="I3619" s="387" t="b" cm="1">
        <f t="array" ref="I3619">_xlfn.LET(
    _xlpm.codigos_devolucion, _xlfn.UNIQUE(_xlfn._xlws.FILTER(BP[CODIGO], ISNUMBER(SEARCH("devoluci", BP[NOMBRE CUENTA])), {""})),
    ISNUMBER(MATCH(BP[[#This Row],[CODIGO]], _xlpm.codigos_devolucion, 0))
)</f>
        <v>0</v>
      </c>
    </row>
    <row r="3620" spans="1:9" x14ac:dyDescent="0.25">
      <c r="A3620" s="608">
        <v>510530</v>
      </c>
      <c r="B3620" s="416" t="s">
        <v>547</v>
      </c>
      <c r="C3620" s="416" t="s">
        <v>1282</v>
      </c>
      <c r="D3620" s="416" t="s">
        <v>777</v>
      </c>
      <c r="E3620" s="417">
        <v>122173.33</v>
      </c>
      <c r="F3620" s="417">
        <v>0</v>
      </c>
      <c r="G3620" s="417">
        <v>355175828.03999996</v>
      </c>
      <c r="H3620" s="387" t="b" cm="1">
        <f t="array" aca="1" ref="H3620" ca="1">EsNegrita(BP[[#This Row],[CODIGO]])</f>
        <v>0</v>
      </c>
      <c r="I3620" s="387" t="b" cm="1">
        <f t="array" ref="I3620">_xlfn.LET(
    _xlpm.codigos_devolucion, _xlfn.UNIQUE(_xlfn._xlws.FILTER(BP[CODIGO], ISNUMBER(SEARCH("devoluci", BP[NOMBRE CUENTA])), {""})),
    ISNUMBER(MATCH(BP[[#This Row],[CODIGO]], _xlpm.codigos_devolucion, 0))
)</f>
        <v>0</v>
      </c>
    </row>
    <row r="3621" spans="1:9" x14ac:dyDescent="0.25">
      <c r="A3621" s="608">
        <v>510530</v>
      </c>
      <c r="B3621" s="416" t="s">
        <v>547</v>
      </c>
      <c r="C3621" s="416" t="s">
        <v>1324</v>
      </c>
      <c r="D3621" s="416" t="s">
        <v>777</v>
      </c>
      <c r="E3621" s="417">
        <v>165908.35</v>
      </c>
      <c r="F3621" s="417">
        <v>0</v>
      </c>
      <c r="G3621" s="417">
        <v>355341736.38999999</v>
      </c>
      <c r="H3621" s="387" t="b" cm="1">
        <f t="array" aca="1" ref="H3621" ca="1">EsNegrita(BP[[#This Row],[CODIGO]])</f>
        <v>0</v>
      </c>
      <c r="I3621" s="387" t="b" cm="1">
        <f t="array" ref="I3621">_xlfn.LET(
    _xlpm.codigos_devolucion, _xlfn.UNIQUE(_xlfn._xlws.FILTER(BP[CODIGO], ISNUMBER(SEARCH("devoluci", BP[NOMBRE CUENTA])), {""})),
    ISNUMBER(MATCH(BP[[#This Row],[CODIGO]], _xlpm.codigos_devolucion, 0))
)</f>
        <v>0</v>
      </c>
    </row>
    <row r="3622" spans="1:9" x14ac:dyDescent="0.25">
      <c r="A3622" s="608">
        <v>510533</v>
      </c>
      <c r="B3622" s="416" t="s">
        <v>544</v>
      </c>
      <c r="C3622" s="416" t="s">
        <v>1282</v>
      </c>
      <c r="D3622" s="416" t="s">
        <v>1283</v>
      </c>
      <c r="E3622" s="417">
        <v>19833.93</v>
      </c>
      <c r="F3622" s="417">
        <v>0</v>
      </c>
      <c r="G3622" s="417">
        <v>38380043.359999999</v>
      </c>
      <c r="H3622" s="387" t="b" cm="1">
        <f t="array" aca="1" ref="H3622" ca="1">EsNegrita(BP[[#This Row],[CODIGO]])</f>
        <v>0</v>
      </c>
      <c r="I3622" s="387" t="b" cm="1">
        <f t="array" ref="I3622">_xlfn.LET(
    _xlpm.codigos_devolucion, _xlfn.UNIQUE(_xlfn._xlws.FILTER(BP[CODIGO], ISNUMBER(SEARCH("devoluci", BP[NOMBRE CUENTA])), {""})),
    ISNUMBER(MATCH(BP[[#This Row],[CODIGO]], _xlpm.codigos_devolucion, 0))
)</f>
        <v>0</v>
      </c>
    </row>
    <row r="3623" spans="1:9" x14ac:dyDescent="0.25">
      <c r="A3623" s="608">
        <v>510533</v>
      </c>
      <c r="B3623" s="416" t="s">
        <v>544</v>
      </c>
      <c r="C3623" s="416" t="s">
        <v>1282</v>
      </c>
      <c r="D3623" s="416" t="s">
        <v>1368</v>
      </c>
      <c r="E3623" s="417">
        <v>0</v>
      </c>
      <c r="F3623" s="417">
        <v>18181</v>
      </c>
      <c r="G3623" s="417">
        <v>38361862.359999999</v>
      </c>
      <c r="H3623" s="387" t="b" cm="1">
        <f t="array" aca="1" ref="H3623" ca="1">EsNegrita(BP[[#This Row],[CODIGO]])</f>
        <v>0</v>
      </c>
      <c r="I3623" s="387" t="b" cm="1">
        <f t="array" ref="I3623">_xlfn.LET(
    _xlpm.codigos_devolucion, _xlfn.UNIQUE(_xlfn._xlws.FILTER(BP[CODIGO], ISNUMBER(SEARCH("devoluci", BP[NOMBRE CUENTA])), {""})),
    ISNUMBER(MATCH(BP[[#This Row],[CODIGO]], _xlpm.codigos_devolucion, 0))
)</f>
        <v>0</v>
      </c>
    </row>
    <row r="3624" spans="1:9" x14ac:dyDescent="0.25">
      <c r="A3624" s="608">
        <v>510533</v>
      </c>
      <c r="B3624" s="416" t="s">
        <v>544</v>
      </c>
      <c r="C3624" s="416" t="s">
        <v>738</v>
      </c>
      <c r="D3624" s="416" t="s">
        <v>739</v>
      </c>
      <c r="E3624" s="417">
        <v>20000</v>
      </c>
      <c r="F3624" s="417">
        <v>0</v>
      </c>
      <c r="G3624" s="417">
        <v>38381862.359999999</v>
      </c>
      <c r="H3624" s="387" t="b" cm="1">
        <f t="array" aca="1" ref="H3624" ca="1">EsNegrita(BP[[#This Row],[CODIGO]])</f>
        <v>0</v>
      </c>
      <c r="I3624" s="387" t="b" cm="1">
        <f t="array" ref="I3624">_xlfn.LET(
    _xlpm.codigos_devolucion, _xlfn.UNIQUE(_xlfn._xlws.FILTER(BP[CODIGO], ISNUMBER(SEARCH("devoluci", BP[NOMBRE CUENTA])), {""})),
    ISNUMBER(MATCH(BP[[#This Row],[CODIGO]], _xlpm.codigos_devolucion, 0))
)</f>
        <v>0</v>
      </c>
    </row>
    <row r="3625" spans="1:9" x14ac:dyDescent="0.25">
      <c r="A3625" s="608">
        <v>510533</v>
      </c>
      <c r="B3625" s="416" t="s">
        <v>544</v>
      </c>
      <c r="C3625" s="416" t="s">
        <v>1286</v>
      </c>
      <c r="D3625" s="416" t="s">
        <v>739</v>
      </c>
      <c r="E3625" s="417">
        <v>24390.95</v>
      </c>
      <c r="F3625" s="417">
        <v>0</v>
      </c>
      <c r="G3625" s="417">
        <v>38406253.310000002</v>
      </c>
      <c r="H3625" s="387" t="b" cm="1">
        <f t="array" aca="1" ref="H3625" ca="1">EsNegrita(BP[[#This Row],[CODIGO]])</f>
        <v>0</v>
      </c>
      <c r="I3625" s="387" t="b" cm="1">
        <f t="array" ref="I3625">_xlfn.LET(
    _xlpm.codigos_devolucion, _xlfn.UNIQUE(_xlfn._xlws.FILTER(BP[CODIGO], ISNUMBER(SEARCH("devoluci", BP[NOMBRE CUENTA])), {""})),
    ISNUMBER(MATCH(BP[[#This Row],[CODIGO]], _xlpm.codigos_devolucion, 0))
)</f>
        <v>0</v>
      </c>
    </row>
    <row r="3626" spans="1:9" x14ac:dyDescent="0.25">
      <c r="A3626" s="608">
        <v>510533</v>
      </c>
      <c r="B3626" s="416" t="s">
        <v>544</v>
      </c>
      <c r="C3626" s="416" t="s">
        <v>1266</v>
      </c>
      <c r="D3626" s="416" t="s">
        <v>739</v>
      </c>
      <c r="E3626" s="417">
        <v>40870.639999999999</v>
      </c>
      <c r="F3626" s="417">
        <v>0</v>
      </c>
      <c r="G3626" s="417">
        <v>38447123.950000003</v>
      </c>
      <c r="H3626" s="387" t="b" cm="1">
        <f t="array" aca="1" ref="H3626" ca="1">EsNegrita(BP[[#This Row],[CODIGO]])</f>
        <v>0</v>
      </c>
      <c r="I3626" s="387" t="b" cm="1">
        <f t="array" ref="I3626">_xlfn.LET(
    _xlpm.codigos_devolucion, _xlfn.UNIQUE(_xlfn._xlws.FILTER(BP[CODIGO], ISNUMBER(SEARCH("devoluci", BP[NOMBRE CUENTA])), {""})),
    ISNUMBER(MATCH(BP[[#This Row],[CODIGO]], _xlpm.codigos_devolucion, 0))
)</f>
        <v>0</v>
      </c>
    </row>
    <row r="3627" spans="1:9" x14ac:dyDescent="0.25">
      <c r="A3627" s="608">
        <v>510533</v>
      </c>
      <c r="B3627" s="416" t="s">
        <v>544</v>
      </c>
      <c r="C3627" s="416" t="s">
        <v>1254</v>
      </c>
      <c r="D3627" s="416" t="s">
        <v>739</v>
      </c>
      <c r="E3627" s="417">
        <v>113558.24</v>
      </c>
      <c r="F3627" s="417">
        <v>0</v>
      </c>
      <c r="G3627" s="417">
        <v>38560682.190000005</v>
      </c>
      <c r="H3627" s="387" t="b" cm="1">
        <f t="array" aca="1" ref="H3627" ca="1">EsNegrita(BP[[#This Row],[CODIGO]])</f>
        <v>0</v>
      </c>
      <c r="I3627" s="387" t="b" cm="1">
        <f t="array" ref="I3627">_xlfn.LET(
    _xlpm.codigos_devolucion, _xlfn.UNIQUE(_xlfn._xlws.FILTER(BP[CODIGO], ISNUMBER(SEARCH("devoluci", BP[NOMBRE CUENTA])), {""})),
    ISNUMBER(MATCH(BP[[#This Row],[CODIGO]], _xlpm.codigos_devolucion, 0))
)</f>
        <v>0</v>
      </c>
    </row>
    <row r="3628" spans="1:9" x14ac:dyDescent="0.25">
      <c r="A3628" s="608">
        <v>510533</v>
      </c>
      <c r="B3628" s="416" t="s">
        <v>544</v>
      </c>
      <c r="C3628" s="416" t="s">
        <v>1328</v>
      </c>
      <c r="D3628" s="416" t="s">
        <v>739</v>
      </c>
      <c r="E3628" s="417">
        <v>20000</v>
      </c>
      <c r="F3628" s="417">
        <v>0</v>
      </c>
      <c r="G3628" s="417">
        <v>38580682.190000005</v>
      </c>
      <c r="H3628" s="387" t="b" cm="1">
        <f t="array" aca="1" ref="H3628" ca="1">EsNegrita(BP[[#This Row],[CODIGO]])</f>
        <v>0</v>
      </c>
      <c r="I3628" s="387" t="b" cm="1">
        <f t="array" ref="I3628">_xlfn.LET(
    _xlpm.codigos_devolucion, _xlfn.UNIQUE(_xlfn._xlws.FILTER(BP[CODIGO], ISNUMBER(SEARCH("devoluci", BP[NOMBRE CUENTA])), {""})),
    ISNUMBER(MATCH(BP[[#This Row],[CODIGO]], _xlpm.codigos_devolucion, 0))
)</f>
        <v>0</v>
      </c>
    </row>
    <row r="3629" spans="1:9" x14ac:dyDescent="0.25">
      <c r="A3629" s="608">
        <v>510533</v>
      </c>
      <c r="B3629" s="416" t="s">
        <v>544</v>
      </c>
      <c r="C3629" s="416" t="s">
        <v>1291</v>
      </c>
      <c r="D3629" s="416" t="s">
        <v>739</v>
      </c>
      <c r="E3629" s="417">
        <v>31810.880000000001</v>
      </c>
      <c r="F3629" s="417">
        <v>0</v>
      </c>
      <c r="G3629" s="417">
        <v>38612493.070000008</v>
      </c>
      <c r="H3629" s="387" t="b" cm="1">
        <f t="array" aca="1" ref="H3629" ca="1">EsNegrita(BP[[#This Row],[CODIGO]])</f>
        <v>0</v>
      </c>
      <c r="I3629" s="387" t="b" cm="1">
        <f t="array" ref="I3629">_xlfn.LET(
    _xlpm.codigos_devolucion, _xlfn.UNIQUE(_xlfn._xlws.FILTER(BP[CODIGO], ISNUMBER(SEARCH("devoluci", BP[NOMBRE CUENTA])), {""})),
    ISNUMBER(MATCH(BP[[#This Row],[CODIGO]], _xlpm.codigos_devolucion, 0))
)</f>
        <v>0</v>
      </c>
    </row>
    <row r="3630" spans="1:9" x14ac:dyDescent="0.25">
      <c r="A3630" s="608">
        <v>510533</v>
      </c>
      <c r="B3630" s="416" t="s">
        <v>544</v>
      </c>
      <c r="C3630" s="416" t="s">
        <v>1334</v>
      </c>
      <c r="D3630" s="416" t="s">
        <v>739</v>
      </c>
      <c r="E3630" s="417">
        <v>40870.639999999999</v>
      </c>
      <c r="F3630" s="417">
        <v>0</v>
      </c>
      <c r="G3630" s="417">
        <v>38653363.710000008</v>
      </c>
      <c r="H3630" s="387" t="b" cm="1">
        <f t="array" aca="1" ref="H3630" ca="1">EsNegrita(BP[[#This Row],[CODIGO]])</f>
        <v>0</v>
      </c>
      <c r="I3630" s="387" t="b" cm="1">
        <f t="array" ref="I3630">_xlfn.LET(
    _xlpm.codigos_devolucion, _xlfn.UNIQUE(_xlfn._xlws.FILTER(BP[CODIGO], ISNUMBER(SEARCH("devoluci", BP[NOMBRE CUENTA])), {""})),
    ISNUMBER(MATCH(BP[[#This Row],[CODIGO]], _xlpm.codigos_devolucion, 0))
)</f>
        <v>0</v>
      </c>
    </row>
    <row r="3631" spans="1:9" x14ac:dyDescent="0.25">
      <c r="A3631" s="608">
        <v>510533</v>
      </c>
      <c r="B3631" s="416" t="s">
        <v>544</v>
      </c>
      <c r="C3631" s="416" t="s">
        <v>1269</v>
      </c>
      <c r="D3631" s="416" t="s">
        <v>739</v>
      </c>
      <c r="E3631" s="417">
        <v>43595.35</v>
      </c>
      <c r="F3631" s="417">
        <v>0</v>
      </c>
      <c r="G3631" s="417">
        <v>38696959.06000001</v>
      </c>
      <c r="H3631" s="387" t="b" cm="1">
        <f t="array" aca="1" ref="H3631" ca="1">EsNegrita(BP[[#This Row],[CODIGO]])</f>
        <v>0</v>
      </c>
      <c r="I3631" s="387" t="b" cm="1">
        <f t="array" ref="I3631">_xlfn.LET(
    _xlpm.codigos_devolucion, _xlfn.UNIQUE(_xlfn._xlws.FILTER(BP[CODIGO], ISNUMBER(SEARCH("devoluci", BP[NOMBRE CUENTA])), {""})),
    ISNUMBER(MATCH(BP[[#This Row],[CODIGO]], _xlpm.codigos_devolucion, 0))
)</f>
        <v>0</v>
      </c>
    </row>
    <row r="3632" spans="1:9" x14ac:dyDescent="0.25">
      <c r="A3632" s="608">
        <v>510533</v>
      </c>
      <c r="B3632" s="416" t="s">
        <v>544</v>
      </c>
      <c r="C3632" s="416" t="s">
        <v>1292</v>
      </c>
      <c r="D3632" s="416" t="s">
        <v>739</v>
      </c>
      <c r="E3632" s="417">
        <v>43595.35</v>
      </c>
      <c r="F3632" s="417">
        <v>0</v>
      </c>
      <c r="G3632" s="417">
        <v>38740554.410000011</v>
      </c>
      <c r="H3632" s="387" t="b" cm="1">
        <f t="array" aca="1" ref="H3632" ca="1">EsNegrita(BP[[#This Row],[CODIGO]])</f>
        <v>0</v>
      </c>
      <c r="I3632" s="387" t="b" cm="1">
        <f t="array" ref="I3632">_xlfn.LET(
    _xlpm.codigos_devolucion, _xlfn.UNIQUE(_xlfn._xlws.FILTER(BP[CODIGO], ISNUMBER(SEARCH("devoluci", BP[NOMBRE CUENTA])), {""})),
    ISNUMBER(MATCH(BP[[#This Row],[CODIGO]], _xlpm.codigos_devolucion, 0))
)</f>
        <v>0</v>
      </c>
    </row>
    <row r="3633" spans="1:9" x14ac:dyDescent="0.25">
      <c r="A3633" s="608">
        <v>510533</v>
      </c>
      <c r="B3633" s="416" t="s">
        <v>544</v>
      </c>
      <c r="C3633" s="416" t="s">
        <v>1329</v>
      </c>
      <c r="D3633" s="416" t="s">
        <v>739</v>
      </c>
      <c r="E3633" s="417">
        <v>20000</v>
      </c>
      <c r="F3633" s="417">
        <v>0</v>
      </c>
      <c r="G3633" s="417">
        <v>38760554.410000011</v>
      </c>
      <c r="H3633" s="387" t="b" cm="1">
        <f t="array" aca="1" ref="H3633" ca="1">EsNegrita(BP[[#This Row],[CODIGO]])</f>
        <v>0</v>
      </c>
      <c r="I3633" s="387" t="b" cm="1">
        <f t="array" ref="I3633">_xlfn.LET(
    _xlpm.codigos_devolucion, _xlfn.UNIQUE(_xlfn._xlws.FILTER(BP[CODIGO], ISNUMBER(SEARCH("devoluci", BP[NOMBRE CUENTA])), {""})),
    ISNUMBER(MATCH(BP[[#This Row],[CODIGO]], _xlpm.codigos_devolucion, 0))
)</f>
        <v>0</v>
      </c>
    </row>
    <row r="3634" spans="1:9" x14ac:dyDescent="0.25">
      <c r="A3634" s="608">
        <v>510533</v>
      </c>
      <c r="B3634" s="416" t="s">
        <v>544</v>
      </c>
      <c r="C3634" s="416" t="s">
        <v>751</v>
      </c>
      <c r="D3634" s="416" t="s">
        <v>739</v>
      </c>
      <c r="E3634" s="417">
        <v>31435.279999999999</v>
      </c>
      <c r="F3634" s="417">
        <v>0</v>
      </c>
      <c r="G3634" s="417">
        <v>38791989.690000013</v>
      </c>
      <c r="H3634" s="387" t="b" cm="1">
        <f t="array" aca="1" ref="H3634" ca="1">EsNegrita(BP[[#This Row],[CODIGO]])</f>
        <v>0</v>
      </c>
      <c r="I3634" s="387" t="b" cm="1">
        <f t="array" ref="I3634">_xlfn.LET(
    _xlpm.codigos_devolucion, _xlfn.UNIQUE(_xlfn._xlws.FILTER(BP[CODIGO], ISNUMBER(SEARCH("devoluci", BP[NOMBRE CUENTA])), {""})),
    ISNUMBER(MATCH(BP[[#This Row],[CODIGO]], _xlpm.codigos_devolucion, 0))
)</f>
        <v>0</v>
      </c>
    </row>
    <row r="3635" spans="1:9" x14ac:dyDescent="0.25">
      <c r="A3635" s="608">
        <v>510533</v>
      </c>
      <c r="B3635" s="416" t="s">
        <v>544</v>
      </c>
      <c r="C3635" s="416" t="s">
        <v>1339</v>
      </c>
      <c r="D3635" s="416" t="s">
        <v>739</v>
      </c>
      <c r="E3635" s="417">
        <v>21250.29</v>
      </c>
      <c r="F3635" s="417">
        <v>0</v>
      </c>
      <c r="G3635" s="417">
        <v>38813239.980000012</v>
      </c>
      <c r="H3635" s="387" t="b" cm="1">
        <f t="array" aca="1" ref="H3635" ca="1">EsNegrita(BP[[#This Row],[CODIGO]])</f>
        <v>0</v>
      </c>
      <c r="I3635" s="387" t="b" cm="1">
        <f t="array" ref="I3635">_xlfn.LET(
    _xlpm.codigos_devolucion, _xlfn.UNIQUE(_xlfn._xlws.FILTER(BP[CODIGO], ISNUMBER(SEARCH("devoluci", BP[NOMBRE CUENTA])), {""})),
    ISNUMBER(MATCH(BP[[#This Row],[CODIGO]], _xlpm.codigos_devolucion, 0))
)</f>
        <v>0</v>
      </c>
    </row>
    <row r="3636" spans="1:9" x14ac:dyDescent="0.25">
      <c r="A3636" s="608">
        <v>510533</v>
      </c>
      <c r="B3636" s="416" t="s">
        <v>544</v>
      </c>
      <c r="C3636" s="416" t="s">
        <v>753</v>
      </c>
      <c r="D3636" s="416" t="s">
        <v>739</v>
      </c>
      <c r="E3636" s="417">
        <v>28275.83</v>
      </c>
      <c r="F3636" s="417">
        <v>0</v>
      </c>
      <c r="G3636" s="417">
        <v>38841515.81000001</v>
      </c>
      <c r="H3636" s="387" t="b" cm="1">
        <f t="array" aca="1" ref="H3636" ca="1">EsNegrita(BP[[#This Row],[CODIGO]])</f>
        <v>0</v>
      </c>
      <c r="I3636" s="387" t="b" cm="1">
        <f t="array" ref="I3636">_xlfn.LET(
    _xlpm.codigos_devolucion, _xlfn.UNIQUE(_xlfn._xlws.FILTER(BP[CODIGO], ISNUMBER(SEARCH("devoluci", BP[NOMBRE CUENTA])), {""})),
    ISNUMBER(MATCH(BP[[#This Row],[CODIGO]], _xlpm.codigos_devolucion, 0))
)</f>
        <v>0</v>
      </c>
    </row>
    <row r="3637" spans="1:9" x14ac:dyDescent="0.25">
      <c r="A3637" s="608">
        <v>510533</v>
      </c>
      <c r="B3637" s="416" t="s">
        <v>544</v>
      </c>
      <c r="C3637" s="416" t="s">
        <v>754</v>
      </c>
      <c r="D3637" s="416" t="s">
        <v>739</v>
      </c>
      <c r="E3637" s="417">
        <v>20000</v>
      </c>
      <c r="F3637" s="417">
        <v>0</v>
      </c>
      <c r="G3637" s="417">
        <v>38861515.81000001</v>
      </c>
      <c r="H3637" s="387" t="b" cm="1">
        <f t="array" aca="1" ref="H3637" ca="1">EsNegrita(BP[[#This Row],[CODIGO]])</f>
        <v>0</v>
      </c>
      <c r="I3637" s="387" t="b" cm="1">
        <f t="array" ref="I3637">_xlfn.LET(
    _xlpm.codigos_devolucion, _xlfn.UNIQUE(_xlfn._xlws.FILTER(BP[CODIGO], ISNUMBER(SEARCH("devoluci", BP[NOMBRE CUENTA])), {""})),
    ISNUMBER(MATCH(BP[[#This Row],[CODIGO]], _xlpm.codigos_devolucion, 0))
)</f>
        <v>0</v>
      </c>
    </row>
    <row r="3638" spans="1:9" x14ac:dyDescent="0.25">
      <c r="A3638" s="608">
        <v>510533</v>
      </c>
      <c r="B3638" s="416" t="s">
        <v>544</v>
      </c>
      <c r="C3638" s="416" t="s">
        <v>755</v>
      </c>
      <c r="D3638" s="416" t="s">
        <v>739</v>
      </c>
      <c r="E3638" s="417">
        <v>17710.61</v>
      </c>
      <c r="F3638" s="417">
        <v>0</v>
      </c>
      <c r="G3638" s="417">
        <v>38879226.420000009</v>
      </c>
      <c r="H3638" s="387" t="b" cm="1">
        <f t="array" aca="1" ref="H3638" ca="1">EsNegrita(BP[[#This Row],[CODIGO]])</f>
        <v>0</v>
      </c>
      <c r="I3638" s="387" t="b" cm="1">
        <f t="array" ref="I3638">_xlfn.LET(
    _xlpm.codigos_devolucion, _xlfn.UNIQUE(_xlfn._xlws.FILTER(BP[CODIGO], ISNUMBER(SEARCH("devoluci", BP[NOMBRE CUENTA])), {""})),
    ISNUMBER(MATCH(BP[[#This Row],[CODIGO]], _xlpm.codigos_devolucion, 0))
)</f>
        <v>0</v>
      </c>
    </row>
    <row r="3639" spans="1:9" x14ac:dyDescent="0.25">
      <c r="A3639" s="608">
        <v>510533</v>
      </c>
      <c r="B3639" s="416" t="s">
        <v>544</v>
      </c>
      <c r="C3639" s="416" t="s">
        <v>1342</v>
      </c>
      <c r="D3639" s="416" t="s">
        <v>739</v>
      </c>
      <c r="E3639" s="417">
        <v>21333.33</v>
      </c>
      <c r="F3639" s="417">
        <v>0</v>
      </c>
      <c r="G3639" s="417">
        <v>38900559.750000007</v>
      </c>
      <c r="H3639" s="387" t="b" cm="1">
        <f t="array" aca="1" ref="H3639" ca="1">EsNegrita(BP[[#This Row],[CODIGO]])</f>
        <v>0</v>
      </c>
      <c r="I3639" s="387" t="b" cm="1">
        <f t="array" ref="I3639">_xlfn.LET(
    _xlpm.codigos_devolucion, _xlfn.UNIQUE(_xlfn._xlws.FILTER(BP[CODIGO], ISNUMBER(SEARCH("devoluci", BP[NOMBRE CUENTA])), {""})),
    ISNUMBER(MATCH(BP[[#This Row],[CODIGO]], _xlpm.codigos_devolucion, 0))
)</f>
        <v>0</v>
      </c>
    </row>
    <row r="3640" spans="1:9" x14ac:dyDescent="0.25">
      <c r="A3640" s="608">
        <v>510533</v>
      </c>
      <c r="B3640" s="416" t="s">
        <v>544</v>
      </c>
      <c r="C3640" s="416" t="s">
        <v>1343</v>
      </c>
      <c r="D3640" s="416" t="s">
        <v>739</v>
      </c>
      <c r="E3640" s="417">
        <v>21999.99</v>
      </c>
      <c r="F3640" s="417">
        <v>0</v>
      </c>
      <c r="G3640" s="417">
        <v>38922559.74000001</v>
      </c>
      <c r="H3640" s="387" t="b" cm="1">
        <f t="array" aca="1" ref="H3640" ca="1">EsNegrita(BP[[#This Row],[CODIGO]])</f>
        <v>0</v>
      </c>
      <c r="I3640" s="387" t="b" cm="1">
        <f t="array" ref="I3640">_xlfn.LET(
    _xlpm.codigos_devolucion, _xlfn.UNIQUE(_xlfn._xlws.FILTER(BP[CODIGO], ISNUMBER(SEARCH("devoluci", BP[NOMBRE CUENTA])), {""})),
    ISNUMBER(MATCH(BP[[#This Row],[CODIGO]], _xlpm.codigos_devolucion, 0))
)</f>
        <v>0</v>
      </c>
    </row>
    <row r="3641" spans="1:9" x14ac:dyDescent="0.25">
      <c r="A3641" s="608">
        <v>510533</v>
      </c>
      <c r="B3641" s="416" t="s">
        <v>544</v>
      </c>
      <c r="C3641" s="416" t="s">
        <v>1308</v>
      </c>
      <c r="D3641" s="416" t="s">
        <v>739</v>
      </c>
      <c r="E3641" s="417">
        <v>29822.7</v>
      </c>
      <c r="F3641" s="417">
        <v>0</v>
      </c>
      <c r="G3641" s="417">
        <v>38952382.440000013</v>
      </c>
      <c r="H3641" s="387" t="b" cm="1">
        <f t="array" aca="1" ref="H3641" ca="1">EsNegrita(BP[[#This Row],[CODIGO]])</f>
        <v>0</v>
      </c>
      <c r="I3641" s="387" t="b" cm="1">
        <f t="array" ref="I3641">_xlfn.LET(
    _xlpm.codigos_devolucion, _xlfn.UNIQUE(_xlfn._xlws.FILTER(BP[CODIGO], ISNUMBER(SEARCH("devoluci", BP[NOMBRE CUENTA])), {""})),
    ISNUMBER(MATCH(BP[[#This Row],[CODIGO]], _xlpm.codigos_devolucion, 0))
)</f>
        <v>0</v>
      </c>
    </row>
    <row r="3642" spans="1:9" x14ac:dyDescent="0.25">
      <c r="A3642" s="608">
        <v>510533</v>
      </c>
      <c r="B3642" s="416" t="s">
        <v>544</v>
      </c>
      <c r="C3642" s="416" t="s">
        <v>770</v>
      </c>
      <c r="D3642" s="416" t="s">
        <v>739</v>
      </c>
      <c r="E3642" s="417">
        <v>17333.330000000002</v>
      </c>
      <c r="F3642" s="417">
        <v>0</v>
      </c>
      <c r="G3642" s="417">
        <v>38969715.770000011</v>
      </c>
      <c r="H3642" s="387" t="b" cm="1">
        <f t="array" aca="1" ref="H3642" ca="1">EsNegrita(BP[[#This Row],[CODIGO]])</f>
        <v>0</v>
      </c>
      <c r="I3642" s="387" t="b" cm="1">
        <f t="array" ref="I3642">_xlfn.LET(
    _xlpm.codigos_devolucion, _xlfn.UNIQUE(_xlfn._xlws.FILTER(BP[CODIGO], ISNUMBER(SEARCH("devoluci", BP[NOMBRE CUENTA])), {""})),
    ISNUMBER(MATCH(BP[[#This Row],[CODIGO]], _xlpm.codigos_devolucion, 0))
)</f>
        <v>0</v>
      </c>
    </row>
    <row r="3643" spans="1:9" x14ac:dyDescent="0.25">
      <c r="A3643" s="608">
        <v>510533</v>
      </c>
      <c r="B3643" s="416" t="s">
        <v>544</v>
      </c>
      <c r="C3643" s="416" t="s">
        <v>772</v>
      </c>
      <c r="D3643" s="416" t="s">
        <v>739</v>
      </c>
      <c r="E3643" s="417">
        <v>11069.13</v>
      </c>
      <c r="F3643" s="417">
        <v>0</v>
      </c>
      <c r="G3643" s="417">
        <v>38980784.900000013</v>
      </c>
      <c r="H3643" s="387" t="b" cm="1">
        <f t="array" aca="1" ref="H3643" ca="1">EsNegrita(BP[[#This Row],[CODIGO]])</f>
        <v>0</v>
      </c>
      <c r="I3643" s="387" t="b" cm="1">
        <f t="array" ref="I3643">_xlfn.LET(
    _xlpm.codigos_devolucion, _xlfn.UNIQUE(_xlfn._xlws.FILTER(BP[CODIGO], ISNUMBER(SEARCH("devoluci", BP[NOMBRE CUENTA])), {""})),
    ISNUMBER(MATCH(BP[[#This Row],[CODIGO]], _xlpm.codigos_devolucion, 0))
)</f>
        <v>0</v>
      </c>
    </row>
    <row r="3644" spans="1:9" x14ac:dyDescent="0.25">
      <c r="A3644" s="608">
        <v>510533</v>
      </c>
      <c r="B3644" s="416" t="s">
        <v>544</v>
      </c>
      <c r="C3644" s="416" t="s">
        <v>773</v>
      </c>
      <c r="D3644" s="416" t="s">
        <v>739</v>
      </c>
      <c r="E3644" s="417">
        <v>21491.05</v>
      </c>
      <c r="F3644" s="417">
        <v>0</v>
      </c>
      <c r="G3644" s="417">
        <v>39002275.95000001</v>
      </c>
      <c r="H3644" s="387" t="b" cm="1">
        <f t="array" aca="1" ref="H3644" ca="1">EsNegrita(BP[[#This Row],[CODIGO]])</f>
        <v>0</v>
      </c>
      <c r="I3644" s="387" t="b" cm="1">
        <f t="array" ref="I3644">_xlfn.LET(
    _xlpm.codigos_devolucion, _xlfn.UNIQUE(_xlfn._xlws.FILTER(BP[CODIGO], ISNUMBER(SEARCH("devoluci", BP[NOMBRE CUENTA])), {""})),
    ISNUMBER(MATCH(BP[[#This Row],[CODIGO]], _xlpm.codigos_devolucion, 0))
)</f>
        <v>0</v>
      </c>
    </row>
    <row r="3645" spans="1:9" x14ac:dyDescent="0.25">
      <c r="A3645" s="608">
        <v>510533</v>
      </c>
      <c r="B3645" s="416" t="s">
        <v>544</v>
      </c>
      <c r="C3645" s="416" t="s">
        <v>1276</v>
      </c>
      <c r="D3645" s="416" t="s">
        <v>739</v>
      </c>
      <c r="E3645" s="417">
        <v>21407.919999999998</v>
      </c>
      <c r="F3645" s="417">
        <v>0</v>
      </c>
      <c r="G3645" s="417">
        <v>39023683.870000012</v>
      </c>
      <c r="H3645" s="387" t="b" cm="1">
        <f t="array" aca="1" ref="H3645" ca="1">EsNegrita(BP[[#This Row],[CODIGO]])</f>
        <v>0</v>
      </c>
      <c r="I3645" s="387" t="b" cm="1">
        <f t="array" ref="I3645">_xlfn.LET(
    _xlpm.codigos_devolucion, _xlfn.UNIQUE(_xlfn._xlws.FILTER(BP[CODIGO], ISNUMBER(SEARCH("devoluci", BP[NOMBRE CUENTA])), {""})),
    ISNUMBER(MATCH(BP[[#This Row],[CODIGO]], _xlpm.codigos_devolucion, 0))
)</f>
        <v>0</v>
      </c>
    </row>
    <row r="3646" spans="1:9" x14ac:dyDescent="0.25">
      <c r="A3646" s="608">
        <v>510533</v>
      </c>
      <c r="B3646" s="416" t="s">
        <v>544</v>
      </c>
      <c r="C3646" s="416" t="s">
        <v>1345</v>
      </c>
      <c r="D3646" s="416" t="s">
        <v>739</v>
      </c>
      <c r="E3646" s="417">
        <v>27490.95</v>
      </c>
      <c r="F3646" s="417">
        <v>0</v>
      </c>
      <c r="G3646" s="417">
        <v>39051174.820000015</v>
      </c>
      <c r="H3646" s="387" t="b" cm="1">
        <f t="array" aca="1" ref="H3646" ca="1">EsNegrita(BP[[#This Row],[CODIGO]])</f>
        <v>0</v>
      </c>
      <c r="I3646" s="387" t="b" cm="1">
        <f t="array" ref="I3646">_xlfn.LET(
    _xlpm.codigos_devolucion, _xlfn.UNIQUE(_xlfn._xlws.FILTER(BP[CODIGO], ISNUMBER(SEARCH("devoluci", BP[NOMBRE CUENTA])), {""})),
    ISNUMBER(MATCH(BP[[#This Row],[CODIGO]], _xlpm.codigos_devolucion, 0))
)</f>
        <v>0</v>
      </c>
    </row>
    <row r="3647" spans="1:9" x14ac:dyDescent="0.25">
      <c r="A3647" s="608">
        <v>510533</v>
      </c>
      <c r="B3647" s="416" t="s">
        <v>544</v>
      </c>
      <c r="C3647" s="416" t="s">
        <v>1353</v>
      </c>
      <c r="D3647" s="416" t="s">
        <v>739</v>
      </c>
      <c r="E3647" s="417">
        <v>16666.66</v>
      </c>
      <c r="F3647" s="417">
        <v>0</v>
      </c>
      <c r="G3647" s="417">
        <v>39067841.480000012</v>
      </c>
      <c r="H3647" s="387" t="b" cm="1">
        <f t="array" aca="1" ref="H3647" ca="1">EsNegrita(BP[[#This Row],[CODIGO]])</f>
        <v>0</v>
      </c>
      <c r="I3647" s="387" t="b" cm="1">
        <f t="array" ref="I3647">_xlfn.LET(
    _xlpm.codigos_devolucion, _xlfn.UNIQUE(_xlfn._xlws.FILTER(BP[CODIGO], ISNUMBER(SEARCH("devoluci", BP[NOMBRE CUENTA])), {""})),
    ISNUMBER(MATCH(BP[[#This Row],[CODIGO]], _xlpm.codigos_devolucion, 0))
)</f>
        <v>0</v>
      </c>
    </row>
    <row r="3648" spans="1:9" x14ac:dyDescent="0.25">
      <c r="A3648" s="608">
        <v>510533</v>
      </c>
      <c r="B3648" s="416" t="s">
        <v>544</v>
      </c>
      <c r="C3648" s="416" t="s">
        <v>1314</v>
      </c>
      <c r="D3648" s="416" t="s">
        <v>739</v>
      </c>
      <c r="E3648" s="417">
        <v>30733.759999999998</v>
      </c>
      <c r="F3648" s="417">
        <v>0</v>
      </c>
      <c r="G3648" s="417">
        <v>39098575.24000001</v>
      </c>
      <c r="H3648" s="387" t="b" cm="1">
        <f t="array" aca="1" ref="H3648" ca="1">EsNegrita(BP[[#This Row],[CODIGO]])</f>
        <v>0</v>
      </c>
      <c r="I3648" s="387" t="b" cm="1">
        <f t="array" ref="I3648">_xlfn.LET(
    _xlpm.codigos_devolucion, _xlfn.UNIQUE(_xlfn._xlws.FILTER(BP[CODIGO], ISNUMBER(SEARCH("devoluci", BP[NOMBRE CUENTA])), {""})),
    ISNUMBER(MATCH(BP[[#This Row],[CODIGO]], _xlpm.codigos_devolucion, 0))
)</f>
        <v>0</v>
      </c>
    </row>
    <row r="3649" spans="1:9" x14ac:dyDescent="0.25">
      <c r="A3649" s="608">
        <v>510533</v>
      </c>
      <c r="B3649" s="416" t="s">
        <v>544</v>
      </c>
      <c r="C3649" s="416" t="s">
        <v>1315</v>
      </c>
      <c r="D3649" s="416" t="s">
        <v>739</v>
      </c>
      <c r="E3649" s="417">
        <v>20712.12</v>
      </c>
      <c r="F3649" s="417">
        <v>0</v>
      </c>
      <c r="G3649" s="417">
        <v>39119287.360000007</v>
      </c>
      <c r="H3649" s="387" t="b" cm="1">
        <f t="array" aca="1" ref="H3649" ca="1">EsNegrita(BP[[#This Row],[CODIGO]])</f>
        <v>0</v>
      </c>
      <c r="I3649" s="387" t="b" cm="1">
        <f t="array" ref="I3649">_xlfn.LET(
    _xlpm.codigos_devolucion, _xlfn.UNIQUE(_xlfn._xlws.FILTER(BP[CODIGO], ISNUMBER(SEARCH("devoluci", BP[NOMBRE CUENTA])), {""})),
    ISNUMBER(MATCH(BP[[#This Row],[CODIGO]], _xlpm.codigos_devolucion, 0))
)</f>
        <v>0</v>
      </c>
    </row>
    <row r="3650" spans="1:9" x14ac:dyDescent="0.25">
      <c r="A3650" s="608">
        <v>510533</v>
      </c>
      <c r="B3650" s="416" t="s">
        <v>544</v>
      </c>
      <c r="C3650" s="416" t="s">
        <v>1349</v>
      </c>
      <c r="D3650" s="416" t="s">
        <v>739</v>
      </c>
      <c r="E3650" s="417">
        <v>19333.330000000002</v>
      </c>
      <c r="F3650" s="417">
        <v>0</v>
      </c>
      <c r="G3650" s="417">
        <v>39138620.690000005</v>
      </c>
      <c r="H3650" s="387" t="b" cm="1">
        <f t="array" aca="1" ref="H3650" ca="1">EsNegrita(BP[[#This Row],[CODIGO]])</f>
        <v>0</v>
      </c>
      <c r="I3650" s="387" t="b" cm="1">
        <f t="array" ref="I3650">_xlfn.LET(
    _xlpm.codigos_devolucion, _xlfn.UNIQUE(_xlfn._xlws.FILTER(BP[CODIGO], ISNUMBER(SEARCH("devoluci", BP[NOMBRE CUENTA])), {""})),
    ISNUMBER(MATCH(BP[[#This Row],[CODIGO]], _xlpm.codigos_devolucion, 0))
)</f>
        <v>0</v>
      </c>
    </row>
    <row r="3651" spans="1:9" x14ac:dyDescent="0.25">
      <c r="A3651" s="608">
        <v>510533</v>
      </c>
      <c r="B3651" s="416" t="s">
        <v>544</v>
      </c>
      <c r="C3651" s="416" t="s">
        <v>1319</v>
      </c>
      <c r="D3651" s="416" t="s">
        <v>739</v>
      </c>
      <c r="E3651" s="417">
        <v>20666.66</v>
      </c>
      <c r="F3651" s="417">
        <v>0</v>
      </c>
      <c r="G3651" s="417">
        <v>39159287.350000001</v>
      </c>
      <c r="H3651" s="387" t="b" cm="1">
        <f t="array" aca="1" ref="H3651" ca="1">EsNegrita(BP[[#This Row],[CODIGO]])</f>
        <v>0</v>
      </c>
      <c r="I3651" s="387" t="b" cm="1">
        <f t="array" ref="I3651">_xlfn.LET(
    _xlpm.codigos_devolucion, _xlfn.UNIQUE(_xlfn._xlws.FILTER(BP[CODIGO], ISNUMBER(SEARCH("devoluci", BP[NOMBRE CUENTA])), {""})),
    ISNUMBER(MATCH(BP[[#This Row],[CODIGO]], _xlpm.codigos_devolucion, 0))
)</f>
        <v>0</v>
      </c>
    </row>
    <row r="3652" spans="1:9" x14ac:dyDescent="0.25">
      <c r="A3652" s="608">
        <v>510533</v>
      </c>
      <c r="B3652" s="416" t="s">
        <v>544</v>
      </c>
      <c r="C3652" s="416" t="s">
        <v>1321</v>
      </c>
      <c r="D3652" s="416" t="s">
        <v>739</v>
      </c>
      <c r="E3652" s="417">
        <v>20000</v>
      </c>
      <c r="F3652" s="417">
        <v>0</v>
      </c>
      <c r="G3652" s="417">
        <v>39179287.350000001</v>
      </c>
      <c r="H3652" s="387" t="b" cm="1">
        <f t="array" aca="1" ref="H3652" ca="1">EsNegrita(BP[[#This Row],[CODIGO]])</f>
        <v>0</v>
      </c>
      <c r="I3652" s="387" t="b" cm="1">
        <f t="array" ref="I3652">_xlfn.LET(
    _xlpm.codigos_devolucion, _xlfn.UNIQUE(_xlfn._xlws.FILTER(BP[CODIGO], ISNUMBER(SEARCH("devoluci", BP[NOMBRE CUENTA])), {""})),
    ISNUMBER(MATCH(BP[[#This Row],[CODIGO]], _xlpm.codigos_devolucion, 0))
)</f>
        <v>0</v>
      </c>
    </row>
    <row r="3653" spans="1:9" x14ac:dyDescent="0.25">
      <c r="A3653" s="608">
        <v>510533</v>
      </c>
      <c r="B3653" s="416" t="s">
        <v>544</v>
      </c>
      <c r="C3653" s="416" t="s">
        <v>1332</v>
      </c>
      <c r="D3653" s="416" t="s">
        <v>739</v>
      </c>
      <c r="E3653" s="417">
        <v>32490.95</v>
      </c>
      <c r="F3653" s="417">
        <v>0</v>
      </c>
      <c r="G3653" s="417">
        <v>39211778.300000004</v>
      </c>
      <c r="H3653" s="387" t="b" cm="1">
        <f t="array" aca="1" ref="H3653" ca="1">EsNegrita(BP[[#This Row],[CODIGO]])</f>
        <v>0</v>
      </c>
      <c r="I3653" s="387" t="b" cm="1">
        <f t="array" ref="I3653">_xlfn.LET(
    _xlpm.codigos_devolucion, _xlfn.UNIQUE(_xlfn._xlws.FILTER(BP[CODIGO], ISNUMBER(SEARCH("devoluci", BP[NOMBRE CUENTA])), {""})),
    ISNUMBER(MATCH(BP[[#This Row],[CODIGO]], _xlpm.codigos_devolucion, 0))
)</f>
        <v>0</v>
      </c>
    </row>
    <row r="3654" spans="1:9" x14ac:dyDescent="0.25">
      <c r="A3654" s="608">
        <v>510533</v>
      </c>
      <c r="B3654" s="416" t="s">
        <v>544</v>
      </c>
      <c r="C3654" s="416" t="s">
        <v>1279</v>
      </c>
      <c r="D3654" s="416" t="s">
        <v>739</v>
      </c>
      <c r="E3654" s="417">
        <v>20000</v>
      </c>
      <c r="F3654" s="417">
        <v>0</v>
      </c>
      <c r="G3654" s="417">
        <v>39231778.300000004</v>
      </c>
      <c r="H3654" s="387" t="b" cm="1">
        <f t="array" aca="1" ref="H3654" ca="1">EsNegrita(BP[[#This Row],[CODIGO]])</f>
        <v>0</v>
      </c>
      <c r="I3654" s="387" t="b" cm="1">
        <f t="array" ref="I3654">_xlfn.LET(
    _xlpm.codigos_devolucion, _xlfn.UNIQUE(_xlfn._xlws.FILTER(BP[CODIGO], ISNUMBER(SEARCH("devoluci", BP[NOMBRE CUENTA])), {""})),
    ISNUMBER(MATCH(BP[[#This Row],[CODIGO]], _xlpm.codigos_devolucion, 0))
)</f>
        <v>0</v>
      </c>
    </row>
    <row r="3655" spans="1:9" x14ac:dyDescent="0.25">
      <c r="A3655" s="608">
        <v>510533</v>
      </c>
      <c r="B3655" s="416" t="s">
        <v>544</v>
      </c>
      <c r="C3655" s="416" t="s">
        <v>1324</v>
      </c>
      <c r="D3655" s="416" t="s">
        <v>739</v>
      </c>
      <c r="E3655" s="417">
        <v>21333.33</v>
      </c>
      <c r="F3655" s="417">
        <v>0</v>
      </c>
      <c r="G3655" s="417">
        <v>39253111.630000003</v>
      </c>
      <c r="H3655" s="387" t="b" cm="1">
        <f t="array" aca="1" ref="H3655" ca="1">EsNegrita(BP[[#This Row],[CODIGO]])</f>
        <v>0</v>
      </c>
      <c r="I3655" s="387" t="b" cm="1">
        <f t="array" ref="I3655">_xlfn.LET(
    _xlpm.codigos_devolucion, _xlfn.UNIQUE(_xlfn._xlws.FILTER(BP[CODIGO], ISNUMBER(SEARCH("devoluci", BP[NOMBRE CUENTA])), {""})),
    ISNUMBER(MATCH(BP[[#This Row],[CODIGO]], _xlpm.codigos_devolucion, 0))
)</f>
        <v>0</v>
      </c>
    </row>
    <row r="3656" spans="1:9" x14ac:dyDescent="0.25">
      <c r="A3656" s="608">
        <v>510533</v>
      </c>
      <c r="B3656" s="416" t="s">
        <v>544</v>
      </c>
      <c r="C3656" s="416" t="s">
        <v>1342</v>
      </c>
      <c r="D3656" s="416" t="s">
        <v>1346</v>
      </c>
      <c r="E3656" s="417">
        <v>5836</v>
      </c>
      <c r="F3656" s="417">
        <v>0</v>
      </c>
      <c r="G3656" s="417">
        <v>39258947.630000003</v>
      </c>
      <c r="H3656" s="387" t="b" cm="1">
        <f t="array" aca="1" ref="H3656" ca="1">EsNegrita(BP[[#This Row],[CODIGO]])</f>
        <v>0</v>
      </c>
      <c r="I3656" s="387" t="b" cm="1">
        <f t="array" ref="I3656">_xlfn.LET(
    _xlpm.codigos_devolucion, _xlfn.UNIQUE(_xlfn._xlws.FILTER(BP[CODIGO], ISNUMBER(SEARCH("devoluci", BP[NOMBRE CUENTA])), {""})),
    ISNUMBER(MATCH(BP[[#This Row],[CODIGO]], _xlpm.codigos_devolucion, 0))
)</f>
        <v>0</v>
      </c>
    </row>
    <row r="3657" spans="1:9" x14ac:dyDescent="0.25">
      <c r="A3657" s="608">
        <v>510533</v>
      </c>
      <c r="B3657" s="416" t="s">
        <v>544</v>
      </c>
      <c r="C3657" s="416" t="s">
        <v>1286</v>
      </c>
      <c r="D3657" s="416" t="s">
        <v>1325</v>
      </c>
      <c r="E3657" s="417">
        <v>8760</v>
      </c>
      <c r="F3657" s="417">
        <v>0</v>
      </c>
      <c r="G3657" s="417">
        <v>39267707.630000003</v>
      </c>
      <c r="H3657" s="387" t="b" cm="1">
        <f t="array" aca="1" ref="H3657" ca="1">EsNegrita(BP[[#This Row],[CODIGO]])</f>
        <v>0</v>
      </c>
      <c r="I3657" s="387" t="b" cm="1">
        <f t="array" ref="I3657">_xlfn.LET(
    _xlpm.codigos_devolucion, _xlfn.UNIQUE(_xlfn._xlws.FILTER(BP[CODIGO], ISNUMBER(SEARCH("devoluci", BP[NOMBRE CUENTA])), {""})),
    ISNUMBER(MATCH(BP[[#This Row],[CODIGO]], _xlpm.codigos_devolucion, 0))
)</f>
        <v>0</v>
      </c>
    </row>
    <row r="3658" spans="1:9" x14ac:dyDescent="0.25">
      <c r="A3658" s="608">
        <v>510533</v>
      </c>
      <c r="B3658" s="416" t="s">
        <v>544</v>
      </c>
      <c r="C3658" s="416" t="s">
        <v>738</v>
      </c>
      <c r="D3658" s="416" t="s">
        <v>777</v>
      </c>
      <c r="E3658" s="417">
        <v>20000</v>
      </c>
      <c r="F3658" s="417">
        <v>0</v>
      </c>
      <c r="G3658" s="417">
        <v>39287707.630000003</v>
      </c>
      <c r="H3658" s="387" t="b" cm="1">
        <f t="array" aca="1" ref="H3658" ca="1">EsNegrita(BP[[#This Row],[CODIGO]])</f>
        <v>0</v>
      </c>
      <c r="I3658" s="387" t="b" cm="1">
        <f t="array" ref="I3658">_xlfn.LET(
    _xlpm.codigos_devolucion, _xlfn.UNIQUE(_xlfn._xlws.FILTER(BP[CODIGO], ISNUMBER(SEARCH("devoluci", BP[NOMBRE CUENTA])), {""})),
    ISNUMBER(MATCH(BP[[#This Row],[CODIGO]], _xlpm.codigos_devolucion, 0))
)</f>
        <v>0</v>
      </c>
    </row>
    <row r="3659" spans="1:9" x14ac:dyDescent="0.25">
      <c r="A3659" s="608">
        <v>510533</v>
      </c>
      <c r="B3659" s="416" t="s">
        <v>544</v>
      </c>
      <c r="C3659" s="416" t="s">
        <v>1286</v>
      </c>
      <c r="D3659" s="416" t="s">
        <v>777</v>
      </c>
      <c r="E3659" s="417">
        <v>14634.57</v>
      </c>
      <c r="F3659" s="417">
        <v>0</v>
      </c>
      <c r="G3659" s="417">
        <v>39302342.200000003</v>
      </c>
      <c r="H3659" s="387" t="b" cm="1">
        <f t="array" aca="1" ref="H3659" ca="1">EsNegrita(BP[[#This Row],[CODIGO]])</f>
        <v>0</v>
      </c>
      <c r="I3659" s="387" t="b" cm="1">
        <f t="array" ref="I3659">_xlfn.LET(
    _xlpm.codigos_devolucion, _xlfn.UNIQUE(_xlfn._xlws.FILTER(BP[CODIGO], ISNUMBER(SEARCH("devoluci", BP[NOMBRE CUENTA])), {""})),
    ISNUMBER(MATCH(BP[[#This Row],[CODIGO]], _xlpm.codigos_devolucion, 0))
)</f>
        <v>0</v>
      </c>
    </row>
    <row r="3660" spans="1:9" x14ac:dyDescent="0.25">
      <c r="A3660" s="608">
        <v>510533</v>
      </c>
      <c r="B3660" s="416" t="s">
        <v>544</v>
      </c>
      <c r="C3660" s="416" t="s">
        <v>1266</v>
      </c>
      <c r="D3660" s="416" t="s">
        <v>777</v>
      </c>
      <c r="E3660" s="417">
        <v>40870.639999999999</v>
      </c>
      <c r="F3660" s="417">
        <v>0</v>
      </c>
      <c r="G3660" s="417">
        <v>39343212.840000004</v>
      </c>
      <c r="H3660" s="387" t="b" cm="1">
        <f t="array" aca="1" ref="H3660" ca="1">EsNegrita(BP[[#This Row],[CODIGO]])</f>
        <v>0</v>
      </c>
      <c r="I3660" s="387" t="b" cm="1">
        <f t="array" ref="I3660">_xlfn.LET(
    _xlpm.codigos_devolucion, _xlfn.UNIQUE(_xlfn._xlws.FILTER(BP[CODIGO], ISNUMBER(SEARCH("devoluci", BP[NOMBRE CUENTA])), {""})),
    ISNUMBER(MATCH(BP[[#This Row],[CODIGO]], _xlpm.codigos_devolucion, 0))
)</f>
        <v>0</v>
      </c>
    </row>
    <row r="3661" spans="1:9" x14ac:dyDescent="0.25">
      <c r="A3661" s="608">
        <v>510533</v>
      </c>
      <c r="B3661" s="416" t="s">
        <v>544</v>
      </c>
      <c r="C3661" s="416" t="s">
        <v>1254</v>
      </c>
      <c r="D3661" s="416" t="s">
        <v>777</v>
      </c>
      <c r="E3661" s="417">
        <v>113558.24</v>
      </c>
      <c r="F3661" s="417">
        <v>0</v>
      </c>
      <c r="G3661" s="417">
        <v>39456771.080000006</v>
      </c>
      <c r="H3661" s="387" t="b" cm="1">
        <f t="array" aca="1" ref="H3661" ca="1">EsNegrita(BP[[#This Row],[CODIGO]])</f>
        <v>0</v>
      </c>
      <c r="I3661" s="387" t="b" cm="1">
        <f t="array" ref="I3661">_xlfn.LET(
    _xlpm.codigos_devolucion, _xlfn.UNIQUE(_xlfn._xlws.FILTER(BP[CODIGO], ISNUMBER(SEARCH("devoluci", BP[NOMBRE CUENTA])), {""})),
    ISNUMBER(MATCH(BP[[#This Row],[CODIGO]], _xlpm.codigos_devolucion, 0))
)</f>
        <v>0</v>
      </c>
    </row>
    <row r="3662" spans="1:9" x14ac:dyDescent="0.25">
      <c r="A3662" s="608">
        <v>510533</v>
      </c>
      <c r="B3662" s="416" t="s">
        <v>544</v>
      </c>
      <c r="C3662" s="416" t="s">
        <v>1328</v>
      </c>
      <c r="D3662" s="416" t="s">
        <v>777</v>
      </c>
      <c r="E3662" s="417">
        <v>20000</v>
      </c>
      <c r="F3662" s="417">
        <v>0</v>
      </c>
      <c r="G3662" s="417">
        <v>39476771.080000006</v>
      </c>
      <c r="H3662" s="387" t="b" cm="1">
        <f t="array" aca="1" ref="H3662" ca="1">EsNegrita(BP[[#This Row],[CODIGO]])</f>
        <v>0</v>
      </c>
      <c r="I3662" s="387" t="b" cm="1">
        <f t="array" ref="I3662">_xlfn.LET(
    _xlpm.codigos_devolucion, _xlfn.UNIQUE(_xlfn._xlws.FILTER(BP[CODIGO], ISNUMBER(SEARCH("devoluci", BP[NOMBRE CUENTA])), {""})),
    ISNUMBER(MATCH(BP[[#This Row],[CODIGO]], _xlpm.codigos_devolucion, 0))
)</f>
        <v>0</v>
      </c>
    </row>
    <row r="3663" spans="1:9" x14ac:dyDescent="0.25">
      <c r="A3663" s="608">
        <v>510533</v>
      </c>
      <c r="B3663" s="416" t="s">
        <v>544</v>
      </c>
      <c r="C3663" s="416" t="s">
        <v>1291</v>
      </c>
      <c r="D3663" s="416" t="s">
        <v>777</v>
      </c>
      <c r="E3663" s="417">
        <v>29739.67</v>
      </c>
      <c r="F3663" s="417">
        <v>0</v>
      </c>
      <c r="G3663" s="417">
        <v>39506510.750000007</v>
      </c>
      <c r="H3663" s="387" t="b" cm="1">
        <f t="array" aca="1" ref="H3663" ca="1">EsNegrita(BP[[#This Row],[CODIGO]])</f>
        <v>0</v>
      </c>
      <c r="I3663" s="387" t="b" cm="1">
        <f t="array" ref="I3663">_xlfn.LET(
    _xlpm.codigos_devolucion, _xlfn.UNIQUE(_xlfn._xlws.FILTER(BP[CODIGO], ISNUMBER(SEARCH("devoluci", BP[NOMBRE CUENTA])), {""})),
    ISNUMBER(MATCH(BP[[#This Row],[CODIGO]], _xlpm.codigos_devolucion, 0))
)</f>
        <v>0</v>
      </c>
    </row>
    <row r="3664" spans="1:9" x14ac:dyDescent="0.25">
      <c r="A3664" s="608">
        <v>510533</v>
      </c>
      <c r="B3664" s="416" t="s">
        <v>544</v>
      </c>
      <c r="C3664" s="416" t="s">
        <v>1334</v>
      </c>
      <c r="D3664" s="416" t="s">
        <v>777</v>
      </c>
      <c r="E3664" s="417">
        <v>40870.639999999999</v>
      </c>
      <c r="F3664" s="417">
        <v>0</v>
      </c>
      <c r="G3664" s="417">
        <v>39547381.390000008</v>
      </c>
      <c r="H3664" s="387" t="b" cm="1">
        <f t="array" aca="1" ref="H3664" ca="1">EsNegrita(BP[[#This Row],[CODIGO]])</f>
        <v>0</v>
      </c>
      <c r="I3664" s="387" t="b" cm="1">
        <f t="array" ref="I3664">_xlfn.LET(
    _xlpm.codigos_devolucion, _xlfn.UNIQUE(_xlfn._xlws.FILTER(BP[CODIGO], ISNUMBER(SEARCH("devoluci", BP[NOMBRE CUENTA])), {""})),
    ISNUMBER(MATCH(BP[[#This Row],[CODIGO]], _xlpm.codigos_devolucion, 0))
)</f>
        <v>0</v>
      </c>
    </row>
    <row r="3665" spans="1:9" x14ac:dyDescent="0.25">
      <c r="A3665" s="608">
        <v>510533</v>
      </c>
      <c r="B3665" s="416" t="s">
        <v>544</v>
      </c>
      <c r="C3665" s="416" t="s">
        <v>1269</v>
      </c>
      <c r="D3665" s="416" t="s">
        <v>777</v>
      </c>
      <c r="E3665" s="417">
        <v>40870.639999999999</v>
      </c>
      <c r="F3665" s="417">
        <v>0</v>
      </c>
      <c r="G3665" s="417">
        <v>39588252.030000009</v>
      </c>
      <c r="H3665" s="387" t="b" cm="1">
        <f t="array" aca="1" ref="H3665" ca="1">EsNegrita(BP[[#This Row],[CODIGO]])</f>
        <v>0</v>
      </c>
      <c r="I3665" s="387" t="b" cm="1">
        <f t="array" ref="I3665">_xlfn.LET(
    _xlpm.codigos_devolucion, _xlfn.UNIQUE(_xlfn._xlws.FILTER(BP[CODIGO], ISNUMBER(SEARCH("devoluci", BP[NOMBRE CUENTA])), {""})),
    ISNUMBER(MATCH(BP[[#This Row],[CODIGO]], _xlpm.codigos_devolucion, 0))
)</f>
        <v>0</v>
      </c>
    </row>
    <row r="3666" spans="1:9" x14ac:dyDescent="0.25">
      <c r="A3666" s="608">
        <v>510533</v>
      </c>
      <c r="B3666" s="416" t="s">
        <v>544</v>
      </c>
      <c r="C3666" s="416" t="s">
        <v>1292</v>
      </c>
      <c r="D3666" s="416" t="s">
        <v>777</v>
      </c>
      <c r="E3666" s="417">
        <v>40870.639999999999</v>
      </c>
      <c r="F3666" s="417">
        <v>0</v>
      </c>
      <c r="G3666" s="417">
        <v>39629122.670000009</v>
      </c>
      <c r="H3666" s="387" t="b" cm="1">
        <f t="array" aca="1" ref="H3666" ca="1">EsNegrita(BP[[#This Row],[CODIGO]])</f>
        <v>0</v>
      </c>
      <c r="I3666" s="387" t="b" cm="1">
        <f t="array" ref="I3666">_xlfn.LET(
    _xlpm.codigos_devolucion, _xlfn.UNIQUE(_xlfn._xlws.FILTER(BP[CODIGO], ISNUMBER(SEARCH("devoluci", BP[NOMBRE CUENTA])), {""})),
    ISNUMBER(MATCH(BP[[#This Row],[CODIGO]], _xlpm.codigos_devolucion, 0))
)</f>
        <v>0</v>
      </c>
    </row>
    <row r="3667" spans="1:9" x14ac:dyDescent="0.25">
      <c r="A3667" s="608">
        <v>510533</v>
      </c>
      <c r="B3667" s="416" t="s">
        <v>544</v>
      </c>
      <c r="C3667" s="416" t="s">
        <v>1329</v>
      </c>
      <c r="D3667" s="416" t="s">
        <v>777</v>
      </c>
      <c r="E3667" s="417">
        <v>20000</v>
      </c>
      <c r="F3667" s="417">
        <v>0</v>
      </c>
      <c r="G3667" s="417">
        <v>39649122.670000009</v>
      </c>
      <c r="H3667" s="387" t="b" cm="1">
        <f t="array" aca="1" ref="H3667" ca="1">EsNegrita(BP[[#This Row],[CODIGO]])</f>
        <v>0</v>
      </c>
      <c r="I3667" s="387" t="b" cm="1">
        <f t="array" ref="I3667">_xlfn.LET(
    _xlpm.codigos_devolucion, _xlfn.UNIQUE(_xlfn._xlws.FILTER(BP[CODIGO], ISNUMBER(SEARCH("devoluci", BP[NOMBRE CUENTA])), {""})),
    ISNUMBER(MATCH(BP[[#This Row],[CODIGO]], _xlpm.codigos_devolucion, 0))
)</f>
        <v>0</v>
      </c>
    </row>
    <row r="3668" spans="1:9" x14ac:dyDescent="0.25">
      <c r="A3668" s="608">
        <v>510533</v>
      </c>
      <c r="B3668" s="416" t="s">
        <v>544</v>
      </c>
      <c r="C3668" s="416" t="s">
        <v>751</v>
      </c>
      <c r="D3668" s="416" t="s">
        <v>777</v>
      </c>
      <c r="E3668" s="417">
        <v>31435.279999999999</v>
      </c>
      <c r="F3668" s="417">
        <v>0</v>
      </c>
      <c r="G3668" s="417">
        <v>39680557.95000001</v>
      </c>
      <c r="H3668" s="387" t="b" cm="1">
        <f t="array" aca="1" ref="H3668" ca="1">EsNegrita(BP[[#This Row],[CODIGO]])</f>
        <v>0</v>
      </c>
      <c r="I3668" s="387" t="b" cm="1">
        <f t="array" ref="I3668">_xlfn.LET(
    _xlpm.codigos_devolucion, _xlfn.UNIQUE(_xlfn._xlws.FILTER(BP[CODIGO], ISNUMBER(SEARCH("devoluci", BP[NOMBRE CUENTA])), {""})),
    ISNUMBER(MATCH(BP[[#This Row],[CODIGO]], _xlpm.codigos_devolucion, 0))
)</f>
        <v>0</v>
      </c>
    </row>
    <row r="3669" spans="1:9" x14ac:dyDescent="0.25">
      <c r="A3669" s="608">
        <v>510533</v>
      </c>
      <c r="B3669" s="416" t="s">
        <v>544</v>
      </c>
      <c r="C3669" s="416" t="s">
        <v>1339</v>
      </c>
      <c r="D3669" s="416" t="s">
        <v>777</v>
      </c>
      <c r="E3669" s="417">
        <v>20000</v>
      </c>
      <c r="F3669" s="417">
        <v>0</v>
      </c>
      <c r="G3669" s="417">
        <v>39700557.95000001</v>
      </c>
      <c r="H3669" s="387" t="b" cm="1">
        <f t="array" aca="1" ref="H3669" ca="1">EsNegrita(BP[[#This Row],[CODIGO]])</f>
        <v>0</v>
      </c>
      <c r="I3669" s="387" t="b" cm="1">
        <f t="array" ref="I3669">_xlfn.LET(
    _xlpm.codigos_devolucion, _xlfn.UNIQUE(_xlfn._xlws.FILTER(BP[CODIGO], ISNUMBER(SEARCH("devoluci", BP[NOMBRE CUENTA])), {""})),
    ISNUMBER(MATCH(BP[[#This Row],[CODIGO]], _xlpm.codigos_devolucion, 0))
)</f>
        <v>0</v>
      </c>
    </row>
    <row r="3670" spans="1:9" x14ac:dyDescent="0.25">
      <c r="A3670" s="608">
        <v>510533</v>
      </c>
      <c r="B3670" s="416" t="s">
        <v>544</v>
      </c>
      <c r="C3670" s="416" t="s">
        <v>753</v>
      </c>
      <c r="D3670" s="416" t="s">
        <v>777</v>
      </c>
      <c r="E3670" s="417">
        <v>29739.67</v>
      </c>
      <c r="F3670" s="417">
        <v>0</v>
      </c>
      <c r="G3670" s="417">
        <v>39730297.620000012</v>
      </c>
      <c r="H3670" s="387" t="b" cm="1">
        <f t="array" aca="1" ref="H3670" ca="1">EsNegrita(BP[[#This Row],[CODIGO]])</f>
        <v>0</v>
      </c>
      <c r="I3670" s="387" t="b" cm="1">
        <f t="array" ref="I3670">_xlfn.LET(
    _xlpm.codigos_devolucion, _xlfn.UNIQUE(_xlfn._xlws.FILTER(BP[CODIGO], ISNUMBER(SEARCH("devoluci", BP[NOMBRE CUENTA])), {""})),
    ISNUMBER(MATCH(BP[[#This Row],[CODIGO]], _xlpm.codigos_devolucion, 0))
)</f>
        <v>0</v>
      </c>
    </row>
    <row r="3671" spans="1:9" x14ac:dyDescent="0.25">
      <c r="A3671" s="608">
        <v>510533</v>
      </c>
      <c r="B3671" s="416" t="s">
        <v>544</v>
      </c>
      <c r="C3671" s="416" t="s">
        <v>754</v>
      </c>
      <c r="D3671" s="416" t="s">
        <v>777</v>
      </c>
      <c r="E3671" s="417">
        <v>20000</v>
      </c>
      <c r="F3671" s="417">
        <v>0</v>
      </c>
      <c r="G3671" s="417">
        <v>39750297.620000012</v>
      </c>
      <c r="H3671" s="387" t="b" cm="1">
        <f t="array" aca="1" ref="H3671" ca="1">EsNegrita(BP[[#This Row],[CODIGO]])</f>
        <v>0</v>
      </c>
      <c r="I3671" s="387" t="b" cm="1">
        <f t="array" ref="I3671">_xlfn.LET(
    _xlpm.codigos_devolucion, _xlfn.UNIQUE(_xlfn._xlws.FILTER(BP[CODIGO], ISNUMBER(SEARCH("devoluci", BP[NOMBRE CUENTA])), {""})),
    ISNUMBER(MATCH(BP[[#This Row],[CODIGO]], _xlpm.codigos_devolucion, 0))
)</f>
        <v>0</v>
      </c>
    </row>
    <row r="3672" spans="1:9" x14ac:dyDescent="0.25">
      <c r="A3672" s="608">
        <v>510533</v>
      </c>
      <c r="B3672" s="416" t="s">
        <v>544</v>
      </c>
      <c r="C3672" s="416" t="s">
        <v>755</v>
      </c>
      <c r="D3672" s="416" t="s">
        <v>777</v>
      </c>
      <c r="E3672" s="417">
        <v>40870.639999999999</v>
      </c>
      <c r="F3672" s="417">
        <v>0</v>
      </c>
      <c r="G3672" s="417">
        <v>39791168.260000013</v>
      </c>
      <c r="H3672" s="387" t="b" cm="1">
        <f t="array" aca="1" ref="H3672" ca="1">EsNegrita(BP[[#This Row],[CODIGO]])</f>
        <v>0</v>
      </c>
      <c r="I3672" s="387" t="b" cm="1">
        <f t="array" ref="I3672">_xlfn.LET(
    _xlpm.codigos_devolucion, _xlfn.UNIQUE(_xlfn._xlws.FILTER(BP[CODIGO], ISNUMBER(SEARCH("devoluci", BP[NOMBRE CUENTA])), {""})),
    ISNUMBER(MATCH(BP[[#This Row],[CODIGO]], _xlpm.codigos_devolucion, 0))
)</f>
        <v>0</v>
      </c>
    </row>
    <row r="3673" spans="1:9" x14ac:dyDescent="0.25">
      <c r="A3673" s="608">
        <v>510533</v>
      </c>
      <c r="B3673" s="416" t="s">
        <v>544</v>
      </c>
      <c r="C3673" s="416" t="s">
        <v>1342</v>
      </c>
      <c r="D3673" s="416" t="s">
        <v>777</v>
      </c>
      <c r="E3673" s="417">
        <v>13333.33</v>
      </c>
      <c r="F3673" s="417">
        <v>0</v>
      </c>
      <c r="G3673" s="417">
        <v>39804501.590000011</v>
      </c>
      <c r="H3673" s="387" t="b" cm="1">
        <f t="array" aca="1" ref="H3673" ca="1">EsNegrita(BP[[#This Row],[CODIGO]])</f>
        <v>0</v>
      </c>
      <c r="I3673" s="387" t="b" cm="1">
        <f t="array" ref="I3673">_xlfn.LET(
    _xlpm.codigos_devolucion, _xlfn.UNIQUE(_xlfn._xlws.FILTER(BP[CODIGO], ISNUMBER(SEARCH("devoluci", BP[NOMBRE CUENTA])), {""})),
    ISNUMBER(MATCH(BP[[#This Row],[CODIGO]], _xlpm.codigos_devolucion, 0))
)</f>
        <v>0</v>
      </c>
    </row>
    <row r="3674" spans="1:9" x14ac:dyDescent="0.25">
      <c r="A3674" s="608">
        <v>510533</v>
      </c>
      <c r="B3674" s="416" t="s">
        <v>544</v>
      </c>
      <c r="C3674" s="416" t="s">
        <v>1343</v>
      </c>
      <c r="D3674" s="416" t="s">
        <v>777</v>
      </c>
      <c r="E3674" s="417">
        <v>21333.33</v>
      </c>
      <c r="F3674" s="417">
        <v>0</v>
      </c>
      <c r="G3674" s="417">
        <v>39825834.920000009</v>
      </c>
      <c r="H3674" s="387" t="b" cm="1">
        <f t="array" aca="1" ref="H3674" ca="1">EsNegrita(BP[[#This Row],[CODIGO]])</f>
        <v>0</v>
      </c>
      <c r="I3674" s="387" t="b" cm="1">
        <f t="array" ref="I3674">_xlfn.LET(
    _xlpm.codigos_devolucion, _xlfn.UNIQUE(_xlfn._xlws.FILTER(BP[CODIGO], ISNUMBER(SEARCH("devoluci", BP[NOMBRE CUENTA])), {""})),
    ISNUMBER(MATCH(BP[[#This Row],[CODIGO]], _xlpm.codigos_devolucion, 0))
)</f>
        <v>0</v>
      </c>
    </row>
    <row r="3675" spans="1:9" x14ac:dyDescent="0.25">
      <c r="A3675" s="608">
        <v>510533</v>
      </c>
      <c r="B3675" s="416" t="s">
        <v>544</v>
      </c>
      <c r="C3675" s="416" t="s">
        <v>1308</v>
      </c>
      <c r="D3675" s="416" t="s">
        <v>777</v>
      </c>
      <c r="E3675" s="417">
        <v>29739.67</v>
      </c>
      <c r="F3675" s="417">
        <v>0</v>
      </c>
      <c r="G3675" s="417">
        <v>39855574.590000011</v>
      </c>
      <c r="H3675" s="387" t="b" cm="1">
        <f t="array" aca="1" ref="H3675" ca="1">EsNegrita(BP[[#This Row],[CODIGO]])</f>
        <v>0</v>
      </c>
      <c r="I3675" s="387" t="b" cm="1">
        <f t="array" ref="I3675">_xlfn.LET(
    _xlpm.codigos_devolucion, _xlfn.UNIQUE(_xlfn._xlws.FILTER(BP[CODIGO], ISNUMBER(SEARCH("devoluci", BP[NOMBRE CUENTA])), {""})),
    ISNUMBER(MATCH(BP[[#This Row],[CODIGO]], _xlpm.codigos_devolucion, 0))
)</f>
        <v>0</v>
      </c>
    </row>
    <row r="3676" spans="1:9" x14ac:dyDescent="0.25">
      <c r="A3676" s="608">
        <v>510533</v>
      </c>
      <c r="B3676" s="416" t="s">
        <v>544</v>
      </c>
      <c r="C3676" s="416" t="s">
        <v>770</v>
      </c>
      <c r="D3676" s="416" t="s">
        <v>777</v>
      </c>
      <c r="E3676" s="417">
        <v>20000</v>
      </c>
      <c r="F3676" s="417">
        <v>0</v>
      </c>
      <c r="G3676" s="417">
        <v>39875574.590000011</v>
      </c>
      <c r="H3676" s="387" t="b" cm="1">
        <f t="array" aca="1" ref="H3676" ca="1">EsNegrita(BP[[#This Row],[CODIGO]])</f>
        <v>0</v>
      </c>
      <c r="I3676" s="387" t="b" cm="1">
        <f t="array" ref="I3676">_xlfn.LET(
    _xlpm.codigos_devolucion, _xlfn.UNIQUE(_xlfn._xlws.FILTER(BP[CODIGO], ISNUMBER(SEARCH("devoluci", BP[NOMBRE CUENTA])), {""})),
    ISNUMBER(MATCH(BP[[#This Row],[CODIGO]], _xlpm.codigos_devolucion, 0))
)</f>
        <v>0</v>
      </c>
    </row>
    <row r="3677" spans="1:9" x14ac:dyDescent="0.25">
      <c r="A3677" s="608">
        <v>510533</v>
      </c>
      <c r="B3677" s="416" t="s">
        <v>544</v>
      </c>
      <c r="C3677" s="416" t="s">
        <v>772</v>
      </c>
      <c r="D3677" s="416" t="s">
        <v>777</v>
      </c>
      <c r="E3677" s="417">
        <v>20754.62</v>
      </c>
      <c r="F3677" s="417">
        <v>0</v>
      </c>
      <c r="G3677" s="417">
        <v>39896329.210000008</v>
      </c>
      <c r="H3677" s="387" t="b" cm="1">
        <f t="array" aca="1" ref="H3677" ca="1">EsNegrita(BP[[#This Row],[CODIGO]])</f>
        <v>0</v>
      </c>
      <c r="I3677" s="387" t="b" cm="1">
        <f t="array" ref="I3677">_xlfn.LET(
    _xlpm.codigos_devolucion, _xlfn.UNIQUE(_xlfn._xlws.FILTER(BP[CODIGO], ISNUMBER(SEARCH("devoluci", BP[NOMBRE CUENTA])), {""})),
    ISNUMBER(MATCH(BP[[#This Row],[CODIGO]], _xlpm.codigos_devolucion, 0))
)</f>
        <v>0</v>
      </c>
    </row>
    <row r="3678" spans="1:9" x14ac:dyDescent="0.25">
      <c r="A3678" s="608">
        <v>510533</v>
      </c>
      <c r="B3678" s="416" t="s">
        <v>544</v>
      </c>
      <c r="C3678" s="416" t="s">
        <v>773</v>
      </c>
      <c r="D3678" s="416" t="s">
        <v>777</v>
      </c>
      <c r="E3678" s="417">
        <v>21491.05</v>
      </c>
      <c r="F3678" s="417">
        <v>0</v>
      </c>
      <c r="G3678" s="417">
        <v>39917820.260000005</v>
      </c>
      <c r="H3678" s="387" t="b" cm="1">
        <f t="array" aca="1" ref="H3678" ca="1">EsNegrita(BP[[#This Row],[CODIGO]])</f>
        <v>0</v>
      </c>
      <c r="I3678" s="387" t="b" cm="1">
        <f t="array" ref="I3678">_xlfn.LET(
    _xlpm.codigos_devolucion, _xlfn.UNIQUE(_xlfn._xlws.FILTER(BP[CODIGO], ISNUMBER(SEARCH("devoluci", BP[NOMBRE CUENTA])), {""})),
    ISNUMBER(MATCH(BP[[#This Row],[CODIGO]], _xlpm.codigos_devolucion, 0))
)</f>
        <v>0</v>
      </c>
    </row>
    <row r="3679" spans="1:9" x14ac:dyDescent="0.25">
      <c r="A3679" s="608">
        <v>510533</v>
      </c>
      <c r="B3679" s="416" t="s">
        <v>544</v>
      </c>
      <c r="C3679" s="416" t="s">
        <v>1276</v>
      </c>
      <c r="D3679" s="416" t="s">
        <v>777</v>
      </c>
      <c r="E3679" s="417">
        <v>21490.95</v>
      </c>
      <c r="F3679" s="417">
        <v>0</v>
      </c>
      <c r="G3679" s="417">
        <v>39939311.210000008</v>
      </c>
      <c r="H3679" s="387" t="b" cm="1">
        <f t="array" aca="1" ref="H3679" ca="1">EsNegrita(BP[[#This Row],[CODIGO]])</f>
        <v>0</v>
      </c>
      <c r="I3679" s="387" t="b" cm="1">
        <f t="array" ref="I3679">_xlfn.LET(
    _xlpm.codigos_devolucion, _xlfn.UNIQUE(_xlfn._xlws.FILTER(BP[CODIGO], ISNUMBER(SEARCH("devoluci", BP[NOMBRE CUENTA])), {""})),
    ISNUMBER(MATCH(BP[[#This Row],[CODIGO]], _xlpm.codigos_devolucion, 0))
)</f>
        <v>0</v>
      </c>
    </row>
    <row r="3680" spans="1:9" x14ac:dyDescent="0.25">
      <c r="A3680" s="608">
        <v>510533</v>
      </c>
      <c r="B3680" s="416" t="s">
        <v>544</v>
      </c>
      <c r="C3680" s="416" t="s">
        <v>1345</v>
      </c>
      <c r="D3680" s="416" t="s">
        <v>777</v>
      </c>
      <c r="E3680" s="417">
        <v>27407.919999999998</v>
      </c>
      <c r="F3680" s="417">
        <v>0</v>
      </c>
      <c r="G3680" s="417">
        <v>39966719.13000001</v>
      </c>
      <c r="H3680" s="387" t="b" cm="1">
        <f t="array" aca="1" ref="H3680" ca="1">EsNegrita(BP[[#This Row],[CODIGO]])</f>
        <v>0</v>
      </c>
      <c r="I3680" s="387" t="b" cm="1">
        <f t="array" ref="I3680">_xlfn.LET(
    _xlpm.codigos_devolucion, _xlfn.UNIQUE(_xlfn._xlws.FILTER(BP[CODIGO], ISNUMBER(SEARCH("devoluci", BP[NOMBRE CUENTA])), {""})),
    ISNUMBER(MATCH(BP[[#This Row],[CODIGO]], _xlpm.codigos_devolucion, 0))
)</f>
        <v>0</v>
      </c>
    </row>
    <row r="3681" spans="1:9" x14ac:dyDescent="0.25">
      <c r="A3681" s="608">
        <v>510533</v>
      </c>
      <c r="B3681" s="416" t="s">
        <v>544</v>
      </c>
      <c r="C3681" s="416" t="s">
        <v>1353</v>
      </c>
      <c r="D3681" s="416" t="s">
        <v>777</v>
      </c>
      <c r="E3681" s="417">
        <v>19167.259999999998</v>
      </c>
      <c r="F3681" s="417">
        <v>0</v>
      </c>
      <c r="G3681" s="417">
        <v>39985886.390000008</v>
      </c>
      <c r="H3681" s="387" t="b" cm="1">
        <f t="array" aca="1" ref="H3681" ca="1">EsNegrita(BP[[#This Row],[CODIGO]])</f>
        <v>0</v>
      </c>
      <c r="I3681" s="387" t="b" cm="1">
        <f t="array" ref="I3681">_xlfn.LET(
    _xlpm.codigos_devolucion, _xlfn.UNIQUE(_xlfn._xlws.FILTER(BP[CODIGO], ISNUMBER(SEARCH("devoluci", BP[NOMBRE CUENTA])), {""})),
    ISNUMBER(MATCH(BP[[#This Row],[CODIGO]], _xlpm.codigos_devolucion, 0))
)</f>
        <v>0</v>
      </c>
    </row>
    <row r="3682" spans="1:9" x14ac:dyDescent="0.25">
      <c r="A3682" s="608">
        <v>510533</v>
      </c>
      <c r="B3682" s="416" t="s">
        <v>544</v>
      </c>
      <c r="C3682" s="416" t="s">
        <v>1314</v>
      </c>
      <c r="D3682" s="416" t="s">
        <v>777</v>
      </c>
      <c r="E3682" s="417">
        <v>29822.7</v>
      </c>
      <c r="F3682" s="417">
        <v>0</v>
      </c>
      <c r="G3682" s="417">
        <v>40015709.090000011</v>
      </c>
      <c r="H3682" s="387" t="b" cm="1">
        <f t="array" aca="1" ref="H3682" ca="1">EsNegrita(BP[[#This Row],[CODIGO]])</f>
        <v>0</v>
      </c>
      <c r="I3682" s="387" t="b" cm="1">
        <f t="array" ref="I3682">_xlfn.LET(
    _xlpm.codigos_devolucion, _xlfn.UNIQUE(_xlfn._xlws.FILTER(BP[CODIGO], ISNUMBER(SEARCH("devoluci", BP[NOMBRE CUENTA])), {""})),
    ISNUMBER(MATCH(BP[[#This Row],[CODIGO]], _xlpm.codigos_devolucion, 0))
)</f>
        <v>0</v>
      </c>
    </row>
    <row r="3683" spans="1:9" x14ac:dyDescent="0.25">
      <c r="A3683" s="608">
        <v>510533</v>
      </c>
      <c r="B3683" s="416" t="s">
        <v>544</v>
      </c>
      <c r="C3683" s="416" t="s">
        <v>1315</v>
      </c>
      <c r="D3683" s="416" t="s">
        <v>777</v>
      </c>
      <c r="E3683" s="417">
        <v>20629.09</v>
      </c>
      <c r="F3683" s="417">
        <v>0</v>
      </c>
      <c r="G3683" s="417">
        <v>40036338.180000015</v>
      </c>
      <c r="H3683" s="387" t="b" cm="1">
        <f t="array" aca="1" ref="H3683" ca="1">EsNegrita(BP[[#This Row],[CODIGO]])</f>
        <v>0</v>
      </c>
      <c r="I3683" s="387" t="b" cm="1">
        <f t="array" ref="I3683">_xlfn.LET(
    _xlpm.codigos_devolucion, _xlfn.UNIQUE(_xlfn._xlws.FILTER(BP[CODIGO], ISNUMBER(SEARCH("devoluci", BP[NOMBRE CUENTA])), {""})),
    ISNUMBER(MATCH(BP[[#This Row],[CODIGO]], _xlpm.codigos_devolucion, 0))
)</f>
        <v>0</v>
      </c>
    </row>
    <row r="3684" spans="1:9" x14ac:dyDescent="0.25">
      <c r="A3684" s="608">
        <v>510533</v>
      </c>
      <c r="B3684" s="416" t="s">
        <v>544</v>
      </c>
      <c r="C3684" s="416" t="s">
        <v>1349</v>
      </c>
      <c r="D3684" s="416" t="s">
        <v>777</v>
      </c>
      <c r="E3684" s="417">
        <v>19916.96</v>
      </c>
      <c r="F3684" s="417">
        <v>0</v>
      </c>
      <c r="G3684" s="417">
        <v>40056255.140000015</v>
      </c>
      <c r="H3684" s="387" t="b" cm="1">
        <f t="array" aca="1" ref="H3684" ca="1">EsNegrita(BP[[#This Row],[CODIGO]])</f>
        <v>0</v>
      </c>
      <c r="I3684" s="387" t="b" cm="1">
        <f t="array" ref="I3684">_xlfn.LET(
    _xlpm.codigos_devolucion, _xlfn.UNIQUE(_xlfn._xlws.FILTER(BP[CODIGO], ISNUMBER(SEARCH("devoluci", BP[NOMBRE CUENTA])), {""})),
    ISNUMBER(MATCH(BP[[#This Row],[CODIGO]], _xlpm.codigos_devolucion, 0))
)</f>
        <v>0</v>
      </c>
    </row>
    <row r="3685" spans="1:9" x14ac:dyDescent="0.25">
      <c r="A3685" s="608">
        <v>510533</v>
      </c>
      <c r="B3685" s="416" t="s">
        <v>544</v>
      </c>
      <c r="C3685" s="416" t="s">
        <v>1319</v>
      </c>
      <c r="D3685" s="416" t="s">
        <v>777</v>
      </c>
      <c r="E3685" s="417">
        <v>19833.93</v>
      </c>
      <c r="F3685" s="417">
        <v>0</v>
      </c>
      <c r="G3685" s="417">
        <v>40076089.070000015</v>
      </c>
      <c r="H3685" s="387" t="b" cm="1">
        <f t="array" aca="1" ref="H3685" ca="1">EsNegrita(BP[[#This Row],[CODIGO]])</f>
        <v>0</v>
      </c>
      <c r="I3685" s="387" t="b" cm="1">
        <f t="array" ref="I3685">_xlfn.LET(
    _xlpm.codigos_devolucion, _xlfn.UNIQUE(_xlfn._xlws.FILTER(BP[CODIGO], ISNUMBER(SEARCH("devoluci", BP[NOMBRE CUENTA])), {""})),
    ISNUMBER(MATCH(BP[[#This Row],[CODIGO]], _xlpm.codigos_devolucion, 0))
)</f>
        <v>0</v>
      </c>
    </row>
    <row r="3686" spans="1:9" x14ac:dyDescent="0.25">
      <c r="A3686" s="608">
        <v>510533</v>
      </c>
      <c r="B3686" s="416" t="s">
        <v>544</v>
      </c>
      <c r="C3686" s="416" t="s">
        <v>1321</v>
      </c>
      <c r="D3686" s="416" t="s">
        <v>777</v>
      </c>
      <c r="E3686" s="417">
        <v>20000</v>
      </c>
      <c r="F3686" s="417">
        <v>0</v>
      </c>
      <c r="G3686" s="417">
        <v>40096089.070000015</v>
      </c>
      <c r="H3686" s="387" t="b" cm="1">
        <f t="array" aca="1" ref="H3686" ca="1">EsNegrita(BP[[#This Row],[CODIGO]])</f>
        <v>0</v>
      </c>
      <c r="I3686" s="387" t="b" cm="1">
        <f t="array" ref="I3686">_xlfn.LET(
    _xlpm.codigos_devolucion, _xlfn.UNIQUE(_xlfn._xlws.FILTER(BP[CODIGO], ISNUMBER(SEARCH("devoluci", BP[NOMBRE CUENTA])), {""})),
    ISNUMBER(MATCH(BP[[#This Row],[CODIGO]], _xlpm.codigos_devolucion, 0))
)</f>
        <v>0</v>
      </c>
    </row>
    <row r="3687" spans="1:9" x14ac:dyDescent="0.25">
      <c r="A3687" s="608">
        <v>510533</v>
      </c>
      <c r="B3687" s="416" t="s">
        <v>544</v>
      </c>
      <c r="C3687" s="416" t="s">
        <v>1332</v>
      </c>
      <c r="D3687" s="416" t="s">
        <v>777</v>
      </c>
      <c r="E3687" s="417">
        <v>32490.95</v>
      </c>
      <c r="F3687" s="417">
        <v>0</v>
      </c>
      <c r="G3687" s="417">
        <v>40128580.020000018</v>
      </c>
      <c r="H3687" s="387" t="b" cm="1">
        <f t="array" aca="1" ref="H3687" ca="1">EsNegrita(BP[[#This Row],[CODIGO]])</f>
        <v>0</v>
      </c>
      <c r="I3687" s="387" t="b" cm="1">
        <f t="array" ref="I3687">_xlfn.LET(
    _xlpm.codigos_devolucion, _xlfn.UNIQUE(_xlfn._xlws.FILTER(BP[CODIGO], ISNUMBER(SEARCH("devoluci", BP[NOMBRE CUENTA])), {""})),
    ISNUMBER(MATCH(BP[[#This Row],[CODIGO]], _xlpm.codigos_devolucion, 0))
)</f>
        <v>0</v>
      </c>
    </row>
    <row r="3688" spans="1:9" x14ac:dyDescent="0.25">
      <c r="A3688" s="608">
        <v>510533</v>
      </c>
      <c r="B3688" s="416" t="s">
        <v>544</v>
      </c>
      <c r="C3688" s="416" t="s">
        <v>1279</v>
      </c>
      <c r="D3688" s="416" t="s">
        <v>777</v>
      </c>
      <c r="E3688" s="417">
        <v>20000</v>
      </c>
      <c r="F3688" s="417">
        <v>0</v>
      </c>
      <c r="G3688" s="417">
        <v>40148580.020000018</v>
      </c>
      <c r="H3688" s="387" t="b" cm="1">
        <f t="array" aca="1" ref="H3688" ca="1">EsNegrita(BP[[#This Row],[CODIGO]])</f>
        <v>0</v>
      </c>
      <c r="I3688" s="387" t="b" cm="1">
        <f t="array" ref="I3688">_xlfn.LET(
    _xlpm.codigos_devolucion, _xlfn.UNIQUE(_xlfn._xlws.FILTER(BP[CODIGO], ISNUMBER(SEARCH("devoluci", BP[NOMBRE CUENTA])), {""})),
    ISNUMBER(MATCH(BP[[#This Row],[CODIGO]], _xlpm.codigos_devolucion, 0))
)</f>
        <v>0</v>
      </c>
    </row>
    <row r="3689" spans="1:9" x14ac:dyDescent="0.25">
      <c r="A3689" s="608">
        <v>510533</v>
      </c>
      <c r="B3689" s="416" t="s">
        <v>544</v>
      </c>
      <c r="C3689" s="416" t="s">
        <v>1282</v>
      </c>
      <c r="D3689" s="416" t="s">
        <v>777</v>
      </c>
      <c r="E3689" s="417">
        <v>14666.67</v>
      </c>
      <c r="F3689" s="417">
        <v>0</v>
      </c>
      <c r="G3689" s="417">
        <v>40163246.69000002</v>
      </c>
      <c r="H3689" s="387" t="b" cm="1">
        <f t="array" aca="1" ref="H3689" ca="1">EsNegrita(BP[[#This Row],[CODIGO]])</f>
        <v>0</v>
      </c>
      <c r="I3689" s="387" t="b" cm="1">
        <f t="array" ref="I3689">_xlfn.LET(
    _xlpm.codigos_devolucion, _xlfn.UNIQUE(_xlfn._xlws.FILTER(BP[CODIGO], ISNUMBER(SEARCH("devoluci", BP[NOMBRE CUENTA])), {""})),
    ISNUMBER(MATCH(BP[[#This Row],[CODIGO]], _xlpm.codigos_devolucion, 0))
)</f>
        <v>0</v>
      </c>
    </row>
    <row r="3690" spans="1:9" x14ac:dyDescent="0.25">
      <c r="A3690" s="608">
        <v>510533</v>
      </c>
      <c r="B3690" s="416" t="s">
        <v>544</v>
      </c>
      <c r="C3690" s="416" t="s">
        <v>1324</v>
      </c>
      <c r="D3690" s="416" t="s">
        <v>777</v>
      </c>
      <c r="E3690" s="417">
        <v>19916.96</v>
      </c>
      <c r="F3690" s="417">
        <v>0</v>
      </c>
      <c r="G3690" s="417">
        <v>40183163.650000021</v>
      </c>
      <c r="H3690" s="387" t="b" cm="1">
        <f t="array" aca="1" ref="H3690" ca="1">EsNegrita(BP[[#This Row],[CODIGO]])</f>
        <v>0</v>
      </c>
      <c r="I3690" s="387" t="b" cm="1">
        <f t="array" ref="I3690">_xlfn.LET(
    _xlpm.codigos_devolucion, _xlfn.UNIQUE(_xlfn._xlws.FILTER(BP[CODIGO], ISNUMBER(SEARCH("devoluci", BP[NOMBRE CUENTA])), {""})),
    ISNUMBER(MATCH(BP[[#This Row],[CODIGO]], _xlpm.codigos_devolucion, 0))
)</f>
        <v>0</v>
      </c>
    </row>
    <row r="3691" spans="1:9" x14ac:dyDescent="0.25">
      <c r="A3691" s="608">
        <v>510536</v>
      </c>
      <c r="B3691" s="416" t="s">
        <v>548</v>
      </c>
      <c r="C3691" s="416" t="s">
        <v>1282</v>
      </c>
      <c r="D3691" s="416" t="s">
        <v>1283</v>
      </c>
      <c r="E3691" s="417">
        <v>165216.62</v>
      </c>
      <c r="F3691" s="417">
        <v>0</v>
      </c>
      <c r="G3691" s="417">
        <v>507518644.72000003</v>
      </c>
      <c r="H3691" s="387" t="b" cm="1">
        <f t="array" aca="1" ref="H3691" ca="1">EsNegrita(BP[[#This Row],[CODIGO]])</f>
        <v>0</v>
      </c>
      <c r="I3691" s="387" t="b" cm="1">
        <f t="array" ref="I3691">_xlfn.LET(
    _xlpm.codigos_devolucion, _xlfn.UNIQUE(_xlfn._xlws.FILTER(BP[CODIGO], ISNUMBER(SEARCH("devoluci", BP[NOMBRE CUENTA])), {""})),
    ISNUMBER(MATCH(BP[[#This Row],[CODIGO]], _xlpm.codigos_devolucion, 0))
)</f>
        <v>0</v>
      </c>
    </row>
    <row r="3692" spans="1:9" x14ac:dyDescent="0.25">
      <c r="A3692" s="608">
        <v>510536</v>
      </c>
      <c r="B3692" s="416" t="s">
        <v>548</v>
      </c>
      <c r="C3692" s="416" t="s">
        <v>1282</v>
      </c>
      <c r="D3692" s="416" t="s">
        <v>1369</v>
      </c>
      <c r="E3692" s="417">
        <v>66</v>
      </c>
      <c r="F3692" s="417">
        <v>0</v>
      </c>
      <c r="G3692" s="417">
        <v>507518710.72000003</v>
      </c>
      <c r="H3692" s="387" t="b" cm="1">
        <f t="array" aca="1" ref="H3692" ca="1">EsNegrita(BP[[#This Row],[CODIGO]])</f>
        <v>0</v>
      </c>
      <c r="I3692" s="387" t="b" cm="1">
        <f t="array" ref="I3692">_xlfn.LET(
    _xlpm.codigos_devolucion, _xlfn.UNIQUE(_xlfn._xlws.FILTER(BP[CODIGO], ISNUMBER(SEARCH("devoluci", BP[NOMBRE CUENTA])), {""})),
    ISNUMBER(MATCH(BP[[#This Row],[CODIGO]], _xlpm.codigos_devolucion, 0))
)</f>
        <v>0</v>
      </c>
    </row>
    <row r="3693" spans="1:9" x14ac:dyDescent="0.25">
      <c r="A3693" s="608">
        <v>510536</v>
      </c>
      <c r="B3693" s="416" t="s">
        <v>548</v>
      </c>
      <c r="C3693" s="416" t="s">
        <v>738</v>
      </c>
      <c r="D3693" s="416" t="s">
        <v>739</v>
      </c>
      <c r="E3693" s="417">
        <v>166600</v>
      </c>
      <c r="F3693" s="417">
        <v>0</v>
      </c>
      <c r="G3693" s="417">
        <v>507685310.72000003</v>
      </c>
      <c r="H3693" s="387" t="b" cm="1">
        <f t="array" aca="1" ref="H3693" ca="1">EsNegrita(BP[[#This Row],[CODIGO]])</f>
        <v>0</v>
      </c>
      <c r="I3693" s="387" t="b" cm="1">
        <f t="array" ref="I3693">_xlfn.LET(
    _xlpm.codigos_devolucion, _xlfn.UNIQUE(_xlfn._xlws.FILTER(BP[CODIGO], ISNUMBER(SEARCH("devoluci", BP[NOMBRE CUENTA])), {""})),
    ISNUMBER(MATCH(BP[[#This Row],[CODIGO]], _xlpm.codigos_devolucion, 0))
)</f>
        <v>0</v>
      </c>
    </row>
    <row r="3694" spans="1:9" x14ac:dyDescent="0.25">
      <c r="A3694" s="608">
        <v>510536</v>
      </c>
      <c r="B3694" s="416" t="s">
        <v>548</v>
      </c>
      <c r="C3694" s="416" t="s">
        <v>1286</v>
      </c>
      <c r="D3694" s="416" t="s">
        <v>739</v>
      </c>
      <c r="E3694" s="417">
        <v>203176.61</v>
      </c>
      <c r="F3694" s="417">
        <v>0</v>
      </c>
      <c r="G3694" s="417">
        <v>507888487.33000004</v>
      </c>
      <c r="H3694" s="387" t="b" cm="1">
        <f t="array" aca="1" ref="H3694" ca="1">EsNegrita(BP[[#This Row],[CODIGO]])</f>
        <v>0</v>
      </c>
      <c r="I3694" s="387" t="b" cm="1">
        <f t="array" ref="I3694">_xlfn.LET(
    _xlpm.codigos_devolucion, _xlfn.UNIQUE(_xlfn._xlws.FILTER(BP[CODIGO], ISNUMBER(SEARCH("devoluci", BP[NOMBRE CUENTA])), {""})),
    ISNUMBER(MATCH(BP[[#This Row],[CODIGO]], _xlpm.codigos_devolucion, 0))
)</f>
        <v>0</v>
      </c>
    </row>
    <row r="3695" spans="1:9" x14ac:dyDescent="0.25">
      <c r="A3695" s="608">
        <v>510536</v>
      </c>
      <c r="B3695" s="416" t="s">
        <v>548</v>
      </c>
      <c r="C3695" s="416" t="s">
        <v>1266</v>
      </c>
      <c r="D3695" s="416" t="s">
        <v>739</v>
      </c>
      <c r="E3695" s="417">
        <v>340452.43</v>
      </c>
      <c r="F3695" s="417">
        <v>0</v>
      </c>
      <c r="G3695" s="417">
        <v>508228939.76000005</v>
      </c>
      <c r="H3695" s="387" t="b" cm="1">
        <f t="array" aca="1" ref="H3695" ca="1">EsNegrita(BP[[#This Row],[CODIGO]])</f>
        <v>0</v>
      </c>
      <c r="I3695" s="387" t="b" cm="1">
        <f t="array" ref="I3695">_xlfn.LET(
    _xlpm.codigos_devolucion, _xlfn.UNIQUE(_xlfn._xlws.FILTER(BP[CODIGO], ISNUMBER(SEARCH("devoluci", BP[NOMBRE CUENTA])), {""})),
    ISNUMBER(MATCH(BP[[#This Row],[CODIGO]], _xlpm.codigos_devolucion, 0))
)</f>
        <v>0</v>
      </c>
    </row>
    <row r="3696" spans="1:9" x14ac:dyDescent="0.25">
      <c r="A3696" s="608">
        <v>510536</v>
      </c>
      <c r="B3696" s="416" t="s">
        <v>548</v>
      </c>
      <c r="C3696" s="416" t="s">
        <v>1254</v>
      </c>
      <c r="D3696" s="416" t="s">
        <v>739</v>
      </c>
      <c r="E3696" s="417">
        <v>945940.14</v>
      </c>
      <c r="F3696" s="417">
        <v>0</v>
      </c>
      <c r="G3696" s="417">
        <v>509174879.90000004</v>
      </c>
      <c r="H3696" s="387" t="b" cm="1">
        <f t="array" aca="1" ref="H3696" ca="1">EsNegrita(BP[[#This Row],[CODIGO]])</f>
        <v>0</v>
      </c>
      <c r="I3696" s="387" t="b" cm="1">
        <f t="array" ref="I3696">_xlfn.LET(
    _xlpm.codigos_devolucion, _xlfn.UNIQUE(_xlfn._xlws.FILTER(BP[CODIGO], ISNUMBER(SEARCH("devoluci", BP[NOMBRE CUENTA])), {""})),
    ISNUMBER(MATCH(BP[[#This Row],[CODIGO]], _xlpm.codigos_devolucion, 0))
)</f>
        <v>0</v>
      </c>
    </row>
    <row r="3697" spans="1:9" x14ac:dyDescent="0.25">
      <c r="A3697" s="608">
        <v>510536</v>
      </c>
      <c r="B3697" s="416" t="s">
        <v>548</v>
      </c>
      <c r="C3697" s="416" t="s">
        <v>1328</v>
      </c>
      <c r="D3697" s="416" t="s">
        <v>739</v>
      </c>
      <c r="E3697" s="417">
        <v>166600</v>
      </c>
      <c r="F3697" s="417">
        <v>0</v>
      </c>
      <c r="G3697" s="417">
        <v>509341479.90000004</v>
      </c>
      <c r="H3697" s="387" t="b" cm="1">
        <f t="array" aca="1" ref="H3697" ca="1">EsNegrita(BP[[#This Row],[CODIGO]])</f>
        <v>0</v>
      </c>
      <c r="I3697" s="387" t="b" cm="1">
        <f t="array" ref="I3697">_xlfn.LET(
    _xlpm.codigos_devolucion, _xlfn.UNIQUE(_xlfn._xlws.FILTER(BP[CODIGO], ISNUMBER(SEARCH("devoluci", BP[NOMBRE CUENTA])), {""})),
    ISNUMBER(MATCH(BP[[#This Row],[CODIGO]], _xlpm.codigos_devolucion, 0))
)</f>
        <v>0</v>
      </c>
    </row>
    <row r="3698" spans="1:9" x14ac:dyDescent="0.25">
      <c r="A3698" s="608">
        <v>510536</v>
      </c>
      <c r="B3698" s="416" t="s">
        <v>548</v>
      </c>
      <c r="C3698" s="416" t="s">
        <v>1291</v>
      </c>
      <c r="D3698" s="416" t="s">
        <v>739</v>
      </c>
      <c r="E3698" s="417">
        <v>264984.59999999998</v>
      </c>
      <c r="F3698" s="417">
        <v>0</v>
      </c>
      <c r="G3698" s="417">
        <v>509606464.50000006</v>
      </c>
      <c r="H3698" s="387" t="b" cm="1">
        <f t="array" aca="1" ref="H3698" ca="1">EsNegrita(BP[[#This Row],[CODIGO]])</f>
        <v>0</v>
      </c>
      <c r="I3698" s="387" t="b" cm="1">
        <f t="array" ref="I3698">_xlfn.LET(
    _xlpm.codigos_devolucion, _xlfn.UNIQUE(_xlfn._xlws.FILTER(BP[CODIGO], ISNUMBER(SEARCH("devoluci", BP[NOMBRE CUENTA])), {""})),
    ISNUMBER(MATCH(BP[[#This Row],[CODIGO]], _xlpm.codigos_devolucion, 0))
)</f>
        <v>0</v>
      </c>
    </row>
    <row r="3699" spans="1:9" x14ac:dyDescent="0.25">
      <c r="A3699" s="608">
        <v>510536</v>
      </c>
      <c r="B3699" s="416" t="s">
        <v>548</v>
      </c>
      <c r="C3699" s="416" t="s">
        <v>1334</v>
      </c>
      <c r="D3699" s="416" t="s">
        <v>739</v>
      </c>
      <c r="E3699" s="417">
        <v>340452.43</v>
      </c>
      <c r="F3699" s="417">
        <v>0</v>
      </c>
      <c r="G3699" s="417">
        <v>509946916.93000007</v>
      </c>
      <c r="H3699" s="387" t="b" cm="1">
        <f t="array" aca="1" ref="H3699" ca="1">EsNegrita(BP[[#This Row],[CODIGO]])</f>
        <v>0</v>
      </c>
      <c r="I3699" s="387" t="b" cm="1">
        <f t="array" ref="I3699">_xlfn.LET(
    _xlpm.codigos_devolucion, _xlfn.UNIQUE(_xlfn._xlws.FILTER(BP[CODIGO], ISNUMBER(SEARCH("devoluci", BP[NOMBRE CUENTA])), {""})),
    ISNUMBER(MATCH(BP[[#This Row],[CODIGO]], _xlpm.codigos_devolucion, 0))
)</f>
        <v>0</v>
      </c>
    </row>
    <row r="3700" spans="1:9" x14ac:dyDescent="0.25">
      <c r="A3700" s="608">
        <v>510536</v>
      </c>
      <c r="B3700" s="416" t="s">
        <v>548</v>
      </c>
      <c r="C3700" s="416" t="s">
        <v>1269</v>
      </c>
      <c r="D3700" s="416" t="s">
        <v>739</v>
      </c>
      <c r="E3700" s="417">
        <v>363149.26</v>
      </c>
      <c r="F3700" s="417">
        <v>0</v>
      </c>
      <c r="G3700" s="417">
        <v>510310066.19000006</v>
      </c>
      <c r="H3700" s="387" t="b" cm="1">
        <f t="array" aca="1" ref="H3700" ca="1">EsNegrita(BP[[#This Row],[CODIGO]])</f>
        <v>0</v>
      </c>
      <c r="I3700" s="387" t="b" cm="1">
        <f t="array" ref="I3700">_xlfn.LET(
    _xlpm.codigos_devolucion, _xlfn.UNIQUE(_xlfn._xlws.FILTER(BP[CODIGO], ISNUMBER(SEARCH("devoluci", BP[NOMBRE CUENTA])), {""})),
    ISNUMBER(MATCH(BP[[#This Row],[CODIGO]], _xlpm.codigos_devolucion, 0))
)</f>
        <v>0</v>
      </c>
    </row>
    <row r="3701" spans="1:9" x14ac:dyDescent="0.25">
      <c r="A3701" s="608">
        <v>510536</v>
      </c>
      <c r="B3701" s="416" t="s">
        <v>548</v>
      </c>
      <c r="C3701" s="416" t="s">
        <v>1292</v>
      </c>
      <c r="D3701" s="416" t="s">
        <v>739</v>
      </c>
      <c r="E3701" s="417">
        <v>363149.26</v>
      </c>
      <c r="F3701" s="417">
        <v>0</v>
      </c>
      <c r="G3701" s="417">
        <v>510673215.45000005</v>
      </c>
      <c r="H3701" s="387" t="b" cm="1">
        <f t="array" aca="1" ref="H3701" ca="1">EsNegrita(BP[[#This Row],[CODIGO]])</f>
        <v>0</v>
      </c>
      <c r="I3701" s="387" t="b" cm="1">
        <f t="array" ref="I3701">_xlfn.LET(
    _xlpm.codigos_devolucion, _xlfn.UNIQUE(_xlfn._xlws.FILTER(BP[CODIGO], ISNUMBER(SEARCH("devoluci", BP[NOMBRE CUENTA])), {""})),
    ISNUMBER(MATCH(BP[[#This Row],[CODIGO]], _xlpm.codigos_devolucion, 0))
)</f>
        <v>0</v>
      </c>
    </row>
    <row r="3702" spans="1:9" x14ac:dyDescent="0.25">
      <c r="A3702" s="608">
        <v>510536</v>
      </c>
      <c r="B3702" s="416" t="s">
        <v>548</v>
      </c>
      <c r="C3702" s="416" t="s">
        <v>1329</v>
      </c>
      <c r="D3702" s="416" t="s">
        <v>739</v>
      </c>
      <c r="E3702" s="417">
        <v>166600</v>
      </c>
      <c r="F3702" s="417">
        <v>0</v>
      </c>
      <c r="G3702" s="417">
        <v>510839815.45000005</v>
      </c>
      <c r="H3702" s="387" t="b" cm="1">
        <f t="array" aca="1" ref="H3702" ca="1">EsNegrita(BP[[#This Row],[CODIGO]])</f>
        <v>0</v>
      </c>
      <c r="I3702" s="387" t="b" cm="1">
        <f t="array" ref="I3702">_xlfn.LET(
    _xlpm.codigos_devolucion, _xlfn.UNIQUE(_xlfn._xlws.FILTER(BP[CODIGO], ISNUMBER(SEARCH("devoluci", BP[NOMBRE CUENTA])), {""})),
    ISNUMBER(MATCH(BP[[#This Row],[CODIGO]], _xlpm.codigos_devolucion, 0))
)</f>
        <v>0</v>
      </c>
    </row>
    <row r="3703" spans="1:9" x14ac:dyDescent="0.25">
      <c r="A3703" s="608">
        <v>510536</v>
      </c>
      <c r="B3703" s="416" t="s">
        <v>548</v>
      </c>
      <c r="C3703" s="416" t="s">
        <v>751</v>
      </c>
      <c r="D3703" s="416" t="s">
        <v>739</v>
      </c>
      <c r="E3703" s="417">
        <v>261855.88</v>
      </c>
      <c r="F3703" s="417">
        <v>0</v>
      </c>
      <c r="G3703" s="417">
        <v>511101671.33000004</v>
      </c>
      <c r="H3703" s="387" t="b" cm="1">
        <f t="array" aca="1" ref="H3703" ca="1">EsNegrita(BP[[#This Row],[CODIGO]])</f>
        <v>0</v>
      </c>
      <c r="I3703" s="387" t="b" cm="1">
        <f t="array" ref="I3703">_xlfn.LET(
    _xlpm.codigos_devolucion, _xlfn.UNIQUE(_xlfn._xlws.FILTER(BP[CODIGO], ISNUMBER(SEARCH("devoluci", BP[NOMBRE CUENTA])), {""})),
    ISNUMBER(MATCH(BP[[#This Row],[CODIGO]], _xlpm.codigos_devolucion, 0))
)</f>
        <v>0</v>
      </c>
    </row>
    <row r="3704" spans="1:9" x14ac:dyDescent="0.25">
      <c r="A3704" s="608">
        <v>510536</v>
      </c>
      <c r="B3704" s="416" t="s">
        <v>548</v>
      </c>
      <c r="C3704" s="416" t="s">
        <v>1339</v>
      </c>
      <c r="D3704" s="416" t="s">
        <v>739</v>
      </c>
      <c r="E3704" s="417">
        <v>177014.99</v>
      </c>
      <c r="F3704" s="417">
        <v>0</v>
      </c>
      <c r="G3704" s="417">
        <v>511278686.32000005</v>
      </c>
      <c r="H3704" s="387" t="b" cm="1">
        <f t="array" aca="1" ref="H3704" ca="1">EsNegrita(BP[[#This Row],[CODIGO]])</f>
        <v>0</v>
      </c>
      <c r="I3704" s="387" t="b" cm="1">
        <f t="array" ref="I3704">_xlfn.LET(
    _xlpm.codigos_devolucion, _xlfn.UNIQUE(_xlfn._xlws.FILTER(BP[CODIGO], ISNUMBER(SEARCH("devoluci", BP[NOMBRE CUENTA])), {""})),
    ISNUMBER(MATCH(BP[[#This Row],[CODIGO]], _xlpm.codigos_devolucion, 0))
)</f>
        <v>0</v>
      </c>
    </row>
    <row r="3705" spans="1:9" x14ac:dyDescent="0.25">
      <c r="A3705" s="608">
        <v>510536</v>
      </c>
      <c r="B3705" s="416" t="s">
        <v>548</v>
      </c>
      <c r="C3705" s="416" t="s">
        <v>753</v>
      </c>
      <c r="D3705" s="416" t="s">
        <v>739</v>
      </c>
      <c r="E3705" s="417">
        <v>235537.65</v>
      </c>
      <c r="F3705" s="417">
        <v>0</v>
      </c>
      <c r="G3705" s="417">
        <v>511514223.97000003</v>
      </c>
      <c r="H3705" s="387" t="b" cm="1">
        <f t="array" aca="1" ref="H3705" ca="1">EsNegrita(BP[[#This Row],[CODIGO]])</f>
        <v>0</v>
      </c>
      <c r="I3705" s="387" t="b" cm="1">
        <f t="array" ref="I3705">_xlfn.LET(
    _xlpm.codigos_devolucion, _xlfn.UNIQUE(_xlfn._xlws.FILTER(BP[CODIGO], ISNUMBER(SEARCH("devoluci", BP[NOMBRE CUENTA])), {""})),
    ISNUMBER(MATCH(BP[[#This Row],[CODIGO]], _xlpm.codigos_devolucion, 0))
)</f>
        <v>0</v>
      </c>
    </row>
    <row r="3706" spans="1:9" x14ac:dyDescent="0.25">
      <c r="A3706" s="608">
        <v>510536</v>
      </c>
      <c r="B3706" s="416" t="s">
        <v>548</v>
      </c>
      <c r="C3706" s="416" t="s">
        <v>754</v>
      </c>
      <c r="D3706" s="416" t="s">
        <v>739</v>
      </c>
      <c r="E3706" s="417">
        <v>166600</v>
      </c>
      <c r="F3706" s="417">
        <v>0</v>
      </c>
      <c r="G3706" s="417">
        <v>511680823.97000003</v>
      </c>
      <c r="H3706" s="387" t="b" cm="1">
        <f t="array" aca="1" ref="H3706" ca="1">EsNegrita(BP[[#This Row],[CODIGO]])</f>
        <v>0</v>
      </c>
      <c r="I3706" s="387" t="b" cm="1">
        <f t="array" ref="I3706">_xlfn.LET(
    _xlpm.codigos_devolucion, _xlfn.UNIQUE(_xlfn._xlws.FILTER(BP[CODIGO], ISNUMBER(SEARCH("devoluci", BP[NOMBRE CUENTA])), {""})),
    ISNUMBER(MATCH(BP[[#This Row],[CODIGO]], _xlpm.codigos_devolucion, 0))
)</f>
        <v>0</v>
      </c>
    </row>
    <row r="3707" spans="1:9" x14ac:dyDescent="0.25">
      <c r="A3707" s="608">
        <v>510536</v>
      </c>
      <c r="B3707" s="416" t="s">
        <v>548</v>
      </c>
      <c r="C3707" s="416" t="s">
        <v>755</v>
      </c>
      <c r="D3707" s="416" t="s">
        <v>739</v>
      </c>
      <c r="E3707" s="417">
        <v>147529.39000000001</v>
      </c>
      <c r="F3707" s="417">
        <v>0</v>
      </c>
      <c r="G3707" s="417">
        <v>511828353.36000001</v>
      </c>
      <c r="H3707" s="387" t="b" cm="1">
        <f t="array" aca="1" ref="H3707" ca="1">EsNegrita(BP[[#This Row],[CODIGO]])</f>
        <v>0</v>
      </c>
      <c r="I3707" s="387" t="b" cm="1">
        <f t="array" ref="I3707">_xlfn.LET(
    _xlpm.codigos_devolucion, _xlfn.UNIQUE(_xlfn._xlws.FILTER(BP[CODIGO], ISNUMBER(SEARCH("devoluci", BP[NOMBRE CUENTA])), {""})),
    ISNUMBER(MATCH(BP[[#This Row],[CODIGO]], _xlpm.codigos_devolucion, 0))
)</f>
        <v>0</v>
      </c>
    </row>
    <row r="3708" spans="1:9" x14ac:dyDescent="0.25">
      <c r="A3708" s="608">
        <v>510536</v>
      </c>
      <c r="B3708" s="416" t="s">
        <v>548</v>
      </c>
      <c r="C3708" s="416" t="s">
        <v>1342</v>
      </c>
      <c r="D3708" s="416" t="s">
        <v>739</v>
      </c>
      <c r="E3708" s="417">
        <v>177706.64</v>
      </c>
      <c r="F3708" s="417">
        <v>0</v>
      </c>
      <c r="G3708" s="417">
        <v>512006060</v>
      </c>
      <c r="H3708" s="387" t="b" cm="1">
        <f t="array" aca="1" ref="H3708" ca="1">EsNegrita(BP[[#This Row],[CODIGO]])</f>
        <v>0</v>
      </c>
      <c r="I3708" s="387" t="b" cm="1">
        <f t="array" ref="I3708">_xlfn.LET(
    _xlpm.codigos_devolucion, _xlfn.UNIQUE(_xlfn._xlws.FILTER(BP[CODIGO], ISNUMBER(SEARCH("devoluci", BP[NOMBRE CUENTA])), {""})),
    ISNUMBER(MATCH(BP[[#This Row],[CODIGO]], _xlpm.codigos_devolucion, 0))
)</f>
        <v>0</v>
      </c>
    </row>
    <row r="3709" spans="1:9" x14ac:dyDescent="0.25">
      <c r="A3709" s="608">
        <v>510536</v>
      </c>
      <c r="B3709" s="416" t="s">
        <v>548</v>
      </c>
      <c r="C3709" s="416" t="s">
        <v>1343</v>
      </c>
      <c r="D3709" s="416" t="s">
        <v>739</v>
      </c>
      <c r="E3709" s="417">
        <v>183259.96</v>
      </c>
      <c r="F3709" s="417">
        <v>0</v>
      </c>
      <c r="G3709" s="417">
        <v>512189319.95999998</v>
      </c>
      <c r="H3709" s="387" t="b" cm="1">
        <f t="array" aca="1" ref="H3709" ca="1">EsNegrita(BP[[#This Row],[CODIGO]])</f>
        <v>0</v>
      </c>
      <c r="I3709" s="387" t="b" cm="1">
        <f t="array" ref="I3709">_xlfn.LET(
    _xlpm.codigos_devolucion, _xlfn.UNIQUE(_xlfn._xlws.FILTER(BP[CODIGO], ISNUMBER(SEARCH("devoluci", BP[NOMBRE CUENTA])), {""})),
    ISNUMBER(MATCH(BP[[#This Row],[CODIGO]], _xlpm.codigos_devolucion, 0))
)</f>
        <v>0</v>
      </c>
    </row>
    <row r="3710" spans="1:9" x14ac:dyDescent="0.25">
      <c r="A3710" s="608">
        <v>510536</v>
      </c>
      <c r="B3710" s="416" t="s">
        <v>548</v>
      </c>
      <c r="C3710" s="416" t="s">
        <v>1308</v>
      </c>
      <c r="D3710" s="416" t="s">
        <v>739</v>
      </c>
      <c r="E3710" s="417">
        <v>248423.09</v>
      </c>
      <c r="F3710" s="417">
        <v>0</v>
      </c>
      <c r="G3710" s="417">
        <v>512437743.04999995</v>
      </c>
      <c r="H3710" s="387" t="b" cm="1">
        <f t="array" aca="1" ref="H3710" ca="1">EsNegrita(BP[[#This Row],[CODIGO]])</f>
        <v>0</v>
      </c>
      <c r="I3710" s="387" t="b" cm="1">
        <f t="array" ref="I3710">_xlfn.LET(
    _xlpm.codigos_devolucion, _xlfn.UNIQUE(_xlfn._xlws.FILTER(BP[CODIGO], ISNUMBER(SEARCH("devoluci", BP[NOMBRE CUENTA])), {""})),
    ISNUMBER(MATCH(BP[[#This Row],[CODIGO]], _xlpm.codigos_devolucion, 0))
)</f>
        <v>0</v>
      </c>
    </row>
    <row r="3711" spans="1:9" x14ac:dyDescent="0.25">
      <c r="A3711" s="608">
        <v>510536</v>
      </c>
      <c r="B3711" s="416" t="s">
        <v>548</v>
      </c>
      <c r="C3711" s="416" t="s">
        <v>770</v>
      </c>
      <c r="D3711" s="416" t="s">
        <v>739</v>
      </c>
      <c r="E3711" s="417">
        <v>144386.67000000001</v>
      </c>
      <c r="F3711" s="417">
        <v>0</v>
      </c>
      <c r="G3711" s="417">
        <v>512582129.71999997</v>
      </c>
      <c r="H3711" s="387" t="b" cm="1">
        <f t="array" aca="1" ref="H3711" ca="1">EsNegrita(BP[[#This Row],[CODIGO]])</f>
        <v>0</v>
      </c>
      <c r="I3711" s="387" t="b" cm="1">
        <f t="array" ref="I3711">_xlfn.LET(
    _xlpm.codigos_devolucion, _xlfn.UNIQUE(_xlfn._xlws.FILTER(BP[CODIGO], ISNUMBER(SEARCH("devoluci", BP[NOMBRE CUENTA])), {""})),
    ISNUMBER(MATCH(BP[[#This Row],[CODIGO]], _xlpm.codigos_devolucion, 0))
)</f>
        <v>0</v>
      </c>
    </row>
    <row r="3712" spans="1:9" x14ac:dyDescent="0.25">
      <c r="A3712" s="608">
        <v>510536</v>
      </c>
      <c r="B3712" s="416" t="s">
        <v>548</v>
      </c>
      <c r="C3712" s="416" t="s">
        <v>772</v>
      </c>
      <c r="D3712" s="416" t="s">
        <v>739</v>
      </c>
      <c r="E3712" s="417">
        <v>92205.86</v>
      </c>
      <c r="F3712" s="417">
        <v>0</v>
      </c>
      <c r="G3712" s="417">
        <v>512674335.57999998</v>
      </c>
      <c r="H3712" s="387" t="b" cm="1">
        <f t="array" aca="1" ref="H3712" ca="1">EsNegrita(BP[[#This Row],[CODIGO]])</f>
        <v>0</v>
      </c>
      <c r="I3712" s="387" t="b" cm="1">
        <f t="array" ref="I3712">_xlfn.LET(
    _xlpm.codigos_devolucion, _xlfn.UNIQUE(_xlfn._xlws.FILTER(BP[CODIGO], ISNUMBER(SEARCH("devoluci", BP[NOMBRE CUENTA])), {""})),
    ISNUMBER(MATCH(BP[[#This Row],[CODIGO]], _xlpm.codigos_devolucion, 0))
)</f>
        <v>0</v>
      </c>
    </row>
    <row r="3713" spans="1:9" x14ac:dyDescent="0.25">
      <c r="A3713" s="608">
        <v>510536</v>
      </c>
      <c r="B3713" s="416" t="s">
        <v>548</v>
      </c>
      <c r="C3713" s="416" t="s">
        <v>773</v>
      </c>
      <c r="D3713" s="416" t="s">
        <v>739</v>
      </c>
      <c r="E3713" s="417">
        <v>179020.44</v>
      </c>
      <c r="F3713" s="417">
        <v>0</v>
      </c>
      <c r="G3713" s="417">
        <v>512853356.01999998</v>
      </c>
      <c r="H3713" s="387" t="b" cm="1">
        <f t="array" aca="1" ref="H3713" ca="1">EsNegrita(BP[[#This Row],[CODIGO]])</f>
        <v>0</v>
      </c>
      <c r="I3713" s="387" t="b" cm="1">
        <f t="array" ref="I3713">_xlfn.LET(
    _xlpm.codigos_devolucion, _xlfn.UNIQUE(_xlfn._xlws.FILTER(BP[CODIGO], ISNUMBER(SEARCH("devoluci", BP[NOMBRE CUENTA])), {""})),
    ISNUMBER(MATCH(BP[[#This Row],[CODIGO]], _xlpm.codigos_devolucion, 0))
)</f>
        <v>0</v>
      </c>
    </row>
    <row r="3714" spans="1:9" x14ac:dyDescent="0.25">
      <c r="A3714" s="608">
        <v>510536</v>
      </c>
      <c r="B3714" s="416" t="s">
        <v>548</v>
      </c>
      <c r="C3714" s="416" t="s">
        <v>1276</v>
      </c>
      <c r="D3714" s="416" t="s">
        <v>739</v>
      </c>
      <c r="E3714" s="417">
        <v>178327.96</v>
      </c>
      <c r="F3714" s="417">
        <v>0</v>
      </c>
      <c r="G3714" s="417">
        <v>513031683.97999996</v>
      </c>
      <c r="H3714" s="387" t="b" cm="1">
        <f t="array" aca="1" ref="H3714" ca="1">EsNegrita(BP[[#This Row],[CODIGO]])</f>
        <v>0</v>
      </c>
      <c r="I3714" s="387" t="b" cm="1">
        <f t="array" ref="I3714">_xlfn.LET(
    _xlpm.codigos_devolucion, _xlfn.UNIQUE(_xlfn._xlws.FILTER(BP[CODIGO], ISNUMBER(SEARCH("devoluci", BP[NOMBRE CUENTA])), {""})),
    ISNUMBER(MATCH(BP[[#This Row],[CODIGO]], _xlpm.codigos_devolucion, 0))
)</f>
        <v>0</v>
      </c>
    </row>
    <row r="3715" spans="1:9" x14ac:dyDescent="0.25">
      <c r="A3715" s="608">
        <v>510536</v>
      </c>
      <c r="B3715" s="416" t="s">
        <v>548</v>
      </c>
      <c r="C3715" s="416" t="s">
        <v>1345</v>
      </c>
      <c r="D3715" s="416" t="s">
        <v>739</v>
      </c>
      <c r="E3715" s="417">
        <v>228999.6</v>
      </c>
      <c r="F3715" s="417">
        <v>0</v>
      </c>
      <c r="G3715" s="417">
        <v>513260683.57999998</v>
      </c>
      <c r="H3715" s="387" t="b" cm="1">
        <f t="array" aca="1" ref="H3715" ca="1">EsNegrita(BP[[#This Row],[CODIGO]])</f>
        <v>0</v>
      </c>
      <c r="I3715" s="387" t="b" cm="1">
        <f t="array" ref="I3715">_xlfn.LET(
    _xlpm.codigos_devolucion, _xlfn.UNIQUE(_xlfn._xlws.FILTER(BP[CODIGO], ISNUMBER(SEARCH("devoluci", BP[NOMBRE CUENTA])), {""})),
    ISNUMBER(MATCH(BP[[#This Row],[CODIGO]], _xlpm.codigos_devolucion, 0))
)</f>
        <v>0</v>
      </c>
    </row>
    <row r="3716" spans="1:9" x14ac:dyDescent="0.25">
      <c r="A3716" s="608">
        <v>510536</v>
      </c>
      <c r="B3716" s="416" t="s">
        <v>548</v>
      </c>
      <c r="C3716" s="416" t="s">
        <v>1353</v>
      </c>
      <c r="D3716" s="416" t="s">
        <v>739</v>
      </c>
      <c r="E3716" s="417">
        <v>138833.32999999999</v>
      </c>
      <c r="F3716" s="417">
        <v>0</v>
      </c>
      <c r="G3716" s="417">
        <v>513399516.90999997</v>
      </c>
      <c r="H3716" s="387" t="b" cm="1">
        <f t="array" aca="1" ref="H3716" ca="1">EsNegrita(BP[[#This Row],[CODIGO]])</f>
        <v>0</v>
      </c>
      <c r="I3716" s="387" t="b" cm="1">
        <f t="array" ref="I3716">_xlfn.LET(
    _xlpm.codigos_devolucion, _xlfn.UNIQUE(_xlfn._xlws.FILTER(BP[CODIGO], ISNUMBER(SEARCH("devoluci", BP[NOMBRE CUENTA])), {""})),
    ISNUMBER(MATCH(BP[[#This Row],[CODIGO]], _xlpm.codigos_devolucion, 0))
)</f>
        <v>0</v>
      </c>
    </row>
    <row r="3717" spans="1:9" x14ac:dyDescent="0.25">
      <c r="A3717" s="608">
        <v>510536</v>
      </c>
      <c r="B3717" s="416" t="s">
        <v>548</v>
      </c>
      <c r="C3717" s="416" t="s">
        <v>1314</v>
      </c>
      <c r="D3717" s="416" t="s">
        <v>739</v>
      </c>
      <c r="E3717" s="417">
        <v>256012.19</v>
      </c>
      <c r="F3717" s="417">
        <v>0</v>
      </c>
      <c r="G3717" s="417">
        <v>513655529.09999996</v>
      </c>
      <c r="H3717" s="387" t="b" cm="1">
        <f t="array" aca="1" ref="H3717" ca="1">EsNegrita(BP[[#This Row],[CODIGO]])</f>
        <v>0</v>
      </c>
      <c r="I3717" s="387" t="b" cm="1">
        <f t="array" ref="I3717">_xlfn.LET(
    _xlpm.codigos_devolucion, _xlfn.UNIQUE(_xlfn._xlws.FILTER(BP[CODIGO], ISNUMBER(SEARCH("devoluci", BP[NOMBRE CUENTA])), {""})),
    ISNUMBER(MATCH(BP[[#This Row],[CODIGO]], _xlpm.codigos_devolucion, 0))
)</f>
        <v>0</v>
      </c>
    </row>
    <row r="3718" spans="1:9" x14ac:dyDescent="0.25">
      <c r="A3718" s="608">
        <v>510536</v>
      </c>
      <c r="B3718" s="416" t="s">
        <v>548</v>
      </c>
      <c r="C3718" s="416" t="s">
        <v>1315</v>
      </c>
      <c r="D3718" s="416" t="s">
        <v>739</v>
      </c>
      <c r="E3718" s="417">
        <v>172531.96</v>
      </c>
      <c r="F3718" s="417">
        <v>0</v>
      </c>
      <c r="G3718" s="417">
        <v>513828061.05999994</v>
      </c>
      <c r="H3718" s="387" t="b" cm="1">
        <f t="array" aca="1" ref="H3718" ca="1">EsNegrita(BP[[#This Row],[CODIGO]])</f>
        <v>0</v>
      </c>
      <c r="I3718" s="387" t="b" cm="1">
        <f t="array" ref="I3718">_xlfn.LET(
    _xlpm.codigos_devolucion, _xlfn.UNIQUE(_xlfn._xlws.FILTER(BP[CODIGO], ISNUMBER(SEARCH("devoluci", BP[NOMBRE CUENTA])), {""})),
    ISNUMBER(MATCH(BP[[#This Row],[CODIGO]], _xlpm.codigos_devolucion, 0))
)</f>
        <v>0</v>
      </c>
    </row>
    <row r="3719" spans="1:9" x14ac:dyDescent="0.25">
      <c r="A3719" s="608">
        <v>510536</v>
      </c>
      <c r="B3719" s="416" t="s">
        <v>548</v>
      </c>
      <c r="C3719" s="416" t="s">
        <v>1349</v>
      </c>
      <c r="D3719" s="416" t="s">
        <v>739</v>
      </c>
      <c r="E3719" s="417">
        <v>161046.67000000001</v>
      </c>
      <c r="F3719" s="417">
        <v>0</v>
      </c>
      <c r="G3719" s="417">
        <v>513989107.72999996</v>
      </c>
      <c r="H3719" s="387" t="b" cm="1">
        <f t="array" aca="1" ref="H3719" ca="1">EsNegrita(BP[[#This Row],[CODIGO]])</f>
        <v>0</v>
      </c>
      <c r="I3719" s="387" t="b" cm="1">
        <f t="array" ref="I3719">_xlfn.LET(
    _xlpm.codigos_devolucion, _xlfn.UNIQUE(_xlfn._xlws.FILTER(BP[CODIGO], ISNUMBER(SEARCH("devoluci", BP[NOMBRE CUENTA])), {""})),
    ISNUMBER(MATCH(BP[[#This Row],[CODIGO]], _xlpm.codigos_devolucion, 0))
)</f>
        <v>0</v>
      </c>
    </row>
    <row r="3720" spans="1:9" x14ac:dyDescent="0.25">
      <c r="A3720" s="608">
        <v>510536</v>
      </c>
      <c r="B3720" s="416" t="s">
        <v>548</v>
      </c>
      <c r="C3720" s="416" t="s">
        <v>1319</v>
      </c>
      <c r="D3720" s="416" t="s">
        <v>739</v>
      </c>
      <c r="E3720" s="417">
        <v>172153.32</v>
      </c>
      <c r="F3720" s="417">
        <v>0</v>
      </c>
      <c r="G3720" s="417">
        <v>514161261.04999995</v>
      </c>
      <c r="H3720" s="387" t="b" cm="1">
        <f t="array" aca="1" ref="H3720" ca="1">EsNegrita(BP[[#This Row],[CODIGO]])</f>
        <v>0</v>
      </c>
      <c r="I3720" s="387" t="b" cm="1">
        <f t="array" ref="I3720">_xlfn.LET(
    _xlpm.codigos_devolucion, _xlfn.UNIQUE(_xlfn._xlws.FILTER(BP[CODIGO], ISNUMBER(SEARCH("devoluci", BP[NOMBRE CUENTA])), {""})),
    ISNUMBER(MATCH(BP[[#This Row],[CODIGO]], _xlpm.codigos_devolucion, 0))
)</f>
        <v>0</v>
      </c>
    </row>
    <row r="3721" spans="1:9" x14ac:dyDescent="0.25">
      <c r="A3721" s="608">
        <v>510536</v>
      </c>
      <c r="B3721" s="416" t="s">
        <v>548</v>
      </c>
      <c r="C3721" s="416" t="s">
        <v>1321</v>
      </c>
      <c r="D3721" s="416" t="s">
        <v>739</v>
      </c>
      <c r="E3721" s="417">
        <v>166600</v>
      </c>
      <c r="F3721" s="417">
        <v>0</v>
      </c>
      <c r="G3721" s="417">
        <v>514327861.04999995</v>
      </c>
      <c r="H3721" s="387" t="b" cm="1">
        <f t="array" aca="1" ref="H3721" ca="1">EsNegrita(BP[[#This Row],[CODIGO]])</f>
        <v>0</v>
      </c>
      <c r="I3721" s="387" t="b" cm="1">
        <f t="array" ref="I3721">_xlfn.LET(
    _xlpm.codigos_devolucion, _xlfn.UNIQUE(_xlfn._xlws.FILTER(BP[CODIGO], ISNUMBER(SEARCH("devoluci", BP[NOMBRE CUENTA])), {""})),
    ISNUMBER(MATCH(BP[[#This Row],[CODIGO]], _xlpm.codigos_devolucion, 0))
)</f>
        <v>0</v>
      </c>
    </row>
    <row r="3722" spans="1:9" x14ac:dyDescent="0.25">
      <c r="A3722" s="608">
        <v>510536</v>
      </c>
      <c r="B3722" s="416" t="s">
        <v>548</v>
      </c>
      <c r="C3722" s="416" t="s">
        <v>1332</v>
      </c>
      <c r="D3722" s="416" t="s">
        <v>739</v>
      </c>
      <c r="E3722" s="417">
        <v>270649.61</v>
      </c>
      <c r="F3722" s="417">
        <v>0</v>
      </c>
      <c r="G3722" s="417">
        <v>514598510.65999997</v>
      </c>
      <c r="H3722" s="387" t="b" cm="1">
        <f t="array" aca="1" ref="H3722" ca="1">EsNegrita(BP[[#This Row],[CODIGO]])</f>
        <v>0</v>
      </c>
      <c r="I3722" s="387" t="b" cm="1">
        <f t="array" ref="I3722">_xlfn.LET(
    _xlpm.codigos_devolucion, _xlfn.UNIQUE(_xlfn._xlws.FILTER(BP[CODIGO], ISNUMBER(SEARCH("devoluci", BP[NOMBRE CUENTA])), {""})),
    ISNUMBER(MATCH(BP[[#This Row],[CODIGO]], _xlpm.codigos_devolucion, 0))
)</f>
        <v>0</v>
      </c>
    </row>
    <row r="3723" spans="1:9" x14ac:dyDescent="0.25">
      <c r="A3723" s="608">
        <v>510536</v>
      </c>
      <c r="B3723" s="416" t="s">
        <v>548</v>
      </c>
      <c r="C3723" s="416" t="s">
        <v>1279</v>
      </c>
      <c r="D3723" s="416" t="s">
        <v>739</v>
      </c>
      <c r="E3723" s="417">
        <v>166600</v>
      </c>
      <c r="F3723" s="417">
        <v>0</v>
      </c>
      <c r="G3723" s="417">
        <v>514765110.65999997</v>
      </c>
      <c r="H3723" s="387" t="b" cm="1">
        <f t="array" aca="1" ref="H3723" ca="1">EsNegrita(BP[[#This Row],[CODIGO]])</f>
        <v>0</v>
      </c>
      <c r="I3723" s="387" t="b" cm="1">
        <f t="array" ref="I3723">_xlfn.LET(
    _xlpm.codigos_devolucion, _xlfn.UNIQUE(_xlfn._xlws.FILTER(BP[CODIGO], ISNUMBER(SEARCH("devoluci", BP[NOMBRE CUENTA])), {""})),
    ISNUMBER(MATCH(BP[[#This Row],[CODIGO]], _xlpm.codigos_devolucion, 0))
)</f>
        <v>0</v>
      </c>
    </row>
    <row r="3724" spans="1:9" x14ac:dyDescent="0.25">
      <c r="A3724" s="608">
        <v>510536</v>
      </c>
      <c r="B3724" s="416" t="s">
        <v>548</v>
      </c>
      <c r="C3724" s="416" t="s">
        <v>1324</v>
      </c>
      <c r="D3724" s="416" t="s">
        <v>739</v>
      </c>
      <c r="E3724" s="417">
        <v>177706.64</v>
      </c>
      <c r="F3724" s="417">
        <v>0</v>
      </c>
      <c r="G3724" s="417">
        <v>514942817.29999995</v>
      </c>
      <c r="H3724" s="387" t="b" cm="1">
        <f t="array" aca="1" ref="H3724" ca="1">EsNegrita(BP[[#This Row],[CODIGO]])</f>
        <v>0</v>
      </c>
      <c r="I3724" s="387" t="b" cm="1">
        <f t="array" ref="I3724">_xlfn.LET(
    _xlpm.codigos_devolucion, _xlfn.UNIQUE(_xlfn._xlws.FILTER(BP[CODIGO], ISNUMBER(SEARCH("devoluci", BP[NOMBRE CUENTA])), {""})),
    ISNUMBER(MATCH(BP[[#This Row],[CODIGO]], _xlpm.codigos_devolucion, 0))
)</f>
        <v>0</v>
      </c>
    </row>
    <row r="3725" spans="1:9" x14ac:dyDescent="0.25">
      <c r="A3725" s="608">
        <v>510536</v>
      </c>
      <c r="B3725" s="416" t="s">
        <v>548</v>
      </c>
      <c r="C3725" s="416" t="s">
        <v>1342</v>
      </c>
      <c r="D3725" s="416" t="s">
        <v>1346</v>
      </c>
      <c r="E3725" s="417">
        <v>48617</v>
      </c>
      <c r="F3725" s="417">
        <v>0</v>
      </c>
      <c r="G3725" s="417">
        <v>514991434.29999995</v>
      </c>
      <c r="H3725" s="387" t="b" cm="1">
        <f t="array" aca="1" ref="H3725" ca="1">EsNegrita(BP[[#This Row],[CODIGO]])</f>
        <v>0</v>
      </c>
      <c r="I3725" s="387" t="b" cm="1">
        <f t="array" ref="I3725">_xlfn.LET(
    _xlpm.codigos_devolucion, _xlfn.UNIQUE(_xlfn._xlws.FILTER(BP[CODIGO], ISNUMBER(SEARCH("devoluci", BP[NOMBRE CUENTA])), {""})),
    ISNUMBER(MATCH(BP[[#This Row],[CODIGO]], _xlpm.codigos_devolucion, 0))
)</f>
        <v>0</v>
      </c>
    </row>
    <row r="3726" spans="1:9" x14ac:dyDescent="0.25">
      <c r="A3726" s="608">
        <v>510536</v>
      </c>
      <c r="B3726" s="416" t="s">
        <v>548</v>
      </c>
      <c r="C3726" s="416" t="s">
        <v>1286</v>
      </c>
      <c r="D3726" s="416" t="s">
        <v>1325</v>
      </c>
      <c r="E3726" s="417">
        <v>72971</v>
      </c>
      <c r="F3726" s="417">
        <v>0</v>
      </c>
      <c r="G3726" s="417">
        <v>515064405.29999995</v>
      </c>
      <c r="H3726" s="387" t="b" cm="1">
        <f t="array" aca="1" ref="H3726" ca="1">EsNegrita(BP[[#This Row],[CODIGO]])</f>
        <v>0</v>
      </c>
      <c r="I3726" s="387" t="b" cm="1">
        <f t="array" ref="I3726">_xlfn.LET(
    _xlpm.codigos_devolucion, _xlfn.UNIQUE(_xlfn._xlws.FILTER(BP[CODIGO], ISNUMBER(SEARCH("devoluci", BP[NOMBRE CUENTA])), {""})),
    ISNUMBER(MATCH(BP[[#This Row],[CODIGO]], _xlpm.codigos_devolucion, 0))
)</f>
        <v>0</v>
      </c>
    </row>
    <row r="3727" spans="1:9" x14ac:dyDescent="0.25">
      <c r="A3727" s="608">
        <v>510536</v>
      </c>
      <c r="B3727" s="416" t="s">
        <v>548</v>
      </c>
      <c r="C3727" s="416" t="s">
        <v>738</v>
      </c>
      <c r="D3727" s="416" t="s">
        <v>777</v>
      </c>
      <c r="E3727" s="417">
        <v>166600</v>
      </c>
      <c r="F3727" s="417">
        <v>0</v>
      </c>
      <c r="G3727" s="417">
        <v>515231005.29999995</v>
      </c>
      <c r="H3727" s="387" t="b" cm="1">
        <f t="array" aca="1" ref="H3727" ca="1">EsNegrita(BP[[#This Row],[CODIGO]])</f>
        <v>0</v>
      </c>
      <c r="I3727" s="387" t="b" cm="1">
        <f t="array" ref="I3727">_xlfn.LET(
    _xlpm.codigos_devolucion, _xlfn.UNIQUE(_xlfn._xlws.FILTER(BP[CODIGO], ISNUMBER(SEARCH("devoluci", BP[NOMBRE CUENTA])), {""})),
    ISNUMBER(MATCH(BP[[#This Row],[CODIGO]], _xlpm.codigos_devolucion, 0))
)</f>
        <v>0</v>
      </c>
    </row>
    <row r="3728" spans="1:9" x14ac:dyDescent="0.25">
      <c r="A3728" s="608">
        <v>510536</v>
      </c>
      <c r="B3728" s="416" t="s">
        <v>548</v>
      </c>
      <c r="C3728" s="416" t="s">
        <v>1286</v>
      </c>
      <c r="D3728" s="416" t="s">
        <v>777</v>
      </c>
      <c r="E3728" s="417">
        <v>121905.97</v>
      </c>
      <c r="F3728" s="417">
        <v>0</v>
      </c>
      <c r="G3728" s="417">
        <v>515352911.26999998</v>
      </c>
      <c r="H3728" s="387" t="b" cm="1">
        <f t="array" aca="1" ref="H3728" ca="1">EsNegrita(BP[[#This Row],[CODIGO]])</f>
        <v>0</v>
      </c>
      <c r="I3728" s="387" t="b" cm="1">
        <f t="array" ref="I3728">_xlfn.LET(
    _xlpm.codigos_devolucion, _xlfn.UNIQUE(_xlfn._xlws.FILTER(BP[CODIGO], ISNUMBER(SEARCH("devoluci", BP[NOMBRE CUENTA])), {""})),
    ISNUMBER(MATCH(BP[[#This Row],[CODIGO]], _xlpm.codigos_devolucion, 0))
)</f>
        <v>0</v>
      </c>
    </row>
    <row r="3729" spans="1:9" x14ac:dyDescent="0.25">
      <c r="A3729" s="608">
        <v>510536</v>
      </c>
      <c r="B3729" s="416" t="s">
        <v>548</v>
      </c>
      <c r="C3729" s="416" t="s">
        <v>1266</v>
      </c>
      <c r="D3729" s="416" t="s">
        <v>777</v>
      </c>
      <c r="E3729" s="417">
        <v>340452.43</v>
      </c>
      <c r="F3729" s="417">
        <v>0</v>
      </c>
      <c r="G3729" s="417">
        <v>515693363.69999999</v>
      </c>
      <c r="H3729" s="387" t="b" cm="1">
        <f t="array" aca="1" ref="H3729" ca="1">EsNegrita(BP[[#This Row],[CODIGO]])</f>
        <v>0</v>
      </c>
      <c r="I3729" s="387" t="b" cm="1">
        <f t="array" ref="I3729">_xlfn.LET(
    _xlpm.codigos_devolucion, _xlfn.UNIQUE(_xlfn._xlws.FILTER(BP[CODIGO], ISNUMBER(SEARCH("devoluci", BP[NOMBRE CUENTA])), {""})),
    ISNUMBER(MATCH(BP[[#This Row],[CODIGO]], _xlpm.codigos_devolucion, 0))
)</f>
        <v>0</v>
      </c>
    </row>
    <row r="3730" spans="1:9" x14ac:dyDescent="0.25">
      <c r="A3730" s="608">
        <v>510536</v>
      </c>
      <c r="B3730" s="416" t="s">
        <v>548</v>
      </c>
      <c r="C3730" s="416" t="s">
        <v>1254</v>
      </c>
      <c r="D3730" s="416" t="s">
        <v>777</v>
      </c>
      <c r="E3730" s="417">
        <v>945940.14</v>
      </c>
      <c r="F3730" s="417">
        <v>0</v>
      </c>
      <c r="G3730" s="417">
        <v>516639303.83999997</v>
      </c>
      <c r="H3730" s="387" t="b" cm="1">
        <f t="array" aca="1" ref="H3730" ca="1">EsNegrita(BP[[#This Row],[CODIGO]])</f>
        <v>0</v>
      </c>
      <c r="I3730" s="387" t="b" cm="1">
        <f t="array" ref="I3730">_xlfn.LET(
    _xlpm.codigos_devolucion, _xlfn.UNIQUE(_xlfn._xlws.FILTER(BP[CODIGO], ISNUMBER(SEARCH("devoluci", BP[NOMBRE CUENTA])), {""})),
    ISNUMBER(MATCH(BP[[#This Row],[CODIGO]], _xlpm.codigos_devolucion, 0))
)</f>
        <v>0</v>
      </c>
    </row>
    <row r="3731" spans="1:9" x14ac:dyDescent="0.25">
      <c r="A3731" s="608">
        <v>510536</v>
      </c>
      <c r="B3731" s="416" t="s">
        <v>548</v>
      </c>
      <c r="C3731" s="416" t="s">
        <v>1328</v>
      </c>
      <c r="D3731" s="416" t="s">
        <v>777</v>
      </c>
      <c r="E3731" s="417">
        <v>166600</v>
      </c>
      <c r="F3731" s="417">
        <v>0</v>
      </c>
      <c r="G3731" s="417">
        <v>516805903.83999997</v>
      </c>
      <c r="H3731" s="387" t="b" cm="1">
        <f t="array" aca="1" ref="H3731" ca="1">EsNegrita(BP[[#This Row],[CODIGO]])</f>
        <v>0</v>
      </c>
      <c r="I3731" s="387" t="b" cm="1">
        <f t="array" ref="I3731">_xlfn.LET(
    _xlpm.codigos_devolucion, _xlfn.UNIQUE(_xlfn._xlws.FILTER(BP[CODIGO], ISNUMBER(SEARCH("devoluci", BP[NOMBRE CUENTA])), {""})),
    ISNUMBER(MATCH(BP[[#This Row],[CODIGO]], _xlpm.codigos_devolucion, 0))
)</f>
        <v>0</v>
      </c>
    </row>
    <row r="3732" spans="1:9" x14ac:dyDescent="0.25">
      <c r="A3732" s="608">
        <v>510536</v>
      </c>
      <c r="B3732" s="416" t="s">
        <v>548</v>
      </c>
      <c r="C3732" s="416" t="s">
        <v>1291</v>
      </c>
      <c r="D3732" s="416" t="s">
        <v>777</v>
      </c>
      <c r="E3732" s="417">
        <v>247731.44</v>
      </c>
      <c r="F3732" s="417">
        <v>0</v>
      </c>
      <c r="G3732" s="417">
        <v>517053635.27999997</v>
      </c>
      <c r="H3732" s="387" t="b" cm="1">
        <f t="array" aca="1" ref="H3732" ca="1">EsNegrita(BP[[#This Row],[CODIGO]])</f>
        <v>0</v>
      </c>
      <c r="I3732" s="387" t="b" cm="1">
        <f t="array" ref="I3732">_xlfn.LET(
    _xlpm.codigos_devolucion, _xlfn.UNIQUE(_xlfn._xlws.FILTER(BP[CODIGO], ISNUMBER(SEARCH("devoluci", BP[NOMBRE CUENTA])), {""})),
    ISNUMBER(MATCH(BP[[#This Row],[CODIGO]], _xlpm.codigos_devolucion, 0))
)</f>
        <v>0</v>
      </c>
    </row>
    <row r="3733" spans="1:9" x14ac:dyDescent="0.25">
      <c r="A3733" s="608">
        <v>510536</v>
      </c>
      <c r="B3733" s="416" t="s">
        <v>548</v>
      </c>
      <c r="C3733" s="416" t="s">
        <v>1334</v>
      </c>
      <c r="D3733" s="416" t="s">
        <v>777</v>
      </c>
      <c r="E3733" s="417">
        <v>340452.43</v>
      </c>
      <c r="F3733" s="417">
        <v>0</v>
      </c>
      <c r="G3733" s="417">
        <v>517394087.70999998</v>
      </c>
      <c r="H3733" s="387" t="b" cm="1">
        <f t="array" aca="1" ref="H3733" ca="1">EsNegrita(BP[[#This Row],[CODIGO]])</f>
        <v>0</v>
      </c>
      <c r="I3733" s="387" t="b" cm="1">
        <f t="array" ref="I3733">_xlfn.LET(
    _xlpm.codigos_devolucion, _xlfn.UNIQUE(_xlfn._xlws.FILTER(BP[CODIGO], ISNUMBER(SEARCH("devoluci", BP[NOMBRE CUENTA])), {""})),
    ISNUMBER(MATCH(BP[[#This Row],[CODIGO]], _xlpm.codigos_devolucion, 0))
)</f>
        <v>0</v>
      </c>
    </row>
    <row r="3734" spans="1:9" x14ac:dyDescent="0.25">
      <c r="A3734" s="608">
        <v>510536</v>
      </c>
      <c r="B3734" s="416" t="s">
        <v>548</v>
      </c>
      <c r="C3734" s="416" t="s">
        <v>1269</v>
      </c>
      <c r="D3734" s="416" t="s">
        <v>777</v>
      </c>
      <c r="E3734" s="417">
        <v>340452.43</v>
      </c>
      <c r="F3734" s="417">
        <v>0</v>
      </c>
      <c r="G3734" s="417">
        <v>517734540.13999999</v>
      </c>
      <c r="H3734" s="387" t="b" cm="1">
        <f t="array" aca="1" ref="H3734" ca="1">EsNegrita(BP[[#This Row],[CODIGO]])</f>
        <v>0</v>
      </c>
      <c r="I3734" s="387" t="b" cm="1">
        <f t="array" ref="I3734">_xlfn.LET(
    _xlpm.codigos_devolucion, _xlfn.UNIQUE(_xlfn._xlws.FILTER(BP[CODIGO], ISNUMBER(SEARCH("devoluci", BP[NOMBRE CUENTA])), {""})),
    ISNUMBER(MATCH(BP[[#This Row],[CODIGO]], _xlpm.codigos_devolucion, 0))
)</f>
        <v>0</v>
      </c>
    </row>
    <row r="3735" spans="1:9" x14ac:dyDescent="0.25">
      <c r="A3735" s="608">
        <v>510536</v>
      </c>
      <c r="B3735" s="416" t="s">
        <v>548</v>
      </c>
      <c r="C3735" s="416" t="s">
        <v>1292</v>
      </c>
      <c r="D3735" s="416" t="s">
        <v>777</v>
      </c>
      <c r="E3735" s="417">
        <v>340452.43</v>
      </c>
      <c r="F3735" s="417">
        <v>0</v>
      </c>
      <c r="G3735" s="417">
        <v>518074992.56999999</v>
      </c>
      <c r="H3735" s="387" t="b" cm="1">
        <f t="array" aca="1" ref="H3735" ca="1">EsNegrita(BP[[#This Row],[CODIGO]])</f>
        <v>0</v>
      </c>
      <c r="I3735" s="387" t="b" cm="1">
        <f t="array" ref="I3735">_xlfn.LET(
    _xlpm.codigos_devolucion, _xlfn.UNIQUE(_xlfn._xlws.FILTER(BP[CODIGO], ISNUMBER(SEARCH("devoluci", BP[NOMBRE CUENTA])), {""})),
    ISNUMBER(MATCH(BP[[#This Row],[CODIGO]], _xlpm.codigos_devolucion, 0))
)</f>
        <v>0</v>
      </c>
    </row>
    <row r="3736" spans="1:9" x14ac:dyDescent="0.25">
      <c r="A3736" s="608">
        <v>510536</v>
      </c>
      <c r="B3736" s="416" t="s">
        <v>548</v>
      </c>
      <c r="C3736" s="416" t="s">
        <v>1329</v>
      </c>
      <c r="D3736" s="416" t="s">
        <v>777</v>
      </c>
      <c r="E3736" s="417">
        <v>166600</v>
      </c>
      <c r="F3736" s="417">
        <v>0</v>
      </c>
      <c r="G3736" s="417">
        <v>518241592.56999999</v>
      </c>
      <c r="H3736" s="387" t="b" cm="1">
        <f t="array" aca="1" ref="H3736" ca="1">EsNegrita(BP[[#This Row],[CODIGO]])</f>
        <v>0</v>
      </c>
      <c r="I3736" s="387" t="b" cm="1">
        <f t="array" ref="I3736">_xlfn.LET(
    _xlpm.codigos_devolucion, _xlfn.UNIQUE(_xlfn._xlws.FILTER(BP[CODIGO], ISNUMBER(SEARCH("devoluci", BP[NOMBRE CUENTA])), {""})),
    ISNUMBER(MATCH(BP[[#This Row],[CODIGO]], _xlpm.codigos_devolucion, 0))
)</f>
        <v>0</v>
      </c>
    </row>
    <row r="3737" spans="1:9" x14ac:dyDescent="0.25">
      <c r="A3737" s="608">
        <v>510536</v>
      </c>
      <c r="B3737" s="416" t="s">
        <v>548</v>
      </c>
      <c r="C3737" s="416" t="s">
        <v>751</v>
      </c>
      <c r="D3737" s="416" t="s">
        <v>777</v>
      </c>
      <c r="E3737" s="417">
        <v>261855.88</v>
      </c>
      <c r="F3737" s="417">
        <v>0</v>
      </c>
      <c r="G3737" s="417">
        <v>518503448.44999999</v>
      </c>
      <c r="H3737" s="387" t="b" cm="1">
        <f t="array" aca="1" ref="H3737" ca="1">EsNegrita(BP[[#This Row],[CODIGO]])</f>
        <v>0</v>
      </c>
      <c r="I3737" s="387" t="b" cm="1">
        <f t="array" ref="I3737">_xlfn.LET(
    _xlpm.codigos_devolucion, _xlfn.UNIQUE(_xlfn._xlws.FILTER(BP[CODIGO], ISNUMBER(SEARCH("devoluci", BP[NOMBRE CUENTA])), {""})),
    ISNUMBER(MATCH(BP[[#This Row],[CODIGO]], _xlpm.codigos_devolucion, 0))
)</f>
        <v>0</v>
      </c>
    </row>
    <row r="3738" spans="1:9" x14ac:dyDescent="0.25">
      <c r="A3738" s="608">
        <v>510536</v>
      </c>
      <c r="B3738" s="416" t="s">
        <v>548</v>
      </c>
      <c r="C3738" s="416" t="s">
        <v>1339</v>
      </c>
      <c r="D3738" s="416" t="s">
        <v>777</v>
      </c>
      <c r="E3738" s="417">
        <v>166600</v>
      </c>
      <c r="F3738" s="417">
        <v>0</v>
      </c>
      <c r="G3738" s="417">
        <v>518670048.44999999</v>
      </c>
      <c r="H3738" s="387" t="b" cm="1">
        <f t="array" aca="1" ref="H3738" ca="1">EsNegrita(BP[[#This Row],[CODIGO]])</f>
        <v>0</v>
      </c>
      <c r="I3738" s="387" t="b" cm="1">
        <f t="array" ref="I3738">_xlfn.LET(
    _xlpm.codigos_devolucion, _xlfn.UNIQUE(_xlfn._xlws.FILTER(BP[CODIGO], ISNUMBER(SEARCH("devoluci", BP[NOMBRE CUENTA])), {""})),
    ISNUMBER(MATCH(BP[[#This Row],[CODIGO]], _xlpm.codigos_devolucion, 0))
)</f>
        <v>0</v>
      </c>
    </row>
    <row r="3739" spans="1:9" x14ac:dyDescent="0.25">
      <c r="A3739" s="608">
        <v>510536</v>
      </c>
      <c r="B3739" s="416" t="s">
        <v>548</v>
      </c>
      <c r="C3739" s="416" t="s">
        <v>753</v>
      </c>
      <c r="D3739" s="416" t="s">
        <v>777</v>
      </c>
      <c r="E3739" s="417">
        <v>247731.44</v>
      </c>
      <c r="F3739" s="417">
        <v>0</v>
      </c>
      <c r="G3739" s="417">
        <v>518917779.88999999</v>
      </c>
      <c r="H3739" s="387" t="b" cm="1">
        <f t="array" aca="1" ref="H3739" ca="1">EsNegrita(BP[[#This Row],[CODIGO]])</f>
        <v>0</v>
      </c>
      <c r="I3739" s="387" t="b" cm="1">
        <f t="array" ref="I3739">_xlfn.LET(
    _xlpm.codigos_devolucion, _xlfn.UNIQUE(_xlfn._xlws.FILTER(BP[CODIGO], ISNUMBER(SEARCH("devoluci", BP[NOMBRE CUENTA])), {""})),
    ISNUMBER(MATCH(BP[[#This Row],[CODIGO]], _xlpm.codigos_devolucion, 0))
)</f>
        <v>0</v>
      </c>
    </row>
    <row r="3740" spans="1:9" x14ac:dyDescent="0.25">
      <c r="A3740" s="608">
        <v>510536</v>
      </c>
      <c r="B3740" s="416" t="s">
        <v>548</v>
      </c>
      <c r="C3740" s="416" t="s">
        <v>754</v>
      </c>
      <c r="D3740" s="416" t="s">
        <v>777</v>
      </c>
      <c r="E3740" s="417">
        <v>166600</v>
      </c>
      <c r="F3740" s="417">
        <v>0</v>
      </c>
      <c r="G3740" s="417">
        <v>519084379.88999999</v>
      </c>
      <c r="H3740" s="387" t="b" cm="1">
        <f t="array" aca="1" ref="H3740" ca="1">EsNegrita(BP[[#This Row],[CODIGO]])</f>
        <v>0</v>
      </c>
      <c r="I3740" s="387" t="b" cm="1">
        <f t="array" ref="I3740">_xlfn.LET(
    _xlpm.codigos_devolucion, _xlfn.UNIQUE(_xlfn._xlws.FILTER(BP[CODIGO], ISNUMBER(SEARCH("devoluci", BP[NOMBRE CUENTA])), {""})),
    ISNUMBER(MATCH(BP[[#This Row],[CODIGO]], _xlpm.codigos_devolucion, 0))
)</f>
        <v>0</v>
      </c>
    </row>
    <row r="3741" spans="1:9" x14ac:dyDescent="0.25">
      <c r="A3741" s="608">
        <v>510536</v>
      </c>
      <c r="B3741" s="416" t="s">
        <v>548</v>
      </c>
      <c r="C3741" s="416" t="s">
        <v>755</v>
      </c>
      <c r="D3741" s="416" t="s">
        <v>777</v>
      </c>
      <c r="E3741" s="417">
        <v>340452.43</v>
      </c>
      <c r="F3741" s="417">
        <v>0</v>
      </c>
      <c r="G3741" s="417">
        <v>519424832.31999999</v>
      </c>
      <c r="H3741" s="387" t="b" cm="1">
        <f t="array" aca="1" ref="H3741" ca="1">EsNegrita(BP[[#This Row],[CODIGO]])</f>
        <v>0</v>
      </c>
      <c r="I3741" s="387" t="b" cm="1">
        <f t="array" ref="I3741">_xlfn.LET(
    _xlpm.codigos_devolucion, _xlfn.UNIQUE(_xlfn._xlws.FILTER(BP[CODIGO], ISNUMBER(SEARCH("devoluci", BP[NOMBRE CUENTA])), {""})),
    ISNUMBER(MATCH(BP[[#This Row],[CODIGO]], _xlpm.codigos_devolucion, 0))
)</f>
        <v>0</v>
      </c>
    </row>
    <row r="3742" spans="1:9" x14ac:dyDescent="0.25">
      <c r="A3742" s="608">
        <v>510536</v>
      </c>
      <c r="B3742" s="416" t="s">
        <v>548</v>
      </c>
      <c r="C3742" s="416" t="s">
        <v>1342</v>
      </c>
      <c r="D3742" s="416" t="s">
        <v>777</v>
      </c>
      <c r="E3742" s="417">
        <v>111066.67</v>
      </c>
      <c r="F3742" s="417">
        <v>0</v>
      </c>
      <c r="G3742" s="417">
        <v>519535898.99000001</v>
      </c>
      <c r="H3742" s="387" t="b" cm="1">
        <f t="array" aca="1" ref="H3742" ca="1">EsNegrita(BP[[#This Row],[CODIGO]])</f>
        <v>0</v>
      </c>
      <c r="I3742" s="387" t="b" cm="1">
        <f t="array" ref="I3742">_xlfn.LET(
    _xlpm.codigos_devolucion, _xlfn.UNIQUE(_xlfn._xlws.FILTER(BP[CODIGO], ISNUMBER(SEARCH("devoluci", BP[NOMBRE CUENTA])), {""})),
    ISNUMBER(MATCH(BP[[#This Row],[CODIGO]], _xlpm.codigos_devolucion, 0))
)</f>
        <v>0</v>
      </c>
    </row>
    <row r="3743" spans="1:9" x14ac:dyDescent="0.25">
      <c r="A3743" s="608">
        <v>510536</v>
      </c>
      <c r="B3743" s="416" t="s">
        <v>548</v>
      </c>
      <c r="C3743" s="416" t="s">
        <v>1343</v>
      </c>
      <c r="D3743" s="416" t="s">
        <v>777</v>
      </c>
      <c r="E3743" s="417">
        <v>177706.64</v>
      </c>
      <c r="F3743" s="417">
        <v>0</v>
      </c>
      <c r="G3743" s="417">
        <v>519713605.63</v>
      </c>
      <c r="H3743" s="387" t="b" cm="1">
        <f t="array" aca="1" ref="H3743" ca="1">EsNegrita(BP[[#This Row],[CODIGO]])</f>
        <v>0</v>
      </c>
      <c r="I3743" s="387" t="b" cm="1">
        <f t="array" ref="I3743">_xlfn.LET(
    _xlpm.codigos_devolucion, _xlfn.UNIQUE(_xlfn._xlws.FILTER(BP[CODIGO], ISNUMBER(SEARCH("devoluci", BP[NOMBRE CUENTA])), {""})),
    ISNUMBER(MATCH(BP[[#This Row],[CODIGO]], _xlpm.codigos_devolucion, 0))
)</f>
        <v>0</v>
      </c>
    </row>
    <row r="3744" spans="1:9" x14ac:dyDescent="0.25">
      <c r="A3744" s="608">
        <v>510536</v>
      </c>
      <c r="B3744" s="416" t="s">
        <v>548</v>
      </c>
      <c r="C3744" s="416" t="s">
        <v>1308</v>
      </c>
      <c r="D3744" s="416" t="s">
        <v>777</v>
      </c>
      <c r="E3744" s="417">
        <v>247731.44</v>
      </c>
      <c r="F3744" s="417">
        <v>0</v>
      </c>
      <c r="G3744" s="417">
        <v>519961337.06999999</v>
      </c>
      <c r="H3744" s="387" t="b" cm="1">
        <f t="array" aca="1" ref="H3744" ca="1">EsNegrita(BP[[#This Row],[CODIGO]])</f>
        <v>0</v>
      </c>
      <c r="I3744" s="387" t="b" cm="1">
        <f t="array" ref="I3744">_xlfn.LET(
    _xlpm.codigos_devolucion, _xlfn.UNIQUE(_xlfn._xlws.FILTER(BP[CODIGO], ISNUMBER(SEARCH("devoluci", BP[NOMBRE CUENTA])), {""})),
    ISNUMBER(MATCH(BP[[#This Row],[CODIGO]], _xlpm.codigos_devolucion, 0))
)</f>
        <v>0</v>
      </c>
    </row>
    <row r="3745" spans="1:9" x14ac:dyDescent="0.25">
      <c r="A3745" s="608">
        <v>510536</v>
      </c>
      <c r="B3745" s="416" t="s">
        <v>548</v>
      </c>
      <c r="C3745" s="416" t="s">
        <v>770</v>
      </c>
      <c r="D3745" s="416" t="s">
        <v>777</v>
      </c>
      <c r="E3745" s="417">
        <v>166600</v>
      </c>
      <c r="F3745" s="417">
        <v>0</v>
      </c>
      <c r="G3745" s="417">
        <v>520127937.06999999</v>
      </c>
      <c r="H3745" s="387" t="b" cm="1">
        <f t="array" aca="1" ref="H3745" ca="1">EsNegrita(BP[[#This Row],[CODIGO]])</f>
        <v>0</v>
      </c>
      <c r="I3745" s="387" t="b" cm="1">
        <f t="array" ref="I3745">_xlfn.LET(
    _xlpm.codigos_devolucion, _xlfn.UNIQUE(_xlfn._xlws.FILTER(BP[CODIGO], ISNUMBER(SEARCH("devoluci", BP[NOMBRE CUENTA])), {""})),
    ISNUMBER(MATCH(BP[[#This Row],[CODIGO]], _xlpm.codigos_devolucion, 0))
)</f>
        <v>0</v>
      </c>
    </row>
    <row r="3746" spans="1:9" x14ac:dyDescent="0.25">
      <c r="A3746" s="608">
        <v>510536</v>
      </c>
      <c r="B3746" s="416" t="s">
        <v>548</v>
      </c>
      <c r="C3746" s="416" t="s">
        <v>772</v>
      </c>
      <c r="D3746" s="416" t="s">
        <v>777</v>
      </c>
      <c r="E3746" s="417">
        <v>172885.98</v>
      </c>
      <c r="F3746" s="417">
        <v>0</v>
      </c>
      <c r="G3746" s="417">
        <v>520300823.05000001</v>
      </c>
      <c r="H3746" s="387" t="b" cm="1">
        <f t="array" aca="1" ref="H3746" ca="1">EsNegrita(BP[[#This Row],[CODIGO]])</f>
        <v>0</v>
      </c>
      <c r="I3746" s="387" t="b" cm="1">
        <f t="array" ref="I3746">_xlfn.LET(
    _xlpm.codigos_devolucion, _xlfn.UNIQUE(_xlfn._xlws.FILTER(BP[CODIGO], ISNUMBER(SEARCH("devoluci", BP[NOMBRE CUENTA])), {""})),
    ISNUMBER(MATCH(BP[[#This Row],[CODIGO]], _xlpm.codigos_devolucion, 0))
)</f>
        <v>0</v>
      </c>
    </row>
    <row r="3747" spans="1:9" x14ac:dyDescent="0.25">
      <c r="A3747" s="608">
        <v>510536</v>
      </c>
      <c r="B3747" s="416" t="s">
        <v>548</v>
      </c>
      <c r="C3747" s="416" t="s">
        <v>773</v>
      </c>
      <c r="D3747" s="416" t="s">
        <v>777</v>
      </c>
      <c r="E3747" s="417">
        <v>179020.44</v>
      </c>
      <c r="F3747" s="417">
        <v>0</v>
      </c>
      <c r="G3747" s="417">
        <v>520479843.49000001</v>
      </c>
      <c r="H3747" s="387" t="b" cm="1">
        <f t="array" aca="1" ref="H3747" ca="1">EsNegrita(BP[[#This Row],[CODIGO]])</f>
        <v>0</v>
      </c>
      <c r="I3747" s="387" t="b" cm="1">
        <f t="array" ref="I3747">_xlfn.LET(
    _xlpm.codigos_devolucion, _xlfn.UNIQUE(_xlfn._xlws.FILTER(BP[CODIGO], ISNUMBER(SEARCH("devoluci", BP[NOMBRE CUENTA])), {""})),
    ISNUMBER(MATCH(BP[[#This Row],[CODIGO]], _xlpm.codigos_devolucion, 0))
)</f>
        <v>0</v>
      </c>
    </row>
    <row r="3748" spans="1:9" x14ac:dyDescent="0.25">
      <c r="A3748" s="608">
        <v>510536</v>
      </c>
      <c r="B3748" s="416" t="s">
        <v>548</v>
      </c>
      <c r="C3748" s="416" t="s">
        <v>1276</v>
      </c>
      <c r="D3748" s="416" t="s">
        <v>777</v>
      </c>
      <c r="E3748" s="417">
        <v>179019.61</v>
      </c>
      <c r="F3748" s="417">
        <v>0</v>
      </c>
      <c r="G3748" s="417">
        <v>520658863.10000002</v>
      </c>
      <c r="H3748" s="387" t="b" cm="1">
        <f t="array" aca="1" ref="H3748" ca="1">EsNegrita(BP[[#This Row],[CODIGO]])</f>
        <v>0</v>
      </c>
      <c r="I3748" s="387" t="b" cm="1">
        <f t="array" ref="I3748">_xlfn.LET(
    _xlpm.codigos_devolucion, _xlfn.UNIQUE(_xlfn._xlws.FILTER(BP[CODIGO], ISNUMBER(SEARCH("devoluci", BP[NOMBRE CUENTA])), {""})),
    ISNUMBER(MATCH(BP[[#This Row],[CODIGO]], _xlpm.codigos_devolucion, 0))
)</f>
        <v>0</v>
      </c>
    </row>
    <row r="3749" spans="1:9" x14ac:dyDescent="0.25">
      <c r="A3749" s="608">
        <v>510536</v>
      </c>
      <c r="B3749" s="416" t="s">
        <v>548</v>
      </c>
      <c r="C3749" s="416" t="s">
        <v>1345</v>
      </c>
      <c r="D3749" s="416" t="s">
        <v>777</v>
      </c>
      <c r="E3749" s="417">
        <v>228307.96</v>
      </c>
      <c r="F3749" s="417">
        <v>0</v>
      </c>
      <c r="G3749" s="417">
        <v>520887171.06</v>
      </c>
      <c r="H3749" s="387" t="b" cm="1">
        <f t="array" aca="1" ref="H3749" ca="1">EsNegrita(BP[[#This Row],[CODIGO]])</f>
        <v>0</v>
      </c>
      <c r="I3749" s="387" t="b" cm="1">
        <f t="array" ref="I3749">_xlfn.LET(
    _xlpm.codigos_devolucion, _xlfn.UNIQUE(_xlfn._xlws.FILTER(BP[CODIGO], ISNUMBER(SEARCH("devoluci", BP[NOMBRE CUENTA])), {""})),
    ISNUMBER(MATCH(BP[[#This Row],[CODIGO]], _xlpm.codigos_devolucion, 0))
)</f>
        <v>0</v>
      </c>
    </row>
    <row r="3750" spans="1:9" x14ac:dyDescent="0.25">
      <c r="A3750" s="608">
        <v>510536</v>
      </c>
      <c r="B3750" s="416" t="s">
        <v>548</v>
      </c>
      <c r="C3750" s="416" t="s">
        <v>1353</v>
      </c>
      <c r="D3750" s="416" t="s">
        <v>777</v>
      </c>
      <c r="E3750" s="417">
        <v>159663.32</v>
      </c>
      <c r="F3750" s="417">
        <v>0</v>
      </c>
      <c r="G3750" s="417">
        <v>521046834.38</v>
      </c>
      <c r="H3750" s="387" t="b" cm="1">
        <f t="array" aca="1" ref="H3750" ca="1">EsNegrita(BP[[#This Row],[CODIGO]])</f>
        <v>0</v>
      </c>
      <c r="I3750" s="387" t="b" cm="1">
        <f t="array" ref="I3750">_xlfn.LET(
    _xlpm.codigos_devolucion, _xlfn.UNIQUE(_xlfn._xlws.FILTER(BP[CODIGO], ISNUMBER(SEARCH("devoluci", BP[NOMBRE CUENTA])), {""})),
    ISNUMBER(MATCH(BP[[#This Row],[CODIGO]], _xlpm.codigos_devolucion, 0))
)</f>
        <v>0</v>
      </c>
    </row>
    <row r="3751" spans="1:9" x14ac:dyDescent="0.25">
      <c r="A3751" s="608">
        <v>510536</v>
      </c>
      <c r="B3751" s="416" t="s">
        <v>548</v>
      </c>
      <c r="C3751" s="416" t="s">
        <v>1314</v>
      </c>
      <c r="D3751" s="416" t="s">
        <v>777</v>
      </c>
      <c r="E3751" s="417">
        <v>248423.09</v>
      </c>
      <c r="F3751" s="417">
        <v>0</v>
      </c>
      <c r="G3751" s="417">
        <v>521295257.46999997</v>
      </c>
      <c r="H3751" s="387" t="b" cm="1">
        <f t="array" aca="1" ref="H3751" ca="1">EsNegrita(BP[[#This Row],[CODIGO]])</f>
        <v>0</v>
      </c>
      <c r="I3751" s="387" t="b" cm="1">
        <f t="array" ref="I3751">_xlfn.LET(
    _xlpm.codigos_devolucion, _xlfn.UNIQUE(_xlfn._xlws.FILTER(BP[CODIGO], ISNUMBER(SEARCH("devoluci", BP[NOMBRE CUENTA])), {""})),
    ISNUMBER(MATCH(BP[[#This Row],[CODIGO]], _xlpm.codigos_devolucion, 0))
)</f>
        <v>0</v>
      </c>
    </row>
    <row r="3752" spans="1:9" x14ac:dyDescent="0.25">
      <c r="A3752" s="608">
        <v>510536</v>
      </c>
      <c r="B3752" s="416" t="s">
        <v>548</v>
      </c>
      <c r="C3752" s="416" t="s">
        <v>1315</v>
      </c>
      <c r="D3752" s="416" t="s">
        <v>777</v>
      </c>
      <c r="E3752" s="417">
        <v>171840.3</v>
      </c>
      <c r="F3752" s="417">
        <v>0</v>
      </c>
      <c r="G3752" s="417">
        <v>521467097.76999998</v>
      </c>
      <c r="H3752" s="387" t="b" cm="1">
        <f t="array" aca="1" ref="H3752" ca="1">EsNegrita(BP[[#This Row],[CODIGO]])</f>
        <v>0</v>
      </c>
      <c r="I3752" s="387" t="b" cm="1">
        <f t="array" ref="I3752">_xlfn.LET(
    _xlpm.codigos_devolucion, _xlfn.UNIQUE(_xlfn._xlws.FILTER(BP[CODIGO], ISNUMBER(SEARCH("devoluci", BP[NOMBRE CUENTA])), {""})),
    ISNUMBER(MATCH(BP[[#This Row],[CODIGO]], _xlpm.codigos_devolucion, 0))
)</f>
        <v>0</v>
      </c>
    </row>
    <row r="3753" spans="1:9" x14ac:dyDescent="0.25">
      <c r="A3753" s="608">
        <v>510536</v>
      </c>
      <c r="B3753" s="416" t="s">
        <v>548</v>
      </c>
      <c r="C3753" s="416" t="s">
        <v>1349</v>
      </c>
      <c r="D3753" s="416" t="s">
        <v>777</v>
      </c>
      <c r="E3753" s="417">
        <v>165908.35</v>
      </c>
      <c r="F3753" s="417">
        <v>0</v>
      </c>
      <c r="G3753" s="417">
        <v>521633006.12</v>
      </c>
      <c r="H3753" s="387" t="b" cm="1">
        <f t="array" aca="1" ref="H3753" ca="1">EsNegrita(BP[[#This Row],[CODIGO]])</f>
        <v>0</v>
      </c>
      <c r="I3753" s="387" t="b" cm="1">
        <f t="array" ref="I3753">_xlfn.LET(
    _xlpm.codigos_devolucion, _xlfn.UNIQUE(_xlfn._xlws.FILTER(BP[CODIGO], ISNUMBER(SEARCH("devoluci", BP[NOMBRE CUENTA])), {""})),
    ISNUMBER(MATCH(BP[[#This Row],[CODIGO]], _xlpm.codigos_devolucion, 0))
)</f>
        <v>0</v>
      </c>
    </row>
    <row r="3754" spans="1:9" x14ac:dyDescent="0.25">
      <c r="A3754" s="608">
        <v>510536</v>
      </c>
      <c r="B3754" s="416" t="s">
        <v>548</v>
      </c>
      <c r="C3754" s="416" t="s">
        <v>1319</v>
      </c>
      <c r="D3754" s="416" t="s">
        <v>777</v>
      </c>
      <c r="E3754" s="417">
        <v>165216.62</v>
      </c>
      <c r="F3754" s="417">
        <v>0</v>
      </c>
      <c r="G3754" s="417">
        <v>521798222.74000001</v>
      </c>
      <c r="H3754" s="387" t="b" cm="1">
        <f t="array" aca="1" ref="H3754" ca="1">EsNegrita(BP[[#This Row],[CODIGO]])</f>
        <v>0</v>
      </c>
      <c r="I3754" s="387" t="b" cm="1">
        <f t="array" ref="I3754">_xlfn.LET(
    _xlpm.codigos_devolucion, _xlfn.UNIQUE(_xlfn._xlws.FILTER(BP[CODIGO], ISNUMBER(SEARCH("devoluci", BP[NOMBRE CUENTA])), {""})),
    ISNUMBER(MATCH(BP[[#This Row],[CODIGO]], _xlpm.codigos_devolucion, 0))
)</f>
        <v>0</v>
      </c>
    </row>
    <row r="3755" spans="1:9" x14ac:dyDescent="0.25">
      <c r="A3755" s="608">
        <v>510536</v>
      </c>
      <c r="B3755" s="416" t="s">
        <v>548</v>
      </c>
      <c r="C3755" s="416" t="s">
        <v>1321</v>
      </c>
      <c r="D3755" s="416" t="s">
        <v>777</v>
      </c>
      <c r="E3755" s="417">
        <v>166600</v>
      </c>
      <c r="F3755" s="417">
        <v>0</v>
      </c>
      <c r="G3755" s="417">
        <v>521964822.74000001</v>
      </c>
      <c r="H3755" s="387" t="b" cm="1">
        <f t="array" aca="1" ref="H3755" ca="1">EsNegrita(BP[[#This Row],[CODIGO]])</f>
        <v>0</v>
      </c>
      <c r="I3755" s="387" t="b" cm="1">
        <f t="array" ref="I3755">_xlfn.LET(
    _xlpm.codigos_devolucion, _xlfn.UNIQUE(_xlfn._xlws.FILTER(BP[CODIGO], ISNUMBER(SEARCH("devoluci", BP[NOMBRE CUENTA])), {""})),
    ISNUMBER(MATCH(BP[[#This Row],[CODIGO]], _xlpm.codigos_devolucion, 0))
)</f>
        <v>0</v>
      </c>
    </row>
    <row r="3756" spans="1:9" x14ac:dyDescent="0.25">
      <c r="A3756" s="608">
        <v>510536</v>
      </c>
      <c r="B3756" s="416" t="s">
        <v>548</v>
      </c>
      <c r="C3756" s="416" t="s">
        <v>1332</v>
      </c>
      <c r="D3756" s="416" t="s">
        <v>777</v>
      </c>
      <c r="E3756" s="417">
        <v>270649.61</v>
      </c>
      <c r="F3756" s="417">
        <v>0</v>
      </c>
      <c r="G3756" s="417">
        <v>522235472.35000002</v>
      </c>
      <c r="H3756" s="387" t="b" cm="1">
        <f t="array" aca="1" ref="H3756" ca="1">EsNegrita(BP[[#This Row],[CODIGO]])</f>
        <v>0</v>
      </c>
      <c r="I3756" s="387" t="b" cm="1">
        <f t="array" ref="I3756">_xlfn.LET(
    _xlpm.codigos_devolucion, _xlfn.UNIQUE(_xlfn._xlws.FILTER(BP[CODIGO], ISNUMBER(SEARCH("devoluci", BP[NOMBRE CUENTA])), {""})),
    ISNUMBER(MATCH(BP[[#This Row],[CODIGO]], _xlpm.codigos_devolucion, 0))
)</f>
        <v>0</v>
      </c>
    </row>
    <row r="3757" spans="1:9" x14ac:dyDescent="0.25">
      <c r="A3757" s="608">
        <v>510536</v>
      </c>
      <c r="B3757" s="416" t="s">
        <v>548</v>
      </c>
      <c r="C3757" s="416" t="s">
        <v>1279</v>
      </c>
      <c r="D3757" s="416" t="s">
        <v>777</v>
      </c>
      <c r="E3757" s="417">
        <v>166600</v>
      </c>
      <c r="F3757" s="417">
        <v>0</v>
      </c>
      <c r="G3757" s="417">
        <v>522402072.35000002</v>
      </c>
      <c r="H3757" s="387" t="b" cm="1">
        <f t="array" aca="1" ref="H3757" ca="1">EsNegrita(BP[[#This Row],[CODIGO]])</f>
        <v>0</v>
      </c>
      <c r="I3757" s="387" t="b" cm="1">
        <f t="array" ref="I3757">_xlfn.LET(
    _xlpm.codigos_devolucion, _xlfn.UNIQUE(_xlfn._xlws.FILTER(BP[CODIGO], ISNUMBER(SEARCH("devoluci", BP[NOMBRE CUENTA])), {""})),
    ISNUMBER(MATCH(BP[[#This Row],[CODIGO]], _xlpm.codigos_devolucion, 0))
)</f>
        <v>0</v>
      </c>
    </row>
    <row r="3758" spans="1:9" x14ac:dyDescent="0.25">
      <c r="A3758" s="608">
        <v>510536</v>
      </c>
      <c r="B3758" s="416" t="s">
        <v>548</v>
      </c>
      <c r="C3758" s="416" t="s">
        <v>1282</v>
      </c>
      <c r="D3758" s="416" t="s">
        <v>777</v>
      </c>
      <c r="E3758" s="417">
        <v>122173.33</v>
      </c>
      <c r="F3758" s="417">
        <v>0</v>
      </c>
      <c r="G3758" s="417">
        <v>522524245.68000001</v>
      </c>
      <c r="H3758" s="387" t="b" cm="1">
        <f t="array" aca="1" ref="H3758" ca="1">EsNegrita(BP[[#This Row],[CODIGO]])</f>
        <v>0</v>
      </c>
      <c r="I3758" s="387" t="b" cm="1">
        <f t="array" ref="I3758">_xlfn.LET(
    _xlpm.codigos_devolucion, _xlfn.UNIQUE(_xlfn._xlws.FILTER(BP[CODIGO], ISNUMBER(SEARCH("devoluci", BP[NOMBRE CUENTA])), {""})),
    ISNUMBER(MATCH(BP[[#This Row],[CODIGO]], _xlpm.codigos_devolucion, 0))
)</f>
        <v>0</v>
      </c>
    </row>
    <row r="3759" spans="1:9" x14ac:dyDescent="0.25">
      <c r="A3759" s="608">
        <v>510536</v>
      </c>
      <c r="B3759" s="416" t="s">
        <v>548</v>
      </c>
      <c r="C3759" s="416" t="s">
        <v>1324</v>
      </c>
      <c r="D3759" s="416" t="s">
        <v>777</v>
      </c>
      <c r="E3759" s="417">
        <v>165908.35</v>
      </c>
      <c r="F3759" s="417">
        <v>0</v>
      </c>
      <c r="G3759" s="417">
        <v>522690154.03000003</v>
      </c>
      <c r="H3759" s="387" t="b" cm="1">
        <f t="array" aca="1" ref="H3759" ca="1">EsNegrita(BP[[#This Row],[CODIGO]])</f>
        <v>0</v>
      </c>
      <c r="I3759" s="387" t="b" cm="1">
        <f t="array" ref="I3759">_xlfn.LET(
    _xlpm.codigos_devolucion, _xlfn.UNIQUE(_xlfn._xlws.FILTER(BP[CODIGO], ISNUMBER(SEARCH("devoluci", BP[NOMBRE CUENTA])), {""})),
    ISNUMBER(MATCH(BP[[#This Row],[CODIGO]], _xlpm.codigos_devolucion, 0))
)</f>
        <v>0</v>
      </c>
    </row>
    <row r="3760" spans="1:9" x14ac:dyDescent="0.25">
      <c r="A3760" s="608">
        <v>510539</v>
      </c>
      <c r="B3760" s="416" t="s">
        <v>545</v>
      </c>
      <c r="C3760" s="416" t="s">
        <v>1321</v>
      </c>
      <c r="D3760" s="416" t="s">
        <v>1361</v>
      </c>
      <c r="E3760" s="417">
        <v>24700</v>
      </c>
      <c r="F3760" s="417">
        <v>0</v>
      </c>
      <c r="G3760" s="417">
        <v>114657531.53</v>
      </c>
      <c r="H3760" s="387" t="b" cm="1">
        <f t="array" aca="1" ref="H3760" ca="1">EsNegrita(BP[[#This Row],[CODIGO]])</f>
        <v>0</v>
      </c>
      <c r="I3760" s="387" t="b" cm="1">
        <f t="array" ref="I3760">_xlfn.LET(
    _xlpm.codigos_devolucion, _xlfn.UNIQUE(_xlfn._xlws.FILTER(BP[CODIGO], ISNUMBER(SEARCH("devoluci", BP[NOMBRE CUENTA])), {""})),
    ISNUMBER(MATCH(BP[[#This Row],[CODIGO]], _xlpm.codigos_devolucion, 0))
)</f>
        <v>0</v>
      </c>
    </row>
    <row r="3761" spans="1:9" x14ac:dyDescent="0.25">
      <c r="A3761" s="608">
        <v>510539</v>
      </c>
      <c r="B3761" s="416" t="s">
        <v>545</v>
      </c>
      <c r="C3761" s="416" t="s">
        <v>1282</v>
      </c>
      <c r="D3761" s="416" t="s">
        <v>1283</v>
      </c>
      <c r="E3761" s="417">
        <v>67981.8</v>
      </c>
      <c r="F3761" s="417">
        <v>0</v>
      </c>
      <c r="G3761" s="417">
        <v>114725513.33</v>
      </c>
      <c r="H3761" s="387" t="b" cm="1">
        <f t="array" aca="1" ref="H3761" ca="1">EsNegrita(BP[[#This Row],[CODIGO]])</f>
        <v>0</v>
      </c>
      <c r="I3761" s="387" t="b" cm="1">
        <f t="array" ref="I3761">_xlfn.LET(
    _xlpm.codigos_devolucion, _xlfn.UNIQUE(_xlfn._xlws.FILTER(BP[CODIGO], ISNUMBER(SEARCH("devoluci", BP[NOMBRE CUENTA])), {""})),
    ISNUMBER(MATCH(BP[[#This Row],[CODIGO]], _xlpm.codigos_devolucion, 0))
)</f>
        <v>0</v>
      </c>
    </row>
    <row r="3762" spans="1:9" x14ac:dyDescent="0.25">
      <c r="A3762" s="608">
        <v>510539</v>
      </c>
      <c r="B3762" s="416" t="s">
        <v>545</v>
      </c>
      <c r="C3762" s="416" t="s">
        <v>1282</v>
      </c>
      <c r="D3762" s="416" t="s">
        <v>1362</v>
      </c>
      <c r="E3762" s="417">
        <v>287590</v>
      </c>
      <c r="F3762" s="417">
        <v>0</v>
      </c>
      <c r="G3762" s="417">
        <v>115013103.33</v>
      </c>
      <c r="H3762" s="387" t="b" cm="1">
        <f t="array" aca="1" ref="H3762" ca="1">EsNegrita(BP[[#This Row],[CODIGO]])</f>
        <v>0</v>
      </c>
      <c r="I3762" s="387" t="b" cm="1">
        <f t="array" ref="I3762">_xlfn.LET(
    _xlpm.codigos_devolucion, _xlfn.UNIQUE(_xlfn._xlws.FILTER(BP[CODIGO], ISNUMBER(SEARCH("devoluci", BP[NOMBRE CUENTA])), {""})),
    ISNUMBER(MATCH(BP[[#This Row],[CODIGO]], _xlpm.codigos_devolucion, 0))
)</f>
        <v>0</v>
      </c>
    </row>
    <row r="3763" spans="1:9" x14ac:dyDescent="0.25">
      <c r="A3763" s="608">
        <v>510539</v>
      </c>
      <c r="B3763" s="416" t="s">
        <v>545</v>
      </c>
      <c r="C3763" s="416" t="s">
        <v>738</v>
      </c>
      <c r="D3763" s="416" t="s">
        <v>739</v>
      </c>
      <c r="E3763" s="417">
        <v>72837.649999999994</v>
      </c>
      <c r="F3763" s="417">
        <v>0</v>
      </c>
      <c r="G3763" s="417">
        <v>115085940.98</v>
      </c>
      <c r="H3763" s="387" t="b" cm="1">
        <f t="array" aca="1" ref="H3763" ca="1">EsNegrita(BP[[#This Row],[CODIGO]])</f>
        <v>0</v>
      </c>
      <c r="I3763" s="387" t="b" cm="1">
        <f t="array" ref="I3763">_xlfn.LET(
    _xlpm.codigos_devolucion, _xlfn.UNIQUE(_xlfn._xlws.FILTER(BP[CODIGO], ISNUMBER(SEARCH("devoluci", BP[NOMBRE CUENTA])), {""})),
    ISNUMBER(MATCH(BP[[#This Row],[CODIGO]], _xlpm.codigos_devolucion, 0))
)</f>
        <v>0</v>
      </c>
    </row>
    <row r="3764" spans="1:9" x14ac:dyDescent="0.25">
      <c r="A3764" s="608">
        <v>510539</v>
      </c>
      <c r="B3764" s="416" t="s">
        <v>545</v>
      </c>
      <c r="C3764" s="416" t="s">
        <v>1286</v>
      </c>
      <c r="D3764" s="416" t="s">
        <v>739</v>
      </c>
      <c r="E3764" s="417">
        <v>91104</v>
      </c>
      <c r="F3764" s="417">
        <v>0</v>
      </c>
      <c r="G3764" s="417">
        <v>115177044.98</v>
      </c>
      <c r="H3764" s="387" t="b" cm="1">
        <f t="array" aca="1" ref="H3764" ca="1">EsNegrita(BP[[#This Row],[CODIGO]])</f>
        <v>0</v>
      </c>
      <c r="I3764" s="387" t="b" cm="1">
        <f t="array" ref="I3764">_xlfn.LET(
    _xlpm.codigos_devolucion, _xlfn.UNIQUE(_xlfn._xlws.FILTER(BP[CODIGO], ISNUMBER(SEARCH("devoluci", BP[NOMBRE CUENTA])), {""})),
    ISNUMBER(MATCH(BP[[#This Row],[CODIGO]], _xlpm.codigos_devolucion, 0))
)</f>
        <v>0</v>
      </c>
    </row>
    <row r="3765" spans="1:9" x14ac:dyDescent="0.25">
      <c r="A3765" s="608">
        <v>510539</v>
      </c>
      <c r="B3765" s="416" t="s">
        <v>545</v>
      </c>
      <c r="C3765" s="416" t="s">
        <v>1266</v>
      </c>
      <c r="D3765" s="416" t="s">
        <v>739</v>
      </c>
      <c r="E3765" s="417">
        <v>170021.86</v>
      </c>
      <c r="F3765" s="417">
        <v>0</v>
      </c>
      <c r="G3765" s="417">
        <v>115347066.84</v>
      </c>
      <c r="H3765" s="387" t="b" cm="1">
        <f t="array" aca="1" ref="H3765" ca="1">EsNegrita(BP[[#This Row],[CODIGO]])</f>
        <v>0</v>
      </c>
      <c r="I3765" s="387" t="b" cm="1">
        <f t="array" ref="I3765">_xlfn.LET(
    _xlpm.codigos_devolucion, _xlfn.UNIQUE(_xlfn._xlws.FILTER(BP[CODIGO], ISNUMBER(SEARCH("devoluci", BP[NOMBRE CUENTA])), {""})),
    ISNUMBER(MATCH(BP[[#This Row],[CODIGO]], _xlpm.codigos_devolucion, 0))
)</f>
        <v>0</v>
      </c>
    </row>
    <row r="3766" spans="1:9" x14ac:dyDescent="0.25">
      <c r="A3766" s="608">
        <v>510539</v>
      </c>
      <c r="B3766" s="416" t="s">
        <v>545</v>
      </c>
      <c r="C3766" s="416" t="s">
        <v>1254</v>
      </c>
      <c r="D3766" s="416" t="s">
        <v>739</v>
      </c>
      <c r="E3766" s="417">
        <v>472402.28</v>
      </c>
      <c r="F3766" s="417">
        <v>0</v>
      </c>
      <c r="G3766" s="417">
        <v>115819469.12</v>
      </c>
      <c r="H3766" s="387" t="b" cm="1">
        <f t="array" aca="1" ref="H3766" ca="1">EsNegrita(BP[[#This Row],[CODIGO]])</f>
        <v>0</v>
      </c>
      <c r="I3766" s="387" t="b" cm="1">
        <f t="array" ref="I3766">_xlfn.LET(
    _xlpm.codigos_devolucion, _xlfn.UNIQUE(_xlfn._xlws.FILTER(BP[CODIGO], ISNUMBER(SEARCH("devoluci", BP[NOMBRE CUENTA])), {""})),
    ISNUMBER(MATCH(BP[[#This Row],[CODIGO]], _xlpm.codigos_devolucion, 0))
)</f>
        <v>0</v>
      </c>
    </row>
    <row r="3767" spans="1:9" x14ac:dyDescent="0.25">
      <c r="A3767" s="608">
        <v>510539</v>
      </c>
      <c r="B3767" s="416" t="s">
        <v>545</v>
      </c>
      <c r="C3767" s="416" t="s">
        <v>1328</v>
      </c>
      <c r="D3767" s="416" t="s">
        <v>739</v>
      </c>
      <c r="E3767" s="417">
        <v>72837.649999999994</v>
      </c>
      <c r="F3767" s="417">
        <v>0</v>
      </c>
      <c r="G3767" s="417">
        <v>115892306.77000001</v>
      </c>
      <c r="H3767" s="387" t="b" cm="1">
        <f t="array" aca="1" ref="H3767" ca="1">EsNegrita(BP[[#This Row],[CODIGO]])</f>
        <v>0</v>
      </c>
      <c r="I3767" s="387" t="b" cm="1">
        <f t="array" ref="I3767">_xlfn.LET(
    _xlpm.codigos_devolucion, _xlfn.UNIQUE(_xlfn._xlws.FILTER(BP[CODIGO], ISNUMBER(SEARCH("devoluci", BP[NOMBRE CUENTA])), {""})),
    ISNUMBER(MATCH(BP[[#This Row],[CODIGO]], _xlpm.codigos_devolucion, 0))
)</f>
        <v>0</v>
      </c>
    </row>
    <row r="3768" spans="1:9" x14ac:dyDescent="0.25">
      <c r="A3768" s="608">
        <v>510539</v>
      </c>
      <c r="B3768" s="416" t="s">
        <v>545</v>
      </c>
      <c r="C3768" s="416" t="s">
        <v>1291</v>
      </c>
      <c r="D3768" s="416" t="s">
        <v>739</v>
      </c>
      <c r="E3768" s="417">
        <v>113700.08</v>
      </c>
      <c r="F3768" s="417">
        <v>0</v>
      </c>
      <c r="G3768" s="417">
        <v>116006006.85000001</v>
      </c>
      <c r="H3768" s="387" t="b" cm="1">
        <f t="array" aca="1" ref="H3768" ca="1">EsNegrita(BP[[#This Row],[CODIGO]])</f>
        <v>0</v>
      </c>
      <c r="I3768" s="387" t="b" cm="1">
        <f t="array" ref="I3768">_xlfn.LET(
    _xlpm.codigos_devolucion, _xlfn.UNIQUE(_xlfn._xlws.FILTER(BP[CODIGO], ISNUMBER(SEARCH("devoluci", BP[NOMBRE CUENTA])), {""})),
    ISNUMBER(MATCH(BP[[#This Row],[CODIGO]], _xlpm.codigos_devolucion, 0))
)</f>
        <v>0</v>
      </c>
    </row>
    <row r="3769" spans="1:9" x14ac:dyDescent="0.25">
      <c r="A3769" s="608">
        <v>510539</v>
      </c>
      <c r="B3769" s="416" t="s">
        <v>545</v>
      </c>
      <c r="C3769" s="416" t="s">
        <v>1334</v>
      </c>
      <c r="D3769" s="416" t="s">
        <v>739</v>
      </c>
      <c r="E3769" s="417">
        <v>170021.86</v>
      </c>
      <c r="F3769" s="417">
        <v>0</v>
      </c>
      <c r="G3769" s="417">
        <v>116176028.71000001</v>
      </c>
      <c r="H3769" s="387" t="b" cm="1">
        <f t="array" aca="1" ref="H3769" ca="1">EsNegrita(BP[[#This Row],[CODIGO]])</f>
        <v>0</v>
      </c>
      <c r="I3769" s="387" t="b" cm="1">
        <f t="array" ref="I3769">_xlfn.LET(
    _xlpm.codigos_devolucion, _xlfn.UNIQUE(_xlfn._xlws.FILTER(BP[CODIGO], ISNUMBER(SEARCH("devoluci", BP[NOMBRE CUENTA])), {""})),
    ISNUMBER(MATCH(BP[[#This Row],[CODIGO]], _xlpm.codigos_devolucion, 0))
)</f>
        <v>0</v>
      </c>
    </row>
    <row r="3770" spans="1:9" x14ac:dyDescent="0.25">
      <c r="A3770" s="608">
        <v>510539</v>
      </c>
      <c r="B3770" s="416" t="s">
        <v>545</v>
      </c>
      <c r="C3770" s="416" t="s">
        <v>1269</v>
      </c>
      <c r="D3770" s="416" t="s">
        <v>739</v>
      </c>
      <c r="E3770" s="417">
        <v>170021.86</v>
      </c>
      <c r="F3770" s="417">
        <v>0</v>
      </c>
      <c r="G3770" s="417">
        <v>116346050.57000001</v>
      </c>
      <c r="H3770" s="387" t="b" cm="1">
        <f t="array" aca="1" ref="H3770" ca="1">EsNegrita(BP[[#This Row],[CODIGO]])</f>
        <v>0</v>
      </c>
      <c r="I3770" s="387" t="b" cm="1">
        <f t="array" ref="I3770">_xlfn.LET(
    _xlpm.codigos_devolucion, _xlfn.UNIQUE(_xlfn._xlws.FILTER(BP[CODIGO], ISNUMBER(SEARCH("devoluci", BP[NOMBRE CUENTA])), {""})),
    ISNUMBER(MATCH(BP[[#This Row],[CODIGO]], _xlpm.codigos_devolucion, 0))
)</f>
        <v>0</v>
      </c>
    </row>
    <row r="3771" spans="1:9" x14ac:dyDescent="0.25">
      <c r="A3771" s="608">
        <v>510539</v>
      </c>
      <c r="B3771" s="416" t="s">
        <v>545</v>
      </c>
      <c r="C3771" s="416" t="s">
        <v>1292</v>
      </c>
      <c r="D3771" s="416" t="s">
        <v>739</v>
      </c>
      <c r="E3771" s="417">
        <v>170021.86</v>
      </c>
      <c r="F3771" s="417">
        <v>0</v>
      </c>
      <c r="G3771" s="417">
        <v>116516072.43000001</v>
      </c>
      <c r="H3771" s="387" t="b" cm="1">
        <f t="array" aca="1" ref="H3771" ca="1">EsNegrita(BP[[#This Row],[CODIGO]])</f>
        <v>0</v>
      </c>
      <c r="I3771" s="387" t="b" cm="1">
        <f t="array" ref="I3771">_xlfn.LET(
    _xlpm.codigos_devolucion, _xlfn.UNIQUE(_xlfn._xlws.FILTER(BP[CODIGO], ISNUMBER(SEARCH("devoluci", BP[NOMBRE CUENTA])), {""})),
    ISNUMBER(MATCH(BP[[#This Row],[CODIGO]], _xlpm.codigos_devolucion, 0))
)</f>
        <v>0</v>
      </c>
    </row>
    <row r="3772" spans="1:9" x14ac:dyDescent="0.25">
      <c r="A3772" s="608">
        <v>510539</v>
      </c>
      <c r="B3772" s="416" t="s">
        <v>545</v>
      </c>
      <c r="C3772" s="416" t="s">
        <v>1329</v>
      </c>
      <c r="D3772" s="416" t="s">
        <v>739</v>
      </c>
      <c r="E3772" s="417">
        <v>72837.649999999994</v>
      </c>
      <c r="F3772" s="417">
        <v>0</v>
      </c>
      <c r="G3772" s="417">
        <v>116588910.08000001</v>
      </c>
      <c r="H3772" s="387" t="b" cm="1">
        <f t="array" aca="1" ref="H3772" ca="1">EsNegrita(BP[[#This Row],[CODIGO]])</f>
        <v>0</v>
      </c>
      <c r="I3772" s="387" t="b" cm="1">
        <f t="array" ref="I3772">_xlfn.LET(
    _xlpm.codigos_devolucion, _xlfn.UNIQUE(_xlfn._xlws.FILTER(BP[CODIGO], ISNUMBER(SEARCH("devoluci", BP[NOMBRE CUENTA])), {""})),
    ISNUMBER(MATCH(BP[[#This Row],[CODIGO]], _xlpm.codigos_devolucion, 0))
)</f>
        <v>0</v>
      </c>
    </row>
    <row r="3773" spans="1:9" x14ac:dyDescent="0.25">
      <c r="A3773" s="608">
        <v>510539</v>
      </c>
      <c r="B3773" s="416" t="s">
        <v>545</v>
      </c>
      <c r="C3773" s="416" t="s">
        <v>751</v>
      </c>
      <c r="D3773" s="416" t="s">
        <v>739</v>
      </c>
      <c r="E3773" s="417">
        <v>120408.41</v>
      </c>
      <c r="F3773" s="417">
        <v>0</v>
      </c>
      <c r="G3773" s="417">
        <v>116709318.49000001</v>
      </c>
      <c r="H3773" s="387" t="b" cm="1">
        <f t="array" aca="1" ref="H3773" ca="1">EsNegrita(BP[[#This Row],[CODIGO]])</f>
        <v>0</v>
      </c>
      <c r="I3773" s="387" t="b" cm="1">
        <f t="array" ref="I3773">_xlfn.LET(
    _xlpm.codigos_devolucion, _xlfn.UNIQUE(_xlfn._xlws.FILTER(BP[CODIGO], ISNUMBER(SEARCH("devoluci", BP[NOMBRE CUENTA])), {""})),
    ISNUMBER(MATCH(BP[[#This Row],[CODIGO]], _xlpm.codigos_devolucion, 0))
)</f>
        <v>0</v>
      </c>
    </row>
    <row r="3774" spans="1:9" x14ac:dyDescent="0.25">
      <c r="A3774" s="608">
        <v>510539</v>
      </c>
      <c r="B3774" s="416" t="s">
        <v>545</v>
      </c>
      <c r="C3774" s="416" t="s">
        <v>1339</v>
      </c>
      <c r="D3774" s="416" t="s">
        <v>739</v>
      </c>
      <c r="E3774" s="417">
        <v>72837.649999999994</v>
      </c>
      <c r="F3774" s="417">
        <v>0</v>
      </c>
      <c r="G3774" s="417">
        <v>116782156.14000002</v>
      </c>
      <c r="H3774" s="387" t="b" cm="1">
        <f t="array" aca="1" ref="H3774" ca="1">EsNegrita(BP[[#This Row],[CODIGO]])</f>
        <v>0</v>
      </c>
      <c r="I3774" s="387" t="b" cm="1">
        <f t="array" ref="I3774">_xlfn.LET(
    _xlpm.codigos_devolucion, _xlfn.UNIQUE(_xlfn._xlws.FILTER(BP[CODIGO], ISNUMBER(SEARCH("devoluci", BP[NOMBRE CUENTA])), {""})),
    ISNUMBER(MATCH(BP[[#This Row],[CODIGO]], _xlpm.codigos_devolucion, 0))
)</f>
        <v>0</v>
      </c>
    </row>
    <row r="3775" spans="1:9" x14ac:dyDescent="0.25">
      <c r="A3775" s="608">
        <v>510539</v>
      </c>
      <c r="B3775" s="416" t="s">
        <v>545</v>
      </c>
      <c r="C3775" s="416" t="s">
        <v>753</v>
      </c>
      <c r="D3775" s="416" t="s">
        <v>739</v>
      </c>
      <c r="E3775" s="417">
        <v>98540.07</v>
      </c>
      <c r="F3775" s="417">
        <v>0</v>
      </c>
      <c r="G3775" s="417">
        <v>116880696.21000001</v>
      </c>
      <c r="H3775" s="387" t="b" cm="1">
        <f t="array" aca="1" ref="H3775" ca="1">EsNegrita(BP[[#This Row],[CODIGO]])</f>
        <v>0</v>
      </c>
      <c r="I3775" s="387" t="b" cm="1">
        <f t="array" ref="I3775">_xlfn.LET(
    _xlpm.codigos_devolucion, _xlfn.UNIQUE(_xlfn._xlws.FILTER(BP[CODIGO], ISNUMBER(SEARCH("devoluci", BP[NOMBRE CUENTA])), {""})),
    ISNUMBER(MATCH(BP[[#This Row],[CODIGO]], _xlpm.codigos_devolucion, 0))
)</f>
        <v>0</v>
      </c>
    </row>
    <row r="3776" spans="1:9" x14ac:dyDescent="0.25">
      <c r="A3776" s="608">
        <v>510539</v>
      </c>
      <c r="B3776" s="416" t="s">
        <v>545</v>
      </c>
      <c r="C3776" s="416" t="s">
        <v>754</v>
      </c>
      <c r="D3776" s="416" t="s">
        <v>739</v>
      </c>
      <c r="E3776" s="417">
        <v>72837.649999999994</v>
      </c>
      <c r="F3776" s="417">
        <v>0</v>
      </c>
      <c r="G3776" s="417">
        <v>116953533.86000001</v>
      </c>
      <c r="H3776" s="387" t="b" cm="1">
        <f t="array" aca="1" ref="H3776" ca="1">EsNegrita(BP[[#This Row],[CODIGO]])</f>
        <v>0</v>
      </c>
      <c r="I3776" s="387" t="b" cm="1">
        <f t="array" ref="I3776">_xlfn.LET(
    _xlpm.codigos_devolucion, _xlfn.UNIQUE(_xlfn._xlws.FILTER(BP[CODIGO], ISNUMBER(SEARCH("devoluci", BP[NOMBRE CUENTA])), {""})),
    ISNUMBER(MATCH(BP[[#This Row],[CODIGO]], _xlpm.codigos_devolucion, 0))
)</f>
        <v>0</v>
      </c>
    </row>
    <row r="3777" spans="1:9" x14ac:dyDescent="0.25">
      <c r="A3777" s="608">
        <v>510539</v>
      </c>
      <c r="B3777" s="416" t="s">
        <v>545</v>
      </c>
      <c r="C3777" s="416" t="s">
        <v>755</v>
      </c>
      <c r="D3777" s="416" t="s">
        <v>739</v>
      </c>
      <c r="E3777" s="417">
        <v>73676.14</v>
      </c>
      <c r="F3777" s="417">
        <v>0</v>
      </c>
      <c r="G3777" s="417">
        <v>117027210.00000001</v>
      </c>
      <c r="H3777" s="387" t="b" cm="1">
        <f t="array" aca="1" ref="H3777" ca="1">EsNegrita(BP[[#This Row],[CODIGO]])</f>
        <v>0</v>
      </c>
      <c r="I3777" s="387" t="b" cm="1">
        <f t="array" ref="I3777">_xlfn.LET(
    _xlpm.codigos_devolucion, _xlfn.UNIQUE(_xlfn._xlws.FILTER(BP[CODIGO], ISNUMBER(SEARCH("devoluci", BP[NOMBRE CUENTA])), {""})),
    ISNUMBER(MATCH(BP[[#This Row],[CODIGO]], _xlpm.codigos_devolucion, 0))
)</f>
        <v>0</v>
      </c>
    </row>
    <row r="3778" spans="1:9" x14ac:dyDescent="0.25">
      <c r="A3778" s="608">
        <v>510539</v>
      </c>
      <c r="B3778" s="416" t="s">
        <v>545</v>
      </c>
      <c r="C3778" s="416" t="s">
        <v>1342</v>
      </c>
      <c r="D3778" s="416" t="s">
        <v>739</v>
      </c>
      <c r="E3778" s="417">
        <v>72837.649999999994</v>
      </c>
      <c r="F3778" s="417">
        <v>0</v>
      </c>
      <c r="G3778" s="417">
        <v>117100047.65000002</v>
      </c>
      <c r="H3778" s="387" t="b" cm="1">
        <f t="array" aca="1" ref="H3778" ca="1">EsNegrita(BP[[#This Row],[CODIGO]])</f>
        <v>0</v>
      </c>
      <c r="I3778" s="387" t="b" cm="1">
        <f t="array" ref="I3778">_xlfn.LET(
    _xlpm.codigos_devolucion, _xlfn.UNIQUE(_xlfn._xlws.FILTER(BP[CODIGO], ISNUMBER(SEARCH("devoluci", BP[NOMBRE CUENTA])), {""})),
    ISNUMBER(MATCH(BP[[#This Row],[CODIGO]], _xlpm.codigos_devolucion, 0))
)</f>
        <v>0</v>
      </c>
    </row>
    <row r="3779" spans="1:9" x14ac:dyDescent="0.25">
      <c r="A3779" s="608">
        <v>510539</v>
      </c>
      <c r="B3779" s="416" t="s">
        <v>545</v>
      </c>
      <c r="C3779" s="416" t="s">
        <v>1343</v>
      </c>
      <c r="D3779" s="416" t="s">
        <v>739</v>
      </c>
      <c r="E3779" s="417">
        <v>72837.649999999994</v>
      </c>
      <c r="F3779" s="417">
        <v>0</v>
      </c>
      <c r="G3779" s="417">
        <v>117172885.30000003</v>
      </c>
      <c r="H3779" s="387" t="b" cm="1">
        <f t="array" aca="1" ref="H3779" ca="1">EsNegrita(BP[[#This Row],[CODIGO]])</f>
        <v>0</v>
      </c>
      <c r="I3779" s="387" t="b" cm="1">
        <f t="array" ref="I3779">_xlfn.LET(
    _xlpm.codigos_devolucion, _xlfn.UNIQUE(_xlfn._xlws.FILTER(BP[CODIGO], ISNUMBER(SEARCH("devoluci", BP[NOMBRE CUENTA])), {""})),
    ISNUMBER(MATCH(BP[[#This Row],[CODIGO]], _xlpm.codigos_devolucion, 0))
)</f>
        <v>0</v>
      </c>
    </row>
    <row r="3780" spans="1:9" x14ac:dyDescent="0.25">
      <c r="A3780" s="608">
        <v>510539</v>
      </c>
      <c r="B3780" s="416" t="s">
        <v>545</v>
      </c>
      <c r="C3780" s="416" t="s">
        <v>1308</v>
      </c>
      <c r="D3780" s="416" t="s">
        <v>739</v>
      </c>
      <c r="E3780" s="417">
        <v>113700.08</v>
      </c>
      <c r="F3780" s="417">
        <v>0</v>
      </c>
      <c r="G3780" s="417">
        <v>117286585.38000003</v>
      </c>
      <c r="H3780" s="387" t="b" cm="1">
        <f t="array" aca="1" ref="H3780" ca="1">EsNegrita(BP[[#This Row],[CODIGO]])</f>
        <v>0</v>
      </c>
      <c r="I3780" s="387" t="b" cm="1">
        <f t="array" ref="I3780">_xlfn.LET(
    _xlpm.codigos_devolucion, _xlfn.UNIQUE(_xlfn._xlws.FILTER(BP[CODIGO], ISNUMBER(SEARCH("devoluci", BP[NOMBRE CUENTA])), {""})),
    ISNUMBER(MATCH(BP[[#This Row],[CODIGO]], _xlpm.codigos_devolucion, 0))
)</f>
        <v>0</v>
      </c>
    </row>
    <row r="3781" spans="1:9" x14ac:dyDescent="0.25">
      <c r="A3781" s="608">
        <v>510539</v>
      </c>
      <c r="B3781" s="416" t="s">
        <v>545</v>
      </c>
      <c r="C3781" s="416" t="s">
        <v>770</v>
      </c>
      <c r="D3781" s="416" t="s">
        <v>739</v>
      </c>
      <c r="E3781" s="417">
        <v>63125.96</v>
      </c>
      <c r="F3781" s="417">
        <v>0</v>
      </c>
      <c r="G3781" s="417">
        <v>117349711.34000002</v>
      </c>
      <c r="H3781" s="387" t="b" cm="1">
        <f t="array" aca="1" ref="H3781" ca="1">EsNegrita(BP[[#This Row],[CODIGO]])</f>
        <v>0</v>
      </c>
      <c r="I3781" s="387" t="b" cm="1">
        <f t="array" ref="I3781">_xlfn.LET(
    _xlpm.codigos_devolucion, _xlfn.UNIQUE(_xlfn._xlws.FILTER(BP[CODIGO], ISNUMBER(SEARCH("devoluci", BP[NOMBRE CUENTA])), {""})),
    ISNUMBER(MATCH(BP[[#This Row],[CODIGO]], _xlpm.codigos_devolucion, 0))
)</f>
        <v>0</v>
      </c>
    </row>
    <row r="3782" spans="1:9" x14ac:dyDescent="0.25">
      <c r="A3782" s="608">
        <v>510539</v>
      </c>
      <c r="B3782" s="416" t="s">
        <v>545</v>
      </c>
      <c r="C3782" s="416" t="s">
        <v>772</v>
      </c>
      <c r="D3782" s="416" t="s">
        <v>739</v>
      </c>
      <c r="E3782" s="417">
        <v>40521</v>
      </c>
      <c r="F3782" s="417">
        <v>0</v>
      </c>
      <c r="G3782" s="417">
        <v>117390232.34000002</v>
      </c>
      <c r="H3782" s="387" t="b" cm="1">
        <f t="array" aca="1" ref="H3782" ca="1">EsNegrita(BP[[#This Row],[CODIGO]])</f>
        <v>0</v>
      </c>
      <c r="I3782" s="387" t="b" cm="1">
        <f t="array" ref="I3782">_xlfn.LET(
    _xlpm.codigos_devolucion, _xlfn.UNIQUE(_xlfn._xlws.FILTER(BP[CODIGO], ISNUMBER(SEARCH("devoluci", BP[NOMBRE CUENTA])), {""})),
    ISNUMBER(MATCH(BP[[#This Row],[CODIGO]], _xlpm.codigos_devolucion, 0))
)</f>
        <v>0</v>
      </c>
    </row>
    <row r="3783" spans="1:9" x14ac:dyDescent="0.25">
      <c r="A3783" s="608">
        <v>510539</v>
      </c>
      <c r="B3783" s="416" t="s">
        <v>545</v>
      </c>
      <c r="C3783" s="416" t="s">
        <v>773</v>
      </c>
      <c r="D3783" s="416" t="s">
        <v>739</v>
      </c>
      <c r="E3783" s="417">
        <v>79040.42</v>
      </c>
      <c r="F3783" s="417">
        <v>0</v>
      </c>
      <c r="G3783" s="417">
        <v>117469272.76000002</v>
      </c>
      <c r="H3783" s="387" t="b" cm="1">
        <f t="array" aca="1" ref="H3783" ca="1">EsNegrita(BP[[#This Row],[CODIGO]])</f>
        <v>0</v>
      </c>
      <c r="I3783" s="387" t="b" cm="1">
        <f t="array" ref="I3783">_xlfn.LET(
    _xlpm.codigos_devolucion, _xlfn.UNIQUE(_xlfn._xlws.FILTER(BP[CODIGO], ISNUMBER(SEARCH("devoluci", BP[NOMBRE CUENTA])), {""})),
    ISNUMBER(MATCH(BP[[#This Row],[CODIGO]], _xlpm.codigos_devolucion, 0))
)</f>
        <v>0</v>
      </c>
    </row>
    <row r="3784" spans="1:9" x14ac:dyDescent="0.25">
      <c r="A3784" s="608">
        <v>510539</v>
      </c>
      <c r="B3784" s="416" t="s">
        <v>545</v>
      </c>
      <c r="C3784" s="416" t="s">
        <v>1276</v>
      </c>
      <c r="D3784" s="416" t="s">
        <v>739</v>
      </c>
      <c r="E3784" s="417">
        <v>79040</v>
      </c>
      <c r="F3784" s="417">
        <v>0</v>
      </c>
      <c r="G3784" s="417">
        <v>117548312.76000002</v>
      </c>
      <c r="H3784" s="387" t="b" cm="1">
        <f t="array" aca="1" ref="H3784" ca="1">EsNegrita(BP[[#This Row],[CODIGO]])</f>
        <v>0</v>
      </c>
      <c r="I3784" s="387" t="b" cm="1">
        <f t="array" ref="I3784">_xlfn.LET(
    _xlpm.codigos_devolucion, _xlfn.UNIQUE(_xlfn._xlws.FILTER(BP[CODIGO], ISNUMBER(SEARCH("devoluci", BP[NOMBRE CUENTA])), {""})),
    ISNUMBER(MATCH(BP[[#This Row],[CODIGO]], _xlpm.codigos_devolucion, 0))
)</f>
        <v>0</v>
      </c>
    </row>
    <row r="3785" spans="1:9" x14ac:dyDescent="0.25">
      <c r="A3785" s="608">
        <v>510539</v>
      </c>
      <c r="B3785" s="416" t="s">
        <v>545</v>
      </c>
      <c r="C3785" s="416" t="s">
        <v>1345</v>
      </c>
      <c r="D3785" s="416" t="s">
        <v>739</v>
      </c>
      <c r="E3785" s="417">
        <v>100533.33</v>
      </c>
      <c r="F3785" s="417">
        <v>0</v>
      </c>
      <c r="G3785" s="417">
        <v>117648846.09000002</v>
      </c>
      <c r="H3785" s="387" t="b" cm="1">
        <f t="array" aca="1" ref="H3785" ca="1">EsNegrita(BP[[#This Row],[CODIGO]])</f>
        <v>0</v>
      </c>
      <c r="I3785" s="387" t="b" cm="1">
        <f t="array" ref="I3785">_xlfn.LET(
    _xlpm.codigos_devolucion, _xlfn.UNIQUE(_xlfn._xlws.FILTER(BP[CODIGO], ISNUMBER(SEARCH("devoluci", BP[NOMBRE CUENTA])), {""})),
    ISNUMBER(MATCH(BP[[#This Row],[CODIGO]], _xlpm.codigos_devolucion, 0))
)</f>
        <v>0</v>
      </c>
    </row>
    <row r="3786" spans="1:9" x14ac:dyDescent="0.25">
      <c r="A3786" s="608">
        <v>510539</v>
      </c>
      <c r="B3786" s="416" t="s">
        <v>545</v>
      </c>
      <c r="C3786" s="416" t="s">
        <v>1353</v>
      </c>
      <c r="D3786" s="416" t="s">
        <v>739</v>
      </c>
      <c r="E3786" s="417">
        <v>60698.04</v>
      </c>
      <c r="F3786" s="417">
        <v>0</v>
      </c>
      <c r="G3786" s="417">
        <v>117709544.13000003</v>
      </c>
      <c r="H3786" s="387" t="b" cm="1">
        <f t="array" aca="1" ref="H3786" ca="1">EsNegrita(BP[[#This Row],[CODIGO]])</f>
        <v>0</v>
      </c>
      <c r="I3786" s="387" t="b" cm="1">
        <f t="array" ref="I3786">_xlfn.LET(
    _xlpm.codigos_devolucion, _xlfn.UNIQUE(_xlfn._xlws.FILTER(BP[CODIGO], ISNUMBER(SEARCH("devoluci", BP[NOMBRE CUENTA])), {""})),
    ISNUMBER(MATCH(BP[[#This Row],[CODIGO]], _xlpm.codigos_devolucion, 0))
)</f>
        <v>0</v>
      </c>
    </row>
    <row r="3787" spans="1:9" x14ac:dyDescent="0.25">
      <c r="A3787" s="608">
        <v>510539</v>
      </c>
      <c r="B3787" s="416" t="s">
        <v>545</v>
      </c>
      <c r="C3787" s="416" t="s">
        <v>1314</v>
      </c>
      <c r="D3787" s="416" t="s">
        <v>739</v>
      </c>
      <c r="E3787" s="417">
        <v>109910.07</v>
      </c>
      <c r="F3787" s="417">
        <v>0</v>
      </c>
      <c r="G3787" s="417">
        <v>117819454.20000002</v>
      </c>
      <c r="H3787" s="387" t="b" cm="1">
        <f t="array" aca="1" ref="H3787" ca="1">EsNegrita(BP[[#This Row],[CODIGO]])</f>
        <v>0</v>
      </c>
      <c r="I3787" s="387" t="b" cm="1">
        <f t="array" ref="I3787">_xlfn.LET(
    _xlpm.codigos_devolucion, _xlfn.UNIQUE(_xlfn._xlws.FILTER(BP[CODIGO], ISNUMBER(SEARCH("devoluci", BP[NOMBRE CUENTA])), {""})),
    ISNUMBER(MATCH(BP[[#This Row],[CODIGO]], _xlpm.codigos_devolucion, 0))
)</f>
        <v>0</v>
      </c>
    </row>
    <row r="3788" spans="1:9" x14ac:dyDescent="0.25">
      <c r="A3788" s="608">
        <v>510539</v>
      </c>
      <c r="B3788" s="416" t="s">
        <v>545</v>
      </c>
      <c r="C3788" s="416" t="s">
        <v>1315</v>
      </c>
      <c r="D3788" s="416" t="s">
        <v>739</v>
      </c>
      <c r="E3788" s="417">
        <v>75800.070000000007</v>
      </c>
      <c r="F3788" s="417">
        <v>0</v>
      </c>
      <c r="G3788" s="417">
        <v>117895254.27000001</v>
      </c>
      <c r="H3788" s="387" t="b" cm="1">
        <f t="array" aca="1" ref="H3788" ca="1">EsNegrita(BP[[#This Row],[CODIGO]])</f>
        <v>0</v>
      </c>
      <c r="I3788" s="387" t="b" cm="1">
        <f t="array" ref="I3788">_xlfn.LET(
    _xlpm.codigos_devolucion, _xlfn.UNIQUE(_xlfn._xlws.FILTER(BP[CODIGO], ISNUMBER(SEARCH("devoluci", BP[NOMBRE CUENTA])), {""})),
    ISNUMBER(MATCH(BP[[#This Row],[CODIGO]], _xlpm.codigos_devolucion, 0))
)</f>
        <v>0</v>
      </c>
    </row>
    <row r="3789" spans="1:9" x14ac:dyDescent="0.25">
      <c r="A3789" s="608">
        <v>510539</v>
      </c>
      <c r="B3789" s="416" t="s">
        <v>545</v>
      </c>
      <c r="C3789" s="416" t="s">
        <v>1349</v>
      </c>
      <c r="D3789" s="416" t="s">
        <v>739</v>
      </c>
      <c r="E3789" s="417">
        <v>70409.73</v>
      </c>
      <c r="F3789" s="417">
        <v>0</v>
      </c>
      <c r="G3789" s="417">
        <v>117965664.00000001</v>
      </c>
      <c r="H3789" s="387" t="b" cm="1">
        <f t="array" aca="1" ref="H3789" ca="1">EsNegrita(BP[[#This Row],[CODIGO]])</f>
        <v>0</v>
      </c>
      <c r="I3789" s="387" t="b" cm="1">
        <f t="array" ref="I3789">_xlfn.LET(
    _xlpm.codigos_devolucion, _xlfn.UNIQUE(_xlfn._xlws.FILTER(BP[CODIGO], ISNUMBER(SEARCH("devoluci", BP[NOMBRE CUENTA])), {""})),
    ISNUMBER(MATCH(BP[[#This Row],[CODIGO]], _xlpm.codigos_devolucion, 0))
)</f>
        <v>0</v>
      </c>
    </row>
    <row r="3790" spans="1:9" x14ac:dyDescent="0.25">
      <c r="A3790" s="608">
        <v>510539</v>
      </c>
      <c r="B3790" s="416" t="s">
        <v>545</v>
      </c>
      <c r="C3790" s="416" t="s">
        <v>1319</v>
      </c>
      <c r="D3790" s="416" t="s">
        <v>739</v>
      </c>
      <c r="E3790" s="417">
        <v>72837.649999999994</v>
      </c>
      <c r="F3790" s="417">
        <v>0</v>
      </c>
      <c r="G3790" s="417">
        <v>118038501.65000002</v>
      </c>
      <c r="H3790" s="387" t="b" cm="1">
        <f t="array" aca="1" ref="H3790" ca="1">EsNegrita(BP[[#This Row],[CODIGO]])</f>
        <v>0</v>
      </c>
      <c r="I3790" s="387" t="b" cm="1">
        <f t="array" ref="I3790">_xlfn.LET(
    _xlpm.codigos_devolucion, _xlfn.UNIQUE(_xlfn._xlws.FILTER(BP[CODIGO], ISNUMBER(SEARCH("devoluci", BP[NOMBRE CUENTA])), {""})),
    ISNUMBER(MATCH(BP[[#This Row],[CODIGO]], _xlpm.codigos_devolucion, 0))
)</f>
        <v>0</v>
      </c>
    </row>
    <row r="3791" spans="1:9" x14ac:dyDescent="0.25">
      <c r="A3791" s="608">
        <v>510539</v>
      </c>
      <c r="B3791" s="416" t="s">
        <v>545</v>
      </c>
      <c r="C3791" s="416" t="s">
        <v>1321</v>
      </c>
      <c r="D3791" s="416" t="s">
        <v>739</v>
      </c>
      <c r="E3791" s="417">
        <v>72837.649999999994</v>
      </c>
      <c r="F3791" s="417">
        <v>0</v>
      </c>
      <c r="G3791" s="417">
        <v>118111339.30000003</v>
      </c>
      <c r="H3791" s="387" t="b" cm="1">
        <f t="array" aca="1" ref="H3791" ca="1">EsNegrita(BP[[#This Row],[CODIGO]])</f>
        <v>0</v>
      </c>
      <c r="I3791" s="387" t="b" cm="1">
        <f t="array" ref="I3791">_xlfn.LET(
    _xlpm.codigos_devolucion, _xlfn.UNIQUE(_xlfn._xlws.FILTER(BP[CODIGO], ISNUMBER(SEARCH("devoluci", BP[NOMBRE CUENTA])), {""})),
    ISNUMBER(MATCH(BP[[#This Row],[CODIGO]], _xlpm.codigos_devolucion, 0))
)</f>
        <v>0</v>
      </c>
    </row>
    <row r="3792" spans="1:9" x14ac:dyDescent="0.25">
      <c r="A3792" s="608">
        <v>510539</v>
      </c>
      <c r="B3792" s="416" t="s">
        <v>545</v>
      </c>
      <c r="C3792" s="416" t="s">
        <v>1332</v>
      </c>
      <c r="D3792" s="416" t="s">
        <v>739</v>
      </c>
      <c r="E3792" s="417">
        <v>124800</v>
      </c>
      <c r="F3792" s="417">
        <v>0</v>
      </c>
      <c r="G3792" s="417">
        <v>118236139.30000003</v>
      </c>
      <c r="H3792" s="387" t="b" cm="1">
        <f t="array" aca="1" ref="H3792" ca="1">EsNegrita(BP[[#This Row],[CODIGO]])</f>
        <v>0</v>
      </c>
      <c r="I3792" s="387" t="b" cm="1">
        <f t="array" ref="I3792">_xlfn.LET(
    _xlpm.codigos_devolucion, _xlfn.UNIQUE(_xlfn._xlws.FILTER(BP[CODIGO], ISNUMBER(SEARCH("devoluci", BP[NOMBRE CUENTA])), {""})),
    ISNUMBER(MATCH(BP[[#This Row],[CODIGO]], _xlpm.codigos_devolucion, 0))
)</f>
        <v>0</v>
      </c>
    </row>
    <row r="3793" spans="1:9" x14ac:dyDescent="0.25">
      <c r="A3793" s="608">
        <v>510539</v>
      </c>
      <c r="B3793" s="416" t="s">
        <v>545</v>
      </c>
      <c r="C3793" s="416" t="s">
        <v>1279</v>
      </c>
      <c r="D3793" s="416" t="s">
        <v>739</v>
      </c>
      <c r="E3793" s="417">
        <v>72837.649999999994</v>
      </c>
      <c r="F3793" s="417">
        <v>0</v>
      </c>
      <c r="G3793" s="417">
        <v>118308976.95000003</v>
      </c>
      <c r="H3793" s="387" t="b" cm="1">
        <f t="array" aca="1" ref="H3793" ca="1">EsNegrita(BP[[#This Row],[CODIGO]])</f>
        <v>0</v>
      </c>
      <c r="I3793" s="387" t="b" cm="1">
        <f t="array" ref="I3793">_xlfn.LET(
    _xlpm.codigos_devolucion, _xlfn.UNIQUE(_xlfn._xlws.FILTER(BP[CODIGO], ISNUMBER(SEARCH("devoluci", BP[NOMBRE CUENTA])), {""})),
    ISNUMBER(MATCH(BP[[#This Row],[CODIGO]], _xlpm.codigos_devolucion, 0))
)</f>
        <v>0</v>
      </c>
    </row>
    <row r="3794" spans="1:9" x14ac:dyDescent="0.25">
      <c r="A3794" s="608">
        <v>510539</v>
      </c>
      <c r="B3794" s="416" t="s">
        <v>545</v>
      </c>
      <c r="C3794" s="416" t="s">
        <v>1324</v>
      </c>
      <c r="D3794" s="416" t="s">
        <v>739</v>
      </c>
      <c r="E3794" s="417">
        <v>72837.649999999994</v>
      </c>
      <c r="F3794" s="417">
        <v>0</v>
      </c>
      <c r="G3794" s="417">
        <v>118381814.60000004</v>
      </c>
      <c r="H3794" s="387" t="b" cm="1">
        <f t="array" aca="1" ref="H3794" ca="1">EsNegrita(BP[[#This Row],[CODIGO]])</f>
        <v>0</v>
      </c>
      <c r="I3794" s="387" t="b" cm="1">
        <f t="array" ref="I3794">_xlfn.LET(
    _xlpm.codigos_devolucion, _xlfn.UNIQUE(_xlfn._xlws.FILTER(BP[CODIGO], ISNUMBER(SEARCH("devoluci", BP[NOMBRE CUENTA])), {""})),
    ISNUMBER(MATCH(BP[[#This Row],[CODIGO]], _xlpm.codigos_devolucion, 0))
)</f>
        <v>0</v>
      </c>
    </row>
    <row r="3795" spans="1:9" x14ac:dyDescent="0.25">
      <c r="A3795" s="608">
        <v>510539</v>
      </c>
      <c r="B3795" s="416" t="s">
        <v>545</v>
      </c>
      <c r="C3795" s="416" t="s">
        <v>1342</v>
      </c>
      <c r="D3795" s="416" t="s">
        <v>1346</v>
      </c>
      <c r="E3795" s="417">
        <v>235405</v>
      </c>
      <c r="F3795" s="417">
        <v>0</v>
      </c>
      <c r="G3795" s="417">
        <v>118617219.60000004</v>
      </c>
      <c r="H3795" s="387" t="b" cm="1">
        <f t="array" aca="1" ref="H3795" ca="1">EsNegrita(BP[[#This Row],[CODIGO]])</f>
        <v>0</v>
      </c>
      <c r="I3795" s="387" t="b" cm="1">
        <f t="array" ref="I3795">_xlfn.LET(
    _xlpm.codigos_devolucion, _xlfn.UNIQUE(_xlfn._xlws.FILTER(BP[CODIGO], ISNUMBER(SEARCH("devoluci", BP[NOMBRE CUENTA])), {""})),
    ISNUMBER(MATCH(BP[[#This Row],[CODIGO]], _xlpm.codigos_devolucion, 0))
)</f>
        <v>0</v>
      </c>
    </row>
    <row r="3796" spans="1:9" x14ac:dyDescent="0.25">
      <c r="A3796" s="608">
        <v>510539</v>
      </c>
      <c r="B3796" s="416" t="s">
        <v>545</v>
      </c>
      <c r="C3796" s="416" t="s">
        <v>1342</v>
      </c>
      <c r="D3796" s="416" t="s">
        <v>1346</v>
      </c>
      <c r="E3796" s="417">
        <v>24279</v>
      </c>
      <c r="F3796" s="417">
        <v>0</v>
      </c>
      <c r="G3796" s="417">
        <v>118641498.60000004</v>
      </c>
      <c r="H3796" s="387" t="b" cm="1">
        <f t="array" aca="1" ref="H3796" ca="1">EsNegrita(BP[[#This Row],[CODIGO]])</f>
        <v>0</v>
      </c>
      <c r="I3796" s="387" t="b" cm="1">
        <f t="array" ref="I3796">_xlfn.LET(
    _xlpm.codigos_devolucion, _xlfn.UNIQUE(_xlfn._xlws.FILTER(BP[CODIGO], ISNUMBER(SEARCH("devoluci", BP[NOMBRE CUENTA])), {""})),
    ISNUMBER(MATCH(BP[[#This Row],[CODIGO]], _xlpm.codigos_devolucion, 0))
)</f>
        <v>0</v>
      </c>
    </row>
    <row r="3797" spans="1:9" x14ac:dyDescent="0.25">
      <c r="A3797" s="608">
        <v>510539</v>
      </c>
      <c r="B3797" s="416" t="s">
        <v>545</v>
      </c>
      <c r="C3797" s="416" t="s">
        <v>1286</v>
      </c>
      <c r="D3797" s="416" t="s">
        <v>1325</v>
      </c>
      <c r="E3797" s="417">
        <v>147892</v>
      </c>
      <c r="F3797" s="417">
        <v>0</v>
      </c>
      <c r="G3797" s="417">
        <v>118789390.60000004</v>
      </c>
      <c r="H3797" s="387" t="b" cm="1">
        <f t="array" aca="1" ref="H3797" ca="1">EsNegrita(BP[[#This Row],[CODIGO]])</f>
        <v>0</v>
      </c>
      <c r="I3797" s="387" t="b" cm="1">
        <f t="array" ref="I3797">_xlfn.LET(
    _xlpm.codigos_devolucion, _xlfn.UNIQUE(_xlfn._xlws.FILTER(BP[CODIGO], ISNUMBER(SEARCH("devoluci", BP[NOMBRE CUENTA])), {""})),
    ISNUMBER(MATCH(BP[[#This Row],[CODIGO]], _xlpm.codigos_devolucion, 0))
)</f>
        <v>0</v>
      </c>
    </row>
    <row r="3798" spans="1:9" x14ac:dyDescent="0.25">
      <c r="A3798" s="608">
        <v>510539</v>
      </c>
      <c r="B3798" s="416" t="s">
        <v>545</v>
      </c>
      <c r="C3798" s="416" t="s">
        <v>1286</v>
      </c>
      <c r="D3798" s="416" t="s">
        <v>1325</v>
      </c>
      <c r="E3798" s="417">
        <v>36442</v>
      </c>
      <c r="F3798" s="417">
        <v>0</v>
      </c>
      <c r="G3798" s="417">
        <v>118825832.60000004</v>
      </c>
      <c r="H3798" s="387" t="b" cm="1">
        <f t="array" aca="1" ref="H3798" ca="1">EsNegrita(BP[[#This Row],[CODIGO]])</f>
        <v>0</v>
      </c>
      <c r="I3798" s="387" t="b" cm="1">
        <f t="array" ref="I3798">_xlfn.LET(
    _xlpm.codigos_devolucion, _xlfn.UNIQUE(_xlfn._xlws.FILTER(BP[CODIGO], ISNUMBER(SEARCH("devoluci", BP[NOMBRE CUENTA])), {""})),
    ISNUMBER(MATCH(BP[[#This Row],[CODIGO]], _xlpm.codigos_devolucion, 0))
)</f>
        <v>0</v>
      </c>
    </row>
    <row r="3799" spans="1:9" x14ac:dyDescent="0.25">
      <c r="A3799" s="608">
        <v>510539</v>
      </c>
      <c r="B3799" s="416" t="s">
        <v>545</v>
      </c>
      <c r="C3799" s="416" t="s">
        <v>738</v>
      </c>
      <c r="D3799" s="416" t="s">
        <v>777</v>
      </c>
      <c r="E3799" s="417">
        <v>72837.649999999994</v>
      </c>
      <c r="F3799" s="417">
        <v>0</v>
      </c>
      <c r="G3799" s="417">
        <v>118898670.25000004</v>
      </c>
      <c r="H3799" s="387" t="b" cm="1">
        <f t="array" aca="1" ref="H3799" ca="1">EsNegrita(BP[[#This Row],[CODIGO]])</f>
        <v>0</v>
      </c>
      <c r="I3799" s="387" t="b" cm="1">
        <f t="array" ref="I3799">_xlfn.LET(
    _xlpm.codigos_devolucion, _xlfn.UNIQUE(_xlfn._xlws.FILTER(BP[CODIGO], ISNUMBER(SEARCH("devoluci", BP[NOMBRE CUENTA])), {""})),
    ISNUMBER(MATCH(BP[[#This Row],[CODIGO]], _xlpm.codigos_devolucion, 0))
)</f>
        <v>0</v>
      </c>
    </row>
    <row r="3800" spans="1:9" x14ac:dyDescent="0.25">
      <c r="A3800" s="608">
        <v>510539</v>
      </c>
      <c r="B3800" s="416" t="s">
        <v>545</v>
      </c>
      <c r="C3800" s="416" t="s">
        <v>1286</v>
      </c>
      <c r="D3800" s="416" t="s">
        <v>777</v>
      </c>
      <c r="E3800" s="417">
        <v>54662.400000000001</v>
      </c>
      <c r="F3800" s="417">
        <v>0</v>
      </c>
      <c r="G3800" s="417">
        <v>118953332.65000005</v>
      </c>
      <c r="H3800" s="387" t="b" cm="1">
        <f t="array" aca="1" ref="H3800" ca="1">EsNegrita(BP[[#This Row],[CODIGO]])</f>
        <v>0</v>
      </c>
      <c r="I3800" s="387" t="b" cm="1">
        <f t="array" ref="I3800">_xlfn.LET(
    _xlpm.codigos_devolucion, _xlfn.UNIQUE(_xlfn._xlws.FILTER(BP[CODIGO], ISNUMBER(SEARCH("devoluci", BP[NOMBRE CUENTA])), {""})),
    ISNUMBER(MATCH(BP[[#This Row],[CODIGO]], _xlpm.codigos_devolucion, 0))
)</f>
        <v>0</v>
      </c>
    </row>
    <row r="3801" spans="1:9" x14ac:dyDescent="0.25">
      <c r="A3801" s="608">
        <v>510539</v>
      </c>
      <c r="B3801" s="416" t="s">
        <v>545</v>
      </c>
      <c r="C3801" s="416" t="s">
        <v>1266</v>
      </c>
      <c r="D3801" s="416" t="s">
        <v>777</v>
      </c>
      <c r="E3801" s="417">
        <v>170021.87</v>
      </c>
      <c r="F3801" s="417">
        <v>0</v>
      </c>
      <c r="G3801" s="417">
        <v>119123354.52000006</v>
      </c>
      <c r="H3801" s="387" t="b" cm="1">
        <f t="array" aca="1" ref="H3801" ca="1">EsNegrita(BP[[#This Row],[CODIGO]])</f>
        <v>0</v>
      </c>
      <c r="I3801" s="387" t="b" cm="1">
        <f t="array" ref="I3801">_xlfn.LET(
    _xlpm.codigos_devolucion, _xlfn.UNIQUE(_xlfn._xlws.FILTER(BP[CODIGO], ISNUMBER(SEARCH("devoluci", BP[NOMBRE CUENTA])), {""})),
    ISNUMBER(MATCH(BP[[#This Row],[CODIGO]], _xlpm.codigos_devolucion, 0))
)</f>
        <v>0</v>
      </c>
    </row>
    <row r="3802" spans="1:9" x14ac:dyDescent="0.25">
      <c r="A3802" s="608">
        <v>510539</v>
      </c>
      <c r="B3802" s="416" t="s">
        <v>545</v>
      </c>
      <c r="C3802" s="416" t="s">
        <v>1254</v>
      </c>
      <c r="D3802" s="416" t="s">
        <v>777</v>
      </c>
      <c r="E3802" s="417">
        <v>472402.28</v>
      </c>
      <c r="F3802" s="417">
        <v>0</v>
      </c>
      <c r="G3802" s="417">
        <v>119595756.80000006</v>
      </c>
      <c r="H3802" s="387" t="b" cm="1">
        <f t="array" aca="1" ref="H3802" ca="1">EsNegrita(BP[[#This Row],[CODIGO]])</f>
        <v>0</v>
      </c>
      <c r="I3802" s="387" t="b" cm="1">
        <f t="array" ref="I3802">_xlfn.LET(
    _xlpm.codigos_devolucion, _xlfn.UNIQUE(_xlfn._xlws.FILTER(BP[CODIGO], ISNUMBER(SEARCH("devoluci", BP[NOMBRE CUENTA])), {""})),
    ISNUMBER(MATCH(BP[[#This Row],[CODIGO]], _xlpm.codigos_devolucion, 0))
)</f>
        <v>0</v>
      </c>
    </row>
    <row r="3803" spans="1:9" x14ac:dyDescent="0.25">
      <c r="A3803" s="608">
        <v>510539</v>
      </c>
      <c r="B3803" s="416" t="s">
        <v>545</v>
      </c>
      <c r="C3803" s="416" t="s">
        <v>1328</v>
      </c>
      <c r="D3803" s="416" t="s">
        <v>777</v>
      </c>
      <c r="E3803" s="417">
        <v>72837.649999999994</v>
      </c>
      <c r="F3803" s="417">
        <v>0</v>
      </c>
      <c r="G3803" s="417">
        <v>119668594.45000006</v>
      </c>
      <c r="H3803" s="387" t="b" cm="1">
        <f t="array" aca="1" ref="H3803" ca="1">EsNegrita(BP[[#This Row],[CODIGO]])</f>
        <v>0</v>
      </c>
      <c r="I3803" s="387" t="b" cm="1">
        <f t="array" ref="I3803">_xlfn.LET(
    _xlpm.codigos_devolucion, _xlfn.UNIQUE(_xlfn._xlws.FILTER(BP[CODIGO], ISNUMBER(SEARCH("devoluci", BP[NOMBRE CUENTA])), {""})),
    ISNUMBER(MATCH(BP[[#This Row],[CODIGO]], _xlpm.codigos_devolucion, 0))
)</f>
        <v>0</v>
      </c>
    </row>
    <row r="3804" spans="1:9" x14ac:dyDescent="0.25">
      <c r="A3804" s="608">
        <v>510539</v>
      </c>
      <c r="B3804" s="416" t="s">
        <v>545</v>
      </c>
      <c r="C3804" s="416" t="s">
        <v>1291</v>
      </c>
      <c r="D3804" s="416" t="s">
        <v>777</v>
      </c>
      <c r="E3804" s="417">
        <v>113700.08</v>
      </c>
      <c r="F3804" s="417">
        <v>0</v>
      </c>
      <c r="G3804" s="417">
        <v>119782294.53000006</v>
      </c>
      <c r="H3804" s="387" t="b" cm="1">
        <f t="array" aca="1" ref="H3804" ca="1">EsNegrita(BP[[#This Row],[CODIGO]])</f>
        <v>0</v>
      </c>
      <c r="I3804" s="387" t="b" cm="1">
        <f t="array" ref="I3804">_xlfn.LET(
    _xlpm.codigos_devolucion, _xlfn.UNIQUE(_xlfn._xlws.FILTER(BP[CODIGO], ISNUMBER(SEARCH("devoluci", BP[NOMBRE CUENTA])), {""})),
    ISNUMBER(MATCH(BP[[#This Row],[CODIGO]], _xlpm.codigos_devolucion, 0))
)</f>
        <v>0</v>
      </c>
    </row>
    <row r="3805" spans="1:9" x14ac:dyDescent="0.25">
      <c r="A3805" s="608">
        <v>510539</v>
      </c>
      <c r="B3805" s="416" t="s">
        <v>545</v>
      </c>
      <c r="C3805" s="416" t="s">
        <v>1334</v>
      </c>
      <c r="D3805" s="416" t="s">
        <v>777</v>
      </c>
      <c r="E3805" s="417">
        <v>170021.86</v>
      </c>
      <c r="F3805" s="417">
        <v>0</v>
      </c>
      <c r="G3805" s="417">
        <v>119952316.39000006</v>
      </c>
      <c r="H3805" s="387" t="b" cm="1">
        <f t="array" aca="1" ref="H3805" ca="1">EsNegrita(BP[[#This Row],[CODIGO]])</f>
        <v>0</v>
      </c>
      <c r="I3805" s="387" t="b" cm="1">
        <f t="array" ref="I3805">_xlfn.LET(
    _xlpm.codigos_devolucion, _xlfn.UNIQUE(_xlfn._xlws.FILTER(BP[CODIGO], ISNUMBER(SEARCH("devoluci", BP[NOMBRE CUENTA])), {""})),
    ISNUMBER(MATCH(BP[[#This Row],[CODIGO]], _xlpm.codigos_devolucion, 0))
)</f>
        <v>0</v>
      </c>
    </row>
    <row r="3806" spans="1:9" x14ac:dyDescent="0.25">
      <c r="A3806" s="608">
        <v>510539</v>
      </c>
      <c r="B3806" s="416" t="s">
        <v>545</v>
      </c>
      <c r="C3806" s="416" t="s">
        <v>1269</v>
      </c>
      <c r="D3806" s="416" t="s">
        <v>777</v>
      </c>
      <c r="E3806" s="417">
        <v>170021.86</v>
      </c>
      <c r="F3806" s="417">
        <v>0</v>
      </c>
      <c r="G3806" s="417">
        <v>120122338.25000006</v>
      </c>
      <c r="H3806" s="387" t="b" cm="1">
        <f t="array" aca="1" ref="H3806" ca="1">EsNegrita(BP[[#This Row],[CODIGO]])</f>
        <v>0</v>
      </c>
      <c r="I3806" s="387" t="b" cm="1">
        <f t="array" ref="I3806">_xlfn.LET(
    _xlpm.codigos_devolucion, _xlfn.UNIQUE(_xlfn._xlws.FILTER(BP[CODIGO], ISNUMBER(SEARCH("devoluci", BP[NOMBRE CUENTA])), {""})),
    ISNUMBER(MATCH(BP[[#This Row],[CODIGO]], _xlpm.codigos_devolucion, 0))
)</f>
        <v>0</v>
      </c>
    </row>
    <row r="3807" spans="1:9" x14ac:dyDescent="0.25">
      <c r="A3807" s="608">
        <v>510539</v>
      </c>
      <c r="B3807" s="416" t="s">
        <v>545</v>
      </c>
      <c r="C3807" s="416" t="s">
        <v>1292</v>
      </c>
      <c r="D3807" s="416" t="s">
        <v>777</v>
      </c>
      <c r="E3807" s="417">
        <v>170021.87</v>
      </c>
      <c r="F3807" s="417">
        <v>0</v>
      </c>
      <c r="G3807" s="417">
        <v>120292360.12000006</v>
      </c>
      <c r="H3807" s="387" t="b" cm="1">
        <f t="array" aca="1" ref="H3807" ca="1">EsNegrita(BP[[#This Row],[CODIGO]])</f>
        <v>0</v>
      </c>
      <c r="I3807" s="387" t="b" cm="1">
        <f t="array" ref="I3807">_xlfn.LET(
    _xlpm.codigos_devolucion, _xlfn.UNIQUE(_xlfn._xlws.FILTER(BP[CODIGO], ISNUMBER(SEARCH("devoluci", BP[NOMBRE CUENTA])), {""})),
    ISNUMBER(MATCH(BP[[#This Row],[CODIGO]], _xlpm.codigos_devolucion, 0))
)</f>
        <v>0</v>
      </c>
    </row>
    <row r="3808" spans="1:9" x14ac:dyDescent="0.25">
      <c r="A3808" s="608">
        <v>510539</v>
      </c>
      <c r="B3808" s="416" t="s">
        <v>545</v>
      </c>
      <c r="C3808" s="416" t="s">
        <v>1329</v>
      </c>
      <c r="D3808" s="416" t="s">
        <v>777</v>
      </c>
      <c r="E3808" s="417">
        <v>72837.649999999994</v>
      </c>
      <c r="F3808" s="417">
        <v>0</v>
      </c>
      <c r="G3808" s="417">
        <v>120365197.77000007</v>
      </c>
      <c r="H3808" s="387" t="b" cm="1">
        <f t="array" aca="1" ref="H3808" ca="1">EsNegrita(BP[[#This Row],[CODIGO]])</f>
        <v>0</v>
      </c>
      <c r="I3808" s="387" t="b" cm="1">
        <f t="array" ref="I3808">_xlfn.LET(
    _xlpm.codigos_devolucion, _xlfn.UNIQUE(_xlfn._xlws.FILTER(BP[CODIGO], ISNUMBER(SEARCH("devoluci", BP[NOMBRE CUENTA])), {""})),
    ISNUMBER(MATCH(BP[[#This Row],[CODIGO]], _xlpm.codigos_devolucion, 0))
)</f>
        <v>0</v>
      </c>
    </row>
    <row r="3809" spans="1:9" x14ac:dyDescent="0.25">
      <c r="A3809" s="608">
        <v>510539</v>
      </c>
      <c r="B3809" s="416" t="s">
        <v>545</v>
      </c>
      <c r="C3809" s="416" t="s">
        <v>751</v>
      </c>
      <c r="D3809" s="416" t="s">
        <v>777</v>
      </c>
      <c r="E3809" s="417">
        <v>120408.41</v>
      </c>
      <c r="F3809" s="417">
        <v>0</v>
      </c>
      <c r="G3809" s="417">
        <v>120485606.18000007</v>
      </c>
      <c r="H3809" s="387" t="b" cm="1">
        <f t="array" aca="1" ref="H3809" ca="1">EsNegrita(BP[[#This Row],[CODIGO]])</f>
        <v>0</v>
      </c>
      <c r="I3809" s="387" t="b" cm="1">
        <f t="array" ref="I3809">_xlfn.LET(
    _xlpm.codigos_devolucion, _xlfn.UNIQUE(_xlfn._xlws.FILTER(BP[CODIGO], ISNUMBER(SEARCH("devoluci", BP[NOMBRE CUENTA])), {""})),
    ISNUMBER(MATCH(BP[[#This Row],[CODIGO]], _xlpm.codigos_devolucion, 0))
)</f>
        <v>0</v>
      </c>
    </row>
    <row r="3810" spans="1:9" x14ac:dyDescent="0.25">
      <c r="A3810" s="608">
        <v>510539</v>
      </c>
      <c r="B3810" s="416" t="s">
        <v>545</v>
      </c>
      <c r="C3810" s="416" t="s">
        <v>1339</v>
      </c>
      <c r="D3810" s="416" t="s">
        <v>777</v>
      </c>
      <c r="E3810" s="417">
        <v>72837.649999999994</v>
      </c>
      <c r="F3810" s="417">
        <v>0</v>
      </c>
      <c r="G3810" s="417">
        <v>120558443.83000007</v>
      </c>
      <c r="H3810" s="387" t="b" cm="1">
        <f t="array" aca="1" ref="H3810" ca="1">EsNegrita(BP[[#This Row],[CODIGO]])</f>
        <v>0</v>
      </c>
      <c r="I3810" s="387" t="b" cm="1">
        <f t="array" ref="I3810">_xlfn.LET(
    _xlpm.codigos_devolucion, _xlfn.UNIQUE(_xlfn._xlws.FILTER(BP[CODIGO], ISNUMBER(SEARCH("devoluci", BP[NOMBRE CUENTA])), {""})),
    ISNUMBER(MATCH(BP[[#This Row],[CODIGO]], _xlpm.codigos_devolucion, 0))
)</f>
        <v>0</v>
      </c>
    </row>
    <row r="3811" spans="1:9" x14ac:dyDescent="0.25">
      <c r="A3811" s="608">
        <v>510539</v>
      </c>
      <c r="B3811" s="416" t="s">
        <v>545</v>
      </c>
      <c r="C3811" s="416" t="s">
        <v>753</v>
      </c>
      <c r="D3811" s="416" t="s">
        <v>777</v>
      </c>
      <c r="E3811" s="417">
        <v>113700.08</v>
      </c>
      <c r="F3811" s="417">
        <v>0</v>
      </c>
      <c r="G3811" s="417">
        <v>120672143.91000007</v>
      </c>
      <c r="H3811" s="387" t="b" cm="1">
        <f t="array" aca="1" ref="H3811" ca="1">EsNegrita(BP[[#This Row],[CODIGO]])</f>
        <v>0</v>
      </c>
      <c r="I3811" s="387" t="b" cm="1">
        <f t="array" ref="I3811">_xlfn.LET(
    _xlpm.codigos_devolucion, _xlfn.UNIQUE(_xlfn._xlws.FILTER(BP[CODIGO], ISNUMBER(SEARCH("devoluci", BP[NOMBRE CUENTA])), {""})),
    ISNUMBER(MATCH(BP[[#This Row],[CODIGO]], _xlpm.codigos_devolucion, 0))
)</f>
        <v>0</v>
      </c>
    </row>
    <row r="3812" spans="1:9" x14ac:dyDescent="0.25">
      <c r="A3812" s="608">
        <v>510539</v>
      </c>
      <c r="B3812" s="416" t="s">
        <v>545</v>
      </c>
      <c r="C3812" s="416" t="s">
        <v>754</v>
      </c>
      <c r="D3812" s="416" t="s">
        <v>777</v>
      </c>
      <c r="E3812" s="417">
        <v>72837.649999999994</v>
      </c>
      <c r="F3812" s="417">
        <v>0</v>
      </c>
      <c r="G3812" s="417">
        <v>120744981.56000008</v>
      </c>
      <c r="H3812" s="387" t="b" cm="1">
        <f t="array" aca="1" ref="H3812" ca="1">EsNegrita(BP[[#This Row],[CODIGO]])</f>
        <v>0</v>
      </c>
      <c r="I3812" s="387" t="b" cm="1">
        <f t="array" ref="I3812">_xlfn.LET(
    _xlpm.codigos_devolucion, _xlfn.UNIQUE(_xlfn._xlws.FILTER(BP[CODIGO], ISNUMBER(SEARCH("devoluci", BP[NOMBRE CUENTA])), {""})),
    ISNUMBER(MATCH(BP[[#This Row],[CODIGO]], _xlpm.codigos_devolucion, 0))
)</f>
        <v>0</v>
      </c>
    </row>
    <row r="3813" spans="1:9" x14ac:dyDescent="0.25">
      <c r="A3813" s="608">
        <v>510539</v>
      </c>
      <c r="B3813" s="416" t="s">
        <v>545</v>
      </c>
      <c r="C3813" s="416" t="s">
        <v>755</v>
      </c>
      <c r="D3813" s="416" t="s">
        <v>777</v>
      </c>
      <c r="E3813" s="417">
        <v>170021.86</v>
      </c>
      <c r="F3813" s="417">
        <v>0</v>
      </c>
      <c r="G3813" s="417">
        <v>120915003.42000008</v>
      </c>
      <c r="H3813" s="387" t="b" cm="1">
        <f t="array" aca="1" ref="H3813" ca="1">EsNegrita(BP[[#This Row],[CODIGO]])</f>
        <v>0</v>
      </c>
      <c r="I3813" s="387" t="b" cm="1">
        <f t="array" ref="I3813">_xlfn.LET(
    _xlpm.codigos_devolucion, _xlfn.UNIQUE(_xlfn._xlws.FILTER(BP[CODIGO], ISNUMBER(SEARCH("devoluci", BP[NOMBRE CUENTA])), {""})),
    ISNUMBER(MATCH(BP[[#This Row],[CODIGO]], _xlpm.codigos_devolucion, 0))
)</f>
        <v>0</v>
      </c>
    </row>
    <row r="3814" spans="1:9" x14ac:dyDescent="0.25">
      <c r="A3814" s="608">
        <v>510539</v>
      </c>
      <c r="B3814" s="416" t="s">
        <v>545</v>
      </c>
      <c r="C3814" s="416" t="s">
        <v>1342</v>
      </c>
      <c r="D3814" s="416" t="s">
        <v>777</v>
      </c>
      <c r="E3814" s="417">
        <v>48558.43</v>
      </c>
      <c r="F3814" s="417">
        <v>0</v>
      </c>
      <c r="G3814" s="417">
        <v>120963561.85000008</v>
      </c>
      <c r="H3814" s="387" t="b" cm="1">
        <f t="array" aca="1" ref="H3814" ca="1">EsNegrita(BP[[#This Row],[CODIGO]])</f>
        <v>0</v>
      </c>
      <c r="I3814" s="387" t="b" cm="1">
        <f t="array" ref="I3814">_xlfn.LET(
    _xlpm.codigos_devolucion, _xlfn.UNIQUE(_xlfn._xlws.FILTER(BP[CODIGO], ISNUMBER(SEARCH("devoluci", BP[NOMBRE CUENTA])), {""})),
    ISNUMBER(MATCH(BP[[#This Row],[CODIGO]], _xlpm.codigos_devolucion, 0))
)</f>
        <v>0</v>
      </c>
    </row>
    <row r="3815" spans="1:9" x14ac:dyDescent="0.25">
      <c r="A3815" s="608">
        <v>510539</v>
      </c>
      <c r="B3815" s="416" t="s">
        <v>545</v>
      </c>
      <c r="C3815" s="416" t="s">
        <v>1343</v>
      </c>
      <c r="D3815" s="416" t="s">
        <v>777</v>
      </c>
      <c r="E3815" s="417">
        <v>72837.649999999994</v>
      </c>
      <c r="F3815" s="417">
        <v>0</v>
      </c>
      <c r="G3815" s="417">
        <v>121036399.50000009</v>
      </c>
      <c r="H3815" s="387" t="b" cm="1">
        <f t="array" aca="1" ref="H3815" ca="1">EsNegrita(BP[[#This Row],[CODIGO]])</f>
        <v>0</v>
      </c>
      <c r="I3815" s="387" t="b" cm="1">
        <f t="array" ref="I3815">_xlfn.LET(
    _xlpm.codigos_devolucion, _xlfn.UNIQUE(_xlfn._xlws.FILTER(BP[CODIGO], ISNUMBER(SEARCH("devoluci", BP[NOMBRE CUENTA])), {""})),
    ISNUMBER(MATCH(BP[[#This Row],[CODIGO]], _xlpm.codigos_devolucion, 0))
)</f>
        <v>0</v>
      </c>
    </row>
    <row r="3816" spans="1:9" x14ac:dyDescent="0.25">
      <c r="A3816" s="608">
        <v>510539</v>
      </c>
      <c r="B3816" s="416" t="s">
        <v>545</v>
      </c>
      <c r="C3816" s="416" t="s">
        <v>1308</v>
      </c>
      <c r="D3816" s="416" t="s">
        <v>777</v>
      </c>
      <c r="E3816" s="417">
        <v>113700.08</v>
      </c>
      <c r="F3816" s="417">
        <v>0</v>
      </c>
      <c r="G3816" s="417">
        <v>121150099.58000009</v>
      </c>
      <c r="H3816" s="387" t="b" cm="1">
        <f t="array" aca="1" ref="H3816" ca="1">EsNegrita(BP[[#This Row],[CODIGO]])</f>
        <v>0</v>
      </c>
      <c r="I3816" s="387" t="b" cm="1">
        <f t="array" ref="I3816">_xlfn.LET(
    _xlpm.codigos_devolucion, _xlfn.UNIQUE(_xlfn._xlws.FILTER(BP[CODIGO], ISNUMBER(SEARCH("devoluci", BP[NOMBRE CUENTA])), {""})),
    ISNUMBER(MATCH(BP[[#This Row],[CODIGO]], _xlpm.codigos_devolucion, 0))
)</f>
        <v>0</v>
      </c>
    </row>
    <row r="3817" spans="1:9" x14ac:dyDescent="0.25">
      <c r="A3817" s="608">
        <v>510539</v>
      </c>
      <c r="B3817" s="416" t="s">
        <v>545</v>
      </c>
      <c r="C3817" s="416" t="s">
        <v>770</v>
      </c>
      <c r="D3817" s="416" t="s">
        <v>777</v>
      </c>
      <c r="E3817" s="417">
        <v>72837.649999999994</v>
      </c>
      <c r="F3817" s="417">
        <v>0</v>
      </c>
      <c r="G3817" s="417">
        <v>121222937.23000009</v>
      </c>
      <c r="H3817" s="387" t="b" cm="1">
        <f t="array" aca="1" ref="H3817" ca="1">EsNegrita(BP[[#This Row],[CODIGO]])</f>
        <v>0</v>
      </c>
      <c r="I3817" s="387" t="b" cm="1">
        <f t="array" ref="I3817">_xlfn.LET(
    _xlpm.codigos_devolucion, _xlfn.UNIQUE(_xlfn._xlws.FILTER(BP[CODIGO], ISNUMBER(SEARCH("devoluci", BP[NOMBRE CUENTA])), {""})),
    ISNUMBER(MATCH(BP[[#This Row],[CODIGO]], _xlpm.codigos_devolucion, 0))
)</f>
        <v>0</v>
      </c>
    </row>
    <row r="3818" spans="1:9" x14ac:dyDescent="0.25">
      <c r="A3818" s="608">
        <v>510539</v>
      </c>
      <c r="B3818" s="416" t="s">
        <v>545</v>
      </c>
      <c r="C3818" s="416" t="s">
        <v>772</v>
      </c>
      <c r="D3818" s="416" t="s">
        <v>777</v>
      </c>
      <c r="E3818" s="417">
        <v>75976.87</v>
      </c>
      <c r="F3818" s="417">
        <v>0</v>
      </c>
      <c r="G3818" s="417">
        <v>121298914.1000001</v>
      </c>
      <c r="H3818" s="387" t="b" cm="1">
        <f t="array" aca="1" ref="H3818" ca="1">EsNegrita(BP[[#This Row],[CODIGO]])</f>
        <v>0</v>
      </c>
      <c r="I3818" s="387" t="b" cm="1">
        <f t="array" ref="I3818">_xlfn.LET(
    _xlpm.codigos_devolucion, _xlfn.UNIQUE(_xlfn._xlws.FILTER(BP[CODIGO], ISNUMBER(SEARCH("devoluci", BP[NOMBRE CUENTA])), {""})),
    ISNUMBER(MATCH(BP[[#This Row],[CODIGO]], _xlpm.codigos_devolucion, 0))
)</f>
        <v>0</v>
      </c>
    </row>
    <row r="3819" spans="1:9" x14ac:dyDescent="0.25">
      <c r="A3819" s="608">
        <v>510539</v>
      </c>
      <c r="B3819" s="416" t="s">
        <v>545</v>
      </c>
      <c r="C3819" s="416" t="s">
        <v>773</v>
      </c>
      <c r="D3819" s="416" t="s">
        <v>777</v>
      </c>
      <c r="E3819" s="417">
        <v>79040.42</v>
      </c>
      <c r="F3819" s="417">
        <v>0</v>
      </c>
      <c r="G3819" s="417">
        <v>121377954.5200001</v>
      </c>
      <c r="H3819" s="387" t="b" cm="1">
        <f t="array" aca="1" ref="H3819" ca="1">EsNegrita(BP[[#This Row],[CODIGO]])</f>
        <v>0</v>
      </c>
      <c r="I3819" s="387" t="b" cm="1">
        <f t="array" ref="I3819">_xlfn.LET(
    _xlpm.codigos_devolucion, _xlfn.UNIQUE(_xlfn._xlws.FILTER(BP[CODIGO], ISNUMBER(SEARCH("devoluci", BP[NOMBRE CUENTA])), {""})),
    ISNUMBER(MATCH(BP[[#This Row],[CODIGO]], _xlpm.codigos_devolucion, 0))
)</f>
        <v>0</v>
      </c>
    </row>
    <row r="3820" spans="1:9" x14ac:dyDescent="0.25">
      <c r="A3820" s="608">
        <v>510539</v>
      </c>
      <c r="B3820" s="416" t="s">
        <v>545</v>
      </c>
      <c r="C3820" s="416" t="s">
        <v>1276</v>
      </c>
      <c r="D3820" s="416" t="s">
        <v>777</v>
      </c>
      <c r="E3820" s="417">
        <v>79040</v>
      </c>
      <c r="F3820" s="417">
        <v>0</v>
      </c>
      <c r="G3820" s="417">
        <v>121456994.5200001</v>
      </c>
      <c r="H3820" s="387" t="b" cm="1">
        <f t="array" aca="1" ref="H3820" ca="1">EsNegrita(BP[[#This Row],[CODIGO]])</f>
        <v>0</v>
      </c>
      <c r="I3820" s="387" t="b" cm="1">
        <f t="array" ref="I3820">_xlfn.LET(
    _xlpm.codigos_devolucion, _xlfn.UNIQUE(_xlfn._xlws.FILTER(BP[CODIGO], ISNUMBER(SEARCH("devoluci", BP[NOMBRE CUENTA])), {""})),
    ISNUMBER(MATCH(BP[[#This Row],[CODIGO]], _xlpm.codigos_devolucion, 0))
)</f>
        <v>0</v>
      </c>
    </row>
    <row r="3821" spans="1:9" x14ac:dyDescent="0.25">
      <c r="A3821" s="608">
        <v>510539</v>
      </c>
      <c r="B3821" s="416" t="s">
        <v>545</v>
      </c>
      <c r="C3821" s="416" t="s">
        <v>1345</v>
      </c>
      <c r="D3821" s="416" t="s">
        <v>777</v>
      </c>
      <c r="E3821" s="417">
        <v>104000</v>
      </c>
      <c r="F3821" s="417">
        <v>0</v>
      </c>
      <c r="G3821" s="417">
        <v>121560994.5200001</v>
      </c>
      <c r="H3821" s="387" t="b" cm="1">
        <f t="array" aca="1" ref="H3821" ca="1">EsNegrita(BP[[#This Row],[CODIGO]])</f>
        <v>0</v>
      </c>
      <c r="I3821" s="387" t="b" cm="1">
        <f t="array" ref="I3821">_xlfn.LET(
    _xlpm.codigos_devolucion, _xlfn.UNIQUE(_xlfn._xlws.FILTER(BP[CODIGO], ISNUMBER(SEARCH("devoluci", BP[NOMBRE CUENTA])), {""})),
    ISNUMBER(MATCH(BP[[#This Row],[CODIGO]], _xlpm.codigos_devolucion, 0))
)</f>
        <v>0</v>
      </c>
    </row>
    <row r="3822" spans="1:9" x14ac:dyDescent="0.25">
      <c r="A3822" s="608">
        <v>510539</v>
      </c>
      <c r="B3822" s="416" t="s">
        <v>545</v>
      </c>
      <c r="C3822" s="416" t="s">
        <v>1353</v>
      </c>
      <c r="D3822" s="416" t="s">
        <v>777</v>
      </c>
      <c r="E3822" s="417">
        <v>67981.8</v>
      </c>
      <c r="F3822" s="417">
        <v>0</v>
      </c>
      <c r="G3822" s="417">
        <v>121628976.3200001</v>
      </c>
      <c r="H3822" s="387" t="b" cm="1">
        <f t="array" aca="1" ref="H3822" ca="1">EsNegrita(BP[[#This Row],[CODIGO]])</f>
        <v>0</v>
      </c>
      <c r="I3822" s="387" t="b" cm="1">
        <f t="array" ref="I3822">_xlfn.LET(
    _xlpm.codigos_devolucion, _xlfn.UNIQUE(_xlfn._xlws.FILTER(BP[CODIGO], ISNUMBER(SEARCH("devoluci", BP[NOMBRE CUENTA])), {""})),
    ISNUMBER(MATCH(BP[[#This Row],[CODIGO]], _xlpm.codigos_devolucion, 0))
)</f>
        <v>0</v>
      </c>
    </row>
    <row r="3823" spans="1:9" x14ac:dyDescent="0.25">
      <c r="A3823" s="608">
        <v>510539</v>
      </c>
      <c r="B3823" s="416" t="s">
        <v>545</v>
      </c>
      <c r="C3823" s="416" t="s">
        <v>1314</v>
      </c>
      <c r="D3823" s="416" t="s">
        <v>777</v>
      </c>
      <c r="E3823" s="417">
        <v>113700.08</v>
      </c>
      <c r="F3823" s="417">
        <v>0</v>
      </c>
      <c r="G3823" s="417">
        <v>121742676.4000001</v>
      </c>
      <c r="H3823" s="387" t="b" cm="1">
        <f t="array" aca="1" ref="H3823" ca="1">EsNegrita(BP[[#This Row],[CODIGO]])</f>
        <v>0</v>
      </c>
      <c r="I3823" s="387" t="b" cm="1">
        <f t="array" ref="I3823">_xlfn.LET(
    _xlpm.codigos_devolucion, _xlfn.UNIQUE(_xlfn._xlws.FILTER(BP[CODIGO], ISNUMBER(SEARCH("devoluci", BP[NOMBRE CUENTA])), {""})),
    ISNUMBER(MATCH(BP[[#This Row],[CODIGO]], _xlpm.codigos_devolucion, 0))
)</f>
        <v>0</v>
      </c>
    </row>
    <row r="3824" spans="1:9" x14ac:dyDescent="0.25">
      <c r="A3824" s="608">
        <v>510539</v>
      </c>
      <c r="B3824" s="416" t="s">
        <v>545</v>
      </c>
      <c r="C3824" s="416" t="s">
        <v>1315</v>
      </c>
      <c r="D3824" s="416" t="s">
        <v>777</v>
      </c>
      <c r="E3824" s="417">
        <v>75800.070000000007</v>
      </c>
      <c r="F3824" s="417">
        <v>0</v>
      </c>
      <c r="G3824" s="417">
        <v>121818476.47000009</v>
      </c>
      <c r="H3824" s="387" t="b" cm="1">
        <f t="array" aca="1" ref="H3824" ca="1">EsNegrita(BP[[#This Row],[CODIGO]])</f>
        <v>0</v>
      </c>
      <c r="I3824" s="387" t="b" cm="1">
        <f t="array" ref="I3824">_xlfn.LET(
    _xlpm.codigos_devolucion, _xlfn.UNIQUE(_xlfn._xlws.FILTER(BP[CODIGO], ISNUMBER(SEARCH("devoluci", BP[NOMBRE CUENTA])), {""})),
    ISNUMBER(MATCH(BP[[#This Row],[CODIGO]], _xlpm.codigos_devolucion, 0))
)</f>
        <v>0</v>
      </c>
    </row>
    <row r="3825" spans="1:9" x14ac:dyDescent="0.25">
      <c r="A3825" s="608">
        <v>510539</v>
      </c>
      <c r="B3825" s="416" t="s">
        <v>545</v>
      </c>
      <c r="C3825" s="416" t="s">
        <v>1349</v>
      </c>
      <c r="D3825" s="416" t="s">
        <v>777</v>
      </c>
      <c r="E3825" s="417">
        <v>72837.649999999994</v>
      </c>
      <c r="F3825" s="417">
        <v>0</v>
      </c>
      <c r="G3825" s="417">
        <v>121891314.12000009</v>
      </c>
      <c r="H3825" s="387" t="b" cm="1">
        <f t="array" aca="1" ref="H3825" ca="1">EsNegrita(BP[[#This Row],[CODIGO]])</f>
        <v>0</v>
      </c>
      <c r="I3825" s="387" t="b" cm="1">
        <f t="array" ref="I3825">_xlfn.LET(
    _xlpm.codigos_devolucion, _xlfn.UNIQUE(_xlfn._xlws.FILTER(BP[CODIGO], ISNUMBER(SEARCH("devoluci", BP[NOMBRE CUENTA])), {""})),
    ISNUMBER(MATCH(BP[[#This Row],[CODIGO]], _xlpm.codigos_devolucion, 0))
)</f>
        <v>0</v>
      </c>
    </row>
    <row r="3826" spans="1:9" x14ac:dyDescent="0.25">
      <c r="A3826" s="608">
        <v>510539</v>
      </c>
      <c r="B3826" s="416" t="s">
        <v>545</v>
      </c>
      <c r="C3826" s="416" t="s">
        <v>1319</v>
      </c>
      <c r="D3826" s="416" t="s">
        <v>777</v>
      </c>
      <c r="E3826" s="417">
        <v>67981.8</v>
      </c>
      <c r="F3826" s="417">
        <v>0</v>
      </c>
      <c r="G3826" s="417">
        <v>121959295.92000009</v>
      </c>
      <c r="H3826" s="387" t="b" cm="1">
        <f t="array" aca="1" ref="H3826" ca="1">EsNegrita(BP[[#This Row],[CODIGO]])</f>
        <v>0</v>
      </c>
      <c r="I3826" s="387" t="b" cm="1">
        <f t="array" ref="I3826">_xlfn.LET(
    _xlpm.codigos_devolucion, _xlfn.UNIQUE(_xlfn._xlws.FILTER(BP[CODIGO], ISNUMBER(SEARCH("devoluci", BP[NOMBRE CUENTA])), {""})),
    ISNUMBER(MATCH(BP[[#This Row],[CODIGO]], _xlpm.codigos_devolucion, 0))
)</f>
        <v>0</v>
      </c>
    </row>
    <row r="3827" spans="1:9" x14ac:dyDescent="0.25">
      <c r="A3827" s="608">
        <v>510539</v>
      </c>
      <c r="B3827" s="416" t="s">
        <v>545</v>
      </c>
      <c r="C3827" s="416" t="s">
        <v>1321</v>
      </c>
      <c r="D3827" s="416" t="s">
        <v>777</v>
      </c>
      <c r="E3827" s="417">
        <v>72837.649999999994</v>
      </c>
      <c r="F3827" s="417">
        <v>0</v>
      </c>
      <c r="G3827" s="417">
        <v>122032133.5700001</v>
      </c>
      <c r="H3827" s="387" t="b" cm="1">
        <f t="array" aca="1" ref="H3827" ca="1">EsNegrita(BP[[#This Row],[CODIGO]])</f>
        <v>0</v>
      </c>
      <c r="I3827" s="387" t="b" cm="1">
        <f t="array" ref="I3827">_xlfn.LET(
    _xlpm.codigos_devolucion, _xlfn.UNIQUE(_xlfn._xlws.FILTER(BP[CODIGO], ISNUMBER(SEARCH("devoluci", BP[NOMBRE CUENTA])), {""})),
    ISNUMBER(MATCH(BP[[#This Row],[CODIGO]], _xlpm.codigos_devolucion, 0))
)</f>
        <v>0</v>
      </c>
    </row>
    <row r="3828" spans="1:9" x14ac:dyDescent="0.25">
      <c r="A3828" s="608">
        <v>510539</v>
      </c>
      <c r="B3828" s="416" t="s">
        <v>545</v>
      </c>
      <c r="C3828" s="416" t="s">
        <v>1332</v>
      </c>
      <c r="D3828" s="416" t="s">
        <v>777</v>
      </c>
      <c r="E3828" s="417">
        <v>124800</v>
      </c>
      <c r="F3828" s="417">
        <v>0</v>
      </c>
      <c r="G3828" s="417">
        <v>122156933.5700001</v>
      </c>
      <c r="H3828" s="387" t="b" cm="1">
        <f t="array" aca="1" ref="H3828" ca="1">EsNegrita(BP[[#This Row],[CODIGO]])</f>
        <v>0</v>
      </c>
      <c r="I3828" s="387" t="b" cm="1">
        <f t="array" ref="I3828">_xlfn.LET(
    _xlpm.codigos_devolucion, _xlfn.UNIQUE(_xlfn._xlws.FILTER(BP[CODIGO], ISNUMBER(SEARCH("devoluci", BP[NOMBRE CUENTA])), {""})),
    ISNUMBER(MATCH(BP[[#This Row],[CODIGO]], _xlpm.codigos_devolucion, 0))
)</f>
        <v>0</v>
      </c>
    </row>
    <row r="3829" spans="1:9" x14ac:dyDescent="0.25">
      <c r="A3829" s="608">
        <v>510539</v>
      </c>
      <c r="B3829" s="416" t="s">
        <v>545</v>
      </c>
      <c r="C3829" s="416" t="s">
        <v>1279</v>
      </c>
      <c r="D3829" s="416" t="s">
        <v>777</v>
      </c>
      <c r="E3829" s="417">
        <v>72837.649999999994</v>
      </c>
      <c r="F3829" s="417">
        <v>0</v>
      </c>
      <c r="G3829" s="417">
        <v>122229771.2200001</v>
      </c>
      <c r="H3829" s="387" t="b" cm="1">
        <f t="array" aca="1" ref="H3829" ca="1">EsNegrita(BP[[#This Row],[CODIGO]])</f>
        <v>0</v>
      </c>
      <c r="I3829" s="387" t="b" cm="1">
        <f t="array" ref="I3829">_xlfn.LET(
    _xlpm.codigos_devolucion, _xlfn.UNIQUE(_xlfn._xlws.FILTER(BP[CODIGO], ISNUMBER(SEARCH("devoluci", BP[NOMBRE CUENTA])), {""})),
    ISNUMBER(MATCH(BP[[#This Row],[CODIGO]], _xlpm.codigos_devolucion, 0))
)</f>
        <v>0</v>
      </c>
    </row>
    <row r="3830" spans="1:9" x14ac:dyDescent="0.25">
      <c r="A3830" s="608">
        <v>510539</v>
      </c>
      <c r="B3830" s="416" t="s">
        <v>545</v>
      </c>
      <c r="C3830" s="416" t="s">
        <v>1282</v>
      </c>
      <c r="D3830" s="416" t="s">
        <v>777</v>
      </c>
      <c r="E3830" s="417">
        <v>53414.28</v>
      </c>
      <c r="F3830" s="417">
        <v>0</v>
      </c>
      <c r="G3830" s="417">
        <v>122283185.5000001</v>
      </c>
      <c r="H3830" s="387" t="b" cm="1">
        <f t="array" aca="1" ref="H3830" ca="1">EsNegrita(BP[[#This Row],[CODIGO]])</f>
        <v>0</v>
      </c>
      <c r="I3830" s="387" t="b" cm="1">
        <f t="array" ref="I3830">_xlfn.LET(
    _xlpm.codigos_devolucion, _xlfn.UNIQUE(_xlfn._xlws.FILTER(BP[CODIGO], ISNUMBER(SEARCH("devoluci", BP[NOMBRE CUENTA])), {""})),
    ISNUMBER(MATCH(BP[[#This Row],[CODIGO]], _xlpm.codigos_devolucion, 0))
)</f>
        <v>0</v>
      </c>
    </row>
    <row r="3831" spans="1:9" x14ac:dyDescent="0.25">
      <c r="A3831" s="608">
        <v>510539</v>
      </c>
      <c r="B3831" s="416" t="s">
        <v>545</v>
      </c>
      <c r="C3831" s="416" t="s">
        <v>1324</v>
      </c>
      <c r="D3831" s="416" t="s">
        <v>777</v>
      </c>
      <c r="E3831" s="417">
        <v>72837.649999999994</v>
      </c>
      <c r="F3831" s="417">
        <v>0</v>
      </c>
      <c r="G3831" s="417">
        <v>122356023.15000011</v>
      </c>
      <c r="H3831" s="387" t="b" cm="1">
        <f t="array" aca="1" ref="H3831" ca="1">EsNegrita(BP[[#This Row],[CODIGO]])</f>
        <v>0</v>
      </c>
      <c r="I3831" s="387" t="b" cm="1">
        <f t="array" ref="I3831">_xlfn.LET(
    _xlpm.codigos_devolucion, _xlfn.UNIQUE(_xlfn._xlws.FILTER(BP[CODIGO], ISNUMBER(SEARCH("devoluci", BP[NOMBRE CUENTA])), {""})),
    ISNUMBER(MATCH(BP[[#This Row],[CODIGO]], _xlpm.codigos_devolucion, 0))
)</f>
        <v>0</v>
      </c>
    </row>
    <row r="3832" spans="1:9" x14ac:dyDescent="0.25">
      <c r="A3832" s="608">
        <v>510539</v>
      </c>
      <c r="B3832" s="416" t="s">
        <v>545</v>
      </c>
      <c r="C3832" s="416" t="s">
        <v>773</v>
      </c>
      <c r="D3832" s="416" t="s">
        <v>1364</v>
      </c>
      <c r="E3832" s="417">
        <v>0</v>
      </c>
      <c r="F3832" s="417">
        <v>814361</v>
      </c>
      <c r="G3832" s="417">
        <v>121541662.15000011</v>
      </c>
      <c r="H3832" s="387" t="b" cm="1">
        <f t="array" aca="1" ref="H3832" ca="1">EsNegrita(BP[[#This Row],[CODIGO]])</f>
        <v>0</v>
      </c>
      <c r="I3832" s="387" t="b" cm="1">
        <f t="array" ref="I3832">_xlfn.LET(
    _xlpm.codigos_devolucion, _xlfn.UNIQUE(_xlfn._xlws.FILTER(BP[CODIGO], ISNUMBER(SEARCH("devoluci", BP[NOMBRE CUENTA])), {""})),
    ISNUMBER(MATCH(BP[[#This Row],[CODIGO]], _xlpm.codigos_devolucion, 0))
)</f>
        <v>0</v>
      </c>
    </row>
    <row r="3833" spans="1:9" x14ac:dyDescent="0.25">
      <c r="A3833" s="608">
        <v>510551</v>
      </c>
      <c r="B3833" s="416" t="s">
        <v>551</v>
      </c>
      <c r="C3833" s="416" t="s">
        <v>944</v>
      </c>
      <c r="D3833" s="416" t="s">
        <v>945</v>
      </c>
      <c r="E3833" s="417">
        <v>144958</v>
      </c>
      <c r="F3833" s="417">
        <v>0</v>
      </c>
      <c r="G3833" s="417">
        <v>995113025</v>
      </c>
      <c r="H3833" s="387" t="b" cm="1">
        <f t="array" aca="1" ref="H3833" ca="1">EsNegrita(BP[[#This Row],[CODIGO]])</f>
        <v>0</v>
      </c>
      <c r="I3833" s="387" t="b" cm="1">
        <f t="array" ref="I3833">_xlfn.LET(
    _xlpm.codigos_devolucion, _xlfn.UNIQUE(_xlfn._xlws.FILTER(BP[CODIGO], ISNUMBER(SEARCH("devoluci", BP[NOMBRE CUENTA])), {""})),
    ISNUMBER(MATCH(BP[[#This Row],[CODIGO]], _xlpm.codigos_devolucion, 0))
)</f>
        <v>0</v>
      </c>
    </row>
    <row r="3834" spans="1:9" x14ac:dyDescent="0.25">
      <c r="A3834" s="608">
        <v>510551</v>
      </c>
      <c r="B3834" s="416" t="s">
        <v>551</v>
      </c>
      <c r="C3834" s="416" t="s">
        <v>954</v>
      </c>
      <c r="D3834" s="416" t="s">
        <v>955</v>
      </c>
      <c r="E3834" s="417">
        <v>7866000</v>
      </c>
      <c r="F3834" s="417">
        <v>0</v>
      </c>
      <c r="G3834" s="417">
        <v>1002979025</v>
      </c>
      <c r="H3834" s="387" t="b" cm="1">
        <f t="array" aca="1" ref="H3834" ca="1">EsNegrita(BP[[#This Row],[CODIGO]])</f>
        <v>0</v>
      </c>
      <c r="I3834" s="387" t="b" cm="1">
        <f t="array" ref="I3834">_xlfn.LET(
    _xlpm.codigos_devolucion, _xlfn.UNIQUE(_xlfn._xlws.FILTER(BP[CODIGO], ISNUMBER(SEARCH("devoluci", BP[NOMBRE CUENTA])), {""})),
    ISNUMBER(MATCH(BP[[#This Row],[CODIGO]], _xlpm.codigos_devolucion, 0))
)</f>
        <v>0</v>
      </c>
    </row>
    <row r="3835" spans="1:9" x14ac:dyDescent="0.25">
      <c r="A3835" s="608">
        <v>510551</v>
      </c>
      <c r="B3835" s="416" t="s">
        <v>551</v>
      </c>
      <c r="C3835" s="416" t="s">
        <v>944</v>
      </c>
      <c r="D3835" s="416" t="s">
        <v>971</v>
      </c>
      <c r="E3835" s="417">
        <v>73636</v>
      </c>
      <c r="F3835" s="417">
        <v>0</v>
      </c>
      <c r="G3835" s="417">
        <v>1003052661</v>
      </c>
      <c r="H3835" s="387" t="b" cm="1">
        <f t="array" aca="1" ref="H3835" ca="1">EsNegrita(BP[[#This Row],[CODIGO]])</f>
        <v>0</v>
      </c>
      <c r="I3835" s="387" t="b" cm="1">
        <f t="array" ref="I3835">_xlfn.LET(
    _xlpm.codigos_devolucion, _xlfn.UNIQUE(_xlfn._xlws.FILTER(BP[CODIGO], ISNUMBER(SEARCH("devoluci", BP[NOMBRE CUENTA])), {""})),
    ISNUMBER(MATCH(BP[[#This Row],[CODIGO]], _xlpm.codigos_devolucion, 0))
)</f>
        <v>0</v>
      </c>
    </row>
    <row r="3836" spans="1:9" x14ac:dyDescent="0.25">
      <c r="A3836" s="608">
        <v>510551</v>
      </c>
      <c r="B3836" s="416" t="s">
        <v>551</v>
      </c>
      <c r="C3836" s="416" t="s">
        <v>944</v>
      </c>
      <c r="D3836" s="416" t="s">
        <v>972</v>
      </c>
      <c r="E3836" s="417">
        <v>56304</v>
      </c>
      <c r="F3836" s="417">
        <v>0</v>
      </c>
      <c r="G3836" s="417">
        <v>1003108965</v>
      </c>
      <c r="H3836" s="387" t="b" cm="1">
        <f t="array" aca="1" ref="H3836" ca="1">EsNegrita(BP[[#This Row],[CODIGO]])</f>
        <v>0</v>
      </c>
      <c r="I3836" s="387" t="b" cm="1">
        <f t="array" ref="I3836">_xlfn.LET(
    _xlpm.codigos_devolucion, _xlfn.UNIQUE(_xlfn._xlws.FILTER(BP[CODIGO], ISNUMBER(SEARCH("devoluci", BP[NOMBRE CUENTA])), {""})),
    ISNUMBER(MATCH(BP[[#This Row],[CODIGO]], _xlpm.codigos_devolucion, 0))
)</f>
        <v>0</v>
      </c>
    </row>
    <row r="3837" spans="1:9" x14ac:dyDescent="0.25">
      <c r="A3837" s="608">
        <v>510551</v>
      </c>
      <c r="B3837" s="416" t="s">
        <v>551</v>
      </c>
      <c r="C3837" s="416" t="s">
        <v>954</v>
      </c>
      <c r="D3837" s="416" t="s">
        <v>1057</v>
      </c>
      <c r="E3837" s="417">
        <v>7866000</v>
      </c>
      <c r="F3837" s="417">
        <v>0</v>
      </c>
      <c r="G3837" s="417">
        <v>1010974965</v>
      </c>
      <c r="H3837" s="387" t="b" cm="1">
        <f t="array" aca="1" ref="H3837" ca="1">EsNegrita(BP[[#This Row],[CODIGO]])</f>
        <v>0</v>
      </c>
      <c r="I3837" s="387" t="b" cm="1">
        <f t="array" ref="I3837">_xlfn.LET(
    _xlpm.codigos_devolucion, _xlfn.UNIQUE(_xlfn._xlws.FILTER(BP[CODIGO], ISNUMBER(SEARCH("devoluci", BP[NOMBRE CUENTA])), {""})),
    ISNUMBER(MATCH(BP[[#This Row],[CODIGO]], _xlpm.codigos_devolucion, 0))
)</f>
        <v>0</v>
      </c>
    </row>
    <row r="3838" spans="1:9" x14ac:dyDescent="0.25">
      <c r="A3838" s="608">
        <v>510551</v>
      </c>
      <c r="B3838" s="416" t="s">
        <v>551</v>
      </c>
      <c r="C3838" s="416" t="s">
        <v>944</v>
      </c>
      <c r="D3838" s="416" t="s">
        <v>1138</v>
      </c>
      <c r="E3838" s="417">
        <v>56303</v>
      </c>
      <c r="F3838" s="417">
        <v>0</v>
      </c>
      <c r="G3838" s="417">
        <v>1011031268</v>
      </c>
      <c r="H3838" s="387" t="b" cm="1">
        <f t="array" aca="1" ref="H3838" ca="1">EsNegrita(BP[[#This Row],[CODIGO]])</f>
        <v>0</v>
      </c>
      <c r="I3838" s="387" t="b" cm="1">
        <f t="array" ref="I3838">_xlfn.LET(
    _xlpm.codigos_devolucion, _xlfn.UNIQUE(_xlfn._xlws.FILTER(BP[CODIGO], ISNUMBER(SEARCH("devoluci", BP[NOMBRE CUENTA])), {""})),
    ISNUMBER(MATCH(BP[[#This Row],[CODIGO]], _xlpm.codigos_devolucion, 0))
)</f>
        <v>0</v>
      </c>
    </row>
    <row r="3839" spans="1:9" x14ac:dyDescent="0.25">
      <c r="A3839" s="608">
        <v>510551</v>
      </c>
      <c r="B3839" s="416" t="s">
        <v>551</v>
      </c>
      <c r="C3839" s="416" t="s">
        <v>944</v>
      </c>
      <c r="D3839" s="416" t="s">
        <v>1139</v>
      </c>
      <c r="E3839" s="417">
        <v>120467</v>
      </c>
      <c r="F3839" s="417">
        <v>0</v>
      </c>
      <c r="G3839" s="417">
        <v>1011151735</v>
      </c>
      <c r="H3839" s="387" t="b" cm="1">
        <f t="array" aca="1" ref="H3839" ca="1">EsNegrita(BP[[#This Row],[CODIGO]])</f>
        <v>0</v>
      </c>
      <c r="I3839" s="387" t="b" cm="1">
        <f t="array" ref="I3839">_xlfn.LET(
    _xlpm.codigos_devolucion, _xlfn.UNIQUE(_xlfn._xlws.FILTER(BP[CODIGO], ISNUMBER(SEARCH("devoluci", BP[NOMBRE CUENTA])), {""})),
    ISNUMBER(MATCH(BP[[#This Row],[CODIGO]], _xlpm.codigos_devolucion, 0))
)</f>
        <v>0</v>
      </c>
    </row>
    <row r="3840" spans="1:9" x14ac:dyDescent="0.25">
      <c r="A3840" s="608">
        <v>510551</v>
      </c>
      <c r="B3840" s="416" t="s">
        <v>551</v>
      </c>
      <c r="C3840" s="416" t="s">
        <v>944</v>
      </c>
      <c r="D3840" s="416" t="s">
        <v>1141</v>
      </c>
      <c r="E3840" s="417">
        <v>58824</v>
      </c>
      <c r="F3840" s="417">
        <v>0</v>
      </c>
      <c r="G3840" s="417">
        <v>1011210559</v>
      </c>
      <c r="H3840" s="387" t="b" cm="1">
        <f t="array" aca="1" ref="H3840" ca="1">EsNegrita(BP[[#This Row],[CODIGO]])</f>
        <v>0</v>
      </c>
      <c r="I3840" s="387" t="b" cm="1">
        <f t="array" ref="I3840">_xlfn.LET(
    _xlpm.codigos_devolucion, _xlfn.UNIQUE(_xlfn._xlws.FILTER(BP[CODIGO], ISNUMBER(SEARCH("devoluci", BP[NOMBRE CUENTA])), {""})),
    ISNUMBER(MATCH(BP[[#This Row],[CODIGO]], _xlpm.codigos_devolucion, 0))
)</f>
        <v>0</v>
      </c>
    </row>
    <row r="3841" spans="1:9" x14ac:dyDescent="0.25">
      <c r="A3841" s="608">
        <v>510551</v>
      </c>
      <c r="B3841" s="416" t="s">
        <v>551</v>
      </c>
      <c r="C3841" s="416" t="s">
        <v>1151</v>
      </c>
      <c r="D3841" s="416" t="s">
        <v>1152</v>
      </c>
      <c r="E3841" s="417">
        <v>348000</v>
      </c>
      <c r="F3841" s="417">
        <v>0</v>
      </c>
      <c r="G3841" s="417">
        <v>1011558559</v>
      </c>
      <c r="H3841" s="387" t="b" cm="1">
        <f t="array" aca="1" ref="H3841" ca="1">EsNegrita(BP[[#This Row],[CODIGO]])</f>
        <v>0</v>
      </c>
      <c r="I3841" s="387" t="b" cm="1">
        <f t="array" ref="I3841">_xlfn.LET(
    _xlpm.codigos_devolucion, _xlfn.UNIQUE(_xlfn._xlws.FILTER(BP[CODIGO], ISNUMBER(SEARCH("devoluci", BP[NOMBRE CUENTA])), {""})),
    ISNUMBER(MATCH(BP[[#This Row],[CODIGO]], _xlpm.codigos_devolucion, 0))
)</f>
        <v>0</v>
      </c>
    </row>
    <row r="3842" spans="1:9" x14ac:dyDescent="0.25">
      <c r="A3842" s="608">
        <v>510551</v>
      </c>
      <c r="B3842" s="416" t="s">
        <v>551</v>
      </c>
      <c r="C3842" s="416" t="s">
        <v>1232</v>
      </c>
      <c r="D3842" s="416" t="s">
        <v>1233</v>
      </c>
      <c r="E3842" s="417">
        <v>67227</v>
      </c>
      <c r="F3842" s="417">
        <v>0</v>
      </c>
      <c r="G3842" s="417">
        <v>1011625786</v>
      </c>
      <c r="H3842" s="387" t="b" cm="1">
        <f t="array" aca="1" ref="H3842" ca="1">EsNegrita(BP[[#This Row],[CODIGO]])</f>
        <v>0</v>
      </c>
      <c r="I3842" s="387" t="b" cm="1">
        <f t="array" ref="I3842">_xlfn.LET(
    _xlpm.codigos_devolucion, _xlfn.UNIQUE(_xlfn._xlws.FILTER(BP[CODIGO], ISNUMBER(SEARCH("devoluci", BP[NOMBRE CUENTA])), {""})),
    ISNUMBER(MATCH(BP[[#This Row],[CODIGO]], _xlpm.codigos_devolucion, 0))
)</f>
        <v>0</v>
      </c>
    </row>
    <row r="3843" spans="1:9" x14ac:dyDescent="0.25">
      <c r="A3843" s="608">
        <v>510551</v>
      </c>
      <c r="B3843" s="416" t="s">
        <v>551</v>
      </c>
      <c r="C3843" s="416" t="s">
        <v>954</v>
      </c>
      <c r="D3843" s="416" t="s">
        <v>1241</v>
      </c>
      <c r="E3843" s="417">
        <v>7948800</v>
      </c>
      <c r="F3843" s="417">
        <v>0</v>
      </c>
      <c r="G3843" s="417">
        <v>1019574586</v>
      </c>
      <c r="H3843" s="387" t="b" cm="1">
        <f t="array" aca="1" ref="H3843" ca="1">EsNegrita(BP[[#This Row],[CODIGO]])</f>
        <v>0</v>
      </c>
      <c r="I3843" s="387" t="b" cm="1">
        <f t="array" ref="I3843">_xlfn.LET(
    _xlpm.codigos_devolucion, _xlfn.UNIQUE(_xlfn._xlws.FILTER(BP[CODIGO], ISNUMBER(SEARCH("devoluci", BP[NOMBRE CUENTA])), {""})),
    ISNUMBER(MATCH(BP[[#This Row],[CODIGO]], _xlpm.codigos_devolucion, 0))
)</f>
        <v>0</v>
      </c>
    </row>
    <row r="3844" spans="1:9" x14ac:dyDescent="0.25">
      <c r="A3844" s="608">
        <v>510551</v>
      </c>
      <c r="B3844" s="416" t="s">
        <v>551</v>
      </c>
      <c r="C3844" s="416" t="s">
        <v>1251</v>
      </c>
      <c r="D3844" s="416" t="s">
        <v>1252</v>
      </c>
      <c r="E3844" s="417">
        <v>2070000</v>
      </c>
      <c r="F3844" s="417">
        <v>0</v>
      </c>
      <c r="G3844" s="417">
        <v>1021644586</v>
      </c>
      <c r="H3844" s="387" t="b" cm="1">
        <f t="array" aca="1" ref="H3844" ca="1">EsNegrita(BP[[#This Row],[CODIGO]])</f>
        <v>0</v>
      </c>
      <c r="I3844" s="387" t="b" cm="1">
        <f t="array" ref="I3844">_xlfn.LET(
    _xlpm.codigos_devolucion, _xlfn.UNIQUE(_xlfn._xlws.FILTER(BP[CODIGO], ISNUMBER(SEARCH("devoluci", BP[NOMBRE CUENTA])), {""})),
    ISNUMBER(MATCH(BP[[#This Row],[CODIGO]], _xlpm.codigos_devolucion, 0))
)</f>
        <v>0</v>
      </c>
    </row>
    <row r="3845" spans="1:9" x14ac:dyDescent="0.25">
      <c r="A3845" s="608">
        <v>510553</v>
      </c>
      <c r="B3845" s="416" t="s">
        <v>1376</v>
      </c>
      <c r="C3845" s="416" t="s">
        <v>939</v>
      </c>
      <c r="D3845" s="416" t="s">
        <v>940</v>
      </c>
      <c r="E3845" s="417">
        <v>160000</v>
      </c>
      <c r="F3845" s="417">
        <v>0</v>
      </c>
      <c r="G3845" s="417">
        <v>44296710.340000004</v>
      </c>
      <c r="H3845" s="387" t="b" cm="1">
        <f t="array" aca="1" ref="H3845" ca="1">EsNegrita(BP[[#This Row],[CODIGO]])</f>
        <v>0</v>
      </c>
      <c r="I3845" s="387" t="b" cm="1">
        <f t="array" ref="I3845">_xlfn.LET(
    _xlpm.codigos_devolucion, _xlfn.UNIQUE(_xlfn._xlws.FILTER(BP[CODIGO], ISNUMBER(SEARCH("devoluci", BP[NOMBRE CUENTA])), {""})),
    ISNUMBER(MATCH(BP[[#This Row],[CODIGO]], _xlpm.codigos_devolucion, 0))
)</f>
        <v>0</v>
      </c>
    </row>
    <row r="3846" spans="1:9" x14ac:dyDescent="0.25">
      <c r="A3846" s="608">
        <v>510553</v>
      </c>
      <c r="B3846" s="416" t="s">
        <v>1376</v>
      </c>
      <c r="C3846" s="416" t="s">
        <v>939</v>
      </c>
      <c r="D3846" s="416" t="s">
        <v>982</v>
      </c>
      <c r="E3846" s="417">
        <v>40000</v>
      </c>
      <c r="F3846" s="417">
        <v>0</v>
      </c>
      <c r="G3846" s="417">
        <v>44336710.340000004</v>
      </c>
      <c r="H3846" s="387" t="b" cm="1">
        <f t="array" aca="1" ref="H3846" ca="1">EsNegrita(BP[[#This Row],[CODIGO]])</f>
        <v>0</v>
      </c>
      <c r="I3846" s="387" t="b" cm="1">
        <f t="array" ref="I3846">_xlfn.LET(
    _xlpm.codigos_devolucion, _xlfn.UNIQUE(_xlfn._xlws.FILTER(BP[CODIGO], ISNUMBER(SEARCH("devoluci", BP[NOMBRE CUENTA])), {""})),
    ISNUMBER(MATCH(BP[[#This Row],[CODIGO]], _xlpm.codigos_devolucion, 0))
)</f>
        <v>0</v>
      </c>
    </row>
    <row r="3847" spans="1:9" x14ac:dyDescent="0.25">
      <c r="A3847" s="608">
        <v>510553</v>
      </c>
      <c r="B3847" s="416" t="s">
        <v>1376</v>
      </c>
      <c r="C3847" s="416" t="s">
        <v>939</v>
      </c>
      <c r="D3847" s="416" t="s">
        <v>983</v>
      </c>
      <c r="E3847" s="417">
        <v>125000</v>
      </c>
      <c r="F3847" s="417">
        <v>0</v>
      </c>
      <c r="G3847" s="417">
        <v>44461710.340000004</v>
      </c>
      <c r="H3847" s="387" t="b" cm="1">
        <f t="array" aca="1" ref="H3847" ca="1">EsNegrita(BP[[#This Row],[CODIGO]])</f>
        <v>0</v>
      </c>
      <c r="I3847" s="387" t="b" cm="1">
        <f t="array" ref="I3847">_xlfn.LET(
    _xlpm.codigos_devolucion, _xlfn.UNIQUE(_xlfn._xlws.FILTER(BP[CODIGO], ISNUMBER(SEARCH("devoluci", BP[NOMBRE CUENTA])), {""})),
    ISNUMBER(MATCH(BP[[#This Row],[CODIGO]], _xlpm.codigos_devolucion, 0))
)</f>
        <v>0</v>
      </c>
    </row>
    <row r="3848" spans="1:9" x14ac:dyDescent="0.25">
      <c r="A3848" s="608">
        <v>510553</v>
      </c>
      <c r="B3848" s="416" t="s">
        <v>1376</v>
      </c>
      <c r="C3848" s="416" t="s">
        <v>939</v>
      </c>
      <c r="D3848" s="416" t="s">
        <v>1052</v>
      </c>
      <c r="E3848" s="417">
        <v>15000</v>
      </c>
      <c r="F3848" s="417">
        <v>0</v>
      </c>
      <c r="G3848" s="417">
        <v>44476710.340000004</v>
      </c>
      <c r="H3848" s="387" t="b" cm="1">
        <f t="array" aca="1" ref="H3848" ca="1">EsNegrita(BP[[#This Row],[CODIGO]])</f>
        <v>0</v>
      </c>
      <c r="I3848" s="387" t="b" cm="1">
        <f t="array" ref="I3848">_xlfn.LET(
    _xlpm.codigos_devolucion, _xlfn.UNIQUE(_xlfn._xlws.FILTER(BP[CODIGO], ISNUMBER(SEARCH("devoluci", BP[NOMBRE CUENTA])), {""})),
    ISNUMBER(MATCH(BP[[#This Row],[CODIGO]], _xlpm.codigos_devolucion, 0))
)</f>
        <v>0</v>
      </c>
    </row>
    <row r="3849" spans="1:9" x14ac:dyDescent="0.25">
      <c r="A3849" s="608">
        <v>510553</v>
      </c>
      <c r="B3849" s="416" t="s">
        <v>1376</v>
      </c>
      <c r="C3849" s="416" t="s">
        <v>939</v>
      </c>
      <c r="D3849" s="416" t="s">
        <v>1053</v>
      </c>
      <c r="E3849" s="417">
        <v>15000</v>
      </c>
      <c r="F3849" s="417">
        <v>0</v>
      </c>
      <c r="G3849" s="417">
        <v>44491710.340000004</v>
      </c>
      <c r="H3849" s="387" t="b" cm="1">
        <f t="array" aca="1" ref="H3849" ca="1">EsNegrita(BP[[#This Row],[CODIGO]])</f>
        <v>0</v>
      </c>
      <c r="I3849" s="387" t="b" cm="1">
        <f t="array" ref="I3849">_xlfn.LET(
    _xlpm.codigos_devolucion, _xlfn.UNIQUE(_xlfn._xlws.FILTER(BP[CODIGO], ISNUMBER(SEARCH("devoluci", BP[NOMBRE CUENTA])), {""})),
    ISNUMBER(MATCH(BP[[#This Row],[CODIGO]], _xlpm.codigos_devolucion, 0))
)</f>
        <v>0</v>
      </c>
    </row>
    <row r="3850" spans="1:9" x14ac:dyDescent="0.25">
      <c r="A3850" s="608">
        <v>510553</v>
      </c>
      <c r="B3850" s="416" t="s">
        <v>1376</v>
      </c>
      <c r="C3850" s="416" t="s">
        <v>944</v>
      </c>
      <c r="D3850" s="416" t="s">
        <v>1134</v>
      </c>
      <c r="E3850" s="417">
        <v>36000</v>
      </c>
      <c r="F3850" s="417">
        <v>0</v>
      </c>
      <c r="G3850" s="417">
        <v>44527710.340000004</v>
      </c>
      <c r="H3850" s="387" t="b" cm="1">
        <f t="array" aca="1" ref="H3850" ca="1">EsNegrita(BP[[#This Row],[CODIGO]])</f>
        <v>0</v>
      </c>
      <c r="I3850" s="387" t="b" cm="1">
        <f t="array" ref="I3850">_xlfn.LET(
    _xlpm.codigos_devolucion, _xlfn.UNIQUE(_xlfn._xlws.FILTER(BP[CODIGO], ISNUMBER(SEARCH("devoluci", BP[NOMBRE CUENTA])), {""})),
    ISNUMBER(MATCH(BP[[#This Row],[CODIGO]], _xlpm.codigos_devolucion, 0))
)</f>
        <v>0</v>
      </c>
    </row>
    <row r="3851" spans="1:9" x14ac:dyDescent="0.25">
      <c r="A3851" s="608">
        <v>510553</v>
      </c>
      <c r="B3851" s="416" t="s">
        <v>1376</v>
      </c>
      <c r="C3851" s="416" t="s">
        <v>944</v>
      </c>
      <c r="D3851" s="416" t="s">
        <v>1139</v>
      </c>
      <c r="E3851" s="417">
        <v>117647</v>
      </c>
      <c r="F3851" s="417">
        <v>0</v>
      </c>
      <c r="G3851" s="417">
        <v>44645357.340000004</v>
      </c>
      <c r="H3851" s="387" t="b" cm="1">
        <f t="array" aca="1" ref="H3851" ca="1">EsNegrita(BP[[#This Row],[CODIGO]])</f>
        <v>0</v>
      </c>
      <c r="I3851" s="387" t="b" cm="1">
        <f t="array" ref="I3851">_xlfn.LET(
    _xlpm.codigos_devolucion, _xlfn.UNIQUE(_xlfn._xlws.FILTER(BP[CODIGO], ISNUMBER(SEARCH("devoluci", BP[NOMBRE CUENTA])), {""})),
    ISNUMBER(MATCH(BP[[#This Row],[CODIGO]], _xlpm.codigos_devolucion, 0))
)</f>
        <v>0</v>
      </c>
    </row>
    <row r="3852" spans="1:9" x14ac:dyDescent="0.25">
      <c r="A3852" s="608">
        <v>510553</v>
      </c>
      <c r="B3852" s="416" t="s">
        <v>1376</v>
      </c>
      <c r="C3852" s="416" t="s">
        <v>1157</v>
      </c>
      <c r="D3852" s="416" t="s">
        <v>1158</v>
      </c>
      <c r="E3852" s="417">
        <v>53550</v>
      </c>
      <c r="F3852" s="417">
        <v>0</v>
      </c>
      <c r="G3852" s="417">
        <v>44698907.340000004</v>
      </c>
      <c r="H3852" s="387" t="b" cm="1">
        <f t="array" aca="1" ref="H3852" ca="1">EsNegrita(BP[[#This Row],[CODIGO]])</f>
        <v>0</v>
      </c>
      <c r="I3852" s="387" t="b" cm="1">
        <f t="array" ref="I3852">_xlfn.LET(
    _xlpm.codigos_devolucion, _xlfn.UNIQUE(_xlfn._xlws.FILTER(BP[CODIGO], ISNUMBER(SEARCH("devoluci", BP[NOMBRE CUENTA])), {""})),
    ISNUMBER(MATCH(BP[[#This Row],[CODIGO]], _xlpm.codigos_devolucion, 0))
)</f>
        <v>0</v>
      </c>
    </row>
    <row r="3853" spans="1:9" x14ac:dyDescent="0.25">
      <c r="A3853" s="608">
        <v>510553</v>
      </c>
      <c r="B3853" s="416" t="s">
        <v>1376</v>
      </c>
      <c r="C3853" s="416" t="s">
        <v>1157</v>
      </c>
      <c r="D3853" s="416" t="s">
        <v>1208</v>
      </c>
      <c r="E3853" s="417">
        <v>540000</v>
      </c>
      <c r="F3853" s="417">
        <v>0</v>
      </c>
      <c r="G3853" s="417">
        <v>45238907.340000004</v>
      </c>
      <c r="H3853" s="387" t="b" cm="1">
        <f t="array" aca="1" ref="H3853" ca="1">EsNegrita(BP[[#This Row],[CODIGO]])</f>
        <v>0</v>
      </c>
      <c r="I3853" s="387" t="b" cm="1">
        <f t="array" ref="I3853">_xlfn.LET(
    _xlpm.codigos_devolucion, _xlfn.UNIQUE(_xlfn._xlws.FILTER(BP[CODIGO], ISNUMBER(SEARCH("devoluci", BP[NOMBRE CUENTA])), {""})),
    ISNUMBER(MATCH(BP[[#This Row],[CODIGO]], _xlpm.codigos_devolucion, 0))
)</f>
        <v>0</v>
      </c>
    </row>
    <row r="3854" spans="1:9" x14ac:dyDescent="0.25">
      <c r="A3854" s="608">
        <v>510553</v>
      </c>
      <c r="B3854" s="416" t="s">
        <v>1376</v>
      </c>
      <c r="C3854" s="416" t="s">
        <v>1157</v>
      </c>
      <c r="D3854" s="416" t="s">
        <v>1209</v>
      </c>
      <c r="E3854" s="417">
        <v>75000</v>
      </c>
      <c r="F3854" s="417">
        <v>0</v>
      </c>
      <c r="G3854" s="417">
        <v>45313907.340000004</v>
      </c>
      <c r="H3854" s="387" t="b" cm="1">
        <f t="array" aca="1" ref="H3854" ca="1">EsNegrita(BP[[#This Row],[CODIGO]])</f>
        <v>0</v>
      </c>
      <c r="I3854" s="387" t="b" cm="1">
        <f t="array" ref="I3854">_xlfn.LET(
    _xlpm.codigos_devolucion, _xlfn.UNIQUE(_xlfn._xlws.FILTER(BP[CODIGO], ISNUMBER(SEARCH("devoluci", BP[NOMBRE CUENTA])), {""})),
    ISNUMBER(MATCH(BP[[#This Row],[CODIGO]], _xlpm.codigos_devolucion, 0))
)</f>
        <v>0</v>
      </c>
    </row>
    <row r="3855" spans="1:9" x14ac:dyDescent="0.25">
      <c r="A3855" s="608">
        <v>510553</v>
      </c>
      <c r="B3855" s="416" t="s">
        <v>1376</v>
      </c>
      <c r="C3855" s="416" t="s">
        <v>944</v>
      </c>
      <c r="D3855" s="416" t="s">
        <v>1217</v>
      </c>
      <c r="E3855" s="417">
        <v>462083</v>
      </c>
      <c r="F3855" s="417">
        <v>0</v>
      </c>
      <c r="G3855" s="417">
        <v>45775990.340000004</v>
      </c>
      <c r="H3855" s="387" t="b" cm="1">
        <f t="array" aca="1" ref="H3855" ca="1">EsNegrita(BP[[#This Row],[CODIGO]])</f>
        <v>0</v>
      </c>
      <c r="I3855" s="387" t="b" cm="1">
        <f t="array" ref="I3855">_xlfn.LET(
    _xlpm.codigos_devolucion, _xlfn.UNIQUE(_xlfn._xlws.FILTER(BP[CODIGO], ISNUMBER(SEARCH("devoluci", BP[NOMBRE CUENTA])), {""})),
    ISNUMBER(MATCH(BP[[#This Row],[CODIGO]], _xlpm.codigos_devolucion, 0))
)</f>
        <v>0</v>
      </c>
    </row>
    <row r="3856" spans="1:9" x14ac:dyDescent="0.25">
      <c r="A3856" s="608">
        <v>510553</v>
      </c>
      <c r="B3856" s="416" t="s">
        <v>1376</v>
      </c>
      <c r="C3856" s="416" t="s">
        <v>1157</v>
      </c>
      <c r="D3856" s="416" t="s">
        <v>1242</v>
      </c>
      <c r="E3856" s="417">
        <v>25000</v>
      </c>
      <c r="F3856" s="417">
        <v>0</v>
      </c>
      <c r="G3856" s="417">
        <v>45800990.340000004</v>
      </c>
      <c r="H3856" s="387" t="b" cm="1">
        <f t="array" aca="1" ref="H3856" ca="1">EsNegrita(BP[[#This Row],[CODIGO]])</f>
        <v>0</v>
      </c>
      <c r="I3856" s="387" t="b" cm="1">
        <f t="array" ref="I3856">_xlfn.LET(
    _xlpm.codigos_devolucion, _xlfn.UNIQUE(_xlfn._xlws.FILTER(BP[CODIGO], ISNUMBER(SEARCH("devoluci", BP[NOMBRE CUENTA])), {""})),
    ISNUMBER(MATCH(BP[[#This Row],[CODIGO]], _xlpm.codigos_devolucion, 0))
)</f>
        <v>0</v>
      </c>
    </row>
    <row r="3857" spans="1:9" x14ac:dyDescent="0.25">
      <c r="A3857" s="608">
        <v>510568</v>
      </c>
      <c r="B3857" s="416" t="s">
        <v>552</v>
      </c>
      <c r="C3857" s="416" t="s">
        <v>1282</v>
      </c>
      <c r="D3857" s="416" t="s">
        <v>1283</v>
      </c>
      <c r="E3857" s="417">
        <v>121862.92</v>
      </c>
      <c r="F3857" s="417">
        <v>0</v>
      </c>
      <c r="G3857" s="417">
        <v>268758160.11000001</v>
      </c>
      <c r="H3857" s="387" t="b" cm="1">
        <f t="array" aca="1" ref="H3857" ca="1">EsNegrita(BP[[#This Row],[CODIGO]])</f>
        <v>0</v>
      </c>
      <c r="I3857" s="387" t="b" cm="1">
        <f t="array" ref="I3857">_xlfn.LET(
    _xlpm.codigos_devolucion, _xlfn.UNIQUE(_xlfn._xlws.FILTER(BP[CODIGO], ISNUMBER(SEARCH("devoluci", BP[NOMBRE CUENTA])), {""})),
    ISNUMBER(MATCH(BP[[#This Row],[CODIGO]], _xlpm.codigos_devolucion, 0))
)</f>
        <v>0</v>
      </c>
    </row>
    <row r="3858" spans="1:9" x14ac:dyDescent="0.25">
      <c r="A3858" s="608">
        <v>510568</v>
      </c>
      <c r="B3858" s="416" t="s">
        <v>552</v>
      </c>
      <c r="C3858" s="416" t="s">
        <v>738</v>
      </c>
      <c r="D3858" s="416" t="s">
        <v>739</v>
      </c>
      <c r="E3858" s="417">
        <v>121862.99</v>
      </c>
      <c r="F3858" s="417">
        <v>0</v>
      </c>
      <c r="G3858" s="417">
        <v>268880023.10000002</v>
      </c>
      <c r="H3858" s="387" t="b" cm="1">
        <f t="array" aca="1" ref="H3858" ca="1">EsNegrita(BP[[#This Row],[CODIGO]])</f>
        <v>0</v>
      </c>
      <c r="I3858" s="387" t="b" cm="1">
        <f t="array" ref="I3858">_xlfn.LET(
    _xlpm.codigos_devolucion, _xlfn.UNIQUE(_xlfn._xlws.FILTER(BP[CODIGO], ISNUMBER(SEARCH("devoluci", BP[NOMBRE CUENTA])), {""})),
    ISNUMBER(MATCH(BP[[#This Row],[CODIGO]], _xlpm.codigos_devolucion, 0))
)</f>
        <v>0</v>
      </c>
    </row>
    <row r="3859" spans="1:9" x14ac:dyDescent="0.25">
      <c r="A3859" s="608">
        <v>510568</v>
      </c>
      <c r="B3859" s="416" t="s">
        <v>552</v>
      </c>
      <c r="C3859" s="416" t="s">
        <v>1286</v>
      </c>
      <c r="D3859" s="416" t="s">
        <v>739</v>
      </c>
      <c r="E3859" s="417">
        <v>152424</v>
      </c>
      <c r="F3859" s="417">
        <v>0</v>
      </c>
      <c r="G3859" s="417">
        <v>269032447.10000002</v>
      </c>
      <c r="H3859" s="387" t="b" cm="1">
        <f t="array" aca="1" ref="H3859" ca="1">EsNegrita(BP[[#This Row],[CODIGO]])</f>
        <v>0</v>
      </c>
      <c r="I3859" s="387" t="b" cm="1">
        <f t="array" ref="I3859">_xlfn.LET(
    _xlpm.codigos_devolucion, _xlfn.UNIQUE(_xlfn._xlws.FILTER(BP[CODIGO], ISNUMBER(SEARCH("devoluci", BP[NOMBRE CUENTA])), {""})),
    ISNUMBER(MATCH(BP[[#This Row],[CODIGO]], _xlpm.codigos_devolucion, 0))
)</f>
        <v>0</v>
      </c>
    </row>
    <row r="3860" spans="1:9" x14ac:dyDescent="0.25">
      <c r="A3860" s="608">
        <v>510568</v>
      </c>
      <c r="B3860" s="416" t="s">
        <v>552</v>
      </c>
      <c r="C3860" s="416" t="s">
        <v>1266</v>
      </c>
      <c r="D3860" s="416" t="s">
        <v>739</v>
      </c>
      <c r="E3860" s="417">
        <v>284459.65000000002</v>
      </c>
      <c r="F3860" s="417">
        <v>0</v>
      </c>
      <c r="G3860" s="417">
        <v>269316906.75</v>
      </c>
      <c r="H3860" s="387" t="b" cm="1">
        <f t="array" aca="1" ref="H3860" ca="1">EsNegrita(BP[[#This Row],[CODIGO]])</f>
        <v>0</v>
      </c>
      <c r="I3860" s="387" t="b" cm="1">
        <f t="array" ref="I3860">_xlfn.LET(
    _xlpm.codigos_devolucion, _xlfn.UNIQUE(_xlfn._xlws.FILTER(BP[CODIGO], ISNUMBER(SEARCH("devoluci", BP[NOMBRE CUENTA])), {""})),
    ISNUMBER(MATCH(BP[[#This Row],[CODIGO]], _xlpm.codigos_devolucion, 0))
)</f>
        <v>0</v>
      </c>
    </row>
    <row r="3861" spans="1:9" x14ac:dyDescent="0.25">
      <c r="A3861" s="608">
        <v>510568</v>
      </c>
      <c r="B3861" s="416" t="s">
        <v>552</v>
      </c>
      <c r="C3861" s="416" t="s">
        <v>1254</v>
      </c>
      <c r="D3861" s="416" t="s">
        <v>739</v>
      </c>
      <c r="E3861" s="417">
        <v>790365.35</v>
      </c>
      <c r="F3861" s="417">
        <v>0</v>
      </c>
      <c r="G3861" s="417">
        <v>270107272.10000002</v>
      </c>
      <c r="H3861" s="387" t="b" cm="1">
        <f t="array" aca="1" ref="H3861" ca="1">EsNegrita(BP[[#This Row],[CODIGO]])</f>
        <v>0</v>
      </c>
      <c r="I3861" s="387" t="b" cm="1">
        <f t="array" ref="I3861">_xlfn.LET(
    _xlpm.codigos_devolucion, _xlfn.UNIQUE(_xlfn._xlws.FILTER(BP[CODIGO], ISNUMBER(SEARCH("devoluci", BP[NOMBRE CUENTA])), {""})),
    ISNUMBER(MATCH(BP[[#This Row],[CODIGO]], _xlpm.codigos_devolucion, 0))
)</f>
        <v>0</v>
      </c>
    </row>
    <row r="3862" spans="1:9" x14ac:dyDescent="0.25">
      <c r="A3862" s="608">
        <v>510568</v>
      </c>
      <c r="B3862" s="416" t="s">
        <v>552</v>
      </c>
      <c r="C3862" s="416" t="s">
        <v>1328</v>
      </c>
      <c r="D3862" s="416" t="s">
        <v>739</v>
      </c>
      <c r="E3862" s="417">
        <v>121862.99</v>
      </c>
      <c r="F3862" s="417">
        <v>0</v>
      </c>
      <c r="G3862" s="417">
        <v>270229135.09000003</v>
      </c>
      <c r="H3862" s="387" t="b" cm="1">
        <f t="array" aca="1" ref="H3862" ca="1">EsNegrita(BP[[#This Row],[CODIGO]])</f>
        <v>0</v>
      </c>
      <c r="I3862" s="387" t="b" cm="1">
        <f t="array" ref="I3862">_xlfn.LET(
    _xlpm.codigos_devolucion, _xlfn.UNIQUE(_xlfn._xlws.FILTER(BP[CODIGO], ISNUMBER(SEARCH("devoluci", BP[NOMBRE CUENTA])), {""})),
    ISNUMBER(MATCH(BP[[#This Row],[CODIGO]], _xlpm.codigos_devolucion, 0))
)</f>
        <v>0</v>
      </c>
    </row>
    <row r="3863" spans="1:9" x14ac:dyDescent="0.25">
      <c r="A3863" s="608">
        <v>510568</v>
      </c>
      <c r="B3863" s="416" t="s">
        <v>552</v>
      </c>
      <c r="C3863" s="416" t="s">
        <v>1291</v>
      </c>
      <c r="D3863" s="416" t="s">
        <v>739</v>
      </c>
      <c r="E3863" s="417">
        <v>202910.91</v>
      </c>
      <c r="F3863" s="417">
        <v>0</v>
      </c>
      <c r="G3863" s="417">
        <v>270432046.00000006</v>
      </c>
      <c r="H3863" s="387" t="b" cm="1">
        <f t="array" aca="1" ref="H3863" ca="1">EsNegrita(BP[[#This Row],[CODIGO]])</f>
        <v>0</v>
      </c>
      <c r="I3863" s="387" t="b" cm="1">
        <f t="array" ref="I3863">_xlfn.LET(
    _xlpm.codigos_devolucion, _xlfn.UNIQUE(_xlfn._xlws.FILTER(BP[CODIGO], ISNUMBER(SEARCH("devoluci", BP[NOMBRE CUENTA])), {""})),
    ISNUMBER(MATCH(BP[[#This Row],[CODIGO]], _xlpm.codigos_devolucion, 0))
)</f>
        <v>0</v>
      </c>
    </row>
    <row r="3864" spans="1:9" x14ac:dyDescent="0.25">
      <c r="A3864" s="608">
        <v>510568</v>
      </c>
      <c r="B3864" s="416" t="s">
        <v>552</v>
      </c>
      <c r="C3864" s="416" t="s">
        <v>1334</v>
      </c>
      <c r="D3864" s="416" t="s">
        <v>739</v>
      </c>
      <c r="E3864" s="417">
        <v>284459.65000000002</v>
      </c>
      <c r="F3864" s="417">
        <v>0</v>
      </c>
      <c r="G3864" s="417">
        <v>270716505.65000004</v>
      </c>
      <c r="H3864" s="387" t="b" cm="1">
        <f t="array" aca="1" ref="H3864" ca="1">EsNegrita(BP[[#This Row],[CODIGO]])</f>
        <v>0</v>
      </c>
      <c r="I3864" s="387" t="b" cm="1">
        <f t="array" ref="I3864">_xlfn.LET(
    _xlpm.codigos_devolucion, _xlfn.UNIQUE(_xlfn._xlws.FILTER(BP[CODIGO], ISNUMBER(SEARCH("devoluci", BP[NOMBRE CUENTA])), {""})),
    ISNUMBER(MATCH(BP[[#This Row],[CODIGO]], _xlpm.codigos_devolucion, 0))
)</f>
        <v>0</v>
      </c>
    </row>
    <row r="3865" spans="1:9" x14ac:dyDescent="0.25">
      <c r="A3865" s="608">
        <v>510568</v>
      </c>
      <c r="B3865" s="416" t="s">
        <v>552</v>
      </c>
      <c r="C3865" s="416" t="s">
        <v>1269</v>
      </c>
      <c r="D3865" s="416" t="s">
        <v>739</v>
      </c>
      <c r="E3865" s="417">
        <v>303423.63</v>
      </c>
      <c r="F3865" s="417">
        <v>0</v>
      </c>
      <c r="G3865" s="417">
        <v>271019929.28000003</v>
      </c>
      <c r="H3865" s="387" t="b" cm="1">
        <f t="array" aca="1" ref="H3865" ca="1">EsNegrita(BP[[#This Row],[CODIGO]])</f>
        <v>0</v>
      </c>
      <c r="I3865" s="387" t="b" cm="1">
        <f t="array" ref="I3865">_xlfn.LET(
    _xlpm.codigos_devolucion, _xlfn.UNIQUE(_xlfn._xlws.FILTER(BP[CODIGO], ISNUMBER(SEARCH("devoluci", BP[NOMBRE CUENTA])), {""})),
    ISNUMBER(MATCH(BP[[#This Row],[CODIGO]], _xlpm.codigos_devolucion, 0))
)</f>
        <v>0</v>
      </c>
    </row>
    <row r="3866" spans="1:9" x14ac:dyDescent="0.25">
      <c r="A3866" s="608">
        <v>510568</v>
      </c>
      <c r="B3866" s="416" t="s">
        <v>552</v>
      </c>
      <c r="C3866" s="416" t="s">
        <v>1292</v>
      </c>
      <c r="D3866" s="416" t="s">
        <v>739</v>
      </c>
      <c r="E3866" s="417">
        <v>303423.63</v>
      </c>
      <c r="F3866" s="417">
        <v>0</v>
      </c>
      <c r="G3866" s="417">
        <v>271323352.91000003</v>
      </c>
      <c r="H3866" s="387" t="b" cm="1">
        <f t="array" aca="1" ref="H3866" ca="1">EsNegrita(BP[[#This Row],[CODIGO]])</f>
        <v>0</v>
      </c>
      <c r="I3866" s="387" t="b" cm="1">
        <f t="array" ref="I3866">_xlfn.LET(
    _xlpm.codigos_devolucion, _xlfn.UNIQUE(_xlfn._xlws.FILTER(BP[CODIGO], ISNUMBER(SEARCH("devoluci", BP[NOMBRE CUENTA])), {""})),
    ISNUMBER(MATCH(BP[[#This Row],[CODIGO]], _xlpm.codigos_devolucion, 0))
)</f>
        <v>0</v>
      </c>
    </row>
    <row r="3867" spans="1:9" x14ac:dyDescent="0.25">
      <c r="A3867" s="608">
        <v>510568</v>
      </c>
      <c r="B3867" s="416" t="s">
        <v>552</v>
      </c>
      <c r="C3867" s="416" t="s">
        <v>1329</v>
      </c>
      <c r="D3867" s="416" t="s">
        <v>739</v>
      </c>
      <c r="E3867" s="417">
        <v>121862.99</v>
      </c>
      <c r="F3867" s="417">
        <v>0</v>
      </c>
      <c r="G3867" s="417">
        <v>271445215.90000004</v>
      </c>
      <c r="H3867" s="387" t="b" cm="1">
        <f t="array" aca="1" ref="H3867" ca="1">EsNegrita(BP[[#This Row],[CODIGO]])</f>
        <v>0</v>
      </c>
      <c r="I3867" s="387" t="b" cm="1">
        <f t="array" ref="I3867">_xlfn.LET(
    _xlpm.codigos_devolucion, _xlfn.UNIQUE(_xlfn._xlws.FILTER(BP[CODIGO], ISNUMBER(SEARCH("devoluci", BP[NOMBRE CUENTA])), {""})),
    ISNUMBER(MATCH(BP[[#This Row],[CODIGO]], _xlpm.codigos_devolucion, 0))
)</f>
        <v>0</v>
      </c>
    </row>
    <row r="3868" spans="1:9" x14ac:dyDescent="0.25">
      <c r="A3868" s="608">
        <v>510568</v>
      </c>
      <c r="B3868" s="416" t="s">
        <v>552</v>
      </c>
      <c r="C3868" s="416" t="s">
        <v>751</v>
      </c>
      <c r="D3868" s="416" t="s">
        <v>739</v>
      </c>
      <c r="E3868" s="417">
        <v>201452.54</v>
      </c>
      <c r="F3868" s="417">
        <v>0</v>
      </c>
      <c r="G3868" s="417">
        <v>271646668.44000006</v>
      </c>
      <c r="H3868" s="387" t="b" cm="1">
        <f t="array" aca="1" ref="H3868" ca="1">EsNegrita(BP[[#This Row],[CODIGO]])</f>
        <v>0</v>
      </c>
      <c r="I3868" s="387" t="b" cm="1">
        <f t="array" ref="I3868">_xlfn.LET(
    _xlpm.codigos_devolucion, _xlfn.UNIQUE(_xlfn._xlws.FILTER(BP[CODIGO], ISNUMBER(SEARCH("devoluci", BP[NOMBRE CUENTA])), {""})),
    ISNUMBER(MATCH(BP[[#This Row],[CODIGO]], _xlpm.codigos_devolucion, 0))
)</f>
        <v>0</v>
      </c>
    </row>
    <row r="3869" spans="1:9" x14ac:dyDescent="0.25">
      <c r="A3869" s="608">
        <v>510568</v>
      </c>
      <c r="B3869" s="416" t="s">
        <v>552</v>
      </c>
      <c r="C3869" s="416" t="s">
        <v>1339</v>
      </c>
      <c r="D3869" s="416" t="s">
        <v>739</v>
      </c>
      <c r="E3869" s="417">
        <v>129987.19</v>
      </c>
      <c r="F3869" s="417">
        <v>0</v>
      </c>
      <c r="G3869" s="417">
        <v>271776655.63000005</v>
      </c>
      <c r="H3869" s="387" t="b" cm="1">
        <f t="array" aca="1" ref="H3869" ca="1">EsNegrita(BP[[#This Row],[CODIGO]])</f>
        <v>0</v>
      </c>
      <c r="I3869" s="387" t="b" cm="1">
        <f t="array" ref="I3869">_xlfn.LET(
    _xlpm.codigos_devolucion, _xlfn.UNIQUE(_xlfn._xlws.FILTER(BP[CODIGO], ISNUMBER(SEARCH("devoluci", BP[NOMBRE CUENTA])), {""})),
    ISNUMBER(MATCH(BP[[#This Row],[CODIGO]], _xlpm.codigos_devolucion, 0))
)</f>
        <v>0</v>
      </c>
    </row>
    <row r="3870" spans="1:9" x14ac:dyDescent="0.25">
      <c r="A3870" s="608">
        <v>510568</v>
      </c>
      <c r="B3870" s="416" t="s">
        <v>552</v>
      </c>
      <c r="C3870" s="416" t="s">
        <v>753</v>
      </c>
      <c r="D3870" s="416" t="s">
        <v>739</v>
      </c>
      <c r="E3870" s="417">
        <v>181774.36</v>
      </c>
      <c r="F3870" s="417">
        <v>0</v>
      </c>
      <c r="G3870" s="417">
        <v>271958429.99000007</v>
      </c>
      <c r="H3870" s="387" t="b" cm="1">
        <f t="array" aca="1" ref="H3870" ca="1">EsNegrita(BP[[#This Row],[CODIGO]])</f>
        <v>0</v>
      </c>
      <c r="I3870" s="387" t="b" cm="1">
        <f t="array" ref="I3870">_xlfn.LET(
    _xlpm.codigos_devolucion, _xlfn.UNIQUE(_xlfn._xlws.FILTER(BP[CODIGO], ISNUMBER(SEARCH("devoluci", BP[NOMBRE CUENTA])), {""})),
    ISNUMBER(MATCH(BP[[#This Row],[CODIGO]], _xlpm.codigos_devolucion, 0))
)</f>
        <v>0</v>
      </c>
    </row>
    <row r="3871" spans="1:9" x14ac:dyDescent="0.25">
      <c r="A3871" s="608">
        <v>510568</v>
      </c>
      <c r="B3871" s="416" t="s">
        <v>552</v>
      </c>
      <c r="C3871" s="416" t="s">
        <v>754</v>
      </c>
      <c r="D3871" s="416" t="s">
        <v>739</v>
      </c>
      <c r="E3871" s="417">
        <v>121862.99</v>
      </c>
      <c r="F3871" s="417">
        <v>0</v>
      </c>
      <c r="G3871" s="417">
        <v>272080292.98000008</v>
      </c>
      <c r="H3871" s="387" t="b" cm="1">
        <f t="array" aca="1" ref="H3871" ca="1">EsNegrita(BP[[#This Row],[CODIGO]])</f>
        <v>0</v>
      </c>
      <c r="I3871" s="387" t="b" cm="1">
        <f t="array" ref="I3871">_xlfn.LET(
    _xlpm.codigos_devolucion, _xlfn.UNIQUE(_xlfn._xlws.FILTER(BP[CODIGO], ISNUMBER(SEARCH("devoluci", BP[NOMBRE CUENTA])), {""})),
    ISNUMBER(MATCH(BP[[#This Row],[CODIGO]], _xlpm.codigos_devolucion, 0))
)</f>
        <v>0</v>
      </c>
    </row>
    <row r="3872" spans="1:9" x14ac:dyDescent="0.25">
      <c r="A3872" s="608">
        <v>510568</v>
      </c>
      <c r="B3872" s="416" t="s">
        <v>552</v>
      </c>
      <c r="C3872" s="416" t="s">
        <v>755</v>
      </c>
      <c r="D3872" s="416" t="s">
        <v>739</v>
      </c>
      <c r="E3872" s="417">
        <v>123265.85</v>
      </c>
      <c r="F3872" s="417">
        <v>0</v>
      </c>
      <c r="G3872" s="417">
        <v>272203558.8300001</v>
      </c>
      <c r="H3872" s="387" t="b" cm="1">
        <f t="array" aca="1" ref="H3872" ca="1">EsNegrita(BP[[#This Row],[CODIGO]])</f>
        <v>0</v>
      </c>
      <c r="I3872" s="387" t="b" cm="1">
        <f t="array" ref="I3872">_xlfn.LET(
    _xlpm.codigos_devolucion, _xlfn.UNIQUE(_xlfn._xlws.FILTER(BP[CODIGO], ISNUMBER(SEARCH("devoluci", BP[NOMBRE CUENTA])), {""})),
    ISNUMBER(MATCH(BP[[#This Row],[CODIGO]], _xlpm.codigos_devolucion, 0))
)</f>
        <v>0</v>
      </c>
    </row>
    <row r="3873" spans="1:9" x14ac:dyDescent="0.25">
      <c r="A3873" s="608">
        <v>510568</v>
      </c>
      <c r="B3873" s="416" t="s">
        <v>552</v>
      </c>
      <c r="C3873" s="416" t="s">
        <v>1342</v>
      </c>
      <c r="D3873" s="416" t="s">
        <v>739</v>
      </c>
      <c r="E3873" s="417">
        <v>129987.19</v>
      </c>
      <c r="F3873" s="417">
        <v>0</v>
      </c>
      <c r="G3873" s="417">
        <v>272333546.0200001</v>
      </c>
      <c r="H3873" s="387" t="b" cm="1">
        <f t="array" aca="1" ref="H3873" ca="1">EsNegrita(BP[[#This Row],[CODIGO]])</f>
        <v>0</v>
      </c>
      <c r="I3873" s="387" t="b" cm="1">
        <f t="array" ref="I3873">_xlfn.LET(
    _xlpm.codigos_devolucion, _xlfn.UNIQUE(_xlfn._xlws.FILTER(BP[CODIGO], ISNUMBER(SEARCH("devoluci", BP[NOMBRE CUENTA])), {""})),
    ISNUMBER(MATCH(BP[[#This Row],[CODIGO]], _xlpm.codigos_devolucion, 0))
)</f>
        <v>0</v>
      </c>
    </row>
    <row r="3874" spans="1:9" x14ac:dyDescent="0.25">
      <c r="A3874" s="608">
        <v>510568</v>
      </c>
      <c r="B3874" s="416" t="s">
        <v>552</v>
      </c>
      <c r="C3874" s="416" t="s">
        <v>1343</v>
      </c>
      <c r="D3874" s="416" t="s">
        <v>739</v>
      </c>
      <c r="E3874" s="417">
        <v>134049.29</v>
      </c>
      <c r="F3874" s="417">
        <v>0</v>
      </c>
      <c r="G3874" s="417">
        <v>272467595.31000012</v>
      </c>
      <c r="H3874" s="387" t="b" cm="1">
        <f t="array" aca="1" ref="H3874" ca="1">EsNegrita(BP[[#This Row],[CODIGO]])</f>
        <v>0</v>
      </c>
      <c r="I3874" s="387" t="b" cm="1">
        <f t="array" ref="I3874">_xlfn.LET(
    _xlpm.codigos_devolucion, _xlfn.UNIQUE(_xlfn._xlws.FILTER(BP[CODIGO], ISNUMBER(SEARCH("devoluci", BP[NOMBRE CUENTA])), {""})),
    ISNUMBER(MATCH(BP[[#This Row],[CODIGO]], _xlpm.codigos_devolucion, 0))
)</f>
        <v>0</v>
      </c>
    </row>
    <row r="3875" spans="1:9" x14ac:dyDescent="0.25">
      <c r="A3875" s="608">
        <v>510568</v>
      </c>
      <c r="B3875" s="416" t="s">
        <v>552</v>
      </c>
      <c r="C3875" s="416" t="s">
        <v>1308</v>
      </c>
      <c r="D3875" s="416" t="s">
        <v>739</v>
      </c>
      <c r="E3875" s="417">
        <v>190228.98</v>
      </c>
      <c r="F3875" s="417">
        <v>0</v>
      </c>
      <c r="G3875" s="417">
        <v>272657824.29000014</v>
      </c>
      <c r="H3875" s="387" t="b" cm="1">
        <f t="array" aca="1" ref="H3875" ca="1">EsNegrita(BP[[#This Row],[CODIGO]])</f>
        <v>0</v>
      </c>
      <c r="I3875" s="387" t="b" cm="1">
        <f t="array" ref="I3875">_xlfn.LET(
    _xlpm.codigos_devolucion, _xlfn.UNIQUE(_xlfn._xlws.FILTER(BP[CODIGO], ISNUMBER(SEARCH("devoluci", BP[NOMBRE CUENTA])), {""})),
    ISNUMBER(MATCH(BP[[#This Row],[CODIGO]], _xlpm.codigos_devolucion, 0))
)</f>
        <v>0</v>
      </c>
    </row>
    <row r="3876" spans="1:9" x14ac:dyDescent="0.25">
      <c r="A3876" s="608">
        <v>510568</v>
      </c>
      <c r="B3876" s="416" t="s">
        <v>552</v>
      </c>
      <c r="C3876" s="416" t="s">
        <v>770</v>
      </c>
      <c r="D3876" s="416" t="s">
        <v>739</v>
      </c>
      <c r="E3876" s="417">
        <v>105614.59</v>
      </c>
      <c r="F3876" s="417">
        <v>0</v>
      </c>
      <c r="G3876" s="417">
        <v>272763438.88000011</v>
      </c>
      <c r="H3876" s="387" t="b" cm="1">
        <f t="array" aca="1" ref="H3876" ca="1">EsNegrita(BP[[#This Row],[CODIGO]])</f>
        <v>0</v>
      </c>
      <c r="I3876" s="387" t="b" cm="1">
        <f t="array" ref="I3876">_xlfn.LET(
    _xlpm.codigos_devolucion, _xlfn.UNIQUE(_xlfn._xlws.FILTER(BP[CODIGO], ISNUMBER(SEARCH("devoluci", BP[NOMBRE CUENTA])), {""})),
    ISNUMBER(MATCH(BP[[#This Row],[CODIGO]], _xlpm.codigos_devolucion, 0))
)</f>
        <v>0</v>
      </c>
    </row>
    <row r="3877" spans="1:9" x14ac:dyDescent="0.25">
      <c r="A3877" s="608">
        <v>510568</v>
      </c>
      <c r="B3877" s="416" t="s">
        <v>552</v>
      </c>
      <c r="C3877" s="416" t="s">
        <v>772</v>
      </c>
      <c r="D3877" s="416" t="s">
        <v>739</v>
      </c>
      <c r="E3877" s="417">
        <v>67794.740000000005</v>
      </c>
      <c r="F3877" s="417">
        <v>0</v>
      </c>
      <c r="G3877" s="417">
        <v>272831233.62000012</v>
      </c>
      <c r="H3877" s="387" t="b" cm="1">
        <f t="array" aca="1" ref="H3877" ca="1">EsNegrita(BP[[#This Row],[CODIGO]])</f>
        <v>0</v>
      </c>
      <c r="I3877" s="387" t="b" cm="1">
        <f t="array" ref="I3877">_xlfn.LET(
    _xlpm.codigos_devolucion, _xlfn.UNIQUE(_xlfn._xlws.FILTER(BP[CODIGO], ISNUMBER(SEARCH("devoluci", BP[NOMBRE CUENTA])), {""})),
    ISNUMBER(MATCH(BP[[#This Row],[CODIGO]], _xlpm.codigos_devolucion, 0))
)</f>
        <v>0</v>
      </c>
    </row>
    <row r="3878" spans="1:9" x14ac:dyDescent="0.25">
      <c r="A3878" s="608">
        <v>510568</v>
      </c>
      <c r="B3878" s="416" t="s">
        <v>552</v>
      </c>
      <c r="C3878" s="416" t="s">
        <v>773</v>
      </c>
      <c r="D3878" s="416" t="s">
        <v>739</v>
      </c>
      <c r="E3878" s="417">
        <v>132240.70000000001</v>
      </c>
      <c r="F3878" s="417">
        <v>0</v>
      </c>
      <c r="G3878" s="417">
        <v>272963474.32000011</v>
      </c>
      <c r="H3878" s="387" t="b" cm="1">
        <f t="array" aca="1" ref="H3878" ca="1">EsNegrita(BP[[#This Row],[CODIGO]])</f>
        <v>0</v>
      </c>
      <c r="I3878" s="387" t="b" cm="1">
        <f t="array" ref="I3878">_xlfn.LET(
    _xlpm.codigos_devolucion, _xlfn.UNIQUE(_xlfn._xlws.FILTER(BP[CODIGO], ISNUMBER(SEARCH("devoluci", BP[NOMBRE CUENTA])), {""})),
    ISNUMBER(MATCH(BP[[#This Row],[CODIGO]], _xlpm.codigos_devolucion, 0))
)</f>
        <v>0</v>
      </c>
    </row>
    <row r="3879" spans="1:9" x14ac:dyDescent="0.25">
      <c r="A3879" s="608">
        <v>510568</v>
      </c>
      <c r="B3879" s="416" t="s">
        <v>552</v>
      </c>
      <c r="C3879" s="416" t="s">
        <v>1276</v>
      </c>
      <c r="D3879" s="416" t="s">
        <v>739</v>
      </c>
      <c r="E3879" s="417">
        <v>132240</v>
      </c>
      <c r="F3879" s="417">
        <v>0</v>
      </c>
      <c r="G3879" s="417">
        <v>273095714.32000011</v>
      </c>
      <c r="H3879" s="387" t="b" cm="1">
        <f t="array" aca="1" ref="H3879" ca="1">EsNegrita(BP[[#This Row],[CODIGO]])</f>
        <v>0</v>
      </c>
      <c r="I3879" s="387" t="b" cm="1">
        <f t="array" ref="I3879">_xlfn.LET(
    _xlpm.codigos_devolucion, _xlfn.UNIQUE(_xlfn._xlws.FILTER(BP[CODIGO], ISNUMBER(SEARCH("devoluci", BP[NOMBRE CUENTA])), {""})),
    ISNUMBER(MATCH(BP[[#This Row],[CODIGO]], _xlpm.codigos_devolucion, 0))
)</f>
        <v>0</v>
      </c>
    </row>
    <row r="3880" spans="1:9" x14ac:dyDescent="0.25">
      <c r="A3880" s="608">
        <v>510568</v>
      </c>
      <c r="B3880" s="416" t="s">
        <v>552</v>
      </c>
      <c r="C3880" s="416" t="s">
        <v>1345</v>
      </c>
      <c r="D3880" s="416" t="s">
        <v>739</v>
      </c>
      <c r="E3880" s="417">
        <v>174000</v>
      </c>
      <c r="F3880" s="417">
        <v>0</v>
      </c>
      <c r="G3880" s="417">
        <v>273269714.32000011</v>
      </c>
      <c r="H3880" s="387" t="b" cm="1">
        <f t="array" aca="1" ref="H3880" ca="1">EsNegrita(BP[[#This Row],[CODIGO]])</f>
        <v>0</v>
      </c>
      <c r="I3880" s="387" t="b" cm="1">
        <f t="array" ref="I3880">_xlfn.LET(
    _xlpm.codigos_devolucion, _xlfn.UNIQUE(_xlfn._xlws.FILTER(BP[CODIGO], ISNUMBER(SEARCH("devoluci", BP[NOMBRE CUENTA])), {""})),
    ISNUMBER(MATCH(BP[[#This Row],[CODIGO]], _xlpm.codigos_devolucion, 0))
)</f>
        <v>0</v>
      </c>
    </row>
    <row r="3881" spans="1:9" x14ac:dyDescent="0.25">
      <c r="A3881" s="608">
        <v>510568</v>
      </c>
      <c r="B3881" s="416" t="s">
        <v>552</v>
      </c>
      <c r="C3881" s="416" t="s">
        <v>1353</v>
      </c>
      <c r="D3881" s="416" t="s">
        <v>739</v>
      </c>
      <c r="E3881" s="417">
        <v>101552.49</v>
      </c>
      <c r="F3881" s="417">
        <v>0</v>
      </c>
      <c r="G3881" s="417">
        <v>273371266.81000012</v>
      </c>
      <c r="H3881" s="387" t="b" cm="1">
        <f t="array" aca="1" ref="H3881" ca="1">EsNegrita(BP[[#This Row],[CODIGO]])</f>
        <v>0</v>
      </c>
      <c r="I3881" s="387" t="b" cm="1">
        <f t="array" ref="I3881">_xlfn.LET(
    _xlpm.codigos_devolucion, _xlfn.UNIQUE(_xlfn._xlws.FILTER(BP[CODIGO], ISNUMBER(SEARCH("devoluci", BP[NOMBRE CUENTA])), {""})),
    ISNUMBER(MATCH(BP[[#This Row],[CODIGO]], _xlpm.codigos_devolucion, 0))
)</f>
        <v>0</v>
      </c>
    </row>
    <row r="3882" spans="1:9" x14ac:dyDescent="0.25">
      <c r="A3882" s="608">
        <v>510568</v>
      </c>
      <c r="B3882" s="416" t="s">
        <v>552</v>
      </c>
      <c r="C3882" s="416" t="s">
        <v>1314</v>
      </c>
      <c r="D3882" s="416" t="s">
        <v>739</v>
      </c>
      <c r="E3882" s="417">
        <v>196569.95</v>
      </c>
      <c r="F3882" s="417">
        <v>0</v>
      </c>
      <c r="G3882" s="417">
        <v>273567836.76000011</v>
      </c>
      <c r="H3882" s="387" t="b" cm="1">
        <f t="array" aca="1" ref="H3882" ca="1">EsNegrita(BP[[#This Row],[CODIGO]])</f>
        <v>0</v>
      </c>
      <c r="I3882" s="387" t="b" cm="1">
        <f t="array" ref="I3882">_xlfn.LET(
    _xlpm.codigos_devolucion, _xlfn.UNIQUE(_xlfn._xlws.FILTER(BP[CODIGO], ISNUMBER(SEARCH("devoluci", BP[NOMBRE CUENTA])), {""})),
    ISNUMBER(MATCH(BP[[#This Row],[CODIGO]], _xlpm.codigos_devolucion, 0))
)</f>
        <v>0</v>
      </c>
    </row>
    <row r="3883" spans="1:9" x14ac:dyDescent="0.25">
      <c r="A3883" s="608">
        <v>510568</v>
      </c>
      <c r="B3883" s="416" t="s">
        <v>552</v>
      </c>
      <c r="C3883" s="416" t="s">
        <v>1315</v>
      </c>
      <c r="D3883" s="416" t="s">
        <v>739</v>
      </c>
      <c r="E3883" s="417">
        <v>126819.34</v>
      </c>
      <c r="F3883" s="417">
        <v>0</v>
      </c>
      <c r="G3883" s="417">
        <v>273694656.10000008</v>
      </c>
      <c r="H3883" s="387" t="b" cm="1">
        <f t="array" aca="1" ref="H3883" ca="1">EsNegrita(BP[[#This Row],[CODIGO]])</f>
        <v>0</v>
      </c>
      <c r="I3883" s="387" t="b" cm="1">
        <f t="array" ref="I3883">_xlfn.LET(
    _xlpm.codigos_devolucion, _xlfn.UNIQUE(_xlfn._xlws.FILTER(BP[CODIGO], ISNUMBER(SEARCH("devoluci", BP[NOMBRE CUENTA])), {""})),
    ISNUMBER(MATCH(BP[[#This Row],[CODIGO]], _xlpm.codigos_devolucion, 0))
)</f>
        <v>0</v>
      </c>
    </row>
    <row r="3884" spans="1:9" x14ac:dyDescent="0.25">
      <c r="A3884" s="608">
        <v>510568</v>
      </c>
      <c r="B3884" s="416" t="s">
        <v>552</v>
      </c>
      <c r="C3884" s="416" t="s">
        <v>1349</v>
      </c>
      <c r="D3884" s="416" t="s">
        <v>739</v>
      </c>
      <c r="E3884" s="417">
        <v>117800.89</v>
      </c>
      <c r="F3884" s="417">
        <v>0</v>
      </c>
      <c r="G3884" s="417">
        <v>273812456.99000007</v>
      </c>
      <c r="H3884" s="387" t="b" cm="1">
        <f t="array" aca="1" ref="H3884" ca="1">EsNegrita(BP[[#This Row],[CODIGO]])</f>
        <v>0</v>
      </c>
      <c r="I3884" s="387" t="b" cm="1">
        <f t="array" ref="I3884">_xlfn.LET(
    _xlpm.codigos_devolucion, _xlfn.UNIQUE(_xlfn._xlws.FILTER(BP[CODIGO], ISNUMBER(SEARCH("devoluci", BP[NOMBRE CUENTA])), {""})),
    ISNUMBER(MATCH(BP[[#This Row],[CODIGO]], _xlpm.codigos_devolucion, 0))
)</f>
        <v>0</v>
      </c>
    </row>
    <row r="3885" spans="1:9" x14ac:dyDescent="0.25">
      <c r="A3885" s="608">
        <v>510568</v>
      </c>
      <c r="B3885" s="416" t="s">
        <v>552</v>
      </c>
      <c r="C3885" s="416" t="s">
        <v>1319</v>
      </c>
      <c r="D3885" s="416" t="s">
        <v>739</v>
      </c>
      <c r="E3885" s="417">
        <v>125925.09</v>
      </c>
      <c r="F3885" s="417">
        <v>0</v>
      </c>
      <c r="G3885" s="417">
        <v>273938382.08000004</v>
      </c>
      <c r="H3885" s="387" t="b" cm="1">
        <f t="array" aca="1" ref="H3885" ca="1">EsNegrita(BP[[#This Row],[CODIGO]])</f>
        <v>0</v>
      </c>
      <c r="I3885" s="387" t="b" cm="1">
        <f t="array" ref="I3885">_xlfn.LET(
    _xlpm.codigos_devolucion, _xlfn.UNIQUE(_xlfn._xlws.FILTER(BP[CODIGO], ISNUMBER(SEARCH("devoluci", BP[NOMBRE CUENTA])), {""})),
    ISNUMBER(MATCH(BP[[#This Row],[CODIGO]], _xlpm.codigos_devolucion, 0))
)</f>
        <v>0</v>
      </c>
    </row>
    <row r="3886" spans="1:9" x14ac:dyDescent="0.25">
      <c r="A3886" s="608">
        <v>510568</v>
      </c>
      <c r="B3886" s="416" t="s">
        <v>552</v>
      </c>
      <c r="C3886" s="416" t="s">
        <v>1321</v>
      </c>
      <c r="D3886" s="416" t="s">
        <v>739</v>
      </c>
      <c r="E3886" s="417">
        <v>121862.99</v>
      </c>
      <c r="F3886" s="417">
        <v>0</v>
      </c>
      <c r="G3886" s="417">
        <v>274060245.07000005</v>
      </c>
      <c r="H3886" s="387" t="b" cm="1">
        <f t="array" aca="1" ref="H3886" ca="1">EsNegrita(BP[[#This Row],[CODIGO]])</f>
        <v>0</v>
      </c>
      <c r="I3886" s="387" t="b" cm="1">
        <f t="array" ref="I3886">_xlfn.LET(
    _xlpm.codigos_devolucion, _xlfn.UNIQUE(_xlfn._xlws.FILTER(BP[CODIGO], ISNUMBER(SEARCH("devoluci", BP[NOMBRE CUENTA])), {""})),
    ISNUMBER(MATCH(BP[[#This Row],[CODIGO]], _xlpm.codigos_devolucion, 0))
)</f>
        <v>0</v>
      </c>
    </row>
    <row r="3887" spans="1:9" x14ac:dyDescent="0.25">
      <c r="A3887" s="608">
        <v>510568</v>
      </c>
      <c r="B3887" s="416" t="s">
        <v>552</v>
      </c>
      <c r="C3887" s="416" t="s">
        <v>1332</v>
      </c>
      <c r="D3887" s="416" t="s">
        <v>739</v>
      </c>
      <c r="E3887" s="417">
        <v>208800</v>
      </c>
      <c r="F3887" s="417">
        <v>0</v>
      </c>
      <c r="G3887" s="417">
        <v>274269045.07000005</v>
      </c>
      <c r="H3887" s="387" t="b" cm="1">
        <f t="array" aca="1" ref="H3887" ca="1">EsNegrita(BP[[#This Row],[CODIGO]])</f>
        <v>0</v>
      </c>
      <c r="I3887" s="387" t="b" cm="1">
        <f t="array" ref="I3887">_xlfn.LET(
    _xlpm.codigos_devolucion, _xlfn.UNIQUE(_xlfn._xlws.FILTER(BP[CODIGO], ISNUMBER(SEARCH("devoluci", BP[NOMBRE CUENTA])), {""})),
    ISNUMBER(MATCH(BP[[#This Row],[CODIGO]], _xlpm.codigos_devolucion, 0))
)</f>
        <v>0</v>
      </c>
    </row>
    <row r="3888" spans="1:9" x14ac:dyDescent="0.25">
      <c r="A3888" s="608">
        <v>510568</v>
      </c>
      <c r="B3888" s="416" t="s">
        <v>552</v>
      </c>
      <c r="C3888" s="416" t="s">
        <v>1279</v>
      </c>
      <c r="D3888" s="416" t="s">
        <v>739</v>
      </c>
      <c r="E3888" s="417">
        <v>121862.99</v>
      </c>
      <c r="F3888" s="417">
        <v>0</v>
      </c>
      <c r="G3888" s="417">
        <v>274390908.06000006</v>
      </c>
      <c r="H3888" s="387" t="b" cm="1">
        <f t="array" aca="1" ref="H3888" ca="1">EsNegrita(BP[[#This Row],[CODIGO]])</f>
        <v>0</v>
      </c>
      <c r="I3888" s="387" t="b" cm="1">
        <f t="array" ref="I3888">_xlfn.LET(
    _xlpm.codigos_devolucion, _xlfn.UNIQUE(_xlfn._xlws.FILTER(BP[CODIGO], ISNUMBER(SEARCH("devoluci", BP[NOMBRE CUENTA])), {""})),
    ISNUMBER(MATCH(BP[[#This Row],[CODIGO]], _xlpm.codigos_devolucion, 0))
)</f>
        <v>0</v>
      </c>
    </row>
    <row r="3889" spans="1:9" x14ac:dyDescent="0.25">
      <c r="A3889" s="608">
        <v>510568</v>
      </c>
      <c r="B3889" s="416" t="s">
        <v>552</v>
      </c>
      <c r="C3889" s="416" t="s">
        <v>1324</v>
      </c>
      <c r="D3889" s="416" t="s">
        <v>739</v>
      </c>
      <c r="E3889" s="417">
        <v>129987.19</v>
      </c>
      <c r="F3889" s="417">
        <v>0</v>
      </c>
      <c r="G3889" s="417">
        <v>274520895.25000006</v>
      </c>
      <c r="H3889" s="387" t="b" cm="1">
        <f t="array" aca="1" ref="H3889" ca="1">EsNegrita(BP[[#This Row],[CODIGO]])</f>
        <v>0</v>
      </c>
      <c r="I3889" s="387" t="b" cm="1">
        <f t="array" ref="I3889">_xlfn.LET(
    _xlpm.codigos_devolucion, _xlfn.UNIQUE(_xlfn._xlws.FILTER(BP[CODIGO], ISNUMBER(SEARCH("devoluci", BP[NOMBRE CUENTA])), {""})),
    ISNUMBER(MATCH(BP[[#This Row],[CODIGO]], _xlpm.codigos_devolucion, 0))
)</f>
        <v>0</v>
      </c>
    </row>
    <row r="3890" spans="1:9" x14ac:dyDescent="0.25">
      <c r="A3890" s="608">
        <v>510568</v>
      </c>
      <c r="B3890" s="416" t="s">
        <v>552</v>
      </c>
      <c r="C3890" s="416" t="s">
        <v>738</v>
      </c>
      <c r="D3890" s="416" t="s">
        <v>777</v>
      </c>
      <c r="E3890" s="417">
        <v>121862.99</v>
      </c>
      <c r="F3890" s="417">
        <v>0</v>
      </c>
      <c r="G3890" s="417">
        <v>274642758.24000007</v>
      </c>
      <c r="H3890" s="387" t="b" cm="1">
        <f t="array" aca="1" ref="H3890" ca="1">EsNegrita(BP[[#This Row],[CODIGO]])</f>
        <v>0</v>
      </c>
      <c r="I3890" s="387" t="b" cm="1">
        <f t="array" ref="I3890">_xlfn.LET(
    _xlpm.codigos_devolucion, _xlfn.UNIQUE(_xlfn._xlws.FILTER(BP[CODIGO], ISNUMBER(SEARCH("devoluci", BP[NOMBRE CUENTA])), {""})),
    ISNUMBER(MATCH(BP[[#This Row],[CODIGO]], _xlpm.codigos_devolucion, 0))
)</f>
        <v>0</v>
      </c>
    </row>
    <row r="3891" spans="1:9" x14ac:dyDescent="0.25">
      <c r="A3891" s="608">
        <v>510568</v>
      </c>
      <c r="B3891" s="416" t="s">
        <v>552</v>
      </c>
      <c r="C3891" s="416" t="s">
        <v>1286</v>
      </c>
      <c r="D3891" s="416" t="s">
        <v>777</v>
      </c>
      <c r="E3891" s="417">
        <v>91454.399999999994</v>
      </c>
      <c r="F3891" s="417">
        <v>0</v>
      </c>
      <c r="G3891" s="417">
        <v>274734212.64000005</v>
      </c>
      <c r="H3891" s="387" t="b" cm="1">
        <f t="array" aca="1" ref="H3891" ca="1">EsNegrita(BP[[#This Row],[CODIGO]])</f>
        <v>0</v>
      </c>
      <c r="I3891" s="387" t="b" cm="1">
        <f t="array" ref="I3891">_xlfn.LET(
    _xlpm.codigos_devolucion, _xlfn.UNIQUE(_xlfn._xlws.FILTER(BP[CODIGO], ISNUMBER(SEARCH("devoluci", BP[NOMBRE CUENTA])), {""})),
    ISNUMBER(MATCH(BP[[#This Row],[CODIGO]], _xlpm.codigos_devolucion, 0))
)</f>
        <v>0</v>
      </c>
    </row>
    <row r="3892" spans="1:9" x14ac:dyDescent="0.25">
      <c r="A3892" s="608">
        <v>510568</v>
      </c>
      <c r="B3892" s="416" t="s">
        <v>552</v>
      </c>
      <c r="C3892" s="416" t="s">
        <v>1266</v>
      </c>
      <c r="D3892" s="416" t="s">
        <v>777</v>
      </c>
      <c r="E3892" s="417">
        <v>284459.65999999997</v>
      </c>
      <c r="F3892" s="417">
        <v>0</v>
      </c>
      <c r="G3892" s="417">
        <v>275018672.30000007</v>
      </c>
      <c r="H3892" s="387" t="b" cm="1">
        <f t="array" aca="1" ref="H3892" ca="1">EsNegrita(BP[[#This Row],[CODIGO]])</f>
        <v>0</v>
      </c>
      <c r="I3892" s="387" t="b" cm="1">
        <f t="array" ref="I3892">_xlfn.LET(
    _xlpm.codigos_devolucion, _xlfn.UNIQUE(_xlfn._xlws.FILTER(BP[CODIGO], ISNUMBER(SEARCH("devoluci", BP[NOMBRE CUENTA])), {""})),
    ISNUMBER(MATCH(BP[[#This Row],[CODIGO]], _xlpm.codigos_devolucion, 0))
)</f>
        <v>0</v>
      </c>
    </row>
    <row r="3893" spans="1:9" x14ac:dyDescent="0.25">
      <c r="A3893" s="608">
        <v>510568</v>
      </c>
      <c r="B3893" s="416" t="s">
        <v>552</v>
      </c>
      <c r="C3893" s="416" t="s">
        <v>1254</v>
      </c>
      <c r="D3893" s="416" t="s">
        <v>777</v>
      </c>
      <c r="E3893" s="417">
        <v>790365.35</v>
      </c>
      <c r="F3893" s="417">
        <v>0</v>
      </c>
      <c r="G3893" s="417">
        <v>275809037.6500001</v>
      </c>
      <c r="H3893" s="387" t="b" cm="1">
        <f t="array" aca="1" ref="H3893" ca="1">EsNegrita(BP[[#This Row],[CODIGO]])</f>
        <v>0</v>
      </c>
      <c r="I3893" s="387" t="b" cm="1">
        <f t="array" ref="I3893">_xlfn.LET(
    _xlpm.codigos_devolucion, _xlfn.UNIQUE(_xlfn._xlws.FILTER(BP[CODIGO], ISNUMBER(SEARCH("devoluci", BP[NOMBRE CUENTA])), {""})),
    ISNUMBER(MATCH(BP[[#This Row],[CODIGO]], _xlpm.codigos_devolucion, 0))
)</f>
        <v>0</v>
      </c>
    </row>
    <row r="3894" spans="1:9" x14ac:dyDescent="0.25">
      <c r="A3894" s="608">
        <v>510568</v>
      </c>
      <c r="B3894" s="416" t="s">
        <v>552</v>
      </c>
      <c r="C3894" s="416" t="s">
        <v>1328</v>
      </c>
      <c r="D3894" s="416" t="s">
        <v>777</v>
      </c>
      <c r="E3894" s="417">
        <v>121862.99</v>
      </c>
      <c r="F3894" s="417">
        <v>0</v>
      </c>
      <c r="G3894" s="417">
        <v>275930900.6400001</v>
      </c>
      <c r="H3894" s="387" t="b" cm="1">
        <f t="array" aca="1" ref="H3894" ca="1">EsNegrita(BP[[#This Row],[CODIGO]])</f>
        <v>0</v>
      </c>
      <c r="I3894" s="387" t="b" cm="1">
        <f t="array" ref="I3894">_xlfn.LET(
    _xlpm.codigos_devolucion, _xlfn.UNIQUE(_xlfn._xlws.FILTER(BP[CODIGO], ISNUMBER(SEARCH("devoluci", BP[NOMBRE CUENTA])), {""})),
    ISNUMBER(MATCH(BP[[#This Row],[CODIGO]], _xlpm.codigos_devolucion, 0))
)</f>
        <v>0</v>
      </c>
    </row>
    <row r="3895" spans="1:9" x14ac:dyDescent="0.25">
      <c r="A3895" s="608">
        <v>510568</v>
      </c>
      <c r="B3895" s="416" t="s">
        <v>552</v>
      </c>
      <c r="C3895" s="416" t="s">
        <v>1291</v>
      </c>
      <c r="D3895" s="416" t="s">
        <v>777</v>
      </c>
      <c r="E3895" s="417">
        <v>190228.98</v>
      </c>
      <c r="F3895" s="417">
        <v>0</v>
      </c>
      <c r="G3895" s="417">
        <v>276121129.62000012</v>
      </c>
      <c r="H3895" s="387" t="b" cm="1">
        <f t="array" aca="1" ref="H3895" ca="1">EsNegrita(BP[[#This Row],[CODIGO]])</f>
        <v>0</v>
      </c>
      <c r="I3895" s="387" t="b" cm="1">
        <f t="array" ref="I3895">_xlfn.LET(
    _xlpm.codigos_devolucion, _xlfn.UNIQUE(_xlfn._xlws.FILTER(BP[CODIGO], ISNUMBER(SEARCH("devoluci", BP[NOMBRE CUENTA])), {""})),
    ISNUMBER(MATCH(BP[[#This Row],[CODIGO]], _xlpm.codigos_devolucion, 0))
)</f>
        <v>0</v>
      </c>
    </row>
    <row r="3896" spans="1:9" x14ac:dyDescent="0.25">
      <c r="A3896" s="608">
        <v>510568</v>
      </c>
      <c r="B3896" s="416" t="s">
        <v>552</v>
      </c>
      <c r="C3896" s="416" t="s">
        <v>1334</v>
      </c>
      <c r="D3896" s="416" t="s">
        <v>777</v>
      </c>
      <c r="E3896" s="417">
        <v>284459.65000000002</v>
      </c>
      <c r="F3896" s="417">
        <v>0</v>
      </c>
      <c r="G3896" s="417">
        <v>276405589.2700001</v>
      </c>
      <c r="H3896" s="387" t="b" cm="1">
        <f t="array" aca="1" ref="H3896" ca="1">EsNegrita(BP[[#This Row],[CODIGO]])</f>
        <v>0</v>
      </c>
      <c r="I3896" s="387" t="b" cm="1">
        <f t="array" ref="I3896">_xlfn.LET(
    _xlpm.codigos_devolucion, _xlfn.UNIQUE(_xlfn._xlws.FILTER(BP[CODIGO], ISNUMBER(SEARCH("devoluci", BP[NOMBRE CUENTA])), {""})),
    ISNUMBER(MATCH(BP[[#This Row],[CODIGO]], _xlpm.codigos_devolucion, 0))
)</f>
        <v>0</v>
      </c>
    </row>
    <row r="3897" spans="1:9" x14ac:dyDescent="0.25">
      <c r="A3897" s="608">
        <v>510568</v>
      </c>
      <c r="B3897" s="416" t="s">
        <v>552</v>
      </c>
      <c r="C3897" s="416" t="s">
        <v>1269</v>
      </c>
      <c r="D3897" s="416" t="s">
        <v>777</v>
      </c>
      <c r="E3897" s="417">
        <v>284459.65000000002</v>
      </c>
      <c r="F3897" s="417">
        <v>0</v>
      </c>
      <c r="G3897" s="417">
        <v>276690048.92000008</v>
      </c>
      <c r="H3897" s="387" t="b" cm="1">
        <f t="array" aca="1" ref="H3897" ca="1">EsNegrita(BP[[#This Row],[CODIGO]])</f>
        <v>0</v>
      </c>
      <c r="I3897" s="387" t="b" cm="1">
        <f t="array" ref="I3897">_xlfn.LET(
    _xlpm.codigos_devolucion, _xlfn.UNIQUE(_xlfn._xlws.FILTER(BP[CODIGO], ISNUMBER(SEARCH("devoluci", BP[NOMBRE CUENTA])), {""})),
    ISNUMBER(MATCH(BP[[#This Row],[CODIGO]], _xlpm.codigos_devolucion, 0))
)</f>
        <v>0</v>
      </c>
    </row>
    <row r="3898" spans="1:9" x14ac:dyDescent="0.25">
      <c r="A3898" s="608">
        <v>510568</v>
      </c>
      <c r="B3898" s="416" t="s">
        <v>552</v>
      </c>
      <c r="C3898" s="416" t="s">
        <v>1292</v>
      </c>
      <c r="D3898" s="416" t="s">
        <v>777</v>
      </c>
      <c r="E3898" s="417">
        <v>284459.65999999997</v>
      </c>
      <c r="F3898" s="417">
        <v>0</v>
      </c>
      <c r="G3898" s="417">
        <v>276974508.5800001</v>
      </c>
      <c r="H3898" s="387" t="b" cm="1">
        <f t="array" aca="1" ref="H3898" ca="1">EsNegrita(BP[[#This Row],[CODIGO]])</f>
        <v>0</v>
      </c>
      <c r="I3898" s="387" t="b" cm="1">
        <f t="array" ref="I3898">_xlfn.LET(
    _xlpm.codigos_devolucion, _xlfn.UNIQUE(_xlfn._xlws.FILTER(BP[CODIGO], ISNUMBER(SEARCH("devoluci", BP[NOMBRE CUENTA])), {""})),
    ISNUMBER(MATCH(BP[[#This Row],[CODIGO]], _xlpm.codigos_devolucion, 0))
)</f>
        <v>0</v>
      </c>
    </row>
    <row r="3899" spans="1:9" x14ac:dyDescent="0.25">
      <c r="A3899" s="608">
        <v>510568</v>
      </c>
      <c r="B3899" s="416" t="s">
        <v>552</v>
      </c>
      <c r="C3899" s="416" t="s">
        <v>1329</v>
      </c>
      <c r="D3899" s="416" t="s">
        <v>777</v>
      </c>
      <c r="E3899" s="417">
        <v>121862.99</v>
      </c>
      <c r="F3899" s="417">
        <v>0</v>
      </c>
      <c r="G3899" s="417">
        <v>277096371.57000011</v>
      </c>
      <c r="H3899" s="387" t="b" cm="1">
        <f t="array" aca="1" ref="H3899" ca="1">EsNegrita(BP[[#This Row],[CODIGO]])</f>
        <v>0</v>
      </c>
      <c r="I3899" s="387" t="b" cm="1">
        <f t="array" ref="I3899">_xlfn.LET(
    _xlpm.codigos_devolucion, _xlfn.UNIQUE(_xlfn._xlws.FILTER(BP[CODIGO], ISNUMBER(SEARCH("devoluci", BP[NOMBRE CUENTA])), {""})),
    ISNUMBER(MATCH(BP[[#This Row],[CODIGO]], _xlpm.codigos_devolucion, 0))
)</f>
        <v>0</v>
      </c>
    </row>
    <row r="3900" spans="1:9" x14ac:dyDescent="0.25">
      <c r="A3900" s="608">
        <v>510568</v>
      </c>
      <c r="B3900" s="416" t="s">
        <v>552</v>
      </c>
      <c r="C3900" s="416" t="s">
        <v>751</v>
      </c>
      <c r="D3900" s="416" t="s">
        <v>777</v>
      </c>
      <c r="E3900" s="417">
        <v>201452.54</v>
      </c>
      <c r="F3900" s="417">
        <v>0</v>
      </c>
      <c r="G3900" s="417">
        <v>277297824.11000013</v>
      </c>
      <c r="H3900" s="387" t="b" cm="1">
        <f t="array" aca="1" ref="H3900" ca="1">EsNegrita(BP[[#This Row],[CODIGO]])</f>
        <v>0</v>
      </c>
      <c r="I3900" s="387" t="b" cm="1">
        <f t="array" ref="I3900">_xlfn.LET(
    _xlpm.codigos_devolucion, _xlfn.UNIQUE(_xlfn._xlws.FILTER(BP[CODIGO], ISNUMBER(SEARCH("devoluci", BP[NOMBRE CUENTA])), {""})),
    ISNUMBER(MATCH(BP[[#This Row],[CODIGO]], _xlpm.codigos_devolucion, 0))
)</f>
        <v>0</v>
      </c>
    </row>
    <row r="3901" spans="1:9" x14ac:dyDescent="0.25">
      <c r="A3901" s="608">
        <v>510568</v>
      </c>
      <c r="B3901" s="416" t="s">
        <v>552</v>
      </c>
      <c r="C3901" s="416" t="s">
        <v>1339</v>
      </c>
      <c r="D3901" s="416" t="s">
        <v>777</v>
      </c>
      <c r="E3901" s="417">
        <v>121862.99</v>
      </c>
      <c r="F3901" s="417">
        <v>0</v>
      </c>
      <c r="G3901" s="417">
        <v>277419687.10000014</v>
      </c>
      <c r="H3901" s="387" t="b" cm="1">
        <f t="array" aca="1" ref="H3901" ca="1">EsNegrita(BP[[#This Row],[CODIGO]])</f>
        <v>0</v>
      </c>
      <c r="I3901" s="387" t="b" cm="1">
        <f t="array" ref="I3901">_xlfn.LET(
    _xlpm.codigos_devolucion, _xlfn.UNIQUE(_xlfn._xlws.FILTER(BP[CODIGO], ISNUMBER(SEARCH("devoluci", BP[NOMBRE CUENTA])), {""})),
    ISNUMBER(MATCH(BP[[#This Row],[CODIGO]], _xlpm.codigos_devolucion, 0))
)</f>
        <v>0</v>
      </c>
    </row>
    <row r="3902" spans="1:9" x14ac:dyDescent="0.25">
      <c r="A3902" s="608">
        <v>510568</v>
      </c>
      <c r="B3902" s="416" t="s">
        <v>552</v>
      </c>
      <c r="C3902" s="416" t="s">
        <v>753</v>
      </c>
      <c r="D3902" s="416" t="s">
        <v>777</v>
      </c>
      <c r="E3902" s="417">
        <v>190228.98</v>
      </c>
      <c r="F3902" s="417">
        <v>0</v>
      </c>
      <c r="G3902" s="417">
        <v>277609916.08000016</v>
      </c>
      <c r="H3902" s="387" t="b" cm="1">
        <f t="array" aca="1" ref="H3902" ca="1">EsNegrita(BP[[#This Row],[CODIGO]])</f>
        <v>0</v>
      </c>
      <c r="I3902" s="387" t="b" cm="1">
        <f t="array" ref="I3902">_xlfn.LET(
    _xlpm.codigos_devolucion, _xlfn.UNIQUE(_xlfn._xlws.FILTER(BP[CODIGO], ISNUMBER(SEARCH("devoluci", BP[NOMBRE CUENTA])), {""})),
    ISNUMBER(MATCH(BP[[#This Row],[CODIGO]], _xlpm.codigos_devolucion, 0))
)</f>
        <v>0</v>
      </c>
    </row>
    <row r="3903" spans="1:9" x14ac:dyDescent="0.25">
      <c r="A3903" s="608">
        <v>510568</v>
      </c>
      <c r="B3903" s="416" t="s">
        <v>552</v>
      </c>
      <c r="C3903" s="416" t="s">
        <v>754</v>
      </c>
      <c r="D3903" s="416" t="s">
        <v>777</v>
      </c>
      <c r="E3903" s="417">
        <v>121862.99</v>
      </c>
      <c r="F3903" s="417">
        <v>0</v>
      </c>
      <c r="G3903" s="417">
        <v>277731779.07000017</v>
      </c>
      <c r="H3903" s="387" t="b" cm="1">
        <f t="array" aca="1" ref="H3903" ca="1">EsNegrita(BP[[#This Row],[CODIGO]])</f>
        <v>0</v>
      </c>
      <c r="I3903" s="387" t="b" cm="1">
        <f t="array" ref="I3903">_xlfn.LET(
    _xlpm.codigos_devolucion, _xlfn.UNIQUE(_xlfn._xlws.FILTER(BP[CODIGO], ISNUMBER(SEARCH("devoluci", BP[NOMBRE CUENTA])), {""})),
    ISNUMBER(MATCH(BP[[#This Row],[CODIGO]], _xlpm.codigos_devolucion, 0))
)</f>
        <v>0</v>
      </c>
    </row>
    <row r="3904" spans="1:9" x14ac:dyDescent="0.25">
      <c r="A3904" s="608">
        <v>510568</v>
      </c>
      <c r="B3904" s="416" t="s">
        <v>552</v>
      </c>
      <c r="C3904" s="416" t="s">
        <v>755</v>
      </c>
      <c r="D3904" s="416" t="s">
        <v>777</v>
      </c>
      <c r="E3904" s="417">
        <v>284459.65000000002</v>
      </c>
      <c r="F3904" s="417">
        <v>0</v>
      </c>
      <c r="G3904" s="417">
        <v>278016238.72000015</v>
      </c>
      <c r="H3904" s="387" t="b" cm="1">
        <f t="array" aca="1" ref="H3904" ca="1">EsNegrita(BP[[#This Row],[CODIGO]])</f>
        <v>0</v>
      </c>
      <c r="I3904" s="387" t="b" cm="1">
        <f t="array" ref="I3904">_xlfn.LET(
    _xlpm.codigos_devolucion, _xlfn.UNIQUE(_xlfn._xlws.FILTER(BP[CODIGO], ISNUMBER(SEARCH("devoluci", BP[NOMBRE CUENTA])), {""})),
    ISNUMBER(MATCH(BP[[#This Row],[CODIGO]], _xlpm.codigos_devolucion, 0))
)</f>
        <v>0</v>
      </c>
    </row>
    <row r="3905" spans="1:9" x14ac:dyDescent="0.25">
      <c r="A3905" s="608">
        <v>510568</v>
      </c>
      <c r="B3905" s="416" t="s">
        <v>552</v>
      </c>
      <c r="C3905" s="416" t="s">
        <v>1342</v>
      </c>
      <c r="D3905" s="416" t="s">
        <v>777</v>
      </c>
      <c r="E3905" s="417">
        <v>81241.990000000005</v>
      </c>
      <c r="F3905" s="417">
        <v>0</v>
      </c>
      <c r="G3905" s="417">
        <v>278097480.71000016</v>
      </c>
      <c r="H3905" s="387" t="b" cm="1">
        <f t="array" aca="1" ref="H3905" ca="1">EsNegrita(BP[[#This Row],[CODIGO]])</f>
        <v>0</v>
      </c>
      <c r="I3905" s="387" t="b" cm="1">
        <f t="array" ref="I3905">_xlfn.LET(
    _xlpm.codigos_devolucion, _xlfn.UNIQUE(_xlfn._xlws.FILTER(BP[CODIGO], ISNUMBER(SEARCH("devoluci", BP[NOMBRE CUENTA])), {""})),
    ISNUMBER(MATCH(BP[[#This Row],[CODIGO]], _xlpm.codigos_devolucion, 0))
)</f>
        <v>0</v>
      </c>
    </row>
    <row r="3906" spans="1:9" x14ac:dyDescent="0.25">
      <c r="A3906" s="608">
        <v>510568</v>
      </c>
      <c r="B3906" s="416" t="s">
        <v>552</v>
      </c>
      <c r="C3906" s="416" t="s">
        <v>1343</v>
      </c>
      <c r="D3906" s="416" t="s">
        <v>777</v>
      </c>
      <c r="E3906" s="417">
        <v>129987.19</v>
      </c>
      <c r="F3906" s="417">
        <v>0</v>
      </c>
      <c r="G3906" s="417">
        <v>278227467.90000015</v>
      </c>
      <c r="H3906" s="387" t="b" cm="1">
        <f t="array" aca="1" ref="H3906" ca="1">EsNegrita(BP[[#This Row],[CODIGO]])</f>
        <v>0</v>
      </c>
      <c r="I3906" s="387" t="b" cm="1">
        <f t="array" ref="I3906">_xlfn.LET(
    _xlpm.codigos_devolucion, _xlfn.UNIQUE(_xlfn._xlws.FILTER(BP[CODIGO], ISNUMBER(SEARCH("devoluci", BP[NOMBRE CUENTA])), {""})),
    ISNUMBER(MATCH(BP[[#This Row],[CODIGO]], _xlpm.codigos_devolucion, 0))
)</f>
        <v>0</v>
      </c>
    </row>
    <row r="3907" spans="1:9" x14ac:dyDescent="0.25">
      <c r="A3907" s="608">
        <v>510568</v>
      </c>
      <c r="B3907" s="416" t="s">
        <v>552</v>
      </c>
      <c r="C3907" s="416" t="s">
        <v>1308</v>
      </c>
      <c r="D3907" s="416" t="s">
        <v>777</v>
      </c>
      <c r="E3907" s="417">
        <v>190228.98</v>
      </c>
      <c r="F3907" s="417">
        <v>0</v>
      </c>
      <c r="G3907" s="417">
        <v>278417696.88000017</v>
      </c>
      <c r="H3907" s="387" t="b" cm="1">
        <f t="array" aca="1" ref="H3907" ca="1">EsNegrita(BP[[#This Row],[CODIGO]])</f>
        <v>0</v>
      </c>
      <c r="I3907" s="387" t="b" cm="1">
        <f t="array" ref="I3907">_xlfn.LET(
    _xlpm.codigos_devolucion, _xlfn.UNIQUE(_xlfn._xlws.FILTER(BP[CODIGO], ISNUMBER(SEARCH("devoluci", BP[NOMBRE CUENTA])), {""})),
    ISNUMBER(MATCH(BP[[#This Row],[CODIGO]], _xlpm.codigos_devolucion, 0))
)</f>
        <v>0</v>
      </c>
    </row>
    <row r="3908" spans="1:9" x14ac:dyDescent="0.25">
      <c r="A3908" s="608">
        <v>510568</v>
      </c>
      <c r="B3908" s="416" t="s">
        <v>552</v>
      </c>
      <c r="C3908" s="416" t="s">
        <v>770</v>
      </c>
      <c r="D3908" s="416" t="s">
        <v>777</v>
      </c>
      <c r="E3908" s="417">
        <v>121862.99</v>
      </c>
      <c r="F3908" s="417">
        <v>0</v>
      </c>
      <c r="G3908" s="417">
        <v>278539559.87000018</v>
      </c>
      <c r="H3908" s="387" t="b" cm="1">
        <f t="array" aca="1" ref="H3908" ca="1">EsNegrita(BP[[#This Row],[CODIGO]])</f>
        <v>0</v>
      </c>
      <c r="I3908" s="387" t="b" cm="1">
        <f t="array" ref="I3908">_xlfn.LET(
    _xlpm.codigos_devolucion, _xlfn.UNIQUE(_xlfn._xlws.FILTER(BP[CODIGO], ISNUMBER(SEARCH("devoluci", BP[NOMBRE CUENTA])), {""})),
    ISNUMBER(MATCH(BP[[#This Row],[CODIGO]], _xlpm.codigos_devolucion, 0))
)</f>
        <v>0</v>
      </c>
    </row>
    <row r="3909" spans="1:9" x14ac:dyDescent="0.25">
      <c r="A3909" s="608">
        <v>510568</v>
      </c>
      <c r="B3909" s="416" t="s">
        <v>552</v>
      </c>
      <c r="C3909" s="416" t="s">
        <v>772</v>
      </c>
      <c r="D3909" s="416" t="s">
        <v>777</v>
      </c>
      <c r="E3909" s="417">
        <v>127115.14</v>
      </c>
      <c r="F3909" s="417">
        <v>0</v>
      </c>
      <c r="G3909" s="417">
        <v>278666675.01000017</v>
      </c>
      <c r="H3909" s="387" t="b" cm="1">
        <f t="array" aca="1" ref="H3909" ca="1">EsNegrita(BP[[#This Row],[CODIGO]])</f>
        <v>0</v>
      </c>
      <c r="I3909" s="387" t="b" cm="1">
        <f t="array" ref="I3909">_xlfn.LET(
    _xlpm.codigos_devolucion, _xlfn.UNIQUE(_xlfn._xlws.FILTER(BP[CODIGO], ISNUMBER(SEARCH("devoluci", BP[NOMBRE CUENTA])), {""})),
    ISNUMBER(MATCH(BP[[#This Row],[CODIGO]], _xlpm.codigos_devolucion, 0))
)</f>
        <v>0</v>
      </c>
    </row>
    <row r="3910" spans="1:9" x14ac:dyDescent="0.25">
      <c r="A3910" s="608">
        <v>510568</v>
      </c>
      <c r="B3910" s="416" t="s">
        <v>552</v>
      </c>
      <c r="C3910" s="416" t="s">
        <v>773</v>
      </c>
      <c r="D3910" s="416" t="s">
        <v>777</v>
      </c>
      <c r="E3910" s="417">
        <v>132240.70000000001</v>
      </c>
      <c r="F3910" s="417">
        <v>0</v>
      </c>
      <c r="G3910" s="417">
        <v>278798915.71000016</v>
      </c>
      <c r="H3910" s="387" t="b" cm="1">
        <f t="array" aca="1" ref="H3910" ca="1">EsNegrita(BP[[#This Row],[CODIGO]])</f>
        <v>0</v>
      </c>
      <c r="I3910" s="387" t="b" cm="1">
        <f t="array" ref="I3910">_xlfn.LET(
    _xlpm.codigos_devolucion, _xlfn.UNIQUE(_xlfn._xlws.FILTER(BP[CODIGO], ISNUMBER(SEARCH("devoluci", BP[NOMBRE CUENTA])), {""})),
    ISNUMBER(MATCH(BP[[#This Row],[CODIGO]], _xlpm.codigos_devolucion, 0))
)</f>
        <v>0</v>
      </c>
    </row>
    <row r="3911" spans="1:9" x14ac:dyDescent="0.25">
      <c r="A3911" s="608">
        <v>510568</v>
      </c>
      <c r="B3911" s="416" t="s">
        <v>552</v>
      </c>
      <c r="C3911" s="416" t="s">
        <v>1276</v>
      </c>
      <c r="D3911" s="416" t="s">
        <v>777</v>
      </c>
      <c r="E3911" s="417">
        <v>132240</v>
      </c>
      <c r="F3911" s="417">
        <v>0</v>
      </c>
      <c r="G3911" s="417">
        <v>278931155.71000016</v>
      </c>
      <c r="H3911" s="387" t="b" cm="1">
        <f t="array" aca="1" ref="H3911" ca="1">EsNegrita(BP[[#This Row],[CODIGO]])</f>
        <v>0</v>
      </c>
      <c r="I3911" s="387" t="b" cm="1">
        <f t="array" ref="I3911">_xlfn.LET(
    _xlpm.codigos_devolucion, _xlfn.UNIQUE(_xlfn._xlws.FILTER(BP[CODIGO], ISNUMBER(SEARCH("devoluci", BP[NOMBRE CUENTA])), {""})),
    ISNUMBER(MATCH(BP[[#This Row],[CODIGO]], _xlpm.codigos_devolucion, 0))
)</f>
        <v>0</v>
      </c>
    </row>
    <row r="3912" spans="1:9" x14ac:dyDescent="0.25">
      <c r="A3912" s="608">
        <v>510568</v>
      </c>
      <c r="B3912" s="416" t="s">
        <v>552</v>
      </c>
      <c r="C3912" s="416" t="s">
        <v>1345</v>
      </c>
      <c r="D3912" s="416" t="s">
        <v>777</v>
      </c>
      <c r="E3912" s="417">
        <v>174000</v>
      </c>
      <c r="F3912" s="417">
        <v>0</v>
      </c>
      <c r="G3912" s="417">
        <v>279105155.71000016</v>
      </c>
      <c r="H3912" s="387" t="b" cm="1">
        <f t="array" aca="1" ref="H3912" ca="1">EsNegrita(BP[[#This Row],[CODIGO]])</f>
        <v>0</v>
      </c>
      <c r="I3912" s="387" t="b" cm="1">
        <f t="array" ref="I3912">_xlfn.LET(
    _xlpm.codigos_devolucion, _xlfn.UNIQUE(_xlfn._xlws.FILTER(BP[CODIGO], ISNUMBER(SEARCH("devoluci", BP[NOMBRE CUENTA])), {""})),
    ISNUMBER(MATCH(BP[[#This Row],[CODIGO]], _xlpm.codigos_devolucion, 0))
)</f>
        <v>0</v>
      </c>
    </row>
    <row r="3913" spans="1:9" x14ac:dyDescent="0.25">
      <c r="A3913" s="608">
        <v>510568</v>
      </c>
      <c r="B3913" s="416" t="s">
        <v>552</v>
      </c>
      <c r="C3913" s="416" t="s">
        <v>1353</v>
      </c>
      <c r="D3913" s="416" t="s">
        <v>777</v>
      </c>
      <c r="E3913" s="417">
        <v>117800.85</v>
      </c>
      <c r="F3913" s="417">
        <v>0</v>
      </c>
      <c r="G3913" s="417">
        <v>279222956.56000018</v>
      </c>
      <c r="H3913" s="387" t="b" cm="1">
        <f t="array" aca="1" ref="H3913" ca="1">EsNegrita(BP[[#This Row],[CODIGO]])</f>
        <v>0</v>
      </c>
      <c r="I3913" s="387" t="b" cm="1">
        <f t="array" ref="I3913">_xlfn.LET(
    _xlpm.codigos_devolucion, _xlfn.UNIQUE(_xlfn._xlws.FILTER(BP[CODIGO], ISNUMBER(SEARCH("devoluci", BP[NOMBRE CUENTA])), {""})),
    ISNUMBER(MATCH(BP[[#This Row],[CODIGO]], _xlpm.codigos_devolucion, 0))
)</f>
        <v>0</v>
      </c>
    </row>
    <row r="3914" spans="1:9" x14ac:dyDescent="0.25">
      <c r="A3914" s="608">
        <v>510568</v>
      </c>
      <c r="B3914" s="416" t="s">
        <v>552</v>
      </c>
      <c r="C3914" s="416" t="s">
        <v>1314</v>
      </c>
      <c r="D3914" s="416" t="s">
        <v>777</v>
      </c>
      <c r="E3914" s="417">
        <v>190228.98</v>
      </c>
      <c r="F3914" s="417">
        <v>0</v>
      </c>
      <c r="G3914" s="417">
        <v>279413185.5400002</v>
      </c>
      <c r="H3914" s="387" t="b" cm="1">
        <f t="array" aca="1" ref="H3914" ca="1">EsNegrita(BP[[#This Row],[CODIGO]])</f>
        <v>0</v>
      </c>
      <c r="I3914" s="387" t="b" cm="1">
        <f t="array" ref="I3914">_xlfn.LET(
    _xlpm.codigos_devolucion, _xlfn.UNIQUE(_xlfn._xlws.FILTER(BP[CODIGO], ISNUMBER(SEARCH("devoluci", BP[NOMBRE CUENTA])), {""})),
    ISNUMBER(MATCH(BP[[#This Row],[CODIGO]], _xlpm.codigos_devolucion, 0))
)</f>
        <v>0</v>
      </c>
    </row>
    <row r="3915" spans="1:9" x14ac:dyDescent="0.25">
      <c r="A3915" s="608">
        <v>510568</v>
      </c>
      <c r="B3915" s="416" t="s">
        <v>552</v>
      </c>
      <c r="C3915" s="416" t="s">
        <v>1315</v>
      </c>
      <c r="D3915" s="416" t="s">
        <v>777</v>
      </c>
      <c r="E3915" s="417">
        <v>126819.34</v>
      </c>
      <c r="F3915" s="417">
        <v>0</v>
      </c>
      <c r="G3915" s="417">
        <v>279540004.88000017</v>
      </c>
      <c r="H3915" s="387" t="b" cm="1">
        <f t="array" aca="1" ref="H3915" ca="1">EsNegrita(BP[[#This Row],[CODIGO]])</f>
        <v>0</v>
      </c>
      <c r="I3915" s="387" t="b" cm="1">
        <f t="array" ref="I3915">_xlfn.LET(
    _xlpm.codigos_devolucion, _xlfn.UNIQUE(_xlfn._xlws.FILTER(BP[CODIGO], ISNUMBER(SEARCH("devoluci", BP[NOMBRE CUENTA])), {""})),
    ISNUMBER(MATCH(BP[[#This Row],[CODIGO]], _xlpm.codigos_devolucion, 0))
)</f>
        <v>0</v>
      </c>
    </row>
    <row r="3916" spans="1:9" x14ac:dyDescent="0.25">
      <c r="A3916" s="608">
        <v>510568</v>
      </c>
      <c r="B3916" s="416" t="s">
        <v>552</v>
      </c>
      <c r="C3916" s="416" t="s">
        <v>1349</v>
      </c>
      <c r="D3916" s="416" t="s">
        <v>777</v>
      </c>
      <c r="E3916" s="417">
        <v>121862.99</v>
      </c>
      <c r="F3916" s="417">
        <v>0</v>
      </c>
      <c r="G3916" s="417">
        <v>279661867.87000018</v>
      </c>
      <c r="H3916" s="387" t="b" cm="1">
        <f t="array" aca="1" ref="H3916" ca="1">EsNegrita(BP[[#This Row],[CODIGO]])</f>
        <v>0</v>
      </c>
      <c r="I3916" s="387" t="b" cm="1">
        <f t="array" ref="I3916">_xlfn.LET(
    _xlpm.codigos_devolucion, _xlfn.UNIQUE(_xlfn._xlws.FILTER(BP[CODIGO], ISNUMBER(SEARCH("devoluci", BP[NOMBRE CUENTA])), {""})),
    ISNUMBER(MATCH(BP[[#This Row],[CODIGO]], _xlpm.codigos_devolucion, 0))
)</f>
        <v>0</v>
      </c>
    </row>
    <row r="3917" spans="1:9" x14ac:dyDescent="0.25">
      <c r="A3917" s="608">
        <v>510568</v>
      </c>
      <c r="B3917" s="416" t="s">
        <v>552</v>
      </c>
      <c r="C3917" s="416" t="s">
        <v>1319</v>
      </c>
      <c r="D3917" s="416" t="s">
        <v>777</v>
      </c>
      <c r="E3917" s="417">
        <v>121862.92</v>
      </c>
      <c r="F3917" s="417">
        <v>0</v>
      </c>
      <c r="G3917" s="417">
        <v>279783730.7900002</v>
      </c>
      <c r="H3917" s="387" t="b" cm="1">
        <f t="array" aca="1" ref="H3917" ca="1">EsNegrita(BP[[#This Row],[CODIGO]])</f>
        <v>0</v>
      </c>
      <c r="I3917" s="387" t="b" cm="1">
        <f t="array" ref="I3917">_xlfn.LET(
    _xlpm.codigos_devolucion, _xlfn.UNIQUE(_xlfn._xlws.FILTER(BP[CODIGO], ISNUMBER(SEARCH("devoluci", BP[NOMBRE CUENTA])), {""})),
    ISNUMBER(MATCH(BP[[#This Row],[CODIGO]], _xlpm.codigos_devolucion, 0))
)</f>
        <v>0</v>
      </c>
    </row>
    <row r="3918" spans="1:9" x14ac:dyDescent="0.25">
      <c r="A3918" s="608">
        <v>510568</v>
      </c>
      <c r="B3918" s="416" t="s">
        <v>552</v>
      </c>
      <c r="C3918" s="416" t="s">
        <v>1321</v>
      </c>
      <c r="D3918" s="416" t="s">
        <v>777</v>
      </c>
      <c r="E3918" s="417">
        <v>121862.99</v>
      </c>
      <c r="F3918" s="417">
        <v>0</v>
      </c>
      <c r="G3918" s="417">
        <v>279905593.78000021</v>
      </c>
      <c r="H3918" s="387" t="b" cm="1">
        <f t="array" aca="1" ref="H3918" ca="1">EsNegrita(BP[[#This Row],[CODIGO]])</f>
        <v>0</v>
      </c>
      <c r="I3918" s="387" t="b" cm="1">
        <f t="array" ref="I3918">_xlfn.LET(
    _xlpm.codigos_devolucion, _xlfn.UNIQUE(_xlfn._xlws.FILTER(BP[CODIGO], ISNUMBER(SEARCH("devoluci", BP[NOMBRE CUENTA])), {""})),
    ISNUMBER(MATCH(BP[[#This Row],[CODIGO]], _xlpm.codigos_devolucion, 0))
)</f>
        <v>0</v>
      </c>
    </row>
    <row r="3919" spans="1:9" x14ac:dyDescent="0.25">
      <c r="A3919" s="608">
        <v>510568</v>
      </c>
      <c r="B3919" s="416" t="s">
        <v>552</v>
      </c>
      <c r="C3919" s="416" t="s">
        <v>1332</v>
      </c>
      <c r="D3919" s="416" t="s">
        <v>777</v>
      </c>
      <c r="E3919" s="417">
        <v>208800</v>
      </c>
      <c r="F3919" s="417">
        <v>0</v>
      </c>
      <c r="G3919" s="417">
        <v>280114393.78000021</v>
      </c>
      <c r="H3919" s="387" t="b" cm="1">
        <f t="array" aca="1" ref="H3919" ca="1">EsNegrita(BP[[#This Row],[CODIGO]])</f>
        <v>0</v>
      </c>
      <c r="I3919" s="387" t="b" cm="1">
        <f t="array" ref="I3919">_xlfn.LET(
    _xlpm.codigos_devolucion, _xlfn.UNIQUE(_xlfn._xlws.FILTER(BP[CODIGO], ISNUMBER(SEARCH("devoluci", BP[NOMBRE CUENTA])), {""})),
    ISNUMBER(MATCH(BP[[#This Row],[CODIGO]], _xlpm.codigos_devolucion, 0))
)</f>
        <v>0</v>
      </c>
    </row>
    <row r="3920" spans="1:9" x14ac:dyDescent="0.25">
      <c r="A3920" s="608">
        <v>510568</v>
      </c>
      <c r="B3920" s="416" t="s">
        <v>552</v>
      </c>
      <c r="C3920" s="416" t="s">
        <v>1279</v>
      </c>
      <c r="D3920" s="416" t="s">
        <v>777</v>
      </c>
      <c r="E3920" s="417">
        <v>121862.99</v>
      </c>
      <c r="F3920" s="417">
        <v>0</v>
      </c>
      <c r="G3920" s="417">
        <v>280236256.77000022</v>
      </c>
      <c r="H3920" s="387" t="b" cm="1">
        <f t="array" aca="1" ref="H3920" ca="1">EsNegrita(BP[[#This Row],[CODIGO]])</f>
        <v>0</v>
      </c>
      <c r="I3920" s="387" t="b" cm="1">
        <f t="array" ref="I3920">_xlfn.LET(
    _xlpm.codigos_devolucion, _xlfn.UNIQUE(_xlfn._xlws.FILTER(BP[CODIGO], ISNUMBER(SEARCH("devoluci", BP[NOMBRE CUENTA])), {""})),
    ISNUMBER(MATCH(BP[[#This Row],[CODIGO]], _xlpm.codigos_devolucion, 0))
)</f>
        <v>0</v>
      </c>
    </row>
    <row r="3921" spans="1:9" x14ac:dyDescent="0.25">
      <c r="A3921" s="608">
        <v>510568</v>
      </c>
      <c r="B3921" s="416" t="s">
        <v>552</v>
      </c>
      <c r="C3921" s="416" t="s">
        <v>1282</v>
      </c>
      <c r="D3921" s="416" t="s">
        <v>777</v>
      </c>
      <c r="E3921" s="417">
        <v>89366.19</v>
      </c>
      <c r="F3921" s="417">
        <v>0</v>
      </c>
      <c r="G3921" s="417">
        <v>280325622.96000022</v>
      </c>
      <c r="H3921" s="387" t="b" cm="1">
        <f t="array" aca="1" ref="H3921" ca="1">EsNegrita(BP[[#This Row],[CODIGO]])</f>
        <v>0</v>
      </c>
      <c r="I3921" s="387" t="b" cm="1">
        <f t="array" ref="I3921">_xlfn.LET(
    _xlpm.codigos_devolucion, _xlfn.UNIQUE(_xlfn._xlws.FILTER(BP[CODIGO], ISNUMBER(SEARCH("devoluci", BP[NOMBRE CUENTA])), {""})),
    ISNUMBER(MATCH(BP[[#This Row],[CODIGO]], _xlpm.codigos_devolucion, 0))
)</f>
        <v>0</v>
      </c>
    </row>
    <row r="3922" spans="1:9" x14ac:dyDescent="0.25">
      <c r="A3922" s="608">
        <v>510568</v>
      </c>
      <c r="B3922" s="416" t="s">
        <v>552</v>
      </c>
      <c r="C3922" s="416" t="s">
        <v>1324</v>
      </c>
      <c r="D3922" s="416" t="s">
        <v>777</v>
      </c>
      <c r="E3922" s="417">
        <v>121862.99</v>
      </c>
      <c r="F3922" s="417">
        <v>0</v>
      </c>
      <c r="G3922" s="417">
        <v>280447485.95000023</v>
      </c>
      <c r="H3922" s="387" t="b" cm="1">
        <f t="array" aca="1" ref="H3922" ca="1">EsNegrita(BP[[#This Row],[CODIGO]])</f>
        <v>0</v>
      </c>
      <c r="I3922" s="387" t="b" cm="1">
        <f t="array" ref="I3922">_xlfn.LET(
    _xlpm.codigos_devolucion, _xlfn.UNIQUE(_xlfn._xlws.FILTER(BP[CODIGO], ISNUMBER(SEARCH("devoluci", BP[NOMBRE CUENTA])), {""})),
    ISNUMBER(MATCH(BP[[#This Row],[CODIGO]], _xlpm.codigos_devolucion, 0))
)</f>
        <v>0</v>
      </c>
    </row>
    <row r="3923" spans="1:9" x14ac:dyDescent="0.25">
      <c r="A3923" s="608">
        <v>510570</v>
      </c>
      <c r="B3923" s="416" t="s">
        <v>553</v>
      </c>
      <c r="C3923" s="416" t="s">
        <v>1282</v>
      </c>
      <c r="D3923" s="416" t="s">
        <v>1283</v>
      </c>
      <c r="E3923" s="417">
        <v>210108.48</v>
      </c>
      <c r="F3923" s="417">
        <v>0</v>
      </c>
      <c r="G3923" s="417">
        <v>452282184.41000003</v>
      </c>
      <c r="H3923" s="387" t="b" cm="1">
        <f t="array" aca="1" ref="H3923" ca="1">EsNegrita(BP[[#This Row],[CODIGO]])</f>
        <v>0</v>
      </c>
      <c r="I3923" s="387" t="b" cm="1">
        <f t="array" ref="I3923">_xlfn.LET(
    _xlpm.codigos_devolucion, _xlfn.UNIQUE(_xlfn._xlws.FILTER(BP[CODIGO], ISNUMBER(SEARCH("devoluci", BP[NOMBRE CUENTA])), {""})),
    ISNUMBER(MATCH(BP[[#This Row],[CODIGO]], _xlpm.codigos_devolucion, 0))
)</f>
        <v>0</v>
      </c>
    </row>
    <row r="3924" spans="1:9" x14ac:dyDescent="0.25">
      <c r="A3924" s="608">
        <v>510570</v>
      </c>
      <c r="B3924" s="416" t="s">
        <v>553</v>
      </c>
      <c r="C3924" s="416" t="s">
        <v>770</v>
      </c>
      <c r="D3924" s="416" t="s">
        <v>1351</v>
      </c>
      <c r="E3924" s="417">
        <v>34380</v>
      </c>
      <c r="F3924" s="417">
        <v>0</v>
      </c>
      <c r="G3924" s="417">
        <v>452316564.41000003</v>
      </c>
      <c r="H3924" s="387" t="b" cm="1">
        <f t="array" aca="1" ref="H3924" ca="1">EsNegrita(BP[[#This Row],[CODIGO]])</f>
        <v>0</v>
      </c>
      <c r="I3924" s="387" t="b" cm="1">
        <f t="array" ref="I3924">_xlfn.LET(
    _xlpm.codigos_devolucion, _xlfn.UNIQUE(_xlfn._xlws.FILTER(BP[CODIGO], ISNUMBER(SEARCH("devoluci", BP[NOMBRE CUENTA])), {""})),
    ISNUMBER(MATCH(BP[[#This Row],[CODIGO]], _xlpm.codigos_devolucion, 0))
)</f>
        <v>0</v>
      </c>
    </row>
    <row r="3925" spans="1:9" x14ac:dyDescent="0.25">
      <c r="A3925" s="608">
        <v>510570</v>
      </c>
      <c r="B3925" s="416" t="s">
        <v>553</v>
      </c>
      <c r="C3925" s="416" t="s">
        <v>738</v>
      </c>
      <c r="D3925" s="416" t="s">
        <v>739</v>
      </c>
      <c r="E3925" s="417">
        <v>210108.6</v>
      </c>
      <c r="F3925" s="417">
        <v>0</v>
      </c>
      <c r="G3925" s="417">
        <v>452526673.01000005</v>
      </c>
      <c r="H3925" s="387" t="b" cm="1">
        <f t="array" aca="1" ref="H3925" ca="1">EsNegrita(BP[[#This Row],[CODIGO]])</f>
        <v>0</v>
      </c>
      <c r="I3925" s="387" t="b" cm="1">
        <f t="array" ref="I3925">_xlfn.LET(
    _xlpm.codigos_devolucion, _xlfn.UNIQUE(_xlfn._xlws.FILTER(BP[CODIGO], ISNUMBER(SEARCH("devoluci", BP[NOMBRE CUENTA])), {""})),
    ISNUMBER(MATCH(BP[[#This Row],[CODIGO]], _xlpm.codigos_devolucion, 0))
)</f>
        <v>0</v>
      </c>
    </row>
    <row r="3926" spans="1:9" x14ac:dyDescent="0.25">
      <c r="A3926" s="608">
        <v>510570</v>
      </c>
      <c r="B3926" s="416" t="s">
        <v>553</v>
      </c>
      <c r="C3926" s="416" t="s">
        <v>1286</v>
      </c>
      <c r="D3926" s="416" t="s">
        <v>739</v>
      </c>
      <c r="E3926" s="417">
        <v>262800</v>
      </c>
      <c r="F3926" s="417">
        <v>0</v>
      </c>
      <c r="G3926" s="417">
        <v>452789473.01000005</v>
      </c>
      <c r="H3926" s="387" t="b" cm="1">
        <f t="array" aca="1" ref="H3926" ca="1">EsNegrita(BP[[#This Row],[CODIGO]])</f>
        <v>0</v>
      </c>
      <c r="I3926" s="387" t="b" cm="1">
        <f t="array" ref="I3926">_xlfn.LET(
    _xlpm.codigos_devolucion, _xlfn.UNIQUE(_xlfn._xlws.FILTER(BP[CODIGO], ISNUMBER(SEARCH("devoluci", BP[NOMBRE CUENTA])), {""})),
    ISNUMBER(MATCH(BP[[#This Row],[CODIGO]], _xlpm.codigos_devolucion, 0))
)</f>
        <v>0</v>
      </c>
    </row>
    <row r="3927" spans="1:9" x14ac:dyDescent="0.25">
      <c r="A3927" s="608">
        <v>510570</v>
      </c>
      <c r="B3927" s="416" t="s">
        <v>553</v>
      </c>
      <c r="C3927" s="416" t="s">
        <v>1266</v>
      </c>
      <c r="D3927" s="416" t="s">
        <v>739</v>
      </c>
      <c r="E3927" s="417">
        <v>490447.68</v>
      </c>
      <c r="F3927" s="417">
        <v>0</v>
      </c>
      <c r="G3927" s="417">
        <v>453279920.69000006</v>
      </c>
      <c r="H3927" s="387" t="b" cm="1">
        <f t="array" aca="1" ref="H3927" ca="1">EsNegrita(BP[[#This Row],[CODIGO]])</f>
        <v>0</v>
      </c>
      <c r="I3927" s="387" t="b" cm="1">
        <f t="array" ref="I3927">_xlfn.LET(
    _xlpm.codigos_devolucion, _xlfn.UNIQUE(_xlfn._xlws.FILTER(BP[CODIGO], ISNUMBER(SEARCH("devoluci", BP[NOMBRE CUENTA])), {""})),
    ISNUMBER(MATCH(BP[[#This Row],[CODIGO]], _xlpm.codigos_devolucion, 0))
)</f>
        <v>0</v>
      </c>
    </row>
    <row r="3928" spans="1:9" x14ac:dyDescent="0.25">
      <c r="A3928" s="608">
        <v>510570</v>
      </c>
      <c r="B3928" s="416" t="s">
        <v>553</v>
      </c>
      <c r="C3928" s="416" t="s">
        <v>1254</v>
      </c>
      <c r="D3928" s="416" t="s">
        <v>739</v>
      </c>
      <c r="E3928" s="417">
        <v>1362698.88</v>
      </c>
      <c r="F3928" s="417">
        <v>0</v>
      </c>
      <c r="G3928" s="417">
        <v>454642619.57000005</v>
      </c>
      <c r="H3928" s="387" t="b" cm="1">
        <f t="array" aca="1" ref="H3928" ca="1">EsNegrita(BP[[#This Row],[CODIGO]])</f>
        <v>0</v>
      </c>
      <c r="I3928" s="387" t="b" cm="1">
        <f t="array" ref="I3928">_xlfn.LET(
    _xlpm.codigos_devolucion, _xlfn.UNIQUE(_xlfn._xlws.FILTER(BP[CODIGO], ISNUMBER(SEARCH("devoluci", BP[NOMBRE CUENTA])), {""})),
    ISNUMBER(MATCH(BP[[#This Row],[CODIGO]], _xlpm.codigos_devolucion, 0))
)</f>
        <v>0</v>
      </c>
    </row>
    <row r="3929" spans="1:9" x14ac:dyDescent="0.25">
      <c r="A3929" s="608">
        <v>510570</v>
      </c>
      <c r="B3929" s="416" t="s">
        <v>553</v>
      </c>
      <c r="C3929" s="416" t="s">
        <v>1328</v>
      </c>
      <c r="D3929" s="416" t="s">
        <v>739</v>
      </c>
      <c r="E3929" s="417">
        <v>210108.6</v>
      </c>
      <c r="F3929" s="417">
        <v>0</v>
      </c>
      <c r="G3929" s="417">
        <v>454852728.17000008</v>
      </c>
      <c r="H3929" s="387" t="b" cm="1">
        <f t="array" aca="1" ref="H3929" ca="1">EsNegrita(BP[[#This Row],[CODIGO]])</f>
        <v>0</v>
      </c>
      <c r="I3929" s="387" t="b" cm="1">
        <f t="array" ref="I3929">_xlfn.LET(
    _xlpm.codigos_devolucion, _xlfn.UNIQUE(_xlfn._xlws.FILTER(BP[CODIGO], ISNUMBER(SEARCH("devoluci", BP[NOMBRE CUENTA])), {""})),
    ISNUMBER(MATCH(BP[[#This Row],[CODIGO]], _xlpm.codigos_devolucion, 0))
)</f>
        <v>0</v>
      </c>
    </row>
    <row r="3930" spans="1:9" x14ac:dyDescent="0.25">
      <c r="A3930" s="608">
        <v>510570</v>
      </c>
      <c r="B3930" s="416" t="s">
        <v>553</v>
      </c>
      <c r="C3930" s="416" t="s">
        <v>1291</v>
      </c>
      <c r="D3930" s="416" t="s">
        <v>739</v>
      </c>
      <c r="E3930" s="417">
        <v>349846.4</v>
      </c>
      <c r="F3930" s="417">
        <v>0</v>
      </c>
      <c r="G3930" s="417">
        <v>455202574.57000005</v>
      </c>
      <c r="H3930" s="387" t="b" cm="1">
        <f t="array" aca="1" ref="H3930" ca="1">EsNegrita(BP[[#This Row],[CODIGO]])</f>
        <v>0</v>
      </c>
      <c r="I3930" s="387" t="b" cm="1">
        <f t="array" ref="I3930">_xlfn.LET(
    _xlpm.codigos_devolucion, _xlfn.UNIQUE(_xlfn._xlws.FILTER(BP[CODIGO], ISNUMBER(SEARCH("devoluci", BP[NOMBRE CUENTA])), {""})),
    ISNUMBER(MATCH(BP[[#This Row],[CODIGO]], _xlpm.codigos_devolucion, 0))
)</f>
        <v>0</v>
      </c>
    </row>
    <row r="3931" spans="1:9" x14ac:dyDescent="0.25">
      <c r="A3931" s="608">
        <v>510570</v>
      </c>
      <c r="B3931" s="416" t="s">
        <v>553</v>
      </c>
      <c r="C3931" s="416" t="s">
        <v>1334</v>
      </c>
      <c r="D3931" s="416" t="s">
        <v>739</v>
      </c>
      <c r="E3931" s="417">
        <v>490447.68</v>
      </c>
      <c r="F3931" s="417">
        <v>0</v>
      </c>
      <c r="G3931" s="417">
        <v>455693022.25000006</v>
      </c>
      <c r="H3931" s="387" t="b" cm="1">
        <f t="array" aca="1" ref="H3931" ca="1">EsNegrita(BP[[#This Row],[CODIGO]])</f>
        <v>0</v>
      </c>
      <c r="I3931" s="387" t="b" cm="1">
        <f t="array" ref="I3931">_xlfn.LET(
    _xlpm.codigos_devolucion, _xlfn.UNIQUE(_xlfn._xlws.FILTER(BP[CODIGO], ISNUMBER(SEARCH("devoluci", BP[NOMBRE CUENTA])), {""})),
    ISNUMBER(MATCH(BP[[#This Row],[CODIGO]], _xlpm.codigos_devolucion, 0))
)</f>
        <v>0</v>
      </c>
    </row>
    <row r="3932" spans="1:9" x14ac:dyDescent="0.25">
      <c r="A3932" s="608">
        <v>510570</v>
      </c>
      <c r="B3932" s="416" t="s">
        <v>553</v>
      </c>
      <c r="C3932" s="416" t="s">
        <v>1269</v>
      </c>
      <c r="D3932" s="416" t="s">
        <v>739</v>
      </c>
      <c r="E3932" s="417">
        <v>523144.19</v>
      </c>
      <c r="F3932" s="417">
        <v>0</v>
      </c>
      <c r="G3932" s="417">
        <v>456216166.44000006</v>
      </c>
      <c r="H3932" s="387" t="b" cm="1">
        <f t="array" aca="1" ref="H3932" ca="1">EsNegrita(BP[[#This Row],[CODIGO]])</f>
        <v>0</v>
      </c>
      <c r="I3932" s="387" t="b" cm="1">
        <f t="array" ref="I3932">_xlfn.LET(
    _xlpm.codigos_devolucion, _xlfn.UNIQUE(_xlfn._xlws.FILTER(BP[CODIGO], ISNUMBER(SEARCH("devoluci", BP[NOMBRE CUENTA])), {""})),
    ISNUMBER(MATCH(BP[[#This Row],[CODIGO]], _xlpm.codigos_devolucion, 0))
)</f>
        <v>0</v>
      </c>
    </row>
    <row r="3933" spans="1:9" x14ac:dyDescent="0.25">
      <c r="A3933" s="608">
        <v>510570</v>
      </c>
      <c r="B3933" s="416" t="s">
        <v>553</v>
      </c>
      <c r="C3933" s="416" t="s">
        <v>1292</v>
      </c>
      <c r="D3933" s="416" t="s">
        <v>739</v>
      </c>
      <c r="E3933" s="417">
        <v>523144.19</v>
      </c>
      <c r="F3933" s="417">
        <v>0</v>
      </c>
      <c r="G3933" s="417">
        <v>456739310.63000005</v>
      </c>
      <c r="H3933" s="387" t="b" cm="1">
        <f t="array" aca="1" ref="H3933" ca="1">EsNegrita(BP[[#This Row],[CODIGO]])</f>
        <v>0</v>
      </c>
      <c r="I3933" s="387" t="b" cm="1">
        <f t="array" ref="I3933">_xlfn.LET(
    _xlpm.codigos_devolucion, _xlfn.UNIQUE(_xlfn._xlws.FILTER(BP[CODIGO], ISNUMBER(SEARCH("devoluci", BP[NOMBRE CUENTA])), {""})),
    ISNUMBER(MATCH(BP[[#This Row],[CODIGO]], _xlpm.codigos_devolucion, 0))
)</f>
        <v>0</v>
      </c>
    </row>
    <row r="3934" spans="1:9" x14ac:dyDescent="0.25">
      <c r="A3934" s="608">
        <v>510570</v>
      </c>
      <c r="B3934" s="416" t="s">
        <v>553</v>
      </c>
      <c r="C3934" s="416" t="s">
        <v>1329</v>
      </c>
      <c r="D3934" s="416" t="s">
        <v>739</v>
      </c>
      <c r="E3934" s="417">
        <v>210108.6</v>
      </c>
      <c r="F3934" s="417">
        <v>0</v>
      </c>
      <c r="G3934" s="417">
        <v>456949419.23000008</v>
      </c>
      <c r="H3934" s="387" t="b" cm="1">
        <f t="array" aca="1" ref="H3934" ca="1">EsNegrita(BP[[#This Row],[CODIGO]])</f>
        <v>0</v>
      </c>
      <c r="I3934" s="387" t="b" cm="1">
        <f t="array" ref="I3934">_xlfn.LET(
    _xlpm.codigos_devolucion, _xlfn.UNIQUE(_xlfn._xlws.FILTER(BP[CODIGO], ISNUMBER(SEARCH("devoluci", BP[NOMBRE CUENTA])), {""})),
    ISNUMBER(MATCH(BP[[#This Row],[CODIGO]], _xlpm.codigos_devolucion, 0))
)</f>
        <v>0</v>
      </c>
    </row>
    <row r="3935" spans="1:9" x14ac:dyDescent="0.25">
      <c r="A3935" s="608">
        <v>510570</v>
      </c>
      <c r="B3935" s="416" t="s">
        <v>553</v>
      </c>
      <c r="C3935" s="416" t="s">
        <v>1339</v>
      </c>
      <c r="D3935" s="416" t="s">
        <v>739</v>
      </c>
      <c r="E3935" s="417">
        <v>224115.84</v>
      </c>
      <c r="F3935" s="417">
        <v>0</v>
      </c>
      <c r="G3935" s="417">
        <v>457173535.07000005</v>
      </c>
      <c r="H3935" s="387" t="b" cm="1">
        <f t="array" aca="1" ref="H3935" ca="1">EsNegrita(BP[[#This Row],[CODIGO]])</f>
        <v>0</v>
      </c>
      <c r="I3935" s="387" t="b" cm="1">
        <f t="array" ref="I3935">_xlfn.LET(
    _xlpm.codigos_devolucion, _xlfn.UNIQUE(_xlfn._xlws.FILTER(BP[CODIGO], ISNUMBER(SEARCH("devoluci", BP[NOMBRE CUENTA])), {""})),
    ISNUMBER(MATCH(BP[[#This Row],[CODIGO]], _xlpm.codigos_devolucion, 0))
)</f>
        <v>0</v>
      </c>
    </row>
    <row r="3936" spans="1:9" x14ac:dyDescent="0.25">
      <c r="A3936" s="608">
        <v>510570</v>
      </c>
      <c r="B3936" s="416" t="s">
        <v>553</v>
      </c>
      <c r="C3936" s="416" t="s">
        <v>753</v>
      </c>
      <c r="D3936" s="416" t="s">
        <v>739</v>
      </c>
      <c r="E3936" s="417">
        <v>313404.07</v>
      </c>
      <c r="F3936" s="417">
        <v>0</v>
      </c>
      <c r="G3936" s="417">
        <v>457486939.14000005</v>
      </c>
      <c r="H3936" s="387" t="b" cm="1">
        <f t="array" aca="1" ref="H3936" ca="1">EsNegrita(BP[[#This Row],[CODIGO]])</f>
        <v>0</v>
      </c>
      <c r="I3936" s="387" t="b" cm="1">
        <f t="array" ref="I3936">_xlfn.LET(
    _xlpm.codigos_devolucion, _xlfn.UNIQUE(_xlfn._xlws.FILTER(BP[CODIGO], ISNUMBER(SEARCH("devoluci", BP[NOMBRE CUENTA])), {""})),
    ISNUMBER(MATCH(BP[[#This Row],[CODIGO]], _xlpm.codigos_devolucion, 0))
)</f>
        <v>0</v>
      </c>
    </row>
    <row r="3937" spans="1:9" x14ac:dyDescent="0.25">
      <c r="A3937" s="608">
        <v>510570</v>
      </c>
      <c r="B3937" s="416" t="s">
        <v>553</v>
      </c>
      <c r="C3937" s="416" t="s">
        <v>754</v>
      </c>
      <c r="D3937" s="416" t="s">
        <v>739</v>
      </c>
      <c r="E3937" s="417">
        <v>210108.6</v>
      </c>
      <c r="F3937" s="417">
        <v>0</v>
      </c>
      <c r="G3937" s="417">
        <v>457697047.74000007</v>
      </c>
      <c r="H3937" s="387" t="b" cm="1">
        <f t="array" aca="1" ref="H3937" ca="1">EsNegrita(BP[[#This Row],[CODIGO]])</f>
        <v>0</v>
      </c>
      <c r="I3937" s="387" t="b" cm="1">
        <f t="array" ref="I3937">_xlfn.LET(
    _xlpm.codigos_devolucion, _xlfn.UNIQUE(_xlfn._xlws.FILTER(BP[CODIGO], ISNUMBER(SEARCH("devoluci", BP[NOMBRE CUENTA])), {""})),
    ISNUMBER(MATCH(BP[[#This Row],[CODIGO]], _xlpm.codigos_devolucion, 0))
)</f>
        <v>0</v>
      </c>
    </row>
    <row r="3938" spans="1:9" x14ac:dyDescent="0.25">
      <c r="A3938" s="608">
        <v>510570</v>
      </c>
      <c r="B3938" s="416" t="s">
        <v>553</v>
      </c>
      <c r="C3938" s="416" t="s">
        <v>755</v>
      </c>
      <c r="D3938" s="416" t="s">
        <v>739</v>
      </c>
      <c r="E3938" s="417">
        <v>212527.33</v>
      </c>
      <c r="F3938" s="417">
        <v>0</v>
      </c>
      <c r="G3938" s="417">
        <v>457909575.07000005</v>
      </c>
      <c r="H3938" s="387" t="b" cm="1">
        <f t="array" aca="1" ref="H3938" ca="1">EsNegrita(BP[[#This Row],[CODIGO]])</f>
        <v>0</v>
      </c>
      <c r="I3938" s="387" t="b" cm="1">
        <f t="array" ref="I3938">_xlfn.LET(
    _xlpm.codigos_devolucion, _xlfn.UNIQUE(_xlfn._xlws.FILTER(BP[CODIGO], ISNUMBER(SEARCH("devoluci", BP[NOMBRE CUENTA])), {""})),
    ISNUMBER(MATCH(BP[[#This Row],[CODIGO]], _xlpm.codigos_devolucion, 0))
)</f>
        <v>0</v>
      </c>
    </row>
    <row r="3939" spans="1:9" x14ac:dyDescent="0.25">
      <c r="A3939" s="608">
        <v>510570</v>
      </c>
      <c r="B3939" s="416" t="s">
        <v>553</v>
      </c>
      <c r="C3939" s="416" t="s">
        <v>1342</v>
      </c>
      <c r="D3939" s="416" t="s">
        <v>739</v>
      </c>
      <c r="E3939" s="417">
        <v>224115.84</v>
      </c>
      <c r="F3939" s="417">
        <v>0</v>
      </c>
      <c r="G3939" s="417">
        <v>458133690.91000003</v>
      </c>
      <c r="H3939" s="387" t="b" cm="1">
        <f t="array" aca="1" ref="H3939" ca="1">EsNegrita(BP[[#This Row],[CODIGO]])</f>
        <v>0</v>
      </c>
      <c r="I3939" s="387" t="b" cm="1">
        <f t="array" ref="I3939">_xlfn.LET(
    _xlpm.codigos_devolucion, _xlfn.UNIQUE(_xlfn._xlws.FILTER(BP[CODIGO], ISNUMBER(SEARCH("devoluci", BP[NOMBRE CUENTA])), {""})),
    ISNUMBER(MATCH(BP[[#This Row],[CODIGO]], _xlpm.codigos_devolucion, 0))
)</f>
        <v>0</v>
      </c>
    </row>
    <row r="3940" spans="1:9" x14ac:dyDescent="0.25">
      <c r="A3940" s="608">
        <v>510570</v>
      </c>
      <c r="B3940" s="416" t="s">
        <v>553</v>
      </c>
      <c r="C3940" s="416" t="s">
        <v>1343</v>
      </c>
      <c r="D3940" s="416" t="s">
        <v>739</v>
      </c>
      <c r="E3940" s="417">
        <v>231119.46</v>
      </c>
      <c r="F3940" s="417">
        <v>0</v>
      </c>
      <c r="G3940" s="417">
        <v>458364810.37</v>
      </c>
      <c r="H3940" s="387" t="b" cm="1">
        <f t="array" aca="1" ref="H3940" ca="1">EsNegrita(BP[[#This Row],[CODIGO]])</f>
        <v>0</v>
      </c>
      <c r="I3940" s="387" t="b" cm="1">
        <f t="array" ref="I3940">_xlfn.LET(
    _xlpm.codigos_devolucion, _xlfn.UNIQUE(_xlfn._xlws.FILTER(BP[CODIGO], ISNUMBER(SEARCH("devoluci", BP[NOMBRE CUENTA])), {""})),
    ISNUMBER(MATCH(BP[[#This Row],[CODIGO]], _xlpm.codigos_devolucion, 0))
)</f>
        <v>0</v>
      </c>
    </row>
    <row r="3941" spans="1:9" x14ac:dyDescent="0.25">
      <c r="A3941" s="608">
        <v>510570</v>
      </c>
      <c r="B3941" s="416" t="s">
        <v>553</v>
      </c>
      <c r="C3941" s="416" t="s">
        <v>1308</v>
      </c>
      <c r="D3941" s="416" t="s">
        <v>739</v>
      </c>
      <c r="E3941" s="417">
        <v>327981</v>
      </c>
      <c r="F3941" s="417">
        <v>0</v>
      </c>
      <c r="G3941" s="417">
        <v>458692791.37</v>
      </c>
      <c r="H3941" s="387" t="b" cm="1">
        <f t="array" aca="1" ref="H3941" ca="1">EsNegrita(BP[[#This Row],[CODIGO]])</f>
        <v>0</v>
      </c>
      <c r="I3941" s="387" t="b" cm="1">
        <f t="array" ref="I3941">_xlfn.LET(
    _xlpm.codigos_devolucion, _xlfn.UNIQUE(_xlfn._xlws.FILTER(BP[CODIGO], ISNUMBER(SEARCH("devoluci", BP[NOMBRE CUENTA])), {""})),
    ISNUMBER(MATCH(BP[[#This Row],[CODIGO]], _xlpm.codigos_devolucion, 0))
)</f>
        <v>0</v>
      </c>
    </row>
    <row r="3942" spans="1:9" x14ac:dyDescent="0.25">
      <c r="A3942" s="608">
        <v>510570</v>
      </c>
      <c r="B3942" s="416" t="s">
        <v>553</v>
      </c>
      <c r="C3942" s="416" t="s">
        <v>770</v>
      </c>
      <c r="D3942" s="416" t="s">
        <v>739</v>
      </c>
      <c r="E3942" s="417">
        <v>182094.12</v>
      </c>
      <c r="F3942" s="417">
        <v>0</v>
      </c>
      <c r="G3942" s="417">
        <v>458874885.49000001</v>
      </c>
      <c r="H3942" s="387" t="b" cm="1">
        <f t="array" aca="1" ref="H3942" ca="1">EsNegrita(BP[[#This Row],[CODIGO]])</f>
        <v>0</v>
      </c>
      <c r="I3942" s="387" t="b" cm="1">
        <f t="array" ref="I3942">_xlfn.LET(
    _xlpm.codigos_devolucion, _xlfn.UNIQUE(_xlfn._xlws.FILTER(BP[CODIGO], ISNUMBER(SEARCH("devoluci", BP[NOMBRE CUENTA])), {""})),
    ISNUMBER(MATCH(BP[[#This Row],[CODIGO]], _xlpm.codigos_devolucion, 0))
)</f>
        <v>0</v>
      </c>
    </row>
    <row r="3943" spans="1:9" x14ac:dyDescent="0.25">
      <c r="A3943" s="608">
        <v>510570</v>
      </c>
      <c r="B3943" s="416" t="s">
        <v>553</v>
      </c>
      <c r="C3943" s="416" t="s">
        <v>772</v>
      </c>
      <c r="D3943" s="416" t="s">
        <v>739</v>
      </c>
      <c r="E3943" s="417">
        <v>116887.49</v>
      </c>
      <c r="F3943" s="417">
        <v>0</v>
      </c>
      <c r="G3943" s="417">
        <v>458991772.98000002</v>
      </c>
      <c r="H3943" s="387" t="b" cm="1">
        <f t="array" aca="1" ref="H3943" ca="1">EsNegrita(BP[[#This Row],[CODIGO]])</f>
        <v>0</v>
      </c>
      <c r="I3943" s="387" t="b" cm="1">
        <f t="array" ref="I3943">_xlfn.LET(
    _xlpm.codigos_devolucion, _xlfn.UNIQUE(_xlfn._xlws.FILTER(BP[CODIGO], ISNUMBER(SEARCH("devoluci", BP[NOMBRE CUENTA])), {""})),
    ISNUMBER(MATCH(BP[[#This Row],[CODIGO]], _xlpm.codigos_devolucion, 0))
)</f>
        <v>0</v>
      </c>
    </row>
    <row r="3944" spans="1:9" x14ac:dyDescent="0.25">
      <c r="A3944" s="608">
        <v>510570</v>
      </c>
      <c r="B3944" s="416" t="s">
        <v>553</v>
      </c>
      <c r="C3944" s="416" t="s">
        <v>773</v>
      </c>
      <c r="D3944" s="416" t="s">
        <v>739</v>
      </c>
      <c r="E3944" s="417">
        <v>228001.2</v>
      </c>
      <c r="F3944" s="417">
        <v>0</v>
      </c>
      <c r="G3944" s="417">
        <v>459219774.18000001</v>
      </c>
      <c r="H3944" s="387" t="b" cm="1">
        <f t="array" aca="1" ref="H3944" ca="1">EsNegrita(BP[[#This Row],[CODIGO]])</f>
        <v>0</v>
      </c>
      <c r="I3944" s="387" t="b" cm="1">
        <f t="array" ref="I3944">_xlfn.LET(
    _xlpm.codigos_devolucion, _xlfn.UNIQUE(_xlfn._xlws.FILTER(BP[CODIGO], ISNUMBER(SEARCH("devoluci", BP[NOMBRE CUENTA])), {""})),
    ISNUMBER(MATCH(BP[[#This Row],[CODIGO]], _xlpm.codigos_devolucion, 0))
)</f>
        <v>0</v>
      </c>
    </row>
    <row r="3945" spans="1:9" x14ac:dyDescent="0.25">
      <c r="A3945" s="608">
        <v>510570</v>
      </c>
      <c r="B3945" s="416" t="s">
        <v>553</v>
      </c>
      <c r="C3945" s="416" t="s">
        <v>1276</v>
      </c>
      <c r="D3945" s="416" t="s">
        <v>739</v>
      </c>
      <c r="E3945" s="417">
        <v>228000</v>
      </c>
      <c r="F3945" s="417">
        <v>0</v>
      </c>
      <c r="G3945" s="417">
        <v>459447774.18000001</v>
      </c>
      <c r="H3945" s="387" t="b" cm="1">
        <f t="array" aca="1" ref="H3945" ca="1">EsNegrita(BP[[#This Row],[CODIGO]])</f>
        <v>0</v>
      </c>
      <c r="I3945" s="387" t="b" cm="1">
        <f t="array" ref="I3945">_xlfn.LET(
    _xlpm.codigos_devolucion, _xlfn.UNIQUE(_xlfn._xlws.FILTER(BP[CODIGO], ISNUMBER(SEARCH("devoluci", BP[NOMBRE CUENTA])), {""})),
    ISNUMBER(MATCH(BP[[#This Row],[CODIGO]], _xlpm.codigos_devolucion, 0))
)</f>
        <v>0</v>
      </c>
    </row>
    <row r="3946" spans="1:9" x14ac:dyDescent="0.25">
      <c r="A3946" s="608">
        <v>510570</v>
      </c>
      <c r="B3946" s="416" t="s">
        <v>553</v>
      </c>
      <c r="C3946" s="416" t="s">
        <v>1345</v>
      </c>
      <c r="D3946" s="416" t="s">
        <v>739</v>
      </c>
      <c r="E3946" s="417">
        <v>300000</v>
      </c>
      <c r="F3946" s="417">
        <v>0</v>
      </c>
      <c r="G3946" s="417">
        <v>459747774.18000001</v>
      </c>
      <c r="H3946" s="387" t="b" cm="1">
        <f t="array" aca="1" ref="H3946" ca="1">EsNegrita(BP[[#This Row],[CODIGO]])</f>
        <v>0</v>
      </c>
      <c r="I3946" s="387" t="b" cm="1">
        <f t="array" ref="I3946">_xlfn.LET(
    _xlpm.codigos_devolucion, _xlfn.UNIQUE(_xlfn._xlws.FILTER(BP[CODIGO], ISNUMBER(SEARCH("devoluci", BP[NOMBRE CUENTA])), {""})),
    ISNUMBER(MATCH(BP[[#This Row],[CODIGO]], _xlpm.codigos_devolucion, 0))
)</f>
        <v>0</v>
      </c>
    </row>
    <row r="3947" spans="1:9" x14ac:dyDescent="0.25">
      <c r="A3947" s="608">
        <v>510570</v>
      </c>
      <c r="B3947" s="416" t="s">
        <v>553</v>
      </c>
      <c r="C3947" s="416" t="s">
        <v>1353</v>
      </c>
      <c r="D3947" s="416" t="s">
        <v>739</v>
      </c>
      <c r="E3947" s="417">
        <v>175090.5</v>
      </c>
      <c r="F3947" s="417">
        <v>0</v>
      </c>
      <c r="G3947" s="417">
        <v>459922864.68000001</v>
      </c>
      <c r="H3947" s="387" t="b" cm="1">
        <f t="array" aca="1" ref="H3947" ca="1">EsNegrita(BP[[#This Row],[CODIGO]])</f>
        <v>0</v>
      </c>
      <c r="I3947" s="387" t="b" cm="1">
        <f t="array" ref="I3947">_xlfn.LET(
    _xlpm.codigos_devolucion, _xlfn.UNIQUE(_xlfn._xlws.FILTER(BP[CODIGO], ISNUMBER(SEARCH("devoluci", BP[NOMBRE CUENTA])), {""})),
    ISNUMBER(MATCH(BP[[#This Row],[CODIGO]], _xlpm.codigos_devolucion, 0))
)</f>
        <v>0</v>
      </c>
    </row>
    <row r="3948" spans="1:9" x14ac:dyDescent="0.25">
      <c r="A3948" s="608">
        <v>510570</v>
      </c>
      <c r="B3948" s="416" t="s">
        <v>553</v>
      </c>
      <c r="C3948" s="416" t="s">
        <v>1314</v>
      </c>
      <c r="D3948" s="416" t="s">
        <v>739</v>
      </c>
      <c r="E3948" s="417">
        <v>338913.7</v>
      </c>
      <c r="F3948" s="417">
        <v>0</v>
      </c>
      <c r="G3948" s="417">
        <v>460261778.38</v>
      </c>
      <c r="H3948" s="387" t="b" cm="1">
        <f t="array" aca="1" ref="H3948" ca="1">EsNegrita(BP[[#This Row],[CODIGO]])</f>
        <v>0</v>
      </c>
      <c r="I3948" s="387" t="b" cm="1">
        <f t="array" ref="I3948">_xlfn.LET(
    _xlpm.codigos_devolucion, _xlfn.UNIQUE(_xlfn._xlws.FILTER(BP[CODIGO], ISNUMBER(SEARCH("devoluci", BP[NOMBRE CUENTA])), {""})),
    ISNUMBER(MATCH(BP[[#This Row],[CODIGO]], _xlpm.codigos_devolucion, 0))
)</f>
        <v>0</v>
      </c>
    </row>
    <row r="3949" spans="1:9" x14ac:dyDescent="0.25">
      <c r="A3949" s="608">
        <v>510570</v>
      </c>
      <c r="B3949" s="416" t="s">
        <v>553</v>
      </c>
      <c r="C3949" s="416" t="s">
        <v>1315</v>
      </c>
      <c r="D3949" s="416" t="s">
        <v>739</v>
      </c>
      <c r="E3949" s="417">
        <v>218654.04</v>
      </c>
      <c r="F3949" s="417">
        <v>0</v>
      </c>
      <c r="G3949" s="417">
        <v>460480432.42000002</v>
      </c>
      <c r="H3949" s="387" t="b" cm="1">
        <f t="array" aca="1" ref="H3949" ca="1">EsNegrita(BP[[#This Row],[CODIGO]])</f>
        <v>0</v>
      </c>
      <c r="I3949" s="387" t="b" cm="1">
        <f t="array" ref="I3949">_xlfn.LET(
    _xlpm.codigos_devolucion, _xlfn.UNIQUE(_xlfn._xlws.FILTER(BP[CODIGO], ISNUMBER(SEARCH("devoluci", BP[NOMBRE CUENTA])), {""})),
    ISNUMBER(MATCH(BP[[#This Row],[CODIGO]], _xlpm.codigos_devolucion, 0))
)</f>
        <v>0</v>
      </c>
    </row>
    <row r="3950" spans="1:9" x14ac:dyDescent="0.25">
      <c r="A3950" s="608">
        <v>510570</v>
      </c>
      <c r="B3950" s="416" t="s">
        <v>553</v>
      </c>
      <c r="C3950" s="416" t="s">
        <v>1349</v>
      </c>
      <c r="D3950" s="416" t="s">
        <v>739</v>
      </c>
      <c r="E3950" s="417">
        <v>203104.98</v>
      </c>
      <c r="F3950" s="417">
        <v>0</v>
      </c>
      <c r="G3950" s="417">
        <v>460683537.40000004</v>
      </c>
      <c r="H3950" s="387" t="b" cm="1">
        <f t="array" aca="1" ref="H3950" ca="1">EsNegrita(BP[[#This Row],[CODIGO]])</f>
        <v>0</v>
      </c>
      <c r="I3950" s="387" t="b" cm="1">
        <f t="array" ref="I3950">_xlfn.LET(
    _xlpm.codigos_devolucion, _xlfn.UNIQUE(_xlfn._xlws.FILTER(BP[CODIGO], ISNUMBER(SEARCH("devoluci", BP[NOMBRE CUENTA])), {""})),
    ISNUMBER(MATCH(BP[[#This Row],[CODIGO]], _xlpm.codigos_devolucion, 0))
)</f>
        <v>0</v>
      </c>
    </row>
    <row r="3951" spans="1:9" x14ac:dyDescent="0.25">
      <c r="A3951" s="608">
        <v>510570</v>
      </c>
      <c r="B3951" s="416" t="s">
        <v>553</v>
      </c>
      <c r="C3951" s="416" t="s">
        <v>1319</v>
      </c>
      <c r="D3951" s="416" t="s">
        <v>739</v>
      </c>
      <c r="E3951" s="417">
        <v>217112.22</v>
      </c>
      <c r="F3951" s="417">
        <v>0</v>
      </c>
      <c r="G3951" s="417">
        <v>460900649.62000006</v>
      </c>
      <c r="H3951" s="387" t="b" cm="1">
        <f t="array" aca="1" ref="H3951" ca="1">EsNegrita(BP[[#This Row],[CODIGO]])</f>
        <v>0</v>
      </c>
      <c r="I3951" s="387" t="b" cm="1">
        <f t="array" ref="I3951">_xlfn.LET(
    _xlpm.codigos_devolucion, _xlfn.UNIQUE(_xlfn._xlws.FILTER(BP[CODIGO], ISNUMBER(SEARCH("devoluci", BP[NOMBRE CUENTA])), {""})),
    ISNUMBER(MATCH(BP[[#This Row],[CODIGO]], _xlpm.codigos_devolucion, 0))
)</f>
        <v>0</v>
      </c>
    </row>
    <row r="3952" spans="1:9" x14ac:dyDescent="0.25">
      <c r="A3952" s="608">
        <v>510570</v>
      </c>
      <c r="B3952" s="416" t="s">
        <v>553</v>
      </c>
      <c r="C3952" s="416" t="s">
        <v>1321</v>
      </c>
      <c r="D3952" s="416" t="s">
        <v>739</v>
      </c>
      <c r="E3952" s="417">
        <v>210108.6</v>
      </c>
      <c r="F3952" s="417">
        <v>0</v>
      </c>
      <c r="G3952" s="417">
        <v>461110758.22000009</v>
      </c>
      <c r="H3952" s="387" t="b" cm="1">
        <f t="array" aca="1" ref="H3952" ca="1">EsNegrita(BP[[#This Row],[CODIGO]])</f>
        <v>0</v>
      </c>
      <c r="I3952" s="387" t="b" cm="1">
        <f t="array" ref="I3952">_xlfn.LET(
    _xlpm.codigos_devolucion, _xlfn.UNIQUE(_xlfn._xlws.FILTER(BP[CODIGO], ISNUMBER(SEARCH("devoluci", BP[NOMBRE CUENTA])), {""})),
    ISNUMBER(MATCH(BP[[#This Row],[CODIGO]], _xlpm.codigos_devolucion, 0))
)</f>
        <v>0</v>
      </c>
    </row>
    <row r="3953" spans="1:9" x14ac:dyDescent="0.25">
      <c r="A3953" s="608">
        <v>510570</v>
      </c>
      <c r="B3953" s="416" t="s">
        <v>553</v>
      </c>
      <c r="C3953" s="416" t="s">
        <v>1332</v>
      </c>
      <c r="D3953" s="416" t="s">
        <v>739</v>
      </c>
      <c r="E3953" s="417">
        <v>360000</v>
      </c>
      <c r="F3953" s="417">
        <v>0</v>
      </c>
      <c r="G3953" s="417">
        <v>461470758.22000009</v>
      </c>
      <c r="H3953" s="387" t="b" cm="1">
        <f t="array" aca="1" ref="H3953" ca="1">EsNegrita(BP[[#This Row],[CODIGO]])</f>
        <v>0</v>
      </c>
      <c r="I3953" s="387" t="b" cm="1">
        <f t="array" ref="I3953">_xlfn.LET(
    _xlpm.codigos_devolucion, _xlfn.UNIQUE(_xlfn._xlws.FILTER(BP[CODIGO], ISNUMBER(SEARCH("devoluci", BP[NOMBRE CUENTA])), {""})),
    ISNUMBER(MATCH(BP[[#This Row],[CODIGO]], _xlpm.codigos_devolucion, 0))
)</f>
        <v>0</v>
      </c>
    </row>
    <row r="3954" spans="1:9" x14ac:dyDescent="0.25">
      <c r="A3954" s="608">
        <v>510570</v>
      </c>
      <c r="B3954" s="416" t="s">
        <v>553</v>
      </c>
      <c r="C3954" s="416" t="s">
        <v>1279</v>
      </c>
      <c r="D3954" s="416" t="s">
        <v>739</v>
      </c>
      <c r="E3954" s="417">
        <v>210108.6</v>
      </c>
      <c r="F3954" s="417">
        <v>0</v>
      </c>
      <c r="G3954" s="417">
        <v>461680866.82000011</v>
      </c>
      <c r="H3954" s="387" t="b" cm="1">
        <f t="array" aca="1" ref="H3954" ca="1">EsNegrita(BP[[#This Row],[CODIGO]])</f>
        <v>0</v>
      </c>
      <c r="I3954" s="387" t="b" cm="1">
        <f t="array" ref="I3954">_xlfn.LET(
    _xlpm.codigos_devolucion, _xlfn.UNIQUE(_xlfn._xlws.FILTER(BP[CODIGO], ISNUMBER(SEARCH("devoluci", BP[NOMBRE CUENTA])), {""})),
    ISNUMBER(MATCH(BP[[#This Row],[CODIGO]], _xlpm.codigos_devolucion, 0))
)</f>
        <v>0</v>
      </c>
    </row>
    <row r="3955" spans="1:9" x14ac:dyDescent="0.25">
      <c r="A3955" s="608">
        <v>510570</v>
      </c>
      <c r="B3955" s="416" t="s">
        <v>553</v>
      </c>
      <c r="C3955" s="416" t="s">
        <v>1324</v>
      </c>
      <c r="D3955" s="416" t="s">
        <v>739</v>
      </c>
      <c r="E3955" s="417">
        <v>224115.84</v>
      </c>
      <c r="F3955" s="417">
        <v>0</v>
      </c>
      <c r="G3955" s="417">
        <v>461904982.66000009</v>
      </c>
      <c r="H3955" s="387" t="b" cm="1">
        <f t="array" aca="1" ref="H3955" ca="1">EsNegrita(BP[[#This Row],[CODIGO]])</f>
        <v>0</v>
      </c>
      <c r="I3955" s="387" t="b" cm="1">
        <f t="array" ref="I3955">_xlfn.LET(
    _xlpm.codigos_devolucion, _xlfn.UNIQUE(_xlfn._xlws.FILTER(BP[CODIGO], ISNUMBER(SEARCH("devoluci", BP[NOMBRE CUENTA])), {""})),
    ISNUMBER(MATCH(BP[[#This Row],[CODIGO]], _xlpm.codigos_devolucion, 0))
)</f>
        <v>0</v>
      </c>
    </row>
    <row r="3956" spans="1:9" x14ac:dyDescent="0.25">
      <c r="A3956" s="608">
        <v>510570</v>
      </c>
      <c r="B3956" s="416" t="s">
        <v>553</v>
      </c>
      <c r="C3956" s="416" t="s">
        <v>1342</v>
      </c>
      <c r="D3956" s="416" t="s">
        <v>1346</v>
      </c>
      <c r="E3956" s="417">
        <v>70036</v>
      </c>
      <c r="F3956" s="417">
        <v>0</v>
      </c>
      <c r="G3956" s="417">
        <v>461975018.66000009</v>
      </c>
      <c r="H3956" s="387" t="b" cm="1">
        <f t="array" aca="1" ref="H3956" ca="1">EsNegrita(BP[[#This Row],[CODIGO]])</f>
        <v>0</v>
      </c>
      <c r="I3956" s="387" t="b" cm="1">
        <f t="array" ref="I3956">_xlfn.LET(
    _xlpm.codigos_devolucion, _xlfn.UNIQUE(_xlfn._xlws.FILTER(BP[CODIGO], ISNUMBER(SEARCH("devoluci", BP[NOMBRE CUENTA])), {""})),
    ISNUMBER(MATCH(BP[[#This Row],[CODIGO]], _xlpm.codigos_devolucion, 0))
)</f>
        <v>0</v>
      </c>
    </row>
    <row r="3957" spans="1:9" x14ac:dyDescent="0.25">
      <c r="A3957" s="608">
        <v>510570</v>
      </c>
      <c r="B3957" s="416" t="s">
        <v>553</v>
      </c>
      <c r="C3957" s="416" t="s">
        <v>1286</v>
      </c>
      <c r="D3957" s="416" t="s">
        <v>1325</v>
      </c>
      <c r="E3957" s="417">
        <v>105120</v>
      </c>
      <c r="F3957" s="417">
        <v>0</v>
      </c>
      <c r="G3957" s="417">
        <v>462080138.66000009</v>
      </c>
      <c r="H3957" s="387" t="b" cm="1">
        <f t="array" aca="1" ref="H3957" ca="1">EsNegrita(BP[[#This Row],[CODIGO]])</f>
        <v>0</v>
      </c>
      <c r="I3957" s="387" t="b" cm="1">
        <f t="array" ref="I3957">_xlfn.LET(
    _xlpm.codigos_devolucion, _xlfn.UNIQUE(_xlfn._xlws.FILTER(BP[CODIGO], ISNUMBER(SEARCH("devoluci", BP[NOMBRE CUENTA])), {""})),
    ISNUMBER(MATCH(BP[[#This Row],[CODIGO]], _xlpm.codigos_devolucion, 0))
)</f>
        <v>0</v>
      </c>
    </row>
    <row r="3958" spans="1:9" x14ac:dyDescent="0.25">
      <c r="A3958" s="608">
        <v>510570</v>
      </c>
      <c r="B3958" s="416" t="s">
        <v>553</v>
      </c>
      <c r="C3958" s="416" t="s">
        <v>738</v>
      </c>
      <c r="D3958" s="416" t="s">
        <v>777</v>
      </c>
      <c r="E3958" s="417">
        <v>210108.6</v>
      </c>
      <c r="F3958" s="417">
        <v>0</v>
      </c>
      <c r="G3958" s="417">
        <v>462290247.26000011</v>
      </c>
      <c r="H3958" s="387" t="b" cm="1">
        <f t="array" aca="1" ref="H3958" ca="1">EsNegrita(BP[[#This Row],[CODIGO]])</f>
        <v>0</v>
      </c>
      <c r="I3958" s="387" t="b" cm="1">
        <f t="array" ref="I3958">_xlfn.LET(
    _xlpm.codigos_devolucion, _xlfn.UNIQUE(_xlfn._xlws.FILTER(BP[CODIGO], ISNUMBER(SEARCH("devoluci", BP[NOMBRE CUENTA])), {""})),
    ISNUMBER(MATCH(BP[[#This Row],[CODIGO]], _xlpm.codigos_devolucion, 0))
)</f>
        <v>0</v>
      </c>
    </row>
    <row r="3959" spans="1:9" x14ac:dyDescent="0.25">
      <c r="A3959" s="608">
        <v>510570</v>
      </c>
      <c r="B3959" s="416" t="s">
        <v>553</v>
      </c>
      <c r="C3959" s="416" t="s">
        <v>1286</v>
      </c>
      <c r="D3959" s="416" t="s">
        <v>777</v>
      </c>
      <c r="E3959" s="417">
        <v>157680</v>
      </c>
      <c r="F3959" s="417">
        <v>0</v>
      </c>
      <c r="G3959" s="417">
        <v>462447927.26000011</v>
      </c>
      <c r="H3959" s="387" t="b" cm="1">
        <f t="array" aca="1" ref="H3959" ca="1">EsNegrita(BP[[#This Row],[CODIGO]])</f>
        <v>0</v>
      </c>
      <c r="I3959" s="387" t="b" cm="1">
        <f t="array" ref="I3959">_xlfn.LET(
    _xlpm.codigos_devolucion, _xlfn.UNIQUE(_xlfn._xlws.FILTER(BP[CODIGO], ISNUMBER(SEARCH("devoluci", BP[NOMBRE CUENTA])), {""})),
    ISNUMBER(MATCH(BP[[#This Row],[CODIGO]], _xlpm.codigos_devolucion, 0))
)</f>
        <v>0</v>
      </c>
    </row>
    <row r="3960" spans="1:9" x14ac:dyDescent="0.25">
      <c r="A3960" s="608">
        <v>510570</v>
      </c>
      <c r="B3960" s="416" t="s">
        <v>553</v>
      </c>
      <c r="C3960" s="416" t="s">
        <v>1266</v>
      </c>
      <c r="D3960" s="416" t="s">
        <v>777</v>
      </c>
      <c r="E3960" s="417">
        <v>490447.68</v>
      </c>
      <c r="F3960" s="417">
        <v>0</v>
      </c>
      <c r="G3960" s="417">
        <v>462938374.94000012</v>
      </c>
      <c r="H3960" s="387" t="b" cm="1">
        <f t="array" aca="1" ref="H3960" ca="1">EsNegrita(BP[[#This Row],[CODIGO]])</f>
        <v>0</v>
      </c>
      <c r="I3960" s="387" t="b" cm="1">
        <f t="array" ref="I3960">_xlfn.LET(
    _xlpm.codigos_devolucion, _xlfn.UNIQUE(_xlfn._xlws.FILTER(BP[CODIGO], ISNUMBER(SEARCH("devoluci", BP[NOMBRE CUENTA])), {""})),
    ISNUMBER(MATCH(BP[[#This Row],[CODIGO]], _xlpm.codigos_devolucion, 0))
)</f>
        <v>0</v>
      </c>
    </row>
    <row r="3961" spans="1:9" x14ac:dyDescent="0.25">
      <c r="A3961" s="608">
        <v>510570</v>
      </c>
      <c r="B3961" s="416" t="s">
        <v>553</v>
      </c>
      <c r="C3961" s="416" t="s">
        <v>1254</v>
      </c>
      <c r="D3961" s="416" t="s">
        <v>777</v>
      </c>
      <c r="E3961" s="417">
        <v>1362698.88</v>
      </c>
      <c r="F3961" s="417">
        <v>0</v>
      </c>
      <c r="G3961" s="417">
        <v>464301073.82000011</v>
      </c>
      <c r="H3961" s="387" t="b" cm="1">
        <f t="array" aca="1" ref="H3961" ca="1">EsNegrita(BP[[#This Row],[CODIGO]])</f>
        <v>0</v>
      </c>
      <c r="I3961" s="387" t="b" cm="1">
        <f t="array" ref="I3961">_xlfn.LET(
    _xlpm.codigos_devolucion, _xlfn.UNIQUE(_xlfn._xlws.FILTER(BP[CODIGO], ISNUMBER(SEARCH("devoluci", BP[NOMBRE CUENTA])), {""})),
    ISNUMBER(MATCH(BP[[#This Row],[CODIGO]], _xlpm.codigos_devolucion, 0))
)</f>
        <v>0</v>
      </c>
    </row>
    <row r="3962" spans="1:9" x14ac:dyDescent="0.25">
      <c r="A3962" s="608">
        <v>510570</v>
      </c>
      <c r="B3962" s="416" t="s">
        <v>553</v>
      </c>
      <c r="C3962" s="416" t="s">
        <v>1328</v>
      </c>
      <c r="D3962" s="416" t="s">
        <v>777</v>
      </c>
      <c r="E3962" s="417">
        <v>210108.6</v>
      </c>
      <c r="F3962" s="417">
        <v>0</v>
      </c>
      <c r="G3962" s="417">
        <v>464511182.42000014</v>
      </c>
      <c r="H3962" s="387" t="b" cm="1">
        <f t="array" aca="1" ref="H3962" ca="1">EsNegrita(BP[[#This Row],[CODIGO]])</f>
        <v>0</v>
      </c>
      <c r="I3962" s="387" t="b" cm="1">
        <f t="array" ref="I3962">_xlfn.LET(
    _xlpm.codigos_devolucion, _xlfn.UNIQUE(_xlfn._xlws.FILTER(BP[CODIGO], ISNUMBER(SEARCH("devoluci", BP[NOMBRE CUENTA])), {""})),
    ISNUMBER(MATCH(BP[[#This Row],[CODIGO]], _xlpm.codigos_devolucion, 0))
)</f>
        <v>0</v>
      </c>
    </row>
    <row r="3963" spans="1:9" x14ac:dyDescent="0.25">
      <c r="A3963" s="608">
        <v>510570</v>
      </c>
      <c r="B3963" s="416" t="s">
        <v>553</v>
      </c>
      <c r="C3963" s="416" t="s">
        <v>1291</v>
      </c>
      <c r="D3963" s="416" t="s">
        <v>777</v>
      </c>
      <c r="E3963" s="417">
        <v>327981</v>
      </c>
      <c r="F3963" s="417">
        <v>0</v>
      </c>
      <c r="G3963" s="417">
        <v>464839163.42000014</v>
      </c>
      <c r="H3963" s="387" t="b" cm="1">
        <f t="array" aca="1" ref="H3963" ca="1">EsNegrita(BP[[#This Row],[CODIGO]])</f>
        <v>0</v>
      </c>
      <c r="I3963" s="387" t="b" cm="1">
        <f t="array" ref="I3963">_xlfn.LET(
    _xlpm.codigos_devolucion, _xlfn.UNIQUE(_xlfn._xlws.FILTER(BP[CODIGO], ISNUMBER(SEARCH("devoluci", BP[NOMBRE CUENTA])), {""})),
    ISNUMBER(MATCH(BP[[#This Row],[CODIGO]], _xlpm.codigos_devolucion, 0))
)</f>
        <v>0</v>
      </c>
    </row>
    <row r="3964" spans="1:9" x14ac:dyDescent="0.25">
      <c r="A3964" s="608">
        <v>510570</v>
      </c>
      <c r="B3964" s="416" t="s">
        <v>553</v>
      </c>
      <c r="C3964" s="416" t="s">
        <v>1334</v>
      </c>
      <c r="D3964" s="416" t="s">
        <v>777</v>
      </c>
      <c r="E3964" s="417">
        <v>490447.68</v>
      </c>
      <c r="F3964" s="417">
        <v>0</v>
      </c>
      <c r="G3964" s="417">
        <v>465329611.10000014</v>
      </c>
      <c r="H3964" s="387" t="b" cm="1">
        <f t="array" aca="1" ref="H3964" ca="1">EsNegrita(BP[[#This Row],[CODIGO]])</f>
        <v>0</v>
      </c>
      <c r="I3964" s="387" t="b" cm="1">
        <f t="array" ref="I3964">_xlfn.LET(
    _xlpm.codigos_devolucion, _xlfn.UNIQUE(_xlfn._xlws.FILTER(BP[CODIGO], ISNUMBER(SEARCH("devoluci", BP[NOMBRE CUENTA])), {""})),
    ISNUMBER(MATCH(BP[[#This Row],[CODIGO]], _xlpm.codigos_devolucion, 0))
)</f>
        <v>0</v>
      </c>
    </row>
    <row r="3965" spans="1:9" x14ac:dyDescent="0.25">
      <c r="A3965" s="608">
        <v>510570</v>
      </c>
      <c r="B3965" s="416" t="s">
        <v>553</v>
      </c>
      <c r="C3965" s="416" t="s">
        <v>1269</v>
      </c>
      <c r="D3965" s="416" t="s">
        <v>777</v>
      </c>
      <c r="E3965" s="417">
        <v>490447.68</v>
      </c>
      <c r="F3965" s="417">
        <v>0</v>
      </c>
      <c r="G3965" s="417">
        <v>465820058.78000015</v>
      </c>
      <c r="H3965" s="387" t="b" cm="1">
        <f t="array" aca="1" ref="H3965" ca="1">EsNegrita(BP[[#This Row],[CODIGO]])</f>
        <v>0</v>
      </c>
      <c r="I3965" s="387" t="b" cm="1">
        <f t="array" ref="I3965">_xlfn.LET(
    _xlpm.codigos_devolucion, _xlfn.UNIQUE(_xlfn._xlws.FILTER(BP[CODIGO], ISNUMBER(SEARCH("devoluci", BP[NOMBRE CUENTA])), {""})),
    ISNUMBER(MATCH(BP[[#This Row],[CODIGO]], _xlpm.codigos_devolucion, 0))
)</f>
        <v>0</v>
      </c>
    </row>
    <row r="3966" spans="1:9" x14ac:dyDescent="0.25">
      <c r="A3966" s="608">
        <v>510570</v>
      </c>
      <c r="B3966" s="416" t="s">
        <v>553</v>
      </c>
      <c r="C3966" s="416" t="s">
        <v>1292</v>
      </c>
      <c r="D3966" s="416" t="s">
        <v>777</v>
      </c>
      <c r="E3966" s="417">
        <v>490447.68</v>
      </c>
      <c r="F3966" s="417">
        <v>0</v>
      </c>
      <c r="G3966" s="417">
        <v>466310506.46000016</v>
      </c>
      <c r="H3966" s="387" t="b" cm="1">
        <f t="array" aca="1" ref="H3966" ca="1">EsNegrita(BP[[#This Row],[CODIGO]])</f>
        <v>0</v>
      </c>
      <c r="I3966" s="387" t="b" cm="1">
        <f t="array" ref="I3966">_xlfn.LET(
    _xlpm.codigos_devolucion, _xlfn.UNIQUE(_xlfn._xlws.FILTER(BP[CODIGO], ISNUMBER(SEARCH("devoluci", BP[NOMBRE CUENTA])), {""})),
    ISNUMBER(MATCH(BP[[#This Row],[CODIGO]], _xlpm.codigos_devolucion, 0))
)</f>
        <v>0</v>
      </c>
    </row>
    <row r="3967" spans="1:9" x14ac:dyDescent="0.25">
      <c r="A3967" s="608">
        <v>510570</v>
      </c>
      <c r="B3967" s="416" t="s">
        <v>553</v>
      </c>
      <c r="C3967" s="416" t="s">
        <v>1329</v>
      </c>
      <c r="D3967" s="416" t="s">
        <v>777</v>
      </c>
      <c r="E3967" s="417">
        <v>210108.6</v>
      </c>
      <c r="F3967" s="417">
        <v>0</v>
      </c>
      <c r="G3967" s="417">
        <v>466520615.06000018</v>
      </c>
      <c r="H3967" s="387" t="b" cm="1">
        <f t="array" aca="1" ref="H3967" ca="1">EsNegrita(BP[[#This Row],[CODIGO]])</f>
        <v>0</v>
      </c>
      <c r="I3967" s="387" t="b" cm="1">
        <f t="array" ref="I3967">_xlfn.LET(
    _xlpm.codigos_devolucion, _xlfn.UNIQUE(_xlfn._xlws.FILTER(BP[CODIGO], ISNUMBER(SEARCH("devoluci", BP[NOMBRE CUENTA])), {""})),
    ISNUMBER(MATCH(BP[[#This Row],[CODIGO]], _xlpm.codigos_devolucion, 0))
)</f>
        <v>0</v>
      </c>
    </row>
    <row r="3968" spans="1:9" x14ac:dyDescent="0.25">
      <c r="A3968" s="608">
        <v>510570</v>
      </c>
      <c r="B3968" s="416" t="s">
        <v>553</v>
      </c>
      <c r="C3968" s="416" t="s">
        <v>1339</v>
      </c>
      <c r="D3968" s="416" t="s">
        <v>777</v>
      </c>
      <c r="E3968" s="417">
        <v>210108.6</v>
      </c>
      <c r="F3968" s="417">
        <v>0</v>
      </c>
      <c r="G3968" s="417">
        <v>466730723.66000021</v>
      </c>
      <c r="H3968" s="387" t="b" cm="1">
        <f t="array" aca="1" ref="H3968" ca="1">EsNegrita(BP[[#This Row],[CODIGO]])</f>
        <v>0</v>
      </c>
      <c r="I3968" s="387" t="b" cm="1">
        <f t="array" ref="I3968">_xlfn.LET(
    _xlpm.codigos_devolucion, _xlfn.UNIQUE(_xlfn._xlws.FILTER(BP[CODIGO], ISNUMBER(SEARCH("devoluci", BP[NOMBRE CUENTA])), {""})),
    ISNUMBER(MATCH(BP[[#This Row],[CODIGO]], _xlpm.codigos_devolucion, 0))
)</f>
        <v>0</v>
      </c>
    </row>
    <row r="3969" spans="1:9" x14ac:dyDescent="0.25">
      <c r="A3969" s="608">
        <v>510570</v>
      </c>
      <c r="B3969" s="416" t="s">
        <v>553</v>
      </c>
      <c r="C3969" s="416" t="s">
        <v>753</v>
      </c>
      <c r="D3969" s="416" t="s">
        <v>777</v>
      </c>
      <c r="E3969" s="417">
        <v>327981</v>
      </c>
      <c r="F3969" s="417">
        <v>0</v>
      </c>
      <c r="G3969" s="417">
        <v>467058704.66000021</v>
      </c>
      <c r="H3969" s="387" t="b" cm="1">
        <f t="array" aca="1" ref="H3969" ca="1">EsNegrita(BP[[#This Row],[CODIGO]])</f>
        <v>0</v>
      </c>
      <c r="I3969" s="387" t="b" cm="1">
        <f t="array" ref="I3969">_xlfn.LET(
    _xlpm.codigos_devolucion, _xlfn.UNIQUE(_xlfn._xlws.FILTER(BP[CODIGO], ISNUMBER(SEARCH("devoluci", BP[NOMBRE CUENTA])), {""})),
    ISNUMBER(MATCH(BP[[#This Row],[CODIGO]], _xlpm.codigos_devolucion, 0))
)</f>
        <v>0</v>
      </c>
    </row>
    <row r="3970" spans="1:9" x14ac:dyDescent="0.25">
      <c r="A3970" s="608">
        <v>510570</v>
      </c>
      <c r="B3970" s="416" t="s">
        <v>553</v>
      </c>
      <c r="C3970" s="416" t="s">
        <v>754</v>
      </c>
      <c r="D3970" s="416" t="s">
        <v>777</v>
      </c>
      <c r="E3970" s="417">
        <v>210108.6</v>
      </c>
      <c r="F3970" s="417">
        <v>0</v>
      </c>
      <c r="G3970" s="417">
        <v>467268813.26000023</v>
      </c>
      <c r="H3970" s="387" t="b" cm="1">
        <f t="array" aca="1" ref="H3970" ca="1">EsNegrita(BP[[#This Row],[CODIGO]])</f>
        <v>0</v>
      </c>
      <c r="I3970" s="387" t="b" cm="1">
        <f t="array" ref="I3970">_xlfn.LET(
    _xlpm.codigos_devolucion, _xlfn.UNIQUE(_xlfn._xlws.FILTER(BP[CODIGO], ISNUMBER(SEARCH("devoluci", BP[NOMBRE CUENTA])), {""})),
    ISNUMBER(MATCH(BP[[#This Row],[CODIGO]], _xlpm.codigos_devolucion, 0))
)</f>
        <v>0</v>
      </c>
    </row>
    <row r="3971" spans="1:9" x14ac:dyDescent="0.25">
      <c r="A3971" s="608">
        <v>510570</v>
      </c>
      <c r="B3971" s="416" t="s">
        <v>553</v>
      </c>
      <c r="C3971" s="416" t="s">
        <v>755</v>
      </c>
      <c r="D3971" s="416" t="s">
        <v>777</v>
      </c>
      <c r="E3971" s="417">
        <v>490447.68</v>
      </c>
      <c r="F3971" s="417">
        <v>0</v>
      </c>
      <c r="G3971" s="417">
        <v>467759260.94000024</v>
      </c>
      <c r="H3971" s="387" t="b" cm="1">
        <f t="array" aca="1" ref="H3971" ca="1">EsNegrita(BP[[#This Row],[CODIGO]])</f>
        <v>0</v>
      </c>
      <c r="I3971" s="387" t="b" cm="1">
        <f t="array" ref="I3971">_xlfn.LET(
    _xlpm.codigos_devolucion, _xlfn.UNIQUE(_xlfn._xlws.FILTER(BP[CODIGO], ISNUMBER(SEARCH("devoluci", BP[NOMBRE CUENTA])), {""})),
    ISNUMBER(MATCH(BP[[#This Row],[CODIGO]], _xlpm.codigos_devolucion, 0))
)</f>
        <v>0</v>
      </c>
    </row>
    <row r="3972" spans="1:9" x14ac:dyDescent="0.25">
      <c r="A3972" s="608">
        <v>510570</v>
      </c>
      <c r="B3972" s="416" t="s">
        <v>553</v>
      </c>
      <c r="C3972" s="416" t="s">
        <v>1342</v>
      </c>
      <c r="D3972" s="416" t="s">
        <v>777</v>
      </c>
      <c r="E3972" s="417">
        <v>140072.4</v>
      </c>
      <c r="F3972" s="417">
        <v>0</v>
      </c>
      <c r="G3972" s="417">
        <v>467899333.34000021</v>
      </c>
      <c r="H3972" s="387" t="b" cm="1">
        <f t="array" aca="1" ref="H3972" ca="1">EsNegrita(BP[[#This Row],[CODIGO]])</f>
        <v>0</v>
      </c>
      <c r="I3972" s="387" t="b" cm="1">
        <f t="array" ref="I3972">_xlfn.LET(
    _xlpm.codigos_devolucion, _xlfn.UNIQUE(_xlfn._xlws.FILTER(BP[CODIGO], ISNUMBER(SEARCH("devoluci", BP[NOMBRE CUENTA])), {""})),
    ISNUMBER(MATCH(BP[[#This Row],[CODIGO]], _xlpm.codigos_devolucion, 0))
)</f>
        <v>0</v>
      </c>
    </row>
    <row r="3973" spans="1:9" x14ac:dyDescent="0.25">
      <c r="A3973" s="608">
        <v>510570</v>
      </c>
      <c r="B3973" s="416" t="s">
        <v>553</v>
      </c>
      <c r="C3973" s="416" t="s">
        <v>1343</v>
      </c>
      <c r="D3973" s="416" t="s">
        <v>777</v>
      </c>
      <c r="E3973" s="417">
        <v>224115.84</v>
      </c>
      <c r="F3973" s="417">
        <v>0</v>
      </c>
      <c r="G3973" s="417">
        <v>468123449.18000019</v>
      </c>
      <c r="H3973" s="387" t="b" cm="1">
        <f t="array" aca="1" ref="H3973" ca="1">EsNegrita(BP[[#This Row],[CODIGO]])</f>
        <v>0</v>
      </c>
      <c r="I3973" s="387" t="b" cm="1">
        <f t="array" ref="I3973">_xlfn.LET(
    _xlpm.codigos_devolucion, _xlfn.UNIQUE(_xlfn._xlws.FILTER(BP[CODIGO], ISNUMBER(SEARCH("devoluci", BP[NOMBRE CUENTA])), {""})),
    ISNUMBER(MATCH(BP[[#This Row],[CODIGO]], _xlpm.codigos_devolucion, 0))
)</f>
        <v>0</v>
      </c>
    </row>
    <row r="3974" spans="1:9" x14ac:dyDescent="0.25">
      <c r="A3974" s="608">
        <v>510570</v>
      </c>
      <c r="B3974" s="416" t="s">
        <v>553</v>
      </c>
      <c r="C3974" s="416" t="s">
        <v>1308</v>
      </c>
      <c r="D3974" s="416" t="s">
        <v>777</v>
      </c>
      <c r="E3974" s="417">
        <v>327981</v>
      </c>
      <c r="F3974" s="417">
        <v>0</v>
      </c>
      <c r="G3974" s="417">
        <v>468451430.18000019</v>
      </c>
      <c r="H3974" s="387" t="b" cm="1">
        <f t="array" aca="1" ref="H3974" ca="1">EsNegrita(BP[[#This Row],[CODIGO]])</f>
        <v>0</v>
      </c>
      <c r="I3974" s="387" t="b" cm="1">
        <f t="array" ref="I3974">_xlfn.LET(
    _xlpm.codigos_devolucion, _xlfn.UNIQUE(_xlfn._xlws.FILTER(BP[CODIGO], ISNUMBER(SEARCH("devoluci", BP[NOMBRE CUENTA])), {""})),
    ISNUMBER(MATCH(BP[[#This Row],[CODIGO]], _xlpm.codigos_devolucion, 0))
)</f>
        <v>0</v>
      </c>
    </row>
    <row r="3975" spans="1:9" x14ac:dyDescent="0.25">
      <c r="A3975" s="608">
        <v>510570</v>
      </c>
      <c r="B3975" s="416" t="s">
        <v>553</v>
      </c>
      <c r="C3975" s="416" t="s">
        <v>770</v>
      </c>
      <c r="D3975" s="416" t="s">
        <v>777</v>
      </c>
      <c r="E3975" s="417">
        <v>210108.6</v>
      </c>
      <c r="F3975" s="417">
        <v>0</v>
      </c>
      <c r="G3975" s="417">
        <v>468661538.78000021</v>
      </c>
      <c r="H3975" s="387" t="b" cm="1">
        <f t="array" aca="1" ref="H3975" ca="1">EsNegrita(BP[[#This Row],[CODIGO]])</f>
        <v>0</v>
      </c>
      <c r="I3975" s="387" t="b" cm="1">
        <f t="array" ref="I3975">_xlfn.LET(
    _xlpm.codigos_devolucion, _xlfn.UNIQUE(_xlfn._xlws.FILTER(BP[CODIGO], ISNUMBER(SEARCH("devoluci", BP[NOMBRE CUENTA])), {""})),
    ISNUMBER(MATCH(BP[[#This Row],[CODIGO]], _xlpm.codigos_devolucion, 0))
)</f>
        <v>0</v>
      </c>
    </row>
    <row r="3976" spans="1:9" x14ac:dyDescent="0.25">
      <c r="A3976" s="608">
        <v>510570</v>
      </c>
      <c r="B3976" s="416" t="s">
        <v>553</v>
      </c>
      <c r="C3976" s="416" t="s">
        <v>772</v>
      </c>
      <c r="D3976" s="416" t="s">
        <v>777</v>
      </c>
      <c r="E3976" s="417">
        <v>219164.04</v>
      </c>
      <c r="F3976" s="417">
        <v>0</v>
      </c>
      <c r="G3976" s="417">
        <v>468880702.82000023</v>
      </c>
      <c r="H3976" s="387" t="b" cm="1">
        <f t="array" aca="1" ref="H3976" ca="1">EsNegrita(BP[[#This Row],[CODIGO]])</f>
        <v>0</v>
      </c>
      <c r="I3976" s="387" t="b" cm="1">
        <f t="array" ref="I3976">_xlfn.LET(
    _xlpm.codigos_devolucion, _xlfn.UNIQUE(_xlfn._xlws.FILTER(BP[CODIGO], ISNUMBER(SEARCH("devoluci", BP[NOMBRE CUENTA])), {""})),
    ISNUMBER(MATCH(BP[[#This Row],[CODIGO]], _xlpm.codigos_devolucion, 0))
)</f>
        <v>0</v>
      </c>
    </row>
    <row r="3977" spans="1:9" x14ac:dyDescent="0.25">
      <c r="A3977" s="608">
        <v>510570</v>
      </c>
      <c r="B3977" s="416" t="s">
        <v>553</v>
      </c>
      <c r="C3977" s="416" t="s">
        <v>773</v>
      </c>
      <c r="D3977" s="416" t="s">
        <v>777</v>
      </c>
      <c r="E3977" s="417">
        <v>228001.2</v>
      </c>
      <c r="F3977" s="417">
        <v>0</v>
      </c>
      <c r="G3977" s="417">
        <v>469108704.02000022</v>
      </c>
      <c r="H3977" s="387" t="b" cm="1">
        <f t="array" aca="1" ref="H3977" ca="1">EsNegrita(BP[[#This Row],[CODIGO]])</f>
        <v>0</v>
      </c>
      <c r="I3977" s="387" t="b" cm="1">
        <f t="array" ref="I3977">_xlfn.LET(
    _xlpm.codigos_devolucion, _xlfn.UNIQUE(_xlfn._xlws.FILTER(BP[CODIGO], ISNUMBER(SEARCH("devoluci", BP[NOMBRE CUENTA])), {""})),
    ISNUMBER(MATCH(BP[[#This Row],[CODIGO]], _xlpm.codigos_devolucion, 0))
)</f>
        <v>0</v>
      </c>
    </row>
    <row r="3978" spans="1:9" x14ac:dyDescent="0.25">
      <c r="A3978" s="608">
        <v>510570</v>
      </c>
      <c r="B3978" s="416" t="s">
        <v>553</v>
      </c>
      <c r="C3978" s="416" t="s">
        <v>1276</v>
      </c>
      <c r="D3978" s="416" t="s">
        <v>777</v>
      </c>
      <c r="E3978" s="417">
        <v>228000</v>
      </c>
      <c r="F3978" s="417">
        <v>0</v>
      </c>
      <c r="G3978" s="417">
        <v>469336704.02000022</v>
      </c>
      <c r="H3978" s="387" t="b" cm="1">
        <f t="array" aca="1" ref="H3978" ca="1">EsNegrita(BP[[#This Row],[CODIGO]])</f>
        <v>0</v>
      </c>
      <c r="I3978" s="387" t="b" cm="1">
        <f t="array" ref="I3978">_xlfn.LET(
    _xlpm.codigos_devolucion, _xlfn.UNIQUE(_xlfn._xlws.FILTER(BP[CODIGO], ISNUMBER(SEARCH("devoluci", BP[NOMBRE CUENTA])), {""})),
    ISNUMBER(MATCH(BP[[#This Row],[CODIGO]], _xlpm.codigos_devolucion, 0))
)</f>
        <v>0</v>
      </c>
    </row>
    <row r="3979" spans="1:9" x14ac:dyDescent="0.25">
      <c r="A3979" s="608">
        <v>510570</v>
      </c>
      <c r="B3979" s="416" t="s">
        <v>553</v>
      </c>
      <c r="C3979" s="416" t="s">
        <v>1345</v>
      </c>
      <c r="D3979" s="416" t="s">
        <v>777</v>
      </c>
      <c r="E3979" s="417">
        <v>300000</v>
      </c>
      <c r="F3979" s="417">
        <v>0</v>
      </c>
      <c r="G3979" s="417">
        <v>469636704.02000022</v>
      </c>
      <c r="H3979" s="387" t="b" cm="1">
        <f t="array" aca="1" ref="H3979" ca="1">EsNegrita(BP[[#This Row],[CODIGO]])</f>
        <v>0</v>
      </c>
      <c r="I3979" s="387" t="b" cm="1">
        <f t="array" ref="I3979">_xlfn.LET(
    _xlpm.codigos_devolucion, _xlfn.UNIQUE(_xlfn._xlws.FILTER(BP[CODIGO], ISNUMBER(SEARCH("devoluci", BP[NOMBRE CUENTA])), {""})),
    ISNUMBER(MATCH(BP[[#This Row],[CODIGO]], _xlpm.codigos_devolucion, 0))
)</f>
        <v>0</v>
      </c>
    </row>
    <row r="3980" spans="1:9" x14ac:dyDescent="0.25">
      <c r="A3980" s="608">
        <v>510570</v>
      </c>
      <c r="B3980" s="416" t="s">
        <v>553</v>
      </c>
      <c r="C3980" s="416" t="s">
        <v>1353</v>
      </c>
      <c r="D3980" s="416" t="s">
        <v>777</v>
      </c>
      <c r="E3980" s="417">
        <v>203104.92</v>
      </c>
      <c r="F3980" s="417">
        <v>0</v>
      </c>
      <c r="G3980" s="417">
        <v>469839808.94000024</v>
      </c>
      <c r="H3980" s="387" t="b" cm="1">
        <f t="array" aca="1" ref="H3980" ca="1">EsNegrita(BP[[#This Row],[CODIGO]])</f>
        <v>0</v>
      </c>
      <c r="I3980" s="387" t="b" cm="1">
        <f t="array" ref="I3980">_xlfn.LET(
    _xlpm.codigos_devolucion, _xlfn.UNIQUE(_xlfn._xlws.FILTER(BP[CODIGO], ISNUMBER(SEARCH("devoluci", BP[NOMBRE CUENTA])), {""})),
    ISNUMBER(MATCH(BP[[#This Row],[CODIGO]], _xlpm.codigos_devolucion, 0))
)</f>
        <v>0</v>
      </c>
    </row>
    <row r="3981" spans="1:9" x14ac:dyDescent="0.25">
      <c r="A3981" s="608">
        <v>510570</v>
      </c>
      <c r="B3981" s="416" t="s">
        <v>553</v>
      </c>
      <c r="C3981" s="416" t="s">
        <v>1314</v>
      </c>
      <c r="D3981" s="416" t="s">
        <v>777</v>
      </c>
      <c r="E3981" s="417">
        <v>327981</v>
      </c>
      <c r="F3981" s="417">
        <v>0</v>
      </c>
      <c r="G3981" s="417">
        <v>470167789.94000024</v>
      </c>
      <c r="H3981" s="387" t="b" cm="1">
        <f t="array" aca="1" ref="H3981" ca="1">EsNegrita(BP[[#This Row],[CODIGO]])</f>
        <v>0</v>
      </c>
      <c r="I3981" s="387" t="b" cm="1">
        <f t="array" ref="I3981">_xlfn.LET(
    _xlpm.codigos_devolucion, _xlfn.UNIQUE(_xlfn._xlws.FILTER(BP[CODIGO], ISNUMBER(SEARCH("devoluci", BP[NOMBRE CUENTA])), {""})),
    ISNUMBER(MATCH(BP[[#This Row],[CODIGO]], _xlpm.codigos_devolucion, 0))
)</f>
        <v>0</v>
      </c>
    </row>
    <row r="3982" spans="1:9" x14ac:dyDescent="0.25">
      <c r="A3982" s="608">
        <v>510570</v>
      </c>
      <c r="B3982" s="416" t="s">
        <v>553</v>
      </c>
      <c r="C3982" s="416" t="s">
        <v>1315</v>
      </c>
      <c r="D3982" s="416" t="s">
        <v>777</v>
      </c>
      <c r="E3982" s="417">
        <v>218654.04</v>
      </c>
      <c r="F3982" s="417">
        <v>0</v>
      </c>
      <c r="G3982" s="417">
        <v>470386443.98000026</v>
      </c>
      <c r="H3982" s="387" t="b" cm="1">
        <f t="array" aca="1" ref="H3982" ca="1">EsNegrita(BP[[#This Row],[CODIGO]])</f>
        <v>0</v>
      </c>
      <c r="I3982" s="387" t="b" cm="1">
        <f t="array" ref="I3982">_xlfn.LET(
    _xlpm.codigos_devolucion, _xlfn.UNIQUE(_xlfn._xlws.FILTER(BP[CODIGO], ISNUMBER(SEARCH("devoluci", BP[NOMBRE CUENTA])), {""})),
    ISNUMBER(MATCH(BP[[#This Row],[CODIGO]], _xlpm.codigos_devolucion, 0))
)</f>
        <v>0</v>
      </c>
    </row>
    <row r="3983" spans="1:9" x14ac:dyDescent="0.25">
      <c r="A3983" s="608">
        <v>510570</v>
      </c>
      <c r="B3983" s="416" t="s">
        <v>553</v>
      </c>
      <c r="C3983" s="416" t="s">
        <v>1349</v>
      </c>
      <c r="D3983" s="416" t="s">
        <v>777</v>
      </c>
      <c r="E3983" s="417">
        <v>210108.6</v>
      </c>
      <c r="F3983" s="417">
        <v>0</v>
      </c>
      <c r="G3983" s="417">
        <v>470596552.58000028</v>
      </c>
      <c r="H3983" s="387" t="b" cm="1">
        <f t="array" aca="1" ref="H3983" ca="1">EsNegrita(BP[[#This Row],[CODIGO]])</f>
        <v>0</v>
      </c>
      <c r="I3983" s="387" t="b" cm="1">
        <f t="array" ref="I3983">_xlfn.LET(
    _xlpm.codigos_devolucion, _xlfn.UNIQUE(_xlfn._xlws.FILTER(BP[CODIGO], ISNUMBER(SEARCH("devoluci", BP[NOMBRE CUENTA])), {""})),
    ISNUMBER(MATCH(BP[[#This Row],[CODIGO]], _xlpm.codigos_devolucion, 0))
)</f>
        <v>0</v>
      </c>
    </row>
    <row r="3984" spans="1:9" x14ac:dyDescent="0.25">
      <c r="A3984" s="608">
        <v>510570</v>
      </c>
      <c r="B3984" s="416" t="s">
        <v>553</v>
      </c>
      <c r="C3984" s="416" t="s">
        <v>1319</v>
      </c>
      <c r="D3984" s="416" t="s">
        <v>777</v>
      </c>
      <c r="E3984" s="417">
        <v>210108.48</v>
      </c>
      <c r="F3984" s="417">
        <v>0</v>
      </c>
      <c r="G3984" s="417">
        <v>470806661.0600003</v>
      </c>
      <c r="H3984" s="387" t="b" cm="1">
        <f t="array" aca="1" ref="H3984" ca="1">EsNegrita(BP[[#This Row],[CODIGO]])</f>
        <v>0</v>
      </c>
      <c r="I3984" s="387" t="b" cm="1">
        <f t="array" ref="I3984">_xlfn.LET(
    _xlpm.codigos_devolucion, _xlfn.UNIQUE(_xlfn._xlws.FILTER(BP[CODIGO], ISNUMBER(SEARCH("devoluci", BP[NOMBRE CUENTA])), {""})),
    ISNUMBER(MATCH(BP[[#This Row],[CODIGO]], _xlpm.codigos_devolucion, 0))
)</f>
        <v>0</v>
      </c>
    </row>
    <row r="3985" spans="1:9" x14ac:dyDescent="0.25">
      <c r="A3985" s="608">
        <v>510570</v>
      </c>
      <c r="B3985" s="416" t="s">
        <v>553</v>
      </c>
      <c r="C3985" s="416" t="s">
        <v>1321</v>
      </c>
      <c r="D3985" s="416" t="s">
        <v>777</v>
      </c>
      <c r="E3985" s="417">
        <v>210108.6</v>
      </c>
      <c r="F3985" s="417">
        <v>0</v>
      </c>
      <c r="G3985" s="417">
        <v>471016769.66000032</v>
      </c>
      <c r="H3985" s="387" t="b" cm="1">
        <f t="array" aca="1" ref="H3985" ca="1">EsNegrita(BP[[#This Row],[CODIGO]])</f>
        <v>0</v>
      </c>
      <c r="I3985" s="387" t="b" cm="1">
        <f t="array" ref="I3985">_xlfn.LET(
    _xlpm.codigos_devolucion, _xlfn.UNIQUE(_xlfn._xlws.FILTER(BP[CODIGO], ISNUMBER(SEARCH("devoluci", BP[NOMBRE CUENTA])), {""})),
    ISNUMBER(MATCH(BP[[#This Row],[CODIGO]], _xlpm.codigos_devolucion, 0))
)</f>
        <v>0</v>
      </c>
    </row>
    <row r="3986" spans="1:9" x14ac:dyDescent="0.25">
      <c r="A3986" s="608">
        <v>510570</v>
      </c>
      <c r="B3986" s="416" t="s">
        <v>553</v>
      </c>
      <c r="C3986" s="416" t="s">
        <v>1332</v>
      </c>
      <c r="D3986" s="416" t="s">
        <v>777</v>
      </c>
      <c r="E3986" s="417">
        <v>360000</v>
      </c>
      <c r="F3986" s="417">
        <v>0</v>
      </c>
      <c r="G3986" s="417">
        <v>471376769.66000032</v>
      </c>
      <c r="H3986" s="387" t="b" cm="1">
        <f t="array" aca="1" ref="H3986" ca="1">EsNegrita(BP[[#This Row],[CODIGO]])</f>
        <v>0</v>
      </c>
      <c r="I3986" s="387" t="b" cm="1">
        <f t="array" ref="I3986">_xlfn.LET(
    _xlpm.codigos_devolucion, _xlfn.UNIQUE(_xlfn._xlws.FILTER(BP[CODIGO], ISNUMBER(SEARCH("devoluci", BP[NOMBRE CUENTA])), {""})),
    ISNUMBER(MATCH(BP[[#This Row],[CODIGO]], _xlpm.codigos_devolucion, 0))
)</f>
        <v>0</v>
      </c>
    </row>
    <row r="3987" spans="1:9" x14ac:dyDescent="0.25">
      <c r="A3987" s="608">
        <v>510570</v>
      </c>
      <c r="B3987" s="416" t="s">
        <v>553</v>
      </c>
      <c r="C3987" s="416" t="s">
        <v>1279</v>
      </c>
      <c r="D3987" s="416" t="s">
        <v>777</v>
      </c>
      <c r="E3987" s="417">
        <v>210108.6</v>
      </c>
      <c r="F3987" s="417">
        <v>0</v>
      </c>
      <c r="G3987" s="417">
        <v>471586878.26000035</v>
      </c>
      <c r="H3987" s="387" t="b" cm="1">
        <f t="array" aca="1" ref="H3987" ca="1">EsNegrita(BP[[#This Row],[CODIGO]])</f>
        <v>0</v>
      </c>
      <c r="I3987" s="387" t="b" cm="1">
        <f t="array" ref="I3987">_xlfn.LET(
    _xlpm.codigos_devolucion, _xlfn.UNIQUE(_xlfn._xlws.FILTER(BP[CODIGO], ISNUMBER(SEARCH("devoluci", BP[NOMBRE CUENTA])), {""})),
    ISNUMBER(MATCH(BP[[#This Row],[CODIGO]], _xlpm.codigos_devolucion, 0))
)</f>
        <v>0</v>
      </c>
    </row>
    <row r="3988" spans="1:9" x14ac:dyDescent="0.25">
      <c r="A3988" s="608">
        <v>510570</v>
      </c>
      <c r="B3988" s="416" t="s">
        <v>553</v>
      </c>
      <c r="C3988" s="416" t="s">
        <v>1282</v>
      </c>
      <c r="D3988" s="416" t="s">
        <v>777</v>
      </c>
      <c r="E3988" s="417">
        <v>154079.64000000001</v>
      </c>
      <c r="F3988" s="417">
        <v>0</v>
      </c>
      <c r="G3988" s="417">
        <v>471740957.90000033</v>
      </c>
      <c r="H3988" s="387" t="b" cm="1">
        <f t="array" aca="1" ref="H3988" ca="1">EsNegrita(BP[[#This Row],[CODIGO]])</f>
        <v>0</v>
      </c>
      <c r="I3988" s="387" t="b" cm="1">
        <f t="array" ref="I3988">_xlfn.LET(
    _xlpm.codigos_devolucion, _xlfn.UNIQUE(_xlfn._xlws.FILTER(BP[CODIGO], ISNUMBER(SEARCH("devoluci", BP[NOMBRE CUENTA])), {""})),
    ISNUMBER(MATCH(BP[[#This Row],[CODIGO]], _xlpm.codigos_devolucion, 0))
)</f>
        <v>0</v>
      </c>
    </row>
    <row r="3989" spans="1:9" x14ac:dyDescent="0.25">
      <c r="A3989" s="608">
        <v>510570</v>
      </c>
      <c r="B3989" s="416" t="s">
        <v>553</v>
      </c>
      <c r="C3989" s="416" t="s">
        <v>1324</v>
      </c>
      <c r="D3989" s="416" t="s">
        <v>777</v>
      </c>
      <c r="E3989" s="417">
        <v>210108.6</v>
      </c>
      <c r="F3989" s="417">
        <v>0</v>
      </c>
      <c r="G3989" s="417">
        <v>471951066.50000036</v>
      </c>
      <c r="H3989" s="387" t="b" cm="1">
        <f t="array" aca="1" ref="H3989" ca="1">EsNegrita(BP[[#This Row],[CODIGO]])</f>
        <v>0</v>
      </c>
      <c r="I3989" s="387" t="b" cm="1">
        <f t="array" ref="I3989">_xlfn.LET(
    _xlpm.codigos_devolucion, _xlfn.UNIQUE(_xlfn._xlws.FILTER(BP[CODIGO], ISNUMBER(SEARCH("devoluci", BP[NOMBRE CUENTA])), {""})),
    ISNUMBER(MATCH(BP[[#This Row],[CODIGO]], _xlpm.codigos_devolucion, 0))
)</f>
        <v>0</v>
      </c>
    </row>
    <row r="3990" spans="1:9" x14ac:dyDescent="0.25">
      <c r="A3990" s="608">
        <v>510572</v>
      </c>
      <c r="B3990" s="416" t="s">
        <v>554</v>
      </c>
      <c r="C3990" s="416" t="s">
        <v>1321</v>
      </c>
      <c r="D3990" s="416" t="s">
        <v>1361</v>
      </c>
      <c r="E3990" s="417">
        <v>28014</v>
      </c>
      <c r="F3990" s="417">
        <v>0</v>
      </c>
      <c r="G3990" s="417">
        <v>160485748.91999999</v>
      </c>
      <c r="H3990" s="387" t="b" cm="1">
        <f t="array" aca="1" ref="H3990" ca="1">EsNegrita(BP[[#This Row],[CODIGO]])</f>
        <v>0</v>
      </c>
      <c r="I3990" s="387" t="b" cm="1">
        <f t="array" ref="I3990">_xlfn.LET(
    _xlpm.codigos_devolucion, _xlfn.UNIQUE(_xlfn._xlws.FILTER(BP[CODIGO], ISNUMBER(SEARCH("devoluci", BP[NOMBRE CUENTA])), {""})),
    ISNUMBER(MATCH(BP[[#This Row],[CODIGO]], _xlpm.codigos_devolucion, 0))
)</f>
        <v>0</v>
      </c>
    </row>
    <row r="3991" spans="1:9" x14ac:dyDescent="0.25">
      <c r="A3991" s="608">
        <v>510572</v>
      </c>
      <c r="B3991" s="416" t="s">
        <v>554</v>
      </c>
      <c r="C3991" s="416" t="s">
        <v>1282</v>
      </c>
      <c r="D3991" s="416" t="s">
        <v>1283</v>
      </c>
      <c r="E3991" s="417">
        <v>70036.2</v>
      </c>
      <c r="F3991" s="417">
        <v>0</v>
      </c>
      <c r="G3991" s="417">
        <v>160555785.11999997</v>
      </c>
      <c r="H3991" s="387" t="b" cm="1">
        <f t="array" aca="1" ref="H3991" ca="1">EsNegrita(BP[[#This Row],[CODIGO]])</f>
        <v>0</v>
      </c>
      <c r="I3991" s="387" t="b" cm="1">
        <f t="array" ref="I3991">_xlfn.LET(
    _xlpm.codigos_devolucion, _xlfn.UNIQUE(_xlfn._xlws.FILTER(BP[CODIGO], ISNUMBER(SEARCH("devoluci", BP[NOMBRE CUENTA])), {""})),
    ISNUMBER(MATCH(BP[[#This Row],[CODIGO]], _xlpm.codigos_devolucion, 0))
)</f>
        <v>0</v>
      </c>
    </row>
    <row r="3992" spans="1:9" x14ac:dyDescent="0.25">
      <c r="A3992" s="608">
        <v>510572</v>
      </c>
      <c r="B3992" s="416" t="s">
        <v>554</v>
      </c>
      <c r="C3992" s="416" t="s">
        <v>1282</v>
      </c>
      <c r="D3992" s="416" t="s">
        <v>1362</v>
      </c>
      <c r="E3992" s="417">
        <v>5836</v>
      </c>
      <c r="F3992" s="417">
        <v>0</v>
      </c>
      <c r="G3992" s="417">
        <v>160561621.11999997</v>
      </c>
      <c r="H3992" s="387" t="b" cm="1">
        <f t="array" aca="1" ref="H3992" ca="1">EsNegrita(BP[[#This Row],[CODIGO]])</f>
        <v>0</v>
      </c>
      <c r="I3992" s="387" t="b" cm="1">
        <f t="array" ref="I3992">_xlfn.LET(
    _xlpm.codigos_devolucion, _xlfn.UNIQUE(_xlfn._xlws.FILTER(BP[CODIGO], ISNUMBER(SEARCH("devoluci", BP[NOMBRE CUENTA])), {""})),
    ISNUMBER(MATCH(BP[[#This Row],[CODIGO]], _xlpm.codigos_devolucion, 0))
)</f>
        <v>0</v>
      </c>
    </row>
    <row r="3993" spans="1:9" x14ac:dyDescent="0.25">
      <c r="A3993" s="608">
        <v>510572</v>
      </c>
      <c r="B3993" s="416" t="s">
        <v>554</v>
      </c>
      <c r="C3993" s="416" t="s">
        <v>770</v>
      </c>
      <c r="D3993" s="416" t="s">
        <v>1351</v>
      </c>
      <c r="E3993" s="417">
        <v>11460</v>
      </c>
      <c r="F3993" s="417">
        <v>0</v>
      </c>
      <c r="G3993" s="417">
        <v>160573081.11999997</v>
      </c>
      <c r="H3993" s="387" t="b" cm="1">
        <f t="array" aca="1" ref="H3993" ca="1">EsNegrita(BP[[#This Row],[CODIGO]])</f>
        <v>0</v>
      </c>
      <c r="I3993" s="387" t="b" cm="1">
        <f t="array" ref="I3993">_xlfn.LET(
    _xlpm.codigos_devolucion, _xlfn.UNIQUE(_xlfn._xlws.FILTER(BP[CODIGO], ISNUMBER(SEARCH("devoluci", BP[NOMBRE CUENTA])), {""})),
    ISNUMBER(MATCH(BP[[#This Row],[CODIGO]], _xlpm.codigos_devolucion, 0))
)</f>
        <v>0</v>
      </c>
    </row>
    <row r="3994" spans="1:9" x14ac:dyDescent="0.25">
      <c r="A3994" s="608">
        <v>510572</v>
      </c>
      <c r="B3994" s="416" t="s">
        <v>554</v>
      </c>
      <c r="C3994" s="416" t="s">
        <v>738</v>
      </c>
      <c r="D3994" s="416" t="s">
        <v>739</v>
      </c>
      <c r="E3994" s="417">
        <v>70036.2</v>
      </c>
      <c r="F3994" s="417">
        <v>0</v>
      </c>
      <c r="G3994" s="417">
        <v>160643117.31999996</v>
      </c>
      <c r="H3994" s="387" t="b" cm="1">
        <f t="array" aca="1" ref="H3994" ca="1">EsNegrita(BP[[#This Row],[CODIGO]])</f>
        <v>0</v>
      </c>
      <c r="I3994" s="387" t="b" cm="1">
        <f t="array" ref="I3994">_xlfn.LET(
    _xlpm.codigos_devolucion, _xlfn.UNIQUE(_xlfn._xlws.FILTER(BP[CODIGO], ISNUMBER(SEARCH("devoluci", BP[NOMBRE CUENTA])), {""})),
    ISNUMBER(MATCH(BP[[#This Row],[CODIGO]], _xlpm.codigos_devolucion, 0))
)</f>
        <v>0</v>
      </c>
    </row>
    <row r="3995" spans="1:9" x14ac:dyDescent="0.25">
      <c r="A3995" s="608">
        <v>510572</v>
      </c>
      <c r="B3995" s="416" t="s">
        <v>554</v>
      </c>
      <c r="C3995" s="416" t="s">
        <v>1286</v>
      </c>
      <c r="D3995" s="416" t="s">
        <v>739</v>
      </c>
      <c r="E3995" s="417">
        <v>87600</v>
      </c>
      <c r="F3995" s="417">
        <v>0</v>
      </c>
      <c r="G3995" s="417">
        <v>160730717.31999996</v>
      </c>
      <c r="H3995" s="387" t="b" cm="1">
        <f t="array" aca="1" ref="H3995" ca="1">EsNegrita(BP[[#This Row],[CODIGO]])</f>
        <v>0</v>
      </c>
      <c r="I3995" s="387" t="b" cm="1">
        <f t="array" ref="I3995">_xlfn.LET(
    _xlpm.codigos_devolucion, _xlfn.UNIQUE(_xlfn._xlws.FILTER(BP[CODIGO], ISNUMBER(SEARCH("devoluci", BP[NOMBRE CUENTA])), {""})),
    ISNUMBER(MATCH(BP[[#This Row],[CODIGO]], _xlpm.codigos_devolucion, 0))
)</f>
        <v>0</v>
      </c>
    </row>
    <row r="3996" spans="1:9" x14ac:dyDescent="0.25">
      <c r="A3996" s="608">
        <v>510572</v>
      </c>
      <c r="B3996" s="416" t="s">
        <v>554</v>
      </c>
      <c r="C3996" s="416" t="s">
        <v>1266</v>
      </c>
      <c r="D3996" s="416" t="s">
        <v>739</v>
      </c>
      <c r="E3996" s="417">
        <v>163482.56</v>
      </c>
      <c r="F3996" s="417">
        <v>0</v>
      </c>
      <c r="G3996" s="417">
        <v>160894199.87999997</v>
      </c>
      <c r="H3996" s="387" t="b" cm="1">
        <f t="array" aca="1" ref="H3996" ca="1">EsNegrita(BP[[#This Row],[CODIGO]])</f>
        <v>0</v>
      </c>
      <c r="I3996" s="387" t="b" cm="1">
        <f t="array" ref="I3996">_xlfn.LET(
    _xlpm.codigos_devolucion, _xlfn.UNIQUE(_xlfn._xlws.FILTER(BP[CODIGO], ISNUMBER(SEARCH("devoluci", BP[NOMBRE CUENTA])), {""})),
    ISNUMBER(MATCH(BP[[#This Row],[CODIGO]], _xlpm.codigos_devolucion, 0))
)</f>
        <v>0</v>
      </c>
    </row>
    <row r="3997" spans="1:9" x14ac:dyDescent="0.25">
      <c r="A3997" s="608">
        <v>510572</v>
      </c>
      <c r="B3997" s="416" t="s">
        <v>554</v>
      </c>
      <c r="C3997" s="416" t="s">
        <v>1254</v>
      </c>
      <c r="D3997" s="416" t="s">
        <v>739</v>
      </c>
      <c r="E3997" s="417">
        <v>454232.96</v>
      </c>
      <c r="F3997" s="417">
        <v>0</v>
      </c>
      <c r="G3997" s="417">
        <v>161348432.83999997</v>
      </c>
      <c r="H3997" s="387" t="b" cm="1">
        <f t="array" aca="1" ref="H3997" ca="1">EsNegrita(BP[[#This Row],[CODIGO]])</f>
        <v>0</v>
      </c>
      <c r="I3997" s="387" t="b" cm="1">
        <f t="array" ref="I3997">_xlfn.LET(
    _xlpm.codigos_devolucion, _xlfn.UNIQUE(_xlfn._xlws.FILTER(BP[CODIGO], ISNUMBER(SEARCH("devoluci", BP[NOMBRE CUENTA])), {""})),
    ISNUMBER(MATCH(BP[[#This Row],[CODIGO]], _xlpm.codigos_devolucion, 0))
)</f>
        <v>0</v>
      </c>
    </row>
    <row r="3998" spans="1:9" x14ac:dyDescent="0.25">
      <c r="A3998" s="608">
        <v>510572</v>
      </c>
      <c r="B3998" s="416" t="s">
        <v>554</v>
      </c>
      <c r="C3998" s="416" t="s">
        <v>1328</v>
      </c>
      <c r="D3998" s="416" t="s">
        <v>739</v>
      </c>
      <c r="E3998" s="417">
        <v>70036.2</v>
      </c>
      <c r="F3998" s="417">
        <v>0</v>
      </c>
      <c r="G3998" s="417">
        <v>161418469.03999996</v>
      </c>
      <c r="H3998" s="387" t="b" cm="1">
        <f t="array" aca="1" ref="H3998" ca="1">EsNegrita(BP[[#This Row],[CODIGO]])</f>
        <v>0</v>
      </c>
      <c r="I3998" s="387" t="b" cm="1">
        <f t="array" ref="I3998">_xlfn.LET(
    _xlpm.codigos_devolucion, _xlfn.UNIQUE(_xlfn._xlws.FILTER(BP[CODIGO], ISNUMBER(SEARCH("devoluci", BP[NOMBRE CUENTA])), {""})),
    ISNUMBER(MATCH(BP[[#This Row],[CODIGO]], _xlpm.codigos_devolucion, 0))
)</f>
        <v>0</v>
      </c>
    </row>
    <row r="3999" spans="1:9" x14ac:dyDescent="0.25">
      <c r="A3999" s="608">
        <v>510572</v>
      </c>
      <c r="B3999" s="416" t="s">
        <v>554</v>
      </c>
      <c r="C3999" s="416" t="s">
        <v>1291</v>
      </c>
      <c r="D3999" s="416" t="s">
        <v>739</v>
      </c>
      <c r="E3999" s="417">
        <v>117279.71</v>
      </c>
      <c r="F3999" s="417">
        <v>0</v>
      </c>
      <c r="G3999" s="417">
        <v>161535748.74999997</v>
      </c>
      <c r="H3999" s="387" t="b" cm="1">
        <f t="array" aca="1" ref="H3999" ca="1">EsNegrita(BP[[#This Row],[CODIGO]])</f>
        <v>0</v>
      </c>
      <c r="I3999" s="387" t="b" cm="1">
        <f t="array" ref="I3999">_xlfn.LET(
    _xlpm.codigos_devolucion, _xlfn.UNIQUE(_xlfn._xlws.FILTER(BP[CODIGO], ISNUMBER(SEARCH("devoluci", BP[NOMBRE CUENTA])), {""})),
    ISNUMBER(MATCH(BP[[#This Row],[CODIGO]], _xlpm.codigos_devolucion, 0))
)</f>
        <v>0</v>
      </c>
    </row>
    <row r="4000" spans="1:9" x14ac:dyDescent="0.25">
      <c r="A4000" s="608">
        <v>510572</v>
      </c>
      <c r="B4000" s="416" t="s">
        <v>554</v>
      </c>
      <c r="C4000" s="416" t="s">
        <v>1334</v>
      </c>
      <c r="D4000" s="416" t="s">
        <v>739</v>
      </c>
      <c r="E4000" s="417">
        <v>163482.56</v>
      </c>
      <c r="F4000" s="417">
        <v>0</v>
      </c>
      <c r="G4000" s="417">
        <v>161699231.30999997</v>
      </c>
      <c r="H4000" s="387" t="b" cm="1">
        <f t="array" aca="1" ref="H4000" ca="1">EsNegrita(BP[[#This Row],[CODIGO]])</f>
        <v>0</v>
      </c>
      <c r="I4000" s="387" t="b" cm="1">
        <f t="array" ref="I4000">_xlfn.LET(
    _xlpm.codigos_devolucion, _xlfn.UNIQUE(_xlfn._xlws.FILTER(BP[CODIGO], ISNUMBER(SEARCH("devoluci", BP[NOMBRE CUENTA])), {""})),
    ISNUMBER(MATCH(BP[[#This Row],[CODIGO]], _xlpm.codigos_devolucion, 0))
)</f>
        <v>0</v>
      </c>
    </row>
    <row r="4001" spans="1:9" x14ac:dyDescent="0.25">
      <c r="A4001" s="608">
        <v>510572</v>
      </c>
      <c r="B4001" s="416" t="s">
        <v>554</v>
      </c>
      <c r="C4001" s="416" t="s">
        <v>1269</v>
      </c>
      <c r="D4001" s="416" t="s">
        <v>739</v>
      </c>
      <c r="E4001" s="417">
        <v>174381.4</v>
      </c>
      <c r="F4001" s="417">
        <v>0</v>
      </c>
      <c r="G4001" s="417">
        <v>161873612.70999998</v>
      </c>
      <c r="H4001" s="387" t="b" cm="1">
        <f t="array" aca="1" ref="H4001" ca="1">EsNegrita(BP[[#This Row],[CODIGO]])</f>
        <v>0</v>
      </c>
      <c r="I4001" s="387" t="b" cm="1">
        <f t="array" ref="I4001">_xlfn.LET(
    _xlpm.codigos_devolucion, _xlfn.UNIQUE(_xlfn._xlws.FILTER(BP[CODIGO], ISNUMBER(SEARCH("devoluci", BP[NOMBRE CUENTA])), {""})),
    ISNUMBER(MATCH(BP[[#This Row],[CODIGO]], _xlpm.codigos_devolucion, 0))
)</f>
        <v>0</v>
      </c>
    </row>
    <row r="4002" spans="1:9" x14ac:dyDescent="0.25">
      <c r="A4002" s="608">
        <v>510572</v>
      </c>
      <c r="B4002" s="416" t="s">
        <v>554</v>
      </c>
      <c r="C4002" s="416" t="s">
        <v>1292</v>
      </c>
      <c r="D4002" s="416" t="s">
        <v>739</v>
      </c>
      <c r="E4002" s="417">
        <v>174381.4</v>
      </c>
      <c r="F4002" s="417">
        <v>0</v>
      </c>
      <c r="G4002" s="417">
        <v>162047994.10999998</v>
      </c>
      <c r="H4002" s="387" t="b" cm="1">
        <f t="array" aca="1" ref="H4002" ca="1">EsNegrita(BP[[#This Row],[CODIGO]])</f>
        <v>0</v>
      </c>
      <c r="I4002" s="387" t="b" cm="1">
        <f t="array" ref="I4002">_xlfn.LET(
    _xlpm.codigos_devolucion, _xlfn.UNIQUE(_xlfn._xlws.FILTER(BP[CODIGO], ISNUMBER(SEARCH("devoluci", BP[NOMBRE CUENTA])), {""})),
    ISNUMBER(MATCH(BP[[#This Row],[CODIGO]], _xlpm.codigos_devolucion, 0))
)</f>
        <v>0</v>
      </c>
    </row>
    <row r="4003" spans="1:9" x14ac:dyDescent="0.25">
      <c r="A4003" s="608">
        <v>510572</v>
      </c>
      <c r="B4003" s="416" t="s">
        <v>554</v>
      </c>
      <c r="C4003" s="416" t="s">
        <v>1329</v>
      </c>
      <c r="D4003" s="416" t="s">
        <v>739</v>
      </c>
      <c r="E4003" s="417">
        <v>70036.2</v>
      </c>
      <c r="F4003" s="417">
        <v>0</v>
      </c>
      <c r="G4003" s="417">
        <v>162118030.30999997</v>
      </c>
      <c r="H4003" s="387" t="b" cm="1">
        <f t="array" aca="1" ref="H4003" ca="1">EsNegrita(BP[[#This Row],[CODIGO]])</f>
        <v>0</v>
      </c>
      <c r="I4003" s="387" t="b" cm="1">
        <f t="array" ref="I4003">_xlfn.LET(
    _xlpm.codigos_devolucion, _xlfn.UNIQUE(_xlfn._xlws.FILTER(BP[CODIGO], ISNUMBER(SEARCH("devoluci", BP[NOMBRE CUENTA])), {""})),
    ISNUMBER(MATCH(BP[[#This Row],[CODIGO]], _xlpm.codigos_devolucion, 0))
)</f>
        <v>0</v>
      </c>
    </row>
    <row r="4004" spans="1:9" x14ac:dyDescent="0.25">
      <c r="A4004" s="608">
        <v>510572</v>
      </c>
      <c r="B4004" s="416" t="s">
        <v>554</v>
      </c>
      <c r="C4004" s="416" t="s">
        <v>751</v>
      </c>
      <c r="D4004" s="416" t="s">
        <v>739</v>
      </c>
      <c r="E4004" s="417">
        <v>115777.32</v>
      </c>
      <c r="F4004" s="417">
        <v>0</v>
      </c>
      <c r="G4004" s="417">
        <v>162233807.62999997</v>
      </c>
      <c r="H4004" s="387" t="b" cm="1">
        <f t="array" aca="1" ref="H4004" ca="1">EsNegrita(BP[[#This Row],[CODIGO]])</f>
        <v>0</v>
      </c>
      <c r="I4004" s="387" t="b" cm="1">
        <f t="array" ref="I4004">_xlfn.LET(
    _xlpm.codigos_devolucion, _xlfn.UNIQUE(_xlfn._xlws.FILTER(BP[CODIGO], ISNUMBER(SEARCH("devoluci", BP[NOMBRE CUENTA])), {""})),
    ISNUMBER(MATCH(BP[[#This Row],[CODIGO]], _xlpm.codigos_devolucion, 0))
)</f>
        <v>0</v>
      </c>
    </row>
    <row r="4005" spans="1:9" x14ac:dyDescent="0.25">
      <c r="A4005" s="608">
        <v>510572</v>
      </c>
      <c r="B4005" s="416" t="s">
        <v>554</v>
      </c>
      <c r="C4005" s="416" t="s">
        <v>1339</v>
      </c>
      <c r="D4005" s="416" t="s">
        <v>739</v>
      </c>
      <c r="E4005" s="417">
        <v>75369.52</v>
      </c>
      <c r="F4005" s="417">
        <v>0</v>
      </c>
      <c r="G4005" s="417">
        <v>162309177.14999998</v>
      </c>
      <c r="H4005" s="387" t="b" cm="1">
        <f t="array" aca="1" ref="H4005" ca="1">EsNegrita(BP[[#This Row],[CODIGO]])</f>
        <v>0</v>
      </c>
      <c r="I4005" s="387" t="b" cm="1">
        <f t="array" ref="I4005">_xlfn.LET(
    _xlpm.codigos_devolucion, _xlfn.UNIQUE(_xlfn._xlws.FILTER(BP[CODIGO], ISNUMBER(SEARCH("devoluci", BP[NOMBRE CUENTA])), {""})),
    ISNUMBER(MATCH(BP[[#This Row],[CODIGO]], _xlpm.codigos_devolucion, 0))
)</f>
        <v>0</v>
      </c>
    </row>
    <row r="4006" spans="1:9" x14ac:dyDescent="0.25">
      <c r="A4006" s="608">
        <v>510572</v>
      </c>
      <c r="B4006" s="416" t="s">
        <v>554</v>
      </c>
      <c r="C4006" s="416" t="s">
        <v>753</v>
      </c>
      <c r="D4006" s="416" t="s">
        <v>739</v>
      </c>
      <c r="E4006" s="417">
        <v>104468.03</v>
      </c>
      <c r="F4006" s="417">
        <v>0</v>
      </c>
      <c r="G4006" s="417">
        <v>162413645.17999998</v>
      </c>
      <c r="H4006" s="387" t="b" cm="1">
        <f t="array" aca="1" ref="H4006" ca="1">EsNegrita(BP[[#This Row],[CODIGO]])</f>
        <v>0</v>
      </c>
      <c r="I4006" s="387" t="b" cm="1">
        <f t="array" ref="I4006">_xlfn.LET(
    _xlpm.codigos_devolucion, _xlfn.UNIQUE(_xlfn._xlws.FILTER(BP[CODIGO], ISNUMBER(SEARCH("devoluci", BP[NOMBRE CUENTA])), {""})),
    ISNUMBER(MATCH(BP[[#This Row],[CODIGO]], _xlpm.codigos_devolucion, 0))
)</f>
        <v>0</v>
      </c>
    </row>
    <row r="4007" spans="1:9" x14ac:dyDescent="0.25">
      <c r="A4007" s="608">
        <v>510572</v>
      </c>
      <c r="B4007" s="416" t="s">
        <v>554</v>
      </c>
      <c r="C4007" s="416" t="s">
        <v>754</v>
      </c>
      <c r="D4007" s="416" t="s">
        <v>739</v>
      </c>
      <c r="E4007" s="417">
        <v>70036.2</v>
      </c>
      <c r="F4007" s="417">
        <v>0</v>
      </c>
      <c r="G4007" s="417">
        <v>162483681.37999997</v>
      </c>
      <c r="H4007" s="387" t="b" cm="1">
        <f t="array" aca="1" ref="H4007" ca="1">EsNegrita(BP[[#This Row],[CODIGO]])</f>
        <v>0</v>
      </c>
      <c r="I4007" s="387" t="b" cm="1">
        <f t="array" ref="I4007">_xlfn.LET(
    _xlpm.codigos_devolucion, _xlfn.UNIQUE(_xlfn._xlws.FILTER(BP[CODIGO], ISNUMBER(SEARCH("devoluci", BP[NOMBRE CUENTA])), {""})),
    ISNUMBER(MATCH(BP[[#This Row],[CODIGO]], _xlpm.codigos_devolucion, 0))
)</f>
        <v>0</v>
      </c>
    </row>
    <row r="4008" spans="1:9" x14ac:dyDescent="0.25">
      <c r="A4008" s="608">
        <v>510572</v>
      </c>
      <c r="B4008" s="416" t="s">
        <v>554</v>
      </c>
      <c r="C4008" s="416" t="s">
        <v>755</v>
      </c>
      <c r="D4008" s="416" t="s">
        <v>739</v>
      </c>
      <c r="E4008" s="417">
        <v>70842.44</v>
      </c>
      <c r="F4008" s="417">
        <v>0</v>
      </c>
      <c r="G4008" s="417">
        <v>162554523.81999996</v>
      </c>
      <c r="H4008" s="387" t="b" cm="1">
        <f t="array" aca="1" ref="H4008" ca="1">EsNegrita(BP[[#This Row],[CODIGO]])</f>
        <v>0</v>
      </c>
      <c r="I4008" s="387" t="b" cm="1">
        <f t="array" ref="I4008">_xlfn.LET(
    _xlpm.codigos_devolucion, _xlfn.UNIQUE(_xlfn._xlws.FILTER(BP[CODIGO], ISNUMBER(SEARCH("devoluci", BP[NOMBRE CUENTA])), {""})),
    ISNUMBER(MATCH(BP[[#This Row],[CODIGO]], _xlpm.codigos_devolucion, 0))
)</f>
        <v>0</v>
      </c>
    </row>
    <row r="4009" spans="1:9" x14ac:dyDescent="0.25">
      <c r="A4009" s="608">
        <v>510572</v>
      </c>
      <c r="B4009" s="416" t="s">
        <v>554</v>
      </c>
      <c r="C4009" s="416" t="s">
        <v>1342</v>
      </c>
      <c r="D4009" s="416" t="s">
        <v>739</v>
      </c>
      <c r="E4009" s="417">
        <v>75369.52</v>
      </c>
      <c r="F4009" s="417">
        <v>0</v>
      </c>
      <c r="G4009" s="417">
        <v>162629893.33999997</v>
      </c>
      <c r="H4009" s="387" t="b" cm="1">
        <f t="array" aca="1" ref="H4009" ca="1">EsNegrita(BP[[#This Row],[CODIGO]])</f>
        <v>0</v>
      </c>
      <c r="I4009" s="387" t="b" cm="1">
        <f t="array" ref="I4009">_xlfn.LET(
    _xlpm.codigos_devolucion, _xlfn.UNIQUE(_xlfn._xlws.FILTER(BP[CODIGO], ISNUMBER(SEARCH("devoluci", BP[NOMBRE CUENTA])), {""})),
    ISNUMBER(MATCH(BP[[#This Row],[CODIGO]], _xlpm.codigos_devolucion, 0))
)</f>
        <v>0</v>
      </c>
    </row>
    <row r="4010" spans="1:9" x14ac:dyDescent="0.25">
      <c r="A4010" s="608">
        <v>510572</v>
      </c>
      <c r="B4010" s="416" t="s">
        <v>554</v>
      </c>
      <c r="C4010" s="416" t="s">
        <v>1343</v>
      </c>
      <c r="D4010" s="416" t="s">
        <v>739</v>
      </c>
      <c r="E4010" s="417">
        <v>78036.179999999993</v>
      </c>
      <c r="F4010" s="417">
        <v>0</v>
      </c>
      <c r="G4010" s="417">
        <v>162707929.51999998</v>
      </c>
      <c r="H4010" s="387" t="b" cm="1">
        <f t="array" aca="1" ref="H4010" ca="1">EsNegrita(BP[[#This Row],[CODIGO]])</f>
        <v>0</v>
      </c>
      <c r="I4010" s="387" t="b" cm="1">
        <f t="array" ref="I4010">_xlfn.LET(
    _xlpm.codigos_devolucion, _xlfn.UNIQUE(_xlfn._xlws.FILTER(BP[CODIGO], ISNUMBER(SEARCH("devoluci", BP[NOMBRE CUENTA])), {""})),
    ISNUMBER(MATCH(BP[[#This Row],[CODIGO]], _xlpm.codigos_devolucion, 0))
)</f>
        <v>0</v>
      </c>
    </row>
    <row r="4011" spans="1:9" x14ac:dyDescent="0.25">
      <c r="A4011" s="608">
        <v>510572</v>
      </c>
      <c r="B4011" s="416" t="s">
        <v>554</v>
      </c>
      <c r="C4011" s="416" t="s">
        <v>1308</v>
      </c>
      <c r="D4011" s="416" t="s">
        <v>739</v>
      </c>
      <c r="E4011" s="417">
        <v>109327</v>
      </c>
      <c r="F4011" s="417">
        <v>0</v>
      </c>
      <c r="G4011" s="417">
        <v>162817256.51999998</v>
      </c>
      <c r="H4011" s="387" t="b" cm="1">
        <f t="array" aca="1" ref="H4011" ca="1">EsNegrita(BP[[#This Row],[CODIGO]])</f>
        <v>0</v>
      </c>
      <c r="I4011" s="387" t="b" cm="1">
        <f t="array" ref="I4011">_xlfn.LET(
    _xlpm.codigos_devolucion, _xlfn.UNIQUE(_xlfn._xlws.FILTER(BP[CODIGO], ISNUMBER(SEARCH("devoluci", BP[NOMBRE CUENTA])), {""})),
    ISNUMBER(MATCH(BP[[#This Row],[CODIGO]], _xlpm.codigos_devolucion, 0))
)</f>
        <v>0</v>
      </c>
    </row>
    <row r="4012" spans="1:9" x14ac:dyDescent="0.25">
      <c r="A4012" s="608">
        <v>510572</v>
      </c>
      <c r="B4012" s="416" t="s">
        <v>554</v>
      </c>
      <c r="C4012" s="416" t="s">
        <v>770</v>
      </c>
      <c r="D4012" s="416" t="s">
        <v>739</v>
      </c>
      <c r="E4012" s="417">
        <v>60698.04</v>
      </c>
      <c r="F4012" s="417">
        <v>0</v>
      </c>
      <c r="G4012" s="417">
        <v>162877954.55999997</v>
      </c>
      <c r="H4012" s="387" t="b" cm="1">
        <f t="array" aca="1" ref="H4012" ca="1">EsNegrita(BP[[#This Row],[CODIGO]])</f>
        <v>0</v>
      </c>
      <c r="I4012" s="387" t="b" cm="1">
        <f t="array" ref="I4012">_xlfn.LET(
    _xlpm.codigos_devolucion, _xlfn.UNIQUE(_xlfn._xlws.FILTER(BP[CODIGO], ISNUMBER(SEARCH("devoluci", BP[NOMBRE CUENTA])), {""})),
    ISNUMBER(MATCH(BP[[#This Row],[CODIGO]], _xlpm.codigos_devolucion, 0))
)</f>
        <v>0</v>
      </c>
    </row>
    <row r="4013" spans="1:9" x14ac:dyDescent="0.25">
      <c r="A4013" s="608">
        <v>510572</v>
      </c>
      <c r="B4013" s="416" t="s">
        <v>554</v>
      </c>
      <c r="C4013" s="416" t="s">
        <v>772</v>
      </c>
      <c r="D4013" s="416" t="s">
        <v>739</v>
      </c>
      <c r="E4013" s="417">
        <v>38962.5</v>
      </c>
      <c r="F4013" s="417">
        <v>0</v>
      </c>
      <c r="G4013" s="417">
        <v>162916917.05999997</v>
      </c>
      <c r="H4013" s="387" t="b" cm="1">
        <f t="array" aca="1" ref="H4013" ca="1">EsNegrita(BP[[#This Row],[CODIGO]])</f>
        <v>0</v>
      </c>
      <c r="I4013" s="387" t="b" cm="1">
        <f t="array" ref="I4013">_xlfn.LET(
    _xlpm.codigos_devolucion, _xlfn.UNIQUE(_xlfn._xlws.FILTER(BP[CODIGO], ISNUMBER(SEARCH("devoluci", BP[NOMBRE CUENTA])), {""})),
    ISNUMBER(MATCH(BP[[#This Row],[CODIGO]], _xlpm.codigos_devolucion, 0))
)</f>
        <v>0</v>
      </c>
    </row>
    <row r="4014" spans="1:9" x14ac:dyDescent="0.25">
      <c r="A4014" s="608">
        <v>510572</v>
      </c>
      <c r="B4014" s="416" t="s">
        <v>554</v>
      </c>
      <c r="C4014" s="416" t="s">
        <v>773</v>
      </c>
      <c r="D4014" s="416" t="s">
        <v>739</v>
      </c>
      <c r="E4014" s="417">
        <v>76000.399999999994</v>
      </c>
      <c r="F4014" s="417">
        <v>0</v>
      </c>
      <c r="G4014" s="417">
        <v>162992917.45999998</v>
      </c>
      <c r="H4014" s="387" t="b" cm="1">
        <f t="array" aca="1" ref="H4014" ca="1">EsNegrita(BP[[#This Row],[CODIGO]])</f>
        <v>0</v>
      </c>
      <c r="I4014" s="387" t="b" cm="1">
        <f t="array" ref="I4014">_xlfn.LET(
    _xlpm.codigos_devolucion, _xlfn.UNIQUE(_xlfn._xlws.FILTER(BP[CODIGO], ISNUMBER(SEARCH("devoluci", BP[NOMBRE CUENTA])), {""})),
    ISNUMBER(MATCH(BP[[#This Row],[CODIGO]], _xlpm.codigos_devolucion, 0))
)</f>
        <v>0</v>
      </c>
    </row>
    <row r="4015" spans="1:9" x14ac:dyDescent="0.25">
      <c r="A4015" s="608">
        <v>510572</v>
      </c>
      <c r="B4015" s="416" t="s">
        <v>554</v>
      </c>
      <c r="C4015" s="416" t="s">
        <v>1276</v>
      </c>
      <c r="D4015" s="416" t="s">
        <v>739</v>
      </c>
      <c r="E4015" s="417">
        <v>76000</v>
      </c>
      <c r="F4015" s="417">
        <v>0</v>
      </c>
      <c r="G4015" s="417">
        <v>163068917.45999998</v>
      </c>
      <c r="H4015" s="387" t="b" cm="1">
        <f t="array" aca="1" ref="H4015" ca="1">EsNegrita(BP[[#This Row],[CODIGO]])</f>
        <v>0</v>
      </c>
      <c r="I4015" s="387" t="b" cm="1">
        <f t="array" ref="I4015">_xlfn.LET(
    _xlpm.codigos_devolucion, _xlfn.UNIQUE(_xlfn._xlws.FILTER(BP[CODIGO], ISNUMBER(SEARCH("devoluci", BP[NOMBRE CUENTA])), {""})),
    ISNUMBER(MATCH(BP[[#This Row],[CODIGO]], _xlpm.codigos_devolucion, 0))
)</f>
        <v>0</v>
      </c>
    </row>
    <row r="4016" spans="1:9" x14ac:dyDescent="0.25">
      <c r="A4016" s="608">
        <v>510572</v>
      </c>
      <c r="B4016" s="416" t="s">
        <v>554</v>
      </c>
      <c r="C4016" s="416" t="s">
        <v>1345</v>
      </c>
      <c r="D4016" s="416" t="s">
        <v>739</v>
      </c>
      <c r="E4016" s="417">
        <v>100332.12</v>
      </c>
      <c r="F4016" s="417">
        <v>0</v>
      </c>
      <c r="G4016" s="417">
        <v>163169249.57999998</v>
      </c>
      <c r="H4016" s="387" t="b" cm="1">
        <f t="array" aca="1" ref="H4016" ca="1">EsNegrita(BP[[#This Row],[CODIGO]])</f>
        <v>0</v>
      </c>
      <c r="I4016" s="387" t="b" cm="1">
        <f t="array" ref="I4016">_xlfn.LET(
    _xlpm.codigos_devolucion, _xlfn.UNIQUE(_xlfn._xlws.FILTER(BP[CODIGO], ISNUMBER(SEARCH("devoluci", BP[NOMBRE CUENTA])), {""})),
    ISNUMBER(MATCH(BP[[#This Row],[CODIGO]], _xlpm.codigos_devolucion, 0))
)</f>
        <v>0</v>
      </c>
    </row>
    <row r="4017" spans="1:9" x14ac:dyDescent="0.25">
      <c r="A4017" s="608">
        <v>510572</v>
      </c>
      <c r="B4017" s="416" t="s">
        <v>554</v>
      </c>
      <c r="C4017" s="416" t="s">
        <v>1353</v>
      </c>
      <c r="D4017" s="416" t="s">
        <v>739</v>
      </c>
      <c r="E4017" s="417">
        <v>58363.5</v>
      </c>
      <c r="F4017" s="417">
        <v>0</v>
      </c>
      <c r="G4017" s="417">
        <v>163227613.07999998</v>
      </c>
      <c r="H4017" s="387" t="b" cm="1">
        <f t="array" aca="1" ref="H4017" ca="1">EsNegrita(BP[[#This Row],[CODIGO]])</f>
        <v>0</v>
      </c>
      <c r="I4017" s="387" t="b" cm="1">
        <f t="array" ref="I4017">_xlfn.LET(
    _xlpm.codigos_devolucion, _xlfn.UNIQUE(_xlfn._xlws.FILTER(BP[CODIGO], ISNUMBER(SEARCH("devoluci", BP[NOMBRE CUENTA])), {""})),
    ISNUMBER(MATCH(BP[[#This Row],[CODIGO]], _xlpm.codigos_devolucion, 0))
)</f>
        <v>0</v>
      </c>
    </row>
    <row r="4018" spans="1:9" x14ac:dyDescent="0.25">
      <c r="A4018" s="608">
        <v>510572</v>
      </c>
      <c r="B4018" s="416" t="s">
        <v>554</v>
      </c>
      <c r="C4018" s="416" t="s">
        <v>1314</v>
      </c>
      <c r="D4018" s="416" t="s">
        <v>739</v>
      </c>
      <c r="E4018" s="417">
        <v>113635.47</v>
      </c>
      <c r="F4018" s="417">
        <v>0</v>
      </c>
      <c r="G4018" s="417">
        <v>163341248.54999998</v>
      </c>
      <c r="H4018" s="387" t="b" cm="1">
        <f t="array" aca="1" ref="H4018" ca="1">EsNegrita(BP[[#This Row],[CODIGO]])</f>
        <v>0</v>
      </c>
      <c r="I4018" s="387" t="b" cm="1">
        <f t="array" ref="I4018">_xlfn.LET(
    _xlpm.codigos_devolucion, _xlfn.UNIQUE(_xlfn._xlws.FILTER(BP[CODIGO], ISNUMBER(SEARCH("devoluci", BP[NOMBRE CUENTA])), {""})),
    ISNUMBER(MATCH(BP[[#This Row],[CODIGO]], _xlpm.codigos_devolucion, 0))
)</f>
        <v>0</v>
      </c>
    </row>
    <row r="4019" spans="1:9" x14ac:dyDescent="0.25">
      <c r="A4019" s="608">
        <v>510572</v>
      </c>
      <c r="B4019" s="416" t="s">
        <v>554</v>
      </c>
      <c r="C4019" s="416" t="s">
        <v>1315</v>
      </c>
      <c r="D4019" s="416" t="s">
        <v>739</v>
      </c>
      <c r="E4019" s="417">
        <v>72884.679999999993</v>
      </c>
      <c r="F4019" s="417">
        <v>0</v>
      </c>
      <c r="G4019" s="417">
        <v>163414133.22999999</v>
      </c>
      <c r="H4019" s="387" t="b" cm="1">
        <f t="array" aca="1" ref="H4019" ca="1">EsNegrita(BP[[#This Row],[CODIGO]])</f>
        <v>0</v>
      </c>
      <c r="I4019" s="387" t="b" cm="1">
        <f t="array" ref="I4019">_xlfn.LET(
    _xlpm.codigos_devolucion, _xlfn.UNIQUE(_xlfn._xlws.FILTER(BP[CODIGO], ISNUMBER(SEARCH("devoluci", BP[NOMBRE CUENTA])), {""})),
    ISNUMBER(MATCH(BP[[#This Row],[CODIGO]], _xlpm.codigos_devolucion, 0))
)</f>
        <v>0</v>
      </c>
    </row>
    <row r="4020" spans="1:9" x14ac:dyDescent="0.25">
      <c r="A4020" s="608">
        <v>510572</v>
      </c>
      <c r="B4020" s="416" t="s">
        <v>554</v>
      </c>
      <c r="C4020" s="416" t="s">
        <v>1349</v>
      </c>
      <c r="D4020" s="416" t="s">
        <v>739</v>
      </c>
      <c r="E4020" s="417">
        <v>67701.66</v>
      </c>
      <c r="F4020" s="417">
        <v>0</v>
      </c>
      <c r="G4020" s="417">
        <v>163481834.88999999</v>
      </c>
      <c r="H4020" s="387" t="b" cm="1">
        <f t="array" aca="1" ref="H4020" ca="1">EsNegrita(BP[[#This Row],[CODIGO]])</f>
        <v>0</v>
      </c>
      <c r="I4020" s="387" t="b" cm="1">
        <f t="array" ref="I4020">_xlfn.LET(
    _xlpm.codigos_devolucion, _xlfn.UNIQUE(_xlfn._xlws.FILTER(BP[CODIGO], ISNUMBER(SEARCH("devoluci", BP[NOMBRE CUENTA])), {""})),
    ISNUMBER(MATCH(BP[[#This Row],[CODIGO]], _xlpm.codigos_devolucion, 0))
)</f>
        <v>0</v>
      </c>
    </row>
    <row r="4021" spans="1:9" x14ac:dyDescent="0.25">
      <c r="A4021" s="608">
        <v>510572</v>
      </c>
      <c r="B4021" s="416" t="s">
        <v>554</v>
      </c>
      <c r="C4021" s="416" t="s">
        <v>1319</v>
      </c>
      <c r="D4021" s="416" t="s">
        <v>739</v>
      </c>
      <c r="E4021" s="417">
        <v>72702.86</v>
      </c>
      <c r="F4021" s="417">
        <v>0</v>
      </c>
      <c r="G4021" s="417">
        <v>163554537.75</v>
      </c>
      <c r="H4021" s="387" t="b" cm="1">
        <f t="array" aca="1" ref="H4021" ca="1">EsNegrita(BP[[#This Row],[CODIGO]])</f>
        <v>0</v>
      </c>
      <c r="I4021" s="387" t="b" cm="1">
        <f t="array" ref="I4021">_xlfn.LET(
    _xlpm.codigos_devolucion, _xlfn.UNIQUE(_xlfn._xlws.FILTER(BP[CODIGO], ISNUMBER(SEARCH("devoluci", BP[NOMBRE CUENTA])), {""})),
    ISNUMBER(MATCH(BP[[#This Row],[CODIGO]], _xlpm.codigos_devolucion, 0))
)</f>
        <v>0</v>
      </c>
    </row>
    <row r="4022" spans="1:9" x14ac:dyDescent="0.25">
      <c r="A4022" s="608">
        <v>510572</v>
      </c>
      <c r="B4022" s="416" t="s">
        <v>554</v>
      </c>
      <c r="C4022" s="416" t="s">
        <v>1321</v>
      </c>
      <c r="D4022" s="416" t="s">
        <v>739</v>
      </c>
      <c r="E4022" s="417">
        <v>70036.2</v>
      </c>
      <c r="F4022" s="417">
        <v>0</v>
      </c>
      <c r="G4022" s="417">
        <v>163624573.94999999</v>
      </c>
      <c r="H4022" s="387" t="b" cm="1">
        <f t="array" aca="1" ref="H4022" ca="1">EsNegrita(BP[[#This Row],[CODIGO]])</f>
        <v>0</v>
      </c>
      <c r="I4022" s="387" t="b" cm="1">
        <f t="array" ref="I4022">_xlfn.LET(
    _xlpm.codigos_devolucion, _xlfn.UNIQUE(_xlfn._xlws.FILTER(BP[CODIGO], ISNUMBER(SEARCH("devoluci", BP[NOMBRE CUENTA])), {""})),
    ISNUMBER(MATCH(BP[[#This Row],[CODIGO]], _xlpm.codigos_devolucion, 0))
)</f>
        <v>0</v>
      </c>
    </row>
    <row r="4023" spans="1:9" x14ac:dyDescent="0.25">
      <c r="A4023" s="608">
        <v>510572</v>
      </c>
      <c r="B4023" s="416" t="s">
        <v>554</v>
      </c>
      <c r="C4023" s="416" t="s">
        <v>1332</v>
      </c>
      <c r="D4023" s="416" t="s">
        <v>739</v>
      </c>
      <c r="E4023" s="417">
        <v>120000</v>
      </c>
      <c r="F4023" s="417">
        <v>0</v>
      </c>
      <c r="G4023" s="417">
        <v>163744573.94999999</v>
      </c>
      <c r="H4023" s="387" t="b" cm="1">
        <f t="array" aca="1" ref="H4023" ca="1">EsNegrita(BP[[#This Row],[CODIGO]])</f>
        <v>0</v>
      </c>
      <c r="I4023" s="387" t="b" cm="1">
        <f t="array" ref="I4023">_xlfn.LET(
    _xlpm.codigos_devolucion, _xlfn.UNIQUE(_xlfn._xlws.FILTER(BP[CODIGO], ISNUMBER(SEARCH("devoluci", BP[NOMBRE CUENTA])), {""})),
    ISNUMBER(MATCH(BP[[#This Row],[CODIGO]], _xlpm.codigos_devolucion, 0))
)</f>
        <v>0</v>
      </c>
    </row>
    <row r="4024" spans="1:9" x14ac:dyDescent="0.25">
      <c r="A4024" s="608">
        <v>510572</v>
      </c>
      <c r="B4024" s="416" t="s">
        <v>554</v>
      </c>
      <c r="C4024" s="416" t="s">
        <v>1279</v>
      </c>
      <c r="D4024" s="416" t="s">
        <v>739</v>
      </c>
      <c r="E4024" s="417">
        <v>70036.2</v>
      </c>
      <c r="F4024" s="417">
        <v>0</v>
      </c>
      <c r="G4024" s="417">
        <v>163814610.14999998</v>
      </c>
      <c r="H4024" s="387" t="b" cm="1">
        <f t="array" aca="1" ref="H4024" ca="1">EsNegrita(BP[[#This Row],[CODIGO]])</f>
        <v>0</v>
      </c>
      <c r="I4024" s="387" t="b" cm="1">
        <f t="array" ref="I4024">_xlfn.LET(
    _xlpm.codigos_devolucion, _xlfn.UNIQUE(_xlfn._xlws.FILTER(BP[CODIGO], ISNUMBER(SEARCH("devoluci", BP[NOMBRE CUENTA])), {""})),
    ISNUMBER(MATCH(BP[[#This Row],[CODIGO]], _xlpm.codigos_devolucion, 0))
)</f>
        <v>0</v>
      </c>
    </row>
    <row r="4025" spans="1:9" x14ac:dyDescent="0.25">
      <c r="A4025" s="608">
        <v>510572</v>
      </c>
      <c r="B4025" s="416" t="s">
        <v>554</v>
      </c>
      <c r="C4025" s="416" t="s">
        <v>1324</v>
      </c>
      <c r="D4025" s="416" t="s">
        <v>739</v>
      </c>
      <c r="E4025" s="417">
        <v>75369.52</v>
      </c>
      <c r="F4025" s="417">
        <v>0</v>
      </c>
      <c r="G4025" s="417">
        <v>163889979.66999999</v>
      </c>
      <c r="H4025" s="387" t="b" cm="1">
        <f t="array" aca="1" ref="H4025" ca="1">EsNegrita(BP[[#This Row],[CODIGO]])</f>
        <v>0</v>
      </c>
      <c r="I4025" s="387" t="b" cm="1">
        <f t="array" ref="I4025">_xlfn.LET(
    _xlpm.codigos_devolucion, _xlfn.UNIQUE(_xlfn._xlws.FILTER(BP[CODIGO], ISNUMBER(SEARCH("devoluci", BP[NOMBRE CUENTA])), {""})),
    ISNUMBER(MATCH(BP[[#This Row],[CODIGO]], _xlpm.codigos_devolucion, 0))
)</f>
        <v>0</v>
      </c>
    </row>
    <row r="4026" spans="1:9" x14ac:dyDescent="0.25">
      <c r="A4026" s="608">
        <v>510572</v>
      </c>
      <c r="B4026" s="416" t="s">
        <v>554</v>
      </c>
      <c r="C4026" s="416" t="s">
        <v>1342</v>
      </c>
      <c r="D4026" s="416" t="s">
        <v>1346</v>
      </c>
      <c r="E4026" s="417">
        <v>23345</v>
      </c>
      <c r="F4026" s="417">
        <v>0</v>
      </c>
      <c r="G4026" s="417">
        <v>163913324.66999999</v>
      </c>
      <c r="H4026" s="387" t="b" cm="1">
        <f t="array" aca="1" ref="H4026" ca="1">EsNegrita(BP[[#This Row],[CODIGO]])</f>
        <v>0</v>
      </c>
      <c r="I4026" s="387" t="b" cm="1">
        <f t="array" ref="I4026">_xlfn.LET(
    _xlpm.codigos_devolucion, _xlfn.UNIQUE(_xlfn._xlws.FILTER(BP[CODIGO], ISNUMBER(SEARCH("devoluci", BP[NOMBRE CUENTA])), {""})),
    ISNUMBER(MATCH(BP[[#This Row],[CODIGO]], _xlpm.codigos_devolucion, 0))
)</f>
        <v>0</v>
      </c>
    </row>
    <row r="4027" spans="1:9" x14ac:dyDescent="0.25">
      <c r="A4027" s="608">
        <v>510572</v>
      </c>
      <c r="B4027" s="416" t="s">
        <v>554</v>
      </c>
      <c r="C4027" s="416" t="s">
        <v>1286</v>
      </c>
      <c r="D4027" s="416" t="s">
        <v>1325</v>
      </c>
      <c r="E4027" s="417">
        <v>35040</v>
      </c>
      <c r="F4027" s="417">
        <v>0</v>
      </c>
      <c r="G4027" s="417">
        <v>163948364.66999999</v>
      </c>
      <c r="H4027" s="387" t="b" cm="1">
        <f t="array" aca="1" ref="H4027" ca="1">EsNegrita(BP[[#This Row],[CODIGO]])</f>
        <v>0</v>
      </c>
      <c r="I4027" s="387" t="b" cm="1">
        <f t="array" ref="I4027">_xlfn.LET(
    _xlpm.codigos_devolucion, _xlfn.UNIQUE(_xlfn._xlws.FILTER(BP[CODIGO], ISNUMBER(SEARCH("devoluci", BP[NOMBRE CUENTA])), {""})),
    ISNUMBER(MATCH(BP[[#This Row],[CODIGO]], _xlpm.codigos_devolucion, 0))
)</f>
        <v>0</v>
      </c>
    </row>
    <row r="4028" spans="1:9" x14ac:dyDescent="0.25">
      <c r="A4028" s="608">
        <v>510572</v>
      </c>
      <c r="B4028" s="416" t="s">
        <v>554</v>
      </c>
      <c r="C4028" s="416" t="s">
        <v>738</v>
      </c>
      <c r="D4028" s="416" t="s">
        <v>777</v>
      </c>
      <c r="E4028" s="417">
        <v>70036.2</v>
      </c>
      <c r="F4028" s="417">
        <v>0</v>
      </c>
      <c r="G4028" s="417">
        <v>164018400.86999997</v>
      </c>
      <c r="H4028" s="387" t="b" cm="1">
        <f t="array" aca="1" ref="H4028" ca="1">EsNegrita(BP[[#This Row],[CODIGO]])</f>
        <v>0</v>
      </c>
      <c r="I4028" s="387" t="b" cm="1">
        <f t="array" ref="I4028">_xlfn.LET(
    _xlpm.codigos_devolucion, _xlfn.UNIQUE(_xlfn._xlws.FILTER(BP[CODIGO], ISNUMBER(SEARCH("devoluci", BP[NOMBRE CUENTA])), {""})),
    ISNUMBER(MATCH(BP[[#This Row],[CODIGO]], _xlpm.codigos_devolucion, 0))
)</f>
        <v>0</v>
      </c>
    </row>
    <row r="4029" spans="1:9" x14ac:dyDescent="0.25">
      <c r="A4029" s="608">
        <v>510572</v>
      </c>
      <c r="B4029" s="416" t="s">
        <v>554</v>
      </c>
      <c r="C4029" s="416" t="s">
        <v>1286</v>
      </c>
      <c r="D4029" s="416" t="s">
        <v>777</v>
      </c>
      <c r="E4029" s="417">
        <v>52560</v>
      </c>
      <c r="F4029" s="417">
        <v>0</v>
      </c>
      <c r="G4029" s="417">
        <v>164070960.86999997</v>
      </c>
      <c r="H4029" s="387" t="b" cm="1">
        <f t="array" aca="1" ref="H4029" ca="1">EsNegrita(BP[[#This Row],[CODIGO]])</f>
        <v>0</v>
      </c>
      <c r="I4029" s="387" t="b" cm="1">
        <f t="array" ref="I4029">_xlfn.LET(
    _xlpm.codigos_devolucion, _xlfn.UNIQUE(_xlfn._xlws.FILTER(BP[CODIGO], ISNUMBER(SEARCH("devoluci", BP[NOMBRE CUENTA])), {""})),
    ISNUMBER(MATCH(BP[[#This Row],[CODIGO]], _xlpm.codigos_devolucion, 0))
)</f>
        <v>0</v>
      </c>
    </row>
    <row r="4030" spans="1:9" x14ac:dyDescent="0.25">
      <c r="A4030" s="608">
        <v>510572</v>
      </c>
      <c r="B4030" s="416" t="s">
        <v>554</v>
      </c>
      <c r="C4030" s="416" t="s">
        <v>1266</v>
      </c>
      <c r="D4030" s="416" t="s">
        <v>777</v>
      </c>
      <c r="E4030" s="417">
        <v>163482.56</v>
      </c>
      <c r="F4030" s="417">
        <v>0</v>
      </c>
      <c r="G4030" s="417">
        <v>164234443.42999998</v>
      </c>
      <c r="H4030" s="387" t="b" cm="1">
        <f t="array" aca="1" ref="H4030" ca="1">EsNegrita(BP[[#This Row],[CODIGO]])</f>
        <v>0</v>
      </c>
      <c r="I4030" s="387" t="b" cm="1">
        <f t="array" ref="I4030">_xlfn.LET(
    _xlpm.codigos_devolucion, _xlfn.UNIQUE(_xlfn._xlws.FILTER(BP[CODIGO], ISNUMBER(SEARCH("devoluci", BP[NOMBRE CUENTA])), {""})),
    ISNUMBER(MATCH(BP[[#This Row],[CODIGO]], _xlpm.codigos_devolucion, 0))
)</f>
        <v>0</v>
      </c>
    </row>
    <row r="4031" spans="1:9" x14ac:dyDescent="0.25">
      <c r="A4031" s="608">
        <v>510572</v>
      </c>
      <c r="B4031" s="416" t="s">
        <v>554</v>
      </c>
      <c r="C4031" s="416" t="s">
        <v>1254</v>
      </c>
      <c r="D4031" s="416" t="s">
        <v>777</v>
      </c>
      <c r="E4031" s="417">
        <v>454232.96</v>
      </c>
      <c r="F4031" s="417">
        <v>0</v>
      </c>
      <c r="G4031" s="417">
        <v>164688676.38999999</v>
      </c>
      <c r="H4031" s="387" t="b" cm="1">
        <f t="array" aca="1" ref="H4031" ca="1">EsNegrita(BP[[#This Row],[CODIGO]])</f>
        <v>0</v>
      </c>
      <c r="I4031" s="387" t="b" cm="1">
        <f t="array" ref="I4031">_xlfn.LET(
    _xlpm.codigos_devolucion, _xlfn.UNIQUE(_xlfn._xlws.FILTER(BP[CODIGO], ISNUMBER(SEARCH("devoluci", BP[NOMBRE CUENTA])), {""})),
    ISNUMBER(MATCH(BP[[#This Row],[CODIGO]], _xlpm.codigos_devolucion, 0))
)</f>
        <v>0</v>
      </c>
    </row>
    <row r="4032" spans="1:9" x14ac:dyDescent="0.25">
      <c r="A4032" s="608">
        <v>510572</v>
      </c>
      <c r="B4032" s="416" t="s">
        <v>554</v>
      </c>
      <c r="C4032" s="416" t="s">
        <v>1328</v>
      </c>
      <c r="D4032" s="416" t="s">
        <v>777</v>
      </c>
      <c r="E4032" s="417">
        <v>70036.2</v>
      </c>
      <c r="F4032" s="417">
        <v>0</v>
      </c>
      <c r="G4032" s="417">
        <v>164758712.58999997</v>
      </c>
      <c r="H4032" s="387" t="b" cm="1">
        <f t="array" aca="1" ref="H4032" ca="1">EsNegrita(BP[[#This Row],[CODIGO]])</f>
        <v>0</v>
      </c>
      <c r="I4032" s="387" t="b" cm="1">
        <f t="array" ref="I4032">_xlfn.LET(
    _xlpm.codigos_devolucion, _xlfn.UNIQUE(_xlfn._xlws.FILTER(BP[CODIGO], ISNUMBER(SEARCH("devoluci", BP[NOMBRE CUENTA])), {""})),
    ISNUMBER(MATCH(BP[[#This Row],[CODIGO]], _xlpm.codigos_devolucion, 0))
)</f>
        <v>0</v>
      </c>
    </row>
    <row r="4033" spans="1:9" x14ac:dyDescent="0.25">
      <c r="A4033" s="608">
        <v>510572</v>
      </c>
      <c r="B4033" s="416" t="s">
        <v>554</v>
      </c>
      <c r="C4033" s="416" t="s">
        <v>1291</v>
      </c>
      <c r="D4033" s="416" t="s">
        <v>777</v>
      </c>
      <c r="E4033" s="417">
        <v>109327</v>
      </c>
      <c r="F4033" s="417">
        <v>0</v>
      </c>
      <c r="G4033" s="417">
        <v>164868039.58999997</v>
      </c>
      <c r="H4033" s="387" t="b" cm="1">
        <f t="array" aca="1" ref="H4033" ca="1">EsNegrita(BP[[#This Row],[CODIGO]])</f>
        <v>0</v>
      </c>
      <c r="I4033" s="387" t="b" cm="1">
        <f t="array" ref="I4033">_xlfn.LET(
    _xlpm.codigos_devolucion, _xlfn.UNIQUE(_xlfn._xlws.FILTER(BP[CODIGO], ISNUMBER(SEARCH("devoluci", BP[NOMBRE CUENTA])), {""})),
    ISNUMBER(MATCH(BP[[#This Row],[CODIGO]], _xlpm.codigos_devolucion, 0))
)</f>
        <v>0</v>
      </c>
    </row>
    <row r="4034" spans="1:9" x14ac:dyDescent="0.25">
      <c r="A4034" s="608">
        <v>510572</v>
      </c>
      <c r="B4034" s="416" t="s">
        <v>554</v>
      </c>
      <c r="C4034" s="416" t="s">
        <v>1334</v>
      </c>
      <c r="D4034" s="416" t="s">
        <v>777</v>
      </c>
      <c r="E4034" s="417">
        <v>163482.56</v>
      </c>
      <c r="F4034" s="417">
        <v>0</v>
      </c>
      <c r="G4034" s="417">
        <v>165031522.14999998</v>
      </c>
      <c r="H4034" s="387" t="b" cm="1">
        <f t="array" aca="1" ref="H4034" ca="1">EsNegrita(BP[[#This Row],[CODIGO]])</f>
        <v>0</v>
      </c>
      <c r="I4034" s="387" t="b" cm="1">
        <f t="array" ref="I4034">_xlfn.LET(
    _xlpm.codigos_devolucion, _xlfn.UNIQUE(_xlfn._xlws.FILTER(BP[CODIGO], ISNUMBER(SEARCH("devoluci", BP[NOMBRE CUENTA])), {""})),
    ISNUMBER(MATCH(BP[[#This Row],[CODIGO]], _xlpm.codigos_devolucion, 0))
)</f>
        <v>0</v>
      </c>
    </row>
    <row r="4035" spans="1:9" x14ac:dyDescent="0.25">
      <c r="A4035" s="608">
        <v>510572</v>
      </c>
      <c r="B4035" s="416" t="s">
        <v>554</v>
      </c>
      <c r="C4035" s="416" t="s">
        <v>1269</v>
      </c>
      <c r="D4035" s="416" t="s">
        <v>777</v>
      </c>
      <c r="E4035" s="417">
        <v>163482.56</v>
      </c>
      <c r="F4035" s="417">
        <v>0</v>
      </c>
      <c r="G4035" s="417">
        <v>165195004.70999998</v>
      </c>
      <c r="H4035" s="387" t="b" cm="1">
        <f t="array" aca="1" ref="H4035" ca="1">EsNegrita(BP[[#This Row],[CODIGO]])</f>
        <v>0</v>
      </c>
      <c r="I4035" s="387" t="b" cm="1">
        <f t="array" ref="I4035">_xlfn.LET(
    _xlpm.codigos_devolucion, _xlfn.UNIQUE(_xlfn._xlws.FILTER(BP[CODIGO], ISNUMBER(SEARCH("devoluci", BP[NOMBRE CUENTA])), {""})),
    ISNUMBER(MATCH(BP[[#This Row],[CODIGO]], _xlpm.codigos_devolucion, 0))
)</f>
        <v>0</v>
      </c>
    </row>
    <row r="4036" spans="1:9" x14ac:dyDescent="0.25">
      <c r="A4036" s="608">
        <v>510572</v>
      </c>
      <c r="B4036" s="416" t="s">
        <v>554</v>
      </c>
      <c r="C4036" s="416" t="s">
        <v>1292</v>
      </c>
      <c r="D4036" s="416" t="s">
        <v>777</v>
      </c>
      <c r="E4036" s="417">
        <v>163482.56</v>
      </c>
      <c r="F4036" s="417">
        <v>0</v>
      </c>
      <c r="G4036" s="417">
        <v>165358487.26999998</v>
      </c>
      <c r="H4036" s="387" t="b" cm="1">
        <f t="array" aca="1" ref="H4036" ca="1">EsNegrita(BP[[#This Row],[CODIGO]])</f>
        <v>0</v>
      </c>
      <c r="I4036" s="387" t="b" cm="1">
        <f t="array" ref="I4036">_xlfn.LET(
    _xlpm.codigos_devolucion, _xlfn.UNIQUE(_xlfn._xlws.FILTER(BP[CODIGO], ISNUMBER(SEARCH("devoluci", BP[NOMBRE CUENTA])), {""})),
    ISNUMBER(MATCH(BP[[#This Row],[CODIGO]], _xlpm.codigos_devolucion, 0))
)</f>
        <v>0</v>
      </c>
    </row>
    <row r="4037" spans="1:9" x14ac:dyDescent="0.25">
      <c r="A4037" s="608">
        <v>510572</v>
      </c>
      <c r="B4037" s="416" t="s">
        <v>554</v>
      </c>
      <c r="C4037" s="416" t="s">
        <v>1329</v>
      </c>
      <c r="D4037" s="416" t="s">
        <v>777</v>
      </c>
      <c r="E4037" s="417">
        <v>70036.2</v>
      </c>
      <c r="F4037" s="417">
        <v>0</v>
      </c>
      <c r="G4037" s="417">
        <v>165428523.46999997</v>
      </c>
      <c r="H4037" s="387" t="b" cm="1">
        <f t="array" aca="1" ref="H4037" ca="1">EsNegrita(BP[[#This Row],[CODIGO]])</f>
        <v>0</v>
      </c>
      <c r="I4037" s="387" t="b" cm="1">
        <f t="array" ref="I4037">_xlfn.LET(
    _xlpm.codigos_devolucion, _xlfn.UNIQUE(_xlfn._xlws.FILTER(BP[CODIGO], ISNUMBER(SEARCH("devoluci", BP[NOMBRE CUENTA])), {""})),
    ISNUMBER(MATCH(BP[[#This Row],[CODIGO]], _xlpm.codigos_devolucion, 0))
)</f>
        <v>0</v>
      </c>
    </row>
    <row r="4038" spans="1:9" x14ac:dyDescent="0.25">
      <c r="A4038" s="608">
        <v>510572</v>
      </c>
      <c r="B4038" s="416" t="s">
        <v>554</v>
      </c>
      <c r="C4038" s="416" t="s">
        <v>751</v>
      </c>
      <c r="D4038" s="416" t="s">
        <v>777</v>
      </c>
      <c r="E4038" s="417">
        <v>115777.32</v>
      </c>
      <c r="F4038" s="417">
        <v>0</v>
      </c>
      <c r="G4038" s="417">
        <v>165544300.78999996</v>
      </c>
      <c r="H4038" s="387" t="b" cm="1">
        <f t="array" aca="1" ref="H4038" ca="1">EsNegrita(BP[[#This Row],[CODIGO]])</f>
        <v>0</v>
      </c>
      <c r="I4038" s="387" t="b" cm="1">
        <f t="array" ref="I4038">_xlfn.LET(
    _xlpm.codigos_devolucion, _xlfn.UNIQUE(_xlfn._xlws.FILTER(BP[CODIGO], ISNUMBER(SEARCH("devoluci", BP[NOMBRE CUENTA])), {""})),
    ISNUMBER(MATCH(BP[[#This Row],[CODIGO]], _xlpm.codigos_devolucion, 0))
)</f>
        <v>0</v>
      </c>
    </row>
    <row r="4039" spans="1:9" x14ac:dyDescent="0.25">
      <c r="A4039" s="608">
        <v>510572</v>
      </c>
      <c r="B4039" s="416" t="s">
        <v>554</v>
      </c>
      <c r="C4039" s="416" t="s">
        <v>1339</v>
      </c>
      <c r="D4039" s="416" t="s">
        <v>777</v>
      </c>
      <c r="E4039" s="417">
        <v>70036.2</v>
      </c>
      <c r="F4039" s="417">
        <v>0</v>
      </c>
      <c r="G4039" s="417">
        <v>165614336.98999995</v>
      </c>
      <c r="H4039" s="387" t="b" cm="1">
        <f t="array" aca="1" ref="H4039" ca="1">EsNegrita(BP[[#This Row],[CODIGO]])</f>
        <v>0</v>
      </c>
      <c r="I4039" s="387" t="b" cm="1">
        <f t="array" ref="I4039">_xlfn.LET(
    _xlpm.codigos_devolucion, _xlfn.UNIQUE(_xlfn._xlws.FILTER(BP[CODIGO], ISNUMBER(SEARCH("devoluci", BP[NOMBRE CUENTA])), {""})),
    ISNUMBER(MATCH(BP[[#This Row],[CODIGO]], _xlpm.codigos_devolucion, 0))
)</f>
        <v>0</v>
      </c>
    </row>
    <row r="4040" spans="1:9" x14ac:dyDescent="0.25">
      <c r="A4040" s="608">
        <v>510572</v>
      </c>
      <c r="B4040" s="416" t="s">
        <v>554</v>
      </c>
      <c r="C4040" s="416" t="s">
        <v>753</v>
      </c>
      <c r="D4040" s="416" t="s">
        <v>777</v>
      </c>
      <c r="E4040" s="417">
        <v>109327</v>
      </c>
      <c r="F4040" s="417">
        <v>0</v>
      </c>
      <c r="G4040" s="417">
        <v>165723663.98999995</v>
      </c>
      <c r="H4040" s="387" t="b" cm="1">
        <f t="array" aca="1" ref="H4040" ca="1">EsNegrita(BP[[#This Row],[CODIGO]])</f>
        <v>0</v>
      </c>
      <c r="I4040" s="387" t="b" cm="1">
        <f t="array" ref="I4040">_xlfn.LET(
    _xlpm.codigos_devolucion, _xlfn.UNIQUE(_xlfn._xlws.FILTER(BP[CODIGO], ISNUMBER(SEARCH("devoluci", BP[NOMBRE CUENTA])), {""})),
    ISNUMBER(MATCH(BP[[#This Row],[CODIGO]], _xlpm.codigos_devolucion, 0))
)</f>
        <v>0</v>
      </c>
    </row>
    <row r="4041" spans="1:9" x14ac:dyDescent="0.25">
      <c r="A4041" s="608">
        <v>510572</v>
      </c>
      <c r="B4041" s="416" t="s">
        <v>554</v>
      </c>
      <c r="C4041" s="416" t="s">
        <v>754</v>
      </c>
      <c r="D4041" s="416" t="s">
        <v>777</v>
      </c>
      <c r="E4041" s="417">
        <v>70036.2</v>
      </c>
      <c r="F4041" s="417">
        <v>0</v>
      </c>
      <c r="G4041" s="417">
        <v>165793700.18999994</v>
      </c>
      <c r="H4041" s="387" t="b" cm="1">
        <f t="array" aca="1" ref="H4041" ca="1">EsNegrita(BP[[#This Row],[CODIGO]])</f>
        <v>0</v>
      </c>
      <c r="I4041" s="387" t="b" cm="1">
        <f t="array" ref="I4041">_xlfn.LET(
    _xlpm.codigos_devolucion, _xlfn.UNIQUE(_xlfn._xlws.FILTER(BP[CODIGO], ISNUMBER(SEARCH("devoluci", BP[NOMBRE CUENTA])), {""})),
    ISNUMBER(MATCH(BP[[#This Row],[CODIGO]], _xlpm.codigos_devolucion, 0))
)</f>
        <v>0</v>
      </c>
    </row>
    <row r="4042" spans="1:9" x14ac:dyDescent="0.25">
      <c r="A4042" s="608">
        <v>510572</v>
      </c>
      <c r="B4042" s="416" t="s">
        <v>554</v>
      </c>
      <c r="C4042" s="416" t="s">
        <v>755</v>
      </c>
      <c r="D4042" s="416" t="s">
        <v>777</v>
      </c>
      <c r="E4042" s="417">
        <v>163482.56</v>
      </c>
      <c r="F4042" s="417">
        <v>0</v>
      </c>
      <c r="G4042" s="417">
        <v>165957182.74999994</v>
      </c>
      <c r="H4042" s="387" t="b" cm="1">
        <f t="array" aca="1" ref="H4042" ca="1">EsNegrita(BP[[#This Row],[CODIGO]])</f>
        <v>0</v>
      </c>
      <c r="I4042" s="387" t="b" cm="1">
        <f t="array" ref="I4042">_xlfn.LET(
    _xlpm.codigos_devolucion, _xlfn.UNIQUE(_xlfn._xlws.FILTER(BP[CODIGO], ISNUMBER(SEARCH("devoluci", BP[NOMBRE CUENTA])), {""})),
    ISNUMBER(MATCH(BP[[#This Row],[CODIGO]], _xlpm.codigos_devolucion, 0))
)</f>
        <v>0</v>
      </c>
    </row>
    <row r="4043" spans="1:9" x14ac:dyDescent="0.25">
      <c r="A4043" s="608">
        <v>510572</v>
      </c>
      <c r="B4043" s="416" t="s">
        <v>554</v>
      </c>
      <c r="C4043" s="416" t="s">
        <v>1342</v>
      </c>
      <c r="D4043" s="416" t="s">
        <v>777</v>
      </c>
      <c r="E4043" s="417">
        <v>46690.8</v>
      </c>
      <c r="F4043" s="417">
        <v>0</v>
      </c>
      <c r="G4043" s="417">
        <v>166003873.54999995</v>
      </c>
      <c r="H4043" s="387" t="b" cm="1">
        <f t="array" aca="1" ref="H4043" ca="1">EsNegrita(BP[[#This Row],[CODIGO]])</f>
        <v>0</v>
      </c>
      <c r="I4043" s="387" t="b" cm="1">
        <f t="array" ref="I4043">_xlfn.LET(
    _xlpm.codigos_devolucion, _xlfn.UNIQUE(_xlfn._xlws.FILTER(BP[CODIGO], ISNUMBER(SEARCH("devoluci", BP[NOMBRE CUENTA])), {""})),
    ISNUMBER(MATCH(BP[[#This Row],[CODIGO]], _xlpm.codigos_devolucion, 0))
)</f>
        <v>0</v>
      </c>
    </row>
    <row r="4044" spans="1:9" x14ac:dyDescent="0.25">
      <c r="A4044" s="608">
        <v>510572</v>
      </c>
      <c r="B4044" s="416" t="s">
        <v>554</v>
      </c>
      <c r="C4044" s="416" t="s">
        <v>1343</v>
      </c>
      <c r="D4044" s="416" t="s">
        <v>777</v>
      </c>
      <c r="E4044" s="417">
        <v>75369.52</v>
      </c>
      <c r="F4044" s="417">
        <v>0</v>
      </c>
      <c r="G4044" s="417">
        <v>166079243.06999996</v>
      </c>
      <c r="H4044" s="387" t="b" cm="1">
        <f t="array" aca="1" ref="H4044" ca="1">EsNegrita(BP[[#This Row],[CODIGO]])</f>
        <v>0</v>
      </c>
      <c r="I4044" s="387" t="b" cm="1">
        <f t="array" ref="I4044">_xlfn.LET(
    _xlpm.codigos_devolucion, _xlfn.UNIQUE(_xlfn._xlws.FILTER(BP[CODIGO], ISNUMBER(SEARCH("devoluci", BP[NOMBRE CUENTA])), {""})),
    ISNUMBER(MATCH(BP[[#This Row],[CODIGO]], _xlpm.codigos_devolucion, 0))
)</f>
        <v>0</v>
      </c>
    </row>
    <row r="4045" spans="1:9" x14ac:dyDescent="0.25">
      <c r="A4045" s="608">
        <v>510572</v>
      </c>
      <c r="B4045" s="416" t="s">
        <v>554</v>
      </c>
      <c r="C4045" s="416" t="s">
        <v>1308</v>
      </c>
      <c r="D4045" s="416" t="s">
        <v>777</v>
      </c>
      <c r="E4045" s="417">
        <v>109327</v>
      </c>
      <c r="F4045" s="417">
        <v>0</v>
      </c>
      <c r="G4045" s="417">
        <v>166188570.06999996</v>
      </c>
      <c r="H4045" s="387" t="b" cm="1">
        <f t="array" aca="1" ref="H4045" ca="1">EsNegrita(BP[[#This Row],[CODIGO]])</f>
        <v>0</v>
      </c>
      <c r="I4045" s="387" t="b" cm="1">
        <f t="array" ref="I4045">_xlfn.LET(
    _xlpm.codigos_devolucion, _xlfn.UNIQUE(_xlfn._xlws.FILTER(BP[CODIGO], ISNUMBER(SEARCH("devoluci", BP[NOMBRE CUENTA])), {""})),
    ISNUMBER(MATCH(BP[[#This Row],[CODIGO]], _xlpm.codigos_devolucion, 0))
)</f>
        <v>0</v>
      </c>
    </row>
    <row r="4046" spans="1:9" x14ac:dyDescent="0.25">
      <c r="A4046" s="608">
        <v>510572</v>
      </c>
      <c r="B4046" s="416" t="s">
        <v>554</v>
      </c>
      <c r="C4046" s="416" t="s">
        <v>770</v>
      </c>
      <c r="D4046" s="416" t="s">
        <v>777</v>
      </c>
      <c r="E4046" s="417">
        <v>70036.2</v>
      </c>
      <c r="F4046" s="417">
        <v>0</v>
      </c>
      <c r="G4046" s="417">
        <v>166258606.26999995</v>
      </c>
      <c r="H4046" s="387" t="b" cm="1">
        <f t="array" aca="1" ref="H4046" ca="1">EsNegrita(BP[[#This Row],[CODIGO]])</f>
        <v>0</v>
      </c>
      <c r="I4046" s="387" t="b" cm="1">
        <f t="array" ref="I4046">_xlfn.LET(
    _xlpm.codigos_devolucion, _xlfn.UNIQUE(_xlfn._xlws.FILTER(BP[CODIGO], ISNUMBER(SEARCH("devoluci", BP[NOMBRE CUENTA])), {""})),
    ISNUMBER(MATCH(BP[[#This Row],[CODIGO]], _xlpm.codigos_devolucion, 0))
)</f>
        <v>0</v>
      </c>
    </row>
    <row r="4047" spans="1:9" x14ac:dyDescent="0.25">
      <c r="A4047" s="608">
        <v>510572</v>
      </c>
      <c r="B4047" s="416" t="s">
        <v>554</v>
      </c>
      <c r="C4047" s="416" t="s">
        <v>772</v>
      </c>
      <c r="D4047" s="416" t="s">
        <v>777</v>
      </c>
      <c r="E4047" s="417">
        <v>73054.679999999993</v>
      </c>
      <c r="F4047" s="417">
        <v>0</v>
      </c>
      <c r="G4047" s="417">
        <v>166331660.94999996</v>
      </c>
      <c r="H4047" s="387" t="b" cm="1">
        <f t="array" aca="1" ref="H4047" ca="1">EsNegrita(BP[[#This Row],[CODIGO]])</f>
        <v>0</v>
      </c>
      <c r="I4047" s="387" t="b" cm="1">
        <f t="array" ref="I4047">_xlfn.LET(
    _xlpm.codigos_devolucion, _xlfn.UNIQUE(_xlfn._xlws.FILTER(BP[CODIGO], ISNUMBER(SEARCH("devoluci", BP[NOMBRE CUENTA])), {""})),
    ISNUMBER(MATCH(BP[[#This Row],[CODIGO]], _xlpm.codigos_devolucion, 0))
)</f>
        <v>0</v>
      </c>
    </row>
    <row r="4048" spans="1:9" x14ac:dyDescent="0.25">
      <c r="A4048" s="608">
        <v>510572</v>
      </c>
      <c r="B4048" s="416" t="s">
        <v>554</v>
      </c>
      <c r="C4048" s="416" t="s">
        <v>773</v>
      </c>
      <c r="D4048" s="416" t="s">
        <v>777</v>
      </c>
      <c r="E4048" s="417">
        <v>76000.399999999994</v>
      </c>
      <c r="F4048" s="417">
        <v>0</v>
      </c>
      <c r="G4048" s="417">
        <v>166407661.34999996</v>
      </c>
      <c r="H4048" s="387" t="b" cm="1">
        <f t="array" aca="1" ref="H4048" ca="1">EsNegrita(BP[[#This Row],[CODIGO]])</f>
        <v>0</v>
      </c>
      <c r="I4048" s="387" t="b" cm="1">
        <f t="array" ref="I4048">_xlfn.LET(
    _xlpm.codigos_devolucion, _xlfn.UNIQUE(_xlfn._xlws.FILTER(BP[CODIGO], ISNUMBER(SEARCH("devoluci", BP[NOMBRE CUENTA])), {""})),
    ISNUMBER(MATCH(BP[[#This Row],[CODIGO]], _xlpm.codigos_devolucion, 0))
)</f>
        <v>0</v>
      </c>
    </row>
    <row r="4049" spans="1:9" x14ac:dyDescent="0.25">
      <c r="A4049" s="608">
        <v>510572</v>
      </c>
      <c r="B4049" s="416" t="s">
        <v>554</v>
      </c>
      <c r="C4049" s="416" t="s">
        <v>1276</v>
      </c>
      <c r="D4049" s="416" t="s">
        <v>777</v>
      </c>
      <c r="E4049" s="417">
        <v>76000</v>
      </c>
      <c r="F4049" s="417">
        <v>0</v>
      </c>
      <c r="G4049" s="417">
        <v>166483661.34999996</v>
      </c>
      <c r="H4049" s="387" t="b" cm="1">
        <f t="array" aca="1" ref="H4049" ca="1">EsNegrita(BP[[#This Row],[CODIGO]])</f>
        <v>0</v>
      </c>
      <c r="I4049" s="387" t="b" cm="1">
        <f t="array" ref="I4049">_xlfn.LET(
    _xlpm.codigos_devolucion, _xlfn.UNIQUE(_xlfn._xlws.FILTER(BP[CODIGO], ISNUMBER(SEARCH("devoluci", BP[NOMBRE CUENTA])), {""})),
    ISNUMBER(MATCH(BP[[#This Row],[CODIGO]], _xlpm.codigos_devolucion, 0))
)</f>
        <v>0</v>
      </c>
    </row>
    <row r="4050" spans="1:9" x14ac:dyDescent="0.25">
      <c r="A4050" s="608">
        <v>510572</v>
      </c>
      <c r="B4050" s="416" t="s">
        <v>554</v>
      </c>
      <c r="C4050" s="416" t="s">
        <v>1345</v>
      </c>
      <c r="D4050" s="416" t="s">
        <v>777</v>
      </c>
      <c r="E4050" s="417">
        <v>100000</v>
      </c>
      <c r="F4050" s="417">
        <v>0</v>
      </c>
      <c r="G4050" s="417">
        <v>166583661.34999996</v>
      </c>
      <c r="H4050" s="387" t="b" cm="1">
        <f t="array" aca="1" ref="H4050" ca="1">EsNegrita(BP[[#This Row],[CODIGO]])</f>
        <v>0</v>
      </c>
      <c r="I4050" s="387" t="b" cm="1">
        <f t="array" ref="I4050">_xlfn.LET(
    _xlpm.codigos_devolucion, _xlfn.UNIQUE(_xlfn._xlws.FILTER(BP[CODIGO], ISNUMBER(SEARCH("devoluci", BP[NOMBRE CUENTA])), {""})),
    ISNUMBER(MATCH(BP[[#This Row],[CODIGO]], _xlpm.codigos_devolucion, 0))
)</f>
        <v>0</v>
      </c>
    </row>
    <row r="4051" spans="1:9" x14ac:dyDescent="0.25">
      <c r="A4051" s="608">
        <v>510572</v>
      </c>
      <c r="B4051" s="416" t="s">
        <v>554</v>
      </c>
      <c r="C4051" s="416" t="s">
        <v>1353</v>
      </c>
      <c r="D4051" s="416" t="s">
        <v>777</v>
      </c>
      <c r="E4051" s="417">
        <v>67701.66</v>
      </c>
      <c r="F4051" s="417">
        <v>0</v>
      </c>
      <c r="G4051" s="417">
        <v>166651363.00999996</v>
      </c>
      <c r="H4051" s="387" t="b" cm="1">
        <f t="array" aca="1" ref="H4051" ca="1">EsNegrita(BP[[#This Row],[CODIGO]])</f>
        <v>0</v>
      </c>
      <c r="I4051" s="387" t="b" cm="1">
        <f t="array" ref="I4051">_xlfn.LET(
    _xlpm.codigos_devolucion, _xlfn.UNIQUE(_xlfn._xlws.FILTER(BP[CODIGO], ISNUMBER(SEARCH("devoluci", BP[NOMBRE CUENTA])), {""})),
    ISNUMBER(MATCH(BP[[#This Row],[CODIGO]], _xlpm.codigos_devolucion, 0))
)</f>
        <v>0</v>
      </c>
    </row>
    <row r="4052" spans="1:9" x14ac:dyDescent="0.25">
      <c r="A4052" s="608">
        <v>510572</v>
      </c>
      <c r="B4052" s="416" t="s">
        <v>554</v>
      </c>
      <c r="C4052" s="416" t="s">
        <v>1314</v>
      </c>
      <c r="D4052" s="416" t="s">
        <v>777</v>
      </c>
      <c r="E4052" s="417">
        <v>109327</v>
      </c>
      <c r="F4052" s="417">
        <v>0</v>
      </c>
      <c r="G4052" s="417">
        <v>166760690.00999996</v>
      </c>
      <c r="H4052" s="387" t="b" cm="1">
        <f t="array" aca="1" ref="H4052" ca="1">EsNegrita(BP[[#This Row],[CODIGO]])</f>
        <v>0</v>
      </c>
      <c r="I4052" s="387" t="b" cm="1">
        <f t="array" ref="I4052">_xlfn.LET(
    _xlpm.codigos_devolucion, _xlfn.UNIQUE(_xlfn._xlws.FILTER(BP[CODIGO], ISNUMBER(SEARCH("devoluci", BP[NOMBRE CUENTA])), {""})),
    ISNUMBER(MATCH(BP[[#This Row],[CODIGO]], _xlpm.codigos_devolucion, 0))
)</f>
        <v>0</v>
      </c>
    </row>
    <row r="4053" spans="1:9" x14ac:dyDescent="0.25">
      <c r="A4053" s="608">
        <v>510572</v>
      </c>
      <c r="B4053" s="416" t="s">
        <v>554</v>
      </c>
      <c r="C4053" s="416" t="s">
        <v>1315</v>
      </c>
      <c r="D4053" s="416" t="s">
        <v>777</v>
      </c>
      <c r="E4053" s="417">
        <v>72884.679999999993</v>
      </c>
      <c r="F4053" s="417">
        <v>0</v>
      </c>
      <c r="G4053" s="417">
        <v>166833574.68999997</v>
      </c>
      <c r="H4053" s="387" t="b" cm="1">
        <f t="array" aca="1" ref="H4053" ca="1">EsNegrita(BP[[#This Row],[CODIGO]])</f>
        <v>0</v>
      </c>
      <c r="I4053" s="387" t="b" cm="1">
        <f t="array" ref="I4053">_xlfn.LET(
    _xlpm.codigos_devolucion, _xlfn.UNIQUE(_xlfn._xlws.FILTER(BP[CODIGO], ISNUMBER(SEARCH("devoluci", BP[NOMBRE CUENTA])), {""})),
    ISNUMBER(MATCH(BP[[#This Row],[CODIGO]], _xlpm.codigos_devolucion, 0))
)</f>
        <v>0</v>
      </c>
    </row>
    <row r="4054" spans="1:9" x14ac:dyDescent="0.25">
      <c r="A4054" s="608">
        <v>510572</v>
      </c>
      <c r="B4054" s="416" t="s">
        <v>554</v>
      </c>
      <c r="C4054" s="416" t="s">
        <v>1349</v>
      </c>
      <c r="D4054" s="416" t="s">
        <v>777</v>
      </c>
      <c r="E4054" s="417">
        <v>70036.2</v>
      </c>
      <c r="F4054" s="417">
        <v>0</v>
      </c>
      <c r="G4054" s="417">
        <v>166903610.88999996</v>
      </c>
      <c r="H4054" s="387" t="b" cm="1">
        <f t="array" aca="1" ref="H4054" ca="1">EsNegrita(BP[[#This Row],[CODIGO]])</f>
        <v>0</v>
      </c>
      <c r="I4054" s="387" t="b" cm="1">
        <f t="array" ref="I4054">_xlfn.LET(
    _xlpm.codigos_devolucion, _xlfn.UNIQUE(_xlfn._xlws.FILTER(BP[CODIGO], ISNUMBER(SEARCH("devoluci", BP[NOMBRE CUENTA])), {""})),
    ISNUMBER(MATCH(BP[[#This Row],[CODIGO]], _xlpm.codigos_devolucion, 0))
)</f>
        <v>0</v>
      </c>
    </row>
    <row r="4055" spans="1:9" x14ac:dyDescent="0.25">
      <c r="A4055" s="608">
        <v>510572</v>
      </c>
      <c r="B4055" s="416" t="s">
        <v>554</v>
      </c>
      <c r="C4055" s="416" t="s">
        <v>1319</v>
      </c>
      <c r="D4055" s="416" t="s">
        <v>777</v>
      </c>
      <c r="E4055" s="417">
        <v>70036.2</v>
      </c>
      <c r="F4055" s="417">
        <v>0</v>
      </c>
      <c r="G4055" s="417">
        <v>166973647.08999994</v>
      </c>
      <c r="H4055" s="387" t="b" cm="1">
        <f t="array" aca="1" ref="H4055" ca="1">EsNegrita(BP[[#This Row],[CODIGO]])</f>
        <v>0</v>
      </c>
      <c r="I4055" s="387" t="b" cm="1">
        <f t="array" ref="I4055">_xlfn.LET(
    _xlpm.codigos_devolucion, _xlfn.UNIQUE(_xlfn._xlws.FILTER(BP[CODIGO], ISNUMBER(SEARCH("devoluci", BP[NOMBRE CUENTA])), {""})),
    ISNUMBER(MATCH(BP[[#This Row],[CODIGO]], _xlpm.codigos_devolucion, 0))
)</f>
        <v>0</v>
      </c>
    </row>
    <row r="4056" spans="1:9" x14ac:dyDescent="0.25">
      <c r="A4056" s="608">
        <v>510572</v>
      </c>
      <c r="B4056" s="416" t="s">
        <v>554</v>
      </c>
      <c r="C4056" s="416" t="s">
        <v>1321</v>
      </c>
      <c r="D4056" s="416" t="s">
        <v>777</v>
      </c>
      <c r="E4056" s="417">
        <v>70036.2</v>
      </c>
      <c r="F4056" s="417">
        <v>0</v>
      </c>
      <c r="G4056" s="417">
        <v>167043683.28999993</v>
      </c>
      <c r="H4056" s="387" t="b" cm="1">
        <f t="array" aca="1" ref="H4056" ca="1">EsNegrita(BP[[#This Row],[CODIGO]])</f>
        <v>0</v>
      </c>
      <c r="I4056" s="387" t="b" cm="1">
        <f t="array" ref="I4056">_xlfn.LET(
    _xlpm.codigos_devolucion, _xlfn.UNIQUE(_xlfn._xlws.FILTER(BP[CODIGO], ISNUMBER(SEARCH("devoluci", BP[NOMBRE CUENTA])), {""})),
    ISNUMBER(MATCH(BP[[#This Row],[CODIGO]], _xlpm.codigos_devolucion, 0))
)</f>
        <v>0</v>
      </c>
    </row>
    <row r="4057" spans="1:9" x14ac:dyDescent="0.25">
      <c r="A4057" s="608">
        <v>510572</v>
      </c>
      <c r="B4057" s="416" t="s">
        <v>554</v>
      </c>
      <c r="C4057" s="416" t="s">
        <v>1332</v>
      </c>
      <c r="D4057" s="416" t="s">
        <v>777</v>
      </c>
      <c r="E4057" s="417">
        <v>120000</v>
      </c>
      <c r="F4057" s="417">
        <v>0</v>
      </c>
      <c r="G4057" s="417">
        <v>167163683.28999993</v>
      </c>
      <c r="H4057" s="387" t="b" cm="1">
        <f t="array" aca="1" ref="H4057" ca="1">EsNegrita(BP[[#This Row],[CODIGO]])</f>
        <v>0</v>
      </c>
      <c r="I4057" s="387" t="b" cm="1">
        <f t="array" ref="I4057">_xlfn.LET(
    _xlpm.codigos_devolucion, _xlfn.UNIQUE(_xlfn._xlws.FILTER(BP[CODIGO], ISNUMBER(SEARCH("devoluci", BP[NOMBRE CUENTA])), {""})),
    ISNUMBER(MATCH(BP[[#This Row],[CODIGO]], _xlpm.codigos_devolucion, 0))
)</f>
        <v>0</v>
      </c>
    </row>
    <row r="4058" spans="1:9" x14ac:dyDescent="0.25">
      <c r="A4058" s="608">
        <v>510572</v>
      </c>
      <c r="B4058" s="416" t="s">
        <v>554</v>
      </c>
      <c r="C4058" s="416" t="s">
        <v>1279</v>
      </c>
      <c r="D4058" s="416" t="s">
        <v>777</v>
      </c>
      <c r="E4058" s="417">
        <v>70036.2</v>
      </c>
      <c r="F4058" s="417">
        <v>0</v>
      </c>
      <c r="G4058" s="417">
        <v>167233719.48999992</v>
      </c>
      <c r="H4058" s="387" t="b" cm="1">
        <f t="array" aca="1" ref="H4058" ca="1">EsNegrita(BP[[#This Row],[CODIGO]])</f>
        <v>0</v>
      </c>
      <c r="I4058" s="387" t="b" cm="1">
        <f t="array" ref="I4058">_xlfn.LET(
    _xlpm.codigos_devolucion, _xlfn.UNIQUE(_xlfn._xlws.FILTER(BP[CODIGO], ISNUMBER(SEARCH("devoluci", BP[NOMBRE CUENTA])), {""})),
    ISNUMBER(MATCH(BP[[#This Row],[CODIGO]], _xlpm.codigos_devolucion, 0))
)</f>
        <v>0</v>
      </c>
    </row>
    <row r="4059" spans="1:9" x14ac:dyDescent="0.25">
      <c r="A4059" s="608">
        <v>510572</v>
      </c>
      <c r="B4059" s="416" t="s">
        <v>554</v>
      </c>
      <c r="C4059" s="416" t="s">
        <v>1282</v>
      </c>
      <c r="D4059" s="416" t="s">
        <v>777</v>
      </c>
      <c r="E4059" s="417">
        <v>51359.88</v>
      </c>
      <c r="F4059" s="417">
        <v>0</v>
      </c>
      <c r="G4059" s="417">
        <v>167285079.36999992</v>
      </c>
      <c r="H4059" s="387" t="b" cm="1">
        <f t="array" aca="1" ref="H4059" ca="1">EsNegrita(BP[[#This Row],[CODIGO]])</f>
        <v>0</v>
      </c>
      <c r="I4059" s="387" t="b" cm="1">
        <f t="array" ref="I4059">_xlfn.LET(
    _xlpm.codigos_devolucion, _xlfn.UNIQUE(_xlfn._xlws.FILTER(BP[CODIGO], ISNUMBER(SEARCH("devoluci", BP[NOMBRE CUENTA])), {""})),
    ISNUMBER(MATCH(BP[[#This Row],[CODIGO]], _xlpm.codigos_devolucion, 0))
)</f>
        <v>0</v>
      </c>
    </row>
    <row r="4060" spans="1:9" x14ac:dyDescent="0.25">
      <c r="A4060" s="608">
        <v>510572</v>
      </c>
      <c r="B4060" s="416" t="s">
        <v>554</v>
      </c>
      <c r="C4060" s="416" t="s">
        <v>1324</v>
      </c>
      <c r="D4060" s="416" t="s">
        <v>777</v>
      </c>
      <c r="E4060" s="417">
        <v>70036.2</v>
      </c>
      <c r="F4060" s="417">
        <v>0</v>
      </c>
      <c r="G4060" s="417">
        <v>167355115.5699999</v>
      </c>
      <c r="H4060" s="387" t="b" cm="1">
        <f t="array" aca="1" ref="H4060" ca="1">EsNegrita(BP[[#This Row],[CODIGO]])</f>
        <v>0</v>
      </c>
      <c r="I4060" s="387" t="b" cm="1">
        <f t="array" ref="I4060">_xlfn.LET(
    _xlpm.codigos_devolucion, _xlfn.UNIQUE(_xlfn._xlws.FILTER(BP[CODIGO], ISNUMBER(SEARCH("devoluci", BP[NOMBRE CUENTA])), {""})),
    ISNUMBER(MATCH(BP[[#This Row],[CODIGO]], _xlpm.codigos_devolucion, 0))
)</f>
        <v>0</v>
      </c>
    </row>
    <row r="4061" spans="1:9" x14ac:dyDescent="0.25">
      <c r="A4061" s="608">
        <v>510572</v>
      </c>
      <c r="B4061" s="416" t="s">
        <v>554</v>
      </c>
      <c r="C4061" s="416" t="s">
        <v>773</v>
      </c>
      <c r="D4061" s="416" t="s">
        <v>1364</v>
      </c>
      <c r="E4061" s="417">
        <v>38000</v>
      </c>
      <c r="F4061" s="417">
        <v>0</v>
      </c>
      <c r="G4061" s="417">
        <v>167393115.5699999</v>
      </c>
      <c r="H4061" s="387" t="b" cm="1">
        <f t="array" aca="1" ref="H4061" ca="1">EsNegrita(BP[[#This Row],[CODIGO]])</f>
        <v>0</v>
      </c>
      <c r="I4061" s="387" t="b" cm="1">
        <f t="array" ref="I4061">_xlfn.LET(
    _xlpm.codigos_devolucion, _xlfn.UNIQUE(_xlfn._xlws.FILTER(BP[CODIGO], ISNUMBER(SEARCH("devoluci", BP[NOMBRE CUENTA])), {""})),
    ISNUMBER(MATCH(BP[[#This Row],[CODIGO]], _xlpm.codigos_devolucion, 0))
)</f>
        <v>0</v>
      </c>
    </row>
    <row r="4062" spans="1:9" x14ac:dyDescent="0.25">
      <c r="A4062" s="608">
        <v>510584</v>
      </c>
      <c r="B4062" s="416" t="s">
        <v>679</v>
      </c>
      <c r="C4062" s="416" t="s">
        <v>929</v>
      </c>
      <c r="D4062" s="416" t="s">
        <v>930</v>
      </c>
      <c r="E4062" s="417">
        <v>237761</v>
      </c>
      <c r="F4062" s="417">
        <v>0</v>
      </c>
      <c r="G4062" s="417">
        <v>143388261</v>
      </c>
      <c r="H4062" s="387" t="b" cm="1">
        <f t="array" aca="1" ref="H4062" ca="1">EsNegrita(BP[[#This Row],[CODIGO]])</f>
        <v>0</v>
      </c>
      <c r="I4062" s="387" t="b" cm="1">
        <f t="array" ref="I4062">_xlfn.LET(
    _xlpm.codigos_devolucion, _xlfn.UNIQUE(_xlfn._xlws.FILTER(BP[CODIGO], ISNUMBER(SEARCH("devoluci", BP[NOMBRE CUENTA])), {""})),
    ISNUMBER(MATCH(BP[[#This Row],[CODIGO]], _xlpm.codigos_devolucion, 0))
)</f>
        <v>0</v>
      </c>
    </row>
    <row r="4063" spans="1:9" x14ac:dyDescent="0.25">
      <c r="A4063" s="608">
        <v>511010</v>
      </c>
      <c r="B4063" s="416" t="s">
        <v>555</v>
      </c>
      <c r="C4063" s="416" t="s">
        <v>790</v>
      </c>
      <c r="D4063" s="416" t="s">
        <v>791</v>
      </c>
      <c r="E4063" s="417">
        <v>2626492</v>
      </c>
      <c r="F4063" s="417">
        <v>0</v>
      </c>
      <c r="G4063" s="417">
        <v>106537166</v>
      </c>
      <c r="H4063" s="387" t="b" cm="1">
        <f t="array" aca="1" ref="H4063" ca="1">EsNegrita(BP[[#This Row],[CODIGO]])</f>
        <v>0</v>
      </c>
      <c r="I4063" s="387" t="b" cm="1">
        <f t="array" ref="I4063">_xlfn.LET(
    _xlpm.codigos_devolucion, _xlfn.UNIQUE(_xlfn._xlws.FILTER(BP[CODIGO], ISNUMBER(SEARCH("devoluci", BP[NOMBRE CUENTA])), {""})),
    ISNUMBER(MATCH(BP[[#This Row],[CODIGO]], _xlpm.codigos_devolucion, 0))
)</f>
        <v>0</v>
      </c>
    </row>
    <row r="4064" spans="1:9" x14ac:dyDescent="0.25">
      <c r="A4064" s="608">
        <v>511010</v>
      </c>
      <c r="B4064" s="416" t="s">
        <v>555</v>
      </c>
      <c r="C4064" s="416" t="s">
        <v>790</v>
      </c>
      <c r="D4064" s="416" t="s">
        <v>792</v>
      </c>
      <c r="E4064" s="417">
        <v>0</v>
      </c>
      <c r="F4064" s="417">
        <v>382345</v>
      </c>
      <c r="G4064" s="417">
        <v>106154821</v>
      </c>
      <c r="H4064" s="387" t="b" cm="1">
        <f t="array" aca="1" ref="H4064" ca="1">EsNegrita(BP[[#This Row],[CODIGO]])</f>
        <v>0</v>
      </c>
      <c r="I4064" s="387" t="b" cm="1">
        <f t="array" ref="I4064">_xlfn.LET(
    _xlpm.codigos_devolucion, _xlfn.UNIQUE(_xlfn._xlws.FILTER(BP[CODIGO], ISNUMBER(SEARCH("devoluci", BP[NOMBRE CUENTA])), {""})),
    ISNUMBER(MATCH(BP[[#This Row],[CODIGO]], _xlpm.codigos_devolucion, 0))
)</f>
        <v>0</v>
      </c>
    </row>
    <row r="4065" spans="1:9" x14ac:dyDescent="0.25">
      <c r="A4065" s="608">
        <v>511010</v>
      </c>
      <c r="B4065" s="416" t="s">
        <v>555</v>
      </c>
      <c r="C4065" s="416" t="s">
        <v>790</v>
      </c>
      <c r="D4065" s="416" t="s">
        <v>793</v>
      </c>
      <c r="E4065" s="417">
        <v>2244146</v>
      </c>
      <c r="F4065" s="417">
        <v>0</v>
      </c>
      <c r="G4065" s="417">
        <v>108398967</v>
      </c>
      <c r="H4065" s="387" t="b" cm="1">
        <f t="array" aca="1" ref="H4065" ca="1">EsNegrita(BP[[#This Row],[CODIGO]])</f>
        <v>0</v>
      </c>
      <c r="I4065" s="387" t="b" cm="1">
        <f t="array" ref="I4065">_xlfn.LET(
    _xlpm.codigos_devolucion, _xlfn.UNIQUE(_xlfn._xlws.FILTER(BP[CODIGO], ISNUMBER(SEARCH("devoluci", BP[NOMBRE CUENTA])), {""})),
    ISNUMBER(MATCH(BP[[#This Row],[CODIGO]], _xlpm.codigos_devolucion, 0))
)</f>
        <v>0</v>
      </c>
    </row>
    <row r="4066" spans="1:9" x14ac:dyDescent="0.25">
      <c r="A4066" s="608">
        <v>511027</v>
      </c>
      <c r="B4066" s="416" t="s">
        <v>1377</v>
      </c>
      <c r="C4066" s="416" t="s">
        <v>1070</v>
      </c>
      <c r="D4066" s="416" t="s">
        <v>1071</v>
      </c>
      <c r="E4066" s="417">
        <v>2847000</v>
      </c>
      <c r="F4066" s="417">
        <v>0</v>
      </c>
      <c r="G4066" s="417">
        <v>138632000</v>
      </c>
      <c r="H4066" s="387" t="b" cm="1">
        <f t="array" aca="1" ref="H4066" ca="1">EsNegrita(BP[[#This Row],[CODIGO]])</f>
        <v>0</v>
      </c>
      <c r="I4066" s="387" t="b" cm="1">
        <f t="array" ref="I4066">_xlfn.LET(
    _xlpm.codigos_devolucion, _xlfn.UNIQUE(_xlfn._xlws.FILTER(BP[CODIGO], ISNUMBER(SEARCH("devoluci", BP[NOMBRE CUENTA])), {""})),
    ISNUMBER(MATCH(BP[[#This Row],[CODIGO]], _xlpm.codigos_devolucion, 0))
)</f>
        <v>0</v>
      </c>
    </row>
    <row r="4067" spans="1:9" x14ac:dyDescent="0.25">
      <c r="A4067" s="608">
        <v>511027</v>
      </c>
      <c r="B4067" s="416" t="s">
        <v>1377</v>
      </c>
      <c r="C4067" s="416" t="s">
        <v>1072</v>
      </c>
      <c r="D4067" s="416" t="s">
        <v>1073</v>
      </c>
      <c r="E4067" s="417">
        <v>5281000</v>
      </c>
      <c r="F4067" s="417">
        <v>0</v>
      </c>
      <c r="G4067" s="417">
        <v>143913000</v>
      </c>
      <c r="H4067" s="387" t="b" cm="1">
        <f t="array" aca="1" ref="H4067" ca="1">EsNegrita(BP[[#This Row],[CODIGO]])</f>
        <v>0</v>
      </c>
      <c r="I4067" s="387" t="b" cm="1">
        <f t="array" ref="I4067">_xlfn.LET(
    _xlpm.codigos_devolucion, _xlfn.UNIQUE(_xlfn._xlws.FILTER(BP[CODIGO], ISNUMBER(SEARCH("devoluci", BP[NOMBRE CUENTA])), {""})),
    ISNUMBER(MATCH(BP[[#This Row],[CODIGO]], _xlpm.codigos_devolucion, 0))
)</f>
        <v>0</v>
      </c>
    </row>
    <row r="4068" spans="1:9" x14ac:dyDescent="0.25">
      <c r="A4068" s="608">
        <v>511027</v>
      </c>
      <c r="B4068" s="416" t="s">
        <v>1377</v>
      </c>
      <c r="C4068" s="416" t="s">
        <v>1072</v>
      </c>
      <c r="D4068" s="416" t="s">
        <v>1235</v>
      </c>
      <c r="E4068" s="417">
        <v>5281000</v>
      </c>
      <c r="F4068" s="417">
        <v>0</v>
      </c>
      <c r="G4068" s="417">
        <v>149194000</v>
      </c>
      <c r="H4068" s="387" t="b" cm="1">
        <f t="array" aca="1" ref="H4068" ca="1">EsNegrita(BP[[#This Row],[CODIGO]])</f>
        <v>0</v>
      </c>
      <c r="I4068" s="387" t="b" cm="1">
        <f t="array" ref="I4068">_xlfn.LET(
    _xlpm.codigos_devolucion, _xlfn.UNIQUE(_xlfn._xlws.FILTER(BP[CODIGO], ISNUMBER(SEARCH("devoluci", BP[NOMBRE CUENTA])), {""})),
    ISNUMBER(MATCH(BP[[#This Row],[CODIGO]], _xlpm.codigos_devolucion, 0))
)</f>
        <v>0</v>
      </c>
    </row>
    <row r="4069" spans="1:9" x14ac:dyDescent="0.25">
      <c r="A4069" s="608">
        <v>511027</v>
      </c>
      <c r="B4069" s="416" t="s">
        <v>1377</v>
      </c>
      <c r="C4069" s="416" t="s">
        <v>1070</v>
      </c>
      <c r="D4069" s="416" t="s">
        <v>1244</v>
      </c>
      <c r="E4069" s="417">
        <v>2992197</v>
      </c>
      <c r="F4069" s="417">
        <v>0</v>
      </c>
      <c r="G4069" s="417">
        <v>152186197</v>
      </c>
      <c r="H4069" s="387" t="b" cm="1">
        <f t="array" aca="1" ref="H4069" ca="1">EsNegrita(BP[[#This Row],[CODIGO]])</f>
        <v>0</v>
      </c>
      <c r="I4069" s="387" t="b" cm="1">
        <f t="array" ref="I4069">_xlfn.LET(
    _xlpm.codigos_devolucion, _xlfn.UNIQUE(_xlfn._xlws.FILTER(BP[CODIGO], ISNUMBER(SEARCH("devoluci", BP[NOMBRE CUENTA])), {""})),
    ISNUMBER(MATCH(BP[[#This Row],[CODIGO]], _xlpm.codigos_devolucion, 0))
)</f>
        <v>0</v>
      </c>
    </row>
    <row r="4070" spans="1:9" x14ac:dyDescent="0.25">
      <c r="A4070" s="608">
        <v>511030</v>
      </c>
      <c r="B4070" s="416" t="s">
        <v>673</v>
      </c>
      <c r="C4070" s="416" t="s">
        <v>794</v>
      </c>
      <c r="D4070" s="416" t="s">
        <v>795</v>
      </c>
      <c r="E4070" s="417">
        <v>3952065</v>
      </c>
      <c r="F4070" s="417">
        <v>0</v>
      </c>
      <c r="G4070" s="417">
        <v>17563433</v>
      </c>
      <c r="H4070" s="387" t="b" cm="1">
        <f t="array" aca="1" ref="H4070" ca="1">EsNegrita(BP[[#This Row],[CODIGO]])</f>
        <v>0</v>
      </c>
      <c r="I4070" s="387" t="b" cm="1">
        <f t="array" ref="I4070">_xlfn.LET(
    _xlpm.codigos_devolucion, _xlfn.UNIQUE(_xlfn._xlws.FILTER(BP[CODIGO], ISNUMBER(SEARCH("devoluci", BP[NOMBRE CUENTA])), {""})),
    ISNUMBER(MATCH(BP[[#This Row],[CODIGO]], _xlpm.codigos_devolucion, 0))
)</f>
        <v>0</v>
      </c>
    </row>
    <row r="4071" spans="1:9" x14ac:dyDescent="0.25">
      <c r="A4071" s="608">
        <v>513040</v>
      </c>
      <c r="B4071" s="416" t="s">
        <v>674</v>
      </c>
      <c r="C4071" s="416" t="s">
        <v>906</v>
      </c>
      <c r="D4071" s="416" t="s">
        <v>907</v>
      </c>
      <c r="E4071" s="417">
        <v>705888</v>
      </c>
      <c r="F4071" s="417">
        <v>0</v>
      </c>
      <c r="G4071" s="417">
        <v>198829869</v>
      </c>
      <c r="H4071" s="387" t="b" cm="1">
        <f t="array" aca="1" ref="H4071" ca="1">EsNegrita(BP[[#This Row],[CODIGO]])</f>
        <v>0</v>
      </c>
      <c r="I4071" s="387" t="b" cm="1">
        <f t="array" ref="I4071">_xlfn.LET(
    _xlpm.codigos_devolucion, _xlfn.UNIQUE(_xlfn._xlws.FILTER(BP[CODIGO], ISNUMBER(SEARCH("devoluci", BP[NOMBRE CUENTA])), {""})),
    ISNUMBER(MATCH(BP[[#This Row],[CODIGO]], _xlpm.codigos_devolucion, 0))
)</f>
        <v>0</v>
      </c>
    </row>
    <row r="4072" spans="1:9" x14ac:dyDescent="0.25">
      <c r="A4072" s="608">
        <v>513040</v>
      </c>
      <c r="B4072" s="416" t="s">
        <v>674</v>
      </c>
      <c r="C4072" s="416" t="s">
        <v>906</v>
      </c>
      <c r="D4072" s="416" t="s">
        <v>908</v>
      </c>
      <c r="E4072" s="417">
        <v>2063542</v>
      </c>
      <c r="F4072" s="417">
        <v>0</v>
      </c>
      <c r="G4072" s="417">
        <v>200893411</v>
      </c>
      <c r="H4072" s="387" t="b" cm="1">
        <f t="array" aca="1" ref="H4072" ca="1">EsNegrita(BP[[#This Row],[CODIGO]])</f>
        <v>0</v>
      </c>
      <c r="I4072" s="387" t="b" cm="1">
        <f t="array" ref="I4072">_xlfn.LET(
    _xlpm.codigos_devolucion, _xlfn.UNIQUE(_xlfn._xlws.FILTER(BP[CODIGO], ISNUMBER(SEARCH("devoluci", BP[NOMBRE CUENTA])), {""})),
    ISNUMBER(MATCH(BP[[#This Row],[CODIGO]], _xlpm.codigos_devolucion, 0))
)</f>
        <v>0</v>
      </c>
    </row>
    <row r="4073" spans="1:9" x14ac:dyDescent="0.25">
      <c r="A4073" s="608">
        <v>51353502</v>
      </c>
      <c r="B4073" s="416" t="s">
        <v>1378</v>
      </c>
      <c r="C4073" s="416" t="s">
        <v>893</v>
      </c>
      <c r="D4073" s="416" t="s">
        <v>894</v>
      </c>
      <c r="E4073" s="417">
        <v>121395</v>
      </c>
      <c r="F4073" s="417">
        <v>0</v>
      </c>
      <c r="G4073" s="417">
        <v>22782062</v>
      </c>
      <c r="H4073" s="387" t="b" cm="1">
        <f t="array" aca="1" ref="H4073" ca="1">EsNegrita(BP[[#This Row],[CODIGO]])</f>
        <v>0</v>
      </c>
      <c r="I4073" s="387" t="b" cm="1">
        <f t="array" ref="I4073">_xlfn.LET(
    _xlpm.codigos_devolucion, _xlfn.UNIQUE(_xlfn._xlws.FILTER(BP[CODIGO], ISNUMBER(SEARCH("devoluci", BP[NOMBRE CUENTA])), {""})),
    ISNUMBER(MATCH(BP[[#This Row],[CODIGO]], _xlpm.codigos_devolucion, 0))
)</f>
        <v>0</v>
      </c>
    </row>
    <row r="4074" spans="1:9" x14ac:dyDescent="0.25">
      <c r="A4074" s="608">
        <v>51353502</v>
      </c>
      <c r="B4074" s="416" t="s">
        <v>1378</v>
      </c>
      <c r="C4074" s="416" t="s">
        <v>893</v>
      </c>
      <c r="D4074" s="416" t="s">
        <v>895</v>
      </c>
      <c r="E4074" s="417">
        <v>77267</v>
      </c>
      <c r="F4074" s="417">
        <v>0</v>
      </c>
      <c r="G4074" s="417">
        <v>22859329</v>
      </c>
      <c r="H4074" s="387" t="b" cm="1">
        <f t="array" aca="1" ref="H4074" ca="1">EsNegrita(BP[[#This Row],[CODIGO]])</f>
        <v>0</v>
      </c>
      <c r="I4074" s="387" t="b" cm="1">
        <f t="array" ref="I4074">_xlfn.LET(
    _xlpm.codigos_devolucion, _xlfn.UNIQUE(_xlfn._xlws.FILTER(BP[CODIGO], ISNUMBER(SEARCH("devoluci", BP[NOMBRE CUENTA])), {""})),
    ISNUMBER(MATCH(BP[[#This Row],[CODIGO]], _xlpm.codigos_devolucion, 0))
)</f>
        <v>0</v>
      </c>
    </row>
    <row r="4075" spans="1:9" x14ac:dyDescent="0.25">
      <c r="A4075" s="608">
        <v>51353502</v>
      </c>
      <c r="B4075" s="416" t="s">
        <v>1378</v>
      </c>
      <c r="C4075" s="416" t="s">
        <v>893</v>
      </c>
      <c r="D4075" s="416" t="s">
        <v>896</v>
      </c>
      <c r="E4075" s="417">
        <v>104855</v>
      </c>
      <c r="F4075" s="417">
        <v>0</v>
      </c>
      <c r="G4075" s="417">
        <v>22964184</v>
      </c>
      <c r="H4075" s="387" t="b" cm="1">
        <f t="array" aca="1" ref="H4075" ca="1">EsNegrita(BP[[#This Row],[CODIGO]])</f>
        <v>0</v>
      </c>
      <c r="I4075" s="387" t="b" cm="1">
        <f t="array" ref="I4075">_xlfn.LET(
    _xlpm.codigos_devolucion, _xlfn.UNIQUE(_xlfn._xlws.FILTER(BP[CODIGO], ISNUMBER(SEARCH("devoluci", BP[NOMBRE CUENTA])), {""})),
    ISNUMBER(MATCH(BP[[#This Row],[CODIGO]], _xlpm.codigos_devolucion, 0))
)</f>
        <v>0</v>
      </c>
    </row>
    <row r="4076" spans="1:9" x14ac:dyDescent="0.25">
      <c r="A4076" s="608">
        <v>51353502</v>
      </c>
      <c r="B4076" s="416" t="s">
        <v>1378</v>
      </c>
      <c r="C4076" s="416" t="s">
        <v>893</v>
      </c>
      <c r="D4076" s="416" t="s">
        <v>897</v>
      </c>
      <c r="E4076" s="417">
        <v>59487</v>
      </c>
      <c r="F4076" s="417">
        <v>0</v>
      </c>
      <c r="G4076" s="417">
        <v>23023671</v>
      </c>
      <c r="H4076" s="387" t="b" cm="1">
        <f t="array" aca="1" ref="H4076" ca="1">EsNegrita(BP[[#This Row],[CODIGO]])</f>
        <v>0</v>
      </c>
      <c r="I4076" s="387" t="b" cm="1">
        <f t="array" ref="I4076">_xlfn.LET(
    _xlpm.codigos_devolucion, _xlfn.UNIQUE(_xlfn._xlws.FILTER(BP[CODIGO], ISNUMBER(SEARCH("devoluci", BP[NOMBRE CUENTA])), {""})),
    ISNUMBER(MATCH(BP[[#This Row],[CODIGO]], _xlpm.codigos_devolucion, 0))
)</f>
        <v>0</v>
      </c>
    </row>
    <row r="4077" spans="1:9" x14ac:dyDescent="0.25">
      <c r="A4077" s="608">
        <v>51353502</v>
      </c>
      <c r="B4077" s="416" t="s">
        <v>1378</v>
      </c>
      <c r="C4077" s="416" t="s">
        <v>893</v>
      </c>
      <c r="D4077" s="416" t="s">
        <v>899</v>
      </c>
      <c r="E4077" s="417">
        <v>72670</v>
      </c>
      <c r="F4077" s="417">
        <v>0</v>
      </c>
      <c r="G4077" s="417">
        <v>23096341</v>
      </c>
      <c r="H4077" s="387" t="b" cm="1">
        <f t="array" aca="1" ref="H4077" ca="1">EsNegrita(BP[[#This Row],[CODIGO]])</f>
        <v>0</v>
      </c>
      <c r="I4077" s="387" t="b" cm="1">
        <f t="array" ref="I4077">_xlfn.LET(
    _xlpm.codigos_devolucion, _xlfn.UNIQUE(_xlfn._xlws.FILTER(BP[CODIGO], ISNUMBER(SEARCH("devoluci", BP[NOMBRE CUENTA])), {""})),
    ISNUMBER(MATCH(BP[[#This Row],[CODIGO]], _xlpm.codigos_devolucion, 0))
)</f>
        <v>0</v>
      </c>
    </row>
    <row r="4078" spans="1:9" x14ac:dyDescent="0.25">
      <c r="A4078" s="608">
        <v>51353502</v>
      </c>
      <c r="B4078" s="416" t="s">
        <v>1378</v>
      </c>
      <c r="C4078" s="416" t="s">
        <v>893</v>
      </c>
      <c r="D4078" s="416" t="s">
        <v>900</v>
      </c>
      <c r="E4078" s="417">
        <v>63633</v>
      </c>
      <c r="F4078" s="417">
        <v>0</v>
      </c>
      <c r="G4078" s="417">
        <v>23159974</v>
      </c>
      <c r="H4078" s="387" t="b" cm="1">
        <f t="array" aca="1" ref="H4078" ca="1">EsNegrita(BP[[#This Row],[CODIGO]])</f>
        <v>0</v>
      </c>
      <c r="I4078" s="387" t="b" cm="1">
        <f t="array" ref="I4078">_xlfn.LET(
    _xlpm.codigos_devolucion, _xlfn.UNIQUE(_xlfn._xlws.FILTER(BP[CODIGO], ISNUMBER(SEARCH("devoluci", BP[NOMBRE CUENTA])), {""})),
    ISNUMBER(MATCH(BP[[#This Row],[CODIGO]], _xlpm.codigos_devolucion, 0))
)</f>
        <v>0</v>
      </c>
    </row>
    <row r="4079" spans="1:9" x14ac:dyDescent="0.25">
      <c r="A4079" s="608">
        <v>51353502</v>
      </c>
      <c r="B4079" s="416" t="s">
        <v>1378</v>
      </c>
      <c r="C4079" s="416" t="s">
        <v>893</v>
      </c>
      <c r="D4079" s="416" t="s">
        <v>901</v>
      </c>
      <c r="E4079" s="417">
        <v>83590</v>
      </c>
      <c r="F4079" s="417">
        <v>0</v>
      </c>
      <c r="G4079" s="417">
        <v>23243564</v>
      </c>
      <c r="H4079" s="387" t="b" cm="1">
        <f t="array" aca="1" ref="H4079" ca="1">EsNegrita(BP[[#This Row],[CODIGO]])</f>
        <v>0</v>
      </c>
      <c r="I4079" s="387" t="b" cm="1">
        <f t="array" ref="I4079">_xlfn.LET(
    _xlpm.codigos_devolucion, _xlfn.UNIQUE(_xlfn._xlws.FILTER(BP[CODIGO], ISNUMBER(SEARCH("devoluci", BP[NOMBRE CUENTA])), {""})),
    ISNUMBER(MATCH(BP[[#This Row],[CODIGO]], _xlpm.codigos_devolucion, 0))
)</f>
        <v>0</v>
      </c>
    </row>
    <row r="4080" spans="1:9" x14ac:dyDescent="0.25">
      <c r="A4080" s="608">
        <v>51353502</v>
      </c>
      <c r="B4080" s="416" t="s">
        <v>1378</v>
      </c>
      <c r="C4080" s="416" t="s">
        <v>893</v>
      </c>
      <c r="D4080" s="416" t="s">
        <v>902</v>
      </c>
      <c r="E4080" s="417">
        <v>83000</v>
      </c>
      <c r="F4080" s="417">
        <v>0</v>
      </c>
      <c r="G4080" s="417">
        <v>23326564</v>
      </c>
      <c r="H4080" s="387" t="b" cm="1">
        <f t="array" aca="1" ref="H4080" ca="1">EsNegrita(BP[[#This Row],[CODIGO]])</f>
        <v>0</v>
      </c>
      <c r="I4080" s="387" t="b" cm="1">
        <f t="array" ref="I4080">_xlfn.LET(
    _xlpm.codigos_devolucion, _xlfn.UNIQUE(_xlfn._xlws.FILTER(BP[CODIGO], ISNUMBER(SEARCH("devoluci", BP[NOMBRE CUENTA])), {""})),
    ISNUMBER(MATCH(BP[[#This Row],[CODIGO]], _xlpm.codigos_devolucion, 0))
)</f>
        <v>0</v>
      </c>
    </row>
    <row r="4081" spans="1:9" x14ac:dyDescent="0.25">
      <c r="A4081" s="608">
        <v>51353502</v>
      </c>
      <c r="B4081" s="416" t="s">
        <v>1378</v>
      </c>
      <c r="C4081" s="416" t="s">
        <v>893</v>
      </c>
      <c r="D4081" s="416" t="s">
        <v>903</v>
      </c>
      <c r="E4081" s="417">
        <v>117000</v>
      </c>
      <c r="F4081" s="417">
        <v>0</v>
      </c>
      <c r="G4081" s="417">
        <v>23443564</v>
      </c>
      <c r="H4081" s="387" t="b" cm="1">
        <f t="array" aca="1" ref="H4081" ca="1">EsNegrita(BP[[#This Row],[CODIGO]])</f>
        <v>0</v>
      </c>
      <c r="I4081" s="387" t="b" cm="1">
        <f t="array" ref="I4081">_xlfn.LET(
    _xlpm.codigos_devolucion, _xlfn.UNIQUE(_xlfn._xlws.FILTER(BP[CODIGO], ISNUMBER(SEARCH("devoluci", BP[NOMBRE CUENTA])), {""})),
    ISNUMBER(MATCH(BP[[#This Row],[CODIGO]], _xlpm.codigos_devolucion, 0))
)</f>
        <v>0</v>
      </c>
    </row>
    <row r="4082" spans="1:9" x14ac:dyDescent="0.25">
      <c r="A4082" s="608">
        <v>51353502</v>
      </c>
      <c r="B4082" s="416" t="s">
        <v>1378</v>
      </c>
      <c r="C4082" s="416" t="s">
        <v>893</v>
      </c>
      <c r="D4082" s="416" t="s">
        <v>904</v>
      </c>
      <c r="E4082" s="417">
        <v>47000</v>
      </c>
      <c r="F4082" s="417">
        <v>0</v>
      </c>
      <c r="G4082" s="417">
        <v>23490564</v>
      </c>
      <c r="H4082" s="387" t="b" cm="1">
        <f t="array" aca="1" ref="H4082" ca="1">EsNegrita(BP[[#This Row],[CODIGO]])</f>
        <v>0</v>
      </c>
      <c r="I4082" s="387" t="b" cm="1">
        <f t="array" ref="I4082">_xlfn.LET(
    _xlpm.codigos_devolucion, _xlfn.UNIQUE(_xlfn._xlws.FILTER(BP[CODIGO], ISNUMBER(SEARCH("devoluci", BP[NOMBRE CUENTA])), {""})),
    ISNUMBER(MATCH(BP[[#This Row],[CODIGO]], _xlpm.codigos_devolucion, 0))
)</f>
        <v>0</v>
      </c>
    </row>
    <row r="4083" spans="1:9" x14ac:dyDescent="0.25">
      <c r="A4083" s="608">
        <v>51353502</v>
      </c>
      <c r="B4083" s="416" t="s">
        <v>1378</v>
      </c>
      <c r="C4083" s="416" t="s">
        <v>893</v>
      </c>
      <c r="D4083" s="416" t="s">
        <v>905</v>
      </c>
      <c r="E4083" s="417">
        <v>61500</v>
      </c>
      <c r="F4083" s="417">
        <v>0</v>
      </c>
      <c r="G4083" s="417">
        <v>23552064</v>
      </c>
      <c r="H4083" s="387" t="b" cm="1">
        <f t="array" aca="1" ref="H4083" ca="1">EsNegrita(BP[[#This Row],[CODIGO]])</f>
        <v>0</v>
      </c>
      <c r="I4083" s="387" t="b" cm="1">
        <f t="array" ref="I4083">_xlfn.LET(
    _xlpm.codigos_devolucion, _xlfn.UNIQUE(_xlfn._xlws.FILTER(BP[CODIGO], ISNUMBER(SEARCH("devoluci", BP[NOMBRE CUENTA])), {""})),
    ISNUMBER(MATCH(BP[[#This Row],[CODIGO]], _xlpm.codigos_devolucion, 0))
)</f>
        <v>0</v>
      </c>
    </row>
    <row r="4084" spans="1:9" x14ac:dyDescent="0.25">
      <c r="A4084" s="608">
        <v>513550</v>
      </c>
      <c r="B4084" s="416" t="s">
        <v>556</v>
      </c>
      <c r="C4084" s="416" t="s">
        <v>920</v>
      </c>
      <c r="D4084" s="416" t="s">
        <v>921</v>
      </c>
      <c r="E4084" s="417">
        <v>1960000</v>
      </c>
      <c r="F4084" s="417">
        <v>0</v>
      </c>
      <c r="G4084" s="417">
        <v>576282106.80999994</v>
      </c>
      <c r="H4084" s="387" t="b" cm="1">
        <f t="array" aca="1" ref="H4084" ca="1">EsNegrita(BP[[#This Row],[CODIGO]])</f>
        <v>0</v>
      </c>
      <c r="I4084" s="387" t="b" cm="1">
        <f t="array" ref="I4084">_xlfn.LET(
    _xlpm.codigos_devolucion, _xlfn.UNIQUE(_xlfn._xlws.FILTER(BP[CODIGO], ISNUMBER(SEARCH("devoluci", BP[NOMBRE CUENTA])), {""})),
    ISNUMBER(MATCH(BP[[#This Row],[CODIGO]], _xlpm.codigos_devolucion, 0))
)</f>
        <v>0</v>
      </c>
    </row>
    <row r="4085" spans="1:9" x14ac:dyDescent="0.25">
      <c r="A4085" s="608">
        <v>513550</v>
      </c>
      <c r="B4085" s="416" t="s">
        <v>556</v>
      </c>
      <c r="C4085" s="416" t="s">
        <v>937</v>
      </c>
      <c r="D4085" s="416" t="s">
        <v>938</v>
      </c>
      <c r="E4085" s="417">
        <v>48275</v>
      </c>
      <c r="F4085" s="417">
        <v>0</v>
      </c>
      <c r="G4085" s="417">
        <v>576330381.80999994</v>
      </c>
      <c r="H4085" s="387" t="b" cm="1">
        <f t="array" aca="1" ref="H4085" ca="1">EsNegrita(BP[[#This Row],[CODIGO]])</f>
        <v>0</v>
      </c>
      <c r="I4085" s="387" t="b" cm="1">
        <f t="array" ref="I4085">_xlfn.LET(
    _xlpm.codigos_devolucion, _xlfn.UNIQUE(_xlfn._xlws.FILTER(BP[CODIGO], ISNUMBER(SEARCH("devoluci", BP[NOMBRE CUENTA])), {""})),
    ISNUMBER(MATCH(BP[[#This Row],[CODIGO]], _xlpm.codigos_devolucion, 0))
)</f>
        <v>0</v>
      </c>
    </row>
    <row r="4086" spans="1:9" x14ac:dyDescent="0.25">
      <c r="A4086" s="608">
        <v>513550</v>
      </c>
      <c r="B4086" s="416" t="s">
        <v>556</v>
      </c>
      <c r="C4086" s="416" t="s">
        <v>798</v>
      </c>
      <c r="D4086" s="416" t="s">
        <v>941</v>
      </c>
      <c r="E4086" s="417">
        <v>260310</v>
      </c>
      <c r="F4086" s="417">
        <v>0</v>
      </c>
      <c r="G4086" s="417">
        <v>576590691.80999994</v>
      </c>
      <c r="H4086" s="387" t="b" cm="1">
        <f t="array" aca="1" ref="H4086" ca="1">EsNegrita(BP[[#This Row],[CODIGO]])</f>
        <v>0</v>
      </c>
      <c r="I4086" s="387" t="b" cm="1">
        <f t="array" ref="I4086">_xlfn.LET(
    _xlpm.codigos_devolucion, _xlfn.UNIQUE(_xlfn._xlws.FILTER(BP[CODIGO], ISNUMBER(SEARCH("devoluci", BP[NOMBRE CUENTA])), {""})),
    ISNUMBER(MATCH(BP[[#This Row],[CODIGO]], _xlpm.codigos_devolucion, 0))
)</f>
        <v>0</v>
      </c>
    </row>
    <row r="4087" spans="1:9" x14ac:dyDescent="0.25">
      <c r="A4087" s="608">
        <v>513550</v>
      </c>
      <c r="B4087" s="416" t="s">
        <v>556</v>
      </c>
      <c r="C4087" s="416" t="s">
        <v>937</v>
      </c>
      <c r="D4087" s="416" t="s">
        <v>981</v>
      </c>
      <c r="E4087" s="417">
        <v>14000</v>
      </c>
      <c r="F4087" s="417">
        <v>0</v>
      </c>
      <c r="G4087" s="417">
        <v>576604691.80999994</v>
      </c>
      <c r="H4087" s="387" t="b" cm="1">
        <f t="array" aca="1" ref="H4087" ca="1">EsNegrita(BP[[#This Row],[CODIGO]])</f>
        <v>0</v>
      </c>
      <c r="I4087" s="387" t="b" cm="1">
        <f t="array" ref="I4087">_xlfn.LET(
    _xlpm.codigos_devolucion, _xlfn.UNIQUE(_xlfn._xlws.FILTER(BP[CODIGO], ISNUMBER(SEARCH("devoluci", BP[NOMBRE CUENTA])), {""})),
    ISNUMBER(MATCH(BP[[#This Row],[CODIGO]], _xlpm.codigos_devolucion, 0))
)</f>
        <v>0</v>
      </c>
    </row>
    <row r="4088" spans="1:9" x14ac:dyDescent="0.25">
      <c r="A4088" s="608">
        <v>513550</v>
      </c>
      <c r="B4088" s="416" t="s">
        <v>556</v>
      </c>
      <c r="C4088" s="416" t="s">
        <v>937</v>
      </c>
      <c r="D4088" s="416" t="s">
        <v>1044</v>
      </c>
      <c r="E4088" s="417">
        <v>35960</v>
      </c>
      <c r="F4088" s="417">
        <v>0</v>
      </c>
      <c r="G4088" s="417">
        <v>576640651.80999994</v>
      </c>
      <c r="H4088" s="387" t="b" cm="1">
        <f t="array" aca="1" ref="H4088" ca="1">EsNegrita(BP[[#This Row],[CODIGO]])</f>
        <v>0</v>
      </c>
      <c r="I4088" s="387" t="b" cm="1">
        <f t="array" ref="I4088">_xlfn.LET(
    _xlpm.codigos_devolucion, _xlfn.UNIQUE(_xlfn._xlws.FILTER(BP[CODIGO], ISNUMBER(SEARCH("devoluci", BP[NOMBRE CUENTA])), {""})),
    ISNUMBER(MATCH(BP[[#This Row],[CODIGO]], _xlpm.codigos_devolucion, 0))
)</f>
        <v>0</v>
      </c>
    </row>
    <row r="4089" spans="1:9" x14ac:dyDescent="0.25">
      <c r="A4089" s="608">
        <v>513550</v>
      </c>
      <c r="B4089" s="416" t="s">
        <v>556</v>
      </c>
      <c r="C4089" s="416" t="s">
        <v>937</v>
      </c>
      <c r="D4089" s="416" t="s">
        <v>1154</v>
      </c>
      <c r="E4089" s="417">
        <v>22000</v>
      </c>
      <c r="F4089" s="417">
        <v>0</v>
      </c>
      <c r="G4089" s="417">
        <v>576662651.80999994</v>
      </c>
      <c r="H4089" s="387" t="b" cm="1">
        <f t="array" aca="1" ref="H4089" ca="1">EsNegrita(BP[[#This Row],[CODIGO]])</f>
        <v>0</v>
      </c>
      <c r="I4089" s="387" t="b" cm="1">
        <f t="array" ref="I4089">_xlfn.LET(
    _xlpm.codigos_devolucion, _xlfn.UNIQUE(_xlfn._xlws.FILTER(BP[CODIGO], ISNUMBER(SEARCH("devoluci", BP[NOMBRE CUENTA])), {""})),
    ISNUMBER(MATCH(BP[[#This Row],[CODIGO]], _xlpm.codigos_devolucion, 0))
)</f>
        <v>0</v>
      </c>
    </row>
    <row r="4090" spans="1:9" x14ac:dyDescent="0.25">
      <c r="A4090" s="608">
        <v>513550</v>
      </c>
      <c r="B4090" s="416" t="s">
        <v>556</v>
      </c>
      <c r="C4090" s="416" t="s">
        <v>937</v>
      </c>
      <c r="D4090" s="416" t="s">
        <v>1218</v>
      </c>
      <c r="E4090" s="417">
        <v>104970</v>
      </c>
      <c r="F4090" s="417">
        <v>0</v>
      </c>
      <c r="G4090" s="417">
        <v>576767621.80999994</v>
      </c>
      <c r="H4090" s="387" t="b" cm="1">
        <f t="array" aca="1" ref="H4090" ca="1">EsNegrita(BP[[#This Row],[CODIGO]])</f>
        <v>0</v>
      </c>
      <c r="I4090" s="387" t="b" cm="1">
        <f t="array" ref="I4090">_xlfn.LET(
    _xlpm.codigos_devolucion, _xlfn.UNIQUE(_xlfn._xlws.FILTER(BP[CODIGO], ISNUMBER(SEARCH("devoluci", BP[NOMBRE CUENTA])), {""})),
    ISNUMBER(MATCH(BP[[#This Row],[CODIGO]], _xlpm.codigos_devolucion, 0))
)</f>
        <v>0</v>
      </c>
    </row>
    <row r="4091" spans="1:9" x14ac:dyDescent="0.25">
      <c r="A4091" s="608">
        <v>513550</v>
      </c>
      <c r="B4091" s="416" t="s">
        <v>556</v>
      </c>
      <c r="C4091" s="416" t="s">
        <v>671</v>
      </c>
      <c r="D4091" s="416" t="s">
        <v>1240</v>
      </c>
      <c r="E4091" s="417">
        <v>112200</v>
      </c>
      <c r="F4091" s="417">
        <v>0</v>
      </c>
      <c r="G4091" s="417">
        <v>576879821.80999994</v>
      </c>
      <c r="H4091" s="387" t="b" cm="1">
        <f t="array" aca="1" ref="H4091" ca="1">EsNegrita(BP[[#This Row],[CODIGO]])</f>
        <v>0</v>
      </c>
      <c r="I4091" s="387" t="b" cm="1">
        <f t="array" ref="I4091">_xlfn.LET(
    _xlpm.codigos_devolucion, _xlfn.UNIQUE(_xlfn._xlws.FILTER(BP[CODIGO], ISNUMBER(SEARCH("devoluci", BP[NOMBRE CUENTA])), {""})),
    ISNUMBER(MATCH(BP[[#This Row],[CODIGO]], _xlpm.codigos_devolucion, 0))
)</f>
        <v>0</v>
      </c>
    </row>
    <row r="4092" spans="1:9" x14ac:dyDescent="0.25">
      <c r="A4092" s="608">
        <v>513552</v>
      </c>
      <c r="B4092" s="416" t="s">
        <v>1379</v>
      </c>
      <c r="C4092" s="416" t="s">
        <v>1036</v>
      </c>
      <c r="D4092" s="416" t="s">
        <v>1037</v>
      </c>
      <c r="E4092" s="417">
        <v>160000</v>
      </c>
      <c r="F4092" s="417">
        <v>0</v>
      </c>
      <c r="G4092" s="417">
        <v>119418894</v>
      </c>
      <c r="H4092" s="387" t="b" cm="1">
        <f t="array" aca="1" ref="H4092" ca="1">EsNegrita(BP[[#This Row],[CODIGO]])</f>
        <v>0</v>
      </c>
      <c r="I4092" s="387" t="b" cm="1">
        <f t="array" ref="I4092">_xlfn.LET(
    _xlpm.codigos_devolucion, _xlfn.UNIQUE(_xlfn._xlws.FILTER(BP[CODIGO], ISNUMBER(SEARCH("devoluci", BP[NOMBRE CUENTA])), {""})),
    ISNUMBER(MATCH(BP[[#This Row],[CODIGO]], _xlpm.codigos_devolucion, 0))
)</f>
        <v>0</v>
      </c>
    </row>
    <row r="4093" spans="1:9" x14ac:dyDescent="0.25">
      <c r="A4093" s="608">
        <v>513552</v>
      </c>
      <c r="B4093" s="416" t="s">
        <v>1379</v>
      </c>
      <c r="C4093" s="416" t="s">
        <v>1036</v>
      </c>
      <c r="D4093" s="416" t="s">
        <v>1177</v>
      </c>
      <c r="E4093" s="417">
        <v>250000</v>
      </c>
      <c r="F4093" s="417">
        <v>0</v>
      </c>
      <c r="G4093" s="417">
        <v>119668894</v>
      </c>
      <c r="H4093" s="387" t="b" cm="1">
        <f t="array" aca="1" ref="H4093" ca="1">EsNegrita(BP[[#This Row],[CODIGO]])</f>
        <v>0</v>
      </c>
      <c r="I4093" s="387" t="b" cm="1">
        <f t="array" ref="I4093">_xlfn.LET(
    _xlpm.codigos_devolucion, _xlfn.UNIQUE(_xlfn._xlws.FILTER(BP[CODIGO], ISNUMBER(SEARCH("devoluci", BP[NOMBRE CUENTA])), {""})),
    ISNUMBER(MATCH(BP[[#This Row],[CODIGO]], _xlpm.codigos_devolucion, 0))
)</f>
        <v>0</v>
      </c>
    </row>
    <row r="4094" spans="1:9" x14ac:dyDescent="0.25">
      <c r="A4094" s="608">
        <v>513552</v>
      </c>
      <c r="B4094" s="416" t="s">
        <v>1379</v>
      </c>
      <c r="C4094" s="416" t="s">
        <v>887</v>
      </c>
      <c r="D4094" s="416" t="s">
        <v>1178</v>
      </c>
      <c r="E4094" s="417">
        <v>320000</v>
      </c>
      <c r="F4094" s="417">
        <v>0</v>
      </c>
      <c r="G4094" s="417">
        <v>119988894</v>
      </c>
      <c r="H4094" s="387" t="b" cm="1">
        <f t="array" aca="1" ref="H4094" ca="1">EsNegrita(BP[[#This Row],[CODIGO]])</f>
        <v>0</v>
      </c>
      <c r="I4094" s="387" t="b" cm="1">
        <f t="array" ref="I4094">_xlfn.LET(
    _xlpm.codigos_devolucion, _xlfn.UNIQUE(_xlfn._xlws.FILTER(BP[CODIGO], ISNUMBER(SEARCH("devoluci", BP[NOMBRE CUENTA])), {""})),
    ISNUMBER(MATCH(BP[[#This Row],[CODIGO]], _xlpm.codigos_devolucion, 0))
)</f>
        <v>0</v>
      </c>
    </row>
    <row r="4095" spans="1:9" x14ac:dyDescent="0.25">
      <c r="A4095" s="608">
        <v>513553</v>
      </c>
      <c r="B4095" s="416" t="s">
        <v>1380</v>
      </c>
      <c r="C4095" s="416" t="s">
        <v>891</v>
      </c>
      <c r="D4095" s="416" t="s">
        <v>892</v>
      </c>
      <c r="E4095" s="417">
        <v>120000</v>
      </c>
      <c r="F4095" s="417">
        <v>0</v>
      </c>
      <c r="G4095" s="417">
        <v>12827959</v>
      </c>
      <c r="H4095" s="387" t="b" cm="1">
        <f t="array" aca="1" ref="H4095" ca="1">EsNegrita(BP[[#This Row],[CODIGO]])</f>
        <v>0</v>
      </c>
      <c r="I4095" s="387" t="b" cm="1">
        <f t="array" ref="I4095">_xlfn.LET(
    _xlpm.codigos_devolucion, _xlfn.UNIQUE(_xlfn._xlws.FILTER(BP[CODIGO], ISNUMBER(SEARCH("devoluci", BP[NOMBRE CUENTA])), {""})),
    ISNUMBER(MATCH(BP[[#This Row],[CODIGO]], _xlpm.codigos_devolucion, 0))
)</f>
        <v>0</v>
      </c>
    </row>
    <row r="4096" spans="1:9" x14ac:dyDescent="0.25">
      <c r="A4096" s="608">
        <v>513553</v>
      </c>
      <c r="B4096" s="416" t="s">
        <v>1380</v>
      </c>
      <c r="C4096" s="416" t="s">
        <v>891</v>
      </c>
      <c r="D4096" s="416" t="s">
        <v>898</v>
      </c>
      <c r="E4096" s="417">
        <v>120000</v>
      </c>
      <c r="F4096" s="417">
        <v>0</v>
      </c>
      <c r="G4096" s="417">
        <v>12947959</v>
      </c>
      <c r="H4096" s="387" t="b" cm="1">
        <f t="array" aca="1" ref="H4096" ca="1">EsNegrita(BP[[#This Row],[CODIGO]])</f>
        <v>0</v>
      </c>
      <c r="I4096" s="387" t="b" cm="1">
        <f t="array" ref="I4096">_xlfn.LET(
    _xlpm.codigos_devolucion, _xlfn.UNIQUE(_xlfn._xlws.FILTER(BP[CODIGO], ISNUMBER(SEARCH("devoluci", BP[NOMBRE CUENTA])), {""})),
    ISNUMBER(MATCH(BP[[#This Row],[CODIGO]], _xlpm.codigos_devolucion, 0))
)</f>
        <v>0</v>
      </c>
    </row>
    <row r="4097" spans="1:9" x14ac:dyDescent="0.25">
      <c r="A4097" s="608">
        <v>513595</v>
      </c>
      <c r="B4097" s="416" t="s">
        <v>514</v>
      </c>
      <c r="C4097" s="416" t="s">
        <v>961</v>
      </c>
      <c r="D4097" s="416" t="s">
        <v>962</v>
      </c>
      <c r="E4097" s="417">
        <v>1960761</v>
      </c>
      <c r="F4097" s="417">
        <v>0</v>
      </c>
      <c r="G4097" s="417">
        <v>1545747705.8</v>
      </c>
      <c r="H4097" s="387" t="b" cm="1">
        <f t="array" aca="1" ref="H4097" ca="1">EsNegrita(BP[[#This Row],[CODIGO]])</f>
        <v>0</v>
      </c>
      <c r="I4097" s="387" t="b" cm="1">
        <f t="array" ref="I4097">_xlfn.LET(
    _xlpm.codigos_devolucion, _xlfn.UNIQUE(_xlfn._xlws.FILTER(BP[CODIGO], ISNUMBER(SEARCH("devoluci", BP[NOMBRE CUENTA])), {""})),
    ISNUMBER(MATCH(BP[[#This Row],[CODIGO]], _xlpm.codigos_devolucion, 0))
)</f>
        <v>0</v>
      </c>
    </row>
    <row r="4098" spans="1:9" x14ac:dyDescent="0.25">
      <c r="A4098" s="608">
        <v>513595</v>
      </c>
      <c r="B4098" s="416" t="s">
        <v>514</v>
      </c>
      <c r="C4098" s="416" t="s">
        <v>1061</v>
      </c>
      <c r="D4098" s="416" t="s">
        <v>1062</v>
      </c>
      <c r="E4098" s="417">
        <v>136500</v>
      </c>
      <c r="F4098" s="417">
        <v>0</v>
      </c>
      <c r="G4098" s="417">
        <v>1545884205.8</v>
      </c>
      <c r="H4098" s="387" t="b" cm="1">
        <f t="array" aca="1" ref="H4098" ca="1">EsNegrita(BP[[#This Row],[CODIGO]])</f>
        <v>0</v>
      </c>
      <c r="I4098" s="387" t="b" cm="1">
        <f t="array" ref="I4098">_xlfn.LET(
    _xlpm.codigos_devolucion, _xlfn.UNIQUE(_xlfn._xlws.FILTER(BP[CODIGO], ISNUMBER(SEARCH("devoluci", BP[NOMBRE CUENTA])), {""})),
    ISNUMBER(MATCH(BP[[#This Row],[CODIGO]], _xlpm.codigos_devolucion, 0))
)</f>
        <v>0</v>
      </c>
    </row>
    <row r="4099" spans="1:9" x14ac:dyDescent="0.25">
      <c r="A4099" s="608">
        <v>513595</v>
      </c>
      <c r="B4099" s="416" t="s">
        <v>514</v>
      </c>
      <c r="C4099" s="416" t="s">
        <v>1088</v>
      </c>
      <c r="D4099" s="416" t="s">
        <v>1089</v>
      </c>
      <c r="E4099" s="417">
        <v>794625</v>
      </c>
      <c r="F4099" s="417">
        <v>0</v>
      </c>
      <c r="G4099" s="417">
        <v>1546678830.8</v>
      </c>
      <c r="H4099" s="387" t="b" cm="1">
        <f t="array" aca="1" ref="H4099" ca="1">EsNegrita(BP[[#This Row],[CODIGO]])</f>
        <v>0</v>
      </c>
      <c r="I4099" s="387" t="b" cm="1">
        <f t="array" ref="I4099">_xlfn.LET(
    _xlpm.codigos_devolucion, _xlfn.UNIQUE(_xlfn._xlws.FILTER(BP[CODIGO], ISNUMBER(SEARCH("devoluci", BP[NOMBRE CUENTA])), {""})),
    ISNUMBER(MATCH(BP[[#This Row],[CODIGO]], _xlpm.codigos_devolucion, 0))
)</f>
        <v>0</v>
      </c>
    </row>
    <row r="4100" spans="1:9" x14ac:dyDescent="0.25">
      <c r="A4100" s="608">
        <v>513595</v>
      </c>
      <c r="B4100" s="416" t="s">
        <v>514</v>
      </c>
      <c r="C4100" s="416" t="s">
        <v>1090</v>
      </c>
      <c r="D4100" s="416" t="s">
        <v>1091</v>
      </c>
      <c r="E4100" s="417">
        <v>2136372</v>
      </c>
      <c r="F4100" s="417">
        <v>0</v>
      </c>
      <c r="G4100" s="417">
        <v>1548815202.8</v>
      </c>
      <c r="H4100" s="387" t="b" cm="1">
        <f t="array" aca="1" ref="H4100" ca="1">EsNegrita(BP[[#This Row],[CODIGO]])</f>
        <v>0</v>
      </c>
      <c r="I4100" s="387" t="b" cm="1">
        <f t="array" ref="I4100">_xlfn.LET(
    _xlpm.codigos_devolucion, _xlfn.UNIQUE(_xlfn._xlws.FILTER(BP[CODIGO], ISNUMBER(SEARCH("devoluci", BP[NOMBRE CUENTA])), {""})),
    ISNUMBER(MATCH(BP[[#This Row],[CODIGO]], _xlpm.codigos_devolucion, 0))
)</f>
        <v>0</v>
      </c>
    </row>
    <row r="4101" spans="1:9" x14ac:dyDescent="0.25">
      <c r="A4101" s="608">
        <v>513595</v>
      </c>
      <c r="B4101" s="416" t="s">
        <v>514</v>
      </c>
      <c r="C4101" s="416" t="s">
        <v>961</v>
      </c>
      <c r="D4101" s="416" t="s">
        <v>1159</v>
      </c>
      <c r="E4101" s="417">
        <v>1960761</v>
      </c>
      <c r="F4101" s="417">
        <v>0</v>
      </c>
      <c r="G4101" s="417">
        <v>1550775963.8</v>
      </c>
      <c r="H4101" s="387" t="b" cm="1">
        <f t="array" aca="1" ref="H4101" ca="1">EsNegrita(BP[[#This Row],[CODIGO]])</f>
        <v>0</v>
      </c>
      <c r="I4101" s="387" t="b" cm="1">
        <f t="array" ref="I4101">_xlfn.LET(
    _xlpm.codigos_devolucion, _xlfn.UNIQUE(_xlfn._xlws.FILTER(BP[CODIGO], ISNUMBER(SEARCH("devoluci", BP[NOMBRE CUENTA])), {""})),
    ISNUMBER(MATCH(BP[[#This Row],[CODIGO]], _xlpm.codigos_devolucion, 0))
)</f>
        <v>0</v>
      </c>
    </row>
    <row r="4102" spans="1:9" x14ac:dyDescent="0.25">
      <c r="A4102" s="608">
        <v>513595</v>
      </c>
      <c r="B4102" s="416" t="s">
        <v>514</v>
      </c>
      <c r="C4102" s="416" t="s">
        <v>1206</v>
      </c>
      <c r="D4102" s="416" t="s">
        <v>1207</v>
      </c>
      <c r="E4102" s="417">
        <v>196000</v>
      </c>
      <c r="F4102" s="417">
        <v>0</v>
      </c>
      <c r="G4102" s="417">
        <v>1550971963.8</v>
      </c>
      <c r="H4102" s="387" t="b" cm="1">
        <f t="array" aca="1" ref="H4102" ca="1">EsNegrita(BP[[#This Row],[CODIGO]])</f>
        <v>0</v>
      </c>
      <c r="I4102" s="387" t="b" cm="1">
        <f t="array" ref="I4102">_xlfn.LET(
    _xlpm.codigos_devolucion, _xlfn.UNIQUE(_xlfn._xlws.FILTER(BP[CODIGO], ISNUMBER(SEARCH("devoluci", BP[NOMBRE CUENTA])), {""})),
    ISNUMBER(MATCH(BP[[#This Row],[CODIGO]], _xlpm.codigos_devolucion, 0))
)</f>
        <v>0</v>
      </c>
    </row>
    <row r="4103" spans="1:9" x14ac:dyDescent="0.25">
      <c r="A4103" s="608">
        <v>513595</v>
      </c>
      <c r="B4103" s="416" t="s">
        <v>514</v>
      </c>
      <c r="C4103" s="416" t="s">
        <v>1061</v>
      </c>
      <c r="D4103" s="416" t="s">
        <v>1236</v>
      </c>
      <c r="E4103" s="417">
        <v>136500</v>
      </c>
      <c r="F4103" s="417">
        <v>0</v>
      </c>
      <c r="G4103" s="417">
        <v>1551108463.8</v>
      </c>
      <c r="H4103" s="387" t="b" cm="1">
        <f t="array" aca="1" ref="H4103" ca="1">EsNegrita(BP[[#This Row],[CODIGO]])</f>
        <v>0</v>
      </c>
      <c r="I4103" s="387" t="b" cm="1">
        <f t="array" ref="I4103">_xlfn.LET(
    _xlpm.codigos_devolucion, _xlfn.UNIQUE(_xlfn._xlws.FILTER(BP[CODIGO], ISNUMBER(SEARCH("devoluci", BP[NOMBRE CUENTA])), {""})),
    ISNUMBER(MATCH(BP[[#This Row],[CODIGO]], _xlpm.codigos_devolucion, 0))
)</f>
        <v>0</v>
      </c>
    </row>
    <row r="4104" spans="1:9" x14ac:dyDescent="0.25">
      <c r="A4104" s="608">
        <v>513595</v>
      </c>
      <c r="B4104" s="416" t="s">
        <v>514</v>
      </c>
      <c r="C4104" s="416" t="s">
        <v>1088</v>
      </c>
      <c r="D4104" s="416" t="s">
        <v>1243</v>
      </c>
      <c r="E4104" s="417">
        <v>794625</v>
      </c>
      <c r="F4104" s="417">
        <v>0</v>
      </c>
      <c r="G4104" s="417">
        <v>1551903088.8</v>
      </c>
      <c r="H4104" s="387" t="b" cm="1">
        <f t="array" aca="1" ref="H4104" ca="1">EsNegrita(BP[[#This Row],[CODIGO]])</f>
        <v>0</v>
      </c>
      <c r="I4104" s="387" t="b" cm="1">
        <f t="array" ref="I4104">_xlfn.LET(
    _xlpm.codigos_devolucion, _xlfn.UNIQUE(_xlfn._xlws.FILTER(BP[CODIGO], ISNUMBER(SEARCH("devoluci", BP[NOMBRE CUENTA])), {""})),
    ISNUMBER(MATCH(BP[[#This Row],[CODIGO]], _xlpm.codigos_devolucion, 0))
)</f>
        <v>0</v>
      </c>
    </row>
    <row r="4105" spans="1:9" x14ac:dyDescent="0.25">
      <c r="A4105" s="608">
        <v>513595</v>
      </c>
      <c r="B4105" s="416" t="s">
        <v>514</v>
      </c>
      <c r="C4105" s="416" t="s">
        <v>1090</v>
      </c>
      <c r="D4105" s="416" t="s">
        <v>1245</v>
      </c>
      <c r="E4105" s="417">
        <v>1939928</v>
      </c>
      <c r="F4105" s="417">
        <v>0</v>
      </c>
      <c r="G4105" s="417">
        <v>1553843016.8</v>
      </c>
      <c r="H4105" s="387" t="b" cm="1">
        <f t="array" aca="1" ref="H4105" ca="1">EsNegrita(BP[[#This Row],[CODIGO]])</f>
        <v>0</v>
      </c>
      <c r="I4105" s="387" t="b" cm="1">
        <f t="array" ref="I4105">_xlfn.LET(
    _xlpm.codigos_devolucion, _xlfn.UNIQUE(_xlfn._xlws.FILTER(BP[CODIGO], ISNUMBER(SEARCH("devoluci", BP[NOMBRE CUENTA])), {""})),
    ISNUMBER(MATCH(BP[[#This Row],[CODIGO]], _xlpm.codigos_devolucion, 0))
)</f>
        <v>0</v>
      </c>
    </row>
    <row r="4106" spans="1:9" x14ac:dyDescent="0.25">
      <c r="A4106" s="608">
        <v>514095</v>
      </c>
      <c r="B4106" s="416" t="s">
        <v>514</v>
      </c>
      <c r="C4106" s="416" t="s">
        <v>788</v>
      </c>
      <c r="D4106" s="416" t="s">
        <v>789</v>
      </c>
      <c r="E4106" s="417">
        <v>6445000</v>
      </c>
      <c r="F4106" s="417">
        <v>0</v>
      </c>
      <c r="G4106" s="417">
        <v>37082630</v>
      </c>
      <c r="H4106" s="387" t="b" cm="1">
        <f t="array" aca="1" ref="H4106" ca="1">EsNegrita(BP[[#This Row],[CODIGO]])</f>
        <v>0</v>
      </c>
      <c r="I4106" s="387" t="b" cm="1">
        <f t="array" ref="I4106">_xlfn.LET(
    _xlpm.codigos_devolucion, _xlfn.UNIQUE(_xlfn._xlws.FILTER(BP[CODIGO], ISNUMBER(SEARCH("devoluci", BP[NOMBRE CUENTA])), {""})),
    ISNUMBER(MATCH(BP[[#This Row],[CODIGO]], _xlpm.codigos_devolucion, 0))
)</f>
        <v>0</v>
      </c>
    </row>
    <row r="4107" spans="1:9" x14ac:dyDescent="0.25">
      <c r="A4107" s="608">
        <v>519530</v>
      </c>
      <c r="B4107" s="416" t="s">
        <v>557</v>
      </c>
      <c r="C4107" s="416" t="s">
        <v>561</v>
      </c>
      <c r="D4107" s="416" t="s">
        <v>960</v>
      </c>
      <c r="E4107" s="417">
        <v>12605</v>
      </c>
      <c r="F4107" s="417">
        <v>0</v>
      </c>
      <c r="G4107" s="417">
        <v>12222105</v>
      </c>
      <c r="H4107" s="387" t="b" cm="1">
        <f t="array" aca="1" ref="H4107" ca="1">EsNegrita(BP[[#This Row],[CODIGO]])</f>
        <v>0</v>
      </c>
      <c r="I4107" s="387" t="b" cm="1">
        <f t="array" ref="I4107">_xlfn.LET(
    _xlpm.codigos_devolucion, _xlfn.UNIQUE(_xlfn._xlws.FILTER(BP[CODIGO], ISNUMBER(SEARCH("devoluci", BP[NOMBRE CUENTA])), {""})),
    ISNUMBER(MATCH(BP[[#This Row],[CODIGO]], _xlpm.codigos_devolucion, 0))
)</f>
        <v>0</v>
      </c>
    </row>
    <row r="4108" spans="1:9" x14ac:dyDescent="0.25">
      <c r="A4108" s="608">
        <v>519530</v>
      </c>
      <c r="B4108" s="416" t="s">
        <v>557</v>
      </c>
      <c r="C4108" s="416" t="s">
        <v>561</v>
      </c>
      <c r="D4108" s="416" t="s">
        <v>1028</v>
      </c>
      <c r="E4108" s="417">
        <v>25210</v>
      </c>
      <c r="F4108" s="417">
        <v>0</v>
      </c>
      <c r="G4108" s="417">
        <v>12247315</v>
      </c>
      <c r="H4108" s="387" t="b" cm="1">
        <f t="array" aca="1" ref="H4108" ca="1">EsNegrita(BP[[#This Row],[CODIGO]])</f>
        <v>0</v>
      </c>
      <c r="I4108" s="387" t="b" cm="1">
        <f t="array" ref="I4108">_xlfn.LET(
    _xlpm.codigos_devolucion, _xlfn.UNIQUE(_xlfn._xlws.FILTER(BP[CODIGO], ISNUMBER(SEARCH("devoluci", BP[NOMBRE CUENTA])), {""})),
    ISNUMBER(MATCH(BP[[#This Row],[CODIGO]], _xlpm.codigos_devolucion, 0))
)</f>
        <v>0</v>
      </c>
    </row>
    <row r="4109" spans="1:9" x14ac:dyDescent="0.25">
      <c r="A4109" s="608">
        <v>519530</v>
      </c>
      <c r="B4109" s="416" t="s">
        <v>557</v>
      </c>
      <c r="C4109" s="416" t="s">
        <v>561</v>
      </c>
      <c r="D4109" s="416" t="s">
        <v>1056</v>
      </c>
      <c r="E4109" s="417">
        <v>21092</v>
      </c>
      <c r="F4109" s="417">
        <v>0</v>
      </c>
      <c r="G4109" s="417">
        <v>12268407</v>
      </c>
      <c r="H4109" s="387" t="b" cm="1">
        <f t="array" aca="1" ref="H4109" ca="1">EsNegrita(BP[[#This Row],[CODIGO]])</f>
        <v>0</v>
      </c>
      <c r="I4109" s="387" t="b" cm="1">
        <f t="array" ref="I4109">_xlfn.LET(
    _xlpm.codigos_devolucion, _xlfn.UNIQUE(_xlfn._xlws.FILTER(BP[CODIGO], ISNUMBER(SEARCH("devoluci", BP[NOMBRE CUENTA])), {""})),
    ISNUMBER(MATCH(BP[[#This Row],[CODIGO]], _xlpm.codigos_devolucion, 0))
)</f>
        <v>0</v>
      </c>
    </row>
    <row r="4110" spans="1:9" x14ac:dyDescent="0.25">
      <c r="A4110" s="608">
        <v>519530</v>
      </c>
      <c r="B4110" s="416" t="s">
        <v>557</v>
      </c>
      <c r="C4110" s="416" t="s">
        <v>561</v>
      </c>
      <c r="D4110" s="416" t="s">
        <v>1205</v>
      </c>
      <c r="E4110" s="417">
        <v>25210</v>
      </c>
      <c r="F4110" s="417">
        <v>0</v>
      </c>
      <c r="G4110" s="417">
        <v>12293617</v>
      </c>
      <c r="H4110" s="387" t="b" cm="1">
        <f t="array" aca="1" ref="H4110" ca="1">EsNegrita(BP[[#This Row],[CODIGO]])</f>
        <v>0</v>
      </c>
      <c r="I4110" s="387" t="b" cm="1">
        <f t="array" ref="I4110">_xlfn.LET(
    _xlpm.codigos_devolucion, _xlfn.UNIQUE(_xlfn._xlws.FILTER(BP[CODIGO], ISNUMBER(SEARCH("devoluci", BP[NOMBRE CUENTA])), {""})),
    ISNUMBER(MATCH(BP[[#This Row],[CODIGO]], _xlpm.codigos_devolucion, 0))
)</f>
        <v>0</v>
      </c>
    </row>
    <row r="4111" spans="1:9" x14ac:dyDescent="0.25">
      <c r="A4111" s="608">
        <v>519532</v>
      </c>
      <c r="B4111" s="416" t="s">
        <v>1381</v>
      </c>
      <c r="C4111" s="416" t="s">
        <v>1225</v>
      </c>
      <c r="D4111" s="416" t="s">
        <v>1226</v>
      </c>
      <c r="E4111" s="417">
        <v>637400</v>
      </c>
      <c r="F4111" s="417">
        <v>0</v>
      </c>
      <c r="G4111" s="417">
        <v>37333833</v>
      </c>
      <c r="H4111" s="387" t="b" cm="1">
        <f t="array" aca="1" ref="H4111" ca="1">EsNegrita(BP[[#This Row],[CODIGO]])</f>
        <v>0</v>
      </c>
      <c r="I4111" s="387" t="b" cm="1">
        <f t="array" ref="I4111">_xlfn.LET(
    _xlpm.codigos_devolucion, _xlfn.UNIQUE(_xlfn._xlws.FILTER(BP[CODIGO], ISNUMBER(SEARCH("devoluci", BP[NOMBRE CUENTA])), {""})),
    ISNUMBER(MATCH(BP[[#This Row],[CODIGO]], _xlpm.codigos_devolucion, 0))
)</f>
        <v>0</v>
      </c>
    </row>
    <row r="4112" spans="1:9" x14ac:dyDescent="0.25">
      <c r="A4112" s="608">
        <v>519595</v>
      </c>
      <c r="B4112" s="416" t="s">
        <v>514</v>
      </c>
      <c r="C4112" s="416" t="s">
        <v>909</v>
      </c>
      <c r="D4112" s="416" t="s">
        <v>910</v>
      </c>
      <c r="E4112" s="417">
        <v>766500</v>
      </c>
      <c r="F4112" s="417">
        <v>0</v>
      </c>
      <c r="G4112" s="417">
        <v>1709339979.02</v>
      </c>
      <c r="H4112" s="387" t="b" cm="1">
        <f t="array" aca="1" ref="H4112" ca="1">EsNegrita(BP[[#This Row],[CODIGO]])</f>
        <v>0</v>
      </c>
      <c r="I4112" s="387" t="b" cm="1">
        <f t="array" ref="I4112">_xlfn.LET(
    _xlpm.codigos_devolucion, _xlfn.UNIQUE(_xlfn._xlws.FILTER(BP[CODIGO], ISNUMBER(SEARCH("devoluci", BP[NOMBRE CUENTA])), {""})),
    ISNUMBER(MATCH(BP[[#This Row],[CODIGO]], _xlpm.codigos_devolucion, 0))
)</f>
        <v>0</v>
      </c>
    </row>
    <row r="4113" spans="1:9" x14ac:dyDescent="0.25">
      <c r="A4113" s="608">
        <v>519595</v>
      </c>
      <c r="B4113" s="416" t="s">
        <v>514</v>
      </c>
      <c r="C4113" s="416" t="s">
        <v>561</v>
      </c>
      <c r="D4113" s="416" t="s">
        <v>967</v>
      </c>
      <c r="E4113" s="417">
        <v>11429</v>
      </c>
      <c r="F4113" s="417">
        <v>0</v>
      </c>
      <c r="G4113" s="417">
        <v>1709351408.02</v>
      </c>
      <c r="H4113" s="387" t="b" cm="1">
        <f t="array" aca="1" ref="H4113" ca="1">EsNegrita(BP[[#This Row],[CODIGO]])</f>
        <v>0</v>
      </c>
      <c r="I4113" s="387" t="b" cm="1">
        <f t="array" ref="I4113">_xlfn.LET(
    _xlpm.codigos_devolucion, _xlfn.UNIQUE(_xlfn._xlws.FILTER(BP[CODIGO], ISNUMBER(SEARCH("devoluci", BP[NOMBRE CUENTA])), {""})),
    ISNUMBER(MATCH(BP[[#This Row],[CODIGO]], _xlpm.codigos_devolucion, 0))
)</f>
        <v>0</v>
      </c>
    </row>
    <row r="4114" spans="1:9" x14ac:dyDescent="0.25">
      <c r="A4114" s="608">
        <v>519595</v>
      </c>
      <c r="B4114" s="416" t="s">
        <v>514</v>
      </c>
      <c r="C4114" s="416" t="s">
        <v>968</v>
      </c>
      <c r="D4114" s="416" t="s">
        <v>969</v>
      </c>
      <c r="E4114" s="417">
        <v>854550</v>
      </c>
      <c r="F4114" s="417">
        <v>0</v>
      </c>
      <c r="G4114" s="417">
        <v>1710205958.02</v>
      </c>
      <c r="H4114" s="387" t="b" cm="1">
        <f t="array" aca="1" ref="H4114" ca="1">EsNegrita(BP[[#This Row],[CODIGO]])</f>
        <v>0</v>
      </c>
      <c r="I4114" s="387" t="b" cm="1">
        <f t="array" ref="I4114">_xlfn.LET(
    _xlpm.codigos_devolucion, _xlfn.UNIQUE(_xlfn._xlws.FILTER(BP[CODIGO], ISNUMBER(SEARCH("devoluci", BP[NOMBRE CUENTA])), {""})),
    ISNUMBER(MATCH(BP[[#This Row],[CODIGO]], _xlpm.codigos_devolucion, 0))
)</f>
        <v>0</v>
      </c>
    </row>
    <row r="4115" spans="1:9" x14ac:dyDescent="0.25">
      <c r="A4115" s="608">
        <v>519595</v>
      </c>
      <c r="B4115" s="416" t="s">
        <v>514</v>
      </c>
      <c r="C4115" s="416" t="s">
        <v>992</v>
      </c>
      <c r="D4115" s="416" t="s">
        <v>993</v>
      </c>
      <c r="E4115" s="417">
        <v>19070</v>
      </c>
      <c r="F4115" s="417">
        <v>0</v>
      </c>
      <c r="G4115" s="417">
        <v>1710225028.02</v>
      </c>
      <c r="H4115" s="387" t="b" cm="1">
        <f t="array" aca="1" ref="H4115" ca="1">EsNegrita(BP[[#This Row],[CODIGO]])</f>
        <v>0</v>
      </c>
      <c r="I4115" s="387" t="b" cm="1">
        <f t="array" ref="I4115">_xlfn.LET(
    _xlpm.codigos_devolucion, _xlfn.UNIQUE(_xlfn._xlws.FILTER(BP[CODIGO], ISNUMBER(SEARCH("devoluci", BP[NOMBRE CUENTA])), {""})),
    ISNUMBER(MATCH(BP[[#This Row],[CODIGO]], _xlpm.codigos_devolucion, 0))
)</f>
        <v>0</v>
      </c>
    </row>
    <row r="4116" spans="1:9" x14ac:dyDescent="0.25">
      <c r="A4116" s="608">
        <v>519595</v>
      </c>
      <c r="B4116" s="416" t="s">
        <v>514</v>
      </c>
      <c r="C4116" s="416" t="s">
        <v>561</v>
      </c>
      <c r="D4116" s="416" t="s">
        <v>994</v>
      </c>
      <c r="E4116" s="417">
        <v>3782</v>
      </c>
      <c r="F4116" s="417">
        <v>0</v>
      </c>
      <c r="G4116" s="417">
        <v>1710228810.02</v>
      </c>
      <c r="H4116" s="387" t="b" cm="1">
        <f t="array" aca="1" ref="H4116" ca="1">EsNegrita(BP[[#This Row],[CODIGO]])</f>
        <v>0</v>
      </c>
      <c r="I4116" s="387" t="b" cm="1">
        <f t="array" ref="I4116">_xlfn.LET(
    _xlpm.codigos_devolucion, _xlfn.UNIQUE(_xlfn._xlws.FILTER(BP[CODIGO], ISNUMBER(SEARCH("devoluci", BP[NOMBRE CUENTA])), {""})),
    ISNUMBER(MATCH(BP[[#This Row],[CODIGO]], _xlpm.codigos_devolucion, 0))
)</f>
        <v>0</v>
      </c>
    </row>
    <row r="4117" spans="1:9" x14ac:dyDescent="0.25">
      <c r="A4117" s="608">
        <v>519595</v>
      </c>
      <c r="B4117" s="416" t="s">
        <v>514</v>
      </c>
      <c r="C4117" s="416" t="s">
        <v>909</v>
      </c>
      <c r="D4117" s="416" t="s">
        <v>995</v>
      </c>
      <c r="E4117" s="417">
        <v>328800</v>
      </c>
      <c r="F4117" s="417">
        <v>0</v>
      </c>
      <c r="G4117" s="417">
        <v>1710557610.02</v>
      </c>
      <c r="H4117" s="387" t="b" cm="1">
        <f t="array" aca="1" ref="H4117" ca="1">EsNegrita(BP[[#This Row],[CODIGO]])</f>
        <v>0</v>
      </c>
      <c r="I4117" s="387" t="b" cm="1">
        <f t="array" ref="I4117">_xlfn.LET(
    _xlpm.codigos_devolucion, _xlfn.UNIQUE(_xlfn._xlws.FILTER(BP[CODIGO], ISNUMBER(SEARCH("devoluci", BP[NOMBRE CUENTA])), {""})),
    ISNUMBER(MATCH(BP[[#This Row],[CODIGO]], _xlpm.codigos_devolucion, 0))
)</f>
        <v>0</v>
      </c>
    </row>
    <row r="4118" spans="1:9" x14ac:dyDescent="0.25">
      <c r="A4118" s="608">
        <v>519595</v>
      </c>
      <c r="B4118" s="416" t="s">
        <v>514</v>
      </c>
      <c r="C4118" s="416" t="s">
        <v>992</v>
      </c>
      <c r="D4118" s="416" t="s">
        <v>1015</v>
      </c>
      <c r="E4118" s="417">
        <v>12899</v>
      </c>
      <c r="F4118" s="417">
        <v>0</v>
      </c>
      <c r="G4118" s="417">
        <v>1710570509.02</v>
      </c>
      <c r="H4118" s="387" t="b" cm="1">
        <f t="array" aca="1" ref="H4118" ca="1">EsNegrita(BP[[#This Row],[CODIGO]])</f>
        <v>0</v>
      </c>
      <c r="I4118" s="387" t="b" cm="1">
        <f t="array" ref="I4118">_xlfn.LET(
    _xlpm.codigos_devolucion, _xlfn.UNIQUE(_xlfn._xlws.FILTER(BP[CODIGO], ISNUMBER(SEARCH("devoluci", BP[NOMBRE CUENTA])), {""})),
    ISNUMBER(MATCH(BP[[#This Row],[CODIGO]], _xlpm.codigos_devolucion, 0))
)</f>
        <v>0</v>
      </c>
    </row>
    <row r="4119" spans="1:9" x14ac:dyDescent="0.25">
      <c r="A4119" s="608">
        <v>519595</v>
      </c>
      <c r="B4119" s="416" t="s">
        <v>514</v>
      </c>
      <c r="C4119" s="416" t="s">
        <v>992</v>
      </c>
      <c r="D4119" s="416" t="s">
        <v>1021</v>
      </c>
      <c r="E4119" s="417">
        <v>5756</v>
      </c>
      <c r="F4119" s="417">
        <v>0</v>
      </c>
      <c r="G4119" s="417">
        <v>1710576265.02</v>
      </c>
      <c r="H4119" s="387" t="b" cm="1">
        <f t="array" aca="1" ref="H4119" ca="1">EsNegrita(BP[[#This Row],[CODIGO]])</f>
        <v>0</v>
      </c>
      <c r="I4119" s="387" t="b" cm="1">
        <f t="array" ref="I4119">_xlfn.LET(
    _xlpm.codigos_devolucion, _xlfn.UNIQUE(_xlfn._xlws.FILTER(BP[CODIGO], ISNUMBER(SEARCH("devoluci", BP[NOMBRE CUENTA])), {""})),
    ISNUMBER(MATCH(BP[[#This Row],[CODIGO]], _xlpm.codigos_devolucion, 0))
)</f>
        <v>0</v>
      </c>
    </row>
    <row r="4120" spans="1:9" x14ac:dyDescent="0.25">
      <c r="A4120" s="608">
        <v>519595</v>
      </c>
      <c r="B4120" s="416" t="s">
        <v>514</v>
      </c>
      <c r="C4120" s="416" t="s">
        <v>1049</v>
      </c>
      <c r="D4120" s="416" t="s">
        <v>1050</v>
      </c>
      <c r="E4120" s="417">
        <v>73170</v>
      </c>
      <c r="F4120" s="417">
        <v>0</v>
      </c>
      <c r="G4120" s="417">
        <v>1710649435.02</v>
      </c>
      <c r="H4120" s="387" t="b" cm="1">
        <f t="array" aca="1" ref="H4120" ca="1">EsNegrita(BP[[#This Row],[CODIGO]])</f>
        <v>0</v>
      </c>
      <c r="I4120" s="387" t="b" cm="1">
        <f t="array" ref="I4120">_xlfn.LET(
    _xlpm.codigos_devolucion, _xlfn.UNIQUE(_xlfn._xlws.FILTER(BP[CODIGO], ISNUMBER(SEARCH("devoluci", BP[NOMBRE CUENTA])), {""})),
    ISNUMBER(MATCH(BP[[#This Row],[CODIGO]], _xlpm.codigos_devolucion, 0))
)</f>
        <v>0</v>
      </c>
    </row>
    <row r="4121" spans="1:9" x14ac:dyDescent="0.25">
      <c r="A4121" s="608">
        <v>519595</v>
      </c>
      <c r="B4121" s="416" t="s">
        <v>514</v>
      </c>
      <c r="C4121" s="416" t="s">
        <v>909</v>
      </c>
      <c r="D4121" s="416" t="s">
        <v>1084</v>
      </c>
      <c r="E4121" s="417">
        <v>372000</v>
      </c>
      <c r="F4121" s="417">
        <v>0</v>
      </c>
      <c r="G4121" s="417">
        <v>1711021435.02</v>
      </c>
      <c r="H4121" s="387" t="b" cm="1">
        <f t="array" aca="1" ref="H4121" ca="1">EsNegrita(BP[[#This Row],[CODIGO]])</f>
        <v>0</v>
      </c>
      <c r="I4121" s="387" t="b" cm="1">
        <f t="array" ref="I4121">_xlfn.LET(
    _xlpm.codigos_devolucion, _xlfn.UNIQUE(_xlfn._xlws.FILTER(BP[CODIGO], ISNUMBER(SEARCH("devoluci", BP[NOMBRE CUENTA])), {""})),
    ISNUMBER(MATCH(BP[[#This Row],[CODIGO]], _xlpm.codigos_devolucion, 0))
)</f>
        <v>0</v>
      </c>
    </row>
    <row r="4122" spans="1:9" x14ac:dyDescent="0.25">
      <c r="A4122" s="608">
        <v>519595</v>
      </c>
      <c r="B4122" s="416" t="s">
        <v>514</v>
      </c>
      <c r="C4122" s="416" t="s">
        <v>563</v>
      </c>
      <c r="D4122" s="416" t="s">
        <v>1179</v>
      </c>
      <c r="E4122" s="417">
        <v>15126</v>
      </c>
      <c r="F4122" s="417">
        <v>0</v>
      </c>
      <c r="G4122" s="417">
        <v>1711036561.02</v>
      </c>
      <c r="H4122" s="387" t="b" cm="1">
        <f t="array" aca="1" ref="H4122" ca="1">EsNegrita(BP[[#This Row],[CODIGO]])</f>
        <v>0</v>
      </c>
      <c r="I4122" s="387" t="b" cm="1">
        <f t="array" ref="I4122">_xlfn.LET(
    _xlpm.codigos_devolucion, _xlfn.UNIQUE(_xlfn._xlws.FILTER(BP[CODIGO], ISNUMBER(SEARCH("devoluci", BP[NOMBRE CUENTA])), {""})),
    ISNUMBER(MATCH(BP[[#This Row],[CODIGO]], _xlpm.codigos_devolucion, 0))
)</f>
        <v>0</v>
      </c>
    </row>
    <row r="4123" spans="1:9" x14ac:dyDescent="0.25">
      <c r="A4123" s="608">
        <v>519595</v>
      </c>
      <c r="B4123" s="416" t="s">
        <v>514</v>
      </c>
      <c r="C4123" s="416" t="s">
        <v>849</v>
      </c>
      <c r="D4123" s="416" t="s">
        <v>850</v>
      </c>
      <c r="E4123" s="417">
        <v>59937</v>
      </c>
      <c r="F4123" s="417">
        <v>0</v>
      </c>
      <c r="G4123" s="417">
        <v>1711096498.02</v>
      </c>
      <c r="H4123" s="387" t="b" cm="1">
        <f t="array" aca="1" ref="H4123" ca="1">EsNegrita(BP[[#This Row],[CODIGO]])</f>
        <v>0</v>
      </c>
      <c r="I4123" s="387" t="b" cm="1">
        <f t="array" ref="I4123">_xlfn.LET(
    _xlpm.codigos_devolucion, _xlfn.UNIQUE(_xlfn._xlws.FILTER(BP[CODIGO], ISNUMBER(SEARCH("devoluci", BP[NOMBRE CUENTA])), {""})),
    ISNUMBER(MATCH(BP[[#This Row],[CODIGO]], _xlpm.codigos_devolucion, 0))
)</f>
        <v>0</v>
      </c>
    </row>
    <row r="4124" spans="1:9" x14ac:dyDescent="0.25">
      <c r="A4124" s="608">
        <v>519595</v>
      </c>
      <c r="B4124" s="416" t="s">
        <v>514</v>
      </c>
      <c r="C4124" s="416" t="s">
        <v>909</v>
      </c>
      <c r="D4124" s="416" t="s">
        <v>1189</v>
      </c>
      <c r="E4124" s="417">
        <v>372000</v>
      </c>
      <c r="F4124" s="417">
        <v>0</v>
      </c>
      <c r="G4124" s="417">
        <v>1711468498.02</v>
      </c>
      <c r="H4124" s="387" t="b" cm="1">
        <f t="array" aca="1" ref="H4124" ca="1">EsNegrita(BP[[#This Row],[CODIGO]])</f>
        <v>0</v>
      </c>
      <c r="I4124" s="387" t="b" cm="1">
        <f t="array" ref="I4124">_xlfn.LET(
    _xlpm.codigos_devolucion, _xlfn.UNIQUE(_xlfn._xlws.FILTER(BP[CODIGO], ISNUMBER(SEARCH("devoluci", BP[NOMBRE CUENTA])), {""})),
    ISNUMBER(MATCH(BP[[#This Row],[CODIGO]], _xlpm.codigos_devolucion, 0))
)</f>
        <v>0</v>
      </c>
    </row>
    <row r="4125" spans="1:9" x14ac:dyDescent="0.25">
      <c r="A4125" s="608">
        <v>519595</v>
      </c>
      <c r="B4125" s="416" t="s">
        <v>514</v>
      </c>
      <c r="C4125" s="416" t="s">
        <v>992</v>
      </c>
      <c r="D4125" s="416" t="s">
        <v>1190</v>
      </c>
      <c r="E4125" s="417">
        <v>5756</v>
      </c>
      <c r="F4125" s="417">
        <v>0</v>
      </c>
      <c r="G4125" s="417">
        <v>1711474254.02</v>
      </c>
      <c r="H4125" s="387" t="b" cm="1">
        <f t="array" aca="1" ref="H4125" ca="1">EsNegrita(BP[[#This Row],[CODIGO]])</f>
        <v>0</v>
      </c>
      <c r="I4125" s="387" t="b" cm="1">
        <f t="array" ref="I4125">_xlfn.LET(
    _xlpm.codigos_devolucion, _xlfn.UNIQUE(_xlfn._xlws.FILTER(BP[CODIGO], ISNUMBER(SEARCH("devoluci", BP[NOMBRE CUENTA])), {""})),
    ISNUMBER(MATCH(BP[[#This Row],[CODIGO]], _xlpm.codigos_devolucion, 0))
)</f>
        <v>0</v>
      </c>
    </row>
    <row r="4126" spans="1:9" x14ac:dyDescent="0.25">
      <c r="A4126" s="608">
        <v>519595</v>
      </c>
      <c r="B4126" s="416" t="s">
        <v>514</v>
      </c>
      <c r="C4126" s="416" t="s">
        <v>563</v>
      </c>
      <c r="D4126" s="416" t="s">
        <v>1196</v>
      </c>
      <c r="E4126" s="417">
        <v>10084</v>
      </c>
      <c r="F4126" s="417">
        <v>0</v>
      </c>
      <c r="G4126" s="417">
        <v>1711484338.02</v>
      </c>
      <c r="H4126" s="387" t="b" cm="1">
        <f t="array" aca="1" ref="H4126" ca="1">EsNegrita(BP[[#This Row],[CODIGO]])</f>
        <v>0</v>
      </c>
      <c r="I4126" s="387" t="b" cm="1">
        <f t="array" ref="I4126">_xlfn.LET(
    _xlpm.codigos_devolucion, _xlfn.UNIQUE(_xlfn._xlws.FILTER(BP[CODIGO], ISNUMBER(SEARCH("devoluci", BP[NOMBRE CUENTA])), {""})),
    ISNUMBER(MATCH(BP[[#This Row],[CODIGO]], _xlpm.codigos_devolucion, 0))
)</f>
        <v>0</v>
      </c>
    </row>
    <row r="4127" spans="1:9" x14ac:dyDescent="0.25">
      <c r="A4127" s="608">
        <v>519595</v>
      </c>
      <c r="B4127" s="416" t="s">
        <v>514</v>
      </c>
      <c r="C4127" s="416" t="s">
        <v>849</v>
      </c>
      <c r="D4127" s="416" t="s">
        <v>860</v>
      </c>
      <c r="E4127" s="417">
        <v>59937</v>
      </c>
      <c r="F4127" s="417">
        <v>0</v>
      </c>
      <c r="G4127" s="417">
        <v>1711544275.02</v>
      </c>
      <c r="H4127" s="387" t="b" cm="1">
        <f t="array" aca="1" ref="H4127" ca="1">EsNegrita(BP[[#This Row],[CODIGO]])</f>
        <v>0</v>
      </c>
      <c r="I4127" s="387" t="b" cm="1">
        <f t="array" ref="I4127">_xlfn.LET(
    _xlpm.codigos_devolucion, _xlfn.UNIQUE(_xlfn._xlws.FILTER(BP[CODIGO], ISNUMBER(SEARCH("devoluci", BP[NOMBRE CUENTA])), {""})),
    ISNUMBER(MATCH(BP[[#This Row],[CODIGO]], _xlpm.codigos_devolucion, 0))
)</f>
        <v>0</v>
      </c>
    </row>
    <row r="4128" spans="1:9" x14ac:dyDescent="0.25">
      <c r="A4128" s="608">
        <v>531520</v>
      </c>
      <c r="B4128" s="416" t="s">
        <v>1382</v>
      </c>
      <c r="C4128" s="416" t="s">
        <v>1251</v>
      </c>
      <c r="D4128" s="416" t="s">
        <v>1252</v>
      </c>
      <c r="E4128" s="417">
        <v>51750</v>
      </c>
      <c r="F4128" s="417">
        <v>0</v>
      </c>
      <c r="G4128" s="417">
        <v>-13385395.470000001</v>
      </c>
      <c r="H4128" s="387" t="b" cm="1">
        <f t="array" aca="1" ref="H4128" ca="1">EsNegrita(BP[[#This Row],[CODIGO]])</f>
        <v>0</v>
      </c>
      <c r="I4128" s="387" t="b" cm="1">
        <f t="array" ref="I4128">_xlfn.LET(
    _xlpm.codigos_devolucion, _xlfn.UNIQUE(_xlfn._xlws.FILTER(BP[CODIGO], ISNUMBER(SEARCH("devoluci", BP[NOMBRE CUENTA])), {""})),
    ISNUMBER(MATCH(BP[[#This Row],[CODIGO]], _xlpm.codigos_devolucion, 0))
)</f>
        <v>0</v>
      </c>
    </row>
    <row r="4129" spans="1:9" x14ac:dyDescent="0.25">
      <c r="A4129" s="608">
        <v>61450501</v>
      </c>
      <c r="B4129" s="416" t="s">
        <v>680</v>
      </c>
      <c r="C4129" s="416" t="s">
        <v>911</v>
      </c>
      <c r="D4129" s="416" t="s">
        <v>912</v>
      </c>
      <c r="E4129" s="417">
        <v>2088949</v>
      </c>
      <c r="F4129" s="417">
        <v>0</v>
      </c>
      <c r="G4129" s="417">
        <v>1484690405.23</v>
      </c>
      <c r="H4129" s="387" t="b" cm="1">
        <f t="array" aca="1" ref="H4129" ca="1">EsNegrita(BP[[#This Row],[CODIGO]])</f>
        <v>0</v>
      </c>
      <c r="I4129" s="387" t="b" cm="1">
        <f t="array" ref="I4129">_xlfn.LET(
    _xlpm.codigos_devolucion, _xlfn.UNIQUE(_xlfn._xlws.FILTER(BP[CODIGO], ISNUMBER(SEARCH("devoluci", BP[NOMBRE CUENTA])), {""})),
    ISNUMBER(MATCH(BP[[#This Row],[CODIGO]], _xlpm.codigos_devolucion, 0))
)</f>
        <v>0</v>
      </c>
    </row>
    <row r="4130" spans="1:9" x14ac:dyDescent="0.25">
      <c r="A4130" s="608">
        <v>61450501</v>
      </c>
      <c r="B4130" s="416" t="s">
        <v>680</v>
      </c>
      <c r="C4130" s="416" t="s">
        <v>911</v>
      </c>
      <c r="D4130" s="416" t="s">
        <v>913</v>
      </c>
      <c r="E4130" s="417">
        <v>5926991</v>
      </c>
      <c r="F4130" s="417">
        <v>0</v>
      </c>
      <c r="G4130" s="417">
        <v>1490617396.23</v>
      </c>
      <c r="H4130" s="387" t="b" cm="1">
        <f t="array" aca="1" ref="H4130" ca="1">EsNegrita(BP[[#This Row],[CODIGO]])</f>
        <v>0</v>
      </c>
      <c r="I4130" s="387" t="b" cm="1">
        <f t="array" ref="I4130">_xlfn.LET(
    _xlpm.codigos_devolucion, _xlfn.UNIQUE(_xlfn._xlws.FILTER(BP[CODIGO], ISNUMBER(SEARCH("devoluci", BP[NOMBRE CUENTA])), {""})),
    ISNUMBER(MATCH(BP[[#This Row],[CODIGO]], _xlpm.codigos_devolucion, 0))
)</f>
        <v>0</v>
      </c>
    </row>
    <row r="4131" spans="1:9" x14ac:dyDescent="0.25">
      <c r="A4131" s="608">
        <v>61450501</v>
      </c>
      <c r="B4131" s="416" t="s">
        <v>680</v>
      </c>
      <c r="C4131" s="416" t="s">
        <v>560</v>
      </c>
      <c r="D4131" s="416" t="s">
        <v>923</v>
      </c>
      <c r="E4131" s="417">
        <v>8584521</v>
      </c>
      <c r="F4131" s="417">
        <v>0</v>
      </c>
      <c r="G4131" s="417">
        <v>1499201917.23</v>
      </c>
      <c r="H4131" s="387" t="b" cm="1">
        <f t="array" aca="1" ref="H4131" ca="1">EsNegrita(BP[[#This Row],[CODIGO]])</f>
        <v>0</v>
      </c>
      <c r="I4131" s="387" t="b" cm="1">
        <f t="array" ref="I4131">_xlfn.LET(
    _xlpm.codigos_devolucion, _xlfn.UNIQUE(_xlfn._xlws.FILTER(BP[CODIGO], ISNUMBER(SEARCH("devoluci", BP[NOMBRE CUENTA])), {""})),
    ISNUMBER(MATCH(BP[[#This Row],[CODIGO]], _xlpm.codigos_devolucion, 0))
)</f>
        <v>0</v>
      </c>
    </row>
    <row r="4132" spans="1:9" x14ac:dyDescent="0.25">
      <c r="A4132" s="608">
        <v>61450501</v>
      </c>
      <c r="B4132" s="416" t="s">
        <v>680</v>
      </c>
      <c r="C4132" s="416" t="s">
        <v>944</v>
      </c>
      <c r="D4132" s="416" t="s">
        <v>970</v>
      </c>
      <c r="E4132" s="417">
        <v>194750</v>
      </c>
      <c r="F4132" s="417">
        <v>0</v>
      </c>
      <c r="G4132" s="417">
        <v>1499396667.23</v>
      </c>
      <c r="H4132" s="387" t="b" cm="1">
        <f t="array" aca="1" ref="H4132" ca="1">EsNegrita(BP[[#This Row],[CODIGO]])</f>
        <v>0</v>
      </c>
      <c r="I4132" s="387" t="b" cm="1">
        <f t="array" ref="I4132">_xlfn.LET(
    _xlpm.codigos_devolucion, _xlfn.UNIQUE(_xlfn._xlws.FILTER(BP[CODIGO], ISNUMBER(SEARCH("devoluci", BP[NOMBRE CUENTA])), {""})),
    ISNUMBER(MATCH(BP[[#This Row],[CODIGO]], _xlpm.codigos_devolucion, 0))
)</f>
        <v>0</v>
      </c>
    </row>
    <row r="4133" spans="1:9" x14ac:dyDescent="0.25">
      <c r="A4133" s="608">
        <v>61450501</v>
      </c>
      <c r="B4133" s="416" t="s">
        <v>680</v>
      </c>
      <c r="C4133" s="416" t="s">
        <v>944</v>
      </c>
      <c r="D4133" s="416" t="s">
        <v>973</v>
      </c>
      <c r="E4133" s="417">
        <v>128249</v>
      </c>
      <c r="F4133" s="417">
        <v>0</v>
      </c>
      <c r="G4133" s="417">
        <v>1499524916.23</v>
      </c>
      <c r="H4133" s="387" t="b" cm="1">
        <f t="array" aca="1" ref="H4133" ca="1">EsNegrita(BP[[#This Row],[CODIGO]])</f>
        <v>0</v>
      </c>
      <c r="I4133" s="387" t="b" cm="1">
        <f t="array" ref="I4133">_xlfn.LET(
    _xlpm.codigos_devolucion, _xlfn.UNIQUE(_xlfn._xlws.FILTER(BP[CODIGO], ISNUMBER(SEARCH("devoluci", BP[NOMBRE CUENTA])), {""})),
    ISNUMBER(MATCH(BP[[#This Row],[CODIGO]], _xlpm.codigos_devolucion, 0))
)</f>
        <v>0</v>
      </c>
    </row>
    <row r="4134" spans="1:9" x14ac:dyDescent="0.25">
      <c r="A4134" s="608">
        <v>61450501</v>
      </c>
      <c r="B4134" s="416" t="s">
        <v>680</v>
      </c>
      <c r="C4134" s="416" t="s">
        <v>944</v>
      </c>
      <c r="D4134" s="416" t="s">
        <v>975</v>
      </c>
      <c r="E4134" s="417">
        <v>247000</v>
      </c>
      <c r="F4134" s="417">
        <v>0</v>
      </c>
      <c r="G4134" s="417">
        <v>1499771916.23</v>
      </c>
      <c r="H4134" s="387" t="b" cm="1">
        <f t="array" aca="1" ref="H4134" ca="1">EsNegrita(BP[[#This Row],[CODIGO]])</f>
        <v>0</v>
      </c>
      <c r="I4134" s="387" t="b" cm="1">
        <f t="array" ref="I4134">_xlfn.LET(
    _xlpm.codigos_devolucion, _xlfn.UNIQUE(_xlfn._xlws.FILTER(BP[CODIGO], ISNUMBER(SEARCH("devoluci", BP[NOMBRE CUENTA])), {""})),
    ISNUMBER(MATCH(BP[[#This Row],[CODIGO]], _xlpm.codigos_devolucion, 0))
)</f>
        <v>0</v>
      </c>
    </row>
    <row r="4135" spans="1:9" x14ac:dyDescent="0.25">
      <c r="A4135" s="608">
        <v>61450501</v>
      </c>
      <c r="B4135" s="416" t="s">
        <v>680</v>
      </c>
      <c r="C4135" s="416" t="s">
        <v>963</v>
      </c>
      <c r="D4135" s="416" t="s">
        <v>976</v>
      </c>
      <c r="E4135" s="417">
        <v>380000</v>
      </c>
      <c r="F4135" s="417">
        <v>0</v>
      </c>
      <c r="G4135" s="417">
        <v>1500151916.23</v>
      </c>
      <c r="H4135" s="387" t="b" cm="1">
        <f t="array" aca="1" ref="H4135" ca="1">EsNegrita(BP[[#This Row],[CODIGO]])</f>
        <v>0</v>
      </c>
      <c r="I4135" s="387" t="b" cm="1">
        <f t="array" ref="I4135">_xlfn.LET(
    _xlpm.codigos_devolucion, _xlfn.UNIQUE(_xlfn._xlws.FILTER(BP[CODIGO], ISNUMBER(SEARCH("devoluci", BP[NOMBRE CUENTA])), {""})),
    ISNUMBER(MATCH(BP[[#This Row],[CODIGO]], _xlpm.codigos_devolucion, 0))
)</f>
        <v>0</v>
      </c>
    </row>
    <row r="4136" spans="1:9" x14ac:dyDescent="0.25">
      <c r="A4136" s="608">
        <v>61450501</v>
      </c>
      <c r="B4136" s="416" t="s">
        <v>680</v>
      </c>
      <c r="C4136" s="416" t="s">
        <v>911</v>
      </c>
      <c r="D4136" s="416" t="s">
        <v>1009</v>
      </c>
      <c r="E4136" s="417">
        <v>1415264</v>
      </c>
      <c r="F4136" s="417">
        <v>0</v>
      </c>
      <c r="G4136" s="417">
        <v>1501567180.23</v>
      </c>
      <c r="H4136" s="387" t="b" cm="1">
        <f t="array" aca="1" ref="H4136" ca="1">EsNegrita(BP[[#This Row],[CODIGO]])</f>
        <v>0</v>
      </c>
      <c r="I4136" s="387" t="b" cm="1">
        <f t="array" ref="I4136">_xlfn.LET(
    _xlpm.codigos_devolucion, _xlfn.UNIQUE(_xlfn._xlws.FILTER(BP[CODIGO], ISNUMBER(SEARCH("devoluci", BP[NOMBRE CUENTA])), {""})),
    ISNUMBER(MATCH(BP[[#This Row],[CODIGO]], _xlpm.codigos_devolucion, 0))
)</f>
        <v>0</v>
      </c>
    </row>
    <row r="4137" spans="1:9" x14ac:dyDescent="0.25">
      <c r="A4137" s="608">
        <v>61450501</v>
      </c>
      <c r="B4137" s="416" t="s">
        <v>680</v>
      </c>
      <c r="C4137" s="416" t="s">
        <v>911</v>
      </c>
      <c r="D4137" s="416" t="s">
        <v>1010</v>
      </c>
      <c r="E4137" s="417">
        <v>711618</v>
      </c>
      <c r="F4137" s="417">
        <v>0</v>
      </c>
      <c r="G4137" s="417">
        <v>1502278798.23</v>
      </c>
      <c r="H4137" s="387" t="b" cm="1">
        <f t="array" aca="1" ref="H4137" ca="1">EsNegrita(BP[[#This Row],[CODIGO]])</f>
        <v>0</v>
      </c>
      <c r="I4137" s="387" t="b" cm="1">
        <f t="array" ref="I4137">_xlfn.LET(
    _xlpm.codigos_devolucion, _xlfn.UNIQUE(_xlfn._xlws.FILTER(BP[CODIGO], ISNUMBER(SEARCH("devoluci", BP[NOMBRE CUENTA])), {""})),
    ISNUMBER(MATCH(BP[[#This Row],[CODIGO]], _xlpm.codigos_devolucion, 0))
)</f>
        <v>0</v>
      </c>
    </row>
    <row r="4138" spans="1:9" x14ac:dyDescent="0.25">
      <c r="A4138" s="608">
        <v>61450501</v>
      </c>
      <c r="B4138" s="416" t="s">
        <v>680</v>
      </c>
      <c r="C4138" s="416" t="s">
        <v>1016</v>
      </c>
      <c r="D4138" s="416" t="s">
        <v>1017</v>
      </c>
      <c r="E4138" s="417">
        <v>100002</v>
      </c>
      <c r="F4138" s="417">
        <v>0</v>
      </c>
      <c r="G4138" s="417">
        <v>1502378800.23</v>
      </c>
      <c r="H4138" s="387" t="b" cm="1">
        <f t="array" aca="1" ref="H4138" ca="1">EsNegrita(BP[[#This Row],[CODIGO]])</f>
        <v>0</v>
      </c>
      <c r="I4138" s="387" t="b" cm="1">
        <f t="array" ref="I4138">_xlfn.LET(
    _xlpm.codigos_devolucion, _xlfn.UNIQUE(_xlfn._xlws.FILTER(BP[CODIGO], ISNUMBER(SEARCH("devoluci", BP[NOMBRE CUENTA])), {""})),
    ISNUMBER(MATCH(BP[[#This Row],[CODIGO]], _xlpm.codigos_devolucion, 0))
)</f>
        <v>0</v>
      </c>
    </row>
    <row r="4139" spans="1:9" x14ac:dyDescent="0.25">
      <c r="A4139" s="608">
        <v>61450501</v>
      </c>
      <c r="B4139" s="416" t="s">
        <v>680</v>
      </c>
      <c r="C4139" s="416" t="s">
        <v>560</v>
      </c>
      <c r="D4139" s="416" t="s">
        <v>1020</v>
      </c>
      <c r="E4139" s="417">
        <v>8080804</v>
      </c>
      <c r="F4139" s="417">
        <v>0</v>
      </c>
      <c r="G4139" s="417">
        <v>1510459604.23</v>
      </c>
      <c r="H4139" s="387" t="b" cm="1">
        <f t="array" aca="1" ref="H4139" ca="1">EsNegrita(BP[[#This Row],[CODIGO]])</f>
        <v>0</v>
      </c>
      <c r="I4139" s="387" t="b" cm="1">
        <f t="array" ref="I4139">_xlfn.LET(
    _xlpm.codigos_devolucion, _xlfn.UNIQUE(_xlfn._xlws.FILTER(BP[CODIGO], ISNUMBER(SEARCH("devoluci", BP[NOMBRE CUENTA])), {""})),
    ISNUMBER(MATCH(BP[[#This Row],[CODIGO]], _xlpm.codigos_devolucion, 0))
)</f>
        <v>0</v>
      </c>
    </row>
    <row r="4140" spans="1:9" x14ac:dyDescent="0.25">
      <c r="A4140" s="608">
        <v>61450501</v>
      </c>
      <c r="B4140" s="416" t="s">
        <v>680</v>
      </c>
      <c r="C4140" s="416" t="s">
        <v>963</v>
      </c>
      <c r="D4140" s="416" t="s">
        <v>1022</v>
      </c>
      <c r="E4140" s="417">
        <v>85000</v>
      </c>
      <c r="F4140" s="417">
        <v>0</v>
      </c>
      <c r="G4140" s="417">
        <v>1510544604.23</v>
      </c>
      <c r="H4140" s="387" t="b" cm="1">
        <f t="array" aca="1" ref="H4140" ca="1">EsNegrita(BP[[#This Row],[CODIGO]])</f>
        <v>0</v>
      </c>
      <c r="I4140" s="387" t="b" cm="1">
        <f t="array" ref="I4140">_xlfn.LET(
    _xlpm.codigos_devolucion, _xlfn.UNIQUE(_xlfn._xlws.FILTER(BP[CODIGO], ISNUMBER(SEARCH("devoluci", BP[NOMBRE CUENTA])), {""})),
    ISNUMBER(MATCH(BP[[#This Row],[CODIGO]], _xlpm.codigos_devolucion, 0))
)</f>
        <v>0</v>
      </c>
    </row>
    <row r="4141" spans="1:9" x14ac:dyDescent="0.25">
      <c r="A4141" s="608">
        <v>61450501</v>
      </c>
      <c r="B4141" s="416" t="s">
        <v>680</v>
      </c>
      <c r="C4141" s="416" t="s">
        <v>562</v>
      </c>
      <c r="D4141" s="416" t="s">
        <v>1085</v>
      </c>
      <c r="E4141" s="417">
        <v>624000</v>
      </c>
      <c r="F4141" s="417">
        <v>0</v>
      </c>
      <c r="G4141" s="417">
        <v>1511168604.23</v>
      </c>
      <c r="H4141" s="387" t="b" cm="1">
        <f t="array" aca="1" ref="H4141" ca="1">EsNegrita(BP[[#This Row],[CODIGO]])</f>
        <v>0</v>
      </c>
      <c r="I4141" s="387" t="b" cm="1">
        <f t="array" ref="I4141">_xlfn.LET(
    _xlpm.codigos_devolucion, _xlfn.UNIQUE(_xlfn._xlws.FILTER(BP[CODIGO], ISNUMBER(SEARCH("devoluci", BP[NOMBRE CUENTA])), {""})),
    ISNUMBER(MATCH(BP[[#This Row],[CODIGO]], _xlpm.codigos_devolucion, 0))
)</f>
        <v>0</v>
      </c>
    </row>
    <row r="4142" spans="1:9" x14ac:dyDescent="0.25">
      <c r="A4142" s="608">
        <v>61450501</v>
      </c>
      <c r="B4142" s="416" t="s">
        <v>680</v>
      </c>
      <c r="C4142" s="416" t="s">
        <v>1093</v>
      </c>
      <c r="D4142" s="416" t="s">
        <v>1094</v>
      </c>
      <c r="E4142" s="417">
        <v>236800</v>
      </c>
      <c r="F4142" s="417">
        <v>0</v>
      </c>
      <c r="G4142" s="417">
        <v>1511405404.23</v>
      </c>
      <c r="H4142" s="387" t="b" cm="1">
        <f t="array" aca="1" ref="H4142" ca="1">EsNegrita(BP[[#This Row],[CODIGO]])</f>
        <v>0</v>
      </c>
      <c r="I4142" s="387" t="b" cm="1">
        <f t="array" ref="I4142">_xlfn.LET(
    _xlpm.codigos_devolucion, _xlfn.UNIQUE(_xlfn._xlws.FILTER(BP[CODIGO], ISNUMBER(SEARCH("devoluci", BP[NOMBRE CUENTA])), {""})),
    ISNUMBER(MATCH(BP[[#This Row],[CODIGO]], _xlpm.codigos_devolucion, 0))
)</f>
        <v>0</v>
      </c>
    </row>
    <row r="4143" spans="1:9" x14ac:dyDescent="0.25">
      <c r="A4143" s="608">
        <v>61450501</v>
      </c>
      <c r="B4143" s="416" t="s">
        <v>680</v>
      </c>
      <c r="C4143" s="416" t="s">
        <v>911</v>
      </c>
      <c r="D4143" s="416" t="s">
        <v>1103</v>
      </c>
      <c r="E4143" s="417">
        <v>873801</v>
      </c>
      <c r="F4143" s="417">
        <v>0</v>
      </c>
      <c r="G4143" s="417">
        <v>1512279205.23</v>
      </c>
      <c r="H4143" s="387" t="b" cm="1">
        <f t="array" aca="1" ref="H4143" ca="1">EsNegrita(BP[[#This Row],[CODIGO]])</f>
        <v>0</v>
      </c>
      <c r="I4143" s="387" t="b" cm="1">
        <f t="array" ref="I4143">_xlfn.LET(
    _xlpm.codigos_devolucion, _xlfn.UNIQUE(_xlfn._xlws.FILTER(BP[CODIGO], ISNUMBER(SEARCH("devoluci", BP[NOMBRE CUENTA])), {""})),
    ISNUMBER(MATCH(BP[[#This Row],[CODIGO]], _xlpm.codigos_devolucion, 0))
)</f>
        <v>0</v>
      </c>
    </row>
    <row r="4144" spans="1:9" x14ac:dyDescent="0.25">
      <c r="A4144" s="608">
        <v>61450501</v>
      </c>
      <c r="B4144" s="416" t="s">
        <v>680</v>
      </c>
      <c r="C4144" s="416" t="s">
        <v>911</v>
      </c>
      <c r="D4144" s="416" t="s">
        <v>1104</v>
      </c>
      <c r="E4144" s="417">
        <v>1067270</v>
      </c>
      <c r="F4144" s="417">
        <v>0</v>
      </c>
      <c r="G4144" s="417">
        <v>1513346475.23</v>
      </c>
      <c r="H4144" s="387" t="b" cm="1">
        <f t="array" aca="1" ref="H4144" ca="1">EsNegrita(BP[[#This Row],[CODIGO]])</f>
        <v>0</v>
      </c>
      <c r="I4144" s="387" t="b" cm="1">
        <f t="array" ref="I4144">_xlfn.LET(
    _xlpm.codigos_devolucion, _xlfn.UNIQUE(_xlfn._xlws.FILTER(BP[CODIGO], ISNUMBER(SEARCH("devoluci", BP[NOMBRE CUENTA])), {""})),
    ISNUMBER(MATCH(BP[[#This Row],[CODIGO]], _xlpm.codigos_devolucion, 0))
)</f>
        <v>0</v>
      </c>
    </row>
    <row r="4145" spans="1:9" x14ac:dyDescent="0.25">
      <c r="A4145" s="608">
        <v>61450501</v>
      </c>
      <c r="B4145" s="416" t="s">
        <v>680</v>
      </c>
      <c r="C4145" s="416" t="s">
        <v>963</v>
      </c>
      <c r="D4145" s="416" t="s">
        <v>1109</v>
      </c>
      <c r="E4145" s="417">
        <v>85000</v>
      </c>
      <c r="F4145" s="417">
        <v>0</v>
      </c>
      <c r="G4145" s="417">
        <v>1513431475.23</v>
      </c>
      <c r="H4145" s="387" t="b" cm="1">
        <f t="array" aca="1" ref="H4145" ca="1">EsNegrita(BP[[#This Row],[CODIGO]])</f>
        <v>0</v>
      </c>
      <c r="I4145" s="387" t="b" cm="1">
        <f t="array" ref="I4145">_xlfn.LET(
    _xlpm.codigos_devolucion, _xlfn.UNIQUE(_xlfn._xlws.FILTER(BP[CODIGO], ISNUMBER(SEARCH("devoluci", BP[NOMBRE CUENTA])), {""})),
    ISNUMBER(MATCH(BP[[#This Row],[CODIGO]], _xlpm.codigos_devolucion, 0))
)</f>
        <v>0</v>
      </c>
    </row>
    <row r="4146" spans="1:9" x14ac:dyDescent="0.25">
      <c r="A4146" s="608">
        <v>61450501</v>
      </c>
      <c r="B4146" s="416" t="s">
        <v>680</v>
      </c>
      <c r="C4146" s="416" t="s">
        <v>963</v>
      </c>
      <c r="D4146" s="416" t="s">
        <v>1110</v>
      </c>
      <c r="E4146" s="417">
        <v>85000</v>
      </c>
      <c r="F4146" s="417">
        <v>0</v>
      </c>
      <c r="G4146" s="417">
        <v>1513516475.23</v>
      </c>
      <c r="H4146" s="387" t="b" cm="1">
        <f t="array" aca="1" ref="H4146" ca="1">EsNegrita(BP[[#This Row],[CODIGO]])</f>
        <v>0</v>
      </c>
      <c r="I4146" s="387" t="b" cm="1">
        <f t="array" ref="I4146">_xlfn.LET(
    _xlpm.codigos_devolucion, _xlfn.UNIQUE(_xlfn._xlws.FILTER(BP[CODIGO], ISNUMBER(SEARCH("devoluci", BP[NOMBRE CUENTA])), {""})),
    ISNUMBER(MATCH(BP[[#This Row],[CODIGO]], _xlpm.codigos_devolucion, 0))
)</f>
        <v>0</v>
      </c>
    </row>
    <row r="4147" spans="1:9" x14ac:dyDescent="0.25">
      <c r="A4147" s="608">
        <v>61450501</v>
      </c>
      <c r="B4147" s="416" t="s">
        <v>680</v>
      </c>
      <c r="C4147" s="416" t="s">
        <v>560</v>
      </c>
      <c r="D4147" s="416" t="s">
        <v>1117</v>
      </c>
      <c r="E4147" s="417">
        <v>10634643</v>
      </c>
      <c r="F4147" s="417">
        <v>0</v>
      </c>
      <c r="G4147" s="417">
        <v>1524151118.23</v>
      </c>
      <c r="H4147" s="387" t="b" cm="1">
        <f t="array" aca="1" ref="H4147" ca="1">EsNegrita(BP[[#This Row],[CODIGO]])</f>
        <v>0</v>
      </c>
      <c r="I4147" s="387" t="b" cm="1">
        <f t="array" ref="I4147">_xlfn.LET(
    _xlpm.codigos_devolucion, _xlfn.UNIQUE(_xlfn._xlws.FILTER(BP[CODIGO], ISNUMBER(SEARCH("devoluci", BP[NOMBRE CUENTA])), {""})),
    ISNUMBER(MATCH(BP[[#This Row],[CODIGO]], _xlpm.codigos_devolucion, 0))
)</f>
        <v>0</v>
      </c>
    </row>
    <row r="4148" spans="1:9" x14ac:dyDescent="0.25">
      <c r="A4148" s="608">
        <v>61450501</v>
      </c>
      <c r="B4148" s="416" t="s">
        <v>680</v>
      </c>
      <c r="C4148" s="416" t="s">
        <v>944</v>
      </c>
      <c r="D4148" s="416" t="s">
        <v>1130</v>
      </c>
      <c r="E4148" s="417">
        <v>62400</v>
      </c>
      <c r="F4148" s="417">
        <v>0</v>
      </c>
      <c r="G4148" s="417">
        <v>1524213518.23</v>
      </c>
      <c r="H4148" s="387" t="b" cm="1">
        <f t="array" aca="1" ref="H4148" ca="1">EsNegrita(BP[[#This Row],[CODIGO]])</f>
        <v>0</v>
      </c>
      <c r="I4148" s="387" t="b" cm="1">
        <f t="array" ref="I4148">_xlfn.LET(
    _xlpm.codigos_devolucion, _xlfn.UNIQUE(_xlfn._xlws.FILTER(BP[CODIGO], ISNUMBER(SEARCH("devoluci", BP[NOMBRE CUENTA])), {""})),
    ISNUMBER(MATCH(BP[[#This Row],[CODIGO]], _xlpm.codigos_devolucion, 0))
)</f>
        <v>0</v>
      </c>
    </row>
    <row r="4149" spans="1:9" x14ac:dyDescent="0.25">
      <c r="A4149" s="608">
        <v>61450501</v>
      </c>
      <c r="B4149" s="416" t="s">
        <v>680</v>
      </c>
      <c r="C4149" s="416" t="s">
        <v>944</v>
      </c>
      <c r="D4149" s="416" t="s">
        <v>1130</v>
      </c>
      <c r="E4149" s="417">
        <v>45878</v>
      </c>
      <c r="F4149" s="417">
        <v>0</v>
      </c>
      <c r="G4149" s="417">
        <v>1524259396.23</v>
      </c>
      <c r="H4149" s="387" t="b" cm="1">
        <f t="array" aca="1" ref="H4149" ca="1">EsNegrita(BP[[#This Row],[CODIGO]])</f>
        <v>0</v>
      </c>
      <c r="I4149" s="387" t="b" cm="1">
        <f t="array" ref="I4149">_xlfn.LET(
    _xlpm.codigos_devolucion, _xlfn.UNIQUE(_xlfn._xlws.FILTER(BP[CODIGO], ISNUMBER(SEARCH("devoluci", BP[NOMBRE CUENTA])), {""})),
    ISNUMBER(MATCH(BP[[#This Row],[CODIGO]], _xlpm.codigos_devolucion, 0))
)</f>
        <v>0</v>
      </c>
    </row>
    <row r="4150" spans="1:9" x14ac:dyDescent="0.25">
      <c r="A4150" s="608">
        <v>61450501</v>
      </c>
      <c r="B4150" s="416" t="s">
        <v>680</v>
      </c>
      <c r="C4150" s="416" t="s">
        <v>944</v>
      </c>
      <c r="D4150" s="416" t="s">
        <v>1130</v>
      </c>
      <c r="E4150" s="417">
        <v>27000</v>
      </c>
      <c r="F4150" s="417">
        <v>0</v>
      </c>
      <c r="G4150" s="417">
        <v>1524286396.23</v>
      </c>
      <c r="H4150" s="387" t="b" cm="1">
        <f t="array" aca="1" ref="H4150" ca="1">EsNegrita(BP[[#This Row],[CODIGO]])</f>
        <v>0</v>
      </c>
      <c r="I4150" s="387" t="b" cm="1">
        <f t="array" ref="I4150">_xlfn.LET(
    _xlpm.codigos_devolucion, _xlfn.UNIQUE(_xlfn._xlws.FILTER(BP[CODIGO], ISNUMBER(SEARCH("devoluci", BP[NOMBRE CUENTA])), {""})),
    ISNUMBER(MATCH(BP[[#This Row],[CODIGO]], _xlpm.codigos_devolucion, 0))
)</f>
        <v>0</v>
      </c>
    </row>
    <row r="4151" spans="1:9" x14ac:dyDescent="0.25">
      <c r="A4151" s="608">
        <v>61450501</v>
      </c>
      <c r="B4151" s="416" t="s">
        <v>680</v>
      </c>
      <c r="C4151" s="416" t="s">
        <v>944</v>
      </c>
      <c r="D4151" s="416" t="s">
        <v>1131</v>
      </c>
      <c r="E4151" s="417">
        <v>318249</v>
      </c>
      <c r="F4151" s="417">
        <v>0</v>
      </c>
      <c r="G4151" s="417">
        <v>1524604645.23</v>
      </c>
      <c r="H4151" s="387" t="b" cm="1">
        <f t="array" aca="1" ref="H4151" ca="1">EsNegrita(BP[[#This Row],[CODIGO]])</f>
        <v>0</v>
      </c>
      <c r="I4151" s="387" t="b" cm="1">
        <f t="array" ref="I4151">_xlfn.LET(
    _xlpm.codigos_devolucion, _xlfn.UNIQUE(_xlfn._xlws.FILTER(BP[CODIGO], ISNUMBER(SEARCH("devoluci", BP[NOMBRE CUENTA])), {""})),
    ISNUMBER(MATCH(BP[[#This Row],[CODIGO]], _xlpm.codigos_devolucion, 0))
)</f>
        <v>0</v>
      </c>
    </row>
    <row r="4152" spans="1:9" x14ac:dyDescent="0.25">
      <c r="A4152" s="608">
        <v>61450501</v>
      </c>
      <c r="B4152" s="416" t="s">
        <v>680</v>
      </c>
      <c r="C4152" s="416" t="s">
        <v>944</v>
      </c>
      <c r="D4152" s="416" t="s">
        <v>1133</v>
      </c>
      <c r="E4152" s="417">
        <v>232750</v>
      </c>
      <c r="F4152" s="417">
        <v>0</v>
      </c>
      <c r="G4152" s="417">
        <v>1524837395.23</v>
      </c>
      <c r="H4152" s="387" t="b" cm="1">
        <f t="array" aca="1" ref="H4152" ca="1">EsNegrita(BP[[#This Row],[CODIGO]])</f>
        <v>0</v>
      </c>
      <c r="I4152" s="387" t="b" cm="1">
        <f t="array" ref="I4152">_xlfn.LET(
    _xlpm.codigos_devolucion, _xlfn.UNIQUE(_xlfn._xlws.FILTER(BP[CODIGO], ISNUMBER(SEARCH("devoluci", BP[NOMBRE CUENTA])), {""})),
    ISNUMBER(MATCH(BP[[#This Row],[CODIGO]], _xlpm.codigos_devolucion, 0))
)</f>
        <v>0</v>
      </c>
    </row>
    <row r="4153" spans="1:9" x14ac:dyDescent="0.25">
      <c r="A4153" s="608">
        <v>61450501</v>
      </c>
      <c r="B4153" s="416" t="s">
        <v>680</v>
      </c>
      <c r="C4153" s="416" t="s">
        <v>944</v>
      </c>
      <c r="D4153" s="416" t="s">
        <v>1134</v>
      </c>
      <c r="E4153" s="417">
        <v>225251</v>
      </c>
      <c r="F4153" s="417">
        <v>0</v>
      </c>
      <c r="G4153" s="417">
        <v>1525062646.23</v>
      </c>
      <c r="H4153" s="387" t="b" cm="1">
        <f t="array" aca="1" ref="H4153" ca="1">EsNegrita(BP[[#This Row],[CODIGO]])</f>
        <v>0</v>
      </c>
      <c r="I4153" s="387" t="b" cm="1">
        <f t="array" ref="I4153">_xlfn.LET(
    _xlpm.codigos_devolucion, _xlfn.UNIQUE(_xlfn._xlws.FILTER(BP[CODIGO], ISNUMBER(SEARCH("devoluci", BP[NOMBRE CUENTA])), {""})),
    ISNUMBER(MATCH(BP[[#This Row],[CODIGO]], _xlpm.codigos_devolucion, 0))
)</f>
        <v>0</v>
      </c>
    </row>
    <row r="4154" spans="1:9" x14ac:dyDescent="0.25">
      <c r="A4154" s="608">
        <v>61450501</v>
      </c>
      <c r="B4154" s="416" t="s">
        <v>680</v>
      </c>
      <c r="C4154" s="416" t="s">
        <v>944</v>
      </c>
      <c r="D4154" s="416" t="s">
        <v>1137</v>
      </c>
      <c r="E4154" s="417">
        <v>451250</v>
      </c>
      <c r="F4154" s="417">
        <v>0</v>
      </c>
      <c r="G4154" s="417">
        <v>1525513896.23</v>
      </c>
      <c r="H4154" s="387" t="b" cm="1">
        <f t="array" aca="1" ref="H4154" ca="1">EsNegrita(BP[[#This Row],[CODIGO]])</f>
        <v>0</v>
      </c>
      <c r="I4154" s="387" t="b" cm="1">
        <f t="array" ref="I4154">_xlfn.LET(
    _xlpm.codigos_devolucion, _xlfn.UNIQUE(_xlfn._xlws.FILTER(BP[CODIGO], ISNUMBER(SEARCH("devoluci", BP[NOMBRE CUENTA])), {""})),
    ISNUMBER(MATCH(BP[[#This Row],[CODIGO]], _xlpm.codigos_devolucion, 0))
)</f>
        <v>0</v>
      </c>
    </row>
    <row r="4155" spans="1:9" x14ac:dyDescent="0.25">
      <c r="A4155" s="608">
        <v>61450501</v>
      </c>
      <c r="B4155" s="416" t="s">
        <v>680</v>
      </c>
      <c r="C4155" s="416" t="s">
        <v>562</v>
      </c>
      <c r="D4155" s="416" t="s">
        <v>1148</v>
      </c>
      <c r="E4155" s="417">
        <v>208000</v>
      </c>
      <c r="F4155" s="417">
        <v>0</v>
      </c>
      <c r="G4155" s="417">
        <v>1525721896.23</v>
      </c>
      <c r="H4155" s="387" t="b" cm="1">
        <f t="array" aca="1" ref="H4155" ca="1">EsNegrita(BP[[#This Row],[CODIGO]])</f>
        <v>0</v>
      </c>
      <c r="I4155" s="387" t="b" cm="1">
        <f t="array" ref="I4155">_xlfn.LET(
    _xlpm.codigos_devolucion, _xlfn.UNIQUE(_xlfn._xlws.FILTER(BP[CODIGO], ISNUMBER(SEARCH("devoluci", BP[NOMBRE CUENTA])), {""})),
    ISNUMBER(MATCH(BP[[#This Row],[CODIGO]], _xlpm.codigos_devolucion, 0))
)</f>
        <v>0</v>
      </c>
    </row>
    <row r="4156" spans="1:9" x14ac:dyDescent="0.25">
      <c r="A4156" s="608">
        <v>61450501</v>
      </c>
      <c r="B4156" s="416" t="s">
        <v>680</v>
      </c>
      <c r="C4156" s="416" t="s">
        <v>963</v>
      </c>
      <c r="D4156" s="416" t="s">
        <v>1173</v>
      </c>
      <c r="E4156" s="417">
        <v>380000</v>
      </c>
      <c r="F4156" s="417">
        <v>0</v>
      </c>
      <c r="G4156" s="417">
        <v>1526101896.23</v>
      </c>
      <c r="H4156" s="387" t="b" cm="1">
        <f t="array" aca="1" ref="H4156" ca="1">EsNegrita(BP[[#This Row],[CODIGO]])</f>
        <v>0</v>
      </c>
      <c r="I4156" s="387" t="b" cm="1">
        <f t="array" ref="I4156">_xlfn.LET(
    _xlpm.codigos_devolucion, _xlfn.UNIQUE(_xlfn._xlws.FILTER(BP[CODIGO], ISNUMBER(SEARCH("devoluci", BP[NOMBRE CUENTA])), {""})),
    ISNUMBER(MATCH(BP[[#This Row],[CODIGO]], _xlpm.codigos_devolucion, 0))
)</f>
        <v>0</v>
      </c>
    </row>
    <row r="4157" spans="1:9" x14ac:dyDescent="0.25">
      <c r="A4157" s="608">
        <v>61450501</v>
      </c>
      <c r="B4157" s="416" t="s">
        <v>680</v>
      </c>
      <c r="C4157" s="416" t="s">
        <v>996</v>
      </c>
      <c r="D4157" s="416" t="s">
        <v>1180</v>
      </c>
      <c r="E4157" s="417">
        <v>107000</v>
      </c>
      <c r="F4157" s="417">
        <v>0</v>
      </c>
      <c r="G4157" s="417">
        <v>1526208896.23</v>
      </c>
      <c r="H4157" s="387" t="b" cm="1">
        <f t="array" aca="1" ref="H4157" ca="1">EsNegrita(BP[[#This Row],[CODIGO]])</f>
        <v>0</v>
      </c>
      <c r="I4157" s="387" t="b" cm="1">
        <f t="array" ref="I4157">_xlfn.LET(
    _xlpm.codigos_devolucion, _xlfn.UNIQUE(_xlfn._xlws.FILTER(BP[CODIGO], ISNUMBER(SEARCH("devoluci", BP[NOMBRE CUENTA])), {""})),
    ISNUMBER(MATCH(BP[[#This Row],[CODIGO]], _xlpm.codigos_devolucion, 0))
)</f>
        <v>0</v>
      </c>
    </row>
    <row r="4158" spans="1:9" x14ac:dyDescent="0.25">
      <c r="A4158" s="608">
        <v>61450501</v>
      </c>
      <c r="B4158" s="416" t="s">
        <v>680</v>
      </c>
      <c r="C4158" s="416" t="s">
        <v>911</v>
      </c>
      <c r="D4158" s="416" t="s">
        <v>1192</v>
      </c>
      <c r="E4158" s="417">
        <v>901096</v>
      </c>
      <c r="F4158" s="417">
        <v>0</v>
      </c>
      <c r="G4158" s="417">
        <v>1527109992.23</v>
      </c>
      <c r="H4158" s="387" t="b" cm="1">
        <f t="array" aca="1" ref="H4158" ca="1">EsNegrita(BP[[#This Row],[CODIGO]])</f>
        <v>0</v>
      </c>
      <c r="I4158" s="387" t="b" cm="1">
        <f t="array" ref="I4158">_xlfn.LET(
    _xlpm.codigos_devolucion, _xlfn.UNIQUE(_xlfn._xlws.FILTER(BP[CODIGO], ISNUMBER(SEARCH("devoluci", BP[NOMBRE CUENTA])), {""})),
    ISNUMBER(MATCH(BP[[#This Row],[CODIGO]], _xlpm.codigos_devolucion, 0))
)</f>
        <v>0</v>
      </c>
    </row>
    <row r="4159" spans="1:9" x14ac:dyDescent="0.25">
      <c r="A4159" s="608">
        <v>61450501</v>
      </c>
      <c r="B4159" s="416" t="s">
        <v>680</v>
      </c>
      <c r="C4159" s="416" t="s">
        <v>911</v>
      </c>
      <c r="D4159" s="416" t="s">
        <v>1193</v>
      </c>
      <c r="E4159" s="417">
        <v>1263910</v>
      </c>
      <c r="F4159" s="417">
        <v>0</v>
      </c>
      <c r="G4159" s="417">
        <v>1528373902.23</v>
      </c>
      <c r="H4159" s="387" t="b" cm="1">
        <f t="array" aca="1" ref="H4159" ca="1">EsNegrita(BP[[#This Row],[CODIGO]])</f>
        <v>0</v>
      </c>
      <c r="I4159" s="387" t="b" cm="1">
        <f t="array" ref="I4159">_xlfn.LET(
    _xlpm.codigos_devolucion, _xlfn.UNIQUE(_xlfn._xlws.FILTER(BP[CODIGO], ISNUMBER(SEARCH("devoluci", BP[NOMBRE CUENTA])), {""})),
    ISNUMBER(MATCH(BP[[#This Row],[CODIGO]], _xlpm.codigos_devolucion, 0))
)</f>
        <v>0</v>
      </c>
    </row>
    <row r="4160" spans="1:9" x14ac:dyDescent="0.25">
      <c r="A4160" s="608">
        <v>61450501</v>
      </c>
      <c r="B4160" s="416" t="s">
        <v>680</v>
      </c>
      <c r="C4160" s="416" t="s">
        <v>560</v>
      </c>
      <c r="D4160" s="416" t="s">
        <v>1197</v>
      </c>
      <c r="E4160" s="417">
        <v>8611027</v>
      </c>
      <c r="F4160" s="417">
        <v>0</v>
      </c>
      <c r="G4160" s="417">
        <v>1536984929.23</v>
      </c>
      <c r="H4160" s="387" t="b" cm="1">
        <f t="array" aca="1" ref="H4160" ca="1">EsNegrita(BP[[#This Row],[CODIGO]])</f>
        <v>0</v>
      </c>
      <c r="I4160" s="387" t="b" cm="1">
        <f t="array" ref="I4160">_xlfn.LET(
    _xlpm.codigos_devolucion, _xlfn.UNIQUE(_xlfn._xlws.FILTER(BP[CODIGO], ISNUMBER(SEARCH("devoluci", BP[NOMBRE CUENTA])), {""})),
    ISNUMBER(MATCH(BP[[#This Row],[CODIGO]], _xlpm.codigos_devolucion, 0))
)</f>
        <v>0</v>
      </c>
    </row>
    <row r="4161" spans="1:9" x14ac:dyDescent="0.25">
      <c r="A4161" s="608">
        <v>61450501</v>
      </c>
      <c r="B4161" s="416" t="s">
        <v>680</v>
      </c>
      <c r="C4161" s="416" t="s">
        <v>1093</v>
      </c>
      <c r="D4161" s="416" t="s">
        <v>1237</v>
      </c>
      <c r="E4161" s="417">
        <v>17500</v>
      </c>
      <c r="F4161" s="417">
        <v>0</v>
      </c>
      <c r="G4161" s="417">
        <v>1537002429.23</v>
      </c>
      <c r="H4161" s="387" t="b" cm="1">
        <f t="array" aca="1" ref="H4161" ca="1">EsNegrita(BP[[#This Row],[CODIGO]])</f>
        <v>0</v>
      </c>
      <c r="I4161" s="387" t="b" cm="1">
        <f t="array" ref="I4161">_xlfn.LET(
    _xlpm.codigos_devolucion, _xlfn.UNIQUE(_xlfn._xlws.FILTER(BP[CODIGO], ISNUMBER(SEARCH("devoluci", BP[NOMBRE CUENTA])), {""})),
    ISNUMBER(MATCH(BP[[#This Row],[CODIGO]], _xlpm.codigos_devolucion, 0))
)</f>
        <v>0</v>
      </c>
    </row>
    <row r="4162" spans="1:9" x14ac:dyDescent="0.25">
      <c r="A4162" s="608">
        <v>61450501</v>
      </c>
      <c r="B4162" s="416" t="s">
        <v>680</v>
      </c>
      <c r="C4162" s="416" t="s">
        <v>1247</v>
      </c>
      <c r="D4162" s="416" t="s">
        <v>1248</v>
      </c>
      <c r="E4162" s="417">
        <v>50200</v>
      </c>
      <c r="F4162" s="417">
        <v>0</v>
      </c>
      <c r="G4162" s="417">
        <v>1537052629.23</v>
      </c>
      <c r="H4162" s="387" t="b" cm="1">
        <f t="array" aca="1" ref="H4162" ca="1">EsNegrita(BP[[#This Row],[CODIGO]])</f>
        <v>0</v>
      </c>
      <c r="I4162" s="387" t="b" cm="1">
        <f t="array" ref="I4162">_xlfn.LET(
    _xlpm.codigos_devolucion, _xlfn.UNIQUE(_xlfn._xlws.FILTER(BP[CODIGO], ISNUMBER(SEARCH("devoluci", BP[NOMBRE CUENTA])), {""})),
    ISNUMBER(MATCH(BP[[#This Row],[CODIGO]], _xlpm.codigos_devolucion, 0))
)</f>
        <v>0</v>
      </c>
    </row>
    <row r="4163" spans="1:9" x14ac:dyDescent="0.25">
      <c r="A4163" s="608">
        <v>61450502</v>
      </c>
      <c r="B4163" s="416" t="s">
        <v>1383</v>
      </c>
      <c r="C4163" s="416" t="s">
        <v>798</v>
      </c>
      <c r="D4163" s="416" t="s">
        <v>799</v>
      </c>
      <c r="E4163" s="417">
        <v>1350000</v>
      </c>
      <c r="F4163" s="417">
        <v>0</v>
      </c>
      <c r="G4163" s="417">
        <v>311167357</v>
      </c>
      <c r="H4163" s="387" t="b" cm="1">
        <f t="array" aca="1" ref="H4163" ca="1">EsNegrita(BP[[#This Row],[CODIGO]])</f>
        <v>0</v>
      </c>
      <c r="I4163" s="387" t="b" cm="1">
        <f t="array" ref="I4163">_xlfn.LET(
    _xlpm.codigos_devolucion, _xlfn.UNIQUE(_xlfn._xlws.FILTER(BP[CODIGO], ISNUMBER(SEARCH("devoluci", BP[NOMBRE CUENTA])), {""})),
    ISNUMBER(MATCH(BP[[#This Row],[CODIGO]], _xlpm.codigos_devolucion, 0))
)</f>
        <v>0</v>
      </c>
    </row>
    <row r="4164" spans="1:9" x14ac:dyDescent="0.25">
      <c r="A4164" s="608">
        <v>61450502</v>
      </c>
      <c r="B4164" s="416" t="s">
        <v>1383</v>
      </c>
      <c r="C4164" s="416" t="s">
        <v>808</v>
      </c>
      <c r="D4164" s="416" t="s">
        <v>809</v>
      </c>
      <c r="E4164" s="417">
        <v>487695</v>
      </c>
      <c r="F4164" s="417">
        <v>0</v>
      </c>
      <c r="G4164" s="417">
        <v>311655052</v>
      </c>
      <c r="H4164" s="387" t="b" cm="1">
        <f t="array" aca="1" ref="H4164" ca="1">EsNegrita(BP[[#This Row],[CODIGO]])</f>
        <v>0</v>
      </c>
      <c r="I4164" s="387" t="b" cm="1">
        <f t="array" ref="I4164">_xlfn.LET(
    _xlpm.codigos_devolucion, _xlfn.UNIQUE(_xlfn._xlws.FILTER(BP[CODIGO], ISNUMBER(SEARCH("devoluci", BP[NOMBRE CUENTA])), {""})),
    ISNUMBER(MATCH(BP[[#This Row],[CODIGO]], _xlpm.codigos_devolucion, 0))
)</f>
        <v>0</v>
      </c>
    </row>
    <row r="4165" spans="1:9" x14ac:dyDescent="0.25">
      <c r="A4165" s="608">
        <v>61450502</v>
      </c>
      <c r="B4165" s="416" t="s">
        <v>1383</v>
      </c>
      <c r="C4165" s="416" t="s">
        <v>808</v>
      </c>
      <c r="D4165" s="416" t="s">
        <v>810</v>
      </c>
      <c r="E4165" s="417">
        <v>480476</v>
      </c>
      <c r="F4165" s="417">
        <v>0</v>
      </c>
      <c r="G4165" s="417">
        <v>312135528</v>
      </c>
      <c r="H4165" s="387" t="b" cm="1">
        <f t="array" aca="1" ref="H4165" ca="1">EsNegrita(BP[[#This Row],[CODIGO]])</f>
        <v>0</v>
      </c>
      <c r="I4165" s="387" t="b" cm="1">
        <f t="array" ref="I4165">_xlfn.LET(
    _xlpm.codigos_devolucion, _xlfn.UNIQUE(_xlfn._xlws.FILTER(BP[CODIGO], ISNUMBER(SEARCH("devoluci", BP[NOMBRE CUENTA])), {""})),
    ISNUMBER(MATCH(BP[[#This Row],[CODIGO]], _xlpm.codigos_devolucion, 0))
)</f>
        <v>0</v>
      </c>
    </row>
    <row r="4166" spans="1:9" x14ac:dyDescent="0.25">
      <c r="A4166" s="608">
        <v>61450502</v>
      </c>
      <c r="B4166" s="416" t="s">
        <v>1383</v>
      </c>
      <c r="C4166" s="416" t="s">
        <v>813</v>
      </c>
      <c r="D4166" s="416" t="s">
        <v>814</v>
      </c>
      <c r="E4166" s="417">
        <v>100000</v>
      </c>
      <c r="F4166" s="417">
        <v>0</v>
      </c>
      <c r="G4166" s="417">
        <v>312235528</v>
      </c>
      <c r="H4166" s="387" t="b" cm="1">
        <f t="array" aca="1" ref="H4166" ca="1">EsNegrita(BP[[#This Row],[CODIGO]])</f>
        <v>0</v>
      </c>
      <c r="I4166" s="387" t="b" cm="1">
        <f t="array" ref="I4166">_xlfn.LET(
    _xlpm.codigos_devolucion, _xlfn.UNIQUE(_xlfn._xlws.FILTER(BP[CODIGO], ISNUMBER(SEARCH("devoluci", BP[NOMBRE CUENTA])), {""})),
    ISNUMBER(MATCH(BP[[#This Row],[CODIGO]], _xlpm.codigos_devolucion, 0))
)</f>
        <v>0</v>
      </c>
    </row>
    <row r="4167" spans="1:9" x14ac:dyDescent="0.25">
      <c r="A4167" s="608">
        <v>61450502</v>
      </c>
      <c r="B4167" s="416" t="s">
        <v>1383</v>
      </c>
      <c r="C4167" s="416" t="s">
        <v>815</v>
      </c>
      <c r="D4167" s="416" t="s">
        <v>816</v>
      </c>
      <c r="E4167" s="417">
        <v>108000</v>
      </c>
      <c r="F4167" s="417">
        <v>0</v>
      </c>
      <c r="G4167" s="417">
        <v>312343528</v>
      </c>
      <c r="H4167" s="387" t="b" cm="1">
        <f t="array" aca="1" ref="H4167" ca="1">EsNegrita(BP[[#This Row],[CODIGO]])</f>
        <v>0</v>
      </c>
      <c r="I4167" s="387" t="b" cm="1">
        <f t="array" ref="I4167">_xlfn.LET(
    _xlpm.codigos_devolucion, _xlfn.UNIQUE(_xlfn._xlws.FILTER(BP[CODIGO], ISNUMBER(SEARCH("devoluci", BP[NOMBRE CUENTA])), {""})),
    ISNUMBER(MATCH(BP[[#This Row],[CODIGO]], _xlpm.codigos_devolucion, 0))
)</f>
        <v>0</v>
      </c>
    </row>
    <row r="4168" spans="1:9" x14ac:dyDescent="0.25">
      <c r="A4168" s="608">
        <v>61450502</v>
      </c>
      <c r="B4168" s="416" t="s">
        <v>1383</v>
      </c>
      <c r="C4168" s="416" t="s">
        <v>821</v>
      </c>
      <c r="D4168" s="416" t="s">
        <v>822</v>
      </c>
      <c r="E4168" s="417">
        <v>109244</v>
      </c>
      <c r="F4168" s="417">
        <v>0</v>
      </c>
      <c r="G4168" s="417">
        <v>312452772</v>
      </c>
      <c r="H4168" s="387" t="b" cm="1">
        <f t="array" aca="1" ref="H4168" ca="1">EsNegrita(BP[[#This Row],[CODIGO]])</f>
        <v>0</v>
      </c>
      <c r="I4168" s="387" t="b" cm="1">
        <f t="array" ref="I4168">_xlfn.LET(
    _xlpm.codigos_devolucion, _xlfn.UNIQUE(_xlfn._xlws.FILTER(BP[CODIGO], ISNUMBER(SEARCH("devoluci", BP[NOMBRE CUENTA])), {""})),
    ISNUMBER(MATCH(BP[[#This Row],[CODIGO]], _xlpm.codigos_devolucion, 0))
)</f>
        <v>0</v>
      </c>
    </row>
    <row r="4169" spans="1:9" x14ac:dyDescent="0.25">
      <c r="A4169" s="608">
        <v>61450502</v>
      </c>
      <c r="B4169" s="416" t="s">
        <v>1383</v>
      </c>
      <c r="C4169" s="416" t="s">
        <v>798</v>
      </c>
      <c r="D4169" s="416" t="s">
        <v>830</v>
      </c>
      <c r="E4169" s="417">
        <v>1350000</v>
      </c>
      <c r="F4169" s="417">
        <v>0</v>
      </c>
      <c r="G4169" s="417">
        <v>313802772</v>
      </c>
      <c r="H4169" s="387" t="b" cm="1">
        <f t="array" aca="1" ref="H4169" ca="1">EsNegrita(BP[[#This Row],[CODIGO]])</f>
        <v>0</v>
      </c>
      <c r="I4169" s="387" t="b" cm="1">
        <f t="array" ref="I4169">_xlfn.LET(
    _xlpm.codigos_devolucion, _xlfn.UNIQUE(_xlfn._xlws.FILTER(BP[CODIGO], ISNUMBER(SEARCH("devoluci", BP[NOMBRE CUENTA])), {""})),
    ISNUMBER(MATCH(BP[[#This Row],[CODIGO]], _xlpm.codigos_devolucion, 0))
)</f>
        <v>0</v>
      </c>
    </row>
    <row r="4170" spans="1:9" x14ac:dyDescent="0.25">
      <c r="A4170" s="608">
        <v>61450502</v>
      </c>
      <c r="B4170" s="416" t="s">
        <v>1383</v>
      </c>
      <c r="C4170" s="416" t="s">
        <v>831</v>
      </c>
      <c r="D4170" s="416" t="s">
        <v>832</v>
      </c>
      <c r="E4170" s="417">
        <v>2500000</v>
      </c>
      <c r="F4170" s="417">
        <v>0</v>
      </c>
      <c r="G4170" s="417">
        <v>316302772</v>
      </c>
      <c r="H4170" s="387" t="b" cm="1">
        <f t="array" aca="1" ref="H4170" ca="1">EsNegrita(BP[[#This Row],[CODIGO]])</f>
        <v>0</v>
      </c>
      <c r="I4170" s="387" t="b" cm="1">
        <f t="array" ref="I4170">_xlfn.LET(
    _xlpm.codigos_devolucion, _xlfn.UNIQUE(_xlfn._xlws.FILTER(BP[CODIGO], ISNUMBER(SEARCH("devoluci", BP[NOMBRE CUENTA])), {""})),
    ISNUMBER(MATCH(BP[[#This Row],[CODIGO]], _xlpm.codigos_devolucion, 0))
)</f>
        <v>0</v>
      </c>
    </row>
    <row r="4171" spans="1:9" x14ac:dyDescent="0.25">
      <c r="A4171" s="608">
        <v>61450502</v>
      </c>
      <c r="B4171" s="416" t="s">
        <v>1383</v>
      </c>
      <c r="C4171" s="416" t="s">
        <v>831</v>
      </c>
      <c r="D4171" s="416" t="s">
        <v>833</v>
      </c>
      <c r="E4171" s="417">
        <v>2500000</v>
      </c>
      <c r="F4171" s="417">
        <v>0</v>
      </c>
      <c r="G4171" s="417">
        <v>318802772</v>
      </c>
      <c r="H4171" s="387" t="b" cm="1">
        <f t="array" aca="1" ref="H4171" ca="1">EsNegrita(BP[[#This Row],[CODIGO]])</f>
        <v>0</v>
      </c>
      <c r="I4171" s="387" t="b" cm="1">
        <f t="array" ref="I4171">_xlfn.LET(
    _xlpm.codigos_devolucion, _xlfn.UNIQUE(_xlfn._xlws.FILTER(BP[CODIGO], ISNUMBER(SEARCH("devoluci", BP[NOMBRE CUENTA])), {""})),
    ISNUMBER(MATCH(BP[[#This Row],[CODIGO]], _xlpm.codigos_devolucion, 0))
)</f>
        <v>0</v>
      </c>
    </row>
    <row r="4172" spans="1:9" x14ac:dyDescent="0.25">
      <c r="A4172" s="608">
        <v>61450502</v>
      </c>
      <c r="B4172" s="416" t="s">
        <v>1383</v>
      </c>
      <c r="C4172" s="416" t="s">
        <v>838</v>
      </c>
      <c r="D4172" s="416" t="s">
        <v>839</v>
      </c>
      <c r="E4172" s="417">
        <v>424000</v>
      </c>
      <c r="F4172" s="417">
        <v>0</v>
      </c>
      <c r="G4172" s="417">
        <v>319226772</v>
      </c>
      <c r="H4172" s="387" t="b" cm="1">
        <f t="array" aca="1" ref="H4172" ca="1">EsNegrita(BP[[#This Row],[CODIGO]])</f>
        <v>0</v>
      </c>
      <c r="I4172" s="387" t="b" cm="1">
        <f t="array" ref="I4172">_xlfn.LET(
    _xlpm.codigos_devolucion, _xlfn.UNIQUE(_xlfn._xlws.FILTER(BP[CODIGO], ISNUMBER(SEARCH("devoluci", BP[NOMBRE CUENTA])), {""})),
    ISNUMBER(MATCH(BP[[#This Row],[CODIGO]], _xlpm.codigos_devolucion, 0))
)</f>
        <v>0</v>
      </c>
    </row>
    <row r="4173" spans="1:9" x14ac:dyDescent="0.25">
      <c r="A4173" s="608">
        <v>61450502</v>
      </c>
      <c r="B4173" s="416" t="s">
        <v>1383</v>
      </c>
      <c r="C4173" s="416" t="s">
        <v>843</v>
      </c>
      <c r="D4173" s="416" t="s">
        <v>844</v>
      </c>
      <c r="E4173" s="417">
        <v>235210</v>
      </c>
      <c r="F4173" s="417">
        <v>0</v>
      </c>
      <c r="G4173" s="417">
        <v>319461982</v>
      </c>
      <c r="H4173" s="387" t="b" cm="1">
        <f t="array" aca="1" ref="H4173" ca="1">EsNegrita(BP[[#This Row],[CODIGO]])</f>
        <v>0</v>
      </c>
      <c r="I4173" s="387" t="b" cm="1">
        <f t="array" ref="I4173">_xlfn.LET(
    _xlpm.codigos_devolucion, _xlfn.UNIQUE(_xlfn._xlws.FILTER(BP[CODIGO], ISNUMBER(SEARCH("devoluci", BP[NOMBRE CUENTA])), {""})),
    ISNUMBER(MATCH(BP[[#This Row],[CODIGO]], _xlpm.codigos_devolucion, 0))
)</f>
        <v>0</v>
      </c>
    </row>
    <row r="4174" spans="1:9" x14ac:dyDescent="0.25">
      <c r="A4174" s="608">
        <v>61450502</v>
      </c>
      <c r="B4174" s="416" t="s">
        <v>1383</v>
      </c>
      <c r="C4174" s="416" t="s">
        <v>843</v>
      </c>
      <c r="D4174" s="416" t="s">
        <v>845</v>
      </c>
      <c r="E4174" s="417">
        <v>235210</v>
      </c>
      <c r="F4174" s="417">
        <v>0</v>
      </c>
      <c r="G4174" s="417">
        <v>319697192</v>
      </c>
      <c r="H4174" s="387" t="b" cm="1">
        <f t="array" aca="1" ref="H4174" ca="1">EsNegrita(BP[[#This Row],[CODIGO]])</f>
        <v>0</v>
      </c>
      <c r="I4174" s="387" t="b" cm="1">
        <f t="array" ref="I4174">_xlfn.LET(
    _xlpm.codigos_devolucion, _xlfn.UNIQUE(_xlfn._xlws.FILTER(BP[CODIGO], ISNUMBER(SEARCH("devoluci", BP[NOMBRE CUENTA])), {""})),
    ISNUMBER(MATCH(BP[[#This Row],[CODIGO]], _xlpm.codigos_devolucion, 0))
)</f>
        <v>0</v>
      </c>
    </row>
    <row r="4175" spans="1:9" x14ac:dyDescent="0.25">
      <c r="A4175" s="608">
        <v>61450502</v>
      </c>
      <c r="B4175" s="416" t="s">
        <v>1383</v>
      </c>
      <c r="C4175" s="416" t="s">
        <v>843</v>
      </c>
      <c r="D4175" s="416" t="s">
        <v>846</v>
      </c>
      <c r="E4175" s="417">
        <v>235210</v>
      </c>
      <c r="F4175" s="417">
        <v>0</v>
      </c>
      <c r="G4175" s="417">
        <v>319932402</v>
      </c>
      <c r="H4175" s="387" t="b" cm="1">
        <f t="array" aca="1" ref="H4175" ca="1">EsNegrita(BP[[#This Row],[CODIGO]])</f>
        <v>0</v>
      </c>
      <c r="I4175" s="387" t="b" cm="1">
        <f t="array" ref="I4175">_xlfn.LET(
    _xlpm.codigos_devolucion, _xlfn.UNIQUE(_xlfn._xlws.FILTER(BP[CODIGO], ISNUMBER(SEARCH("devoluci", BP[NOMBRE CUENTA])), {""})),
    ISNUMBER(MATCH(BP[[#This Row],[CODIGO]], _xlpm.codigos_devolucion, 0))
)</f>
        <v>0</v>
      </c>
    </row>
    <row r="4176" spans="1:9" x14ac:dyDescent="0.25">
      <c r="A4176" s="608">
        <v>61450502</v>
      </c>
      <c r="B4176" s="416" t="s">
        <v>1383</v>
      </c>
      <c r="C4176" s="416" t="s">
        <v>849</v>
      </c>
      <c r="D4176" s="416" t="s">
        <v>850</v>
      </c>
      <c r="E4176" s="417">
        <v>369885</v>
      </c>
      <c r="F4176" s="417">
        <v>0</v>
      </c>
      <c r="G4176" s="417">
        <v>320302287</v>
      </c>
      <c r="H4176" s="387" t="b" cm="1">
        <f t="array" aca="1" ref="H4176" ca="1">EsNegrita(BP[[#This Row],[CODIGO]])</f>
        <v>0</v>
      </c>
      <c r="I4176" s="387" t="b" cm="1">
        <f t="array" ref="I4176">_xlfn.LET(
    _xlpm.codigos_devolucion, _xlfn.UNIQUE(_xlfn._xlws.FILTER(BP[CODIGO], ISNUMBER(SEARCH("devoluci", BP[NOMBRE CUENTA])), {""})),
    ISNUMBER(MATCH(BP[[#This Row],[CODIGO]], _xlpm.codigos_devolucion, 0))
)</f>
        <v>0</v>
      </c>
    </row>
    <row r="4177" spans="1:9" x14ac:dyDescent="0.25">
      <c r="A4177" s="608">
        <v>61450502</v>
      </c>
      <c r="B4177" s="416" t="s">
        <v>1383</v>
      </c>
      <c r="C4177" s="416" t="s">
        <v>849</v>
      </c>
      <c r="D4177" s="416" t="s">
        <v>860</v>
      </c>
      <c r="E4177" s="417">
        <v>369885</v>
      </c>
      <c r="F4177" s="417">
        <v>0</v>
      </c>
      <c r="G4177" s="417">
        <v>320672172</v>
      </c>
      <c r="H4177" s="387" t="b" cm="1">
        <f t="array" aca="1" ref="H4177" ca="1">EsNegrita(BP[[#This Row],[CODIGO]])</f>
        <v>0</v>
      </c>
      <c r="I4177" s="387" t="b" cm="1">
        <f t="array" ref="I4177">_xlfn.LET(
    _xlpm.codigos_devolucion, _xlfn.UNIQUE(_xlfn._xlws.FILTER(BP[CODIGO], ISNUMBER(SEARCH("devoluci", BP[NOMBRE CUENTA])), {""})),
    ISNUMBER(MATCH(BP[[#This Row],[CODIGO]], _xlpm.codigos_devolucion, 0))
)</f>
        <v>0</v>
      </c>
    </row>
    <row r="4178" spans="1:9" x14ac:dyDescent="0.25">
      <c r="A4178" s="608">
        <v>61450502</v>
      </c>
      <c r="B4178" s="416" t="s">
        <v>1383</v>
      </c>
      <c r="C4178" s="416" t="s">
        <v>858</v>
      </c>
      <c r="D4178" s="416" t="s">
        <v>864</v>
      </c>
      <c r="E4178" s="417">
        <v>830000</v>
      </c>
      <c r="F4178" s="417">
        <v>0</v>
      </c>
      <c r="G4178" s="417">
        <v>321502172</v>
      </c>
      <c r="H4178" s="387" t="b" cm="1">
        <f t="array" aca="1" ref="H4178" ca="1">EsNegrita(BP[[#This Row],[CODIGO]])</f>
        <v>0</v>
      </c>
      <c r="I4178" s="387" t="b" cm="1">
        <f t="array" ref="I4178">_xlfn.LET(
    _xlpm.codigos_devolucion, _xlfn.UNIQUE(_xlfn._xlws.FILTER(BP[CODIGO], ISNUMBER(SEARCH("devoluci", BP[NOMBRE CUENTA])), {""})),
    ISNUMBER(MATCH(BP[[#This Row],[CODIGO]], _xlpm.codigos_devolucion, 0))
)</f>
        <v>0</v>
      </c>
    </row>
    <row r="4179" spans="1:9" x14ac:dyDescent="0.25">
      <c r="A4179" s="608">
        <v>61450502</v>
      </c>
      <c r="B4179" s="416" t="s">
        <v>1383</v>
      </c>
      <c r="C4179" s="416" t="s">
        <v>865</v>
      </c>
      <c r="D4179" s="416" t="s">
        <v>866</v>
      </c>
      <c r="E4179" s="417">
        <v>62857</v>
      </c>
      <c r="F4179" s="417">
        <v>0</v>
      </c>
      <c r="G4179" s="417">
        <v>321565029</v>
      </c>
      <c r="H4179" s="387" t="b" cm="1">
        <f t="array" aca="1" ref="H4179" ca="1">EsNegrita(BP[[#This Row],[CODIGO]])</f>
        <v>0</v>
      </c>
      <c r="I4179" s="387" t="b" cm="1">
        <f t="array" ref="I4179">_xlfn.LET(
    _xlpm.codigos_devolucion, _xlfn.UNIQUE(_xlfn._xlws.FILTER(BP[CODIGO], ISNUMBER(SEARCH("devoluci", BP[NOMBRE CUENTA])), {""})),
    ISNUMBER(MATCH(BP[[#This Row],[CODIGO]], _xlpm.codigos_devolucion, 0))
)</f>
        <v>0</v>
      </c>
    </row>
    <row r="4180" spans="1:9" x14ac:dyDescent="0.25">
      <c r="A4180" s="608">
        <v>61450502</v>
      </c>
      <c r="B4180" s="416" t="s">
        <v>1383</v>
      </c>
      <c r="C4180" s="416" t="s">
        <v>796</v>
      </c>
      <c r="D4180" s="416" t="s">
        <v>867</v>
      </c>
      <c r="E4180" s="417">
        <v>600000</v>
      </c>
      <c r="F4180" s="417">
        <v>0</v>
      </c>
      <c r="G4180" s="417">
        <v>322165029</v>
      </c>
      <c r="H4180" s="387" t="b" cm="1">
        <f t="array" aca="1" ref="H4180" ca="1">EsNegrita(BP[[#This Row],[CODIGO]])</f>
        <v>0</v>
      </c>
      <c r="I4180" s="387" t="b" cm="1">
        <f t="array" ref="I4180">_xlfn.LET(
    _xlpm.codigos_devolucion, _xlfn.UNIQUE(_xlfn._xlws.FILTER(BP[CODIGO], ISNUMBER(SEARCH("devoluci", BP[NOMBRE CUENTA])), {""})),
    ISNUMBER(MATCH(BP[[#This Row],[CODIGO]], _xlpm.codigos_devolucion, 0))
)</f>
        <v>0</v>
      </c>
    </row>
    <row r="4181" spans="1:9" x14ac:dyDescent="0.25">
      <c r="A4181" s="608">
        <v>61450502</v>
      </c>
      <c r="B4181" s="416" t="s">
        <v>1383</v>
      </c>
      <c r="C4181" s="416" t="s">
        <v>865</v>
      </c>
      <c r="D4181" s="416" t="s">
        <v>869</v>
      </c>
      <c r="E4181" s="417">
        <v>88613</v>
      </c>
      <c r="F4181" s="417">
        <v>0</v>
      </c>
      <c r="G4181" s="417">
        <v>322253642</v>
      </c>
      <c r="H4181" s="387" t="b" cm="1">
        <f t="array" aca="1" ref="H4181" ca="1">EsNegrita(BP[[#This Row],[CODIGO]])</f>
        <v>0</v>
      </c>
      <c r="I4181" s="387" t="b" cm="1">
        <f t="array" ref="I4181">_xlfn.LET(
    _xlpm.codigos_devolucion, _xlfn.UNIQUE(_xlfn._xlws.FILTER(BP[CODIGO], ISNUMBER(SEARCH("devoluci", BP[NOMBRE CUENTA])), {""})),
    ISNUMBER(MATCH(BP[[#This Row],[CODIGO]], _xlpm.codigos_devolucion, 0))
)</f>
        <v>0</v>
      </c>
    </row>
    <row r="4182" spans="1:9" x14ac:dyDescent="0.25">
      <c r="A4182" s="608">
        <v>61450503</v>
      </c>
      <c r="B4182" s="416" t="s">
        <v>1384</v>
      </c>
      <c r="C4182" s="416" t="s">
        <v>914</v>
      </c>
      <c r="D4182" s="416" t="s">
        <v>915</v>
      </c>
      <c r="E4182" s="417">
        <v>92437</v>
      </c>
      <c r="F4182" s="417">
        <v>0</v>
      </c>
      <c r="G4182" s="417">
        <v>20889011768.220001</v>
      </c>
      <c r="H4182" s="387" t="b" cm="1">
        <f t="array" aca="1" ref="H4182" ca="1">EsNegrita(BP[[#This Row],[CODIGO]])</f>
        <v>0</v>
      </c>
      <c r="I4182" s="387" t="b" cm="1">
        <f t="array" ref="I4182">_xlfn.LET(
    _xlpm.codigos_devolucion, _xlfn.UNIQUE(_xlfn._xlws.FILTER(BP[CODIGO], ISNUMBER(SEARCH("devoluci", BP[NOMBRE CUENTA])), {""})),
    ISNUMBER(MATCH(BP[[#This Row],[CODIGO]], _xlpm.codigos_devolucion, 0))
)</f>
        <v>0</v>
      </c>
    </row>
    <row r="4183" spans="1:9" x14ac:dyDescent="0.25">
      <c r="A4183" s="608">
        <v>61450503</v>
      </c>
      <c r="B4183" s="416" t="s">
        <v>1384</v>
      </c>
      <c r="C4183" s="416" t="s">
        <v>916</v>
      </c>
      <c r="D4183" s="416" t="s">
        <v>917</v>
      </c>
      <c r="E4183" s="417">
        <v>168066</v>
      </c>
      <c r="F4183" s="417">
        <v>0</v>
      </c>
      <c r="G4183" s="417">
        <v>20889179834.220001</v>
      </c>
      <c r="H4183" s="387" t="b" cm="1">
        <f t="array" aca="1" ref="H4183" ca="1">EsNegrita(BP[[#This Row],[CODIGO]])</f>
        <v>0</v>
      </c>
      <c r="I4183" s="387" t="b" cm="1">
        <f t="array" ref="I4183">_xlfn.LET(
    _xlpm.codigos_devolucion, _xlfn.UNIQUE(_xlfn._xlws.FILTER(BP[CODIGO], ISNUMBER(SEARCH("devoluci", BP[NOMBRE CUENTA])), {""})),
    ISNUMBER(MATCH(BP[[#This Row],[CODIGO]], _xlpm.codigos_devolucion, 0))
)</f>
        <v>0</v>
      </c>
    </row>
    <row r="4184" spans="1:9" x14ac:dyDescent="0.25">
      <c r="A4184" s="608">
        <v>61450503</v>
      </c>
      <c r="B4184" s="416" t="s">
        <v>1384</v>
      </c>
      <c r="C4184" s="416" t="s">
        <v>918</v>
      </c>
      <c r="D4184" s="416" t="s">
        <v>919</v>
      </c>
      <c r="E4184" s="417">
        <v>599160</v>
      </c>
      <c r="F4184" s="417">
        <v>0</v>
      </c>
      <c r="G4184" s="417">
        <v>20889778994.220001</v>
      </c>
      <c r="H4184" s="387" t="b" cm="1">
        <f t="array" aca="1" ref="H4184" ca="1">EsNegrita(BP[[#This Row],[CODIGO]])</f>
        <v>0</v>
      </c>
      <c r="I4184" s="387" t="b" cm="1">
        <f t="array" ref="I4184">_xlfn.LET(
    _xlpm.codigos_devolucion, _xlfn.UNIQUE(_xlfn._xlws.FILTER(BP[CODIGO], ISNUMBER(SEARCH("devoluci", BP[NOMBRE CUENTA])), {""})),
    ISNUMBER(MATCH(BP[[#This Row],[CODIGO]], _xlpm.codigos_devolucion, 0))
)</f>
        <v>0</v>
      </c>
    </row>
    <row r="4185" spans="1:9" x14ac:dyDescent="0.25">
      <c r="A4185" s="608">
        <v>61450503</v>
      </c>
      <c r="B4185" s="416" t="s">
        <v>1384</v>
      </c>
      <c r="C4185" s="416" t="s">
        <v>798</v>
      </c>
      <c r="D4185" s="416" t="s">
        <v>922</v>
      </c>
      <c r="E4185" s="417">
        <v>88235</v>
      </c>
      <c r="F4185" s="417">
        <v>0</v>
      </c>
      <c r="G4185" s="417">
        <v>20889867229.220001</v>
      </c>
      <c r="H4185" s="387" t="b" cm="1">
        <f t="array" aca="1" ref="H4185" ca="1">EsNegrita(BP[[#This Row],[CODIGO]])</f>
        <v>0</v>
      </c>
      <c r="I4185" s="387" t="b" cm="1">
        <f t="array" ref="I4185">_xlfn.LET(
    _xlpm.codigos_devolucion, _xlfn.UNIQUE(_xlfn._xlws.FILTER(BP[CODIGO], ISNUMBER(SEARCH("devoluci", BP[NOMBRE CUENTA])), {""})),
    ISNUMBER(MATCH(BP[[#This Row],[CODIGO]], _xlpm.codigos_devolucion, 0))
)</f>
        <v>0</v>
      </c>
    </row>
    <row r="4186" spans="1:9" x14ac:dyDescent="0.25">
      <c r="A4186" s="608">
        <v>61450503</v>
      </c>
      <c r="B4186" s="416" t="s">
        <v>1384</v>
      </c>
      <c r="C4186" s="416" t="s">
        <v>798</v>
      </c>
      <c r="D4186" s="416" t="s">
        <v>924</v>
      </c>
      <c r="E4186" s="417">
        <v>789916</v>
      </c>
      <c r="F4186" s="417">
        <v>0</v>
      </c>
      <c r="G4186" s="417">
        <v>20890657145.220001</v>
      </c>
      <c r="H4186" s="387" t="b" cm="1">
        <f t="array" aca="1" ref="H4186" ca="1">EsNegrita(BP[[#This Row],[CODIGO]])</f>
        <v>0</v>
      </c>
      <c r="I4186" s="387" t="b" cm="1">
        <f t="array" ref="I4186">_xlfn.LET(
    _xlpm.codigos_devolucion, _xlfn.UNIQUE(_xlfn._xlws.FILTER(BP[CODIGO], ISNUMBER(SEARCH("devoluci", BP[NOMBRE CUENTA])), {""})),
    ISNUMBER(MATCH(BP[[#This Row],[CODIGO]], _xlpm.codigos_devolucion, 0))
)</f>
        <v>0</v>
      </c>
    </row>
    <row r="4187" spans="1:9" x14ac:dyDescent="0.25">
      <c r="A4187" s="608">
        <v>61450503</v>
      </c>
      <c r="B4187" s="416" t="s">
        <v>1384</v>
      </c>
      <c r="C4187" s="416" t="s">
        <v>925</v>
      </c>
      <c r="D4187" s="416" t="s">
        <v>926</v>
      </c>
      <c r="E4187" s="417">
        <v>367455</v>
      </c>
      <c r="F4187" s="417">
        <v>0</v>
      </c>
      <c r="G4187" s="417">
        <v>20891024600.220001</v>
      </c>
      <c r="H4187" s="387" t="b" cm="1">
        <f t="array" aca="1" ref="H4187" ca="1">EsNegrita(BP[[#This Row],[CODIGO]])</f>
        <v>0</v>
      </c>
      <c r="I4187" s="387" t="b" cm="1">
        <f t="array" ref="I4187">_xlfn.LET(
    _xlpm.codigos_devolucion, _xlfn.UNIQUE(_xlfn._xlws.FILTER(BP[CODIGO], ISNUMBER(SEARCH("devoluci", BP[NOMBRE CUENTA])), {""})),
    ISNUMBER(MATCH(BP[[#This Row],[CODIGO]], _xlpm.codigos_devolucion, 0))
)</f>
        <v>0</v>
      </c>
    </row>
    <row r="4188" spans="1:9" x14ac:dyDescent="0.25">
      <c r="A4188" s="608">
        <v>61450503</v>
      </c>
      <c r="B4188" s="416" t="s">
        <v>1384</v>
      </c>
      <c r="C4188" s="416" t="s">
        <v>927</v>
      </c>
      <c r="D4188" s="416" t="s">
        <v>928</v>
      </c>
      <c r="E4188" s="417">
        <v>9337585</v>
      </c>
      <c r="F4188" s="417">
        <v>0</v>
      </c>
      <c r="G4188" s="417">
        <v>20900362185.220001</v>
      </c>
      <c r="H4188" s="387" t="b" cm="1">
        <f t="array" aca="1" ref="H4188" ca="1">EsNegrita(BP[[#This Row],[CODIGO]])</f>
        <v>0</v>
      </c>
      <c r="I4188" s="387" t="b" cm="1">
        <f t="array" ref="I4188">_xlfn.LET(
    _xlpm.codigos_devolucion, _xlfn.UNIQUE(_xlfn._xlws.FILTER(BP[CODIGO], ISNUMBER(SEARCH("devoluci", BP[NOMBRE CUENTA])), {""})),
    ISNUMBER(MATCH(BP[[#This Row],[CODIGO]], _xlpm.codigos_devolucion, 0))
)</f>
        <v>0</v>
      </c>
    </row>
    <row r="4189" spans="1:9" x14ac:dyDescent="0.25">
      <c r="A4189" s="608">
        <v>61450503</v>
      </c>
      <c r="B4189" s="416" t="s">
        <v>1384</v>
      </c>
      <c r="C4189" s="416" t="s">
        <v>798</v>
      </c>
      <c r="D4189" s="416" t="s">
        <v>931</v>
      </c>
      <c r="E4189" s="417">
        <v>220000</v>
      </c>
      <c r="F4189" s="417">
        <v>0</v>
      </c>
      <c r="G4189" s="417">
        <v>20900582185.220001</v>
      </c>
      <c r="H4189" s="387" t="b" cm="1">
        <f t="array" aca="1" ref="H4189" ca="1">EsNegrita(BP[[#This Row],[CODIGO]])</f>
        <v>0</v>
      </c>
      <c r="I4189" s="387" t="b" cm="1">
        <f t="array" ref="I4189">_xlfn.LET(
    _xlpm.codigos_devolucion, _xlfn.UNIQUE(_xlfn._xlws.FILTER(BP[CODIGO], ISNUMBER(SEARCH("devoluci", BP[NOMBRE CUENTA])), {""})),
    ISNUMBER(MATCH(BP[[#This Row],[CODIGO]], _xlpm.codigos_devolucion, 0))
)</f>
        <v>0</v>
      </c>
    </row>
    <row r="4190" spans="1:9" x14ac:dyDescent="0.25">
      <c r="A4190" s="608">
        <v>61450503</v>
      </c>
      <c r="B4190" s="416" t="s">
        <v>1384</v>
      </c>
      <c r="C4190" s="416" t="s">
        <v>798</v>
      </c>
      <c r="D4190" s="416" t="s">
        <v>932</v>
      </c>
      <c r="E4190" s="417">
        <v>126050</v>
      </c>
      <c r="F4190" s="417">
        <v>0</v>
      </c>
      <c r="G4190" s="417">
        <v>20900708235.220001</v>
      </c>
      <c r="H4190" s="387" t="b" cm="1">
        <f t="array" aca="1" ref="H4190" ca="1">EsNegrita(BP[[#This Row],[CODIGO]])</f>
        <v>0</v>
      </c>
      <c r="I4190" s="387" t="b" cm="1">
        <f t="array" ref="I4190">_xlfn.LET(
    _xlpm.codigos_devolucion, _xlfn.UNIQUE(_xlfn._xlws.FILTER(BP[CODIGO], ISNUMBER(SEARCH("devoluci", BP[NOMBRE CUENTA])), {""})),
    ISNUMBER(MATCH(BP[[#This Row],[CODIGO]], _xlpm.codigos_devolucion, 0))
)</f>
        <v>0</v>
      </c>
    </row>
    <row r="4191" spans="1:9" x14ac:dyDescent="0.25">
      <c r="A4191" s="608">
        <v>61450503</v>
      </c>
      <c r="B4191" s="416" t="s">
        <v>1384</v>
      </c>
      <c r="C4191" s="416" t="s">
        <v>821</v>
      </c>
      <c r="D4191" s="416" t="s">
        <v>933</v>
      </c>
      <c r="E4191" s="417">
        <v>55546</v>
      </c>
      <c r="F4191" s="417">
        <v>0</v>
      </c>
      <c r="G4191" s="417">
        <v>20900763781.220001</v>
      </c>
      <c r="H4191" s="387" t="b" cm="1">
        <f t="array" aca="1" ref="H4191" ca="1">EsNegrita(BP[[#This Row],[CODIGO]])</f>
        <v>0</v>
      </c>
      <c r="I4191" s="387" t="b" cm="1">
        <f t="array" ref="I4191">_xlfn.LET(
    _xlpm.codigos_devolucion, _xlfn.UNIQUE(_xlfn._xlws.FILTER(BP[CODIGO], ISNUMBER(SEARCH("devoluci", BP[NOMBRE CUENTA])), {""})),
    ISNUMBER(MATCH(BP[[#This Row],[CODIGO]], _xlpm.codigos_devolucion, 0))
)</f>
        <v>0</v>
      </c>
    </row>
    <row r="4192" spans="1:9" x14ac:dyDescent="0.25">
      <c r="A4192" s="608">
        <v>61450503</v>
      </c>
      <c r="B4192" s="416" t="s">
        <v>1384</v>
      </c>
      <c r="C4192" s="416" t="s">
        <v>821</v>
      </c>
      <c r="D4192" s="416" t="s">
        <v>934</v>
      </c>
      <c r="E4192" s="417">
        <v>924370</v>
      </c>
      <c r="F4192" s="417">
        <v>0</v>
      </c>
      <c r="G4192" s="417">
        <v>20901688151.220001</v>
      </c>
      <c r="H4192" s="387" t="b" cm="1">
        <f t="array" aca="1" ref="H4192" ca="1">EsNegrita(BP[[#This Row],[CODIGO]])</f>
        <v>0</v>
      </c>
      <c r="I4192" s="387" t="b" cm="1">
        <f t="array" ref="I4192">_xlfn.LET(
    _xlpm.codigos_devolucion, _xlfn.UNIQUE(_xlfn._xlws.FILTER(BP[CODIGO], ISNUMBER(SEARCH("devoluci", BP[NOMBRE CUENTA])), {""})),
    ISNUMBER(MATCH(BP[[#This Row],[CODIGO]], _xlpm.codigos_devolucion, 0))
)</f>
        <v>0</v>
      </c>
    </row>
    <row r="4193" spans="1:9" x14ac:dyDescent="0.25">
      <c r="A4193" s="608">
        <v>61450503</v>
      </c>
      <c r="B4193" s="416" t="s">
        <v>1384</v>
      </c>
      <c r="C4193" s="416" t="s">
        <v>935</v>
      </c>
      <c r="D4193" s="416" t="s">
        <v>936</v>
      </c>
      <c r="E4193" s="417">
        <v>966387</v>
      </c>
      <c r="F4193" s="417">
        <v>0</v>
      </c>
      <c r="G4193" s="417">
        <v>20902654538.220001</v>
      </c>
      <c r="H4193" s="387" t="b" cm="1">
        <f t="array" aca="1" ref="H4193" ca="1">EsNegrita(BP[[#This Row],[CODIGO]])</f>
        <v>0</v>
      </c>
      <c r="I4193" s="387" t="b" cm="1">
        <f t="array" ref="I4193">_xlfn.LET(
    _xlpm.codigos_devolucion, _xlfn.UNIQUE(_xlfn._xlws.FILTER(BP[CODIGO], ISNUMBER(SEARCH("devoluci", BP[NOMBRE CUENTA])), {""})),
    ISNUMBER(MATCH(BP[[#This Row],[CODIGO]], _xlpm.codigos_devolucion, 0))
)</f>
        <v>0</v>
      </c>
    </row>
    <row r="4194" spans="1:9" x14ac:dyDescent="0.25">
      <c r="A4194" s="608">
        <v>61450503</v>
      </c>
      <c r="B4194" s="416" t="s">
        <v>1384</v>
      </c>
      <c r="C4194" s="416" t="s">
        <v>798</v>
      </c>
      <c r="D4194" s="416" t="s">
        <v>942</v>
      </c>
      <c r="E4194" s="417">
        <v>235294</v>
      </c>
      <c r="F4194" s="417">
        <v>0</v>
      </c>
      <c r="G4194" s="417">
        <v>20902889832.220001</v>
      </c>
      <c r="H4194" s="387" t="b" cm="1">
        <f t="array" aca="1" ref="H4194" ca="1">EsNegrita(BP[[#This Row],[CODIGO]])</f>
        <v>0</v>
      </c>
      <c r="I4194" s="387" t="b" cm="1">
        <f t="array" ref="I4194">_xlfn.LET(
    _xlpm.codigos_devolucion, _xlfn.UNIQUE(_xlfn._xlws.FILTER(BP[CODIGO], ISNUMBER(SEARCH("devoluci", BP[NOMBRE CUENTA])), {""})),
    ISNUMBER(MATCH(BP[[#This Row],[CODIGO]], _xlpm.codigos_devolucion, 0))
)</f>
        <v>0</v>
      </c>
    </row>
    <row r="4195" spans="1:9" x14ac:dyDescent="0.25">
      <c r="A4195" s="608">
        <v>61450503</v>
      </c>
      <c r="B4195" s="416" t="s">
        <v>1384</v>
      </c>
      <c r="C4195" s="416" t="s">
        <v>798</v>
      </c>
      <c r="D4195" s="416" t="s">
        <v>943</v>
      </c>
      <c r="E4195" s="417">
        <v>378151</v>
      </c>
      <c r="F4195" s="417">
        <v>0</v>
      </c>
      <c r="G4195" s="417">
        <v>20903267983.220001</v>
      </c>
      <c r="H4195" s="387" t="b" cm="1">
        <f t="array" aca="1" ref="H4195" ca="1">EsNegrita(BP[[#This Row],[CODIGO]])</f>
        <v>0</v>
      </c>
      <c r="I4195" s="387" t="b" cm="1">
        <f t="array" ref="I4195">_xlfn.LET(
    _xlpm.codigos_devolucion, _xlfn.UNIQUE(_xlfn._xlws.FILTER(BP[CODIGO], ISNUMBER(SEARCH("devoluci", BP[NOMBRE CUENTA])), {""})),
    ISNUMBER(MATCH(BP[[#This Row],[CODIGO]], _xlpm.codigos_devolucion, 0))
)</f>
        <v>0</v>
      </c>
    </row>
    <row r="4196" spans="1:9" x14ac:dyDescent="0.25">
      <c r="A4196" s="608">
        <v>61450503</v>
      </c>
      <c r="B4196" s="416" t="s">
        <v>1384</v>
      </c>
      <c r="C4196" s="416" t="s">
        <v>946</v>
      </c>
      <c r="D4196" s="416" t="s">
        <v>947</v>
      </c>
      <c r="E4196" s="417">
        <v>593800</v>
      </c>
      <c r="F4196" s="417">
        <v>0</v>
      </c>
      <c r="G4196" s="417">
        <v>20903861783.220001</v>
      </c>
      <c r="H4196" s="387" t="b" cm="1">
        <f t="array" aca="1" ref="H4196" ca="1">EsNegrita(BP[[#This Row],[CODIGO]])</f>
        <v>0</v>
      </c>
      <c r="I4196" s="387" t="b" cm="1">
        <f t="array" ref="I4196">_xlfn.LET(
    _xlpm.codigos_devolucion, _xlfn.UNIQUE(_xlfn._xlws.FILTER(BP[CODIGO], ISNUMBER(SEARCH("devoluci", BP[NOMBRE CUENTA])), {""})),
    ISNUMBER(MATCH(BP[[#This Row],[CODIGO]], _xlpm.codigos_devolucion, 0))
)</f>
        <v>0</v>
      </c>
    </row>
    <row r="4197" spans="1:9" x14ac:dyDescent="0.25">
      <c r="A4197" s="608">
        <v>61450503</v>
      </c>
      <c r="B4197" s="416" t="s">
        <v>1384</v>
      </c>
      <c r="C4197" s="416" t="s">
        <v>948</v>
      </c>
      <c r="D4197" s="416" t="s">
        <v>949</v>
      </c>
      <c r="E4197" s="417">
        <v>464701</v>
      </c>
      <c r="F4197" s="417">
        <v>0</v>
      </c>
      <c r="G4197" s="417">
        <v>20904326484.220001</v>
      </c>
      <c r="H4197" s="387" t="b" cm="1">
        <f t="array" aca="1" ref="H4197" ca="1">EsNegrita(BP[[#This Row],[CODIGO]])</f>
        <v>0</v>
      </c>
      <c r="I4197" s="387" t="b" cm="1">
        <f t="array" ref="I4197">_xlfn.LET(
    _xlpm.codigos_devolucion, _xlfn.UNIQUE(_xlfn._xlws.FILTER(BP[CODIGO], ISNUMBER(SEARCH("devoluci", BP[NOMBRE CUENTA])), {""})),
    ISNUMBER(MATCH(BP[[#This Row],[CODIGO]], _xlpm.codigos_devolucion, 0))
)</f>
        <v>0</v>
      </c>
    </row>
    <row r="4198" spans="1:9" x14ac:dyDescent="0.25">
      <c r="A4198" s="608">
        <v>61450503</v>
      </c>
      <c r="B4198" s="416" t="s">
        <v>1384</v>
      </c>
      <c r="C4198" s="416" t="s">
        <v>948</v>
      </c>
      <c r="D4198" s="416" t="s">
        <v>950</v>
      </c>
      <c r="E4198" s="417">
        <v>499570</v>
      </c>
      <c r="F4198" s="417">
        <v>0</v>
      </c>
      <c r="G4198" s="417">
        <v>20904826054.220001</v>
      </c>
      <c r="H4198" s="387" t="b" cm="1">
        <f t="array" aca="1" ref="H4198" ca="1">EsNegrita(BP[[#This Row],[CODIGO]])</f>
        <v>0</v>
      </c>
      <c r="I4198" s="387" t="b" cm="1">
        <f t="array" ref="I4198">_xlfn.LET(
    _xlpm.codigos_devolucion, _xlfn.UNIQUE(_xlfn._xlws.FILTER(BP[CODIGO], ISNUMBER(SEARCH("devoluci", BP[NOMBRE CUENTA])), {""})),
    ISNUMBER(MATCH(BP[[#This Row],[CODIGO]], _xlpm.codigos_devolucion, 0))
)</f>
        <v>0</v>
      </c>
    </row>
    <row r="4199" spans="1:9" x14ac:dyDescent="0.25">
      <c r="A4199" s="608">
        <v>61450503</v>
      </c>
      <c r="B4199" s="416" t="s">
        <v>1384</v>
      </c>
      <c r="C4199" s="416" t="s">
        <v>948</v>
      </c>
      <c r="D4199" s="416" t="s">
        <v>951</v>
      </c>
      <c r="E4199" s="417">
        <v>331930</v>
      </c>
      <c r="F4199" s="417">
        <v>0</v>
      </c>
      <c r="G4199" s="417">
        <v>20905157984.220001</v>
      </c>
      <c r="H4199" s="387" t="b" cm="1">
        <f t="array" aca="1" ref="H4199" ca="1">EsNegrita(BP[[#This Row],[CODIGO]])</f>
        <v>0</v>
      </c>
      <c r="I4199" s="387" t="b" cm="1">
        <f t="array" ref="I4199">_xlfn.LET(
    _xlpm.codigos_devolucion, _xlfn.UNIQUE(_xlfn._xlws.FILTER(BP[CODIGO], ISNUMBER(SEARCH("devoluci", BP[NOMBRE CUENTA])), {""})),
    ISNUMBER(MATCH(BP[[#This Row],[CODIGO]], _xlpm.codigos_devolucion, 0))
)</f>
        <v>0</v>
      </c>
    </row>
    <row r="4200" spans="1:9" x14ac:dyDescent="0.25">
      <c r="A4200" s="608">
        <v>61450503</v>
      </c>
      <c r="B4200" s="416" t="s">
        <v>1384</v>
      </c>
      <c r="C4200" s="416" t="s">
        <v>948</v>
      </c>
      <c r="D4200" s="416" t="s">
        <v>952</v>
      </c>
      <c r="E4200" s="417">
        <v>362184</v>
      </c>
      <c r="F4200" s="417">
        <v>0</v>
      </c>
      <c r="G4200" s="417">
        <v>20905520168.220001</v>
      </c>
      <c r="H4200" s="387" t="b" cm="1">
        <f t="array" aca="1" ref="H4200" ca="1">EsNegrita(BP[[#This Row],[CODIGO]])</f>
        <v>0</v>
      </c>
      <c r="I4200" s="387" t="b" cm="1">
        <f t="array" ref="I4200">_xlfn.LET(
    _xlpm.codigos_devolucion, _xlfn.UNIQUE(_xlfn._xlws.FILTER(BP[CODIGO], ISNUMBER(SEARCH("devoluci", BP[NOMBRE CUENTA])), {""})),
    ISNUMBER(MATCH(BP[[#This Row],[CODIGO]], _xlpm.codigos_devolucion, 0))
)</f>
        <v>0</v>
      </c>
    </row>
    <row r="4201" spans="1:9" x14ac:dyDescent="0.25">
      <c r="A4201" s="608">
        <v>61450503</v>
      </c>
      <c r="B4201" s="416" t="s">
        <v>1384</v>
      </c>
      <c r="C4201" s="416" t="s">
        <v>798</v>
      </c>
      <c r="D4201" s="416" t="s">
        <v>953</v>
      </c>
      <c r="E4201" s="417">
        <v>235295</v>
      </c>
      <c r="F4201" s="417">
        <v>0</v>
      </c>
      <c r="G4201" s="417">
        <v>20905755463.220001</v>
      </c>
      <c r="H4201" s="387" t="b" cm="1">
        <f t="array" aca="1" ref="H4201" ca="1">EsNegrita(BP[[#This Row],[CODIGO]])</f>
        <v>0</v>
      </c>
      <c r="I4201" s="387" t="b" cm="1">
        <f t="array" ref="I4201">_xlfn.LET(
    _xlpm.codigos_devolucion, _xlfn.UNIQUE(_xlfn._xlws.FILTER(BP[CODIGO], ISNUMBER(SEARCH("devoluci", BP[NOMBRE CUENTA])), {""})),
    ISNUMBER(MATCH(BP[[#This Row],[CODIGO]], _xlpm.codigos_devolucion, 0))
)</f>
        <v>0</v>
      </c>
    </row>
    <row r="4202" spans="1:9" x14ac:dyDescent="0.25">
      <c r="A4202" s="608">
        <v>61450503</v>
      </c>
      <c r="B4202" s="416" t="s">
        <v>1384</v>
      </c>
      <c r="C4202" s="416" t="s">
        <v>956</v>
      </c>
      <c r="D4202" s="416" t="s">
        <v>957</v>
      </c>
      <c r="E4202" s="417">
        <v>1578992</v>
      </c>
      <c r="F4202" s="417">
        <v>0</v>
      </c>
      <c r="G4202" s="417">
        <v>20907334455.220001</v>
      </c>
      <c r="H4202" s="387" t="b" cm="1">
        <f t="array" aca="1" ref="H4202" ca="1">EsNegrita(BP[[#This Row],[CODIGO]])</f>
        <v>0</v>
      </c>
      <c r="I4202" s="387" t="b" cm="1">
        <f t="array" ref="I4202">_xlfn.LET(
    _xlpm.codigos_devolucion, _xlfn.UNIQUE(_xlfn._xlws.FILTER(BP[CODIGO], ISNUMBER(SEARCH("devoluci", BP[NOMBRE CUENTA])), {""})),
    ISNUMBER(MATCH(BP[[#This Row],[CODIGO]], _xlpm.codigos_devolucion, 0))
)</f>
        <v>0</v>
      </c>
    </row>
    <row r="4203" spans="1:9" x14ac:dyDescent="0.25">
      <c r="A4203" s="608">
        <v>61450503</v>
      </c>
      <c r="B4203" s="416" t="s">
        <v>1384</v>
      </c>
      <c r="C4203" s="416" t="s">
        <v>958</v>
      </c>
      <c r="D4203" s="416" t="s">
        <v>959</v>
      </c>
      <c r="E4203" s="417">
        <v>256303</v>
      </c>
      <c r="F4203" s="417">
        <v>0</v>
      </c>
      <c r="G4203" s="417">
        <v>20907590758.220001</v>
      </c>
      <c r="H4203" s="387" t="b" cm="1">
        <f t="array" aca="1" ref="H4203" ca="1">EsNegrita(BP[[#This Row],[CODIGO]])</f>
        <v>0</v>
      </c>
      <c r="I4203" s="387" t="b" cm="1">
        <f t="array" ref="I4203">_xlfn.LET(
    _xlpm.codigos_devolucion, _xlfn.UNIQUE(_xlfn._xlws.FILTER(BP[CODIGO], ISNUMBER(SEARCH("devoluci", BP[NOMBRE CUENTA])), {""})),
    ISNUMBER(MATCH(BP[[#This Row],[CODIGO]], _xlpm.codigos_devolucion, 0))
)</f>
        <v>0</v>
      </c>
    </row>
    <row r="4204" spans="1:9" x14ac:dyDescent="0.25">
      <c r="A4204" s="608">
        <v>61450503</v>
      </c>
      <c r="B4204" s="416" t="s">
        <v>1384</v>
      </c>
      <c r="C4204" s="416" t="s">
        <v>963</v>
      </c>
      <c r="D4204" s="416" t="s">
        <v>964</v>
      </c>
      <c r="E4204" s="417">
        <v>294118</v>
      </c>
      <c r="F4204" s="417">
        <v>0</v>
      </c>
      <c r="G4204" s="417">
        <v>20907884876.220001</v>
      </c>
      <c r="H4204" s="387" t="b" cm="1">
        <f t="array" aca="1" ref="H4204" ca="1">EsNegrita(BP[[#This Row],[CODIGO]])</f>
        <v>0</v>
      </c>
      <c r="I4204" s="387" t="b" cm="1">
        <f t="array" ref="I4204">_xlfn.LET(
    _xlpm.codigos_devolucion, _xlfn.UNIQUE(_xlfn._xlws.FILTER(BP[CODIGO], ISNUMBER(SEARCH("devoluci", BP[NOMBRE CUENTA])), {""})),
    ISNUMBER(MATCH(BP[[#This Row],[CODIGO]], _xlpm.codigos_devolucion, 0))
)</f>
        <v>0</v>
      </c>
    </row>
    <row r="4205" spans="1:9" x14ac:dyDescent="0.25">
      <c r="A4205" s="608">
        <v>61450503</v>
      </c>
      <c r="B4205" s="416" t="s">
        <v>1384</v>
      </c>
      <c r="C4205" s="416" t="s">
        <v>798</v>
      </c>
      <c r="D4205" s="416" t="s">
        <v>965</v>
      </c>
      <c r="E4205" s="417">
        <v>151261</v>
      </c>
      <c r="F4205" s="417">
        <v>0</v>
      </c>
      <c r="G4205" s="417">
        <v>20908036137.220001</v>
      </c>
      <c r="H4205" s="387" t="b" cm="1">
        <f t="array" aca="1" ref="H4205" ca="1">EsNegrita(BP[[#This Row],[CODIGO]])</f>
        <v>0</v>
      </c>
      <c r="I4205" s="387" t="b" cm="1">
        <f t="array" ref="I4205">_xlfn.LET(
    _xlpm.codigos_devolucion, _xlfn.UNIQUE(_xlfn._xlws.FILTER(BP[CODIGO], ISNUMBER(SEARCH("devoluci", BP[NOMBRE CUENTA])), {""})),
    ISNUMBER(MATCH(BP[[#This Row],[CODIGO]], _xlpm.codigos_devolucion, 0))
)</f>
        <v>0</v>
      </c>
    </row>
    <row r="4206" spans="1:9" x14ac:dyDescent="0.25">
      <c r="A4206" s="608">
        <v>61450503</v>
      </c>
      <c r="B4206" s="416" t="s">
        <v>1384</v>
      </c>
      <c r="C4206" s="416" t="s">
        <v>798</v>
      </c>
      <c r="D4206" s="416" t="s">
        <v>966</v>
      </c>
      <c r="E4206" s="417">
        <v>480000</v>
      </c>
      <c r="F4206" s="417">
        <v>0</v>
      </c>
      <c r="G4206" s="417">
        <v>20908516137.220001</v>
      </c>
      <c r="H4206" s="387" t="b" cm="1">
        <f t="array" aca="1" ref="H4206" ca="1">EsNegrita(BP[[#This Row],[CODIGO]])</f>
        <v>0</v>
      </c>
      <c r="I4206" s="387" t="b" cm="1">
        <f t="array" ref="I4206">_xlfn.LET(
    _xlpm.codigos_devolucion, _xlfn.UNIQUE(_xlfn._xlws.FILTER(BP[CODIGO], ISNUMBER(SEARCH("devoluci", BP[NOMBRE CUENTA])), {""})),
    ISNUMBER(MATCH(BP[[#This Row],[CODIGO]], _xlpm.codigos_devolucion, 0))
)</f>
        <v>0</v>
      </c>
    </row>
    <row r="4207" spans="1:9" x14ac:dyDescent="0.25">
      <c r="A4207" s="608">
        <v>61450503</v>
      </c>
      <c r="B4207" s="416" t="s">
        <v>1384</v>
      </c>
      <c r="C4207" s="416" t="s">
        <v>944</v>
      </c>
      <c r="D4207" s="416" t="s">
        <v>970</v>
      </c>
      <c r="E4207" s="417">
        <v>272626</v>
      </c>
      <c r="F4207" s="417">
        <v>0</v>
      </c>
      <c r="G4207" s="417">
        <v>20908788763.220001</v>
      </c>
      <c r="H4207" s="387" t="b" cm="1">
        <f t="array" aca="1" ref="H4207" ca="1">EsNegrita(BP[[#This Row],[CODIGO]])</f>
        <v>0</v>
      </c>
      <c r="I4207" s="387" t="b" cm="1">
        <f t="array" ref="I4207">_xlfn.LET(
    _xlpm.codigos_devolucion, _xlfn.UNIQUE(_xlfn._xlws.FILTER(BP[CODIGO], ISNUMBER(SEARCH("devoluci", BP[NOMBRE CUENTA])), {""})),
    ISNUMBER(MATCH(BP[[#This Row],[CODIGO]], _xlpm.codigos_devolucion, 0))
)</f>
        <v>0</v>
      </c>
    </row>
    <row r="4208" spans="1:9" x14ac:dyDescent="0.25">
      <c r="A4208" s="608">
        <v>61450503</v>
      </c>
      <c r="B4208" s="416" t="s">
        <v>1384</v>
      </c>
      <c r="C4208" s="416" t="s">
        <v>944</v>
      </c>
      <c r="D4208" s="416" t="s">
        <v>971</v>
      </c>
      <c r="E4208" s="417">
        <v>201345</v>
      </c>
      <c r="F4208" s="417">
        <v>0</v>
      </c>
      <c r="G4208" s="417">
        <v>20908990108.220001</v>
      </c>
      <c r="H4208" s="387" t="b" cm="1">
        <f t="array" aca="1" ref="H4208" ca="1">EsNegrita(BP[[#This Row],[CODIGO]])</f>
        <v>0</v>
      </c>
      <c r="I4208" s="387" t="b" cm="1">
        <f t="array" ref="I4208">_xlfn.LET(
    _xlpm.codigos_devolucion, _xlfn.UNIQUE(_xlfn._xlws.FILTER(BP[CODIGO], ISNUMBER(SEARCH("devoluci", BP[NOMBRE CUENTA])), {""})),
    ISNUMBER(MATCH(BP[[#This Row],[CODIGO]], _xlpm.codigos_devolucion, 0))
)</f>
        <v>0</v>
      </c>
    </row>
    <row r="4209" spans="1:9" x14ac:dyDescent="0.25">
      <c r="A4209" s="608">
        <v>61450503</v>
      </c>
      <c r="B4209" s="416" t="s">
        <v>1384</v>
      </c>
      <c r="C4209" s="416" t="s">
        <v>944</v>
      </c>
      <c r="D4209" s="416" t="s">
        <v>972</v>
      </c>
      <c r="E4209" s="417">
        <v>426839</v>
      </c>
      <c r="F4209" s="417">
        <v>0</v>
      </c>
      <c r="G4209" s="417">
        <v>20909416947.220001</v>
      </c>
      <c r="H4209" s="387" t="b" cm="1">
        <f t="array" aca="1" ref="H4209" ca="1">EsNegrita(BP[[#This Row],[CODIGO]])</f>
        <v>0</v>
      </c>
      <c r="I4209" s="387" t="b" cm="1">
        <f t="array" ref="I4209">_xlfn.LET(
    _xlpm.codigos_devolucion, _xlfn.UNIQUE(_xlfn._xlws.FILTER(BP[CODIGO], ISNUMBER(SEARCH("devoluci", BP[NOMBRE CUENTA])), {""})),
    ISNUMBER(MATCH(BP[[#This Row],[CODIGO]], _xlpm.codigos_devolucion, 0))
)</f>
        <v>0</v>
      </c>
    </row>
    <row r="4210" spans="1:9" x14ac:dyDescent="0.25">
      <c r="A4210" s="608">
        <v>61450503</v>
      </c>
      <c r="B4210" s="416" t="s">
        <v>1384</v>
      </c>
      <c r="C4210" s="416" t="s">
        <v>944</v>
      </c>
      <c r="D4210" s="416" t="s">
        <v>973</v>
      </c>
      <c r="E4210" s="417">
        <v>378484</v>
      </c>
      <c r="F4210" s="417">
        <v>0</v>
      </c>
      <c r="G4210" s="417">
        <v>20909795431.220001</v>
      </c>
      <c r="H4210" s="387" t="b" cm="1">
        <f t="array" aca="1" ref="H4210" ca="1">EsNegrita(BP[[#This Row],[CODIGO]])</f>
        <v>0</v>
      </c>
      <c r="I4210" s="387" t="b" cm="1">
        <f t="array" ref="I4210">_xlfn.LET(
    _xlpm.codigos_devolucion, _xlfn.UNIQUE(_xlfn._xlws.FILTER(BP[CODIGO], ISNUMBER(SEARCH("devoluci", BP[NOMBRE CUENTA])), {""})),
    ISNUMBER(MATCH(BP[[#This Row],[CODIGO]], _xlpm.codigos_devolucion, 0))
)</f>
        <v>0</v>
      </c>
    </row>
    <row r="4211" spans="1:9" x14ac:dyDescent="0.25">
      <c r="A4211" s="608">
        <v>61450503</v>
      </c>
      <c r="B4211" s="416" t="s">
        <v>1384</v>
      </c>
      <c r="C4211" s="416" t="s">
        <v>944</v>
      </c>
      <c r="D4211" s="416" t="s">
        <v>974</v>
      </c>
      <c r="E4211" s="417">
        <v>372576</v>
      </c>
      <c r="F4211" s="417">
        <v>0</v>
      </c>
      <c r="G4211" s="417">
        <v>20910168007.220001</v>
      </c>
      <c r="H4211" s="387" t="b" cm="1">
        <f t="array" aca="1" ref="H4211" ca="1">EsNegrita(BP[[#This Row],[CODIGO]])</f>
        <v>0</v>
      </c>
      <c r="I4211" s="387" t="b" cm="1">
        <f t="array" ref="I4211">_xlfn.LET(
    _xlpm.codigos_devolucion, _xlfn.UNIQUE(_xlfn._xlws.FILTER(BP[CODIGO], ISNUMBER(SEARCH("devoluci", BP[NOMBRE CUENTA])), {""})),
    ISNUMBER(MATCH(BP[[#This Row],[CODIGO]], _xlpm.codigos_devolucion, 0))
)</f>
        <v>0</v>
      </c>
    </row>
    <row r="4212" spans="1:9" x14ac:dyDescent="0.25">
      <c r="A4212" s="608">
        <v>61450503</v>
      </c>
      <c r="B4212" s="416" t="s">
        <v>1384</v>
      </c>
      <c r="C4212" s="416" t="s">
        <v>944</v>
      </c>
      <c r="D4212" s="416" t="s">
        <v>975</v>
      </c>
      <c r="E4212" s="417">
        <v>273584</v>
      </c>
      <c r="F4212" s="417">
        <v>0</v>
      </c>
      <c r="G4212" s="417">
        <v>20910441591.220001</v>
      </c>
      <c r="H4212" s="387" t="b" cm="1">
        <f t="array" aca="1" ref="H4212" ca="1">EsNegrita(BP[[#This Row],[CODIGO]])</f>
        <v>0</v>
      </c>
      <c r="I4212" s="387" t="b" cm="1">
        <f t="array" ref="I4212">_xlfn.LET(
    _xlpm.codigos_devolucion, _xlfn.UNIQUE(_xlfn._xlws.FILTER(BP[CODIGO], ISNUMBER(SEARCH("devoluci", BP[NOMBRE CUENTA])), {""})),
    ISNUMBER(MATCH(BP[[#This Row],[CODIGO]], _xlpm.codigos_devolucion, 0))
)</f>
        <v>0</v>
      </c>
    </row>
    <row r="4213" spans="1:9" x14ac:dyDescent="0.25">
      <c r="A4213" s="608">
        <v>61450503</v>
      </c>
      <c r="B4213" s="416" t="s">
        <v>1384</v>
      </c>
      <c r="C4213" s="416" t="s">
        <v>963</v>
      </c>
      <c r="D4213" s="416" t="s">
        <v>976</v>
      </c>
      <c r="E4213" s="417">
        <v>159664</v>
      </c>
      <c r="F4213" s="417">
        <v>0</v>
      </c>
      <c r="G4213" s="417">
        <v>20910601255.220001</v>
      </c>
      <c r="H4213" s="387" t="b" cm="1">
        <f t="array" aca="1" ref="H4213" ca="1">EsNegrita(BP[[#This Row],[CODIGO]])</f>
        <v>0</v>
      </c>
      <c r="I4213" s="387" t="b" cm="1">
        <f t="array" ref="I4213">_xlfn.LET(
    _xlpm.codigos_devolucion, _xlfn.UNIQUE(_xlfn._xlws.FILTER(BP[CODIGO], ISNUMBER(SEARCH("devoluci", BP[NOMBRE CUENTA])), {""})),
    ISNUMBER(MATCH(BP[[#This Row],[CODIGO]], _xlpm.codigos_devolucion, 0))
)</f>
        <v>0</v>
      </c>
    </row>
    <row r="4214" spans="1:9" x14ac:dyDescent="0.25">
      <c r="A4214" s="608">
        <v>61450503</v>
      </c>
      <c r="B4214" s="416" t="s">
        <v>1384</v>
      </c>
      <c r="C4214" s="416" t="s">
        <v>963</v>
      </c>
      <c r="D4214" s="416" t="s">
        <v>977</v>
      </c>
      <c r="E4214" s="417">
        <v>57143</v>
      </c>
      <c r="F4214" s="417">
        <v>0</v>
      </c>
      <c r="G4214" s="417">
        <v>20910658398.220001</v>
      </c>
      <c r="H4214" s="387" t="b" cm="1">
        <f t="array" aca="1" ref="H4214" ca="1">EsNegrita(BP[[#This Row],[CODIGO]])</f>
        <v>0</v>
      </c>
      <c r="I4214" s="387" t="b" cm="1">
        <f t="array" ref="I4214">_xlfn.LET(
    _xlpm.codigos_devolucion, _xlfn.UNIQUE(_xlfn._xlws.FILTER(BP[CODIGO], ISNUMBER(SEARCH("devoluci", BP[NOMBRE CUENTA])), {""})),
    ISNUMBER(MATCH(BP[[#This Row],[CODIGO]], _xlpm.codigos_devolucion, 0))
)</f>
        <v>0</v>
      </c>
    </row>
    <row r="4215" spans="1:9" x14ac:dyDescent="0.25">
      <c r="A4215" s="608">
        <v>61450503</v>
      </c>
      <c r="B4215" s="416" t="s">
        <v>1384</v>
      </c>
      <c r="C4215" s="416" t="s">
        <v>798</v>
      </c>
      <c r="D4215" s="416" t="s">
        <v>978</v>
      </c>
      <c r="E4215" s="417">
        <v>141176</v>
      </c>
      <c r="F4215" s="417">
        <v>0</v>
      </c>
      <c r="G4215" s="417">
        <v>20910799574.220001</v>
      </c>
      <c r="H4215" s="387" t="b" cm="1">
        <f t="array" aca="1" ref="H4215" ca="1">EsNegrita(BP[[#This Row],[CODIGO]])</f>
        <v>0</v>
      </c>
      <c r="I4215" s="387" t="b" cm="1">
        <f t="array" ref="I4215">_xlfn.LET(
    _xlpm.codigos_devolucion, _xlfn.UNIQUE(_xlfn._xlws.FILTER(BP[CODIGO], ISNUMBER(SEARCH("devoluci", BP[NOMBRE CUENTA])), {""})),
    ISNUMBER(MATCH(BP[[#This Row],[CODIGO]], _xlpm.codigos_devolucion, 0))
)</f>
        <v>0</v>
      </c>
    </row>
    <row r="4216" spans="1:9" x14ac:dyDescent="0.25">
      <c r="A4216" s="608">
        <v>61450503</v>
      </c>
      <c r="B4216" s="416" t="s">
        <v>1384</v>
      </c>
      <c r="C4216" s="416" t="s">
        <v>963</v>
      </c>
      <c r="D4216" s="416" t="s">
        <v>979</v>
      </c>
      <c r="E4216" s="417">
        <v>252101</v>
      </c>
      <c r="F4216" s="417">
        <v>0</v>
      </c>
      <c r="G4216" s="417">
        <v>20911051675.220001</v>
      </c>
      <c r="H4216" s="387" t="b" cm="1">
        <f t="array" aca="1" ref="H4216" ca="1">EsNegrita(BP[[#This Row],[CODIGO]])</f>
        <v>0</v>
      </c>
      <c r="I4216" s="387" t="b" cm="1">
        <f t="array" ref="I4216">_xlfn.LET(
    _xlpm.codigos_devolucion, _xlfn.UNIQUE(_xlfn._xlws.FILTER(BP[CODIGO], ISNUMBER(SEARCH("devoluci", BP[NOMBRE CUENTA])), {""})),
    ISNUMBER(MATCH(BP[[#This Row],[CODIGO]], _xlpm.codigos_devolucion, 0))
)</f>
        <v>0</v>
      </c>
    </row>
    <row r="4217" spans="1:9" x14ac:dyDescent="0.25">
      <c r="A4217" s="608">
        <v>61450503</v>
      </c>
      <c r="B4217" s="416" t="s">
        <v>1384</v>
      </c>
      <c r="C4217" s="416" t="s">
        <v>798</v>
      </c>
      <c r="D4217" s="416" t="s">
        <v>980</v>
      </c>
      <c r="E4217" s="417">
        <v>60000</v>
      </c>
      <c r="F4217" s="417">
        <v>0</v>
      </c>
      <c r="G4217" s="417">
        <v>20911111675.220001</v>
      </c>
      <c r="H4217" s="387" t="b" cm="1">
        <f t="array" aca="1" ref="H4217" ca="1">EsNegrita(BP[[#This Row],[CODIGO]])</f>
        <v>0</v>
      </c>
      <c r="I4217" s="387" t="b" cm="1">
        <f t="array" ref="I4217">_xlfn.LET(
    _xlpm.codigos_devolucion, _xlfn.UNIQUE(_xlfn._xlws.FILTER(BP[CODIGO], ISNUMBER(SEARCH("devoluci", BP[NOMBRE CUENTA])), {""})),
    ISNUMBER(MATCH(BP[[#This Row],[CODIGO]], _xlpm.codigos_devolucion, 0))
)</f>
        <v>0</v>
      </c>
    </row>
    <row r="4218" spans="1:9" x14ac:dyDescent="0.25">
      <c r="A4218" s="608">
        <v>61450503</v>
      </c>
      <c r="B4218" s="416" t="s">
        <v>1384</v>
      </c>
      <c r="C4218" s="416" t="s">
        <v>984</v>
      </c>
      <c r="D4218" s="416" t="s">
        <v>985</v>
      </c>
      <c r="E4218" s="417">
        <v>50420</v>
      </c>
      <c r="F4218" s="417">
        <v>0</v>
      </c>
      <c r="G4218" s="417">
        <v>20911162095.220001</v>
      </c>
      <c r="H4218" s="387" t="b" cm="1">
        <f t="array" aca="1" ref="H4218" ca="1">EsNegrita(BP[[#This Row],[CODIGO]])</f>
        <v>0</v>
      </c>
      <c r="I4218" s="387" t="b" cm="1">
        <f t="array" ref="I4218">_xlfn.LET(
    _xlpm.codigos_devolucion, _xlfn.UNIQUE(_xlfn._xlws.FILTER(BP[CODIGO], ISNUMBER(SEARCH("devoluci", BP[NOMBRE CUENTA])), {""})),
    ISNUMBER(MATCH(BP[[#This Row],[CODIGO]], _xlpm.codigos_devolucion, 0))
)</f>
        <v>0</v>
      </c>
    </row>
    <row r="4219" spans="1:9" x14ac:dyDescent="0.25">
      <c r="A4219" s="608">
        <v>61450503</v>
      </c>
      <c r="B4219" s="416" t="s">
        <v>1384</v>
      </c>
      <c r="C4219" s="416" t="s">
        <v>984</v>
      </c>
      <c r="D4219" s="416" t="s">
        <v>986</v>
      </c>
      <c r="E4219" s="417">
        <v>25210</v>
      </c>
      <c r="F4219" s="417">
        <v>0</v>
      </c>
      <c r="G4219" s="417">
        <v>20911187305.220001</v>
      </c>
      <c r="H4219" s="387" t="b" cm="1">
        <f t="array" aca="1" ref="H4219" ca="1">EsNegrita(BP[[#This Row],[CODIGO]])</f>
        <v>0</v>
      </c>
      <c r="I4219" s="387" t="b" cm="1">
        <f t="array" ref="I4219">_xlfn.LET(
    _xlpm.codigos_devolucion, _xlfn.UNIQUE(_xlfn._xlws.FILTER(BP[CODIGO], ISNUMBER(SEARCH("devoluci", BP[NOMBRE CUENTA])), {""})),
    ISNUMBER(MATCH(BP[[#This Row],[CODIGO]], _xlpm.codigos_devolucion, 0))
)</f>
        <v>0</v>
      </c>
    </row>
    <row r="4220" spans="1:9" x14ac:dyDescent="0.25">
      <c r="A4220" s="608">
        <v>61450503</v>
      </c>
      <c r="B4220" s="416" t="s">
        <v>1384</v>
      </c>
      <c r="C4220" s="416" t="s">
        <v>987</v>
      </c>
      <c r="D4220" s="416" t="s">
        <v>988</v>
      </c>
      <c r="E4220" s="417">
        <v>238300</v>
      </c>
      <c r="F4220" s="417">
        <v>0</v>
      </c>
      <c r="G4220" s="417">
        <v>20911425605.220001</v>
      </c>
      <c r="H4220" s="387" t="b" cm="1">
        <f t="array" aca="1" ref="H4220" ca="1">EsNegrita(BP[[#This Row],[CODIGO]])</f>
        <v>0</v>
      </c>
      <c r="I4220" s="387" t="b" cm="1">
        <f t="array" ref="I4220">_xlfn.LET(
    _xlpm.codigos_devolucion, _xlfn.UNIQUE(_xlfn._xlws.FILTER(BP[CODIGO], ISNUMBER(SEARCH("devoluci", BP[NOMBRE CUENTA])), {""})),
    ISNUMBER(MATCH(BP[[#This Row],[CODIGO]], _xlpm.codigos_devolucion, 0))
)</f>
        <v>0</v>
      </c>
    </row>
    <row r="4221" spans="1:9" x14ac:dyDescent="0.25">
      <c r="A4221" s="608">
        <v>61450503</v>
      </c>
      <c r="B4221" s="416" t="s">
        <v>1384</v>
      </c>
      <c r="C4221" s="416" t="s">
        <v>821</v>
      </c>
      <c r="D4221" s="416" t="s">
        <v>989</v>
      </c>
      <c r="E4221" s="417">
        <v>655462</v>
      </c>
      <c r="F4221" s="417">
        <v>0</v>
      </c>
      <c r="G4221" s="417">
        <v>20912081067.220001</v>
      </c>
      <c r="H4221" s="387" t="b" cm="1">
        <f t="array" aca="1" ref="H4221" ca="1">EsNegrita(BP[[#This Row],[CODIGO]])</f>
        <v>0</v>
      </c>
      <c r="I4221" s="387" t="b" cm="1">
        <f t="array" ref="I4221">_xlfn.LET(
    _xlpm.codigos_devolucion, _xlfn.UNIQUE(_xlfn._xlws.FILTER(BP[CODIGO], ISNUMBER(SEARCH("devoluci", BP[NOMBRE CUENTA])), {""})),
    ISNUMBER(MATCH(BP[[#This Row],[CODIGO]], _xlpm.codigos_devolucion, 0))
)</f>
        <v>0</v>
      </c>
    </row>
    <row r="4222" spans="1:9" x14ac:dyDescent="0.25">
      <c r="A4222" s="608">
        <v>61450503</v>
      </c>
      <c r="B4222" s="416" t="s">
        <v>1384</v>
      </c>
      <c r="C4222" s="416" t="s">
        <v>821</v>
      </c>
      <c r="D4222" s="416" t="s">
        <v>990</v>
      </c>
      <c r="E4222" s="417">
        <v>924370</v>
      </c>
      <c r="F4222" s="417">
        <v>0</v>
      </c>
      <c r="G4222" s="417">
        <v>20913005437.220001</v>
      </c>
      <c r="H4222" s="387" t="b" cm="1">
        <f t="array" aca="1" ref="H4222" ca="1">EsNegrita(BP[[#This Row],[CODIGO]])</f>
        <v>0</v>
      </c>
      <c r="I4222" s="387" t="b" cm="1">
        <f t="array" ref="I4222">_xlfn.LET(
    _xlpm.codigos_devolucion, _xlfn.UNIQUE(_xlfn._xlws.FILTER(BP[CODIGO], ISNUMBER(SEARCH("devoluci", BP[NOMBRE CUENTA])), {""})),
    ISNUMBER(MATCH(BP[[#This Row],[CODIGO]], _xlpm.codigos_devolucion, 0))
)</f>
        <v>0</v>
      </c>
    </row>
    <row r="4223" spans="1:9" x14ac:dyDescent="0.25">
      <c r="A4223" s="608">
        <v>61450503</v>
      </c>
      <c r="B4223" s="416" t="s">
        <v>1384</v>
      </c>
      <c r="C4223" s="416" t="s">
        <v>821</v>
      </c>
      <c r="D4223" s="416" t="s">
        <v>991</v>
      </c>
      <c r="E4223" s="417">
        <v>100840</v>
      </c>
      <c r="F4223" s="417">
        <v>0</v>
      </c>
      <c r="G4223" s="417">
        <v>20913106277.220001</v>
      </c>
      <c r="H4223" s="387" t="b" cm="1">
        <f t="array" aca="1" ref="H4223" ca="1">EsNegrita(BP[[#This Row],[CODIGO]])</f>
        <v>0</v>
      </c>
      <c r="I4223" s="387" t="b" cm="1">
        <f t="array" ref="I4223">_xlfn.LET(
    _xlpm.codigos_devolucion, _xlfn.UNIQUE(_xlfn._xlws.FILTER(BP[CODIGO], ISNUMBER(SEARCH("devoluci", BP[NOMBRE CUENTA])), {""})),
    ISNUMBER(MATCH(BP[[#This Row],[CODIGO]], _xlpm.codigos_devolucion, 0))
)</f>
        <v>0</v>
      </c>
    </row>
    <row r="4224" spans="1:9" x14ac:dyDescent="0.25">
      <c r="A4224" s="608">
        <v>61450503</v>
      </c>
      <c r="B4224" s="416" t="s">
        <v>1384</v>
      </c>
      <c r="C4224" s="416" t="s">
        <v>996</v>
      </c>
      <c r="D4224" s="416" t="s">
        <v>997</v>
      </c>
      <c r="E4224" s="417">
        <v>310924</v>
      </c>
      <c r="F4224" s="417">
        <v>0</v>
      </c>
      <c r="G4224" s="417">
        <v>20913417201.220001</v>
      </c>
      <c r="H4224" s="387" t="b" cm="1">
        <f t="array" aca="1" ref="H4224" ca="1">EsNegrita(BP[[#This Row],[CODIGO]])</f>
        <v>0</v>
      </c>
      <c r="I4224" s="387" t="b" cm="1">
        <f t="array" ref="I4224">_xlfn.LET(
    _xlpm.codigos_devolucion, _xlfn.UNIQUE(_xlfn._xlws.FILTER(BP[CODIGO], ISNUMBER(SEARCH("devoluci", BP[NOMBRE CUENTA])), {""})),
    ISNUMBER(MATCH(BP[[#This Row],[CODIGO]], _xlpm.codigos_devolucion, 0))
)</f>
        <v>0</v>
      </c>
    </row>
    <row r="4225" spans="1:9" x14ac:dyDescent="0.25">
      <c r="A4225" s="608">
        <v>61450503</v>
      </c>
      <c r="B4225" s="416" t="s">
        <v>1384</v>
      </c>
      <c r="C4225" s="416" t="s">
        <v>996</v>
      </c>
      <c r="D4225" s="416" t="s">
        <v>998</v>
      </c>
      <c r="E4225" s="417">
        <v>301681</v>
      </c>
      <c r="F4225" s="417">
        <v>0</v>
      </c>
      <c r="G4225" s="417">
        <v>20913718882.220001</v>
      </c>
      <c r="H4225" s="387" t="b" cm="1">
        <f t="array" aca="1" ref="H4225" ca="1">EsNegrita(BP[[#This Row],[CODIGO]])</f>
        <v>0</v>
      </c>
      <c r="I4225" s="387" t="b" cm="1">
        <f t="array" ref="I4225">_xlfn.LET(
    _xlpm.codigos_devolucion, _xlfn.UNIQUE(_xlfn._xlws.FILTER(BP[CODIGO], ISNUMBER(SEARCH("devoluci", BP[NOMBRE CUENTA])), {""})),
    ISNUMBER(MATCH(BP[[#This Row],[CODIGO]], _xlpm.codigos_devolucion, 0))
)</f>
        <v>0</v>
      </c>
    </row>
    <row r="4226" spans="1:9" x14ac:dyDescent="0.25">
      <c r="A4226" s="608">
        <v>61450503</v>
      </c>
      <c r="B4226" s="416" t="s">
        <v>1384</v>
      </c>
      <c r="C4226" s="416" t="s">
        <v>996</v>
      </c>
      <c r="D4226" s="416" t="s">
        <v>999</v>
      </c>
      <c r="E4226" s="417">
        <v>59983</v>
      </c>
      <c r="F4226" s="417">
        <v>0</v>
      </c>
      <c r="G4226" s="417">
        <v>20913778865.220001</v>
      </c>
      <c r="H4226" s="387" t="b" cm="1">
        <f t="array" aca="1" ref="H4226" ca="1">EsNegrita(BP[[#This Row],[CODIGO]])</f>
        <v>0</v>
      </c>
      <c r="I4226" s="387" t="b" cm="1">
        <f t="array" ref="I4226">_xlfn.LET(
    _xlpm.codigos_devolucion, _xlfn.UNIQUE(_xlfn._xlws.FILTER(BP[CODIGO], ISNUMBER(SEARCH("devoluci", BP[NOMBRE CUENTA])), {""})),
    ISNUMBER(MATCH(BP[[#This Row],[CODIGO]], _xlpm.codigos_devolucion, 0))
)</f>
        <v>0</v>
      </c>
    </row>
    <row r="4227" spans="1:9" x14ac:dyDescent="0.25">
      <c r="A4227" s="608">
        <v>61450503</v>
      </c>
      <c r="B4227" s="416" t="s">
        <v>1384</v>
      </c>
      <c r="C4227" s="416" t="s">
        <v>996</v>
      </c>
      <c r="D4227" s="416" t="s">
        <v>1000</v>
      </c>
      <c r="E4227" s="417">
        <v>72269</v>
      </c>
      <c r="F4227" s="417">
        <v>0</v>
      </c>
      <c r="G4227" s="417">
        <v>20913851134.220001</v>
      </c>
      <c r="H4227" s="387" t="b" cm="1">
        <f t="array" aca="1" ref="H4227" ca="1">EsNegrita(BP[[#This Row],[CODIGO]])</f>
        <v>0</v>
      </c>
      <c r="I4227" s="387" t="b" cm="1">
        <f t="array" ref="I4227">_xlfn.LET(
    _xlpm.codigos_devolucion, _xlfn.UNIQUE(_xlfn._xlws.FILTER(BP[CODIGO], ISNUMBER(SEARCH("devoluci", BP[NOMBRE CUENTA])), {""})),
    ISNUMBER(MATCH(BP[[#This Row],[CODIGO]], _xlpm.codigos_devolucion, 0))
)</f>
        <v>0</v>
      </c>
    </row>
    <row r="4228" spans="1:9" x14ac:dyDescent="0.25">
      <c r="A4228" s="608">
        <v>61450503</v>
      </c>
      <c r="B4228" s="416" t="s">
        <v>1384</v>
      </c>
      <c r="C4228" s="416" t="s">
        <v>996</v>
      </c>
      <c r="D4228" s="416" t="s">
        <v>1001</v>
      </c>
      <c r="E4228" s="417">
        <v>66807</v>
      </c>
      <c r="F4228" s="417">
        <v>0</v>
      </c>
      <c r="G4228" s="417">
        <v>20913917941.220001</v>
      </c>
      <c r="H4228" s="387" t="b" cm="1">
        <f t="array" aca="1" ref="H4228" ca="1">EsNegrita(BP[[#This Row],[CODIGO]])</f>
        <v>0</v>
      </c>
      <c r="I4228" s="387" t="b" cm="1">
        <f t="array" ref="I4228">_xlfn.LET(
    _xlpm.codigos_devolucion, _xlfn.UNIQUE(_xlfn._xlws.FILTER(BP[CODIGO], ISNUMBER(SEARCH("devoluci", BP[NOMBRE CUENTA])), {""})),
    ISNUMBER(MATCH(BP[[#This Row],[CODIGO]], _xlpm.codigos_devolucion, 0))
)</f>
        <v>0</v>
      </c>
    </row>
    <row r="4229" spans="1:9" x14ac:dyDescent="0.25">
      <c r="A4229" s="608">
        <v>61450503</v>
      </c>
      <c r="B4229" s="416" t="s">
        <v>1384</v>
      </c>
      <c r="C4229" s="416" t="s">
        <v>996</v>
      </c>
      <c r="D4229" s="416" t="s">
        <v>1002</v>
      </c>
      <c r="E4229" s="417">
        <v>136134</v>
      </c>
      <c r="F4229" s="417">
        <v>0</v>
      </c>
      <c r="G4229" s="417">
        <v>20914054075.220001</v>
      </c>
      <c r="H4229" s="387" t="b" cm="1">
        <f t="array" aca="1" ref="H4229" ca="1">EsNegrita(BP[[#This Row],[CODIGO]])</f>
        <v>0</v>
      </c>
      <c r="I4229" s="387" t="b" cm="1">
        <f t="array" ref="I4229">_xlfn.LET(
    _xlpm.codigos_devolucion, _xlfn.UNIQUE(_xlfn._xlws.FILTER(BP[CODIGO], ISNUMBER(SEARCH("devoluci", BP[NOMBRE CUENTA])), {""})),
    ISNUMBER(MATCH(BP[[#This Row],[CODIGO]], _xlpm.codigos_devolucion, 0))
)</f>
        <v>0</v>
      </c>
    </row>
    <row r="4230" spans="1:9" x14ac:dyDescent="0.25">
      <c r="A4230" s="608">
        <v>61450503</v>
      </c>
      <c r="B4230" s="416" t="s">
        <v>1384</v>
      </c>
      <c r="C4230" s="416" t="s">
        <v>996</v>
      </c>
      <c r="D4230" s="416" t="s">
        <v>1003</v>
      </c>
      <c r="E4230" s="417">
        <v>94958</v>
      </c>
      <c r="F4230" s="417">
        <v>0</v>
      </c>
      <c r="G4230" s="417">
        <v>20914149033.220001</v>
      </c>
      <c r="H4230" s="387" t="b" cm="1">
        <f t="array" aca="1" ref="H4230" ca="1">EsNegrita(BP[[#This Row],[CODIGO]])</f>
        <v>0</v>
      </c>
      <c r="I4230" s="387" t="b" cm="1">
        <f t="array" ref="I4230">_xlfn.LET(
    _xlpm.codigos_devolucion, _xlfn.UNIQUE(_xlfn._xlws.FILTER(BP[CODIGO], ISNUMBER(SEARCH("devoluci", BP[NOMBRE CUENTA])), {""})),
    ISNUMBER(MATCH(BP[[#This Row],[CODIGO]], _xlpm.codigos_devolucion, 0))
)</f>
        <v>0</v>
      </c>
    </row>
    <row r="4231" spans="1:9" x14ac:dyDescent="0.25">
      <c r="A4231" s="608">
        <v>61450503</v>
      </c>
      <c r="B4231" s="416" t="s">
        <v>1384</v>
      </c>
      <c r="C4231" s="416" t="s">
        <v>996</v>
      </c>
      <c r="D4231" s="416" t="s">
        <v>1004</v>
      </c>
      <c r="E4231" s="417">
        <v>201345</v>
      </c>
      <c r="F4231" s="417">
        <v>0</v>
      </c>
      <c r="G4231" s="417">
        <v>20914350378.220001</v>
      </c>
      <c r="H4231" s="387" t="b" cm="1">
        <f t="array" aca="1" ref="H4231" ca="1">EsNegrita(BP[[#This Row],[CODIGO]])</f>
        <v>0</v>
      </c>
      <c r="I4231" s="387" t="b" cm="1">
        <f t="array" ref="I4231">_xlfn.LET(
    _xlpm.codigos_devolucion, _xlfn.UNIQUE(_xlfn._xlws.FILTER(BP[CODIGO], ISNUMBER(SEARCH("devoluci", BP[NOMBRE CUENTA])), {""})),
    ISNUMBER(MATCH(BP[[#This Row],[CODIGO]], _xlpm.codigos_devolucion, 0))
)</f>
        <v>0</v>
      </c>
    </row>
    <row r="4232" spans="1:9" x14ac:dyDescent="0.25">
      <c r="A4232" s="608">
        <v>61450503</v>
      </c>
      <c r="B4232" s="416" t="s">
        <v>1384</v>
      </c>
      <c r="C4232" s="416" t="s">
        <v>996</v>
      </c>
      <c r="D4232" s="416" t="s">
        <v>1005</v>
      </c>
      <c r="E4232" s="417">
        <v>109748</v>
      </c>
      <c r="F4232" s="417">
        <v>0</v>
      </c>
      <c r="G4232" s="417">
        <v>20914460126.220001</v>
      </c>
      <c r="H4232" s="387" t="b" cm="1">
        <f t="array" aca="1" ref="H4232" ca="1">EsNegrita(BP[[#This Row],[CODIGO]])</f>
        <v>0</v>
      </c>
      <c r="I4232" s="387" t="b" cm="1">
        <f t="array" ref="I4232">_xlfn.LET(
    _xlpm.codigos_devolucion, _xlfn.UNIQUE(_xlfn._xlws.FILTER(BP[CODIGO], ISNUMBER(SEARCH("devoluci", BP[NOMBRE CUENTA])), {""})),
    ISNUMBER(MATCH(BP[[#This Row],[CODIGO]], _xlpm.codigos_devolucion, 0))
)</f>
        <v>0</v>
      </c>
    </row>
    <row r="4233" spans="1:9" x14ac:dyDescent="0.25">
      <c r="A4233" s="608">
        <v>61450503</v>
      </c>
      <c r="B4233" s="416" t="s">
        <v>1384</v>
      </c>
      <c r="C4233" s="416" t="s">
        <v>996</v>
      </c>
      <c r="D4233" s="416" t="s">
        <v>1006</v>
      </c>
      <c r="E4233" s="417">
        <v>120168</v>
      </c>
      <c r="F4233" s="417">
        <v>0</v>
      </c>
      <c r="G4233" s="417">
        <v>20914580294.220001</v>
      </c>
      <c r="H4233" s="387" t="b" cm="1">
        <f t="array" aca="1" ref="H4233" ca="1">EsNegrita(BP[[#This Row],[CODIGO]])</f>
        <v>0</v>
      </c>
      <c r="I4233" s="387" t="b" cm="1">
        <f t="array" ref="I4233">_xlfn.LET(
    _xlpm.codigos_devolucion, _xlfn.UNIQUE(_xlfn._xlws.FILTER(BP[CODIGO], ISNUMBER(SEARCH("devoluci", BP[NOMBRE CUENTA])), {""})),
    ISNUMBER(MATCH(BP[[#This Row],[CODIGO]], _xlpm.codigos_devolucion, 0))
)</f>
        <v>0</v>
      </c>
    </row>
    <row r="4234" spans="1:9" x14ac:dyDescent="0.25">
      <c r="A4234" s="608">
        <v>61450503</v>
      </c>
      <c r="B4234" s="416" t="s">
        <v>1384</v>
      </c>
      <c r="C4234" s="416" t="s">
        <v>1007</v>
      </c>
      <c r="D4234" s="416" t="s">
        <v>1008</v>
      </c>
      <c r="E4234" s="417">
        <v>65000</v>
      </c>
      <c r="F4234" s="417">
        <v>0</v>
      </c>
      <c r="G4234" s="417">
        <v>20914645294.220001</v>
      </c>
      <c r="H4234" s="387" t="b" cm="1">
        <f t="array" aca="1" ref="H4234" ca="1">EsNegrita(BP[[#This Row],[CODIGO]])</f>
        <v>0</v>
      </c>
      <c r="I4234" s="387" t="b" cm="1">
        <f t="array" ref="I4234">_xlfn.LET(
    _xlpm.codigos_devolucion, _xlfn.UNIQUE(_xlfn._xlws.FILTER(BP[CODIGO], ISNUMBER(SEARCH("devoluci", BP[NOMBRE CUENTA])), {""})),
    ISNUMBER(MATCH(BP[[#This Row],[CODIGO]], _xlpm.codigos_devolucion, 0))
)</f>
        <v>0</v>
      </c>
    </row>
    <row r="4235" spans="1:9" x14ac:dyDescent="0.25">
      <c r="A4235" s="608">
        <v>61450503</v>
      </c>
      <c r="B4235" s="416" t="s">
        <v>1384</v>
      </c>
      <c r="C4235" s="416" t="s">
        <v>808</v>
      </c>
      <c r="D4235" s="416" t="s">
        <v>809</v>
      </c>
      <c r="E4235" s="417">
        <v>1613145</v>
      </c>
      <c r="F4235" s="417">
        <v>0</v>
      </c>
      <c r="G4235" s="417">
        <v>20916258439.220001</v>
      </c>
      <c r="H4235" s="387" t="b" cm="1">
        <f t="array" aca="1" ref="H4235" ca="1">EsNegrita(BP[[#This Row],[CODIGO]])</f>
        <v>0</v>
      </c>
      <c r="I4235" s="387" t="b" cm="1">
        <f t="array" ref="I4235">_xlfn.LET(
    _xlpm.codigos_devolucion, _xlfn.UNIQUE(_xlfn._xlws.FILTER(BP[CODIGO], ISNUMBER(SEARCH("devoluci", BP[NOMBRE CUENTA])), {""})),
    ISNUMBER(MATCH(BP[[#This Row],[CODIGO]], _xlpm.codigos_devolucion, 0))
)</f>
        <v>0</v>
      </c>
    </row>
    <row r="4236" spans="1:9" x14ac:dyDescent="0.25">
      <c r="A4236" s="608">
        <v>61450503</v>
      </c>
      <c r="B4236" s="416" t="s">
        <v>1384</v>
      </c>
      <c r="C4236" s="416" t="s">
        <v>808</v>
      </c>
      <c r="D4236" s="416" t="s">
        <v>810</v>
      </c>
      <c r="E4236" s="417">
        <v>1788428</v>
      </c>
      <c r="F4236" s="417">
        <v>0</v>
      </c>
      <c r="G4236" s="417">
        <v>20918046867.220001</v>
      </c>
      <c r="H4236" s="387" t="b" cm="1">
        <f t="array" aca="1" ref="H4236" ca="1">EsNegrita(BP[[#This Row],[CODIGO]])</f>
        <v>0</v>
      </c>
      <c r="I4236" s="387" t="b" cm="1">
        <f t="array" ref="I4236">_xlfn.LET(
    _xlpm.codigos_devolucion, _xlfn.UNIQUE(_xlfn._xlws.FILTER(BP[CODIGO], ISNUMBER(SEARCH("devoluci", BP[NOMBRE CUENTA])), {""})),
    ISNUMBER(MATCH(BP[[#This Row],[CODIGO]], _xlpm.codigos_devolucion, 0))
)</f>
        <v>0</v>
      </c>
    </row>
    <row r="4237" spans="1:9" x14ac:dyDescent="0.25">
      <c r="A4237" s="608">
        <v>61450503</v>
      </c>
      <c r="B4237" s="416" t="s">
        <v>1384</v>
      </c>
      <c r="C4237" s="416" t="s">
        <v>798</v>
      </c>
      <c r="D4237" s="416" t="s">
        <v>1013</v>
      </c>
      <c r="E4237" s="417">
        <v>440000</v>
      </c>
      <c r="F4237" s="417">
        <v>0</v>
      </c>
      <c r="G4237" s="417">
        <v>20918486867.220001</v>
      </c>
      <c r="H4237" s="387" t="b" cm="1">
        <f t="array" aca="1" ref="H4237" ca="1">EsNegrita(BP[[#This Row],[CODIGO]])</f>
        <v>0</v>
      </c>
      <c r="I4237" s="387" t="b" cm="1">
        <f t="array" ref="I4237">_xlfn.LET(
    _xlpm.codigos_devolucion, _xlfn.UNIQUE(_xlfn._xlws.FILTER(BP[CODIGO], ISNUMBER(SEARCH("devoluci", BP[NOMBRE CUENTA])), {""})),
    ISNUMBER(MATCH(BP[[#This Row],[CODIGO]], _xlpm.codigos_devolucion, 0))
)</f>
        <v>0</v>
      </c>
    </row>
    <row r="4238" spans="1:9" x14ac:dyDescent="0.25">
      <c r="A4238" s="608">
        <v>61450503</v>
      </c>
      <c r="B4238" s="416" t="s">
        <v>1384</v>
      </c>
      <c r="C4238" s="416" t="s">
        <v>798</v>
      </c>
      <c r="D4238" s="416" t="s">
        <v>1014</v>
      </c>
      <c r="E4238" s="417">
        <v>500000</v>
      </c>
      <c r="F4238" s="417">
        <v>0</v>
      </c>
      <c r="G4238" s="417">
        <v>20918986867.220001</v>
      </c>
      <c r="H4238" s="387" t="b" cm="1">
        <f t="array" aca="1" ref="H4238" ca="1">EsNegrita(BP[[#This Row],[CODIGO]])</f>
        <v>0</v>
      </c>
      <c r="I4238" s="387" t="b" cm="1">
        <f t="array" ref="I4238">_xlfn.LET(
    _xlpm.codigos_devolucion, _xlfn.UNIQUE(_xlfn._xlws.FILTER(BP[CODIGO], ISNUMBER(SEARCH("devoluci", BP[NOMBRE CUENTA])), {""})),
    ISNUMBER(MATCH(BP[[#This Row],[CODIGO]], _xlpm.codigos_devolucion, 0))
)</f>
        <v>0</v>
      </c>
    </row>
    <row r="4239" spans="1:9" x14ac:dyDescent="0.25">
      <c r="A4239" s="608">
        <v>61450503</v>
      </c>
      <c r="B4239" s="416" t="s">
        <v>1384</v>
      </c>
      <c r="C4239" s="416" t="s">
        <v>1016</v>
      </c>
      <c r="D4239" s="416" t="s">
        <v>1017</v>
      </c>
      <c r="E4239" s="417">
        <v>2316805</v>
      </c>
      <c r="F4239" s="417">
        <v>0</v>
      </c>
      <c r="G4239" s="417">
        <v>20921303672.220001</v>
      </c>
      <c r="H4239" s="387" t="b" cm="1">
        <f t="array" aca="1" ref="H4239" ca="1">EsNegrita(BP[[#This Row],[CODIGO]])</f>
        <v>0</v>
      </c>
      <c r="I4239" s="387" t="b" cm="1">
        <f t="array" ref="I4239">_xlfn.LET(
    _xlpm.codigos_devolucion, _xlfn.UNIQUE(_xlfn._xlws.FILTER(BP[CODIGO], ISNUMBER(SEARCH("devoluci", BP[NOMBRE CUENTA])), {""})),
    ISNUMBER(MATCH(BP[[#This Row],[CODIGO]], _xlpm.codigos_devolucion, 0))
)</f>
        <v>0</v>
      </c>
    </row>
    <row r="4240" spans="1:9" x14ac:dyDescent="0.25">
      <c r="A4240" s="608">
        <v>61450503</v>
      </c>
      <c r="B4240" s="416" t="s">
        <v>1384</v>
      </c>
      <c r="C4240" s="416" t="s">
        <v>1018</v>
      </c>
      <c r="D4240" s="416" t="s">
        <v>1019</v>
      </c>
      <c r="E4240" s="417">
        <v>8131250</v>
      </c>
      <c r="F4240" s="417">
        <v>0</v>
      </c>
      <c r="G4240" s="417">
        <v>20929434922.220001</v>
      </c>
      <c r="H4240" s="387" t="b" cm="1">
        <f t="array" aca="1" ref="H4240" ca="1">EsNegrita(BP[[#This Row],[CODIGO]])</f>
        <v>0</v>
      </c>
      <c r="I4240" s="387" t="b" cm="1">
        <f t="array" ref="I4240">_xlfn.LET(
    _xlpm.codigos_devolucion, _xlfn.UNIQUE(_xlfn._xlws.FILTER(BP[CODIGO], ISNUMBER(SEARCH("devoluci", BP[NOMBRE CUENTA])), {""})),
    ISNUMBER(MATCH(BP[[#This Row],[CODIGO]], _xlpm.codigos_devolucion, 0))
)</f>
        <v>0</v>
      </c>
    </row>
    <row r="4241" spans="1:9" x14ac:dyDescent="0.25">
      <c r="A4241" s="608">
        <v>61450503</v>
      </c>
      <c r="B4241" s="416" t="s">
        <v>1384</v>
      </c>
      <c r="C4241" s="416" t="s">
        <v>963</v>
      </c>
      <c r="D4241" s="416" t="s">
        <v>1022</v>
      </c>
      <c r="E4241" s="417">
        <v>114286</v>
      </c>
      <c r="F4241" s="417">
        <v>0</v>
      </c>
      <c r="G4241" s="417">
        <v>20929549208.220001</v>
      </c>
      <c r="H4241" s="387" t="b" cm="1">
        <f t="array" aca="1" ref="H4241" ca="1">EsNegrita(BP[[#This Row],[CODIGO]])</f>
        <v>0</v>
      </c>
      <c r="I4241" s="387" t="b" cm="1">
        <f t="array" ref="I4241">_xlfn.LET(
    _xlpm.codigos_devolucion, _xlfn.UNIQUE(_xlfn._xlws.FILTER(BP[CODIGO], ISNUMBER(SEARCH("devoluci", BP[NOMBRE CUENTA])), {""})),
    ISNUMBER(MATCH(BP[[#This Row],[CODIGO]], _xlpm.codigos_devolucion, 0))
)</f>
        <v>0</v>
      </c>
    </row>
    <row r="4242" spans="1:9" x14ac:dyDescent="0.25">
      <c r="A4242" s="608">
        <v>61450503</v>
      </c>
      <c r="B4242" s="416" t="s">
        <v>1384</v>
      </c>
      <c r="C4242" s="416" t="s">
        <v>963</v>
      </c>
      <c r="D4242" s="416" t="s">
        <v>1023</v>
      </c>
      <c r="E4242" s="417">
        <v>785714</v>
      </c>
      <c r="F4242" s="417">
        <v>0</v>
      </c>
      <c r="G4242" s="417">
        <v>20930334922.220001</v>
      </c>
      <c r="H4242" s="387" t="b" cm="1">
        <f t="array" aca="1" ref="H4242" ca="1">EsNegrita(BP[[#This Row],[CODIGO]])</f>
        <v>0</v>
      </c>
      <c r="I4242" s="387" t="b" cm="1">
        <f t="array" ref="I4242">_xlfn.LET(
    _xlpm.codigos_devolucion, _xlfn.UNIQUE(_xlfn._xlws.FILTER(BP[CODIGO], ISNUMBER(SEARCH("devoluci", BP[NOMBRE CUENTA])), {""})),
    ISNUMBER(MATCH(BP[[#This Row],[CODIGO]], _xlpm.codigos_devolucion, 0))
)</f>
        <v>0</v>
      </c>
    </row>
    <row r="4243" spans="1:9" x14ac:dyDescent="0.25">
      <c r="A4243" s="608">
        <v>61450503</v>
      </c>
      <c r="B4243" s="416" t="s">
        <v>1384</v>
      </c>
      <c r="C4243" s="416" t="s">
        <v>1024</v>
      </c>
      <c r="D4243" s="416" t="s">
        <v>1025</v>
      </c>
      <c r="E4243" s="417">
        <v>10255810</v>
      </c>
      <c r="F4243" s="417">
        <v>0</v>
      </c>
      <c r="G4243" s="417">
        <v>20940590732.220001</v>
      </c>
      <c r="H4243" s="387" t="b" cm="1">
        <f t="array" aca="1" ref="H4243" ca="1">EsNegrita(BP[[#This Row],[CODIGO]])</f>
        <v>0</v>
      </c>
      <c r="I4243" s="387" t="b" cm="1">
        <f t="array" ref="I4243">_xlfn.LET(
    _xlpm.codigos_devolucion, _xlfn.UNIQUE(_xlfn._xlws.FILTER(BP[CODIGO], ISNUMBER(SEARCH("devoluci", BP[NOMBRE CUENTA])), {""})),
    ISNUMBER(MATCH(BP[[#This Row],[CODIGO]], _xlpm.codigos_devolucion, 0))
)</f>
        <v>0</v>
      </c>
    </row>
    <row r="4244" spans="1:9" x14ac:dyDescent="0.25">
      <c r="A4244" s="608">
        <v>61450503</v>
      </c>
      <c r="B4244" s="416" t="s">
        <v>1384</v>
      </c>
      <c r="C4244" s="416" t="s">
        <v>1016</v>
      </c>
      <c r="D4244" s="416" t="s">
        <v>1026</v>
      </c>
      <c r="E4244" s="417">
        <v>1605042</v>
      </c>
      <c r="F4244" s="417">
        <v>0</v>
      </c>
      <c r="G4244" s="417">
        <v>20942195774.220001</v>
      </c>
      <c r="H4244" s="387" t="b" cm="1">
        <f t="array" aca="1" ref="H4244" ca="1">EsNegrita(BP[[#This Row],[CODIGO]])</f>
        <v>0</v>
      </c>
      <c r="I4244" s="387" t="b" cm="1">
        <f t="array" ref="I4244">_xlfn.LET(
    _xlpm.codigos_devolucion, _xlfn.UNIQUE(_xlfn._xlws.FILTER(BP[CODIGO], ISNUMBER(SEARCH("devoluci", BP[NOMBRE CUENTA])), {""})),
    ISNUMBER(MATCH(BP[[#This Row],[CODIGO]], _xlpm.codigos_devolucion, 0))
)</f>
        <v>0</v>
      </c>
    </row>
    <row r="4245" spans="1:9" x14ac:dyDescent="0.25">
      <c r="A4245" s="608">
        <v>61450503</v>
      </c>
      <c r="B4245" s="416" t="s">
        <v>1384</v>
      </c>
      <c r="C4245" s="416" t="s">
        <v>813</v>
      </c>
      <c r="D4245" s="416" t="s">
        <v>814</v>
      </c>
      <c r="E4245" s="417">
        <v>167500</v>
      </c>
      <c r="F4245" s="417">
        <v>0</v>
      </c>
      <c r="G4245" s="417">
        <v>20942363274.220001</v>
      </c>
      <c r="H4245" s="387" t="b" cm="1">
        <f t="array" aca="1" ref="H4245" ca="1">EsNegrita(BP[[#This Row],[CODIGO]])</f>
        <v>0</v>
      </c>
      <c r="I4245" s="387" t="b" cm="1">
        <f t="array" ref="I4245">_xlfn.LET(
    _xlpm.codigos_devolucion, _xlfn.UNIQUE(_xlfn._xlws.FILTER(BP[CODIGO], ISNUMBER(SEARCH("devoluci", BP[NOMBRE CUENTA])), {""})),
    ISNUMBER(MATCH(BP[[#This Row],[CODIGO]], _xlpm.codigos_devolucion, 0))
)</f>
        <v>0</v>
      </c>
    </row>
    <row r="4246" spans="1:9" x14ac:dyDescent="0.25">
      <c r="A4246" s="608">
        <v>61450503</v>
      </c>
      <c r="B4246" s="416" t="s">
        <v>1384</v>
      </c>
      <c r="C4246" s="416" t="s">
        <v>798</v>
      </c>
      <c r="D4246" s="416" t="s">
        <v>1027</v>
      </c>
      <c r="E4246" s="417">
        <v>373000</v>
      </c>
      <c r="F4246" s="417">
        <v>0</v>
      </c>
      <c r="G4246" s="417">
        <v>20942736274.220001</v>
      </c>
      <c r="H4246" s="387" t="b" cm="1">
        <f t="array" aca="1" ref="H4246" ca="1">EsNegrita(BP[[#This Row],[CODIGO]])</f>
        <v>0</v>
      </c>
      <c r="I4246" s="387" t="b" cm="1">
        <f t="array" ref="I4246">_xlfn.LET(
    _xlpm.codigos_devolucion, _xlfn.UNIQUE(_xlfn._xlws.FILTER(BP[CODIGO], ISNUMBER(SEARCH("devoluci", BP[NOMBRE CUENTA])), {""})),
    ISNUMBER(MATCH(BP[[#This Row],[CODIGO]], _xlpm.codigos_devolucion, 0))
)</f>
        <v>0</v>
      </c>
    </row>
    <row r="4247" spans="1:9" x14ac:dyDescent="0.25">
      <c r="A4247" s="608">
        <v>61450503</v>
      </c>
      <c r="B4247" s="416" t="s">
        <v>1384</v>
      </c>
      <c r="C4247" s="416" t="s">
        <v>1030</v>
      </c>
      <c r="D4247" s="416" t="s">
        <v>1031</v>
      </c>
      <c r="E4247" s="417">
        <v>25210</v>
      </c>
      <c r="F4247" s="417">
        <v>0</v>
      </c>
      <c r="G4247" s="417">
        <v>20942761484.220001</v>
      </c>
      <c r="H4247" s="387" t="b" cm="1">
        <f t="array" aca="1" ref="H4247" ca="1">EsNegrita(BP[[#This Row],[CODIGO]])</f>
        <v>0</v>
      </c>
      <c r="I4247" s="387" t="b" cm="1">
        <f t="array" ref="I4247">_xlfn.LET(
    _xlpm.codigos_devolucion, _xlfn.UNIQUE(_xlfn._xlws.FILTER(BP[CODIGO], ISNUMBER(SEARCH("devoluci", BP[NOMBRE CUENTA])), {""})),
    ISNUMBER(MATCH(BP[[#This Row],[CODIGO]], _xlpm.codigos_devolucion, 0))
)</f>
        <v>0</v>
      </c>
    </row>
    <row r="4248" spans="1:9" x14ac:dyDescent="0.25">
      <c r="A4248" s="608">
        <v>61450503</v>
      </c>
      <c r="B4248" s="416" t="s">
        <v>1384</v>
      </c>
      <c r="C4248" s="416" t="s">
        <v>918</v>
      </c>
      <c r="D4248" s="416" t="s">
        <v>1032</v>
      </c>
      <c r="E4248" s="417">
        <v>1229412</v>
      </c>
      <c r="F4248" s="417">
        <v>0</v>
      </c>
      <c r="G4248" s="417">
        <v>20943990896.220001</v>
      </c>
      <c r="H4248" s="387" t="b" cm="1">
        <f t="array" aca="1" ref="H4248" ca="1">EsNegrita(BP[[#This Row],[CODIGO]])</f>
        <v>0</v>
      </c>
      <c r="I4248" s="387" t="b" cm="1">
        <f t="array" ref="I4248">_xlfn.LET(
    _xlpm.codigos_devolucion, _xlfn.UNIQUE(_xlfn._xlws.FILTER(BP[CODIGO], ISNUMBER(SEARCH("devoluci", BP[NOMBRE CUENTA])), {""})),
    ISNUMBER(MATCH(BP[[#This Row],[CODIGO]], _xlpm.codigos_devolucion, 0))
)</f>
        <v>0</v>
      </c>
    </row>
    <row r="4249" spans="1:9" x14ac:dyDescent="0.25">
      <c r="A4249" s="608">
        <v>61450503</v>
      </c>
      <c r="B4249" s="416" t="s">
        <v>1384</v>
      </c>
      <c r="C4249" s="416" t="s">
        <v>958</v>
      </c>
      <c r="D4249" s="416" t="s">
        <v>1033</v>
      </c>
      <c r="E4249" s="417">
        <v>558300</v>
      </c>
      <c r="F4249" s="417">
        <v>0</v>
      </c>
      <c r="G4249" s="417">
        <v>20944549196.220001</v>
      </c>
      <c r="H4249" s="387" t="b" cm="1">
        <f t="array" aca="1" ref="H4249" ca="1">EsNegrita(BP[[#This Row],[CODIGO]])</f>
        <v>0</v>
      </c>
      <c r="I4249" s="387" t="b" cm="1">
        <f t="array" ref="I4249">_xlfn.LET(
    _xlpm.codigos_devolucion, _xlfn.UNIQUE(_xlfn._xlws.FILTER(BP[CODIGO], ISNUMBER(SEARCH("devoluci", BP[NOMBRE CUENTA])), {""})),
    ISNUMBER(MATCH(BP[[#This Row],[CODIGO]], _xlpm.codigos_devolucion, 0))
)</f>
        <v>0</v>
      </c>
    </row>
    <row r="4250" spans="1:9" x14ac:dyDescent="0.25">
      <c r="A4250" s="608">
        <v>61450503</v>
      </c>
      <c r="B4250" s="416" t="s">
        <v>1384</v>
      </c>
      <c r="C4250" s="416" t="s">
        <v>1034</v>
      </c>
      <c r="D4250" s="416" t="s">
        <v>1035</v>
      </c>
      <c r="E4250" s="417">
        <v>638655</v>
      </c>
      <c r="F4250" s="417">
        <v>0</v>
      </c>
      <c r="G4250" s="417">
        <v>20945187851.220001</v>
      </c>
      <c r="H4250" s="387" t="b" cm="1">
        <f t="array" aca="1" ref="H4250" ca="1">EsNegrita(BP[[#This Row],[CODIGO]])</f>
        <v>0</v>
      </c>
      <c r="I4250" s="387" t="b" cm="1">
        <f t="array" ref="I4250">_xlfn.LET(
    _xlpm.codigos_devolucion, _xlfn.UNIQUE(_xlfn._xlws.FILTER(BP[CODIGO], ISNUMBER(SEARCH("devoluci", BP[NOMBRE CUENTA])), {""})),
    ISNUMBER(MATCH(BP[[#This Row],[CODIGO]], _xlpm.codigos_devolucion, 0))
)</f>
        <v>0</v>
      </c>
    </row>
    <row r="4251" spans="1:9" x14ac:dyDescent="0.25">
      <c r="A4251" s="608">
        <v>61450503</v>
      </c>
      <c r="B4251" s="416" t="s">
        <v>1384</v>
      </c>
      <c r="C4251" s="416" t="s">
        <v>1016</v>
      </c>
      <c r="D4251" s="416" t="s">
        <v>1038</v>
      </c>
      <c r="E4251" s="417">
        <v>299160</v>
      </c>
      <c r="F4251" s="417">
        <v>0</v>
      </c>
      <c r="G4251" s="417">
        <v>20945487011.220001</v>
      </c>
      <c r="H4251" s="387" t="b" cm="1">
        <f t="array" aca="1" ref="H4251" ca="1">EsNegrita(BP[[#This Row],[CODIGO]])</f>
        <v>0</v>
      </c>
      <c r="I4251" s="387" t="b" cm="1">
        <f t="array" ref="I4251">_xlfn.LET(
    _xlpm.codigos_devolucion, _xlfn.UNIQUE(_xlfn._xlws.FILTER(BP[CODIGO], ISNUMBER(SEARCH("devoluci", BP[NOMBRE CUENTA])), {""})),
    ISNUMBER(MATCH(BP[[#This Row],[CODIGO]], _xlpm.codigos_devolucion, 0))
)</f>
        <v>0</v>
      </c>
    </row>
    <row r="4252" spans="1:9" x14ac:dyDescent="0.25">
      <c r="A4252" s="608">
        <v>61450503</v>
      </c>
      <c r="B4252" s="416" t="s">
        <v>1384</v>
      </c>
      <c r="C4252" s="416" t="s">
        <v>1016</v>
      </c>
      <c r="D4252" s="416" t="s">
        <v>1039</v>
      </c>
      <c r="E4252" s="417">
        <v>21849</v>
      </c>
      <c r="F4252" s="417">
        <v>0</v>
      </c>
      <c r="G4252" s="417">
        <v>20945508860.220001</v>
      </c>
      <c r="H4252" s="387" t="b" cm="1">
        <f t="array" aca="1" ref="H4252" ca="1">EsNegrita(BP[[#This Row],[CODIGO]])</f>
        <v>0</v>
      </c>
      <c r="I4252" s="387" t="b" cm="1">
        <f t="array" ref="I4252">_xlfn.LET(
    _xlpm.codigos_devolucion, _xlfn.UNIQUE(_xlfn._xlws.FILTER(BP[CODIGO], ISNUMBER(SEARCH("devoluci", BP[NOMBRE CUENTA])), {""})),
    ISNUMBER(MATCH(BP[[#This Row],[CODIGO]], _xlpm.codigos_devolucion, 0))
)</f>
        <v>0</v>
      </c>
    </row>
    <row r="4253" spans="1:9" x14ac:dyDescent="0.25">
      <c r="A4253" s="608">
        <v>61450503</v>
      </c>
      <c r="B4253" s="416" t="s">
        <v>1384</v>
      </c>
      <c r="C4253" s="416" t="s">
        <v>984</v>
      </c>
      <c r="D4253" s="416" t="s">
        <v>1040</v>
      </c>
      <c r="E4253" s="417">
        <v>25210</v>
      </c>
      <c r="F4253" s="417">
        <v>0</v>
      </c>
      <c r="G4253" s="417">
        <v>20945534070.220001</v>
      </c>
      <c r="H4253" s="387" t="b" cm="1">
        <f t="array" aca="1" ref="H4253" ca="1">EsNegrita(BP[[#This Row],[CODIGO]])</f>
        <v>0</v>
      </c>
      <c r="I4253" s="387" t="b" cm="1">
        <f t="array" ref="I4253">_xlfn.LET(
    _xlpm.codigos_devolucion, _xlfn.UNIQUE(_xlfn._xlws.FILTER(BP[CODIGO], ISNUMBER(SEARCH("devoluci", BP[NOMBRE CUENTA])), {""})),
    ISNUMBER(MATCH(BP[[#This Row],[CODIGO]], _xlpm.codigos_devolucion, 0))
)</f>
        <v>0</v>
      </c>
    </row>
    <row r="4254" spans="1:9" x14ac:dyDescent="0.25">
      <c r="A4254" s="608">
        <v>61450503</v>
      </c>
      <c r="B4254" s="416" t="s">
        <v>1384</v>
      </c>
      <c r="C4254" s="416" t="s">
        <v>963</v>
      </c>
      <c r="D4254" s="416" t="s">
        <v>1041</v>
      </c>
      <c r="E4254" s="417">
        <v>6879832</v>
      </c>
      <c r="F4254" s="417">
        <v>0</v>
      </c>
      <c r="G4254" s="417">
        <v>20952413902.220001</v>
      </c>
      <c r="H4254" s="387" t="b" cm="1">
        <f t="array" aca="1" ref="H4254" ca="1">EsNegrita(BP[[#This Row],[CODIGO]])</f>
        <v>0</v>
      </c>
      <c r="I4254" s="387" t="b" cm="1">
        <f t="array" ref="I4254">_xlfn.LET(
    _xlpm.codigos_devolucion, _xlfn.UNIQUE(_xlfn._xlws.FILTER(BP[CODIGO], ISNUMBER(SEARCH("devoluci", BP[NOMBRE CUENTA])), {""})),
    ISNUMBER(MATCH(BP[[#This Row],[CODIGO]], _xlpm.codigos_devolucion, 0))
)</f>
        <v>0</v>
      </c>
    </row>
    <row r="4255" spans="1:9" x14ac:dyDescent="0.25">
      <c r="A4255" s="608">
        <v>61450503</v>
      </c>
      <c r="B4255" s="416" t="s">
        <v>1384</v>
      </c>
      <c r="C4255" s="416" t="s">
        <v>1016</v>
      </c>
      <c r="D4255" s="416" t="s">
        <v>1042</v>
      </c>
      <c r="E4255" s="417">
        <v>994118</v>
      </c>
      <c r="F4255" s="417">
        <v>0</v>
      </c>
      <c r="G4255" s="417">
        <v>20953408020.220001</v>
      </c>
      <c r="H4255" s="387" t="b" cm="1">
        <f t="array" aca="1" ref="H4255" ca="1">EsNegrita(BP[[#This Row],[CODIGO]])</f>
        <v>0</v>
      </c>
      <c r="I4255" s="387" t="b" cm="1">
        <f t="array" ref="I4255">_xlfn.LET(
    _xlpm.codigos_devolucion, _xlfn.UNIQUE(_xlfn._xlws.FILTER(BP[CODIGO], ISNUMBER(SEARCH("devoluci", BP[NOMBRE CUENTA])), {""})),
    ISNUMBER(MATCH(BP[[#This Row],[CODIGO]], _xlpm.codigos_devolucion, 0))
)</f>
        <v>0</v>
      </c>
    </row>
    <row r="4256" spans="1:9" x14ac:dyDescent="0.25">
      <c r="A4256" s="608">
        <v>61450503</v>
      </c>
      <c r="B4256" s="416" t="s">
        <v>1384</v>
      </c>
      <c r="C4256" s="416" t="s">
        <v>815</v>
      </c>
      <c r="D4256" s="416" t="s">
        <v>1043</v>
      </c>
      <c r="E4256" s="417">
        <v>1475172</v>
      </c>
      <c r="F4256" s="417">
        <v>0</v>
      </c>
      <c r="G4256" s="417">
        <v>20954883192.220001</v>
      </c>
      <c r="H4256" s="387" t="b" cm="1">
        <f t="array" aca="1" ref="H4256" ca="1">EsNegrita(BP[[#This Row],[CODIGO]])</f>
        <v>0</v>
      </c>
      <c r="I4256" s="387" t="b" cm="1">
        <f t="array" ref="I4256">_xlfn.LET(
    _xlpm.codigos_devolucion, _xlfn.UNIQUE(_xlfn._xlws.FILTER(BP[CODIGO], ISNUMBER(SEARCH("devoluci", BP[NOMBRE CUENTA])), {""})),
    ISNUMBER(MATCH(BP[[#This Row],[CODIGO]], _xlpm.codigos_devolucion, 0))
)</f>
        <v>0</v>
      </c>
    </row>
    <row r="4257" spans="1:9" x14ac:dyDescent="0.25">
      <c r="A4257" s="608">
        <v>61450503</v>
      </c>
      <c r="B4257" s="416" t="s">
        <v>1384</v>
      </c>
      <c r="C4257" s="416" t="s">
        <v>815</v>
      </c>
      <c r="D4257" s="416" t="s">
        <v>816</v>
      </c>
      <c r="E4257" s="417">
        <v>176000</v>
      </c>
      <c r="F4257" s="417">
        <v>0</v>
      </c>
      <c r="G4257" s="417">
        <v>20955059192.220001</v>
      </c>
      <c r="H4257" s="387" t="b" cm="1">
        <f t="array" aca="1" ref="H4257" ca="1">EsNegrita(BP[[#This Row],[CODIGO]])</f>
        <v>0</v>
      </c>
      <c r="I4257" s="387" t="b" cm="1">
        <f t="array" ref="I4257">_xlfn.LET(
    _xlpm.codigos_devolucion, _xlfn.UNIQUE(_xlfn._xlws.FILTER(BP[CODIGO], ISNUMBER(SEARCH("devoluci", BP[NOMBRE CUENTA])), {""})),
    ISNUMBER(MATCH(BP[[#This Row],[CODIGO]], _xlpm.codigos_devolucion, 0))
)</f>
        <v>0</v>
      </c>
    </row>
    <row r="4258" spans="1:9" x14ac:dyDescent="0.25">
      <c r="A4258" s="608">
        <v>61450503</v>
      </c>
      <c r="B4258" s="416" t="s">
        <v>1384</v>
      </c>
      <c r="C4258" s="416" t="s">
        <v>798</v>
      </c>
      <c r="D4258" s="416" t="s">
        <v>1045</v>
      </c>
      <c r="E4258" s="417">
        <v>1214808</v>
      </c>
      <c r="F4258" s="417">
        <v>0</v>
      </c>
      <c r="G4258" s="417">
        <v>20956274000.220001</v>
      </c>
      <c r="H4258" s="387" t="b" cm="1">
        <f t="array" aca="1" ref="H4258" ca="1">EsNegrita(BP[[#This Row],[CODIGO]])</f>
        <v>0</v>
      </c>
      <c r="I4258" s="387" t="b" cm="1">
        <f t="array" ref="I4258">_xlfn.LET(
    _xlpm.codigos_devolucion, _xlfn.UNIQUE(_xlfn._xlws.FILTER(BP[CODIGO], ISNUMBER(SEARCH("devoluci", BP[NOMBRE CUENTA])), {""})),
    ISNUMBER(MATCH(BP[[#This Row],[CODIGO]], _xlpm.codigos_devolucion, 0))
)</f>
        <v>0</v>
      </c>
    </row>
    <row r="4259" spans="1:9" x14ac:dyDescent="0.25">
      <c r="A4259" s="608">
        <v>61450503</v>
      </c>
      <c r="B4259" s="416" t="s">
        <v>1384</v>
      </c>
      <c r="C4259" s="416" t="s">
        <v>798</v>
      </c>
      <c r="D4259" s="416" t="s">
        <v>1046</v>
      </c>
      <c r="E4259" s="417">
        <v>680580</v>
      </c>
      <c r="F4259" s="417">
        <v>0</v>
      </c>
      <c r="G4259" s="417">
        <v>20956954580.220001</v>
      </c>
      <c r="H4259" s="387" t="b" cm="1">
        <f t="array" aca="1" ref="H4259" ca="1">EsNegrita(BP[[#This Row],[CODIGO]])</f>
        <v>0</v>
      </c>
      <c r="I4259" s="387" t="b" cm="1">
        <f t="array" ref="I4259">_xlfn.LET(
    _xlpm.codigos_devolucion, _xlfn.UNIQUE(_xlfn._xlws.FILTER(BP[CODIGO], ISNUMBER(SEARCH("devoluci", BP[NOMBRE CUENTA])), {""})),
    ISNUMBER(MATCH(BP[[#This Row],[CODIGO]], _xlpm.codigos_devolucion, 0))
)</f>
        <v>0</v>
      </c>
    </row>
    <row r="4260" spans="1:9" x14ac:dyDescent="0.25">
      <c r="A4260" s="608">
        <v>61450503</v>
      </c>
      <c r="B4260" s="416" t="s">
        <v>1384</v>
      </c>
      <c r="C4260" s="416" t="s">
        <v>927</v>
      </c>
      <c r="D4260" s="416" t="s">
        <v>1051</v>
      </c>
      <c r="E4260" s="417">
        <v>692338</v>
      </c>
      <c r="F4260" s="417">
        <v>0</v>
      </c>
      <c r="G4260" s="417">
        <v>20957646918.220001</v>
      </c>
      <c r="H4260" s="387" t="b" cm="1">
        <f t="array" aca="1" ref="H4260" ca="1">EsNegrita(BP[[#This Row],[CODIGO]])</f>
        <v>0</v>
      </c>
      <c r="I4260" s="387" t="b" cm="1">
        <f t="array" ref="I4260">_xlfn.LET(
    _xlpm.codigos_devolucion, _xlfn.UNIQUE(_xlfn._xlws.FILTER(BP[CODIGO], ISNUMBER(SEARCH("devoluci", BP[NOMBRE CUENTA])), {""})),
    ISNUMBER(MATCH(BP[[#This Row],[CODIGO]], _xlpm.codigos_devolucion, 0))
)</f>
        <v>0</v>
      </c>
    </row>
    <row r="4261" spans="1:9" x14ac:dyDescent="0.25">
      <c r="A4261" s="608">
        <v>61450503</v>
      </c>
      <c r="B4261" s="416" t="s">
        <v>1384</v>
      </c>
      <c r="C4261" s="416" t="s">
        <v>798</v>
      </c>
      <c r="D4261" s="416" t="s">
        <v>1054</v>
      </c>
      <c r="E4261" s="417">
        <v>756303</v>
      </c>
      <c r="F4261" s="417">
        <v>0</v>
      </c>
      <c r="G4261" s="417">
        <v>20958403221.220001</v>
      </c>
      <c r="H4261" s="387" t="b" cm="1">
        <f t="array" aca="1" ref="H4261" ca="1">EsNegrita(BP[[#This Row],[CODIGO]])</f>
        <v>0</v>
      </c>
      <c r="I4261" s="387" t="b" cm="1">
        <f t="array" ref="I4261">_xlfn.LET(
    _xlpm.codigos_devolucion, _xlfn.UNIQUE(_xlfn._xlws.FILTER(BP[CODIGO], ISNUMBER(SEARCH("devoluci", BP[NOMBRE CUENTA])), {""})),
    ISNUMBER(MATCH(BP[[#This Row],[CODIGO]], _xlpm.codigos_devolucion, 0))
)</f>
        <v>0</v>
      </c>
    </row>
    <row r="4262" spans="1:9" x14ac:dyDescent="0.25">
      <c r="A4262" s="608">
        <v>61450503</v>
      </c>
      <c r="B4262" s="416" t="s">
        <v>1384</v>
      </c>
      <c r="C4262" s="416" t="s">
        <v>798</v>
      </c>
      <c r="D4262" s="416" t="s">
        <v>1055</v>
      </c>
      <c r="E4262" s="417">
        <v>140000</v>
      </c>
      <c r="F4262" s="417">
        <v>0</v>
      </c>
      <c r="G4262" s="417">
        <v>20958543221.220001</v>
      </c>
      <c r="H4262" s="387" t="b" cm="1">
        <f t="array" aca="1" ref="H4262" ca="1">EsNegrita(BP[[#This Row],[CODIGO]])</f>
        <v>0</v>
      </c>
      <c r="I4262" s="387" t="b" cm="1">
        <f t="array" ref="I4262">_xlfn.LET(
    _xlpm.codigos_devolucion, _xlfn.UNIQUE(_xlfn._xlws.FILTER(BP[CODIGO], ISNUMBER(SEARCH("devoluci", BP[NOMBRE CUENTA])), {""})),
    ISNUMBER(MATCH(BP[[#This Row],[CODIGO]], _xlpm.codigos_devolucion, 0))
)</f>
        <v>0</v>
      </c>
    </row>
    <row r="4263" spans="1:9" x14ac:dyDescent="0.25">
      <c r="A4263" s="608">
        <v>61450503</v>
      </c>
      <c r="B4263" s="416" t="s">
        <v>1384</v>
      </c>
      <c r="C4263" s="416" t="s">
        <v>798</v>
      </c>
      <c r="D4263" s="416" t="s">
        <v>1058</v>
      </c>
      <c r="E4263" s="417">
        <v>444200</v>
      </c>
      <c r="F4263" s="417">
        <v>0</v>
      </c>
      <c r="G4263" s="417">
        <v>20958987421.220001</v>
      </c>
      <c r="H4263" s="387" t="b" cm="1">
        <f t="array" aca="1" ref="H4263" ca="1">EsNegrita(BP[[#This Row],[CODIGO]])</f>
        <v>0</v>
      </c>
      <c r="I4263" s="387" t="b" cm="1">
        <f t="array" ref="I4263">_xlfn.LET(
    _xlpm.codigos_devolucion, _xlfn.UNIQUE(_xlfn._xlws.FILTER(BP[CODIGO], ISNUMBER(SEARCH("devoluci", BP[NOMBRE CUENTA])), {""})),
    ISNUMBER(MATCH(BP[[#This Row],[CODIGO]], _xlpm.codigos_devolucion, 0))
)</f>
        <v>0</v>
      </c>
    </row>
    <row r="4264" spans="1:9" x14ac:dyDescent="0.25">
      <c r="A4264" s="608">
        <v>61450503</v>
      </c>
      <c r="B4264" s="416" t="s">
        <v>1384</v>
      </c>
      <c r="C4264" s="416" t="s">
        <v>798</v>
      </c>
      <c r="D4264" s="416" t="s">
        <v>1059</v>
      </c>
      <c r="E4264" s="417">
        <v>372494</v>
      </c>
      <c r="F4264" s="417">
        <v>0</v>
      </c>
      <c r="G4264" s="417">
        <v>20959359915.220001</v>
      </c>
      <c r="H4264" s="387" t="b" cm="1">
        <f t="array" aca="1" ref="H4264" ca="1">EsNegrita(BP[[#This Row],[CODIGO]])</f>
        <v>0</v>
      </c>
      <c r="I4264" s="387" t="b" cm="1">
        <f t="array" ref="I4264">_xlfn.LET(
    _xlpm.codigos_devolucion, _xlfn.UNIQUE(_xlfn._xlws.FILTER(BP[CODIGO], ISNUMBER(SEARCH("devoluci", BP[NOMBRE CUENTA])), {""})),
    ISNUMBER(MATCH(BP[[#This Row],[CODIGO]], _xlpm.codigos_devolucion, 0))
)</f>
        <v>0</v>
      </c>
    </row>
    <row r="4265" spans="1:9" x14ac:dyDescent="0.25">
      <c r="A4265" s="608">
        <v>61450503</v>
      </c>
      <c r="B4265" s="416" t="s">
        <v>1384</v>
      </c>
      <c r="C4265" s="416" t="s">
        <v>1016</v>
      </c>
      <c r="D4265" s="416" t="s">
        <v>1060</v>
      </c>
      <c r="E4265" s="417">
        <v>235294</v>
      </c>
      <c r="F4265" s="417">
        <v>0</v>
      </c>
      <c r="G4265" s="417">
        <v>20959595209.220001</v>
      </c>
      <c r="H4265" s="387" t="b" cm="1">
        <f t="array" aca="1" ref="H4265" ca="1">EsNegrita(BP[[#This Row],[CODIGO]])</f>
        <v>0</v>
      </c>
      <c r="I4265" s="387" t="b" cm="1">
        <f t="array" ref="I4265">_xlfn.LET(
    _xlpm.codigos_devolucion, _xlfn.UNIQUE(_xlfn._xlws.FILTER(BP[CODIGO], ISNUMBER(SEARCH("devoluci", BP[NOMBRE CUENTA])), {""})),
    ISNUMBER(MATCH(BP[[#This Row],[CODIGO]], _xlpm.codigos_devolucion, 0))
)</f>
        <v>0</v>
      </c>
    </row>
    <row r="4266" spans="1:9" x14ac:dyDescent="0.25">
      <c r="A4266" s="608">
        <v>61450503</v>
      </c>
      <c r="B4266" s="416" t="s">
        <v>1384</v>
      </c>
      <c r="C4266" s="416" t="s">
        <v>963</v>
      </c>
      <c r="D4266" s="416" t="s">
        <v>1063</v>
      </c>
      <c r="E4266" s="417">
        <v>1109244</v>
      </c>
      <c r="F4266" s="417">
        <v>0</v>
      </c>
      <c r="G4266" s="417">
        <v>20960704453.220001</v>
      </c>
      <c r="H4266" s="387" t="b" cm="1">
        <f t="array" aca="1" ref="H4266" ca="1">EsNegrita(BP[[#This Row],[CODIGO]])</f>
        <v>0</v>
      </c>
      <c r="I4266" s="387" t="b" cm="1">
        <f t="array" ref="I4266">_xlfn.LET(
    _xlpm.codigos_devolucion, _xlfn.UNIQUE(_xlfn._xlws.FILTER(BP[CODIGO], ISNUMBER(SEARCH("devoluci", BP[NOMBRE CUENTA])), {""})),
    ISNUMBER(MATCH(BP[[#This Row],[CODIGO]], _xlpm.codigos_devolucion, 0))
)</f>
        <v>0</v>
      </c>
    </row>
    <row r="4267" spans="1:9" x14ac:dyDescent="0.25">
      <c r="A4267" s="608">
        <v>61450503</v>
      </c>
      <c r="B4267" s="416" t="s">
        <v>1384</v>
      </c>
      <c r="C4267" s="416" t="s">
        <v>935</v>
      </c>
      <c r="D4267" s="416" t="s">
        <v>1064</v>
      </c>
      <c r="E4267" s="417">
        <v>554622</v>
      </c>
      <c r="F4267" s="417">
        <v>0</v>
      </c>
      <c r="G4267" s="417">
        <v>20961259075.220001</v>
      </c>
      <c r="H4267" s="387" t="b" cm="1">
        <f t="array" aca="1" ref="H4267" ca="1">EsNegrita(BP[[#This Row],[CODIGO]])</f>
        <v>0</v>
      </c>
      <c r="I4267" s="387" t="b" cm="1">
        <f t="array" ref="I4267">_xlfn.LET(
    _xlpm.codigos_devolucion, _xlfn.UNIQUE(_xlfn._xlws.FILTER(BP[CODIGO], ISNUMBER(SEARCH("devoluci", BP[NOMBRE CUENTA])), {""})),
    ISNUMBER(MATCH(BP[[#This Row],[CODIGO]], _xlpm.codigos_devolucion, 0))
)</f>
        <v>0</v>
      </c>
    </row>
    <row r="4268" spans="1:9" x14ac:dyDescent="0.25">
      <c r="A4268" s="608">
        <v>61450503</v>
      </c>
      <c r="B4268" s="416" t="s">
        <v>1384</v>
      </c>
      <c r="C4268" s="416" t="s">
        <v>798</v>
      </c>
      <c r="D4268" s="416" t="s">
        <v>1065</v>
      </c>
      <c r="E4268" s="417">
        <v>210084</v>
      </c>
      <c r="F4268" s="417">
        <v>0</v>
      </c>
      <c r="G4268" s="417">
        <v>20961469159.220001</v>
      </c>
      <c r="H4268" s="387" t="b" cm="1">
        <f t="array" aca="1" ref="H4268" ca="1">EsNegrita(BP[[#This Row],[CODIGO]])</f>
        <v>0</v>
      </c>
      <c r="I4268" s="387" t="b" cm="1">
        <f t="array" ref="I4268">_xlfn.LET(
    _xlpm.codigos_devolucion, _xlfn.UNIQUE(_xlfn._xlws.FILTER(BP[CODIGO], ISNUMBER(SEARCH("devoluci", BP[NOMBRE CUENTA])), {""})),
    ISNUMBER(MATCH(BP[[#This Row],[CODIGO]], _xlpm.codigos_devolucion, 0))
)</f>
        <v>0</v>
      </c>
    </row>
    <row r="4269" spans="1:9" x14ac:dyDescent="0.25">
      <c r="A4269" s="608">
        <v>61450503</v>
      </c>
      <c r="B4269" s="416" t="s">
        <v>1384</v>
      </c>
      <c r="C4269" s="416" t="s">
        <v>798</v>
      </c>
      <c r="D4269" s="416" t="s">
        <v>1066</v>
      </c>
      <c r="E4269" s="417">
        <v>524370</v>
      </c>
      <c r="F4269" s="417">
        <v>0</v>
      </c>
      <c r="G4269" s="417">
        <v>20961993529.220001</v>
      </c>
      <c r="H4269" s="387" t="b" cm="1">
        <f t="array" aca="1" ref="H4269" ca="1">EsNegrita(BP[[#This Row],[CODIGO]])</f>
        <v>0</v>
      </c>
      <c r="I4269" s="387" t="b" cm="1">
        <f t="array" ref="I4269">_xlfn.LET(
    _xlpm.codigos_devolucion, _xlfn.UNIQUE(_xlfn._xlws.FILTER(BP[CODIGO], ISNUMBER(SEARCH("devoluci", BP[NOMBRE CUENTA])), {""})),
    ISNUMBER(MATCH(BP[[#This Row],[CODIGO]], _xlpm.codigos_devolucion, 0))
)</f>
        <v>0</v>
      </c>
    </row>
    <row r="4270" spans="1:9" x14ac:dyDescent="0.25">
      <c r="A4270" s="608">
        <v>61450503</v>
      </c>
      <c r="B4270" s="416" t="s">
        <v>1384</v>
      </c>
      <c r="C4270" s="416" t="s">
        <v>798</v>
      </c>
      <c r="D4270" s="416" t="s">
        <v>1067</v>
      </c>
      <c r="E4270" s="417">
        <v>71400</v>
      </c>
      <c r="F4270" s="417">
        <v>0</v>
      </c>
      <c r="G4270" s="417">
        <v>20962064929.220001</v>
      </c>
      <c r="H4270" s="387" t="b" cm="1">
        <f t="array" aca="1" ref="H4270" ca="1">EsNegrita(BP[[#This Row],[CODIGO]])</f>
        <v>0</v>
      </c>
      <c r="I4270" s="387" t="b" cm="1">
        <f t="array" ref="I4270">_xlfn.LET(
    _xlpm.codigos_devolucion, _xlfn.UNIQUE(_xlfn._xlws.FILTER(BP[CODIGO], ISNUMBER(SEARCH("devoluci", BP[NOMBRE CUENTA])), {""})),
    ISNUMBER(MATCH(BP[[#This Row],[CODIGO]], _xlpm.codigos_devolucion, 0))
)</f>
        <v>0</v>
      </c>
    </row>
    <row r="4271" spans="1:9" x14ac:dyDescent="0.25">
      <c r="A4271" s="608">
        <v>61450503</v>
      </c>
      <c r="B4271" s="416" t="s">
        <v>1384</v>
      </c>
      <c r="C4271" s="416" t="s">
        <v>1024</v>
      </c>
      <c r="D4271" s="416" t="s">
        <v>1075</v>
      </c>
      <c r="E4271" s="417">
        <v>232000</v>
      </c>
      <c r="F4271" s="417">
        <v>0</v>
      </c>
      <c r="G4271" s="417">
        <v>20962296929.220001</v>
      </c>
      <c r="H4271" s="387" t="b" cm="1">
        <f t="array" aca="1" ref="H4271" ca="1">EsNegrita(BP[[#This Row],[CODIGO]])</f>
        <v>0</v>
      </c>
      <c r="I4271" s="387" t="b" cm="1">
        <f t="array" ref="I4271">_xlfn.LET(
    _xlpm.codigos_devolucion, _xlfn.UNIQUE(_xlfn._xlws.FILTER(BP[CODIGO], ISNUMBER(SEARCH("devoluci", BP[NOMBRE CUENTA])), {""})),
    ISNUMBER(MATCH(BP[[#This Row],[CODIGO]], _xlpm.codigos_devolucion, 0))
)</f>
        <v>0</v>
      </c>
    </row>
    <row r="4272" spans="1:9" x14ac:dyDescent="0.25">
      <c r="A4272" s="608">
        <v>61450503</v>
      </c>
      <c r="B4272" s="416" t="s">
        <v>1384</v>
      </c>
      <c r="C4272" s="416" t="s">
        <v>987</v>
      </c>
      <c r="D4272" s="416" t="s">
        <v>1076</v>
      </c>
      <c r="E4272" s="417">
        <v>120000</v>
      </c>
      <c r="F4272" s="417">
        <v>0</v>
      </c>
      <c r="G4272" s="417">
        <v>20962416929.220001</v>
      </c>
      <c r="H4272" s="387" t="b" cm="1">
        <f t="array" aca="1" ref="H4272" ca="1">EsNegrita(BP[[#This Row],[CODIGO]])</f>
        <v>0</v>
      </c>
      <c r="I4272" s="387" t="b" cm="1">
        <f t="array" ref="I4272">_xlfn.LET(
    _xlpm.codigos_devolucion, _xlfn.UNIQUE(_xlfn._xlws.FILTER(BP[CODIGO], ISNUMBER(SEARCH("devoluci", BP[NOMBRE CUENTA])), {""})),
    ISNUMBER(MATCH(BP[[#This Row],[CODIGO]], _xlpm.codigos_devolucion, 0))
)</f>
        <v>0</v>
      </c>
    </row>
    <row r="4273" spans="1:9" x14ac:dyDescent="0.25">
      <c r="A4273" s="608">
        <v>61450503</v>
      </c>
      <c r="B4273" s="416" t="s">
        <v>1384</v>
      </c>
      <c r="C4273" s="416" t="s">
        <v>798</v>
      </c>
      <c r="D4273" s="416" t="s">
        <v>1077</v>
      </c>
      <c r="E4273" s="417">
        <v>178000</v>
      </c>
      <c r="F4273" s="417">
        <v>0</v>
      </c>
      <c r="G4273" s="417">
        <v>20962594929.220001</v>
      </c>
      <c r="H4273" s="387" t="b" cm="1">
        <f t="array" aca="1" ref="H4273" ca="1">EsNegrita(BP[[#This Row],[CODIGO]])</f>
        <v>0</v>
      </c>
      <c r="I4273" s="387" t="b" cm="1">
        <f t="array" ref="I4273">_xlfn.LET(
    _xlpm.codigos_devolucion, _xlfn.UNIQUE(_xlfn._xlws.FILTER(BP[CODIGO], ISNUMBER(SEARCH("devoluci", BP[NOMBRE CUENTA])), {""})),
    ISNUMBER(MATCH(BP[[#This Row],[CODIGO]], _xlpm.codigos_devolucion, 0))
)</f>
        <v>0</v>
      </c>
    </row>
    <row r="4274" spans="1:9" x14ac:dyDescent="0.25">
      <c r="A4274" s="608">
        <v>61450503</v>
      </c>
      <c r="B4274" s="416" t="s">
        <v>1384</v>
      </c>
      <c r="C4274" s="416" t="s">
        <v>984</v>
      </c>
      <c r="D4274" s="416" t="s">
        <v>1078</v>
      </c>
      <c r="E4274" s="417">
        <v>731092</v>
      </c>
      <c r="F4274" s="417">
        <v>0</v>
      </c>
      <c r="G4274" s="417">
        <v>20963326021.220001</v>
      </c>
      <c r="H4274" s="387" t="b" cm="1">
        <f t="array" aca="1" ref="H4274" ca="1">EsNegrita(BP[[#This Row],[CODIGO]])</f>
        <v>0</v>
      </c>
      <c r="I4274" s="387" t="b" cm="1">
        <f t="array" ref="I4274">_xlfn.LET(
    _xlpm.codigos_devolucion, _xlfn.UNIQUE(_xlfn._xlws.FILTER(BP[CODIGO], ISNUMBER(SEARCH("devoluci", BP[NOMBRE CUENTA])), {""})),
    ISNUMBER(MATCH(BP[[#This Row],[CODIGO]], _xlpm.codigos_devolucion, 0))
)</f>
        <v>0</v>
      </c>
    </row>
    <row r="4275" spans="1:9" x14ac:dyDescent="0.25">
      <c r="A4275" s="608">
        <v>61450503</v>
      </c>
      <c r="B4275" s="416" t="s">
        <v>1384</v>
      </c>
      <c r="C4275" s="416" t="s">
        <v>821</v>
      </c>
      <c r="D4275" s="416" t="s">
        <v>822</v>
      </c>
      <c r="E4275" s="417">
        <v>218487</v>
      </c>
      <c r="F4275" s="417">
        <v>0</v>
      </c>
      <c r="G4275" s="417">
        <v>20963544508.220001</v>
      </c>
      <c r="H4275" s="387" t="b" cm="1">
        <f t="array" aca="1" ref="H4275" ca="1">EsNegrita(BP[[#This Row],[CODIGO]])</f>
        <v>0</v>
      </c>
      <c r="I4275" s="387" t="b" cm="1">
        <f t="array" ref="I4275">_xlfn.LET(
    _xlpm.codigos_devolucion, _xlfn.UNIQUE(_xlfn._xlws.FILTER(BP[CODIGO], ISNUMBER(SEARCH("devoluci", BP[NOMBRE CUENTA])), {""})),
    ISNUMBER(MATCH(BP[[#This Row],[CODIGO]], _xlpm.codigos_devolucion, 0))
)</f>
        <v>0</v>
      </c>
    </row>
    <row r="4276" spans="1:9" x14ac:dyDescent="0.25">
      <c r="A4276" s="608">
        <v>61450503</v>
      </c>
      <c r="B4276" s="416" t="s">
        <v>1384</v>
      </c>
      <c r="C4276" s="416" t="s">
        <v>821</v>
      </c>
      <c r="D4276" s="416" t="s">
        <v>1079</v>
      </c>
      <c r="E4276" s="417">
        <v>655462</v>
      </c>
      <c r="F4276" s="417">
        <v>0</v>
      </c>
      <c r="G4276" s="417">
        <v>20964199970.220001</v>
      </c>
      <c r="H4276" s="387" t="b" cm="1">
        <f t="array" aca="1" ref="H4276" ca="1">EsNegrita(BP[[#This Row],[CODIGO]])</f>
        <v>0</v>
      </c>
      <c r="I4276" s="387" t="b" cm="1">
        <f t="array" ref="I4276">_xlfn.LET(
    _xlpm.codigos_devolucion, _xlfn.UNIQUE(_xlfn._xlws.FILTER(BP[CODIGO], ISNUMBER(SEARCH("devoluci", BP[NOMBRE CUENTA])), {""})),
    ISNUMBER(MATCH(BP[[#This Row],[CODIGO]], _xlpm.codigos_devolucion, 0))
)</f>
        <v>0</v>
      </c>
    </row>
    <row r="4277" spans="1:9" x14ac:dyDescent="0.25">
      <c r="A4277" s="608">
        <v>61450503</v>
      </c>
      <c r="B4277" s="416" t="s">
        <v>1384</v>
      </c>
      <c r="C4277" s="416" t="s">
        <v>918</v>
      </c>
      <c r="D4277" s="416" t="s">
        <v>1080</v>
      </c>
      <c r="E4277" s="417">
        <v>424370</v>
      </c>
      <c r="F4277" s="417">
        <v>0</v>
      </c>
      <c r="G4277" s="417">
        <v>20964624340.220001</v>
      </c>
      <c r="H4277" s="387" t="b" cm="1">
        <f t="array" aca="1" ref="H4277" ca="1">EsNegrita(BP[[#This Row],[CODIGO]])</f>
        <v>0</v>
      </c>
      <c r="I4277" s="387" t="b" cm="1">
        <f t="array" ref="I4277">_xlfn.LET(
    _xlpm.codigos_devolucion, _xlfn.UNIQUE(_xlfn._xlws.FILTER(BP[CODIGO], ISNUMBER(SEARCH("devoluci", BP[NOMBRE CUENTA])), {""})),
    ISNUMBER(MATCH(BP[[#This Row],[CODIGO]], _xlpm.codigos_devolucion, 0))
)</f>
        <v>0</v>
      </c>
    </row>
    <row r="4278" spans="1:9" x14ac:dyDescent="0.25">
      <c r="A4278" s="608">
        <v>61450503</v>
      </c>
      <c r="B4278" s="416" t="s">
        <v>1384</v>
      </c>
      <c r="C4278" s="416" t="s">
        <v>1082</v>
      </c>
      <c r="D4278" s="416" t="s">
        <v>1083</v>
      </c>
      <c r="E4278" s="417">
        <v>12605</v>
      </c>
      <c r="F4278" s="417">
        <v>0</v>
      </c>
      <c r="G4278" s="417">
        <v>20964636945.220001</v>
      </c>
      <c r="H4278" s="387" t="b" cm="1">
        <f t="array" aca="1" ref="H4278" ca="1">EsNegrita(BP[[#This Row],[CODIGO]])</f>
        <v>0</v>
      </c>
      <c r="I4278" s="387" t="b" cm="1">
        <f t="array" ref="I4278">_xlfn.LET(
    _xlpm.codigos_devolucion, _xlfn.UNIQUE(_xlfn._xlws.FILTER(BP[CODIGO], ISNUMBER(SEARCH("devoluci", BP[NOMBRE CUENTA])), {""})),
    ISNUMBER(MATCH(BP[[#This Row],[CODIGO]], _xlpm.codigos_devolucion, 0))
)</f>
        <v>0</v>
      </c>
    </row>
    <row r="4279" spans="1:9" x14ac:dyDescent="0.25">
      <c r="A4279" s="608">
        <v>61450503</v>
      </c>
      <c r="B4279" s="416" t="s">
        <v>1384</v>
      </c>
      <c r="C4279" s="416" t="s">
        <v>798</v>
      </c>
      <c r="D4279" s="416" t="s">
        <v>1092</v>
      </c>
      <c r="E4279" s="417">
        <v>63025</v>
      </c>
      <c r="F4279" s="417">
        <v>0</v>
      </c>
      <c r="G4279" s="417">
        <v>20964699970.220001</v>
      </c>
      <c r="H4279" s="387" t="b" cm="1">
        <f t="array" aca="1" ref="H4279" ca="1">EsNegrita(BP[[#This Row],[CODIGO]])</f>
        <v>0</v>
      </c>
      <c r="I4279" s="387" t="b" cm="1">
        <f t="array" ref="I4279">_xlfn.LET(
    _xlpm.codigos_devolucion, _xlfn.UNIQUE(_xlfn._xlws.FILTER(BP[CODIGO], ISNUMBER(SEARCH("devoluci", BP[NOMBRE CUENTA])), {""})),
    ISNUMBER(MATCH(BP[[#This Row],[CODIGO]], _xlpm.codigos_devolucion, 0))
)</f>
        <v>0</v>
      </c>
    </row>
    <row r="4280" spans="1:9" x14ac:dyDescent="0.25">
      <c r="A4280" s="608">
        <v>61450503</v>
      </c>
      <c r="B4280" s="416" t="s">
        <v>1384</v>
      </c>
      <c r="C4280" s="416" t="s">
        <v>1093</v>
      </c>
      <c r="D4280" s="416" t="s">
        <v>1094</v>
      </c>
      <c r="E4280" s="417">
        <v>36370</v>
      </c>
      <c r="F4280" s="417">
        <v>0</v>
      </c>
      <c r="G4280" s="417">
        <v>20964736340.220001</v>
      </c>
      <c r="H4280" s="387" t="b" cm="1">
        <f t="array" aca="1" ref="H4280" ca="1">EsNegrita(BP[[#This Row],[CODIGO]])</f>
        <v>0</v>
      </c>
      <c r="I4280" s="387" t="b" cm="1">
        <f t="array" ref="I4280">_xlfn.LET(
    _xlpm.codigos_devolucion, _xlfn.UNIQUE(_xlfn._xlws.FILTER(BP[CODIGO], ISNUMBER(SEARCH("devoluci", BP[NOMBRE CUENTA])), {""})),
    ISNUMBER(MATCH(BP[[#This Row],[CODIGO]], _xlpm.codigos_devolucion, 0))
)</f>
        <v>0</v>
      </c>
    </row>
    <row r="4281" spans="1:9" x14ac:dyDescent="0.25">
      <c r="A4281" s="608">
        <v>61450503</v>
      </c>
      <c r="B4281" s="416" t="s">
        <v>1384</v>
      </c>
      <c r="C4281" s="416" t="s">
        <v>987</v>
      </c>
      <c r="D4281" s="416" t="s">
        <v>1095</v>
      </c>
      <c r="E4281" s="417">
        <v>22000</v>
      </c>
      <c r="F4281" s="417">
        <v>0</v>
      </c>
      <c r="G4281" s="417">
        <v>20964758340.220001</v>
      </c>
      <c r="H4281" s="387" t="b" cm="1">
        <f t="array" aca="1" ref="H4281" ca="1">EsNegrita(BP[[#This Row],[CODIGO]])</f>
        <v>0</v>
      </c>
      <c r="I4281" s="387" t="b" cm="1">
        <f t="array" ref="I4281">_xlfn.LET(
    _xlpm.codigos_devolucion, _xlfn.UNIQUE(_xlfn._xlws.FILTER(BP[CODIGO], ISNUMBER(SEARCH("devoluci", BP[NOMBRE CUENTA])), {""})),
    ISNUMBER(MATCH(BP[[#This Row],[CODIGO]], _xlpm.codigos_devolucion, 0))
)</f>
        <v>0</v>
      </c>
    </row>
    <row r="4282" spans="1:9" x14ac:dyDescent="0.25">
      <c r="A4282" s="608">
        <v>61450503</v>
      </c>
      <c r="B4282" s="416" t="s">
        <v>1384</v>
      </c>
      <c r="C4282" s="416" t="s">
        <v>987</v>
      </c>
      <c r="D4282" s="416" t="s">
        <v>1096</v>
      </c>
      <c r="E4282" s="417">
        <v>160000</v>
      </c>
      <c r="F4282" s="417">
        <v>0</v>
      </c>
      <c r="G4282" s="417">
        <v>20964918340.220001</v>
      </c>
      <c r="H4282" s="387" t="b" cm="1">
        <f t="array" aca="1" ref="H4282" ca="1">EsNegrita(BP[[#This Row],[CODIGO]])</f>
        <v>0</v>
      </c>
      <c r="I4282" s="387" t="b" cm="1">
        <f t="array" ref="I4282">_xlfn.LET(
    _xlpm.codigos_devolucion, _xlfn.UNIQUE(_xlfn._xlws.FILTER(BP[CODIGO], ISNUMBER(SEARCH("devoluci", BP[NOMBRE CUENTA])), {""})),
    ISNUMBER(MATCH(BP[[#This Row],[CODIGO]], _xlpm.codigos_devolucion, 0))
)</f>
        <v>0</v>
      </c>
    </row>
    <row r="4283" spans="1:9" x14ac:dyDescent="0.25">
      <c r="A4283" s="608">
        <v>61450503</v>
      </c>
      <c r="B4283" s="416" t="s">
        <v>1384</v>
      </c>
      <c r="C4283" s="416" t="s">
        <v>1097</v>
      </c>
      <c r="D4283" s="416" t="s">
        <v>1098</v>
      </c>
      <c r="E4283" s="417">
        <v>1180000</v>
      </c>
      <c r="F4283" s="417">
        <v>0</v>
      </c>
      <c r="G4283" s="417">
        <v>20966098340.220001</v>
      </c>
      <c r="H4283" s="387" t="b" cm="1">
        <f t="array" aca="1" ref="H4283" ca="1">EsNegrita(BP[[#This Row],[CODIGO]])</f>
        <v>0</v>
      </c>
      <c r="I4283" s="387" t="b" cm="1">
        <f t="array" ref="I4283">_xlfn.LET(
    _xlpm.codigos_devolucion, _xlfn.UNIQUE(_xlfn._xlws.FILTER(BP[CODIGO], ISNUMBER(SEARCH("devoluci", BP[NOMBRE CUENTA])), {""})),
    ISNUMBER(MATCH(BP[[#This Row],[CODIGO]], _xlpm.codigos_devolucion, 0))
)</f>
        <v>0</v>
      </c>
    </row>
    <row r="4284" spans="1:9" x14ac:dyDescent="0.25">
      <c r="A4284" s="608">
        <v>61450503</v>
      </c>
      <c r="B4284" s="416" t="s">
        <v>1384</v>
      </c>
      <c r="C4284" s="416" t="s">
        <v>1101</v>
      </c>
      <c r="D4284" s="416" t="s">
        <v>1102</v>
      </c>
      <c r="E4284" s="417">
        <v>453782</v>
      </c>
      <c r="F4284" s="417">
        <v>0</v>
      </c>
      <c r="G4284" s="417">
        <v>20966552122.220001</v>
      </c>
      <c r="H4284" s="387" t="b" cm="1">
        <f t="array" aca="1" ref="H4284" ca="1">EsNegrita(BP[[#This Row],[CODIGO]])</f>
        <v>0</v>
      </c>
      <c r="I4284" s="387" t="b" cm="1">
        <f t="array" ref="I4284">_xlfn.LET(
    _xlpm.codigos_devolucion, _xlfn.UNIQUE(_xlfn._xlws.FILTER(BP[CODIGO], ISNUMBER(SEARCH("devoluci", BP[NOMBRE CUENTA])), {""})),
    ISNUMBER(MATCH(BP[[#This Row],[CODIGO]], _xlpm.codigos_devolucion, 0))
)</f>
        <v>0</v>
      </c>
    </row>
    <row r="4285" spans="1:9" x14ac:dyDescent="0.25">
      <c r="A4285" s="608">
        <v>61450503</v>
      </c>
      <c r="B4285" s="416" t="s">
        <v>1384</v>
      </c>
      <c r="C4285" s="416" t="s">
        <v>798</v>
      </c>
      <c r="D4285" s="416" t="s">
        <v>1105</v>
      </c>
      <c r="E4285" s="417">
        <v>735294</v>
      </c>
      <c r="F4285" s="417">
        <v>0</v>
      </c>
      <c r="G4285" s="417">
        <v>20967287416.220001</v>
      </c>
      <c r="H4285" s="387" t="b" cm="1">
        <f t="array" aca="1" ref="H4285" ca="1">EsNegrita(BP[[#This Row],[CODIGO]])</f>
        <v>0</v>
      </c>
      <c r="I4285" s="387" t="b" cm="1">
        <f t="array" ref="I4285">_xlfn.LET(
    _xlpm.codigos_devolucion, _xlfn.UNIQUE(_xlfn._xlws.FILTER(BP[CODIGO], ISNUMBER(SEARCH("devoluci", BP[NOMBRE CUENTA])), {""})),
    ISNUMBER(MATCH(BP[[#This Row],[CODIGO]], _xlpm.codigos_devolucion, 0))
)</f>
        <v>0</v>
      </c>
    </row>
    <row r="4286" spans="1:9" x14ac:dyDescent="0.25">
      <c r="A4286" s="608">
        <v>61450503</v>
      </c>
      <c r="B4286" s="416" t="s">
        <v>1384</v>
      </c>
      <c r="C4286" s="416" t="s">
        <v>948</v>
      </c>
      <c r="D4286" s="416" t="s">
        <v>1106</v>
      </c>
      <c r="E4286" s="417">
        <v>468904</v>
      </c>
      <c r="F4286" s="417">
        <v>0</v>
      </c>
      <c r="G4286" s="417">
        <v>20967756320.220001</v>
      </c>
      <c r="H4286" s="387" t="b" cm="1">
        <f t="array" aca="1" ref="H4286" ca="1">EsNegrita(BP[[#This Row],[CODIGO]])</f>
        <v>0</v>
      </c>
      <c r="I4286" s="387" t="b" cm="1">
        <f t="array" ref="I4286">_xlfn.LET(
    _xlpm.codigos_devolucion, _xlfn.UNIQUE(_xlfn._xlws.FILTER(BP[CODIGO], ISNUMBER(SEARCH("devoluci", BP[NOMBRE CUENTA])), {""})),
    ISNUMBER(MATCH(BP[[#This Row],[CODIGO]], _xlpm.codigos_devolucion, 0))
)</f>
        <v>0</v>
      </c>
    </row>
    <row r="4287" spans="1:9" x14ac:dyDescent="0.25">
      <c r="A4287" s="608">
        <v>61450503</v>
      </c>
      <c r="B4287" s="416" t="s">
        <v>1384</v>
      </c>
      <c r="C4287" s="416" t="s">
        <v>948</v>
      </c>
      <c r="D4287" s="416" t="s">
        <v>1107</v>
      </c>
      <c r="E4287" s="417">
        <v>406360</v>
      </c>
      <c r="F4287" s="417">
        <v>0</v>
      </c>
      <c r="G4287" s="417">
        <v>20968162680.220001</v>
      </c>
      <c r="H4287" s="387" t="b" cm="1">
        <f t="array" aca="1" ref="H4287" ca="1">EsNegrita(BP[[#This Row],[CODIGO]])</f>
        <v>0</v>
      </c>
      <c r="I4287" s="387" t="b" cm="1">
        <f t="array" ref="I4287">_xlfn.LET(
    _xlpm.codigos_devolucion, _xlfn.UNIQUE(_xlfn._xlws.FILTER(BP[CODIGO], ISNUMBER(SEARCH("devoluci", BP[NOMBRE CUENTA])), {""})),
    ISNUMBER(MATCH(BP[[#This Row],[CODIGO]], _xlpm.codigos_devolucion, 0))
)</f>
        <v>0</v>
      </c>
    </row>
    <row r="4288" spans="1:9" x14ac:dyDescent="0.25">
      <c r="A4288" s="608">
        <v>61450503</v>
      </c>
      <c r="B4288" s="416" t="s">
        <v>1384</v>
      </c>
      <c r="C4288" s="416" t="s">
        <v>948</v>
      </c>
      <c r="D4288" s="416" t="s">
        <v>1108</v>
      </c>
      <c r="E4288" s="417">
        <v>314536</v>
      </c>
      <c r="F4288" s="417">
        <v>0</v>
      </c>
      <c r="G4288" s="417">
        <v>20968477216.220001</v>
      </c>
      <c r="H4288" s="387" t="b" cm="1">
        <f t="array" aca="1" ref="H4288" ca="1">EsNegrita(BP[[#This Row],[CODIGO]])</f>
        <v>0</v>
      </c>
      <c r="I4288" s="387" t="b" cm="1">
        <f t="array" ref="I4288">_xlfn.LET(
    _xlpm.codigos_devolucion, _xlfn.UNIQUE(_xlfn._xlws.FILTER(BP[CODIGO], ISNUMBER(SEARCH("devoluci", BP[NOMBRE CUENTA])), {""})),
    ISNUMBER(MATCH(BP[[#This Row],[CODIGO]], _xlpm.codigos_devolucion, 0))
)</f>
        <v>0</v>
      </c>
    </row>
    <row r="4289" spans="1:9" x14ac:dyDescent="0.25">
      <c r="A4289" s="608">
        <v>61450503</v>
      </c>
      <c r="B4289" s="416" t="s">
        <v>1384</v>
      </c>
      <c r="C4289" s="416" t="s">
        <v>963</v>
      </c>
      <c r="D4289" s="416" t="s">
        <v>1109</v>
      </c>
      <c r="E4289" s="417">
        <v>114286</v>
      </c>
      <c r="F4289" s="417">
        <v>0</v>
      </c>
      <c r="G4289" s="417">
        <v>20968591502.220001</v>
      </c>
      <c r="H4289" s="387" t="b" cm="1">
        <f t="array" aca="1" ref="H4289" ca="1">EsNegrita(BP[[#This Row],[CODIGO]])</f>
        <v>0</v>
      </c>
      <c r="I4289" s="387" t="b" cm="1">
        <f t="array" ref="I4289">_xlfn.LET(
    _xlpm.codigos_devolucion, _xlfn.UNIQUE(_xlfn._xlws.FILTER(BP[CODIGO], ISNUMBER(SEARCH("devoluci", BP[NOMBRE CUENTA])), {""})),
    ISNUMBER(MATCH(BP[[#This Row],[CODIGO]], _xlpm.codigos_devolucion, 0))
)</f>
        <v>0</v>
      </c>
    </row>
    <row r="4290" spans="1:9" x14ac:dyDescent="0.25">
      <c r="A4290" s="608">
        <v>61450503</v>
      </c>
      <c r="B4290" s="416" t="s">
        <v>1384</v>
      </c>
      <c r="C4290" s="416" t="s">
        <v>963</v>
      </c>
      <c r="D4290" s="416" t="s">
        <v>1111</v>
      </c>
      <c r="E4290" s="417">
        <v>436975</v>
      </c>
      <c r="F4290" s="417">
        <v>0</v>
      </c>
      <c r="G4290" s="417">
        <v>20969028477.220001</v>
      </c>
      <c r="H4290" s="387" t="b" cm="1">
        <f t="array" aca="1" ref="H4290" ca="1">EsNegrita(BP[[#This Row],[CODIGO]])</f>
        <v>0</v>
      </c>
      <c r="I4290" s="387" t="b" cm="1">
        <f t="array" ref="I4290">_xlfn.LET(
    _xlpm.codigos_devolucion, _xlfn.UNIQUE(_xlfn._xlws.FILTER(BP[CODIGO], ISNUMBER(SEARCH("devoluci", BP[NOMBRE CUENTA])), {""})),
    ISNUMBER(MATCH(BP[[#This Row],[CODIGO]], _xlpm.codigos_devolucion, 0))
)</f>
        <v>0</v>
      </c>
    </row>
    <row r="4291" spans="1:9" x14ac:dyDescent="0.25">
      <c r="A4291" s="608">
        <v>61450503</v>
      </c>
      <c r="B4291" s="416" t="s">
        <v>1384</v>
      </c>
      <c r="C4291" s="416" t="s">
        <v>963</v>
      </c>
      <c r="D4291" s="416" t="s">
        <v>1112</v>
      </c>
      <c r="E4291" s="417">
        <v>82353</v>
      </c>
      <c r="F4291" s="417">
        <v>0</v>
      </c>
      <c r="G4291" s="417">
        <v>20969110830.220001</v>
      </c>
      <c r="H4291" s="387" t="b" cm="1">
        <f t="array" aca="1" ref="H4291" ca="1">EsNegrita(BP[[#This Row],[CODIGO]])</f>
        <v>0</v>
      </c>
      <c r="I4291" s="387" t="b" cm="1">
        <f t="array" ref="I4291">_xlfn.LET(
    _xlpm.codigos_devolucion, _xlfn.UNIQUE(_xlfn._xlws.FILTER(BP[CODIGO], ISNUMBER(SEARCH("devoluci", BP[NOMBRE CUENTA])), {""})),
    ISNUMBER(MATCH(BP[[#This Row],[CODIGO]], _xlpm.codigos_devolucion, 0))
)</f>
        <v>0</v>
      </c>
    </row>
    <row r="4292" spans="1:9" x14ac:dyDescent="0.25">
      <c r="A4292" s="608">
        <v>61450503</v>
      </c>
      <c r="B4292" s="416" t="s">
        <v>1384</v>
      </c>
      <c r="C4292" s="416" t="s">
        <v>1113</v>
      </c>
      <c r="D4292" s="416" t="s">
        <v>1114</v>
      </c>
      <c r="E4292" s="417">
        <v>109244</v>
      </c>
      <c r="F4292" s="417">
        <v>0</v>
      </c>
      <c r="G4292" s="417">
        <v>20969220074.220001</v>
      </c>
      <c r="H4292" s="387" t="b" cm="1">
        <f t="array" aca="1" ref="H4292" ca="1">EsNegrita(BP[[#This Row],[CODIGO]])</f>
        <v>0</v>
      </c>
      <c r="I4292" s="387" t="b" cm="1">
        <f t="array" ref="I4292">_xlfn.LET(
    _xlpm.codigos_devolucion, _xlfn.UNIQUE(_xlfn._xlws.FILTER(BP[CODIGO], ISNUMBER(SEARCH("devoluci", BP[NOMBRE CUENTA])), {""})),
    ISNUMBER(MATCH(BP[[#This Row],[CODIGO]], _xlpm.codigos_devolucion, 0))
)</f>
        <v>0</v>
      </c>
    </row>
    <row r="4293" spans="1:9" x14ac:dyDescent="0.25">
      <c r="A4293" s="608">
        <v>61450503</v>
      </c>
      <c r="B4293" s="416" t="s">
        <v>1384</v>
      </c>
      <c r="C4293" s="416" t="s">
        <v>1115</v>
      </c>
      <c r="D4293" s="416" t="s">
        <v>1116</v>
      </c>
      <c r="E4293" s="417">
        <v>596639</v>
      </c>
      <c r="F4293" s="417">
        <v>0</v>
      </c>
      <c r="G4293" s="417">
        <v>20969816713.220001</v>
      </c>
      <c r="H4293" s="387" t="b" cm="1">
        <f t="array" aca="1" ref="H4293" ca="1">EsNegrita(BP[[#This Row],[CODIGO]])</f>
        <v>0</v>
      </c>
      <c r="I4293" s="387" t="b" cm="1">
        <f t="array" ref="I4293">_xlfn.LET(
    _xlpm.codigos_devolucion, _xlfn.UNIQUE(_xlfn._xlws.FILTER(BP[CODIGO], ISNUMBER(SEARCH("devoluci", BP[NOMBRE CUENTA])), {""})),
    ISNUMBER(MATCH(BP[[#This Row],[CODIGO]], _xlpm.codigos_devolucion, 0))
)</f>
        <v>0</v>
      </c>
    </row>
    <row r="4294" spans="1:9" x14ac:dyDescent="0.25">
      <c r="A4294" s="608">
        <v>61450503</v>
      </c>
      <c r="B4294" s="416" t="s">
        <v>1384</v>
      </c>
      <c r="C4294" s="416" t="s">
        <v>798</v>
      </c>
      <c r="D4294" s="416" t="s">
        <v>1118</v>
      </c>
      <c r="E4294" s="417">
        <v>126050</v>
      </c>
      <c r="F4294" s="417">
        <v>0</v>
      </c>
      <c r="G4294" s="417">
        <v>20969942763.220001</v>
      </c>
      <c r="H4294" s="387" t="b" cm="1">
        <f t="array" aca="1" ref="H4294" ca="1">EsNegrita(BP[[#This Row],[CODIGO]])</f>
        <v>0</v>
      </c>
      <c r="I4294" s="387" t="b" cm="1">
        <f t="array" ref="I4294">_xlfn.LET(
    _xlpm.codigos_devolucion, _xlfn.UNIQUE(_xlfn._xlws.FILTER(BP[CODIGO], ISNUMBER(SEARCH("devoluci", BP[NOMBRE CUENTA])), {""})),
    ISNUMBER(MATCH(BP[[#This Row],[CODIGO]], _xlpm.codigos_devolucion, 0))
)</f>
        <v>0</v>
      </c>
    </row>
    <row r="4295" spans="1:9" x14ac:dyDescent="0.25">
      <c r="A4295" s="608">
        <v>61450503</v>
      </c>
      <c r="B4295" s="416" t="s">
        <v>1384</v>
      </c>
      <c r="C4295" s="416" t="s">
        <v>798</v>
      </c>
      <c r="D4295" s="416" t="s">
        <v>1119</v>
      </c>
      <c r="E4295" s="417">
        <v>890000</v>
      </c>
      <c r="F4295" s="417">
        <v>0</v>
      </c>
      <c r="G4295" s="417">
        <v>20970832763.220001</v>
      </c>
      <c r="H4295" s="387" t="b" cm="1">
        <f t="array" aca="1" ref="H4295" ca="1">EsNegrita(BP[[#This Row],[CODIGO]])</f>
        <v>0</v>
      </c>
      <c r="I4295" s="387" t="b" cm="1">
        <f t="array" ref="I4295">_xlfn.LET(
    _xlpm.codigos_devolucion, _xlfn.UNIQUE(_xlfn._xlws.FILTER(BP[CODIGO], ISNUMBER(SEARCH("devoluci", BP[NOMBRE CUENTA])), {""})),
    ISNUMBER(MATCH(BP[[#This Row],[CODIGO]], _xlpm.codigos_devolucion, 0))
)</f>
        <v>0</v>
      </c>
    </row>
    <row r="4296" spans="1:9" x14ac:dyDescent="0.25">
      <c r="A4296" s="608">
        <v>61450503</v>
      </c>
      <c r="B4296" s="416" t="s">
        <v>1384</v>
      </c>
      <c r="C4296" s="416" t="s">
        <v>948</v>
      </c>
      <c r="D4296" s="416" t="s">
        <v>1120</v>
      </c>
      <c r="E4296" s="417">
        <v>379830</v>
      </c>
      <c r="F4296" s="417">
        <v>0</v>
      </c>
      <c r="G4296" s="417">
        <v>20971212593.220001</v>
      </c>
      <c r="H4296" s="387" t="b" cm="1">
        <f t="array" aca="1" ref="H4296" ca="1">EsNegrita(BP[[#This Row],[CODIGO]])</f>
        <v>0</v>
      </c>
      <c r="I4296" s="387" t="b" cm="1">
        <f t="array" ref="I4296">_xlfn.LET(
    _xlpm.codigos_devolucion, _xlfn.UNIQUE(_xlfn._xlws.FILTER(BP[CODIGO], ISNUMBER(SEARCH("devoluci", BP[NOMBRE CUENTA])), {""})),
    ISNUMBER(MATCH(BP[[#This Row],[CODIGO]], _xlpm.codigos_devolucion, 0))
)</f>
        <v>0</v>
      </c>
    </row>
    <row r="4297" spans="1:9" x14ac:dyDescent="0.25">
      <c r="A4297" s="608">
        <v>61450503</v>
      </c>
      <c r="B4297" s="416" t="s">
        <v>1384</v>
      </c>
      <c r="C4297" s="416" t="s">
        <v>948</v>
      </c>
      <c r="D4297" s="416" t="s">
        <v>1121</v>
      </c>
      <c r="E4297" s="417">
        <v>361344</v>
      </c>
      <c r="F4297" s="417">
        <v>0</v>
      </c>
      <c r="G4297" s="417">
        <v>20971573937.220001</v>
      </c>
      <c r="H4297" s="387" t="b" cm="1">
        <f t="array" aca="1" ref="H4297" ca="1">EsNegrita(BP[[#This Row],[CODIGO]])</f>
        <v>0</v>
      </c>
      <c r="I4297" s="387" t="b" cm="1">
        <f t="array" ref="I4297">_xlfn.LET(
    _xlpm.codigos_devolucion, _xlfn.UNIQUE(_xlfn._xlws.FILTER(BP[CODIGO], ISNUMBER(SEARCH("devoluci", BP[NOMBRE CUENTA])), {""})),
    ISNUMBER(MATCH(BP[[#This Row],[CODIGO]], _xlpm.codigos_devolucion, 0))
)</f>
        <v>0</v>
      </c>
    </row>
    <row r="4298" spans="1:9" x14ac:dyDescent="0.25">
      <c r="A4298" s="608">
        <v>61450503</v>
      </c>
      <c r="B4298" s="416" t="s">
        <v>1384</v>
      </c>
      <c r="C4298" s="416" t="s">
        <v>948</v>
      </c>
      <c r="D4298" s="416" t="s">
        <v>1122</v>
      </c>
      <c r="E4298" s="417">
        <v>285706</v>
      </c>
      <c r="F4298" s="417">
        <v>0</v>
      </c>
      <c r="G4298" s="417">
        <v>20971859643.220001</v>
      </c>
      <c r="H4298" s="387" t="b" cm="1">
        <f t="array" aca="1" ref="H4298" ca="1">EsNegrita(BP[[#This Row],[CODIGO]])</f>
        <v>0</v>
      </c>
      <c r="I4298" s="387" t="b" cm="1">
        <f t="array" ref="I4298">_xlfn.LET(
    _xlpm.codigos_devolucion, _xlfn.UNIQUE(_xlfn._xlws.FILTER(BP[CODIGO], ISNUMBER(SEARCH("devoluci", BP[NOMBRE CUENTA])), {""})),
    ISNUMBER(MATCH(BP[[#This Row],[CODIGO]], _xlpm.codigos_devolucion, 0))
)</f>
        <v>0</v>
      </c>
    </row>
    <row r="4299" spans="1:9" x14ac:dyDescent="0.25">
      <c r="A4299" s="608">
        <v>61450503</v>
      </c>
      <c r="B4299" s="416" t="s">
        <v>1384</v>
      </c>
      <c r="C4299" s="416" t="s">
        <v>948</v>
      </c>
      <c r="D4299" s="416" t="s">
        <v>1123</v>
      </c>
      <c r="E4299" s="417">
        <v>424770</v>
      </c>
      <c r="F4299" s="417">
        <v>0</v>
      </c>
      <c r="G4299" s="417">
        <v>20972284413.220001</v>
      </c>
      <c r="H4299" s="387" t="b" cm="1">
        <f t="array" aca="1" ref="H4299" ca="1">EsNegrita(BP[[#This Row],[CODIGO]])</f>
        <v>0</v>
      </c>
      <c r="I4299" s="387" t="b" cm="1">
        <f t="array" ref="I4299">_xlfn.LET(
    _xlpm.codigos_devolucion, _xlfn.UNIQUE(_xlfn._xlws.FILTER(BP[CODIGO], ISNUMBER(SEARCH("devoluci", BP[NOMBRE CUENTA])), {""})),
    ISNUMBER(MATCH(BP[[#This Row],[CODIGO]], _xlpm.codigos_devolucion, 0))
)</f>
        <v>0</v>
      </c>
    </row>
    <row r="4300" spans="1:9" x14ac:dyDescent="0.25">
      <c r="A4300" s="608">
        <v>61450503</v>
      </c>
      <c r="B4300" s="416" t="s">
        <v>1384</v>
      </c>
      <c r="C4300" s="416" t="s">
        <v>948</v>
      </c>
      <c r="D4300" s="416" t="s">
        <v>1124</v>
      </c>
      <c r="E4300" s="417">
        <v>520168</v>
      </c>
      <c r="F4300" s="417">
        <v>0</v>
      </c>
      <c r="G4300" s="417">
        <v>20972804581.220001</v>
      </c>
      <c r="H4300" s="387" t="b" cm="1">
        <f t="array" aca="1" ref="H4300" ca="1">EsNegrita(BP[[#This Row],[CODIGO]])</f>
        <v>0</v>
      </c>
      <c r="I4300" s="387" t="b" cm="1">
        <f t="array" ref="I4300">_xlfn.LET(
    _xlpm.codigos_devolucion, _xlfn.UNIQUE(_xlfn._xlws.FILTER(BP[CODIGO], ISNUMBER(SEARCH("devoluci", BP[NOMBRE CUENTA])), {""})),
    ISNUMBER(MATCH(BP[[#This Row],[CODIGO]], _xlpm.codigos_devolucion, 0))
)</f>
        <v>0</v>
      </c>
    </row>
    <row r="4301" spans="1:9" x14ac:dyDescent="0.25">
      <c r="A4301" s="608">
        <v>61450503</v>
      </c>
      <c r="B4301" s="416" t="s">
        <v>1384</v>
      </c>
      <c r="C4301" s="416" t="s">
        <v>948</v>
      </c>
      <c r="D4301" s="416" t="s">
        <v>1125</v>
      </c>
      <c r="E4301" s="417">
        <v>278152</v>
      </c>
      <c r="F4301" s="417">
        <v>0</v>
      </c>
      <c r="G4301" s="417">
        <v>20973082733.220001</v>
      </c>
      <c r="H4301" s="387" t="b" cm="1">
        <f t="array" aca="1" ref="H4301" ca="1">EsNegrita(BP[[#This Row],[CODIGO]])</f>
        <v>0</v>
      </c>
      <c r="I4301" s="387" t="b" cm="1">
        <f t="array" ref="I4301">_xlfn.LET(
    _xlpm.codigos_devolucion, _xlfn.UNIQUE(_xlfn._xlws.FILTER(BP[CODIGO], ISNUMBER(SEARCH("devoluci", BP[NOMBRE CUENTA])), {""})),
    ISNUMBER(MATCH(BP[[#This Row],[CODIGO]], _xlpm.codigos_devolucion, 0))
)</f>
        <v>0</v>
      </c>
    </row>
    <row r="4302" spans="1:9" x14ac:dyDescent="0.25">
      <c r="A4302" s="608">
        <v>61450503</v>
      </c>
      <c r="B4302" s="416" t="s">
        <v>1384</v>
      </c>
      <c r="C4302" s="416" t="s">
        <v>821</v>
      </c>
      <c r="D4302" s="416" t="s">
        <v>1126</v>
      </c>
      <c r="E4302" s="417">
        <v>655462</v>
      </c>
      <c r="F4302" s="417">
        <v>0</v>
      </c>
      <c r="G4302" s="417">
        <v>20973738195.220001</v>
      </c>
      <c r="H4302" s="387" t="b" cm="1">
        <f t="array" aca="1" ref="H4302" ca="1">EsNegrita(BP[[#This Row],[CODIGO]])</f>
        <v>0</v>
      </c>
      <c r="I4302" s="387" t="b" cm="1">
        <f t="array" ref="I4302">_xlfn.LET(
    _xlpm.codigos_devolucion, _xlfn.UNIQUE(_xlfn._xlws.FILTER(BP[CODIGO], ISNUMBER(SEARCH("devoluci", BP[NOMBRE CUENTA])), {""})),
    ISNUMBER(MATCH(BP[[#This Row],[CODIGO]], _xlpm.codigos_devolucion, 0))
)</f>
        <v>0</v>
      </c>
    </row>
    <row r="4303" spans="1:9" x14ac:dyDescent="0.25">
      <c r="A4303" s="608">
        <v>61450503</v>
      </c>
      <c r="B4303" s="416" t="s">
        <v>1384</v>
      </c>
      <c r="C4303" s="416" t="s">
        <v>1097</v>
      </c>
      <c r="D4303" s="416" t="s">
        <v>1127</v>
      </c>
      <c r="E4303" s="417">
        <v>450000</v>
      </c>
      <c r="F4303" s="417">
        <v>0</v>
      </c>
      <c r="G4303" s="417">
        <v>20974188195.220001</v>
      </c>
      <c r="H4303" s="387" t="b" cm="1">
        <f t="array" aca="1" ref="H4303" ca="1">EsNegrita(BP[[#This Row],[CODIGO]])</f>
        <v>0</v>
      </c>
      <c r="I4303" s="387" t="b" cm="1">
        <f t="array" ref="I4303">_xlfn.LET(
    _xlpm.codigos_devolucion, _xlfn.UNIQUE(_xlfn._xlws.FILTER(BP[CODIGO], ISNUMBER(SEARCH("devoluci", BP[NOMBRE CUENTA])), {""})),
    ISNUMBER(MATCH(BP[[#This Row],[CODIGO]], _xlpm.codigos_devolucion, 0))
)</f>
        <v>0</v>
      </c>
    </row>
    <row r="4304" spans="1:9" x14ac:dyDescent="0.25">
      <c r="A4304" s="608">
        <v>61450503</v>
      </c>
      <c r="B4304" s="416" t="s">
        <v>1384</v>
      </c>
      <c r="C4304" s="416" t="s">
        <v>1128</v>
      </c>
      <c r="D4304" s="416" t="s">
        <v>1129</v>
      </c>
      <c r="E4304" s="417">
        <v>2197472</v>
      </c>
      <c r="F4304" s="417">
        <v>0</v>
      </c>
      <c r="G4304" s="417">
        <v>20976385667.220001</v>
      </c>
      <c r="H4304" s="387" t="b" cm="1">
        <f t="array" aca="1" ref="H4304" ca="1">EsNegrita(BP[[#This Row],[CODIGO]])</f>
        <v>0</v>
      </c>
      <c r="I4304" s="387" t="b" cm="1">
        <f t="array" ref="I4304">_xlfn.LET(
    _xlpm.codigos_devolucion, _xlfn.UNIQUE(_xlfn._xlws.FILTER(BP[CODIGO], ISNUMBER(SEARCH("devoluci", BP[NOMBRE CUENTA])), {""})),
    ISNUMBER(MATCH(BP[[#This Row],[CODIGO]], _xlpm.codigos_devolucion, 0))
)</f>
        <v>0</v>
      </c>
    </row>
    <row r="4305" spans="1:9" x14ac:dyDescent="0.25">
      <c r="A4305" s="608">
        <v>61450503</v>
      </c>
      <c r="B4305" s="416" t="s">
        <v>1384</v>
      </c>
      <c r="C4305" s="416" t="s">
        <v>944</v>
      </c>
      <c r="D4305" s="416" t="s">
        <v>1130</v>
      </c>
      <c r="E4305" s="417">
        <v>370821</v>
      </c>
      <c r="F4305" s="417">
        <v>0</v>
      </c>
      <c r="G4305" s="417">
        <v>20976756488.220001</v>
      </c>
      <c r="H4305" s="387" t="b" cm="1">
        <f t="array" aca="1" ref="H4305" ca="1">EsNegrita(BP[[#This Row],[CODIGO]])</f>
        <v>0</v>
      </c>
      <c r="I4305" s="387" t="b" cm="1">
        <f t="array" ref="I4305">_xlfn.LET(
    _xlpm.codigos_devolucion, _xlfn.UNIQUE(_xlfn._xlws.FILTER(BP[CODIGO], ISNUMBER(SEARCH("devoluci", BP[NOMBRE CUENTA])), {""})),
    ISNUMBER(MATCH(BP[[#This Row],[CODIGO]], _xlpm.codigos_devolucion, 0))
)</f>
        <v>0</v>
      </c>
    </row>
    <row r="4306" spans="1:9" x14ac:dyDescent="0.25">
      <c r="A4306" s="608">
        <v>61450503</v>
      </c>
      <c r="B4306" s="416" t="s">
        <v>1384</v>
      </c>
      <c r="C4306" s="416" t="s">
        <v>944</v>
      </c>
      <c r="D4306" s="416" t="s">
        <v>1131</v>
      </c>
      <c r="E4306" s="417">
        <v>226883</v>
      </c>
      <c r="F4306" s="417">
        <v>0</v>
      </c>
      <c r="G4306" s="417">
        <v>20976983371.220001</v>
      </c>
      <c r="H4306" s="387" t="b" cm="1">
        <f t="array" aca="1" ref="H4306" ca="1">EsNegrita(BP[[#This Row],[CODIGO]])</f>
        <v>0</v>
      </c>
      <c r="I4306" s="387" t="b" cm="1">
        <f t="array" ref="I4306">_xlfn.LET(
    _xlpm.codigos_devolucion, _xlfn.UNIQUE(_xlfn._xlws.FILTER(BP[CODIGO], ISNUMBER(SEARCH("devoluci", BP[NOMBRE CUENTA])), {""})),
    ISNUMBER(MATCH(BP[[#This Row],[CODIGO]], _xlpm.codigos_devolucion, 0))
)</f>
        <v>0</v>
      </c>
    </row>
    <row r="4307" spans="1:9" x14ac:dyDescent="0.25">
      <c r="A4307" s="608">
        <v>61450503</v>
      </c>
      <c r="B4307" s="416" t="s">
        <v>1384</v>
      </c>
      <c r="C4307" s="416" t="s">
        <v>944</v>
      </c>
      <c r="D4307" s="416" t="s">
        <v>1132</v>
      </c>
      <c r="E4307" s="417">
        <v>492244</v>
      </c>
      <c r="F4307" s="417">
        <v>0</v>
      </c>
      <c r="G4307" s="417">
        <v>20977475615.220001</v>
      </c>
      <c r="H4307" s="387" t="b" cm="1">
        <f t="array" aca="1" ref="H4307" ca="1">EsNegrita(BP[[#This Row],[CODIGO]])</f>
        <v>0</v>
      </c>
      <c r="I4307" s="387" t="b" cm="1">
        <f t="array" ref="I4307">_xlfn.LET(
    _xlpm.codigos_devolucion, _xlfn.UNIQUE(_xlfn._xlws.FILTER(BP[CODIGO], ISNUMBER(SEARCH("devoluci", BP[NOMBRE CUENTA])), {""})),
    ISNUMBER(MATCH(BP[[#This Row],[CODIGO]], _xlpm.codigos_devolucion, 0))
)</f>
        <v>0</v>
      </c>
    </row>
    <row r="4308" spans="1:9" x14ac:dyDescent="0.25">
      <c r="A4308" s="608">
        <v>61450503</v>
      </c>
      <c r="B4308" s="416" t="s">
        <v>1384</v>
      </c>
      <c r="C4308" s="416" t="s">
        <v>944</v>
      </c>
      <c r="D4308" s="416" t="s">
        <v>1133</v>
      </c>
      <c r="E4308" s="417">
        <v>271189</v>
      </c>
      <c r="F4308" s="417">
        <v>0</v>
      </c>
      <c r="G4308" s="417">
        <v>20977746804.220001</v>
      </c>
      <c r="H4308" s="387" t="b" cm="1">
        <f t="array" aca="1" ref="H4308" ca="1">EsNegrita(BP[[#This Row],[CODIGO]])</f>
        <v>0</v>
      </c>
      <c r="I4308" s="387" t="b" cm="1">
        <f t="array" ref="I4308">_xlfn.LET(
    _xlpm.codigos_devolucion, _xlfn.UNIQUE(_xlfn._xlws.FILTER(BP[CODIGO], ISNUMBER(SEARCH("devoluci", BP[NOMBRE CUENTA])), {""})),
    ISNUMBER(MATCH(BP[[#This Row],[CODIGO]], _xlpm.codigos_devolucion, 0))
)</f>
        <v>0</v>
      </c>
    </row>
    <row r="4309" spans="1:9" x14ac:dyDescent="0.25">
      <c r="A4309" s="608">
        <v>61450503</v>
      </c>
      <c r="B4309" s="416" t="s">
        <v>1384</v>
      </c>
      <c r="C4309" s="416" t="s">
        <v>944</v>
      </c>
      <c r="D4309" s="416" t="s">
        <v>1134</v>
      </c>
      <c r="E4309" s="417">
        <v>243327</v>
      </c>
      <c r="F4309" s="417">
        <v>0</v>
      </c>
      <c r="G4309" s="417">
        <v>20977990131.220001</v>
      </c>
      <c r="H4309" s="387" t="b" cm="1">
        <f t="array" aca="1" ref="H4309" ca="1">EsNegrita(BP[[#This Row],[CODIGO]])</f>
        <v>0</v>
      </c>
      <c r="I4309" s="387" t="b" cm="1">
        <f t="array" ref="I4309">_xlfn.LET(
    _xlpm.codigos_devolucion, _xlfn.UNIQUE(_xlfn._xlws.FILTER(BP[CODIGO], ISNUMBER(SEARCH("devoluci", BP[NOMBRE CUENTA])), {""})),
    ISNUMBER(MATCH(BP[[#This Row],[CODIGO]], _xlpm.codigos_devolucion, 0))
)</f>
        <v>0</v>
      </c>
    </row>
    <row r="4310" spans="1:9" x14ac:dyDescent="0.25">
      <c r="A4310" s="608">
        <v>61450503</v>
      </c>
      <c r="B4310" s="416" t="s">
        <v>1384</v>
      </c>
      <c r="C4310" s="416" t="s">
        <v>944</v>
      </c>
      <c r="D4310" s="416" t="s">
        <v>1135</v>
      </c>
      <c r="E4310" s="417">
        <v>486416</v>
      </c>
      <c r="F4310" s="417">
        <v>0</v>
      </c>
      <c r="G4310" s="417">
        <v>20978476547.220001</v>
      </c>
      <c r="H4310" s="387" t="b" cm="1">
        <f t="array" aca="1" ref="H4310" ca="1">EsNegrita(BP[[#This Row],[CODIGO]])</f>
        <v>0</v>
      </c>
      <c r="I4310" s="387" t="b" cm="1">
        <f t="array" ref="I4310">_xlfn.LET(
    _xlpm.codigos_devolucion, _xlfn.UNIQUE(_xlfn._xlws.FILTER(BP[CODIGO], ISNUMBER(SEARCH("devoluci", BP[NOMBRE CUENTA])), {""})),
    ISNUMBER(MATCH(BP[[#This Row],[CODIGO]], _xlpm.codigos_devolucion, 0))
)</f>
        <v>0</v>
      </c>
    </row>
    <row r="4311" spans="1:9" x14ac:dyDescent="0.25">
      <c r="A4311" s="608">
        <v>61450503</v>
      </c>
      <c r="B4311" s="416" t="s">
        <v>1384</v>
      </c>
      <c r="C4311" s="416" t="s">
        <v>944</v>
      </c>
      <c r="D4311" s="416" t="s">
        <v>1136</v>
      </c>
      <c r="E4311" s="417">
        <v>459074</v>
      </c>
      <c r="F4311" s="417">
        <v>0</v>
      </c>
      <c r="G4311" s="417">
        <v>20978935621.220001</v>
      </c>
      <c r="H4311" s="387" t="b" cm="1">
        <f t="array" aca="1" ref="H4311" ca="1">EsNegrita(BP[[#This Row],[CODIGO]])</f>
        <v>0</v>
      </c>
      <c r="I4311" s="387" t="b" cm="1">
        <f t="array" ref="I4311">_xlfn.LET(
    _xlpm.codigos_devolucion, _xlfn.UNIQUE(_xlfn._xlws.FILTER(BP[CODIGO], ISNUMBER(SEARCH("devoluci", BP[NOMBRE CUENTA])), {""})),
    ISNUMBER(MATCH(BP[[#This Row],[CODIGO]], _xlpm.codigos_devolucion, 0))
)</f>
        <v>0</v>
      </c>
    </row>
    <row r="4312" spans="1:9" x14ac:dyDescent="0.25">
      <c r="A4312" s="608">
        <v>61450503</v>
      </c>
      <c r="B4312" s="416" t="s">
        <v>1384</v>
      </c>
      <c r="C4312" s="416" t="s">
        <v>944</v>
      </c>
      <c r="D4312" s="416" t="s">
        <v>1137</v>
      </c>
      <c r="E4312" s="417">
        <v>77916</v>
      </c>
      <c r="F4312" s="417">
        <v>0</v>
      </c>
      <c r="G4312" s="417">
        <v>20979013537.220001</v>
      </c>
      <c r="H4312" s="387" t="b" cm="1">
        <f t="array" aca="1" ref="H4312" ca="1">EsNegrita(BP[[#This Row],[CODIGO]])</f>
        <v>0</v>
      </c>
      <c r="I4312" s="387" t="b" cm="1">
        <f t="array" ref="I4312">_xlfn.LET(
    _xlpm.codigos_devolucion, _xlfn.UNIQUE(_xlfn._xlws.FILTER(BP[CODIGO], ISNUMBER(SEARCH("devoluci", BP[NOMBRE CUENTA])), {""})),
    ISNUMBER(MATCH(BP[[#This Row],[CODIGO]], _xlpm.codigos_devolucion, 0))
)</f>
        <v>0</v>
      </c>
    </row>
    <row r="4313" spans="1:9" x14ac:dyDescent="0.25">
      <c r="A4313" s="608">
        <v>61450503</v>
      </c>
      <c r="B4313" s="416" t="s">
        <v>1384</v>
      </c>
      <c r="C4313" s="416" t="s">
        <v>944</v>
      </c>
      <c r="D4313" s="416" t="s">
        <v>1138</v>
      </c>
      <c r="E4313" s="417">
        <v>435701</v>
      </c>
      <c r="F4313" s="417">
        <v>0</v>
      </c>
      <c r="G4313" s="417">
        <v>20979449238.220001</v>
      </c>
      <c r="H4313" s="387" t="b" cm="1">
        <f t="array" aca="1" ref="H4313" ca="1">EsNegrita(BP[[#This Row],[CODIGO]])</f>
        <v>0</v>
      </c>
      <c r="I4313" s="387" t="b" cm="1">
        <f t="array" ref="I4313">_xlfn.LET(
    _xlpm.codigos_devolucion, _xlfn.UNIQUE(_xlfn._xlws.FILTER(BP[CODIGO], ISNUMBER(SEARCH("devoluci", BP[NOMBRE CUENTA])), {""})),
    ISNUMBER(MATCH(BP[[#This Row],[CODIGO]], _xlpm.codigos_devolucion, 0))
)</f>
        <v>0</v>
      </c>
    </row>
    <row r="4314" spans="1:9" x14ac:dyDescent="0.25">
      <c r="A4314" s="608">
        <v>61450503</v>
      </c>
      <c r="B4314" s="416" t="s">
        <v>1384</v>
      </c>
      <c r="C4314" s="416" t="s">
        <v>944</v>
      </c>
      <c r="D4314" s="416" t="s">
        <v>1139</v>
      </c>
      <c r="E4314" s="417">
        <v>251176</v>
      </c>
      <c r="F4314" s="417">
        <v>0</v>
      </c>
      <c r="G4314" s="417">
        <v>20979700414.220001</v>
      </c>
      <c r="H4314" s="387" t="b" cm="1">
        <f t="array" aca="1" ref="H4314" ca="1">EsNegrita(BP[[#This Row],[CODIGO]])</f>
        <v>0</v>
      </c>
      <c r="I4314" s="387" t="b" cm="1">
        <f t="array" ref="I4314">_xlfn.LET(
    _xlpm.codigos_devolucion, _xlfn.UNIQUE(_xlfn._xlws.FILTER(BP[CODIGO], ISNUMBER(SEARCH("devoluci", BP[NOMBRE CUENTA])), {""})),
    ISNUMBER(MATCH(BP[[#This Row],[CODIGO]], _xlpm.codigos_devolucion, 0))
)</f>
        <v>0</v>
      </c>
    </row>
    <row r="4315" spans="1:9" x14ac:dyDescent="0.25">
      <c r="A4315" s="608">
        <v>61450503</v>
      </c>
      <c r="B4315" s="416" t="s">
        <v>1384</v>
      </c>
      <c r="C4315" s="416" t="s">
        <v>944</v>
      </c>
      <c r="D4315" s="416" t="s">
        <v>1140</v>
      </c>
      <c r="E4315" s="417">
        <v>411773</v>
      </c>
      <c r="F4315" s="417">
        <v>0</v>
      </c>
      <c r="G4315" s="417">
        <v>20980112187.220001</v>
      </c>
      <c r="H4315" s="387" t="b" cm="1">
        <f t="array" aca="1" ref="H4315" ca="1">EsNegrita(BP[[#This Row],[CODIGO]])</f>
        <v>0</v>
      </c>
      <c r="I4315" s="387" t="b" cm="1">
        <f t="array" ref="I4315">_xlfn.LET(
    _xlpm.codigos_devolucion, _xlfn.UNIQUE(_xlfn._xlws.FILTER(BP[CODIGO], ISNUMBER(SEARCH("devoluci", BP[NOMBRE CUENTA])), {""})),
    ISNUMBER(MATCH(BP[[#This Row],[CODIGO]], _xlpm.codigos_devolucion, 0))
)</f>
        <v>0</v>
      </c>
    </row>
    <row r="4316" spans="1:9" x14ac:dyDescent="0.25">
      <c r="A4316" s="608">
        <v>61450503</v>
      </c>
      <c r="B4316" s="416" t="s">
        <v>1384</v>
      </c>
      <c r="C4316" s="416" t="s">
        <v>944</v>
      </c>
      <c r="D4316" s="416" t="s">
        <v>1141</v>
      </c>
      <c r="E4316" s="417">
        <v>367079</v>
      </c>
      <c r="F4316" s="417">
        <v>0</v>
      </c>
      <c r="G4316" s="417">
        <v>20980479266.220001</v>
      </c>
      <c r="H4316" s="387" t="b" cm="1">
        <f t="array" aca="1" ref="H4316" ca="1">EsNegrita(BP[[#This Row],[CODIGO]])</f>
        <v>0</v>
      </c>
      <c r="I4316" s="387" t="b" cm="1">
        <f t="array" ref="I4316">_xlfn.LET(
    _xlpm.codigos_devolucion, _xlfn.UNIQUE(_xlfn._xlws.FILTER(BP[CODIGO], ISNUMBER(SEARCH("devoluci", BP[NOMBRE CUENTA])), {""})),
    ISNUMBER(MATCH(BP[[#This Row],[CODIGO]], _xlpm.codigos_devolucion, 0))
)</f>
        <v>0</v>
      </c>
    </row>
    <row r="4317" spans="1:9" x14ac:dyDescent="0.25">
      <c r="A4317" s="608">
        <v>61450503</v>
      </c>
      <c r="B4317" s="416" t="s">
        <v>1384</v>
      </c>
      <c r="C4317" s="416" t="s">
        <v>944</v>
      </c>
      <c r="D4317" s="416" t="s">
        <v>1142</v>
      </c>
      <c r="E4317" s="417">
        <v>463903</v>
      </c>
      <c r="F4317" s="417">
        <v>0</v>
      </c>
      <c r="G4317" s="417">
        <v>20980943169.220001</v>
      </c>
      <c r="H4317" s="387" t="b" cm="1">
        <f t="array" aca="1" ref="H4317" ca="1">EsNegrita(BP[[#This Row],[CODIGO]])</f>
        <v>0</v>
      </c>
      <c r="I4317" s="387" t="b" cm="1">
        <f t="array" ref="I4317">_xlfn.LET(
    _xlpm.codigos_devolucion, _xlfn.UNIQUE(_xlfn._xlws.FILTER(BP[CODIGO], ISNUMBER(SEARCH("devoluci", BP[NOMBRE CUENTA])), {""})),
    ISNUMBER(MATCH(BP[[#This Row],[CODIGO]], _xlpm.codigos_devolucion, 0))
)</f>
        <v>0</v>
      </c>
    </row>
    <row r="4318" spans="1:9" x14ac:dyDescent="0.25">
      <c r="A4318" s="608">
        <v>61450503</v>
      </c>
      <c r="B4318" s="416" t="s">
        <v>1384</v>
      </c>
      <c r="C4318" s="416" t="s">
        <v>944</v>
      </c>
      <c r="D4318" s="416" t="s">
        <v>1143</v>
      </c>
      <c r="E4318" s="417">
        <v>391966</v>
      </c>
      <c r="F4318" s="417">
        <v>0</v>
      </c>
      <c r="G4318" s="417">
        <v>20981335135.220001</v>
      </c>
      <c r="H4318" s="387" t="b" cm="1">
        <f t="array" aca="1" ref="H4318" ca="1">EsNegrita(BP[[#This Row],[CODIGO]])</f>
        <v>0</v>
      </c>
      <c r="I4318" s="387" t="b" cm="1">
        <f t="array" ref="I4318">_xlfn.LET(
    _xlpm.codigos_devolucion, _xlfn.UNIQUE(_xlfn._xlws.FILTER(BP[CODIGO], ISNUMBER(SEARCH("devoluci", BP[NOMBRE CUENTA])), {""})),
    ISNUMBER(MATCH(BP[[#This Row],[CODIGO]], _xlpm.codigos_devolucion, 0))
)</f>
        <v>0</v>
      </c>
    </row>
    <row r="4319" spans="1:9" x14ac:dyDescent="0.25">
      <c r="A4319" s="608">
        <v>61450503</v>
      </c>
      <c r="B4319" s="416" t="s">
        <v>1384</v>
      </c>
      <c r="C4319" s="416" t="s">
        <v>956</v>
      </c>
      <c r="D4319" s="416" t="s">
        <v>1144</v>
      </c>
      <c r="E4319" s="417">
        <v>445176</v>
      </c>
      <c r="F4319" s="417">
        <v>0</v>
      </c>
      <c r="G4319" s="417">
        <v>20981780311.220001</v>
      </c>
      <c r="H4319" s="387" t="b" cm="1">
        <f t="array" aca="1" ref="H4319" ca="1">EsNegrita(BP[[#This Row],[CODIGO]])</f>
        <v>0</v>
      </c>
      <c r="I4319" s="387" t="b" cm="1">
        <f t="array" ref="I4319">_xlfn.LET(
    _xlpm.codigos_devolucion, _xlfn.UNIQUE(_xlfn._xlws.FILTER(BP[CODIGO], ISNUMBER(SEARCH("devoluci", BP[NOMBRE CUENTA])), {""})),
    ISNUMBER(MATCH(BP[[#This Row],[CODIGO]], _xlpm.codigos_devolucion, 0))
)</f>
        <v>0</v>
      </c>
    </row>
    <row r="4320" spans="1:9" x14ac:dyDescent="0.25">
      <c r="A4320" s="608">
        <v>61450503</v>
      </c>
      <c r="B4320" s="416" t="s">
        <v>1384</v>
      </c>
      <c r="C4320" s="416" t="s">
        <v>956</v>
      </c>
      <c r="D4320" s="416" t="s">
        <v>1145</v>
      </c>
      <c r="E4320" s="417">
        <v>774958</v>
      </c>
      <c r="F4320" s="417">
        <v>0</v>
      </c>
      <c r="G4320" s="417">
        <v>20982555269.220001</v>
      </c>
      <c r="H4320" s="387" t="b" cm="1">
        <f t="array" aca="1" ref="H4320" ca="1">EsNegrita(BP[[#This Row],[CODIGO]])</f>
        <v>0</v>
      </c>
      <c r="I4320" s="387" t="b" cm="1">
        <f t="array" ref="I4320">_xlfn.LET(
    _xlpm.codigos_devolucion, _xlfn.UNIQUE(_xlfn._xlws.FILTER(BP[CODIGO], ISNUMBER(SEARCH("devoluci", BP[NOMBRE CUENTA])), {""})),
    ISNUMBER(MATCH(BP[[#This Row],[CODIGO]], _xlpm.codigos_devolucion, 0))
)</f>
        <v>0</v>
      </c>
    </row>
    <row r="4321" spans="1:9" x14ac:dyDescent="0.25">
      <c r="A4321" s="608">
        <v>61450503</v>
      </c>
      <c r="B4321" s="416" t="s">
        <v>1384</v>
      </c>
      <c r="C4321" s="416" t="s">
        <v>821</v>
      </c>
      <c r="D4321" s="416" t="s">
        <v>1146</v>
      </c>
      <c r="E4321" s="417">
        <v>100840</v>
      </c>
      <c r="F4321" s="417">
        <v>0</v>
      </c>
      <c r="G4321" s="417">
        <v>20982656109.220001</v>
      </c>
      <c r="H4321" s="387" t="b" cm="1">
        <f t="array" aca="1" ref="H4321" ca="1">EsNegrita(BP[[#This Row],[CODIGO]])</f>
        <v>0</v>
      </c>
      <c r="I4321" s="387" t="b" cm="1">
        <f t="array" ref="I4321">_xlfn.LET(
    _xlpm.codigos_devolucion, _xlfn.UNIQUE(_xlfn._xlws.FILTER(BP[CODIGO], ISNUMBER(SEARCH("devoluci", BP[NOMBRE CUENTA])), {""})),
    ISNUMBER(MATCH(BP[[#This Row],[CODIGO]], _xlpm.codigos_devolucion, 0))
)</f>
        <v>0</v>
      </c>
    </row>
    <row r="4322" spans="1:9" x14ac:dyDescent="0.25">
      <c r="A4322" s="608">
        <v>61450503</v>
      </c>
      <c r="B4322" s="416" t="s">
        <v>1384</v>
      </c>
      <c r="C4322" s="416" t="s">
        <v>821</v>
      </c>
      <c r="D4322" s="416" t="s">
        <v>1147</v>
      </c>
      <c r="E4322" s="417">
        <v>1310924</v>
      </c>
      <c r="F4322" s="417">
        <v>0</v>
      </c>
      <c r="G4322" s="417">
        <v>20983967033.220001</v>
      </c>
      <c r="H4322" s="387" t="b" cm="1">
        <f t="array" aca="1" ref="H4322" ca="1">EsNegrita(BP[[#This Row],[CODIGO]])</f>
        <v>0</v>
      </c>
      <c r="I4322" s="387" t="b" cm="1">
        <f t="array" ref="I4322">_xlfn.LET(
    _xlpm.codigos_devolucion, _xlfn.UNIQUE(_xlfn._xlws.FILTER(BP[CODIGO], ISNUMBER(SEARCH("devoluci", BP[NOMBRE CUENTA])), {""})),
    ISNUMBER(MATCH(BP[[#This Row],[CODIGO]], _xlpm.codigos_devolucion, 0))
)</f>
        <v>0</v>
      </c>
    </row>
    <row r="4323" spans="1:9" x14ac:dyDescent="0.25">
      <c r="A4323" s="608">
        <v>61450503</v>
      </c>
      <c r="B4323" s="416" t="s">
        <v>1384</v>
      </c>
      <c r="C4323" s="416" t="s">
        <v>798</v>
      </c>
      <c r="D4323" s="416" t="s">
        <v>1149</v>
      </c>
      <c r="E4323" s="417">
        <v>360000</v>
      </c>
      <c r="F4323" s="417">
        <v>0</v>
      </c>
      <c r="G4323" s="417">
        <v>20984327033.220001</v>
      </c>
      <c r="H4323" s="387" t="b" cm="1">
        <f t="array" aca="1" ref="H4323" ca="1">EsNegrita(BP[[#This Row],[CODIGO]])</f>
        <v>0</v>
      </c>
      <c r="I4323" s="387" t="b" cm="1">
        <f t="array" ref="I4323">_xlfn.LET(
    _xlpm.codigos_devolucion, _xlfn.UNIQUE(_xlfn._xlws.FILTER(BP[CODIGO], ISNUMBER(SEARCH("devoluci", BP[NOMBRE CUENTA])), {""})),
    ISNUMBER(MATCH(BP[[#This Row],[CODIGO]], _xlpm.codigos_devolucion, 0))
)</f>
        <v>0</v>
      </c>
    </row>
    <row r="4324" spans="1:9" x14ac:dyDescent="0.25">
      <c r="A4324" s="608">
        <v>61450503</v>
      </c>
      <c r="B4324" s="416" t="s">
        <v>1384</v>
      </c>
      <c r="C4324" s="416" t="s">
        <v>798</v>
      </c>
      <c r="D4324" s="416" t="s">
        <v>1150</v>
      </c>
      <c r="E4324" s="417">
        <v>280000</v>
      </c>
      <c r="F4324" s="417">
        <v>0</v>
      </c>
      <c r="G4324" s="417">
        <v>20984607033.220001</v>
      </c>
      <c r="H4324" s="387" t="b" cm="1">
        <f t="array" aca="1" ref="H4324" ca="1">EsNegrita(BP[[#This Row],[CODIGO]])</f>
        <v>0</v>
      </c>
      <c r="I4324" s="387" t="b" cm="1">
        <f t="array" ref="I4324">_xlfn.LET(
    _xlpm.codigos_devolucion, _xlfn.UNIQUE(_xlfn._xlws.FILTER(BP[CODIGO], ISNUMBER(SEARCH("devoluci", BP[NOMBRE CUENTA])), {""})),
    ISNUMBER(MATCH(BP[[#This Row],[CODIGO]], _xlpm.codigos_devolucion, 0))
)</f>
        <v>0</v>
      </c>
    </row>
    <row r="4325" spans="1:9" x14ac:dyDescent="0.25">
      <c r="A4325" s="608">
        <v>61450503</v>
      </c>
      <c r="B4325" s="416" t="s">
        <v>1384</v>
      </c>
      <c r="C4325" s="416" t="s">
        <v>1024</v>
      </c>
      <c r="D4325" s="416" t="s">
        <v>1153</v>
      </c>
      <c r="E4325" s="417">
        <v>301000</v>
      </c>
      <c r="F4325" s="417">
        <v>0</v>
      </c>
      <c r="G4325" s="417">
        <v>20984908033.220001</v>
      </c>
      <c r="H4325" s="387" t="b" cm="1">
        <f t="array" aca="1" ref="H4325" ca="1">EsNegrita(BP[[#This Row],[CODIGO]])</f>
        <v>0</v>
      </c>
      <c r="I4325" s="387" t="b" cm="1">
        <f t="array" ref="I4325">_xlfn.LET(
    _xlpm.codigos_devolucion, _xlfn.UNIQUE(_xlfn._xlws.FILTER(BP[CODIGO], ISNUMBER(SEARCH("devoluci", BP[NOMBRE CUENTA])), {""})),
    ISNUMBER(MATCH(BP[[#This Row],[CODIGO]], _xlpm.codigos_devolucion, 0))
)</f>
        <v>0</v>
      </c>
    </row>
    <row r="4326" spans="1:9" x14ac:dyDescent="0.25">
      <c r="A4326" s="608">
        <v>61450503</v>
      </c>
      <c r="B4326" s="416" t="s">
        <v>1384</v>
      </c>
      <c r="C4326" s="416" t="s">
        <v>1155</v>
      </c>
      <c r="D4326" s="416" t="s">
        <v>1156</v>
      </c>
      <c r="E4326" s="417">
        <v>478992</v>
      </c>
      <c r="F4326" s="417">
        <v>0</v>
      </c>
      <c r="G4326" s="417">
        <v>20985387025.220001</v>
      </c>
      <c r="H4326" s="387" t="b" cm="1">
        <f t="array" aca="1" ref="H4326" ca="1">EsNegrita(BP[[#This Row],[CODIGO]])</f>
        <v>0</v>
      </c>
      <c r="I4326" s="387" t="b" cm="1">
        <f t="array" ref="I4326">_xlfn.LET(
    _xlpm.codigos_devolucion, _xlfn.UNIQUE(_xlfn._xlws.FILTER(BP[CODIGO], ISNUMBER(SEARCH("devoluci", BP[NOMBRE CUENTA])), {""})),
    ISNUMBER(MATCH(BP[[#This Row],[CODIGO]], _xlpm.codigos_devolucion, 0))
)</f>
        <v>0</v>
      </c>
    </row>
    <row r="4327" spans="1:9" x14ac:dyDescent="0.25">
      <c r="A4327" s="608">
        <v>61450503</v>
      </c>
      <c r="B4327" s="416" t="s">
        <v>1384</v>
      </c>
      <c r="C4327" s="416" t="s">
        <v>798</v>
      </c>
      <c r="D4327" s="416" t="s">
        <v>1160</v>
      </c>
      <c r="E4327" s="417">
        <v>148000</v>
      </c>
      <c r="F4327" s="417">
        <v>0</v>
      </c>
      <c r="G4327" s="417">
        <v>20985535025.220001</v>
      </c>
      <c r="H4327" s="387" t="b" cm="1">
        <f t="array" aca="1" ref="H4327" ca="1">EsNegrita(BP[[#This Row],[CODIGO]])</f>
        <v>0</v>
      </c>
      <c r="I4327" s="387" t="b" cm="1">
        <f t="array" ref="I4327">_xlfn.LET(
    _xlpm.codigos_devolucion, _xlfn.UNIQUE(_xlfn._xlws.FILTER(BP[CODIGO], ISNUMBER(SEARCH("devoluci", BP[NOMBRE CUENTA])), {""})),
    ISNUMBER(MATCH(BP[[#This Row],[CODIGO]], _xlpm.codigos_devolucion, 0))
)</f>
        <v>0</v>
      </c>
    </row>
    <row r="4328" spans="1:9" x14ac:dyDescent="0.25">
      <c r="A4328" s="608">
        <v>61450503</v>
      </c>
      <c r="B4328" s="416" t="s">
        <v>1384</v>
      </c>
      <c r="C4328" s="416" t="s">
        <v>1161</v>
      </c>
      <c r="D4328" s="416" t="s">
        <v>1162</v>
      </c>
      <c r="E4328" s="417">
        <v>3323529</v>
      </c>
      <c r="F4328" s="417">
        <v>0</v>
      </c>
      <c r="G4328" s="417">
        <v>20988858554.220001</v>
      </c>
      <c r="H4328" s="387" t="b" cm="1">
        <f t="array" aca="1" ref="H4328" ca="1">EsNegrita(BP[[#This Row],[CODIGO]])</f>
        <v>0</v>
      </c>
      <c r="I4328" s="387" t="b" cm="1">
        <f t="array" ref="I4328">_xlfn.LET(
    _xlpm.codigos_devolucion, _xlfn.UNIQUE(_xlfn._xlws.FILTER(BP[CODIGO], ISNUMBER(SEARCH("devoluci", BP[NOMBRE CUENTA])), {""})),
    ISNUMBER(MATCH(BP[[#This Row],[CODIGO]], _xlpm.codigos_devolucion, 0))
)</f>
        <v>0</v>
      </c>
    </row>
    <row r="4329" spans="1:9" x14ac:dyDescent="0.25">
      <c r="A4329" s="608">
        <v>61450503</v>
      </c>
      <c r="B4329" s="416" t="s">
        <v>1384</v>
      </c>
      <c r="C4329" s="416" t="s">
        <v>963</v>
      </c>
      <c r="D4329" s="416" t="s">
        <v>1163</v>
      </c>
      <c r="E4329" s="417">
        <v>1994118</v>
      </c>
      <c r="F4329" s="417">
        <v>0</v>
      </c>
      <c r="G4329" s="417">
        <v>20990852672.220001</v>
      </c>
      <c r="H4329" s="387" t="b" cm="1">
        <f t="array" aca="1" ref="H4329" ca="1">EsNegrita(BP[[#This Row],[CODIGO]])</f>
        <v>0</v>
      </c>
      <c r="I4329" s="387" t="b" cm="1">
        <f t="array" ref="I4329">_xlfn.LET(
    _xlpm.codigos_devolucion, _xlfn.UNIQUE(_xlfn._xlws.FILTER(BP[CODIGO], ISNUMBER(SEARCH("devoluci", BP[NOMBRE CUENTA])), {""})),
    ISNUMBER(MATCH(BP[[#This Row],[CODIGO]], _xlpm.codigos_devolucion, 0))
)</f>
        <v>0</v>
      </c>
    </row>
    <row r="4330" spans="1:9" x14ac:dyDescent="0.25">
      <c r="A4330" s="608">
        <v>61450503</v>
      </c>
      <c r="B4330" s="416" t="s">
        <v>1384</v>
      </c>
      <c r="C4330" s="416" t="s">
        <v>798</v>
      </c>
      <c r="D4330" s="416" t="s">
        <v>1168</v>
      </c>
      <c r="E4330" s="417">
        <v>316000</v>
      </c>
      <c r="F4330" s="417">
        <v>0</v>
      </c>
      <c r="G4330" s="417">
        <v>20991168672.220001</v>
      </c>
      <c r="H4330" s="387" t="b" cm="1">
        <f t="array" aca="1" ref="H4330" ca="1">EsNegrita(BP[[#This Row],[CODIGO]])</f>
        <v>0</v>
      </c>
      <c r="I4330" s="387" t="b" cm="1">
        <f t="array" ref="I4330">_xlfn.LET(
    _xlpm.codigos_devolucion, _xlfn.UNIQUE(_xlfn._xlws.FILTER(BP[CODIGO], ISNUMBER(SEARCH("devoluci", BP[NOMBRE CUENTA])), {""})),
    ISNUMBER(MATCH(BP[[#This Row],[CODIGO]], _xlpm.codigos_devolucion, 0))
)</f>
        <v>0</v>
      </c>
    </row>
    <row r="4331" spans="1:9" x14ac:dyDescent="0.25">
      <c r="A4331" s="608">
        <v>61450503</v>
      </c>
      <c r="B4331" s="416" t="s">
        <v>1384</v>
      </c>
      <c r="C4331" s="416" t="s">
        <v>958</v>
      </c>
      <c r="D4331" s="416" t="s">
        <v>1169</v>
      </c>
      <c r="E4331" s="417">
        <v>2320168</v>
      </c>
      <c r="F4331" s="417">
        <v>0</v>
      </c>
      <c r="G4331" s="417">
        <v>20993488840.220001</v>
      </c>
      <c r="H4331" s="387" t="b" cm="1">
        <f t="array" aca="1" ref="H4331" ca="1">EsNegrita(BP[[#This Row],[CODIGO]])</f>
        <v>0</v>
      </c>
      <c r="I4331" s="387" t="b" cm="1">
        <f t="array" ref="I4331">_xlfn.LET(
    _xlpm.codigos_devolucion, _xlfn.UNIQUE(_xlfn._xlws.FILTER(BP[CODIGO], ISNUMBER(SEARCH("devoluci", BP[NOMBRE CUENTA])), {""})),
    ISNUMBER(MATCH(BP[[#This Row],[CODIGO]], _xlpm.codigos_devolucion, 0))
)</f>
        <v>0</v>
      </c>
    </row>
    <row r="4332" spans="1:9" x14ac:dyDescent="0.25">
      <c r="A4332" s="608">
        <v>61450503</v>
      </c>
      <c r="B4332" s="416" t="s">
        <v>1384</v>
      </c>
      <c r="C4332" s="416" t="s">
        <v>843</v>
      </c>
      <c r="D4332" s="416" t="s">
        <v>844</v>
      </c>
      <c r="E4332" s="417">
        <v>585218</v>
      </c>
      <c r="F4332" s="417">
        <v>0</v>
      </c>
      <c r="G4332" s="417">
        <v>20994074058.220001</v>
      </c>
      <c r="H4332" s="387" t="b" cm="1">
        <f t="array" aca="1" ref="H4332" ca="1">EsNegrita(BP[[#This Row],[CODIGO]])</f>
        <v>0</v>
      </c>
      <c r="I4332" s="387" t="b" cm="1">
        <f t="array" ref="I4332">_xlfn.LET(
    _xlpm.codigos_devolucion, _xlfn.UNIQUE(_xlfn._xlws.FILTER(BP[CODIGO], ISNUMBER(SEARCH("devoluci", BP[NOMBRE CUENTA])), {""})),
    ISNUMBER(MATCH(BP[[#This Row],[CODIGO]], _xlpm.codigos_devolucion, 0))
)</f>
        <v>0</v>
      </c>
    </row>
    <row r="4333" spans="1:9" x14ac:dyDescent="0.25">
      <c r="A4333" s="608">
        <v>61450503</v>
      </c>
      <c r="B4333" s="416" t="s">
        <v>1384</v>
      </c>
      <c r="C4333" s="416" t="s">
        <v>963</v>
      </c>
      <c r="D4333" s="416" t="s">
        <v>1170</v>
      </c>
      <c r="E4333" s="417">
        <v>462185</v>
      </c>
      <c r="F4333" s="417">
        <v>0</v>
      </c>
      <c r="G4333" s="417">
        <v>20994536243.220001</v>
      </c>
      <c r="H4333" s="387" t="b" cm="1">
        <f t="array" aca="1" ref="H4333" ca="1">EsNegrita(BP[[#This Row],[CODIGO]])</f>
        <v>0</v>
      </c>
      <c r="I4333" s="387" t="b" cm="1">
        <f t="array" ref="I4333">_xlfn.LET(
    _xlpm.codigos_devolucion, _xlfn.UNIQUE(_xlfn._xlws.FILTER(BP[CODIGO], ISNUMBER(SEARCH("devoluci", BP[NOMBRE CUENTA])), {""})),
    ISNUMBER(MATCH(BP[[#This Row],[CODIGO]], _xlpm.codigos_devolucion, 0))
)</f>
        <v>0</v>
      </c>
    </row>
    <row r="4334" spans="1:9" x14ac:dyDescent="0.25">
      <c r="A4334" s="608">
        <v>61450503</v>
      </c>
      <c r="B4334" s="416" t="s">
        <v>1384</v>
      </c>
      <c r="C4334" s="416" t="s">
        <v>798</v>
      </c>
      <c r="D4334" s="416" t="s">
        <v>1171</v>
      </c>
      <c r="E4334" s="417">
        <v>60504</v>
      </c>
      <c r="F4334" s="417">
        <v>0</v>
      </c>
      <c r="G4334" s="417">
        <v>20994596747.220001</v>
      </c>
      <c r="H4334" s="387" t="b" cm="1">
        <f t="array" aca="1" ref="H4334" ca="1">EsNegrita(BP[[#This Row],[CODIGO]])</f>
        <v>0</v>
      </c>
      <c r="I4334" s="387" t="b" cm="1">
        <f t="array" ref="I4334">_xlfn.LET(
    _xlpm.codigos_devolucion, _xlfn.UNIQUE(_xlfn._xlws.FILTER(BP[CODIGO], ISNUMBER(SEARCH("devoluci", BP[NOMBRE CUENTA])), {""})),
    ISNUMBER(MATCH(BP[[#This Row],[CODIGO]], _xlpm.codigos_devolucion, 0))
)</f>
        <v>0</v>
      </c>
    </row>
    <row r="4335" spans="1:9" x14ac:dyDescent="0.25">
      <c r="A4335" s="608">
        <v>61450503</v>
      </c>
      <c r="B4335" s="416" t="s">
        <v>1384</v>
      </c>
      <c r="C4335" s="416" t="s">
        <v>798</v>
      </c>
      <c r="D4335" s="416" t="s">
        <v>1172</v>
      </c>
      <c r="E4335" s="417">
        <v>196000</v>
      </c>
      <c r="F4335" s="417">
        <v>0</v>
      </c>
      <c r="G4335" s="417">
        <v>20994792747.220001</v>
      </c>
      <c r="H4335" s="387" t="b" cm="1">
        <f t="array" aca="1" ref="H4335" ca="1">EsNegrita(BP[[#This Row],[CODIGO]])</f>
        <v>0</v>
      </c>
      <c r="I4335" s="387" t="b" cm="1">
        <f t="array" ref="I4335">_xlfn.LET(
    _xlpm.codigos_devolucion, _xlfn.UNIQUE(_xlfn._xlws.FILTER(BP[CODIGO], ISNUMBER(SEARCH("devoluci", BP[NOMBRE CUENTA])), {""})),
    ISNUMBER(MATCH(BP[[#This Row],[CODIGO]], _xlpm.codigos_devolucion, 0))
)</f>
        <v>0</v>
      </c>
    </row>
    <row r="4336" spans="1:9" x14ac:dyDescent="0.25">
      <c r="A4336" s="608">
        <v>61450503</v>
      </c>
      <c r="B4336" s="416" t="s">
        <v>1384</v>
      </c>
      <c r="C4336" s="416" t="s">
        <v>843</v>
      </c>
      <c r="D4336" s="416" t="s">
        <v>845</v>
      </c>
      <c r="E4336" s="417">
        <v>279280</v>
      </c>
      <c r="F4336" s="417">
        <v>0</v>
      </c>
      <c r="G4336" s="417">
        <v>20995072027.220001</v>
      </c>
      <c r="H4336" s="387" t="b" cm="1">
        <f t="array" aca="1" ref="H4336" ca="1">EsNegrita(BP[[#This Row],[CODIGO]])</f>
        <v>0</v>
      </c>
      <c r="I4336" s="387" t="b" cm="1">
        <f t="array" ref="I4336">_xlfn.LET(
    _xlpm.codigos_devolucion, _xlfn.UNIQUE(_xlfn._xlws.FILTER(BP[CODIGO], ISNUMBER(SEARCH("devoluci", BP[NOMBRE CUENTA])), {""})),
    ISNUMBER(MATCH(BP[[#This Row],[CODIGO]], _xlpm.codigos_devolucion, 0))
)</f>
        <v>0</v>
      </c>
    </row>
    <row r="4337" spans="1:9" x14ac:dyDescent="0.25">
      <c r="A4337" s="608">
        <v>61450503</v>
      </c>
      <c r="B4337" s="416" t="s">
        <v>1384</v>
      </c>
      <c r="C4337" s="416" t="s">
        <v>843</v>
      </c>
      <c r="D4337" s="416" t="s">
        <v>846</v>
      </c>
      <c r="E4337" s="417">
        <v>279280</v>
      </c>
      <c r="F4337" s="417">
        <v>0</v>
      </c>
      <c r="G4337" s="417">
        <v>20995351307.220001</v>
      </c>
      <c r="H4337" s="387" t="b" cm="1">
        <f t="array" aca="1" ref="H4337" ca="1">EsNegrita(BP[[#This Row],[CODIGO]])</f>
        <v>0</v>
      </c>
      <c r="I4337" s="387" t="b" cm="1">
        <f t="array" ref="I4337">_xlfn.LET(
    _xlpm.codigos_devolucion, _xlfn.UNIQUE(_xlfn._xlws.FILTER(BP[CODIGO], ISNUMBER(SEARCH("devoluci", BP[NOMBRE CUENTA])), {""})),
    ISNUMBER(MATCH(BP[[#This Row],[CODIGO]], _xlpm.codigos_devolucion, 0))
)</f>
        <v>0</v>
      </c>
    </row>
    <row r="4338" spans="1:9" x14ac:dyDescent="0.25">
      <c r="A4338" s="608">
        <v>61450503</v>
      </c>
      <c r="B4338" s="416" t="s">
        <v>1384</v>
      </c>
      <c r="C4338" s="416" t="s">
        <v>963</v>
      </c>
      <c r="D4338" s="416" t="s">
        <v>1173</v>
      </c>
      <c r="E4338" s="417">
        <v>294118</v>
      </c>
      <c r="F4338" s="417">
        <v>0</v>
      </c>
      <c r="G4338" s="417">
        <v>20995645425.220001</v>
      </c>
      <c r="H4338" s="387" t="b" cm="1">
        <f t="array" aca="1" ref="H4338" ca="1">EsNegrita(BP[[#This Row],[CODIGO]])</f>
        <v>0</v>
      </c>
      <c r="I4338" s="387" t="b" cm="1">
        <f t="array" ref="I4338">_xlfn.LET(
    _xlpm.codigos_devolucion, _xlfn.UNIQUE(_xlfn._xlws.FILTER(BP[CODIGO], ISNUMBER(SEARCH("devoluci", BP[NOMBRE CUENTA])), {""})),
    ISNUMBER(MATCH(BP[[#This Row],[CODIGO]], _xlpm.codigos_devolucion, 0))
)</f>
        <v>0</v>
      </c>
    </row>
    <row r="4339" spans="1:9" x14ac:dyDescent="0.25">
      <c r="A4339" s="608">
        <v>61450503</v>
      </c>
      <c r="B4339" s="416" t="s">
        <v>1384</v>
      </c>
      <c r="C4339" s="416" t="s">
        <v>963</v>
      </c>
      <c r="D4339" s="416" t="s">
        <v>1174</v>
      </c>
      <c r="E4339" s="417">
        <v>504202</v>
      </c>
      <c r="F4339" s="417">
        <v>0</v>
      </c>
      <c r="G4339" s="417">
        <v>20996149627.220001</v>
      </c>
      <c r="H4339" s="387" t="b" cm="1">
        <f t="array" aca="1" ref="H4339" ca="1">EsNegrita(BP[[#This Row],[CODIGO]])</f>
        <v>0</v>
      </c>
      <c r="I4339" s="387" t="b" cm="1">
        <f t="array" ref="I4339">_xlfn.LET(
    _xlpm.codigos_devolucion, _xlfn.UNIQUE(_xlfn._xlws.FILTER(BP[CODIGO], ISNUMBER(SEARCH("devoluci", BP[NOMBRE CUENTA])), {""})),
    ISNUMBER(MATCH(BP[[#This Row],[CODIGO]], _xlpm.codigos_devolucion, 0))
)</f>
        <v>0</v>
      </c>
    </row>
    <row r="4340" spans="1:9" x14ac:dyDescent="0.25">
      <c r="A4340" s="608">
        <v>61450503</v>
      </c>
      <c r="B4340" s="416" t="s">
        <v>1384</v>
      </c>
      <c r="C4340" s="416" t="s">
        <v>1016</v>
      </c>
      <c r="D4340" s="416" t="s">
        <v>1175</v>
      </c>
      <c r="E4340" s="417">
        <v>806705</v>
      </c>
      <c r="F4340" s="417">
        <v>0</v>
      </c>
      <c r="G4340" s="417">
        <v>20996956332.220001</v>
      </c>
      <c r="H4340" s="387" t="b" cm="1">
        <f t="array" aca="1" ref="H4340" ca="1">EsNegrita(BP[[#This Row],[CODIGO]])</f>
        <v>0</v>
      </c>
      <c r="I4340" s="387" t="b" cm="1">
        <f t="array" ref="I4340">_xlfn.LET(
    _xlpm.codigos_devolucion, _xlfn.UNIQUE(_xlfn._xlws.FILTER(BP[CODIGO], ISNUMBER(SEARCH("devoluci", BP[NOMBRE CUENTA])), {""})),
    ISNUMBER(MATCH(BP[[#This Row],[CODIGO]], _xlpm.codigos_devolucion, 0))
)</f>
        <v>0</v>
      </c>
    </row>
    <row r="4341" spans="1:9" x14ac:dyDescent="0.25">
      <c r="A4341" s="608">
        <v>61450503</v>
      </c>
      <c r="B4341" s="416" t="s">
        <v>1384</v>
      </c>
      <c r="C4341" s="416" t="s">
        <v>996</v>
      </c>
      <c r="D4341" s="416" t="s">
        <v>1180</v>
      </c>
      <c r="E4341" s="417">
        <v>314706</v>
      </c>
      <c r="F4341" s="417">
        <v>0</v>
      </c>
      <c r="G4341" s="417">
        <v>20997271038.220001</v>
      </c>
      <c r="H4341" s="387" t="b" cm="1">
        <f t="array" aca="1" ref="H4341" ca="1">EsNegrita(BP[[#This Row],[CODIGO]])</f>
        <v>0</v>
      </c>
      <c r="I4341" s="387" t="b" cm="1">
        <f t="array" ref="I4341">_xlfn.LET(
    _xlpm.codigos_devolucion, _xlfn.UNIQUE(_xlfn._xlws.FILTER(BP[CODIGO], ISNUMBER(SEARCH("devoluci", BP[NOMBRE CUENTA])), {""})),
    ISNUMBER(MATCH(BP[[#This Row],[CODIGO]], _xlpm.codigos_devolucion, 0))
)</f>
        <v>0</v>
      </c>
    </row>
    <row r="4342" spans="1:9" x14ac:dyDescent="0.25">
      <c r="A4342" s="608">
        <v>61450503</v>
      </c>
      <c r="B4342" s="416" t="s">
        <v>1384</v>
      </c>
      <c r="C4342" s="416" t="s">
        <v>996</v>
      </c>
      <c r="D4342" s="416" t="s">
        <v>1181</v>
      </c>
      <c r="E4342" s="417">
        <v>376597</v>
      </c>
      <c r="F4342" s="417">
        <v>0</v>
      </c>
      <c r="G4342" s="417">
        <v>20997647635.220001</v>
      </c>
      <c r="H4342" s="387" t="b" cm="1">
        <f t="array" aca="1" ref="H4342" ca="1">EsNegrita(BP[[#This Row],[CODIGO]])</f>
        <v>0</v>
      </c>
      <c r="I4342" s="387" t="b" cm="1">
        <f t="array" ref="I4342">_xlfn.LET(
    _xlpm.codigos_devolucion, _xlfn.UNIQUE(_xlfn._xlws.FILTER(BP[CODIGO], ISNUMBER(SEARCH("devoluci", BP[NOMBRE CUENTA])), {""})),
    ISNUMBER(MATCH(BP[[#This Row],[CODIGO]], _xlpm.codigos_devolucion, 0))
)</f>
        <v>0</v>
      </c>
    </row>
    <row r="4343" spans="1:9" x14ac:dyDescent="0.25">
      <c r="A4343" s="608">
        <v>61450503</v>
      </c>
      <c r="B4343" s="416" t="s">
        <v>1384</v>
      </c>
      <c r="C4343" s="416" t="s">
        <v>1016</v>
      </c>
      <c r="D4343" s="416" t="s">
        <v>1182</v>
      </c>
      <c r="E4343" s="417">
        <v>666386</v>
      </c>
      <c r="F4343" s="417">
        <v>0</v>
      </c>
      <c r="G4343" s="417">
        <v>20998314021.220001</v>
      </c>
      <c r="H4343" s="387" t="b" cm="1">
        <f t="array" aca="1" ref="H4343" ca="1">EsNegrita(BP[[#This Row],[CODIGO]])</f>
        <v>0</v>
      </c>
      <c r="I4343" s="387" t="b" cm="1">
        <f t="array" ref="I4343">_xlfn.LET(
    _xlpm.codigos_devolucion, _xlfn.UNIQUE(_xlfn._xlws.FILTER(BP[CODIGO], ISNUMBER(SEARCH("devoluci", BP[NOMBRE CUENTA])), {""})),
    ISNUMBER(MATCH(BP[[#This Row],[CODIGO]], _xlpm.codigos_devolucion, 0))
)</f>
        <v>0</v>
      </c>
    </row>
    <row r="4344" spans="1:9" x14ac:dyDescent="0.25">
      <c r="A4344" s="608">
        <v>61450503</v>
      </c>
      <c r="B4344" s="416" t="s">
        <v>1384</v>
      </c>
      <c r="C4344" s="416" t="s">
        <v>996</v>
      </c>
      <c r="D4344" s="416" t="s">
        <v>1183</v>
      </c>
      <c r="E4344" s="417">
        <v>412655</v>
      </c>
      <c r="F4344" s="417">
        <v>0</v>
      </c>
      <c r="G4344" s="417">
        <v>20998726676.220001</v>
      </c>
      <c r="H4344" s="387" t="b" cm="1">
        <f t="array" aca="1" ref="H4344" ca="1">EsNegrita(BP[[#This Row],[CODIGO]])</f>
        <v>0</v>
      </c>
      <c r="I4344" s="387" t="b" cm="1">
        <f t="array" ref="I4344">_xlfn.LET(
    _xlpm.codigos_devolucion, _xlfn.UNIQUE(_xlfn._xlws.FILTER(BP[CODIGO], ISNUMBER(SEARCH("devoluci", BP[NOMBRE CUENTA])), {""})),
    ISNUMBER(MATCH(BP[[#This Row],[CODIGO]], _xlpm.codigos_devolucion, 0))
)</f>
        <v>0</v>
      </c>
    </row>
    <row r="4345" spans="1:9" x14ac:dyDescent="0.25">
      <c r="A4345" s="608">
        <v>61450503</v>
      </c>
      <c r="B4345" s="416" t="s">
        <v>1384</v>
      </c>
      <c r="C4345" s="416" t="s">
        <v>1016</v>
      </c>
      <c r="D4345" s="416" t="s">
        <v>1184</v>
      </c>
      <c r="E4345" s="417">
        <v>190588</v>
      </c>
      <c r="F4345" s="417">
        <v>0</v>
      </c>
      <c r="G4345" s="417">
        <v>20998917264.220001</v>
      </c>
      <c r="H4345" s="387" t="b" cm="1">
        <f t="array" aca="1" ref="H4345" ca="1">EsNegrita(BP[[#This Row],[CODIGO]])</f>
        <v>0</v>
      </c>
      <c r="I4345" s="387" t="b" cm="1">
        <f t="array" ref="I4345">_xlfn.LET(
    _xlpm.codigos_devolucion, _xlfn.UNIQUE(_xlfn._xlws.FILTER(BP[CODIGO], ISNUMBER(SEARCH("devoluci", BP[NOMBRE CUENTA])), {""})),
    ISNUMBER(MATCH(BP[[#This Row],[CODIGO]], _xlpm.codigos_devolucion, 0))
)</f>
        <v>0</v>
      </c>
    </row>
    <row r="4346" spans="1:9" x14ac:dyDescent="0.25">
      <c r="A4346" s="608">
        <v>61450503</v>
      </c>
      <c r="B4346" s="416" t="s">
        <v>1384</v>
      </c>
      <c r="C4346" s="416" t="s">
        <v>996</v>
      </c>
      <c r="D4346" s="416" t="s">
        <v>1185</v>
      </c>
      <c r="E4346" s="417">
        <v>383244</v>
      </c>
      <c r="F4346" s="417">
        <v>0</v>
      </c>
      <c r="G4346" s="417">
        <v>20999300508.220001</v>
      </c>
      <c r="H4346" s="387" t="b" cm="1">
        <f t="array" aca="1" ref="H4346" ca="1">EsNegrita(BP[[#This Row],[CODIGO]])</f>
        <v>0</v>
      </c>
      <c r="I4346" s="387" t="b" cm="1">
        <f t="array" ref="I4346">_xlfn.LET(
    _xlpm.codigos_devolucion, _xlfn.UNIQUE(_xlfn._xlws.FILTER(BP[CODIGO], ISNUMBER(SEARCH("devoluci", BP[NOMBRE CUENTA])), {""})),
    ISNUMBER(MATCH(BP[[#This Row],[CODIGO]], _xlpm.codigos_devolucion, 0))
)</f>
        <v>0</v>
      </c>
    </row>
    <row r="4347" spans="1:9" x14ac:dyDescent="0.25">
      <c r="A4347" s="608">
        <v>61450503</v>
      </c>
      <c r="B4347" s="416" t="s">
        <v>1384</v>
      </c>
      <c r="C4347" s="416" t="s">
        <v>821</v>
      </c>
      <c r="D4347" s="416" t="s">
        <v>1186</v>
      </c>
      <c r="E4347" s="417">
        <v>67227</v>
      </c>
      <c r="F4347" s="417">
        <v>0</v>
      </c>
      <c r="G4347" s="417">
        <v>20999367735.220001</v>
      </c>
      <c r="H4347" s="387" t="b" cm="1">
        <f t="array" aca="1" ref="H4347" ca="1">EsNegrita(BP[[#This Row],[CODIGO]])</f>
        <v>0</v>
      </c>
      <c r="I4347" s="387" t="b" cm="1">
        <f t="array" ref="I4347">_xlfn.LET(
    _xlpm.codigos_devolucion, _xlfn.UNIQUE(_xlfn._xlws.FILTER(BP[CODIGO], ISNUMBER(SEARCH("devoluci", BP[NOMBRE CUENTA])), {""})),
    ISNUMBER(MATCH(BP[[#This Row],[CODIGO]], _xlpm.codigos_devolucion, 0))
)</f>
        <v>0</v>
      </c>
    </row>
    <row r="4348" spans="1:9" x14ac:dyDescent="0.25">
      <c r="A4348" s="608">
        <v>61450503</v>
      </c>
      <c r="B4348" s="416" t="s">
        <v>1384</v>
      </c>
      <c r="C4348" s="416" t="s">
        <v>1187</v>
      </c>
      <c r="D4348" s="416" t="s">
        <v>1188</v>
      </c>
      <c r="E4348" s="417">
        <v>33613</v>
      </c>
      <c r="F4348" s="417">
        <v>0</v>
      </c>
      <c r="G4348" s="417">
        <v>20999401348.220001</v>
      </c>
      <c r="H4348" s="387" t="b" cm="1">
        <f t="array" aca="1" ref="H4348" ca="1">EsNegrita(BP[[#This Row],[CODIGO]])</f>
        <v>0</v>
      </c>
      <c r="I4348" s="387" t="b" cm="1">
        <f t="array" ref="I4348">_xlfn.LET(
    _xlpm.codigos_devolucion, _xlfn.UNIQUE(_xlfn._xlws.FILTER(BP[CODIGO], ISNUMBER(SEARCH("devoluci", BP[NOMBRE CUENTA])), {""})),
    ISNUMBER(MATCH(BP[[#This Row],[CODIGO]], _xlpm.codigos_devolucion, 0))
)</f>
        <v>0</v>
      </c>
    </row>
    <row r="4349" spans="1:9" x14ac:dyDescent="0.25">
      <c r="A4349" s="608">
        <v>61450503</v>
      </c>
      <c r="B4349" s="416" t="s">
        <v>1384</v>
      </c>
      <c r="C4349" s="416" t="s">
        <v>984</v>
      </c>
      <c r="D4349" s="416" t="s">
        <v>1191</v>
      </c>
      <c r="E4349" s="417">
        <v>731092</v>
      </c>
      <c r="F4349" s="417">
        <v>0</v>
      </c>
      <c r="G4349" s="417">
        <v>21000132440.220001</v>
      </c>
      <c r="H4349" s="387" t="b" cm="1">
        <f t="array" aca="1" ref="H4349" ca="1">EsNegrita(BP[[#This Row],[CODIGO]])</f>
        <v>0</v>
      </c>
      <c r="I4349" s="387" t="b" cm="1">
        <f t="array" ref="I4349">_xlfn.LET(
    _xlpm.codigos_devolucion, _xlfn.UNIQUE(_xlfn._xlws.FILTER(BP[CODIGO], ISNUMBER(SEARCH("devoluci", BP[NOMBRE CUENTA])), {""})),
    ISNUMBER(MATCH(BP[[#This Row],[CODIGO]], _xlpm.codigos_devolucion, 0))
)</f>
        <v>0</v>
      </c>
    </row>
    <row r="4350" spans="1:9" x14ac:dyDescent="0.25">
      <c r="A4350" s="608">
        <v>61450503</v>
      </c>
      <c r="B4350" s="416" t="s">
        <v>1384</v>
      </c>
      <c r="C4350" s="416" t="s">
        <v>946</v>
      </c>
      <c r="D4350" s="416" t="s">
        <v>1194</v>
      </c>
      <c r="E4350" s="417">
        <v>593211</v>
      </c>
      <c r="F4350" s="417">
        <v>0</v>
      </c>
      <c r="G4350" s="417">
        <v>21000725651.220001</v>
      </c>
      <c r="H4350" s="387" t="b" cm="1">
        <f t="array" aca="1" ref="H4350" ca="1">EsNegrita(BP[[#This Row],[CODIGO]])</f>
        <v>0</v>
      </c>
      <c r="I4350" s="387" t="b" cm="1">
        <f t="array" ref="I4350">_xlfn.LET(
    _xlpm.codigos_devolucion, _xlfn.UNIQUE(_xlfn._xlws.FILTER(BP[CODIGO], ISNUMBER(SEARCH("devoluci", BP[NOMBRE CUENTA])), {""})),
    ISNUMBER(MATCH(BP[[#This Row],[CODIGO]], _xlpm.codigos_devolucion, 0))
)</f>
        <v>0</v>
      </c>
    </row>
    <row r="4351" spans="1:9" x14ac:dyDescent="0.25">
      <c r="A4351" s="608">
        <v>61450503</v>
      </c>
      <c r="B4351" s="416" t="s">
        <v>1384</v>
      </c>
      <c r="C4351" s="416" t="s">
        <v>958</v>
      </c>
      <c r="D4351" s="416" t="s">
        <v>1198</v>
      </c>
      <c r="E4351" s="417">
        <v>2188319</v>
      </c>
      <c r="F4351" s="417">
        <v>0</v>
      </c>
      <c r="G4351" s="417">
        <v>21002913970.220001</v>
      </c>
      <c r="H4351" s="387" t="b" cm="1">
        <f t="array" aca="1" ref="H4351" ca="1">EsNegrita(BP[[#This Row],[CODIGO]])</f>
        <v>0</v>
      </c>
      <c r="I4351" s="387" t="b" cm="1">
        <f t="array" ref="I4351">_xlfn.LET(
    _xlpm.codigos_devolucion, _xlfn.UNIQUE(_xlfn._xlws.FILTER(BP[CODIGO], ISNUMBER(SEARCH("devoluci", BP[NOMBRE CUENTA])), {""})),
    ISNUMBER(MATCH(BP[[#This Row],[CODIGO]], _xlpm.codigos_devolucion, 0))
)</f>
        <v>0</v>
      </c>
    </row>
    <row r="4352" spans="1:9" x14ac:dyDescent="0.25">
      <c r="A4352" s="608">
        <v>61450503</v>
      </c>
      <c r="B4352" s="416" t="s">
        <v>1384</v>
      </c>
      <c r="C4352" s="416" t="s">
        <v>798</v>
      </c>
      <c r="D4352" s="416" t="s">
        <v>1199</v>
      </c>
      <c r="E4352" s="417">
        <v>117647</v>
      </c>
      <c r="F4352" s="417">
        <v>0</v>
      </c>
      <c r="G4352" s="417">
        <v>21003031617.220001</v>
      </c>
      <c r="H4352" s="387" t="b" cm="1">
        <f t="array" aca="1" ref="H4352" ca="1">EsNegrita(BP[[#This Row],[CODIGO]])</f>
        <v>0</v>
      </c>
      <c r="I4352" s="387" t="b" cm="1">
        <f t="array" ref="I4352">_xlfn.LET(
    _xlpm.codigos_devolucion, _xlfn.UNIQUE(_xlfn._xlws.FILTER(BP[CODIGO], ISNUMBER(SEARCH("devoluci", BP[NOMBRE CUENTA])), {""})),
    ISNUMBER(MATCH(BP[[#This Row],[CODIGO]], _xlpm.codigos_devolucion, 0))
)</f>
        <v>0</v>
      </c>
    </row>
    <row r="4353" spans="1:9" x14ac:dyDescent="0.25">
      <c r="A4353" s="608">
        <v>61450503</v>
      </c>
      <c r="B4353" s="416" t="s">
        <v>1384</v>
      </c>
      <c r="C4353" s="416" t="s">
        <v>963</v>
      </c>
      <c r="D4353" s="416" t="s">
        <v>1201</v>
      </c>
      <c r="E4353" s="417">
        <v>252101</v>
      </c>
      <c r="F4353" s="417">
        <v>0</v>
      </c>
      <c r="G4353" s="417">
        <v>21003283718.220001</v>
      </c>
      <c r="H4353" s="387" t="b" cm="1">
        <f t="array" aca="1" ref="H4353" ca="1">EsNegrita(BP[[#This Row],[CODIGO]])</f>
        <v>0</v>
      </c>
      <c r="I4353" s="387" t="b" cm="1">
        <f t="array" ref="I4353">_xlfn.LET(
    _xlpm.codigos_devolucion, _xlfn.UNIQUE(_xlfn._xlws.FILTER(BP[CODIGO], ISNUMBER(SEARCH("devoluci", BP[NOMBRE CUENTA])), {""})),
    ISNUMBER(MATCH(BP[[#This Row],[CODIGO]], _xlpm.codigos_devolucion, 0))
)</f>
        <v>0</v>
      </c>
    </row>
    <row r="4354" spans="1:9" x14ac:dyDescent="0.25">
      <c r="A4354" s="608">
        <v>61450503</v>
      </c>
      <c r="B4354" s="416" t="s">
        <v>1384</v>
      </c>
      <c r="C4354" s="416" t="s">
        <v>798</v>
      </c>
      <c r="D4354" s="416" t="s">
        <v>1202</v>
      </c>
      <c r="E4354" s="417">
        <v>235294</v>
      </c>
      <c r="F4354" s="417">
        <v>0</v>
      </c>
      <c r="G4354" s="417">
        <v>21003519012.220001</v>
      </c>
      <c r="H4354" s="387" t="b" cm="1">
        <f t="array" aca="1" ref="H4354" ca="1">EsNegrita(BP[[#This Row],[CODIGO]])</f>
        <v>0</v>
      </c>
      <c r="I4354" s="387" t="b" cm="1">
        <f t="array" ref="I4354">_xlfn.LET(
    _xlpm.codigos_devolucion, _xlfn.UNIQUE(_xlfn._xlws.FILTER(BP[CODIGO], ISNUMBER(SEARCH("devoluci", BP[NOMBRE CUENTA])), {""})),
    ISNUMBER(MATCH(BP[[#This Row],[CODIGO]], _xlpm.codigos_devolucion, 0))
)</f>
        <v>0</v>
      </c>
    </row>
    <row r="4355" spans="1:9" x14ac:dyDescent="0.25">
      <c r="A4355" s="608">
        <v>61450503</v>
      </c>
      <c r="B4355" s="416" t="s">
        <v>1384</v>
      </c>
      <c r="C4355" s="416" t="s">
        <v>798</v>
      </c>
      <c r="D4355" s="416" t="s">
        <v>1204</v>
      </c>
      <c r="E4355" s="417">
        <v>316000</v>
      </c>
      <c r="F4355" s="417">
        <v>0</v>
      </c>
      <c r="G4355" s="417">
        <v>21003835012.220001</v>
      </c>
      <c r="H4355" s="387" t="b" cm="1">
        <f t="array" aca="1" ref="H4355" ca="1">EsNegrita(BP[[#This Row],[CODIGO]])</f>
        <v>0</v>
      </c>
      <c r="I4355" s="387" t="b" cm="1">
        <f t="array" ref="I4355">_xlfn.LET(
    _xlpm.codigos_devolucion, _xlfn.UNIQUE(_xlfn._xlws.FILTER(BP[CODIGO], ISNUMBER(SEARCH("devoluci", BP[NOMBRE CUENTA])), {""})),
    ISNUMBER(MATCH(BP[[#This Row],[CODIGO]], _xlpm.codigos_devolucion, 0))
)</f>
        <v>0</v>
      </c>
    </row>
    <row r="4356" spans="1:9" x14ac:dyDescent="0.25">
      <c r="A4356" s="608">
        <v>61450503</v>
      </c>
      <c r="B4356" s="416" t="s">
        <v>1384</v>
      </c>
      <c r="C4356" s="416" t="s">
        <v>821</v>
      </c>
      <c r="D4356" s="416" t="s">
        <v>1210</v>
      </c>
      <c r="E4356" s="417">
        <v>1028571</v>
      </c>
      <c r="F4356" s="417">
        <v>0</v>
      </c>
      <c r="G4356" s="417">
        <v>21004863583.220001</v>
      </c>
      <c r="H4356" s="387" t="b" cm="1">
        <f t="array" aca="1" ref="H4356" ca="1">EsNegrita(BP[[#This Row],[CODIGO]])</f>
        <v>0</v>
      </c>
      <c r="I4356" s="387" t="b" cm="1">
        <f t="array" ref="I4356">_xlfn.LET(
    _xlpm.codigos_devolucion, _xlfn.UNIQUE(_xlfn._xlws.FILTER(BP[CODIGO], ISNUMBER(SEARCH("devoluci", BP[NOMBRE CUENTA])), {""})),
    ISNUMBER(MATCH(BP[[#This Row],[CODIGO]], _xlpm.codigos_devolucion, 0))
)</f>
        <v>0</v>
      </c>
    </row>
    <row r="4357" spans="1:9" x14ac:dyDescent="0.25">
      <c r="A4357" s="608">
        <v>61450503</v>
      </c>
      <c r="B4357" s="416" t="s">
        <v>1384</v>
      </c>
      <c r="C4357" s="416" t="s">
        <v>821</v>
      </c>
      <c r="D4357" s="416" t="s">
        <v>1211</v>
      </c>
      <c r="E4357" s="417">
        <v>226891</v>
      </c>
      <c r="F4357" s="417">
        <v>0</v>
      </c>
      <c r="G4357" s="417">
        <v>21005090474.220001</v>
      </c>
      <c r="H4357" s="387" t="b" cm="1">
        <f t="array" aca="1" ref="H4357" ca="1">EsNegrita(BP[[#This Row],[CODIGO]])</f>
        <v>0</v>
      </c>
      <c r="I4357" s="387" t="b" cm="1">
        <f t="array" ref="I4357">_xlfn.LET(
    _xlpm.codigos_devolucion, _xlfn.UNIQUE(_xlfn._xlws.FILTER(BP[CODIGO], ISNUMBER(SEARCH("devoluci", BP[NOMBRE CUENTA])), {""})),
    ISNUMBER(MATCH(BP[[#This Row],[CODIGO]], _xlpm.codigos_devolucion, 0))
)</f>
        <v>0</v>
      </c>
    </row>
    <row r="4358" spans="1:9" x14ac:dyDescent="0.25">
      <c r="A4358" s="608">
        <v>61450503</v>
      </c>
      <c r="B4358" s="416" t="s">
        <v>1384</v>
      </c>
      <c r="C4358" s="416" t="s">
        <v>821</v>
      </c>
      <c r="D4358" s="416" t="s">
        <v>1212</v>
      </c>
      <c r="E4358" s="417">
        <v>319328</v>
      </c>
      <c r="F4358" s="417">
        <v>0</v>
      </c>
      <c r="G4358" s="417">
        <v>21005409802.220001</v>
      </c>
      <c r="H4358" s="387" t="b" cm="1">
        <f t="array" aca="1" ref="H4358" ca="1">EsNegrita(BP[[#This Row],[CODIGO]])</f>
        <v>0</v>
      </c>
      <c r="I4358" s="387" t="b" cm="1">
        <f t="array" ref="I4358">_xlfn.LET(
    _xlpm.codigos_devolucion, _xlfn.UNIQUE(_xlfn._xlws.FILTER(BP[CODIGO], ISNUMBER(SEARCH("devoluci", BP[NOMBRE CUENTA])), {""})),
    ISNUMBER(MATCH(BP[[#This Row],[CODIGO]], _xlpm.codigos_devolucion, 0))
)</f>
        <v>0</v>
      </c>
    </row>
    <row r="4359" spans="1:9" x14ac:dyDescent="0.25">
      <c r="A4359" s="608">
        <v>61450503</v>
      </c>
      <c r="B4359" s="416" t="s">
        <v>1384</v>
      </c>
      <c r="C4359" s="416" t="s">
        <v>821</v>
      </c>
      <c r="D4359" s="416" t="s">
        <v>1213</v>
      </c>
      <c r="E4359" s="417">
        <v>21008</v>
      </c>
      <c r="F4359" s="417">
        <v>0</v>
      </c>
      <c r="G4359" s="417">
        <v>21005430810.220001</v>
      </c>
      <c r="H4359" s="387" t="b" cm="1">
        <f t="array" aca="1" ref="H4359" ca="1">EsNegrita(BP[[#This Row],[CODIGO]])</f>
        <v>0</v>
      </c>
      <c r="I4359" s="387" t="b" cm="1">
        <f t="array" ref="I4359">_xlfn.LET(
    _xlpm.codigos_devolucion, _xlfn.UNIQUE(_xlfn._xlws.FILTER(BP[CODIGO], ISNUMBER(SEARCH("devoluci", BP[NOMBRE CUENTA])), {""})),
    ISNUMBER(MATCH(BP[[#This Row],[CODIGO]], _xlpm.codigos_devolucion, 0))
)</f>
        <v>0</v>
      </c>
    </row>
    <row r="4360" spans="1:9" x14ac:dyDescent="0.25">
      <c r="A4360" s="608">
        <v>61450503</v>
      </c>
      <c r="B4360" s="416" t="s">
        <v>1384</v>
      </c>
      <c r="C4360" s="416" t="s">
        <v>821</v>
      </c>
      <c r="D4360" s="416" t="s">
        <v>1214</v>
      </c>
      <c r="E4360" s="417">
        <v>42017</v>
      </c>
      <c r="F4360" s="417">
        <v>0</v>
      </c>
      <c r="G4360" s="417">
        <v>21005472827.220001</v>
      </c>
      <c r="H4360" s="387" t="b" cm="1">
        <f t="array" aca="1" ref="H4360" ca="1">EsNegrita(BP[[#This Row],[CODIGO]])</f>
        <v>0</v>
      </c>
      <c r="I4360" s="387" t="b" cm="1">
        <f t="array" ref="I4360">_xlfn.LET(
    _xlpm.codigos_devolucion, _xlfn.UNIQUE(_xlfn._xlws.FILTER(BP[CODIGO], ISNUMBER(SEARCH("devoluci", BP[NOMBRE CUENTA])), {""})),
    ISNUMBER(MATCH(BP[[#This Row],[CODIGO]], _xlpm.codigos_devolucion, 0))
)</f>
        <v>0</v>
      </c>
    </row>
    <row r="4361" spans="1:9" x14ac:dyDescent="0.25">
      <c r="A4361" s="608">
        <v>61450503</v>
      </c>
      <c r="B4361" s="416" t="s">
        <v>1384</v>
      </c>
      <c r="C4361" s="416" t="s">
        <v>821</v>
      </c>
      <c r="D4361" s="416" t="s">
        <v>1215</v>
      </c>
      <c r="E4361" s="417">
        <v>67227</v>
      </c>
      <c r="F4361" s="417">
        <v>0</v>
      </c>
      <c r="G4361" s="417">
        <v>21005540054.220001</v>
      </c>
      <c r="H4361" s="387" t="b" cm="1">
        <f t="array" aca="1" ref="H4361" ca="1">EsNegrita(BP[[#This Row],[CODIGO]])</f>
        <v>0</v>
      </c>
      <c r="I4361" s="387" t="b" cm="1">
        <f t="array" ref="I4361">_xlfn.LET(
    _xlpm.codigos_devolucion, _xlfn.UNIQUE(_xlfn._xlws.FILTER(BP[CODIGO], ISNUMBER(SEARCH("devoluci", BP[NOMBRE CUENTA])), {""})),
    ISNUMBER(MATCH(BP[[#This Row],[CODIGO]], _xlpm.codigos_devolucion, 0))
)</f>
        <v>0</v>
      </c>
    </row>
    <row r="4362" spans="1:9" x14ac:dyDescent="0.25">
      <c r="A4362" s="608">
        <v>61450503</v>
      </c>
      <c r="B4362" s="416" t="s">
        <v>1384</v>
      </c>
      <c r="C4362" s="416" t="s">
        <v>821</v>
      </c>
      <c r="D4362" s="416" t="s">
        <v>1216</v>
      </c>
      <c r="E4362" s="417">
        <v>210084</v>
      </c>
      <c r="F4362" s="417">
        <v>0</v>
      </c>
      <c r="G4362" s="417">
        <v>21005750138.220001</v>
      </c>
      <c r="H4362" s="387" t="b" cm="1">
        <f t="array" aca="1" ref="H4362" ca="1">EsNegrita(BP[[#This Row],[CODIGO]])</f>
        <v>0</v>
      </c>
      <c r="I4362" s="387" t="b" cm="1">
        <f t="array" ref="I4362">_xlfn.LET(
    _xlpm.codigos_devolucion, _xlfn.UNIQUE(_xlfn._xlws.FILTER(BP[CODIGO], ISNUMBER(SEARCH("devoluci", BP[NOMBRE CUENTA])), {""})),
    ISNUMBER(MATCH(BP[[#This Row],[CODIGO]], _xlpm.codigos_devolucion, 0))
)</f>
        <v>0</v>
      </c>
    </row>
    <row r="4363" spans="1:9" x14ac:dyDescent="0.25">
      <c r="A4363" s="608">
        <v>61450503</v>
      </c>
      <c r="B4363" s="416" t="s">
        <v>1384</v>
      </c>
      <c r="C4363" s="416" t="s">
        <v>1219</v>
      </c>
      <c r="D4363" s="416" t="s">
        <v>1220</v>
      </c>
      <c r="E4363" s="417">
        <v>79800</v>
      </c>
      <c r="F4363" s="417">
        <v>0</v>
      </c>
      <c r="G4363" s="417">
        <v>21005829938.220001</v>
      </c>
      <c r="H4363" s="387" t="b" cm="1">
        <f t="array" aca="1" ref="H4363" ca="1">EsNegrita(BP[[#This Row],[CODIGO]])</f>
        <v>0</v>
      </c>
      <c r="I4363" s="387" t="b" cm="1">
        <f t="array" ref="I4363">_xlfn.LET(
    _xlpm.codigos_devolucion, _xlfn.UNIQUE(_xlfn._xlws.FILTER(BP[CODIGO], ISNUMBER(SEARCH("devoluci", BP[NOMBRE CUENTA])), {""})),
    ISNUMBER(MATCH(BP[[#This Row],[CODIGO]], _xlpm.codigos_devolucion, 0))
)</f>
        <v>0</v>
      </c>
    </row>
    <row r="4364" spans="1:9" x14ac:dyDescent="0.25">
      <c r="A4364" s="608">
        <v>61450503</v>
      </c>
      <c r="B4364" s="416" t="s">
        <v>1384</v>
      </c>
      <c r="C4364" s="416" t="s">
        <v>918</v>
      </c>
      <c r="D4364" s="416" t="s">
        <v>1221</v>
      </c>
      <c r="E4364" s="417">
        <v>46218</v>
      </c>
      <c r="F4364" s="417">
        <v>0</v>
      </c>
      <c r="G4364" s="417">
        <v>21005876156.220001</v>
      </c>
      <c r="H4364" s="387" t="b" cm="1">
        <f t="array" aca="1" ref="H4364" ca="1">EsNegrita(BP[[#This Row],[CODIGO]])</f>
        <v>0</v>
      </c>
      <c r="I4364" s="387" t="b" cm="1">
        <f t="array" ref="I4364">_xlfn.LET(
    _xlpm.codigos_devolucion, _xlfn.UNIQUE(_xlfn._xlws.FILTER(BP[CODIGO], ISNUMBER(SEARCH("devoluci", BP[NOMBRE CUENTA])), {""})),
    ISNUMBER(MATCH(BP[[#This Row],[CODIGO]], _xlpm.codigos_devolucion, 0))
)</f>
        <v>0</v>
      </c>
    </row>
    <row r="4365" spans="1:9" x14ac:dyDescent="0.25">
      <c r="A4365" s="608">
        <v>61450503</v>
      </c>
      <c r="B4365" s="416" t="s">
        <v>1384</v>
      </c>
      <c r="C4365" s="416" t="s">
        <v>798</v>
      </c>
      <c r="D4365" s="416" t="s">
        <v>1222</v>
      </c>
      <c r="E4365" s="417">
        <v>316000</v>
      </c>
      <c r="F4365" s="417">
        <v>0</v>
      </c>
      <c r="G4365" s="417">
        <v>21006192156.220001</v>
      </c>
      <c r="H4365" s="387" t="b" cm="1">
        <f t="array" aca="1" ref="H4365" ca="1">EsNegrita(BP[[#This Row],[CODIGO]])</f>
        <v>0</v>
      </c>
      <c r="I4365" s="387" t="b" cm="1">
        <f t="array" ref="I4365">_xlfn.LET(
    _xlpm.codigos_devolucion, _xlfn.UNIQUE(_xlfn._xlws.FILTER(BP[CODIGO], ISNUMBER(SEARCH("devoluci", BP[NOMBRE CUENTA])), {""})),
    ISNUMBER(MATCH(BP[[#This Row],[CODIGO]], _xlpm.codigos_devolucion, 0))
)</f>
        <v>0</v>
      </c>
    </row>
    <row r="4366" spans="1:9" x14ac:dyDescent="0.25">
      <c r="A4366" s="608">
        <v>61450503</v>
      </c>
      <c r="B4366" s="416" t="s">
        <v>1384</v>
      </c>
      <c r="C4366" s="416" t="s">
        <v>798</v>
      </c>
      <c r="D4366" s="416" t="s">
        <v>1223</v>
      </c>
      <c r="E4366" s="417">
        <v>1680672</v>
      </c>
      <c r="F4366" s="417">
        <v>0</v>
      </c>
      <c r="G4366" s="417">
        <v>21007872828.220001</v>
      </c>
      <c r="H4366" s="387" t="b" cm="1">
        <f t="array" aca="1" ref="H4366" ca="1">EsNegrita(BP[[#This Row],[CODIGO]])</f>
        <v>0</v>
      </c>
      <c r="I4366" s="387" t="b" cm="1">
        <f t="array" ref="I4366">_xlfn.LET(
    _xlpm.codigos_devolucion, _xlfn.UNIQUE(_xlfn._xlws.FILTER(BP[CODIGO], ISNUMBER(SEARCH("devoluci", BP[NOMBRE CUENTA])), {""})),
    ISNUMBER(MATCH(BP[[#This Row],[CODIGO]], _xlpm.codigos_devolucion, 0))
)</f>
        <v>0</v>
      </c>
    </row>
    <row r="4367" spans="1:9" x14ac:dyDescent="0.25">
      <c r="A4367" s="608">
        <v>61450503</v>
      </c>
      <c r="B4367" s="416" t="s">
        <v>1384</v>
      </c>
      <c r="C4367" s="416" t="s">
        <v>798</v>
      </c>
      <c r="D4367" s="416" t="s">
        <v>1224</v>
      </c>
      <c r="E4367" s="417">
        <v>1202101</v>
      </c>
      <c r="F4367" s="417">
        <v>0</v>
      </c>
      <c r="G4367" s="417">
        <v>21009074929.220001</v>
      </c>
      <c r="H4367" s="387" t="b" cm="1">
        <f t="array" aca="1" ref="H4367" ca="1">EsNegrita(BP[[#This Row],[CODIGO]])</f>
        <v>0</v>
      </c>
      <c r="I4367" s="387" t="b" cm="1">
        <f t="array" ref="I4367">_xlfn.LET(
    _xlpm.codigos_devolucion, _xlfn.UNIQUE(_xlfn._xlws.FILTER(BP[CODIGO], ISNUMBER(SEARCH("devoluci", BP[NOMBRE CUENTA])), {""})),
    ISNUMBER(MATCH(BP[[#This Row],[CODIGO]], _xlpm.codigos_devolucion, 0))
)</f>
        <v>0</v>
      </c>
    </row>
    <row r="4368" spans="1:9" x14ac:dyDescent="0.25">
      <c r="A4368" s="608">
        <v>61450503</v>
      </c>
      <c r="B4368" s="416" t="s">
        <v>1384</v>
      </c>
      <c r="C4368" s="416" t="s">
        <v>963</v>
      </c>
      <c r="D4368" s="416" t="s">
        <v>1227</v>
      </c>
      <c r="E4368" s="417">
        <v>525210</v>
      </c>
      <c r="F4368" s="417">
        <v>0</v>
      </c>
      <c r="G4368" s="417">
        <v>21009600139.220001</v>
      </c>
      <c r="H4368" s="387" t="b" cm="1">
        <f t="array" aca="1" ref="H4368" ca="1">EsNegrita(BP[[#This Row],[CODIGO]])</f>
        <v>0</v>
      </c>
      <c r="I4368" s="387" t="b" cm="1">
        <f t="array" ref="I4368">_xlfn.LET(
    _xlpm.codigos_devolucion, _xlfn.UNIQUE(_xlfn._xlws.FILTER(BP[CODIGO], ISNUMBER(SEARCH("devoluci", BP[NOMBRE CUENTA])), {""})),
    ISNUMBER(MATCH(BP[[#This Row],[CODIGO]], _xlpm.codigos_devolucion, 0))
)</f>
        <v>0</v>
      </c>
    </row>
    <row r="4369" spans="1:9" x14ac:dyDescent="0.25">
      <c r="A4369" s="608">
        <v>61450503</v>
      </c>
      <c r="B4369" s="416" t="s">
        <v>1384</v>
      </c>
      <c r="C4369" s="416" t="s">
        <v>984</v>
      </c>
      <c r="D4369" s="416" t="s">
        <v>1228</v>
      </c>
      <c r="E4369" s="417">
        <v>773109</v>
      </c>
      <c r="F4369" s="417">
        <v>0</v>
      </c>
      <c r="G4369" s="417">
        <v>21010373248.220001</v>
      </c>
      <c r="H4369" s="387" t="b" cm="1">
        <f t="array" aca="1" ref="H4369" ca="1">EsNegrita(BP[[#This Row],[CODIGO]])</f>
        <v>0</v>
      </c>
      <c r="I4369" s="387" t="b" cm="1">
        <f t="array" ref="I4369">_xlfn.LET(
    _xlpm.codigos_devolucion, _xlfn.UNIQUE(_xlfn._xlws.FILTER(BP[CODIGO], ISNUMBER(SEARCH("devoluci", BP[NOMBRE CUENTA])), {""})),
    ISNUMBER(MATCH(BP[[#This Row],[CODIGO]], _xlpm.codigos_devolucion, 0))
)</f>
        <v>0</v>
      </c>
    </row>
    <row r="4370" spans="1:9" x14ac:dyDescent="0.25">
      <c r="A4370" s="608">
        <v>61450503</v>
      </c>
      <c r="B4370" s="416" t="s">
        <v>1384</v>
      </c>
      <c r="C4370" s="416" t="s">
        <v>927</v>
      </c>
      <c r="D4370" s="416" t="s">
        <v>1229</v>
      </c>
      <c r="E4370" s="417">
        <v>8894619</v>
      </c>
      <c r="F4370" s="417">
        <v>0</v>
      </c>
      <c r="G4370" s="417">
        <v>21019267867.220001</v>
      </c>
      <c r="H4370" s="387" t="b" cm="1">
        <f t="array" aca="1" ref="H4370" ca="1">EsNegrita(BP[[#This Row],[CODIGO]])</f>
        <v>0</v>
      </c>
      <c r="I4370" s="387" t="b" cm="1">
        <f t="array" ref="I4370">_xlfn.LET(
    _xlpm.codigos_devolucion, _xlfn.UNIQUE(_xlfn._xlws.FILTER(BP[CODIGO], ISNUMBER(SEARCH("devoluci", BP[NOMBRE CUENTA])), {""})),
    ISNUMBER(MATCH(BP[[#This Row],[CODIGO]], _xlpm.codigos_devolucion, 0))
)</f>
        <v>0</v>
      </c>
    </row>
    <row r="4371" spans="1:9" x14ac:dyDescent="0.25">
      <c r="A4371" s="608">
        <v>61450503</v>
      </c>
      <c r="B4371" s="416" t="s">
        <v>1384</v>
      </c>
      <c r="C4371" s="416" t="s">
        <v>946</v>
      </c>
      <c r="D4371" s="416" t="s">
        <v>1230</v>
      </c>
      <c r="E4371" s="417">
        <v>580641</v>
      </c>
      <c r="F4371" s="417">
        <v>0</v>
      </c>
      <c r="G4371" s="417">
        <v>21019848508.220001</v>
      </c>
      <c r="H4371" s="387" t="b" cm="1">
        <f t="array" aca="1" ref="H4371" ca="1">EsNegrita(BP[[#This Row],[CODIGO]])</f>
        <v>0</v>
      </c>
      <c r="I4371" s="387" t="b" cm="1">
        <f t="array" ref="I4371">_xlfn.LET(
    _xlpm.codigos_devolucion, _xlfn.UNIQUE(_xlfn._xlws.FILTER(BP[CODIGO], ISNUMBER(SEARCH("devoluci", BP[NOMBRE CUENTA])), {""})),
    ISNUMBER(MATCH(BP[[#This Row],[CODIGO]], _xlpm.codigos_devolucion, 0))
)</f>
        <v>0</v>
      </c>
    </row>
    <row r="4372" spans="1:9" x14ac:dyDescent="0.25">
      <c r="A4372" s="608">
        <v>61450503</v>
      </c>
      <c r="B4372" s="416" t="s">
        <v>1384</v>
      </c>
      <c r="C4372" s="416" t="s">
        <v>1030</v>
      </c>
      <c r="D4372" s="416" t="s">
        <v>1231</v>
      </c>
      <c r="E4372" s="417">
        <v>96639</v>
      </c>
      <c r="F4372" s="417">
        <v>0</v>
      </c>
      <c r="G4372" s="417">
        <v>21019945147.220001</v>
      </c>
      <c r="H4372" s="387" t="b" cm="1">
        <f t="array" aca="1" ref="H4372" ca="1">EsNegrita(BP[[#This Row],[CODIGO]])</f>
        <v>0</v>
      </c>
      <c r="I4372" s="387" t="b" cm="1">
        <f t="array" ref="I4372">_xlfn.LET(
    _xlpm.codigos_devolucion, _xlfn.UNIQUE(_xlfn._xlws.FILTER(BP[CODIGO], ISNUMBER(SEARCH("devoluci", BP[NOMBRE CUENTA])), {""})),
    ISNUMBER(MATCH(BP[[#This Row],[CODIGO]], _xlpm.codigos_devolucion, 0))
)</f>
        <v>0</v>
      </c>
    </row>
    <row r="4373" spans="1:9" x14ac:dyDescent="0.25">
      <c r="A4373" s="608">
        <v>61450503</v>
      </c>
      <c r="B4373" s="416" t="s">
        <v>1384</v>
      </c>
      <c r="C4373" s="416" t="s">
        <v>798</v>
      </c>
      <c r="D4373" s="416" t="s">
        <v>1238</v>
      </c>
      <c r="E4373" s="417">
        <v>280000</v>
      </c>
      <c r="F4373" s="417">
        <v>0</v>
      </c>
      <c r="G4373" s="417">
        <v>21020225147.220001</v>
      </c>
      <c r="H4373" s="387" t="b" cm="1">
        <f t="array" aca="1" ref="H4373" ca="1">EsNegrita(BP[[#This Row],[CODIGO]])</f>
        <v>0</v>
      </c>
      <c r="I4373" s="387" t="b" cm="1">
        <f t="array" ref="I4373">_xlfn.LET(
    _xlpm.codigos_devolucion, _xlfn.UNIQUE(_xlfn._xlws.FILTER(BP[CODIGO], ISNUMBER(SEARCH("devoluci", BP[NOMBRE CUENTA])), {""})),
    ISNUMBER(MATCH(BP[[#This Row],[CODIGO]], _xlpm.codigos_devolucion, 0))
)</f>
        <v>0</v>
      </c>
    </row>
    <row r="4374" spans="1:9" x14ac:dyDescent="0.25">
      <c r="A4374" s="608">
        <v>61450503</v>
      </c>
      <c r="B4374" s="416" t="s">
        <v>1384</v>
      </c>
      <c r="C4374" s="416" t="s">
        <v>1018</v>
      </c>
      <c r="D4374" s="416" t="s">
        <v>1239</v>
      </c>
      <c r="E4374" s="417">
        <v>4549850</v>
      </c>
      <c r="F4374" s="417">
        <v>0</v>
      </c>
      <c r="G4374" s="417">
        <v>21024774997.220001</v>
      </c>
      <c r="H4374" s="387" t="b" cm="1">
        <f t="array" aca="1" ref="H4374" ca="1">EsNegrita(BP[[#This Row],[CODIGO]])</f>
        <v>0</v>
      </c>
      <c r="I4374" s="387" t="b" cm="1">
        <f t="array" ref="I4374">_xlfn.LET(
    _xlpm.codigos_devolucion, _xlfn.UNIQUE(_xlfn._xlws.FILTER(BP[CODIGO], ISNUMBER(SEARCH("devoluci", BP[NOMBRE CUENTA])), {""})),
    ISNUMBER(MATCH(BP[[#This Row],[CODIGO]], _xlpm.codigos_devolucion, 0))
)</f>
        <v>0</v>
      </c>
    </row>
    <row r="4375" spans="1:9" x14ac:dyDescent="0.25">
      <c r="A4375" s="608">
        <v>61450503</v>
      </c>
      <c r="B4375" s="416" t="s">
        <v>1384</v>
      </c>
      <c r="C4375" s="416" t="s">
        <v>1249</v>
      </c>
      <c r="D4375" s="416" t="s">
        <v>1250</v>
      </c>
      <c r="E4375" s="417">
        <v>383600000</v>
      </c>
      <c r="F4375" s="417">
        <v>0</v>
      </c>
      <c r="G4375" s="417">
        <v>21408374997.220001</v>
      </c>
      <c r="H4375" s="387" t="b" cm="1">
        <f t="array" aca="1" ref="H4375" ca="1">EsNegrita(BP[[#This Row],[CODIGO]])</f>
        <v>0</v>
      </c>
      <c r="I4375" s="387" t="b" cm="1">
        <f t="array" ref="I4375">_xlfn.LET(
    _xlpm.codigos_devolucion, _xlfn.UNIQUE(_xlfn._xlws.FILTER(BP[CODIGO], ISNUMBER(SEARCH("devoluci", BP[NOMBRE CUENTA])), {""})),
    ISNUMBER(MATCH(BP[[#This Row],[CODIGO]], _xlpm.codigos_devolucion, 0))
)</f>
        <v>0</v>
      </c>
    </row>
    <row r="4376" spans="1:9" x14ac:dyDescent="0.25">
      <c r="A4376" s="608">
        <v>61450504</v>
      </c>
      <c r="B4376" s="416" t="s">
        <v>1385</v>
      </c>
      <c r="C4376" s="416" t="s">
        <v>882</v>
      </c>
      <c r="D4376" s="416" t="s">
        <v>883</v>
      </c>
      <c r="E4376" s="417">
        <v>121237878</v>
      </c>
      <c r="F4376" s="417">
        <v>0</v>
      </c>
      <c r="G4376" s="417">
        <v>6841114761</v>
      </c>
      <c r="H4376" s="387" t="b" cm="1">
        <f t="array" aca="1" ref="H4376" ca="1">EsNegrita(BP[[#This Row],[CODIGO]])</f>
        <v>0</v>
      </c>
      <c r="I4376" s="387" t="b" cm="1">
        <f t="array" ref="I4376">_xlfn.LET(
    _xlpm.codigos_devolucion, _xlfn.UNIQUE(_xlfn._xlws.FILTER(BP[CODIGO], ISNUMBER(SEARCH("devoluci", BP[NOMBRE CUENTA])), {""})),
    ISNUMBER(MATCH(BP[[#This Row],[CODIGO]], _xlpm.codigos_devolucion, 0))
)</f>
        <v>0</v>
      </c>
    </row>
    <row r="4377" spans="1:9" x14ac:dyDescent="0.25">
      <c r="A4377" s="608">
        <v>61450504</v>
      </c>
      <c r="B4377" s="416" t="s">
        <v>1385</v>
      </c>
      <c r="C4377" s="416" t="s">
        <v>882</v>
      </c>
      <c r="D4377" s="416" t="s">
        <v>884</v>
      </c>
      <c r="E4377" s="417">
        <v>127421009</v>
      </c>
      <c r="F4377" s="417">
        <v>0</v>
      </c>
      <c r="G4377" s="417">
        <v>6968535770</v>
      </c>
      <c r="H4377" s="387" t="b" cm="1">
        <f t="array" aca="1" ref="H4377" ca="1">EsNegrita(BP[[#This Row],[CODIGO]])</f>
        <v>0</v>
      </c>
      <c r="I4377" s="387" t="b" cm="1">
        <f t="array" ref="I4377">_xlfn.LET(
    _xlpm.codigos_devolucion, _xlfn.UNIQUE(_xlfn._xlws.FILTER(BP[CODIGO], ISNUMBER(SEARCH("devoluci", BP[NOMBRE CUENTA])), {""})),
    ISNUMBER(MATCH(BP[[#This Row],[CODIGO]], _xlpm.codigos_devolucion, 0))
)</f>
        <v>0</v>
      </c>
    </row>
    <row r="4378" spans="1:9" x14ac:dyDescent="0.25">
      <c r="A4378" s="608">
        <v>61450505</v>
      </c>
      <c r="B4378" s="416" t="s">
        <v>1386</v>
      </c>
      <c r="C4378" s="416" t="s">
        <v>885</v>
      </c>
      <c r="D4378" s="416" t="s">
        <v>886</v>
      </c>
      <c r="E4378" s="417">
        <v>40361780</v>
      </c>
      <c r="F4378" s="417">
        <v>0</v>
      </c>
      <c r="G4378" s="417">
        <v>917708362</v>
      </c>
      <c r="H4378" s="387" t="b" cm="1">
        <f t="array" aca="1" ref="H4378" ca="1">EsNegrita(BP[[#This Row],[CODIGO]])</f>
        <v>0</v>
      </c>
      <c r="I4378" s="387" t="b" cm="1">
        <f t="array" ref="I4378">_xlfn.LET(
    _xlpm.codigos_devolucion, _xlfn.UNIQUE(_xlfn._xlws.FILTER(BP[CODIGO], ISNUMBER(SEARCH("devoluci", BP[NOMBRE CUENTA])), {""})),
    ISNUMBER(MATCH(BP[[#This Row],[CODIGO]], _xlpm.codigos_devolucion, 0))
)</f>
        <v>0</v>
      </c>
    </row>
    <row r="4379" spans="1:9" x14ac:dyDescent="0.25">
      <c r="A4379" s="608">
        <v>61450505</v>
      </c>
      <c r="B4379" s="416" t="s">
        <v>1386</v>
      </c>
      <c r="C4379" s="416" t="s">
        <v>885</v>
      </c>
      <c r="D4379" s="416" t="s">
        <v>889</v>
      </c>
      <c r="E4379" s="417">
        <v>43227466</v>
      </c>
      <c r="F4379" s="417">
        <v>0</v>
      </c>
      <c r="G4379" s="417">
        <v>960935828</v>
      </c>
      <c r="H4379" s="387" t="b" cm="1">
        <f t="array" aca="1" ref="H4379" ca="1">EsNegrita(BP[[#This Row],[CODIGO]])</f>
        <v>0</v>
      </c>
      <c r="I4379" s="387" t="b" cm="1">
        <f t="array" ref="I4379">_xlfn.LET(
    _xlpm.codigos_devolucion, _xlfn.UNIQUE(_xlfn._xlws.FILTER(BP[CODIGO], ISNUMBER(SEARCH("devoluci", BP[NOMBRE CUENTA])), {""})),
    ISNUMBER(MATCH(BP[[#This Row],[CODIGO]], _xlpm.codigos_devolucion, 0))
)</f>
        <v>0</v>
      </c>
    </row>
    <row r="4380" spans="1:9" x14ac:dyDescent="0.25">
      <c r="A4380" s="608">
        <v>61450510</v>
      </c>
      <c r="B4380" s="416" t="s">
        <v>1387</v>
      </c>
      <c r="C4380" s="416" t="s">
        <v>796</v>
      </c>
      <c r="D4380" s="416" t="s">
        <v>797</v>
      </c>
      <c r="E4380" s="417">
        <v>415000</v>
      </c>
      <c r="F4380" s="417">
        <v>0</v>
      </c>
      <c r="G4380" s="417">
        <v>1240619263</v>
      </c>
      <c r="H4380" s="387" t="b" cm="1">
        <f t="array" aca="1" ref="H4380" ca="1">EsNegrita(BP[[#This Row],[CODIGO]])</f>
        <v>0</v>
      </c>
      <c r="I4380" s="387" t="b" cm="1">
        <f t="array" ref="I4380">_xlfn.LET(
    _xlpm.codigos_devolucion, _xlfn.UNIQUE(_xlfn._xlws.FILTER(BP[CODIGO], ISNUMBER(SEARCH("devoluci", BP[NOMBRE CUENTA])), {""})),
    ISNUMBER(MATCH(BP[[#This Row],[CODIGO]], _xlpm.codigos_devolucion, 0))
)</f>
        <v>0</v>
      </c>
    </row>
    <row r="4381" spans="1:9" x14ac:dyDescent="0.25">
      <c r="A4381" s="608">
        <v>61450510</v>
      </c>
      <c r="B4381" s="416" t="s">
        <v>1387</v>
      </c>
      <c r="C4381" s="416" t="s">
        <v>800</v>
      </c>
      <c r="D4381" s="416" t="s">
        <v>801</v>
      </c>
      <c r="E4381" s="417">
        <v>3500000</v>
      </c>
      <c r="F4381" s="417">
        <v>0</v>
      </c>
      <c r="G4381" s="417">
        <v>1244119263</v>
      </c>
      <c r="H4381" s="387" t="b" cm="1">
        <f t="array" aca="1" ref="H4381" ca="1">EsNegrita(BP[[#This Row],[CODIGO]])</f>
        <v>0</v>
      </c>
      <c r="I4381" s="387" t="b" cm="1">
        <f t="array" ref="I4381">_xlfn.LET(
    _xlpm.codigos_devolucion, _xlfn.UNIQUE(_xlfn._xlws.FILTER(BP[CODIGO], ISNUMBER(SEARCH("devoluci", BP[NOMBRE CUENTA])), {""})),
    ISNUMBER(MATCH(BP[[#This Row],[CODIGO]], _xlpm.codigos_devolucion, 0))
)</f>
        <v>0</v>
      </c>
    </row>
    <row r="4382" spans="1:9" x14ac:dyDescent="0.25">
      <c r="A4382" s="608">
        <v>61450510</v>
      </c>
      <c r="B4382" s="416" t="s">
        <v>1387</v>
      </c>
      <c r="C4382" s="416" t="s">
        <v>802</v>
      </c>
      <c r="D4382" s="416" t="s">
        <v>803</v>
      </c>
      <c r="E4382" s="417">
        <v>80000</v>
      </c>
      <c r="F4382" s="417">
        <v>0</v>
      </c>
      <c r="G4382" s="417">
        <v>1244199263</v>
      </c>
      <c r="H4382" s="387" t="b" cm="1">
        <f t="array" aca="1" ref="H4382" ca="1">EsNegrita(BP[[#This Row],[CODIGO]])</f>
        <v>0</v>
      </c>
      <c r="I4382" s="387" t="b" cm="1">
        <f t="array" ref="I4382">_xlfn.LET(
    _xlpm.codigos_devolucion, _xlfn.UNIQUE(_xlfn._xlws.FILTER(BP[CODIGO], ISNUMBER(SEARCH("devoluci", BP[NOMBRE CUENTA])), {""})),
    ISNUMBER(MATCH(BP[[#This Row],[CODIGO]], _xlpm.codigos_devolucion, 0))
)</f>
        <v>0</v>
      </c>
    </row>
    <row r="4383" spans="1:9" x14ac:dyDescent="0.25">
      <c r="A4383" s="608">
        <v>61450510</v>
      </c>
      <c r="B4383" s="416" t="s">
        <v>1387</v>
      </c>
      <c r="C4383" s="416" t="s">
        <v>802</v>
      </c>
      <c r="D4383" s="416" t="s">
        <v>803</v>
      </c>
      <c r="E4383" s="417">
        <v>20000</v>
      </c>
      <c r="F4383" s="417">
        <v>0</v>
      </c>
      <c r="G4383" s="417">
        <v>1244219263</v>
      </c>
      <c r="H4383" s="387" t="b" cm="1">
        <f t="array" aca="1" ref="H4383" ca="1">EsNegrita(BP[[#This Row],[CODIGO]])</f>
        <v>0</v>
      </c>
      <c r="I4383" s="387" t="b" cm="1">
        <f t="array" ref="I4383">_xlfn.LET(
    _xlpm.codigos_devolucion, _xlfn.UNIQUE(_xlfn._xlws.FILTER(BP[CODIGO], ISNUMBER(SEARCH("devoluci", BP[NOMBRE CUENTA])), {""})),
    ISNUMBER(MATCH(BP[[#This Row],[CODIGO]], _xlpm.codigos_devolucion, 0))
)</f>
        <v>0</v>
      </c>
    </row>
    <row r="4384" spans="1:9" x14ac:dyDescent="0.25">
      <c r="A4384" s="608">
        <v>61450510</v>
      </c>
      <c r="B4384" s="416" t="s">
        <v>1387</v>
      </c>
      <c r="C4384" s="416" t="s">
        <v>804</v>
      </c>
      <c r="D4384" s="416" t="s">
        <v>805</v>
      </c>
      <c r="E4384" s="417">
        <v>170000</v>
      </c>
      <c r="F4384" s="417">
        <v>0</v>
      </c>
      <c r="G4384" s="417">
        <v>1244389263</v>
      </c>
      <c r="H4384" s="387" t="b" cm="1">
        <f t="array" aca="1" ref="H4384" ca="1">EsNegrita(BP[[#This Row],[CODIGO]])</f>
        <v>0</v>
      </c>
      <c r="I4384" s="387" t="b" cm="1">
        <f t="array" ref="I4384">_xlfn.LET(
    _xlpm.codigos_devolucion, _xlfn.UNIQUE(_xlfn._xlws.FILTER(BP[CODIGO], ISNUMBER(SEARCH("devoluci", BP[NOMBRE CUENTA])), {""})),
    ISNUMBER(MATCH(BP[[#This Row],[CODIGO]], _xlpm.codigos_devolucion, 0))
)</f>
        <v>0</v>
      </c>
    </row>
    <row r="4385" spans="1:9" x14ac:dyDescent="0.25">
      <c r="A4385" s="608">
        <v>61450510</v>
      </c>
      <c r="B4385" s="416" t="s">
        <v>1387</v>
      </c>
      <c r="C4385" s="416" t="s">
        <v>800</v>
      </c>
      <c r="D4385" s="416" t="s">
        <v>806</v>
      </c>
      <c r="E4385" s="417">
        <v>380000</v>
      </c>
      <c r="F4385" s="417">
        <v>0</v>
      </c>
      <c r="G4385" s="417">
        <v>1244769263</v>
      </c>
      <c r="H4385" s="387" t="b" cm="1">
        <f t="array" aca="1" ref="H4385" ca="1">EsNegrita(BP[[#This Row],[CODIGO]])</f>
        <v>0</v>
      </c>
      <c r="I4385" s="387" t="b" cm="1">
        <f t="array" ref="I4385">_xlfn.LET(
    _xlpm.codigos_devolucion, _xlfn.UNIQUE(_xlfn._xlws.FILTER(BP[CODIGO], ISNUMBER(SEARCH("devoluci", BP[NOMBRE CUENTA])), {""})),
    ISNUMBER(MATCH(BP[[#This Row],[CODIGO]], _xlpm.codigos_devolucion, 0))
)</f>
        <v>0</v>
      </c>
    </row>
    <row r="4386" spans="1:9" x14ac:dyDescent="0.25">
      <c r="A4386" s="608">
        <v>61450510</v>
      </c>
      <c r="B4386" s="416" t="s">
        <v>1387</v>
      </c>
      <c r="C4386" s="416" t="s">
        <v>800</v>
      </c>
      <c r="D4386" s="416" t="s">
        <v>807</v>
      </c>
      <c r="E4386" s="417">
        <v>300000</v>
      </c>
      <c r="F4386" s="417">
        <v>0</v>
      </c>
      <c r="G4386" s="417">
        <v>1245069263</v>
      </c>
      <c r="H4386" s="387" t="b" cm="1">
        <f t="array" aca="1" ref="H4386" ca="1">EsNegrita(BP[[#This Row],[CODIGO]])</f>
        <v>0</v>
      </c>
      <c r="I4386" s="387" t="b" cm="1">
        <f t="array" ref="I4386">_xlfn.LET(
    _xlpm.codigos_devolucion, _xlfn.UNIQUE(_xlfn._xlws.FILTER(BP[CODIGO], ISNUMBER(SEARCH("devoluci", BP[NOMBRE CUENTA])), {""})),
    ISNUMBER(MATCH(BP[[#This Row],[CODIGO]], _xlpm.codigos_devolucion, 0))
)</f>
        <v>0</v>
      </c>
    </row>
    <row r="4387" spans="1:9" x14ac:dyDescent="0.25">
      <c r="A4387" s="608">
        <v>61450510</v>
      </c>
      <c r="B4387" s="416" t="s">
        <v>1387</v>
      </c>
      <c r="C4387" s="416" t="s">
        <v>811</v>
      </c>
      <c r="D4387" s="416" t="s">
        <v>812</v>
      </c>
      <c r="E4387" s="417">
        <v>50000</v>
      </c>
      <c r="F4387" s="417">
        <v>0</v>
      </c>
      <c r="G4387" s="417">
        <v>1245119263</v>
      </c>
      <c r="H4387" s="387" t="b" cm="1">
        <f t="array" aca="1" ref="H4387" ca="1">EsNegrita(BP[[#This Row],[CODIGO]])</f>
        <v>0</v>
      </c>
      <c r="I4387" s="387" t="b" cm="1">
        <f t="array" ref="I4387">_xlfn.LET(
    _xlpm.codigos_devolucion, _xlfn.UNIQUE(_xlfn._xlws.FILTER(BP[CODIGO], ISNUMBER(SEARCH("devoluci", BP[NOMBRE CUENTA])), {""})),
    ISNUMBER(MATCH(BP[[#This Row],[CODIGO]], _xlpm.codigos_devolucion, 0))
)</f>
        <v>0</v>
      </c>
    </row>
    <row r="4388" spans="1:9" x14ac:dyDescent="0.25">
      <c r="A4388" s="608">
        <v>61450510</v>
      </c>
      <c r="B4388" s="416" t="s">
        <v>1387</v>
      </c>
      <c r="C4388" s="416" t="s">
        <v>804</v>
      </c>
      <c r="D4388" s="416" t="s">
        <v>817</v>
      </c>
      <c r="E4388" s="417">
        <v>190000</v>
      </c>
      <c r="F4388" s="417">
        <v>0</v>
      </c>
      <c r="G4388" s="417">
        <v>1245309263</v>
      </c>
      <c r="H4388" s="387" t="b" cm="1">
        <f t="array" aca="1" ref="H4388" ca="1">EsNegrita(BP[[#This Row],[CODIGO]])</f>
        <v>0</v>
      </c>
      <c r="I4388" s="387" t="b" cm="1">
        <f t="array" ref="I4388">_xlfn.LET(
    _xlpm.codigos_devolucion, _xlfn.UNIQUE(_xlfn._xlws.FILTER(BP[CODIGO], ISNUMBER(SEARCH("devoluci", BP[NOMBRE CUENTA])), {""})),
    ISNUMBER(MATCH(BP[[#This Row],[CODIGO]], _xlpm.codigos_devolucion, 0))
)</f>
        <v>0</v>
      </c>
    </row>
    <row r="4389" spans="1:9" x14ac:dyDescent="0.25">
      <c r="A4389" s="608">
        <v>61450510</v>
      </c>
      <c r="B4389" s="416" t="s">
        <v>1387</v>
      </c>
      <c r="C4389" s="416" t="s">
        <v>804</v>
      </c>
      <c r="D4389" s="416" t="s">
        <v>818</v>
      </c>
      <c r="E4389" s="417">
        <v>1250000</v>
      </c>
      <c r="F4389" s="417">
        <v>0</v>
      </c>
      <c r="G4389" s="417">
        <v>1246559263</v>
      </c>
      <c r="H4389" s="387" t="b" cm="1">
        <f t="array" aca="1" ref="H4389" ca="1">EsNegrita(BP[[#This Row],[CODIGO]])</f>
        <v>0</v>
      </c>
      <c r="I4389" s="387" t="b" cm="1">
        <f t="array" ref="I4389">_xlfn.LET(
    _xlpm.codigos_devolucion, _xlfn.UNIQUE(_xlfn._xlws.FILTER(BP[CODIGO], ISNUMBER(SEARCH("devoluci", BP[NOMBRE CUENTA])), {""})),
    ISNUMBER(MATCH(BP[[#This Row],[CODIGO]], _xlpm.codigos_devolucion, 0))
)</f>
        <v>0</v>
      </c>
    </row>
    <row r="4390" spans="1:9" x14ac:dyDescent="0.25">
      <c r="A4390" s="608">
        <v>61450510</v>
      </c>
      <c r="B4390" s="416" t="s">
        <v>1387</v>
      </c>
      <c r="C4390" s="416" t="s">
        <v>802</v>
      </c>
      <c r="D4390" s="416" t="s">
        <v>819</v>
      </c>
      <c r="E4390" s="417">
        <v>20000</v>
      </c>
      <c r="F4390" s="417">
        <v>0</v>
      </c>
      <c r="G4390" s="417">
        <v>1246579263</v>
      </c>
      <c r="H4390" s="387" t="b" cm="1">
        <f t="array" aca="1" ref="H4390" ca="1">EsNegrita(BP[[#This Row],[CODIGO]])</f>
        <v>0</v>
      </c>
      <c r="I4390" s="387" t="b" cm="1">
        <f t="array" ref="I4390">_xlfn.LET(
    _xlpm.codigos_devolucion, _xlfn.UNIQUE(_xlfn._xlws.FILTER(BP[CODIGO], ISNUMBER(SEARCH("devoluci", BP[NOMBRE CUENTA])), {""})),
    ISNUMBER(MATCH(BP[[#This Row],[CODIGO]], _xlpm.codigos_devolucion, 0))
)</f>
        <v>0</v>
      </c>
    </row>
    <row r="4391" spans="1:9" x14ac:dyDescent="0.25">
      <c r="A4391" s="608">
        <v>61450510</v>
      </c>
      <c r="B4391" s="416" t="s">
        <v>1387</v>
      </c>
      <c r="C4391" s="416" t="s">
        <v>796</v>
      </c>
      <c r="D4391" s="416" t="s">
        <v>820</v>
      </c>
      <c r="E4391" s="417">
        <v>795000</v>
      </c>
      <c r="F4391" s="417">
        <v>0</v>
      </c>
      <c r="G4391" s="417">
        <v>1247374263</v>
      </c>
      <c r="H4391" s="387" t="b" cm="1">
        <f t="array" aca="1" ref="H4391" ca="1">EsNegrita(BP[[#This Row],[CODIGO]])</f>
        <v>0</v>
      </c>
      <c r="I4391" s="387" t="b" cm="1">
        <f t="array" ref="I4391">_xlfn.LET(
    _xlpm.codigos_devolucion, _xlfn.UNIQUE(_xlfn._xlws.FILTER(BP[CODIGO], ISNUMBER(SEARCH("devoluci", BP[NOMBRE CUENTA])), {""})),
    ISNUMBER(MATCH(BP[[#This Row],[CODIGO]], _xlpm.codigos_devolucion, 0))
)</f>
        <v>0</v>
      </c>
    </row>
    <row r="4392" spans="1:9" x14ac:dyDescent="0.25">
      <c r="A4392" s="608">
        <v>61450510</v>
      </c>
      <c r="B4392" s="416" t="s">
        <v>1387</v>
      </c>
      <c r="C4392" s="416" t="s">
        <v>823</v>
      </c>
      <c r="D4392" s="416" t="s">
        <v>824</v>
      </c>
      <c r="E4392" s="417">
        <v>30000</v>
      </c>
      <c r="F4392" s="417">
        <v>0</v>
      </c>
      <c r="G4392" s="417">
        <v>1247404263</v>
      </c>
      <c r="H4392" s="387" t="b" cm="1">
        <f t="array" aca="1" ref="H4392" ca="1">EsNegrita(BP[[#This Row],[CODIGO]])</f>
        <v>0</v>
      </c>
      <c r="I4392" s="387" t="b" cm="1">
        <f t="array" ref="I4392">_xlfn.LET(
    _xlpm.codigos_devolucion, _xlfn.UNIQUE(_xlfn._xlws.FILTER(BP[CODIGO], ISNUMBER(SEARCH("devoluci", BP[NOMBRE CUENTA])), {""})),
    ISNUMBER(MATCH(BP[[#This Row],[CODIGO]], _xlpm.codigos_devolucion, 0))
)</f>
        <v>0</v>
      </c>
    </row>
    <row r="4393" spans="1:9" x14ac:dyDescent="0.25">
      <c r="A4393" s="608">
        <v>61450510</v>
      </c>
      <c r="B4393" s="416" t="s">
        <v>1387</v>
      </c>
      <c r="C4393" s="416" t="s">
        <v>823</v>
      </c>
      <c r="D4393" s="416" t="s">
        <v>824</v>
      </c>
      <c r="E4393" s="417">
        <v>60000</v>
      </c>
      <c r="F4393" s="417">
        <v>0</v>
      </c>
      <c r="G4393" s="417">
        <v>1247464263</v>
      </c>
      <c r="H4393" s="387" t="b" cm="1">
        <f t="array" aca="1" ref="H4393" ca="1">EsNegrita(BP[[#This Row],[CODIGO]])</f>
        <v>0</v>
      </c>
      <c r="I4393" s="387" t="b" cm="1">
        <f t="array" ref="I4393">_xlfn.LET(
    _xlpm.codigos_devolucion, _xlfn.UNIQUE(_xlfn._xlws.FILTER(BP[CODIGO], ISNUMBER(SEARCH("devoluci", BP[NOMBRE CUENTA])), {""})),
    ISNUMBER(MATCH(BP[[#This Row],[CODIGO]], _xlpm.codigos_devolucion, 0))
)</f>
        <v>0</v>
      </c>
    </row>
    <row r="4394" spans="1:9" x14ac:dyDescent="0.25">
      <c r="A4394" s="608">
        <v>61450510</v>
      </c>
      <c r="B4394" s="416" t="s">
        <v>1387</v>
      </c>
      <c r="C4394" s="416" t="s">
        <v>823</v>
      </c>
      <c r="D4394" s="416" t="s">
        <v>824</v>
      </c>
      <c r="E4394" s="417">
        <v>120000</v>
      </c>
      <c r="F4394" s="417">
        <v>0</v>
      </c>
      <c r="G4394" s="417">
        <v>1247584263</v>
      </c>
      <c r="H4394" s="387" t="b" cm="1">
        <f t="array" aca="1" ref="H4394" ca="1">EsNegrita(BP[[#This Row],[CODIGO]])</f>
        <v>0</v>
      </c>
      <c r="I4394" s="387" t="b" cm="1">
        <f t="array" ref="I4394">_xlfn.LET(
    _xlpm.codigos_devolucion, _xlfn.UNIQUE(_xlfn._xlws.FILTER(BP[CODIGO], ISNUMBER(SEARCH("devoluci", BP[NOMBRE CUENTA])), {""})),
    ISNUMBER(MATCH(BP[[#This Row],[CODIGO]], _xlpm.codigos_devolucion, 0))
)</f>
        <v>0</v>
      </c>
    </row>
    <row r="4395" spans="1:9" x14ac:dyDescent="0.25">
      <c r="A4395" s="608">
        <v>61450510</v>
      </c>
      <c r="B4395" s="416" t="s">
        <v>1387</v>
      </c>
      <c r="C4395" s="416" t="s">
        <v>823</v>
      </c>
      <c r="D4395" s="416" t="s">
        <v>824</v>
      </c>
      <c r="E4395" s="417">
        <v>160000</v>
      </c>
      <c r="F4395" s="417">
        <v>0</v>
      </c>
      <c r="G4395" s="417">
        <v>1247744263</v>
      </c>
      <c r="H4395" s="387" t="b" cm="1">
        <f t="array" aca="1" ref="H4395" ca="1">EsNegrita(BP[[#This Row],[CODIGO]])</f>
        <v>0</v>
      </c>
      <c r="I4395" s="387" t="b" cm="1">
        <f t="array" ref="I4395">_xlfn.LET(
    _xlpm.codigos_devolucion, _xlfn.UNIQUE(_xlfn._xlws.FILTER(BP[CODIGO], ISNUMBER(SEARCH("devoluci", BP[NOMBRE CUENTA])), {""})),
    ISNUMBER(MATCH(BP[[#This Row],[CODIGO]], _xlpm.codigos_devolucion, 0))
)</f>
        <v>0</v>
      </c>
    </row>
    <row r="4396" spans="1:9" x14ac:dyDescent="0.25">
      <c r="A4396" s="608">
        <v>61450510</v>
      </c>
      <c r="B4396" s="416" t="s">
        <v>1387</v>
      </c>
      <c r="C4396" s="416" t="s">
        <v>811</v>
      </c>
      <c r="D4396" s="416" t="s">
        <v>825</v>
      </c>
      <c r="E4396" s="417">
        <v>40000</v>
      </c>
      <c r="F4396" s="417">
        <v>0</v>
      </c>
      <c r="G4396" s="417">
        <v>1247784263</v>
      </c>
      <c r="H4396" s="387" t="b" cm="1">
        <f t="array" aca="1" ref="H4396" ca="1">EsNegrita(BP[[#This Row],[CODIGO]])</f>
        <v>0</v>
      </c>
      <c r="I4396" s="387" t="b" cm="1">
        <f t="array" ref="I4396">_xlfn.LET(
    _xlpm.codigos_devolucion, _xlfn.UNIQUE(_xlfn._xlws.FILTER(BP[CODIGO], ISNUMBER(SEARCH("devoluci", BP[NOMBRE CUENTA])), {""})),
    ISNUMBER(MATCH(BP[[#This Row],[CODIGO]], _xlpm.codigos_devolucion, 0))
)</f>
        <v>0</v>
      </c>
    </row>
    <row r="4397" spans="1:9" x14ac:dyDescent="0.25">
      <c r="A4397" s="608">
        <v>61450510</v>
      </c>
      <c r="B4397" s="416" t="s">
        <v>1387</v>
      </c>
      <c r="C4397" s="416" t="s">
        <v>826</v>
      </c>
      <c r="D4397" s="416" t="s">
        <v>827</v>
      </c>
      <c r="E4397" s="417">
        <v>2924973</v>
      </c>
      <c r="F4397" s="417">
        <v>0</v>
      </c>
      <c r="G4397" s="417">
        <v>1250709236</v>
      </c>
      <c r="H4397" s="387" t="b" cm="1">
        <f t="array" aca="1" ref="H4397" ca="1">EsNegrita(BP[[#This Row],[CODIGO]])</f>
        <v>0</v>
      </c>
      <c r="I4397" s="387" t="b" cm="1">
        <f t="array" ref="I4397">_xlfn.LET(
    _xlpm.codigos_devolucion, _xlfn.UNIQUE(_xlfn._xlws.FILTER(BP[CODIGO], ISNUMBER(SEARCH("devoluci", BP[NOMBRE CUENTA])), {""})),
    ISNUMBER(MATCH(BP[[#This Row],[CODIGO]], _xlpm.codigos_devolucion, 0))
)</f>
        <v>0</v>
      </c>
    </row>
    <row r="4398" spans="1:9" x14ac:dyDescent="0.25">
      <c r="A4398" s="608">
        <v>61450510</v>
      </c>
      <c r="B4398" s="416" t="s">
        <v>1387</v>
      </c>
      <c r="C4398" s="416" t="s">
        <v>828</v>
      </c>
      <c r="D4398" s="416" t="s">
        <v>829</v>
      </c>
      <c r="E4398" s="417">
        <v>3003236</v>
      </c>
      <c r="F4398" s="417">
        <v>0</v>
      </c>
      <c r="G4398" s="417">
        <v>1253712472</v>
      </c>
      <c r="H4398" s="387" t="b" cm="1">
        <f t="array" aca="1" ref="H4398" ca="1">EsNegrita(BP[[#This Row],[CODIGO]])</f>
        <v>0</v>
      </c>
      <c r="I4398" s="387" t="b" cm="1">
        <f t="array" ref="I4398">_xlfn.LET(
    _xlpm.codigos_devolucion, _xlfn.UNIQUE(_xlfn._xlws.FILTER(BP[CODIGO], ISNUMBER(SEARCH("devoluci", BP[NOMBRE CUENTA])), {""})),
    ISNUMBER(MATCH(BP[[#This Row],[CODIGO]], _xlpm.codigos_devolucion, 0))
)</f>
        <v>0</v>
      </c>
    </row>
    <row r="4399" spans="1:9" x14ac:dyDescent="0.25">
      <c r="A4399" s="608">
        <v>61450510</v>
      </c>
      <c r="B4399" s="416" t="s">
        <v>1387</v>
      </c>
      <c r="C4399" s="416" t="s">
        <v>834</v>
      </c>
      <c r="D4399" s="416" t="s">
        <v>835</v>
      </c>
      <c r="E4399" s="417">
        <v>60000</v>
      </c>
      <c r="F4399" s="417">
        <v>0</v>
      </c>
      <c r="G4399" s="417">
        <v>1253772472</v>
      </c>
      <c r="H4399" s="387" t="b" cm="1">
        <f t="array" aca="1" ref="H4399" ca="1">EsNegrita(BP[[#This Row],[CODIGO]])</f>
        <v>0</v>
      </c>
      <c r="I4399" s="387" t="b" cm="1">
        <f t="array" ref="I4399">_xlfn.LET(
    _xlpm.codigos_devolucion, _xlfn.UNIQUE(_xlfn._xlws.FILTER(BP[CODIGO], ISNUMBER(SEARCH("devoluci", BP[NOMBRE CUENTA])), {""})),
    ISNUMBER(MATCH(BP[[#This Row],[CODIGO]], _xlpm.codigos_devolucion, 0))
)</f>
        <v>0</v>
      </c>
    </row>
    <row r="4400" spans="1:9" x14ac:dyDescent="0.25">
      <c r="A4400" s="608">
        <v>61450510</v>
      </c>
      <c r="B4400" s="416" t="s">
        <v>1387</v>
      </c>
      <c r="C4400" s="416" t="s">
        <v>802</v>
      </c>
      <c r="D4400" s="416" t="s">
        <v>836</v>
      </c>
      <c r="E4400" s="417">
        <v>369000</v>
      </c>
      <c r="F4400" s="417">
        <v>0</v>
      </c>
      <c r="G4400" s="417">
        <v>1254141472</v>
      </c>
      <c r="H4400" s="387" t="b" cm="1">
        <f t="array" aca="1" ref="H4400" ca="1">EsNegrita(BP[[#This Row],[CODIGO]])</f>
        <v>0</v>
      </c>
      <c r="I4400" s="387" t="b" cm="1">
        <f t="array" ref="I4400">_xlfn.LET(
    _xlpm.codigos_devolucion, _xlfn.UNIQUE(_xlfn._xlws.FILTER(BP[CODIGO], ISNUMBER(SEARCH("devoluci", BP[NOMBRE CUENTA])), {""})),
    ISNUMBER(MATCH(BP[[#This Row],[CODIGO]], _xlpm.codigos_devolucion, 0))
)</f>
        <v>0</v>
      </c>
    </row>
    <row r="4401" spans="1:9" x14ac:dyDescent="0.25">
      <c r="A4401" s="608">
        <v>61450510</v>
      </c>
      <c r="B4401" s="416" t="s">
        <v>1387</v>
      </c>
      <c r="C4401" s="416" t="s">
        <v>811</v>
      </c>
      <c r="D4401" s="416" t="s">
        <v>837</v>
      </c>
      <c r="E4401" s="417">
        <v>70000</v>
      </c>
      <c r="F4401" s="417">
        <v>0</v>
      </c>
      <c r="G4401" s="417">
        <v>1254211472</v>
      </c>
      <c r="H4401" s="387" t="b" cm="1">
        <f t="array" aca="1" ref="H4401" ca="1">EsNegrita(BP[[#This Row],[CODIGO]])</f>
        <v>0</v>
      </c>
      <c r="I4401" s="387" t="b" cm="1">
        <f t="array" ref="I4401">_xlfn.LET(
    _xlpm.codigos_devolucion, _xlfn.UNIQUE(_xlfn._xlws.FILTER(BP[CODIGO], ISNUMBER(SEARCH("devoluci", BP[NOMBRE CUENTA])), {""})),
    ISNUMBER(MATCH(BP[[#This Row],[CODIGO]], _xlpm.codigos_devolucion, 0))
)</f>
        <v>0</v>
      </c>
    </row>
    <row r="4402" spans="1:9" x14ac:dyDescent="0.25">
      <c r="A4402" s="608">
        <v>61450510</v>
      </c>
      <c r="B4402" s="416" t="s">
        <v>1387</v>
      </c>
      <c r="C4402" s="416" t="s">
        <v>840</v>
      </c>
      <c r="D4402" s="416" t="s">
        <v>841</v>
      </c>
      <c r="E4402" s="417">
        <v>255000</v>
      </c>
      <c r="F4402" s="417">
        <v>0</v>
      </c>
      <c r="G4402" s="417">
        <v>1254466472</v>
      </c>
      <c r="H4402" s="387" t="b" cm="1">
        <f t="array" aca="1" ref="H4402" ca="1">EsNegrita(BP[[#This Row],[CODIGO]])</f>
        <v>0</v>
      </c>
      <c r="I4402" s="387" t="b" cm="1">
        <f t="array" ref="I4402">_xlfn.LET(
    _xlpm.codigos_devolucion, _xlfn.UNIQUE(_xlfn._xlws.FILTER(BP[CODIGO], ISNUMBER(SEARCH("devoluci", BP[NOMBRE CUENTA])), {""})),
    ISNUMBER(MATCH(BP[[#This Row],[CODIGO]], _xlpm.codigos_devolucion, 0))
)</f>
        <v>0</v>
      </c>
    </row>
    <row r="4403" spans="1:9" x14ac:dyDescent="0.25">
      <c r="A4403" s="608">
        <v>61450510</v>
      </c>
      <c r="B4403" s="416" t="s">
        <v>1387</v>
      </c>
      <c r="C4403" s="416" t="s">
        <v>796</v>
      </c>
      <c r="D4403" s="416" t="s">
        <v>842</v>
      </c>
      <c r="E4403" s="417">
        <v>470000</v>
      </c>
      <c r="F4403" s="417">
        <v>0</v>
      </c>
      <c r="G4403" s="417">
        <v>1254936472</v>
      </c>
      <c r="H4403" s="387" t="b" cm="1">
        <f t="array" aca="1" ref="H4403" ca="1">EsNegrita(BP[[#This Row],[CODIGO]])</f>
        <v>0</v>
      </c>
      <c r="I4403" s="387" t="b" cm="1">
        <f t="array" ref="I4403">_xlfn.LET(
    _xlpm.codigos_devolucion, _xlfn.UNIQUE(_xlfn._xlws.FILTER(BP[CODIGO], ISNUMBER(SEARCH("devoluci", BP[NOMBRE CUENTA])), {""})),
    ISNUMBER(MATCH(BP[[#This Row],[CODIGO]], _xlpm.codigos_devolucion, 0))
)</f>
        <v>0</v>
      </c>
    </row>
    <row r="4404" spans="1:9" x14ac:dyDescent="0.25">
      <c r="A4404" s="608">
        <v>61450510</v>
      </c>
      <c r="B4404" s="416" t="s">
        <v>1387</v>
      </c>
      <c r="C4404" s="416" t="s">
        <v>828</v>
      </c>
      <c r="D4404" s="416" t="s">
        <v>847</v>
      </c>
      <c r="E4404" s="417">
        <v>220000</v>
      </c>
      <c r="F4404" s="417">
        <v>0</v>
      </c>
      <c r="G4404" s="417">
        <v>1255156472</v>
      </c>
      <c r="H4404" s="387" t="b" cm="1">
        <f t="array" aca="1" ref="H4404" ca="1">EsNegrita(BP[[#This Row],[CODIGO]])</f>
        <v>0</v>
      </c>
      <c r="I4404" s="387" t="b" cm="1">
        <f t="array" ref="I4404">_xlfn.LET(
    _xlpm.codigos_devolucion, _xlfn.UNIQUE(_xlfn._xlws.FILTER(BP[CODIGO], ISNUMBER(SEARCH("devoluci", BP[NOMBRE CUENTA])), {""})),
    ISNUMBER(MATCH(BP[[#This Row],[CODIGO]], _xlpm.codigos_devolucion, 0))
)</f>
        <v>0</v>
      </c>
    </row>
    <row r="4405" spans="1:9" x14ac:dyDescent="0.25">
      <c r="A4405" s="608">
        <v>61450510</v>
      </c>
      <c r="B4405" s="416" t="s">
        <v>1387</v>
      </c>
      <c r="C4405" s="416" t="s">
        <v>804</v>
      </c>
      <c r="D4405" s="416" t="s">
        <v>848</v>
      </c>
      <c r="E4405" s="417">
        <v>60000</v>
      </c>
      <c r="F4405" s="417">
        <v>0</v>
      </c>
      <c r="G4405" s="417">
        <v>1255216472</v>
      </c>
      <c r="H4405" s="387" t="b" cm="1">
        <f t="array" aca="1" ref="H4405" ca="1">EsNegrita(BP[[#This Row],[CODIGO]])</f>
        <v>0</v>
      </c>
      <c r="I4405" s="387" t="b" cm="1">
        <f t="array" ref="I4405">_xlfn.LET(
    _xlpm.codigos_devolucion, _xlfn.UNIQUE(_xlfn._xlws.FILTER(BP[CODIGO], ISNUMBER(SEARCH("devoluci", BP[NOMBRE CUENTA])), {""})),
    ISNUMBER(MATCH(BP[[#This Row],[CODIGO]], _xlpm.codigos_devolucion, 0))
)</f>
        <v>0</v>
      </c>
    </row>
    <row r="4406" spans="1:9" x14ac:dyDescent="0.25">
      <c r="A4406" s="608">
        <v>61450510</v>
      </c>
      <c r="B4406" s="416" t="s">
        <v>1387</v>
      </c>
      <c r="C4406" s="416" t="s">
        <v>800</v>
      </c>
      <c r="D4406" s="416" t="s">
        <v>851</v>
      </c>
      <c r="E4406" s="417">
        <v>600000</v>
      </c>
      <c r="F4406" s="417">
        <v>0</v>
      </c>
      <c r="G4406" s="417">
        <v>1255816472</v>
      </c>
      <c r="H4406" s="387" t="b" cm="1">
        <f t="array" aca="1" ref="H4406" ca="1">EsNegrita(BP[[#This Row],[CODIGO]])</f>
        <v>0</v>
      </c>
      <c r="I4406" s="387" t="b" cm="1">
        <f t="array" ref="I4406">_xlfn.LET(
    _xlpm.codigos_devolucion, _xlfn.UNIQUE(_xlfn._xlws.FILTER(BP[CODIGO], ISNUMBER(SEARCH("devoluci", BP[NOMBRE CUENTA])), {""})),
    ISNUMBER(MATCH(BP[[#This Row],[CODIGO]], _xlpm.codigos_devolucion, 0))
)</f>
        <v>0</v>
      </c>
    </row>
    <row r="4407" spans="1:9" x14ac:dyDescent="0.25">
      <c r="A4407" s="608">
        <v>61450510</v>
      </c>
      <c r="B4407" s="416" t="s">
        <v>1387</v>
      </c>
      <c r="C4407" s="416" t="s">
        <v>852</v>
      </c>
      <c r="D4407" s="416" t="s">
        <v>853</v>
      </c>
      <c r="E4407" s="417">
        <v>200000</v>
      </c>
      <c r="F4407" s="417">
        <v>0</v>
      </c>
      <c r="G4407" s="417">
        <v>1256016472</v>
      </c>
      <c r="H4407" s="387" t="b" cm="1">
        <f t="array" aca="1" ref="H4407" ca="1">EsNegrita(BP[[#This Row],[CODIGO]])</f>
        <v>0</v>
      </c>
      <c r="I4407" s="387" t="b" cm="1">
        <f t="array" ref="I4407">_xlfn.LET(
    _xlpm.codigos_devolucion, _xlfn.UNIQUE(_xlfn._xlws.FILTER(BP[CODIGO], ISNUMBER(SEARCH("devoluci", BP[NOMBRE CUENTA])), {""})),
    ISNUMBER(MATCH(BP[[#This Row],[CODIGO]], _xlpm.codigos_devolucion, 0))
)</f>
        <v>0</v>
      </c>
    </row>
    <row r="4408" spans="1:9" x14ac:dyDescent="0.25">
      <c r="A4408" s="608">
        <v>61450510</v>
      </c>
      <c r="B4408" s="416" t="s">
        <v>1387</v>
      </c>
      <c r="C4408" s="416" t="s">
        <v>854</v>
      </c>
      <c r="D4408" s="416" t="s">
        <v>855</v>
      </c>
      <c r="E4408" s="417">
        <v>350000</v>
      </c>
      <c r="F4408" s="417">
        <v>0</v>
      </c>
      <c r="G4408" s="417">
        <v>1256366472</v>
      </c>
      <c r="H4408" s="387" t="b" cm="1">
        <f t="array" aca="1" ref="H4408" ca="1">EsNegrita(BP[[#This Row],[CODIGO]])</f>
        <v>0</v>
      </c>
      <c r="I4408" s="387" t="b" cm="1">
        <f t="array" ref="I4408">_xlfn.LET(
    _xlpm.codigos_devolucion, _xlfn.UNIQUE(_xlfn._xlws.FILTER(BP[CODIGO], ISNUMBER(SEARCH("devoluci", BP[NOMBRE CUENTA])), {""})),
    ISNUMBER(MATCH(BP[[#This Row],[CODIGO]], _xlpm.codigos_devolucion, 0))
)</f>
        <v>0</v>
      </c>
    </row>
    <row r="4409" spans="1:9" x14ac:dyDescent="0.25">
      <c r="A4409" s="608">
        <v>61450510</v>
      </c>
      <c r="B4409" s="416" t="s">
        <v>1387</v>
      </c>
      <c r="C4409" s="416" t="s">
        <v>856</v>
      </c>
      <c r="D4409" s="416" t="s">
        <v>857</v>
      </c>
      <c r="E4409" s="417">
        <v>4500000</v>
      </c>
      <c r="F4409" s="417">
        <v>0</v>
      </c>
      <c r="G4409" s="417">
        <v>1260866472</v>
      </c>
      <c r="H4409" s="387" t="b" cm="1">
        <f t="array" aca="1" ref="H4409" ca="1">EsNegrita(BP[[#This Row],[CODIGO]])</f>
        <v>0</v>
      </c>
      <c r="I4409" s="387" t="b" cm="1">
        <f t="array" ref="I4409">_xlfn.LET(
    _xlpm.codigos_devolucion, _xlfn.UNIQUE(_xlfn._xlws.FILTER(BP[CODIGO], ISNUMBER(SEARCH("devoluci", BP[NOMBRE CUENTA])), {""})),
    ISNUMBER(MATCH(BP[[#This Row],[CODIGO]], _xlpm.codigos_devolucion, 0))
)</f>
        <v>0</v>
      </c>
    </row>
    <row r="4410" spans="1:9" x14ac:dyDescent="0.25">
      <c r="A4410" s="608">
        <v>61450510</v>
      </c>
      <c r="B4410" s="416" t="s">
        <v>1387</v>
      </c>
      <c r="C4410" s="416" t="s">
        <v>858</v>
      </c>
      <c r="D4410" s="416" t="s">
        <v>859</v>
      </c>
      <c r="E4410" s="417">
        <v>920000</v>
      </c>
      <c r="F4410" s="417">
        <v>0</v>
      </c>
      <c r="G4410" s="417">
        <v>1261786472</v>
      </c>
      <c r="H4410" s="387" t="b" cm="1">
        <f t="array" aca="1" ref="H4410" ca="1">EsNegrita(BP[[#This Row],[CODIGO]])</f>
        <v>0</v>
      </c>
      <c r="I4410" s="387" t="b" cm="1">
        <f t="array" ref="I4410">_xlfn.LET(
    _xlpm.codigos_devolucion, _xlfn.UNIQUE(_xlfn._xlws.FILTER(BP[CODIGO], ISNUMBER(SEARCH("devoluci", BP[NOMBRE CUENTA])), {""})),
    ISNUMBER(MATCH(BP[[#This Row],[CODIGO]], _xlpm.codigos_devolucion, 0))
)</f>
        <v>0</v>
      </c>
    </row>
    <row r="4411" spans="1:9" x14ac:dyDescent="0.25">
      <c r="A4411" s="608">
        <v>61450510</v>
      </c>
      <c r="B4411" s="416" t="s">
        <v>1387</v>
      </c>
      <c r="C4411" s="416" t="s">
        <v>856</v>
      </c>
      <c r="D4411" s="416" t="s">
        <v>861</v>
      </c>
      <c r="E4411" s="417">
        <v>100000</v>
      </c>
      <c r="F4411" s="417">
        <v>0</v>
      </c>
      <c r="G4411" s="417">
        <v>1261886472</v>
      </c>
      <c r="H4411" s="387" t="b" cm="1">
        <f t="array" aca="1" ref="H4411" ca="1">EsNegrita(BP[[#This Row],[CODIGO]])</f>
        <v>0</v>
      </c>
      <c r="I4411" s="387" t="b" cm="1">
        <f t="array" ref="I4411">_xlfn.LET(
    _xlpm.codigos_devolucion, _xlfn.UNIQUE(_xlfn._xlws.FILTER(BP[CODIGO], ISNUMBER(SEARCH("devoluci", BP[NOMBRE CUENTA])), {""})),
    ISNUMBER(MATCH(BP[[#This Row],[CODIGO]], _xlpm.codigos_devolucion, 0))
)</f>
        <v>0</v>
      </c>
    </row>
    <row r="4412" spans="1:9" x14ac:dyDescent="0.25">
      <c r="A4412" s="608">
        <v>61450510</v>
      </c>
      <c r="B4412" s="416" t="s">
        <v>1387</v>
      </c>
      <c r="C4412" s="416" t="s">
        <v>862</v>
      </c>
      <c r="D4412" s="416" t="s">
        <v>863</v>
      </c>
      <c r="E4412" s="417">
        <v>200000</v>
      </c>
      <c r="F4412" s="417">
        <v>0</v>
      </c>
      <c r="G4412" s="417">
        <v>1262086472</v>
      </c>
      <c r="H4412" s="387" t="b" cm="1">
        <f t="array" aca="1" ref="H4412" ca="1">EsNegrita(BP[[#This Row],[CODIGO]])</f>
        <v>0</v>
      </c>
      <c r="I4412" s="387" t="b" cm="1">
        <f t="array" ref="I4412">_xlfn.LET(
    _xlpm.codigos_devolucion, _xlfn.UNIQUE(_xlfn._xlws.FILTER(BP[CODIGO], ISNUMBER(SEARCH("devoluci", BP[NOMBRE CUENTA])), {""})),
    ISNUMBER(MATCH(BP[[#This Row],[CODIGO]], _xlpm.codigos_devolucion, 0))
)</f>
        <v>0</v>
      </c>
    </row>
    <row r="4413" spans="1:9" x14ac:dyDescent="0.25">
      <c r="A4413" s="608">
        <v>61450510</v>
      </c>
      <c r="B4413" s="416" t="s">
        <v>1387</v>
      </c>
      <c r="C4413" s="416" t="s">
        <v>804</v>
      </c>
      <c r="D4413" s="416" t="s">
        <v>868</v>
      </c>
      <c r="E4413" s="417">
        <v>250000</v>
      </c>
      <c r="F4413" s="417">
        <v>0</v>
      </c>
      <c r="G4413" s="417">
        <v>1262336472</v>
      </c>
      <c r="H4413" s="387" t="b" cm="1">
        <f t="array" aca="1" ref="H4413" ca="1">EsNegrita(BP[[#This Row],[CODIGO]])</f>
        <v>0</v>
      </c>
      <c r="I4413" s="387" t="b" cm="1">
        <f t="array" ref="I4413">_xlfn.LET(
    _xlpm.codigos_devolucion, _xlfn.UNIQUE(_xlfn._xlws.FILTER(BP[CODIGO], ISNUMBER(SEARCH("devoluci", BP[NOMBRE CUENTA])), {""})),
    ISNUMBER(MATCH(BP[[#This Row],[CODIGO]], _xlpm.codigos_devolucion, 0))
)</f>
        <v>0</v>
      </c>
    </row>
    <row r="4414" spans="1:9" x14ac:dyDescent="0.25">
      <c r="A4414" s="608">
        <v>61450510</v>
      </c>
      <c r="B4414" s="416" t="s">
        <v>1387</v>
      </c>
      <c r="C4414" s="416" t="s">
        <v>870</v>
      </c>
      <c r="D4414" s="416" t="s">
        <v>871</v>
      </c>
      <c r="E4414" s="417">
        <v>500000</v>
      </c>
      <c r="F4414" s="417">
        <v>0</v>
      </c>
      <c r="G4414" s="417">
        <v>1262836472</v>
      </c>
      <c r="H4414" s="387" t="b" cm="1">
        <f t="array" aca="1" ref="H4414" ca="1">EsNegrita(BP[[#This Row],[CODIGO]])</f>
        <v>0</v>
      </c>
      <c r="I4414" s="387" t="b" cm="1">
        <f t="array" ref="I4414">_xlfn.LET(
    _xlpm.codigos_devolucion, _xlfn.UNIQUE(_xlfn._xlws.FILTER(BP[CODIGO], ISNUMBER(SEARCH("devoluci", BP[NOMBRE CUENTA])), {""})),
    ISNUMBER(MATCH(BP[[#This Row],[CODIGO]], _xlpm.codigos_devolucion, 0))
)</f>
        <v>0</v>
      </c>
    </row>
    <row r="4415" spans="1:9" x14ac:dyDescent="0.25">
      <c r="A4415" s="608">
        <v>61450510</v>
      </c>
      <c r="B4415" s="416" t="s">
        <v>1387</v>
      </c>
      <c r="C4415" s="416" t="s">
        <v>870</v>
      </c>
      <c r="D4415" s="416" t="s">
        <v>872</v>
      </c>
      <c r="E4415" s="417">
        <v>1800000</v>
      </c>
      <c r="F4415" s="417">
        <v>0</v>
      </c>
      <c r="G4415" s="417">
        <v>1264636472</v>
      </c>
      <c r="H4415" s="387" t="b" cm="1">
        <f t="array" aca="1" ref="H4415" ca="1">EsNegrita(BP[[#This Row],[CODIGO]])</f>
        <v>0</v>
      </c>
      <c r="I4415" s="387" t="b" cm="1">
        <f t="array" ref="I4415">_xlfn.LET(
    _xlpm.codigos_devolucion, _xlfn.UNIQUE(_xlfn._xlws.FILTER(BP[CODIGO], ISNUMBER(SEARCH("devoluci", BP[NOMBRE CUENTA])), {""})),
    ISNUMBER(MATCH(BP[[#This Row],[CODIGO]], _xlpm.codigos_devolucion, 0))
)</f>
        <v>0</v>
      </c>
    </row>
    <row r="4416" spans="1:9" x14ac:dyDescent="0.25">
      <c r="A4416" s="608">
        <v>61450510</v>
      </c>
      <c r="B4416" s="416" t="s">
        <v>1387</v>
      </c>
      <c r="C4416" s="416" t="s">
        <v>870</v>
      </c>
      <c r="D4416" s="416" t="s">
        <v>873</v>
      </c>
      <c r="E4416" s="417">
        <v>4500000</v>
      </c>
      <c r="F4416" s="417">
        <v>0</v>
      </c>
      <c r="G4416" s="417">
        <v>1269136472</v>
      </c>
      <c r="H4416" s="387" t="b" cm="1">
        <f t="array" aca="1" ref="H4416" ca="1">EsNegrita(BP[[#This Row],[CODIGO]])</f>
        <v>0</v>
      </c>
      <c r="I4416" s="387" t="b" cm="1">
        <f t="array" ref="I4416">_xlfn.LET(
    _xlpm.codigos_devolucion, _xlfn.UNIQUE(_xlfn._xlws.FILTER(BP[CODIGO], ISNUMBER(SEARCH("devoluci", BP[NOMBRE CUENTA])), {""})),
    ISNUMBER(MATCH(BP[[#This Row],[CODIGO]], _xlpm.codigos_devolucion, 0))
)</f>
        <v>0</v>
      </c>
    </row>
    <row r="4417" spans="1:9" x14ac:dyDescent="0.25">
      <c r="A4417" s="608">
        <v>61450510</v>
      </c>
      <c r="B4417" s="416" t="s">
        <v>1387</v>
      </c>
      <c r="C4417" s="416" t="s">
        <v>870</v>
      </c>
      <c r="D4417" s="416" t="s">
        <v>874</v>
      </c>
      <c r="E4417" s="417">
        <v>350000</v>
      </c>
      <c r="F4417" s="417">
        <v>0</v>
      </c>
      <c r="G4417" s="417">
        <v>1269486472</v>
      </c>
      <c r="H4417" s="387" t="b" cm="1">
        <f t="array" aca="1" ref="H4417" ca="1">EsNegrita(BP[[#This Row],[CODIGO]])</f>
        <v>0</v>
      </c>
      <c r="I4417" s="387" t="b" cm="1">
        <f t="array" ref="I4417">_xlfn.LET(
    _xlpm.codigos_devolucion, _xlfn.UNIQUE(_xlfn._xlws.FILTER(BP[CODIGO], ISNUMBER(SEARCH("devoluci", BP[NOMBRE CUENTA])), {""})),
    ISNUMBER(MATCH(BP[[#This Row],[CODIGO]], _xlpm.codigos_devolucion, 0))
)</f>
        <v>0</v>
      </c>
    </row>
    <row r="4418" spans="1:9" x14ac:dyDescent="0.25">
      <c r="A4418" s="608">
        <v>61450510</v>
      </c>
      <c r="B4418" s="416" t="s">
        <v>1387</v>
      </c>
      <c r="C4418" s="416" t="s">
        <v>870</v>
      </c>
      <c r="D4418" s="416" t="s">
        <v>875</v>
      </c>
      <c r="E4418" s="417">
        <v>2500000</v>
      </c>
      <c r="F4418" s="417">
        <v>0</v>
      </c>
      <c r="G4418" s="417">
        <v>1271986472</v>
      </c>
      <c r="H4418" s="387" t="b" cm="1">
        <f t="array" aca="1" ref="H4418" ca="1">EsNegrita(BP[[#This Row],[CODIGO]])</f>
        <v>0</v>
      </c>
      <c r="I4418" s="387" t="b" cm="1">
        <f t="array" ref="I4418">_xlfn.LET(
    _xlpm.codigos_devolucion, _xlfn.UNIQUE(_xlfn._xlws.FILTER(BP[CODIGO], ISNUMBER(SEARCH("devoluci", BP[NOMBRE CUENTA])), {""})),
    ISNUMBER(MATCH(BP[[#This Row],[CODIGO]], _xlpm.codigos_devolucion, 0))
)</f>
        <v>0</v>
      </c>
    </row>
    <row r="4419" spans="1:9" x14ac:dyDescent="0.25">
      <c r="A4419" s="608">
        <v>61450510</v>
      </c>
      <c r="B4419" s="416" t="s">
        <v>1387</v>
      </c>
      <c r="C4419" s="416" t="s">
        <v>870</v>
      </c>
      <c r="D4419" s="416" t="s">
        <v>876</v>
      </c>
      <c r="E4419" s="417">
        <v>600000</v>
      </c>
      <c r="F4419" s="417">
        <v>0</v>
      </c>
      <c r="G4419" s="417">
        <v>1272586472</v>
      </c>
      <c r="H4419" s="387" t="b" cm="1">
        <f t="array" aca="1" ref="H4419" ca="1">EsNegrita(BP[[#This Row],[CODIGO]])</f>
        <v>0</v>
      </c>
      <c r="I4419" s="387" t="b" cm="1">
        <f t="array" ref="I4419">_xlfn.LET(
    _xlpm.codigos_devolucion, _xlfn.UNIQUE(_xlfn._xlws.FILTER(BP[CODIGO], ISNUMBER(SEARCH("devoluci", BP[NOMBRE CUENTA])), {""})),
    ISNUMBER(MATCH(BP[[#This Row],[CODIGO]], _xlpm.codigos_devolucion, 0))
)</f>
        <v>0</v>
      </c>
    </row>
    <row r="4420" spans="1:9" x14ac:dyDescent="0.25">
      <c r="A4420" s="608">
        <v>61450510</v>
      </c>
      <c r="B4420" s="416" t="s">
        <v>1387</v>
      </c>
      <c r="C4420" s="416" t="s">
        <v>870</v>
      </c>
      <c r="D4420" s="416" t="s">
        <v>877</v>
      </c>
      <c r="E4420" s="417">
        <v>1200000</v>
      </c>
      <c r="F4420" s="417">
        <v>0</v>
      </c>
      <c r="G4420" s="417">
        <v>1273786472</v>
      </c>
      <c r="H4420" s="387" t="b" cm="1">
        <f t="array" aca="1" ref="H4420" ca="1">EsNegrita(BP[[#This Row],[CODIGO]])</f>
        <v>0</v>
      </c>
      <c r="I4420" s="387" t="b" cm="1">
        <f t="array" ref="I4420">_xlfn.LET(
    _xlpm.codigos_devolucion, _xlfn.UNIQUE(_xlfn._xlws.FILTER(BP[CODIGO], ISNUMBER(SEARCH("devoluci", BP[NOMBRE CUENTA])), {""})),
    ISNUMBER(MATCH(BP[[#This Row],[CODIGO]], _xlpm.codigos_devolucion, 0))
)</f>
        <v>0</v>
      </c>
    </row>
    <row r="4421" spans="1:9" x14ac:dyDescent="0.25">
      <c r="A4421" s="608">
        <v>61450510</v>
      </c>
      <c r="B4421" s="416" t="s">
        <v>1387</v>
      </c>
      <c r="C4421" s="416" t="s">
        <v>870</v>
      </c>
      <c r="D4421" s="416" t="s">
        <v>878</v>
      </c>
      <c r="E4421" s="417">
        <v>350000</v>
      </c>
      <c r="F4421" s="417">
        <v>0</v>
      </c>
      <c r="G4421" s="417">
        <v>1274136472</v>
      </c>
      <c r="H4421" s="387" t="b" cm="1">
        <f t="array" aca="1" ref="H4421" ca="1">EsNegrita(BP[[#This Row],[CODIGO]])</f>
        <v>0</v>
      </c>
      <c r="I4421" s="387" t="b" cm="1">
        <f t="array" ref="I4421">_xlfn.LET(
    _xlpm.codigos_devolucion, _xlfn.UNIQUE(_xlfn._xlws.FILTER(BP[CODIGO], ISNUMBER(SEARCH("devoluci", BP[NOMBRE CUENTA])), {""})),
    ISNUMBER(MATCH(BP[[#This Row],[CODIGO]], _xlpm.codigos_devolucion, 0))
)</f>
        <v>0</v>
      </c>
    </row>
    <row r="4422" spans="1:9" x14ac:dyDescent="0.25">
      <c r="A4422" s="608">
        <v>61450510</v>
      </c>
      <c r="B4422" s="416" t="s">
        <v>1387</v>
      </c>
      <c r="C4422" s="416" t="s">
        <v>870</v>
      </c>
      <c r="D4422" s="416" t="s">
        <v>879</v>
      </c>
      <c r="E4422" s="417">
        <v>2500000</v>
      </c>
      <c r="F4422" s="417">
        <v>0</v>
      </c>
      <c r="G4422" s="417">
        <v>1276636472</v>
      </c>
      <c r="H4422" s="387" t="b" cm="1">
        <f t="array" aca="1" ref="H4422" ca="1">EsNegrita(BP[[#This Row],[CODIGO]])</f>
        <v>0</v>
      </c>
      <c r="I4422" s="387" t="b" cm="1">
        <f t="array" ref="I4422">_xlfn.LET(
    _xlpm.codigos_devolucion, _xlfn.UNIQUE(_xlfn._xlws.FILTER(BP[CODIGO], ISNUMBER(SEARCH("devoluci", BP[NOMBRE CUENTA])), {""})),
    ISNUMBER(MATCH(BP[[#This Row],[CODIGO]], _xlpm.codigos_devolucion, 0))
)</f>
        <v>0</v>
      </c>
    </row>
    <row r="4423" spans="1:9" x14ac:dyDescent="0.25">
      <c r="A4423" s="608">
        <v>61450510</v>
      </c>
      <c r="B4423" s="416" t="s">
        <v>1387</v>
      </c>
      <c r="C4423" s="416" t="s">
        <v>826</v>
      </c>
      <c r="D4423" s="416" t="s">
        <v>880</v>
      </c>
      <c r="E4423" s="417">
        <v>2729071</v>
      </c>
      <c r="F4423" s="417">
        <v>0</v>
      </c>
      <c r="G4423" s="417">
        <v>1279365543</v>
      </c>
      <c r="H4423" s="387" t="b" cm="1">
        <f t="array" aca="1" ref="H4423" ca="1">EsNegrita(BP[[#This Row],[CODIGO]])</f>
        <v>0</v>
      </c>
      <c r="I4423" s="387" t="b" cm="1">
        <f t="array" ref="I4423">_xlfn.LET(
    _xlpm.codigos_devolucion, _xlfn.UNIQUE(_xlfn._xlws.FILTER(BP[CODIGO], ISNUMBER(SEARCH("devoluci", BP[NOMBRE CUENTA])), {""})),
    ISNUMBER(MATCH(BP[[#This Row],[CODIGO]], _xlpm.codigos_devolucion, 0))
)</f>
        <v>0</v>
      </c>
    </row>
    <row r="4424" spans="1:9" x14ac:dyDescent="0.25">
      <c r="A4424" s="608">
        <v>61450510</v>
      </c>
      <c r="B4424" s="416" t="s">
        <v>1387</v>
      </c>
      <c r="C4424" s="416" t="s">
        <v>828</v>
      </c>
      <c r="D4424" s="416" t="s">
        <v>881</v>
      </c>
      <c r="E4424" s="417">
        <v>2552122</v>
      </c>
      <c r="F4424" s="417">
        <v>0</v>
      </c>
      <c r="G4424" s="417">
        <v>1281917665</v>
      </c>
      <c r="H4424" s="387" t="b" cm="1">
        <f t="array" aca="1" ref="H4424" ca="1">EsNegrita(BP[[#This Row],[CODIGO]])</f>
        <v>0</v>
      </c>
      <c r="I4424" s="387" t="b" cm="1">
        <f t="array" ref="I4424">_xlfn.LET(
    _xlpm.codigos_devolucion, _xlfn.UNIQUE(_xlfn._xlws.FILTER(BP[CODIGO], ISNUMBER(SEARCH("devoluci", BP[NOMBRE CUENTA])), {""})),
    ISNUMBER(MATCH(BP[[#This Row],[CODIGO]], _xlpm.codigos_devolucion, 0))
)</f>
        <v>0</v>
      </c>
    </row>
    <row r="4425" spans="1:9" x14ac:dyDescent="0.25">
      <c r="A4425" s="608">
        <v>61450511</v>
      </c>
      <c r="B4425" s="416" t="s">
        <v>1388</v>
      </c>
      <c r="C4425" s="416" t="s">
        <v>852</v>
      </c>
      <c r="D4425" s="416" t="s">
        <v>1029</v>
      </c>
      <c r="E4425" s="417">
        <v>80000</v>
      </c>
      <c r="F4425" s="417">
        <v>0</v>
      </c>
      <c r="G4425" s="417">
        <v>467661884</v>
      </c>
      <c r="H4425" s="387" t="b" cm="1">
        <f t="array" aca="1" ref="H4425" ca="1">EsNegrita(BP[[#This Row],[CODIGO]])</f>
        <v>0</v>
      </c>
      <c r="I4425" s="387" t="b" cm="1">
        <f t="array" ref="I4425">_xlfn.LET(
    _xlpm.codigos_devolucion, _xlfn.UNIQUE(_xlfn._xlws.FILTER(BP[CODIGO], ISNUMBER(SEARCH("devoluci", BP[NOMBRE CUENTA])), {""})),
    ISNUMBER(MATCH(BP[[#This Row],[CODIGO]], _xlpm.codigos_devolucion, 0))
)</f>
        <v>0</v>
      </c>
    </row>
    <row r="4426" spans="1:9" x14ac:dyDescent="0.25">
      <c r="A4426" s="608">
        <v>61450511</v>
      </c>
      <c r="B4426" s="416" t="s">
        <v>1388</v>
      </c>
      <c r="C4426" s="416" t="s">
        <v>1047</v>
      </c>
      <c r="D4426" s="416" t="s">
        <v>1048</v>
      </c>
      <c r="E4426" s="417">
        <v>110000</v>
      </c>
      <c r="F4426" s="417">
        <v>0</v>
      </c>
      <c r="G4426" s="417">
        <v>467771884</v>
      </c>
      <c r="H4426" s="387" t="b" cm="1">
        <f t="array" aca="1" ref="H4426" ca="1">EsNegrita(BP[[#This Row],[CODIGO]])</f>
        <v>0</v>
      </c>
      <c r="I4426" s="387" t="b" cm="1">
        <f t="array" ref="I4426">_xlfn.LET(
    _xlpm.codigos_devolucion, _xlfn.UNIQUE(_xlfn._xlws.FILTER(BP[CODIGO], ISNUMBER(SEARCH("devoluci", BP[NOMBRE CUENTA])), {""})),
    ISNUMBER(MATCH(BP[[#This Row],[CODIGO]], _xlpm.codigos_devolucion, 0))
)</f>
        <v>0</v>
      </c>
    </row>
    <row r="4427" spans="1:9" x14ac:dyDescent="0.25">
      <c r="A4427" s="608">
        <v>61450511</v>
      </c>
      <c r="B4427" s="416" t="s">
        <v>1388</v>
      </c>
      <c r="C4427" s="416" t="s">
        <v>1068</v>
      </c>
      <c r="D4427" s="416" t="s">
        <v>1069</v>
      </c>
      <c r="E4427" s="417">
        <v>30000</v>
      </c>
      <c r="F4427" s="417">
        <v>0</v>
      </c>
      <c r="G4427" s="417">
        <v>467801884</v>
      </c>
      <c r="H4427" s="387" t="b" cm="1">
        <f t="array" aca="1" ref="H4427" ca="1">EsNegrita(BP[[#This Row],[CODIGO]])</f>
        <v>0</v>
      </c>
      <c r="I4427" s="387" t="b" cm="1">
        <f t="array" ref="I4427">_xlfn.LET(
    _xlpm.codigos_devolucion, _xlfn.UNIQUE(_xlfn._xlws.FILTER(BP[CODIGO], ISNUMBER(SEARCH("devoluci", BP[NOMBRE CUENTA])), {""})),
    ISNUMBER(MATCH(BP[[#This Row],[CODIGO]], _xlpm.codigos_devolucion, 0))
)</f>
        <v>0</v>
      </c>
    </row>
    <row r="4428" spans="1:9" x14ac:dyDescent="0.25">
      <c r="A4428" s="608">
        <v>61450511</v>
      </c>
      <c r="B4428" s="416" t="s">
        <v>1388</v>
      </c>
      <c r="C4428" s="416" t="s">
        <v>1068</v>
      </c>
      <c r="D4428" s="416" t="s">
        <v>1081</v>
      </c>
      <c r="E4428" s="417">
        <v>30000</v>
      </c>
      <c r="F4428" s="417">
        <v>0</v>
      </c>
      <c r="G4428" s="417">
        <v>467831884</v>
      </c>
      <c r="H4428" s="387" t="b" cm="1">
        <f t="array" aca="1" ref="H4428" ca="1">EsNegrita(BP[[#This Row],[CODIGO]])</f>
        <v>0</v>
      </c>
      <c r="I4428" s="387" t="b" cm="1">
        <f t="array" ref="I4428">_xlfn.LET(
    _xlpm.codigos_devolucion, _xlfn.UNIQUE(_xlfn._xlws.FILTER(BP[CODIGO], ISNUMBER(SEARCH("devoluci", BP[NOMBRE CUENTA])), {""})),
    ISNUMBER(MATCH(BP[[#This Row],[CODIGO]], _xlpm.codigos_devolucion, 0))
)</f>
        <v>0</v>
      </c>
    </row>
    <row r="4429" spans="1:9" x14ac:dyDescent="0.25">
      <c r="A4429" s="608">
        <v>61450511</v>
      </c>
      <c r="B4429" s="416" t="s">
        <v>1388</v>
      </c>
      <c r="C4429" s="416" t="s">
        <v>1086</v>
      </c>
      <c r="D4429" s="416" t="s">
        <v>1087</v>
      </c>
      <c r="E4429" s="417">
        <v>60000</v>
      </c>
      <c r="F4429" s="417">
        <v>0</v>
      </c>
      <c r="G4429" s="417">
        <v>467891884</v>
      </c>
      <c r="H4429" s="387" t="b" cm="1">
        <f t="array" aca="1" ref="H4429" ca="1">EsNegrita(BP[[#This Row],[CODIGO]])</f>
        <v>0</v>
      </c>
      <c r="I4429" s="387" t="b" cm="1">
        <f t="array" ref="I4429">_xlfn.LET(
    _xlpm.codigos_devolucion, _xlfn.UNIQUE(_xlfn._xlws.FILTER(BP[CODIGO], ISNUMBER(SEARCH("devoluci", BP[NOMBRE CUENTA])), {""})),
    ISNUMBER(MATCH(BP[[#This Row],[CODIGO]], _xlpm.codigos_devolucion, 0))
)</f>
        <v>0</v>
      </c>
    </row>
    <row r="4430" spans="1:9" x14ac:dyDescent="0.25">
      <c r="A4430" s="608">
        <v>61450511</v>
      </c>
      <c r="B4430" s="416" t="s">
        <v>1388</v>
      </c>
      <c r="C4430" s="416" t="s">
        <v>1099</v>
      </c>
      <c r="D4430" s="416" t="s">
        <v>1100</v>
      </c>
      <c r="E4430" s="417">
        <v>405000</v>
      </c>
      <c r="F4430" s="417">
        <v>0</v>
      </c>
      <c r="G4430" s="417">
        <v>468296884</v>
      </c>
      <c r="H4430" s="387" t="b" cm="1">
        <f t="array" aca="1" ref="H4430" ca="1">EsNegrita(BP[[#This Row],[CODIGO]])</f>
        <v>0</v>
      </c>
      <c r="I4430" s="387" t="b" cm="1">
        <f t="array" ref="I4430">_xlfn.LET(
    _xlpm.codigos_devolucion, _xlfn.UNIQUE(_xlfn._xlws.FILTER(BP[CODIGO], ISNUMBER(SEARCH("devoluci", BP[NOMBRE CUENTA])), {""})),
    ISNUMBER(MATCH(BP[[#This Row],[CODIGO]], _xlpm.codigos_devolucion, 0))
)</f>
        <v>0</v>
      </c>
    </row>
    <row r="4431" spans="1:9" x14ac:dyDescent="0.25">
      <c r="A4431" s="608">
        <v>61450511</v>
      </c>
      <c r="B4431" s="416" t="s">
        <v>1388</v>
      </c>
      <c r="C4431" s="416" t="s">
        <v>811</v>
      </c>
      <c r="D4431" s="416" t="s">
        <v>1164</v>
      </c>
      <c r="E4431" s="417">
        <v>40000</v>
      </c>
      <c r="F4431" s="417">
        <v>0</v>
      </c>
      <c r="G4431" s="417">
        <v>468336884</v>
      </c>
      <c r="H4431" s="387" t="b" cm="1">
        <f t="array" aca="1" ref="H4431" ca="1">EsNegrita(BP[[#This Row],[CODIGO]])</f>
        <v>0</v>
      </c>
      <c r="I4431" s="387" t="b" cm="1">
        <f t="array" ref="I4431">_xlfn.LET(
    _xlpm.codigos_devolucion, _xlfn.UNIQUE(_xlfn._xlws.FILTER(BP[CODIGO], ISNUMBER(SEARCH("devoluci", BP[NOMBRE CUENTA])), {""})),
    ISNUMBER(MATCH(BP[[#This Row],[CODIGO]], _xlpm.codigos_devolucion, 0))
)</f>
        <v>0</v>
      </c>
    </row>
    <row r="4432" spans="1:9" x14ac:dyDescent="0.25">
      <c r="A4432" s="608">
        <v>61450511</v>
      </c>
      <c r="B4432" s="416" t="s">
        <v>1388</v>
      </c>
      <c r="C4432" s="416" t="s">
        <v>1099</v>
      </c>
      <c r="D4432" s="416" t="s">
        <v>1165</v>
      </c>
      <c r="E4432" s="417">
        <v>655000</v>
      </c>
      <c r="F4432" s="417">
        <v>0</v>
      </c>
      <c r="G4432" s="417">
        <v>468991884</v>
      </c>
      <c r="H4432" s="387" t="b" cm="1">
        <f t="array" aca="1" ref="H4432" ca="1">EsNegrita(BP[[#This Row],[CODIGO]])</f>
        <v>0</v>
      </c>
      <c r="I4432" s="387" t="b" cm="1">
        <f t="array" ref="I4432">_xlfn.LET(
    _xlpm.codigos_devolucion, _xlfn.UNIQUE(_xlfn._xlws.FILTER(BP[CODIGO], ISNUMBER(SEARCH("devoluci", BP[NOMBRE CUENTA])), {""})),
    ISNUMBER(MATCH(BP[[#This Row],[CODIGO]], _xlpm.codigos_devolucion, 0))
)</f>
        <v>0</v>
      </c>
    </row>
    <row r="4433" spans="1:9" x14ac:dyDescent="0.25">
      <c r="A4433" s="608">
        <v>61450511</v>
      </c>
      <c r="B4433" s="416" t="s">
        <v>1388</v>
      </c>
      <c r="C4433" s="416" t="s">
        <v>1166</v>
      </c>
      <c r="D4433" s="416" t="s">
        <v>1167</v>
      </c>
      <c r="E4433" s="417">
        <v>8700000</v>
      </c>
      <c r="F4433" s="417">
        <v>0</v>
      </c>
      <c r="G4433" s="417">
        <v>477691884</v>
      </c>
      <c r="H4433" s="387" t="b" cm="1">
        <f t="array" aca="1" ref="H4433" ca="1">EsNegrita(BP[[#This Row],[CODIGO]])</f>
        <v>0</v>
      </c>
      <c r="I4433" s="387" t="b" cm="1">
        <f t="array" ref="I4433">_xlfn.LET(
    _xlpm.codigos_devolucion, _xlfn.UNIQUE(_xlfn._xlws.FILTER(BP[CODIGO], ISNUMBER(SEARCH("devoluci", BP[NOMBRE CUENTA])), {""})),
    ISNUMBER(MATCH(BP[[#This Row],[CODIGO]], _xlpm.codigos_devolucion, 0))
)</f>
        <v>0</v>
      </c>
    </row>
    <row r="4434" spans="1:9" x14ac:dyDescent="0.25">
      <c r="A4434" s="608">
        <v>61450511</v>
      </c>
      <c r="B4434" s="416" t="s">
        <v>1388</v>
      </c>
      <c r="C4434" s="416" t="s">
        <v>1047</v>
      </c>
      <c r="D4434" s="416" t="s">
        <v>1176</v>
      </c>
      <c r="E4434" s="417">
        <v>110000</v>
      </c>
      <c r="F4434" s="417">
        <v>0</v>
      </c>
      <c r="G4434" s="417">
        <v>477801884</v>
      </c>
      <c r="H4434" s="387" t="b" cm="1">
        <f t="array" aca="1" ref="H4434" ca="1">EsNegrita(BP[[#This Row],[CODIGO]])</f>
        <v>0</v>
      </c>
      <c r="I4434" s="387" t="b" cm="1">
        <f t="array" ref="I4434">_xlfn.LET(
    _xlpm.codigos_devolucion, _xlfn.UNIQUE(_xlfn._xlws.FILTER(BP[CODIGO], ISNUMBER(SEARCH("devoluci", BP[NOMBRE CUENTA])), {""})),
    ISNUMBER(MATCH(BP[[#This Row],[CODIGO]], _xlpm.codigos_devolucion, 0))
)</f>
        <v>0</v>
      </c>
    </row>
    <row r="4435" spans="1:9" x14ac:dyDescent="0.25">
      <c r="A4435" s="608">
        <v>61450511</v>
      </c>
      <c r="B4435" s="416" t="s">
        <v>1388</v>
      </c>
      <c r="C4435" s="416" t="s">
        <v>1099</v>
      </c>
      <c r="D4435" s="416" t="s">
        <v>1195</v>
      </c>
      <c r="E4435" s="417">
        <v>575000</v>
      </c>
      <c r="F4435" s="417">
        <v>0</v>
      </c>
      <c r="G4435" s="417">
        <v>478376884</v>
      </c>
      <c r="H4435" s="387" t="b" cm="1">
        <f t="array" aca="1" ref="H4435" ca="1">EsNegrita(BP[[#This Row],[CODIGO]])</f>
        <v>0</v>
      </c>
      <c r="I4435" s="387" t="b" cm="1">
        <f t="array" ref="I4435">_xlfn.LET(
    _xlpm.codigos_devolucion, _xlfn.UNIQUE(_xlfn._xlws.FILTER(BP[CODIGO], ISNUMBER(SEARCH("devoluci", BP[NOMBRE CUENTA])), {""})),
    ISNUMBER(MATCH(BP[[#This Row],[CODIGO]], _xlpm.codigos_devolucion, 0))
)</f>
        <v>0</v>
      </c>
    </row>
    <row r="4436" spans="1:9" x14ac:dyDescent="0.25">
      <c r="A4436" s="608">
        <v>61450511</v>
      </c>
      <c r="B4436" s="416" t="s">
        <v>1388</v>
      </c>
      <c r="C4436" s="416" t="s">
        <v>1099</v>
      </c>
      <c r="D4436" s="416" t="s">
        <v>1200</v>
      </c>
      <c r="E4436" s="417">
        <v>340000</v>
      </c>
      <c r="F4436" s="417">
        <v>0</v>
      </c>
      <c r="G4436" s="417">
        <v>478716884</v>
      </c>
      <c r="H4436" s="387" t="b" cm="1">
        <f t="array" aca="1" ref="H4436" ca="1">EsNegrita(BP[[#This Row],[CODIGO]])</f>
        <v>0</v>
      </c>
      <c r="I4436" s="387" t="b" cm="1">
        <f t="array" ref="I4436">_xlfn.LET(
    _xlpm.codigos_devolucion, _xlfn.UNIQUE(_xlfn._xlws.FILTER(BP[CODIGO], ISNUMBER(SEARCH("devoluci", BP[NOMBRE CUENTA])), {""})),
    ISNUMBER(MATCH(BP[[#This Row],[CODIGO]], _xlpm.codigos_devolucion, 0))
)</f>
        <v>0</v>
      </c>
    </row>
    <row r="4437" spans="1:9" x14ac:dyDescent="0.25">
      <c r="A4437" s="608">
        <v>61450511</v>
      </c>
      <c r="B4437" s="416" t="s">
        <v>1388</v>
      </c>
      <c r="C4437" s="416" t="s">
        <v>1099</v>
      </c>
      <c r="D4437" s="416" t="s">
        <v>1203</v>
      </c>
      <c r="E4437" s="417">
        <v>220000</v>
      </c>
      <c r="F4437" s="417">
        <v>0</v>
      </c>
      <c r="G4437" s="417">
        <v>478936884</v>
      </c>
      <c r="H4437" s="387" t="b" cm="1">
        <f t="array" aca="1" ref="H4437" ca="1">EsNegrita(BP[[#This Row],[CODIGO]])</f>
        <v>0</v>
      </c>
      <c r="I4437" s="387" t="b" cm="1">
        <f t="array" ref="I4437">_xlfn.LET(
    _xlpm.codigos_devolucion, _xlfn.UNIQUE(_xlfn._xlws.FILTER(BP[CODIGO], ISNUMBER(SEARCH("devoluci", BP[NOMBRE CUENTA])), {""})),
    ISNUMBER(MATCH(BP[[#This Row],[CODIGO]], _xlpm.codigos_devolucion, 0))
)</f>
        <v>0</v>
      </c>
    </row>
    <row r="4438" spans="1:9" x14ac:dyDescent="0.25">
      <c r="A4438" s="608">
        <v>61450511</v>
      </c>
      <c r="B4438" s="416" t="s">
        <v>1388</v>
      </c>
      <c r="C4438" s="416" t="s">
        <v>854</v>
      </c>
      <c r="D4438" s="416" t="s">
        <v>855</v>
      </c>
      <c r="E4438" s="417">
        <v>480000</v>
      </c>
      <c r="F4438" s="417">
        <v>0</v>
      </c>
      <c r="G4438" s="417">
        <v>479416884</v>
      </c>
      <c r="H4438" s="387" t="b" cm="1">
        <f t="array" aca="1" ref="H4438" ca="1">EsNegrita(BP[[#This Row],[CODIGO]])</f>
        <v>0</v>
      </c>
      <c r="I4438" s="387" t="b" cm="1">
        <f t="array" ref="I4438">_xlfn.LET(
    _xlpm.codigos_devolucion, _xlfn.UNIQUE(_xlfn._xlws.FILTER(BP[CODIGO], ISNUMBER(SEARCH("devoluci", BP[NOMBRE CUENTA])), {""})),
    ISNUMBER(MATCH(BP[[#This Row],[CODIGO]], _xlpm.codigos_devolucion, 0))
)</f>
        <v>0</v>
      </c>
    </row>
    <row r="4439" spans="1:9" x14ac:dyDescent="0.25">
      <c r="A4439" s="608">
        <v>61450511</v>
      </c>
      <c r="B4439" s="416" t="s">
        <v>1388</v>
      </c>
      <c r="C4439" s="416" t="s">
        <v>1047</v>
      </c>
      <c r="D4439" s="416" t="s">
        <v>1234</v>
      </c>
      <c r="E4439" s="417">
        <v>220000</v>
      </c>
      <c r="F4439" s="417">
        <v>0</v>
      </c>
      <c r="G4439" s="417">
        <v>479636884</v>
      </c>
      <c r="H4439" s="387" t="b" cm="1">
        <f t="array" aca="1" ref="H4439" ca="1">EsNegrita(BP[[#This Row],[CODIGO]])</f>
        <v>0</v>
      </c>
      <c r="I4439" s="387" t="b" cm="1">
        <f t="array" ref="I4439">_xlfn.LET(
    _xlpm.codigos_devolucion, _xlfn.UNIQUE(_xlfn._xlws.FILTER(BP[CODIGO], ISNUMBER(SEARCH("devoluci", BP[NOMBRE CUENTA])), {""})),
    ISNUMBER(MATCH(BP[[#This Row],[CODIGO]], _xlpm.codigos_devolucion, 0))
)</f>
        <v>0</v>
      </c>
    </row>
    <row r="4440" spans="1:9" x14ac:dyDescent="0.25">
      <c r="A4440" s="608">
        <v>61450511</v>
      </c>
      <c r="B4440" s="416" t="s">
        <v>1388</v>
      </c>
      <c r="C4440" s="416" t="s">
        <v>1099</v>
      </c>
      <c r="D4440" s="416" t="s">
        <v>1246</v>
      </c>
      <c r="E4440" s="417">
        <v>90000</v>
      </c>
      <c r="F4440" s="417">
        <v>0</v>
      </c>
      <c r="G4440" s="417">
        <v>479726884</v>
      </c>
      <c r="H4440" s="387" t="b" cm="1">
        <f t="array" aca="1" ref="H4440" ca="1">EsNegrita(BP[[#This Row],[CODIGO]])</f>
        <v>0</v>
      </c>
      <c r="I4440" s="387" t="b" cm="1">
        <f t="array" ref="I4440">_xlfn.LET(
    _xlpm.codigos_devolucion, _xlfn.UNIQUE(_xlfn._xlws.FILTER(BP[CODIGO], ISNUMBER(SEARCH("devoluci", BP[NOMBRE CUENTA])), {""})),
    ISNUMBER(MATCH(BP[[#This Row],[CODIGO]], _xlpm.codigos_devolucion, 0))
)</f>
        <v>0</v>
      </c>
    </row>
    <row r="4441" spans="1:9" x14ac:dyDescent="0.25">
      <c r="A4441" s="608">
        <v>61450513</v>
      </c>
      <c r="B4441" s="416" t="s">
        <v>1389</v>
      </c>
      <c r="C4441" s="416" t="s">
        <v>887</v>
      </c>
      <c r="D4441" s="416" t="s">
        <v>888</v>
      </c>
      <c r="E4441" s="417">
        <v>2277788</v>
      </c>
      <c r="F4441" s="417">
        <v>0</v>
      </c>
      <c r="G4441" s="417">
        <v>124683481</v>
      </c>
      <c r="H4441" s="387" t="b" cm="1">
        <f t="array" aca="1" ref="H4441" ca="1">EsNegrita(BP[[#This Row],[CODIGO]])</f>
        <v>0</v>
      </c>
      <c r="I4441" s="387" t="b" cm="1">
        <f t="array" ref="I4441">_xlfn.LET(
    _xlpm.codigos_devolucion, _xlfn.UNIQUE(_xlfn._xlws.FILTER(BP[CODIGO], ISNUMBER(SEARCH("devoluci", BP[NOMBRE CUENTA])), {""})),
    ISNUMBER(MATCH(BP[[#This Row],[CODIGO]], _xlpm.codigos_devolucion, 0))
)</f>
        <v>0</v>
      </c>
    </row>
    <row r="4442" spans="1:9" x14ac:dyDescent="0.25">
      <c r="A4442" s="608">
        <v>61450513</v>
      </c>
      <c r="B4442" s="416" t="s">
        <v>1389</v>
      </c>
      <c r="C4442" s="416" t="s">
        <v>887</v>
      </c>
      <c r="D4442" s="416" t="s">
        <v>890</v>
      </c>
      <c r="E4442" s="417">
        <v>2194928</v>
      </c>
      <c r="F4442" s="417">
        <v>0</v>
      </c>
      <c r="G4442" s="417">
        <v>126878409</v>
      </c>
      <c r="H4442" s="387" t="b" cm="1">
        <f t="array" aca="1" ref="H4442" ca="1">EsNegrita(BP[[#This Row],[CODIGO]])</f>
        <v>0</v>
      </c>
      <c r="I4442" s="387" t="b" cm="1">
        <f t="array" ref="I4442">_xlfn.LET(
    _xlpm.codigos_devolucion, _xlfn.UNIQUE(_xlfn._xlws.FILTER(BP[CODIGO], ISNUMBER(SEARCH("devoluci", BP[NOMBRE CUENTA])), {""})),
    ISNUMBER(MATCH(BP[[#This Row],[CODIGO]], _xlpm.codigos_devolucion, 0))
)</f>
        <v>0</v>
      </c>
    </row>
    <row r="4443" spans="1:9" x14ac:dyDescent="0.25">
      <c r="A4443" s="608">
        <v>62250101</v>
      </c>
      <c r="B4443" s="416" t="s">
        <v>1390</v>
      </c>
      <c r="C4443" s="416" t="s">
        <v>918</v>
      </c>
      <c r="D4443" s="416" t="s">
        <v>1074</v>
      </c>
      <c r="E4443" s="417">
        <v>0</v>
      </c>
      <c r="F4443" s="417">
        <v>155462</v>
      </c>
      <c r="G4443" s="417">
        <v>-142938051</v>
      </c>
      <c r="H4443" s="387" t="b" cm="1">
        <f t="array" aca="1" ref="H4443" ca="1">EsNegrita(BP[[#This Row],[CODIGO]])</f>
        <v>0</v>
      </c>
      <c r="I4443" s="387" t="b" cm="1">
        <f t="array" ref="I4443">_xlfn.LET(
    _xlpm.codigos_devolucion, _xlfn.UNIQUE(_xlfn._xlws.FILTER(BP[CODIGO], ISNUMBER(SEARCH("devoluci", BP[NOMBRE CUENTA])), {""})),
    ISNUMBER(MATCH(BP[[#This Row],[CODIGO]], _xlpm.codigos_devolucion, 0))
)</f>
        <v>1</v>
      </c>
    </row>
    <row r="4444" spans="1:9" x14ac:dyDescent="0.25">
      <c r="A4444" s="608">
        <v>720506</v>
      </c>
      <c r="B4444" s="416" t="s">
        <v>542</v>
      </c>
      <c r="C4444" s="416" t="s">
        <v>1264</v>
      </c>
      <c r="D4444" s="416" t="s">
        <v>1265</v>
      </c>
      <c r="E4444" s="417">
        <v>350181</v>
      </c>
      <c r="F4444" s="417">
        <v>0</v>
      </c>
      <c r="G4444" s="417">
        <v>6866535740.9899998</v>
      </c>
      <c r="H4444" s="387" t="b" cm="1">
        <f t="array" aca="1" ref="H4444" ca="1">EsNegrita(BP[[#This Row],[CODIGO]])</f>
        <v>0</v>
      </c>
      <c r="I4444" s="387" t="b" cm="1">
        <f t="array" ref="I4444">_xlfn.LET(
    _xlpm.codigos_devolucion, _xlfn.UNIQUE(_xlfn._xlws.FILTER(BP[CODIGO], ISNUMBER(SEARCH("devoluci", BP[NOMBRE CUENTA])), {""})),
    ISNUMBER(MATCH(BP[[#This Row],[CODIGO]], _xlpm.codigos_devolucion, 0))
)</f>
        <v>0</v>
      </c>
    </row>
    <row r="4445" spans="1:9" x14ac:dyDescent="0.25">
      <c r="A4445" s="608">
        <v>720506</v>
      </c>
      <c r="B4445" s="416" t="s">
        <v>542</v>
      </c>
      <c r="C4445" s="416" t="s">
        <v>740</v>
      </c>
      <c r="D4445" s="416" t="s">
        <v>739</v>
      </c>
      <c r="E4445" s="417">
        <v>1750905</v>
      </c>
      <c r="F4445" s="417">
        <v>0</v>
      </c>
      <c r="G4445" s="417">
        <v>6868286645.9899998</v>
      </c>
      <c r="H4445" s="387" t="b" cm="1">
        <f t="array" aca="1" ref="H4445" ca="1">EsNegrita(BP[[#This Row],[CODIGO]])</f>
        <v>0</v>
      </c>
      <c r="I4445" s="387" t="b" cm="1">
        <f t="array" ref="I4445">_xlfn.LET(
    _xlpm.codigos_devolucion, _xlfn.UNIQUE(_xlfn._xlws.FILTER(BP[CODIGO], ISNUMBER(SEARCH("devoluci", BP[NOMBRE CUENTA])), {""})),
    ISNUMBER(MATCH(BP[[#This Row],[CODIGO]], _xlpm.codigos_devolucion, 0))
)</f>
        <v>0</v>
      </c>
    </row>
    <row r="4446" spans="1:9" x14ac:dyDescent="0.25">
      <c r="A4446" s="608">
        <v>720506</v>
      </c>
      <c r="B4446" s="416" t="s">
        <v>542</v>
      </c>
      <c r="C4446" s="416" t="s">
        <v>1287</v>
      </c>
      <c r="D4446" s="416" t="s">
        <v>739</v>
      </c>
      <c r="E4446" s="417">
        <v>2238680.5299999998</v>
      </c>
      <c r="F4446" s="417">
        <v>0</v>
      </c>
      <c r="G4446" s="417">
        <v>6870525326.5199995</v>
      </c>
      <c r="H4446" s="387" t="b" cm="1">
        <f t="array" aca="1" ref="H4446" ca="1">EsNegrita(BP[[#This Row],[CODIGO]])</f>
        <v>0</v>
      </c>
      <c r="I4446" s="387" t="b" cm="1">
        <f t="array" ref="I4446">_xlfn.LET(
    _xlpm.codigos_devolucion, _xlfn.UNIQUE(_xlfn._xlws.FILTER(BP[CODIGO], ISNUMBER(SEARCH("devoluci", BP[NOMBRE CUENTA])), {""})),
    ISNUMBER(MATCH(BP[[#This Row],[CODIGO]], _xlpm.codigos_devolucion, 0))
)</f>
        <v>0</v>
      </c>
    </row>
    <row r="4447" spans="1:9" x14ac:dyDescent="0.25">
      <c r="A4447" s="608">
        <v>720506</v>
      </c>
      <c r="B4447" s="416" t="s">
        <v>542</v>
      </c>
      <c r="C4447" s="416" t="s">
        <v>741</v>
      </c>
      <c r="D4447" s="416" t="s">
        <v>739</v>
      </c>
      <c r="E4447" s="417">
        <v>2098763</v>
      </c>
      <c r="F4447" s="417">
        <v>0</v>
      </c>
      <c r="G4447" s="417">
        <v>6872624089.5199995</v>
      </c>
      <c r="H4447" s="387" t="b" cm="1">
        <f t="array" aca="1" ref="H4447" ca="1">EsNegrita(BP[[#This Row],[CODIGO]])</f>
        <v>0</v>
      </c>
      <c r="I4447" s="387" t="b" cm="1">
        <f t="array" ref="I4447">_xlfn.LET(
    _xlpm.codigos_devolucion, _xlfn.UNIQUE(_xlfn._xlws.FILTER(BP[CODIGO], ISNUMBER(SEARCH("devoluci", BP[NOMBRE CUENTA])), {""})),
    ISNUMBER(MATCH(BP[[#This Row],[CODIGO]], _xlpm.codigos_devolucion, 0))
)</f>
        <v>0</v>
      </c>
    </row>
    <row r="4448" spans="1:9" x14ac:dyDescent="0.25">
      <c r="A4448" s="608">
        <v>720506</v>
      </c>
      <c r="B4448" s="416" t="s">
        <v>542</v>
      </c>
      <c r="C4448" s="416" t="s">
        <v>779</v>
      </c>
      <c r="D4448" s="416" t="s">
        <v>739</v>
      </c>
      <c r="E4448" s="417">
        <v>2098763</v>
      </c>
      <c r="F4448" s="417">
        <v>0</v>
      </c>
      <c r="G4448" s="417">
        <v>6874722852.5199995</v>
      </c>
      <c r="H4448" s="387" t="b" cm="1">
        <f t="array" aca="1" ref="H4448" ca="1">EsNegrita(BP[[#This Row],[CODIGO]])</f>
        <v>0</v>
      </c>
      <c r="I4448" s="387" t="b" cm="1">
        <f t="array" ref="I4448">_xlfn.LET(
    _xlpm.codigos_devolucion, _xlfn.UNIQUE(_xlfn._xlws.FILTER(BP[CODIGO], ISNUMBER(SEARCH("devoluci", BP[NOMBRE CUENTA])), {""})),
    ISNUMBER(MATCH(BP[[#This Row],[CODIGO]], _xlpm.codigos_devolucion, 0))
)</f>
        <v>0</v>
      </c>
    </row>
    <row r="4449" spans="1:9" x14ac:dyDescent="0.25">
      <c r="A4449" s="608">
        <v>720506</v>
      </c>
      <c r="B4449" s="416" t="s">
        <v>542</v>
      </c>
      <c r="C4449" s="416" t="s">
        <v>742</v>
      </c>
      <c r="D4449" s="416" t="s">
        <v>739</v>
      </c>
      <c r="E4449" s="417">
        <v>2098763</v>
      </c>
      <c r="F4449" s="417">
        <v>0</v>
      </c>
      <c r="G4449" s="417">
        <v>6876821615.5199995</v>
      </c>
      <c r="H4449" s="387" t="b" cm="1">
        <f t="array" aca="1" ref="H4449" ca="1">EsNegrita(BP[[#This Row],[CODIGO]])</f>
        <v>0</v>
      </c>
      <c r="I4449" s="387" t="b" cm="1">
        <f t="array" ref="I4449">_xlfn.LET(
    _xlpm.codigos_devolucion, _xlfn.UNIQUE(_xlfn._xlws.FILTER(BP[CODIGO], ISNUMBER(SEARCH("devoluci", BP[NOMBRE CUENTA])), {""})),
    ISNUMBER(MATCH(BP[[#This Row],[CODIGO]], _xlpm.codigos_devolucion, 0))
)</f>
        <v>0</v>
      </c>
    </row>
    <row r="4450" spans="1:9" x14ac:dyDescent="0.25">
      <c r="A4450" s="608">
        <v>720506</v>
      </c>
      <c r="B4450" s="416" t="s">
        <v>542</v>
      </c>
      <c r="C4450" s="416" t="s">
        <v>743</v>
      </c>
      <c r="D4450" s="416" t="s">
        <v>739</v>
      </c>
      <c r="E4450" s="417">
        <v>1750905</v>
      </c>
      <c r="F4450" s="417">
        <v>0</v>
      </c>
      <c r="G4450" s="417">
        <v>6878572520.5199995</v>
      </c>
      <c r="H4450" s="387" t="b" cm="1">
        <f t="array" aca="1" ref="H4450" ca="1">EsNegrita(BP[[#This Row],[CODIGO]])</f>
        <v>0</v>
      </c>
      <c r="I4450" s="387" t="b" cm="1">
        <f t="array" ref="I4450">_xlfn.LET(
    _xlpm.codigos_devolucion, _xlfn.UNIQUE(_xlfn._xlws.FILTER(BP[CODIGO], ISNUMBER(SEARCH("devoluci", BP[NOMBRE CUENTA])), {""})),
    ISNUMBER(MATCH(BP[[#This Row],[CODIGO]], _xlpm.codigos_devolucion, 0))
)</f>
        <v>0</v>
      </c>
    </row>
    <row r="4451" spans="1:9" x14ac:dyDescent="0.25">
      <c r="A4451" s="608">
        <v>720506</v>
      </c>
      <c r="B4451" s="416" t="s">
        <v>542</v>
      </c>
      <c r="C4451" s="416" t="s">
        <v>744</v>
      </c>
      <c r="D4451" s="416" t="s">
        <v>739</v>
      </c>
      <c r="E4451" s="417">
        <v>1750905</v>
      </c>
      <c r="F4451" s="417">
        <v>0</v>
      </c>
      <c r="G4451" s="417">
        <v>6880323425.5199995</v>
      </c>
      <c r="H4451" s="387" t="b" cm="1">
        <f t="array" aca="1" ref="H4451" ca="1">EsNegrita(BP[[#This Row],[CODIGO]])</f>
        <v>0</v>
      </c>
      <c r="I4451" s="387" t="b" cm="1">
        <f t="array" ref="I4451">_xlfn.LET(
    _xlpm.codigos_devolucion, _xlfn.UNIQUE(_xlfn._xlws.FILTER(BP[CODIGO], ISNUMBER(SEARCH("devoluci", BP[NOMBRE CUENTA])), {""})),
    ISNUMBER(MATCH(BP[[#This Row],[CODIGO]], _xlpm.codigos_devolucion, 0))
)</f>
        <v>0</v>
      </c>
    </row>
    <row r="4452" spans="1:9" x14ac:dyDescent="0.25">
      <c r="A4452" s="608">
        <v>720506</v>
      </c>
      <c r="B4452" s="416" t="s">
        <v>542</v>
      </c>
      <c r="C4452" s="416" t="s">
        <v>745</v>
      </c>
      <c r="D4452" s="416" t="s">
        <v>739</v>
      </c>
      <c r="E4452" s="417">
        <v>2098763</v>
      </c>
      <c r="F4452" s="417">
        <v>0</v>
      </c>
      <c r="G4452" s="417">
        <v>6882422188.5199995</v>
      </c>
      <c r="H4452" s="387" t="b" cm="1">
        <f t="array" aca="1" ref="H4452" ca="1">EsNegrita(BP[[#This Row],[CODIGO]])</f>
        <v>0</v>
      </c>
      <c r="I4452" s="387" t="b" cm="1">
        <f t="array" ref="I4452">_xlfn.LET(
    _xlpm.codigos_devolucion, _xlfn.UNIQUE(_xlfn._xlws.FILTER(BP[CODIGO], ISNUMBER(SEARCH("devoluci", BP[NOMBRE CUENTA])), {""})),
    ISNUMBER(MATCH(BP[[#This Row],[CODIGO]], _xlpm.codigos_devolucion, 0))
)</f>
        <v>0</v>
      </c>
    </row>
    <row r="4453" spans="1:9" x14ac:dyDescent="0.25">
      <c r="A4453" s="608">
        <v>720506</v>
      </c>
      <c r="B4453" s="416" t="s">
        <v>542</v>
      </c>
      <c r="C4453" s="416" t="s">
        <v>1288</v>
      </c>
      <c r="D4453" s="416" t="s">
        <v>739</v>
      </c>
      <c r="E4453" s="417">
        <v>1692541.5</v>
      </c>
      <c r="F4453" s="417">
        <v>0</v>
      </c>
      <c r="G4453" s="417">
        <v>6884114730.0199995</v>
      </c>
      <c r="H4453" s="387" t="b" cm="1">
        <f t="array" aca="1" ref="H4453" ca="1">EsNegrita(BP[[#This Row],[CODIGO]])</f>
        <v>0</v>
      </c>
      <c r="I4453" s="387" t="b" cm="1">
        <f t="array" ref="I4453">_xlfn.LET(
    _xlpm.codigos_devolucion, _xlfn.UNIQUE(_xlfn._xlws.FILTER(BP[CODIGO], ISNUMBER(SEARCH("devoluci", BP[NOMBRE CUENTA])), {""})),
    ISNUMBER(MATCH(BP[[#This Row],[CODIGO]], _xlpm.codigos_devolucion, 0))
)</f>
        <v>0</v>
      </c>
    </row>
    <row r="4454" spans="1:9" x14ac:dyDescent="0.25">
      <c r="A4454" s="608">
        <v>720506</v>
      </c>
      <c r="B4454" s="416" t="s">
        <v>542</v>
      </c>
      <c r="C4454" s="416" t="s">
        <v>1267</v>
      </c>
      <c r="D4454" s="416" t="s">
        <v>739</v>
      </c>
      <c r="E4454" s="417">
        <v>2098763</v>
      </c>
      <c r="F4454" s="417">
        <v>0</v>
      </c>
      <c r="G4454" s="417">
        <v>6886213493.0199995</v>
      </c>
      <c r="H4454" s="387" t="b" cm="1">
        <f t="array" aca="1" ref="H4454" ca="1">EsNegrita(BP[[#This Row],[CODIGO]])</f>
        <v>0</v>
      </c>
      <c r="I4454" s="387" t="b" cm="1">
        <f t="array" ref="I4454">_xlfn.LET(
    _xlpm.codigos_devolucion, _xlfn.UNIQUE(_xlfn._xlws.FILTER(BP[CODIGO], ISNUMBER(SEARCH("devoluci", BP[NOMBRE CUENTA])), {""})),
    ISNUMBER(MATCH(BP[[#This Row],[CODIGO]], _xlpm.codigos_devolucion, 0))
)</f>
        <v>0</v>
      </c>
    </row>
    <row r="4455" spans="1:9" x14ac:dyDescent="0.25">
      <c r="A4455" s="608">
        <v>720506</v>
      </c>
      <c r="B4455" s="416" t="s">
        <v>542</v>
      </c>
      <c r="C4455" s="416" t="s">
        <v>1289</v>
      </c>
      <c r="D4455" s="416" t="s">
        <v>739</v>
      </c>
      <c r="E4455" s="417">
        <v>1750905</v>
      </c>
      <c r="F4455" s="417">
        <v>0</v>
      </c>
      <c r="G4455" s="417">
        <v>6887964398.0199995</v>
      </c>
      <c r="H4455" s="387" t="b" cm="1">
        <f t="array" aca="1" ref="H4455" ca="1">EsNegrita(BP[[#This Row],[CODIGO]])</f>
        <v>0</v>
      </c>
      <c r="I4455" s="387" t="b" cm="1">
        <f t="array" ref="I4455">_xlfn.LET(
    _xlpm.codigos_devolucion, _xlfn.UNIQUE(_xlfn._xlws.FILTER(BP[CODIGO], ISNUMBER(SEARCH("devoluci", BP[NOMBRE CUENTA])), {""})),
    ISNUMBER(MATCH(BP[[#This Row],[CODIGO]], _xlpm.codigos_devolucion, 0))
)</f>
        <v>0</v>
      </c>
    </row>
    <row r="4456" spans="1:9" x14ac:dyDescent="0.25">
      <c r="A4456" s="608">
        <v>720506</v>
      </c>
      <c r="B4456" s="416" t="s">
        <v>542</v>
      </c>
      <c r="C4456" s="416" t="s">
        <v>746</v>
      </c>
      <c r="D4456" s="416" t="s">
        <v>739</v>
      </c>
      <c r="E4456" s="417">
        <v>2098763</v>
      </c>
      <c r="F4456" s="417">
        <v>0</v>
      </c>
      <c r="G4456" s="417">
        <v>6890063161.0199995</v>
      </c>
      <c r="H4456" s="387" t="b" cm="1">
        <f t="array" aca="1" ref="H4456" ca="1">EsNegrita(BP[[#This Row],[CODIGO]])</f>
        <v>0</v>
      </c>
      <c r="I4456" s="387" t="b" cm="1">
        <f t="array" ref="I4456">_xlfn.LET(
    _xlpm.codigos_devolucion, _xlfn.UNIQUE(_xlfn._xlws.FILTER(BP[CODIGO], ISNUMBER(SEARCH("devoluci", BP[NOMBRE CUENTA])), {""})),
    ISNUMBER(MATCH(BP[[#This Row],[CODIGO]], _xlpm.codigos_devolucion, 0))
)</f>
        <v>0</v>
      </c>
    </row>
    <row r="4457" spans="1:9" x14ac:dyDescent="0.25">
      <c r="A4457" s="608">
        <v>720506</v>
      </c>
      <c r="B4457" s="416" t="s">
        <v>542</v>
      </c>
      <c r="C4457" s="416" t="s">
        <v>1268</v>
      </c>
      <c r="D4457" s="416" t="s">
        <v>739</v>
      </c>
      <c r="E4457" s="417">
        <v>1958845.46</v>
      </c>
      <c r="F4457" s="417">
        <v>0</v>
      </c>
      <c r="G4457" s="417">
        <v>6892022006.4799995</v>
      </c>
      <c r="H4457" s="387" t="b" cm="1">
        <f t="array" aca="1" ref="H4457" ca="1">EsNegrita(BP[[#This Row],[CODIGO]])</f>
        <v>0</v>
      </c>
      <c r="I4457" s="387" t="b" cm="1">
        <f t="array" ref="I4457">_xlfn.LET(
    _xlpm.codigos_devolucion, _xlfn.UNIQUE(_xlfn._xlws.FILTER(BP[CODIGO], ISNUMBER(SEARCH("devoluci", BP[NOMBRE CUENTA])), {""})),
    ISNUMBER(MATCH(BP[[#This Row],[CODIGO]], _xlpm.codigos_devolucion, 0))
)</f>
        <v>0</v>
      </c>
    </row>
    <row r="4458" spans="1:9" x14ac:dyDescent="0.25">
      <c r="A4458" s="608">
        <v>720506</v>
      </c>
      <c r="B4458" s="416" t="s">
        <v>542</v>
      </c>
      <c r="C4458" s="416" t="s">
        <v>1290</v>
      </c>
      <c r="D4458" s="416" t="s">
        <v>739</v>
      </c>
      <c r="E4458" s="417">
        <v>2238680.5299999998</v>
      </c>
      <c r="F4458" s="417">
        <v>0</v>
      </c>
      <c r="G4458" s="417">
        <v>6894260687.0099993</v>
      </c>
      <c r="H4458" s="387" t="b" cm="1">
        <f t="array" aca="1" ref="H4458" ca="1">EsNegrita(BP[[#This Row],[CODIGO]])</f>
        <v>0</v>
      </c>
      <c r="I4458" s="387" t="b" cm="1">
        <f t="array" ref="I4458">_xlfn.LET(
    _xlpm.codigos_devolucion, _xlfn.UNIQUE(_xlfn._xlws.FILTER(BP[CODIGO], ISNUMBER(SEARCH("devoluci", BP[NOMBRE CUENTA])), {""})),
    ISNUMBER(MATCH(BP[[#This Row],[CODIGO]], _xlpm.codigos_devolucion, 0))
)</f>
        <v>0</v>
      </c>
    </row>
    <row r="4459" spans="1:9" x14ac:dyDescent="0.25">
      <c r="A4459" s="608">
        <v>720506</v>
      </c>
      <c r="B4459" s="416" t="s">
        <v>542</v>
      </c>
      <c r="C4459" s="416" t="s">
        <v>747</v>
      </c>
      <c r="D4459" s="416" t="s">
        <v>739</v>
      </c>
      <c r="E4459" s="417">
        <v>2342518</v>
      </c>
      <c r="F4459" s="417">
        <v>0</v>
      </c>
      <c r="G4459" s="417">
        <v>6896603205.0099993</v>
      </c>
      <c r="H4459" s="387" t="b" cm="1">
        <f t="array" aca="1" ref="H4459" ca="1">EsNegrita(BP[[#This Row],[CODIGO]])</f>
        <v>0</v>
      </c>
      <c r="I4459" s="387" t="b" cm="1">
        <f t="array" ref="I4459">_xlfn.LET(
    _xlpm.codigos_devolucion, _xlfn.UNIQUE(_xlfn._xlws.FILTER(BP[CODIGO], ISNUMBER(SEARCH("devoluci", BP[NOMBRE CUENTA])), {""})),
    ISNUMBER(MATCH(BP[[#This Row],[CODIGO]], _xlpm.codigos_devolucion, 0))
)</f>
        <v>0</v>
      </c>
    </row>
    <row r="4460" spans="1:9" x14ac:dyDescent="0.25">
      <c r="A4460" s="608">
        <v>720506</v>
      </c>
      <c r="B4460" s="416" t="s">
        <v>542</v>
      </c>
      <c r="C4460" s="416" t="s">
        <v>1293</v>
      </c>
      <c r="D4460" s="416" t="s">
        <v>739</v>
      </c>
      <c r="E4460" s="417">
        <v>2098763</v>
      </c>
      <c r="F4460" s="417">
        <v>0</v>
      </c>
      <c r="G4460" s="417">
        <v>6898701968.0099993</v>
      </c>
      <c r="H4460" s="387" t="b" cm="1">
        <f t="array" aca="1" ref="H4460" ca="1">EsNegrita(BP[[#This Row],[CODIGO]])</f>
        <v>0</v>
      </c>
      <c r="I4460" s="387" t="b" cm="1">
        <f t="array" ref="I4460">_xlfn.LET(
    _xlpm.codigos_devolucion, _xlfn.UNIQUE(_xlfn._xlws.FILTER(BP[CODIGO], ISNUMBER(SEARCH("devoluci", BP[NOMBRE CUENTA])), {""})),
    ISNUMBER(MATCH(BP[[#This Row],[CODIGO]], _xlpm.codigos_devolucion, 0))
)</f>
        <v>0</v>
      </c>
    </row>
    <row r="4461" spans="1:9" x14ac:dyDescent="0.25">
      <c r="A4461" s="608">
        <v>720506</v>
      </c>
      <c r="B4461" s="416" t="s">
        <v>542</v>
      </c>
      <c r="C4461" s="416" t="s">
        <v>1294</v>
      </c>
      <c r="D4461" s="416" t="s">
        <v>739</v>
      </c>
      <c r="E4461" s="417">
        <v>2098763</v>
      </c>
      <c r="F4461" s="417">
        <v>0</v>
      </c>
      <c r="G4461" s="417">
        <v>6900800731.0099993</v>
      </c>
      <c r="H4461" s="387" t="b" cm="1">
        <f t="array" aca="1" ref="H4461" ca="1">EsNegrita(BP[[#This Row],[CODIGO]])</f>
        <v>0</v>
      </c>
      <c r="I4461" s="387" t="b" cm="1">
        <f t="array" ref="I4461">_xlfn.LET(
    _xlpm.codigos_devolucion, _xlfn.UNIQUE(_xlfn._xlws.FILTER(BP[CODIGO], ISNUMBER(SEARCH("devoluci", BP[NOMBRE CUENTA])), {""})),
    ISNUMBER(MATCH(BP[[#This Row],[CODIGO]], _xlpm.codigos_devolucion, 0))
)</f>
        <v>0</v>
      </c>
    </row>
    <row r="4462" spans="1:9" x14ac:dyDescent="0.25">
      <c r="A4462" s="608">
        <v>720506</v>
      </c>
      <c r="B4462" s="416" t="s">
        <v>542</v>
      </c>
      <c r="C4462" s="416" t="s">
        <v>748</v>
      </c>
      <c r="D4462" s="416" t="s">
        <v>739</v>
      </c>
      <c r="E4462" s="417">
        <v>2098763</v>
      </c>
      <c r="F4462" s="417">
        <v>0</v>
      </c>
      <c r="G4462" s="417">
        <v>6902899494.0099993</v>
      </c>
      <c r="H4462" s="387" t="b" cm="1">
        <f t="array" aca="1" ref="H4462" ca="1">EsNegrita(BP[[#This Row],[CODIGO]])</f>
        <v>0</v>
      </c>
      <c r="I4462" s="387" t="b" cm="1">
        <f t="array" ref="I4462">_xlfn.LET(
    _xlpm.codigos_devolucion, _xlfn.UNIQUE(_xlfn._xlws.FILTER(BP[CODIGO], ISNUMBER(SEARCH("devoluci", BP[NOMBRE CUENTA])), {""})),
    ISNUMBER(MATCH(BP[[#This Row],[CODIGO]], _xlpm.codigos_devolucion, 0))
)</f>
        <v>0</v>
      </c>
    </row>
    <row r="4463" spans="1:9" x14ac:dyDescent="0.25">
      <c r="A4463" s="608">
        <v>720506</v>
      </c>
      <c r="B4463" s="416" t="s">
        <v>542</v>
      </c>
      <c r="C4463" s="416" t="s">
        <v>749</v>
      </c>
      <c r="D4463" s="416" t="s">
        <v>739</v>
      </c>
      <c r="E4463" s="417">
        <v>2238680.5299999998</v>
      </c>
      <c r="F4463" s="417">
        <v>0</v>
      </c>
      <c r="G4463" s="417">
        <v>6905138174.539999</v>
      </c>
      <c r="H4463" s="387" t="b" cm="1">
        <f t="array" aca="1" ref="H4463" ca="1">EsNegrita(BP[[#This Row],[CODIGO]])</f>
        <v>0</v>
      </c>
      <c r="I4463" s="387" t="b" cm="1">
        <f t="array" ref="I4463">_xlfn.LET(
    _xlpm.codigos_devolucion, _xlfn.UNIQUE(_xlfn._xlws.FILTER(BP[CODIGO], ISNUMBER(SEARCH("devoluci", BP[NOMBRE CUENTA])), {""})),
    ISNUMBER(MATCH(BP[[#This Row],[CODIGO]], _xlpm.codigos_devolucion, 0))
)</f>
        <v>0</v>
      </c>
    </row>
    <row r="4464" spans="1:9" x14ac:dyDescent="0.25">
      <c r="A4464" s="608">
        <v>720506</v>
      </c>
      <c r="B4464" s="416" t="s">
        <v>542</v>
      </c>
      <c r="C4464" s="416" t="s">
        <v>1295</v>
      </c>
      <c r="D4464" s="416" t="s">
        <v>739</v>
      </c>
      <c r="E4464" s="417">
        <v>1929622</v>
      </c>
      <c r="F4464" s="417">
        <v>0</v>
      </c>
      <c r="G4464" s="417">
        <v>6907067796.539999</v>
      </c>
      <c r="H4464" s="387" t="b" cm="1">
        <f t="array" aca="1" ref="H4464" ca="1">EsNegrita(BP[[#This Row],[CODIGO]])</f>
        <v>0</v>
      </c>
      <c r="I4464" s="387" t="b" cm="1">
        <f t="array" ref="I4464">_xlfn.LET(
    _xlpm.codigos_devolucion, _xlfn.UNIQUE(_xlfn._xlws.FILTER(BP[CODIGO], ISNUMBER(SEARCH("devoluci", BP[NOMBRE CUENTA])), {""})),
    ISNUMBER(MATCH(BP[[#This Row],[CODIGO]], _xlpm.codigos_devolucion, 0))
)</f>
        <v>0</v>
      </c>
    </row>
    <row r="4465" spans="1:9" x14ac:dyDescent="0.25">
      <c r="A4465" s="608">
        <v>720506</v>
      </c>
      <c r="B4465" s="416" t="s">
        <v>542</v>
      </c>
      <c r="C4465" s="416" t="s">
        <v>750</v>
      </c>
      <c r="D4465" s="416" t="s">
        <v>739</v>
      </c>
      <c r="E4465" s="417">
        <v>2165875</v>
      </c>
      <c r="F4465" s="417">
        <v>0</v>
      </c>
      <c r="G4465" s="417">
        <v>6909233671.539999</v>
      </c>
      <c r="H4465" s="387" t="b" cm="1">
        <f t="array" aca="1" ref="H4465" ca="1">EsNegrita(BP[[#This Row],[CODIGO]])</f>
        <v>0</v>
      </c>
      <c r="I4465" s="387" t="b" cm="1">
        <f t="array" ref="I4465">_xlfn.LET(
    _xlpm.codigos_devolucion, _xlfn.UNIQUE(_xlfn._xlws.FILTER(BP[CODIGO], ISNUMBER(SEARCH("devoluci", BP[NOMBRE CUENTA])), {""})),
    ISNUMBER(MATCH(BP[[#This Row],[CODIGO]], _xlpm.codigos_devolucion, 0))
)</f>
        <v>0</v>
      </c>
    </row>
    <row r="4466" spans="1:9" x14ac:dyDescent="0.25">
      <c r="A4466" s="608">
        <v>720506</v>
      </c>
      <c r="B4466" s="416" t="s">
        <v>542</v>
      </c>
      <c r="C4466" s="416" t="s">
        <v>1260</v>
      </c>
      <c r="D4466" s="416" t="s">
        <v>739</v>
      </c>
      <c r="E4466" s="417">
        <v>1692541.5</v>
      </c>
      <c r="F4466" s="417">
        <v>0</v>
      </c>
      <c r="G4466" s="417">
        <v>6910926213.039999</v>
      </c>
      <c r="H4466" s="387" t="b" cm="1">
        <f t="array" aca="1" ref="H4466" ca="1">EsNegrita(BP[[#This Row],[CODIGO]])</f>
        <v>0</v>
      </c>
      <c r="I4466" s="387" t="b" cm="1">
        <f t="array" ref="I4466">_xlfn.LET(
    _xlpm.codigos_devolucion, _xlfn.UNIQUE(_xlfn._xlws.FILTER(BP[CODIGO], ISNUMBER(SEARCH("devoluci", BP[NOMBRE CUENTA])), {""})),
    ISNUMBER(MATCH(BP[[#This Row],[CODIGO]], _xlpm.codigos_devolucion, 0))
)</f>
        <v>0</v>
      </c>
    </row>
    <row r="4467" spans="1:9" x14ac:dyDescent="0.25">
      <c r="A4467" s="608">
        <v>720506</v>
      </c>
      <c r="B4467" s="416" t="s">
        <v>542</v>
      </c>
      <c r="C4467" s="416" t="s">
        <v>1338</v>
      </c>
      <c r="D4467" s="416" t="s">
        <v>739</v>
      </c>
      <c r="E4467" s="417">
        <v>1750905</v>
      </c>
      <c r="F4467" s="417">
        <v>0</v>
      </c>
      <c r="G4467" s="417">
        <v>6912677118.039999</v>
      </c>
      <c r="H4467" s="387" t="b" cm="1">
        <f t="array" aca="1" ref="H4467" ca="1">EsNegrita(BP[[#This Row],[CODIGO]])</f>
        <v>0</v>
      </c>
      <c r="I4467" s="387" t="b" cm="1">
        <f t="array" ref="I4467">_xlfn.LET(
    _xlpm.codigos_devolucion, _xlfn.UNIQUE(_xlfn._xlws.FILTER(BP[CODIGO], ISNUMBER(SEARCH("devoluci", BP[NOMBRE CUENTA])), {""})),
    ISNUMBER(MATCH(BP[[#This Row],[CODIGO]], _xlpm.codigos_devolucion, 0))
)</f>
        <v>0</v>
      </c>
    </row>
    <row r="4468" spans="1:9" x14ac:dyDescent="0.25">
      <c r="A4468" s="608">
        <v>720506</v>
      </c>
      <c r="B4468" s="416" t="s">
        <v>542</v>
      </c>
      <c r="C4468" s="416" t="s">
        <v>1296</v>
      </c>
      <c r="D4468" s="416" t="s">
        <v>739</v>
      </c>
      <c r="E4468" s="417">
        <v>1929622</v>
      </c>
      <c r="F4468" s="417">
        <v>0</v>
      </c>
      <c r="G4468" s="417">
        <v>6914606740.039999</v>
      </c>
      <c r="H4468" s="387" t="b" cm="1">
        <f t="array" aca="1" ref="H4468" ca="1">EsNegrita(BP[[#This Row],[CODIGO]])</f>
        <v>0</v>
      </c>
      <c r="I4468" s="387" t="b" cm="1">
        <f t="array" ref="I4468">_xlfn.LET(
    _xlpm.codigos_devolucion, _xlfn.UNIQUE(_xlfn._xlws.FILTER(BP[CODIGO], ISNUMBER(SEARCH("devoluci", BP[NOMBRE CUENTA])), {""})),
    ISNUMBER(MATCH(BP[[#This Row],[CODIGO]], _xlpm.codigos_devolucion, 0))
)</f>
        <v>0</v>
      </c>
    </row>
    <row r="4469" spans="1:9" x14ac:dyDescent="0.25">
      <c r="A4469" s="608">
        <v>720506</v>
      </c>
      <c r="B4469" s="416" t="s">
        <v>542</v>
      </c>
      <c r="C4469" s="416" t="s">
        <v>1261</v>
      </c>
      <c r="D4469" s="416" t="s">
        <v>739</v>
      </c>
      <c r="E4469" s="417">
        <v>3000000</v>
      </c>
      <c r="F4469" s="417">
        <v>0</v>
      </c>
      <c r="G4469" s="417">
        <v>6917606740.039999</v>
      </c>
      <c r="H4469" s="387" t="b" cm="1">
        <f t="array" aca="1" ref="H4469" ca="1">EsNegrita(BP[[#This Row],[CODIGO]])</f>
        <v>0</v>
      </c>
      <c r="I4469" s="387" t="b" cm="1">
        <f t="array" ref="I4469">_xlfn.LET(
    _xlpm.codigos_devolucion, _xlfn.UNIQUE(_xlfn._xlws.FILTER(BP[CODIGO], ISNUMBER(SEARCH("devoluci", BP[NOMBRE CUENTA])), {""})),
    ISNUMBER(MATCH(BP[[#This Row],[CODIGO]], _xlpm.codigos_devolucion, 0))
)</f>
        <v>0</v>
      </c>
    </row>
    <row r="4470" spans="1:9" x14ac:dyDescent="0.25">
      <c r="A4470" s="608">
        <v>720506</v>
      </c>
      <c r="B4470" s="416" t="s">
        <v>542</v>
      </c>
      <c r="C4470" s="416" t="s">
        <v>1297</v>
      </c>
      <c r="D4470" s="416" t="s">
        <v>739</v>
      </c>
      <c r="E4470" s="417">
        <v>2098763</v>
      </c>
      <c r="F4470" s="417">
        <v>0</v>
      </c>
      <c r="G4470" s="417">
        <v>6919705503.039999</v>
      </c>
      <c r="H4470" s="387" t="b" cm="1">
        <f t="array" aca="1" ref="H4470" ca="1">EsNegrita(BP[[#This Row],[CODIGO]])</f>
        <v>0</v>
      </c>
      <c r="I4470" s="387" t="b" cm="1">
        <f t="array" ref="I4470">_xlfn.LET(
    _xlpm.codigos_devolucion, _xlfn.UNIQUE(_xlfn._xlws.FILTER(BP[CODIGO], ISNUMBER(SEARCH("devoluci", BP[NOMBRE CUENTA])), {""})),
    ISNUMBER(MATCH(BP[[#This Row],[CODIGO]], _xlpm.codigos_devolucion, 0))
)</f>
        <v>0</v>
      </c>
    </row>
    <row r="4471" spans="1:9" x14ac:dyDescent="0.25">
      <c r="A4471" s="608">
        <v>720506</v>
      </c>
      <c r="B4471" s="416" t="s">
        <v>542</v>
      </c>
      <c r="C4471" s="416" t="s">
        <v>1298</v>
      </c>
      <c r="D4471" s="416" t="s">
        <v>739</v>
      </c>
      <c r="E4471" s="417">
        <v>1809268.5</v>
      </c>
      <c r="F4471" s="417">
        <v>0</v>
      </c>
      <c r="G4471" s="417">
        <v>6921514771.539999</v>
      </c>
      <c r="H4471" s="387" t="b" cm="1">
        <f t="array" aca="1" ref="H4471" ca="1">EsNegrita(BP[[#This Row],[CODIGO]])</f>
        <v>0</v>
      </c>
      <c r="I4471" s="387" t="b" cm="1">
        <f t="array" ref="I4471">_xlfn.LET(
    _xlpm.codigos_devolucion, _xlfn.UNIQUE(_xlfn._xlws.FILTER(BP[CODIGO], ISNUMBER(SEARCH("devoluci", BP[NOMBRE CUENTA])), {""})),
    ISNUMBER(MATCH(BP[[#This Row],[CODIGO]], _xlpm.codigos_devolucion, 0))
)</f>
        <v>0</v>
      </c>
    </row>
    <row r="4472" spans="1:9" x14ac:dyDescent="0.25">
      <c r="A4472" s="608">
        <v>720506</v>
      </c>
      <c r="B4472" s="416" t="s">
        <v>542</v>
      </c>
      <c r="C4472" s="416" t="s">
        <v>752</v>
      </c>
      <c r="D4472" s="416" t="s">
        <v>739</v>
      </c>
      <c r="E4472" s="417">
        <v>1867632</v>
      </c>
      <c r="F4472" s="417">
        <v>0</v>
      </c>
      <c r="G4472" s="417">
        <v>6923382403.539999</v>
      </c>
      <c r="H4472" s="387" t="b" cm="1">
        <f t="array" aca="1" ref="H4472" ca="1">EsNegrita(BP[[#This Row],[CODIGO]])</f>
        <v>0</v>
      </c>
      <c r="I4472" s="387" t="b" cm="1">
        <f t="array" ref="I4472">_xlfn.LET(
    _xlpm.codigos_devolucion, _xlfn.UNIQUE(_xlfn._xlws.FILTER(BP[CODIGO], ISNUMBER(SEARCH("devoluci", BP[NOMBRE CUENTA])), {""})),
    ISNUMBER(MATCH(BP[[#This Row],[CODIGO]], _xlpm.codigos_devolucion, 0))
)</f>
        <v>0</v>
      </c>
    </row>
    <row r="4473" spans="1:9" x14ac:dyDescent="0.25">
      <c r="A4473" s="608">
        <v>720506</v>
      </c>
      <c r="B4473" s="416" t="s">
        <v>542</v>
      </c>
      <c r="C4473" s="416" t="s">
        <v>1299</v>
      </c>
      <c r="D4473" s="416" t="s">
        <v>739</v>
      </c>
      <c r="E4473" s="417">
        <v>2238680.5299999998</v>
      </c>
      <c r="F4473" s="417">
        <v>0</v>
      </c>
      <c r="G4473" s="417">
        <v>6925621084.0699987</v>
      </c>
      <c r="H4473" s="387" t="b" cm="1">
        <f t="array" aca="1" ref="H4473" ca="1">EsNegrita(BP[[#This Row],[CODIGO]])</f>
        <v>0</v>
      </c>
      <c r="I4473" s="387" t="b" cm="1">
        <f t="array" ref="I4473">_xlfn.LET(
    _xlpm.codigos_devolucion, _xlfn.UNIQUE(_xlfn._xlws.FILTER(BP[CODIGO], ISNUMBER(SEARCH("devoluci", BP[NOMBRE CUENTA])), {""})),
    ISNUMBER(MATCH(BP[[#This Row],[CODIGO]], _xlpm.codigos_devolucion, 0))
)</f>
        <v>0</v>
      </c>
    </row>
    <row r="4474" spans="1:9" x14ac:dyDescent="0.25">
      <c r="A4474" s="608">
        <v>720506</v>
      </c>
      <c r="B4474" s="416" t="s">
        <v>542</v>
      </c>
      <c r="C4474" s="416" t="s">
        <v>1340</v>
      </c>
      <c r="D4474" s="416" t="s">
        <v>739</v>
      </c>
      <c r="E4474" s="417">
        <v>2168721.77</v>
      </c>
      <c r="F4474" s="417">
        <v>0</v>
      </c>
      <c r="G4474" s="417">
        <v>6927789805.8399992</v>
      </c>
      <c r="H4474" s="387" t="b" cm="1">
        <f t="array" aca="1" ref="H4474" ca="1">EsNegrita(BP[[#This Row],[CODIGO]])</f>
        <v>0</v>
      </c>
      <c r="I4474" s="387" t="b" cm="1">
        <f t="array" ref="I4474">_xlfn.LET(
    _xlpm.codigos_devolucion, _xlfn.UNIQUE(_xlfn._xlws.FILTER(BP[CODIGO], ISNUMBER(SEARCH("devoluci", BP[NOMBRE CUENTA])), {""})),
    ISNUMBER(MATCH(BP[[#This Row],[CODIGO]], _xlpm.codigos_devolucion, 0))
)</f>
        <v>0</v>
      </c>
    </row>
    <row r="4475" spans="1:9" x14ac:dyDescent="0.25">
      <c r="A4475" s="608">
        <v>720506</v>
      </c>
      <c r="B4475" s="416" t="s">
        <v>542</v>
      </c>
      <c r="C4475" s="416" t="s">
        <v>756</v>
      </c>
      <c r="D4475" s="416" t="s">
        <v>739</v>
      </c>
      <c r="E4475" s="417">
        <v>2168721.77</v>
      </c>
      <c r="F4475" s="417">
        <v>0</v>
      </c>
      <c r="G4475" s="417">
        <v>6929958527.6099997</v>
      </c>
      <c r="H4475" s="387" t="b" cm="1">
        <f t="array" aca="1" ref="H4475" ca="1">EsNegrita(BP[[#This Row],[CODIGO]])</f>
        <v>0</v>
      </c>
      <c r="I4475" s="387" t="b" cm="1">
        <f t="array" ref="I4475">_xlfn.LET(
    _xlpm.codigos_devolucion, _xlfn.UNIQUE(_xlfn._xlws.FILTER(BP[CODIGO], ISNUMBER(SEARCH("devoluci", BP[NOMBRE CUENTA])), {""})),
    ISNUMBER(MATCH(BP[[#This Row],[CODIGO]], _xlpm.codigos_devolucion, 0))
)</f>
        <v>0</v>
      </c>
    </row>
    <row r="4476" spans="1:9" x14ac:dyDescent="0.25">
      <c r="A4476" s="608">
        <v>720506</v>
      </c>
      <c r="B4476" s="416" t="s">
        <v>542</v>
      </c>
      <c r="C4476" s="416" t="s">
        <v>757</v>
      </c>
      <c r="D4476" s="416" t="s">
        <v>739</v>
      </c>
      <c r="E4476" s="417">
        <v>2098763</v>
      </c>
      <c r="F4476" s="417">
        <v>0</v>
      </c>
      <c r="G4476" s="417">
        <v>6932057290.6099997</v>
      </c>
      <c r="H4476" s="387" t="b" cm="1">
        <f t="array" aca="1" ref="H4476" ca="1">EsNegrita(BP[[#This Row],[CODIGO]])</f>
        <v>0</v>
      </c>
      <c r="I4476" s="387" t="b" cm="1">
        <f t="array" ref="I4476">_xlfn.LET(
    _xlpm.codigos_devolucion, _xlfn.UNIQUE(_xlfn._xlws.FILTER(BP[CODIGO], ISNUMBER(SEARCH("devoluci", BP[NOMBRE CUENTA])), {""})),
    ISNUMBER(MATCH(BP[[#This Row],[CODIGO]], _xlpm.codigos_devolucion, 0))
)</f>
        <v>0</v>
      </c>
    </row>
    <row r="4477" spans="1:9" x14ac:dyDescent="0.25">
      <c r="A4477" s="608">
        <v>720506</v>
      </c>
      <c r="B4477" s="416" t="s">
        <v>542</v>
      </c>
      <c r="C4477" s="416" t="s">
        <v>1336</v>
      </c>
      <c r="D4477" s="416" t="s">
        <v>739</v>
      </c>
      <c r="E4477" s="417">
        <v>2238680.5299999998</v>
      </c>
      <c r="F4477" s="417">
        <v>0</v>
      </c>
      <c r="G4477" s="417">
        <v>6934295971.1399994</v>
      </c>
      <c r="H4477" s="387" t="b" cm="1">
        <f t="array" aca="1" ref="H4477" ca="1">EsNegrita(BP[[#This Row],[CODIGO]])</f>
        <v>0</v>
      </c>
      <c r="I4477" s="387" t="b" cm="1">
        <f t="array" ref="I4477">_xlfn.LET(
    _xlpm.codigos_devolucion, _xlfn.UNIQUE(_xlfn._xlws.FILTER(BP[CODIGO], ISNUMBER(SEARCH("devoluci", BP[NOMBRE CUENTA])), {""})),
    ISNUMBER(MATCH(BP[[#This Row],[CODIGO]], _xlpm.codigos_devolucion, 0))
)</f>
        <v>0</v>
      </c>
    </row>
    <row r="4478" spans="1:9" x14ac:dyDescent="0.25">
      <c r="A4478" s="608">
        <v>720506</v>
      </c>
      <c r="B4478" s="416" t="s">
        <v>542</v>
      </c>
      <c r="C4478" s="416" t="s">
        <v>758</v>
      </c>
      <c r="D4478" s="416" t="s">
        <v>739</v>
      </c>
      <c r="E4478" s="417">
        <v>1750905</v>
      </c>
      <c r="F4478" s="417">
        <v>0</v>
      </c>
      <c r="G4478" s="417">
        <v>6936046876.1399994</v>
      </c>
      <c r="H4478" s="387" t="b" cm="1">
        <f t="array" aca="1" ref="H4478" ca="1">EsNegrita(BP[[#This Row],[CODIGO]])</f>
        <v>0</v>
      </c>
      <c r="I4478" s="387" t="b" cm="1">
        <f t="array" ref="I4478">_xlfn.LET(
    _xlpm.codigos_devolucion, _xlfn.UNIQUE(_xlfn._xlws.FILTER(BP[CODIGO], ISNUMBER(SEARCH("devoluci", BP[NOMBRE CUENTA])), {""})),
    ISNUMBER(MATCH(BP[[#This Row],[CODIGO]], _xlpm.codigos_devolucion, 0))
)</f>
        <v>0</v>
      </c>
    </row>
    <row r="4479" spans="1:9" x14ac:dyDescent="0.25">
      <c r="A4479" s="608">
        <v>720506</v>
      </c>
      <c r="B4479" s="416" t="s">
        <v>542</v>
      </c>
      <c r="C4479" s="416" t="s">
        <v>759</v>
      </c>
      <c r="D4479" s="416" t="s">
        <v>739</v>
      </c>
      <c r="E4479" s="417">
        <v>2098763</v>
      </c>
      <c r="F4479" s="417">
        <v>0</v>
      </c>
      <c r="G4479" s="417">
        <v>6938145639.1399994</v>
      </c>
      <c r="H4479" s="387" t="b" cm="1">
        <f t="array" aca="1" ref="H4479" ca="1">EsNegrita(BP[[#This Row],[CODIGO]])</f>
        <v>0</v>
      </c>
      <c r="I4479" s="387" t="b" cm="1">
        <f t="array" ref="I4479">_xlfn.LET(
    _xlpm.codigos_devolucion, _xlfn.UNIQUE(_xlfn._xlws.FILTER(BP[CODIGO], ISNUMBER(SEARCH("devoluci", BP[NOMBRE CUENTA])), {""})),
    ISNUMBER(MATCH(BP[[#This Row],[CODIGO]], _xlpm.codigos_devolucion, 0))
)</f>
        <v>0</v>
      </c>
    </row>
    <row r="4480" spans="1:9" x14ac:dyDescent="0.25">
      <c r="A4480" s="608">
        <v>720506</v>
      </c>
      <c r="B4480" s="416" t="s">
        <v>542</v>
      </c>
      <c r="C4480" s="416" t="s">
        <v>760</v>
      </c>
      <c r="D4480" s="416" t="s">
        <v>739</v>
      </c>
      <c r="E4480" s="417">
        <v>2098763</v>
      </c>
      <c r="F4480" s="417">
        <v>0</v>
      </c>
      <c r="G4480" s="417">
        <v>6940244402.1399994</v>
      </c>
      <c r="H4480" s="387" t="b" cm="1">
        <f t="array" aca="1" ref="H4480" ca="1">EsNegrita(BP[[#This Row],[CODIGO]])</f>
        <v>0</v>
      </c>
      <c r="I4480" s="387" t="b" cm="1">
        <f t="array" ref="I4480">_xlfn.LET(
    _xlpm.codigos_devolucion, _xlfn.UNIQUE(_xlfn._xlws.FILTER(BP[CODIGO], ISNUMBER(SEARCH("devoluci", BP[NOMBRE CUENTA])), {""})),
    ISNUMBER(MATCH(BP[[#This Row],[CODIGO]], _xlpm.codigos_devolucion, 0))
)</f>
        <v>0</v>
      </c>
    </row>
    <row r="4481" spans="1:9" x14ac:dyDescent="0.25">
      <c r="A4481" s="608">
        <v>720506</v>
      </c>
      <c r="B4481" s="416" t="s">
        <v>542</v>
      </c>
      <c r="C4481" s="416" t="s">
        <v>1270</v>
      </c>
      <c r="D4481" s="416" t="s">
        <v>739</v>
      </c>
      <c r="E4481" s="417">
        <v>2238680.5299999998</v>
      </c>
      <c r="F4481" s="417">
        <v>0</v>
      </c>
      <c r="G4481" s="417">
        <v>6942483082.6699991</v>
      </c>
      <c r="H4481" s="387" t="b" cm="1">
        <f t="array" aca="1" ref="H4481" ca="1">EsNegrita(BP[[#This Row],[CODIGO]])</f>
        <v>0</v>
      </c>
      <c r="I4481" s="387" t="b" cm="1">
        <f t="array" ref="I4481">_xlfn.LET(
    _xlpm.codigos_devolucion, _xlfn.UNIQUE(_xlfn._xlws.FILTER(BP[CODIGO], ISNUMBER(SEARCH("devoluci", BP[NOMBRE CUENTA])), {""})),
    ISNUMBER(MATCH(BP[[#This Row],[CODIGO]], _xlpm.codigos_devolucion, 0))
)</f>
        <v>0</v>
      </c>
    </row>
    <row r="4482" spans="1:9" x14ac:dyDescent="0.25">
      <c r="A4482" s="608">
        <v>720506</v>
      </c>
      <c r="B4482" s="416" t="s">
        <v>542</v>
      </c>
      <c r="C4482" s="416" t="s">
        <v>761</v>
      </c>
      <c r="D4482" s="416" t="s">
        <v>739</v>
      </c>
      <c r="E4482" s="417">
        <v>2098763</v>
      </c>
      <c r="F4482" s="417">
        <v>0</v>
      </c>
      <c r="G4482" s="417">
        <v>6944581845.6699991</v>
      </c>
      <c r="H4482" s="387" t="b" cm="1">
        <f t="array" aca="1" ref="H4482" ca="1">EsNegrita(BP[[#This Row],[CODIGO]])</f>
        <v>0</v>
      </c>
      <c r="I4482" s="387" t="b" cm="1">
        <f t="array" ref="I4482">_xlfn.LET(
    _xlpm.codigos_devolucion, _xlfn.UNIQUE(_xlfn._xlws.FILTER(BP[CODIGO], ISNUMBER(SEARCH("devoluci", BP[NOMBRE CUENTA])), {""})),
    ISNUMBER(MATCH(BP[[#This Row],[CODIGO]], _xlpm.codigos_devolucion, 0))
)</f>
        <v>0</v>
      </c>
    </row>
    <row r="4483" spans="1:9" x14ac:dyDescent="0.25">
      <c r="A4483" s="608">
        <v>720506</v>
      </c>
      <c r="B4483" s="416" t="s">
        <v>542</v>
      </c>
      <c r="C4483" s="416" t="s">
        <v>1300</v>
      </c>
      <c r="D4483" s="416" t="s">
        <v>739</v>
      </c>
      <c r="E4483" s="417">
        <v>2098763</v>
      </c>
      <c r="F4483" s="417">
        <v>0</v>
      </c>
      <c r="G4483" s="417">
        <v>6946680608.6699991</v>
      </c>
      <c r="H4483" s="387" t="b" cm="1">
        <f t="array" aca="1" ref="H4483" ca="1">EsNegrita(BP[[#This Row],[CODIGO]])</f>
        <v>0</v>
      </c>
      <c r="I4483" s="387" t="b" cm="1">
        <f t="array" ref="I4483">_xlfn.LET(
    _xlpm.codigos_devolucion, _xlfn.UNIQUE(_xlfn._xlws.FILTER(BP[CODIGO], ISNUMBER(SEARCH("devoluci", BP[NOMBRE CUENTA])), {""})),
    ISNUMBER(MATCH(BP[[#This Row],[CODIGO]], _xlpm.codigos_devolucion, 0))
)</f>
        <v>0</v>
      </c>
    </row>
    <row r="4484" spans="1:9" x14ac:dyDescent="0.25">
      <c r="A4484" s="608">
        <v>720506</v>
      </c>
      <c r="B4484" s="416" t="s">
        <v>542</v>
      </c>
      <c r="C4484" s="416" t="s">
        <v>1301</v>
      </c>
      <c r="D4484" s="416" t="s">
        <v>739</v>
      </c>
      <c r="E4484" s="417">
        <v>2098763</v>
      </c>
      <c r="F4484" s="417">
        <v>0</v>
      </c>
      <c r="G4484" s="417">
        <v>6948779371.6699991</v>
      </c>
      <c r="H4484" s="387" t="b" cm="1">
        <f t="array" aca="1" ref="H4484" ca="1">EsNegrita(BP[[#This Row],[CODIGO]])</f>
        <v>0</v>
      </c>
      <c r="I4484" s="387" t="b" cm="1">
        <f t="array" ref="I4484">_xlfn.LET(
    _xlpm.codigos_devolucion, _xlfn.UNIQUE(_xlfn._xlws.FILTER(BP[CODIGO], ISNUMBER(SEARCH("devoluci", BP[NOMBRE CUENTA])), {""})),
    ISNUMBER(MATCH(BP[[#This Row],[CODIGO]], _xlpm.codigos_devolucion, 0))
)</f>
        <v>0</v>
      </c>
    </row>
    <row r="4485" spans="1:9" x14ac:dyDescent="0.25">
      <c r="A4485" s="608">
        <v>720506</v>
      </c>
      <c r="B4485" s="416" t="s">
        <v>542</v>
      </c>
      <c r="C4485" s="416" t="s">
        <v>1271</v>
      </c>
      <c r="D4485" s="416" t="s">
        <v>739</v>
      </c>
      <c r="E4485" s="417">
        <v>1750905</v>
      </c>
      <c r="F4485" s="417">
        <v>0</v>
      </c>
      <c r="G4485" s="417">
        <v>6950530276.6699991</v>
      </c>
      <c r="H4485" s="387" t="b" cm="1">
        <f t="array" aca="1" ref="H4485" ca="1">EsNegrita(BP[[#This Row],[CODIGO]])</f>
        <v>0</v>
      </c>
      <c r="I4485" s="387" t="b" cm="1">
        <f t="array" ref="I4485">_xlfn.LET(
    _xlpm.codigos_devolucion, _xlfn.UNIQUE(_xlfn._xlws.FILTER(BP[CODIGO], ISNUMBER(SEARCH("devoluci", BP[NOMBRE CUENTA])), {""})),
    ISNUMBER(MATCH(BP[[#This Row],[CODIGO]], _xlpm.codigos_devolucion, 0))
)</f>
        <v>0</v>
      </c>
    </row>
    <row r="4486" spans="1:9" x14ac:dyDescent="0.25">
      <c r="A4486" s="608">
        <v>720506</v>
      </c>
      <c r="B4486" s="416" t="s">
        <v>542</v>
      </c>
      <c r="C4486" s="416" t="s">
        <v>1302</v>
      </c>
      <c r="D4486" s="416" t="s">
        <v>739</v>
      </c>
      <c r="E4486" s="417">
        <v>1867632</v>
      </c>
      <c r="F4486" s="417">
        <v>0</v>
      </c>
      <c r="G4486" s="417">
        <v>6952397908.6699991</v>
      </c>
      <c r="H4486" s="387" t="b" cm="1">
        <f t="array" aca="1" ref="H4486" ca="1">EsNegrita(BP[[#This Row],[CODIGO]])</f>
        <v>0</v>
      </c>
      <c r="I4486" s="387" t="b" cm="1">
        <f t="array" ref="I4486">_xlfn.LET(
    _xlpm.codigos_devolucion, _xlfn.UNIQUE(_xlfn._xlws.FILTER(BP[CODIGO], ISNUMBER(SEARCH("devoluci", BP[NOMBRE CUENTA])), {""})),
    ISNUMBER(MATCH(BP[[#This Row],[CODIGO]], _xlpm.codigos_devolucion, 0))
)</f>
        <v>0</v>
      </c>
    </row>
    <row r="4487" spans="1:9" x14ac:dyDescent="0.25">
      <c r="A4487" s="608">
        <v>720506</v>
      </c>
      <c r="B4487" s="416" t="s">
        <v>542</v>
      </c>
      <c r="C4487" s="416" t="s">
        <v>1341</v>
      </c>
      <c r="D4487" s="416" t="s">
        <v>739</v>
      </c>
      <c r="E4487" s="417">
        <v>1750905</v>
      </c>
      <c r="F4487" s="417">
        <v>0</v>
      </c>
      <c r="G4487" s="417">
        <v>6954148813.6699991</v>
      </c>
      <c r="H4487" s="387" t="b" cm="1">
        <f t="array" aca="1" ref="H4487" ca="1">EsNegrita(BP[[#This Row],[CODIGO]])</f>
        <v>0</v>
      </c>
      <c r="I4487" s="387" t="b" cm="1">
        <f t="array" ref="I4487">_xlfn.LET(
    _xlpm.codigos_devolucion, _xlfn.UNIQUE(_xlfn._xlws.FILTER(BP[CODIGO], ISNUMBER(SEARCH("devoluci", BP[NOMBRE CUENTA])), {""})),
    ISNUMBER(MATCH(BP[[#This Row],[CODIGO]], _xlpm.codigos_devolucion, 0))
)</f>
        <v>0</v>
      </c>
    </row>
    <row r="4488" spans="1:9" x14ac:dyDescent="0.25">
      <c r="A4488" s="608">
        <v>720506</v>
      </c>
      <c r="B4488" s="416" t="s">
        <v>542</v>
      </c>
      <c r="C4488" s="416" t="s">
        <v>1262</v>
      </c>
      <c r="D4488" s="416" t="s">
        <v>739</v>
      </c>
      <c r="E4488" s="417">
        <v>1750905</v>
      </c>
      <c r="F4488" s="417">
        <v>0</v>
      </c>
      <c r="G4488" s="417">
        <v>6955899718.6699991</v>
      </c>
      <c r="H4488" s="387" t="b" cm="1">
        <f t="array" aca="1" ref="H4488" ca="1">EsNegrita(BP[[#This Row],[CODIGO]])</f>
        <v>0</v>
      </c>
      <c r="I4488" s="387" t="b" cm="1">
        <f t="array" ref="I4488">_xlfn.LET(
    _xlpm.codigos_devolucion, _xlfn.UNIQUE(_xlfn._xlws.FILTER(BP[CODIGO], ISNUMBER(SEARCH("devoluci", BP[NOMBRE CUENTA])), {""})),
    ISNUMBER(MATCH(BP[[#This Row],[CODIGO]], _xlpm.codigos_devolucion, 0))
)</f>
        <v>0</v>
      </c>
    </row>
    <row r="4489" spans="1:9" x14ac:dyDescent="0.25">
      <c r="A4489" s="608">
        <v>720506</v>
      </c>
      <c r="B4489" s="416" t="s">
        <v>542</v>
      </c>
      <c r="C4489" s="416" t="s">
        <v>1272</v>
      </c>
      <c r="D4489" s="416" t="s">
        <v>739</v>
      </c>
      <c r="E4489" s="417">
        <v>1750905</v>
      </c>
      <c r="F4489" s="417">
        <v>0</v>
      </c>
      <c r="G4489" s="417">
        <v>6957650623.6699991</v>
      </c>
      <c r="H4489" s="387" t="b" cm="1">
        <f t="array" aca="1" ref="H4489" ca="1">EsNegrita(BP[[#This Row],[CODIGO]])</f>
        <v>0</v>
      </c>
      <c r="I4489" s="387" t="b" cm="1">
        <f t="array" ref="I4489">_xlfn.LET(
    _xlpm.codigos_devolucion, _xlfn.UNIQUE(_xlfn._xlws.FILTER(BP[CODIGO], ISNUMBER(SEARCH("devoluci", BP[NOMBRE CUENTA])), {""})),
    ISNUMBER(MATCH(BP[[#This Row],[CODIGO]], _xlpm.codigos_devolucion, 0))
)</f>
        <v>0</v>
      </c>
    </row>
    <row r="4490" spans="1:9" x14ac:dyDescent="0.25">
      <c r="A4490" s="608">
        <v>720506</v>
      </c>
      <c r="B4490" s="416" t="s">
        <v>542</v>
      </c>
      <c r="C4490" s="416" t="s">
        <v>780</v>
      </c>
      <c r="D4490" s="416" t="s">
        <v>739</v>
      </c>
      <c r="E4490" s="417">
        <v>1225633.5</v>
      </c>
      <c r="F4490" s="417">
        <v>0</v>
      </c>
      <c r="G4490" s="417">
        <v>6958876257.1699991</v>
      </c>
      <c r="H4490" s="387" t="b" cm="1">
        <f t="array" aca="1" ref="H4490" ca="1">EsNegrita(BP[[#This Row],[CODIGO]])</f>
        <v>0</v>
      </c>
      <c r="I4490" s="387" t="b" cm="1">
        <f t="array" ref="I4490">_xlfn.LET(
    _xlpm.codigos_devolucion, _xlfn.UNIQUE(_xlfn._xlws.FILTER(BP[CODIGO], ISNUMBER(SEARCH("devoluci", BP[NOMBRE CUENTA])), {""})),
    ISNUMBER(MATCH(BP[[#This Row],[CODIGO]], _xlpm.codigos_devolucion, 0))
)</f>
        <v>0</v>
      </c>
    </row>
    <row r="4491" spans="1:9" x14ac:dyDescent="0.25">
      <c r="A4491" s="608">
        <v>720506</v>
      </c>
      <c r="B4491" s="416" t="s">
        <v>542</v>
      </c>
      <c r="C4491" s="416" t="s">
        <v>762</v>
      </c>
      <c r="D4491" s="416" t="s">
        <v>739</v>
      </c>
      <c r="E4491" s="417">
        <v>1750905</v>
      </c>
      <c r="F4491" s="417">
        <v>0</v>
      </c>
      <c r="G4491" s="417">
        <v>6960627162.1699991</v>
      </c>
      <c r="H4491" s="387" t="b" cm="1">
        <f t="array" aca="1" ref="H4491" ca="1">EsNegrita(BP[[#This Row],[CODIGO]])</f>
        <v>0</v>
      </c>
      <c r="I4491" s="387" t="b" cm="1">
        <f t="array" ref="I4491">_xlfn.LET(
    _xlpm.codigos_devolucion, _xlfn.UNIQUE(_xlfn._xlws.FILTER(BP[CODIGO], ISNUMBER(SEARCH("devoluci", BP[NOMBRE CUENTA])), {""})),
    ISNUMBER(MATCH(BP[[#This Row],[CODIGO]], _xlpm.codigos_devolucion, 0))
)</f>
        <v>0</v>
      </c>
    </row>
    <row r="4492" spans="1:9" x14ac:dyDescent="0.25">
      <c r="A4492" s="608">
        <v>720506</v>
      </c>
      <c r="B4492" s="416" t="s">
        <v>542</v>
      </c>
      <c r="C4492" s="416" t="s">
        <v>1330</v>
      </c>
      <c r="D4492" s="416" t="s">
        <v>739</v>
      </c>
      <c r="E4492" s="417">
        <v>1750905</v>
      </c>
      <c r="F4492" s="417">
        <v>0</v>
      </c>
      <c r="G4492" s="417">
        <v>6962378067.1699991</v>
      </c>
      <c r="H4492" s="387" t="b" cm="1">
        <f t="array" aca="1" ref="H4492" ca="1">EsNegrita(BP[[#This Row],[CODIGO]])</f>
        <v>0</v>
      </c>
      <c r="I4492" s="387" t="b" cm="1">
        <f t="array" ref="I4492">_xlfn.LET(
    _xlpm.codigos_devolucion, _xlfn.UNIQUE(_xlfn._xlws.FILTER(BP[CODIGO], ISNUMBER(SEARCH("devoluci", BP[NOMBRE CUENTA])), {""})),
    ISNUMBER(MATCH(BP[[#This Row],[CODIGO]], _xlpm.codigos_devolucion, 0))
)</f>
        <v>0</v>
      </c>
    </row>
    <row r="4493" spans="1:9" x14ac:dyDescent="0.25">
      <c r="A4493" s="608">
        <v>720506</v>
      </c>
      <c r="B4493" s="416" t="s">
        <v>542</v>
      </c>
      <c r="C4493" s="416" t="s">
        <v>763</v>
      </c>
      <c r="D4493" s="416" t="s">
        <v>739</v>
      </c>
      <c r="E4493" s="417">
        <v>1750905</v>
      </c>
      <c r="F4493" s="417">
        <v>0</v>
      </c>
      <c r="G4493" s="417">
        <v>6964128972.1699991</v>
      </c>
      <c r="H4493" s="387" t="b" cm="1">
        <f t="array" aca="1" ref="H4493" ca="1">EsNegrita(BP[[#This Row],[CODIGO]])</f>
        <v>0</v>
      </c>
      <c r="I4493" s="387" t="b" cm="1">
        <f t="array" ref="I4493">_xlfn.LET(
    _xlpm.codigos_devolucion, _xlfn.UNIQUE(_xlfn._xlws.FILTER(BP[CODIGO], ISNUMBER(SEARCH("devoluci", BP[NOMBRE CUENTA])), {""})),
    ISNUMBER(MATCH(BP[[#This Row],[CODIGO]], _xlpm.codigos_devolucion, 0))
)</f>
        <v>0</v>
      </c>
    </row>
    <row r="4494" spans="1:9" x14ac:dyDescent="0.25">
      <c r="A4494" s="608">
        <v>720506</v>
      </c>
      <c r="B4494" s="416" t="s">
        <v>542</v>
      </c>
      <c r="C4494" s="416" t="s">
        <v>764</v>
      </c>
      <c r="D4494" s="416" t="s">
        <v>739</v>
      </c>
      <c r="E4494" s="417">
        <v>2098763</v>
      </c>
      <c r="F4494" s="417">
        <v>0</v>
      </c>
      <c r="G4494" s="417">
        <v>6966227735.1699991</v>
      </c>
      <c r="H4494" s="387" t="b" cm="1">
        <f t="array" aca="1" ref="H4494" ca="1">EsNegrita(BP[[#This Row],[CODIGO]])</f>
        <v>0</v>
      </c>
      <c r="I4494" s="387" t="b" cm="1">
        <f t="array" ref="I4494">_xlfn.LET(
    _xlpm.codigos_devolucion, _xlfn.UNIQUE(_xlfn._xlws.FILTER(BP[CODIGO], ISNUMBER(SEARCH("devoluci", BP[NOMBRE CUENTA])), {""})),
    ISNUMBER(MATCH(BP[[#This Row],[CODIGO]], _xlpm.codigos_devolucion, 0))
)</f>
        <v>0</v>
      </c>
    </row>
    <row r="4495" spans="1:9" x14ac:dyDescent="0.25">
      <c r="A4495" s="608">
        <v>720506</v>
      </c>
      <c r="B4495" s="416" t="s">
        <v>542</v>
      </c>
      <c r="C4495" s="416" t="s">
        <v>1284</v>
      </c>
      <c r="D4495" s="416" t="s">
        <v>739</v>
      </c>
      <c r="E4495" s="417">
        <v>1539092.87</v>
      </c>
      <c r="F4495" s="417">
        <v>0</v>
      </c>
      <c r="G4495" s="417">
        <v>6967766828.039999</v>
      </c>
      <c r="H4495" s="387" t="b" cm="1">
        <f t="array" aca="1" ref="H4495" ca="1">EsNegrita(BP[[#This Row],[CODIGO]])</f>
        <v>0</v>
      </c>
      <c r="I4495" s="387" t="b" cm="1">
        <f t="array" ref="I4495">_xlfn.LET(
    _xlpm.codigos_devolucion, _xlfn.UNIQUE(_xlfn._xlws.FILTER(BP[CODIGO], ISNUMBER(SEARCH("devoluci", BP[NOMBRE CUENTA])), {""})),
    ISNUMBER(MATCH(BP[[#This Row],[CODIGO]], _xlpm.codigos_devolucion, 0))
)</f>
        <v>0</v>
      </c>
    </row>
    <row r="4496" spans="1:9" x14ac:dyDescent="0.25">
      <c r="A4496" s="608">
        <v>720506</v>
      </c>
      <c r="B4496" s="416" t="s">
        <v>542</v>
      </c>
      <c r="C4496" s="416" t="s">
        <v>1303</v>
      </c>
      <c r="D4496" s="416" t="s">
        <v>739</v>
      </c>
      <c r="E4496" s="417">
        <v>1809268.5</v>
      </c>
      <c r="F4496" s="417">
        <v>0</v>
      </c>
      <c r="G4496" s="417">
        <v>6969576096.539999</v>
      </c>
      <c r="H4496" s="387" t="b" cm="1">
        <f t="array" aca="1" ref="H4496" ca="1">EsNegrita(BP[[#This Row],[CODIGO]])</f>
        <v>0</v>
      </c>
      <c r="I4496" s="387" t="b" cm="1">
        <f t="array" ref="I4496">_xlfn.LET(
    _xlpm.codigos_devolucion, _xlfn.UNIQUE(_xlfn._xlws.FILTER(BP[CODIGO], ISNUMBER(SEARCH("devoluci", BP[NOMBRE CUENTA])), {""})),
    ISNUMBER(MATCH(BP[[#This Row],[CODIGO]], _xlpm.codigos_devolucion, 0))
)</f>
        <v>0</v>
      </c>
    </row>
    <row r="4497" spans="1:9" x14ac:dyDescent="0.25">
      <c r="A4497" s="608">
        <v>720506</v>
      </c>
      <c r="B4497" s="416" t="s">
        <v>542</v>
      </c>
      <c r="C4497" s="416" t="s">
        <v>765</v>
      </c>
      <c r="D4497" s="416" t="s">
        <v>739</v>
      </c>
      <c r="E4497" s="417">
        <v>2098762.9900000002</v>
      </c>
      <c r="F4497" s="417">
        <v>0</v>
      </c>
      <c r="G4497" s="417">
        <v>6971674859.5299988</v>
      </c>
      <c r="H4497" s="387" t="b" cm="1">
        <f t="array" aca="1" ref="H4497" ca="1">EsNegrita(BP[[#This Row],[CODIGO]])</f>
        <v>0</v>
      </c>
      <c r="I4497" s="387" t="b" cm="1">
        <f t="array" ref="I4497">_xlfn.LET(
    _xlpm.codigos_devolucion, _xlfn.UNIQUE(_xlfn._xlws.FILTER(BP[CODIGO], ISNUMBER(SEARCH("devoluci", BP[NOMBRE CUENTA])), {""})),
    ISNUMBER(MATCH(BP[[#This Row],[CODIGO]], _xlpm.codigos_devolucion, 0))
)</f>
        <v>0</v>
      </c>
    </row>
    <row r="4498" spans="1:9" x14ac:dyDescent="0.25">
      <c r="A4498" s="608">
        <v>720506</v>
      </c>
      <c r="B4498" s="416" t="s">
        <v>542</v>
      </c>
      <c r="C4498" s="416" t="s">
        <v>1304</v>
      </c>
      <c r="D4498" s="416" t="s">
        <v>739</v>
      </c>
      <c r="E4498" s="417">
        <v>2098763</v>
      </c>
      <c r="F4498" s="417">
        <v>0</v>
      </c>
      <c r="G4498" s="417">
        <v>6973773622.5299988</v>
      </c>
      <c r="H4498" s="387" t="b" cm="1">
        <f t="array" aca="1" ref="H4498" ca="1">EsNegrita(BP[[#This Row],[CODIGO]])</f>
        <v>0</v>
      </c>
      <c r="I4498" s="387" t="b" cm="1">
        <f t="array" ref="I4498">_xlfn.LET(
    _xlpm.codigos_devolucion, _xlfn.UNIQUE(_xlfn._xlws.FILTER(BP[CODIGO], ISNUMBER(SEARCH("devoluci", BP[NOMBRE CUENTA])), {""})),
    ISNUMBER(MATCH(BP[[#This Row],[CODIGO]], _xlpm.codigos_devolucion, 0))
)</f>
        <v>0</v>
      </c>
    </row>
    <row r="4499" spans="1:9" x14ac:dyDescent="0.25">
      <c r="A4499" s="608">
        <v>720506</v>
      </c>
      <c r="B4499" s="416" t="s">
        <v>542</v>
      </c>
      <c r="C4499" s="416" t="s">
        <v>1348</v>
      </c>
      <c r="D4499" s="416" t="s">
        <v>739</v>
      </c>
      <c r="E4499" s="417">
        <v>2098763</v>
      </c>
      <c r="F4499" s="417">
        <v>0</v>
      </c>
      <c r="G4499" s="417">
        <v>6975872385.5299988</v>
      </c>
      <c r="H4499" s="387" t="b" cm="1">
        <f t="array" aca="1" ref="H4499" ca="1">EsNegrita(BP[[#This Row],[CODIGO]])</f>
        <v>0</v>
      </c>
      <c r="I4499" s="387" t="b" cm="1">
        <f t="array" ref="I4499">_xlfn.LET(
    _xlpm.codigos_devolucion, _xlfn.UNIQUE(_xlfn._xlws.FILTER(BP[CODIGO], ISNUMBER(SEARCH("devoluci", BP[NOMBRE CUENTA])), {""})),
    ISNUMBER(MATCH(BP[[#This Row],[CODIGO]], _xlpm.codigos_devolucion, 0))
)</f>
        <v>0</v>
      </c>
    </row>
    <row r="4500" spans="1:9" x14ac:dyDescent="0.25">
      <c r="A4500" s="608">
        <v>720506</v>
      </c>
      <c r="B4500" s="416" t="s">
        <v>542</v>
      </c>
      <c r="C4500" s="416" t="s">
        <v>1305</v>
      </c>
      <c r="D4500" s="416" t="s">
        <v>739</v>
      </c>
      <c r="E4500" s="417">
        <v>1867632</v>
      </c>
      <c r="F4500" s="417">
        <v>0</v>
      </c>
      <c r="G4500" s="417">
        <v>6977740017.5299988</v>
      </c>
      <c r="H4500" s="387" t="b" cm="1">
        <f t="array" aca="1" ref="H4500" ca="1">EsNegrita(BP[[#This Row],[CODIGO]])</f>
        <v>0</v>
      </c>
      <c r="I4500" s="387" t="b" cm="1">
        <f t="array" ref="I4500">_xlfn.LET(
    _xlpm.codigos_devolucion, _xlfn.UNIQUE(_xlfn._xlws.FILTER(BP[CODIGO], ISNUMBER(SEARCH("devoluci", BP[NOMBRE CUENTA])), {""})),
    ISNUMBER(MATCH(BP[[#This Row],[CODIGO]], _xlpm.codigos_devolucion, 0))
)</f>
        <v>0</v>
      </c>
    </row>
    <row r="4501" spans="1:9" x14ac:dyDescent="0.25">
      <c r="A4501" s="608">
        <v>720506</v>
      </c>
      <c r="B4501" s="416" t="s">
        <v>542</v>
      </c>
      <c r="C4501" s="416" t="s">
        <v>1306</v>
      </c>
      <c r="D4501" s="416" t="s">
        <v>739</v>
      </c>
      <c r="E4501" s="417">
        <v>2098762</v>
      </c>
      <c r="F4501" s="417">
        <v>0</v>
      </c>
      <c r="G4501" s="417">
        <v>6979838779.5299988</v>
      </c>
      <c r="H4501" s="387" t="b" cm="1">
        <f t="array" aca="1" ref="H4501" ca="1">EsNegrita(BP[[#This Row],[CODIGO]])</f>
        <v>0</v>
      </c>
      <c r="I4501" s="387" t="b" cm="1">
        <f t="array" ref="I4501">_xlfn.LET(
    _xlpm.codigos_devolucion, _xlfn.UNIQUE(_xlfn._xlws.FILTER(BP[CODIGO], ISNUMBER(SEARCH("devoluci", BP[NOMBRE CUENTA])), {""})),
    ISNUMBER(MATCH(BP[[#This Row],[CODIGO]], _xlpm.codigos_devolucion, 0))
)</f>
        <v>0</v>
      </c>
    </row>
    <row r="4502" spans="1:9" x14ac:dyDescent="0.25">
      <c r="A4502" s="608">
        <v>720506</v>
      </c>
      <c r="B4502" s="416" t="s">
        <v>542</v>
      </c>
      <c r="C4502" s="416" t="s">
        <v>1274</v>
      </c>
      <c r="D4502" s="416" t="s">
        <v>739</v>
      </c>
      <c r="E4502" s="417">
        <v>1809268.5</v>
      </c>
      <c r="F4502" s="417">
        <v>0</v>
      </c>
      <c r="G4502" s="417">
        <v>6981648048.0299988</v>
      </c>
      <c r="H4502" s="387" t="b" cm="1">
        <f t="array" aca="1" ref="H4502" ca="1">EsNegrita(BP[[#This Row],[CODIGO]])</f>
        <v>0</v>
      </c>
      <c r="I4502" s="387" t="b" cm="1">
        <f t="array" ref="I4502">_xlfn.LET(
    _xlpm.codigos_devolucion, _xlfn.UNIQUE(_xlfn._xlws.FILTER(BP[CODIGO], ISNUMBER(SEARCH("devoluci", BP[NOMBRE CUENTA])), {""})),
    ISNUMBER(MATCH(BP[[#This Row],[CODIGO]], _xlpm.codigos_devolucion, 0))
)</f>
        <v>0</v>
      </c>
    </row>
    <row r="4503" spans="1:9" x14ac:dyDescent="0.25">
      <c r="A4503" s="608">
        <v>720506</v>
      </c>
      <c r="B4503" s="416" t="s">
        <v>542</v>
      </c>
      <c r="C4503" s="416" t="s">
        <v>1307</v>
      </c>
      <c r="D4503" s="416" t="s">
        <v>739</v>
      </c>
      <c r="E4503" s="417">
        <v>1750905</v>
      </c>
      <c r="F4503" s="417">
        <v>0</v>
      </c>
      <c r="G4503" s="417">
        <v>6983398953.0299988</v>
      </c>
      <c r="H4503" s="387" t="b" cm="1">
        <f t="array" aca="1" ref="H4503" ca="1">EsNegrita(BP[[#This Row],[CODIGO]])</f>
        <v>0</v>
      </c>
      <c r="I4503" s="387" t="b" cm="1">
        <f t="array" ref="I4503">_xlfn.LET(
    _xlpm.codigos_devolucion, _xlfn.UNIQUE(_xlfn._xlws.FILTER(BP[CODIGO], ISNUMBER(SEARCH("devoluci", BP[NOMBRE CUENTA])), {""})),
    ISNUMBER(MATCH(BP[[#This Row],[CODIGO]], _xlpm.codigos_devolucion, 0))
)</f>
        <v>0</v>
      </c>
    </row>
    <row r="4504" spans="1:9" x14ac:dyDescent="0.25">
      <c r="A4504" s="608">
        <v>720506</v>
      </c>
      <c r="B4504" s="416" t="s">
        <v>542</v>
      </c>
      <c r="C4504" s="416" t="s">
        <v>766</v>
      </c>
      <c r="D4504" s="416" t="s">
        <v>739</v>
      </c>
      <c r="E4504" s="417">
        <v>2168721.77</v>
      </c>
      <c r="F4504" s="417">
        <v>0</v>
      </c>
      <c r="G4504" s="417">
        <v>6985567674.7999992</v>
      </c>
      <c r="H4504" s="387" t="b" cm="1">
        <f t="array" aca="1" ref="H4504" ca="1">EsNegrita(BP[[#This Row],[CODIGO]])</f>
        <v>0</v>
      </c>
      <c r="I4504" s="387" t="b" cm="1">
        <f t="array" ref="I4504">_xlfn.LET(
    _xlpm.codigos_devolucion, _xlfn.UNIQUE(_xlfn._xlws.FILTER(BP[CODIGO], ISNUMBER(SEARCH("devoluci", BP[NOMBRE CUENTA])), {""})),
    ISNUMBER(MATCH(BP[[#This Row],[CODIGO]], _xlpm.codigos_devolucion, 0))
)</f>
        <v>0</v>
      </c>
    </row>
    <row r="4505" spans="1:9" x14ac:dyDescent="0.25">
      <c r="A4505" s="608">
        <v>720506</v>
      </c>
      <c r="B4505" s="416" t="s">
        <v>542</v>
      </c>
      <c r="C4505" s="416" t="s">
        <v>767</v>
      </c>
      <c r="D4505" s="416" t="s">
        <v>739</v>
      </c>
      <c r="E4505" s="417">
        <v>1750905</v>
      </c>
      <c r="F4505" s="417">
        <v>0</v>
      </c>
      <c r="G4505" s="417">
        <v>6987318579.7999992</v>
      </c>
      <c r="H4505" s="387" t="b" cm="1">
        <f t="array" aca="1" ref="H4505" ca="1">EsNegrita(BP[[#This Row],[CODIGO]])</f>
        <v>0</v>
      </c>
      <c r="I4505" s="387" t="b" cm="1">
        <f t="array" ref="I4505">_xlfn.LET(
    _xlpm.codigos_devolucion, _xlfn.UNIQUE(_xlfn._xlws.FILTER(BP[CODIGO], ISNUMBER(SEARCH("devoluci", BP[NOMBRE CUENTA])), {""})),
    ISNUMBER(MATCH(BP[[#This Row],[CODIGO]], _xlpm.codigos_devolucion, 0))
)</f>
        <v>0</v>
      </c>
    </row>
    <row r="4506" spans="1:9" x14ac:dyDescent="0.25">
      <c r="A4506" s="608">
        <v>720506</v>
      </c>
      <c r="B4506" s="416" t="s">
        <v>542</v>
      </c>
      <c r="C4506" s="416" t="s">
        <v>768</v>
      </c>
      <c r="D4506" s="416" t="s">
        <v>739</v>
      </c>
      <c r="E4506" s="417">
        <v>2098763</v>
      </c>
      <c r="F4506" s="417">
        <v>0</v>
      </c>
      <c r="G4506" s="417">
        <v>6989417342.7999992</v>
      </c>
      <c r="H4506" s="387" t="b" cm="1">
        <f t="array" aca="1" ref="H4506" ca="1">EsNegrita(BP[[#This Row],[CODIGO]])</f>
        <v>0</v>
      </c>
      <c r="I4506" s="387" t="b" cm="1">
        <f t="array" ref="I4506">_xlfn.LET(
    _xlpm.codigos_devolucion, _xlfn.UNIQUE(_xlfn._xlws.FILTER(BP[CODIGO], ISNUMBER(SEARCH("devoluci", BP[NOMBRE CUENTA])), {""})),
    ISNUMBER(MATCH(BP[[#This Row],[CODIGO]], _xlpm.codigos_devolucion, 0))
)</f>
        <v>0</v>
      </c>
    </row>
    <row r="4507" spans="1:9" x14ac:dyDescent="0.25">
      <c r="A4507" s="608">
        <v>720506</v>
      </c>
      <c r="B4507" s="416" t="s">
        <v>542</v>
      </c>
      <c r="C4507" s="416" t="s">
        <v>1344</v>
      </c>
      <c r="D4507" s="416" t="s">
        <v>739</v>
      </c>
      <c r="E4507" s="417">
        <v>1750905</v>
      </c>
      <c r="F4507" s="417">
        <v>0</v>
      </c>
      <c r="G4507" s="417">
        <v>6991168247.7999992</v>
      </c>
      <c r="H4507" s="387" t="b" cm="1">
        <f t="array" aca="1" ref="H4507" ca="1">EsNegrita(BP[[#This Row],[CODIGO]])</f>
        <v>0</v>
      </c>
      <c r="I4507" s="387" t="b" cm="1">
        <f t="array" ref="I4507">_xlfn.LET(
    _xlpm.codigos_devolucion, _xlfn.UNIQUE(_xlfn._xlws.FILTER(BP[CODIGO], ISNUMBER(SEARCH("devoluci", BP[NOMBRE CUENTA])), {""})),
    ISNUMBER(MATCH(BP[[#This Row],[CODIGO]], _xlpm.codigos_devolucion, 0))
)</f>
        <v>0</v>
      </c>
    </row>
    <row r="4508" spans="1:9" x14ac:dyDescent="0.25">
      <c r="A4508" s="608">
        <v>720506</v>
      </c>
      <c r="B4508" s="416" t="s">
        <v>542</v>
      </c>
      <c r="C4508" s="416" t="s">
        <v>769</v>
      </c>
      <c r="D4508" s="416" t="s">
        <v>739</v>
      </c>
      <c r="E4508" s="417">
        <v>1867632</v>
      </c>
      <c r="F4508" s="417">
        <v>0</v>
      </c>
      <c r="G4508" s="417">
        <v>6993035879.7999992</v>
      </c>
      <c r="H4508" s="387" t="b" cm="1">
        <f t="array" aca="1" ref="H4508" ca="1">EsNegrita(BP[[#This Row],[CODIGO]])</f>
        <v>0</v>
      </c>
      <c r="I4508" s="387" t="b" cm="1">
        <f t="array" ref="I4508">_xlfn.LET(
    _xlpm.codigos_devolucion, _xlfn.UNIQUE(_xlfn._xlws.FILTER(BP[CODIGO], ISNUMBER(SEARCH("devoluci", BP[NOMBRE CUENTA])), {""})),
    ISNUMBER(MATCH(BP[[#This Row],[CODIGO]], _xlpm.codigos_devolucion, 0))
)</f>
        <v>0</v>
      </c>
    </row>
    <row r="4509" spans="1:9" x14ac:dyDescent="0.25">
      <c r="A4509" s="608">
        <v>720506</v>
      </c>
      <c r="B4509" s="416" t="s">
        <v>542</v>
      </c>
      <c r="C4509" s="416" t="s">
        <v>1309</v>
      </c>
      <c r="D4509" s="416" t="s">
        <v>739</v>
      </c>
      <c r="E4509" s="417">
        <v>1750905</v>
      </c>
      <c r="F4509" s="417">
        <v>0</v>
      </c>
      <c r="G4509" s="417">
        <v>6994786784.7999992</v>
      </c>
      <c r="H4509" s="387" t="b" cm="1">
        <f t="array" aca="1" ref="H4509" ca="1">EsNegrita(BP[[#This Row],[CODIGO]])</f>
        <v>0</v>
      </c>
      <c r="I4509" s="387" t="b" cm="1">
        <f t="array" ref="I4509">_xlfn.LET(
    _xlpm.codigos_devolucion, _xlfn.UNIQUE(_xlfn._xlws.FILTER(BP[CODIGO], ISNUMBER(SEARCH("devoluci", BP[NOMBRE CUENTA])), {""})),
    ISNUMBER(MATCH(BP[[#This Row],[CODIGO]], _xlpm.codigos_devolucion, 0))
)</f>
        <v>0</v>
      </c>
    </row>
    <row r="4510" spans="1:9" x14ac:dyDescent="0.25">
      <c r="A4510" s="608">
        <v>720506</v>
      </c>
      <c r="B4510" s="416" t="s">
        <v>542</v>
      </c>
      <c r="C4510" s="416" t="s">
        <v>1310</v>
      </c>
      <c r="D4510" s="416" t="s">
        <v>739</v>
      </c>
      <c r="E4510" s="417">
        <v>1800000</v>
      </c>
      <c r="F4510" s="417">
        <v>0</v>
      </c>
      <c r="G4510" s="417">
        <v>6996586784.7999992</v>
      </c>
      <c r="H4510" s="387" t="b" cm="1">
        <f t="array" aca="1" ref="H4510" ca="1">EsNegrita(BP[[#This Row],[CODIGO]])</f>
        <v>0</v>
      </c>
      <c r="I4510" s="387" t="b" cm="1">
        <f t="array" ref="I4510">_xlfn.LET(
    _xlpm.codigos_devolucion, _xlfn.UNIQUE(_xlfn._xlws.FILTER(BP[CODIGO], ISNUMBER(SEARCH("devoluci", BP[NOMBRE CUENTA])), {""})),
    ISNUMBER(MATCH(BP[[#This Row],[CODIGO]], _xlpm.codigos_devolucion, 0))
)</f>
        <v>0</v>
      </c>
    </row>
    <row r="4511" spans="1:9" x14ac:dyDescent="0.25">
      <c r="A4511" s="608">
        <v>720506</v>
      </c>
      <c r="B4511" s="416" t="s">
        <v>542</v>
      </c>
      <c r="C4511" s="416" t="s">
        <v>1275</v>
      </c>
      <c r="D4511" s="416" t="s">
        <v>739</v>
      </c>
      <c r="E4511" s="417">
        <v>1809268.5</v>
      </c>
      <c r="F4511" s="417">
        <v>0</v>
      </c>
      <c r="G4511" s="417">
        <v>6998396053.2999992</v>
      </c>
      <c r="H4511" s="387" t="b" cm="1">
        <f t="array" aca="1" ref="H4511" ca="1">EsNegrita(BP[[#This Row],[CODIGO]])</f>
        <v>0</v>
      </c>
      <c r="I4511" s="387" t="b" cm="1">
        <f t="array" ref="I4511">_xlfn.LET(
    _xlpm.codigos_devolucion, _xlfn.UNIQUE(_xlfn._xlws.FILTER(BP[CODIGO], ISNUMBER(SEARCH("devoluci", BP[NOMBRE CUENTA])), {""})),
    ISNUMBER(MATCH(BP[[#This Row],[CODIGO]], _xlpm.codigos_devolucion, 0))
)</f>
        <v>0</v>
      </c>
    </row>
    <row r="4512" spans="1:9" x14ac:dyDescent="0.25">
      <c r="A4512" s="608">
        <v>720506</v>
      </c>
      <c r="B4512" s="416" t="s">
        <v>542</v>
      </c>
      <c r="C4512" s="416" t="s">
        <v>771</v>
      </c>
      <c r="D4512" s="416" t="s">
        <v>739</v>
      </c>
      <c r="E4512" s="417">
        <v>1929622</v>
      </c>
      <c r="F4512" s="417">
        <v>0</v>
      </c>
      <c r="G4512" s="417">
        <v>7000325675.2999992</v>
      </c>
      <c r="H4512" s="387" t="b" cm="1">
        <f t="array" aca="1" ref="H4512" ca="1">EsNegrita(BP[[#This Row],[CODIGO]])</f>
        <v>0</v>
      </c>
      <c r="I4512" s="387" t="b" cm="1">
        <f t="array" ref="I4512">_xlfn.LET(
    _xlpm.codigos_devolucion, _xlfn.UNIQUE(_xlfn._xlws.FILTER(BP[CODIGO], ISNUMBER(SEARCH("devoluci", BP[NOMBRE CUENTA])), {""})),
    ISNUMBER(MATCH(BP[[#This Row],[CODIGO]], _xlpm.codigos_devolucion, 0))
)</f>
        <v>0</v>
      </c>
    </row>
    <row r="4513" spans="1:9" x14ac:dyDescent="0.25">
      <c r="A4513" s="608">
        <v>720506</v>
      </c>
      <c r="B4513" s="416" t="s">
        <v>542</v>
      </c>
      <c r="C4513" s="416" t="s">
        <v>1311</v>
      </c>
      <c r="D4513" s="416" t="s">
        <v>739</v>
      </c>
      <c r="E4513" s="417">
        <v>1167270</v>
      </c>
      <c r="F4513" s="417">
        <v>0</v>
      </c>
      <c r="G4513" s="417">
        <v>7001492945.2999992</v>
      </c>
      <c r="H4513" s="387" t="b" cm="1">
        <f t="array" aca="1" ref="H4513" ca="1">EsNegrita(BP[[#This Row],[CODIGO]])</f>
        <v>0</v>
      </c>
      <c r="I4513" s="387" t="b" cm="1">
        <f t="array" ref="I4513">_xlfn.LET(
    _xlpm.codigos_devolucion, _xlfn.UNIQUE(_xlfn._xlws.FILTER(BP[CODIGO], ISNUMBER(SEARCH("devoluci", BP[NOMBRE CUENTA])), {""})),
    ISNUMBER(MATCH(BP[[#This Row],[CODIGO]], _xlpm.codigos_devolucion, 0))
)</f>
        <v>0</v>
      </c>
    </row>
    <row r="4514" spans="1:9" x14ac:dyDescent="0.25">
      <c r="A4514" s="608">
        <v>720506</v>
      </c>
      <c r="B4514" s="416" t="s">
        <v>542</v>
      </c>
      <c r="C4514" s="416" t="s">
        <v>1277</v>
      </c>
      <c r="D4514" s="416" t="s">
        <v>739</v>
      </c>
      <c r="E4514" s="417">
        <v>2058263.47</v>
      </c>
      <c r="F4514" s="417">
        <v>0</v>
      </c>
      <c r="G4514" s="417">
        <v>7003551208.7699995</v>
      </c>
      <c r="H4514" s="387" t="b" cm="1">
        <f t="array" aca="1" ref="H4514" ca="1">EsNegrita(BP[[#This Row],[CODIGO]])</f>
        <v>0</v>
      </c>
      <c r="I4514" s="387" t="b" cm="1">
        <f t="array" ref="I4514">_xlfn.LET(
    _xlpm.codigos_devolucion, _xlfn.UNIQUE(_xlfn._xlws.FILTER(BP[CODIGO], ISNUMBER(SEARCH("devoluci", BP[NOMBRE CUENTA])), {""})),
    ISNUMBER(MATCH(BP[[#This Row],[CODIGO]], _xlpm.codigos_devolucion, 0))
)</f>
        <v>0</v>
      </c>
    </row>
    <row r="4515" spans="1:9" x14ac:dyDescent="0.25">
      <c r="A4515" s="608">
        <v>720506</v>
      </c>
      <c r="B4515" s="416" t="s">
        <v>542</v>
      </c>
      <c r="C4515" s="416" t="s">
        <v>1312</v>
      </c>
      <c r="D4515" s="416" t="s">
        <v>739</v>
      </c>
      <c r="E4515" s="417">
        <v>1726666.66</v>
      </c>
      <c r="F4515" s="417">
        <v>0</v>
      </c>
      <c r="G4515" s="417">
        <v>7005277875.4299994</v>
      </c>
      <c r="H4515" s="387" t="b" cm="1">
        <f t="array" aca="1" ref="H4515" ca="1">EsNegrita(BP[[#This Row],[CODIGO]])</f>
        <v>0</v>
      </c>
      <c r="I4515" s="387" t="b" cm="1">
        <f t="array" ref="I4515">_xlfn.LET(
    _xlpm.codigos_devolucion, _xlfn.UNIQUE(_xlfn._xlws.FILTER(BP[CODIGO], ISNUMBER(SEARCH("devoluci", BP[NOMBRE CUENTA])), {""})),
    ISNUMBER(MATCH(BP[[#This Row],[CODIGO]], _xlpm.codigos_devolucion, 0))
)</f>
        <v>0</v>
      </c>
    </row>
    <row r="4516" spans="1:9" x14ac:dyDescent="0.25">
      <c r="A4516" s="608">
        <v>720506</v>
      </c>
      <c r="B4516" s="416" t="s">
        <v>542</v>
      </c>
      <c r="C4516" s="416" t="s">
        <v>1313</v>
      </c>
      <c r="D4516" s="416" t="s">
        <v>739</v>
      </c>
      <c r="E4516" s="417">
        <v>1836666.66</v>
      </c>
      <c r="F4516" s="417">
        <v>0</v>
      </c>
      <c r="G4516" s="417">
        <v>7007114542.0899992</v>
      </c>
      <c r="H4516" s="387" t="b" cm="1">
        <f t="array" aca="1" ref="H4516" ca="1">EsNegrita(BP[[#This Row],[CODIGO]])</f>
        <v>0</v>
      </c>
      <c r="I4516" s="387" t="b" cm="1">
        <f t="array" ref="I4516">_xlfn.LET(
    _xlpm.codigos_devolucion, _xlfn.UNIQUE(_xlfn._xlws.FILTER(BP[CODIGO], ISNUMBER(SEARCH("devoluci", BP[NOMBRE CUENTA])), {""})),
    ISNUMBER(MATCH(BP[[#This Row],[CODIGO]], _xlpm.codigos_devolucion, 0))
)</f>
        <v>0</v>
      </c>
    </row>
    <row r="4517" spans="1:9" x14ac:dyDescent="0.25">
      <c r="A4517" s="608">
        <v>720506</v>
      </c>
      <c r="B4517" s="416" t="s">
        <v>542</v>
      </c>
      <c r="C4517" s="416" t="s">
        <v>1355</v>
      </c>
      <c r="D4517" s="416" t="s">
        <v>739</v>
      </c>
      <c r="E4517" s="417">
        <v>1692541.5</v>
      </c>
      <c r="F4517" s="417">
        <v>0</v>
      </c>
      <c r="G4517" s="417">
        <v>7008807083.5899992</v>
      </c>
      <c r="H4517" s="387" t="b" cm="1">
        <f t="array" aca="1" ref="H4517" ca="1">EsNegrita(BP[[#This Row],[CODIGO]])</f>
        <v>0</v>
      </c>
      <c r="I4517" s="387" t="b" cm="1">
        <f t="array" ref="I4517">_xlfn.LET(
    _xlpm.codigos_devolucion, _xlfn.UNIQUE(_xlfn._xlws.FILTER(BP[CODIGO], ISNUMBER(SEARCH("devoluci", BP[NOMBRE CUENTA])), {""})),
    ISNUMBER(MATCH(BP[[#This Row],[CODIGO]], _xlpm.codigos_devolucion, 0))
)</f>
        <v>0</v>
      </c>
    </row>
    <row r="4518" spans="1:9" x14ac:dyDescent="0.25">
      <c r="A4518" s="608">
        <v>720506</v>
      </c>
      <c r="B4518" s="416" t="s">
        <v>542</v>
      </c>
      <c r="C4518" s="416" t="s">
        <v>1316</v>
      </c>
      <c r="D4518" s="416" t="s">
        <v>739</v>
      </c>
      <c r="E4518" s="417">
        <v>1929622</v>
      </c>
      <c r="F4518" s="417">
        <v>0</v>
      </c>
      <c r="G4518" s="417">
        <v>7010736705.5899992</v>
      </c>
      <c r="H4518" s="387" t="b" cm="1">
        <f t="array" aca="1" ref="H4518" ca="1">EsNegrita(BP[[#This Row],[CODIGO]])</f>
        <v>0</v>
      </c>
      <c r="I4518" s="387" t="b" cm="1">
        <f t="array" ref="I4518">_xlfn.LET(
    _xlpm.codigos_devolucion, _xlfn.UNIQUE(_xlfn._xlws.FILTER(BP[CODIGO], ISNUMBER(SEARCH("devoluci", BP[NOMBRE CUENTA])), {""})),
    ISNUMBER(MATCH(BP[[#This Row],[CODIGO]], _xlpm.codigos_devolucion, 0))
)</f>
        <v>0</v>
      </c>
    </row>
    <row r="4519" spans="1:9" x14ac:dyDescent="0.25">
      <c r="A4519" s="608">
        <v>720506</v>
      </c>
      <c r="B4519" s="416" t="s">
        <v>542</v>
      </c>
      <c r="C4519" s="416" t="s">
        <v>1317</v>
      </c>
      <c r="D4519" s="416" t="s">
        <v>739</v>
      </c>
      <c r="E4519" s="417">
        <v>925000</v>
      </c>
      <c r="F4519" s="417">
        <v>0</v>
      </c>
      <c r="G4519" s="417">
        <v>7011661705.5899992</v>
      </c>
      <c r="H4519" s="387" t="b" cm="1">
        <f t="array" aca="1" ref="H4519" ca="1">EsNegrita(BP[[#This Row],[CODIGO]])</f>
        <v>0</v>
      </c>
      <c r="I4519" s="387" t="b" cm="1">
        <f t="array" ref="I4519">_xlfn.LET(
    _xlpm.codigos_devolucion, _xlfn.UNIQUE(_xlfn._xlws.FILTER(BP[CODIGO], ISNUMBER(SEARCH("devoluci", BP[NOMBRE CUENTA])), {""})),
    ISNUMBER(MATCH(BP[[#This Row],[CODIGO]], _xlpm.codigos_devolucion, 0))
)</f>
        <v>0</v>
      </c>
    </row>
    <row r="4520" spans="1:9" x14ac:dyDescent="0.25">
      <c r="A4520" s="608">
        <v>720506</v>
      </c>
      <c r="B4520" s="416" t="s">
        <v>542</v>
      </c>
      <c r="C4520" s="416" t="s">
        <v>1318</v>
      </c>
      <c r="D4520" s="416" t="s">
        <v>739</v>
      </c>
      <c r="E4520" s="417">
        <v>1809268.5</v>
      </c>
      <c r="F4520" s="417">
        <v>0</v>
      </c>
      <c r="G4520" s="417">
        <v>7013470974.0899992</v>
      </c>
      <c r="H4520" s="387" t="b" cm="1">
        <f t="array" aca="1" ref="H4520" ca="1">EsNegrita(BP[[#This Row],[CODIGO]])</f>
        <v>0</v>
      </c>
      <c r="I4520" s="387" t="b" cm="1">
        <f t="array" ref="I4520">_xlfn.LET(
    _xlpm.codigos_devolucion, _xlfn.UNIQUE(_xlfn._xlws.FILTER(BP[CODIGO], ISNUMBER(SEARCH("devoluci", BP[NOMBRE CUENTA])), {""})),
    ISNUMBER(MATCH(BP[[#This Row],[CODIGO]], _xlpm.codigos_devolucion, 0))
)</f>
        <v>0</v>
      </c>
    </row>
    <row r="4521" spans="1:9" x14ac:dyDescent="0.25">
      <c r="A4521" s="608">
        <v>720506</v>
      </c>
      <c r="B4521" s="416" t="s">
        <v>542</v>
      </c>
      <c r="C4521" s="416" t="s">
        <v>1278</v>
      </c>
      <c r="D4521" s="416" t="s">
        <v>739</v>
      </c>
      <c r="E4521" s="417">
        <v>1788333.33</v>
      </c>
      <c r="F4521" s="417">
        <v>0</v>
      </c>
      <c r="G4521" s="417">
        <v>7015259307.4199991</v>
      </c>
      <c r="H4521" s="387" t="b" cm="1">
        <f t="array" aca="1" ref="H4521" ca="1">EsNegrita(BP[[#This Row],[CODIGO]])</f>
        <v>0</v>
      </c>
      <c r="I4521" s="387" t="b" cm="1">
        <f t="array" ref="I4521">_xlfn.LET(
    _xlpm.codigos_devolucion, _xlfn.UNIQUE(_xlfn._xlws.FILTER(BP[CODIGO], ISNUMBER(SEARCH("devoluci", BP[NOMBRE CUENTA])), {""})),
    ISNUMBER(MATCH(BP[[#This Row],[CODIGO]], _xlpm.codigos_devolucion, 0))
)</f>
        <v>0</v>
      </c>
    </row>
    <row r="4522" spans="1:9" x14ac:dyDescent="0.25">
      <c r="A4522" s="608">
        <v>720506</v>
      </c>
      <c r="B4522" s="416" t="s">
        <v>542</v>
      </c>
      <c r="C4522" s="416" t="s">
        <v>1331</v>
      </c>
      <c r="D4522" s="416" t="s">
        <v>739</v>
      </c>
      <c r="E4522" s="417">
        <v>1692541.5</v>
      </c>
      <c r="F4522" s="417">
        <v>0</v>
      </c>
      <c r="G4522" s="417">
        <v>7016951848.9199991</v>
      </c>
      <c r="H4522" s="387" t="b" cm="1">
        <f t="array" aca="1" ref="H4522" ca="1">EsNegrita(BP[[#This Row],[CODIGO]])</f>
        <v>0</v>
      </c>
      <c r="I4522" s="387" t="b" cm="1">
        <f t="array" ref="I4522">_xlfn.LET(
    _xlpm.codigos_devolucion, _xlfn.UNIQUE(_xlfn._xlws.FILTER(BP[CODIGO], ISNUMBER(SEARCH("devoluci", BP[NOMBRE CUENTA])), {""})),
    ISNUMBER(MATCH(BP[[#This Row],[CODIGO]], _xlpm.codigos_devolucion, 0))
)</f>
        <v>0</v>
      </c>
    </row>
    <row r="4523" spans="1:9" x14ac:dyDescent="0.25">
      <c r="A4523" s="608">
        <v>720506</v>
      </c>
      <c r="B4523" s="416" t="s">
        <v>542</v>
      </c>
      <c r="C4523" s="416" t="s">
        <v>1320</v>
      </c>
      <c r="D4523" s="416" t="s">
        <v>739</v>
      </c>
      <c r="E4523" s="417">
        <v>1750905</v>
      </c>
      <c r="F4523" s="417">
        <v>0</v>
      </c>
      <c r="G4523" s="417">
        <v>7018702753.9199991</v>
      </c>
      <c r="H4523" s="387" t="b" cm="1">
        <f t="array" aca="1" ref="H4523" ca="1">EsNegrita(BP[[#This Row],[CODIGO]])</f>
        <v>0</v>
      </c>
      <c r="I4523" s="387" t="b" cm="1">
        <f t="array" ref="I4523">_xlfn.LET(
    _xlpm.codigos_devolucion, _xlfn.UNIQUE(_xlfn._xlws.FILTER(BP[CODIGO], ISNUMBER(SEARCH("devoluci", BP[NOMBRE CUENTA])), {""})),
    ISNUMBER(MATCH(BP[[#This Row],[CODIGO]], _xlpm.codigos_devolucion, 0))
)</f>
        <v>0</v>
      </c>
    </row>
    <row r="4524" spans="1:9" x14ac:dyDescent="0.25">
      <c r="A4524" s="608">
        <v>720506</v>
      </c>
      <c r="B4524" s="416" t="s">
        <v>542</v>
      </c>
      <c r="C4524" s="416" t="s">
        <v>1322</v>
      </c>
      <c r="D4524" s="416" t="s">
        <v>739</v>
      </c>
      <c r="E4524" s="417">
        <v>1809268.5</v>
      </c>
      <c r="F4524" s="417">
        <v>0</v>
      </c>
      <c r="G4524" s="417">
        <v>7020512022.4199991</v>
      </c>
      <c r="H4524" s="387" t="b" cm="1">
        <f t="array" aca="1" ref="H4524" ca="1">EsNegrita(BP[[#This Row],[CODIGO]])</f>
        <v>0</v>
      </c>
      <c r="I4524" s="387" t="b" cm="1">
        <f t="array" ref="I4524">_xlfn.LET(
    _xlpm.codigos_devolucion, _xlfn.UNIQUE(_xlfn._xlws.FILTER(BP[CODIGO], ISNUMBER(SEARCH("devoluci", BP[NOMBRE CUENTA])), {""})),
    ISNUMBER(MATCH(BP[[#This Row],[CODIGO]], _xlpm.codigos_devolucion, 0))
)</f>
        <v>0</v>
      </c>
    </row>
    <row r="4525" spans="1:9" x14ac:dyDescent="0.25">
      <c r="A4525" s="608">
        <v>720506</v>
      </c>
      <c r="B4525" s="416" t="s">
        <v>542</v>
      </c>
      <c r="C4525" s="416" t="s">
        <v>1323</v>
      </c>
      <c r="D4525" s="416" t="s">
        <v>739</v>
      </c>
      <c r="E4525" s="417">
        <v>1750905</v>
      </c>
      <c r="F4525" s="417">
        <v>0</v>
      </c>
      <c r="G4525" s="417">
        <v>7022262927.4199991</v>
      </c>
      <c r="H4525" s="387" t="b" cm="1">
        <f t="array" aca="1" ref="H4525" ca="1">EsNegrita(BP[[#This Row],[CODIGO]])</f>
        <v>0</v>
      </c>
      <c r="I4525" s="387" t="b" cm="1">
        <f t="array" ref="I4525">_xlfn.LET(
    _xlpm.codigos_devolucion, _xlfn.UNIQUE(_xlfn._xlws.FILTER(BP[CODIGO], ISNUMBER(SEARCH("devoluci", BP[NOMBRE CUENTA])), {""})),
    ISNUMBER(MATCH(BP[[#This Row],[CODIGO]], _xlpm.codigos_devolucion, 0))
)</f>
        <v>0</v>
      </c>
    </row>
    <row r="4526" spans="1:9" x14ac:dyDescent="0.25">
      <c r="A4526" s="608">
        <v>720506</v>
      </c>
      <c r="B4526" s="416" t="s">
        <v>542</v>
      </c>
      <c r="C4526" s="416" t="s">
        <v>1280</v>
      </c>
      <c r="D4526" s="416" t="s">
        <v>739</v>
      </c>
      <c r="E4526" s="417">
        <v>1750905</v>
      </c>
      <c r="F4526" s="417">
        <v>0</v>
      </c>
      <c r="G4526" s="417">
        <v>7024013832.4199991</v>
      </c>
      <c r="H4526" s="387" t="b" cm="1">
        <f t="array" aca="1" ref="H4526" ca="1">EsNegrita(BP[[#This Row],[CODIGO]])</f>
        <v>0</v>
      </c>
      <c r="I4526" s="387" t="b" cm="1">
        <f t="array" ref="I4526">_xlfn.LET(
    _xlpm.codigos_devolucion, _xlfn.UNIQUE(_xlfn._xlws.FILTER(BP[CODIGO], ISNUMBER(SEARCH("devoluci", BP[NOMBRE CUENTA])), {""})),
    ISNUMBER(MATCH(BP[[#This Row],[CODIGO]], _xlpm.codigos_devolucion, 0))
)</f>
        <v>0</v>
      </c>
    </row>
    <row r="4527" spans="1:9" x14ac:dyDescent="0.25">
      <c r="A4527" s="608">
        <v>720506</v>
      </c>
      <c r="B4527" s="416" t="s">
        <v>542</v>
      </c>
      <c r="C4527" s="416" t="s">
        <v>1357</v>
      </c>
      <c r="D4527" s="416" t="s">
        <v>739</v>
      </c>
      <c r="E4527" s="417">
        <v>1750905</v>
      </c>
      <c r="F4527" s="417">
        <v>0</v>
      </c>
      <c r="G4527" s="417">
        <v>7025764737.4199991</v>
      </c>
      <c r="H4527" s="387" t="b" cm="1">
        <f t="array" aca="1" ref="H4527" ca="1">EsNegrita(BP[[#This Row],[CODIGO]])</f>
        <v>0</v>
      </c>
      <c r="I4527" s="387" t="b" cm="1">
        <f t="array" ref="I4527">_xlfn.LET(
    _xlpm.codigos_devolucion, _xlfn.UNIQUE(_xlfn._xlws.FILTER(BP[CODIGO], ISNUMBER(SEARCH("devoluci", BP[NOMBRE CUENTA])), {""})),
    ISNUMBER(MATCH(BP[[#This Row],[CODIGO]], _xlpm.codigos_devolucion, 0))
)</f>
        <v>0</v>
      </c>
    </row>
    <row r="4528" spans="1:9" x14ac:dyDescent="0.25">
      <c r="A4528" s="608">
        <v>720506</v>
      </c>
      <c r="B4528" s="416" t="s">
        <v>542</v>
      </c>
      <c r="C4528" s="416" t="s">
        <v>1281</v>
      </c>
      <c r="D4528" s="416" t="s">
        <v>739</v>
      </c>
      <c r="E4528" s="417">
        <v>1750905</v>
      </c>
      <c r="F4528" s="417">
        <v>0</v>
      </c>
      <c r="G4528" s="417">
        <v>7027515642.4199991</v>
      </c>
      <c r="H4528" s="387" t="b" cm="1">
        <f t="array" aca="1" ref="H4528" ca="1">EsNegrita(BP[[#This Row],[CODIGO]])</f>
        <v>0</v>
      </c>
      <c r="I4528" s="387" t="b" cm="1">
        <f t="array" ref="I4528">_xlfn.LET(
    _xlpm.codigos_devolucion, _xlfn.UNIQUE(_xlfn._xlws.FILTER(BP[CODIGO], ISNUMBER(SEARCH("devoluci", BP[NOMBRE CUENTA])), {""})),
    ISNUMBER(MATCH(BP[[#This Row],[CODIGO]], _xlpm.codigos_devolucion, 0))
)</f>
        <v>0</v>
      </c>
    </row>
    <row r="4529" spans="1:9" x14ac:dyDescent="0.25">
      <c r="A4529" s="608">
        <v>720506</v>
      </c>
      <c r="B4529" s="416" t="s">
        <v>542</v>
      </c>
      <c r="C4529" s="416" t="s">
        <v>1313</v>
      </c>
      <c r="D4529" s="416" t="s">
        <v>1326</v>
      </c>
      <c r="E4529" s="417">
        <v>1013333.33</v>
      </c>
      <c r="F4529" s="417">
        <v>0</v>
      </c>
      <c r="G4529" s="417">
        <v>7028528975.749999</v>
      </c>
      <c r="H4529" s="387" t="b" cm="1">
        <f t="array" aca="1" ref="H4529" ca="1">EsNegrita(BP[[#This Row],[CODIGO]])</f>
        <v>0</v>
      </c>
      <c r="I4529" s="387" t="b" cm="1">
        <f t="array" ref="I4529">_xlfn.LET(
    _xlpm.codigos_devolucion, _xlfn.UNIQUE(_xlfn._xlws.FILTER(BP[CODIGO], ISNUMBER(SEARCH("devoluci", BP[NOMBRE CUENTA])), {""})),
    ISNUMBER(MATCH(BP[[#This Row],[CODIGO]], _xlpm.codigos_devolucion, 0))
)</f>
        <v>0</v>
      </c>
    </row>
    <row r="4530" spans="1:9" x14ac:dyDescent="0.25">
      <c r="A4530" s="608">
        <v>720506</v>
      </c>
      <c r="B4530" s="416" t="s">
        <v>542</v>
      </c>
      <c r="C4530" s="416" t="s">
        <v>740</v>
      </c>
      <c r="D4530" s="416" t="s">
        <v>777</v>
      </c>
      <c r="E4530" s="417">
        <v>1750905</v>
      </c>
      <c r="F4530" s="417">
        <v>0</v>
      </c>
      <c r="G4530" s="417">
        <v>7030279880.749999</v>
      </c>
      <c r="H4530" s="387" t="b" cm="1">
        <f t="array" aca="1" ref="H4530" ca="1">EsNegrita(BP[[#This Row],[CODIGO]])</f>
        <v>0</v>
      </c>
      <c r="I4530" s="387" t="b" cm="1">
        <f t="array" ref="I4530">_xlfn.LET(
    _xlpm.codigos_devolucion, _xlfn.UNIQUE(_xlfn._xlws.FILTER(BP[CODIGO], ISNUMBER(SEARCH("devoluci", BP[NOMBRE CUENTA])), {""})),
    ISNUMBER(MATCH(BP[[#This Row],[CODIGO]], _xlpm.codigos_devolucion, 0))
)</f>
        <v>0</v>
      </c>
    </row>
    <row r="4531" spans="1:9" x14ac:dyDescent="0.25">
      <c r="A4531" s="608">
        <v>720506</v>
      </c>
      <c r="B4531" s="416" t="s">
        <v>542</v>
      </c>
      <c r="C4531" s="416" t="s">
        <v>1287</v>
      </c>
      <c r="D4531" s="416" t="s">
        <v>777</v>
      </c>
      <c r="E4531" s="417">
        <v>2098763</v>
      </c>
      <c r="F4531" s="417">
        <v>0</v>
      </c>
      <c r="G4531" s="417">
        <v>7032378643.749999</v>
      </c>
      <c r="H4531" s="387" t="b" cm="1">
        <f t="array" aca="1" ref="H4531" ca="1">EsNegrita(BP[[#This Row],[CODIGO]])</f>
        <v>0</v>
      </c>
      <c r="I4531" s="387" t="b" cm="1">
        <f t="array" ref="I4531">_xlfn.LET(
    _xlpm.codigos_devolucion, _xlfn.UNIQUE(_xlfn._xlws.FILTER(BP[CODIGO], ISNUMBER(SEARCH("devoluci", BP[NOMBRE CUENTA])), {""})),
    ISNUMBER(MATCH(BP[[#This Row],[CODIGO]], _xlpm.codigos_devolucion, 0))
)</f>
        <v>0</v>
      </c>
    </row>
    <row r="4532" spans="1:9" x14ac:dyDescent="0.25">
      <c r="A4532" s="608">
        <v>720506</v>
      </c>
      <c r="B4532" s="416" t="s">
        <v>542</v>
      </c>
      <c r="C4532" s="416" t="s">
        <v>741</v>
      </c>
      <c r="D4532" s="416" t="s">
        <v>777</v>
      </c>
      <c r="E4532" s="417">
        <v>2098763</v>
      </c>
      <c r="F4532" s="417">
        <v>0</v>
      </c>
      <c r="G4532" s="417">
        <v>7034477406.749999</v>
      </c>
      <c r="H4532" s="387" t="b" cm="1">
        <f t="array" aca="1" ref="H4532" ca="1">EsNegrita(BP[[#This Row],[CODIGO]])</f>
        <v>0</v>
      </c>
      <c r="I4532" s="387" t="b" cm="1">
        <f t="array" ref="I4532">_xlfn.LET(
    _xlpm.codigos_devolucion, _xlfn.UNIQUE(_xlfn._xlws.FILTER(BP[CODIGO], ISNUMBER(SEARCH("devoluci", BP[NOMBRE CUENTA])), {""})),
    ISNUMBER(MATCH(BP[[#This Row],[CODIGO]], _xlpm.codigos_devolucion, 0))
)</f>
        <v>0</v>
      </c>
    </row>
    <row r="4533" spans="1:9" x14ac:dyDescent="0.25">
      <c r="A4533" s="608">
        <v>720506</v>
      </c>
      <c r="B4533" s="416" t="s">
        <v>542</v>
      </c>
      <c r="C4533" s="416" t="s">
        <v>779</v>
      </c>
      <c r="D4533" s="416" t="s">
        <v>777</v>
      </c>
      <c r="E4533" s="417">
        <v>2098763</v>
      </c>
      <c r="F4533" s="417">
        <v>0</v>
      </c>
      <c r="G4533" s="417">
        <v>7036576169.749999</v>
      </c>
      <c r="H4533" s="387" t="b" cm="1">
        <f t="array" aca="1" ref="H4533" ca="1">EsNegrita(BP[[#This Row],[CODIGO]])</f>
        <v>0</v>
      </c>
      <c r="I4533" s="387" t="b" cm="1">
        <f t="array" ref="I4533">_xlfn.LET(
    _xlpm.codigos_devolucion, _xlfn.UNIQUE(_xlfn._xlws.FILTER(BP[CODIGO], ISNUMBER(SEARCH("devoluci", BP[NOMBRE CUENTA])), {""})),
    ISNUMBER(MATCH(BP[[#This Row],[CODIGO]], _xlpm.codigos_devolucion, 0))
)</f>
        <v>0</v>
      </c>
    </row>
    <row r="4534" spans="1:9" x14ac:dyDescent="0.25">
      <c r="A4534" s="608">
        <v>720506</v>
      </c>
      <c r="B4534" s="416" t="s">
        <v>542</v>
      </c>
      <c r="C4534" s="416" t="s">
        <v>742</v>
      </c>
      <c r="D4534" s="416" t="s">
        <v>777</v>
      </c>
      <c r="E4534" s="417">
        <v>2098763</v>
      </c>
      <c r="F4534" s="417">
        <v>0</v>
      </c>
      <c r="G4534" s="417">
        <v>7038674932.749999</v>
      </c>
      <c r="H4534" s="387" t="b" cm="1">
        <f t="array" aca="1" ref="H4534" ca="1">EsNegrita(BP[[#This Row],[CODIGO]])</f>
        <v>0</v>
      </c>
      <c r="I4534" s="387" t="b" cm="1">
        <f t="array" ref="I4534">_xlfn.LET(
    _xlpm.codigos_devolucion, _xlfn.UNIQUE(_xlfn._xlws.FILTER(BP[CODIGO], ISNUMBER(SEARCH("devoluci", BP[NOMBRE CUENTA])), {""})),
    ISNUMBER(MATCH(BP[[#This Row],[CODIGO]], _xlpm.codigos_devolucion, 0))
)</f>
        <v>0</v>
      </c>
    </row>
    <row r="4535" spans="1:9" x14ac:dyDescent="0.25">
      <c r="A4535" s="608">
        <v>720506</v>
      </c>
      <c r="B4535" s="416" t="s">
        <v>542</v>
      </c>
      <c r="C4535" s="416" t="s">
        <v>743</v>
      </c>
      <c r="D4535" s="416" t="s">
        <v>777</v>
      </c>
      <c r="E4535" s="417">
        <v>1692541.5</v>
      </c>
      <c r="F4535" s="417">
        <v>0</v>
      </c>
      <c r="G4535" s="417">
        <v>7040367474.249999</v>
      </c>
      <c r="H4535" s="387" t="b" cm="1">
        <f t="array" aca="1" ref="H4535" ca="1">EsNegrita(BP[[#This Row],[CODIGO]])</f>
        <v>0</v>
      </c>
      <c r="I4535" s="387" t="b" cm="1">
        <f t="array" ref="I4535">_xlfn.LET(
    _xlpm.codigos_devolucion, _xlfn.UNIQUE(_xlfn._xlws.FILTER(BP[CODIGO], ISNUMBER(SEARCH("devoluci", BP[NOMBRE CUENTA])), {""})),
    ISNUMBER(MATCH(BP[[#This Row],[CODIGO]], _xlpm.codigos_devolucion, 0))
)</f>
        <v>0</v>
      </c>
    </row>
    <row r="4536" spans="1:9" x14ac:dyDescent="0.25">
      <c r="A4536" s="608">
        <v>720506</v>
      </c>
      <c r="B4536" s="416" t="s">
        <v>542</v>
      </c>
      <c r="C4536" s="416" t="s">
        <v>744</v>
      </c>
      <c r="D4536" s="416" t="s">
        <v>777</v>
      </c>
      <c r="E4536" s="417">
        <v>1692541.5</v>
      </c>
      <c r="F4536" s="417">
        <v>0</v>
      </c>
      <c r="G4536" s="417">
        <v>7042060015.749999</v>
      </c>
      <c r="H4536" s="387" t="b" cm="1">
        <f t="array" aca="1" ref="H4536" ca="1">EsNegrita(BP[[#This Row],[CODIGO]])</f>
        <v>0</v>
      </c>
      <c r="I4536" s="387" t="b" cm="1">
        <f t="array" ref="I4536">_xlfn.LET(
    _xlpm.codigos_devolucion, _xlfn.UNIQUE(_xlfn._xlws.FILTER(BP[CODIGO], ISNUMBER(SEARCH("devoluci", BP[NOMBRE CUENTA])), {""})),
    ISNUMBER(MATCH(BP[[#This Row],[CODIGO]], _xlpm.codigos_devolucion, 0))
)</f>
        <v>0</v>
      </c>
    </row>
    <row r="4537" spans="1:9" x14ac:dyDescent="0.25">
      <c r="A4537" s="608">
        <v>720506</v>
      </c>
      <c r="B4537" s="416" t="s">
        <v>542</v>
      </c>
      <c r="C4537" s="416" t="s">
        <v>745</v>
      </c>
      <c r="D4537" s="416" t="s">
        <v>777</v>
      </c>
      <c r="E4537" s="417">
        <v>2098763</v>
      </c>
      <c r="F4537" s="417">
        <v>0</v>
      </c>
      <c r="G4537" s="417">
        <v>7044158778.749999</v>
      </c>
      <c r="H4537" s="387" t="b" cm="1">
        <f t="array" aca="1" ref="H4537" ca="1">EsNegrita(BP[[#This Row],[CODIGO]])</f>
        <v>0</v>
      </c>
      <c r="I4537" s="387" t="b" cm="1">
        <f t="array" ref="I4537">_xlfn.LET(
    _xlpm.codigos_devolucion, _xlfn.UNIQUE(_xlfn._xlws.FILTER(BP[CODIGO], ISNUMBER(SEARCH("devoluci", BP[NOMBRE CUENTA])), {""})),
    ISNUMBER(MATCH(BP[[#This Row],[CODIGO]], _xlpm.codigos_devolucion, 0))
)</f>
        <v>0</v>
      </c>
    </row>
    <row r="4538" spans="1:9" x14ac:dyDescent="0.25">
      <c r="A4538" s="608">
        <v>720506</v>
      </c>
      <c r="B4538" s="416" t="s">
        <v>542</v>
      </c>
      <c r="C4538" s="416" t="s">
        <v>1288</v>
      </c>
      <c r="D4538" s="416" t="s">
        <v>777</v>
      </c>
      <c r="E4538" s="417">
        <v>1750905</v>
      </c>
      <c r="F4538" s="417">
        <v>0</v>
      </c>
      <c r="G4538" s="417">
        <v>7045909683.749999</v>
      </c>
      <c r="H4538" s="387" t="b" cm="1">
        <f t="array" aca="1" ref="H4538" ca="1">EsNegrita(BP[[#This Row],[CODIGO]])</f>
        <v>0</v>
      </c>
      <c r="I4538" s="387" t="b" cm="1">
        <f t="array" ref="I4538">_xlfn.LET(
    _xlpm.codigos_devolucion, _xlfn.UNIQUE(_xlfn._xlws.FILTER(BP[CODIGO], ISNUMBER(SEARCH("devoluci", BP[NOMBRE CUENTA])), {""})),
    ISNUMBER(MATCH(BP[[#This Row],[CODIGO]], _xlpm.codigos_devolucion, 0))
)</f>
        <v>0</v>
      </c>
    </row>
    <row r="4539" spans="1:9" x14ac:dyDescent="0.25">
      <c r="A4539" s="608">
        <v>720506</v>
      </c>
      <c r="B4539" s="416" t="s">
        <v>542</v>
      </c>
      <c r="C4539" s="416" t="s">
        <v>1267</v>
      </c>
      <c r="D4539" s="416" t="s">
        <v>777</v>
      </c>
      <c r="E4539" s="417">
        <v>2098763</v>
      </c>
      <c r="F4539" s="417">
        <v>0</v>
      </c>
      <c r="G4539" s="417">
        <v>7048008446.749999</v>
      </c>
      <c r="H4539" s="387" t="b" cm="1">
        <f t="array" aca="1" ref="H4539" ca="1">EsNegrita(BP[[#This Row],[CODIGO]])</f>
        <v>0</v>
      </c>
      <c r="I4539" s="387" t="b" cm="1">
        <f t="array" ref="I4539">_xlfn.LET(
    _xlpm.codigos_devolucion, _xlfn.UNIQUE(_xlfn._xlws.FILTER(BP[CODIGO], ISNUMBER(SEARCH("devoluci", BP[NOMBRE CUENTA])), {""})),
    ISNUMBER(MATCH(BP[[#This Row],[CODIGO]], _xlpm.codigos_devolucion, 0))
)</f>
        <v>0</v>
      </c>
    </row>
    <row r="4540" spans="1:9" x14ac:dyDescent="0.25">
      <c r="A4540" s="608">
        <v>720506</v>
      </c>
      <c r="B4540" s="416" t="s">
        <v>542</v>
      </c>
      <c r="C4540" s="416" t="s">
        <v>1289</v>
      </c>
      <c r="D4540" s="416" t="s">
        <v>777</v>
      </c>
      <c r="E4540" s="417">
        <v>1750905</v>
      </c>
      <c r="F4540" s="417">
        <v>0</v>
      </c>
      <c r="G4540" s="417">
        <v>7049759351.749999</v>
      </c>
      <c r="H4540" s="387" t="b" cm="1">
        <f t="array" aca="1" ref="H4540" ca="1">EsNegrita(BP[[#This Row],[CODIGO]])</f>
        <v>0</v>
      </c>
      <c r="I4540" s="387" t="b" cm="1">
        <f t="array" ref="I4540">_xlfn.LET(
    _xlpm.codigos_devolucion, _xlfn.UNIQUE(_xlfn._xlws.FILTER(BP[CODIGO], ISNUMBER(SEARCH("devoluci", BP[NOMBRE CUENTA])), {""})),
    ISNUMBER(MATCH(BP[[#This Row],[CODIGO]], _xlpm.codigos_devolucion, 0))
)</f>
        <v>0</v>
      </c>
    </row>
    <row r="4541" spans="1:9" x14ac:dyDescent="0.25">
      <c r="A4541" s="608">
        <v>720506</v>
      </c>
      <c r="B4541" s="416" t="s">
        <v>542</v>
      </c>
      <c r="C4541" s="416" t="s">
        <v>746</v>
      </c>
      <c r="D4541" s="416" t="s">
        <v>777</v>
      </c>
      <c r="E4541" s="417">
        <v>2098763</v>
      </c>
      <c r="F4541" s="417">
        <v>0</v>
      </c>
      <c r="G4541" s="417">
        <v>7051858114.749999</v>
      </c>
      <c r="H4541" s="387" t="b" cm="1">
        <f t="array" aca="1" ref="H4541" ca="1">EsNegrita(BP[[#This Row],[CODIGO]])</f>
        <v>0</v>
      </c>
      <c r="I4541" s="387" t="b" cm="1">
        <f t="array" ref="I4541">_xlfn.LET(
    _xlpm.codigos_devolucion, _xlfn.UNIQUE(_xlfn._xlws.FILTER(BP[CODIGO], ISNUMBER(SEARCH("devoluci", BP[NOMBRE CUENTA])), {""})),
    ISNUMBER(MATCH(BP[[#This Row],[CODIGO]], _xlpm.codigos_devolucion, 0))
)</f>
        <v>0</v>
      </c>
    </row>
    <row r="4542" spans="1:9" x14ac:dyDescent="0.25">
      <c r="A4542" s="608">
        <v>720506</v>
      </c>
      <c r="B4542" s="416" t="s">
        <v>542</v>
      </c>
      <c r="C4542" s="416" t="s">
        <v>1268</v>
      </c>
      <c r="D4542" s="416" t="s">
        <v>777</v>
      </c>
      <c r="E4542" s="417">
        <v>1958845.46</v>
      </c>
      <c r="F4542" s="417">
        <v>0</v>
      </c>
      <c r="G4542" s="417">
        <v>7053816960.2099991</v>
      </c>
      <c r="H4542" s="387" t="b" cm="1">
        <f t="array" aca="1" ref="H4542" ca="1">EsNegrita(BP[[#This Row],[CODIGO]])</f>
        <v>0</v>
      </c>
      <c r="I4542" s="387" t="b" cm="1">
        <f t="array" ref="I4542">_xlfn.LET(
    _xlpm.codigos_devolucion, _xlfn.UNIQUE(_xlfn._xlws.FILTER(BP[CODIGO], ISNUMBER(SEARCH("devoluci", BP[NOMBRE CUENTA])), {""})),
    ISNUMBER(MATCH(BP[[#This Row],[CODIGO]], _xlpm.codigos_devolucion, 0))
)</f>
        <v>0</v>
      </c>
    </row>
    <row r="4543" spans="1:9" x14ac:dyDescent="0.25">
      <c r="A4543" s="608">
        <v>720506</v>
      </c>
      <c r="B4543" s="416" t="s">
        <v>542</v>
      </c>
      <c r="C4543" s="416" t="s">
        <v>1290</v>
      </c>
      <c r="D4543" s="416" t="s">
        <v>777</v>
      </c>
      <c r="E4543" s="417">
        <v>2098763</v>
      </c>
      <c r="F4543" s="417">
        <v>0</v>
      </c>
      <c r="G4543" s="417">
        <v>7055915723.2099991</v>
      </c>
      <c r="H4543" s="387" t="b" cm="1">
        <f t="array" aca="1" ref="H4543" ca="1">EsNegrita(BP[[#This Row],[CODIGO]])</f>
        <v>0</v>
      </c>
      <c r="I4543" s="387" t="b" cm="1">
        <f t="array" ref="I4543">_xlfn.LET(
    _xlpm.codigos_devolucion, _xlfn.UNIQUE(_xlfn._xlws.FILTER(BP[CODIGO], ISNUMBER(SEARCH("devoluci", BP[NOMBRE CUENTA])), {""})),
    ISNUMBER(MATCH(BP[[#This Row],[CODIGO]], _xlpm.codigos_devolucion, 0))
)</f>
        <v>0</v>
      </c>
    </row>
    <row r="4544" spans="1:9" x14ac:dyDescent="0.25">
      <c r="A4544" s="608">
        <v>720506</v>
      </c>
      <c r="B4544" s="416" t="s">
        <v>542</v>
      </c>
      <c r="C4544" s="416" t="s">
        <v>747</v>
      </c>
      <c r="D4544" s="416" t="s">
        <v>777</v>
      </c>
      <c r="E4544" s="417">
        <v>2342518</v>
      </c>
      <c r="F4544" s="417">
        <v>0</v>
      </c>
      <c r="G4544" s="417">
        <v>7058258241.2099991</v>
      </c>
      <c r="H4544" s="387" t="b" cm="1">
        <f t="array" aca="1" ref="H4544" ca="1">EsNegrita(BP[[#This Row],[CODIGO]])</f>
        <v>0</v>
      </c>
      <c r="I4544" s="387" t="b" cm="1">
        <f t="array" ref="I4544">_xlfn.LET(
    _xlpm.codigos_devolucion, _xlfn.UNIQUE(_xlfn._xlws.FILTER(BP[CODIGO], ISNUMBER(SEARCH("devoluci", BP[NOMBRE CUENTA])), {""})),
    ISNUMBER(MATCH(BP[[#This Row],[CODIGO]], _xlpm.codigos_devolucion, 0))
)</f>
        <v>0</v>
      </c>
    </row>
    <row r="4545" spans="1:9" x14ac:dyDescent="0.25">
      <c r="A4545" s="608">
        <v>720506</v>
      </c>
      <c r="B4545" s="416" t="s">
        <v>542</v>
      </c>
      <c r="C4545" s="416" t="s">
        <v>1293</v>
      </c>
      <c r="D4545" s="416" t="s">
        <v>777</v>
      </c>
      <c r="E4545" s="417">
        <v>2098763</v>
      </c>
      <c r="F4545" s="417">
        <v>0</v>
      </c>
      <c r="G4545" s="417">
        <v>7060357004.2099991</v>
      </c>
      <c r="H4545" s="387" t="b" cm="1">
        <f t="array" aca="1" ref="H4545" ca="1">EsNegrita(BP[[#This Row],[CODIGO]])</f>
        <v>0</v>
      </c>
      <c r="I4545" s="387" t="b" cm="1">
        <f t="array" ref="I4545">_xlfn.LET(
    _xlpm.codigos_devolucion, _xlfn.UNIQUE(_xlfn._xlws.FILTER(BP[CODIGO], ISNUMBER(SEARCH("devoluci", BP[NOMBRE CUENTA])), {""})),
    ISNUMBER(MATCH(BP[[#This Row],[CODIGO]], _xlpm.codigos_devolucion, 0))
)</f>
        <v>0</v>
      </c>
    </row>
    <row r="4546" spans="1:9" x14ac:dyDescent="0.25">
      <c r="A4546" s="608">
        <v>720506</v>
      </c>
      <c r="B4546" s="416" t="s">
        <v>542</v>
      </c>
      <c r="C4546" s="416" t="s">
        <v>1294</v>
      </c>
      <c r="D4546" s="416" t="s">
        <v>777</v>
      </c>
      <c r="E4546" s="417">
        <v>2098763</v>
      </c>
      <c r="F4546" s="417">
        <v>0</v>
      </c>
      <c r="G4546" s="417">
        <v>7062455767.2099991</v>
      </c>
      <c r="H4546" s="387" t="b" cm="1">
        <f t="array" aca="1" ref="H4546" ca="1">EsNegrita(BP[[#This Row],[CODIGO]])</f>
        <v>0</v>
      </c>
      <c r="I4546" s="387" t="b" cm="1">
        <f t="array" ref="I4546">_xlfn.LET(
    _xlpm.codigos_devolucion, _xlfn.UNIQUE(_xlfn._xlws.FILTER(BP[CODIGO], ISNUMBER(SEARCH("devoluci", BP[NOMBRE CUENTA])), {""})),
    ISNUMBER(MATCH(BP[[#This Row],[CODIGO]], _xlpm.codigos_devolucion, 0))
)</f>
        <v>0</v>
      </c>
    </row>
    <row r="4547" spans="1:9" x14ac:dyDescent="0.25">
      <c r="A4547" s="608">
        <v>720506</v>
      </c>
      <c r="B4547" s="416" t="s">
        <v>542</v>
      </c>
      <c r="C4547" s="416" t="s">
        <v>748</v>
      </c>
      <c r="D4547" s="416" t="s">
        <v>777</v>
      </c>
      <c r="E4547" s="417">
        <v>2098762.9900000002</v>
      </c>
      <c r="F4547" s="417">
        <v>0</v>
      </c>
      <c r="G4547" s="417">
        <v>7064554530.1999989</v>
      </c>
      <c r="H4547" s="387" t="b" cm="1">
        <f t="array" aca="1" ref="H4547" ca="1">EsNegrita(BP[[#This Row],[CODIGO]])</f>
        <v>0</v>
      </c>
      <c r="I4547" s="387" t="b" cm="1">
        <f t="array" ref="I4547">_xlfn.LET(
    _xlpm.codigos_devolucion, _xlfn.UNIQUE(_xlfn._xlws.FILTER(BP[CODIGO], ISNUMBER(SEARCH("devoluci", BP[NOMBRE CUENTA])), {""})),
    ISNUMBER(MATCH(BP[[#This Row],[CODIGO]], _xlpm.codigos_devolucion, 0))
)</f>
        <v>0</v>
      </c>
    </row>
    <row r="4548" spans="1:9" x14ac:dyDescent="0.25">
      <c r="A4548" s="608">
        <v>720506</v>
      </c>
      <c r="B4548" s="416" t="s">
        <v>542</v>
      </c>
      <c r="C4548" s="416" t="s">
        <v>749</v>
      </c>
      <c r="D4548" s="416" t="s">
        <v>777</v>
      </c>
      <c r="E4548" s="417">
        <v>2098763</v>
      </c>
      <c r="F4548" s="417">
        <v>0</v>
      </c>
      <c r="G4548" s="417">
        <v>7066653293.1999989</v>
      </c>
      <c r="H4548" s="387" t="b" cm="1">
        <f t="array" aca="1" ref="H4548" ca="1">EsNegrita(BP[[#This Row],[CODIGO]])</f>
        <v>0</v>
      </c>
      <c r="I4548" s="387" t="b" cm="1">
        <f t="array" ref="I4548">_xlfn.LET(
    _xlpm.codigos_devolucion, _xlfn.UNIQUE(_xlfn._xlws.FILTER(BP[CODIGO], ISNUMBER(SEARCH("devoluci", BP[NOMBRE CUENTA])), {""})),
    ISNUMBER(MATCH(BP[[#This Row],[CODIGO]], _xlpm.codigos_devolucion, 0))
)</f>
        <v>0</v>
      </c>
    </row>
    <row r="4549" spans="1:9" x14ac:dyDescent="0.25">
      <c r="A4549" s="608">
        <v>720506</v>
      </c>
      <c r="B4549" s="416" t="s">
        <v>542</v>
      </c>
      <c r="C4549" s="416" t="s">
        <v>1295</v>
      </c>
      <c r="D4549" s="416" t="s">
        <v>777</v>
      </c>
      <c r="E4549" s="417">
        <v>1929622</v>
      </c>
      <c r="F4549" s="417">
        <v>0</v>
      </c>
      <c r="G4549" s="417">
        <v>7068582915.1999989</v>
      </c>
      <c r="H4549" s="387" t="b" cm="1">
        <f t="array" aca="1" ref="H4549" ca="1">EsNegrita(BP[[#This Row],[CODIGO]])</f>
        <v>0</v>
      </c>
      <c r="I4549" s="387" t="b" cm="1">
        <f t="array" ref="I4549">_xlfn.LET(
    _xlpm.codigos_devolucion, _xlfn.UNIQUE(_xlfn._xlws.FILTER(BP[CODIGO], ISNUMBER(SEARCH("devoluci", BP[NOMBRE CUENTA])), {""})),
    ISNUMBER(MATCH(BP[[#This Row],[CODIGO]], _xlpm.codigos_devolucion, 0))
)</f>
        <v>0</v>
      </c>
    </row>
    <row r="4550" spans="1:9" x14ac:dyDescent="0.25">
      <c r="A4550" s="608">
        <v>720506</v>
      </c>
      <c r="B4550" s="416" t="s">
        <v>542</v>
      </c>
      <c r="C4550" s="416" t="s">
        <v>750</v>
      </c>
      <c r="D4550" s="416" t="s">
        <v>777</v>
      </c>
      <c r="E4550" s="417">
        <v>2165875</v>
      </c>
      <c r="F4550" s="417">
        <v>0</v>
      </c>
      <c r="G4550" s="417">
        <v>7070748790.1999989</v>
      </c>
      <c r="H4550" s="387" t="b" cm="1">
        <f t="array" aca="1" ref="H4550" ca="1">EsNegrita(BP[[#This Row],[CODIGO]])</f>
        <v>0</v>
      </c>
      <c r="I4550" s="387" t="b" cm="1">
        <f t="array" ref="I4550">_xlfn.LET(
    _xlpm.codigos_devolucion, _xlfn.UNIQUE(_xlfn._xlws.FILTER(BP[CODIGO], ISNUMBER(SEARCH("devoluci", BP[NOMBRE CUENTA])), {""})),
    ISNUMBER(MATCH(BP[[#This Row],[CODIGO]], _xlpm.codigos_devolucion, 0))
)</f>
        <v>0</v>
      </c>
    </row>
    <row r="4551" spans="1:9" x14ac:dyDescent="0.25">
      <c r="A4551" s="608">
        <v>720506</v>
      </c>
      <c r="B4551" s="416" t="s">
        <v>542</v>
      </c>
      <c r="C4551" s="416" t="s">
        <v>1260</v>
      </c>
      <c r="D4551" s="416" t="s">
        <v>777</v>
      </c>
      <c r="E4551" s="417">
        <v>1750905</v>
      </c>
      <c r="F4551" s="417">
        <v>0</v>
      </c>
      <c r="G4551" s="417">
        <v>7072499695.1999989</v>
      </c>
      <c r="H4551" s="387" t="b" cm="1">
        <f t="array" aca="1" ref="H4551" ca="1">EsNegrita(BP[[#This Row],[CODIGO]])</f>
        <v>0</v>
      </c>
      <c r="I4551" s="387" t="b" cm="1">
        <f t="array" ref="I4551">_xlfn.LET(
    _xlpm.codigos_devolucion, _xlfn.UNIQUE(_xlfn._xlws.FILTER(BP[CODIGO], ISNUMBER(SEARCH("devoluci", BP[NOMBRE CUENTA])), {""})),
    ISNUMBER(MATCH(BP[[#This Row],[CODIGO]], _xlpm.codigos_devolucion, 0))
)</f>
        <v>0</v>
      </c>
    </row>
    <row r="4552" spans="1:9" x14ac:dyDescent="0.25">
      <c r="A4552" s="608">
        <v>720506</v>
      </c>
      <c r="B4552" s="416" t="s">
        <v>542</v>
      </c>
      <c r="C4552" s="416" t="s">
        <v>1338</v>
      </c>
      <c r="D4552" s="416" t="s">
        <v>777</v>
      </c>
      <c r="E4552" s="417">
        <v>1750905</v>
      </c>
      <c r="F4552" s="417">
        <v>0</v>
      </c>
      <c r="G4552" s="417">
        <v>7074250600.1999989</v>
      </c>
      <c r="H4552" s="387" t="b" cm="1">
        <f t="array" aca="1" ref="H4552" ca="1">EsNegrita(BP[[#This Row],[CODIGO]])</f>
        <v>0</v>
      </c>
      <c r="I4552" s="387" t="b" cm="1">
        <f t="array" ref="I4552">_xlfn.LET(
    _xlpm.codigos_devolucion, _xlfn.UNIQUE(_xlfn._xlws.FILTER(BP[CODIGO], ISNUMBER(SEARCH("devoluci", BP[NOMBRE CUENTA])), {""})),
    ISNUMBER(MATCH(BP[[#This Row],[CODIGO]], _xlpm.codigos_devolucion, 0))
)</f>
        <v>0</v>
      </c>
    </row>
    <row r="4553" spans="1:9" x14ac:dyDescent="0.25">
      <c r="A4553" s="608">
        <v>720506</v>
      </c>
      <c r="B4553" s="416" t="s">
        <v>542</v>
      </c>
      <c r="C4553" s="416" t="s">
        <v>1296</v>
      </c>
      <c r="D4553" s="416" t="s">
        <v>777</v>
      </c>
      <c r="E4553" s="417">
        <v>1929622</v>
      </c>
      <c r="F4553" s="417">
        <v>0</v>
      </c>
      <c r="G4553" s="417">
        <v>7076180222.1999989</v>
      </c>
      <c r="H4553" s="387" t="b" cm="1">
        <f t="array" aca="1" ref="H4553" ca="1">EsNegrita(BP[[#This Row],[CODIGO]])</f>
        <v>0</v>
      </c>
      <c r="I4553" s="387" t="b" cm="1">
        <f t="array" ref="I4553">_xlfn.LET(
    _xlpm.codigos_devolucion, _xlfn.UNIQUE(_xlfn._xlws.FILTER(BP[CODIGO], ISNUMBER(SEARCH("devoluci", BP[NOMBRE CUENTA])), {""})),
    ISNUMBER(MATCH(BP[[#This Row],[CODIGO]], _xlpm.codigos_devolucion, 0))
)</f>
        <v>0</v>
      </c>
    </row>
    <row r="4554" spans="1:9" x14ac:dyDescent="0.25">
      <c r="A4554" s="608">
        <v>720506</v>
      </c>
      <c r="B4554" s="416" t="s">
        <v>542</v>
      </c>
      <c r="C4554" s="416" t="s">
        <v>1261</v>
      </c>
      <c r="D4554" s="416" t="s">
        <v>777</v>
      </c>
      <c r="E4554" s="417">
        <v>3000000</v>
      </c>
      <c r="F4554" s="417">
        <v>0</v>
      </c>
      <c r="G4554" s="417">
        <v>7079180222.1999989</v>
      </c>
      <c r="H4554" s="387" t="b" cm="1">
        <f t="array" aca="1" ref="H4554" ca="1">EsNegrita(BP[[#This Row],[CODIGO]])</f>
        <v>0</v>
      </c>
      <c r="I4554" s="387" t="b" cm="1">
        <f t="array" ref="I4554">_xlfn.LET(
    _xlpm.codigos_devolucion, _xlfn.UNIQUE(_xlfn._xlws.FILTER(BP[CODIGO], ISNUMBER(SEARCH("devoluci", BP[NOMBRE CUENTA])), {""})),
    ISNUMBER(MATCH(BP[[#This Row],[CODIGO]], _xlpm.codigos_devolucion, 0))
)</f>
        <v>0</v>
      </c>
    </row>
    <row r="4555" spans="1:9" x14ac:dyDescent="0.25">
      <c r="A4555" s="608">
        <v>720506</v>
      </c>
      <c r="B4555" s="416" t="s">
        <v>542</v>
      </c>
      <c r="C4555" s="416" t="s">
        <v>1297</v>
      </c>
      <c r="D4555" s="416" t="s">
        <v>777</v>
      </c>
      <c r="E4555" s="417">
        <v>1469134.1</v>
      </c>
      <c r="F4555" s="417">
        <v>0</v>
      </c>
      <c r="G4555" s="417">
        <v>7080649356.2999992</v>
      </c>
      <c r="H4555" s="387" t="b" cm="1">
        <f t="array" aca="1" ref="H4555" ca="1">EsNegrita(BP[[#This Row],[CODIGO]])</f>
        <v>0</v>
      </c>
      <c r="I4555" s="387" t="b" cm="1">
        <f t="array" ref="I4555">_xlfn.LET(
    _xlpm.codigos_devolucion, _xlfn.UNIQUE(_xlfn._xlws.FILTER(BP[CODIGO], ISNUMBER(SEARCH("devoluci", BP[NOMBRE CUENTA])), {""})),
    ISNUMBER(MATCH(BP[[#This Row],[CODIGO]], _xlpm.codigos_devolucion, 0))
)</f>
        <v>0</v>
      </c>
    </row>
    <row r="4556" spans="1:9" x14ac:dyDescent="0.25">
      <c r="A4556" s="608">
        <v>720506</v>
      </c>
      <c r="B4556" s="416" t="s">
        <v>542</v>
      </c>
      <c r="C4556" s="416" t="s">
        <v>1298</v>
      </c>
      <c r="D4556" s="416" t="s">
        <v>777</v>
      </c>
      <c r="E4556" s="417">
        <v>1750905</v>
      </c>
      <c r="F4556" s="417">
        <v>0</v>
      </c>
      <c r="G4556" s="417">
        <v>7082400261.2999992</v>
      </c>
      <c r="H4556" s="387" t="b" cm="1">
        <f t="array" aca="1" ref="H4556" ca="1">EsNegrita(BP[[#This Row],[CODIGO]])</f>
        <v>0</v>
      </c>
      <c r="I4556" s="387" t="b" cm="1">
        <f t="array" ref="I4556">_xlfn.LET(
    _xlpm.codigos_devolucion, _xlfn.UNIQUE(_xlfn._xlws.FILTER(BP[CODIGO], ISNUMBER(SEARCH("devoluci", BP[NOMBRE CUENTA])), {""})),
    ISNUMBER(MATCH(BP[[#This Row],[CODIGO]], _xlpm.codigos_devolucion, 0))
)</f>
        <v>0</v>
      </c>
    </row>
    <row r="4557" spans="1:9" x14ac:dyDescent="0.25">
      <c r="A4557" s="608">
        <v>720506</v>
      </c>
      <c r="B4557" s="416" t="s">
        <v>542</v>
      </c>
      <c r="C4557" s="416" t="s">
        <v>752</v>
      </c>
      <c r="D4557" s="416" t="s">
        <v>777</v>
      </c>
      <c r="E4557" s="417">
        <v>1867632</v>
      </c>
      <c r="F4557" s="417">
        <v>0</v>
      </c>
      <c r="G4557" s="417">
        <v>7084267893.2999992</v>
      </c>
      <c r="H4557" s="387" t="b" cm="1">
        <f t="array" aca="1" ref="H4557" ca="1">EsNegrita(BP[[#This Row],[CODIGO]])</f>
        <v>0</v>
      </c>
      <c r="I4557" s="387" t="b" cm="1">
        <f t="array" ref="I4557">_xlfn.LET(
    _xlpm.codigos_devolucion, _xlfn.UNIQUE(_xlfn._xlws.FILTER(BP[CODIGO], ISNUMBER(SEARCH("devoluci", BP[NOMBRE CUENTA])), {""})),
    ISNUMBER(MATCH(BP[[#This Row],[CODIGO]], _xlpm.codigos_devolucion, 0))
)</f>
        <v>0</v>
      </c>
    </row>
    <row r="4558" spans="1:9" x14ac:dyDescent="0.25">
      <c r="A4558" s="608">
        <v>720506</v>
      </c>
      <c r="B4558" s="416" t="s">
        <v>542</v>
      </c>
      <c r="C4558" s="416" t="s">
        <v>1299</v>
      </c>
      <c r="D4558" s="416" t="s">
        <v>777</v>
      </c>
      <c r="E4558" s="417">
        <v>2168721.77</v>
      </c>
      <c r="F4558" s="417">
        <v>0</v>
      </c>
      <c r="G4558" s="417">
        <v>7086436615.0699997</v>
      </c>
      <c r="H4558" s="387" t="b" cm="1">
        <f t="array" aca="1" ref="H4558" ca="1">EsNegrita(BP[[#This Row],[CODIGO]])</f>
        <v>0</v>
      </c>
      <c r="I4558" s="387" t="b" cm="1">
        <f t="array" ref="I4558">_xlfn.LET(
    _xlpm.codigos_devolucion, _xlfn.UNIQUE(_xlfn._xlws.FILTER(BP[CODIGO], ISNUMBER(SEARCH("devoluci", BP[NOMBRE CUENTA])), {""})),
    ISNUMBER(MATCH(BP[[#This Row],[CODIGO]], _xlpm.codigos_devolucion, 0))
)</f>
        <v>0</v>
      </c>
    </row>
    <row r="4559" spans="1:9" x14ac:dyDescent="0.25">
      <c r="A4559" s="608">
        <v>720506</v>
      </c>
      <c r="B4559" s="416" t="s">
        <v>542</v>
      </c>
      <c r="C4559" s="416" t="s">
        <v>1340</v>
      </c>
      <c r="D4559" s="416" t="s">
        <v>777</v>
      </c>
      <c r="E4559" s="417">
        <v>1958845.46</v>
      </c>
      <c r="F4559" s="417">
        <v>0</v>
      </c>
      <c r="G4559" s="417">
        <v>7088395460.5299997</v>
      </c>
      <c r="H4559" s="387" t="b" cm="1">
        <f t="array" aca="1" ref="H4559" ca="1">EsNegrita(BP[[#This Row],[CODIGO]])</f>
        <v>0</v>
      </c>
      <c r="I4559" s="387" t="b" cm="1">
        <f t="array" ref="I4559">_xlfn.LET(
    _xlpm.codigos_devolucion, _xlfn.UNIQUE(_xlfn._xlws.FILTER(BP[CODIGO], ISNUMBER(SEARCH("devoluci", BP[NOMBRE CUENTA])), {""})),
    ISNUMBER(MATCH(BP[[#This Row],[CODIGO]], _xlpm.codigos_devolucion, 0))
)</f>
        <v>0</v>
      </c>
    </row>
    <row r="4560" spans="1:9" x14ac:dyDescent="0.25">
      <c r="A4560" s="608">
        <v>720506</v>
      </c>
      <c r="B4560" s="416" t="s">
        <v>542</v>
      </c>
      <c r="C4560" s="416" t="s">
        <v>756</v>
      </c>
      <c r="D4560" s="416" t="s">
        <v>777</v>
      </c>
      <c r="E4560" s="417">
        <v>2098763</v>
      </c>
      <c r="F4560" s="417">
        <v>0</v>
      </c>
      <c r="G4560" s="417">
        <v>7090494223.5299997</v>
      </c>
      <c r="H4560" s="387" t="b" cm="1">
        <f t="array" aca="1" ref="H4560" ca="1">EsNegrita(BP[[#This Row],[CODIGO]])</f>
        <v>0</v>
      </c>
      <c r="I4560" s="387" t="b" cm="1">
        <f t="array" ref="I4560">_xlfn.LET(
    _xlpm.codigos_devolucion, _xlfn.UNIQUE(_xlfn._xlws.FILTER(BP[CODIGO], ISNUMBER(SEARCH("devoluci", BP[NOMBRE CUENTA])), {""})),
    ISNUMBER(MATCH(BP[[#This Row],[CODIGO]], _xlpm.codigos_devolucion, 0))
)</f>
        <v>0</v>
      </c>
    </row>
    <row r="4561" spans="1:9" x14ac:dyDescent="0.25">
      <c r="A4561" s="608">
        <v>720506</v>
      </c>
      <c r="B4561" s="416" t="s">
        <v>542</v>
      </c>
      <c r="C4561" s="416" t="s">
        <v>757</v>
      </c>
      <c r="D4561" s="416" t="s">
        <v>777</v>
      </c>
      <c r="E4561" s="417">
        <v>2098763</v>
      </c>
      <c r="F4561" s="417">
        <v>0</v>
      </c>
      <c r="G4561" s="417">
        <v>7092592986.5299997</v>
      </c>
      <c r="H4561" s="387" t="b" cm="1">
        <f t="array" aca="1" ref="H4561" ca="1">EsNegrita(BP[[#This Row],[CODIGO]])</f>
        <v>0</v>
      </c>
      <c r="I4561" s="387" t="b" cm="1">
        <f t="array" ref="I4561">_xlfn.LET(
    _xlpm.codigos_devolucion, _xlfn.UNIQUE(_xlfn._xlws.FILTER(BP[CODIGO], ISNUMBER(SEARCH("devoluci", BP[NOMBRE CUENTA])), {""})),
    ISNUMBER(MATCH(BP[[#This Row],[CODIGO]], _xlpm.codigos_devolucion, 0))
)</f>
        <v>0</v>
      </c>
    </row>
    <row r="4562" spans="1:9" x14ac:dyDescent="0.25">
      <c r="A4562" s="608">
        <v>720506</v>
      </c>
      <c r="B4562" s="416" t="s">
        <v>542</v>
      </c>
      <c r="C4562" s="416" t="s">
        <v>1336</v>
      </c>
      <c r="D4562" s="416" t="s">
        <v>777</v>
      </c>
      <c r="E4562" s="417">
        <v>2098763</v>
      </c>
      <c r="F4562" s="417">
        <v>0</v>
      </c>
      <c r="G4562" s="417">
        <v>7094691749.5299997</v>
      </c>
      <c r="H4562" s="387" t="b" cm="1">
        <f t="array" aca="1" ref="H4562" ca="1">EsNegrita(BP[[#This Row],[CODIGO]])</f>
        <v>0</v>
      </c>
      <c r="I4562" s="387" t="b" cm="1">
        <f t="array" ref="I4562">_xlfn.LET(
    _xlpm.codigos_devolucion, _xlfn.UNIQUE(_xlfn._xlws.FILTER(BP[CODIGO], ISNUMBER(SEARCH("devoluci", BP[NOMBRE CUENTA])), {""})),
    ISNUMBER(MATCH(BP[[#This Row],[CODIGO]], _xlpm.codigos_devolucion, 0))
)</f>
        <v>0</v>
      </c>
    </row>
    <row r="4563" spans="1:9" x14ac:dyDescent="0.25">
      <c r="A4563" s="608">
        <v>720506</v>
      </c>
      <c r="B4563" s="416" t="s">
        <v>542</v>
      </c>
      <c r="C4563" s="416" t="s">
        <v>758</v>
      </c>
      <c r="D4563" s="416" t="s">
        <v>777</v>
      </c>
      <c r="E4563" s="417">
        <v>1634178</v>
      </c>
      <c r="F4563" s="417">
        <v>0</v>
      </c>
      <c r="G4563" s="417">
        <v>7096325927.5299997</v>
      </c>
      <c r="H4563" s="387" t="b" cm="1">
        <f t="array" aca="1" ref="H4563" ca="1">EsNegrita(BP[[#This Row],[CODIGO]])</f>
        <v>0</v>
      </c>
      <c r="I4563" s="387" t="b" cm="1">
        <f t="array" ref="I4563">_xlfn.LET(
    _xlpm.codigos_devolucion, _xlfn.UNIQUE(_xlfn._xlws.FILTER(BP[CODIGO], ISNUMBER(SEARCH("devoluci", BP[NOMBRE CUENTA])), {""})),
    ISNUMBER(MATCH(BP[[#This Row],[CODIGO]], _xlpm.codigos_devolucion, 0))
)</f>
        <v>0</v>
      </c>
    </row>
    <row r="4564" spans="1:9" x14ac:dyDescent="0.25">
      <c r="A4564" s="608">
        <v>720506</v>
      </c>
      <c r="B4564" s="416" t="s">
        <v>542</v>
      </c>
      <c r="C4564" s="416" t="s">
        <v>759</v>
      </c>
      <c r="D4564" s="416" t="s">
        <v>777</v>
      </c>
      <c r="E4564" s="417">
        <v>2098762.9900000002</v>
      </c>
      <c r="F4564" s="417">
        <v>0</v>
      </c>
      <c r="G4564" s="417">
        <v>7098424690.5199995</v>
      </c>
      <c r="H4564" s="387" t="b" cm="1">
        <f t="array" aca="1" ref="H4564" ca="1">EsNegrita(BP[[#This Row],[CODIGO]])</f>
        <v>0</v>
      </c>
      <c r="I4564" s="387" t="b" cm="1">
        <f t="array" ref="I4564">_xlfn.LET(
    _xlpm.codigos_devolucion, _xlfn.UNIQUE(_xlfn._xlws.FILTER(BP[CODIGO], ISNUMBER(SEARCH("devoluci", BP[NOMBRE CUENTA])), {""})),
    ISNUMBER(MATCH(BP[[#This Row],[CODIGO]], _xlpm.codigos_devolucion, 0))
)</f>
        <v>0</v>
      </c>
    </row>
    <row r="4565" spans="1:9" x14ac:dyDescent="0.25">
      <c r="A4565" s="608">
        <v>720506</v>
      </c>
      <c r="B4565" s="416" t="s">
        <v>542</v>
      </c>
      <c r="C4565" s="416" t="s">
        <v>760</v>
      </c>
      <c r="D4565" s="416" t="s">
        <v>777</v>
      </c>
      <c r="E4565" s="417">
        <v>839505.2</v>
      </c>
      <c r="F4565" s="417">
        <v>0</v>
      </c>
      <c r="G4565" s="417">
        <v>7099264195.7199993</v>
      </c>
      <c r="H4565" s="387" t="b" cm="1">
        <f t="array" aca="1" ref="H4565" ca="1">EsNegrita(BP[[#This Row],[CODIGO]])</f>
        <v>0</v>
      </c>
      <c r="I4565" s="387" t="b" cm="1">
        <f t="array" ref="I4565">_xlfn.LET(
    _xlpm.codigos_devolucion, _xlfn.UNIQUE(_xlfn._xlws.FILTER(BP[CODIGO], ISNUMBER(SEARCH("devoluci", BP[NOMBRE CUENTA])), {""})),
    ISNUMBER(MATCH(BP[[#This Row],[CODIGO]], _xlpm.codigos_devolucion, 0))
)</f>
        <v>0</v>
      </c>
    </row>
    <row r="4566" spans="1:9" x14ac:dyDescent="0.25">
      <c r="A4566" s="608">
        <v>720506</v>
      </c>
      <c r="B4566" s="416" t="s">
        <v>542</v>
      </c>
      <c r="C4566" s="416" t="s">
        <v>1270</v>
      </c>
      <c r="D4566" s="416" t="s">
        <v>777</v>
      </c>
      <c r="E4566" s="417">
        <v>2098763</v>
      </c>
      <c r="F4566" s="417">
        <v>0</v>
      </c>
      <c r="G4566" s="417">
        <v>7101362958.7199993</v>
      </c>
      <c r="H4566" s="387" t="b" cm="1">
        <f t="array" aca="1" ref="H4566" ca="1">EsNegrita(BP[[#This Row],[CODIGO]])</f>
        <v>0</v>
      </c>
      <c r="I4566" s="387" t="b" cm="1">
        <f t="array" ref="I4566">_xlfn.LET(
    _xlpm.codigos_devolucion, _xlfn.UNIQUE(_xlfn._xlws.FILTER(BP[CODIGO], ISNUMBER(SEARCH("devoluci", BP[NOMBRE CUENTA])), {""})),
    ISNUMBER(MATCH(BP[[#This Row],[CODIGO]], _xlpm.codigos_devolucion, 0))
)</f>
        <v>0</v>
      </c>
    </row>
    <row r="4567" spans="1:9" x14ac:dyDescent="0.25">
      <c r="A4567" s="608">
        <v>720506</v>
      </c>
      <c r="B4567" s="416" t="s">
        <v>542</v>
      </c>
      <c r="C4567" s="416" t="s">
        <v>761</v>
      </c>
      <c r="D4567" s="416" t="s">
        <v>777</v>
      </c>
      <c r="E4567" s="417">
        <v>2098763</v>
      </c>
      <c r="F4567" s="417">
        <v>0</v>
      </c>
      <c r="G4567" s="417">
        <v>7103461721.7199993</v>
      </c>
      <c r="H4567" s="387" t="b" cm="1">
        <f t="array" aca="1" ref="H4567" ca="1">EsNegrita(BP[[#This Row],[CODIGO]])</f>
        <v>0</v>
      </c>
      <c r="I4567" s="387" t="b" cm="1">
        <f t="array" ref="I4567">_xlfn.LET(
    _xlpm.codigos_devolucion, _xlfn.UNIQUE(_xlfn._xlws.FILTER(BP[CODIGO], ISNUMBER(SEARCH("devoluci", BP[NOMBRE CUENTA])), {""})),
    ISNUMBER(MATCH(BP[[#This Row],[CODIGO]], _xlpm.codigos_devolucion, 0))
)</f>
        <v>0</v>
      </c>
    </row>
    <row r="4568" spans="1:9" x14ac:dyDescent="0.25">
      <c r="A4568" s="608">
        <v>720506</v>
      </c>
      <c r="B4568" s="416" t="s">
        <v>542</v>
      </c>
      <c r="C4568" s="416" t="s">
        <v>1300</v>
      </c>
      <c r="D4568" s="416" t="s">
        <v>777</v>
      </c>
      <c r="E4568" s="417">
        <v>2098763</v>
      </c>
      <c r="F4568" s="417">
        <v>0</v>
      </c>
      <c r="G4568" s="417">
        <v>7105560484.7199993</v>
      </c>
      <c r="H4568" s="387" t="b" cm="1">
        <f t="array" aca="1" ref="H4568" ca="1">EsNegrita(BP[[#This Row],[CODIGO]])</f>
        <v>0</v>
      </c>
      <c r="I4568" s="387" t="b" cm="1">
        <f t="array" ref="I4568">_xlfn.LET(
    _xlpm.codigos_devolucion, _xlfn.UNIQUE(_xlfn._xlws.FILTER(BP[CODIGO], ISNUMBER(SEARCH("devoluci", BP[NOMBRE CUENTA])), {""})),
    ISNUMBER(MATCH(BP[[#This Row],[CODIGO]], _xlpm.codigos_devolucion, 0))
)</f>
        <v>0</v>
      </c>
    </row>
    <row r="4569" spans="1:9" x14ac:dyDescent="0.25">
      <c r="A4569" s="608">
        <v>720506</v>
      </c>
      <c r="B4569" s="416" t="s">
        <v>542</v>
      </c>
      <c r="C4569" s="416" t="s">
        <v>1301</v>
      </c>
      <c r="D4569" s="416" t="s">
        <v>777</v>
      </c>
      <c r="E4569" s="417">
        <v>2098763</v>
      </c>
      <c r="F4569" s="417">
        <v>0</v>
      </c>
      <c r="G4569" s="417">
        <v>7107659247.7199993</v>
      </c>
      <c r="H4569" s="387" t="b" cm="1">
        <f t="array" aca="1" ref="H4569" ca="1">EsNegrita(BP[[#This Row],[CODIGO]])</f>
        <v>0</v>
      </c>
      <c r="I4569" s="387" t="b" cm="1">
        <f t="array" ref="I4569">_xlfn.LET(
    _xlpm.codigos_devolucion, _xlfn.UNIQUE(_xlfn._xlws.FILTER(BP[CODIGO], ISNUMBER(SEARCH("devoluci", BP[NOMBRE CUENTA])), {""})),
    ISNUMBER(MATCH(BP[[#This Row],[CODIGO]], _xlpm.codigos_devolucion, 0))
)</f>
        <v>0</v>
      </c>
    </row>
    <row r="4570" spans="1:9" x14ac:dyDescent="0.25">
      <c r="A4570" s="608">
        <v>720506</v>
      </c>
      <c r="B4570" s="416" t="s">
        <v>542</v>
      </c>
      <c r="C4570" s="416" t="s">
        <v>1271</v>
      </c>
      <c r="D4570" s="416" t="s">
        <v>777</v>
      </c>
      <c r="E4570" s="417">
        <v>1750905</v>
      </c>
      <c r="F4570" s="417">
        <v>0</v>
      </c>
      <c r="G4570" s="417">
        <v>7109410152.7199993</v>
      </c>
      <c r="H4570" s="387" t="b" cm="1">
        <f t="array" aca="1" ref="H4570" ca="1">EsNegrita(BP[[#This Row],[CODIGO]])</f>
        <v>0</v>
      </c>
      <c r="I4570" s="387" t="b" cm="1">
        <f t="array" ref="I4570">_xlfn.LET(
    _xlpm.codigos_devolucion, _xlfn.UNIQUE(_xlfn._xlws.FILTER(BP[CODIGO], ISNUMBER(SEARCH("devoluci", BP[NOMBRE CUENTA])), {""})),
    ISNUMBER(MATCH(BP[[#This Row],[CODIGO]], _xlpm.codigos_devolucion, 0))
)</f>
        <v>0</v>
      </c>
    </row>
    <row r="4571" spans="1:9" x14ac:dyDescent="0.25">
      <c r="A4571" s="608">
        <v>720506</v>
      </c>
      <c r="B4571" s="416" t="s">
        <v>542</v>
      </c>
      <c r="C4571" s="416" t="s">
        <v>1302</v>
      </c>
      <c r="D4571" s="416" t="s">
        <v>777</v>
      </c>
      <c r="E4571" s="417">
        <v>1634178</v>
      </c>
      <c r="F4571" s="417">
        <v>0</v>
      </c>
      <c r="G4571" s="417">
        <v>7111044330.7199993</v>
      </c>
      <c r="H4571" s="387" t="b" cm="1">
        <f t="array" aca="1" ref="H4571" ca="1">EsNegrita(BP[[#This Row],[CODIGO]])</f>
        <v>0</v>
      </c>
      <c r="I4571" s="387" t="b" cm="1">
        <f t="array" ref="I4571">_xlfn.LET(
    _xlpm.codigos_devolucion, _xlfn.UNIQUE(_xlfn._xlws.FILTER(BP[CODIGO], ISNUMBER(SEARCH("devoluci", BP[NOMBRE CUENTA])), {""})),
    ISNUMBER(MATCH(BP[[#This Row],[CODIGO]], _xlpm.codigos_devolucion, 0))
)</f>
        <v>0</v>
      </c>
    </row>
    <row r="4572" spans="1:9" x14ac:dyDescent="0.25">
      <c r="A4572" s="608">
        <v>720506</v>
      </c>
      <c r="B4572" s="416" t="s">
        <v>542</v>
      </c>
      <c r="C4572" s="416" t="s">
        <v>1341</v>
      </c>
      <c r="D4572" s="416" t="s">
        <v>777</v>
      </c>
      <c r="E4572" s="417">
        <v>1750905</v>
      </c>
      <c r="F4572" s="417">
        <v>0</v>
      </c>
      <c r="G4572" s="417">
        <v>7112795235.7199993</v>
      </c>
      <c r="H4572" s="387" t="b" cm="1">
        <f t="array" aca="1" ref="H4572" ca="1">EsNegrita(BP[[#This Row],[CODIGO]])</f>
        <v>0</v>
      </c>
      <c r="I4572" s="387" t="b" cm="1">
        <f t="array" ref="I4572">_xlfn.LET(
    _xlpm.codigos_devolucion, _xlfn.UNIQUE(_xlfn._xlws.FILTER(BP[CODIGO], ISNUMBER(SEARCH("devoluci", BP[NOMBRE CUENTA])), {""})),
    ISNUMBER(MATCH(BP[[#This Row],[CODIGO]], _xlpm.codigos_devolucion, 0))
)</f>
        <v>0</v>
      </c>
    </row>
    <row r="4573" spans="1:9" x14ac:dyDescent="0.25">
      <c r="A4573" s="608">
        <v>720506</v>
      </c>
      <c r="B4573" s="416" t="s">
        <v>542</v>
      </c>
      <c r="C4573" s="416" t="s">
        <v>1262</v>
      </c>
      <c r="D4573" s="416" t="s">
        <v>777</v>
      </c>
      <c r="E4573" s="417">
        <v>1750905</v>
      </c>
      <c r="F4573" s="417">
        <v>0</v>
      </c>
      <c r="G4573" s="417">
        <v>7114546140.7199993</v>
      </c>
      <c r="H4573" s="387" t="b" cm="1">
        <f t="array" aca="1" ref="H4573" ca="1">EsNegrita(BP[[#This Row],[CODIGO]])</f>
        <v>0</v>
      </c>
      <c r="I4573" s="387" t="b" cm="1">
        <f t="array" ref="I4573">_xlfn.LET(
    _xlpm.codigos_devolucion, _xlfn.UNIQUE(_xlfn._xlws.FILTER(BP[CODIGO], ISNUMBER(SEARCH("devoluci", BP[NOMBRE CUENTA])), {""})),
    ISNUMBER(MATCH(BP[[#This Row],[CODIGO]], _xlpm.codigos_devolucion, 0))
)</f>
        <v>0</v>
      </c>
    </row>
    <row r="4574" spans="1:9" x14ac:dyDescent="0.25">
      <c r="A4574" s="608">
        <v>720506</v>
      </c>
      <c r="B4574" s="416" t="s">
        <v>542</v>
      </c>
      <c r="C4574" s="416" t="s">
        <v>1272</v>
      </c>
      <c r="D4574" s="416" t="s">
        <v>777</v>
      </c>
      <c r="E4574" s="417">
        <v>1750905</v>
      </c>
      <c r="F4574" s="417">
        <v>0</v>
      </c>
      <c r="G4574" s="417">
        <v>7116297045.7199993</v>
      </c>
      <c r="H4574" s="387" t="b" cm="1">
        <f t="array" aca="1" ref="H4574" ca="1">EsNegrita(BP[[#This Row],[CODIGO]])</f>
        <v>0</v>
      </c>
      <c r="I4574" s="387" t="b" cm="1">
        <f t="array" ref="I4574">_xlfn.LET(
    _xlpm.codigos_devolucion, _xlfn.UNIQUE(_xlfn._xlws.FILTER(BP[CODIGO], ISNUMBER(SEARCH("devoluci", BP[NOMBRE CUENTA])), {""})),
    ISNUMBER(MATCH(BP[[#This Row],[CODIGO]], _xlpm.codigos_devolucion, 0))
)</f>
        <v>0</v>
      </c>
    </row>
    <row r="4575" spans="1:9" x14ac:dyDescent="0.25">
      <c r="A4575" s="608">
        <v>720506</v>
      </c>
      <c r="B4575" s="416" t="s">
        <v>542</v>
      </c>
      <c r="C4575" s="416" t="s">
        <v>780</v>
      </c>
      <c r="D4575" s="416" t="s">
        <v>777</v>
      </c>
      <c r="E4575" s="417">
        <v>1809268.5</v>
      </c>
      <c r="F4575" s="417">
        <v>0</v>
      </c>
      <c r="G4575" s="417">
        <v>7118106314.2199993</v>
      </c>
      <c r="H4575" s="387" t="b" cm="1">
        <f t="array" aca="1" ref="H4575" ca="1">EsNegrita(BP[[#This Row],[CODIGO]])</f>
        <v>0</v>
      </c>
      <c r="I4575" s="387" t="b" cm="1">
        <f t="array" ref="I4575">_xlfn.LET(
    _xlpm.codigos_devolucion, _xlfn.UNIQUE(_xlfn._xlws.FILTER(BP[CODIGO], ISNUMBER(SEARCH("devoluci", BP[NOMBRE CUENTA])), {""})),
    ISNUMBER(MATCH(BP[[#This Row],[CODIGO]], _xlpm.codigos_devolucion, 0))
)</f>
        <v>0</v>
      </c>
    </row>
    <row r="4576" spans="1:9" x14ac:dyDescent="0.25">
      <c r="A4576" s="608">
        <v>720506</v>
      </c>
      <c r="B4576" s="416" t="s">
        <v>542</v>
      </c>
      <c r="C4576" s="416" t="s">
        <v>762</v>
      </c>
      <c r="D4576" s="416" t="s">
        <v>777</v>
      </c>
      <c r="E4576" s="417">
        <v>1750905</v>
      </c>
      <c r="F4576" s="417">
        <v>0</v>
      </c>
      <c r="G4576" s="417">
        <v>7119857219.2199993</v>
      </c>
      <c r="H4576" s="387" t="b" cm="1">
        <f t="array" aca="1" ref="H4576" ca="1">EsNegrita(BP[[#This Row],[CODIGO]])</f>
        <v>0</v>
      </c>
      <c r="I4576" s="387" t="b" cm="1">
        <f t="array" ref="I4576">_xlfn.LET(
    _xlpm.codigos_devolucion, _xlfn.UNIQUE(_xlfn._xlws.FILTER(BP[CODIGO], ISNUMBER(SEARCH("devoluci", BP[NOMBRE CUENTA])), {""})),
    ISNUMBER(MATCH(BP[[#This Row],[CODIGO]], _xlpm.codigos_devolucion, 0))
)</f>
        <v>0</v>
      </c>
    </row>
    <row r="4577" spans="1:9" x14ac:dyDescent="0.25">
      <c r="A4577" s="608">
        <v>720506</v>
      </c>
      <c r="B4577" s="416" t="s">
        <v>542</v>
      </c>
      <c r="C4577" s="416" t="s">
        <v>1330</v>
      </c>
      <c r="D4577" s="416" t="s">
        <v>777</v>
      </c>
      <c r="E4577" s="417">
        <v>1750905</v>
      </c>
      <c r="F4577" s="417">
        <v>0</v>
      </c>
      <c r="G4577" s="417">
        <v>7121608124.2199993</v>
      </c>
      <c r="H4577" s="387" t="b" cm="1">
        <f t="array" aca="1" ref="H4577" ca="1">EsNegrita(BP[[#This Row],[CODIGO]])</f>
        <v>0</v>
      </c>
      <c r="I4577" s="387" t="b" cm="1">
        <f t="array" ref="I4577">_xlfn.LET(
    _xlpm.codigos_devolucion, _xlfn.UNIQUE(_xlfn._xlws.FILTER(BP[CODIGO], ISNUMBER(SEARCH("devoluci", BP[NOMBRE CUENTA])), {""})),
    ISNUMBER(MATCH(BP[[#This Row],[CODIGO]], _xlpm.codigos_devolucion, 0))
)</f>
        <v>0</v>
      </c>
    </row>
    <row r="4578" spans="1:9" x14ac:dyDescent="0.25">
      <c r="A4578" s="608">
        <v>720506</v>
      </c>
      <c r="B4578" s="416" t="s">
        <v>542</v>
      </c>
      <c r="C4578" s="416" t="s">
        <v>763</v>
      </c>
      <c r="D4578" s="416" t="s">
        <v>777</v>
      </c>
      <c r="E4578" s="417">
        <v>1750905</v>
      </c>
      <c r="F4578" s="417">
        <v>0</v>
      </c>
      <c r="G4578" s="417">
        <v>7123359029.2199993</v>
      </c>
      <c r="H4578" s="387" t="b" cm="1">
        <f t="array" aca="1" ref="H4578" ca="1">EsNegrita(BP[[#This Row],[CODIGO]])</f>
        <v>0</v>
      </c>
      <c r="I4578" s="387" t="b" cm="1">
        <f t="array" ref="I4578">_xlfn.LET(
    _xlpm.codigos_devolucion, _xlfn.UNIQUE(_xlfn._xlws.FILTER(BP[CODIGO], ISNUMBER(SEARCH("devoluci", BP[NOMBRE CUENTA])), {""})),
    ISNUMBER(MATCH(BP[[#This Row],[CODIGO]], _xlpm.codigos_devolucion, 0))
)</f>
        <v>0</v>
      </c>
    </row>
    <row r="4579" spans="1:9" x14ac:dyDescent="0.25">
      <c r="A4579" s="608">
        <v>720506</v>
      </c>
      <c r="B4579" s="416" t="s">
        <v>542</v>
      </c>
      <c r="C4579" s="416" t="s">
        <v>764</v>
      </c>
      <c r="D4579" s="416" t="s">
        <v>777</v>
      </c>
      <c r="E4579" s="417">
        <v>2098763</v>
      </c>
      <c r="F4579" s="417">
        <v>0</v>
      </c>
      <c r="G4579" s="417">
        <v>7125457792.2199993</v>
      </c>
      <c r="H4579" s="387" t="b" cm="1">
        <f t="array" aca="1" ref="H4579" ca="1">EsNegrita(BP[[#This Row],[CODIGO]])</f>
        <v>0</v>
      </c>
      <c r="I4579" s="387" t="b" cm="1">
        <f t="array" ref="I4579">_xlfn.LET(
    _xlpm.codigos_devolucion, _xlfn.UNIQUE(_xlfn._xlws.FILTER(BP[CODIGO], ISNUMBER(SEARCH("devoluci", BP[NOMBRE CUENTA])), {""})),
    ISNUMBER(MATCH(BP[[#This Row],[CODIGO]], _xlpm.codigos_devolucion, 0))
)</f>
        <v>0</v>
      </c>
    </row>
    <row r="4580" spans="1:9" x14ac:dyDescent="0.25">
      <c r="A4580" s="608">
        <v>720506</v>
      </c>
      <c r="B4580" s="416" t="s">
        <v>542</v>
      </c>
      <c r="C4580" s="416" t="s">
        <v>1284</v>
      </c>
      <c r="D4580" s="416" t="s">
        <v>777</v>
      </c>
      <c r="E4580" s="417">
        <v>2098763</v>
      </c>
      <c r="F4580" s="417">
        <v>0</v>
      </c>
      <c r="G4580" s="417">
        <v>7127556555.2199993</v>
      </c>
      <c r="H4580" s="387" t="b" cm="1">
        <f t="array" aca="1" ref="H4580" ca="1">EsNegrita(BP[[#This Row],[CODIGO]])</f>
        <v>0</v>
      </c>
      <c r="I4580" s="387" t="b" cm="1">
        <f t="array" ref="I4580">_xlfn.LET(
    _xlpm.codigos_devolucion, _xlfn.UNIQUE(_xlfn._xlws.FILTER(BP[CODIGO], ISNUMBER(SEARCH("devoluci", BP[NOMBRE CUENTA])), {""})),
    ISNUMBER(MATCH(BP[[#This Row],[CODIGO]], _xlpm.codigos_devolucion, 0))
)</f>
        <v>0</v>
      </c>
    </row>
    <row r="4581" spans="1:9" x14ac:dyDescent="0.25">
      <c r="A4581" s="608">
        <v>720506</v>
      </c>
      <c r="B4581" s="416" t="s">
        <v>542</v>
      </c>
      <c r="C4581" s="416" t="s">
        <v>1303</v>
      </c>
      <c r="D4581" s="416" t="s">
        <v>777</v>
      </c>
      <c r="E4581" s="417">
        <v>1692541.5</v>
      </c>
      <c r="F4581" s="417">
        <v>0</v>
      </c>
      <c r="G4581" s="417">
        <v>7129249096.7199993</v>
      </c>
      <c r="H4581" s="387" t="b" cm="1">
        <f t="array" aca="1" ref="H4581" ca="1">EsNegrita(BP[[#This Row],[CODIGO]])</f>
        <v>0</v>
      </c>
      <c r="I4581" s="387" t="b" cm="1">
        <f t="array" ref="I4581">_xlfn.LET(
    _xlpm.codigos_devolucion, _xlfn.UNIQUE(_xlfn._xlws.FILTER(BP[CODIGO], ISNUMBER(SEARCH("devoluci", BP[NOMBRE CUENTA])), {""})),
    ISNUMBER(MATCH(BP[[#This Row],[CODIGO]], _xlpm.codigos_devolucion, 0))
)</f>
        <v>0</v>
      </c>
    </row>
    <row r="4582" spans="1:9" x14ac:dyDescent="0.25">
      <c r="A4582" s="608">
        <v>720506</v>
      </c>
      <c r="B4582" s="416" t="s">
        <v>542</v>
      </c>
      <c r="C4582" s="416" t="s">
        <v>765</v>
      </c>
      <c r="D4582" s="416" t="s">
        <v>777</v>
      </c>
      <c r="E4582" s="417">
        <v>2098762.9900000002</v>
      </c>
      <c r="F4582" s="417">
        <v>0</v>
      </c>
      <c r="G4582" s="417">
        <v>7131347859.7099991</v>
      </c>
      <c r="H4582" s="387" t="b" cm="1">
        <f t="array" aca="1" ref="H4582" ca="1">EsNegrita(BP[[#This Row],[CODIGO]])</f>
        <v>0</v>
      </c>
      <c r="I4582" s="387" t="b" cm="1">
        <f t="array" ref="I4582">_xlfn.LET(
    _xlpm.codigos_devolucion, _xlfn.UNIQUE(_xlfn._xlws.FILTER(BP[CODIGO], ISNUMBER(SEARCH("devoluci", BP[NOMBRE CUENTA])), {""})),
    ISNUMBER(MATCH(BP[[#This Row],[CODIGO]], _xlpm.codigos_devolucion, 0))
)</f>
        <v>0</v>
      </c>
    </row>
    <row r="4583" spans="1:9" x14ac:dyDescent="0.25">
      <c r="A4583" s="608">
        <v>720506</v>
      </c>
      <c r="B4583" s="416" t="s">
        <v>542</v>
      </c>
      <c r="C4583" s="416" t="s">
        <v>1304</v>
      </c>
      <c r="D4583" s="416" t="s">
        <v>777</v>
      </c>
      <c r="E4583" s="417">
        <v>2098763</v>
      </c>
      <c r="F4583" s="417">
        <v>0</v>
      </c>
      <c r="G4583" s="417">
        <v>7133446622.7099991</v>
      </c>
      <c r="H4583" s="387" t="b" cm="1">
        <f t="array" aca="1" ref="H4583" ca="1">EsNegrita(BP[[#This Row],[CODIGO]])</f>
        <v>0</v>
      </c>
      <c r="I4583" s="387" t="b" cm="1">
        <f t="array" ref="I4583">_xlfn.LET(
    _xlpm.codigos_devolucion, _xlfn.UNIQUE(_xlfn._xlws.FILTER(BP[CODIGO], ISNUMBER(SEARCH("devoluci", BP[NOMBRE CUENTA])), {""})),
    ISNUMBER(MATCH(BP[[#This Row],[CODIGO]], _xlpm.codigos_devolucion, 0))
)</f>
        <v>0</v>
      </c>
    </row>
    <row r="4584" spans="1:9" x14ac:dyDescent="0.25">
      <c r="A4584" s="608">
        <v>720506</v>
      </c>
      <c r="B4584" s="416" t="s">
        <v>542</v>
      </c>
      <c r="C4584" s="416" t="s">
        <v>1348</v>
      </c>
      <c r="D4584" s="416" t="s">
        <v>777</v>
      </c>
      <c r="E4584" s="417">
        <v>2098763</v>
      </c>
      <c r="F4584" s="417">
        <v>0</v>
      </c>
      <c r="G4584" s="417">
        <v>7135545385.7099991</v>
      </c>
      <c r="H4584" s="387" t="b" cm="1">
        <f t="array" aca="1" ref="H4584" ca="1">EsNegrita(BP[[#This Row],[CODIGO]])</f>
        <v>0</v>
      </c>
      <c r="I4584" s="387" t="b" cm="1">
        <f t="array" ref="I4584">_xlfn.LET(
    _xlpm.codigos_devolucion, _xlfn.UNIQUE(_xlfn._xlws.FILTER(BP[CODIGO], ISNUMBER(SEARCH("devoluci", BP[NOMBRE CUENTA])), {""})),
    ISNUMBER(MATCH(BP[[#This Row],[CODIGO]], _xlpm.codigos_devolucion, 0))
)</f>
        <v>0</v>
      </c>
    </row>
    <row r="4585" spans="1:9" x14ac:dyDescent="0.25">
      <c r="A4585" s="608">
        <v>720506</v>
      </c>
      <c r="B4585" s="416" t="s">
        <v>542</v>
      </c>
      <c r="C4585" s="416" t="s">
        <v>1305</v>
      </c>
      <c r="D4585" s="416" t="s">
        <v>777</v>
      </c>
      <c r="E4585" s="417">
        <v>1750905</v>
      </c>
      <c r="F4585" s="417">
        <v>0</v>
      </c>
      <c r="G4585" s="417">
        <v>7137296290.7099991</v>
      </c>
      <c r="H4585" s="387" t="b" cm="1">
        <f t="array" aca="1" ref="H4585" ca="1">EsNegrita(BP[[#This Row],[CODIGO]])</f>
        <v>0</v>
      </c>
      <c r="I4585" s="387" t="b" cm="1">
        <f t="array" ref="I4585">_xlfn.LET(
    _xlpm.codigos_devolucion, _xlfn.UNIQUE(_xlfn._xlws.FILTER(BP[CODIGO], ISNUMBER(SEARCH("devoluci", BP[NOMBRE CUENTA])), {""})),
    ISNUMBER(MATCH(BP[[#This Row],[CODIGO]], _xlpm.codigos_devolucion, 0))
)</f>
        <v>0</v>
      </c>
    </row>
    <row r="4586" spans="1:9" x14ac:dyDescent="0.25">
      <c r="A4586" s="608">
        <v>720506</v>
      </c>
      <c r="B4586" s="416" t="s">
        <v>542</v>
      </c>
      <c r="C4586" s="416" t="s">
        <v>1306</v>
      </c>
      <c r="D4586" s="416" t="s">
        <v>777</v>
      </c>
      <c r="E4586" s="417">
        <v>2098762</v>
      </c>
      <c r="F4586" s="417">
        <v>0</v>
      </c>
      <c r="G4586" s="417">
        <v>7139395052.7099991</v>
      </c>
      <c r="H4586" s="387" t="b" cm="1">
        <f t="array" aca="1" ref="H4586" ca="1">EsNegrita(BP[[#This Row],[CODIGO]])</f>
        <v>0</v>
      </c>
      <c r="I4586" s="387" t="b" cm="1">
        <f t="array" ref="I4586">_xlfn.LET(
    _xlpm.codigos_devolucion, _xlfn.UNIQUE(_xlfn._xlws.FILTER(BP[CODIGO], ISNUMBER(SEARCH("devoluci", BP[NOMBRE CUENTA])), {""})),
    ISNUMBER(MATCH(BP[[#This Row],[CODIGO]], _xlpm.codigos_devolucion, 0))
)</f>
        <v>0</v>
      </c>
    </row>
    <row r="4587" spans="1:9" x14ac:dyDescent="0.25">
      <c r="A4587" s="608">
        <v>720506</v>
      </c>
      <c r="B4587" s="416" t="s">
        <v>542</v>
      </c>
      <c r="C4587" s="416" t="s">
        <v>1274</v>
      </c>
      <c r="D4587" s="416" t="s">
        <v>777</v>
      </c>
      <c r="E4587" s="417">
        <v>1750905</v>
      </c>
      <c r="F4587" s="417">
        <v>0</v>
      </c>
      <c r="G4587" s="417">
        <v>7141145957.7099991</v>
      </c>
      <c r="H4587" s="387" t="b" cm="1">
        <f t="array" aca="1" ref="H4587" ca="1">EsNegrita(BP[[#This Row],[CODIGO]])</f>
        <v>0</v>
      </c>
      <c r="I4587" s="387" t="b" cm="1">
        <f t="array" ref="I4587">_xlfn.LET(
    _xlpm.codigos_devolucion, _xlfn.UNIQUE(_xlfn._xlws.FILTER(BP[CODIGO], ISNUMBER(SEARCH("devoluci", BP[NOMBRE CUENTA])), {""})),
    ISNUMBER(MATCH(BP[[#This Row],[CODIGO]], _xlpm.codigos_devolucion, 0))
)</f>
        <v>0</v>
      </c>
    </row>
    <row r="4588" spans="1:9" x14ac:dyDescent="0.25">
      <c r="A4588" s="608">
        <v>720506</v>
      </c>
      <c r="B4588" s="416" t="s">
        <v>542</v>
      </c>
      <c r="C4588" s="416" t="s">
        <v>1307</v>
      </c>
      <c r="D4588" s="416" t="s">
        <v>777</v>
      </c>
      <c r="E4588" s="417">
        <v>1750905</v>
      </c>
      <c r="F4588" s="417">
        <v>0</v>
      </c>
      <c r="G4588" s="417">
        <v>7142896862.7099991</v>
      </c>
      <c r="H4588" s="387" t="b" cm="1">
        <f t="array" aca="1" ref="H4588" ca="1">EsNegrita(BP[[#This Row],[CODIGO]])</f>
        <v>0</v>
      </c>
      <c r="I4588" s="387" t="b" cm="1">
        <f t="array" ref="I4588">_xlfn.LET(
    _xlpm.codigos_devolucion, _xlfn.UNIQUE(_xlfn._xlws.FILTER(BP[CODIGO], ISNUMBER(SEARCH("devoluci", BP[NOMBRE CUENTA])), {""})),
    ISNUMBER(MATCH(BP[[#This Row],[CODIGO]], _xlpm.codigos_devolucion, 0))
)</f>
        <v>0</v>
      </c>
    </row>
    <row r="4589" spans="1:9" x14ac:dyDescent="0.25">
      <c r="A4589" s="608">
        <v>720506</v>
      </c>
      <c r="B4589" s="416" t="s">
        <v>542</v>
      </c>
      <c r="C4589" s="416" t="s">
        <v>766</v>
      </c>
      <c r="D4589" s="416" t="s">
        <v>777</v>
      </c>
      <c r="E4589" s="417">
        <v>2098763</v>
      </c>
      <c r="F4589" s="417">
        <v>0</v>
      </c>
      <c r="G4589" s="417">
        <v>7144995625.7099991</v>
      </c>
      <c r="H4589" s="387" t="b" cm="1">
        <f t="array" aca="1" ref="H4589" ca="1">EsNegrita(BP[[#This Row],[CODIGO]])</f>
        <v>0</v>
      </c>
      <c r="I4589" s="387" t="b" cm="1">
        <f t="array" ref="I4589">_xlfn.LET(
    _xlpm.codigos_devolucion, _xlfn.UNIQUE(_xlfn._xlws.FILTER(BP[CODIGO], ISNUMBER(SEARCH("devoluci", BP[NOMBRE CUENTA])), {""})),
    ISNUMBER(MATCH(BP[[#This Row],[CODIGO]], _xlpm.codigos_devolucion, 0))
)</f>
        <v>0</v>
      </c>
    </row>
    <row r="4590" spans="1:9" x14ac:dyDescent="0.25">
      <c r="A4590" s="608">
        <v>720506</v>
      </c>
      <c r="B4590" s="416" t="s">
        <v>542</v>
      </c>
      <c r="C4590" s="416" t="s">
        <v>767</v>
      </c>
      <c r="D4590" s="416" t="s">
        <v>777</v>
      </c>
      <c r="E4590" s="417">
        <v>1750905</v>
      </c>
      <c r="F4590" s="417">
        <v>0</v>
      </c>
      <c r="G4590" s="417">
        <v>7146746530.7099991</v>
      </c>
      <c r="H4590" s="387" t="b" cm="1">
        <f t="array" aca="1" ref="H4590" ca="1">EsNegrita(BP[[#This Row],[CODIGO]])</f>
        <v>0</v>
      </c>
      <c r="I4590" s="387" t="b" cm="1">
        <f t="array" ref="I4590">_xlfn.LET(
    _xlpm.codigos_devolucion, _xlfn.UNIQUE(_xlfn._xlws.FILTER(BP[CODIGO], ISNUMBER(SEARCH("devoluci", BP[NOMBRE CUENTA])), {""})),
    ISNUMBER(MATCH(BP[[#This Row],[CODIGO]], _xlpm.codigos_devolucion, 0))
)</f>
        <v>0</v>
      </c>
    </row>
    <row r="4591" spans="1:9" x14ac:dyDescent="0.25">
      <c r="A4591" s="608">
        <v>720506</v>
      </c>
      <c r="B4591" s="416" t="s">
        <v>542</v>
      </c>
      <c r="C4591" s="416" t="s">
        <v>768</v>
      </c>
      <c r="D4591" s="416" t="s">
        <v>777</v>
      </c>
      <c r="E4591" s="417">
        <v>2098763</v>
      </c>
      <c r="F4591" s="417">
        <v>0</v>
      </c>
      <c r="G4591" s="417">
        <v>7148845293.7099991</v>
      </c>
      <c r="H4591" s="387" t="b" cm="1">
        <f t="array" aca="1" ref="H4591" ca="1">EsNegrita(BP[[#This Row],[CODIGO]])</f>
        <v>0</v>
      </c>
      <c r="I4591" s="387" t="b" cm="1">
        <f t="array" ref="I4591">_xlfn.LET(
    _xlpm.codigos_devolucion, _xlfn.UNIQUE(_xlfn._xlws.FILTER(BP[CODIGO], ISNUMBER(SEARCH("devoluci", BP[NOMBRE CUENTA])), {""})),
    ISNUMBER(MATCH(BP[[#This Row],[CODIGO]], _xlpm.codigos_devolucion, 0))
)</f>
        <v>0</v>
      </c>
    </row>
    <row r="4592" spans="1:9" x14ac:dyDescent="0.25">
      <c r="A4592" s="608">
        <v>720506</v>
      </c>
      <c r="B4592" s="416" t="s">
        <v>542</v>
      </c>
      <c r="C4592" s="416" t="s">
        <v>1344</v>
      </c>
      <c r="D4592" s="416" t="s">
        <v>777</v>
      </c>
      <c r="E4592" s="417">
        <v>1750905</v>
      </c>
      <c r="F4592" s="417">
        <v>0</v>
      </c>
      <c r="G4592" s="417">
        <v>7150596198.7099991</v>
      </c>
      <c r="H4592" s="387" t="b" cm="1">
        <f t="array" aca="1" ref="H4592" ca="1">EsNegrita(BP[[#This Row],[CODIGO]])</f>
        <v>0</v>
      </c>
      <c r="I4592" s="387" t="b" cm="1">
        <f t="array" ref="I4592">_xlfn.LET(
    _xlpm.codigos_devolucion, _xlfn.UNIQUE(_xlfn._xlws.FILTER(BP[CODIGO], ISNUMBER(SEARCH("devoluci", BP[NOMBRE CUENTA])), {""})),
    ISNUMBER(MATCH(BP[[#This Row],[CODIGO]], _xlpm.codigos_devolucion, 0))
)</f>
        <v>0</v>
      </c>
    </row>
    <row r="4593" spans="1:9" x14ac:dyDescent="0.25">
      <c r="A4593" s="608">
        <v>720506</v>
      </c>
      <c r="B4593" s="416" t="s">
        <v>542</v>
      </c>
      <c r="C4593" s="416" t="s">
        <v>769</v>
      </c>
      <c r="D4593" s="416" t="s">
        <v>777</v>
      </c>
      <c r="E4593" s="417">
        <v>1750905</v>
      </c>
      <c r="F4593" s="417">
        <v>0</v>
      </c>
      <c r="G4593" s="417">
        <v>7152347103.7099991</v>
      </c>
      <c r="H4593" s="387" t="b" cm="1">
        <f t="array" aca="1" ref="H4593" ca="1">EsNegrita(BP[[#This Row],[CODIGO]])</f>
        <v>0</v>
      </c>
      <c r="I4593" s="387" t="b" cm="1">
        <f t="array" ref="I4593">_xlfn.LET(
    _xlpm.codigos_devolucion, _xlfn.UNIQUE(_xlfn._xlws.FILTER(BP[CODIGO], ISNUMBER(SEARCH("devoluci", BP[NOMBRE CUENTA])), {""})),
    ISNUMBER(MATCH(BP[[#This Row],[CODIGO]], _xlpm.codigos_devolucion, 0))
)</f>
        <v>0</v>
      </c>
    </row>
    <row r="4594" spans="1:9" x14ac:dyDescent="0.25">
      <c r="A4594" s="608">
        <v>720506</v>
      </c>
      <c r="B4594" s="416" t="s">
        <v>542</v>
      </c>
      <c r="C4594" s="416" t="s">
        <v>1309</v>
      </c>
      <c r="D4594" s="416" t="s">
        <v>777</v>
      </c>
      <c r="E4594" s="417">
        <v>1750905</v>
      </c>
      <c r="F4594" s="417">
        <v>0</v>
      </c>
      <c r="G4594" s="417">
        <v>7154098008.7099991</v>
      </c>
      <c r="H4594" s="387" t="b" cm="1">
        <f t="array" aca="1" ref="H4594" ca="1">EsNegrita(BP[[#This Row],[CODIGO]])</f>
        <v>0</v>
      </c>
      <c r="I4594" s="387" t="b" cm="1">
        <f t="array" ref="I4594">_xlfn.LET(
    _xlpm.codigos_devolucion, _xlfn.UNIQUE(_xlfn._xlws.FILTER(BP[CODIGO], ISNUMBER(SEARCH("devoluci", BP[NOMBRE CUENTA])), {""})),
    ISNUMBER(MATCH(BP[[#This Row],[CODIGO]], _xlpm.codigos_devolucion, 0))
)</f>
        <v>0</v>
      </c>
    </row>
    <row r="4595" spans="1:9" x14ac:dyDescent="0.25">
      <c r="A4595" s="608">
        <v>720506</v>
      </c>
      <c r="B4595" s="416" t="s">
        <v>542</v>
      </c>
      <c r="C4595" s="416" t="s">
        <v>1310</v>
      </c>
      <c r="D4595" s="416" t="s">
        <v>777</v>
      </c>
      <c r="E4595" s="417">
        <v>2000000</v>
      </c>
      <c r="F4595" s="417">
        <v>0</v>
      </c>
      <c r="G4595" s="417">
        <v>7156098008.7099991</v>
      </c>
      <c r="H4595" s="387" t="b" cm="1">
        <f t="array" aca="1" ref="H4595" ca="1">EsNegrita(BP[[#This Row],[CODIGO]])</f>
        <v>0</v>
      </c>
      <c r="I4595" s="387" t="b" cm="1">
        <f t="array" ref="I4595">_xlfn.LET(
    _xlpm.codigos_devolucion, _xlfn.UNIQUE(_xlfn._xlws.FILTER(BP[CODIGO], ISNUMBER(SEARCH("devoluci", BP[NOMBRE CUENTA])), {""})),
    ISNUMBER(MATCH(BP[[#This Row],[CODIGO]], _xlpm.codigos_devolucion, 0))
)</f>
        <v>0</v>
      </c>
    </row>
    <row r="4596" spans="1:9" x14ac:dyDescent="0.25">
      <c r="A4596" s="608">
        <v>720506</v>
      </c>
      <c r="B4596" s="416" t="s">
        <v>542</v>
      </c>
      <c r="C4596" s="416" t="s">
        <v>1275</v>
      </c>
      <c r="D4596" s="416" t="s">
        <v>777</v>
      </c>
      <c r="E4596" s="417">
        <v>1750905</v>
      </c>
      <c r="F4596" s="417">
        <v>0</v>
      </c>
      <c r="G4596" s="417">
        <v>7157848913.7099991</v>
      </c>
      <c r="H4596" s="387" t="b" cm="1">
        <f t="array" aca="1" ref="H4596" ca="1">EsNegrita(BP[[#This Row],[CODIGO]])</f>
        <v>0</v>
      </c>
      <c r="I4596" s="387" t="b" cm="1">
        <f t="array" ref="I4596">_xlfn.LET(
    _xlpm.codigos_devolucion, _xlfn.UNIQUE(_xlfn._xlws.FILTER(BP[CODIGO], ISNUMBER(SEARCH("devoluci", BP[NOMBRE CUENTA])), {""})),
    ISNUMBER(MATCH(BP[[#This Row],[CODIGO]], _xlpm.codigos_devolucion, 0))
)</f>
        <v>0</v>
      </c>
    </row>
    <row r="4597" spans="1:9" x14ac:dyDescent="0.25">
      <c r="A4597" s="608">
        <v>720506</v>
      </c>
      <c r="B4597" s="416" t="s">
        <v>542</v>
      </c>
      <c r="C4597" s="416" t="s">
        <v>771</v>
      </c>
      <c r="D4597" s="416" t="s">
        <v>777</v>
      </c>
      <c r="E4597" s="417">
        <v>1929622</v>
      </c>
      <c r="F4597" s="417">
        <v>0</v>
      </c>
      <c r="G4597" s="417">
        <v>7159778535.7099991</v>
      </c>
      <c r="H4597" s="387" t="b" cm="1">
        <f t="array" aca="1" ref="H4597" ca="1">EsNegrita(BP[[#This Row],[CODIGO]])</f>
        <v>0</v>
      </c>
      <c r="I4597" s="387" t="b" cm="1">
        <f t="array" ref="I4597">_xlfn.LET(
    _xlpm.codigos_devolucion, _xlfn.UNIQUE(_xlfn._xlws.FILTER(BP[CODIGO], ISNUMBER(SEARCH("devoluci", BP[NOMBRE CUENTA])), {""})),
    ISNUMBER(MATCH(BP[[#This Row],[CODIGO]], _xlpm.codigos_devolucion, 0))
)</f>
        <v>0</v>
      </c>
    </row>
    <row r="4598" spans="1:9" x14ac:dyDescent="0.25">
      <c r="A4598" s="608">
        <v>720506</v>
      </c>
      <c r="B4598" s="416" t="s">
        <v>542</v>
      </c>
      <c r="C4598" s="416" t="s">
        <v>1311</v>
      </c>
      <c r="D4598" s="416" t="s">
        <v>777</v>
      </c>
      <c r="E4598" s="417">
        <v>1750905</v>
      </c>
      <c r="F4598" s="417">
        <v>0</v>
      </c>
      <c r="G4598" s="417">
        <v>7161529440.7099991</v>
      </c>
      <c r="H4598" s="387" t="b" cm="1">
        <f t="array" aca="1" ref="H4598" ca="1">EsNegrita(BP[[#This Row],[CODIGO]])</f>
        <v>0</v>
      </c>
      <c r="I4598" s="387" t="b" cm="1">
        <f t="array" ref="I4598">_xlfn.LET(
    _xlpm.codigos_devolucion, _xlfn.UNIQUE(_xlfn._xlws.FILTER(BP[CODIGO], ISNUMBER(SEARCH("devoluci", BP[NOMBRE CUENTA])), {""})),
    ISNUMBER(MATCH(BP[[#This Row],[CODIGO]], _xlpm.codigos_devolucion, 0))
)</f>
        <v>0</v>
      </c>
    </row>
    <row r="4599" spans="1:9" x14ac:dyDescent="0.25">
      <c r="A4599" s="608">
        <v>720506</v>
      </c>
      <c r="B4599" s="416" t="s">
        <v>542</v>
      </c>
      <c r="C4599" s="416" t="s">
        <v>1277</v>
      </c>
      <c r="D4599" s="416" t="s">
        <v>777</v>
      </c>
      <c r="E4599" s="417">
        <v>1929622</v>
      </c>
      <c r="F4599" s="417">
        <v>0</v>
      </c>
      <c r="G4599" s="417">
        <v>7163459062.7099991</v>
      </c>
      <c r="H4599" s="387" t="b" cm="1">
        <f t="array" aca="1" ref="H4599" ca="1">EsNegrita(BP[[#This Row],[CODIGO]])</f>
        <v>0</v>
      </c>
      <c r="I4599" s="387" t="b" cm="1">
        <f t="array" ref="I4599">_xlfn.LET(
    _xlpm.codigos_devolucion, _xlfn.UNIQUE(_xlfn._xlws.FILTER(BP[CODIGO], ISNUMBER(SEARCH("devoluci", BP[NOMBRE CUENTA])), {""})),
    ISNUMBER(MATCH(BP[[#This Row],[CODIGO]], _xlpm.codigos_devolucion, 0))
)</f>
        <v>0</v>
      </c>
    </row>
    <row r="4600" spans="1:9" x14ac:dyDescent="0.25">
      <c r="A4600" s="608">
        <v>720506</v>
      </c>
      <c r="B4600" s="416" t="s">
        <v>542</v>
      </c>
      <c r="C4600" s="416" t="s">
        <v>1312</v>
      </c>
      <c r="D4600" s="416" t="s">
        <v>777</v>
      </c>
      <c r="E4600" s="417">
        <v>1849999.99</v>
      </c>
      <c r="F4600" s="417">
        <v>0</v>
      </c>
      <c r="G4600" s="417">
        <v>7165309062.6999989</v>
      </c>
      <c r="H4600" s="387" t="b" cm="1">
        <f t="array" aca="1" ref="H4600" ca="1">EsNegrita(BP[[#This Row],[CODIGO]])</f>
        <v>0</v>
      </c>
      <c r="I4600" s="387" t="b" cm="1">
        <f t="array" ref="I4600">_xlfn.LET(
    _xlpm.codigos_devolucion, _xlfn.UNIQUE(_xlfn._xlws.FILTER(BP[CODIGO], ISNUMBER(SEARCH("devoluci", BP[NOMBRE CUENTA])), {""})),
    ISNUMBER(MATCH(BP[[#This Row],[CODIGO]], _xlpm.codigos_devolucion, 0))
)</f>
        <v>0</v>
      </c>
    </row>
    <row r="4601" spans="1:9" x14ac:dyDescent="0.25">
      <c r="A4601" s="608">
        <v>720506</v>
      </c>
      <c r="B4601" s="416" t="s">
        <v>542</v>
      </c>
      <c r="C4601" s="416" t="s">
        <v>1353</v>
      </c>
      <c r="D4601" s="416" t="s">
        <v>777</v>
      </c>
      <c r="E4601" s="417">
        <v>58363.5</v>
      </c>
      <c r="F4601" s="417">
        <v>0</v>
      </c>
      <c r="G4601" s="417">
        <v>7165367426.1999989</v>
      </c>
      <c r="H4601" s="387" t="b" cm="1">
        <f t="array" aca="1" ref="H4601" ca="1">EsNegrita(BP[[#This Row],[CODIGO]])</f>
        <v>0</v>
      </c>
      <c r="I4601" s="387" t="b" cm="1">
        <f t="array" ref="I4601">_xlfn.LET(
    _xlpm.codigos_devolucion, _xlfn.UNIQUE(_xlfn._xlws.FILTER(BP[CODIGO], ISNUMBER(SEARCH("devoluci", BP[NOMBRE CUENTA])), {""})),
    ISNUMBER(MATCH(BP[[#This Row],[CODIGO]], _xlpm.codigos_devolucion, 0))
)</f>
        <v>0</v>
      </c>
    </row>
    <row r="4602" spans="1:9" x14ac:dyDescent="0.25">
      <c r="A4602" s="608">
        <v>720506</v>
      </c>
      <c r="B4602" s="416" t="s">
        <v>542</v>
      </c>
      <c r="C4602" s="416" t="s">
        <v>1355</v>
      </c>
      <c r="D4602" s="416" t="s">
        <v>777</v>
      </c>
      <c r="E4602" s="417">
        <v>1750905</v>
      </c>
      <c r="F4602" s="417">
        <v>0</v>
      </c>
      <c r="G4602" s="417">
        <v>7167118331.1999989</v>
      </c>
      <c r="H4602" s="387" t="b" cm="1">
        <f t="array" aca="1" ref="H4602" ca="1">EsNegrita(BP[[#This Row],[CODIGO]])</f>
        <v>0</v>
      </c>
      <c r="I4602" s="387" t="b" cm="1">
        <f t="array" ref="I4602">_xlfn.LET(
    _xlpm.codigos_devolucion, _xlfn.UNIQUE(_xlfn._xlws.FILTER(BP[CODIGO], ISNUMBER(SEARCH("devoluci", BP[NOMBRE CUENTA])), {""})),
    ISNUMBER(MATCH(BP[[#This Row],[CODIGO]], _xlpm.codigos_devolucion, 0))
)</f>
        <v>0</v>
      </c>
    </row>
    <row r="4603" spans="1:9" x14ac:dyDescent="0.25">
      <c r="A4603" s="608">
        <v>720506</v>
      </c>
      <c r="B4603" s="416" t="s">
        <v>542</v>
      </c>
      <c r="C4603" s="416" t="s">
        <v>1315</v>
      </c>
      <c r="D4603" s="416" t="s">
        <v>777</v>
      </c>
      <c r="E4603" s="417">
        <v>60737.23</v>
      </c>
      <c r="F4603" s="417">
        <v>0</v>
      </c>
      <c r="G4603" s="417">
        <v>7167179068.4299984</v>
      </c>
      <c r="H4603" s="387" t="b" cm="1">
        <f t="array" aca="1" ref="H4603" ca="1">EsNegrita(BP[[#This Row],[CODIGO]])</f>
        <v>0</v>
      </c>
      <c r="I4603" s="387" t="b" cm="1">
        <f t="array" ref="I4603">_xlfn.LET(
    _xlpm.codigos_devolucion, _xlfn.UNIQUE(_xlfn._xlws.FILTER(BP[CODIGO], ISNUMBER(SEARCH("devoluci", BP[NOMBRE CUENTA])), {""})),
    ISNUMBER(MATCH(BP[[#This Row],[CODIGO]], _xlpm.codigos_devolucion, 0))
)</f>
        <v>0</v>
      </c>
    </row>
    <row r="4604" spans="1:9" x14ac:dyDescent="0.25">
      <c r="A4604" s="608">
        <v>720506</v>
      </c>
      <c r="B4604" s="416" t="s">
        <v>542</v>
      </c>
      <c r="C4604" s="416" t="s">
        <v>1316</v>
      </c>
      <c r="D4604" s="416" t="s">
        <v>777</v>
      </c>
      <c r="E4604" s="417">
        <v>1929622</v>
      </c>
      <c r="F4604" s="417">
        <v>0</v>
      </c>
      <c r="G4604" s="417">
        <v>7169108690.4299984</v>
      </c>
      <c r="H4604" s="387" t="b" cm="1">
        <f t="array" aca="1" ref="H4604" ca="1">EsNegrita(BP[[#This Row],[CODIGO]])</f>
        <v>0</v>
      </c>
      <c r="I4604" s="387" t="b" cm="1">
        <f t="array" ref="I4604">_xlfn.LET(
    _xlpm.codigos_devolucion, _xlfn.UNIQUE(_xlfn._xlws.FILTER(BP[CODIGO], ISNUMBER(SEARCH("devoluci", BP[NOMBRE CUENTA])), {""})),
    ISNUMBER(MATCH(BP[[#This Row],[CODIGO]], _xlpm.codigos_devolucion, 0))
)</f>
        <v>0</v>
      </c>
    </row>
    <row r="4605" spans="1:9" x14ac:dyDescent="0.25">
      <c r="A4605" s="608">
        <v>720506</v>
      </c>
      <c r="B4605" s="416" t="s">
        <v>542</v>
      </c>
      <c r="C4605" s="416" t="s">
        <v>1317</v>
      </c>
      <c r="D4605" s="416" t="s">
        <v>777</v>
      </c>
      <c r="E4605" s="417">
        <v>1850000</v>
      </c>
      <c r="F4605" s="417">
        <v>0</v>
      </c>
      <c r="G4605" s="417">
        <v>7170958690.4299984</v>
      </c>
      <c r="H4605" s="387" t="b" cm="1">
        <f t="array" aca="1" ref="H4605" ca="1">EsNegrita(BP[[#This Row],[CODIGO]])</f>
        <v>0</v>
      </c>
      <c r="I4605" s="387" t="b" cm="1">
        <f t="array" ref="I4605">_xlfn.LET(
    _xlpm.codigos_devolucion, _xlfn.UNIQUE(_xlfn._xlws.FILTER(BP[CODIGO], ISNUMBER(SEARCH("devoluci", BP[NOMBRE CUENTA])), {""})),
    ISNUMBER(MATCH(BP[[#This Row],[CODIGO]], _xlpm.codigos_devolucion, 0))
)</f>
        <v>0</v>
      </c>
    </row>
    <row r="4606" spans="1:9" x14ac:dyDescent="0.25">
      <c r="A4606" s="608">
        <v>720506</v>
      </c>
      <c r="B4606" s="416" t="s">
        <v>542</v>
      </c>
      <c r="C4606" s="416" t="s">
        <v>1318</v>
      </c>
      <c r="D4606" s="416" t="s">
        <v>777</v>
      </c>
      <c r="E4606" s="417">
        <v>1750905</v>
      </c>
      <c r="F4606" s="417">
        <v>0</v>
      </c>
      <c r="G4606" s="417">
        <v>7172709595.4299984</v>
      </c>
      <c r="H4606" s="387" t="b" cm="1">
        <f t="array" aca="1" ref="H4606" ca="1">EsNegrita(BP[[#This Row],[CODIGO]])</f>
        <v>0</v>
      </c>
      <c r="I4606" s="387" t="b" cm="1">
        <f t="array" ref="I4606">_xlfn.LET(
    _xlpm.codigos_devolucion, _xlfn.UNIQUE(_xlfn._xlws.FILTER(BP[CODIGO], ISNUMBER(SEARCH("devoluci", BP[NOMBRE CUENTA])), {""})),
    ISNUMBER(MATCH(BP[[#This Row],[CODIGO]], _xlpm.codigos_devolucion, 0))
)</f>
        <v>0</v>
      </c>
    </row>
    <row r="4607" spans="1:9" x14ac:dyDescent="0.25">
      <c r="A4607" s="608">
        <v>720506</v>
      </c>
      <c r="B4607" s="416" t="s">
        <v>542</v>
      </c>
      <c r="C4607" s="416" t="s">
        <v>1278</v>
      </c>
      <c r="D4607" s="416" t="s">
        <v>777</v>
      </c>
      <c r="E4607" s="417">
        <v>1850000</v>
      </c>
      <c r="F4607" s="417">
        <v>0</v>
      </c>
      <c r="G4607" s="417">
        <v>7174559595.4299984</v>
      </c>
      <c r="H4607" s="387" t="b" cm="1">
        <f t="array" aca="1" ref="H4607" ca="1">EsNegrita(BP[[#This Row],[CODIGO]])</f>
        <v>0</v>
      </c>
      <c r="I4607" s="387" t="b" cm="1">
        <f t="array" ref="I4607">_xlfn.LET(
    _xlpm.codigos_devolucion, _xlfn.UNIQUE(_xlfn._xlws.FILTER(BP[CODIGO], ISNUMBER(SEARCH("devoluci", BP[NOMBRE CUENTA])), {""})),
    ISNUMBER(MATCH(BP[[#This Row],[CODIGO]], _xlpm.codigos_devolucion, 0))
)</f>
        <v>0</v>
      </c>
    </row>
    <row r="4608" spans="1:9" x14ac:dyDescent="0.25">
      <c r="A4608" s="608">
        <v>720506</v>
      </c>
      <c r="B4608" s="416" t="s">
        <v>542</v>
      </c>
      <c r="C4608" s="416" t="s">
        <v>1331</v>
      </c>
      <c r="D4608" s="416" t="s">
        <v>777</v>
      </c>
      <c r="E4608" s="417">
        <v>1634178</v>
      </c>
      <c r="F4608" s="417">
        <v>0</v>
      </c>
      <c r="G4608" s="417">
        <v>7176193773.4299984</v>
      </c>
      <c r="H4608" s="387" t="b" cm="1">
        <f t="array" aca="1" ref="H4608" ca="1">EsNegrita(BP[[#This Row],[CODIGO]])</f>
        <v>0</v>
      </c>
      <c r="I4608" s="387" t="b" cm="1">
        <f t="array" ref="I4608">_xlfn.LET(
    _xlpm.codigos_devolucion, _xlfn.UNIQUE(_xlfn._xlws.FILTER(BP[CODIGO], ISNUMBER(SEARCH("devoluci", BP[NOMBRE CUENTA])), {""})),
    ISNUMBER(MATCH(BP[[#This Row],[CODIGO]], _xlpm.codigos_devolucion, 0))
)</f>
        <v>0</v>
      </c>
    </row>
    <row r="4609" spans="1:9" x14ac:dyDescent="0.25">
      <c r="A4609" s="608">
        <v>720506</v>
      </c>
      <c r="B4609" s="416" t="s">
        <v>542</v>
      </c>
      <c r="C4609" s="416" t="s">
        <v>1320</v>
      </c>
      <c r="D4609" s="416" t="s">
        <v>777</v>
      </c>
      <c r="E4609" s="417">
        <v>1692541.5</v>
      </c>
      <c r="F4609" s="417">
        <v>0</v>
      </c>
      <c r="G4609" s="417">
        <v>7177886314.9299984</v>
      </c>
      <c r="H4609" s="387" t="b" cm="1">
        <f t="array" aca="1" ref="H4609" ca="1">EsNegrita(BP[[#This Row],[CODIGO]])</f>
        <v>0</v>
      </c>
      <c r="I4609" s="387" t="b" cm="1">
        <f t="array" ref="I4609">_xlfn.LET(
    _xlpm.codigos_devolucion, _xlfn.UNIQUE(_xlfn._xlws.FILTER(BP[CODIGO], ISNUMBER(SEARCH("devoluci", BP[NOMBRE CUENTA])), {""})),
    ISNUMBER(MATCH(BP[[#This Row],[CODIGO]], _xlpm.codigos_devolucion, 0))
)</f>
        <v>0</v>
      </c>
    </row>
    <row r="4610" spans="1:9" x14ac:dyDescent="0.25">
      <c r="A4610" s="608">
        <v>720506</v>
      </c>
      <c r="B4610" s="416" t="s">
        <v>542</v>
      </c>
      <c r="C4610" s="416" t="s">
        <v>1322</v>
      </c>
      <c r="D4610" s="416" t="s">
        <v>777</v>
      </c>
      <c r="E4610" s="417">
        <v>1750905</v>
      </c>
      <c r="F4610" s="417">
        <v>0</v>
      </c>
      <c r="G4610" s="417">
        <v>7179637219.9299984</v>
      </c>
      <c r="H4610" s="387" t="b" cm="1">
        <f t="array" aca="1" ref="H4610" ca="1">EsNegrita(BP[[#This Row],[CODIGO]])</f>
        <v>0</v>
      </c>
      <c r="I4610" s="387" t="b" cm="1">
        <f t="array" ref="I4610">_xlfn.LET(
    _xlpm.codigos_devolucion, _xlfn.UNIQUE(_xlfn._xlws.FILTER(BP[CODIGO], ISNUMBER(SEARCH("devoluci", BP[NOMBRE CUENTA])), {""})),
    ISNUMBER(MATCH(BP[[#This Row],[CODIGO]], _xlpm.codigos_devolucion, 0))
)</f>
        <v>0</v>
      </c>
    </row>
    <row r="4611" spans="1:9" x14ac:dyDescent="0.25">
      <c r="A4611" s="608">
        <v>720506</v>
      </c>
      <c r="B4611" s="416" t="s">
        <v>542</v>
      </c>
      <c r="C4611" s="416" t="s">
        <v>1323</v>
      </c>
      <c r="D4611" s="416" t="s">
        <v>777</v>
      </c>
      <c r="E4611" s="417">
        <v>1750905</v>
      </c>
      <c r="F4611" s="417">
        <v>0</v>
      </c>
      <c r="G4611" s="417">
        <v>7181388124.9299984</v>
      </c>
      <c r="H4611" s="387" t="b" cm="1">
        <f t="array" aca="1" ref="H4611" ca="1">EsNegrita(BP[[#This Row],[CODIGO]])</f>
        <v>0</v>
      </c>
      <c r="I4611" s="387" t="b" cm="1">
        <f t="array" ref="I4611">_xlfn.LET(
    _xlpm.codigos_devolucion, _xlfn.UNIQUE(_xlfn._xlws.FILTER(BP[CODIGO], ISNUMBER(SEARCH("devoluci", BP[NOMBRE CUENTA])), {""})),
    ISNUMBER(MATCH(BP[[#This Row],[CODIGO]], _xlpm.codigos_devolucion, 0))
)</f>
        <v>0</v>
      </c>
    </row>
    <row r="4612" spans="1:9" x14ac:dyDescent="0.25">
      <c r="A4612" s="608">
        <v>720506</v>
      </c>
      <c r="B4612" s="416" t="s">
        <v>542</v>
      </c>
      <c r="C4612" s="416" t="s">
        <v>1280</v>
      </c>
      <c r="D4612" s="416" t="s">
        <v>777</v>
      </c>
      <c r="E4612" s="417">
        <v>1750905</v>
      </c>
      <c r="F4612" s="417">
        <v>0</v>
      </c>
      <c r="G4612" s="417">
        <v>7183139029.9299984</v>
      </c>
      <c r="H4612" s="387" t="b" cm="1">
        <f t="array" aca="1" ref="H4612" ca="1">EsNegrita(BP[[#This Row],[CODIGO]])</f>
        <v>0</v>
      </c>
      <c r="I4612" s="387" t="b" cm="1">
        <f t="array" ref="I4612">_xlfn.LET(
    _xlpm.codigos_devolucion, _xlfn.UNIQUE(_xlfn._xlws.FILTER(BP[CODIGO], ISNUMBER(SEARCH("devoluci", BP[NOMBRE CUENTA])), {""})),
    ISNUMBER(MATCH(BP[[#This Row],[CODIGO]], _xlpm.codigos_devolucion, 0))
)</f>
        <v>0</v>
      </c>
    </row>
    <row r="4613" spans="1:9" x14ac:dyDescent="0.25">
      <c r="A4613" s="608">
        <v>720506</v>
      </c>
      <c r="B4613" s="416" t="s">
        <v>542</v>
      </c>
      <c r="C4613" s="416" t="s">
        <v>1357</v>
      </c>
      <c r="D4613" s="416" t="s">
        <v>777</v>
      </c>
      <c r="E4613" s="417">
        <v>1750905</v>
      </c>
      <c r="F4613" s="417">
        <v>0</v>
      </c>
      <c r="G4613" s="417">
        <v>7184889934.9299984</v>
      </c>
      <c r="H4613" s="387" t="b" cm="1">
        <f t="array" aca="1" ref="H4613" ca="1">EsNegrita(BP[[#This Row],[CODIGO]])</f>
        <v>0</v>
      </c>
      <c r="I4613" s="387" t="b" cm="1">
        <f t="array" ref="I4613">_xlfn.LET(
    _xlpm.codigos_devolucion, _xlfn.UNIQUE(_xlfn._xlws.FILTER(BP[CODIGO], ISNUMBER(SEARCH("devoluci", BP[NOMBRE CUENTA])), {""})),
    ISNUMBER(MATCH(BP[[#This Row],[CODIGO]], _xlpm.codigos_devolucion, 0))
)</f>
        <v>0</v>
      </c>
    </row>
    <row r="4614" spans="1:9" x14ac:dyDescent="0.25">
      <c r="A4614" s="608">
        <v>720506</v>
      </c>
      <c r="B4614" s="416" t="s">
        <v>542</v>
      </c>
      <c r="C4614" s="416" t="s">
        <v>1281</v>
      </c>
      <c r="D4614" s="416" t="s">
        <v>777</v>
      </c>
      <c r="E4614" s="417">
        <v>1750905</v>
      </c>
      <c r="F4614" s="417">
        <v>0</v>
      </c>
      <c r="G4614" s="417">
        <v>7186640839.9299984</v>
      </c>
      <c r="H4614" s="387" t="b" cm="1">
        <f t="array" aca="1" ref="H4614" ca="1">EsNegrita(BP[[#This Row],[CODIGO]])</f>
        <v>0</v>
      </c>
      <c r="I4614" s="387" t="b" cm="1">
        <f t="array" ref="I4614">_xlfn.LET(
    _xlpm.codigos_devolucion, _xlfn.UNIQUE(_xlfn._xlws.FILTER(BP[CODIGO], ISNUMBER(SEARCH("devoluci", BP[NOMBRE CUENTA])), {""})),
    ISNUMBER(MATCH(BP[[#This Row],[CODIGO]], _xlpm.codigos_devolucion, 0))
)</f>
        <v>0</v>
      </c>
    </row>
    <row r="4615" spans="1:9" x14ac:dyDescent="0.25">
      <c r="A4615" s="608">
        <v>720515</v>
      </c>
      <c r="B4615" s="416" t="s">
        <v>558</v>
      </c>
      <c r="C4615" s="416" t="s">
        <v>1287</v>
      </c>
      <c r="D4615" s="416" t="s">
        <v>739</v>
      </c>
      <c r="E4615" s="417">
        <v>2333542.81</v>
      </c>
      <c r="F4615" s="417">
        <v>0</v>
      </c>
      <c r="G4615" s="417">
        <v>4900645478.6500006</v>
      </c>
      <c r="H4615" s="387" t="b" cm="1">
        <f t="array" aca="1" ref="H4615" ca="1">EsNegrita(BP[[#This Row],[CODIGO]])</f>
        <v>0</v>
      </c>
      <c r="I4615" s="387" t="b" cm="1">
        <f t="array" ref="I4615">_xlfn.LET(
    _xlpm.codigos_devolucion, _xlfn.UNIQUE(_xlfn._xlws.FILTER(BP[CODIGO], ISNUMBER(SEARCH("devoluci", BP[NOMBRE CUENTA])), {""})),
    ISNUMBER(MATCH(BP[[#This Row],[CODIGO]], _xlpm.codigos_devolucion, 0))
)</f>
        <v>0</v>
      </c>
    </row>
    <row r="4616" spans="1:9" x14ac:dyDescent="0.25">
      <c r="A4616" s="608">
        <v>720515</v>
      </c>
      <c r="B4616" s="416" t="s">
        <v>558</v>
      </c>
      <c r="C4616" s="416" t="s">
        <v>741</v>
      </c>
      <c r="D4616" s="416" t="s">
        <v>739</v>
      </c>
      <c r="E4616" s="417">
        <v>2034697.84</v>
      </c>
      <c r="F4616" s="417">
        <v>0</v>
      </c>
      <c r="G4616" s="417">
        <v>4902680176.4900007</v>
      </c>
      <c r="H4616" s="387" t="b" cm="1">
        <f t="array" aca="1" ref="H4616" ca="1">EsNegrita(BP[[#This Row],[CODIGO]])</f>
        <v>0</v>
      </c>
      <c r="I4616" s="387" t="b" cm="1">
        <f t="array" ref="I4616">_xlfn.LET(
    _xlpm.codigos_devolucion, _xlfn.UNIQUE(_xlfn._xlws.FILTER(BP[CODIGO], ISNUMBER(SEARCH("devoluci", BP[NOMBRE CUENTA])), {""})),
    ISNUMBER(MATCH(BP[[#This Row],[CODIGO]], _xlpm.codigos_devolucion, 0))
)</f>
        <v>0</v>
      </c>
    </row>
    <row r="4617" spans="1:9" x14ac:dyDescent="0.25">
      <c r="A4617" s="608">
        <v>720515</v>
      </c>
      <c r="B4617" s="416" t="s">
        <v>558</v>
      </c>
      <c r="C4617" s="416" t="s">
        <v>779</v>
      </c>
      <c r="D4617" s="416" t="s">
        <v>739</v>
      </c>
      <c r="E4617" s="417">
        <v>2094525.18</v>
      </c>
      <c r="F4617" s="417">
        <v>0</v>
      </c>
      <c r="G4617" s="417">
        <v>4904774701.670001</v>
      </c>
      <c r="H4617" s="387" t="b" cm="1">
        <f t="array" aca="1" ref="H4617" ca="1">EsNegrita(BP[[#This Row],[CODIGO]])</f>
        <v>0</v>
      </c>
      <c r="I4617" s="387" t="b" cm="1">
        <f t="array" ref="I4617">_xlfn.LET(
    _xlpm.codigos_devolucion, _xlfn.UNIQUE(_xlfn._xlws.FILTER(BP[CODIGO], ISNUMBER(SEARCH("devoluci", BP[NOMBRE CUENTA])), {""})),
    ISNUMBER(MATCH(BP[[#This Row],[CODIGO]], _xlpm.codigos_devolucion, 0))
)</f>
        <v>0</v>
      </c>
    </row>
    <row r="4618" spans="1:9" x14ac:dyDescent="0.25">
      <c r="A4618" s="608">
        <v>720515</v>
      </c>
      <c r="B4618" s="416" t="s">
        <v>558</v>
      </c>
      <c r="C4618" s="416" t="s">
        <v>742</v>
      </c>
      <c r="D4618" s="416" t="s">
        <v>739</v>
      </c>
      <c r="E4618" s="417">
        <v>2034697.84</v>
      </c>
      <c r="F4618" s="417">
        <v>0</v>
      </c>
      <c r="G4618" s="417">
        <v>4906809399.5100012</v>
      </c>
      <c r="H4618" s="387" t="b" cm="1">
        <f t="array" aca="1" ref="H4618" ca="1">EsNegrita(BP[[#This Row],[CODIGO]])</f>
        <v>0</v>
      </c>
      <c r="I4618" s="387" t="b" cm="1">
        <f t="array" ref="I4618">_xlfn.LET(
    _xlpm.codigos_devolucion, _xlfn.UNIQUE(_xlfn._xlws.FILTER(BP[CODIGO], ISNUMBER(SEARCH("devoluci", BP[NOMBRE CUENTA])), {""})),
    ISNUMBER(MATCH(BP[[#This Row],[CODIGO]], _xlpm.codigos_devolucion, 0))
)</f>
        <v>0</v>
      </c>
    </row>
    <row r="4619" spans="1:9" x14ac:dyDescent="0.25">
      <c r="A4619" s="608">
        <v>720515</v>
      </c>
      <c r="B4619" s="416" t="s">
        <v>558</v>
      </c>
      <c r="C4619" s="416" t="s">
        <v>743</v>
      </c>
      <c r="D4619" s="416" t="s">
        <v>739</v>
      </c>
      <c r="E4619" s="417">
        <v>1492208.43</v>
      </c>
      <c r="F4619" s="417">
        <v>0</v>
      </c>
      <c r="G4619" s="417">
        <v>4908301607.9400015</v>
      </c>
      <c r="H4619" s="387" t="b" cm="1">
        <f t="array" aca="1" ref="H4619" ca="1">EsNegrita(BP[[#This Row],[CODIGO]])</f>
        <v>0</v>
      </c>
      <c r="I4619" s="387" t="b" cm="1">
        <f t="array" ref="I4619">_xlfn.LET(
    _xlpm.codigos_devolucion, _xlfn.UNIQUE(_xlfn._xlws.FILTER(BP[CODIGO], ISNUMBER(SEARCH("devoluci", BP[NOMBRE CUENTA])), {""})),
    ISNUMBER(MATCH(BP[[#This Row],[CODIGO]], _xlpm.codigos_devolucion, 0))
)</f>
        <v>0</v>
      </c>
    </row>
    <row r="4620" spans="1:9" x14ac:dyDescent="0.25">
      <c r="A4620" s="608">
        <v>720515</v>
      </c>
      <c r="B4620" s="416" t="s">
        <v>558</v>
      </c>
      <c r="C4620" s="416" t="s">
        <v>744</v>
      </c>
      <c r="D4620" s="416" t="s">
        <v>739</v>
      </c>
      <c r="E4620" s="417">
        <v>1734710.53</v>
      </c>
      <c r="F4620" s="417">
        <v>0</v>
      </c>
      <c r="G4620" s="417">
        <v>4910036318.4700012</v>
      </c>
      <c r="H4620" s="387" t="b" cm="1">
        <f t="array" aca="1" ref="H4620" ca="1">EsNegrita(BP[[#This Row],[CODIGO]])</f>
        <v>0</v>
      </c>
      <c r="I4620" s="387" t="b" cm="1">
        <f t="array" ref="I4620">_xlfn.LET(
    _xlpm.codigos_devolucion, _xlfn.UNIQUE(_xlfn._xlws.FILTER(BP[CODIGO], ISNUMBER(SEARCH("devoluci", BP[NOMBRE CUENTA])), {""})),
    ISNUMBER(MATCH(BP[[#This Row],[CODIGO]], _xlpm.codigos_devolucion, 0))
)</f>
        <v>0</v>
      </c>
    </row>
    <row r="4621" spans="1:9" x14ac:dyDescent="0.25">
      <c r="A4621" s="608">
        <v>720515</v>
      </c>
      <c r="B4621" s="416" t="s">
        <v>558</v>
      </c>
      <c r="C4621" s="416" t="s">
        <v>745</v>
      </c>
      <c r="D4621" s="416" t="s">
        <v>739</v>
      </c>
      <c r="E4621" s="417">
        <v>2094525.18</v>
      </c>
      <c r="F4621" s="417">
        <v>0</v>
      </c>
      <c r="G4621" s="417">
        <v>4912130843.6500015</v>
      </c>
      <c r="H4621" s="387" t="b" cm="1">
        <f t="array" aca="1" ref="H4621" ca="1">EsNegrita(BP[[#This Row],[CODIGO]])</f>
        <v>0</v>
      </c>
      <c r="I4621" s="387" t="b" cm="1">
        <f t="array" ref="I4621">_xlfn.LET(
    _xlpm.codigos_devolucion, _xlfn.UNIQUE(_xlfn._xlws.FILTER(BP[CODIGO], ISNUMBER(SEARCH("devoluci", BP[NOMBRE CUENTA])), {""})),
    ISNUMBER(MATCH(BP[[#This Row],[CODIGO]], _xlpm.codigos_devolucion, 0))
)</f>
        <v>0</v>
      </c>
    </row>
    <row r="4622" spans="1:9" x14ac:dyDescent="0.25">
      <c r="A4622" s="608">
        <v>720515</v>
      </c>
      <c r="B4622" s="416" t="s">
        <v>558</v>
      </c>
      <c r="C4622" s="416" t="s">
        <v>1288</v>
      </c>
      <c r="D4622" s="416" t="s">
        <v>739</v>
      </c>
      <c r="E4622" s="417">
        <v>1411374.4</v>
      </c>
      <c r="F4622" s="417">
        <v>0</v>
      </c>
      <c r="G4622" s="417">
        <v>4913542218.0500011</v>
      </c>
      <c r="H4622" s="387" t="b" cm="1">
        <f t="array" aca="1" ref="H4622" ca="1">EsNegrita(BP[[#This Row],[CODIGO]])</f>
        <v>0</v>
      </c>
      <c r="I4622" s="387" t="b" cm="1">
        <f t="array" ref="I4622">_xlfn.LET(
    _xlpm.codigos_devolucion, _xlfn.UNIQUE(_xlfn._xlws.FILTER(BP[CODIGO], ISNUMBER(SEARCH("devoluci", BP[NOMBRE CUENTA])), {""})),
    ISNUMBER(MATCH(BP[[#This Row],[CODIGO]], _xlpm.codigos_devolucion, 0))
)</f>
        <v>0</v>
      </c>
    </row>
    <row r="4623" spans="1:9" x14ac:dyDescent="0.25">
      <c r="A4623" s="608">
        <v>720515</v>
      </c>
      <c r="B4623" s="416" t="s">
        <v>558</v>
      </c>
      <c r="C4623" s="416" t="s">
        <v>1267</v>
      </c>
      <c r="D4623" s="416" t="s">
        <v>739</v>
      </c>
      <c r="E4623" s="417">
        <v>2079351.12</v>
      </c>
      <c r="F4623" s="417">
        <v>0</v>
      </c>
      <c r="G4623" s="417">
        <v>4915621569.170001</v>
      </c>
      <c r="H4623" s="387" t="b" cm="1">
        <f t="array" aca="1" ref="H4623" ca="1">EsNegrita(BP[[#This Row],[CODIGO]])</f>
        <v>0</v>
      </c>
      <c r="I4623" s="387" t="b" cm="1">
        <f t="array" ref="I4623">_xlfn.LET(
    _xlpm.codigos_devolucion, _xlfn.UNIQUE(_xlfn._xlws.FILTER(BP[CODIGO], ISNUMBER(SEARCH("devoluci", BP[NOMBRE CUENTA])), {""})),
    ISNUMBER(MATCH(BP[[#This Row],[CODIGO]], _xlpm.codigos_devolucion, 0))
)</f>
        <v>0</v>
      </c>
    </row>
    <row r="4624" spans="1:9" x14ac:dyDescent="0.25">
      <c r="A4624" s="608">
        <v>720515</v>
      </c>
      <c r="B4624" s="416" t="s">
        <v>558</v>
      </c>
      <c r="C4624" s="416" t="s">
        <v>1289</v>
      </c>
      <c r="D4624" s="416" t="s">
        <v>739</v>
      </c>
      <c r="E4624" s="417">
        <v>1660206.02</v>
      </c>
      <c r="F4624" s="417">
        <v>0</v>
      </c>
      <c r="G4624" s="417">
        <v>4917281775.1900015</v>
      </c>
      <c r="H4624" s="387" t="b" cm="1">
        <f t="array" aca="1" ref="H4624" ca="1">EsNegrita(BP[[#This Row],[CODIGO]])</f>
        <v>0</v>
      </c>
      <c r="I4624" s="387" t="b" cm="1">
        <f t="array" ref="I4624">_xlfn.LET(
    _xlpm.codigos_devolucion, _xlfn.UNIQUE(_xlfn._xlws.FILTER(BP[CODIGO], ISNUMBER(SEARCH("devoluci", BP[NOMBRE CUENTA])), {""})),
    ISNUMBER(MATCH(BP[[#This Row],[CODIGO]], _xlpm.codigos_devolucion, 0))
)</f>
        <v>0</v>
      </c>
    </row>
    <row r="4625" spans="1:9" x14ac:dyDescent="0.25">
      <c r="A4625" s="608">
        <v>720515</v>
      </c>
      <c r="B4625" s="416" t="s">
        <v>558</v>
      </c>
      <c r="C4625" s="416" t="s">
        <v>746</v>
      </c>
      <c r="D4625" s="416" t="s">
        <v>739</v>
      </c>
      <c r="E4625" s="417">
        <v>2079351.12</v>
      </c>
      <c r="F4625" s="417">
        <v>0</v>
      </c>
      <c r="G4625" s="417">
        <v>4919361126.3100014</v>
      </c>
      <c r="H4625" s="387" t="b" cm="1">
        <f t="array" aca="1" ref="H4625" ca="1">EsNegrita(BP[[#This Row],[CODIGO]])</f>
        <v>0</v>
      </c>
      <c r="I4625" s="387" t="b" cm="1">
        <f t="array" ref="I4625">_xlfn.LET(
    _xlpm.codigos_devolucion, _xlfn.UNIQUE(_xlfn._xlws.FILTER(BP[CODIGO], ISNUMBER(SEARCH("devoluci", BP[NOMBRE CUENTA])), {""})),
    ISNUMBER(MATCH(BP[[#This Row],[CODIGO]], _xlpm.codigos_devolucion, 0))
)</f>
        <v>0</v>
      </c>
    </row>
    <row r="4626" spans="1:9" x14ac:dyDescent="0.25">
      <c r="A4626" s="608">
        <v>720515</v>
      </c>
      <c r="B4626" s="416" t="s">
        <v>558</v>
      </c>
      <c r="C4626" s="416" t="s">
        <v>1268</v>
      </c>
      <c r="D4626" s="416" t="s">
        <v>739</v>
      </c>
      <c r="E4626" s="417">
        <v>1893150.97</v>
      </c>
      <c r="F4626" s="417">
        <v>0</v>
      </c>
      <c r="G4626" s="417">
        <v>4921254277.2800016</v>
      </c>
      <c r="H4626" s="387" t="b" cm="1">
        <f t="array" aca="1" ref="H4626" ca="1">EsNegrita(BP[[#This Row],[CODIGO]])</f>
        <v>0</v>
      </c>
      <c r="I4626" s="387" t="b" cm="1">
        <f t="array" ref="I4626">_xlfn.LET(
    _xlpm.codigos_devolucion, _xlfn.UNIQUE(_xlfn._xlws.FILTER(BP[CODIGO], ISNUMBER(SEARCH("devoluci", BP[NOMBRE CUENTA])), {""})),
    ISNUMBER(MATCH(BP[[#This Row],[CODIGO]], _xlpm.codigos_devolucion, 0))
)</f>
        <v>0</v>
      </c>
    </row>
    <row r="4627" spans="1:9" x14ac:dyDescent="0.25">
      <c r="A4627" s="608">
        <v>720515</v>
      </c>
      <c r="B4627" s="416" t="s">
        <v>558</v>
      </c>
      <c r="C4627" s="416" t="s">
        <v>1290</v>
      </c>
      <c r="D4627" s="416" t="s">
        <v>739</v>
      </c>
      <c r="E4627" s="417">
        <v>2271024.86</v>
      </c>
      <c r="F4627" s="417">
        <v>0</v>
      </c>
      <c r="G4627" s="417">
        <v>4923525302.1400013</v>
      </c>
      <c r="H4627" s="387" t="b" cm="1">
        <f t="array" aca="1" ref="H4627" ca="1">EsNegrita(BP[[#This Row],[CODIGO]])</f>
        <v>0</v>
      </c>
      <c r="I4627" s="387" t="b" cm="1">
        <f t="array" ref="I4627">_xlfn.LET(
    _xlpm.codigos_devolucion, _xlfn.UNIQUE(_xlfn._xlws.FILTER(BP[CODIGO], ISNUMBER(SEARCH("devoluci", BP[NOMBRE CUENTA])), {""})),
    ISNUMBER(MATCH(BP[[#This Row],[CODIGO]], _xlpm.codigos_devolucion, 0))
)</f>
        <v>0</v>
      </c>
    </row>
    <row r="4628" spans="1:9" x14ac:dyDescent="0.25">
      <c r="A4628" s="608">
        <v>720515</v>
      </c>
      <c r="B4628" s="416" t="s">
        <v>558</v>
      </c>
      <c r="C4628" s="416" t="s">
        <v>1293</v>
      </c>
      <c r="D4628" s="416" t="s">
        <v>739</v>
      </c>
      <c r="E4628" s="417">
        <v>2079351.12</v>
      </c>
      <c r="F4628" s="417">
        <v>0</v>
      </c>
      <c r="G4628" s="417">
        <v>4925604653.2600012</v>
      </c>
      <c r="H4628" s="387" t="b" cm="1">
        <f t="array" aca="1" ref="H4628" ca="1">EsNegrita(BP[[#This Row],[CODIGO]])</f>
        <v>0</v>
      </c>
      <c r="I4628" s="387" t="b" cm="1">
        <f t="array" ref="I4628">_xlfn.LET(
    _xlpm.codigos_devolucion, _xlfn.UNIQUE(_xlfn._xlws.FILTER(BP[CODIGO], ISNUMBER(SEARCH("devoluci", BP[NOMBRE CUENTA])), {""})),
    ISNUMBER(MATCH(BP[[#This Row],[CODIGO]], _xlpm.codigos_devolucion, 0))
)</f>
        <v>0</v>
      </c>
    </row>
    <row r="4629" spans="1:9" x14ac:dyDescent="0.25">
      <c r="A4629" s="608">
        <v>720515</v>
      </c>
      <c r="B4629" s="416" t="s">
        <v>558</v>
      </c>
      <c r="C4629" s="416" t="s">
        <v>1294</v>
      </c>
      <c r="D4629" s="416" t="s">
        <v>739</v>
      </c>
      <c r="E4629" s="417">
        <v>2079351.12</v>
      </c>
      <c r="F4629" s="417">
        <v>0</v>
      </c>
      <c r="G4629" s="417">
        <v>4927684004.3800011</v>
      </c>
      <c r="H4629" s="387" t="b" cm="1">
        <f t="array" aca="1" ref="H4629" ca="1">EsNegrita(BP[[#This Row],[CODIGO]])</f>
        <v>0</v>
      </c>
      <c r="I4629" s="387" t="b" cm="1">
        <f t="array" ref="I4629">_xlfn.LET(
    _xlpm.codigos_devolucion, _xlfn.UNIQUE(_xlfn._xlws.FILTER(BP[CODIGO], ISNUMBER(SEARCH("devoluci", BP[NOMBRE CUENTA])), {""})),
    ISNUMBER(MATCH(BP[[#This Row],[CODIGO]], _xlpm.codigos_devolucion, 0))
)</f>
        <v>0</v>
      </c>
    </row>
    <row r="4630" spans="1:9" x14ac:dyDescent="0.25">
      <c r="A4630" s="608">
        <v>720515</v>
      </c>
      <c r="B4630" s="416" t="s">
        <v>558</v>
      </c>
      <c r="C4630" s="416" t="s">
        <v>748</v>
      </c>
      <c r="D4630" s="416" t="s">
        <v>739</v>
      </c>
      <c r="E4630" s="417">
        <v>2068187.8</v>
      </c>
      <c r="F4630" s="417">
        <v>0</v>
      </c>
      <c r="G4630" s="417">
        <v>4929752192.1800013</v>
      </c>
      <c r="H4630" s="387" t="b" cm="1">
        <f t="array" aca="1" ref="H4630" ca="1">EsNegrita(BP[[#This Row],[CODIGO]])</f>
        <v>0</v>
      </c>
      <c r="I4630" s="387" t="b" cm="1">
        <f t="array" ref="I4630">_xlfn.LET(
    _xlpm.codigos_devolucion, _xlfn.UNIQUE(_xlfn._xlws.FILTER(BP[CODIGO], ISNUMBER(SEARCH("devoluci", BP[NOMBRE CUENTA])), {""})),
    ISNUMBER(MATCH(BP[[#This Row],[CODIGO]], _xlpm.codigos_devolucion, 0))
)</f>
        <v>0</v>
      </c>
    </row>
    <row r="4631" spans="1:9" x14ac:dyDescent="0.25">
      <c r="A4631" s="608">
        <v>720515</v>
      </c>
      <c r="B4631" s="416" t="s">
        <v>558</v>
      </c>
      <c r="C4631" s="416" t="s">
        <v>749</v>
      </c>
      <c r="D4631" s="416" t="s">
        <v>739</v>
      </c>
      <c r="E4631" s="417">
        <v>2711232.83</v>
      </c>
      <c r="F4631" s="417">
        <v>0</v>
      </c>
      <c r="G4631" s="417">
        <v>4932463425.0100012</v>
      </c>
      <c r="H4631" s="387" t="b" cm="1">
        <f t="array" aca="1" ref="H4631" ca="1">EsNegrita(BP[[#This Row],[CODIGO]])</f>
        <v>0</v>
      </c>
      <c r="I4631" s="387" t="b" cm="1">
        <f t="array" ref="I4631">_xlfn.LET(
    _xlpm.codigos_devolucion, _xlfn.UNIQUE(_xlfn._xlws.FILTER(BP[CODIGO], ISNUMBER(SEARCH("devoluci", BP[NOMBRE CUENTA])), {""})),
    ISNUMBER(MATCH(BP[[#This Row],[CODIGO]], _xlpm.codigos_devolucion, 0))
)</f>
        <v>0</v>
      </c>
    </row>
    <row r="4632" spans="1:9" x14ac:dyDescent="0.25">
      <c r="A4632" s="608">
        <v>720515</v>
      </c>
      <c r="B4632" s="416" t="s">
        <v>558</v>
      </c>
      <c r="C4632" s="416" t="s">
        <v>1260</v>
      </c>
      <c r="D4632" s="416" t="s">
        <v>739</v>
      </c>
      <c r="E4632" s="417">
        <v>930082.14</v>
      </c>
      <c r="F4632" s="417">
        <v>0</v>
      </c>
      <c r="G4632" s="417">
        <v>4933393507.1500015</v>
      </c>
      <c r="H4632" s="387" t="b" cm="1">
        <f t="array" aca="1" ref="H4632" ca="1">EsNegrita(BP[[#This Row],[CODIGO]])</f>
        <v>0</v>
      </c>
      <c r="I4632" s="387" t="b" cm="1">
        <f t="array" ref="I4632">_xlfn.LET(
    _xlpm.codigos_devolucion, _xlfn.UNIQUE(_xlfn._xlws.FILTER(BP[CODIGO], ISNUMBER(SEARCH("devoluci", BP[NOMBRE CUENTA])), {""})),
    ISNUMBER(MATCH(BP[[#This Row],[CODIGO]], _xlpm.codigos_devolucion, 0))
)</f>
        <v>0</v>
      </c>
    </row>
    <row r="4633" spans="1:9" x14ac:dyDescent="0.25">
      <c r="A4633" s="608">
        <v>720515</v>
      </c>
      <c r="B4633" s="416" t="s">
        <v>558</v>
      </c>
      <c r="C4633" s="416" t="s">
        <v>1296</v>
      </c>
      <c r="D4633" s="416" t="s">
        <v>739</v>
      </c>
      <c r="E4633" s="417">
        <v>994225.76</v>
      </c>
      <c r="F4633" s="417">
        <v>0</v>
      </c>
      <c r="G4633" s="417">
        <v>4934387732.9100018</v>
      </c>
      <c r="H4633" s="387" t="b" cm="1">
        <f t="array" aca="1" ref="H4633" ca="1">EsNegrita(BP[[#This Row],[CODIGO]])</f>
        <v>0</v>
      </c>
      <c r="I4633" s="387" t="b" cm="1">
        <f t="array" ref="I4633">_xlfn.LET(
    _xlpm.codigos_devolucion, _xlfn.UNIQUE(_xlfn._xlws.FILTER(BP[CODIGO], ISNUMBER(SEARCH("devoluci", BP[NOMBRE CUENTA])), {""})),
    ISNUMBER(MATCH(BP[[#This Row],[CODIGO]], _xlpm.codigos_devolucion, 0))
)</f>
        <v>0</v>
      </c>
    </row>
    <row r="4634" spans="1:9" x14ac:dyDescent="0.25">
      <c r="A4634" s="608">
        <v>720515</v>
      </c>
      <c r="B4634" s="416" t="s">
        <v>558</v>
      </c>
      <c r="C4634" s="416" t="s">
        <v>1297</v>
      </c>
      <c r="D4634" s="416" t="s">
        <v>739</v>
      </c>
      <c r="E4634" s="417">
        <v>2094525.18</v>
      </c>
      <c r="F4634" s="417">
        <v>0</v>
      </c>
      <c r="G4634" s="417">
        <v>4936482258.0900021</v>
      </c>
      <c r="H4634" s="387" t="b" cm="1">
        <f t="array" aca="1" ref="H4634" ca="1">EsNegrita(BP[[#This Row],[CODIGO]])</f>
        <v>0</v>
      </c>
      <c r="I4634" s="387" t="b" cm="1">
        <f t="array" ref="I4634">_xlfn.LET(
    _xlpm.codigos_devolucion, _xlfn.UNIQUE(_xlfn._xlws.FILTER(BP[CODIGO], ISNUMBER(SEARCH("devoluci", BP[NOMBRE CUENTA])), {""})),
    ISNUMBER(MATCH(BP[[#This Row],[CODIGO]], _xlpm.codigos_devolucion, 0))
)</f>
        <v>0</v>
      </c>
    </row>
    <row r="4635" spans="1:9" x14ac:dyDescent="0.25">
      <c r="A4635" s="608">
        <v>720515</v>
      </c>
      <c r="B4635" s="416" t="s">
        <v>558</v>
      </c>
      <c r="C4635" s="416" t="s">
        <v>1298</v>
      </c>
      <c r="D4635" s="416" t="s">
        <v>739</v>
      </c>
      <c r="E4635" s="417">
        <v>1909037.64</v>
      </c>
      <c r="F4635" s="417">
        <v>0</v>
      </c>
      <c r="G4635" s="417">
        <v>4938391295.7300024</v>
      </c>
      <c r="H4635" s="387" t="b" cm="1">
        <f t="array" aca="1" ref="H4635" ca="1">EsNegrita(BP[[#This Row],[CODIGO]])</f>
        <v>0</v>
      </c>
      <c r="I4635" s="387" t="b" cm="1">
        <f t="array" ref="I4635">_xlfn.LET(
    _xlpm.codigos_devolucion, _xlfn.UNIQUE(_xlfn._xlws.FILTER(BP[CODIGO], ISNUMBER(SEARCH("devoluci", BP[NOMBRE CUENTA])), {""})),
    ISNUMBER(MATCH(BP[[#This Row],[CODIGO]], _xlpm.codigos_devolucion, 0))
)</f>
        <v>0</v>
      </c>
    </row>
    <row r="4636" spans="1:9" x14ac:dyDescent="0.25">
      <c r="A4636" s="608">
        <v>720515</v>
      </c>
      <c r="B4636" s="416" t="s">
        <v>558</v>
      </c>
      <c r="C4636" s="416" t="s">
        <v>1299</v>
      </c>
      <c r="D4636" s="416" t="s">
        <v>739</v>
      </c>
      <c r="E4636" s="417">
        <v>2634924.75</v>
      </c>
      <c r="F4636" s="417">
        <v>0</v>
      </c>
      <c r="G4636" s="417">
        <v>4941026220.4800024</v>
      </c>
      <c r="H4636" s="387" t="b" cm="1">
        <f t="array" aca="1" ref="H4636" ca="1">EsNegrita(BP[[#This Row],[CODIGO]])</f>
        <v>0</v>
      </c>
      <c r="I4636" s="387" t="b" cm="1">
        <f t="array" ref="I4636">_xlfn.LET(
    _xlpm.codigos_devolucion, _xlfn.UNIQUE(_xlfn._xlws.FILTER(BP[CODIGO], ISNUMBER(SEARCH("devoluci", BP[NOMBRE CUENTA])), {""})),
    ISNUMBER(MATCH(BP[[#This Row],[CODIGO]], _xlpm.codigos_devolucion, 0))
)</f>
        <v>0</v>
      </c>
    </row>
    <row r="4637" spans="1:9" x14ac:dyDescent="0.25">
      <c r="A4637" s="608">
        <v>720515</v>
      </c>
      <c r="B4637" s="416" t="s">
        <v>558</v>
      </c>
      <c r="C4637" s="416" t="s">
        <v>1340</v>
      </c>
      <c r="D4637" s="416" t="s">
        <v>739</v>
      </c>
      <c r="E4637" s="417">
        <v>2614339.2400000002</v>
      </c>
      <c r="F4637" s="417">
        <v>0</v>
      </c>
      <c r="G4637" s="417">
        <v>4943640559.7200022</v>
      </c>
      <c r="H4637" s="387" t="b" cm="1">
        <f t="array" aca="1" ref="H4637" ca="1">EsNegrita(BP[[#This Row],[CODIGO]])</f>
        <v>0</v>
      </c>
      <c r="I4637" s="387" t="b" cm="1">
        <f t="array" ref="I4637">_xlfn.LET(
    _xlpm.codigos_devolucion, _xlfn.UNIQUE(_xlfn._xlws.FILTER(BP[CODIGO], ISNUMBER(SEARCH("devoluci", BP[NOMBRE CUENTA])), {""})),
    ISNUMBER(MATCH(BP[[#This Row],[CODIGO]], _xlpm.codigos_devolucion, 0))
)</f>
        <v>0</v>
      </c>
    </row>
    <row r="4638" spans="1:9" x14ac:dyDescent="0.25">
      <c r="A4638" s="608">
        <v>720515</v>
      </c>
      <c r="B4638" s="416" t="s">
        <v>558</v>
      </c>
      <c r="C4638" s="416" t="s">
        <v>756</v>
      </c>
      <c r="D4638" s="416" t="s">
        <v>739</v>
      </c>
      <c r="E4638" s="417">
        <v>2587550.63</v>
      </c>
      <c r="F4638" s="417">
        <v>0</v>
      </c>
      <c r="G4638" s="417">
        <v>4946228110.3500023</v>
      </c>
      <c r="H4638" s="387" t="b" cm="1">
        <f t="array" aca="1" ref="H4638" ca="1">EsNegrita(BP[[#This Row],[CODIGO]])</f>
        <v>0</v>
      </c>
      <c r="I4638" s="387" t="b" cm="1">
        <f t="array" ref="I4638">_xlfn.LET(
    _xlpm.codigos_devolucion, _xlfn.UNIQUE(_xlfn._xlws.FILTER(BP[CODIGO], ISNUMBER(SEARCH("devoluci", BP[NOMBRE CUENTA])), {""})),
    ISNUMBER(MATCH(BP[[#This Row],[CODIGO]], _xlpm.codigos_devolucion, 0))
)</f>
        <v>0</v>
      </c>
    </row>
    <row r="4639" spans="1:9" x14ac:dyDescent="0.25">
      <c r="A4639" s="608">
        <v>720515</v>
      </c>
      <c r="B4639" s="416" t="s">
        <v>558</v>
      </c>
      <c r="C4639" s="416" t="s">
        <v>757</v>
      </c>
      <c r="D4639" s="416" t="s">
        <v>739</v>
      </c>
      <c r="E4639" s="417">
        <v>2094525.18</v>
      </c>
      <c r="F4639" s="417">
        <v>0</v>
      </c>
      <c r="G4639" s="417">
        <v>4948322635.5300026</v>
      </c>
      <c r="H4639" s="387" t="b" cm="1">
        <f t="array" aca="1" ref="H4639" ca="1">EsNegrita(BP[[#This Row],[CODIGO]])</f>
        <v>0</v>
      </c>
      <c r="I4639" s="387" t="b" cm="1">
        <f t="array" ref="I4639">_xlfn.LET(
    _xlpm.codigos_devolucion, _xlfn.UNIQUE(_xlfn._xlws.FILTER(BP[CODIGO], ISNUMBER(SEARCH("devoluci", BP[NOMBRE CUENTA])), {""})),
    ISNUMBER(MATCH(BP[[#This Row],[CODIGO]], _xlpm.codigos_devolucion, 0))
)</f>
        <v>0</v>
      </c>
    </row>
    <row r="4640" spans="1:9" x14ac:dyDescent="0.25">
      <c r="A4640" s="608">
        <v>720515</v>
      </c>
      <c r="B4640" s="416" t="s">
        <v>558</v>
      </c>
      <c r="C4640" s="416" t="s">
        <v>1336</v>
      </c>
      <c r="D4640" s="416" t="s">
        <v>739</v>
      </c>
      <c r="E4640" s="417">
        <v>2333542.81</v>
      </c>
      <c r="F4640" s="417">
        <v>0</v>
      </c>
      <c r="G4640" s="417">
        <v>4950656178.340003</v>
      </c>
      <c r="H4640" s="387" t="b" cm="1">
        <f t="array" aca="1" ref="H4640" ca="1">EsNegrita(BP[[#This Row],[CODIGO]])</f>
        <v>0</v>
      </c>
      <c r="I4640" s="387" t="b" cm="1">
        <f t="array" ref="I4640">_xlfn.LET(
    _xlpm.codigos_devolucion, _xlfn.UNIQUE(_xlfn._xlws.FILTER(BP[CODIGO], ISNUMBER(SEARCH("devoluci", BP[NOMBRE CUENTA])), {""})),
    ISNUMBER(MATCH(BP[[#This Row],[CODIGO]], _xlpm.codigos_devolucion, 0))
)</f>
        <v>0</v>
      </c>
    </row>
    <row r="4641" spans="1:9" x14ac:dyDescent="0.25">
      <c r="A4641" s="608">
        <v>720515</v>
      </c>
      <c r="B4641" s="416" t="s">
        <v>558</v>
      </c>
      <c r="C4641" s="416" t="s">
        <v>758</v>
      </c>
      <c r="D4641" s="416" t="s">
        <v>739</v>
      </c>
      <c r="E4641" s="417">
        <v>774729.59</v>
      </c>
      <c r="F4641" s="417">
        <v>0</v>
      </c>
      <c r="G4641" s="417">
        <v>4951430907.9300032</v>
      </c>
      <c r="H4641" s="387" t="b" cm="1">
        <f t="array" aca="1" ref="H4641" ca="1">EsNegrita(BP[[#This Row],[CODIGO]])</f>
        <v>0</v>
      </c>
      <c r="I4641" s="387" t="b" cm="1">
        <f t="array" ref="I4641">_xlfn.LET(
    _xlpm.codigos_devolucion, _xlfn.UNIQUE(_xlfn._xlws.FILTER(BP[CODIGO], ISNUMBER(SEARCH("devoluci", BP[NOMBRE CUENTA])), {""})),
    ISNUMBER(MATCH(BP[[#This Row],[CODIGO]], _xlpm.codigos_devolucion, 0))
)</f>
        <v>0</v>
      </c>
    </row>
    <row r="4642" spans="1:9" x14ac:dyDescent="0.25">
      <c r="A4642" s="608">
        <v>720515</v>
      </c>
      <c r="B4642" s="416" t="s">
        <v>558</v>
      </c>
      <c r="C4642" s="416" t="s">
        <v>760</v>
      </c>
      <c r="D4642" s="416" t="s">
        <v>739</v>
      </c>
      <c r="E4642" s="417">
        <v>1967717.92</v>
      </c>
      <c r="F4642" s="417">
        <v>0</v>
      </c>
      <c r="G4642" s="417">
        <v>4953398625.8500032</v>
      </c>
      <c r="H4642" s="387" t="b" cm="1">
        <f t="array" aca="1" ref="H4642" ca="1">EsNegrita(BP[[#This Row],[CODIGO]])</f>
        <v>0</v>
      </c>
      <c r="I4642" s="387" t="b" cm="1">
        <f t="array" ref="I4642">_xlfn.LET(
    _xlpm.codigos_devolucion, _xlfn.UNIQUE(_xlfn._xlws.FILTER(BP[CODIGO], ISNUMBER(SEARCH("devoluci", BP[NOMBRE CUENTA])), {""})),
    ISNUMBER(MATCH(BP[[#This Row],[CODIGO]], _xlpm.codigos_devolucion, 0))
)</f>
        <v>0</v>
      </c>
    </row>
    <row r="4643" spans="1:9" x14ac:dyDescent="0.25">
      <c r="A4643" s="608">
        <v>720515</v>
      </c>
      <c r="B4643" s="416" t="s">
        <v>558</v>
      </c>
      <c r="C4643" s="416" t="s">
        <v>1270</v>
      </c>
      <c r="D4643" s="416" t="s">
        <v>739</v>
      </c>
      <c r="E4643" s="417">
        <v>2333542.81</v>
      </c>
      <c r="F4643" s="417">
        <v>0</v>
      </c>
      <c r="G4643" s="417">
        <v>4955732168.6600037</v>
      </c>
      <c r="H4643" s="387" t="b" cm="1">
        <f t="array" aca="1" ref="H4643" ca="1">EsNegrita(BP[[#This Row],[CODIGO]])</f>
        <v>0</v>
      </c>
      <c r="I4643" s="387" t="b" cm="1">
        <f t="array" ref="I4643">_xlfn.LET(
    _xlpm.codigos_devolucion, _xlfn.UNIQUE(_xlfn._xlws.FILTER(BP[CODIGO], ISNUMBER(SEARCH("devoluci", BP[NOMBRE CUENTA])), {""})),
    ISNUMBER(MATCH(BP[[#This Row],[CODIGO]], _xlpm.codigos_devolucion, 0))
)</f>
        <v>0</v>
      </c>
    </row>
    <row r="4644" spans="1:9" x14ac:dyDescent="0.25">
      <c r="A4644" s="608">
        <v>720515</v>
      </c>
      <c r="B4644" s="416" t="s">
        <v>558</v>
      </c>
      <c r="C4644" s="416" t="s">
        <v>761</v>
      </c>
      <c r="D4644" s="416" t="s">
        <v>739</v>
      </c>
      <c r="E4644" s="417">
        <v>2049871.9</v>
      </c>
      <c r="F4644" s="417">
        <v>0</v>
      </c>
      <c r="G4644" s="417">
        <v>4957782040.5600033</v>
      </c>
      <c r="H4644" s="387" t="b" cm="1">
        <f t="array" aca="1" ref="H4644" ca="1">EsNegrita(BP[[#This Row],[CODIGO]])</f>
        <v>0</v>
      </c>
      <c r="I4644" s="387" t="b" cm="1">
        <f t="array" ref="I4644">_xlfn.LET(
    _xlpm.codigos_devolucion, _xlfn.UNIQUE(_xlfn._xlws.FILTER(BP[CODIGO], ISNUMBER(SEARCH("devoluci", BP[NOMBRE CUENTA])), {""})),
    ISNUMBER(MATCH(BP[[#This Row],[CODIGO]], _xlpm.codigos_devolucion, 0))
)</f>
        <v>0</v>
      </c>
    </row>
    <row r="4645" spans="1:9" x14ac:dyDescent="0.25">
      <c r="A4645" s="608">
        <v>720515</v>
      </c>
      <c r="B4645" s="416" t="s">
        <v>558</v>
      </c>
      <c r="C4645" s="416" t="s">
        <v>1300</v>
      </c>
      <c r="D4645" s="416" t="s">
        <v>739</v>
      </c>
      <c r="E4645" s="417">
        <v>2079351.12</v>
      </c>
      <c r="F4645" s="417">
        <v>0</v>
      </c>
      <c r="G4645" s="417">
        <v>4959861391.6800032</v>
      </c>
      <c r="H4645" s="387" t="b" cm="1">
        <f t="array" aca="1" ref="H4645" ca="1">EsNegrita(BP[[#This Row],[CODIGO]])</f>
        <v>0</v>
      </c>
      <c r="I4645" s="387" t="b" cm="1">
        <f t="array" ref="I4645">_xlfn.LET(
    _xlpm.codigos_devolucion, _xlfn.UNIQUE(_xlfn._xlws.FILTER(BP[CODIGO], ISNUMBER(SEARCH("devoluci", BP[NOMBRE CUENTA])), {""})),
    ISNUMBER(MATCH(BP[[#This Row],[CODIGO]], _xlpm.codigos_devolucion, 0))
)</f>
        <v>0</v>
      </c>
    </row>
    <row r="4646" spans="1:9" x14ac:dyDescent="0.25">
      <c r="A4646" s="608">
        <v>720515</v>
      </c>
      <c r="B4646" s="416" t="s">
        <v>558</v>
      </c>
      <c r="C4646" s="416" t="s">
        <v>1301</v>
      </c>
      <c r="D4646" s="416" t="s">
        <v>739</v>
      </c>
      <c r="E4646" s="417">
        <v>1691776.76</v>
      </c>
      <c r="F4646" s="417">
        <v>0</v>
      </c>
      <c r="G4646" s="417">
        <v>4961553168.4400034</v>
      </c>
      <c r="H4646" s="387" t="b" cm="1">
        <f t="array" aca="1" ref="H4646" ca="1">EsNegrita(BP[[#This Row],[CODIGO]])</f>
        <v>0</v>
      </c>
      <c r="I4646" s="387" t="b" cm="1">
        <f t="array" ref="I4646">_xlfn.LET(
    _xlpm.codigos_devolucion, _xlfn.UNIQUE(_xlfn._xlws.FILTER(BP[CODIGO], ISNUMBER(SEARCH("devoluci", BP[NOMBRE CUENTA])), {""})),
    ISNUMBER(MATCH(BP[[#This Row],[CODIGO]], _xlpm.codigos_devolucion, 0))
)</f>
        <v>0</v>
      </c>
    </row>
    <row r="4647" spans="1:9" x14ac:dyDescent="0.25">
      <c r="A4647" s="608">
        <v>720515</v>
      </c>
      <c r="B4647" s="416" t="s">
        <v>558</v>
      </c>
      <c r="C4647" s="416" t="s">
        <v>1271</v>
      </c>
      <c r="D4647" s="416" t="s">
        <v>739</v>
      </c>
      <c r="E4647" s="417">
        <v>1747369.57</v>
      </c>
      <c r="F4647" s="417">
        <v>0</v>
      </c>
      <c r="G4647" s="417">
        <v>4963300538.0100031</v>
      </c>
      <c r="H4647" s="387" t="b" cm="1">
        <f t="array" aca="1" ref="H4647" ca="1">EsNegrita(BP[[#This Row],[CODIGO]])</f>
        <v>0</v>
      </c>
      <c r="I4647" s="387" t="b" cm="1">
        <f t="array" ref="I4647">_xlfn.LET(
    _xlpm.codigos_devolucion, _xlfn.UNIQUE(_xlfn._xlws.FILTER(BP[CODIGO], ISNUMBER(SEARCH("devoluci", BP[NOMBRE CUENTA])), {""})),
    ISNUMBER(MATCH(BP[[#This Row],[CODIGO]], _xlpm.codigos_devolucion, 0))
)</f>
        <v>0</v>
      </c>
    </row>
    <row r="4648" spans="1:9" x14ac:dyDescent="0.25">
      <c r="A4648" s="608">
        <v>720515</v>
      </c>
      <c r="B4648" s="416" t="s">
        <v>558</v>
      </c>
      <c r="C4648" s="416" t="s">
        <v>1302</v>
      </c>
      <c r="D4648" s="416" t="s">
        <v>739</v>
      </c>
      <c r="E4648" s="417">
        <v>2261861.4500000002</v>
      </c>
      <c r="F4648" s="417">
        <v>0</v>
      </c>
      <c r="G4648" s="417">
        <v>4965562399.4600029</v>
      </c>
      <c r="H4648" s="387" t="b" cm="1">
        <f t="array" aca="1" ref="H4648" ca="1">EsNegrita(BP[[#This Row],[CODIGO]])</f>
        <v>0</v>
      </c>
      <c r="I4648" s="387" t="b" cm="1">
        <f t="array" ref="I4648">_xlfn.LET(
    _xlpm.codigos_devolucion, _xlfn.UNIQUE(_xlfn._xlws.FILTER(BP[CODIGO], ISNUMBER(SEARCH("devoluci", BP[NOMBRE CUENTA])), {""})),
    ISNUMBER(MATCH(BP[[#This Row],[CODIGO]], _xlpm.codigos_devolucion, 0))
)</f>
        <v>0</v>
      </c>
    </row>
    <row r="4649" spans="1:9" x14ac:dyDescent="0.25">
      <c r="A4649" s="608">
        <v>720515</v>
      </c>
      <c r="B4649" s="416" t="s">
        <v>558</v>
      </c>
      <c r="C4649" s="416" t="s">
        <v>1341</v>
      </c>
      <c r="D4649" s="416" t="s">
        <v>739</v>
      </c>
      <c r="E4649" s="417">
        <v>1051185.94</v>
      </c>
      <c r="F4649" s="417">
        <v>0</v>
      </c>
      <c r="G4649" s="417">
        <v>4966613585.4000025</v>
      </c>
      <c r="H4649" s="387" t="b" cm="1">
        <f t="array" aca="1" ref="H4649" ca="1">EsNegrita(BP[[#This Row],[CODIGO]])</f>
        <v>0</v>
      </c>
      <c r="I4649" s="387" t="b" cm="1">
        <f t="array" ref="I4649">_xlfn.LET(
    _xlpm.codigos_devolucion, _xlfn.UNIQUE(_xlfn._xlws.FILTER(BP[CODIGO], ISNUMBER(SEARCH("devoluci", BP[NOMBRE CUENTA])), {""})),
    ISNUMBER(MATCH(BP[[#This Row],[CODIGO]], _xlpm.codigos_devolucion, 0))
)</f>
        <v>0</v>
      </c>
    </row>
    <row r="4650" spans="1:9" x14ac:dyDescent="0.25">
      <c r="A4650" s="608">
        <v>720515</v>
      </c>
      <c r="B4650" s="416" t="s">
        <v>558</v>
      </c>
      <c r="C4650" s="416" t="s">
        <v>1262</v>
      </c>
      <c r="D4650" s="416" t="s">
        <v>739</v>
      </c>
      <c r="E4650" s="417">
        <v>1725397.47</v>
      </c>
      <c r="F4650" s="417">
        <v>0</v>
      </c>
      <c r="G4650" s="417">
        <v>4968338982.8700027</v>
      </c>
      <c r="H4650" s="387" t="b" cm="1">
        <f t="array" aca="1" ref="H4650" ca="1">EsNegrita(BP[[#This Row],[CODIGO]])</f>
        <v>0</v>
      </c>
      <c r="I4650" s="387" t="b" cm="1">
        <f t="array" ref="I4650">_xlfn.LET(
    _xlpm.codigos_devolucion, _xlfn.UNIQUE(_xlfn._xlws.FILTER(BP[CODIGO], ISNUMBER(SEARCH("devoluci", BP[NOMBRE CUENTA])), {""})),
    ISNUMBER(MATCH(BP[[#This Row],[CODIGO]], _xlpm.codigos_devolucion, 0))
)</f>
        <v>0</v>
      </c>
    </row>
    <row r="4651" spans="1:9" x14ac:dyDescent="0.25">
      <c r="A4651" s="608">
        <v>720515</v>
      </c>
      <c r="B4651" s="416" t="s">
        <v>558</v>
      </c>
      <c r="C4651" s="416" t="s">
        <v>1272</v>
      </c>
      <c r="D4651" s="416" t="s">
        <v>739</v>
      </c>
      <c r="E4651" s="417">
        <v>1411374.4</v>
      </c>
      <c r="F4651" s="417">
        <v>0</v>
      </c>
      <c r="G4651" s="417">
        <v>4969750357.2700024</v>
      </c>
      <c r="H4651" s="387" t="b" cm="1">
        <f t="array" aca="1" ref="H4651" ca="1">EsNegrita(BP[[#This Row],[CODIGO]])</f>
        <v>0</v>
      </c>
      <c r="I4651" s="387" t="b" cm="1">
        <f t="array" ref="I4651">_xlfn.LET(
    _xlpm.codigos_devolucion, _xlfn.UNIQUE(_xlfn._xlws.FILTER(BP[CODIGO], ISNUMBER(SEARCH("devoluci", BP[NOMBRE CUENTA])), {""})),
    ISNUMBER(MATCH(BP[[#This Row],[CODIGO]], _xlpm.codigos_devolucion, 0))
)</f>
        <v>0</v>
      </c>
    </row>
    <row r="4652" spans="1:9" x14ac:dyDescent="0.25">
      <c r="A4652" s="608">
        <v>720515</v>
      </c>
      <c r="B4652" s="416" t="s">
        <v>558</v>
      </c>
      <c r="C4652" s="416" t="s">
        <v>780</v>
      </c>
      <c r="D4652" s="416" t="s">
        <v>739</v>
      </c>
      <c r="E4652" s="417">
        <v>1360294.2</v>
      </c>
      <c r="F4652" s="417">
        <v>0</v>
      </c>
      <c r="G4652" s="417">
        <v>4971110651.4700022</v>
      </c>
      <c r="H4652" s="387" t="b" cm="1">
        <f t="array" aca="1" ref="H4652" ca="1">EsNegrita(BP[[#This Row],[CODIGO]])</f>
        <v>0</v>
      </c>
      <c r="I4652" s="387" t="b" cm="1">
        <f t="array" ref="I4652">_xlfn.LET(
    _xlpm.codigos_devolucion, _xlfn.UNIQUE(_xlfn._xlws.FILTER(BP[CODIGO], ISNUMBER(SEARCH("devoluci", BP[NOMBRE CUENTA])), {""})),
    ISNUMBER(MATCH(BP[[#This Row],[CODIGO]], _xlpm.codigos_devolucion, 0))
)</f>
        <v>0</v>
      </c>
    </row>
    <row r="4653" spans="1:9" x14ac:dyDescent="0.25">
      <c r="A4653" s="608">
        <v>720515</v>
      </c>
      <c r="B4653" s="416" t="s">
        <v>558</v>
      </c>
      <c r="C4653" s="416" t="s">
        <v>762</v>
      </c>
      <c r="D4653" s="416" t="s">
        <v>739</v>
      </c>
      <c r="E4653" s="417">
        <v>1734710.53</v>
      </c>
      <c r="F4653" s="417">
        <v>0</v>
      </c>
      <c r="G4653" s="417">
        <v>4972845362.0000019</v>
      </c>
      <c r="H4653" s="387" t="b" cm="1">
        <f t="array" aca="1" ref="H4653" ca="1">EsNegrita(BP[[#This Row],[CODIGO]])</f>
        <v>0</v>
      </c>
      <c r="I4653" s="387" t="b" cm="1">
        <f t="array" ref="I4653">_xlfn.LET(
    _xlpm.codigos_devolucion, _xlfn.UNIQUE(_xlfn._xlws.FILTER(BP[CODIGO], ISNUMBER(SEARCH("devoluci", BP[NOMBRE CUENTA])), {""})),
    ISNUMBER(MATCH(BP[[#This Row],[CODIGO]], _xlpm.codigos_devolucion, 0))
)</f>
        <v>0</v>
      </c>
    </row>
    <row r="4654" spans="1:9" x14ac:dyDescent="0.25">
      <c r="A4654" s="608">
        <v>720515</v>
      </c>
      <c r="B4654" s="416" t="s">
        <v>558</v>
      </c>
      <c r="C4654" s="416" t="s">
        <v>1330</v>
      </c>
      <c r="D4654" s="416" t="s">
        <v>739</v>
      </c>
      <c r="E4654" s="417">
        <v>1747369.57</v>
      </c>
      <c r="F4654" s="417">
        <v>0</v>
      </c>
      <c r="G4654" s="417">
        <v>4974592731.5700016</v>
      </c>
      <c r="H4654" s="387" t="b" cm="1">
        <f t="array" aca="1" ref="H4654" ca="1">EsNegrita(BP[[#This Row],[CODIGO]])</f>
        <v>0</v>
      </c>
      <c r="I4654" s="387" t="b" cm="1">
        <f t="array" ref="I4654">_xlfn.LET(
    _xlpm.codigos_devolucion, _xlfn.UNIQUE(_xlfn._xlws.FILTER(BP[CODIGO], ISNUMBER(SEARCH("devoluci", BP[NOMBRE CUENTA])), {""})),
    ISNUMBER(MATCH(BP[[#This Row],[CODIGO]], _xlpm.codigos_devolucion, 0))
)</f>
        <v>0</v>
      </c>
    </row>
    <row r="4655" spans="1:9" x14ac:dyDescent="0.25">
      <c r="A4655" s="608">
        <v>720515</v>
      </c>
      <c r="B4655" s="416" t="s">
        <v>558</v>
      </c>
      <c r="C4655" s="416" t="s">
        <v>763</v>
      </c>
      <c r="D4655" s="416" t="s">
        <v>739</v>
      </c>
      <c r="E4655" s="417">
        <v>1747369.57</v>
      </c>
      <c r="F4655" s="417">
        <v>0</v>
      </c>
      <c r="G4655" s="417">
        <v>4976340101.1400013</v>
      </c>
      <c r="H4655" s="387" t="b" cm="1">
        <f t="array" aca="1" ref="H4655" ca="1">EsNegrita(BP[[#This Row],[CODIGO]])</f>
        <v>0</v>
      </c>
      <c r="I4655" s="387" t="b" cm="1">
        <f t="array" ref="I4655">_xlfn.LET(
    _xlpm.codigos_devolucion, _xlfn.UNIQUE(_xlfn._xlws.FILTER(BP[CODIGO], ISNUMBER(SEARCH("devoluci", BP[NOMBRE CUENTA])), {""})),
    ISNUMBER(MATCH(BP[[#This Row],[CODIGO]], _xlpm.codigos_devolucion, 0))
)</f>
        <v>0</v>
      </c>
    </row>
    <row r="4656" spans="1:9" x14ac:dyDescent="0.25">
      <c r="A4656" s="608">
        <v>720515</v>
      </c>
      <c r="B4656" s="416" t="s">
        <v>558</v>
      </c>
      <c r="C4656" s="416" t="s">
        <v>764</v>
      </c>
      <c r="D4656" s="416" t="s">
        <v>739</v>
      </c>
      <c r="E4656" s="417">
        <v>2094525.18</v>
      </c>
      <c r="F4656" s="417">
        <v>0</v>
      </c>
      <c r="G4656" s="417">
        <v>4978434626.3200016</v>
      </c>
      <c r="H4656" s="387" t="b" cm="1">
        <f t="array" aca="1" ref="H4656" ca="1">EsNegrita(BP[[#This Row],[CODIGO]])</f>
        <v>0</v>
      </c>
      <c r="I4656" s="387" t="b" cm="1">
        <f t="array" ref="I4656">_xlfn.LET(
    _xlpm.codigos_devolucion, _xlfn.UNIQUE(_xlfn._xlws.FILTER(BP[CODIGO], ISNUMBER(SEARCH("devoluci", BP[NOMBRE CUENTA])), {""})),
    ISNUMBER(MATCH(BP[[#This Row],[CODIGO]], _xlpm.codigos_devolucion, 0))
)</f>
        <v>0</v>
      </c>
    </row>
    <row r="4657" spans="1:9" x14ac:dyDescent="0.25">
      <c r="A4657" s="608">
        <v>720515</v>
      </c>
      <c r="B4657" s="416" t="s">
        <v>558</v>
      </c>
      <c r="C4657" s="416" t="s">
        <v>1284</v>
      </c>
      <c r="D4657" s="416" t="s">
        <v>739</v>
      </c>
      <c r="E4657" s="417">
        <v>1413540.82</v>
      </c>
      <c r="F4657" s="417">
        <v>0</v>
      </c>
      <c r="G4657" s="417">
        <v>4979848167.1400013</v>
      </c>
      <c r="H4657" s="387" t="b" cm="1">
        <f t="array" aca="1" ref="H4657" ca="1">EsNegrita(BP[[#This Row],[CODIGO]])</f>
        <v>0</v>
      </c>
      <c r="I4657" s="387" t="b" cm="1">
        <f t="array" ref="I4657">_xlfn.LET(
    _xlpm.codigos_devolucion, _xlfn.UNIQUE(_xlfn._xlws.FILTER(BP[CODIGO], ISNUMBER(SEARCH("devoluci", BP[NOMBRE CUENTA])), {""})),
    ISNUMBER(MATCH(BP[[#This Row],[CODIGO]], _xlpm.codigos_devolucion, 0))
)</f>
        <v>0</v>
      </c>
    </row>
    <row r="4658" spans="1:9" x14ac:dyDescent="0.25">
      <c r="A4658" s="608">
        <v>720515</v>
      </c>
      <c r="B4658" s="416" t="s">
        <v>558</v>
      </c>
      <c r="C4658" s="416" t="s">
        <v>1303</v>
      </c>
      <c r="D4658" s="416" t="s">
        <v>739</v>
      </c>
      <c r="E4658" s="417">
        <v>2158678.87</v>
      </c>
      <c r="F4658" s="417">
        <v>0</v>
      </c>
      <c r="G4658" s="417">
        <v>4982006846.0100012</v>
      </c>
      <c r="H4658" s="387" t="b" cm="1">
        <f t="array" aca="1" ref="H4658" ca="1">EsNegrita(BP[[#This Row],[CODIGO]])</f>
        <v>0</v>
      </c>
      <c r="I4658" s="387" t="b" cm="1">
        <f t="array" ref="I4658">_xlfn.LET(
    _xlpm.codigos_devolucion, _xlfn.UNIQUE(_xlfn._xlws.FILTER(BP[CODIGO], ISNUMBER(SEARCH("devoluci", BP[NOMBRE CUENTA])), {""})),
    ISNUMBER(MATCH(BP[[#This Row],[CODIGO]], _xlpm.codigos_devolucion, 0))
)</f>
        <v>0</v>
      </c>
    </row>
    <row r="4659" spans="1:9" x14ac:dyDescent="0.25">
      <c r="A4659" s="608">
        <v>720515</v>
      </c>
      <c r="B4659" s="416" t="s">
        <v>558</v>
      </c>
      <c r="C4659" s="416" t="s">
        <v>1304</v>
      </c>
      <c r="D4659" s="416" t="s">
        <v>739</v>
      </c>
      <c r="E4659" s="417">
        <v>1788670.35</v>
      </c>
      <c r="F4659" s="417">
        <v>0</v>
      </c>
      <c r="G4659" s="417">
        <v>4983795516.3600016</v>
      </c>
      <c r="H4659" s="387" t="b" cm="1">
        <f t="array" aca="1" ref="H4659" ca="1">EsNegrita(BP[[#This Row],[CODIGO]])</f>
        <v>0</v>
      </c>
      <c r="I4659" s="387" t="b" cm="1">
        <f t="array" ref="I4659">_xlfn.LET(
    _xlpm.codigos_devolucion, _xlfn.UNIQUE(_xlfn._xlws.FILTER(BP[CODIGO], ISNUMBER(SEARCH("devoluci", BP[NOMBRE CUENTA])), {""})),
    ISNUMBER(MATCH(BP[[#This Row],[CODIGO]], _xlpm.codigos_devolucion, 0))
)</f>
        <v>0</v>
      </c>
    </row>
    <row r="4660" spans="1:9" x14ac:dyDescent="0.25">
      <c r="A4660" s="608">
        <v>720515</v>
      </c>
      <c r="B4660" s="416" t="s">
        <v>558</v>
      </c>
      <c r="C4660" s="416" t="s">
        <v>1348</v>
      </c>
      <c r="D4660" s="416" t="s">
        <v>739</v>
      </c>
      <c r="E4660" s="417">
        <v>1788670.35</v>
      </c>
      <c r="F4660" s="417">
        <v>0</v>
      </c>
      <c r="G4660" s="417">
        <v>4985584186.7100019</v>
      </c>
      <c r="H4660" s="387" t="b" cm="1">
        <f t="array" aca="1" ref="H4660" ca="1">EsNegrita(BP[[#This Row],[CODIGO]])</f>
        <v>0</v>
      </c>
      <c r="I4660" s="387" t="b" cm="1">
        <f t="array" ref="I4660">_xlfn.LET(
    _xlpm.codigos_devolucion, _xlfn.UNIQUE(_xlfn._xlws.FILTER(BP[CODIGO], ISNUMBER(SEARCH("devoluci", BP[NOMBRE CUENTA])), {""})),
    ISNUMBER(MATCH(BP[[#This Row],[CODIGO]], _xlpm.codigos_devolucion, 0))
)</f>
        <v>0</v>
      </c>
    </row>
    <row r="4661" spans="1:9" x14ac:dyDescent="0.25">
      <c r="A4661" s="608">
        <v>720515</v>
      </c>
      <c r="B4661" s="416" t="s">
        <v>558</v>
      </c>
      <c r="C4661" s="416" t="s">
        <v>1305</v>
      </c>
      <c r="D4661" s="416" t="s">
        <v>739</v>
      </c>
      <c r="E4661" s="417">
        <v>466588.15999999997</v>
      </c>
      <c r="F4661" s="417">
        <v>0</v>
      </c>
      <c r="G4661" s="417">
        <v>4986050774.8700018</v>
      </c>
      <c r="H4661" s="387" t="b" cm="1">
        <f t="array" aca="1" ref="H4661" ca="1">EsNegrita(BP[[#This Row],[CODIGO]])</f>
        <v>0</v>
      </c>
      <c r="I4661" s="387" t="b" cm="1">
        <f t="array" ref="I4661">_xlfn.LET(
    _xlpm.codigos_devolucion, _xlfn.UNIQUE(_xlfn._xlws.FILTER(BP[CODIGO], ISNUMBER(SEARCH("devoluci", BP[NOMBRE CUENTA])), {""})),
    ISNUMBER(MATCH(BP[[#This Row],[CODIGO]], _xlpm.codigos_devolucion, 0))
)</f>
        <v>0</v>
      </c>
    </row>
    <row r="4662" spans="1:9" x14ac:dyDescent="0.25">
      <c r="A4662" s="608">
        <v>720515</v>
      </c>
      <c r="B4662" s="416" t="s">
        <v>558</v>
      </c>
      <c r="C4662" s="416" t="s">
        <v>1306</v>
      </c>
      <c r="D4662" s="416" t="s">
        <v>739</v>
      </c>
      <c r="E4662" s="417">
        <v>1960540.88</v>
      </c>
      <c r="F4662" s="417">
        <v>0</v>
      </c>
      <c r="G4662" s="417">
        <v>4988011315.7500019</v>
      </c>
      <c r="H4662" s="387" t="b" cm="1">
        <f t="array" aca="1" ref="H4662" ca="1">EsNegrita(BP[[#This Row],[CODIGO]])</f>
        <v>0</v>
      </c>
      <c r="I4662" s="387" t="b" cm="1">
        <f t="array" ref="I4662">_xlfn.LET(
    _xlpm.codigos_devolucion, _xlfn.UNIQUE(_xlfn._xlws.FILTER(BP[CODIGO], ISNUMBER(SEARCH("devoluci", BP[NOMBRE CUENTA])), {""})),
    ISNUMBER(MATCH(BP[[#This Row],[CODIGO]], _xlpm.codigos_devolucion, 0))
)</f>
        <v>0</v>
      </c>
    </row>
    <row r="4663" spans="1:9" x14ac:dyDescent="0.25">
      <c r="A4663" s="608">
        <v>720515</v>
      </c>
      <c r="B4663" s="416" t="s">
        <v>558</v>
      </c>
      <c r="C4663" s="416" t="s">
        <v>1274</v>
      </c>
      <c r="D4663" s="416" t="s">
        <v>739</v>
      </c>
      <c r="E4663" s="417">
        <v>817196.05</v>
      </c>
      <c r="F4663" s="417">
        <v>0</v>
      </c>
      <c r="G4663" s="417">
        <v>4988828511.8000021</v>
      </c>
      <c r="H4663" s="387" t="b" cm="1">
        <f t="array" aca="1" ref="H4663" ca="1">EsNegrita(BP[[#This Row],[CODIGO]])</f>
        <v>0</v>
      </c>
      <c r="I4663" s="387" t="b" cm="1">
        <f t="array" ref="I4663">_xlfn.LET(
    _xlpm.codigos_devolucion, _xlfn.UNIQUE(_xlfn._xlws.FILTER(BP[CODIGO], ISNUMBER(SEARCH("devoluci", BP[NOMBRE CUENTA])), {""})),
    ISNUMBER(MATCH(BP[[#This Row],[CODIGO]], _xlpm.codigos_devolucion, 0))
)</f>
        <v>0</v>
      </c>
    </row>
    <row r="4664" spans="1:9" x14ac:dyDescent="0.25">
      <c r="A4664" s="608">
        <v>720515</v>
      </c>
      <c r="B4664" s="416" t="s">
        <v>558</v>
      </c>
      <c r="C4664" s="416" t="s">
        <v>1307</v>
      </c>
      <c r="D4664" s="416" t="s">
        <v>739</v>
      </c>
      <c r="E4664" s="417">
        <v>838429.27</v>
      </c>
      <c r="F4664" s="417">
        <v>0</v>
      </c>
      <c r="G4664" s="417">
        <v>4989666941.0700026</v>
      </c>
      <c r="H4664" s="387" t="b" cm="1">
        <f t="array" aca="1" ref="H4664" ca="1">EsNegrita(BP[[#This Row],[CODIGO]])</f>
        <v>0</v>
      </c>
      <c r="I4664" s="387" t="b" cm="1">
        <f t="array" ref="I4664">_xlfn.LET(
    _xlpm.codigos_devolucion, _xlfn.UNIQUE(_xlfn._xlws.FILTER(BP[CODIGO], ISNUMBER(SEARCH("devoluci", BP[NOMBRE CUENTA])), {""})),
    ISNUMBER(MATCH(BP[[#This Row],[CODIGO]], _xlpm.codigos_devolucion, 0))
)</f>
        <v>0</v>
      </c>
    </row>
    <row r="4665" spans="1:9" x14ac:dyDescent="0.25">
      <c r="A4665" s="608">
        <v>720515</v>
      </c>
      <c r="B4665" s="416" t="s">
        <v>558</v>
      </c>
      <c r="C4665" s="416" t="s">
        <v>766</v>
      </c>
      <c r="D4665" s="416" t="s">
        <v>739</v>
      </c>
      <c r="E4665" s="417">
        <v>2288312.37</v>
      </c>
      <c r="F4665" s="417">
        <v>0</v>
      </c>
      <c r="G4665" s="417">
        <v>4991955253.4400024</v>
      </c>
      <c r="H4665" s="387" t="b" cm="1">
        <f t="array" aca="1" ref="H4665" ca="1">EsNegrita(BP[[#This Row],[CODIGO]])</f>
        <v>0</v>
      </c>
      <c r="I4665" s="387" t="b" cm="1">
        <f t="array" ref="I4665">_xlfn.LET(
    _xlpm.codigos_devolucion, _xlfn.UNIQUE(_xlfn._xlws.FILTER(BP[CODIGO], ISNUMBER(SEARCH("devoluci", BP[NOMBRE CUENTA])), {""})),
    ISNUMBER(MATCH(BP[[#This Row],[CODIGO]], _xlpm.codigos_devolucion, 0))
)</f>
        <v>0</v>
      </c>
    </row>
    <row r="4666" spans="1:9" x14ac:dyDescent="0.25">
      <c r="A4666" s="608">
        <v>720515</v>
      </c>
      <c r="B4666" s="416" t="s">
        <v>558</v>
      </c>
      <c r="C4666" s="416" t="s">
        <v>767</v>
      </c>
      <c r="D4666" s="416" t="s">
        <v>739</v>
      </c>
      <c r="E4666" s="417">
        <v>1697458.28</v>
      </c>
      <c r="F4666" s="417">
        <v>0</v>
      </c>
      <c r="G4666" s="417">
        <v>4993652711.7200022</v>
      </c>
      <c r="H4666" s="387" t="b" cm="1">
        <f t="array" aca="1" ref="H4666" ca="1">EsNegrita(BP[[#This Row],[CODIGO]])</f>
        <v>0</v>
      </c>
      <c r="I4666" s="387" t="b" cm="1">
        <f t="array" ref="I4666">_xlfn.LET(
    _xlpm.codigos_devolucion, _xlfn.UNIQUE(_xlfn._xlws.FILTER(BP[CODIGO], ISNUMBER(SEARCH("devoluci", BP[NOMBRE CUENTA])), {""})),
    ISNUMBER(MATCH(BP[[#This Row],[CODIGO]], _xlpm.codigos_devolucion, 0))
)</f>
        <v>0</v>
      </c>
    </row>
    <row r="4667" spans="1:9" x14ac:dyDescent="0.25">
      <c r="A4667" s="608">
        <v>720515</v>
      </c>
      <c r="B4667" s="416" t="s">
        <v>558</v>
      </c>
      <c r="C4667" s="416" t="s">
        <v>768</v>
      </c>
      <c r="D4667" s="416" t="s">
        <v>739</v>
      </c>
      <c r="E4667" s="417">
        <v>1788670.35</v>
      </c>
      <c r="F4667" s="417">
        <v>0</v>
      </c>
      <c r="G4667" s="417">
        <v>4995441382.0700026</v>
      </c>
      <c r="H4667" s="387" t="b" cm="1">
        <f t="array" aca="1" ref="H4667" ca="1">EsNegrita(BP[[#This Row],[CODIGO]])</f>
        <v>0</v>
      </c>
      <c r="I4667" s="387" t="b" cm="1">
        <f t="array" ref="I4667">_xlfn.LET(
    _xlpm.codigos_devolucion, _xlfn.UNIQUE(_xlfn._xlws.FILTER(BP[CODIGO], ISNUMBER(SEARCH("devoluci", BP[NOMBRE CUENTA])), {""})),
    ISNUMBER(MATCH(BP[[#This Row],[CODIGO]], _xlpm.codigos_devolucion, 0))
)</f>
        <v>0</v>
      </c>
    </row>
    <row r="4668" spans="1:9" x14ac:dyDescent="0.25">
      <c r="A4668" s="608">
        <v>720515</v>
      </c>
      <c r="B4668" s="416" t="s">
        <v>558</v>
      </c>
      <c r="C4668" s="416" t="s">
        <v>1344</v>
      </c>
      <c r="D4668" s="416" t="s">
        <v>739</v>
      </c>
      <c r="E4668" s="417">
        <v>1051185.94</v>
      </c>
      <c r="F4668" s="417">
        <v>0</v>
      </c>
      <c r="G4668" s="417">
        <v>4996492568.0100021</v>
      </c>
      <c r="H4668" s="387" t="b" cm="1">
        <f t="array" aca="1" ref="H4668" ca="1">EsNegrita(BP[[#This Row],[CODIGO]])</f>
        <v>0</v>
      </c>
      <c r="I4668" s="387" t="b" cm="1">
        <f t="array" ref="I4668">_xlfn.LET(
    _xlpm.codigos_devolucion, _xlfn.UNIQUE(_xlfn._xlws.FILTER(BP[CODIGO], ISNUMBER(SEARCH("devoluci", BP[NOMBRE CUENTA])), {""})),
    ISNUMBER(MATCH(BP[[#This Row],[CODIGO]], _xlpm.codigos_devolucion, 0))
)</f>
        <v>0</v>
      </c>
    </row>
    <row r="4669" spans="1:9" x14ac:dyDescent="0.25">
      <c r="A4669" s="608">
        <v>720515</v>
      </c>
      <c r="B4669" s="416" t="s">
        <v>558</v>
      </c>
      <c r="C4669" s="416" t="s">
        <v>769</v>
      </c>
      <c r="D4669" s="416" t="s">
        <v>739</v>
      </c>
      <c r="E4669" s="417">
        <v>1865937.35</v>
      </c>
      <c r="F4669" s="417">
        <v>0</v>
      </c>
      <c r="G4669" s="417">
        <v>4998358505.3600025</v>
      </c>
      <c r="H4669" s="387" t="b" cm="1">
        <f t="array" aca="1" ref="H4669" ca="1">EsNegrita(BP[[#This Row],[CODIGO]])</f>
        <v>0</v>
      </c>
      <c r="I4669" s="387" t="b" cm="1">
        <f t="array" ref="I4669">_xlfn.LET(
    _xlpm.codigos_devolucion, _xlfn.UNIQUE(_xlfn._xlws.FILTER(BP[CODIGO], ISNUMBER(SEARCH("devoluci", BP[NOMBRE CUENTA])), {""})),
    ISNUMBER(MATCH(BP[[#This Row],[CODIGO]], _xlpm.codigos_devolucion, 0))
)</f>
        <v>0</v>
      </c>
    </row>
    <row r="4670" spans="1:9" x14ac:dyDescent="0.25">
      <c r="A4670" s="608">
        <v>720515</v>
      </c>
      <c r="B4670" s="416" t="s">
        <v>558</v>
      </c>
      <c r="C4670" s="416" t="s">
        <v>1309</v>
      </c>
      <c r="D4670" s="416" t="s">
        <v>739</v>
      </c>
      <c r="E4670" s="417">
        <v>872339.04</v>
      </c>
      <c r="F4670" s="417">
        <v>0</v>
      </c>
      <c r="G4670" s="417">
        <v>4999230844.4000025</v>
      </c>
      <c r="H4670" s="387" t="b" cm="1">
        <f t="array" aca="1" ref="H4670" ca="1">EsNegrita(BP[[#This Row],[CODIGO]])</f>
        <v>0</v>
      </c>
      <c r="I4670" s="387" t="b" cm="1">
        <f t="array" ref="I4670">_xlfn.LET(
    _xlpm.codigos_devolucion, _xlfn.UNIQUE(_xlfn._xlws.FILTER(BP[CODIGO], ISNUMBER(SEARCH("devoluci", BP[NOMBRE CUENTA])), {""})),
    ISNUMBER(MATCH(BP[[#This Row],[CODIGO]], _xlpm.codigos_devolucion, 0))
)</f>
        <v>0</v>
      </c>
    </row>
    <row r="4671" spans="1:9" x14ac:dyDescent="0.25">
      <c r="A4671" s="608">
        <v>720515</v>
      </c>
      <c r="B4671" s="416" t="s">
        <v>558</v>
      </c>
      <c r="C4671" s="416" t="s">
        <v>1275</v>
      </c>
      <c r="D4671" s="416" t="s">
        <v>739</v>
      </c>
      <c r="E4671" s="417">
        <v>712916.35</v>
      </c>
      <c r="F4671" s="417">
        <v>0</v>
      </c>
      <c r="G4671" s="417">
        <v>4999943760.7500029</v>
      </c>
      <c r="H4671" s="387" t="b" cm="1">
        <f t="array" aca="1" ref="H4671" ca="1">EsNegrita(BP[[#This Row],[CODIGO]])</f>
        <v>0</v>
      </c>
      <c r="I4671" s="387" t="b" cm="1">
        <f t="array" ref="I4671">_xlfn.LET(
    _xlpm.codigos_devolucion, _xlfn.UNIQUE(_xlfn._xlws.FILTER(BP[CODIGO], ISNUMBER(SEARCH("devoluci", BP[NOMBRE CUENTA])), {""})),
    ISNUMBER(MATCH(BP[[#This Row],[CODIGO]], _xlpm.codigos_devolucion, 0))
)</f>
        <v>0</v>
      </c>
    </row>
    <row r="4672" spans="1:9" x14ac:dyDescent="0.25">
      <c r="A4672" s="608">
        <v>720515</v>
      </c>
      <c r="B4672" s="416" t="s">
        <v>558</v>
      </c>
      <c r="C4672" s="416" t="s">
        <v>771</v>
      </c>
      <c r="D4672" s="416" t="s">
        <v>739</v>
      </c>
      <c r="E4672" s="417">
        <v>1078421.74</v>
      </c>
      <c r="F4672" s="417">
        <v>0</v>
      </c>
      <c r="G4672" s="417">
        <v>5001022182.4900026</v>
      </c>
      <c r="H4672" s="387" t="b" cm="1">
        <f t="array" aca="1" ref="H4672" ca="1">EsNegrita(BP[[#This Row],[CODIGO]])</f>
        <v>0</v>
      </c>
      <c r="I4672" s="387" t="b" cm="1">
        <f t="array" ref="I4672">_xlfn.LET(
    _xlpm.codigos_devolucion, _xlfn.UNIQUE(_xlfn._xlws.FILTER(BP[CODIGO], ISNUMBER(SEARCH("devoluci", BP[NOMBRE CUENTA])), {""})),
    ISNUMBER(MATCH(BP[[#This Row],[CODIGO]], _xlpm.codigos_devolucion, 0))
)</f>
        <v>0</v>
      </c>
    </row>
    <row r="4673" spans="1:9" x14ac:dyDescent="0.25">
      <c r="A4673" s="608">
        <v>720515</v>
      </c>
      <c r="B4673" s="416" t="s">
        <v>558</v>
      </c>
      <c r="C4673" s="416" t="s">
        <v>1311</v>
      </c>
      <c r="D4673" s="416" t="s">
        <v>739</v>
      </c>
      <c r="E4673" s="417">
        <v>520239.39</v>
      </c>
      <c r="F4673" s="417">
        <v>0</v>
      </c>
      <c r="G4673" s="417">
        <v>5001542421.880003</v>
      </c>
      <c r="H4673" s="387" t="b" cm="1">
        <f t="array" aca="1" ref="H4673" ca="1">EsNegrita(BP[[#This Row],[CODIGO]])</f>
        <v>0</v>
      </c>
      <c r="I4673" s="387" t="b" cm="1">
        <f t="array" ref="I4673">_xlfn.LET(
    _xlpm.codigos_devolucion, _xlfn.UNIQUE(_xlfn._xlws.FILTER(BP[CODIGO], ISNUMBER(SEARCH("devoluci", BP[NOMBRE CUENTA])), {""})),
    ISNUMBER(MATCH(BP[[#This Row],[CODIGO]], _xlpm.codigos_devolucion, 0))
)</f>
        <v>0</v>
      </c>
    </row>
    <row r="4674" spans="1:9" x14ac:dyDescent="0.25">
      <c r="A4674" s="608">
        <v>720515</v>
      </c>
      <c r="B4674" s="416" t="s">
        <v>558</v>
      </c>
      <c r="C4674" s="416" t="s">
        <v>1277</v>
      </c>
      <c r="D4674" s="416" t="s">
        <v>739</v>
      </c>
      <c r="E4674" s="417">
        <v>2079788.64</v>
      </c>
      <c r="F4674" s="417">
        <v>0</v>
      </c>
      <c r="G4674" s="417">
        <v>5003622210.5200033</v>
      </c>
      <c r="H4674" s="387" t="b" cm="1">
        <f t="array" aca="1" ref="H4674" ca="1">EsNegrita(BP[[#This Row],[CODIGO]])</f>
        <v>0</v>
      </c>
      <c r="I4674" s="387" t="b" cm="1">
        <f t="array" ref="I4674">_xlfn.LET(
    _xlpm.codigos_devolucion, _xlfn.UNIQUE(_xlfn._xlws.FILTER(BP[CODIGO], ISNUMBER(SEARCH("devoluci", BP[NOMBRE CUENTA])), {""})),
    ISNUMBER(MATCH(BP[[#This Row],[CODIGO]], _xlpm.codigos_devolucion, 0))
)</f>
        <v>0</v>
      </c>
    </row>
    <row r="4675" spans="1:9" x14ac:dyDescent="0.25">
      <c r="A4675" s="608">
        <v>720515</v>
      </c>
      <c r="B4675" s="416" t="s">
        <v>558</v>
      </c>
      <c r="C4675" s="416" t="s">
        <v>1312</v>
      </c>
      <c r="D4675" s="416" t="s">
        <v>739</v>
      </c>
      <c r="E4675" s="417">
        <v>1537301.53</v>
      </c>
      <c r="F4675" s="417">
        <v>0</v>
      </c>
      <c r="G4675" s="417">
        <v>5005159512.0500031</v>
      </c>
      <c r="H4675" s="387" t="b" cm="1">
        <f t="array" aca="1" ref="H4675" ca="1">EsNegrita(BP[[#This Row],[CODIGO]])</f>
        <v>0</v>
      </c>
      <c r="I4675" s="387" t="b" cm="1">
        <f t="array" ref="I4675">_xlfn.LET(
    _xlpm.codigos_devolucion, _xlfn.UNIQUE(_xlfn._xlws.FILTER(BP[CODIGO], ISNUMBER(SEARCH("devoluci", BP[NOMBRE CUENTA])), {""})),
    ISNUMBER(MATCH(BP[[#This Row],[CODIGO]], _xlpm.codigos_devolucion, 0))
)</f>
        <v>0</v>
      </c>
    </row>
    <row r="4676" spans="1:9" x14ac:dyDescent="0.25">
      <c r="A4676" s="608">
        <v>720515</v>
      </c>
      <c r="B4676" s="416" t="s">
        <v>558</v>
      </c>
      <c r="C4676" s="416" t="s">
        <v>1355</v>
      </c>
      <c r="D4676" s="416" t="s">
        <v>739</v>
      </c>
      <c r="E4676" s="417">
        <v>1107064.3200000001</v>
      </c>
      <c r="F4676" s="417">
        <v>0</v>
      </c>
      <c r="G4676" s="417">
        <v>5006266576.3700027</v>
      </c>
      <c r="H4676" s="387" t="b" cm="1">
        <f t="array" aca="1" ref="H4676" ca="1">EsNegrita(BP[[#This Row],[CODIGO]])</f>
        <v>0</v>
      </c>
      <c r="I4676" s="387" t="b" cm="1">
        <f t="array" ref="I4676">_xlfn.LET(
    _xlpm.codigos_devolucion, _xlfn.UNIQUE(_xlfn._xlws.FILTER(BP[CODIGO], ISNUMBER(SEARCH("devoluci", BP[NOMBRE CUENTA])), {""})),
    ISNUMBER(MATCH(BP[[#This Row],[CODIGO]], _xlpm.codigos_devolucion, 0))
)</f>
        <v>0</v>
      </c>
    </row>
    <row r="4677" spans="1:9" x14ac:dyDescent="0.25">
      <c r="A4677" s="608">
        <v>720515</v>
      </c>
      <c r="B4677" s="416" t="s">
        <v>558</v>
      </c>
      <c r="C4677" s="416" t="s">
        <v>1316</v>
      </c>
      <c r="D4677" s="416" t="s">
        <v>739</v>
      </c>
      <c r="E4677" s="417">
        <v>901852.83</v>
      </c>
      <c r="F4677" s="417">
        <v>0</v>
      </c>
      <c r="G4677" s="417">
        <v>5007168429.2000027</v>
      </c>
      <c r="H4677" s="387" t="b" cm="1">
        <f t="array" aca="1" ref="H4677" ca="1">EsNegrita(BP[[#This Row],[CODIGO]])</f>
        <v>0</v>
      </c>
      <c r="I4677" s="387" t="b" cm="1">
        <f t="array" ref="I4677">_xlfn.LET(
    _xlpm.codigos_devolucion, _xlfn.UNIQUE(_xlfn._xlws.FILTER(BP[CODIGO], ISNUMBER(SEARCH("devoluci", BP[NOMBRE CUENTA])), {""})),
    ISNUMBER(MATCH(BP[[#This Row],[CODIGO]], _xlpm.codigos_devolucion, 0))
)</f>
        <v>0</v>
      </c>
    </row>
    <row r="4678" spans="1:9" x14ac:dyDescent="0.25">
      <c r="A4678" s="608">
        <v>720515</v>
      </c>
      <c r="B4678" s="416" t="s">
        <v>558</v>
      </c>
      <c r="C4678" s="416" t="s">
        <v>1317</v>
      </c>
      <c r="D4678" s="416" t="s">
        <v>739</v>
      </c>
      <c r="E4678" s="417">
        <v>1111377.1399999999</v>
      </c>
      <c r="F4678" s="417">
        <v>0</v>
      </c>
      <c r="G4678" s="417">
        <v>5008279806.340003</v>
      </c>
      <c r="H4678" s="387" t="b" cm="1">
        <f t="array" aca="1" ref="H4678" ca="1">EsNegrita(BP[[#This Row],[CODIGO]])</f>
        <v>0</v>
      </c>
      <c r="I4678" s="387" t="b" cm="1">
        <f t="array" ref="I4678">_xlfn.LET(
    _xlpm.codigos_devolucion, _xlfn.UNIQUE(_xlfn._xlws.FILTER(BP[CODIGO], ISNUMBER(SEARCH("devoluci", BP[NOMBRE CUENTA])), {""})),
    ISNUMBER(MATCH(BP[[#This Row],[CODIGO]], _xlpm.codigos_devolucion, 0))
)</f>
        <v>0</v>
      </c>
    </row>
    <row r="4679" spans="1:9" x14ac:dyDescent="0.25">
      <c r="A4679" s="608">
        <v>720515</v>
      </c>
      <c r="B4679" s="416" t="s">
        <v>558</v>
      </c>
      <c r="C4679" s="416" t="s">
        <v>1318</v>
      </c>
      <c r="D4679" s="416" t="s">
        <v>739</v>
      </c>
      <c r="E4679" s="417">
        <v>830233.29</v>
      </c>
      <c r="F4679" s="417">
        <v>0</v>
      </c>
      <c r="G4679" s="417">
        <v>5009110039.630003</v>
      </c>
      <c r="H4679" s="387" t="b" cm="1">
        <f t="array" aca="1" ref="H4679" ca="1">EsNegrita(BP[[#This Row],[CODIGO]])</f>
        <v>0</v>
      </c>
      <c r="I4679" s="387" t="b" cm="1">
        <f t="array" ref="I4679">_xlfn.LET(
    _xlpm.codigos_devolucion, _xlfn.UNIQUE(_xlfn._xlws.FILTER(BP[CODIGO], ISNUMBER(SEARCH("devoluci", BP[NOMBRE CUENTA])), {""})),
    ISNUMBER(MATCH(BP[[#This Row],[CODIGO]], _xlpm.codigos_devolucion, 0))
)</f>
        <v>0</v>
      </c>
    </row>
    <row r="4680" spans="1:9" x14ac:dyDescent="0.25">
      <c r="A4680" s="608">
        <v>720515</v>
      </c>
      <c r="B4680" s="416" t="s">
        <v>558</v>
      </c>
      <c r="C4680" s="416" t="s">
        <v>1278</v>
      </c>
      <c r="D4680" s="416" t="s">
        <v>739</v>
      </c>
      <c r="E4680" s="417">
        <v>1846264.48</v>
      </c>
      <c r="F4680" s="417">
        <v>0</v>
      </c>
      <c r="G4680" s="417">
        <v>5010956304.1100025</v>
      </c>
      <c r="H4680" s="387" t="b" cm="1">
        <f t="array" aca="1" ref="H4680" ca="1">EsNegrita(BP[[#This Row],[CODIGO]])</f>
        <v>0</v>
      </c>
      <c r="I4680" s="387" t="b" cm="1">
        <f t="array" ref="I4680">_xlfn.LET(
    _xlpm.codigos_devolucion, _xlfn.UNIQUE(_xlfn._xlws.FILTER(BP[CODIGO], ISNUMBER(SEARCH("devoluci", BP[NOMBRE CUENTA])), {""})),
    ISNUMBER(MATCH(BP[[#This Row],[CODIGO]], _xlpm.codigos_devolucion, 0))
)</f>
        <v>0</v>
      </c>
    </row>
    <row r="4681" spans="1:9" x14ac:dyDescent="0.25">
      <c r="A4681" s="608">
        <v>720515</v>
      </c>
      <c r="B4681" s="416" t="s">
        <v>558</v>
      </c>
      <c r="C4681" s="416" t="s">
        <v>1331</v>
      </c>
      <c r="D4681" s="416" t="s">
        <v>739</v>
      </c>
      <c r="E4681" s="417">
        <v>930082.14</v>
      </c>
      <c r="F4681" s="417">
        <v>0</v>
      </c>
      <c r="G4681" s="417">
        <v>5011886386.2500029</v>
      </c>
      <c r="H4681" s="387" t="b" cm="1">
        <f t="array" aca="1" ref="H4681" ca="1">EsNegrita(BP[[#This Row],[CODIGO]])</f>
        <v>0</v>
      </c>
      <c r="I4681" s="387" t="b" cm="1">
        <f t="array" ref="I4681">_xlfn.LET(
    _xlpm.codigos_devolucion, _xlfn.UNIQUE(_xlfn._xlws.FILTER(BP[CODIGO], ISNUMBER(SEARCH("devoluci", BP[NOMBRE CUENTA])), {""})),
    ISNUMBER(MATCH(BP[[#This Row],[CODIGO]], _xlpm.codigos_devolucion, 0))
)</f>
        <v>0</v>
      </c>
    </row>
    <row r="4682" spans="1:9" x14ac:dyDescent="0.25">
      <c r="A4682" s="608">
        <v>720515</v>
      </c>
      <c r="B4682" s="416" t="s">
        <v>558</v>
      </c>
      <c r="C4682" s="416" t="s">
        <v>1320</v>
      </c>
      <c r="D4682" s="416" t="s">
        <v>739</v>
      </c>
      <c r="E4682" s="417">
        <v>663342.27</v>
      </c>
      <c r="F4682" s="417">
        <v>0</v>
      </c>
      <c r="G4682" s="417">
        <v>5012549728.5200033</v>
      </c>
      <c r="H4682" s="387" t="b" cm="1">
        <f t="array" aca="1" ref="H4682" ca="1">EsNegrita(BP[[#This Row],[CODIGO]])</f>
        <v>0</v>
      </c>
      <c r="I4682" s="387" t="b" cm="1">
        <f t="array" ref="I4682">_xlfn.LET(
    _xlpm.codigos_devolucion, _xlfn.UNIQUE(_xlfn._xlws.FILTER(BP[CODIGO], ISNUMBER(SEARCH("devoluci", BP[NOMBRE CUENTA])), {""})),
    ISNUMBER(MATCH(BP[[#This Row],[CODIGO]], _xlpm.codigos_devolucion, 0))
)</f>
        <v>0</v>
      </c>
    </row>
    <row r="4683" spans="1:9" x14ac:dyDescent="0.25">
      <c r="A4683" s="608">
        <v>720515</v>
      </c>
      <c r="B4683" s="416" t="s">
        <v>558</v>
      </c>
      <c r="C4683" s="416" t="s">
        <v>1323</v>
      </c>
      <c r="D4683" s="416" t="s">
        <v>739</v>
      </c>
      <c r="E4683" s="417">
        <v>1492208.43</v>
      </c>
      <c r="F4683" s="417">
        <v>0</v>
      </c>
      <c r="G4683" s="417">
        <v>5014041936.9500036</v>
      </c>
      <c r="H4683" s="387" t="b" cm="1">
        <f t="array" aca="1" ref="H4683" ca="1">EsNegrita(BP[[#This Row],[CODIGO]])</f>
        <v>0</v>
      </c>
      <c r="I4683" s="387" t="b" cm="1">
        <f t="array" ref="I4683">_xlfn.LET(
    _xlpm.codigos_devolucion, _xlfn.UNIQUE(_xlfn._xlws.FILTER(BP[CODIGO], ISNUMBER(SEARCH("devoluci", BP[NOMBRE CUENTA])), {""})),
    ISNUMBER(MATCH(BP[[#This Row],[CODIGO]], _xlpm.codigos_devolucion, 0))
)</f>
        <v>0</v>
      </c>
    </row>
    <row r="4684" spans="1:9" x14ac:dyDescent="0.25">
      <c r="A4684" s="608">
        <v>720515</v>
      </c>
      <c r="B4684" s="416" t="s">
        <v>558</v>
      </c>
      <c r="C4684" s="416" t="s">
        <v>1357</v>
      </c>
      <c r="D4684" s="416" t="s">
        <v>739</v>
      </c>
      <c r="E4684" s="417">
        <v>1135003.51</v>
      </c>
      <c r="F4684" s="417">
        <v>0</v>
      </c>
      <c r="G4684" s="417">
        <v>5015176940.4600039</v>
      </c>
      <c r="H4684" s="387" t="b" cm="1">
        <f t="array" aca="1" ref="H4684" ca="1">EsNegrita(BP[[#This Row],[CODIGO]])</f>
        <v>0</v>
      </c>
      <c r="I4684" s="387" t="b" cm="1">
        <f t="array" ref="I4684">_xlfn.LET(
    _xlpm.codigos_devolucion, _xlfn.UNIQUE(_xlfn._xlws.FILTER(BP[CODIGO], ISNUMBER(SEARCH("devoluci", BP[NOMBRE CUENTA])), {""})),
    ISNUMBER(MATCH(BP[[#This Row],[CODIGO]], _xlpm.codigos_devolucion, 0))
)</f>
        <v>0</v>
      </c>
    </row>
    <row r="4685" spans="1:9" x14ac:dyDescent="0.25">
      <c r="A4685" s="608">
        <v>720515</v>
      </c>
      <c r="B4685" s="416" t="s">
        <v>558</v>
      </c>
      <c r="C4685" s="416" t="s">
        <v>1287</v>
      </c>
      <c r="D4685" s="416" t="s">
        <v>777</v>
      </c>
      <c r="E4685" s="417">
        <v>1987315.33</v>
      </c>
      <c r="F4685" s="417">
        <v>0</v>
      </c>
      <c r="G4685" s="417">
        <v>5017164255.7900038</v>
      </c>
      <c r="H4685" s="387" t="b" cm="1">
        <f t="array" aca="1" ref="H4685" ca="1">EsNegrita(BP[[#This Row],[CODIGO]])</f>
        <v>0</v>
      </c>
      <c r="I4685" s="387" t="b" cm="1">
        <f t="array" ref="I4685">_xlfn.LET(
    _xlpm.codigos_devolucion, _xlfn.UNIQUE(_xlfn._xlws.FILTER(BP[CODIGO], ISNUMBER(SEARCH("devoluci", BP[NOMBRE CUENTA])), {""})),
    ISNUMBER(MATCH(BP[[#This Row],[CODIGO]], _xlpm.codigos_devolucion, 0))
)</f>
        <v>0</v>
      </c>
    </row>
    <row r="4686" spans="1:9" x14ac:dyDescent="0.25">
      <c r="A4686" s="608">
        <v>720515</v>
      </c>
      <c r="B4686" s="416" t="s">
        <v>558</v>
      </c>
      <c r="C4686" s="416" t="s">
        <v>741</v>
      </c>
      <c r="D4686" s="416" t="s">
        <v>777</v>
      </c>
      <c r="E4686" s="417">
        <v>1709528.51</v>
      </c>
      <c r="F4686" s="417">
        <v>0</v>
      </c>
      <c r="G4686" s="417">
        <v>5018873784.300004</v>
      </c>
      <c r="H4686" s="387" t="b" cm="1">
        <f t="array" aca="1" ref="H4686" ca="1">EsNegrita(BP[[#This Row],[CODIGO]])</f>
        <v>0</v>
      </c>
      <c r="I4686" s="387" t="b" cm="1">
        <f t="array" ref="I4686">_xlfn.LET(
    _xlpm.codigos_devolucion, _xlfn.UNIQUE(_xlfn._xlws.FILTER(BP[CODIGO], ISNUMBER(SEARCH("devoluci", BP[NOMBRE CUENTA])), {""})),
    ISNUMBER(MATCH(BP[[#This Row],[CODIGO]], _xlpm.codigos_devolucion, 0))
)</f>
        <v>0</v>
      </c>
    </row>
    <row r="4687" spans="1:9" x14ac:dyDescent="0.25">
      <c r="A4687" s="608">
        <v>720515</v>
      </c>
      <c r="B4687" s="416" t="s">
        <v>558</v>
      </c>
      <c r="C4687" s="416" t="s">
        <v>779</v>
      </c>
      <c r="D4687" s="416" t="s">
        <v>777</v>
      </c>
      <c r="E4687" s="417">
        <v>1697083.7</v>
      </c>
      <c r="F4687" s="417">
        <v>0</v>
      </c>
      <c r="G4687" s="417">
        <v>5020570868.0000038</v>
      </c>
      <c r="H4687" s="387" t="b" cm="1">
        <f t="array" aca="1" ref="H4687" ca="1">EsNegrita(BP[[#This Row],[CODIGO]])</f>
        <v>0</v>
      </c>
      <c r="I4687" s="387" t="b" cm="1">
        <f t="array" ref="I4687">_xlfn.LET(
    _xlpm.codigos_devolucion, _xlfn.UNIQUE(_xlfn._xlws.FILTER(BP[CODIGO], ISNUMBER(SEARCH("devoluci", BP[NOMBRE CUENTA])), {""})),
    ISNUMBER(MATCH(BP[[#This Row],[CODIGO]], _xlpm.codigos_devolucion, 0))
)</f>
        <v>0</v>
      </c>
    </row>
    <row r="4688" spans="1:9" x14ac:dyDescent="0.25">
      <c r="A4688" s="608">
        <v>720515</v>
      </c>
      <c r="B4688" s="416" t="s">
        <v>558</v>
      </c>
      <c r="C4688" s="416" t="s">
        <v>742</v>
      </c>
      <c r="D4688" s="416" t="s">
        <v>777</v>
      </c>
      <c r="E4688" s="417">
        <v>1567981.64</v>
      </c>
      <c r="F4688" s="417">
        <v>0</v>
      </c>
      <c r="G4688" s="417">
        <v>5022138849.6400042</v>
      </c>
      <c r="H4688" s="387" t="b" cm="1">
        <f t="array" aca="1" ref="H4688" ca="1">EsNegrita(BP[[#This Row],[CODIGO]])</f>
        <v>0</v>
      </c>
      <c r="I4688" s="387" t="b" cm="1">
        <f t="array" ref="I4688">_xlfn.LET(
    _xlpm.codigos_devolucion, _xlfn.UNIQUE(_xlfn._xlws.FILTER(BP[CODIGO], ISNUMBER(SEARCH("devoluci", BP[NOMBRE CUENTA])), {""})),
    ISNUMBER(MATCH(BP[[#This Row],[CODIGO]], _xlpm.codigos_devolucion, 0))
)</f>
        <v>0</v>
      </c>
    </row>
    <row r="4689" spans="1:9" x14ac:dyDescent="0.25">
      <c r="A4689" s="608">
        <v>720515</v>
      </c>
      <c r="B4689" s="416" t="s">
        <v>558</v>
      </c>
      <c r="C4689" s="416" t="s">
        <v>743</v>
      </c>
      <c r="D4689" s="416" t="s">
        <v>777</v>
      </c>
      <c r="E4689" s="417">
        <v>1701510.92</v>
      </c>
      <c r="F4689" s="417">
        <v>0</v>
      </c>
      <c r="G4689" s="417">
        <v>5023840360.5600042</v>
      </c>
      <c r="H4689" s="387" t="b" cm="1">
        <f t="array" aca="1" ref="H4689" ca="1">EsNegrita(BP[[#This Row],[CODIGO]])</f>
        <v>0</v>
      </c>
      <c r="I4689" s="387" t="b" cm="1">
        <f t="array" ref="I4689">_xlfn.LET(
    _xlpm.codigos_devolucion, _xlfn.UNIQUE(_xlfn._xlws.FILTER(BP[CODIGO], ISNUMBER(SEARCH("devoluci", BP[NOMBRE CUENTA])), {""})),
    ISNUMBER(MATCH(BP[[#This Row],[CODIGO]], _xlpm.codigos_devolucion, 0))
)</f>
        <v>0</v>
      </c>
    </row>
    <row r="4690" spans="1:9" x14ac:dyDescent="0.25">
      <c r="A4690" s="608">
        <v>720515</v>
      </c>
      <c r="B4690" s="416" t="s">
        <v>558</v>
      </c>
      <c r="C4690" s="416" t="s">
        <v>744</v>
      </c>
      <c r="D4690" s="416" t="s">
        <v>777</v>
      </c>
      <c r="E4690" s="417">
        <v>1351679.4</v>
      </c>
      <c r="F4690" s="417">
        <v>0</v>
      </c>
      <c r="G4690" s="417">
        <v>5025192039.9600039</v>
      </c>
      <c r="H4690" s="387" t="b" cm="1">
        <f t="array" aca="1" ref="H4690" ca="1">EsNegrita(BP[[#This Row],[CODIGO]])</f>
        <v>0</v>
      </c>
      <c r="I4690" s="387" t="b" cm="1">
        <f t="array" ref="I4690">_xlfn.LET(
    _xlpm.codigos_devolucion, _xlfn.UNIQUE(_xlfn._xlws.FILTER(BP[CODIGO], ISNUMBER(SEARCH("devoluci", BP[NOMBRE CUENTA])), {""})),
    ISNUMBER(MATCH(BP[[#This Row],[CODIGO]], _xlpm.codigos_devolucion, 0))
)</f>
        <v>0</v>
      </c>
    </row>
    <row r="4691" spans="1:9" x14ac:dyDescent="0.25">
      <c r="A4691" s="608">
        <v>720515</v>
      </c>
      <c r="B4691" s="416" t="s">
        <v>558</v>
      </c>
      <c r="C4691" s="416" t="s">
        <v>745</v>
      </c>
      <c r="D4691" s="416" t="s">
        <v>777</v>
      </c>
      <c r="E4691" s="417">
        <v>1697083.7</v>
      </c>
      <c r="F4691" s="417">
        <v>0</v>
      </c>
      <c r="G4691" s="417">
        <v>5026889123.6600037</v>
      </c>
      <c r="H4691" s="387" t="b" cm="1">
        <f t="array" aca="1" ref="H4691" ca="1">EsNegrita(BP[[#This Row],[CODIGO]])</f>
        <v>0</v>
      </c>
      <c r="I4691" s="387" t="b" cm="1">
        <f t="array" ref="I4691">_xlfn.LET(
    _xlpm.codigos_devolucion, _xlfn.UNIQUE(_xlfn._xlws.FILTER(BP[CODIGO], ISNUMBER(SEARCH("devoluci", BP[NOMBRE CUENTA])), {""})),
    ISNUMBER(MATCH(BP[[#This Row],[CODIGO]], _xlpm.codigos_devolucion, 0))
)</f>
        <v>0</v>
      </c>
    </row>
    <row r="4692" spans="1:9" x14ac:dyDescent="0.25">
      <c r="A4692" s="608">
        <v>720515</v>
      </c>
      <c r="B4692" s="416" t="s">
        <v>558</v>
      </c>
      <c r="C4692" s="416" t="s">
        <v>1288</v>
      </c>
      <c r="D4692" s="416" t="s">
        <v>777</v>
      </c>
      <c r="E4692" s="417">
        <v>1720137.05</v>
      </c>
      <c r="F4692" s="417">
        <v>0</v>
      </c>
      <c r="G4692" s="417">
        <v>5028609260.7100039</v>
      </c>
      <c r="H4692" s="387" t="b" cm="1">
        <f t="array" aca="1" ref="H4692" ca="1">EsNegrita(BP[[#This Row],[CODIGO]])</f>
        <v>0</v>
      </c>
      <c r="I4692" s="387" t="b" cm="1">
        <f t="array" ref="I4692">_xlfn.LET(
    _xlpm.codigos_devolucion, _xlfn.UNIQUE(_xlfn._xlws.FILTER(BP[CODIGO], ISNUMBER(SEARCH("devoluci", BP[NOMBRE CUENTA])), {""})),
    ISNUMBER(MATCH(BP[[#This Row],[CODIGO]], _xlpm.codigos_devolucion, 0))
)</f>
        <v>0</v>
      </c>
    </row>
    <row r="4693" spans="1:9" x14ac:dyDescent="0.25">
      <c r="A4693" s="608">
        <v>720515</v>
      </c>
      <c r="B4693" s="416" t="s">
        <v>558</v>
      </c>
      <c r="C4693" s="416" t="s">
        <v>1267</v>
      </c>
      <c r="D4693" s="416" t="s">
        <v>777</v>
      </c>
      <c r="E4693" s="417">
        <v>1709528.51</v>
      </c>
      <c r="F4693" s="417">
        <v>0</v>
      </c>
      <c r="G4693" s="417">
        <v>5030318789.2200041</v>
      </c>
      <c r="H4693" s="387" t="b" cm="1">
        <f t="array" aca="1" ref="H4693" ca="1">EsNegrita(BP[[#This Row],[CODIGO]])</f>
        <v>0</v>
      </c>
      <c r="I4693" s="387" t="b" cm="1">
        <f t="array" ref="I4693">_xlfn.LET(
    _xlpm.codigos_devolucion, _xlfn.UNIQUE(_xlfn._xlws.FILTER(BP[CODIGO], ISNUMBER(SEARCH("devoluci", BP[NOMBRE CUENTA])), {""})),
    ISNUMBER(MATCH(BP[[#This Row],[CODIGO]], _xlpm.codigos_devolucion, 0))
)</f>
        <v>0</v>
      </c>
    </row>
    <row r="4694" spans="1:9" x14ac:dyDescent="0.25">
      <c r="A4694" s="608">
        <v>720515</v>
      </c>
      <c r="B4694" s="416" t="s">
        <v>558</v>
      </c>
      <c r="C4694" s="416" t="s">
        <v>1289</v>
      </c>
      <c r="D4694" s="416" t="s">
        <v>777</v>
      </c>
      <c r="E4694" s="417">
        <v>1426183.91</v>
      </c>
      <c r="F4694" s="417">
        <v>0</v>
      </c>
      <c r="G4694" s="417">
        <v>5031744973.1300039</v>
      </c>
      <c r="H4694" s="387" t="b" cm="1">
        <f t="array" aca="1" ref="H4694" ca="1">EsNegrita(BP[[#This Row],[CODIGO]])</f>
        <v>0</v>
      </c>
      <c r="I4694" s="387" t="b" cm="1">
        <f t="array" ref="I4694">_xlfn.LET(
    _xlpm.codigos_devolucion, _xlfn.UNIQUE(_xlfn._xlws.FILTER(BP[CODIGO], ISNUMBER(SEARCH("devoluci", BP[NOMBRE CUENTA])), {""})),
    ISNUMBER(MATCH(BP[[#This Row],[CODIGO]], _xlpm.codigos_devolucion, 0))
)</f>
        <v>0</v>
      </c>
    </row>
    <row r="4695" spans="1:9" x14ac:dyDescent="0.25">
      <c r="A4695" s="608">
        <v>720515</v>
      </c>
      <c r="B4695" s="416" t="s">
        <v>558</v>
      </c>
      <c r="C4695" s="416" t="s">
        <v>746</v>
      </c>
      <c r="D4695" s="416" t="s">
        <v>777</v>
      </c>
      <c r="E4695" s="417">
        <v>1709528.51</v>
      </c>
      <c r="F4695" s="417">
        <v>0</v>
      </c>
      <c r="G4695" s="417">
        <v>5033454501.6400042</v>
      </c>
      <c r="H4695" s="387" t="b" cm="1">
        <f t="array" aca="1" ref="H4695" ca="1">EsNegrita(BP[[#This Row],[CODIGO]])</f>
        <v>0</v>
      </c>
      <c r="I4695" s="387" t="b" cm="1">
        <f t="array" ref="I4695">_xlfn.LET(
    _xlpm.codigos_devolucion, _xlfn.UNIQUE(_xlfn._xlws.FILTER(BP[CODIGO], ISNUMBER(SEARCH("devoluci", BP[NOMBRE CUENTA])), {""})),
    ISNUMBER(MATCH(BP[[#This Row],[CODIGO]], _xlpm.codigos_devolucion, 0))
)</f>
        <v>0</v>
      </c>
    </row>
    <row r="4696" spans="1:9" x14ac:dyDescent="0.25">
      <c r="A4696" s="608">
        <v>720515</v>
      </c>
      <c r="B4696" s="416" t="s">
        <v>558</v>
      </c>
      <c r="C4696" s="416" t="s">
        <v>1268</v>
      </c>
      <c r="D4696" s="416" t="s">
        <v>777</v>
      </c>
      <c r="E4696" s="417">
        <v>2040004.78</v>
      </c>
      <c r="F4696" s="417">
        <v>0</v>
      </c>
      <c r="G4696" s="417">
        <v>5035494506.4200039</v>
      </c>
      <c r="H4696" s="387" t="b" cm="1">
        <f t="array" aca="1" ref="H4696" ca="1">EsNegrita(BP[[#This Row],[CODIGO]])</f>
        <v>0</v>
      </c>
      <c r="I4696" s="387" t="b" cm="1">
        <f t="array" ref="I4696">_xlfn.LET(
    _xlpm.codigos_devolucion, _xlfn.UNIQUE(_xlfn._xlws.FILTER(BP[CODIGO], ISNUMBER(SEARCH("devoluci", BP[NOMBRE CUENTA])), {""})),
    ISNUMBER(MATCH(BP[[#This Row],[CODIGO]], _xlpm.codigos_devolucion, 0))
)</f>
        <v>0</v>
      </c>
    </row>
    <row r="4697" spans="1:9" x14ac:dyDescent="0.25">
      <c r="A4697" s="608">
        <v>720515</v>
      </c>
      <c r="B4697" s="416" t="s">
        <v>558</v>
      </c>
      <c r="C4697" s="416" t="s">
        <v>1290</v>
      </c>
      <c r="D4697" s="416" t="s">
        <v>777</v>
      </c>
      <c r="E4697" s="417">
        <v>2039555.64</v>
      </c>
      <c r="F4697" s="417">
        <v>0</v>
      </c>
      <c r="G4697" s="417">
        <v>5037534062.0600042</v>
      </c>
      <c r="H4697" s="387" t="b" cm="1">
        <f t="array" aca="1" ref="H4697" ca="1">EsNegrita(BP[[#This Row],[CODIGO]])</f>
        <v>0</v>
      </c>
      <c r="I4697" s="387" t="b" cm="1">
        <f t="array" ref="I4697">_xlfn.LET(
    _xlpm.codigos_devolucion, _xlfn.UNIQUE(_xlfn._xlws.FILTER(BP[CODIGO], ISNUMBER(SEARCH("devoluci", BP[NOMBRE CUENTA])), {""})),
    ISNUMBER(MATCH(BP[[#This Row],[CODIGO]], _xlpm.codigos_devolucion, 0))
)</f>
        <v>0</v>
      </c>
    </row>
    <row r="4698" spans="1:9" x14ac:dyDescent="0.25">
      <c r="A4698" s="608">
        <v>720515</v>
      </c>
      <c r="B4698" s="416" t="s">
        <v>558</v>
      </c>
      <c r="C4698" s="416" t="s">
        <v>1293</v>
      </c>
      <c r="D4698" s="416" t="s">
        <v>777</v>
      </c>
      <c r="E4698" s="417">
        <v>1709528.51</v>
      </c>
      <c r="F4698" s="417">
        <v>0</v>
      </c>
      <c r="G4698" s="417">
        <v>5039243590.5700045</v>
      </c>
      <c r="H4698" s="387" t="b" cm="1">
        <f t="array" aca="1" ref="H4698" ca="1">EsNegrita(BP[[#This Row],[CODIGO]])</f>
        <v>0</v>
      </c>
      <c r="I4698" s="387" t="b" cm="1">
        <f t="array" ref="I4698">_xlfn.LET(
    _xlpm.codigos_devolucion, _xlfn.UNIQUE(_xlfn._xlws.FILTER(BP[CODIGO], ISNUMBER(SEARCH("devoluci", BP[NOMBRE CUENTA])), {""})),
    ISNUMBER(MATCH(BP[[#This Row],[CODIGO]], _xlpm.codigos_devolucion, 0))
)</f>
        <v>0</v>
      </c>
    </row>
    <row r="4699" spans="1:9" x14ac:dyDescent="0.25">
      <c r="A4699" s="608">
        <v>720515</v>
      </c>
      <c r="B4699" s="416" t="s">
        <v>558</v>
      </c>
      <c r="C4699" s="416" t="s">
        <v>1294</v>
      </c>
      <c r="D4699" s="416" t="s">
        <v>777</v>
      </c>
      <c r="E4699" s="417">
        <v>1709528.51</v>
      </c>
      <c r="F4699" s="417">
        <v>0</v>
      </c>
      <c r="G4699" s="417">
        <v>5040953119.0800047</v>
      </c>
      <c r="H4699" s="387" t="b" cm="1">
        <f t="array" aca="1" ref="H4699" ca="1">EsNegrita(BP[[#This Row],[CODIGO]])</f>
        <v>0</v>
      </c>
      <c r="I4699" s="387" t="b" cm="1">
        <f t="array" ref="I4699">_xlfn.LET(
    _xlpm.codigos_devolucion, _xlfn.UNIQUE(_xlfn._xlws.FILTER(BP[CODIGO], ISNUMBER(SEARCH("devoluci", BP[NOMBRE CUENTA])), {""})),
    ISNUMBER(MATCH(BP[[#This Row],[CODIGO]], _xlpm.codigos_devolucion, 0))
)</f>
        <v>0</v>
      </c>
    </row>
    <row r="4700" spans="1:9" x14ac:dyDescent="0.25">
      <c r="A4700" s="608">
        <v>720515</v>
      </c>
      <c r="B4700" s="416" t="s">
        <v>558</v>
      </c>
      <c r="C4700" s="416" t="s">
        <v>748</v>
      </c>
      <c r="D4700" s="416" t="s">
        <v>777</v>
      </c>
      <c r="E4700" s="417">
        <v>1709528.51</v>
      </c>
      <c r="F4700" s="417">
        <v>0</v>
      </c>
      <c r="G4700" s="417">
        <v>5042662647.5900049</v>
      </c>
      <c r="H4700" s="387" t="b" cm="1">
        <f t="array" aca="1" ref="H4700" ca="1">EsNegrita(BP[[#This Row],[CODIGO]])</f>
        <v>0</v>
      </c>
      <c r="I4700" s="387" t="b" cm="1">
        <f t="array" ref="I4700">_xlfn.LET(
    _xlpm.codigos_devolucion, _xlfn.UNIQUE(_xlfn._xlws.FILTER(BP[CODIGO], ISNUMBER(SEARCH("devoluci", BP[NOMBRE CUENTA])), {""})),
    ISNUMBER(MATCH(BP[[#This Row],[CODIGO]], _xlpm.codigos_devolucion, 0))
)</f>
        <v>0</v>
      </c>
    </row>
    <row r="4701" spans="1:9" x14ac:dyDescent="0.25">
      <c r="A4701" s="608">
        <v>720515</v>
      </c>
      <c r="B4701" s="416" t="s">
        <v>558</v>
      </c>
      <c r="C4701" s="416" t="s">
        <v>749</v>
      </c>
      <c r="D4701" s="416" t="s">
        <v>777</v>
      </c>
      <c r="E4701" s="417">
        <v>1607777.14</v>
      </c>
      <c r="F4701" s="417">
        <v>0</v>
      </c>
      <c r="G4701" s="417">
        <v>5044270424.7300053</v>
      </c>
      <c r="H4701" s="387" t="b" cm="1">
        <f t="array" aca="1" ref="H4701" ca="1">EsNegrita(BP[[#This Row],[CODIGO]])</f>
        <v>0</v>
      </c>
      <c r="I4701" s="387" t="b" cm="1">
        <f t="array" ref="I4701">_xlfn.LET(
    _xlpm.codigos_devolucion, _xlfn.UNIQUE(_xlfn._xlws.FILTER(BP[CODIGO], ISNUMBER(SEARCH("devoluci", BP[NOMBRE CUENTA])), {""})),
    ISNUMBER(MATCH(BP[[#This Row],[CODIGO]], _xlpm.codigos_devolucion, 0))
)</f>
        <v>0</v>
      </c>
    </row>
    <row r="4702" spans="1:9" x14ac:dyDescent="0.25">
      <c r="A4702" s="608">
        <v>720515</v>
      </c>
      <c r="B4702" s="416" t="s">
        <v>558</v>
      </c>
      <c r="C4702" s="416" t="s">
        <v>1260</v>
      </c>
      <c r="D4702" s="416" t="s">
        <v>777</v>
      </c>
      <c r="E4702" s="417">
        <v>874169.78</v>
      </c>
      <c r="F4702" s="417">
        <v>0</v>
      </c>
      <c r="G4702" s="417">
        <v>5045144594.510005</v>
      </c>
      <c r="H4702" s="387" t="b" cm="1">
        <f t="array" aca="1" ref="H4702" ca="1">EsNegrita(BP[[#This Row],[CODIGO]])</f>
        <v>0</v>
      </c>
      <c r="I4702" s="387" t="b" cm="1">
        <f t="array" ref="I4702">_xlfn.LET(
    _xlpm.codigos_devolucion, _xlfn.UNIQUE(_xlfn._xlws.FILTER(BP[CODIGO], ISNUMBER(SEARCH("devoluci", BP[NOMBRE CUENTA])), {""})),
    ISNUMBER(MATCH(BP[[#This Row],[CODIGO]], _xlpm.codigos_devolucion, 0))
)</f>
        <v>0</v>
      </c>
    </row>
    <row r="4703" spans="1:9" x14ac:dyDescent="0.25">
      <c r="A4703" s="608">
        <v>720515</v>
      </c>
      <c r="B4703" s="416" t="s">
        <v>558</v>
      </c>
      <c r="C4703" s="416" t="s">
        <v>1296</v>
      </c>
      <c r="D4703" s="416" t="s">
        <v>777</v>
      </c>
      <c r="E4703" s="417">
        <v>922342.73</v>
      </c>
      <c r="F4703" s="417">
        <v>0</v>
      </c>
      <c r="G4703" s="417">
        <v>5046066937.2400045</v>
      </c>
      <c r="H4703" s="387" t="b" cm="1">
        <f t="array" aca="1" ref="H4703" ca="1">EsNegrita(BP[[#This Row],[CODIGO]])</f>
        <v>0</v>
      </c>
      <c r="I4703" s="387" t="b" cm="1">
        <f t="array" ref="I4703">_xlfn.LET(
    _xlpm.codigos_devolucion, _xlfn.UNIQUE(_xlfn._xlws.FILTER(BP[CODIGO], ISNUMBER(SEARCH("devoluci", BP[NOMBRE CUENTA])), {""})),
    ISNUMBER(MATCH(BP[[#This Row],[CODIGO]], _xlpm.codigos_devolucion, 0))
)</f>
        <v>0</v>
      </c>
    </row>
    <row r="4704" spans="1:9" x14ac:dyDescent="0.25">
      <c r="A4704" s="608">
        <v>720515</v>
      </c>
      <c r="B4704" s="416" t="s">
        <v>558</v>
      </c>
      <c r="C4704" s="416" t="s">
        <v>1297</v>
      </c>
      <c r="D4704" s="416" t="s">
        <v>777</v>
      </c>
      <c r="E4704" s="417">
        <v>1232647.5900000001</v>
      </c>
      <c r="F4704" s="417">
        <v>0</v>
      </c>
      <c r="G4704" s="417">
        <v>5047299584.8300047</v>
      </c>
      <c r="H4704" s="387" t="b" cm="1">
        <f t="array" aca="1" ref="H4704" ca="1">EsNegrita(BP[[#This Row],[CODIGO]])</f>
        <v>0</v>
      </c>
      <c r="I4704" s="387" t="b" cm="1">
        <f t="array" ref="I4704">_xlfn.LET(
    _xlpm.codigos_devolucion, _xlfn.UNIQUE(_xlfn._xlws.FILTER(BP[CODIGO], ISNUMBER(SEARCH("devoluci", BP[NOMBRE CUENTA])), {""})),
    ISNUMBER(MATCH(BP[[#This Row],[CODIGO]], _xlpm.codigos_devolucion, 0))
)</f>
        <v>0</v>
      </c>
    </row>
    <row r="4705" spans="1:9" x14ac:dyDescent="0.25">
      <c r="A4705" s="608">
        <v>720515</v>
      </c>
      <c r="B4705" s="416" t="s">
        <v>558</v>
      </c>
      <c r="C4705" s="416" t="s">
        <v>1298</v>
      </c>
      <c r="D4705" s="416" t="s">
        <v>777</v>
      </c>
      <c r="E4705" s="417">
        <v>1378549.49</v>
      </c>
      <c r="F4705" s="417">
        <v>0</v>
      </c>
      <c r="G4705" s="417">
        <v>5048678134.3200045</v>
      </c>
      <c r="H4705" s="387" t="b" cm="1">
        <f t="array" aca="1" ref="H4705" ca="1">EsNegrita(BP[[#This Row],[CODIGO]])</f>
        <v>0</v>
      </c>
      <c r="I4705" s="387" t="b" cm="1">
        <f t="array" ref="I4705">_xlfn.LET(
    _xlpm.codigos_devolucion, _xlfn.UNIQUE(_xlfn._xlws.FILTER(BP[CODIGO], ISNUMBER(SEARCH("devoluci", BP[NOMBRE CUENTA])), {""})),
    ISNUMBER(MATCH(BP[[#This Row],[CODIGO]], _xlpm.codigos_devolucion, 0))
)</f>
        <v>0</v>
      </c>
    </row>
    <row r="4706" spans="1:9" x14ac:dyDescent="0.25">
      <c r="A4706" s="608">
        <v>720515</v>
      </c>
      <c r="B4706" s="416" t="s">
        <v>558</v>
      </c>
      <c r="C4706" s="416" t="s">
        <v>1299</v>
      </c>
      <c r="D4706" s="416" t="s">
        <v>777</v>
      </c>
      <c r="E4706" s="417">
        <v>2084208.92</v>
      </c>
      <c r="F4706" s="417">
        <v>0</v>
      </c>
      <c r="G4706" s="417">
        <v>5050762343.2400045</v>
      </c>
      <c r="H4706" s="387" t="b" cm="1">
        <f t="array" aca="1" ref="H4706" ca="1">EsNegrita(BP[[#This Row],[CODIGO]])</f>
        <v>0</v>
      </c>
      <c r="I4706" s="387" t="b" cm="1">
        <f t="array" ref="I4706">_xlfn.LET(
    _xlpm.codigos_devolucion, _xlfn.UNIQUE(_xlfn._xlws.FILTER(BP[CODIGO], ISNUMBER(SEARCH("devoluci", BP[NOMBRE CUENTA])), {""})),
    ISNUMBER(MATCH(BP[[#This Row],[CODIGO]], _xlpm.codigos_devolucion, 0))
)</f>
        <v>0</v>
      </c>
    </row>
    <row r="4707" spans="1:9" x14ac:dyDescent="0.25">
      <c r="A4707" s="608">
        <v>720515</v>
      </c>
      <c r="B4707" s="416" t="s">
        <v>558</v>
      </c>
      <c r="C4707" s="416" t="s">
        <v>1340</v>
      </c>
      <c r="D4707" s="416" t="s">
        <v>777</v>
      </c>
      <c r="E4707" s="417">
        <v>1317096.3700000001</v>
      </c>
      <c r="F4707" s="417">
        <v>0</v>
      </c>
      <c r="G4707" s="417">
        <v>5052079439.6100044</v>
      </c>
      <c r="H4707" s="387" t="b" cm="1">
        <f t="array" aca="1" ref="H4707" ca="1">EsNegrita(BP[[#This Row],[CODIGO]])</f>
        <v>0</v>
      </c>
      <c r="I4707" s="387" t="b" cm="1">
        <f t="array" ref="I4707">_xlfn.LET(
    _xlpm.codigos_devolucion, _xlfn.UNIQUE(_xlfn._xlws.FILTER(BP[CODIGO], ISNUMBER(SEARCH("devoluci", BP[NOMBRE CUENTA])), {""})),
    ISNUMBER(MATCH(BP[[#This Row],[CODIGO]], _xlpm.codigos_devolucion, 0))
)</f>
        <v>0</v>
      </c>
    </row>
    <row r="4708" spans="1:9" x14ac:dyDescent="0.25">
      <c r="A4708" s="608">
        <v>720515</v>
      </c>
      <c r="B4708" s="416" t="s">
        <v>558</v>
      </c>
      <c r="C4708" s="416" t="s">
        <v>756</v>
      </c>
      <c r="D4708" s="416" t="s">
        <v>777</v>
      </c>
      <c r="E4708" s="417">
        <v>1607777.14</v>
      </c>
      <c r="F4708" s="417">
        <v>0</v>
      </c>
      <c r="G4708" s="417">
        <v>5053687216.7500048</v>
      </c>
      <c r="H4708" s="387" t="b" cm="1">
        <f t="array" aca="1" ref="H4708" ca="1">EsNegrita(BP[[#This Row],[CODIGO]])</f>
        <v>0</v>
      </c>
      <c r="I4708" s="387" t="b" cm="1">
        <f t="array" ref="I4708">_xlfn.LET(
    _xlpm.codigos_devolucion, _xlfn.UNIQUE(_xlfn._xlws.FILTER(BP[CODIGO], ISNUMBER(SEARCH("devoluci", BP[NOMBRE CUENTA])), {""})),
    ISNUMBER(MATCH(BP[[#This Row],[CODIGO]], _xlpm.codigos_devolucion, 0))
)</f>
        <v>0</v>
      </c>
    </row>
    <row r="4709" spans="1:9" x14ac:dyDescent="0.25">
      <c r="A4709" s="608">
        <v>720515</v>
      </c>
      <c r="B4709" s="416" t="s">
        <v>558</v>
      </c>
      <c r="C4709" s="416" t="s">
        <v>757</v>
      </c>
      <c r="D4709" s="416" t="s">
        <v>777</v>
      </c>
      <c r="E4709" s="417">
        <v>1697083.7</v>
      </c>
      <c r="F4709" s="417">
        <v>0</v>
      </c>
      <c r="G4709" s="417">
        <v>5055384300.4500046</v>
      </c>
      <c r="H4709" s="387" t="b" cm="1">
        <f t="array" aca="1" ref="H4709" ca="1">EsNegrita(BP[[#This Row],[CODIGO]])</f>
        <v>0</v>
      </c>
      <c r="I4709" s="387" t="b" cm="1">
        <f t="array" ref="I4709">_xlfn.LET(
    _xlpm.codigos_devolucion, _xlfn.UNIQUE(_xlfn._xlws.FILTER(BP[CODIGO], ISNUMBER(SEARCH("devoluci", BP[NOMBRE CUENTA])), {""})),
    ISNUMBER(MATCH(BP[[#This Row],[CODIGO]], _xlpm.codigos_devolucion, 0))
)</f>
        <v>0</v>
      </c>
    </row>
    <row r="4710" spans="1:9" x14ac:dyDescent="0.25">
      <c r="A4710" s="608">
        <v>720515</v>
      </c>
      <c r="B4710" s="416" t="s">
        <v>558</v>
      </c>
      <c r="C4710" s="416" t="s">
        <v>1336</v>
      </c>
      <c r="D4710" s="416" t="s">
        <v>777</v>
      </c>
      <c r="E4710" s="417">
        <v>1798385.94</v>
      </c>
      <c r="F4710" s="417">
        <v>0</v>
      </c>
      <c r="G4710" s="417">
        <v>5057182686.3900042</v>
      </c>
      <c r="H4710" s="387" t="b" cm="1">
        <f t="array" aca="1" ref="H4710" ca="1">EsNegrita(BP[[#This Row],[CODIGO]])</f>
        <v>0</v>
      </c>
      <c r="I4710" s="387" t="b" cm="1">
        <f t="array" ref="I4710">_xlfn.LET(
    _xlpm.codigos_devolucion, _xlfn.UNIQUE(_xlfn._xlws.FILTER(BP[CODIGO], ISNUMBER(SEARCH("devoluci", BP[NOMBRE CUENTA])), {""})),
    ISNUMBER(MATCH(BP[[#This Row],[CODIGO]], _xlpm.codigos_devolucion, 0))
)</f>
        <v>0</v>
      </c>
    </row>
    <row r="4711" spans="1:9" x14ac:dyDescent="0.25">
      <c r="A4711" s="608">
        <v>720515</v>
      </c>
      <c r="B4711" s="416" t="s">
        <v>558</v>
      </c>
      <c r="C4711" s="416" t="s">
        <v>758</v>
      </c>
      <c r="D4711" s="416" t="s">
        <v>777</v>
      </c>
      <c r="E4711" s="417">
        <v>653625.79</v>
      </c>
      <c r="F4711" s="417">
        <v>0</v>
      </c>
      <c r="G4711" s="417">
        <v>5057836312.1800041</v>
      </c>
      <c r="H4711" s="387" t="b" cm="1">
        <f t="array" aca="1" ref="H4711" ca="1">EsNegrita(BP[[#This Row],[CODIGO]])</f>
        <v>0</v>
      </c>
      <c r="I4711" s="387" t="b" cm="1">
        <f t="array" ref="I4711">_xlfn.LET(
    _xlpm.codigos_devolucion, _xlfn.UNIQUE(_xlfn._xlws.FILTER(BP[CODIGO], ISNUMBER(SEARCH("devoluci", BP[NOMBRE CUENTA])), {""})),
    ISNUMBER(MATCH(BP[[#This Row],[CODIGO]], _xlpm.codigos_devolucion, 0))
)</f>
        <v>0</v>
      </c>
    </row>
    <row r="4712" spans="1:9" x14ac:dyDescent="0.25">
      <c r="A4712" s="608">
        <v>720515</v>
      </c>
      <c r="B4712" s="416" t="s">
        <v>558</v>
      </c>
      <c r="C4712" s="416" t="s">
        <v>760</v>
      </c>
      <c r="D4712" s="416" t="s">
        <v>777</v>
      </c>
      <c r="E4712" s="417">
        <v>784215.39</v>
      </c>
      <c r="F4712" s="417">
        <v>0</v>
      </c>
      <c r="G4712" s="417">
        <v>5058620527.5700045</v>
      </c>
      <c r="H4712" s="387" t="b" cm="1">
        <f t="array" aca="1" ref="H4712" ca="1">EsNegrita(BP[[#This Row],[CODIGO]])</f>
        <v>0</v>
      </c>
      <c r="I4712" s="387" t="b" cm="1">
        <f t="array" ref="I4712">_xlfn.LET(
    _xlpm.codigos_devolucion, _xlfn.UNIQUE(_xlfn._xlws.FILTER(BP[CODIGO], ISNUMBER(SEARCH("devoluci", BP[NOMBRE CUENTA])), {""})),
    ISNUMBER(MATCH(BP[[#This Row],[CODIGO]], _xlpm.codigos_devolucion, 0))
)</f>
        <v>0</v>
      </c>
    </row>
    <row r="4713" spans="1:9" x14ac:dyDescent="0.25">
      <c r="A4713" s="608">
        <v>720515</v>
      </c>
      <c r="B4713" s="416" t="s">
        <v>558</v>
      </c>
      <c r="C4713" s="416" t="s">
        <v>1270</v>
      </c>
      <c r="D4713" s="416" t="s">
        <v>777</v>
      </c>
      <c r="E4713" s="417">
        <v>2039555.64</v>
      </c>
      <c r="F4713" s="417">
        <v>0</v>
      </c>
      <c r="G4713" s="417">
        <v>5060660083.2100048</v>
      </c>
      <c r="H4713" s="387" t="b" cm="1">
        <f t="array" aca="1" ref="H4713" ca="1">EsNegrita(BP[[#This Row],[CODIGO]])</f>
        <v>0</v>
      </c>
      <c r="I4713" s="387" t="b" cm="1">
        <f t="array" ref="I4713">_xlfn.LET(
    _xlpm.codigos_devolucion, _xlfn.UNIQUE(_xlfn._xlws.FILTER(BP[CODIGO], ISNUMBER(SEARCH("devoluci", BP[NOMBRE CUENTA])), {""})),
    ISNUMBER(MATCH(BP[[#This Row],[CODIGO]], _xlpm.codigos_devolucion, 0))
)</f>
        <v>0</v>
      </c>
    </row>
    <row r="4714" spans="1:9" x14ac:dyDescent="0.25">
      <c r="A4714" s="608">
        <v>720515</v>
      </c>
      <c r="B4714" s="416" t="s">
        <v>558</v>
      </c>
      <c r="C4714" s="416" t="s">
        <v>761</v>
      </c>
      <c r="D4714" s="416" t="s">
        <v>777</v>
      </c>
      <c r="E4714" s="417">
        <v>1697083.7</v>
      </c>
      <c r="F4714" s="417">
        <v>0</v>
      </c>
      <c r="G4714" s="417">
        <v>5062357166.9100046</v>
      </c>
      <c r="H4714" s="387" t="b" cm="1">
        <f t="array" aca="1" ref="H4714" ca="1">EsNegrita(BP[[#This Row],[CODIGO]])</f>
        <v>0</v>
      </c>
      <c r="I4714" s="387" t="b" cm="1">
        <f t="array" ref="I4714">_xlfn.LET(
    _xlpm.codigos_devolucion, _xlfn.UNIQUE(_xlfn._xlws.FILTER(BP[CODIGO], ISNUMBER(SEARCH("devoluci", BP[NOMBRE CUENTA])), {""})),
    ISNUMBER(MATCH(BP[[#This Row],[CODIGO]], _xlpm.codigos_devolucion, 0))
)</f>
        <v>0</v>
      </c>
    </row>
    <row r="4715" spans="1:9" x14ac:dyDescent="0.25">
      <c r="A4715" s="608">
        <v>720515</v>
      </c>
      <c r="B4715" s="416" t="s">
        <v>558</v>
      </c>
      <c r="C4715" s="416" t="s">
        <v>1300</v>
      </c>
      <c r="D4715" s="416" t="s">
        <v>777</v>
      </c>
      <c r="E4715" s="417">
        <v>1709528.51</v>
      </c>
      <c r="F4715" s="417">
        <v>0</v>
      </c>
      <c r="G4715" s="417">
        <v>5064066695.4200048</v>
      </c>
      <c r="H4715" s="387" t="b" cm="1">
        <f t="array" aca="1" ref="H4715" ca="1">EsNegrita(BP[[#This Row],[CODIGO]])</f>
        <v>0</v>
      </c>
      <c r="I4715" s="387" t="b" cm="1">
        <f t="array" ref="I4715">_xlfn.LET(
    _xlpm.codigos_devolucion, _xlfn.UNIQUE(_xlfn._xlws.FILTER(BP[CODIGO], ISNUMBER(SEARCH("devoluci", BP[NOMBRE CUENTA])), {""})),
    ISNUMBER(MATCH(BP[[#This Row],[CODIGO]], _xlpm.codigos_devolucion, 0))
)</f>
        <v>0</v>
      </c>
    </row>
    <row r="4716" spans="1:9" x14ac:dyDescent="0.25">
      <c r="A4716" s="608">
        <v>720515</v>
      </c>
      <c r="B4716" s="416" t="s">
        <v>558</v>
      </c>
      <c r="C4716" s="416" t="s">
        <v>1301</v>
      </c>
      <c r="D4716" s="416" t="s">
        <v>777</v>
      </c>
      <c r="E4716" s="417">
        <v>2084208.92</v>
      </c>
      <c r="F4716" s="417">
        <v>0</v>
      </c>
      <c r="G4716" s="417">
        <v>5066150904.3400049</v>
      </c>
      <c r="H4716" s="387" t="b" cm="1">
        <f t="array" aca="1" ref="H4716" ca="1">EsNegrita(BP[[#This Row],[CODIGO]])</f>
        <v>0</v>
      </c>
      <c r="I4716" s="387" t="b" cm="1">
        <f t="array" ref="I4716">_xlfn.LET(
    _xlpm.codigos_devolucion, _xlfn.UNIQUE(_xlfn._xlws.FILTER(BP[CODIGO], ISNUMBER(SEARCH("devoluci", BP[NOMBRE CUENTA])), {""})),
    ISNUMBER(MATCH(BP[[#This Row],[CODIGO]], _xlpm.codigos_devolucion, 0))
)</f>
        <v>0</v>
      </c>
    </row>
    <row r="4717" spans="1:9" x14ac:dyDescent="0.25">
      <c r="A4717" s="608">
        <v>720515</v>
      </c>
      <c r="B4717" s="416" t="s">
        <v>558</v>
      </c>
      <c r="C4717" s="416" t="s">
        <v>1271</v>
      </c>
      <c r="D4717" s="416" t="s">
        <v>777</v>
      </c>
      <c r="E4717" s="417">
        <v>1341297.24</v>
      </c>
      <c r="F4717" s="417">
        <v>0</v>
      </c>
      <c r="G4717" s="417">
        <v>5067492201.5800047</v>
      </c>
      <c r="H4717" s="387" t="b" cm="1">
        <f t="array" aca="1" ref="H4717" ca="1">EsNegrita(BP[[#This Row],[CODIGO]])</f>
        <v>0</v>
      </c>
      <c r="I4717" s="387" t="b" cm="1">
        <f t="array" ref="I4717">_xlfn.LET(
    _xlpm.codigos_devolucion, _xlfn.UNIQUE(_xlfn._xlws.FILTER(BP[CODIGO], ISNUMBER(SEARCH("devoluci", BP[NOMBRE CUENTA])), {""})),
    ISNUMBER(MATCH(BP[[#This Row],[CODIGO]], _xlpm.codigos_devolucion, 0))
)</f>
        <v>0</v>
      </c>
    </row>
    <row r="4718" spans="1:9" x14ac:dyDescent="0.25">
      <c r="A4718" s="608">
        <v>720515</v>
      </c>
      <c r="B4718" s="416" t="s">
        <v>558</v>
      </c>
      <c r="C4718" s="416" t="s">
        <v>1302</v>
      </c>
      <c r="D4718" s="416" t="s">
        <v>777</v>
      </c>
      <c r="E4718" s="417">
        <v>1179629.17</v>
      </c>
      <c r="F4718" s="417">
        <v>0</v>
      </c>
      <c r="G4718" s="417">
        <v>5068671830.7500048</v>
      </c>
      <c r="H4718" s="387" t="b" cm="1">
        <f t="array" aca="1" ref="H4718" ca="1">EsNegrita(BP[[#This Row],[CODIGO]])</f>
        <v>0</v>
      </c>
      <c r="I4718" s="387" t="b" cm="1">
        <f t="array" ref="I4718">_xlfn.LET(
    _xlpm.codigos_devolucion, _xlfn.UNIQUE(_xlfn._xlws.FILTER(BP[CODIGO], ISNUMBER(SEARCH("devoluci", BP[NOMBRE CUENTA])), {""})),
    ISNUMBER(MATCH(BP[[#This Row],[CODIGO]], _xlpm.codigos_devolucion, 0))
)</f>
        <v>0</v>
      </c>
    </row>
    <row r="4719" spans="1:9" x14ac:dyDescent="0.25">
      <c r="A4719" s="608">
        <v>720515</v>
      </c>
      <c r="B4719" s="416" t="s">
        <v>558</v>
      </c>
      <c r="C4719" s="416" t="s">
        <v>1341</v>
      </c>
      <c r="D4719" s="416" t="s">
        <v>777</v>
      </c>
      <c r="E4719" s="417">
        <v>808978.34</v>
      </c>
      <c r="F4719" s="417">
        <v>0</v>
      </c>
      <c r="G4719" s="417">
        <v>5069480809.0900049</v>
      </c>
      <c r="H4719" s="387" t="b" cm="1">
        <f t="array" aca="1" ref="H4719" ca="1">EsNegrita(BP[[#This Row],[CODIGO]])</f>
        <v>0</v>
      </c>
      <c r="I4719" s="387" t="b" cm="1">
        <f t="array" ref="I4719">_xlfn.LET(
    _xlpm.codigos_devolucion, _xlfn.UNIQUE(_xlfn._xlws.FILTER(BP[CODIGO], ISNUMBER(SEARCH("devoluci", BP[NOMBRE CUENTA])), {""})),
    ISNUMBER(MATCH(BP[[#This Row],[CODIGO]], _xlpm.codigos_devolucion, 0))
)</f>
        <v>0</v>
      </c>
    </row>
    <row r="4720" spans="1:9" x14ac:dyDescent="0.25">
      <c r="A4720" s="608">
        <v>720515</v>
      </c>
      <c r="B4720" s="416" t="s">
        <v>558</v>
      </c>
      <c r="C4720" s="416" t="s">
        <v>1262</v>
      </c>
      <c r="D4720" s="416" t="s">
        <v>777</v>
      </c>
      <c r="E4720" s="417">
        <v>1426183.91</v>
      </c>
      <c r="F4720" s="417">
        <v>0</v>
      </c>
      <c r="G4720" s="417">
        <v>5070906993.0000048</v>
      </c>
      <c r="H4720" s="387" t="b" cm="1">
        <f t="array" aca="1" ref="H4720" ca="1">EsNegrita(BP[[#This Row],[CODIGO]])</f>
        <v>0</v>
      </c>
      <c r="I4720" s="387" t="b" cm="1">
        <f t="array" ref="I4720">_xlfn.LET(
    _xlpm.codigos_devolucion, _xlfn.UNIQUE(_xlfn._xlws.FILTER(BP[CODIGO], ISNUMBER(SEARCH("devoluci", BP[NOMBRE CUENTA])), {""})),
    ISNUMBER(MATCH(BP[[#This Row],[CODIGO]], _xlpm.codigos_devolucion, 0))
)</f>
        <v>0</v>
      </c>
    </row>
    <row r="4721" spans="1:9" x14ac:dyDescent="0.25">
      <c r="A4721" s="608">
        <v>720515</v>
      </c>
      <c r="B4721" s="416" t="s">
        <v>558</v>
      </c>
      <c r="C4721" s="416" t="s">
        <v>1272</v>
      </c>
      <c r="D4721" s="416" t="s">
        <v>777</v>
      </c>
      <c r="E4721" s="417">
        <v>1657929.14</v>
      </c>
      <c r="F4721" s="417">
        <v>0</v>
      </c>
      <c r="G4721" s="417">
        <v>5072564922.1400051</v>
      </c>
      <c r="H4721" s="387" t="b" cm="1">
        <f t="array" aca="1" ref="H4721" ca="1">EsNegrita(BP[[#This Row],[CODIGO]])</f>
        <v>0</v>
      </c>
      <c r="I4721" s="387" t="b" cm="1">
        <f t="array" ref="I4721">_xlfn.LET(
    _xlpm.codigos_devolucion, _xlfn.UNIQUE(_xlfn._xlws.FILTER(BP[CODIGO], ISNUMBER(SEARCH("devoluci", BP[NOMBRE CUENTA])), {""})),
    ISNUMBER(MATCH(BP[[#This Row],[CODIGO]], _xlpm.codigos_devolucion, 0))
)</f>
        <v>0</v>
      </c>
    </row>
    <row r="4722" spans="1:9" x14ac:dyDescent="0.25">
      <c r="A4722" s="608">
        <v>720515</v>
      </c>
      <c r="B4722" s="416" t="s">
        <v>558</v>
      </c>
      <c r="C4722" s="416" t="s">
        <v>780</v>
      </c>
      <c r="D4722" s="416" t="s">
        <v>777</v>
      </c>
      <c r="E4722" s="417">
        <v>1463436.16</v>
      </c>
      <c r="F4722" s="417">
        <v>0</v>
      </c>
      <c r="G4722" s="417">
        <v>5074028358.300005</v>
      </c>
      <c r="H4722" s="387" t="b" cm="1">
        <f t="array" aca="1" ref="H4722" ca="1">EsNegrita(BP[[#This Row],[CODIGO]])</f>
        <v>0</v>
      </c>
      <c r="I4722" s="387" t="b" cm="1">
        <f t="array" ref="I4722">_xlfn.LET(
    _xlpm.codigos_devolucion, _xlfn.UNIQUE(_xlfn._xlws.FILTER(BP[CODIGO], ISNUMBER(SEARCH("devoluci", BP[NOMBRE CUENTA])), {""})),
    ISNUMBER(MATCH(BP[[#This Row],[CODIGO]], _xlpm.codigos_devolucion, 0))
)</f>
        <v>0</v>
      </c>
    </row>
    <row r="4723" spans="1:9" x14ac:dyDescent="0.25">
      <c r="A4723" s="608">
        <v>720515</v>
      </c>
      <c r="B4723" s="416" t="s">
        <v>558</v>
      </c>
      <c r="C4723" s="416" t="s">
        <v>762</v>
      </c>
      <c r="D4723" s="416" t="s">
        <v>777</v>
      </c>
      <c r="E4723" s="417">
        <v>1426183.91</v>
      </c>
      <c r="F4723" s="417">
        <v>0</v>
      </c>
      <c r="G4723" s="417">
        <v>5075454542.2100048</v>
      </c>
      <c r="H4723" s="387" t="b" cm="1">
        <f t="array" aca="1" ref="H4723" ca="1">EsNegrita(BP[[#This Row],[CODIGO]])</f>
        <v>0</v>
      </c>
      <c r="I4723" s="387" t="b" cm="1">
        <f t="array" ref="I4723">_xlfn.LET(
    _xlpm.codigos_devolucion, _xlfn.UNIQUE(_xlfn._xlws.FILTER(BP[CODIGO], ISNUMBER(SEARCH("devoluci", BP[NOMBRE CUENTA])), {""})),
    ISNUMBER(MATCH(BP[[#This Row],[CODIGO]], _xlpm.codigos_devolucion, 0))
)</f>
        <v>0</v>
      </c>
    </row>
    <row r="4724" spans="1:9" x14ac:dyDescent="0.25">
      <c r="A4724" s="608">
        <v>720515</v>
      </c>
      <c r="B4724" s="416" t="s">
        <v>558</v>
      </c>
      <c r="C4724" s="416" t="s">
        <v>1330</v>
      </c>
      <c r="D4724" s="416" t="s">
        <v>777</v>
      </c>
      <c r="E4724" s="417">
        <v>1304044.98</v>
      </c>
      <c r="F4724" s="417">
        <v>0</v>
      </c>
      <c r="G4724" s="417">
        <v>5076758587.1900043</v>
      </c>
      <c r="H4724" s="387" t="b" cm="1">
        <f t="array" aca="1" ref="H4724" ca="1">EsNegrita(BP[[#This Row],[CODIGO]])</f>
        <v>0</v>
      </c>
      <c r="I4724" s="387" t="b" cm="1">
        <f t="array" ref="I4724">_xlfn.LET(
    _xlpm.codigos_devolucion, _xlfn.UNIQUE(_xlfn._xlws.FILTER(BP[CODIGO], ISNUMBER(SEARCH("devoluci", BP[NOMBRE CUENTA])), {""})),
    ISNUMBER(MATCH(BP[[#This Row],[CODIGO]], _xlpm.codigos_devolucion, 0))
)</f>
        <v>0</v>
      </c>
    </row>
    <row r="4725" spans="1:9" x14ac:dyDescent="0.25">
      <c r="A4725" s="608">
        <v>720515</v>
      </c>
      <c r="B4725" s="416" t="s">
        <v>558</v>
      </c>
      <c r="C4725" s="416" t="s">
        <v>763</v>
      </c>
      <c r="D4725" s="416" t="s">
        <v>777</v>
      </c>
      <c r="E4725" s="417">
        <v>1415801.75</v>
      </c>
      <c r="F4725" s="417">
        <v>0</v>
      </c>
      <c r="G4725" s="417">
        <v>5078174388.9400043</v>
      </c>
      <c r="H4725" s="387" t="b" cm="1">
        <f t="array" aca="1" ref="H4725" ca="1">EsNegrita(BP[[#This Row],[CODIGO]])</f>
        <v>0</v>
      </c>
      <c r="I4725" s="387" t="b" cm="1">
        <f t="array" ref="I4725">_xlfn.LET(
    _xlpm.codigos_devolucion, _xlfn.UNIQUE(_xlfn._xlws.FILTER(BP[CODIGO], ISNUMBER(SEARCH("devoluci", BP[NOMBRE CUENTA])), {""})),
    ISNUMBER(MATCH(BP[[#This Row],[CODIGO]], _xlpm.codigos_devolucion, 0))
)</f>
        <v>0</v>
      </c>
    </row>
    <row r="4726" spans="1:9" x14ac:dyDescent="0.25">
      <c r="A4726" s="608">
        <v>720515</v>
      </c>
      <c r="B4726" s="416" t="s">
        <v>558</v>
      </c>
      <c r="C4726" s="416" t="s">
        <v>764</v>
      </c>
      <c r="D4726" s="416" t="s">
        <v>777</v>
      </c>
      <c r="E4726" s="417">
        <v>1697083.7</v>
      </c>
      <c r="F4726" s="417">
        <v>0</v>
      </c>
      <c r="G4726" s="417">
        <v>5079871472.6400042</v>
      </c>
      <c r="H4726" s="387" t="b" cm="1">
        <f t="array" aca="1" ref="H4726" ca="1">EsNegrita(BP[[#This Row],[CODIGO]])</f>
        <v>0</v>
      </c>
      <c r="I4726" s="387" t="b" cm="1">
        <f t="array" ref="I4726">_xlfn.LET(
    _xlpm.codigos_devolucion, _xlfn.UNIQUE(_xlfn._xlws.FILTER(BP[CODIGO], ISNUMBER(SEARCH("devoluci", BP[NOMBRE CUENTA])), {""})),
    ISNUMBER(MATCH(BP[[#This Row],[CODIGO]], _xlpm.codigos_devolucion, 0))
)</f>
        <v>0</v>
      </c>
    </row>
    <row r="4727" spans="1:9" x14ac:dyDescent="0.25">
      <c r="A4727" s="608">
        <v>720515</v>
      </c>
      <c r="B4727" s="416" t="s">
        <v>558</v>
      </c>
      <c r="C4727" s="416" t="s">
        <v>1284</v>
      </c>
      <c r="D4727" s="416" t="s">
        <v>777</v>
      </c>
      <c r="E4727" s="417">
        <v>2017229</v>
      </c>
      <c r="F4727" s="417">
        <v>0</v>
      </c>
      <c r="G4727" s="417">
        <v>5081888701.6400042</v>
      </c>
      <c r="H4727" s="387" t="b" cm="1">
        <f t="array" aca="1" ref="H4727" ca="1">EsNegrita(BP[[#This Row],[CODIGO]])</f>
        <v>0</v>
      </c>
      <c r="I4727" s="387" t="b" cm="1">
        <f t="array" ref="I4727">_xlfn.LET(
    _xlpm.codigos_devolucion, _xlfn.UNIQUE(_xlfn._xlws.FILTER(BP[CODIGO], ISNUMBER(SEARCH("devoluci", BP[NOMBRE CUENTA])), {""})),
    ISNUMBER(MATCH(BP[[#This Row],[CODIGO]], _xlpm.codigos_devolucion, 0))
)</f>
        <v>0</v>
      </c>
    </row>
    <row r="4728" spans="1:9" x14ac:dyDescent="0.25">
      <c r="A4728" s="608">
        <v>720515</v>
      </c>
      <c r="B4728" s="416" t="s">
        <v>558</v>
      </c>
      <c r="C4728" s="416" t="s">
        <v>1303</v>
      </c>
      <c r="D4728" s="416" t="s">
        <v>777</v>
      </c>
      <c r="E4728" s="417">
        <v>1341297.24</v>
      </c>
      <c r="F4728" s="417">
        <v>0</v>
      </c>
      <c r="G4728" s="417">
        <v>5083229998.8800039</v>
      </c>
      <c r="H4728" s="387" t="b" cm="1">
        <f t="array" aca="1" ref="H4728" ca="1">EsNegrita(BP[[#This Row],[CODIGO]])</f>
        <v>0</v>
      </c>
      <c r="I4728" s="387" t="b" cm="1">
        <f t="array" ref="I4728">_xlfn.LET(
    _xlpm.codigos_devolucion, _xlfn.UNIQUE(_xlfn._xlws.FILTER(BP[CODIGO], ISNUMBER(SEARCH("devoluci", BP[NOMBRE CUENTA])), {""})),
    ISNUMBER(MATCH(BP[[#This Row],[CODIGO]], _xlpm.codigos_devolucion, 0))
)</f>
        <v>0</v>
      </c>
    </row>
    <row r="4729" spans="1:9" x14ac:dyDescent="0.25">
      <c r="A4729" s="608">
        <v>720515</v>
      </c>
      <c r="B4729" s="416" t="s">
        <v>558</v>
      </c>
      <c r="C4729" s="416" t="s">
        <v>1304</v>
      </c>
      <c r="D4729" s="416" t="s">
        <v>777</v>
      </c>
      <c r="E4729" s="417">
        <v>2039555.64</v>
      </c>
      <c r="F4729" s="417">
        <v>0</v>
      </c>
      <c r="G4729" s="417">
        <v>5085269554.5200043</v>
      </c>
      <c r="H4729" s="387" t="b" cm="1">
        <f t="array" aca="1" ref="H4729" ca="1">EsNegrita(BP[[#This Row],[CODIGO]])</f>
        <v>0</v>
      </c>
      <c r="I4729" s="387" t="b" cm="1">
        <f t="array" ref="I4729">_xlfn.LET(
    _xlpm.codigos_devolucion, _xlfn.UNIQUE(_xlfn._xlws.FILTER(BP[CODIGO], ISNUMBER(SEARCH("devoluci", BP[NOMBRE CUENTA])), {""})),
    ISNUMBER(MATCH(BP[[#This Row],[CODIGO]], _xlpm.codigos_devolucion, 0))
)</f>
        <v>0</v>
      </c>
    </row>
    <row r="4730" spans="1:9" x14ac:dyDescent="0.25">
      <c r="A4730" s="608">
        <v>720515</v>
      </c>
      <c r="B4730" s="416" t="s">
        <v>558</v>
      </c>
      <c r="C4730" s="416" t="s">
        <v>1348</v>
      </c>
      <c r="D4730" s="416" t="s">
        <v>777</v>
      </c>
      <c r="E4730" s="417">
        <v>2084208.92</v>
      </c>
      <c r="F4730" s="417">
        <v>0</v>
      </c>
      <c r="G4730" s="417">
        <v>5087353763.4400043</v>
      </c>
      <c r="H4730" s="387" t="b" cm="1">
        <f t="array" aca="1" ref="H4730" ca="1">EsNegrita(BP[[#This Row],[CODIGO]])</f>
        <v>0</v>
      </c>
      <c r="I4730" s="387" t="b" cm="1">
        <f t="array" ref="I4730">_xlfn.LET(
    _xlpm.codigos_devolucion, _xlfn.UNIQUE(_xlfn._xlws.FILTER(BP[CODIGO], ISNUMBER(SEARCH("devoluci", BP[NOMBRE CUENTA])), {""})),
    ISNUMBER(MATCH(BP[[#This Row],[CODIGO]], _xlpm.codigos_devolucion, 0))
)</f>
        <v>0</v>
      </c>
    </row>
    <row r="4731" spans="1:9" x14ac:dyDescent="0.25">
      <c r="A4731" s="608">
        <v>720515</v>
      </c>
      <c r="B4731" s="416" t="s">
        <v>558</v>
      </c>
      <c r="C4731" s="416" t="s">
        <v>1305</v>
      </c>
      <c r="D4731" s="416" t="s">
        <v>777</v>
      </c>
      <c r="E4731" s="417">
        <v>738339.13</v>
      </c>
      <c r="F4731" s="417">
        <v>0</v>
      </c>
      <c r="G4731" s="417">
        <v>5088092102.5700045</v>
      </c>
      <c r="H4731" s="387" t="b" cm="1">
        <f t="array" aca="1" ref="H4731" ca="1">EsNegrita(BP[[#This Row],[CODIGO]])</f>
        <v>0</v>
      </c>
      <c r="I4731" s="387" t="b" cm="1">
        <f t="array" ref="I4731">_xlfn.LET(
    _xlpm.codigos_devolucion, _xlfn.UNIQUE(_xlfn._xlws.FILTER(BP[CODIGO], ISNUMBER(SEARCH("devoluci", BP[NOMBRE CUENTA])), {""})),
    ISNUMBER(MATCH(BP[[#This Row],[CODIGO]], _xlpm.codigos_devolucion, 0))
)</f>
        <v>0</v>
      </c>
    </row>
    <row r="4732" spans="1:9" x14ac:dyDescent="0.25">
      <c r="A4732" s="608">
        <v>720515</v>
      </c>
      <c r="B4732" s="416" t="s">
        <v>558</v>
      </c>
      <c r="C4732" s="416" t="s">
        <v>1306</v>
      </c>
      <c r="D4732" s="416" t="s">
        <v>777</v>
      </c>
      <c r="E4732" s="417">
        <v>1697082.87</v>
      </c>
      <c r="F4732" s="417">
        <v>0</v>
      </c>
      <c r="G4732" s="417">
        <v>5089789185.4400043</v>
      </c>
      <c r="H4732" s="387" t="b" cm="1">
        <f t="array" aca="1" ref="H4732" ca="1">EsNegrita(BP[[#This Row],[CODIGO]])</f>
        <v>0</v>
      </c>
      <c r="I4732" s="387" t="b" cm="1">
        <f t="array" ref="I4732">_xlfn.LET(
    _xlpm.codigos_devolucion, _xlfn.UNIQUE(_xlfn._xlws.FILTER(BP[CODIGO], ISNUMBER(SEARCH("devoluci", BP[NOMBRE CUENTA])), {""})),
    ISNUMBER(MATCH(BP[[#This Row],[CODIGO]], _xlpm.codigos_devolucion, 0))
)</f>
        <v>0</v>
      </c>
    </row>
    <row r="4733" spans="1:9" x14ac:dyDescent="0.25">
      <c r="A4733" s="608">
        <v>720515</v>
      </c>
      <c r="B4733" s="416" t="s">
        <v>558</v>
      </c>
      <c r="C4733" s="416" t="s">
        <v>1274</v>
      </c>
      <c r="D4733" s="416" t="s">
        <v>777</v>
      </c>
      <c r="E4733" s="417">
        <v>696092.24</v>
      </c>
      <c r="F4733" s="417">
        <v>0</v>
      </c>
      <c r="G4733" s="417">
        <v>5090485277.6800041</v>
      </c>
      <c r="H4733" s="387" t="b" cm="1">
        <f t="array" aca="1" ref="H4733" ca="1">EsNegrita(BP[[#This Row],[CODIGO]])</f>
        <v>0</v>
      </c>
      <c r="I4733" s="387" t="b" cm="1">
        <f t="array" ref="I4733">_xlfn.LET(
    _xlpm.codigos_devolucion, _xlfn.UNIQUE(_xlfn._xlws.FILTER(BP[CODIGO], ISNUMBER(SEARCH("devoluci", BP[NOMBRE CUENTA])), {""})),
    ISNUMBER(MATCH(BP[[#This Row],[CODIGO]], _xlpm.codigos_devolucion, 0))
)</f>
        <v>0</v>
      </c>
    </row>
    <row r="4734" spans="1:9" x14ac:dyDescent="0.25">
      <c r="A4734" s="608">
        <v>720515</v>
      </c>
      <c r="B4734" s="416" t="s">
        <v>558</v>
      </c>
      <c r="C4734" s="416" t="s">
        <v>1307</v>
      </c>
      <c r="D4734" s="416" t="s">
        <v>777</v>
      </c>
      <c r="E4734" s="417">
        <v>696092.24</v>
      </c>
      <c r="F4734" s="417">
        <v>0</v>
      </c>
      <c r="G4734" s="417">
        <v>5091181369.9200039</v>
      </c>
      <c r="H4734" s="387" t="b" cm="1">
        <f t="array" aca="1" ref="H4734" ca="1">EsNegrita(BP[[#This Row],[CODIGO]])</f>
        <v>0</v>
      </c>
      <c r="I4734" s="387" t="b" cm="1">
        <f t="array" ref="I4734">_xlfn.LET(
    _xlpm.codigos_devolucion, _xlfn.UNIQUE(_xlfn._xlws.FILTER(BP[CODIGO], ISNUMBER(SEARCH("devoluci", BP[NOMBRE CUENTA])), {""})),
    ISNUMBER(MATCH(BP[[#This Row],[CODIGO]], _xlpm.codigos_devolucion, 0))
)</f>
        <v>0</v>
      </c>
    </row>
    <row r="4735" spans="1:9" x14ac:dyDescent="0.25">
      <c r="A4735" s="608">
        <v>720515</v>
      </c>
      <c r="B4735" s="416" t="s">
        <v>558</v>
      </c>
      <c r="C4735" s="416" t="s">
        <v>766</v>
      </c>
      <c r="D4735" s="416" t="s">
        <v>777</v>
      </c>
      <c r="E4735" s="417">
        <v>1697083.7</v>
      </c>
      <c r="F4735" s="417">
        <v>0</v>
      </c>
      <c r="G4735" s="417">
        <v>5092878453.6200037</v>
      </c>
      <c r="H4735" s="387" t="b" cm="1">
        <f t="array" aca="1" ref="H4735" ca="1">EsNegrita(BP[[#This Row],[CODIGO]])</f>
        <v>0</v>
      </c>
      <c r="I4735" s="387" t="b" cm="1">
        <f t="array" ref="I4735">_xlfn.LET(
    _xlpm.codigos_devolucion, _xlfn.UNIQUE(_xlfn._xlws.FILTER(BP[CODIGO], ISNUMBER(SEARCH("devoluci", BP[NOMBRE CUENTA])), {""})),
    ISNUMBER(MATCH(BP[[#This Row],[CODIGO]], _xlpm.codigos_devolucion, 0))
)</f>
        <v>0</v>
      </c>
    </row>
    <row r="4736" spans="1:9" x14ac:dyDescent="0.25">
      <c r="A4736" s="608">
        <v>720515</v>
      </c>
      <c r="B4736" s="416" t="s">
        <v>558</v>
      </c>
      <c r="C4736" s="416" t="s">
        <v>767</v>
      </c>
      <c r="D4736" s="416" t="s">
        <v>777</v>
      </c>
      <c r="E4736" s="417">
        <v>1426183.91</v>
      </c>
      <c r="F4736" s="417">
        <v>0</v>
      </c>
      <c r="G4736" s="417">
        <v>5094304637.5300035</v>
      </c>
      <c r="H4736" s="387" t="b" cm="1">
        <f t="array" aca="1" ref="H4736" ca="1">EsNegrita(BP[[#This Row],[CODIGO]])</f>
        <v>0</v>
      </c>
      <c r="I4736" s="387" t="b" cm="1">
        <f t="array" ref="I4736">_xlfn.LET(
    _xlpm.codigos_devolucion, _xlfn.UNIQUE(_xlfn._xlws.FILTER(BP[CODIGO], ISNUMBER(SEARCH("devoluci", BP[NOMBRE CUENTA])), {""})),
    ISNUMBER(MATCH(BP[[#This Row],[CODIGO]], _xlpm.codigos_devolucion, 0))
)</f>
        <v>0</v>
      </c>
    </row>
    <row r="4737" spans="1:9" x14ac:dyDescent="0.25">
      <c r="A4737" s="608">
        <v>720515</v>
      </c>
      <c r="B4737" s="416" t="s">
        <v>558</v>
      </c>
      <c r="C4737" s="416" t="s">
        <v>768</v>
      </c>
      <c r="D4737" s="416" t="s">
        <v>777</v>
      </c>
      <c r="E4737" s="417">
        <v>2084208.92</v>
      </c>
      <c r="F4737" s="417">
        <v>0</v>
      </c>
      <c r="G4737" s="417">
        <v>5096388846.4500036</v>
      </c>
      <c r="H4737" s="387" t="b" cm="1">
        <f t="array" aca="1" ref="H4737" ca="1">EsNegrita(BP[[#This Row],[CODIGO]])</f>
        <v>0</v>
      </c>
      <c r="I4737" s="387" t="b" cm="1">
        <f t="array" ref="I4737">_xlfn.LET(
    _xlpm.codigos_devolucion, _xlfn.UNIQUE(_xlfn._xlws.FILTER(BP[CODIGO], ISNUMBER(SEARCH("devoluci", BP[NOMBRE CUENTA])), {""})),
    ISNUMBER(MATCH(BP[[#This Row],[CODIGO]], _xlpm.codigos_devolucion, 0))
)</f>
        <v>0</v>
      </c>
    </row>
    <row r="4738" spans="1:9" x14ac:dyDescent="0.25">
      <c r="A4738" s="608">
        <v>720515</v>
      </c>
      <c r="B4738" s="416" t="s">
        <v>558</v>
      </c>
      <c r="C4738" s="416" t="s">
        <v>1344</v>
      </c>
      <c r="D4738" s="416" t="s">
        <v>777</v>
      </c>
      <c r="E4738" s="417">
        <v>864856.72</v>
      </c>
      <c r="F4738" s="417">
        <v>0</v>
      </c>
      <c r="G4738" s="417">
        <v>5097253703.1700039</v>
      </c>
      <c r="H4738" s="387" t="b" cm="1">
        <f t="array" aca="1" ref="H4738" ca="1">EsNegrita(BP[[#This Row],[CODIGO]])</f>
        <v>0</v>
      </c>
      <c r="I4738" s="387" t="b" cm="1">
        <f t="array" ref="I4738">_xlfn.LET(
    _xlpm.codigos_devolucion, _xlfn.UNIQUE(_xlfn._xlws.FILTER(BP[CODIGO], ISNUMBER(SEARCH("devoluci", BP[NOMBRE CUENTA])), {""})),
    ISNUMBER(MATCH(BP[[#This Row],[CODIGO]], _xlpm.codigos_devolucion, 0))
)</f>
        <v>0</v>
      </c>
    </row>
    <row r="4739" spans="1:9" x14ac:dyDescent="0.25">
      <c r="A4739" s="608">
        <v>720515</v>
      </c>
      <c r="B4739" s="416" t="s">
        <v>558</v>
      </c>
      <c r="C4739" s="416" t="s">
        <v>769</v>
      </c>
      <c r="D4739" s="416" t="s">
        <v>777</v>
      </c>
      <c r="E4739" s="417">
        <v>1701510.92</v>
      </c>
      <c r="F4739" s="417">
        <v>0</v>
      </c>
      <c r="G4739" s="417">
        <v>5098955214.090004</v>
      </c>
      <c r="H4739" s="387" t="b" cm="1">
        <f t="array" aca="1" ref="H4739" ca="1">EsNegrita(BP[[#This Row],[CODIGO]])</f>
        <v>0</v>
      </c>
      <c r="I4739" s="387" t="b" cm="1">
        <f t="array" ref="I4739">_xlfn.LET(
    _xlpm.codigos_devolucion, _xlfn.UNIQUE(_xlfn._xlws.FILTER(BP[CODIGO], ISNUMBER(SEARCH("devoluci", BP[NOMBRE CUENTA])), {""})),
    ISNUMBER(MATCH(BP[[#This Row],[CODIGO]], _xlpm.codigos_devolucion, 0))
)</f>
        <v>0</v>
      </c>
    </row>
    <row r="4740" spans="1:9" x14ac:dyDescent="0.25">
      <c r="A4740" s="608">
        <v>720515</v>
      </c>
      <c r="B4740" s="416" t="s">
        <v>558</v>
      </c>
      <c r="C4740" s="416" t="s">
        <v>1309</v>
      </c>
      <c r="D4740" s="416" t="s">
        <v>777</v>
      </c>
      <c r="E4740" s="417">
        <v>820150.86</v>
      </c>
      <c r="F4740" s="417">
        <v>0</v>
      </c>
      <c r="G4740" s="417">
        <v>5099775364.9500036</v>
      </c>
      <c r="H4740" s="387" t="b" cm="1">
        <f t="array" aca="1" ref="H4740" ca="1">EsNegrita(BP[[#This Row],[CODIGO]])</f>
        <v>0</v>
      </c>
      <c r="I4740" s="387" t="b" cm="1">
        <f t="array" ref="I4740">_xlfn.LET(
    _xlpm.codigos_devolucion, _xlfn.UNIQUE(_xlfn._xlws.FILTER(BP[CODIGO], ISNUMBER(SEARCH("devoluci", BP[NOMBRE CUENTA])), {""})),
    ISNUMBER(MATCH(BP[[#This Row],[CODIGO]], _xlpm.codigos_devolucion, 0))
)</f>
        <v>0</v>
      </c>
    </row>
    <row r="4741" spans="1:9" x14ac:dyDescent="0.25">
      <c r="A4741" s="608">
        <v>720515</v>
      </c>
      <c r="B4741" s="416" t="s">
        <v>558</v>
      </c>
      <c r="C4741" s="416" t="s">
        <v>1275</v>
      </c>
      <c r="D4741" s="416" t="s">
        <v>777</v>
      </c>
      <c r="E4741" s="417">
        <v>538887.24</v>
      </c>
      <c r="F4741" s="417">
        <v>0</v>
      </c>
      <c r="G4741" s="417">
        <v>5100314252.1900034</v>
      </c>
      <c r="H4741" s="387" t="b" cm="1">
        <f t="array" aca="1" ref="H4741" ca="1">EsNegrita(BP[[#This Row],[CODIGO]])</f>
        <v>0</v>
      </c>
      <c r="I4741" s="387" t="b" cm="1">
        <f t="array" ref="I4741">_xlfn.LET(
    _xlpm.codigos_devolucion, _xlfn.UNIQUE(_xlfn._xlws.FILTER(BP[CODIGO], ISNUMBER(SEARCH("devoluci", BP[NOMBRE CUENTA])), {""})),
    ISNUMBER(MATCH(BP[[#This Row],[CODIGO]], _xlpm.codigos_devolucion, 0))
)</f>
        <v>0</v>
      </c>
    </row>
    <row r="4742" spans="1:9" x14ac:dyDescent="0.25">
      <c r="A4742" s="608">
        <v>720515</v>
      </c>
      <c r="B4742" s="416" t="s">
        <v>558</v>
      </c>
      <c r="C4742" s="416" t="s">
        <v>771</v>
      </c>
      <c r="D4742" s="416" t="s">
        <v>777</v>
      </c>
      <c r="E4742" s="417">
        <v>922342.73</v>
      </c>
      <c r="F4742" s="417">
        <v>0</v>
      </c>
      <c r="G4742" s="417">
        <v>5101236594.9200029</v>
      </c>
      <c r="H4742" s="387" t="b" cm="1">
        <f t="array" aca="1" ref="H4742" ca="1">EsNegrita(BP[[#This Row],[CODIGO]])</f>
        <v>0</v>
      </c>
      <c r="I4742" s="387" t="b" cm="1">
        <f t="array" ref="I4742">_xlfn.LET(
    _xlpm.codigos_devolucion, _xlfn.UNIQUE(_xlfn._xlws.FILTER(BP[CODIGO], ISNUMBER(SEARCH("devoluci", BP[NOMBRE CUENTA])), {""})),
    ISNUMBER(MATCH(BP[[#This Row],[CODIGO]], _xlpm.codigos_devolucion, 0))
)</f>
        <v>0</v>
      </c>
    </row>
    <row r="4743" spans="1:9" x14ac:dyDescent="0.25">
      <c r="A4743" s="608">
        <v>720515</v>
      </c>
      <c r="B4743" s="416" t="s">
        <v>558</v>
      </c>
      <c r="C4743" s="416" t="s">
        <v>1311</v>
      </c>
      <c r="D4743" s="416" t="s">
        <v>777</v>
      </c>
      <c r="E4743" s="417">
        <v>836917.53</v>
      </c>
      <c r="F4743" s="417">
        <v>0</v>
      </c>
      <c r="G4743" s="417">
        <v>5102073512.4500027</v>
      </c>
      <c r="H4743" s="387" t="b" cm="1">
        <f t="array" aca="1" ref="H4743" ca="1">EsNegrita(BP[[#This Row],[CODIGO]])</f>
        <v>0</v>
      </c>
      <c r="I4743" s="387" t="b" cm="1">
        <f t="array" ref="I4743">_xlfn.LET(
    _xlpm.codigos_devolucion, _xlfn.UNIQUE(_xlfn._xlws.FILTER(BP[CODIGO], ISNUMBER(SEARCH("devoluci", BP[NOMBRE CUENTA])), {""})),
    ISNUMBER(MATCH(BP[[#This Row],[CODIGO]], _xlpm.codigos_devolucion, 0))
)</f>
        <v>0</v>
      </c>
    </row>
    <row r="4744" spans="1:9" x14ac:dyDescent="0.25">
      <c r="A4744" s="608">
        <v>720515</v>
      </c>
      <c r="B4744" s="416" t="s">
        <v>558</v>
      </c>
      <c r="C4744" s="416" t="s">
        <v>1277</v>
      </c>
      <c r="D4744" s="416" t="s">
        <v>777</v>
      </c>
      <c r="E4744" s="417">
        <v>1895713.52</v>
      </c>
      <c r="F4744" s="417">
        <v>0</v>
      </c>
      <c r="G4744" s="417">
        <v>5103969225.9700031</v>
      </c>
      <c r="H4744" s="387" t="b" cm="1">
        <f t="array" aca="1" ref="H4744" ca="1">EsNegrita(BP[[#This Row],[CODIGO]])</f>
        <v>0</v>
      </c>
      <c r="I4744" s="387" t="b" cm="1">
        <f t="array" ref="I4744">_xlfn.LET(
    _xlpm.codigos_devolucion, _xlfn.UNIQUE(_xlfn._xlws.FILTER(BP[CODIGO], ISNUMBER(SEARCH("devoluci", BP[NOMBRE CUENTA])), {""})),
    ISNUMBER(MATCH(BP[[#This Row],[CODIGO]], _xlpm.codigos_devolucion, 0))
)</f>
        <v>0</v>
      </c>
    </row>
    <row r="4745" spans="1:9" x14ac:dyDescent="0.25">
      <c r="A4745" s="608">
        <v>720515</v>
      </c>
      <c r="B4745" s="416" t="s">
        <v>558</v>
      </c>
      <c r="C4745" s="416" t="s">
        <v>1312</v>
      </c>
      <c r="D4745" s="416" t="s">
        <v>777</v>
      </c>
      <c r="E4745" s="417">
        <v>1797810.39</v>
      </c>
      <c r="F4745" s="417">
        <v>0</v>
      </c>
      <c r="G4745" s="417">
        <v>5105767036.3600035</v>
      </c>
      <c r="H4745" s="387" t="b" cm="1">
        <f t="array" aca="1" ref="H4745" ca="1">EsNegrita(BP[[#This Row],[CODIGO]])</f>
        <v>0</v>
      </c>
      <c r="I4745" s="387" t="b" cm="1">
        <f t="array" ref="I4745">_xlfn.LET(
    _xlpm.codigos_devolucion, _xlfn.UNIQUE(_xlfn._xlws.FILTER(BP[CODIGO], ISNUMBER(SEARCH("devoluci", BP[NOMBRE CUENTA])), {""})),
    ISNUMBER(MATCH(BP[[#This Row],[CODIGO]], _xlpm.codigos_devolucion, 0))
)</f>
        <v>0</v>
      </c>
    </row>
    <row r="4746" spans="1:9" x14ac:dyDescent="0.25">
      <c r="A4746" s="608">
        <v>720515</v>
      </c>
      <c r="B4746" s="416" t="s">
        <v>558</v>
      </c>
      <c r="C4746" s="416" t="s">
        <v>1355</v>
      </c>
      <c r="D4746" s="416" t="s">
        <v>777</v>
      </c>
      <c r="E4746" s="417">
        <v>715813.73</v>
      </c>
      <c r="F4746" s="417">
        <v>0</v>
      </c>
      <c r="G4746" s="417">
        <v>5106482850.090003</v>
      </c>
      <c r="H4746" s="387" t="b" cm="1">
        <f t="array" aca="1" ref="H4746" ca="1">EsNegrita(BP[[#This Row],[CODIGO]])</f>
        <v>0</v>
      </c>
      <c r="I4746" s="387" t="b" cm="1">
        <f t="array" ref="I4746">_xlfn.LET(
    _xlpm.codigos_devolucion, _xlfn.UNIQUE(_xlfn._xlws.FILTER(BP[CODIGO], ISNUMBER(SEARCH("devoluci", BP[NOMBRE CUENTA])), {""})),
    ISNUMBER(MATCH(BP[[#This Row],[CODIGO]], _xlpm.codigos_devolucion, 0))
)</f>
        <v>0</v>
      </c>
    </row>
    <row r="4747" spans="1:9" x14ac:dyDescent="0.25">
      <c r="A4747" s="608">
        <v>720515</v>
      </c>
      <c r="B4747" s="416" t="s">
        <v>558</v>
      </c>
      <c r="C4747" s="416" t="s">
        <v>1316</v>
      </c>
      <c r="D4747" s="416" t="s">
        <v>777</v>
      </c>
      <c r="E4747" s="417">
        <v>922342.73</v>
      </c>
      <c r="F4747" s="417">
        <v>0</v>
      </c>
      <c r="G4747" s="417">
        <v>5107405192.8200026</v>
      </c>
      <c r="H4747" s="387" t="b" cm="1">
        <f t="array" aca="1" ref="H4747" ca="1">EsNegrita(BP[[#This Row],[CODIGO]])</f>
        <v>0</v>
      </c>
      <c r="I4747" s="387" t="b" cm="1">
        <f t="array" ref="I4747">_xlfn.LET(
    _xlpm.codigos_devolucion, _xlfn.UNIQUE(_xlfn._xlws.FILTER(BP[CODIGO], ISNUMBER(SEARCH("devoluci", BP[NOMBRE CUENTA])), {""})),
    ISNUMBER(MATCH(BP[[#This Row],[CODIGO]], _xlpm.codigos_devolucion, 0))
)</f>
        <v>0</v>
      </c>
    </row>
    <row r="4748" spans="1:9" x14ac:dyDescent="0.25">
      <c r="A4748" s="608">
        <v>720515</v>
      </c>
      <c r="B4748" s="416" t="s">
        <v>558</v>
      </c>
      <c r="C4748" s="416" t="s">
        <v>1317</v>
      </c>
      <c r="D4748" s="416" t="s">
        <v>777</v>
      </c>
      <c r="E4748" s="417">
        <v>1535291.69</v>
      </c>
      <c r="F4748" s="417">
        <v>0</v>
      </c>
      <c r="G4748" s="417">
        <v>5108940484.5100021</v>
      </c>
      <c r="H4748" s="387" t="b" cm="1">
        <f t="array" aca="1" ref="H4748" ca="1">EsNegrita(BP[[#This Row],[CODIGO]])</f>
        <v>0</v>
      </c>
      <c r="I4748" s="387" t="b" cm="1">
        <f t="array" ref="I4748">_xlfn.LET(
    _xlpm.codigos_devolucion, _xlfn.UNIQUE(_xlfn._xlws.FILTER(BP[CODIGO], ISNUMBER(SEARCH("devoluci", BP[NOMBRE CUENTA])), {""})),
    ISNUMBER(MATCH(BP[[#This Row],[CODIGO]], _xlpm.codigos_devolucion, 0))
)</f>
        <v>0</v>
      </c>
    </row>
    <row r="4749" spans="1:9" x14ac:dyDescent="0.25">
      <c r="A4749" s="608">
        <v>720515</v>
      </c>
      <c r="B4749" s="416" t="s">
        <v>558</v>
      </c>
      <c r="C4749" s="416" t="s">
        <v>1318</v>
      </c>
      <c r="D4749" s="416" t="s">
        <v>777</v>
      </c>
      <c r="E4749" s="417">
        <v>717325.46</v>
      </c>
      <c r="F4749" s="417">
        <v>0</v>
      </c>
      <c r="G4749" s="417">
        <v>5109657809.9700022</v>
      </c>
      <c r="H4749" s="387" t="b" cm="1">
        <f t="array" aca="1" ref="H4749" ca="1">EsNegrita(BP[[#This Row],[CODIGO]])</f>
        <v>0</v>
      </c>
      <c r="I4749" s="387" t="b" cm="1">
        <f t="array" ref="I4749">_xlfn.LET(
    _xlpm.codigos_devolucion, _xlfn.UNIQUE(_xlfn._xlws.FILTER(BP[CODIGO], ISNUMBER(SEARCH("devoluci", BP[NOMBRE CUENTA])), {""})),
    ISNUMBER(MATCH(BP[[#This Row],[CODIGO]], _xlpm.codigos_devolucion, 0))
)</f>
        <v>0</v>
      </c>
    </row>
    <row r="4750" spans="1:9" x14ac:dyDescent="0.25">
      <c r="A4750" s="608">
        <v>720515</v>
      </c>
      <c r="B4750" s="416" t="s">
        <v>558</v>
      </c>
      <c r="C4750" s="416" t="s">
        <v>1278</v>
      </c>
      <c r="D4750" s="416" t="s">
        <v>777</v>
      </c>
      <c r="E4750" s="417">
        <v>1594715.54</v>
      </c>
      <c r="F4750" s="417">
        <v>0</v>
      </c>
      <c r="G4750" s="417">
        <v>5111252525.5100021</v>
      </c>
      <c r="H4750" s="387" t="b" cm="1">
        <f t="array" aca="1" ref="H4750" ca="1">EsNegrita(BP[[#This Row],[CODIGO]])</f>
        <v>0</v>
      </c>
      <c r="I4750" s="387" t="b" cm="1">
        <f t="array" ref="I4750">_xlfn.LET(
    _xlpm.codigos_devolucion, _xlfn.UNIQUE(_xlfn._xlws.FILTER(BP[CODIGO], ISNUMBER(SEARCH("devoluci", BP[NOMBRE CUENTA])), {""})),
    ISNUMBER(MATCH(BP[[#This Row],[CODIGO]], _xlpm.codigos_devolucion, 0))
)</f>
        <v>0</v>
      </c>
    </row>
    <row r="4751" spans="1:9" x14ac:dyDescent="0.25">
      <c r="A4751" s="608">
        <v>720515</v>
      </c>
      <c r="B4751" s="416" t="s">
        <v>558</v>
      </c>
      <c r="C4751" s="416" t="s">
        <v>1331</v>
      </c>
      <c r="D4751" s="416" t="s">
        <v>777</v>
      </c>
      <c r="E4751" s="417">
        <v>725160.77</v>
      </c>
      <c r="F4751" s="417">
        <v>0</v>
      </c>
      <c r="G4751" s="417">
        <v>5111977686.2800026</v>
      </c>
      <c r="H4751" s="387" t="b" cm="1">
        <f t="array" aca="1" ref="H4751" ca="1">EsNegrita(BP[[#This Row],[CODIGO]])</f>
        <v>0</v>
      </c>
      <c r="I4751" s="387" t="b" cm="1">
        <f t="array" ref="I4751">_xlfn.LET(
    _xlpm.codigos_devolucion, _xlfn.UNIQUE(_xlfn._xlws.FILTER(BP[CODIGO], ISNUMBER(SEARCH("devoluci", BP[NOMBRE CUENTA])), {""})),
    ISNUMBER(MATCH(BP[[#This Row],[CODIGO]], _xlpm.codigos_devolucion, 0))
)</f>
        <v>0</v>
      </c>
    </row>
    <row r="4752" spans="1:9" x14ac:dyDescent="0.25">
      <c r="A4752" s="608">
        <v>720515</v>
      </c>
      <c r="B4752" s="416" t="s">
        <v>558</v>
      </c>
      <c r="C4752" s="416" t="s">
        <v>1320</v>
      </c>
      <c r="D4752" s="416" t="s">
        <v>777</v>
      </c>
      <c r="E4752" s="417">
        <v>537397.21</v>
      </c>
      <c r="F4752" s="417">
        <v>0</v>
      </c>
      <c r="G4752" s="417">
        <v>5112515083.4900026</v>
      </c>
      <c r="H4752" s="387" t="b" cm="1">
        <f t="array" aca="1" ref="H4752" ca="1">EsNegrita(BP[[#This Row],[CODIGO]])</f>
        <v>0</v>
      </c>
      <c r="I4752" s="387" t="b" cm="1">
        <f t="array" ref="I4752">_xlfn.LET(
    _xlpm.codigos_devolucion, _xlfn.UNIQUE(_xlfn._xlws.FILTER(BP[CODIGO], ISNUMBER(SEARCH("devoluci", BP[NOMBRE CUENTA])), {""})),
    ISNUMBER(MATCH(BP[[#This Row],[CODIGO]], _xlpm.codigos_devolucion, 0))
)</f>
        <v>0</v>
      </c>
    </row>
    <row r="4753" spans="1:9" x14ac:dyDescent="0.25">
      <c r="A4753" s="608">
        <v>720515</v>
      </c>
      <c r="B4753" s="416" t="s">
        <v>558</v>
      </c>
      <c r="C4753" s="416" t="s">
        <v>1323</v>
      </c>
      <c r="D4753" s="416" t="s">
        <v>777</v>
      </c>
      <c r="E4753" s="417">
        <v>1738763.17</v>
      </c>
      <c r="F4753" s="417">
        <v>0</v>
      </c>
      <c r="G4753" s="417">
        <v>5114253846.6600027</v>
      </c>
      <c r="H4753" s="387" t="b" cm="1">
        <f t="array" aca="1" ref="H4753" ca="1">EsNegrita(BP[[#This Row],[CODIGO]])</f>
        <v>0</v>
      </c>
      <c r="I4753" s="387" t="b" cm="1">
        <f t="array" ref="I4753">_xlfn.LET(
    _xlpm.codigos_devolucion, _xlfn.UNIQUE(_xlfn._xlws.FILTER(BP[CODIGO], ISNUMBER(SEARCH("devoluci", BP[NOMBRE CUENTA])), {""})),
    ISNUMBER(MATCH(BP[[#This Row],[CODIGO]], _xlpm.codigos_devolucion, 0))
)</f>
        <v>0</v>
      </c>
    </row>
    <row r="4754" spans="1:9" x14ac:dyDescent="0.25">
      <c r="A4754" s="608">
        <v>720515</v>
      </c>
      <c r="B4754" s="416" t="s">
        <v>558</v>
      </c>
      <c r="C4754" s="416" t="s">
        <v>1357</v>
      </c>
      <c r="D4754" s="416" t="s">
        <v>777</v>
      </c>
      <c r="E4754" s="417">
        <v>848090.05</v>
      </c>
      <c r="F4754" s="417">
        <v>0</v>
      </c>
      <c r="G4754" s="417">
        <v>5115101936.7100029</v>
      </c>
      <c r="H4754" s="387" t="b" cm="1">
        <f t="array" aca="1" ref="H4754" ca="1">EsNegrita(BP[[#This Row],[CODIGO]])</f>
        <v>0</v>
      </c>
      <c r="I4754" s="387" t="b" cm="1">
        <f t="array" ref="I4754">_xlfn.LET(
    _xlpm.codigos_devolucion, _xlfn.UNIQUE(_xlfn._xlws.FILTER(BP[CODIGO], ISNUMBER(SEARCH("devoluci", BP[NOMBRE CUENTA])), {""})),
    ISNUMBER(MATCH(BP[[#This Row],[CODIGO]], _xlpm.codigos_devolucion, 0))
)</f>
        <v>0</v>
      </c>
    </row>
    <row r="4755" spans="1:9" x14ac:dyDescent="0.25">
      <c r="A4755" s="608">
        <v>720524</v>
      </c>
      <c r="B4755" s="416" t="s">
        <v>1375</v>
      </c>
      <c r="C4755" s="416" t="s">
        <v>1288</v>
      </c>
      <c r="D4755" s="416" t="s">
        <v>739</v>
      </c>
      <c r="E4755" s="417">
        <v>58363</v>
      </c>
      <c r="F4755" s="417">
        <v>0</v>
      </c>
      <c r="G4755" s="417">
        <v>94548940.379999995</v>
      </c>
      <c r="H4755" s="387" t="b" cm="1">
        <f t="array" aca="1" ref="H4755" ca="1">EsNegrita(BP[[#This Row],[CODIGO]])</f>
        <v>0</v>
      </c>
      <c r="I4755" s="387" t="b" cm="1">
        <f t="array" ref="I4755">_xlfn.LET(
    _xlpm.codigos_devolucion, _xlfn.UNIQUE(_xlfn._xlws.FILTER(BP[CODIGO], ISNUMBER(SEARCH("devoluci", BP[NOMBRE CUENTA])), {""})),
    ISNUMBER(MATCH(BP[[#This Row],[CODIGO]], _xlpm.codigos_devolucion, 0))
)</f>
        <v>0</v>
      </c>
    </row>
    <row r="4756" spans="1:9" x14ac:dyDescent="0.25">
      <c r="A4756" s="608">
        <v>720524</v>
      </c>
      <c r="B4756" s="416" t="s">
        <v>1375</v>
      </c>
      <c r="C4756" s="416" t="s">
        <v>1268</v>
      </c>
      <c r="D4756" s="416" t="s">
        <v>739</v>
      </c>
      <c r="E4756" s="417">
        <v>58363</v>
      </c>
      <c r="F4756" s="417">
        <v>0</v>
      </c>
      <c r="G4756" s="417">
        <v>94607303.379999995</v>
      </c>
      <c r="H4756" s="387" t="b" cm="1">
        <f t="array" aca="1" ref="H4756" ca="1">EsNegrita(BP[[#This Row],[CODIGO]])</f>
        <v>0</v>
      </c>
      <c r="I4756" s="387" t="b" cm="1">
        <f t="array" ref="I4756">_xlfn.LET(
    _xlpm.codigos_devolucion, _xlfn.UNIQUE(_xlfn._xlws.FILTER(BP[CODIGO], ISNUMBER(SEARCH("devoluci", BP[NOMBRE CUENTA])), {""})),
    ISNUMBER(MATCH(BP[[#This Row],[CODIGO]], _xlpm.codigos_devolucion, 0))
)</f>
        <v>0</v>
      </c>
    </row>
    <row r="4757" spans="1:9" x14ac:dyDescent="0.25">
      <c r="A4757" s="608">
        <v>720524</v>
      </c>
      <c r="B4757" s="416" t="s">
        <v>1375</v>
      </c>
      <c r="C4757" s="416" t="s">
        <v>752</v>
      </c>
      <c r="D4757" s="416" t="s">
        <v>739</v>
      </c>
      <c r="E4757" s="417">
        <v>116606</v>
      </c>
      <c r="F4757" s="417">
        <v>0</v>
      </c>
      <c r="G4757" s="417">
        <v>94723909.379999995</v>
      </c>
      <c r="H4757" s="387" t="b" cm="1">
        <f t="array" aca="1" ref="H4757" ca="1">EsNegrita(BP[[#This Row],[CODIGO]])</f>
        <v>0</v>
      </c>
      <c r="I4757" s="387" t="b" cm="1">
        <f t="array" ref="I4757">_xlfn.LET(
    _xlpm.codigos_devolucion, _xlfn.UNIQUE(_xlfn._xlws.FILTER(BP[CODIGO], ISNUMBER(SEARCH("devoluci", BP[NOMBRE CUENTA])), {""})),
    ISNUMBER(MATCH(BP[[#This Row],[CODIGO]], _xlpm.codigos_devolucion, 0))
)</f>
        <v>0</v>
      </c>
    </row>
    <row r="4758" spans="1:9" x14ac:dyDescent="0.25">
      <c r="A4758" s="608">
        <v>720524</v>
      </c>
      <c r="B4758" s="416" t="s">
        <v>1375</v>
      </c>
      <c r="C4758" s="416" t="s">
        <v>1273</v>
      </c>
      <c r="D4758" s="416" t="s">
        <v>739</v>
      </c>
      <c r="E4758" s="417">
        <v>1750890</v>
      </c>
      <c r="F4758" s="417">
        <v>0</v>
      </c>
      <c r="G4758" s="417">
        <v>96474799.379999995</v>
      </c>
      <c r="H4758" s="387" t="b" cm="1">
        <f t="array" aca="1" ref="H4758" ca="1">EsNegrita(BP[[#This Row],[CODIGO]])</f>
        <v>0</v>
      </c>
      <c r="I4758" s="387" t="b" cm="1">
        <f t="array" ref="I4758">_xlfn.LET(
    _xlpm.codigos_devolucion, _xlfn.UNIQUE(_xlfn._xlws.FILTER(BP[CODIGO], ISNUMBER(SEARCH("devoluci", BP[NOMBRE CUENTA])), {""})),
    ISNUMBER(MATCH(BP[[#This Row],[CODIGO]], _xlpm.codigos_devolucion, 0))
)</f>
        <v>0</v>
      </c>
    </row>
    <row r="4759" spans="1:9" x14ac:dyDescent="0.25">
      <c r="A4759" s="608">
        <v>720524</v>
      </c>
      <c r="B4759" s="416" t="s">
        <v>1375</v>
      </c>
      <c r="C4759" s="416" t="s">
        <v>1310</v>
      </c>
      <c r="D4759" s="416" t="s">
        <v>739</v>
      </c>
      <c r="E4759" s="417">
        <v>116606</v>
      </c>
      <c r="F4759" s="417">
        <v>0</v>
      </c>
      <c r="G4759" s="417">
        <v>96591405.379999995</v>
      </c>
      <c r="H4759" s="387" t="b" cm="1">
        <f t="array" aca="1" ref="H4759" ca="1">EsNegrita(BP[[#This Row],[CODIGO]])</f>
        <v>0</v>
      </c>
      <c r="I4759" s="387" t="b" cm="1">
        <f t="array" ref="I4759">_xlfn.LET(
    _xlpm.codigos_devolucion, _xlfn.UNIQUE(_xlfn._xlws.FILTER(BP[CODIGO], ISNUMBER(SEARCH("devoluci", BP[NOMBRE CUENTA])), {""})),
    ISNUMBER(MATCH(BP[[#This Row],[CODIGO]], _xlpm.codigos_devolucion, 0))
)</f>
        <v>0</v>
      </c>
    </row>
    <row r="4760" spans="1:9" x14ac:dyDescent="0.25">
      <c r="A4760" s="608">
        <v>720524</v>
      </c>
      <c r="B4760" s="416" t="s">
        <v>1375</v>
      </c>
      <c r="C4760" s="416" t="s">
        <v>1312</v>
      </c>
      <c r="D4760" s="416" t="s">
        <v>739</v>
      </c>
      <c r="E4760" s="417">
        <v>117272</v>
      </c>
      <c r="F4760" s="417">
        <v>0</v>
      </c>
      <c r="G4760" s="417">
        <v>96708677.379999995</v>
      </c>
      <c r="H4760" s="387" t="b" cm="1">
        <f t="array" aca="1" ref="H4760" ca="1">EsNegrita(BP[[#This Row],[CODIGO]])</f>
        <v>0</v>
      </c>
      <c r="I4760" s="387" t="b" cm="1">
        <f t="array" ref="I4760">_xlfn.LET(
    _xlpm.codigos_devolucion, _xlfn.UNIQUE(_xlfn._xlws.FILTER(BP[CODIGO], ISNUMBER(SEARCH("devoluci", BP[NOMBRE CUENTA])), {""})),
    ISNUMBER(MATCH(BP[[#This Row],[CODIGO]], _xlpm.codigos_devolucion, 0))
)</f>
        <v>0</v>
      </c>
    </row>
    <row r="4761" spans="1:9" x14ac:dyDescent="0.25">
      <c r="A4761" s="608">
        <v>720524</v>
      </c>
      <c r="B4761" s="416" t="s">
        <v>1375</v>
      </c>
      <c r="C4761" s="416" t="s">
        <v>1313</v>
      </c>
      <c r="D4761" s="416" t="s">
        <v>739</v>
      </c>
      <c r="E4761" s="417">
        <v>58363</v>
      </c>
      <c r="F4761" s="417">
        <v>0</v>
      </c>
      <c r="G4761" s="417">
        <v>96767040.379999995</v>
      </c>
      <c r="H4761" s="387" t="b" cm="1">
        <f t="array" aca="1" ref="H4761" ca="1">EsNegrita(BP[[#This Row],[CODIGO]])</f>
        <v>0</v>
      </c>
      <c r="I4761" s="387" t="b" cm="1">
        <f t="array" ref="I4761">_xlfn.LET(
    _xlpm.codigos_devolucion, _xlfn.UNIQUE(_xlfn._xlws.FILTER(BP[CODIGO], ISNUMBER(SEARCH("devoluci", BP[NOMBRE CUENTA])), {""})),
    ISNUMBER(MATCH(BP[[#This Row],[CODIGO]], _xlpm.codigos_devolucion, 0))
)</f>
        <v>0</v>
      </c>
    </row>
    <row r="4762" spans="1:9" x14ac:dyDescent="0.25">
      <c r="A4762" s="608">
        <v>720524</v>
      </c>
      <c r="B4762" s="416" t="s">
        <v>1375</v>
      </c>
      <c r="C4762" s="416" t="s">
        <v>1317</v>
      </c>
      <c r="D4762" s="416" t="s">
        <v>739</v>
      </c>
      <c r="E4762" s="417">
        <v>875445</v>
      </c>
      <c r="F4762" s="417">
        <v>0</v>
      </c>
      <c r="G4762" s="417">
        <v>97642485.379999995</v>
      </c>
      <c r="H4762" s="387" t="b" cm="1">
        <f t="array" aca="1" ref="H4762" ca="1">EsNegrita(BP[[#This Row],[CODIGO]])</f>
        <v>0</v>
      </c>
      <c r="I4762" s="387" t="b" cm="1">
        <f t="array" ref="I4762">_xlfn.LET(
    _xlpm.codigos_devolucion, _xlfn.UNIQUE(_xlfn._xlws.FILTER(BP[CODIGO], ISNUMBER(SEARCH("devoluci", BP[NOMBRE CUENTA])), {""})),
    ISNUMBER(MATCH(BP[[#This Row],[CODIGO]], _xlpm.codigos_devolucion, 0))
)</f>
        <v>0</v>
      </c>
    </row>
    <row r="4763" spans="1:9" x14ac:dyDescent="0.25">
      <c r="A4763" s="608">
        <v>720524</v>
      </c>
      <c r="B4763" s="416" t="s">
        <v>1375</v>
      </c>
      <c r="C4763" s="416" t="s">
        <v>743</v>
      </c>
      <c r="D4763" s="416" t="s">
        <v>777</v>
      </c>
      <c r="E4763" s="417">
        <v>58363</v>
      </c>
      <c r="F4763" s="417">
        <v>0</v>
      </c>
      <c r="G4763" s="417">
        <v>97700848.379999995</v>
      </c>
      <c r="H4763" s="387" t="b" cm="1">
        <f t="array" aca="1" ref="H4763" ca="1">EsNegrita(BP[[#This Row],[CODIGO]])</f>
        <v>0</v>
      </c>
      <c r="I4763" s="387" t="b" cm="1">
        <f t="array" ref="I4763">_xlfn.LET(
    _xlpm.codigos_devolucion, _xlfn.UNIQUE(_xlfn._xlws.FILTER(BP[CODIGO], ISNUMBER(SEARCH("devoluci", BP[NOMBRE CUENTA])), {""})),
    ISNUMBER(MATCH(BP[[#This Row],[CODIGO]], _xlpm.codigos_devolucion, 0))
)</f>
        <v>0</v>
      </c>
    </row>
    <row r="4764" spans="1:9" x14ac:dyDescent="0.25">
      <c r="A4764" s="608">
        <v>720524</v>
      </c>
      <c r="B4764" s="416" t="s">
        <v>1375</v>
      </c>
      <c r="C4764" s="416" t="s">
        <v>744</v>
      </c>
      <c r="D4764" s="416" t="s">
        <v>777</v>
      </c>
      <c r="E4764" s="417">
        <v>58363</v>
      </c>
      <c r="F4764" s="417">
        <v>0</v>
      </c>
      <c r="G4764" s="417">
        <v>97759211.379999995</v>
      </c>
      <c r="H4764" s="387" t="b" cm="1">
        <f t="array" aca="1" ref="H4764" ca="1">EsNegrita(BP[[#This Row],[CODIGO]])</f>
        <v>0</v>
      </c>
      <c r="I4764" s="387" t="b" cm="1">
        <f t="array" ref="I4764">_xlfn.LET(
    _xlpm.codigos_devolucion, _xlfn.UNIQUE(_xlfn._xlws.FILTER(BP[CODIGO], ISNUMBER(SEARCH("devoluci", BP[NOMBRE CUENTA])), {""})),
    ISNUMBER(MATCH(BP[[#This Row],[CODIGO]], _xlpm.codigos_devolucion, 0))
)</f>
        <v>0</v>
      </c>
    </row>
    <row r="4765" spans="1:9" x14ac:dyDescent="0.25">
      <c r="A4765" s="608">
        <v>720524</v>
      </c>
      <c r="B4765" s="416" t="s">
        <v>1375</v>
      </c>
      <c r="C4765" s="416" t="s">
        <v>758</v>
      </c>
      <c r="D4765" s="416" t="s">
        <v>777</v>
      </c>
      <c r="E4765" s="417">
        <v>116726</v>
      </c>
      <c r="F4765" s="417">
        <v>0</v>
      </c>
      <c r="G4765" s="417">
        <v>97875937.379999995</v>
      </c>
      <c r="H4765" s="387" t="b" cm="1">
        <f t="array" aca="1" ref="H4765" ca="1">EsNegrita(BP[[#This Row],[CODIGO]])</f>
        <v>0</v>
      </c>
      <c r="I4765" s="387" t="b" cm="1">
        <f t="array" ref="I4765">_xlfn.LET(
    _xlpm.codigos_devolucion, _xlfn.UNIQUE(_xlfn._xlws.FILTER(BP[CODIGO], ISNUMBER(SEARCH("devoluci", BP[NOMBRE CUENTA])), {""})),
    ISNUMBER(MATCH(BP[[#This Row],[CODIGO]], _xlpm.codigos_devolucion, 0))
)</f>
        <v>0</v>
      </c>
    </row>
    <row r="4766" spans="1:9" x14ac:dyDescent="0.25">
      <c r="A4766" s="608">
        <v>720524</v>
      </c>
      <c r="B4766" s="416" t="s">
        <v>1375</v>
      </c>
      <c r="C4766" s="416" t="s">
        <v>1302</v>
      </c>
      <c r="D4766" s="416" t="s">
        <v>777</v>
      </c>
      <c r="E4766" s="417">
        <v>116726</v>
      </c>
      <c r="F4766" s="417">
        <v>0</v>
      </c>
      <c r="G4766" s="417">
        <v>97992663.379999995</v>
      </c>
      <c r="H4766" s="387" t="b" cm="1">
        <f t="array" aca="1" ref="H4766" ca="1">EsNegrita(BP[[#This Row],[CODIGO]])</f>
        <v>0</v>
      </c>
      <c r="I4766" s="387" t="b" cm="1">
        <f t="array" ref="I4766">_xlfn.LET(
    _xlpm.codigos_devolucion, _xlfn.UNIQUE(_xlfn._xlws.FILTER(BP[CODIGO], ISNUMBER(SEARCH("devoluci", BP[NOMBRE CUENTA])), {""})),
    ISNUMBER(MATCH(BP[[#This Row],[CODIGO]], _xlpm.codigos_devolucion, 0))
)</f>
        <v>0</v>
      </c>
    </row>
    <row r="4767" spans="1:9" x14ac:dyDescent="0.25">
      <c r="A4767" s="608">
        <v>720524</v>
      </c>
      <c r="B4767" s="416" t="s">
        <v>1375</v>
      </c>
      <c r="C4767" s="416" t="s">
        <v>1303</v>
      </c>
      <c r="D4767" s="416" t="s">
        <v>777</v>
      </c>
      <c r="E4767" s="417">
        <v>58363</v>
      </c>
      <c r="F4767" s="417">
        <v>0</v>
      </c>
      <c r="G4767" s="417">
        <v>98051026.379999995</v>
      </c>
      <c r="H4767" s="387" t="b" cm="1">
        <f t="array" aca="1" ref="H4767" ca="1">EsNegrita(BP[[#This Row],[CODIGO]])</f>
        <v>0</v>
      </c>
      <c r="I4767" s="387" t="b" cm="1">
        <f t="array" ref="I4767">_xlfn.LET(
    _xlpm.codigos_devolucion, _xlfn.UNIQUE(_xlfn._xlws.FILTER(BP[CODIGO], ISNUMBER(SEARCH("devoluci", BP[NOMBRE CUENTA])), {""})),
    ISNUMBER(MATCH(BP[[#This Row],[CODIGO]], _xlpm.codigos_devolucion, 0))
)</f>
        <v>0</v>
      </c>
    </row>
    <row r="4768" spans="1:9" x14ac:dyDescent="0.25">
      <c r="A4768" s="608">
        <v>720524</v>
      </c>
      <c r="B4768" s="416" t="s">
        <v>1375</v>
      </c>
      <c r="C4768" s="416" t="s">
        <v>1273</v>
      </c>
      <c r="D4768" s="416" t="s">
        <v>777</v>
      </c>
      <c r="E4768" s="417">
        <v>1749090</v>
      </c>
      <c r="F4768" s="417">
        <v>0</v>
      </c>
      <c r="G4768" s="417">
        <v>99800116.379999995</v>
      </c>
      <c r="H4768" s="387" t="b" cm="1">
        <f t="array" aca="1" ref="H4768" ca="1">EsNegrita(BP[[#This Row],[CODIGO]])</f>
        <v>0</v>
      </c>
      <c r="I4768" s="387" t="b" cm="1">
        <f t="array" ref="I4768">_xlfn.LET(
    _xlpm.codigos_devolucion, _xlfn.UNIQUE(_xlfn._xlws.FILTER(BP[CODIGO], ISNUMBER(SEARCH("devoluci", BP[NOMBRE CUENTA])), {""})),
    ISNUMBER(MATCH(BP[[#This Row],[CODIGO]], _xlpm.codigos_devolucion, 0))
)</f>
        <v>0</v>
      </c>
    </row>
    <row r="4769" spans="1:9" x14ac:dyDescent="0.25">
      <c r="A4769" s="608">
        <v>720524</v>
      </c>
      <c r="B4769" s="416" t="s">
        <v>1375</v>
      </c>
      <c r="C4769" s="416" t="s">
        <v>1331</v>
      </c>
      <c r="D4769" s="416" t="s">
        <v>777</v>
      </c>
      <c r="E4769" s="417">
        <v>116726</v>
      </c>
      <c r="F4769" s="417">
        <v>0</v>
      </c>
      <c r="G4769" s="417">
        <v>99916842.379999995</v>
      </c>
      <c r="H4769" s="387" t="b" cm="1">
        <f t="array" aca="1" ref="H4769" ca="1">EsNegrita(BP[[#This Row],[CODIGO]])</f>
        <v>0</v>
      </c>
      <c r="I4769" s="387" t="b" cm="1">
        <f t="array" ref="I4769">_xlfn.LET(
    _xlpm.codigos_devolucion, _xlfn.UNIQUE(_xlfn._xlws.FILTER(BP[CODIGO], ISNUMBER(SEARCH("devoluci", BP[NOMBRE CUENTA])), {""})),
    ISNUMBER(MATCH(BP[[#This Row],[CODIGO]], _xlpm.codigos_devolucion, 0))
)</f>
        <v>0</v>
      </c>
    </row>
    <row r="4770" spans="1:9" x14ac:dyDescent="0.25">
      <c r="A4770" s="608">
        <v>720527</v>
      </c>
      <c r="B4770" s="416" t="s">
        <v>550</v>
      </c>
      <c r="C4770" s="416" t="s">
        <v>1264</v>
      </c>
      <c r="D4770" s="416" t="s">
        <v>1265</v>
      </c>
      <c r="E4770" s="417">
        <v>49819</v>
      </c>
      <c r="F4770" s="417">
        <v>0</v>
      </c>
      <c r="G4770" s="417">
        <v>671929304.54999995</v>
      </c>
      <c r="H4770" s="387" t="b" cm="1">
        <f t="array" aca="1" ref="H4770" ca="1">EsNegrita(BP[[#This Row],[CODIGO]])</f>
        <v>0</v>
      </c>
      <c r="I4770" s="387" t="b" cm="1">
        <f t="array" ref="I4770">_xlfn.LET(
    _xlpm.codigos_devolucion, _xlfn.UNIQUE(_xlfn._xlws.FILTER(BP[CODIGO], ISNUMBER(SEARCH("devoluci", BP[NOMBRE CUENTA])), {""})),
    ISNUMBER(MATCH(BP[[#This Row],[CODIGO]], _xlpm.codigos_devolucion, 0))
)</f>
        <v>0</v>
      </c>
    </row>
    <row r="4771" spans="1:9" x14ac:dyDescent="0.25">
      <c r="A4771" s="608">
        <v>720527</v>
      </c>
      <c r="B4771" s="416" t="s">
        <v>550</v>
      </c>
      <c r="C4771" s="416" t="s">
        <v>740</v>
      </c>
      <c r="D4771" s="416" t="s">
        <v>739</v>
      </c>
      <c r="E4771" s="417">
        <v>249095</v>
      </c>
      <c r="F4771" s="417">
        <v>0</v>
      </c>
      <c r="G4771" s="417">
        <v>672178399.54999995</v>
      </c>
      <c r="H4771" s="387" t="b" cm="1">
        <f t="array" aca="1" ref="H4771" ca="1">EsNegrita(BP[[#This Row],[CODIGO]])</f>
        <v>0</v>
      </c>
      <c r="I4771" s="387" t="b" cm="1">
        <f t="array" ref="I4771">_xlfn.LET(
    _xlpm.codigos_devolucion, _xlfn.UNIQUE(_xlfn._xlws.FILTER(BP[CODIGO], ISNUMBER(SEARCH("devoluci", BP[NOMBRE CUENTA])), {""})),
    ISNUMBER(MATCH(BP[[#This Row],[CODIGO]], _xlpm.codigos_devolucion, 0))
)</f>
        <v>0</v>
      </c>
    </row>
    <row r="4772" spans="1:9" x14ac:dyDescent="0.25">
      <c r="A4772" s="608">
        <v>720527</v>
      </c>
      <c r="B4772" s="416" t="s">
        <v>550</v>
      </c>
      <c r="C4772" s="416" t="s">
        <v>1287</v>
      </c>
      <c r="D4772" s="416" t="s">
        <v>739</v>
      </c>
      <c r="E4772" s="417">
        <v>265701</v>
      </c>
      <c r="F4772" s="417">
        <v>0</v>
      </c>
      <c r="G4772" s="417">
        <v>672444100.54999995</v>
      </c>
      <c r="H4772" s="387" t="b" cm="1">
        <f t="array" aca="1" ref="H4772" ca="1">EsNegrita(BP[[#This Row],[CODIGO]])</f>
        <v>0</v>
      </c>
      <c r="I4772" s="387" t="b" cm="1">
        <f t="array" ref="I4772">_xlfn.LET(
    _xlpm.codigos_devolucion, _xlfn.UNIQUE(_xlfn._xlws.FILTER(BP[CODIGO], ISNUMBER(SEARCH("devoluci", BP[NOMBRE CUENTA])), {""})),
    ISNUMBER(MATCH(BP[[#This Row],[CODIGO]], _xlpm.codigos_devolucion, 0))
)</f>
        <v>0</v>
      </c>
    </row>
    <row r="4773" spans="1:9" x14ac:dyDescent="0.25">
      <c r="A4773" s="608">
        <v>720527</v>
      </c>
      <c r="B4773" s="416" t="s">
        <v>550</v>
      </c>
      <c r="C4773" s="416" t="s">
        <v>741</v>
      </c>
      <c r="D4773" s="416" t="s">
        <v>739</v>
      </c>
      <c r="E4773" s="417">
        <v>249095</v>
      </c>
      <c r="F4773" s="417">
        <v>0</v>
      </c>
      <c r="G4773" s="417">
        <v>672693195.54999995</v>
      </c>
      <c r="H4773" s="387" t="b" cm="1">
        <f t="array" aca="1" ref="H4773" ca="1">EsNegrita(BP[[#This Row],[CODIGO]])</f>
        <v>0</v>
      </c>
      <c r="I4773" s="387" t="b" cm="1">
        <f t="array" ref="I4773">_xlfn.LET(
    _xlpm.codigos_devolucion, _xlfn.UNIQUE(_xlfn._xlws.FILTER(BP[CODIGO], ISNUMBER(SEARCH("devoluci", BP[NOMBRE CUENTA])), {""})),
    ISNUMBER(MATCH(BP[[#This Row],[CODIGO]], _xlpm.codigos_devolucion, 0))
)</f>
        <v>0</v>
      </c>
    </row>
    <row r="4774" spans="1:9" x14ac:dyDescent="0.25">
      <c r="A4774" s="608">
        <v>720527</v>
      </c>
      <c r="B4774" s="416" t="s">
        <v>550</v>
      </c>
      <c r="C4774" s="416" t="s">
        <v>779</v>
      </c>
      <c r="D4774" s="416" t="s">
        <v>739</v>
      </c>
      <c r="E4774" s="417">
        <v>249095</v>
      </c>
      <c r="F4774" s="417">
        <v>0</v>
      </c>
      <c r="G4774" s="417">
        <v>672942290.54999995</v>
      </c>
      <c r="H4774" s="387" t="b" cm="1">
        <f t="array" aca="1" ref="H4774" ca="1">EsNegrita(BP[[#This Row],[CODIGO]])</f>
        <v>0</v>
      </c>
      <c r="I4774" s="387" t="b" cm="1">
        <f t="array" ref="I4774">_xlfn.LET(
    _xlpm.codigos_devolucion, _xlfn.UNIQUE(_xlfn._xlws.FILTER(BP[CODIGO], ISNUMBER(SEARCH("devoluci", BP[NOMBRE CUENTA])), {""})),
    ISNUMBER(MATCH(BP[[#This Row],[CODIGO]], _xlpm.codigos_devolucion, 0))
)</f>
        <v>0</v>
      </c>
    </row>
    <row r="4775" spans="1:9" x14ac:dyDescent="0.25">
      <c r="A4775" s="608">
        <v>720527</v>
      </c>
      <c r="B4775" s="416" t="s">
        <v>550</v>
      </c>
      <c r="C4775" s="416" t="s">
        <v>742</v>
      </c>
      <c r="D4775" s="416" t="s">
        <v>739</v>
      </c>
      <c r="E4775" s="417">
        <v>249095</v>
      </c>
      <c r="F4775" s="417">
        <v>0</v>
      </c>
      <c r="G4775" s="417">
        <v>673191385.54999995</v>
      </c>
      <c r="H4775" s="387" t="b" cm="1">
        <f t="array" aca="1" ref="H4775" ca="1">EsNegrita(BP[[#This Row],[CODIGO]])</f>
        <v>0</v>
      </c>
      <c r="I4775" s="387" t="b" cm="1">
        <f t="array" ref="I4775">_xlfn.LET(
    _xlpm.codigos_devolucion, _xlfn.UNIQUE(_xlfn._xlws.FILTER(BP[CODIGO], ISNUMBER(SEARCH("devoluci", BP[NOMBRE CUENTA])), {""})),
    ISNUMBER(MATCH(BP[[#This Row],[CODIGO]], _xlpm.codigos_devolucion, 0))
)</f>
        <v>0</v>
      </c>
    </row>
    <row r="4776" spans="1:9" x14ac:dyDescent="0.25">
      <c r="A4776" s="608">
        <v>720527</v>
      </c>
      <c r="B4776" s="416" t="s">
        <v>550</v>
      </c>
      <c r="C4776" s="416" t="s">
        <v>743</v>
      </c>
      <c r="D4776" s="416" t="s">
        <v>739</v>
      </c>
      <c r="E4776" s="417">
        <v>249095</v>
      </c>
      <c r="F4776" s="417">
        <v>0</v>
      </c>
      <c r="G4776" s="417">
        <v>673440480.54999995</v>
      </c>
      <c r="H4776" s="387" t="b" cm="1">
        <f t="array" aca="1" ref="H4776" ca="1">EsNegrita(BP[[#This Row],[CODIGO]])</f>
        <v>0</v>
      </c>
      <c r="I4776" s="387" t="b" cm="1">
        <f t="array" ref="I4776">_xlfn.LET(
    _xlpm.codigos_devolucion, _xlfn.UNIQUE(_xlfn._xlws.FILTER(BP[CODIGO], ISNUMBER(SEARCH("devoluci", BP[NOMBRE CUENTA])), {""})),
    ISNUMBER(MATCH(BP[[#This Row],[CODIGO]], _xlpm.codigos_devolucion, 0))
)</f>
        <v>0</v>
      </c>
    </row>
    <row r="4777" spans="1:9" x14ac:dyDescent="0.25">
      <c r="A4777" s="608">
        <v>720527</v>
      </c>
      <c r="B4777" s="416" t="s">
        <v>550</v>
      </c>
      <c r="C4777" s="416" t="s">
        <v>744</v>
      </c>
      <c r="D4777" s="416" t="s">
        <v>739</v>
      </c>
      <c r="E4777" s="417">
        <v>249095</v>
      </c>
      <c r="F4777" s="417">
        <v>0</v>
      </c>
      <c r="G4777" s="417">
        <v>673689575.54999995</v>
      </c>
      <c r="H4777" s="387" t="b" cm="1">
        <f t="array" aca="1" ref="H4777" ca="1">EsNegrita(BP[[#This Row],[CODIGO]])</f>
        <v>0</v>
      </c>
      <c r="I4777" s="387" t="b" cm="1">
        <f t="array" ref="I4777">_xlfn.LET(
    _xlpm.codigos_devolucion, _xlfn.UNIQUE(_xlfn._xlws.FILTER(BP[CODIGO], ISNUMBER(SEARCH("devoluci", BP[NOMBRE CUENTA])), {""})),
    ISNUMBER(MATCH(BP[[#This Row],[CODIGO]], _xlpm.codigos_devolucion, 0))
)</f>
        <v>0</v>
      </c>
    </row>
    <row r="4778" spans="1:9" x14ac:dyDescent="0.25">
      <c r="A4778" s="608">
        <v>720527</v>
      </c>
      <c r="B4778" s="416" t="s">
        <v>550</v>
      </c>
      <c r="C4778" s="416" t="s">
        <v>745</v>
      </c>
      <c r="D4778" s="416" t="s">
        <v>739</v>
      </c>
      <c r="E4778" s="417">
        <v>249095</v>
      </c>
      <c r="F4778" s="417">
        <v>0</v>
      </c>
      <c r="G4778" s="417">
        <v>673938670.54999995</v>
      </c>
      <c r="H4778" s="387" t="b" cm="1">
        <f t="array" aca="1" ref="H4778" ca="1">EsNegrita(BP[[#This Row],[CODIGO]])</f>
        <v>0</v>
      </c>
      <c r="I4778" s="387" t="b" cm="1">
        <f t="array" ref="I4778">_xlfn.LET(
    _xlpm.codigos_devolucion, _xlfn.UNIQUE(_xlfn._xlws.FILTER(BP[CODIGO], ISNUMBER(SEARCH("devoluci", BP[NOMBRE CUENTA])), {""})),
    ISNUMBER(MATCH(BP[[#This Row],[CODIGO]], _xlpm.codigos_devolucion, 0))
)</f>
        <v>0</v>
      </c>
    </row>
    <row r="4779" spans="1:9" x14ac:dyDescent="0.25">
      <c r="A4779" s="608">
        <v>720527</v>
      </c>
      <c r="B4779" s="416" t="s">
        <v>550</v>
      </c>
      <c r="C4779" s="416" t="s">
        <v>1288</v>
      </c>
      <c r="D4779" s="416" t="s">
        <v>739</v>
      </c>
      <c r="E4779" s="417">
        <v>240791.83</v>
      </c>
      <c r="F4779" s="417">
        <v>0</v>
      </c>
      <c r="G4779" s="417">
        <v>674179462.38</v>
      </c>
      <c r="H4779" s="387" t="b" cm="1">
        <f t="array" aca="1" ref="H4779" ca="1">EsNegrita(BP[[#This Row],[CODIGO]])</f>
        <v>0</v>
      </c>
      <c r="I4779" s="387" t="b" cm="1">
        <f t="array" ref="I4779">_xlfn.LET(
    _xlpm.codigos_devolucion, _xlfn.UNIQUE(_xlfn._xlws.FILTER(BP[CODIGO], ISNUMBER(SEARCH("devoluci", BP[NOMBRE CUENTA])), {""})),
    ISNUMBER(MATCH(BP[[#This Row],[CODIGO]], _xlpm.codigos_devolucion, 0))
)</f>
        <v>0</v>
      </c>
    </row>
    <row r="4780" spans="1:9" x14ac:dyDescent="0.25">
      <c r="A4780" s="608">
        <v>720527</v>
      </c>
      <c r="B4780" s="416" t="s">
        <v>550</v>
      </c>
      <c r="C4780" s="416" t="s">
        <v>1267</v>
      </c>
      <c r="D4780" s="416" t="s">
        <v>739</v>
      </c>
      <c r="E4780" s="417">
        <v>249095</v>
      </c>
      <c r="F4780" s="417">
        <v>0</v>
      </c>
      <c r="G4780" s="417">
        <v>674428557.38</v>
      </c>
      <c r="H4780" s="387" t="b" cm="1">
        <f t="array" aca="1" ref="H4780" ca="1">EsNegrita(BP[[#This Row],[CODIGO]])</f>
        <v>0</v>
      </c>
      <c r="I4780" s="387" t="b" cm="1">
        <f t="array" ref="I4780">_xlfn.LET(
    _xlpm.codigos_devolucion, _xlfn.UNIQUE(_xlfn._xlws.FILTER(BP[CODIGO], ISNUMBER(SEARCH("devoluci", BP[NOMBRE CUENTA])), {""})),
    ISNUMBER(MATCH(BP[[#This Row],[CODIGO]], _xlpm.codigos_devolucion, 0))
)</f>
        <v>0</v>
      </c>
    </row>
    <row r="4781" spans="1:9" x14ac:dyDescent="0.25">
      <c r="A4781" s="608">
        <v>720527</v>
      </c>
      <c r="B4781" s="416" t="s">
        <v>550</v>
      </c>
      <c r="C4781" s="416" t="s">
        <v>1289</v>
      </c>
      <c r="D4781" s="416" t="s">
        <v>739</v>
      </c>
      <c r="E4781" s="417">
        <v>249095</v>
      </c>
      <c r="F4781" s="417">
        <v>0</v>
      </c>
      <c r="G4781" s="417">
        <v>674677652.38</v>
      </c>
      <c r="H4781" s="387" t="b" cm="1">
        <f t="array" aca="1" ref="H4781" ca="1">EsNegrita(BP[[#This Row],[CODIGO]])</f>
        <v>0</v>
      </c>
      <c r="I4781" s="387" t="b" cm="1">
        <f t="array" ref="I4781">_xlfn.LET(
    _xlpm.codigos_devolucion, _xlfn.UNIQUE(_xlfn._xlws.FILTER(BP[CODIGO], ISNUMBER(SEARCH("devoluci", BP[NOMBRE CUENTA])), {""})),
    ISNUMBER(MATCH(BP[[#This Row],[CODIGO]], _xlpm.codigos_devolucion, 0))
)</f>
        <v>0</v>
      </c>
    </row>
    <row r="4782" spans="1:9" x14ac:dyDescent="0.25">
      <c r="A4782" s="608">
        <v>720527</v>
      </c>
      <c r="B4782" s="416" t="s">
        <v>550</v>
      </c>
      <c r="C4782" s="416" t="s">
        <v>746</v>
      </c>
      <c r="D4782" s="416" t="s">
        <v>739</v>
      </c>
      <c r="E4782" s="417">
        <v>249095</v>
      </c>
      <c r="F4782" s="417">
        <v>0</v>
      </c>
      <c r="G4782" s="417">
        <v>674926747.38</v>
      </c>
      <c r="H4782" s="387" t="b" cm="1">
        <f t="array" aca="1" ref="H4782" ca="1">EsNegrita(BP[[#This Row],[CODIGO]])</f>
        <v>0</v>
      </c>
      <c r="I4782" s="387" t="b" cm="1">
        <f t="array" ref="I4782">_xlfn.LET(
    _xlpm.codigos_devolucion, _xlfn.UNIQUE(_xlfn._xlws.FILTER(BP[CODIGO], ISNUMBER(SEARCH("devoluci", BP[NOMBRE CUENTA])), {""})),
    ISNUMBER(MATCH(BP[[#This Row],[CODIGO]], _xlpm.codigos_devolucion, 0))
)</f>
        <v>0</v>
      </c>
    </row>
    <row r="4783" spans="1:9" x14ac:dyDescent="0.25">
      <c r="A4783" s="608">
        <v>720527</v>
      </c>
      <c r="B4783" s="416" t="s">
        <v>550</v>
      </c>
      <c r="C4783" s="416" t="s">
        <v>1268</v>
      </c>
      <c r="D4783" s="416" t="s">
        <v>739</v>
      </c>
      <c r="E4783" s="417">
        <v>232488.67</v>
      </c>
      <c r="F4783" s="417">
        <v>0</v>
      </c>
      <c r="G4783" s="417">
        <v>675159236.04999995</v>
      </c>
      <c r="H4783" s="387" t="b" cm="1">
        <f t="array" aca="1" ref="H4783" ca="1">EsNegrita(BP[[#This Row],[CODIGO]])</f>
        <v>0</v>
      </c>
      <c r="I4783" s="387" t="b" cm="1">
        <f t="array" ref="I4783">_xlfn.LET(
    _xlpm.codigos_devolucion, _xlfn.UNIQUE(_xlfn._xlws.FILTER(BP[CODIGO], ISNUMBER(SEARCH("devoluci", BP[NOMBRE CUENTA])), {""})),
    ISNUMBER(MATCH(BP[[#This Row],[CODIGO]], _xlpm.codigos_devolucion, 0))
)</f>
        <v>0</v>
      </c>
    </row>
    <row r="4784" spans="1:9" x14ac:dyDescent="0.25">
      <c r="A4784" s="608">
        <v>720527</v>
      </c>
      <c r="B4784" s="416" t="s">
        <v>550</v>
      </c>
      <c r="C4784" s="416" t="s">
        <v>1290</v>
      </c>
      <c r="D4784" s="416" t="s">
        <v>739</v>
      </c>
      <c r="E4784" s="417">
        <v>265701</v>
      </c>
      <c r="F4784" s="417">
        <v>0</v>
      </c>
      <c r="G4784" s="417">
        <v>675424937.04999995</v>
      </c>
      <c r="H4784" s="387" t="b" cm="1">
        <f t="array" aca="1" ref="H4784" ca="1">EsNegrita(BP[[#This Row],[CODIGO]])</f>
        <v>0</v>
      </c>
      <c r="I4784" s="387" t="b" cm="1">
        <f t="array" ref="I4784">_xlfn.LET(
    _xlpm.codigos_devolucion, _xlfn.UNIQUE(_xlfn._xlws.FILTER(BP[CODIGO], ISNUMBER(SEARCH("devoluci", BP[NOMBRE CUENTA])), {""})),
    ISNUMBER(MATCH(BP[[#This Row],[CODIGO]], _xlpm.codigos_devolucion, 0))
)</f>
        <v>0</v>
      </c>
    </row>
    <row r="4785" spans="1:9" x14ac:dyDescent="0.25">
      <c r="A4785" s="608">
        <v>720527</v>
      </c>
      <c r="B4785" s="416" t="s">
        <v>550</v>
      </c>
      <c r="C4785" s="416" t="s">
        <v>747</v>
      </c>
      <c r="D4785" s="416" t="s">
        <v>739</v>
      </c>
      <c r="E4785" s="417">
        <v>249095</v>
      </c>
      <c r="F4785" s="417">
        <v>0</v>
      </c>
      <c r="G4785" s="417">
        <v>675674032.04999995</v>
      </c>
      <c r="H4785" s="387" t="b" cm="1">
        <f t="array" aca="1" ref="H4785" ca="1">EsNegrita(BP[[#This Row],[CODIGO]])</f>
        <v>0</v>
      </c>
      <c r="I4785" s="387" t="b" cm="1">
        <f t="array" ref="I4785">_xlfn.LET(
    _xlpm.codigos_devolucion, _xlfn.UNIQUE(_xlfn._xlws.FILTER(BP[CODIGO], ISNUMBER(SEARCH("devoluci", BP[NOMBRE CUENTA])), {""})),
    ISNUMBER(MATCH(BP[[#This Row],[CODIGO]], _xlpm.codigos_devolucion, 0))
)</f>
        <v>0</v>
      </c>
    </row>
    <row r="4786" spans="1:9" x14ac:dyDescent="0.25">
      <c r="A4786" s="608">
        <v>720527</v>
      </c>
      <c r="B4786" s="416" t="s">
        <v>550</v>
      </c>
      <c r="C4786" s="416" t="s">
        <v>1293</v>
      </c>
      <c r="D4786" s="416" t="s">
        <v>739</v>
      </c>
      <c r="E4786" s="417">
        <v>249095</v>
      </c>
      <c r="F4786" s="417">
        <v>0</v>
      </c>
      <c r="G4786" s="417">
        <v>675923127.04999995</v>
      </c>
      <c r="H4786" s="387" t="b" cm="1">
        <f t="array" aca="1" ref="H4786" ca="1">EsNegrita(BP[[#This Row],[CODIGO]])</f>
        <v>0</v>
      </c>
      <c r="I4786" s="387" t="b" cm="1">
        <f t="array" ref="I4786">_xlfn.LET(
    _xlpm.codigos_devolucion, _xlfn.UNIQUE(_xlfn._xlws.FILTER(BP[CODIGO], ISNUMBER(SEARCH("devoluci", BP[NOMBRE CUENTA])), {""})),
    ISNUMBER(MATCH(BP[[#This Row],[CODIGO]], _xlpm.codigos_devolucion, 0))
)</f>
        <v>0</v>
      </c>
    </row>
    <row r="4787" spans="1:9" x14ac:dyDescent="0.25">
      <c r="A4787" s="608">
        <v>720527</v>
      </c>
      <c r="B4787" s="416" t="s">
        <v>550</v>
      </c>
      <c r="C4787" s="416" t="s">
        <v>1294</v>
      </c>
      <c r="D4787" s="416" t="s">
        <v>739</v>
      </c>
      <c r="E4787" s="417">
        <v>249095</v>
      </c>
      <c r="F4787" s="417">
        <v>0</v>
      </c>
      <c r="G4787" s="417">
        <v>676172222.04999995</v>
      </c>
      <c r="H4787" s="387" t="b" cm="1">
        <f t="array" aca="1" ref="H4787" ca="1">EsNegrita(BP[[#This Row],[CODIGO]])</f>
        <v>0</v>
      </c>
      <c r="I4787" s="387" t="b" cm="1">
        <f t="array" ref="I4787">_xlfn.LET(
    _xlpm.codigos_devolucion, _xlfn.UNIQUE(_xlfn._xlws.FILTER(BP[CODIGO], ISNUMBER(SEARCH("devoluci", BP[NOMBRE CUENTA])), {""})),
    ISNUMBER(MATCH(BP[[#This Row],[CODIGO]], _xlpm.codigos_devolucion, 0))
)</f>
        <v>0</v>
      </c>
    </row>
    <row r="4788" spans="1:9" x14ac:dyDescent="0.25">
      <c r="A4788" s="608">
        <v>720527</v>
      </c>
      <c r="B4788" s="416" t="s">
        <v>550</v>
      </c>
      <c r="C4788" s="416" t="s">
        <v>748</v>
      </c>
      <c r="D4788" s="416" t="s">
        <v>739</v>
      </c>
      <c r="E4788" s="417">
        <v>249095</v>
      </c>
      <c r="F4788" s="417">
        <v>0</v>
      </c>
      <c r="G4788" s="417">
        <v>676421317.04999995</v>
      </c>
      <c r="H4788" s="387" t="b" cm="1">
        <f t="array" aca="1" ref="H4788" ca="1">EsNegrita(BP[[#This Row],[CODIGO]])</f>
        <v>0</v>
      </c>
      <c r="I4788" s="387" t="b" cm="1">
        <f t="array" ref="I4788">_xlfn.LET(
    _xlpm.codigos_devolucion, _xlfn.UNIQUE(_xlfn._xlws.FILTER(BP[CODIGO], ISNUMBER(SEARCH("devoluci", BP[NOMBRE CUENTA])), {""})),
    ISNUMBER(MATCH(BP[[#This Row],[CODIGO]], _xlpm.codigos_devolucion, 0))
)</f>
        <v>0</v>
      </c>
    </row>
    <row r="4789" spans="1:9" x14ac:dyDescent="0.25">
      <c r="A4789" s="608">
        <v>720527</v>
      </c>
      <c r="B4789" s="416" t="s">
        <v>550</v>
      </c>
      <c r="C4789" s="416" t="s">
        <v>749</v>
      </c>
      <c r="D4789" s="416" t="s">
        <v>739</v>
      </c>
      <c r="E4789" s="417">
        <v>257397.83</v>
      </c>
      <c r="F4789" s="417">
        <v>0</v>
      </c>
      <c r="G4789" s="417">
        <v>676678714.88</v>
      </c>
      <c r="H4789" s="387" t="b" cm="1">
        <f t="array" aca="1" ref="H4789" ca="1">EsNegrita(BP[[#This Row],[CODIGO]])</f>
        <v>0</v>
      </c>
      <c r="I4789" s="387" t="b" cm="1">
        <f t="array" ref="I4789">_xlfn.LET(
    _xlpm.codigos_devolucion, _xlfn.UNIQUE(_xlfn._xlws.FILTER(BP[CODIGO], ISNUMBER(SEARCH("devoluci", BP[NOMBRE CUENTA])), {""})),
    ISNUMBER(MATCH(BP[[#This Row],[CODIGO]], _xlpm.codigos_devolucion, 0))
)</f>
        <v>0</v>
      </c>
    </row>
    <row r="4790" spans="1:9" x14ac:dyDescent="0.25">
      <c r="A4790" s="608">
        <v>720527</v>
      </c>
      <c r="B4790" s="416" t="s">
        <v>550</v>
      </c>
      <c r="C4790" s="416" t="s">
        <v>1295</v>
      </c>
      <c r="D4790" s="416" t="s">
        <v>739</v>
      </c>
      <c r="E4790" s="417">
        <v>249095</v>
      </c>
      <c r="F4790" s="417">
        <v>0</v>
      </c>
      <c r="G4790" s="417">
        <v>676927809.88</v>
      </c>
      <c r="H4790" s="387" t="b" cm="1">
        <f t="array" aca="1" ref="H4790" ca="1">EsNegrita(BP[[#This Row],[CODIGO]])</f>
        <v>0</v>
      </c>
      <c r="I4790" s="387" t="b" cm="1">
        <f t="array" ref="I4790">_xlfn.LET(
    _xlpm.codigos_devolucion, _xlfn.UNIQUE(_xlfn._xlws.FILTER(BP[CODIGO], ISNUMBER(SEARCH("devoluci", BP[NOMBRE CUENTA])), {""})),
    ISNUMBER(MATCH(BP[[#This Row],[CODIGO]], _xlpm.codigos_devolucion, 0))
)</f>
        <v>0</v>
      </c>
    </row>
    <row r="4791" spans="1:9" x14ac:dyDescent="0.25">
      <c r="A4791" s="608">
        <v>720527</v>
      </c>
      <c r="B4791" s="416" t="s">
        <v>550</v>
      </c>
      <c r="C4791" s="416" t="s">
        <v>750</v>
      </c>
      <c r="D4791" s="416" t="s">
        <v>739</v>
      </c>
      <c r="E4791" s="417">
        <v>232488.67</v>
      </c>
      <c r="F4791" s="417">
        <v>0</v>
      </c>
      <c r="G4791" s="417">
        <v>677160298.54999995</v>
      </c>
      <c r="H4791" s="387" t="b" cm="1">
        <f t="array" aca="1" ref="H4791" ca="1">EsNegrita(BP[[#This Row],[CODIGO]])</f>
        <v>0</v>
      </c>
      <c r="I4791" s="387" t="b" cm="1">
        <f t="array" ref="I4791">_xlfn.LET(
    _xlpm.codigos_devolucion, _xlfn.UNIQUE(_xlfn._xlws.FILTER(BP[CODIGO], ISNUMBER(SEARCH("devoluci", BP[NOMBRE CUENTA])), {""})),
    ISNUMBER(MATCH(BP[[#This Row],[CODIGO]], _xlpm.codigos_devolucion, 0))
)</f>
        <v>0</v>
      </c>
    </row>
    <row r="4792" spans="1:9" x14ac:dyDescent="0.25">
      <c r="A4792" s="608">
        <v>720527</v>
      </c>
      <c r="B4792" s="416" t="s">
        <v>550</v>
      </c>
      <c r="C4792" s="416" t="s">
        <v>1260</v>
      </c>
      <c r="D4792" s="416" t="s">
        <v>739</v>
      </c>
      <c r="E4792" s="417">
        <v>240791.83</v>
      </c>
      <c r="F4792" s="417">
        <v>0</v>
      </c>
      <c r="G4792" s="417">
        <v>677401090.38</v>
      </c>
      <c r="H4792" s="387" t="b" cm="1">
        <f t="array" aca="1" ref="H4792" ca="1">EsNegrita(BP[[#This Row],[CODIGO]])</f>
        <v>0</v>
      </c>
      <c r="I4792" s="387" t="b" cm="1">
        <f t="array" ref="I4792">_xlfn.LET(
    _xlpm.codigos_devolucion, _xlfn.UNIQUE(_xlfn._xlws.FILTER(BP[CODIGO], ISNUMBER(SEARCH("devoluci", BP[NOMBRE CUENTA])), {""})),
    ISNUMBER(MATCH(BP[[#This Row],[CODIGO]], _xlpm.codigos_devolucion, 0))
)</f>
        <v>0</v>
      </c>
    </row>
    <row r="4793" spans="1:9" x14ac:dyDescent="0.25">
      <c r="A4793" s="608">
        <v>720527</v>
      </c>
      <c r="B4793" s="416" t="s">
        <v>550</v>
      </c>
      <c r="C4793" s="416" t="s">
        <v>1338</v>
      </c>
      <c r="D4793" s="416" t="s">
        <v>739</v>
      </c>
      <c r="E4793" s="417">
        <v>249095</v>
      </c>
      <c r="F4793" s="417">
        <v>0</v>
      </c>
      <c r="G4793" s="417">
        <v>677650185.38</v>
      </c>
      <c r="H4793" s="387" t="b" cm="1">
        <f t="array" aca="1" ref="H4793" ca="1">EsNegrita(BP[[#This Row],[CODIGO]])</f>
        <v>0</v>
      </c>
      <c r="I4793" s="387" t="b" cm="1">
        <f t="array" ref="I4793">_xlfn.LET(
    _xlpm.codigos_devolucion, _xlfn.UNIQUE(_xlfn._xlws.FILTER(BP[CODIGO], ISNUMBER(SEARCH("devoluci", BP[NOMBRE CUENTA])), {""})),
    ISNUMBER(MATCH(BP[[#This Row],[CODIGO]], _xlpm.codigos_devolucion, 0))
)</f>
        <v>0</v>
      </c>
    </row>
    <row r="4794" spans="1:9" x14ac:dyDescent="0.25">
      <c r="A4794" s="608">
        <v>720527</v>
      </c>
      <c r="B4794" s="416" t="s">
        <v>550</v>
      </c>
      <c r="C4794" s="416" t="s">
        <v>1296</v>
      </c>
      <c r="D4794" s="416" t="s">
        <v>739</v>
      </c>
      <c r="E4794" s="417">
        <v>249095</v>
      </c>
      <c r="F4794" s="417">
        <v>0</v>
      </c>
      <c r="G4794" s="417">
        <v>677899280.38</v>
      </c>
      <c r="H4794" s="387" t="b" cm="1">
        <f t="array" aca="1" ref="H4794" ca="1">EsNegrita(BP[[#This Row],[CODIGO]])</f>
        <v>0</v>
      </c>
      <c r="I4794" s="387" t="b" cm="1">
        <f t="array" ref="I4794">_xlfn.LET(
    _xlpm.codigos_devolucion, _xlfn.UNIQUE(_xlfn._xlws.FILTER(BP[CODIGO], ISNUMBER(SEARCH("devoluci", BP[NOMBRE CUENTA])), {""})),
    ISNUMBER(MATCH(BP[[#This Row],[CODIGO]], _xlpm.codigos_devolucion, 0))
)</f>
        <v>0</v>
      </c>
    </row>
    <row r="4795" spans="1:9" x14ac:dyDescent="0.25">
      <c r="A4795" s="608">
        <v>720527</v>
      </c>
      <c r="B4795" s="416" t="s">
        <v>550</v>
      </c>
      <c r="C4795" s="416" t="s">
        <v>1261</v>
      </c>
      <c r="D4795" s="416" t="s">
        <v>739</v>
      </c>
      <c r="E4795" s="417">
        <v>240791.83</v>
      </c>
      <c r="F4795" s="417">
        <v>0</v>
      </c>
      <c r="G4795" s="417">
        <v>678140072.21000004</v>
      </c>
      <c r="H4795" s="387" t="b" cm="1">
        <f t="array" aca="1" ref="H4795" ca="1">EsNegrita(BP[[#This Row],[CODIGO]])</f>
        <v>0</v>
      </c>
      <c r="I4795" s="387" t="b" cm="1">
        <f t="array" ref="I4795">_xlfn.LET(
    _xlpm.codigos_devolucion, _xlfn.UNIQUE(_xlfn._xlws.FILTER(BP[CODIGO], ISNUMBER(SEARCH("devoluci", BP[NOMBRE CUENTA])), {""})),
    ISNUMBER(MATCH(BP[[#This Row],[CODIGO]], _xlpm.codigos_devolucion, 0))
)</f>
        <v>0</v>
      </c>
    </row>
    <row r="4796" spans="1:9" x14ac:dyDescent="0.25">
      <c r="A4796" s="608">
        <v>720527</v>
      </c>
      <c r="B4796" s="416" t="s">
        <v>550</v>
      </c>
      <c r="C4796" s="416" t="s">
        <v>1297</v>
      </c>
      <c r="D4796" s="416" t="s">
        <v>739</v>
      </c>
      <c r="E4796" s="417">
        <v>249095</v>
      </c>
      <c r="F4796" s="417">
        <v>0</v>
      </c>
      <c r="G4796" s="417">
        <v>678389167.21000004</v>
      </c>
      <c r="H4796" s="387" t="b" cm="1">
        <f t="array" aca="1" ref="H4796" ca="1">EsNegrita(BP[[#This Row],[CODIGO]])</f>
        <v>0</v>
      </c>
      <c r="I4796" s="387" t="b" cm="1">
        <f t="array" ref="I4796">_xlfn.LET(
    _xlpm.codigos_devolucion, _xlfn.UNIQUE(_xlfn._xlws.FILTER(BP[CODIGO], ISNUMBER(SEARCH("devoluci", BP[NOMBRE CUENTA])), {""})),
    ISNUMBER(MATCH(BP[[#This Row],[CODIGO]], _xlpm.codigos_devolucion, 0))
)</f>
        <v>0</v>
      </c>
    </row>
    <row r="4797" spans="1:9" x14ac:dyDescent="0.25">
      <c r="A4797" s="608">
        <v>720527</v>
      </c>
      <c r="B4797" s="416" t="s">
        <v>550</v>
      </c>
      <c r="C4797" s="416" t="s">
        <v>1298</v>
      </c>
      <c r="D4797" s="416" t="s">
        <v>739</v>
      </c>
      <c r="E4797" s="417">
        <v>257398</v>
      </c>
      <c r="F4797" s="417">
        <v>0</v>
      </c>
      <c r="G4797" s="417">
        <v>678646565.21000004</v>
      </c>
      <c r="H4797" s="387" t="b" cm="1">
        <f t="array" aca="1" ref="H4797" ca="1">EsNegrita(BP[[#This Row],[CODIGO]])</f>
        <v>0</v>
      </c>
      <c r="I4797" s="387" t="b" cm="1">
        <f t="array" ref="I4797">_xlfn.LET(
    _xlpm.codigos_devolucion, _xlfn.UNIQUE(_xlfn._xlws.FILTER(BP[CODIGO], ISNUMBER(SEARCH("devoluci", BP[NOMBRE CUENTA])), {""})),
    ISNUMBER(MATCH(BP[[#This Row],[CODIGO]], _xlpm.codigos_devolucion, 0))
)</f>
        <v>0</v>
      </c>
    </row>
    <row r="4798" spans="1:9" x14ac:dyDescent="0.25">
      <c r="A4798" s="608">
        <v>720527</v>
      </c>
      <c r="B4798" s="416" t="s">
        <v>550</v>
      </c>
      <c r="C4798" s="416" t="s">
        <v>752</v>
      </c>
      <c r="D4798" s="416" t="s">
        <v>739</v>
      </c>
      <c r="E4798" s="417">
        <v>265700.67</v>
      </c>
      <c r="F4798" s="417">
        <v>0</v>
      </c>
      <c r="G4798" s="417">
        <v>678912265.88</v>
      </c>
      <c r="H4798" s="387" t="b" cm="1">
        <f t="array" aca="1" ref="H4798" ca="1">EsNegrita(BP[[#This Row],[CODIGO]])</f>
        <v>0</v>
      </c>
      <c r="I4798" s="387" t="b" cm="1">
        <f t="array" ref="I4798">_xlfn.LET(
    _xlpm.codigos_devolucion, _xlfn.UNIQUE(_xlfn._xlws.FILTER(BP[CODIGO], ISNUMBER(SEARCH("devoluci", BP[NOMBRE CUENTA])), {""})),
    ISNUMBER(MATCH(BP[[#This Row],[CODIGO]], _xlpm.codigos_devolucion, 0))
)</f>
        <v>0</v>
      </c>
    </row>
    <row r="4799" spans="1:9" x14ac:dyDescent="0.25">
      <c r="A4799" s="608">
        <v>720527</v>
      </c>
      <c r="B4799" s="416" t="s">
        <v>550</v>
      </c>
      <c r="C4799" s="416" t="s">
        <v>1299</v>
      </c>
      <c r="D4799" s="416" t="s">
        <v>739</v>
      </c>
      <c r="E4799" s="417">
        <v>265701</v>
      </c>
      <c r="F4799" s="417">
        <v>0</v>
      </c>
      <c r="G4799" s="417">
        <v>679177966.88</v>
      </c>
      <c r="H4799" s="387" t="b" cm="1">
        <f t="array" aca="1" ref="H4799" ca="1">EsNegrita(BP[[#This Row],[CODIGO]])</f>
        <v>0</v>
      </c>
      <c r="I4799" s="387" t="b" cm="1">
        <f t="array" ref="I4799">_xlfn.LET(
    _xlpm.codigos_devolucion, _xlfn.UNIQUE(_xlfn._xlws.FILTER(BP[CODIGO], ISNUMBER(SEARCH("devoluci", BP[NOMBRE CUENTA])), {""})),
    ISNUMBER(MATCH(BP[[#This Row],[CODIGO]], _xlpm.codigos_devolucion, 0))
)</f>
        <v>0</v>
      </c>
    </row>
    <row r="4800" spans="1:9" x14ac:dyDescent="0.25">
      <c r="A4800" s="608">
        <v>720527</v>
      </c>
      <c r="B4800" s="416" t="s">
        <v>550</v>
      </c>
      <c r="C4800" s="416" t="s">
        <v>1340</v>
      </c>
      <c r="D4800" s="416" t="s">
        <v>739</v>
      </c>
      <c r="E4800" s="417">
        <v>257398</v>
      </c>
      <c r="F4800" s="417">
        <v>0</v>
      </c>
      <c r="G4800" s="417">
        <v>679435364.88</v>
      </c>
      <c r="H4800" s="387" t="b" cm="1">
        <f t="array" aca="1" ref="H4800" ca="1">EsNegrita(BP[[#This Row],[CODIGO]])</f>
        <v>0</v>
      </c>
      <c r="I4800" s="387" t="b" cm="1">
        <f t="array" ref="I4800">_xlfn.LET(
    _xlpm.codigos_devolucion, _xlfn.UNIQUE(_xlfn._xlws.FILTER(BP[CODIGO], ISNUMBER(SEARCH("devoluci", BP[NOMBRE CUENTA])), {""})),
    ISNUMBER(MATCH(BP[[#This Row],[CODIGO]], _xlpm.codigos_devolucion, 0))
)</f>
        <v>0</v>
      </c>
    </row>
    <row r="4801" spans="1:9" x14ac:dyDescent="0.25">
      <c r="A4801" s="608">
        <v>720527</v>
      </c>
      <c r="B4801" s="416" t="s">
        <v>550</v>
      </c>
      <c r="C4801" s="416" t="s">
        <v>756</v>
      </c>
      <c r="D4801" s="416" t="s">
        <v>739</v>
      </c>
      <c r="E4801" s="417">
        <v>257398</v>
      </c>
      <c r="F4801" s="417">
        <v>0</v>
      </c>
      <c r="G4801" s="417">
        <v>679692762.88</v>
      </c>
      <c r="H4801" s="387" t="b" cm="1">
        <f t="array" aca="1" ref="H4801" ca="1">EsNegrita(BP[[#This Row],[CODIGO]])</f>
        <v>0</v>
      </c>
      <c r="I4801" s="387" t="b" cm="1">
        <f t="array" ref="I4801">_xlfn.LET(
    _xlpm.codigos_devolucion, _xlfn.UNIQUE(_xlfn._xlws.FILTER(BP[CODIGO], ISNUMBER(SEARCH("devoluci", BP[NOMBRE CUENTA])), {""})),
    ISNUMBER(MATCH(BP[[#This Row],[CODIGO]], _xlpm.codigos_devolucion, 0))
)</f>
        <v>0</v>
      </c>
    </row>
    <row r="4802" spans="1:9" x14ac:dyDescent="0.25">
      <c r="A4802" s="608">
        <v>720527</v>
      </c>
      <c r="B4802" s="416" t="s">
        <v>550</v>
      </c>
      <c r="C4802" s="416" t="s">
        <v>757</v>
      </c>
      <c r="D4802" s="416" t="s">
        <v>739</v>
      </c>
      <c r="E4802" s="417">
        <v>249095</v>
      </c>
      <c r="F4802" s="417">
        <v>0</v>
      </c>
      <c r="G4802" s="417">
        <v>679941857.88</v>
      </c>
      <c r="H4802" s="387" t="b" cm="1">
        <f t="array" aca="1" ref="H4802" ca="1">EsNegrita(BP[[#This Row],[CODIGO]])</f>
        <v>0</v>
      </c>
      <c r="I4802" s="387" t="b" cm="1">
        <f t="array" ref="I4802">_xlfn.LET(
    _xlpm.codigos_devolucion, _xlfn.UNIQUE(_xlfn._xlws.FILTER(BP[CODIGO], ISNUMBER(SEARCH("devoluci", BP[NOMBRE CUENTA])), {""})),
    ISNUMBER(MATCH(BP[[#This Row],[CODIGO]], _xlpm.codigos_devolucion, 0))
)</f>
        <v>0</v>
      </c>
    </row>
    <row r="4803" spans="1:9" x14ac:dyDescent="0.25">
      <c r="A4803" s="608">
        <v>720527</v>
      </c>
      <c r="B4803" s="416" t="s">
        <v>550</v>
      </c>
      <c r="C4803" s="416" t="s">
        <v>1336</v>
      </c>
      <c r="D4803" s="416" t="s">
        <v>739</v>
      </c>
      <c r="E4803" s="417">
        <v>265701</v>
      </c>
      <c r="F4803" s="417">
        <v>0</v>
      </c>
      <c r="G4803" s="417">
        <v>680207558.88</v>
      </c>
      <c r="H4803" s="387" t="b" cm="1">
        <f t="array" aca="1" ref="H4803" ca="1">EsNegrita(BP[[#This Row],[CODIGO]])</f>
        <v>0</v>
      </c>
      <c r="I4803" s="387" t="b" cm="1">
        <f t="array" ref="I4803">_xlfn.LET(
    _xlpm.codigos_devolucion, _xlfn.UNIQUE(_xlfn._xlws.FILTER(BP[CODIGO], ISNUMBER(SEARCH("devoluci", BP[NOMBRE CUENTA])), {""})),
    ISNUMBER(MATCH(BP[[#This Row],[CODIGO]], _xlpm.codigos_devolucion, 0))
)</f>
        <v>0</v>
      </c>
    </row>
    <row r="4804" spans="1:9" x14ac:dyDescent="0.25">
      <c r="A4804" s="608">
        <v>720527</v>
      </c>
      <c r="B4804" s="416" t="s">
        <v>550</v>
      </c>
      <c r="C4804" s="416" t="s">
        <v>758</v>
      </c>
      <c r="D4804" s="416" t="s">
        <v>739</v>
      </c>
      <c r="E4804" s="417">
        <v>249095</v>
      </c>
      <c r="F4804" s="417">
        <v>0</v>
      </c>
      <c r="G4804" s="417">
        <v>680456653.88</v>
      </c>
      <c r="H4804" s="387" t="b" cm="1">
        <f t="array" aca="1" ref="H4804" ca="1">EsNegrita(BP[[#This Row],[CODIGO]])</f>
        <v>0</v>
      </c>
      <c r="I4804" s="387" t="b" cm="1">
        <f t="array" ref="I4804">_xlfn.LET(
    _xlpm.codigos_devolucion, _xlfn.UNIQUE(_xlfn._xlws.FILTER(BP[CODIGO], ISNUMBER(SEARCH("devoluci", BP[NOMBRE CUENTA])), {""})),
    ISNUMBER(MATCH(BP[[#This Row],[CODIGO]], _xlpm.codigos_devolucion, 0))
)</f>
        <v>0</v>
      </c>
    </row>
    <row r="4805" spans="1:9" x14ac:dyDescent="0.25">
      <c r="A4805" s="608">
        <v>720527</v>
      </c>
      <c r="B4805" s="416" t="s">
        <v>550</v>
      </c>
      <c r="C4805" s="416" t="s">
        <v>759</v>
      </c>
      <c r="D4805" s="416" t="s">
        <v>739</v>
      </c>
      <c r="E4805" s="417">
        <v>249095</v>
      </c>
      <c r="F4805" s="417">
        <v>0</v>
      </c>
      <c r="G4805" s="417">
        <v>680705748.88</v>
      </c>
      <c r="H4805" s="387" t="b" cm="1">
        <f t="array" aca="1" ref="H4805" ca="1">EsNegrita(BP[[#This Row],[CODIGO]])</f>
        <v>0</v>
      </c>
      <c r="I4805" s="387" t="b" cm="1">
        <f t="array" ref="I4805">_xlfn.LET(
    _xlpm.codigos_devolucion, _xlfn.UNIQUE(_xlfn._xlws.FILTER(BP[CODIGO], ISNUMBER(SEARCH("devoluci", BP[NOMBRE CUENTA])), {""})),
    ISNUMBER(MATCH(BP[[#This Row],[CODIGO]], _xlpm.codigos_devolucion, 0))
)</f>
        <v>0</v>
      </c>
    </row>
    <row r="4806" spans="1:9" x14ac:dyDescent="0.25">
      <c r="A4806" s="608">
        <v>720527</v>
      </c>
      <c r="B4806" s="416" t="s">
        <v>550</v>
      </c>
      <c r="C4806" s="416" t="s">
        <v>760</v>
      </c>
      <c r="D4806" s="416" t="s">
        <v>739</v>
      </c>
      <c r="E4806" s="417">
        <v>240791.83</v>
      </c>
      <c r="F4806" s="417">
        <v>0</v>
      </c>
      <c r="G4806" s="417">
        <v>680946540.71000004</v>
      </c>
      <c r="H4806" s="387" t="b" cm="1">
        <f t="array" aca="1" ref="H4806" ca="1">EsNegrita(BP[[#This Row],[CODIGO]])</f>
        <v>0</v>
      </c>
      <c r="I4806" s="387" t="b" cm="1">
        <f t="array" ref="I4806">_xlfn.LET(
    _xlpm.codigos_devolucion, _xlfn.UNIQUE(_xlfn._xlws.FILTER(BP[CODIGO], ISNUMBER(SEARCH("devoluci", BP[NOMBRE CUENTA])), {""})),
    ISNUMBER(MATCH(BP[[#This Row],[CODIGO]], _xlpm.codigos_devolucion, 0))
)</f>
        <v>0</v>
      </c>
    </row>
    <row r="4807" spans="1:9" x14ac:dyDescent="0.25">
      <c r="A4807" s="608">
        <v>720527</v>
      </c>
      <c r="B4807" s="416" t="s">
        <v>550</v>
      </c>
      <c r="C4807" s="416" t="s">
        <v>1270</v>
      </c>
      <c r="D4807" s="416" t="s">
        <v>739</v>
      </c>
      <c r="E4807" s="417">
        <v>257397.83</v>
      </c>
      <c r="F4807" s="417">
        <v>0</v>
      </c>
      <c r="G4807" s="417">
        <v>681203938.54000008</v>
      </c>
      <c r="H4807" s="387" t="b" cm="1">
        <f t="array" aca="1" ref="H4807" ca="1">EsNegrita(BP[[#This Row],[CODIGO]])</f>
        <v>0</v>
      </c>
      <c r="I4807" s="387" t="b" cm="1">
        <f t="array" ref="I4807">_xlfn.LET(
    _xlpm.codigos_devolucion, _xlfn.UNIQUE(_xlfn._xlws.FILTER(BP[CODIGO], ISNUMBER(SEARCH("devoluci", BP[NOMBRE CUENTA])), {""})),
    ISNUMBER(MATCH(BP[[#This Row],[CODIGO]], _xlpm.codigos_devolucion, 0))
)</f>
        <v>0</v>
      </c>
    </row>
    <row r="4808" spans="1:9" x14ac:dyDescent="0.25">
      <c r="A4808" s="608">
        <v>720527</v>
      </c>
      <c r="B4808" s="416" t="s">
        <v>550</v>
      </c>
      <c r="C4808" s="416" t="s">
        <v>761</v>
      </c>
      <c r="D4808" s="416" t="s">
        <v>739</v>
      </c>
      <c r="E4808" s="417">
        <v>240791.83</v>
      </c>
      <c r="F4808" s="417">
        <v>0</v>
      </c>
      <c r="G4808" s="417">
        <v>681444730.37000012</v>
      </c>
      <c r="H4808" s="387" t="b" cm="1">
        <f t="array" aca="1" ref="H4808" ca="1">EsNegrita(BP[[#This Row],[CODIGO]])</f>
        <v>0</v>
      </c>
      <c r="I4808" s="387" t="b" cm="1">
        <f t="array" ref="I4808">_xlfn.LET(
    _xlpm.codigos_devolucion, _xlfn.UNIQUE(_xlfn._xlws.FILTER(BP[CODIGO], ISNUMBER(SEARCH("devoluci", BP[NOMBRE CUENTA])), {""})),
    ISNUMBER(MATCH(BP[[#This Row],[CODIGO]], _xlpm.codigos_devolucion, 0))
)</f>
        <v>0</v>
      </c>
    </row>
    <row r="4809" spans="1:9" x14ac:dyDescent="0.25">
      <c r="A4809" s="608">
        <v>720527</v>
      </c>
      <c r="B4809" s="416" t="s">
        <v>550</v>
      </c>
      <c r="C4809" s="416" t="s">
        <v>1300</v>
      </c>
      <c r="D4809" s="416" t="s">
        <v>739</v>
      </c>
      <c r="E4809" s="417">
        <v>249095</v>
      </c>
      <c r="F4809" s="417">
        <v>0</v>
      </c>
      <c r="G4809" s="417">
        <v>681693825.37000012</v>
      </c>
      <c r="H4809" s="387" t="b" cm="1">
        <f t="array" aca="1" ref="H4809" ca="1">EsNegrita(BP[[#This Row],[CODIGO]])</f>
        <v>0</v>
      </c>
      <c r="I4809" s="387" t="b" cm="1">
        <f t="array" ref="I4809">_xlfn.LET(
    _xlpm.codigos_devolucion, _xlfn.UNIQUE(_xlfn._xlws.FILTER(BP[CODIGO], ISNUMBER(SEARCH("devoluci", BP[NOMBRE CUENTA])), {""})),
    ISNUMBER(MATCH(BP[[#This Row],[CODIGO]], _xlpm.codigos_devolucion, 0))
)</f>
        <v>0</v>
      </c>
    </row>
    <row r="4810" spans="1:9" x14ac:dyDescent="0.25">
      <c r="A4810" s="608">
        <v>720527</v>
      </c>
      <c r="B4810" s="416" t="s">
        <v>550</v>
      </c>
      <c r="C4810" s="416" t="s">
        <v>1301</v>
      </c>
      <c r="D4810" s="416" t="s">
        <v>739</v>
      </c>
      <c r="E4810" s="417">
        <v>249095</v>
      </c>
      <c r="F4810" s="417">
        <v>0</v>
      </c>
      <c r="G4810" s="417">
        <v>681942920.37000012</v>
      </c>
      <c r="H4810" s="387" t="b" cm="1">
        <f t="array" aca="1" ref="H4810" ca="1">EsNegrita(BP[[#This Row],[CODIGO]])</f>
        <v>0</v>
      </c>
      <c r="I4810" s="387" t="b" cm="1">
        <f t="array" ref="I4810">_xlfn.LET(
    _xlpm.codigos_devolucion, _xlfn.UNIQUE(_xlfn._xlws.FILTER(BP[CODIGO], ISNUMBER(SEARCH("devoluci", BP[NOMBRE CUENTA])), {""})),
    ISNUMBER(MATCH(BP[[#This Row],[CODIGO]], _xlpm.codigos_devolucion, 0))
)</f>
        <v>0</v>
      </c>
    </row>
    <row r="4811" spans="1:9" x14ac:dyDescent="0.25">
      <c r="A4811" s="608">
        <v>720527</v>
      </c>
      <c r="B4811" s="416" t="s">
        <v>550</v>
      </c>
      <c r="C4811" s="416" t="s">
        <v>1271</v>
      </c>
      <c r="D4811" s="416" t="s">
        <v>739</v>
      </c>
      <c r="E4811" s="417">
        <v>249095</v>
      </c>
      <c r="F4811" s="417">
        <v>0</v>
      </c>
      <c r="G4811" s="417">
        <v>682192015.37000012</v>
      </c>
      <c r="H4811" s="387" t="b" cm="1">
        <f t="array" aca="1" ref="H4811" ca="1">EsNegrita(BP[[#This Row],[CODIGO]])</f>
        <v>0</v>
      </c>
      <c r="I4811" s="387" t="b" cm="1">
        <f t="array" ref="I4811">_xlfn.LET(
    _xlpm.codigos_devolucion, _xlfn.UNIQUE(_xlfn._xlws.FILTER(BP[CODIGO], ISNUMBER(SEARCH("devoluci", BP[NOMBRE CUENTA])), {""})),
    ISNUMBER(MATCH(BP[[#This Row],[CODIGO]], _xlpm.codigos_devolucion, 0))
)</f>
        <v>0</v>
      </c>
    </row>
    <row r="4812" spans="1:9" x14ac:dyDescent="0.25">
      <c r="A4812" s="608">
        <v>720527</v>
      </c>
      <c r="B4812" s="416" t="s">
        <v>550</v>
      </c>
      <c r="C4812" s="416" t="s">
        <v>1302</v>
      </c>
      <c r="D4812" s="416" t="s">
        <v>739</v>
      </c>
      <c r="E4812" s="417">
        <v>265701</v>
      </c>
      <c r="F4812" s="417">
        <v>0</v>
      </c>
      <c r="G4812" s="417">
        <v>682457716.37000012</v>
      </c>
      <c r="H4812" s="387" t="b" cm="1">
        <f t="array" aca="1" ref="H4812" ca="1">EsNegrita(BP[[#This Row],[CODIGO]])</f>
        <v>0</v>
      </c>
      <c r="I4812" s="387" t="b" cm="1">
        <f t="array" ref="I4812">_xlfn.LET(
    _xlpm.codigos_devolucion, _xlfn.UNIQUE(_xlfn._xlws.FILTER(BP[CODIGO], ISNUMBER(SEARCH("devoluci", BP[NOMBRE CUENTA])), {""})),
    ISNUMBER(MATCH(BP[[#This Row],[CODIGO]], _xlpm.codigos_devolucion, 0))
)</f>
        <v>0</v>
      </c>
    </row>
    <row r="4813" spans="1:9" x14ac:dyDescent="0.25">
      <c r="A4813" s="608">
        <v>720527</v>
      </c>
      <c r="B4813" s="416" t="s">
        <v>550</v>
      </c>
      <c r="C4813" s="416" t="s">
        <v>1341</v>
      </c>
      <c r="D4813" s="416" t="s">
        <v>739</v>
      </c>
      <c r="E4813" s="417">
        <v>249095</v>
      </c>
      <c r="F4813" s="417">
        <v>0</v>
      </c>
      <c r="G4813" s="417">
        <v>682706811.37000012</v>
      </c>
      <c r="H4813" s="387" t="b" cm="1">
        <f t="array" aca="1" ref="H4813" ca="1">EsNegrita(BP[[#This Row],[CODIGO]])</f>
        <v>0</v>
      </c>
      <c r="I4813" s="387" t="b" cm="1">
        <f t="array" ref="I4813">_xlfn.LET(
    _xlpm.codigos_devolucion, _xlfn.UNIQUE(_xlfn._xlws.FILTER(BP[CODIGO], ISNUMBER(SEARCH("devoluci", BP[NOMBRE CUENTA])), {""})),
    ISNUMBER(MATCH(BP[[#This Row],[CODIGO]], _xlpm.codigos_devolucion, 0))
)</f>
        <v>0</v>
      </c>
    </row>
    <row r="4814" spans="1:9" x14ac:dyDescent="0.25">
      <c r="A4814" s="608">
        <v>720527</v>
      </c>
      <c r="B4814" s="416" t="s">
        <v>550</v>
      </c>
      <c r="C4814" s="416" t="s">
        <v>1262</v>
      </c>
      <c r="D4814" s="416" t="s">
        <v>739</v>
      </c>
      <c r="E4814" s="417">
        <v>249095</v>
      </c>
      <c r="F4814" s="417">
        <v>0</v>
      </c>
      <c r="G4814" s="417">
        <v>682955906.37000012</v>
      </c>
      <c r="H4814" s="387" t="b" cm="1">
        <f t="array" aca="1" ref="H4814" ca="1">EsNegrita(BP[[#This Row],[CODIGO]])</f>
        <v>0</v>
      </c>
      <c r="I4814" s="387" t="b" cm="1">
        <f t="array" ref="I4814">_xlfn.LET(
    _xlpm.codigos_devolucion, _xlfn.UNIQUE(_xlfn._xlws.FILTER(BP[CODIGO], ISNUMBER(SEARCH("devoluci", BP[NOMBRE CUENTA])), {""})),
    ISNUMBER(MATCH(BP[[#This Row],[CODIGO]], _xlpm.codigos_devolucion, 0))
)</f>
        <v>0</v>
      </c>
    </row>
    <row r="4815" spans="1:9" x14ac:dyDescent="0.25">
      <c r="A4815" s="608">
        <v>720527</v>
      </c>
      <c r="B4815" s="416" t="s">
        <v>550</v>
      </c>
      <c r="C4815" s="416" t="s">
        <v>1272</v>
      </c>
      <c r="D4815" s="416" t="s">
        <v>739</v>
      </c>
      <c r="E4815" s="417">
        <v>240791.83</v>
      </c>
      <c r="F4815" s="417">
        <v>0</v>
      </c>
      <c r="G4815" s="417">
        <v>683196698.20000017</v>
      </c>
      <c r="H4815" s="387" t="b" cm="1">
        <f t="array" aca="1" ref="H4815" ca="1">EsNegrita(BP[[#This Row],[CODIGO]])</f>
        <v>0</v>
      </c>
      <c r="I4815" s="387" t="b" cm="1">
        <f t="array" ref="I4815">_xlfn.LET(
    _xlpm.codigos_devolucion, _xlfn.UNIQUE(_xlfn._xlws.FILTER(BP[CODIGO], ISNUMBER(SEARCH("devoluci", BP[NOMBRE CUENTA])), {""})),
    ISNUMBER(MATCH(BP[[#This Row],[CODIGO]], _xlpm.codigos_devolucion, 0))
)</f>
        <v>0</v>
      </c>
    </row>
    <row r="4816" spans="1:9" x14ac:dyDescent="0.25">
      <c r="A4816" s="608">
        <v>720527</v>
      </c>
      <c r="B4816" s="416" t="s">
        <v>550</v>
      </c>
      <c r="C4816" s="416" t="s">
        <v>780</v>
      </c>
      <c r="D4816" s="416" t="s">
        <v>739</v>
      </c>
      <c r="E4816" s="417">
        <v>174366.5</v>
      </c>
      <c r="F4816" s="417">
        <v>0</v>
      </c>
      <c r="G4816" s="417">
        <v>683371064.70000017</v>
      </c>
      <c r="H4816" s="387" t="b" cm="1">
        <f t="array" aca="1" ref="H4816" ca="1">EsNegrita(BP[[#This Row],[CODIGO]])</f>
        <v>0</v>
      </c>
      <c r="I4816" s="387" t="b" cm="1">
        <f t="array" ref="I4816">_xlfn.LET(
    _xlpm.codigos_devolucion, _xlfn.UNIQUE(_xlfn._xlws.FILTER(BP[CODIGO], ISNUMBER(SEARCH("devoluci", BP[NOMBRE CUENTA])), {""})),
    ISNUMBER(MATCH(BP[[#This Row],[CODIGO]], _xlpm.codigos_devolucion, 0))
)</f>
        <v>0</v>
      </c>
    </row>
    <row r="4817" spans="1:9" x14ac:dyDescent="0.25">
      <c r="A4817" s="608">
        <v>720527</v>
      </c>
      <c r="B4817" s="416" t="s">
        <v>550</v>
      </c>
      <c r="C4817" s="416" t="s">
        <v>762</v>
      </c>
      <c r="D4817" s="416" t="s">
        <v>739</v>
      </c>
      <c r="E4817" s="417">
        <v>249095</v>
      </c>
      <c r="F4817" s="417">
        <v>0</v>
      </c>
      <c r="G4817" s="417">
        <v>683620159.70000017</v>
      </c>
      <c r="H4817" s="387" t="b" cm="1">
        <f t="array" aca="1" ref="H4817" ca="1">EsNegrita(BP[[#This Row],[CODIGO]])</f>
        <v>0</v>
      </c>
      <c r="I4817" s="387" t="b" cm="1">
        <f t="array" ref="I4817">_xlfn.LET(
    _xlpm.codigos_devolucion, _xlfn.UNIQUE(_xlfn._xlws.FILTER(BP[CODIGO], ISNUMBER(SEARCH("devoluci", BP[NOMBRE CUENTA])), {""})),
    ISNUMBER(MATCH(BP[[#This Row],[CODIGO]], _xlpm.codigos_devolucion, 0))
)</f>
        <v>0</v>
      </c>
    </row>
    <row r="4818" spans="1:9" x14ac:dyDescent="0.25">
      <c r="A4818" s="608">
        <v>720527</v>
      </c>
      <c r="B4818" s="416" t="s">
        <v>550</v>
      </c>
      <c r="C4818" s="416" t="s">
        <v>1330</v>
      </c>
      <c r="D4818" s="416" t="s">
        <v>739</v>
      </c>
      <c r="E4818" s="417">
        <v>240791.83</v>
      </c>
      <c r="F4818" s="417">
        <v>0</v>
      </c>
      <c r="G4818" s="417">
        <v>683860951.53000021</v>
      </c>
      <c r="H4818" s="387" t="b" cm="1">
        <f t="array" aca="1" ref="H4818" ca="1">EsNegrita(BP[[#This Row],[CODIGO]])</f>
        <v>0</v>
      </c>
      <c r="I4818" s="387" t="b" cm="1">
        <f t="array" ref="I4818">_xlfn.LET(
    _xlpm.codigos_devolucion, _xlfn.UNIQUE(_xlfn._xlws.FILTER(BP[CODIGO], ISNUMBER(SEARCH("devoluci", BP[NOMBRE CUENTA])), {""})),
    ISNUMBER(MATCH(BP[[#This Row],[CODIGO]], _xlpm.codigos_devolucion, 0))
)</f>
        <v>0</v>
      </c>
    </row>
    <row r="4819" spans="1:9" x14ac:dyDescent="0.25">
      <c r="A4819" s="608">
        <v>720527</v>
      </c>
      <c r="B4819" s="416" t="s">
        <v>550</v>
      </c>
      <c r="C4819" s="416" t="s">
        <v>763</v>
      </c>
      <c r="D4819" s="416" t="s">
        <v>739</v>
      </c>
      <c r="E4819" s="417">
        <v>249095</v>
      </c>
      <c r="F4819" s="417">
        <v>0</v>
      </c>
      <c r="G4819" s="417">
        <v>684110046.53000021</v>
      </c>
      <c r="H4819" s="387" t="b" cm="1">
        <f t="array" aca="1" ref="H4819" ca="1">EsNegrita(BP[[#This Row],[CODIGO]])</f>
        <v>0</v>
      </c>
      <c r="I4819" s="387" t="b" cm="1">
        <f t="array" ref="I4819">_xlfn.LET(
    _xlpm.codigos_devolucion, _xlfn.UNIQUE(_xlfn._xlws.FILTER(BP[CODIGO], ISNUMBER(SEARCH("devoluci", BP[NOMBRE CUENTA])), {""})),
    ISNUMBER(MATCH(BP[[#This Row],[CODIGO]], _xlpm.codigos_devolucion, 0))
)</f>
        <v>0</v>
      </c>
    </row>
    <row r="4820" spans="1:9" x14ac:dyDescent="0.25">
      <c r="A4820" s="608">
        <v>720527</v>
      </c>
      <c r="B4820" s="416" t="s">
        <v>550</v>
      </c>
      <c r="C4820" s="416" t="s">
        <v>764</v>
      </c>
      <c r="D4820" s="416" t="s">
        <v>739</v>
      </c>
      <c r="E4820" s="417">
        <v>249095</v>
      </c>
      <c r="F4820" s="417">
        <v>0</v>
      </c>
      <c r="G4820" s="417">
        <v>684359141.53000021</v>
      </c>
      <c r="H4820" s="387" t="b" cm="1">
        <f t="array" aca="1" ref="H4820" ca="1">EsNegrita(BP[[#This Row],[CODIGO]])</f>
        <v>0</v>
      </c>
      <c r="I4820" s="387" t="b" cm="1">
        <f t="array" ref="I4820">_xlfn.LET(
    _xlpm.codigos_devolucion, _xlfn.UNIQUE(_xlfn._xlws.FILTER(BP[CODIGO], ISNUMBER(SEARCH("devoluci", BP[NOMBRE CUENTA])), {""})),
    ISNUMBER(MATCH(BP[[#This Row],[CODIGO]], _xlpm.codigos_devolucion, 0))
)</f>
        <v>0</v>
      </c>
    </row>
    <row r="4821" spans="1:9" x14ac:dyDescent="0.25">
      <c r="A4821" s="608">
        <v>720527</v>
      </c>
      <c r="B4821" s="416" t="s">
        <v>550</v>
      </c>
      <c r="C4821" s="416" t="s">
        <v>1284</v>
      </c>
      <c r="D4821" s="416" t="s">
        <v>739</v>
      </c>
      <c r="E4821" s="417">
        <v>182669.67</v>
      </c>
      <c r="F4821" s="417">
        <v>0</v>
      </c>
      <c r="G4821" s="417">
        <v>684541811.20000017</v>
      </c>
      <c r="H4821" s="387" t="b" cm="1">
        <f t="array" aca="1" ref="H4821" ca="1">EsNegrita(BP[[#This Row],[CODIGO]])</f>
        <v>0</v>
      </c>
      <c r="I4821" s="387" t="b" cm="1">
        <f t="array" ref="I4821">_xlfn.LET(
    _xlpm.codigos_devolucion, _xlfn.UNIQUE(_xlfn._xlws.FILTER(BP[CODIGO], ISNUMBER(SEARCH("devoluci", BP[NOMBRE CUENTA])), {""})),
    ISNUMBER(MATCH(BP[[#This Row],[CODIGO]], _xlpm.codigos_devolucion, 0))
)</f>
        <v>0</v>
      </c>
    </row>
    <row r="4822" spans="1:9" x14ac:dyDescent="0.25">
      <c r="A4822" s="608">
        <v>720527</v>
      </c>
      <c r="B4822" s="416" t="s">
        <v>550</v>
      </c>
      <c r="C4822" s="416" t="s">
        <v>1303</v>
      </c>
      <c r="D4822" s="416" t="s">
        <v>739</v>
      </c>
      <c r="E4822" s="417">
        <v>257398</v>
      </c>
      <c r="F4822" s="417">
        <v>0</v>
      </c>
      <c r="G4822" s="417">
        <v>684799209.20000017</v>
      </c>
      <c r="H4822" s="387" t="b" cm="1">
        <f t="array" aca="1" ref="H4822" ca="1">EsNegrita(BP[[#This Row],[CODIGO]])</f>
        <v>0</v>
      </c>
      <c r="I4822" s="387" t="b" cm="1">
        <f t="array" ref="I4822">_xlfn.LET(
    _xlpm.codigos_devolucion, _xlfn.UNIQUE(_xlfn._xlws.FILTER(BP[CODIGO], ISNUMBER(SEARCH("devoluci", BP[NOMBRE CUENTA])), {""})),
    ISNUMBER(MATCH(BP[[#This Row],[CODIGO]], _xlpm.codigos_devolucion, 0))
)</f>
        <v>0</v>
      </c>
    </row>
    <row r="4823" spans="1:9" x14ac:dyDescent="0.25">
      <c r="A4823" s="608">
        <v>720527</v>
      </c>
      <c r="B4823" s="416" t="s">
        <v>550</v>
      </c>
      <c r="C4823" s="416" t="s">
        <v>765</v>
      </c>
      <c r="D4823" s="416" t="s">
        <v>739</v>
      </c>
      <c r="E4823" s="417">
        <v>232488.67</v>
      </c>
      <c r="F4823" s="417">
        <v>0</v>
      </c>
      <c r="G4823" s="417">
        <v>685031697.87000012</v>
      </c>
      <c r="H4823" s="387" t="b" cm="1">
        <f t="array" aca="1" ref="H4823" ca="1">EsNegrita(BP[[#This Row],[CODIGO]])</f>
        <v>0</v>
      </c>
      <c r="I4823" s="387" t="b" cm="1">
        <f t="array" ref="I4823">_xlfn.LET(
    _xlpm.codigos_devolucion, _xlfn.UNIQUE(_xlfn._xlws.FILTER(BP[CODIGO], ISNUMBER(SEARCH("devoluci", BP[NOMBRE CUENTA])), {""})),
    ISNUMBER(MATCH(BP[[#This Row],[CODIGO]], _xlpm.codigos_devolucion, 0))
)</f>
        <v>0</v>
      </c>
    </row>
    <row r="4824" spans="1:9" x14ac:dyDescent="0.25">
      <c r="A4824" s="608">
        <v>720527</v>
      </c>
      <c r="B4824" s="416" t="s">
        <v>550</v>
      </c>
      <c r="C4824" s="416" t="s">
        <v>1304</v>
      </c>
      <c r="D4824" s="416" t="s">
        <v>739</v>
      </c>
      <c r="E4824" s="417">
        <v>249095</v>
      </c>
      <c r="F4824" s="417">
        <v>0</v>
      </c>
      <c r="G4824" s="417">
        <v>685280792.87000012</v>
      </c>
      <c r="H4824" s="387" t="b" cm="1">
        <f t="array" aca="1" ref="H4824" ca="1">EsNegrita(BP[[#This Row],[CODIGO]])</f>
        <v>0</v>
      </c>
      <c r="I4824" s="387" t="b" cm="1">
        <f t="array" ref="I4824">_xlfn.LET(
    _xlpm.codigos_devolucion, _xlfn.UNIQUE(_xlfn._xlws.FILTER(BP[CODIGO], ISNUMBER(SEARCH("devoluci", BP[NOMBRE CUENTA])), {""})),
    ISNUMBER(MATCH(BP[[#This Row],[CODIGO]], _xlpm.codigos_devolucion, 0))
)</f>
        <v>0</v>
      </c>
    </row>
    <row r="4825" spans="1:9" x14ac:dyDescent="0.25">
      <c r="A4825" s="608">
        <v>720527</v>
      </c>
      <c r="B4825" s="416" t="s">
        <v>550</v>
      </c>
      <c r="C4825" s="416" t="s">
        <v>1348</v>
      </c>
      <c r="D4825" s="416" t="s">
        <v>739</v>
      </c>
      <c r="E4825" s="417">
        <v>249095</v>
      </c>
      <c r="F4825" s="417">
        <v>0</v>
      </c>
      <c r="G4825" s="417">
        <v>685529887.87000012</v>
      </c>
      <c r="H4825" s="387" t="b" cm="1">
        <f t="array" aca="1" ref="H4825" ca="1">EsNegrita(BP[[#This Row],[CODIGO]])</f>
        <v>0</v>
      </c>
      <c r="I4825" s="387" t="b" cm="1">
        <f t="array" ref="I4825">_xlfn.LET(
    _xlpm.codigos_devolucion, _xlfn.UNIQUE(_xlfn._xlws.FILTER(BP[CODIGO], ISNUMBER(SEARCH("devoluci", BP[NOMBRE CUENTA])), {""})),
    ISNUMBER(MATCH(BP[[#This Row],[CODIGO]], _xlpm.codigos_devolucion, 0))
)</f>
        <v>0</v>
      </c>
    </row>
    <row r="4826" spans="1:9" x14ac:dyDescent="0.25">
      <c r="A4826" s="608">
        <v>720527</v>
      </c>
      <c r="B4826" s="416" t="s">
        <v>550</v>
      </c>
      <c r="C4826" s="416" t="s">
        <v>1305</v>
      </c>
      <c r="D4826" s="416" t="s">
        <v>739</v>
      </c>
      <c r="E4826" s="417">
        <v>265701</v>
      </c>
      <c r="F4826" s="417">
        <v>0</v>
      </c>
      <c r="G4826" s="417">
        <v>685795588.87000012</v>
      </c>
      <c r="H4826" s="387" t="b" cm="1">
        <f t="array" aca="1" ref="H4826" ca="1">EsNegrita(BP[[#This Row],[CODIGO]])</f>
        <v>0</v>
      </c>
      <c r="I4826" s="387" t="b" cm="1">
        <f t="array" ref="I4826">_xlfn.LET(
    _xlpm.codigos_devolucion, _xlfn.UNIQUE(_xlfn._xlws.FILTER(BP[CODIGO], ISNUMBER(SEARCH("devoluci", BP[NOMBRE CUENTA])), {""})),
    ISNUMBER(MATCH(BP[[#This Row],[CODIGO]], _xlpm.codigos_devolucion, 0))
)</f>
        <v>0</v>
      </c>
    </row>
    <row r="4827" spans="1:9" x14ac:dyDescent="0.25">
      <c r="A4827" s="608">
        <v>720527</v>
      </c>
      <c r="B4827" s="416" t="s">
        <v>550</v>
      </c>
      <c r="C4827" s="416" t="s">
        <v>1306</v>
      </c>
      <c r="D4827" s="416" t="s">
        <v>739</v>
      </c>
      <c r="E4827" s="417">
        <v>249095</v>
      </c>
      <c r="F4827" s="417">
        <v>0</v>
      </c>
      <c r="G4827" s="417">
        <v>686044683.87000012</v>
      </c>
      <c r="H4827" s="387" t="b" cm="1">
        <f t="array" aca="1" ref="H4827" ca="1">EsNegrita(BP[[#This Row],[CODIGO]])</f>
        <v>0</v>
      </c>
      <c r="I4827" s="387" t="b" cm="1">
        <f t="array" ref="I4827">_xlfn.LET(
    _xlpm.codigos_devolucion, _xlfn.UNIQUE(_xlfn._xlws.FILTER(BP[CODIGO], ISNUMBER(SEARCH("devoluci", BP[NOMBRE CUENTA])), {""})),
    ISNUMBER(MATCH(BP[[#This Row],[CODIGO]], _xlpm.codigos_devolucion, 0))
)</f>
        <v>0</v>
      </c>
    </row>
    <row r="4828" spans="1:9" x14ac:dyDescent="0.25">
      <c r="A4828" s="608">
        <v>720527</v>
      </c>
      <c r="B4828" s="416" t="s">
        <v>550</v>
      </c>
      <c r="C4828" s="416" t="s">
        <v>1274</v>
      </c>
      <c r="D4828" s="416" t="s">
        <v>739</v>
      </c>
      <c r="E4828" s="417">
        <v>257398</v>
      </c>
      <c r="F4828" s="417">
        <v>0</v>
      </c>
      <c r="G4828" s="417">
        <v>686302081.87000012</v>
      </c>
      <c r="H4828" s="387" t="b" cm="1">
        <f t="array" aca="1" ref="H4828" ca="1">EsNegrita(BP[[#This Row],[CODIGO]])</f>
        <v>0</v>
      </c>
      <c r="I4828" s="387" t="b" cm="1">
        <f t="array" ref="I4828">_xlfn.LET(
    _xlpm.codigos_devolucion, _xlfn.UNIQUE(_xlfn._xlws.FILTER(BP[CODIGO], ISNUMBER(SEARCH("devoluci", BP[NOMBRE CUENTA])), {""})),
    ISNUMBER(MATCH(BP[[#This Row],[CODIGO]], _xlpm.codigos_devolucion, 0))
)</f>
        <v>0</v>
      </c>
    </row>
    <row r="4829" spans="1:9" x14ac:dyDescent="0.25">
      <c r="A4829" s="608">
        <v>720527</v>
      </c>
      <c r="B4829" s="416" t="s">
        <v>550</v>
      </c>
      <c r="C4829" s="416" t="s">
        <v>1307</v>
      </c>
      <c r="D4829" s="416" t="s">
        <v>739</v>
      </c>
      <c r="E4829" s="417">
        <v>249095</v>
      </c>
      <c r="F4829" s="417">
        <v>0</v>
      </c>
      <c r="G4829" s="417">
        <v>686551176.87000012</v>
      </c>
      <c r="H4829" s="387" t="b" cm="1">
        <f t="array" aca="1" ref="H4829" ca="1">EsNegrita(BP[[#This Row],[CODIGO]])</f>
        <v>0</v>
      </c>
      <c r="I4829" s="387" t="b" cm="1">
        <f t="array" ref="I4829">_xlfn.LET(
    _xlpm.codigos_devolucion, _xlfn.UNIQUE(_xlfn._xlws.FILTER(BP[CODIGO], ISNUMBER(SEARCH("devoluci", BP[NOMBRE CUENTA])), {""})),
    ISNUMBER(MATCH(BP[[#This Row],[CODIGO]], _xlpm.codigos_devolucion, 0))
)</f>
        <v>0</v>
      </c>
    </row>
    <row r="4830" spans="1:9" x14ac:dyDescent="0.25">
      <c r="A4830" s="608">
        <v>720527</v>
      </c>
      <c r="B4830" s="416" t="s">
        <v>550</v>
      </c>
      <c r="C4830" s="416" t="s">
        <v>766</v>
      </c>
      <c r="D4830" s="416" t="s">
        <v>739</v>
      </c>
      <c r="E4830" s="417">
        <v>257398</v>
      </c>
      <c r="F4830" s="417">
        <v>0</v>
      </c>
      <c r="G4830" s="417">
        <v>686808574.87000012</v>
      </c>
      <c r="H4830" s="387" t="b" cm="1">
        <f t="array" aca="1" ref="H4830" ca="1">EsNegrita(BP[[#This Row],[CODIGO]])</f>
        <v>0</v>
      </c>
      <c r="I4830" s="387" t="b" cm="1">
        <f t="array" ref="I4830">_xlfn.LET(
    _xlpm.codigos_devolucion, _xlfn.UNIQUE(_xlfn._xlws.FILTER(BP[CODIGO], ISNUMBER(SEARCH("devoluci", BP[NOMBRE CUENTA])), {""})),
    ISNUMBER(MATCH(BP[[#This Row],[CODIGO]], _xlpm.codigos_devolucion, 0))
)</f>
        <v>0</v>
      </c>
    </row>
    <row r="4831" spans="1:9" x14ac:dyDescent="0.25">
      <c r="A4831" s="608">
        <v>720527</v>
      </c>
      <c r="B4831" s="416" t="s">
        <v>550</v>
      </c>
      <c r="C4831" s="416" t="s">
        <v>767</v>
      </c>
      <c r="D4831" s="416" t="s">
        <v>739</v>
      </c>
      <c r="E4831" s="417">
        <v>249095</v>
      </c>
      <c r="F4831" s="417">
        <v>0</v>
      </c>
      <c r="G4831" s="417">
        <v>687057669.87000012</v>
      </c>
      <c r="H4831" s="387" t="b" cm="1">
        <f t="array" aca="1" ref="H4831" ca="1">EsNegrita(BP[[#This Row],[CODIGO]])</f>
        <v>0</v>
      </c>
      <c r="I4831" s="387" t="b" cm="1">
        <f t="array" ref="I4831">_xlfn.LET(
    _xlpm.codigos_devolucion, _xlfn.UNIQUE(_xlfn._xlws.FILTER(BP[CODIGO], ISNUMBER(SEARCH("devoluci", BP[NOMBRE CUENTA])), {""})),
    ISNUMBER(MATCH(BP[[#This Row],[CODIGO]], _xlpm.codigos_devolucion, 0))
)</f>
        <v>0</v>
      </c>
    </row>
    <row r="4832" spans="1:9" x14ac:dyDescent="0.25">
      <c r="A4832" s="608">
        <v>720527</v>
      </c>
      <c r="B4832" s="416" t="s">
        <v>550</v>
      </c>
      <c r="C4832" s="416" t="s">
        <v>768</v>
      </c>
      <c r="D4832" s="416" t="s">
        <v>739</v>
      </c>
      <c r="E4832" s="417">
        <v>249095</v>
      </c>
      <c r="F4832" s="417">
        <v>0</v>
      </c>
      <c r="G4832" s="417">
        <v>687306764.87000012</v>
      </c>
      <c r="H4832" s="387" t="b" cm="1">
        <f t="array" aca="1" ref="H4832" ca="1">EsNegrita(BP[[#This Row],[CODIGO]])</f>
        <v>0</v>
      </c>
      <c r="I4832" s="387" t="b" cm="1">
        <f t="array" ref="I4832">_xlfn.LET(
    _xlpm.codigos_devolucion, _xlfn.UNIQUE(_xlfn._xlws.FILTER(BP[CODIGO], ISNUMBER(SEARCH("devoluci", BP[NOMBRE CUENTA])), {""})),
    ISNUMBER(MATCH(BP[[#This Row],[CODIGO]], _xlpm.codigos_devolucion, 0))
)</f>
        <v>0</v>
      </c>
    </row>
    <row r="4833" spans="1:9" x14ac:dyDescent="0.25">
      <c r="A4833" s="608">
        <v>720527</v>
      </c>
      <c r="B4833" s="416" t="s">
        <v>550</v>
      </c>
      <c r="C4833" s="416" t="s">
        <v>1344</v>
      </c>
      <c r="D4833" s="416" t="s">
        <v>739</v>
      </c>
      <c r="E4833" s="417">
        <v>249095</v>
      </c>
      <c r="F4833" s="417">
        <v>0</v>
      </c>
      <c r="G4833" s="417">
        <v>687555859.87000012</v>
      </c>
      <c r="H4833" s="387" t="b" cm="1">
        <f t="array" aca="1" ref="H4833" ca="1">EsNegrita(BP[[#This Row],[CODIGO]])</f>
        <v>0</v>
      </c>
      <c r="I4833" s="387" t="b" cm="1">
        <f t="array" ref="I4833">_xlfn.LET(
    _xlpm.codigos_devolucion, _xlfn.UNIQUE(_xlfn._xlws.FILTER(BP[CODIGO], ISNUMBER(SEARCH("devoluci", BP[NOMBRE CUENTA])), {""})),
    ISNUMBER(MATCH(BP[[#This Row],[CODIGO]], _xlpm.codigos_devolucion, 0))
)</f>
        <v>0</v>
      </c>
    </row>
    <row r="4834" spans="1:9" x14ac:dyDescent="0.25">
      <c r="A4834" s="608">
        <v>720527</v>
      </c>
      <c r="B4834" s="416" t="s">
        <v>550</v>
      </c>
      <c r="C4834" s="416" t="s">
        <v>769</v>
      </c>
      <c r="D4834" s="416" t="s">
        <v>739</v>
      </c>
      <c r="E4834" s="417">
        <v>265701</v>
      </c>
      <c r="F4834" s="417">
        <v>0</v>
      </c>
      <c r="G4834" s="417">
        <v>687821560.87000012</v>
      </c>
      <c r="H4834" s="387" t="b" cm="1">
        <f t="array" aca="1" ref="H4834" ca="1">EsNegrita(BP[[#This Row],[CODIGO]])</f>
        <v>0</v>
      </c>
      <c r="I4834" s="387" t="b" cm="1">
        <f t="array" ref="I4834">_xlfn.LET(
    _xlpm.codigos_devolucion, _xlfn.UNIQUE(_xlfn._xlws.FILTER(BP[CODIGO], ISNUMBER(SEARCH("devoluci", BP[NOMBRE CUENTA])), {""})),
    ISNUMBER(MATCH(BP[[#This Row],[CODIGO]], _xlpm.codigos_devolucion, 0))
)</f>
        <v>0</v>
      </c>
    </row>
    <row r="4835" spans="1:9" x14ac:dyDescent="0.25">
      <c r="A4835" s="608">
        <v>720527</v>
      </c>
      <c r="B4835" s="416" t="s">
        <v>550</v>
      </c>
      <c r="C4835" s="416" t="s">
        <v>1309</v>
      </c>
      <c r="D4835" s="416" t="s">
        <v>739</v>
      </c>
      <c r="E4835" s="417">
        <v>240791.83</v>
      </c>
      <c r="F4835" s="417">
        <v>0</v>
      </c>
      <c r="G4835" s="417">
        <v>688062352.70000017</v>
      </c>
      <c r="H4835" s="387" t="b" cm="1">
        <f t="array" aca="1" ref="H4835" ca="1">EsNegrita(BP[[#This Row],[CODIGO]])</f>
        <v>0</v>
      </c>
      <c r="I4835" s="387" t="b" cm="1">
        <f t="array" ref="I4835">_xlfn.LET(
    _xlpm.codigos_devolucion, _xlfn.UNIQUE(_xlfn._xlws.FILTER(BP[CODIGO], ISNUMBER(SEARCH("devoluci", BP[NOMBRE CUENTA])), {""})),
    ISNUMBER(MATCH(BP[[#This Row],[CODIGO]], _xlpm.codigos_devolucion, 0))
)</f>
        <v>0</v>
      </c>
    </row>
    <row r="4836" spans="1:9" x14ac:dyDescent="0.25">
      <c r="A4836" s="608">
        <v>720527</v>
      </c>
      <c r="B4836" s="416" t="s">
        <v>550</v>
      </c>
      <c r="C4836" s="416" t="s">
        <v>1310</v>
      </c>
      <c r="D4836" s="416" t="s">
        <v>739</v>
      </c>
      <c r="E4836" s="417">
        <v>224185.5</v>
      </c>
      <c r="F4836" s="417">
        <v>0</v>
      </c>
      <c r="G4836" s="417">
        <v>688286538.20000017</v>
      </c>
      <c r="H4836" s="387" t="b" cm="1">
        <f t="array" aca="1" ref="H4836" ca="1">EsNegrita(BP[[#This Row],[CODIGO]])</f>
        <v>0</v>
      </c>
      <c r="I4836" s="387" t="b" cm="1">
        <f t="array" ref="I4836">_xlfn.LET(
    _xlpm.codigos_devolucion, _xlfn.UNIQUE(_xlfn._xlws.FILTER(BP[CODIGO], ISNUMBER(SEARCH("devoluci", BP[NOMBRE CUENTA])), {""})),
    ISNUMBER(MATCH(BP[[#This Row],[CODIGO]], _xlpm.codigos_devolucion, 0))
)</f>
        <v>0</v>
      </c>
    </row>
    <row r="4837" spans="1:9" x14ac:dyDescent="0.25">
      <c r="A4837" s="608">
        <v>720527</v>
      </c>
      <c r="B4837" s="416" t="s">
        <v>550</v>
      </c>
      <c r="C4837" s="416" t="s">
        <v>1275</v>
      </c>
      <c r="D4837" s="416" t="s">
        <v>739</v>
      </c>
      <c r="E4837" s="417">
        <v>257398</v>
      </c>
      <c r="F4837" s="417">
        <v>0</v>
      </c>
      <c r="G4837" s="417">
        <v>688543936.20000017</v>
      </c>
      <c r="H4837" s="387" t="b" cm="1">
        <f t="array" aca="1" ref="H4837" ca="1">EsNegrita(BP[[#This Row],[CODIGO]])</f>
        <v>0</v>
      </c>
      <c r="I4837" s="387" t="b" cm="1">
        <f t="array" ref="I4837">_xlfn.LET(
    _xlpm.codigos_devolucion, _xlfn.UNIQUE(_xlfn._xlws.FILTER(BP[CODIGO], ISNUMBER(SEARCH("devoluci", BP[NOMBRE CUENTA])), {""})),
    ISNUMBER(MATCH(BP[[#This Row],[CODIGO]], _xlpm.codigos_devolucion, 0))
)</f>
        <v>0</v>
      </c>
    </row>
    <row r="4838" spans="1:9" x14ac:dyDescent="0.25">
      <c r="A4838" s="608">
        <v>720527</v>
      </c>
      <c r="B4838" s="416" t="s">
        <v>550</v>
      </c>
      <c r="C4838" s="416" t="s">
        <v>771</v>
      </c>
      <c r="D4838" s="416" t="s">
        <v>739</v>
      </c>
      <c r="E4838" s="417">
        <v>249095</v>
      </c>
      <c r="F4838" s="417">
        <v>0</v>
      </c>
      <c r="G4838" s="417">
        <v>688793031.20000017</v>
      </c>
      <c r="H4838" s="387" t="b" cm="1">
        <f t="array" aca="1" ref="H4838" ca="1">EsNegrita(BP[[#This Row],[CODIGO]])</f>
        <v>0</v>
      </c>
      <c r="I4838" s="387" t="b" cm="1">
        <f t="array" ref="I4838">_xlfn.LET(
    _xlpm.codigos_devolucion, _xlfn.UNIQUE(_xlfn._xlws.FILTER(BP[CODIGO], ISNUMBER(SEARCH("devoluci", BP[NOMBRE CUENTA])), {""})),
    ISNUMBER(MATCH(BP[[#This Row],[CODIGO]], _xlpm.codigos_devolucion, 0))
)</f>
        <v>0</v>
      </c>
    </row>
    <row r="4839" spans="1:9" x14ac:dyDescent="0.25">
      <c r="A4839" s="608">
        <v>720527</v>
      </c>
      <c r="B4839" s="416" t="s">
        <v>550</v>
      </c>
      <c r="C4839" s="416" t="s">
        <v>1311</v>
      </c>
      <c r="D4839" s="416" t="s">
        <v>739</v>
      </c>
      <c r="E4839" s="417">
        <v>166063.32999999999</v>
      </c>
      <c r="F4839" s="417">
        <v>0</v>
      </c>
      <c r="G4839" s="417">
        <v>688959094.53000021</v>
      </c>
      <c r="H4839" s="387" t="b" cm="1">
        <f t="array" aca="1" ref="H4839" ca="1">EsNegrita(BP[[#This Row],[CODIGO]])</f>
        <v>0</v>
      </c>
      <c r="I4839" s="387" t="b" cm="1">
        <f t="array" ref="I4839">_xlfn.LET(
    _xlpm.codigos_devolucion, _xlfn.UNIQUE(_xlfn._xlws.FILTER(BP[CODIGO], ISNUMBER(SEARCH("devoluci", BP[NOMBRE CUENTA])), {""})),
    ISNUMBER(MATCH(BP[[#This Row],[CODIGO]], _xlpm.codigos_devolucion, 0))
)</f>
        <v>0</v>
      </c>
    </row>
    <row r="4840" spans="1:9" x14ac:dyDescent="0.25">
      <c r="A4840" s="608">
        <v>720527</v>
      </c>
      <c r="B4840" s="416" t="s">
        <v>550</v>
      </c>
      <c r="C4840" s="416" t="s">
        <v>1277</v>
      </c>
      <c r="D4840" s="416" t="s">
        <v>739</v>
      </c>
      <c r="E4840" s="417">
        <v>265701</v>
      </c>
      <c r="F4840" s="417">
        <v>0</v>
      </c>
      <c r="G4840" s="417">
        <v>689224795.53000021</v>
      </c>
      <c r="H4840" s="387" t="b" cm="1">
        <f t="array" aca="1" ref="H4840" ca="1">EsNegrita(BP[[#This Row],[CODIGO]])</f>
        <v>0</v>
      </c>
      <c r="I4840" s="387" t="b" cm="1">
        <f t="array" ref="I4840">_xlfn.LET(
    _xlpm.codigos_devolucion, _xlfn.UNIQUE(_xlfn._xlws.FILTER(BP[CODIGO], ISNUMBER(SEARCH("devoluci", BP[NOMBRE CUENTA])), {""})),
    ISNUMBER(MATCH(BP[[#This Row],[CODIGO]], _xlpm.codigos_devolucion, 0))
)</f>
        <v>0</v>
      </c>
    </row>
    <row r="4841" spans="1:9" x14ac:dyDescent="0.25">
      <c r="A4841" s="608">
        <v>720527</v>
      </c>
      <c r="B4841" s="416" t="s">
        <v>550</v>
      </c>
      <c r="C4841" s="416" t="s">
        <v>1312</v>
      </c>
      <c r="D4841" s="416" t="s">
        <v>739</v>
      </c>
      <c r="E4841" s="417">
        <v>232488.67</v>
      </c>
      <c r="F4841" s="417">
        <v>0</v>
      </c>
      <c r="G4841" s="417">
        <v>689457284.20000017</v>
      </c>
      <c r="H4841" s="387" t="b" cm="1">
        <f t="array" aca="1" ref="H4841" ca="1">EsNegrita(BP[[#This Row],[CODIGO]])</f>
        <v>0</v>
      </c>
      <c r="I4841" s="387" t="b" cm="1">
        <f t="array" ref="I4841">_xlfn.LET(
    _xlpm.codigos_devolucion, _xlfn.UNIQUE(_xlfn._xlws.FILTER(BP[CODIGO], ISNUMBER(SEARCH("devoluci", BP[NOMBRE CUENTA])), {""})),
    ISNUMBER(MATCH(BP[[#This Row],[CODIGO]], _xlpm.codigos_devolucion, 0))
)</f>
        <v>0</v>
      </c>
    </row>
    <row r="4842" spans="1:9" x14ac:dyDescent="0.25">
      <c r="A4842" s="608">
        <v>720527</v>
      </c>
      <c r="B4842" s="416" t="s">
        <v>550</v>
      </c>
      <c r="C4842" s="416" t="s">
        <v>1313</v>
      </c>
      <c r="D4842" s="416" t="s">
        <v>739</v>
      </c>
      <c r="E4842" s="417">
        <v>232488.67</v>
      </c>
      <c r="F4842" s="417">
        <v>0</v>
      </c>
      <c r="G4842" s="417">
        <v>689689772.87000012</v>
      </c>
      <c r="H4842" s="387" t="b" cm="1">
        <f t="array" aca="1" ref="H4842" ca="1">EsNegrita(BP[[#This Row],[CODIGO]])</f>
        <v>0</v>
      </c>
      <c r="I4842" s="387" t="b" cm="1">
        <f t="array" ref="I4842">_xlfn.LET(
    _xlpm.codigos_devolucion, _xlfn.UNIQUE(_xlfn._xlws.FILTER(BP[CODIGO], ISNUMBER(SEARCH("devoluci", BP[NOMBRE CUENTA])), {""})),
    ISNUMBER(MATCH(BP[[#This Row],[CODIGO]], _xlpm.codigos_devolucion, 0))
)</f>
        <v>0</v>
      </c>
    </row>
    <row r="4843" spans="1:9" x14ac:dyDescent="0.25">
      <c r="A4843" s="608">
        <v>720527</v>
      </c>
      <c r="B4843" s="416" t="s">
        <v>550</v>
      </c>
      <c r="C4843" s="416" t="s">
        <v>1355</v>
      </c>
      <c r="D4843" s="416" t="s">
        <v>739</v>
      </c>
      <c r="E4843" s="417">
        <v>240791.83</v>
      </c>
      <c r="F4843" s="417">
        <v>0</v>
      </c>
      <c r="G4843" s="417">
        <v>689930564.70000017</v>
      </c>
      <c r="H4843" s="387" t="b" cm="1">
        <f t="array" aca="1" ref="H4843" ca="1">EsNegrita(BP[[#This Row],[CODIGO]])</f>
        <v>0</v>
      </c>
      <c r="I4843" s="387" t="b" cm="1">
        <f t="array" ref="I4843">_xlfn.LET(
    _xlpm.codigos_devolucion, _xlfn.UNIQUE(_xlfn._xlws.FILTER(BP[CODIGO], ISNUMBER(SEARCH("devoluci", BP[NOMBRE CUENTA])), {""})),
    ISNUMBER(MATCH(BP[[#This Row],[CODIGO]], _xlpm.codigos_devolucion, 0))
)</f>
        <v>0</v>
      </c>
    </row>
    <row r="4844" spans="1:9" x14ac:dyDescent="0.25">
      <c r="A4844" s="608">
        <v>720527</v>
      </c>
      <c r="B4844" s="416" t="s">
        <v>550</v>
      </c>
      <c r="C4844" s="416" t="s">
        <v>1316</v>
      </c>
      <c r="D4844" s="416" t="s">
        <v>739</v>
      </c>
      <c r="E4844" s="417">
        <v>249095</v>
      </c>
      <c r="F4844" s="417">
        <v>0</v>
      </c>
      <c r="G4844" s="417">
        <v>690179659.70000017</v>
      </c>
      <c r="H4844" s="387" t="b" cm="1">
        <f t="array" aca="1" ref="H4844" ca="1">EsNegrita(BP[[#This Row],[CODIGO]])</f>
        <v>0</v>
      </c>
      <c r="I4844" s="387" t="b" cm="1">
        <f t="array" ref="I4844">_xlfn.LET(
    _xlpm.codigos_devolucion, _xlfn.UNIQUE(_xlfn._xlws.FILTER(BP[CODIGO], ISNUMBER(SEARCH("devoluci", BP[NOMBRE CUENTA])), {""})),
    ISNUMBER(MATCH(BP[[#This Row],[CODIGO]], _xlpm.codigos_devolucion, 0))
)</f>
        <v>0</v>
      </c>
    </row>
    <row r="4845" spans="1:9" x14ac:dyDescent="0.25">
      <c r="A4845" s="608">
        <v>720527</v>
      </c>
      <c r="B4845" s="416" t="s">
        <v>550</v>
      </c>
      <c r="C4845" s="416" t="s">
        <v>1317</v>
      </c>
      <c r="D4845" s="416" t="s">
        <v>739</v>
      </c>
      <c r="E4845" s="417">
        <v>124547.5</v>
      </c>
      <c r="F4845" s="417">
        <v>0</v>
      </c>
      <c r="G4845" s="417">
        <v>690304207.20000017</v>
      </c>
      <c r="H4845" s="387" t="b" cm="1">
        <f t="array" aca="1" ref="H4845" ca="1">EsNegrita(BP[[#This Row],[CODIGO]])</f>
        <v>0</v>
      </c>
      <c r="I4845" s="387" t="b" cm="1">
        <f t="array" ref="I4845">_xlfn.LET(
    _xlpm.codigos_devolucion, _xlfn.UNIQUE(_xlfn._xlws.FILTER(BP[CODIGO], ISNUMBER(SEARCH("devoluci", BP[NOMBRE CUENTA])), {""})),
    ISNUMBER(MATCH(BP[[#This Row],[CODIGO]], _xlpm.codigos_devolucion, 0))
)</f>
        <v>0</v>
      </c>
    </row>
    <row r="4846" spans="1:9" x14ac:dyDescent="0.25">
      <c r="A4846" s="608">
        <v>720527</v>
      </c>
      <c r="B4846" s="416" t="s">
        <v>550</v>
      </c>
      <c r="C4846" s="416" t="s">
        <v>1318</v>
      </c>
      <c r="D4846" s="416" t="s">
        <v>739</v>
      </c>
      <c r="E4846" s="417">
        <v>257398</v>
      </c>
      <c r="F4846" s="417">
        <v>0</v>
      </c>
      <c r="G4846" s="417">
        <v>690561605.20000017</v>
      </c>
      <c r="H4846" s="387" t="b" cm="1">
        <f t="array" aca="1" ref="H4846" ca="1">EsNegrita(BP[[#This Row],[CODIGO]])</f>
        <v>0</v>
      </c>
      <c r="I4846" s="387" t="b" cm="1">
        <f t="array" ref="I4846">_xlfn.LET(
    _xlpm.codigos_devolucion, _xlfn.UNIQUE(_xlfn._xlws.FILTER(BP[CODIGO], ISNUMBER(SEARCH("devoluci", BP[NOMBRE CUENTA])), {""})),
    ISNUMBER(MATCH(BP[[#This Row],[CODIGO]], _xlpm.codigos_devolucion, 0))
)</f>
        <v>0</v>
      </c>
    </row>
    <row r="4847" spans="1:9" x14ac:dyDescent="0.25">
      <c r="A4847" s="608">
        <v>720527</v>
      </c>
      <c r="B4847" s="416" t="s">
        <v>550</v>
      </c>
      <c r="C4847" s="416" t="s">
        <v>1278</v>
      </c>
      <c r="D4847" s="416" t="s">
        <v>739</v>
      </c>
      <c r="E4847" s="417">
        <v>232488.67</v>
      </c>
      <c r="F4847" s="417">
        <v>0</v>
      </c>
      <c r="G4847" s="417">
        <v>690794093.87000012</v>
      </c>
      <c r="H4847" s="387" t="b" cm="1">
        <f t="array" aca="1" ref="H4847" ca="1">EsNegrita(BP[[#This Row],[CODIGO]])</f>
        <v>0</v>
      </c>
      <c r="I4847" s="387" t="b" cm="1">
        <f t="array" ref="I4847">_xlfn.LET(
    _xlpm.codigos_devolucion, _xlfn.UNIQUE(_xlfn._xlws.FILTER(BP[CODIGO], ISNUMBER(SEARCH("devoluci", BP[NOMBRE CUENTA])), {""})),
    ISNUMBER(MATCH(BP[[#This Row],[CODIGO]], _xlpm.codigos_devolucion, 0))
)</f>
        <v>0</v>
      </c>
    </row>
    <row r="4848" spans="1:9" x14ac:dyDescent="0.25">
      <c r="A4848" s="608">
        <v>720527</v>
      </c>
      <c r="B4848" s="416" t="s">
        <v>550</v>
      </c>
      <c r="C4848" s="416" t="s">
        <v>1331</v>
      </c>
      <c r="D4848" s="416" t="s">
        <v>739</v>
      </c>
      <c r="E4848" s="417">
        <v>240791.83</v>
      </c>
      <c r="F4848" s="417">
        <v>0</v>
      </c>
      <c r="G4848" s="417">
        <v>691034885.70000017</v>
      </c>
      <c r="H4848" s="387" t="b" cm="1">
        <f t="array" aca="1" ref="H4848" ca="1">EsNegrita(BP[[#This Row],[CODIGO]])</f>
        <v>0</v>
      </c>
      <c r="I4848" s="387" t="b" cm="1">
        <f t="array" ref="I4848">_xlfn.LET(
    _xlpm.codigos_devolucion, _xlfn.UNIQUE(_xlfn._xlws.FILTER(BP[CODIGO], ISNUMBER(SEARCH("devoluci", BP[NOMBRE CUENTA])), {""})),
    ISNUMBER(MATCH(BP[[#This Row],[CODIGO]], _xlpm.codigos_devolucion, 0))
)</f>
        <v>0</v>
      </c>
    </row>
    <row r="4849" spans="1:9" x14ac:dyDescent="0.25">
      <c r="A4849" s="608">
        <v>720527</v>
      </c>
      <c r="B4849" s="416" t="s">
        <v>550</v>
      </c>
      <c r="C4849" s="416" t="s">
        <v>1320</v>
      </c>
      <c r="D4849" s="416" t="s">
        <v>739</v>
      </c>
      <c r="E4849" s="417">
        <v>249095</v>
      </c>
      <c r="F4849" s="417">
        <v>0</v>
      </c>
      <c r="G4849" s="417">
        <v>691283980.70000017</v>
      </c>
      <c r="H4849" s="387" t="b" cm="1">
        <f t="array" aca="1" ref="H4849" ca="1">EsNegrita(BP[[#This Row],[CODIGO]])</f>
        <v>0</v>
      </c>
      <c r="I4849" s="387" t="b" cm="1">
        <f t="array" ref="I4849">_xlfn.LET(
    _xlpm.codigos_devolucion, _xlfn.UNIQUE(_xlfn._xlws.FILTER(BP[CODIGO], ISNUMBER(SEARCH("devoluci", BP[NOMBRE CUENTA])), {""})),
    ISNUMBER(MATCH(BP[[#This Row],[CODIGO]], _xlpm.codigos_devolucion, 0))
)</f>
        <v>0</v>
      </c>
    </row>
    <row r="4850" spans="1:9" x14ac:dyDescent="0.25">
      <c r="A4850" s="608">
        <v>720527</v>
      </c>
      <c r="B4850" s="416" t="s">
        <v>550</v>
      </c>
      <c r="C4850" s="416" t="s">
        <v>1322</v>
      </c>
      <c r="D4850" s="416" t="s">
        <v>739</v>
      </c>
      <c r="E4850" s="417">
        <v>249094.83</v>
      </c>
      <c r="F4850" s="417">
        <v>0</v>
      </c>
      <c r="G4850" s="417">
        <v>691533075.53000021</v>
      </c>
      <c r="H4850" s="387" t="b" cm="1">
        <f t="array" aca="1" ref="H4850" ca="1">EsNegrita(BP[[#This Row],[CODIGO]])</f>
        <v>0</v>
      </c>
      <c r="I4850" s="387" t="b" cm="1">
        <f t="array" ref="I4850">_xlfn.LET(
    _xlpm.codigos_devolucion, _xlfn.UNIQUE(_xlfn._xlws.FILTER(BP[CODIGO], ISNUMBER(SEARCH("devoluci", BP[NOMBRE CUENTA])), {""})),
    ISNUMBER(MATCH(BP[[#This Row],[CODIGO]], _xlpm.codigos_devolucion, 0))
)</f>
        <v>0</v>
      </c>
    </row>
    <row r="4851" spans="1:9" x14ac:dyDescent="0.25">
      <c r="A4851" s="608">
        <v>720527</v>
      </c>
      <c r="B4851" s="416" t="s">
        <v>550</v>
      </c>
      <c r="C4851" s="416" t="s">
        <v>1323</v>
      </c>
      <c r="D4851" s="416" t="s">
        <v>739</v>
      </c>
      <c r="E4851" s="417">
        <v>249095</v>
      </c>
      <c r="F4851" s="417">
        <v>0</v>
      </c>
      <c r="G4851" s="417">
        <v>691782170.53000021</v>
      </c>
      <c r="H4851" s="387" t="b" cm="1">
        <f t="array" aca="1" ref="H4851" ca="1">EsNegrita(BP[[#This Row],[CODIGO]])</f>
        <v>0</v>
      </c>
      <c r="I4851" s="387" t="b" cm="1">
        <f t="array" ref="I4851">_xlfn.LET(
    _xlpm.codigos_devolucion, _xlfn.UNIQUE(_xlfn._xlws.FILTER(BP[CODIGO], ISNUMBER(SEARCH("devoluci", BP[NOMBRE CUENTA])), {""})),
    ISNUMBER(MATCH(BP[[#This Row],[CODIGO]], _xlpm.codigos_devolucion, 0))
)</f>
        <v>0</v>
      </c>
    </row>
    <row r="4852" spans="1:9" x14ac:dyDescent="0.25">
      <c r="A4852" s="608">
        <v>720527</v>
      </c>
      <c r="B4852" s="416" t="s">
        <v>550</v>
      </c>
      <c r="C4852" s="416" t="s">
        <v>1280</v>
      </c>
      <c r="D4852" s="416" t="s">
        <v>739</v>
      </c>
      <c r="E4852" s="417">
        <v>249095</v>
      </c>
      <c r="F4852" s="417">
        <v>0</v>
      </c>
      <c r="G4852" s="417">
        <v>692031265.53000021</v>
      </c>
      <c r="H4852" s="387" t="b" cm="1">
        <f t="array" aca="1" ref="H4852" ca="1">EsNegrita(BP[[#This Row],[CODIGO]])</f>
        <v>0</v>
      </c>
      <c r="I4852" s="387" t="b" cm="1">
        <f t="array" ref="I4852">_xlfn.LET(
    _xlpm.codigos_devolucion, _xlfn.UNIQUE(_xlfn._xlws.FILTER(BP[CODIGO], ISNUMBER(SEARCH("devoluci", BP[NOMBRE CUENTA])), {""})),
    ISNUMBER(MATCH(BP[[#This Row],[CODIGO]], _xlpm.codigos_devolucion, 0))
)</f>
        <v>0</v>
      </c>
    </row>
    <row r="4853" spans="1:9" x14ac:dyDescent="0.25">
      <c r="A4853" s="608">
        <v>720527</v>
      </c>
      <c r="B4853" s="416" t="s">
        <v>550</v>
      </c>
      <c r="C4853" s="416" t="s">
        <v>1357</v>
      </c>
      <c r="D4853" s="416" t="s">
        <v>739</v>
      </c>
      <c r="E4853" s="417">
        <v>249095</v>
      </c>
      <c r="F4853" s="417">
        <v>0</v>
      </c>
      <c r="G4853" s="417">
        <v>692280360.53000021</v>
      </c>
      <c r="H4853" s="387" t="b" cm="1">
        <f t="array" aca="1" ref="H4853" ca="1">EsNegrita(BP[[#This Row],[CODIGO]])</f>
        <v>0</v>
      </c>
      <c r="I4853" s="387" t="b" cm="1">
        <f t="array" ref="I4853">_xlfn.LET(
    _xlpm.codigos_devolucion, _xlfn.UNIQUE(_xlfn._xlws.FILTER(BP[CODIGO], ISNUMBER(SEARCH("devoluci", BP[NOMBRE CUENTA])), {""})),
    ISNUMBER(MATCH(BP[[#This Row],[CODIGO]], _xlpm.codigos_devolucion, 0))
)</f>
        <v>0</v>
      </c>
    </row>
    <row r="4854" spans="1:9" x14ac:dyDescent="0.25">
      <c r="A4854" s="608">
        <v>720527</v>
      </c>
      <c r="B4854" s="416" t="s">
        <v>550</v>
      </c>
      <c r="C4854" s="416" t="s">
        <v>1281</v>
      </c>
      <c r="D4854" s="416" t="s">
        <v>739</v>
      </c>
      <c r="E4854" s="417">
        <v>249095</v>
      </c>
      <c r="F4854" s="417">
        <v>0</v>
      </c>
      <c r="G4854" s="417">
        <v>692529455.53000021</v>
      </c>
      <c r="H4854" s="387" t="b" cm="1">
        <f t="array" aca="1" ref="H4854" ca="1">EsNegrita(BP[[#This Row],[CODIGO]])</f>
        <v>0</v>
      </c>
      <c r="I4854" s="387" t="b" cm="1">
        <f t="array" ref="I4854">_xlfn.LET(
    _xlpm.codigos_devolucion, _xlfn.UNIQUE(_xlfn._xlws.FILTER(BP[CODIGO], ISNUMBER(SEARCH("devoluci", BP[NOMBRE CUENTA])), {""})),
    ISNUMBER(MATCH(BP[[#This Row],[CODIGO]], _xlpm.codigos_devolucion, 0))
)</f>
        <v>0</v>
      </c>
    </row>
    <row r="4855" spans="1:9" x14ac:dyDescent="0.25">
      <c r="A4855" s="608">
        <v>720527</v>
      </c>
      <c r="B4855" s="416" t="s">
        <v>550</v>
      </c>
      <c r="C4855" s="416" t="s">
        <v>1313</v>
      </c>
      <c r="D4855" s="416" t="s">
        <v>1326</v>
      </c>
      <c r="E4855" s="417">
        <v>132850.67000000001</v>
      </c>
      <c r="F4855" s="417">
        <v>0</v>
      </c>
      <c r="G4855" s="417">
        <v>692662306.20000017</v>
      </c>
      <c r="H4855" s="387" t="b" cm="1">
        <f t="array" aca="1" ref="H4855" ca="1">EsNegrita(BP[[#This Row],[CODIGO]])</f>
        <v>0</v>
      </c>
      <c r="I4855" s="387" t="b" cm="1">
        <f t="array" ref="I4855">_xlfn.LET(
    _xlpm.codigos_devolucion, _xlfn.UNIQUE(_xlfn._xlws.FILTER(BP[CODIGO], ISNUMBER(SEARCH("devoluci", BP[NOMBRE CUENTA])), {""})),
    ISNUMBER(MATCH(BP[[#This Row],[CODIGO]], _xlpm.codigos_devolucion, 0))
)</f>
        <v>0</v>
      </c>
    </row>
    <row r="4856" spans="1:9" x14ac:dyDescent="0.25">
      <c r="A4856" s="608">
        <v>720527</v>
      </c>
      <c r="B4856" s="416" t="s">
        <v>550</v>
      </c>
      <c r="C4856" s="416" t="s">
        <v>740</v>
      </c>
      <c r="D4856" s="416" t="s">
        <v>777</v>
      </c>
      <c r="E4856" s="417">
        <v>249095</v>
      </c>
      <c r="F4856" s="417">
        <v>0</v>
      </c>
      <c r="G4856" s="417">
        <v>692911401.20000017</v>
      </c>
      <c r="H4856" s="387" t="b" cm="1">
        <f t="array" aca="1" ref="H4856" ca="1">EsNegrita(BP[[#This Row],[CODIGO]])</f>
        <v>0</v>
      </c>
      <c r="I4856" s="387" t="b" cm="1">
        <f t="array" ref="I4856">_xlfn.LET(
    _xlpm.codigos_devolucion, _xlfn.UNIQUE(_xlfn._xlws.FILTER(BP[CODIGO], ISNUMBER(SEARCH("devoluci", BP[NOMBRE CUENTA])), {""})),
    ISNUMBER(MATCH(BP[[#This Row],[CODIGO]], _xlpm.codigos_devolucion, 0))
)</f>
        <v>0</v>
      </c>
    </row>
    <row r="4857" spans="1:9" x14ac:dyDescent="0.25">
      <c r="A4857" s="608">
        <v>720527</v>
      </c>
      <c r="B4857" s="416" t="s">
        <v>550</v>
      </c>
      <c r="C4857" s="416" t="s">
        <v>1287</v>
      </c>
      <c r="D4857" s="416" t="s">
        <v>777</v>
      </c>
      <c r="E4857" s="417">
        <v>249095</v>
      </c>
      <c r="F4857" s="417">
        <v>0</v>
      </c>
      <c r="G4857" s="417">
        <v>693160496.20000017</v>
      </c>
      <c r="H4857" s="387" t="b" cm="1">
        <f t="array" aca="1" ref="H4857" ca="1">EsNegrita(BP[[#This Row],[CODIGO]])</f>
        <v>0</v>
      </c>
      <c r="I4857" s="387" t="b" cm="1">
        <f t="array" ref="I4857">_xlfn.LET(
    _xlpm.codigos_devolucion, _xlfn.UNIQUE(_xlfn._xlws.FILTER(BP[CODIGO], ISNUMBER(SEARCH("devoluci", BP[NOMBRE CUENTA])), {""})),
    ISNUMBER(MATCH(BP[[#This Row],[CODIGO]], _xlpm.codigos_devolucion, 0))
)</f>
        <v>0</v>
      </c>
    </row>
    <row r="4858" spans="1:9" x14ac:dyDescent="0.25">
      <c r="A4858" s="608">
        <v>720527</v>
      </c>
      <c r="B4858" s="416" t="s">
        <v>550</v>
      </c>
      <c r="C4858" s="416" t="s">
        <v>741</v>
      </c>
      <c r="D4858" s="416" t="s">
        <v>777</v>
      </c>
      <c r="E4858" s="417">
        <v>249095</v>
      </c>
      <c r="F4858" s="417">
        <v>0</v>
      </c>
      <c r="G4858" s="417">
        <v>693409591.20000017</v>
      </c>
      <c r="H4858" s="387" t="b" cm="1">
        <f t="array" aca="1" ref="H4858" ca="1">EsNegrita(BP[[#This Row],[CODIGO]])</f>
        <v>0</v>
      </c>
      <c r="I4858" s="387" t="b" cm="1">
        <f t="array" ref="I4858">_xlfn.LET(
    _xlpm.codigos_devolucion, _xlfn.UNIQUE(_xlfn._xlws.FILTER(BP[CODIGO], ISNUMBER(SEARCH("devoluci", BP[NOMBRE CUENTA])), {""})),
    ISNUMBER(MATCH(BP[[#This Row],[CODIGO]], _xlpm.codigos_devolucion, 0))
)</f>
        <v>0</v>
      </c>
    </row>
    <row r="4859" spans="1:9" x14ac:dyDescent="0.25">
      <c r="A4859" s="608">
        <v>720527</v>
      </c>
      <c r="B4859" s="416" t="s">
        <v>550</v>
      </c>
      <c r="C4859" s="416" t="s">
        <v>779</v>
      </c>
      <c r="D4859" s="416" t="s">
        <v>777</v>
      </c>
      <c r="E4859" s="417">
        <v>249095</v>
      </c>
      <c r="F4859" s="417">
        <v>0</v>
      </c>
      <c r="G4859" s="417">
        <v>693658686.20000017</v>
      </c>
      <c r="H4859" s="387" t="b" cm="1">
        <f t="array" aca="1" ref="H4859" ca="1">EsNegrita(BP[[#This Row],[CODIGO]])</f>
        <v>0</v>
      </c>
      <c r="I4859" s="387" t="b" cm="1">
        <f t="array" ref="I4859">_xlfn.LET(
    _xlpm.codigos_devolucion, _xlfn.UNIQUE(_xlfn._xlws.FILTER(BP[CODIGO], ISNUMBER(SEARCH("devoluci", BP[NOMBRE CUENTA])), {""})),
    ISNUMBER(MATCH(BP[[#This Row],[CODIGO]], _xlpm.codigos_devolucion, 0))
)</f>
        <v>0</v>
      </c>
    </row>
    <row r="4860" spans="1:9" x14ac:dyDescent="0.25">
      <c r="A4860" s="608">
        <v>720527</v>
      </c>
      <c r="B4860" s="416" t="s">
        <v>550</v>
      </c>
      <c r="C4860" s="416" t="s">
        <v>742</v>
      </c>
      <c r="D4860" s="416" t="s">
        <v>777</v>
      </c>
      <c r="E4860" s="417">
        <v>249095</v>
      </c>
      <c r="F4860" s="417">
        <v>0</v>
      </c>
      <c r="G4860" s="417">
        <v>693907781.20000017</v>
      </c>
      <c r="H4860" s="387" t="b" cm="1">
        <f t="array" aca="1" ref="H4860" ca="1">EsNegrita(BP[[#This Row],[CODIGO]])</f>
        <v>0</v>
      </c>
      <c r="I4860" s="387" t="b" cm="1">
        <f t="array" ref="I4860">_xlfn.LET(
    _xlpm.codigos_devolucion, _xlfn.UNIQUE(_xlfn._xlws.FILTER(BP[CODIGO], ISNUMBER(SEARCH("devoluci", BP[NOMBRE CUENTA])), {""})),
    ISNUMBER(MATCH(BP[[#This Row],[CODIGO]], _xlpm.codigos_devolucion, 0))
)</f>
        <v>0</v>
      </c>
    </row>
    <row r="4861" spans="1:9" x14ac:dyDescent="0.25">
      <c r="A4861" s="608">
        <v>720527</v>
      </c>
      <c r="B4861" s="416" t="s">
        <v>550</v>
      </c>
      <c r="C4861" s="416" t="s">
        <v>743</v>
      </c>
      <c r="D4861" s="416" t="s">
        <v>777</v>
      </c>
      <c r="E4861" s="417">
        <v>240791.83</v>
      </c>
      <c r="F4861" s="417">
        <v>0</v>
      </c>
      <c r="G4861" s="417">
        <v>694148573.03000021</v>
      </c>
      <c r="H4861" s="387" t="b" cm="1">
        <f t="array" aca="1" ref="H4861" ca="1">EsNegrita(BP[[#This Row],[CODIGO]])</f>
        <v>0</v>
      </c>
      <c r="I4861" s="387" t="b" cm="1">
        <f t="array" ref="I4861">_xlfn.LET(
    _xlpm.codigos_devolucion, _xlfn.UNIQUE(_xlfn._xlws.FILTER(BP[CODIGO], ISNUMBER(SEARCH("devoluci", BP[NOMBRE CUENTA])), {""})),
    ISNUMBER(MATCH(BP[[#This Row],[CODIGO]], _xlpm.codigos_devolucion, 0))
)</f>
        <v>0</v>
      </c>
    </row>
    <row r="4862" spans="1:9" x14ac:dyDescent="0.25">
      <c r="A4862" s="608">
        <v>720527</v>
      </c>
      <c r="B4862" s="416" t="s">
        <v>550</v>
      </c>
      <c r="C4862" s="416" t="s">
        <v>744</v>
      </c>
      <c r="D4862" s="416" t="s">
        <v>777</v>
      </c>
      <c r="E4862" s="417">
        <v>232488.67</v>
      </c>
      <c r="F4862" s="417">
        <v>0</v>
      </c>
      <c r="G4862" s="417">
        <v>694381061.70000017</v>
      </c>
      <c r="H4862" s="387" t="b" cm="1">
        <f t="array" aca="1" ref="H4862" ca="1">EsNegrita(BP[[#This Row],[CODIGO]])</f>
        <v>0</v>
      </c>
      <c r="I4862" s="387" t="b" cm="1">
        <f t="array" ref="I4862">_xlfn.LET(
    _xlpm.codigos_devolucion, _xlfn.UNIQUE(_xlfn._xlws.FILTER(BP[CODIGO], ISNUMBER(SEARCH("devoluci", BP[NOMBRE CUENTA])), {""})),
    ISNUMBER(MATCH(BP[[#This Row],[CODIGO]], _xlpm.codigos_devolucion, 0))
)</f>
        <v>0</v>
      </c>
    </row>
    <row r="4863" spans="1:9" x14ac:dyDescent="0.25">
      <c r="A4863" s="608">
        <v>720527</v>
      </c>
      <c r="B4863" s="416" t="s">
        <v>550</v>
      </c>
      <c r="C4863" s="416" t="s">
        <v>745</v>
      </c>
      <c r="D4863" s="416" t="s">
        <v>777</v>
      </c>
      <c r="E4863" s="417">
        <v>249095</v>
      </c>
      <c r="F4863" s="417">
        <v>0</v>
      </c>
      <c r="G4863" s="417">
        <v>694630156.70000017</v>
      </c>
      <c r="H4863" s="387" t="b" cm="1">
        <f t="array" aca="1" ref="H4863" ca="1">EsNegrita(BP[[#This Row],[CODIGO]])</f>
        <v>0</v>
      </c>
      <c r="I4863" s="387" t="b" cm="1">
        <f t="array" ref="I4863">_xlfn.LET(
    _xlpm.codigos_devolucion, _xlfn.UNIQUE(_xlfn._xlws.FILTER(BP[CODIGO], ISNUMBER(SEARCH("devoluci", BP[NOMBRE CUENTA])), {""})),
    ISNUMBER(MATCH(BP[[#This Row],[CODIGO]], _xlpm.codigos_devolucion, 0))
)</f>
        <v>0</v>
      </c>
    </row>
    <row r="4864" spans="1:9" x14ac:dyDescent="0.25">
      <c r="A4864" s="608">
        <v>720527</v>
      </c>
      <c r="B4864" s="416" t="s">
        <v>550</v>
      </c>
      <c r="C4864" s="416" t="s">
        <v>1288</v>
      </c>
      <c r="D4864" s="416" t="s">
        <v>777</v>
      </c>
      <c r="E4864" s="417">
        <v>249095</v>
      </c>
      <c r="F4864" s="417">
        <v>0</v>
      </c>
      <c r="G4864" s="417">
        <v>694879251.70000017</v>
      </c>
      <c r="H4864" s="387" t="b" cm="1">
        <f t="array" aca="1" ref="H4864" ca="1">EsNegrita(BP[[#This Row],[CODIGO]])</f>
        <v>0</v>
      </c>
      <c r="I4864" s="387" t="b" cm="1">
        <f t="array" ref="I4864">_xlfn.LET(
    _xlpm.codigos_devolucion, _xlfn.UNIQUE(_xlfn._xlws.FILTER(BP[CODIGO], ISNUMBER(SEARCH("devoluci", BP[NOMBRE CUENTA])), {""})),
    ISNUMBER(MATCH(BP[[#This Row],[CODIGO]], _xlpm.codigos_devolucion, 0))
)</f>
        <v>0</v>
      </c>
    </row>
    <row r="4865" spans="1:9" x14ac:dyDescent="0.25">
      <c r="A4865" s="608">
        <v>720527</v>
      </c>
      <c r="B4865" s="416" t="s">
        <v>550</v>
      </c>
      <c r="C4865" s="416" t="s">
        <v>1267</v>
      </c>
      <c r="D4865" s="416" t="s">
        <v>777</v>
      </c>
      <c r="E4865" s="417">
        <v>249095</v>
      </c>
      <c r="F4865" s="417">
        <v>0</v>
      </c>
      <c r="G4865" s="417">
        <v>695128346.70000017</v>
      </c>
      <c r="H4865" s="387" t="b" cm="1">
        <f t="array" aca="1" ref="H4865" ca="1">EsNegrita(BP[[#This Row],[CODIGO]])</f>
        <v>0</v>
      </c>
      <c r="I4865" s="387" t="b" cm="1">
        <f t="array" ref="I4865">_xlfn.LET(
    _xlpm.codigos_devolucion, _xlfn.UNIQUE(_xlfn._xlws.FILTER(BP[CODIGO], ISNUMBER(SEARCH("devoluci", BP[NOMBRE CUENTA])), {""})),
    ISNUMBER(MATCH(BP[[#This Row],[CODIGO]], _xlpm.codigos_devolucion, 0))
)</f>
        <v>0</v>
      </c>
    </row>
    <row r="4866" spans="1:9" x14ac:dyDescent="0.25">
      <c r="A4866" s="608">
        <v>720527</v>
      </c>
      <c r="B4866" s="416" t="s">
        <v>550</v>
      </c>
      <c r="C4866" s="416" t="s">
        <v>1289</v>
      </c>
      <c r="D4866" s="416" t="s">
        <v>777</v>
      </c>
      <c r="E4866" s="417">
        <v>249095</v>
      </c>
      <c r="F4866" s="417">
        <v>0</v>
      </c>
      <c r="G4866" s="417">
        <v>695377441.70000017</v>
      </c>
      <c r="H4866" s="387" t="b" cm="1">
        <f t="array" aca="1" ref="H4866" ca="1">EsNegrita(BP[[#This Row],[CODIGO]])</f>
        <v>0</v>
      </c>
      <c r="I4866" s="387" t="b" cm="1">
        <f t="array" ref="I4866">_xlfn.LET(
    _xlpm.codigos_devolucion, _xlfn.UNIQUE(_xlfn._xlws.FILTER(BP[CODIGO], ISNUMBER(SEARCH("devoluci", BP[NOMBRE CUENTA])), {""})),
    ISNUMBER(MATCH(BP[[#This Row],[CODIGO]], _xlpm.codigos_devolucion, 0))
)</f>
        <v>0</v>
      </c>
    </row>
    <row r="4867" spans="1:9" x14ac:dyDescent="0.25">
      <c r="A4867" s="608">
        <v>720527</v>
      </c>
      <c r="B4867" s="416" t="s">
        <v>550</v>
      </c>
      <c r="C4867" s="416" t="s">
        <v>746</v>
      </c>
      <c r="D4867" s="416" t="s">
        <v>777</v>
      </c>
      <c r="E4867" s="417">
        <v>249095</v>
      </c>
      <c r="F4867" s="417">
        <v>0</v>
      </c>
      <c r="G4867" s="417">
        <v>695626536.70000017</v>
      </c>
      <c r="H4867" s="387" t="b" cm="1">
        <f t="array" aca="1" ref="H4867" ca="1">EsNegrita(BP[[#This Row],[CODIGO]])</f>
        <v>0</v>
      </c>
      <c r="I4867" s="387" t="b" cm="1">
        <f t="array" ref="I4867">_xlfn.LET(
    _xlpm.codigos_devolucion, _xlfn.UNIQUE(_xlfn._xlws.FILTER(BP[CODIGO], ISNUMBER(SEARCH("devoluci", BP[NOMBRE CUENTA])), {""})),
    ISNUMBER(MATCH(BP[[#This Row],[CODIGO]], _xlpm.codigos_devolucion, 0))
)</f>
        <v>0</v>
      </c>
    </row>
    <row r="4868" spans="1:9" x14ac:dyDescent="0.25">
      <c r="A4868" s="608">
        <v>720527</v>
      </c>
      <c r="B4868" s="416" t="s">
        <v>550</v>
      </c>
      <c r="C4868" s="416" t="s">
        <v>1268</v>
      </c>
      <c r="D4868" s="416" t="s">
        <v>777</v>
      </c>
      <c r="E4868" s="417">
        <v>232488.67</v>
      </c>
      <c r="F4868" s="417">
        <v>0</v>
      </c>
      <c r="G4868" s="417">
        <v>695859025.37000012</v>
      </c>
      <c r="H4868" s="387" t="b" cm="1">
        <f t="array" aca="1" ref="H4868" ca="1">EsNegrita(BP[[#This Row],[CODIGO]])</f>
        <v>0</v>
      </c>
      <c r="I4868" s="387" t="b" cm="1">
        <f t="array" ref="I4868">_xlfn.LET(
    _xlpm.codigos_devolucion, _xlfn.UNIQUE(_xlfn._xlws.FILTER(BP[CODIGO], ISNUMBER(SEARCH("devoluci", BP[NOMBRE CUENTA])), {""})),
    ISNUMBER(MATCH(BP[[#This Row],[CODIGO]], _xlpm.codigos_devolucion, 0))
)</f>
        <v>0</v>
      </c>
    </row>
    <row r="4869" spans="1:9" x14ac:dyDescent="0.25">
      <c r="A4869" s="608">
        <v>720527</v>
      </c>
      <c r="B4869" s="416" t="s">
        <v>550</v>
      </c>
      <c r="C4869" s="416" t="s">
        <v>1290</v>
      </c>
      <c r="D4869" s="416" t="s">
        <v>777</v>
      </c>
      <c r="E4869" s="417">
        <v>240791.83</v>
      </c>
      <c r="F4869" s="417">
        <v>0</v>
      </c>
      <c r="G4869" s="417">
        <v>696099817.20000017</v>
      </c>
      <c r="H4869" s="387" t="b" cm="1">
        <f t="array" aca="1" ref="H4869" ca="1">EsNegrita(BP[[#This Row],[CODIGO]])</f>
        <v>0</v>
      </c>
      <c r="I4869" s="387" t="b" cm="1">
        <f t="array" ref="I4869">_xlfn.LET(
    _xlpm.codigos_devolucion, _xlfn.UNIQUE(_xlfn._xlws.FILTER(BP[CODIGO], ISNUMBER(SEARCH("devoluci", BP[NOMBRE CUENTA])), {""})),
    ISNUMBER(MATCH(BP[[#This Row],[CODIGO]], _xlpm.codigos_devolucion, 0))
)</f>
        <v>0</v>
      </c>
    </row>
    <row r="4870" spans="1:9" x14ac:dyDescent="0.25">
      <c r="A4870" s="608">
        <v>720527</v>
      </c>
      <c r="B4870" s="416" t="s">
        <v>550</v>
      </c>
      <c r="C4870" s="416" t="s">
        <v>747</v>
      </c>
      <c r="D4870" s="416" t="s">
        <v>777</v>
      </c>
      <c r="E4870" s="417">
        <v>249095</v>
      </c>
      <c r="F4870" s="417">
        <v>0</v>
      </c>
      <c r="G4870" s="417">
        <v>696348912.20000017</v>
      </c>
      <c r="H4870" s="387" t="b" cm="1">
        <f t="array" aca="1" ref="H4870" ca="1">EsNegrita(BP[[#This Row],[CODIGO]])</f>
        <v>0</v>
      </c>
      <c r="I4870" s="387" t="b" cm="1">
        <f t="array" ref="I4870">_xlfn.LET(
    _xlpm.codigos_devolucion, _xlfn.UNIQUE(_xlfn._xlws.FILTER(BP[CODIGO], ISNUMBER(SEARCH("devoluci", BP[NOMBRE CUENTA])), {""})),
    ISNUMBER(MATCH(BP[[#This Row],[CODIGO]], _xlpm.codigos_devolucion, 0))
)</f>
        <v>0</v>
      </c>
    </row>
    <row r="4871" spans="1:9" x14ac:dyDescent="0.25">
      <c r="A4871" s="608">
        <v>720527</v>
      </c>
      <c r="B4871" s="416" t="s">
        <v>550</v>
      </c>
      <c r="C4871" s="416" t="s">
        <v>1293</v>
      </c>
      <c r="D4871" s="416" t="s">
        <v>777</v>
      </c>
      <c r="E4871" s="417">
        <v>249095</v>
      </c>
      <c r="F4871" s="417">
        <v>0</v>
      </c>
      <c r="G4871" s="417">
        <v>696598007.20000017</v>
      </c>
      <c r="H4871" s="387" t="b" cm="1">
        <f t="array" aca="1" ref="H4871" ca="1">EsNegrita(BP[[#This Row],[CODIGO]])</f>
        <v>0</v>
      </c>
      <c r="I4871" s="387" t="b" cm="1">
        <f t="array" ref="I4871">_xlfn.LET(
    _xlpm.codigos_devolucion, _xlfn.UNIQUE(_xlfn._xlws.FILTER(BP[CODIGO], ISNUMBER(SEARCH("devoluci", BP[NOMBRE CUENTA])), {""})),
    ISNUMBER(MATCH(BP[[#This Row],[CODIGO]], _xlpm.codigos_devolucion, 0))
)</f>
        <v>0</v>
      </c>
    </row>
    <row r="4872" spans="1:9" x14ac:dyDescent="0.25">
      <c r="A4872" s="608">
        <v>720527</v>
      </c>
      <c r="B4872" s="416" t="s">
        <v>550</v>
      </c>
      <c r="C4872" s="416" t="s">
        <v>1294</v>
      </c>
      <c r="D4872" s="416" t="s">
        <v>777</v>
      </c>
      <c r="E4872" s="417">
        <v>249095</v>
      </c>
      <c r="F4872" s="417">
        <v>0</v>
      </c>
      <c r="G4872" s="417">
        <v>696847102.20000017</v>
      </c>
      <c r="H4872" s="387" t="b" cm="1">
        <f t="array" aca="1" ref="H4872" ca="1">EsNegrita(BP[[#This Row],[CODIGO]])</f>
        <v>0</v>
      </c>
      <c r="I4872" s="387" t="b" cm="1">
        <f t="array" ref="I4872">_xlfn.LET(
    _xlpm.codigos_devolucion, _xlfn.UNIQUE(_xlfn._xlws.FILTER(BP[CODIGO], ISNUMBER(SEARCH("devoluci", BP[NOMBRE CUENTA])), {""})),
    ISNUMBER(MATCH(BP[[#This Row],[CODIGO]], _xlpm.codigos_devolucion, 0))
)</f>
        <v>0</v>
      </c>
    </row>
    <row r="4873" spans="1:9" x14ac:dyDescent="0.25">
      <c r="A4873" s="608">
        <v>720527</v>
      </c>
      <c r="B4873" s="416" t="s">
        <v>550</v>
      </c>
      <c r="C4873" s="416" t="s">
        <v>748</v>
      </c>
      <c r="D4873" s="416" t="s">
        <v>777</v>
      </c>
      <c r="E4873" s="417">
        <v>232488.67</v>
      </c>
      <c r="F4873" s="417">
        <v>0</v>
      </c>
      <c r="G4873" s="417">
        <v>697079590.87000012</v>
      </c>
      <c r="H4873" s="387" t="b" cm="1">
        <f t="array" aca="1" ref="H4873" ca="1">EsNegrita(BP[[#This Row],[CODIGO]])</f>
        <v>0</v>
      </c>
      <c r="I4873" s="387" t="b" cm="1">
        <f t="array" ref="I4873">_xlfn.LET(
    _xlpm.codigos_devolucion, _xlfn.UNIQUE(_xlfn._xlws.FILTER(BP[CODIGO], ISNUMBER(SEARCH("devoluci", BP[NOMBRE CUENTA])), {""})),
    ISNUMBER(MATCH(BP[[#This Row],[CODIGO]], _xlpm.codigos_devolucion, 0))
)</f>
        <v>0</v>
      </c>
    </row>
    <row r="4874" spans="1:9" x14ac:dyDescent="0.25">
      <c r="A4874" s="608">
        <v>720527</v>
      </c>
      <c r="B4874" s="416" t="s">
        <v>550</v>
      </c>
      <c r="C4874" s="416" t="s">
        <v>749</v>
      </c>
      <c r="D4874" s="416" t="s">
        <v>777</v>
      </c>
      <c r="E4874" s="417">
        <v>249095</v>
      </c>
      <c r="F4874" s="417">
        <v>0</v>
      </c>
      <c r="G4874" s="417">
        <v>697328685.87000012</v>
      </c>
      <c r="H4874" s="387" t="b" cm="1">
        <f t="array" aca="1" ref="H4874" ca="1">EsNegrita(BP[[#This Row],[CODIGO]])</f>
        <v>0</v>
      </c>
      <c r="I4874" s="387" t="b" cm="1">
        <f t="array" ref="I4874">_xlfn.LET(
    _xlpm.codigos_devolucion, _xlfn.UNIQUE(_xlfn._xlws.FILTER(BP[CODIGO], ISNUMBER(SEARCH("devoluci", BP[NOMBRE CUENTA])), {""})),
    ISNUMBER(MATCH(BP[[#This Row],[CODIGO]], _xlpm.codigos_devolucion, 0))
)</f>
        <v>0</v>
      </c>
    </row>
    <row r="4875" spans="1:9" x14ac:dyDescent="0.25">
      <c r="A4875" s="608">
        <v>720527</v>
      </c>
      <c r="B4875" s="416" t="s">
        <v>550</v>
      </c>
      <c r="C4875" s="416" t="s">
        <v>1295</v>
      </c>
      <c r="D4875" s="416" t="s">
        <v>777</v>
      </c>
      <c r="E4875" s="417">
        <v>232488.67</v>
      </c>
      <c r="F4875" s="417">
        <v>0</v>
      </c>
      <c r="G4875" s="417">
        <v>697561174.54000008</v>
      </c>
      <c r="H4875" s="387" t="b" cm="1">
        <f t="array" aca="1" ref="H4875" ca="1">EsNegrita(BP[[#This Row],[CODIGO]])</f>
        <v>0</v>
      </c>
      <c r="I4875" s="387" t="b" cm="1">
        <f t="array" ref="I4875">_xlfn.LET(
    _xlpm.codigos_devolucion, _xlfn.UNIQUE(_xlfn._xlws.FILTER(BP[CODIGO], ISNUMBER(SEARCH("devoluci", BP[NOMBRE CUENTA])), {""})),
    ISNUMBER(MATCH(BP[[#This Row],[CODIGO]], _xlpm.codigos_devolucion, 0))
)</f>
        <v>0</v>
      </c>
    </row>
    <row r="4876" spans="1:9" x14ac:dyDescent="0.25">
      <c r="A4876" s="608">
        <v>720527</v>
      </c>
      <c r="B4876" s="416" t="s">
        <v>550</v>
      </c>
      <c r="C4876" s="416" t="s">
        <v>750</v>
      </c>
      <c r="D4876" s="416" t="s">
        <v>777</v>
      </c>
      <c r="E4876" s="417">
        <v>249095</v>
      </c>
      <c r="F4876" s="417">
        <v>0</v>
      </c>
      <c r="G4876" s="417">
        <v>697810269.54000008</v>
      </c>
      <c r="H4876" s="387" t="b" cm="1">
        <f t="array" aca="1" ref="H4876" ca="1">EsNegrita(BP[[#This Row],[CODIGO]])</f>
        <v>0</v>
      </c>
      <c r="I4876" s="387" t="b" cm="1">
        <f t="array" ref="I4876">_xlfn.LET(
    _xlpm.codigos_devolucion, _xlfn.UNIQUE(_xlfn._xlws.FILTER(BP[CODIGO], ISNUMBER(SEARCH("devoluci", BP[NOMBRE CUENTA])), {""})),
    ISNUMBER(MATCH(BP[[#This Row],[CODIGO]], _xlpm.codigos_devolucion, 0))
)</f>
        <v>0</v>
      </c>
    </row>
    <row r="4877" spans="1:9" x14ac:dyDescent="0.25">
      <c r="A4877" s="608">
        <v>720527</v>
      </c>
      <c r="B4877" s="416" t="s">
        <v>550</v>
      </c>
      <c r="C4877" s="416" t="s">
        <v>1260</v>
      </c>
      <c r="D4877" s="416" t="s">
        <v>777</v>
      </c>
      <c r="E4877" s="417">
        <v>240791.83</v>
      </c>
      <c r="F4877" s="417">
        <v>0</v>
      </c>
      <c r="G4877" s="417">
        <v>698051061.37000012</v>
      </c>
      <c r="H4877" s="387" t="b" cm="1">
        <f t="array" aca="1" ref="H4877" ca="1">EsNegrita(BP[[#This Row],[CODIGO]])</f>
        <v>0</v>
      </c>
      <c r="I4877" s="387" t="b" cm="1">
        <f t="array" ref="I4877">_xlfn.LET(
    _xlpm.codigos_devolucion, _xlfn.UNIQUE(_xlfn._xlws.FILTER(BP[CODIGO], ISNUMBER(SEARCH("devoluci", BP[NOMBRE CUENTA])), {""})),
    ISNUMBER(MATCH(BP[[#This Row],[CODIGO]], _xlpm.codigos_devolucion, 0))
)</f>
        <v>0</v>
      </c>
    </row>
    <row r="4878" spans="1:9" x14ac:dyDescent="0.25">
      <c r="A4878" s="608">
        <v>720527</v>
      </c>
      <c r="B4878" s="416" t="s">
        <v>550</v>
      </c>
      <c r="C4878" s="416" t="s">
        <v>1338</v>
      </c>
      <c r="D4878" s="416" t="s">
        <v>777</v>
      </c>
      <c r="E4878" s="417">
        <v>249095</v>
      </c>
      <c r="F4878" s="417">
        <v>0</v>
      </c>
      <c r="G4878" s="417">
        <v>698300156.37000012</v>
      </c>
      <c r="H4878" s="387" t="b" cm="1">
        <f t="array" aca="1" ref="H4878" ca="1">EsNegrita(BP[[#This Row],[CODIGO]])</f>
        <v>0</v>
      </c>
      <c r="I4878" s="387" t="b" cm="1">
        <f t="array" ref="I4878">_xlfn.LET(
    _xlpm.codigos_devolucion, _xlfn.UNIQUE(_xlfn._xlws.FILTER(BP[CODIGO], ISNUMBER(SEARCH("devoluci", BP[NOMBRE CUENTA])), {""})),
    ISNUMBER(MATCH(BP[[#This Row],[CODIGO]], _xlpm.codigos_devolucion, 0))
)</f>
        <v>0</v>
      </c>
    </row>
    <row r="4879" spans="1:9" x14ac:dyDescent="0.25">
      <c r="A4879" s="608">
        <v>720527</v>
      </c>
      <c r="B4879" s="416" t="s">
        <v>550</v>
      </c>
      <c r="C4879" s="416" t="s">
        <v>1296</v>
      </c>
      <c r="D4879" s="416" t="s">
        <v>777</v>
      </c>
      <c r="E4879" s="417">
        <v>249095</v>
      </c>
      <c r="F4879" s="417">
        <v>0</v>
      </c>
      <c r="G4879" s="417">
        <v>698549251.37000012</v>
      </c>
      <c r="H4879" s="387" t="b" cm="1">
        <f t="array" aca="1" ref="H4879" ca="1">EsNegrita(BP[[#This Row],[CODIGO]])</f>
        <v>0</v>
      </c>
      <c r="I4879" s="387" t="b" cm="1">
        <f t="array" ref="I4879">_xlfn.LET(
    _xlpm.codigos_devolucion, _xlfn.UNIQUE(_xlfn._xlws.FILTER(BP[CODIGO], ISNUMBER(SEARCH("devoluci", BP[NOMBRE CUENTA])), {""})),
    ISNUMBER(MATCH(BP[[#This Row],[CODIGO]], _xlpm.codigos_devolucion, 0))
)</f>
        <v>0</v>
      </c>
    </row>
    <row r="4880" spans="1:9" x14ac:dyDescent="0.25">
      <c r="A4880" s="608">
        <v>720527</v>
      </c>
      <c r="B4880" s="416" t="s">
        <v>550</v>
      </c>
      <c r="C4880" s="416" t="s">
        <v>1261</v>
      </c>
      <c r="D4880" s="416" t="s">
        <v>777</v>
      </c>
      <c r="E4880" s="417">
        <v>249095</v>
      </c>
      <c r="F4880" s="417">
        <v>0</v>
      </c>
      <c r="G4880" s="417">
        <v>698798346.37000012</v>
      </c>
      <c r="H4880" s="387" t="b" cm="1">
        <f t="array" aca="1" ref="H4880" ca="1">EsNegrita(BP[[#This Row],[CODIGO]])</f>
        <v>0</v>
      </c>
      <c r="I4880" s="387" t="b" cm="1">
        <f t="array" ref="I4880">_xlfn.LET(
    _xlpm.codigos_devolucion, _xlfn.UNIQUE(_xlfn._xlws.FILTER(BP[CODIGO], ISNUMBER(SEARCH("devoluci", BP[NOMBRE CUENTA])), {""})),
    ISNUMBER(MATCH(BP[[#This Row],[CODIGO]], _xlpm.codigos_devolucion, 0))
)</f>
        <v>0</v>
      </c>
    </row>
    <row r="4881" spans="1:9" x14ac:dyDescent="0.25">
      <c r="A4881" s="608">
        <v>720527</v>
      </c>
      <c r="B4881" s="416" t="s">
        <v>550</v>
      </c>
      <c r="C4881" s="416" t="s">
        <v>1297</v>
      </c>
      <c r="D4881" s="416" t="s">
        <v>777</v>
      </c>
      <c r="E4881" s="417">
        <v>174366.5</v>
      </c>
      <c r="F4881" s="417">
        <v>0</v>
      </c>
      <c r="G4881" s="417">
        <v>698972712.87000012</v>
      </c>
      <c r="H4881" s="387" t="b" cm="1">
        <f t="array" aca="1" ref="H4881" ca="1">EsNegrita(BP[[#This Row],[CODIGO]])</f>
        <v>0</v>
      </c>
      <c r="I4881" s="387" t="b" cm="1">
        <f t="array" ref="I4881">_xlfn.LET(
    _xlpm.codigos_devolucion, _xlfn.UNIQUE(_xlfn._xlws.FILTER(BP[CODIGO], ISNUMBER(SEARCH("devoluci", BP[NOMBRE CUENTA])), {""})),
    ISNUMBER(MATCH(BP[[#This Row],[CODIGO]], _xlpm.codigos_devolucion, 0))
)</f>
        <v>0</v>
      </c>
    </row>
    <row r="4882" spans="1:9" x14ac:dyDescent="0.25">
      <c r="A4882" s="608">
        <v>720527</v>
      </c>
      <c r="B4882" s="416" t="s">
        <v>550</v>
      </c>
      <c r="C4882" s="416" t="s">
        <v>1298</v>
      </c>
      <c r="D4882" s="416" t="s">
        <v>777</v>
      </c>
      <c r="E4882" s="417">
        <v>240791.83</v>
      </c>
      <c r="F4882" s="417">
        <v>0</v>
      </c>
      <c r="G4882" s="417">
        <v>699213504.70000017</v>
      </c>
      <c r="H4882" s="387" t="b" cm="1">
        <f t="array" aca="1" ref="H4882" ca="1">EsNegrita(BP[[#This Row],[CODIGO]])</f>
        <v>0</v>
      </c>
      <c r="I4882" s="387" t="b" cm="1">
        <f t="array" ref="I4882">_xlfn.LET(
    _xlpm.codigos_devolucion, _xlfn.UNIQUE(_xlfn._xlws.FILTER(BP[CODIGO], ISNUMBER(SEARCH("devoluci", BP[NOMBRE CUENTA])), {""})),
    ISNUMBER(MATCH(BP[[#This Row],[CODIGO]], _xlpm.codigos_devolucion, 0))
)</f>
        <v>0</v>
      </c>
    </row>
    <row r="4883" spans="1:9" x14ac:dyDescent="0.25">
      <c r="A4883" s="608">
        <v>720527</v>
      </c>
      <c r="B4883" s="416" t="s">
        <v>550</v>
      </c>
      <c r="C4883" s="416" t="s">
        <v>752</v>
      </c>
      <c r="D4883" s="416" t="s">
        <v>777</v>
      </c>
      <c r="E4883" s="417">
        <v>265701</v>
      </c>
      <c r="F4883" s="417">
        <v>0</v>
      </c>
      <c r="G4883" s="417">
        <v>699479205.70000017</v>
      </c>
      <c r="H4883" s="387" t="b" cm="1">
        <f t="array" aca="1" ref="H4883" ca="1">EsNegrita(BP[[#This Row],[CODIGO]])</f>
        <v>0</v>
      </c>
      <c r="I4883" s="387" t="b" cm="1">
        <f t="array" ref="I4883">_xlfn.LET(
    _xlpm.codigos_devolucion, _xlfn.UNIQUE(_xlfn._xlws.FILTER(BP[CODIGO], ISNUMBER(SEARCH("devoluci", BP[NOMBRE CUENTA])), {""})),
    ISNUMBER(MATCH(BP[[#This Row],[CODIGO]], _xlpm.codigos_devolucion, 0))
)</f>
        <v>0</v>
      </c>
    </row>
    <row r="4884" spans="1:9" x14ac:dyDescent="0.25">
      <c r="A4884" s="608">
        <v>720527</v>
      </c>
      <c r="B4884" s="416" t="s">
        <v>550</v>
      </c>
      <c r="C4884" s="416" t="s">
        <v>1299</v>
      </c>
      <c r="D4884" s="416" t="s">
        <v>777</v>
      </c>
      <c r="E4884" s="417">
        <v>257398</v>
      </c>
      <c r="F4884" s="417">
        <v>0</v>
      </c>
      <c r="G4884" s="417">
        <v>699736603.70000017</v>
      </c>
      <c r="H4884" s="387" t="b" cm="1">
        <f t="array" aca="1" ref="H4884" ca="1">EsNegrita(BP[[#This Row],[CODIGO]])</f>
        <v>0</v>
      </c>
      <c r="I4884" s="387" t="b" cm="1">
        <f t="array" ref="I4884">_xlfn.LET(
    _xlpm.codigos_devolucion, _xlfn.UNIQUE(_xlfn._xlws.FILTER(BP[CODIGO], ISNUMBER(SEARCH("devoluci", BP[NOMBRE CUENTA])), {""})),
    ISNUMBER(MATCH(BP[[#This Row],[CODIGO]], _xlpm.codigos_devolucion, 0))
)</f>
        <v>0</v>
      </c>
    </row>
    <row r="4885" spans="1:9" x14ac:dyDescent="0.25">
      <c r="A4885" s="608">
        <v>720527</v>
      </c>
      <c r="B4885" s="416" t="s">
        <v>550</v>
      </c>
      <c r="C4885" s="416" t="s">
        <v>1340</v>
      </c>
      <c r="D4885" s="416" t="s">
        <v>777</v>
      </c>
      <c r="E4885" s="417">
        <v>232488.67</v>
      </c>
      <c r="F4885" s="417">
        <v>0</v>
      </c>
      <c r="G4885" s="417">
        <v>699969092.37000012</v>
      </c>
      <c r="H4885" s="387" t="b" cm="1">
        <f t="array" aca="1" ref="H4885" ca="1">EsNegrita(BP[[#This Row],[CODIGO]])</f>
        <v>0</v>
      </c>
      <c r="I4885" s="387" t="b" cm="1">
        <f t="array" ref="I4885">_xlfn.LET(
    _xlpm.codigos_devolucion, _xlfn.UNIQUE(_xlfn._xlws.FILTER(BP[CODIGO], ISNUMBER(SEARCH("devoluci", BP[NOMBRE CUENTA])), {""})),
    ISNUMBER(MATCH(BP[[#This Row],[CODIGO]], _xlpm.codigos_devolucion, 0))
)</f>
        <v>0</v>
      </c>
    </row>
    <row r="4886" spans="1:9" x14ac:dyDescent="0.25">
      <c r="A4886" s="608">
        <v>720527</v>
      </c>
      <c r="B4886" s="416" t="s">
        <v>550</v>
      </c>
      <c r="C4886" s="416" t="s">
        <v>756</v>
      </c>
      <c r="D4886" s="416" t="s">
        <v>777</v>
      </c>
      <c r="E4886" s="417">
        <v>249095</v>
      </c>
      <c r="F4886" s="417">
        <v>0</v>
      </c>
      <c r="G4886" s="417">
        <v>700218187.37000012</v>
      </c>
      <c r="H4886" s="387" t="b" cm="1">
        <f t="array" aca="1" ref="H4886" ca="1">EsNegrita(BP[[#This Row],[CODIGO]])</f>
        <v>0</v>
      </c>
      <c r="I4886" s="387" t="b" cm="1">
        <f t="array" ref="I4886">_xlfn.LET(
    _xlpm.codigos_devolucion, _xlfn.UNIQUE(_xlfn._xlws.FILTER(BP[CODIGO], ISNUMBER(SEARCH("devoluci", BP[NOMBRE CUENTA])), {""})),
    ISNUMBER(MATCH(BP[[#This Row],[CODIGO]], _xlpm.codigos_devolucion, 0))
)</f>
        <v>0</v>
      </c>
    </row>
    <row r="4887" spans="1:9" x14ac:dyDescent="0.25">
      <c r="A4887" s="608">
        <v>720527</v>
      </c>
      <c r="B4887" s="416" t="s">
        <v>550</v>
      </c>
      <c r="C4887" s="416" t="s">
        <v>757</v>
      </c>
      <c r="D4887" s="416" t="s">
        <v>777</v>
      </c>
      <c r="E4887" s="417">
        <v>249095</v>
      </c>
      <c r="F4887" s="417">
        <v>0</v>
      </c>
      <c r="G4887" s="417">
        <v>700467282.37000012</v>
      </c>
      <c r="H4887" s="387" t="b" cm="1">
        <f t="array" aca="1" ref="H4887" ca="1">EsNegrita(BP[[#This Row],[CODIGO]])</f>
        <v>0</v>
      </c>
      <c r="I4887" s="387" t="b" cm="1">
        <f t="array" ref="I4887">_xlfn.LET(
    _xlpm.codigos_devolucion, _xlfn.UNIQUE(_xlfn._xlws.FILTER(BP[CODIGO], ISNUMBER(SEARCH("devoluci", BP[NOMBRE CUENTA])), {""})),
    ISNUMBER(MATCH(BP[[#This Row],[CODIGO]], _xlpm.codigos_devolucion, 0))
)</f>
        <v>0</v>
      </c>
    </row>
    <row r="4888" spans="1:9" x14ac:dyDescent="0.25">
      <c r="A4888" s="608">
        <v>720527</v>
      </c>
      <c r="B4888" s="416" t="s">
        <v>550</v>
      </c>
      <c r="C4888" s="416" t="s">
        <v>1336</v>
      </c>
      <c r="D4888" s="416" t="s">
        <v>777</v>
      </c>
      <c r="E4888" s="417">
        <v>249095</v>
      </c>
      <c r="F4888" s="417">
        <v>0</v>
      </c>
      <c r="G4888" s="417">
        <v>700716377.37000012</v>
      </c>
      <c r="H4888" s="387" t="b" cm="1">
        <f t="array" aca="1" ref="H4888" ca="1">EsNegrita(BP[[#This Row],[CODIGO]])</f>
        <v>0</v>
      </c>
      <c r="I4888" s="387" t="b" cm="1">
        <f t="array" ref="I4888">_xlfn.LET(
    _xlpm.codigos_devolucion, _xlfn.UNIQUE(_xlfn._xlws.FILTER(BP[CODIGO], ISNUMBER(SEARCH("devoluci", BP[NOMBRE CUENTA])), {""})),
    ISNUMBER(MATCH(BP[[#This Row],[CODIGO]], _xlpm.codigos_devolucion, 0))
)</f>
        <v>0</v>
      </c>
    </row>
    <row r="4889" spans="1:9" x14ac:dyDescent="0.25">
      <c r="A4889" s="608">
        <v>720527</v>
      </c>
      <c r="B4889" s="416" t="s">
        <v>550</v>
      </c>
      <c r="C4889" s="416" t="s">
        <v>758</v>
      </c>
      <c r="D4889" s="416" t="s">
        <v>777</v>
      </c>
      <c r="E4889" s="417">
        <v>232488.67</v>
      </c>
      <c r="F4889" s="417">
        <v>0</v>
      </c>
      <c r="G4889" s="417">
        <v>700948866.04000008</v>
      </c>
      <c r="H4889" s="387" t="b" cm="1">
        <f t="array" aca="1" ref="H4889" ca="1">EsNegrita(BP[[#This Row],[CODIGO]])</f>
        <v>0</v>
      </c>
      <c r="I4889" s="387" t="b" cm="1">
        <f t="array" ref="I4889">_xlfn.LET(
    _xlpm.codigos_devolucion, _xlfn.UNIQUE(_xlfn._xlws.FILTER(BP[CODIGO], ISNUMBER(SEARCH("devoluci", BP[NOMBRE CUENTA])), {""})),
    ISNUMBER(MATCH(BP[[#This Row],[CODIGO]], _xlpm.codigos_devolucion, 0))
)</f>
        <v>0</v>
      </c>
    </row>
    <row r="4890" spans="1:9" x14ac:dyDescent="0.25">
      <c r="A4890" s="608">
        <v>720527</v>
      </c>
      <c r="B4890" s="416" t="s">
        <v>550</v>
      </c>
      <c r="C4890" s="416" t="s">
        <v>759</v>
      </c>
      <c r="D4890" s="416" t="s">
        <v>777</v>
      </c>
      <c r="E4890" s="417">
        <v>232488.67</v>
      </c>
      <c r="F4890" s="417">
        <v>0</v>
      </c>
      <c r="G4890" s="417">
        <v>701181354.71000004</v>
      </c>
      <c r="H4890" s="387" t="b" cm="1">
        <f t="array" aca="1" ref="H4890" ca="1">EsNegrita(BP[[#This Row],[CODIGO]])</f>
        <v>0</v>
      </c>
      <c r="I4890" s="387" t="b" cm="1">
        <f t="array" ref="I4890">_xlfn.LET(
    _xlpm.codigos_devolucion, _xlfn.UNIQUE(_xlfn._xlws.FILTER(BP[CODIGO], ISNUMBER(SEARCH("devoluci", BP[NOMBRE CUENTA])), {""})),
    ISNUMBER(MATCH(BP[[#This Row],[CODIGO]], _xlpm.codigos_devolucion, 0))
)</f>
        <v>0</v>
      </c>
    </row>
    <row r="4891" spans="1:9" x14ac:dyDescent="0.25">
      <c r="A4891" s="608">
        <v>720527</v>
      </c>
      <c r="B4891" s="416" t="s">
        <v>550</v>
      </c>
      <c r="C4891" s="416" t="s">
        <v>760</v>
      </c>
      <c r="D4891" s="416" t="s">
        <v>777</v>
      </c>
      <c r="E4891" s="417">
        <v>99638</v>
      </c>
      <c r="F4891" s="417">
        <v>0</v>
      </c>
      <c r="G4891" s="417">
        <v>701280992.71000004</v>
      </c>
      <c r="H4891" s="387" t="b" cm="1">
        <f t="array" aca="1" ref="H4891" ca="1">EsNegrita(BP[[#This Row],[CODIGO]])</f>
        <v>0</v>
      </c>
      <c r="I4891" s="387" t="b" cm="1">
        <f t="array" ref="I4891">_xlfn.LET(
    _xlpm.codigos_devolucion, _xlfn.UNIQUE(_xlfn._xlws.FILTER(BP[CODIGO], ISNUMBER(SEARCH("devoluci", BP[NOMBRE CUENTA])), {""})),
    ISNUMBER(MATCH(BP[[#This Row],[CODIGO]], _xlpm.codigos_devolucion, 0))
)</f>
        <v>0</v>
      </c>
    </row>
    <row r="4892" spans="1:9" x14ac:dyDescent="0.25">
      <c r="A4892" s="608">
        <v>720527</v>
      </c>
      <c r="B4892" s="416" t="s">
        <v>550</v>
      </c>
      <c r="C4892" s="416" t="s">
        <v>1270</v>
      </c>
      <c r="D4892" s="416" t="s">
        <v>777</v>
      </c>
      <c r="E4892" s="417">
        <v>249095</v>
      </c>
      <c r="F4892" s="417">
        <v>0</v>
      </c>
      <c r="G4892" s="417">
        <v>701530087.71000004</v>
      </c>
      <c r="H4892" s="387" t="b" cm="1">
        <f t="array" aca="1" ref="H4892" ca="1">EsNegrita(BP[[#This Row],[CODIGO]])</f>
        <v>0</v>
      </c>
      <c r="I4892" s="387" t="b" cm="1">
        <f t="array" ref="I4892">_xlfn.LET(
    _xlpm.codigos_devolucion, _xlfn.UNIQUE(_xlfn._xlws.FILTER(BP[CODIGO], ISNUMBER(SEARCH("devoluci", BP[NOMBRE CUENTA])), {""})),
    ISNUMBER(MATCH(BP[[#This Row],[CODIGO]], _xlpm.codigos_devolucion, 0))
)</f>
        <v>0</v>
      </c>
    </row>
    <row r="4893" spans="1:9" x14ac:dyDescent="0.25">
      <c r="A4893" s="608">
        <v>720527</v>
      </c>
      <c r="B4893" s="416" t="s">
        <v>550</v>
      </c>
      <c r="C4893" s="416" t="s">
        <v>761</v>
      </c>
      <c r="D4893" s="416" t="s">
        <v>777</v>
      </c>
      <c r="E4893" s="417">
        <v>249095</v>
      </c>
      <c r="F4893" s="417">
        <v>0</v>
      </c>
      <c r="G4893" s="417">
        <v>701779182.71000004</v>
      </c>
      <c r="H4893" s="387" t="b" cm="1">
        <f t="array" aca="1" ref="H4893" ca="1">EsNegrita(BP[[#This Row],[CODIGO]])</f>
        <v>0</v>
      </c>
      <c r="I4893" s="387" t="b" cm="1">
        <f t="array" ref="I4893">_xlfn.LET(
    _xlpm.codigos_devolucion, _xlfn.UNIQUE(_xlfn._xlws.FILTER(BP[CODIGO], ISNUMBER(SEARCH("devoluci", BP[NOMBRE CUENTA])), {""})),
    ISNUMBER(MATCH(BP[[#This Row],[CODIGO]], _xlpm.codigos_devolucion, 0))
)</f>
        <v>0</v>
      </c>
    </row>
    <row r="4894" spans="1:9" x14ac:dyDescent="0.25">
      <c r="A4894" s="608">
        <v>720527</v>
      </c>
      <c r="B4894" s="416" t="s">
        <v>550</v>
      </c>
      <c r="C4894" s="416" t="s">
        <v>1300</v>
      </c>
      <c r="D4894" s="416" t="s">
        <v>777</v>
      </c>
      <c r="E4894" s="417">
        <v>249095</v>
      </c>
      <c r="F4894" s="417">
        <v>0</v>
      </c>
      <c r="G4894" s="417">
        <v>702028277.71000004</v>
      </c>
      <c r="H4894" s="387" t="b" cm="1">
        <f t="array" aca="1" ref="H4894" ca="1">EsNegrita(BP[[#This Row],[CODIGO]])</f>
        <v>0</v>
      </c>
      <c r="I4894" s="387" t="b" cm="1">
        <f t="array" ref="I4894">_xlfn.LET(
    _xlpm.codigos_devolucion, _xlfn.UNIQUE(_xlfn._xlws.FILTER(BP[CODIGO], ISNUMBER(SEARCH("devoluci", BP[NOMBRE CUENTA])), {""})),
    ISNUMBER(MATCH(BP[[#This Row],[CODIGO]], _xlpm.codigos_devolucion, 0))
)</f>
        <v>0</v>
      </c>
    </row>
    <row r="4895" spans="1:9" x14ac:dyDescent="0.25">
      <c r="A4895" s="608">
        <v>720527</v>
      </c>
      <c r="B4895" s="416" t="s">
        <v>550</v>
      </c>
      <c r="C4895" s="416" t="s">
        <v>1301</v>
      </c>
      <c r="D4895" s="416" t="s">
        <v>777</v>
      </c>
      <c r="E4895" s="417">
        <v>249095</v>
      </c>
      <c r="F4895" s="417">
        <v>0</v>
      </c>
      <c r="G4895" s="417">
        <v>702277372.71000004</v>
      </c>
      <c r="H4895" s="387" t="b" cm="1">
        <f t="array" aca="1" ref="H4895" ca="1">EsNegrita(BP[[#This Row],[CODIGO]])</f>
        <v>0</v>
      </c>
      <c r="I4895" s="387" t="b" cm="1">
        <f t="array" ref="I4895">_xlfn.LET(
    _xlpm.codigos_devolucion, _xlfn.UNIQUE(_xlfn._xlws.FILTER(BP[CODIGO], ISNUMBER(SEARCH("devoluci", BP[NOMBRE CUENTA])), {""})),
    ISNUMBER(MATCH(BP[[#This Row],[CODIGO]], _xlpm.codigos_devolucion, 0))
)</f>
        <v>0</v>
      </c>
    </row>
    <row r="4896" spans="1:9" x14ac:dyDescent="0.25">
      <c r="A4896" s="608">
        <v>720527</v>
      </c>
      <c r="B4896" s="416" t="s">
        <v>550</v>
      </c>
      <c r="C4896" s="416" t="s">
        <v>1271</v>
      </c>
      <c r="D4896" s="416" t="s">
        <v>777</v>
      </c>
      <c r="E4896" s="417">
        <v>232488.67</v>
      </c>
      <c r="F4896" s="417">
        <v>0</v>
      </c>
      <c r="G4896" s="417">
        <v>702509861.38</v>
      </c>
      <c r="H4896" s="387" t="b" cm="1">
        <f t="array" aca="1" ref="H4896" ca="1">EsNegrita(BP[[#This Row],[CODIGO]])</f>
        <v>0</v>
      </c>
      <c r="I4896" s="387" t="b" cm="1">
        <f t="array" ref="I4896">_xlfn.LET(
    _xlpm.codigos_devolucion, _xlfn.UNIQUE(_xlfn._xlws.FILTER(BP[CODIGO], ISNUMBER(SEARCH("devoluci", BP[NOMBRE CUENTA])), {""})),
    ISNUMBER(MATCH(BP[[#This Row],[CODIGO]], _xlpm.codigos_devolucion, 0))
)</f>
        <v>0</v>
      </c>
    </row>
    <row r="4897" spans="1:9" x14ac:dyDescent="0.25">
      <c r="A4897" s="608">
        <v>720527</v>
      </c>
      <c r="B4897" s="416" t="s">
        <v>550</v>
      </c>
      <c r="C4897" s="416" t="s">
        <v>1302</v>
      </c>
      <c r="D4897" s="416" t="s">
        <v>777</v>
      </c>
      <c r="E4897" s="417">
        <v>224185.5</v>
      </c>
      <c r="F4897" s="417">
        <v>0</v>
      </c>
      <c r="G4897" s="417">
        <v>702734046.88</v>
      </c>
      <c r="H4897" s="387" t="b" cm="1">
        <f t="array" aca="1" ref="H4897" ca="1">EsNegrita(BP[[#This Row],[CODIGO]])</f>
        <v>0</v>
      </c>
      <c r="I4897" s="387" t="b" cm="1">
        <f t="array" ref="I4897">_xlfn.LET(
    _xlpm.codigos_devolucion, _xlfn.UNIQUE(_xlfn._xlws.FILTER(BP[CODIGO], ISNUMBER(SEARCH("devoluci", BP[NOMBRE CUENTA])), {""})),
    ISNUMBER(MATCH(BP[[#This Row],[CODIGO]], _xlpm.codigos_devolucion, 0))
)</f>
        <v>0</v>
      </c>
    </row>
    <row r="4898" spans="1:9" x14ac:dyDescent="0.25">
      <c r="A4898" s="608">
        <v>720527</v>
      </c>
      <c r="B4898" s="416" t="s">
        <v>550</v>
      </c>
      <c r="C4898" s="416" t="s">
        <v>1341</v>
      </c>
      <c r="D4898" s="416" t="s">
        <v>777</v>
      </c>
      <c r="E4898" s="417">
        <v>240791.83</v>
      </c>
      <c r="F4898" s="417">
        <v>0</v>
      </c>
      <c r="G4898" s="417">
        <v>702974838.71000004</v>
      </c>
      <c r="H4898" s="387" t="b" cm="1">
        <f t="array" aca="1" ref="H4898" ca="1">EsNegrita(BP[[#This Row],[CODIGO]])</f>
        <v>0</v>
      </c>
      <c r="I4898" s="387" t="b" cm="1">
        <f t="array" ref="I4898">_xlfn.LET(
    _xlpm.codigos_devolucion, _xlfn.UNIQUE(_xlfn._xlws.FILTER(BP[CODIGO], ISNUMBER(SEARCH("devoluci", BP[NOMBRE CUENTA])), {""})),
    ISNUMBER(MATCH(BP[[#This Row],[CODIGO]], _xlpm.codigos_devolucion, 0))
)</f>
        <v>0</v>
      </c>
    </row>
    <row r="4899" spans="1:9" x14ac:dyDescent="0.25">
      <c r="A4899" s="608">
        <v>720527</v>
      </c>
      <c r="B4899" s="416" t="s">
        <v>550</v>
      </c>
      <c r="C4899" s="416" t="s">
        <v>1262</v>
      </c>
      <c r="D4899" s="416" t="s">
        <v>777</v>
      </c>
      <c r="E4899" s="417">
        <v>249095</v>
      </c>
      <c r="F4899" s="417">
        <v>0</v>
      </c>
      <c r="G4899" s="417">
        <v>703223933.71000004</v>
      </c>
      <c r="H4899" s="387" t="b" cm="1">
        <f t="array" aca="1" ref="H4899" ca="1">EsNegrita(BP[[#This Row],[CODIGO]])</f>
        <v>0</v>
      </c>
      <c r="I4899" s="387" t="b" cm="1">
        <f t="array" ref="I4899">_xlfn.LET(
    _xlpm.codigos_devolucion, _xlfn.UNIQUE(_xlfn._xlws.FILTER(BP[CODIGO], ISNUMBER(SEARCH("devoluci", BP[NOMBRE CUENTA])), {""})),
    ISNUMBER(MATCH(BP[[#This Row],[CODIGO]], _xlpm.codigos_devolucion, 0))
)</f>
        <v>0</v>
      </c>
    </row>
    <row r="4900" spans="1:9" x14ac:dyDescent="0.25">
      <c r="A4900" s="608">
        <v>720527</v>
      </c>
      <c r="B4900" s="416" t="s">
        <v>550</v>
      </c>
      <c r="C4900" s="416" t="s">
        <v>1272</v>
      </c>
      <c r="D4900" s="416" t="s">
        <v>777</v>
      </c>
      <c r="E4900" s="417">
        <v>249095</v>
      </c>
      <c r="F4900" s="417">
        <v>0</v>
      </c>
      <c r="G4900" s="417">
        <v>703473028.71000004</v>
      </c>
      <c r="H4900" s="387" t="b" cm="1">
        <f t="array" aca="1" ref="H4900" ca="1">EsNegrita(BP[[#This Row],[CODIGO]])</f>
        <v>0</v>
      </c>
      <c r="I4900" s="387" t="b" cm="1">
        <f t="array" ref="I4900">_xlfn.LET(
    _xlpm.codigos_devolucion, _xlfn.UNIQUE(_xlfn._xlws.FILTER(BP[CODIGO], ISNUMBER(SEARCH("devoluci", BP[NOMBRE CUENTA])), {""})),
    ISNUMBER(MATCH(BP[[#This Row],[CODIGO]], _xlpm.codigos_devolucion, 0))
)</f>
        <v>0</v>
      </c>
    </row>
    <row r="4901" spans="1:9" x14ac:dyDescent="0.25">
      <c r="A4901" s="608">
        <v>720527</v>
      </c>
      <c r="B4901" s="416" t="s">
        <v>550</v>
      </c>
      <c r="C4901" s="416" t="s">
        <v>780</v>
      </c>
      <c r="D4901" s="416" t="s">
        <v>777</v>
      </c>
      <c r="E4901" s="417">
        <v>257398</v>
      </c>
      <c r="F4901" s="417">
        <v>0</v>
      </c>
      <c r="G4901" s="417">
        <v>703730426.71000004</v>
      </c>
      <c r="H4901" s="387" t="b" cm="1">
        <f t="array" aca="1" ref="H4901" ca="1">EsNegrita(BP[[#This Row],[CODIGO]])</f>
        <v>0</v>
      </c>
      <c r="I4901" s="387" t="b" cm="1">
        <f t="array" ref="I4901">_xlfn.LET(
    _xlpm.codigos_devolucion, _xlfn.UNIQUE(_xlfn._xlws.FILTER(BP[CODIGO], ISNUMBER(SEARCH("devoluci", BP[NOMBRE CUENTA])), {""})),
    ISNUMBER(MATCH(BP[[#This Row],[CODIGO]], _xlpm.codigos_devolucion, 0))
)</f>
        <v>0</v>
      </c>
    </row>
    <row r="4902" spans="1:9" x14ac:dyDescent="0.25">
      <c r="A4902" s="608">
        <v>720527</v>
      </c>
      <c r="B4902" s="416" t="s">
        <v>550</v>
      </c>
      <c r="C4902" s="416" t="s">
        <v>762</v>
      </c>
      <c r="D4902" s="416" t="s">
        <v>777</v>
      </c>
      <c r="E4902" s="417">
        <v>249095</v>
      </c>
      <c r="F4902" s="417">
        <v>0</v>
      </c>
      <c r="G4902" s="417">
        <v>703979521.71000004</v>
      </c>
      <c r="H4902" s="387" t="b" cm="1">
        <f t="array" aca="1" ref="H4902" ca="1">EsNegrita(BP[[#This Row],[CODIGO]])</f>
        <v>0</v>
      </c>
      <c r="I4902" s="387" t="b" cm="1">
        <f t="array" ref="I4902">_xlfn.LET(
    _xlpm.codigos_devolucion, _xlfn.UNIQUE(_xlfn._xlws.FILTER(BP[CODIGO], ISNUMBER(SEARCH("devoluci", BP[NOMBRE CUENTA])), {""})),
    ISNUMBER(MATCH(BP[[#This Row],[CODIGO]], _xlpm.codigos_devolucion, 0))
)</f>
        <v>0</v>
      </c>
    </row>
    <row r="4903" spans="1:9" x14ac:dyDescent="0.25">
      <c r="A4903" s="608">
        <v>720527</v>
      </c>
      <c r="B4903" s="416" t="s">
        <v>550</v>
      </c>
      <c r="C4903" s="416" t="s">
        <v>1330</v>
      </c>
      <c r="D4903" s="416" t="s">
        <v>777</v>
      </c>
      <c r="E4903" s="417">
        <v>249095</v>
      </c>
      <c r="F4903" s="417">
        <v>0</v>
      </c>
      <c r="G4903" s="417">
        <v>704228616.71000004</v>
      </c>
      <c r="H4903" s="387" t="b" cm="1">
        <f t="array" aca="1" ref="H4903" ca="1">EsNegrita(BP[[#This Row],[CODIGO]])</f>
        <v>0</v>
      </c>
      <c r="I4903" s="387" t="b" cm="1">
        <f t="array" ref="I4903">_xlfn.LET(
    _xlpm.codigos_devolucion, _xlfn.UNIQUE(_xlfn._xlws.FILTER(BP[CODIGO], ISNUMBER(SEARCH("devoluci", BP[NOMBRE CUENTA])), {""})),
    ISNUMBER(MATCH(BP[[#This Row],[CODIGO]], _xlpm.codigos_devolucion, 0))
)</f>
        <v>0</v>
      </c>
    </row>
    <row r="4904" spans="1:9" x14ac:dyDescent="0.25">
      <c r="A4904" s="608">
        <v>720527</v>
      </c>
      <c r="B4904" s="416" t="s">
        <v>550</v>
      </c>
      <c r="C4904" s="416" t="s">
        <v>763</v>
      </c>
      <c r="D4904" s="416" t="s">
        <v>777</v>
      </c>
      <c r="E4904" s="417">
        <v>249095</v>
      </c>
      <c r="F4904" s="417">
        <v>0</v>
      </c>
      <c r="G4904" s="417">
        <v>704477711.71000004</v>
      </c>
      <c r="H4904" s="387" t="b" cm="1">
        <f t="array" aca="1" ref="H4904" ca="1">EsNegrita(BP[[#This Row],[CODIGO]])</f>
        <v>0</v>
      </c>
      <c r="I4904" s="387" t="b" cm="1">
        <f t="array" ref="I4904">_xlfn.LET(
    _xlpm.codigos_devolucion, _xlfn.UNIQUE(_xlfn._xlws.FILTER(BP[CODIGO], ISNUMBER(SEARCH("devoluci", BP[NOMBRE CUENTA])), {""})),
    ISNUMBER(MATCH(BP[[#This Row],[CODIGO]], _xlpm.codigos_devolucion, 0))
)</f>
        <v>0</v>
      </c>
    </row>
    <row r="4905" spans="1:9" x14ac:dyDescent="0.25">
      <c r="A4905" s="608">
        <v>720527</v>
      </c>
      <c r="B4905" s="416" t="s">
        <v>550</v>
      </c>
      <c r="C4905" s="416" t="s">
        <v>764</v>
      </c>
      <c r="D4905" s="416" t="s">
        <v>777</v>
      </c>
      <c r="E4905" s="417">
        <v>249095</v>
      </c>
      <c r="F4905" s="417">
        <v>0</v>
      </c>
      <c r="G4905" s="417">
        <v>704726806.71000004</v>
      </c>
      <c r="H4905" s="387" t="b" cm="1">
        <f t="array" aca="1" ref="H4905" ca="1">EsNegrita(BP[[#This Row],[CODIGO]])</f>
        <v>0</v>
      </c>
      <c r="I4905" s="387" t="b" cm="1">
        <f t="array" ref="I4905">_xlfn.LET(
    _xlpm.codigos_devolucion, _xlfn.UNIQUE(_xlfn._xlws.FILTER(BP[CODIGO], ISNUMBER(SEARCH("devoluci", BP[NOMBRE CUENTA])), {""})),
    ISNUMBER(MATCH(BP[[#This Row],[CODIGO]], _xlpm.codigos_devolucion, 0))
)</f>
        <v>0</v>
      </c>
    </row>
    <row r="4906" spans="1:9" x14ac:dyDescent="0.25">
      <c r="A4906" s="608">
        <v>720527</v>
      </c>
      <c r="B4906" s="416" t="s">
        <v>550</v>
      </c>
      <c r="C4906" s="416" t="s">
        <v>1284</v>
      </c>
      <c r="D4906" s="416" t="s">
        <v>777</v>
      </c>
      <c r="E4906" s="417">
        <v>240791.83</v>
      </c>
      <c r="F4906" s="417">
        <v>0</v>
      </c>
      <c r="G4906" s="417">
        <v>704967598.54000008</v>
      </c>
      <c r="H4906" s="387" t="b" cm="1">
        <f t="array" aca="1" ref="H4906" ca="1">EsNegrita(BP[[#This Row],[CODIGO]])</f>
        <v>0</v>
      </c>
      <c r="I4906" s="387" t="b" cm="1">
        <f t="array" ref="I4906">_xlfn.LET(
    _xlpm.codigos_devolucion, _xlfn.UNIQUE(_xlfn._xlws.FILTER(BP[CODIGO], ISNUMBER(SEARCH("devoluci", BP[NOMBRE CUENTA])), {""})),
    ISNUMBER(MATCH(BP[[#This Row],[CODIGO]], _xlpm.codigos_devolucion, 0))
)</f>
        <v>0</v>
      </c>
    </row>
    <row r="4907" spans="1:9" x14ac:dyDescent="0.25">
      <c r="A4907" s="608">
        <v>720527</v>
      </c>
      <c r="B4907" s="416" t="s">
        <v>550</v>
      </c>
      <c r="C4907" s="416" t="s">
        <v>1303</v>
      </c>
      <c r="D4907" s="416" t="s">
        <v>777</v>
      </c>
      <c r="E4907" s="417">
        <v>232488.67</v>
      </c>
      <c r="F4907" s="417">
        <v>0</v>
      </c>
      <c r="G4907" s="417">
        <v>705200087.21000004</v>
      </c>
      <c r="H4907" s="387" t="b" cm="1">
        <f t="array" aca="1" ref="H4907" ca="1">EsNegrita(BP[[#This Row],[CODIGO]])</f>
        <v>0</v>
      </c>
      <c r="I4907" s="387" t="b" cm="1">
        <f t="array" ref="I4907">_xlfn.LET(
    _xlpm.codigos_devolucion, _xlfn.UNIQUE(_xlfn._xlws.FILTER(BP[CODIGO], ISNUMBER(SEARCH("devoluci", BP[NOMBRE CUENTA])), {""})),
    ISNUMBER(MATCH(BP[[#This Row],[CODIGO]], _xlpm.codigos_devolucion, 0))
)</f>
        <v>0</v>
      </c>
    </row>
    <row r="4908" spans="1:9" x14ac:dyDescent="0.25">
      <c r="A4908" s="608">
        <v>720527</v>
      </c>
      <c r="B4908" s="416" t="s">
        <v>550</v>
      </c>
      <c r="C4908" s="416" t="s">
        <v>765</v>
      </c>
      <c r="D4908" s="416" t="s">
        <v>777</v>
      </c>
      <c r="E4908" s="417">
        <v>232488.67</v>
      </c>
      <c r="F4908" s="417">
        <v>0</v>
      </c>
      <c r="G4908" s="417">
        <v>705432575.88</v>
      </c>
      <c r="H4908" s="387" t="b" cm="1">
        <f t="array" aca="1" ref="H4908" ca="1">EsNegrita(BP[[#This Row],[CODIGO]])</f>
        <v>0</v>
      </c>
      <c r="I4908" s="387" t="b" cm="1">
        <f t="array" ref="I4908">_xlfn.LET(
    _xlpm.codigos_devolucion, _xlfn.UNIQUE(_xlfn._xlws.FILTER(BP[CODIGO], ISNUMBER(SEARCH("devoluci", BP[NOMBRE CUENTA])), {""})),
    ISNUMBER(MATCH(BP[[#This Row],[CODIGO]], _xlpm.codigos_devolucion, 0))
)</f>
        <v>0</v>
      </c>
    </row>
    <row r="4909" spans="1:9" x14ac:dyDescent="0.25">
      <c r="A4909" s="608">
        <v>720527</v>
      </c>
      <c r="B4909" s="416" t="s">
        <v>550</v>
      </c>
      <c r="C4909" s="416" t="s">
        <v>1304</v>
      </c>
      <c r="D4909" s="416" t="s">
        <v>777</v>
      </c>
      <c r="E4909" s="417">
        <v>240791.83</v>
      </c>
      <c r="F4909" s="417">
        <v>0</v>
      </c>
      <c r="G4909" s="417">
        <v>705673367.71000004</v>
      </c>
      <c r="H4909" s="387" t="b" cm="1">
        <f t="array" aca="1" ref="H4909" ca="1">EsNegrita(BP[[#This Row],[CODIGO]])</f>
        <v>0</v>
      </c>
      <c r="I4909" s="387" t="b" cm="1">
        <f t="array" ref="I4909">_xlfn.LET(
    _xlpm.codigos_devolucion, _xlfn.UNIQUE(_xlfn._xlws.FILTER(BP[CODIGO], ISNUMBER(SEARCH("devoluci", BP[NOMBRE CUENTA])), {""})),
    ISNUMBER(MATCH(BP[[#This Row],[CODIGO]], _xlpm.codigos_devolucion, 0))
)</f>
        <v>0</v>
      </c>
    </row>
    <row r="4910" spans="1:9" x14ac:dyDescent="0.25">
      <c r="A4910" s="608">
        <v>720527</v>
      </c>
      <c r="B4910" s="416" t="s">
        <v>550</v>
      </c>
      <c r="C4910" s="416" t="s">
        <v>1348</v>
      </c>
      <c r="D4910" s="416" t="s">
        <v>777</v>
      </c>
      <c r="E4910" s="417">
        <v>249095</v>
      </c>
      <c r="F4910" s="417">
        <v>0</v>
      </c>
      <c r="G4910" s="417">
        <v>705922462.71000004</v>
      </c>
      <c r="H4910" s="387" t="b" cm="1">
        <f t="array" aca="1" ref="H4910" ca="1">EsNegrita(BP[[#This Row],[CODIGO]])</f>
        <v>0</v>
      </c>
      <c r="I4910" s="387" t="b" cm="1">
        <f t="array" ref="I4910">_xlfn.LET(
    _xlpm.codigos_devolucion, _xlfn.UNIQUE(_xlfn._xlws.FILTER(BP[CODIGO], ISNUMBER(SEARCH("devoluci", BP[NOMBRE CUENTA])), {""})),
    ISNUMBER(MATCH(BP[[#This Row],[CODIGO]], _xlpm.codigos_devolucion, 0))
)</f>
        <v>0</v>
      </c>
    </row>
    <row r="4911" spans="1:9" x14ac:dyDescent="0.25">
      <c r="A4911" s="608">
        <v>720527</v>
      </c>
      <c r="B4911" s="416" t="s">
        <v>550</v>
      </c>
      <c r="C4911" s="416" t="s">
        <v>1305</v>
      </c>
      <c r="D4911" s="416" t="s">
        <v>777</v>
      </c>
      <c r="E4911" s="417">
        <v>249095</v>
      </c>
      <c r="F4911" s="417">
        <v>0</v>
      </c>
      <c r="G4911" s="417">
        <v>706171557.71000004</v>
      </c>
      <c r="H4911" s="387" t="b" cm="1">
        <f t="array" aca="1" ref="H4911" ca="1">EsNegrita(BP[[#This Row],[CODIGO]])</f>
        <v>0</v>
      </c>
      <c r="I4911" s="387" t="b" cm="1">
        <f t="array" ref="I4911">_xlfn.LET(
    _xlpm.codigos_devolucion, _xlfn.UNIQUE(_xlfn._xlws.FILTER(BP[CODIGO], ISNUMBER(SEARCH("devoluci", BP[NOMBRE CUENTA])), {""})),
    ISNUMBER(MATCH(BP[[#This Row],[CODIGO]], _xlpm.codigos_devolucion, 0))
)</f>
        <v>0</v>
      </c>
    </row>
    <row r="4912" spans="1:9" x14ac:dyDescent="0.25">
      <c r="A4912" s="608">
        <v>720527</v>
      </c>
      <c r="B4912" s="416" t="s">
        <v>550</v>
      </c>
      <c r="C4912" s="416" t="s">
        <v>1306</v>
      </c>
      <c r="D4912" s="416" t="s">
        <v>777</v>
      </c>
      <c r="E4912" s="417">
        <v>249095</v>
      </c>
      <c r="F4912" s="417">
        <v>0</v>
      </c>
      <c r="G4912" s="417">
        <v>706420652.71000004</v>
      </c>
      <c r="H4912" s="387" t="b" cm="1">
        <f t="array" aca="1" ref="H4912" ca="1">EsNegrita(BP[[#This Row],[CODIGO]])</f>
        <v>0</v>
      </c>
      <c r="I4912" s="387" t="b" cm="1">
        <f t="array" ref="I4912">_xlfn.LET(
    _xlpm.codigos_devolucion, _xlfn.UNIQUE(_xlfn._xlws.FILTER(BP[CODIGO], ISNUMBER(SEARCH("devoluci", BP[NOMBRE CUENTA])), {""})),
    ISNUMBER(MATCH(BP[[#This Row],[CODIGO]], _xlpm.codigos_devolucion, 0))
)</f>
        <v>0</v>
      </c>
    </row>
    <row r="4913" spans="1:9" x14ac:dyDescent="0.25">
      <c r="A4913" s="608">
        <v>720527</v>
      </c>
      <c r="B4913" s="416" t="s">
        <v>550</v>
      </c>
      <c r="C4913" s="416" t="s">
        <v>1274</v>
      </c>
      <c r="D4913" s="416" t="s">
        <v>777</v>
      </c>
      <c r="E4913" s="417">
        <v>249095</v>
      </c>
      <c r="F4913" s="417">
        <v>0</v>
      </c>
      <c r="G4913" s="417">
        <v>706669747.71000004</v>
      </c>
      <c r="H4913" s="387" t="b" cm="1">
        <f t="array" aca="1" ref="H4913" ca="1">EsNegrita(BP[[#This Row],[CODIGO]])</f>
        <v>0</v>
      </c>
      <c r="I4913" s="387" t="b" cm="1">
        <f t="array" ref="I4913">_xlfn.LET(
    _xlpm.codigos_devolucion, _xlfn.UNIQUE(_xlfn._xlws.FILTER(BP[CODIGO], ISNUMBER(SEARCH("devoluci", BP[NOMBRE CUENTA])), {""})),
    ISNUMBER(MATCH(BP[[#This Row],[CODIGO]], _xlpm.codigos_devolucion, 0))
)</f>
        <v>0</v>
      </c>
    </row>
    <row r="4914" spans="1:9" x14ac:dyDescent="0.25">
      <c r="A4914" s="608">
        <v>720527</v>
      </c>
      <c r="B4914" s="416" t="s">
        <v>550</v>
      </c>
      <c r="C4914" s="416" t="s">
        <v>1307</v>
      </c>
      <c r="D4914" s="416" t="s">
        <v>777</v>
      </c>
      <c r="E4914" s="417">
        <v>240791.83</v>
      </c>
      <c r="F4914" s="417">
        <v>0</v>
      </c>
      <c r="G4914" s="417">
        <v>706910539.54000008</v>
      </c>
      <c r="H4914" s="387" t="b" cm="1">
        <f t="array" aca="1" ref="H4914" ca="1">EsNegrita(BP[[#This Row],[CODIGO]])</f>
        <v>0</v>
      </c>
      <c r="I4914" s="387" t="b" cm="1">
        <f t="array" ref="I4914">_xlfn.LET(
    _xlpm.codigos_devolucion, _xlfn.UNIQUE(_xlfn._xlws.FILTER(BP[CODIGO], ISNUMBER(SEARCH("devoluci", BP[NOMBRE CUENTA])), {""})),
    ISNUMBER(MATCH(BP[[#This Row],[CODIGO]], _xlpm.codigos_devolucion, 0))
)</f>
        <v>0</v>
      </c>
    </row>
    <row r="4915" spans="1:9" x14ac:dyDescent="0.25">
      <c r="A4915" s="608">
        <v>720527</v>
      </c>
      <c r="B4915" s="416" t="s">
        <v>550</v>
      </c>
      <c r="C4915" s="416" t="s">
        <v>766</v>
      </c>
      <c r="D4915" s="416" t="s">
        <v>777</v>
      </c>
      <c r="E4915" s="417">
        <v>249095</v>
      </c>
      <c r="F4915" s="417">
        <v>0</v>
      </c>
      <c r="G4915" s="417">
        <v>707159634.54000008</v>
      </c>
      <c r="H4915" s="387" t="b" cm="1">
        <f t="array" aca="1" ref="H4915" ca="1">EsNegrita(BP[[#This Row],[CODIGO]])</f>
        <v>0</v>
      </c>
      <c r="I4915" s="387" t="b" cm="1">
        <f t="array" ref="I4915">_xlfn.LET(
    _xlpm.codigos_devolucion, _xlfn.UNIQUE(_xlfn._xlws.FILTER(BP[CODIGO], ISNUMBER(SEARCH("devoluci", BP[NOMBRE CUENTA])), {""})),
    ISNUMBER(MATCH(BP[[#This Row],[CODIGO]], _xlpm.codigos_devolucion, 0))
)</f>
        <v>0</v>
      </c>
    </row>
    <row r="4916" spans="1:9" x14ac:dyDescent="0.25">
      <c r="A4916" s="608">
        <v>720527</v>
      </c>
      <c r="B4916" s="416" t="s">
        <v>550</v>
      </c>
      <c r="C4916" s="416" t="s">
        <v>767</v>
      </c>
      <c r="D4916" s="416" t="s">
        <v>777</v>
      </c>
      <c r="E4916" s="417">
        <v>249095</v>
      </c>
      <c r="F4916" s="417">
        <v>0</v>
      </c>
      <c r="G4916" s="417">
        <v>707408729.54000008</v>
      </c>
      <c r="H4916" s="387" t="b" cm="1">
        <f t="array" aca="1" ref="H4916" ca="1">EsNegrita(BP[[#This Row],[CODIGO]])</f>
        <v>0</v>
      </c>
      <c r="I4916" s="387" t="b" cm="1">
        <f t="array" ref="I4916">_xlfn.LET(
    _xlpm.codigos_devolucion, _xlfn.UNIQUE(_xlfn._xlws.FILTER(BP[CODIGO], ISNUMBER(SEARCH("devoluci", BP[NOMBRE CUENTA])), {""})),
    ISNUMBER(MATCH(BP[[#This Row],[CODIGO]], _xlpm.codigos_devolucion, 0))
)</f>
        <v>0</v>
      </c>
    </row>
    <row r="4917" spans="1:9" x14ac:dyDescent="0.25">
      <c r="A4917" s="608">
        <v>720527</v>
      </c>
      <c r="B4917" s="416" t="s">
        <v>550</v>
      </c>
      <c r="C4917" s="416" t="s">
        <v>768</v>
      </c>
      <c r="D4917" s="416" t="s">
        <v>777</v>
      </c>
      <c r="E4917" s="417">
        <v>249095</v>
      </c>
      <c r="F4917" s="417">
        <v>0</v>
      </c>
      <c r="G4917" s="417">
        <v>707657824.54000008</v>
      </c>
      <c r="H4917" s="387" t="b" cm="1">
        <f t="array" aca="1" ref="H4917" ca="1">EsNegrita(BP[[#This Row],[CODIGO]])</f>
        <v>0</v>
      </c>
      <c r="I4917" s="387" t="b" cm="1">
        <f t="array" ref="I4917">_xlfn.LET(
    _xlpm.codigos_devolucion, _xlfn.UNIQUE(_xlfn._xlws.FILTER(BP[CODIGO], ISNUMBER(SEARCH("devoluci", BP[NOMBRE CUENTA])), {""})),
    ISNUMBER(MATCH(BP[[#This Row],[CODIGO]], _xlpm.codigos_devolucion, 0))
)</f>
        <v>0</v>
      </c>
    </row>
    <row r="4918" spans="1:9" x14ac:dyDescent="0.25">
      <c r="A4918" s="608">
        <v>720527</v>
      </c>
      <c r="B4918" s="416" t="s">
        <v>550</v>
      </c>
      <c r="C4918" s="416" t="s">
        <v>1344</v>
      </c>
      <c r="D4918" s="416" t="s">
        <v>777</v>
      </c>
      <c r="E4918" s="417">
        <v>249095</v>
      </c>
      <c r="F4918" s="417">
        <v>0</v>
      </c>
      <c r="G4918" s="417">
        <v>707906919.54000008</v>
      </c>
      <c r="H4918" s="387" t="b" cm="1">
        <f t="array" aca="1" ref="H4918" ca="1">EsNegrita(BP[[#This Row],[CODIGO]])</f>
        <v>0</v>
      </c>
      <c r="I4918" s="387" t="b" cm="1">
        <f t="array" ref="I4918">_xlfn.LET(
    _xlpm.codigos_devolucion, _xlfn.UNIQUE(_xlfn._xlws.FILTER(BP[CODIGO], ISNUMBER(SEARCH("devoluci", BP[NOMBRE CUENTA])), {""})),
    ISNUMBER(MATCH(BP[[#This Row],[CODIGO]], _xlpm.codigos_devolucion, 0))
)</f>
        <v>0</v>
      </c>
    </row>
    <row r="4919" spans="1:9" x14ac:dyDescent="0.25">
      <c r="A4919" s="608">
        <v>720527</v>
      </c>
      <c r="B4919" s="416" t="s">
        <v>550</v>
      </c>
      <c r="C4919" s="416" t="s">
        <v>769</v>
      </c>
      <c r="D4919" s="416" t="s">
        <v>777</v>
      </c>
      <c r="E4919" s="417">
        <v>240791.83</v>
      </c>
      <c r="F4919" s="417">
        <v>0</v>
      </c>
      <c r="G4919" s="417">
        <v>708147711.37000012</v>
      </c>
      <c r="H4919" s="387" t="b" cm="1">
        <f t="array" aca="1" ref="H4919" ca="1">EsNegrita(BP[[#This Row],[CODIGO]])</f>
        <v>0</v>
      </c>
      <c r="I4919" s="387" t="b" cm="1">
        <f t="array" ref="I4919">_xlfn.LET(
    _xlpm.codigos_devolucion, _xlfn.UNIQUE(_xlfn._xlws.FILTER(BP[CODIGO], ISNUMBER(SEARCH("devoluci", BP[NOMBRE CUENTA])), {""})),
    ISNUMBER(MATCH(BP[[#This Row],[CODIGO]], _xlpm.codigos_devolucion, 0))
)</f>
        <v>0</v>
      </c>
    </row>
    <row r="4920" spans="1:9" x14ac:dyDescent="0.25">
      <c r="A4920" s="608">
        <v>720527</v>
      </c>
      <c r="B4920" s="416" t="s">
        <v>550</v>
      </c>
      <c r="C4920" s="416" t="s">
        <v>1309</v>
      </c>
      <c r="D4920" s="416" t="s">
        <v>777</v>
      </c>
      <c r="E4920" s="417">
        <v>240791.83</v>
      </c>
      <c r="F4920" s="417">
        <v>0</v>
      </c>
      <c r="G4920" s="417">
        <v>708388503.20000017</v>
      </c>
      <c r="H4920" s="387" t="b" cm="1">
        <f t="array" aca="1" ref="H4920" ca="1">EsNegrita(BP[[#This Row],[CODIGO]])</f>
        <v>0</v>
      </c>
      <c r="I4920" s="387" t="b" cm="1">
        <f t="array" ref="I4920">_xlfn.LET(
    _xlpm.codigos_devolucion, _xlfn.UNIQUE(_xlfn._xlws.FILTER(BP[CODIGO], ISNUMBER(SEARCH("devoluci", BP[NOMBRE CUENTA])), {""})),
    ISNUMBER(MATCH(BP[[#This Row],[CODIGO]], _xlpm.codigos_devolucion, 0))
)</f>
        <v>0</v>
      </c>
    </row>
    <row r="4921" spans="1:9" x14ac:dyDescent="0.25">
      <c r="A4921" s="608">
        <v>720527</v>
      </c>
      <c r="B4921" s="416" t="s">
        <v>550</v>
      </c>
      <c r="C4921" s="416" t="s">
        <v>1310</v>
      </c>
      <c r="D4921" s="416" t="s">
        <v>777</v>
      </c>
      <c r="E4921" s="417">
        <v>240791.83</v>
      </c>
      <c r="F4921" s="417">
        <v>0</v>
      </c>
      <c r="G4921" s="417">
        <v>708629295.03000021</v>
      </c>
      <c r="H4921" s="387" t="b" cm="1">
        <f t="array" aca="1" ref="H4921" ca="1">EsNegrita(BP[[#This Row],[CODIGO]])</f>
        <v>0</v>
      </c>
      <c r="I4921" s="387" t="b" cm="1">
        <f t="array" ref="I4921">_xlfn.LET(
    _xlpm.codigos_devolucion, _xlfn.UNIQUE(_xlfn._xlws.FILTER(BP[CODIGO], ISNUMBER(SEARCH("devoluci", BP[NOMBRE CUENTA])), {""})),
    ISNUMBER(MATCH(BP[[#This Row],[CODIGO]], _xlpm.codigos_devolucion, 0))
)</f>
        <v>0</v>
      </c>
    </row>
    <row r="4922" spans="1:9" x14ac:dyDescent="0.25">
      <c r="A4922" s="608">
        <v>720527</v>
      </c>
      <c r="B4922" s="416" t="s">
        <v>550</v>
      </c>
      <c r="C4922" s="416" t="s">
        <v>1275</v>
      </c>
      <c r="D4922" s="416" t="s">
        <v>777</v>
      </c>
      <c r="E4922" s="417">
        <v>249095</v>
      </c>
      <c r="F4922" s="417">
        <v>0</v>
      </c>
      <c r="G4922" s="417">
        <v>708878390.03000021</v>
      </c>
      <c r="H4922" s="387" t="b" cm="1">
        <f t="array" aca="1" ref="H4922" ca="1">EsNegrita(BP[[#This Row],[CODIGO]])</f>
        <v>0</v>
      </c>
      <c r="I4922" s="387" t="b" cm="1">
        <f t="array" ref="I4922">_xlfn.LET(
    _xlpm.codigos_devolucion, _xlfn.UNIQUE(_xlfn._xlws.FILTER(BP[CODIGO], ISNUMBER(SEARCH("devoluci", BP[NOMBRE CUENTA])), {""})),
    ISNUMBER(MATCH(BP[[#This Row],[CODIGO]], _xlpm.codigos_devolucion, 0))
)</f>
        <v>0</v>
      </c>
    </row>
    <row r="4923" spans="1:9" x14ac:dyDescent="0.25">
      <c r="A4923" s="608">
        <v>720527</v>
      </c>
      <c r="B4923" s="416" t="s">
        <v>550</v>
      </c>
      <c r="C4923" s="416" t="s">
        <v>771</v>
      </c>
      <c r="D4923" s="416" t="s">
        <v>777</v>
      </c>
      <c r="E4923" s="417">
        <v>249095</v>
      </c>
      <c r="F4923" s="417">
        <v>0</v>
      </c>
      <c r="G4923" s="417">
        <v>709127485.03000021</v>
      </c>
      <c r="H4923" s="387" t="b" cm="1">
        <f t="array" aca="1" ref="H4923" ca="1">EsNegrita(BP[[#This Row],[CODIGO]])</f>
        <v>0</v>
      </c>
      <c r="I4923" s="387" t="b" cm="1">
        <f t="array" ref="I4923">_xlfn.LET(
    _xlpm.codigos_devolucion, _xlfn.UNIQUE(_xlfn._xlws.FILTER(BP[CODIGO], ISNUMBER(SEARCH("devoluci", BP[NOMBRE CUENTA])), {""})),
    ISNUMBER(MATCH(BP[[#This Row],[CODIGO]], _xlpm.codigos_devolucion, 0))
)</f>
        <v>0</v>
      </c>
    </row>
    <row r="4924" spans="1:9" x14ac:dyDescent="0.25">
      <c r="A4924" s="608">
        <v>720527</v>
      </c>
      <c r="B4924" s="416" t="s">
        <v>550</v>
      </c>
      <c r="C4924" s="416" t="s">
        <v>1311</v>
      </c>
      <c r="D4924" s="416" t="s">
        <v>777</v>
      </c>
      <c r="E4924" s="417">
        <v>249095</v>
      </c>
      <c r="F4924" s="417">
        <v>0</v>
      </c>
      <c r="G4924" s="417">
        <v>709376580.03000021</v>
      </c>
      <c r="H4924" s="387" t="b" cm="1">
        <f t="array" aca="1" ref="H4924" ca="1">EsNegrita(BP[[#This Row],[CODIGO]])</f>
        <v>0</v>
      </c>
      <c r="I4924" s="387" t="b" cm="1">
        <f t="array" ref="I4924">_xlfn.LET(
    _xlpm.codigos_devolucion, _xlfn.UNIQUE(_xlfn._xlws.FILTER(BP[CODIGO], ISNUMBER(SEARCH("devoluci", BP[NOMBRE CUENTA])), {""})),
    ISNUMBER(MATCH(BP[[#This Row],[CODIGO]], _xlpm.codigos_devolucion, 0))
)</f>
        <v>0</v>
      </c>
    </row>
    <row r="4925" spans="1:9" x14ac:dyDescent="0.25">
      <c r="A4925" s="608">
        <v>720527</v>
      </c>
      <c r="B4925" s="416" t="s">
        <v>550</v>
      </c>
      <c r="C4925" s="416" t="s">
        <v>1277</v>
      </c>
      <c r="D4925" s="416" t="s">
        <v>777</v>
      </c>
      <c r="E4925" s="417">
        <v>249095</v>
      </c>
      <c r="F4925" s="417">
        <v>0</v>
      </c>
      <c r="G4925" s="417">
        <v>709625675.03000021</v>
      </c>
      <c r="H4925" s="387" t="b" cm="1">
        <f t="array" aca="1" ref="H4925" ca="1">EsNegrita(BP[[#This Row],[CODIGO]])</f>
        <v>0</v>
      </c>
      <c r="I4925" s="387" t="b" cm="1">
        <f t="array" ref="I4925">_xlfn.LET(
    _xlpm.codigos_devolucion, _xlfn.UNIQUE(_xlfn._xlws.FILTER(BP[CODIGO], ISNUMBER(SEARCH("devoluci", BP[NOMBRE CUENTA])), {""})),
    ISNUMBER(MATCH(BP[[#This Row],[CODIGO]], _xlpm.codigos_devolucion, 0))
)</f>
        <v>0</v>
      </c>
    </row>
    <row r="4926" spans="1:9" x14ac:dyDescent="0.25">
      <c r="A4926" s="608">
        <v>720527</v>
      </c>
      <c r="B4926" s="416" t="s">
        <v>550</v>
      </c>
      <c r="C4926" s="416" t="s">
        <v>1312</v>
      </c>
      <c r="D4926" s="416" t="s">
        <v>777</v>
      </c>
      <c r="E4926" s="417">
        <v>232488.67</v>
      </c>
      <c r="F4926" s="417">
        <v>0</v>
      </c>
      <c r="G4926" s="417">
        <v>709858163.70000017</v>
      </c>
      <c r="H4926" s="387" t="b" cm="1">
        <f t="array" aca="1" ref="H4926" ca="1">EsNegrita(BP[[#This Row],[CODIGO]])</f>
        <v>0</v>
      </c>
      <c r="I4926" s="387" t="b" cm="1">
        <f t="array" ref="I4926">_xlfn.LET(
    _xlpm.codigos_devolucion, _xlfn.UNIQUE(_xlfn._xlws.FILTER(BP[CODIGO], ISNUMBER(SEARCH("devoluci", BP[NOMBRE CUENTA])), {""})),
    ISNUMBER(MATCH(BP[[#This Row],[CODIGO]], _xlpm.codigos_devolucion, 0))
)</f>
        <v>0</v>
      </c>
    </row>
    <row r="4927" spans="1:9" x14ac:dyDescent="0.25">
      <c r="A4927" s="608">
        <v>720527</v>
      </c>
      <c r="B4927" s="416" t="s">
        <v>550</v>
      </c>
      <c r="C4927" s="416" t="s">
        <v>1355</v>
      </c>
      <c r="D4927" s="416" t="s">
        <v>777</v>
      </c>
      <c r="E4927" s="417">
        <v>249095</v>
      </c>
      <c r="F4927" s="417">
        <v>0</v>
      </c>
      <c r="G4927" s="417">
        <v>710107258.70000017</v>
      </c>
      <c r="H4927" s="387" t="b" cm="1">
        <f t="array" aca="1" ref="H4927" ca="1">EsNegrita(BP[[#This Row],[CODIGO]])</f>
        <v>0</v>
      </c>
      <c r="I4927" s="387" t="b" cm="1">
        <f t="array" ref="I4927">_xlfn.LET(
    _xlpm.codigos_devolucion, _xlfn.UNIQUE(_xlfn._xlws.FILTER(BP[CODIGO], ISNUMBER(SEARCH("devoluci", BP[NOMBRE CUENTA])), {""})),
    ISNUMBER(MATCH(BP[[#This Row],[CODIGO]], _xlpm.codigos_devolucion, 0))
)</f>
        <v>0</v>
      </c>
    </row>
    <row r="4928" spans="1:9" x14ac:dyDescent="0.25">
      <c r="A4928" s="608">
        <v>720527</v>
      </c>
      <c r="B4928" s="416" t="s">
        <v>550</v>
      </c>
      <c r="C4928" s="416" t="s">
        <v>1316</v>
      </c>
      <c r="D4928" s="416" t="s">
        <v>777</v>
      </c>
      <c r="E4928" s="417">
        <v>249095</v>
      </c>
      <c r="F4928" s="417">
        <v>0</v>
      </c>
      <c r="G4928" s="417">
        <v>710356353.70000017</v>
      </c>
      <c r="H4928" s="387" t="b" cm="1">
        <f t="array" aca="1" ref="H4928" ca="1">EsNegrita(BP[[#This Row],[CODIGO]])</f>
        <v>0</v>
      </c>
      <c r="I4928" s="387" t="b" cm="1">
        <f t="array" ref="I4928">_xlfn.LET(
    _xlpm.codigos_devolucion, _xlfn.UNIQUE(_xlfn._xlws.FILTER(BP[CODIGO], ISNUMBER(SEARCH("devoluci", BP[NOMBRE CUENTA])), {""})),
    ISNUMBER(MATCH(BP[[#This Row],[CODIGO]], _xlpm.codigos_devolucion, 0))
)</f>
        <v>0</v>
      </c>
    </row>
    <row r="4929" spans="1:9" x14ac:dyDescent="0.25">
      <c r="A4929" s="608">
        <v>720527</v>
      </c>
      <c r="B4929" s="416" t="s">
        <v>550</v>
      </c>
      <c r="C4929" s="416" t="s">
        <v>1317</v>
      </c>
      <c r="D4929" s="416" t="s">
        <v>777</v>
      </c>
      <c r="E4929" s="417">
        <v>249095</v>
      </c>
      <c r="F4929" s="417">
        <v>0</v>
      </c>
      <c r="G4929" s="417">
        <v>710605448.70000017</v>
      </c>
      <c r="H4929" s="387" t="b" cm="1">
        <f t="array" aca="1" ref="H4929" ca="1">EsNegrita(BP[[#This Row],[CODIGO]])</f>
        <v>0</v>
      </c>
      <c r="I4929" s="387" t="b" cm="1">
        <f t="array" ref="I4929">_xlfn.LET(
    _xlpm.codigos_devolucion, _xlfn.UNIQUE(_xlfn._xlws.FILTER(BP[CODIGO], ISNUMBER(SEARCH("devoluci", BP[NOMBRE CUENTA])), {""})),
    ISNUMBER(MATCH(BP[[#This Row],[CODIGO]], _xlpm.codigos_devolucion, 0))
)</f>
        <v>0</v>
      </c>
    </row>
    <row r="4930" spans="1:9" x14ac:dyDescent="0.25">
      <c r="A4930" s="608">
        <v>720527</v>
      </c>
      <c r="B4930" s="416" t="s">
        <v>550</v>
      </c>
      <c r="C4930" s="416" t="s">
        <v>1318</v>
      </c>
      <c r="D4930" s="416" t="s">
        <v>777</v>
      </c>
      <c r="E4930" s="417">
        <v>249095</v>
      </c>
      <c r="F4930" s="417">
        <v>0</v>
      </c>
      <c r="G4930" s="417">
        <v>710854543.70000017</v>
      </c>
      <c r="H4930" s="387" t="b" cm="1">
        <f t="array" aca="1" ref="H4930" ca="1">EsNegrita(BP[[#This Row],[CODIGO]])</f>
        <v>0</v>
      </c>
      <c r="I4930" s="387" t="b" cm="1">
        <f t="array" ref="I4930">_xlfn.LET(
    _xlpm.codigos_devolucion, _xlfn.UNIQUE(_xlfn._xlws.FILTER(BP[CODIGO], ISNUMBER(SEARCH("devoluci", BP[NOMBRE CUENTA])), {""})),
    ISNUMBER(MATCH(BP[[#This Row],[CODIGO]], _xlpm.codigos_devolucion, 0))
)</f>
        <v>0</v>
      </c>
    </row>
    <row r="4931" spans="1:9" x14ac:dyDescent="0.25">
      <c r="A4931" s="608">
        <v>720527</v>
      </c>
      <c r="B4931" s="416" t="s">
        <v>550</v>
      </c>
      <c r="C4931" s="416" t="s">
        <v>1278</v>
      </c>
      <c r="D4931" s="416" t="s">
        <v>777</v>
      </c>
      <c r="E4931" s="417">
        <v>249095</v>
      </c>
      <c r="F4931" s="417">
        <v>0</v>
      </c>
      <c r="G4931" s="417">
        <v>711103638.70000017</v>
      </c>
      <c r="H4931" s="387" t="b" cm="1">
        <f t="array" aca="1" ref="H4931" ca="1">EsNegrita(BP[[#This Row],[CODIGO]])</f>
        <v>0</v>
      </c>
      <c r="I4931" s="387" t="b" cm="1">
        <f t="array" ref="I4931">_xlfn.LET(
    _xlpm.codigos_devolucion, _xlfn.UNIQUE(_xlfn._xlws.FILTER(BP[CODIGO], ISNUMBER(SEARCH("devoluci", BP[NOMBRE CUENTA])), {""})),
    ISNUMBER(MATCH(BP[[#This Row],[CODIGO]], _xlpm.codigos_devolucion, 0))
)</f>
        <v>0</v>
      </c>
    </row>
    <row r="4932" spans="1:9" x14ac:dyDescent="0.25">
      <c r="A4932" s="608">
        <v>720527</v>
      </c>
      <c r="B4932" s="416" t="s">
        <v>550</v>
      </c>
      <c r="C4932" s="416" t="s">
        <v>1331</v>
      </c>
      <c r="D4932" s="416" t="s">
        <v>777</v>
      </c>
      <c r="E4932" s="417">
        <v>232488.67</v>
      </c>
      <c r="F4932" s="417">
        <v>0</v>
      </c>
      <c r="G4932" s="417">
        <v>711336127.37000012</v>
      </c>
      <c r="H4932" s="387" t="b" cm="1">
        <f t="array" aca="1" ref="H4932" ca="1">EsNegrita(BP[[#This Row],[CODIGO]])</f>
        <v>0</v>
      </c>
      <c r="I4932" s="387" t="b" cm="1">
        <f t="array" ref="I4932">_xlfn.LET(
    _xlpm.codigos_devolucion, _xlfn.UNIQUE(_xlfn._xlws.FILTER(BP[CODIGO], ISNUMBER(SEARCH("devoluci", BP[NOMBRE CUENTA])), {""})),
    ISNUMBER(MATCH(BP[[#This Row],[CODIGO]], _xlpm.codigos_devolucion, 0))
)</f>
        <v>0</v>
      </c>
    </row>
    <row r="4933" spans="1:9" x14ac:dyDescent="0.25">
      <c r="A4933" s="608">
        <v>720527</v>
      </c>
      <c r="B4933" s="416" t="s">
        <v>550</v>
      </c>
      <c r="C4933" s="416" t="s">
        <v>1320</v>
      </c>
      <c r="D4933" s="416" t="s">
        <v>777</v>
      </c>
      <c r="E4933" s="417">
        <v>240791.83</v>
      </c>
      <c r="F4933" s="417">
        <v>0</v>
      </c>
      <c r="G4933" s="417">
        <v>711576919.20000017</v>
      </c>
      <c r="H4933" s="387" t="b" cm="1">
        <f t="array" aca="1" ref="H4933" ca="1">EsNegrita(BP[[#This Row],[CODIGO]])</f>
        <v>0</v>
      </c>
      <c r="I4933" s="387" t="b" cm="1">
        <f t="array" ref="I4933">_xlfn.LET(
    _xlpm.codigos_devolucion, _xlfn.UNIQUE(_xlfn._xlws.FILTER(BP[CODIGO], ISNUMBER(SEARCH("devoluci", BP[NOMBRE CUENTA])), {""})),
    ISNUMBER(MATCH(BP[[#This Row],[CODIGO]], _xlpm.codigos_devolucion, 0))
)</f>
        <v>0</v>
      </c>
    </row>
    <row r="4934" spans="1:9" x14ac:dyDescent="0.25">
      <c r="A4934" s="608">
        <v>720527</v>
      </c>
      <c r="B4934" s="416" t="s">
        <v>550</v>
      </c>
      <c r="C4934" s="416" t="s">
        <v>1322</v>
      </c>
      <c r="D4934" s="416" t="s">
        <v>777</v>
      </c>
      <c r="E4934" s="417">
        <v>249095</v>
      </c>
      <c r="F4934" s="417">
        <v>0</v>
      </c>
      <c r="G4934" s="417">
        <v>711826014.20000017</v>
      </c>
      <c r="H4934" s="387" t="b" cm="1">
        <f t="array" aca="1" ref="H4934" ca="1">EsNegrita(BP[[#This Row],[CODIGO]])</f>
        <v>0</v>
      </c>
      <c r="I4934" s="387" t="b" cm="1">
        <f t="array" ref="I4934">_xlfn.LET(
    _xlpm.codigos_devolucion, _xlfn.UNIQUE(_xlfn._xlws.FILTER(BP[CODIGO], ISNUMBER(SEARCH("devoluci", BP[NOMBRE CUENTA])), {""})),
    ISNUMBER(MATCH(BP[[#This Row],[CODIGO]], _xlpm.codigos_devolucion, 0))
)</f>
        <v>0</v>
      </c>
    </row>
    <row r="4935" spans="1:9" x14ac:dyDescent="0.25">
      <c r="A4935" s="608">
        <v>720527</v>
      </c>
      <c r="B4935" s="416" t="s">
        <v>550</v>
      </c>
      <c r="C4935" s="416" t="s">
        <v>1323</v>
      </c>
      <c r="D4935" s="416" t="s">
        <v>777</v>
      </c>
      <c r="E4935" s="417">
        <v>249095</v>
      </c>
      <c r="F4935" s="417">
        <v>0</v>
      </c>
      <c r="G4935" s="417">
        <v>712075109.20000017</v>
      </c>
      <c r="H4935" s="387" t="b" cm="1">
        <f t="array" aca="1" ref="H4935" ca="1">EsNegrita(BP[[#This Row],[CODIGO]])</f>
        <v>0</v>
      </c>
      <c r="I4935" s="387" t="b" cm="1">
        <f t="array" ref="I4935">_xlfn.LET(
    _xlpm.codigos_devolucion, _xlfn.UNIQUE(_xlfn._xlws.FILTER(BP[CODIGO], ISNUMBER(SEARCH("devoluci", BP[NOMBRE CUENTA])), {""})),
    ISNUMBER(MATCH(BP[[#This Row],[CODIGO]], _xlpm.codigos_devolucion, 0))
)</f>
        <v>0</v>
      </c>
    </row>
    <row r="4936" spans="1:9" x14ac:dyDescent="0.25">
      <c r="A4936" s="608">
        <v>720527</v>
      </c>
      <c r="B4936" s="416" t="s">
        <v>550</v>
      </c>
      <c r="C4936" s="416" t="s">
        <v>1280</v>
      </c>
      <c r="D4936" s="416" t="s">
        <v>777</v>
      </c>
      <c r="E4936" s="417">
        <v>249095</v>
      </c>
      <c r="F4936" s="417">
        <v>0</v>
      </c>
      <c r="G4936" s="417">
        <v>712324204.20000017</v>
      </c>
      <c r="H4936" s="387" t="b" cm="1">
        <f t="array" aca="1" ref="H4936" ca="1">EsNegrita(BP[[#This Row],[CODIGO]])</f>
        <v>0</v>
      </c>
      <c r="I4936" s="387" t="b" cm="1">
        <f t="array" ref="I4936">_xlfn.LET(
    _xlpm.codigos_devolucion, _xlfn.UNIQUE(_xlfn._xlws.FILTER(BP[CODIGO], ISNUMBER(SEARCH("devoluci", BP[NOMBRE CUENTA])), {""})),
    ISNUMBER(MATCH(BP[[#This Row],[CODIGO]], _xlpm.codigos_devolucion, 0))
)</f>
        <v>0</v>
      </c>
    </row>
    <row r="4937" spans="1:9" x14ac:dyDescent="0.25">
      <c r="A4937" s="608">
        <v>720527</v>
      </c>
      <c r="B4937" s="416" t="s">
        <v>550</v>
      </c>
      <c r="C4937" s="416" t="s">
        <v>1357</v>
      </c>
      <c r="D4937" s="416" t="s">
        <v>777</v>
      </c>
      <c r="E4937" s="417">
        <v>249095</v>
      </c>
      <c r="F4937" s="417">
        <v>0</v>
      </c>
      <c r="G4937" s="417">
        <v>712573299.20000017</v>
      </c>
      <c r="H4937" s="387" t="b" cm="1">
        <f t="array" aca="1" ref="H4937" ca="1">EsNegrita(BP[[#This Row],[CODIGO]])</f>
        <v>0</v>
      </c>
      <c r="I4937" s="387" t="b" cm="1">
        <f t="array" ref="I4937">_xlfn.LET(
    _xlpm.codigos_devolucion, _xlfn.UNIQUE(_xlfn._xlws.FILTER(BP[CODIGO], ISNUMBER(SEARCH("devoluci", BP[NOMBRE CUENTA])), {""})),
    ISNUMBER(MATCH(BP[[#This Row],[CODIGO]], _xlpm.codigos_devolucion, 0))
)</f>
        <v>0</v>
      </c>
    </row>
    <row r="4938" spans="1:9" x14ac:dyDescent="0.25">
      <c r="A4938" s="608">
        <v>720527</v>
      </c>
      <c r="B4938" s="416" t="s">
        <v>550</v>
      </c>
      <c r="C4938" s="416" t="s">
        <v>1281</v>
      </c>
      <c r="D4938" s="416" t="s">
        <v>777</v>
      </c>
      <c r="E4938" s="417">
        <v>249095</v>
      </c>
      <c r="F4938" s="417">
        <v>0</v>
      </c>
      <c r="G4938" s="417">
        <v>712822394.20000017</v>
      </c>
      <c r="H4938" s="387" t="b" cm="1">
        <f t="array" aca="1" ref="H4938" ca="1">EsNegrita(BP[[#This Row],[CODIGO]])</f>
        <v>0</v>
      </c>
      <c r="I4938" s="387" t="b" cm="1">
        <f t="array" ref="I4938">_xlfn.LET(
    _xlpm.codigos_devolucion, _xlfn.UNIQUE(_xlfn._xlws.FILTER(BP[CODIGO], ISNUMBER(SEARCH("devoluci", BP[NOMBRE CUENTA])), {""})),
    ISNUMBER(MATCH(BP[[#This Row],[CODIGO]], _xlpm.codigos_devolucion, 0))
)</f>
        <v>0</v>
      </c>
    </row>
    <row r="4939" spans="1:9" x14ac:dyDescent="0.25">
      <c r="A4939" s="608">
        <v>720530</v>
      </c>
      <c r="B4939" s="416" t="s">
        <v>547</v>
      </c>
      <c r="C4939" s="416" t="s">
        <v>1264</v>
      </c>
      <c r="D4939" s="416" t="s">
        <v>1265</v>
      </c>
      <c r="E4939" s="417">
        <v>33320</v>
      </c>
      <c r="F4939" s="417">
        <v>0</v>
      </c>
      <c r="G4939" s="417">
        <v>1057349798.83</v>
      </c>
      <c r="H4939" s="387" t="b" cm="1">
        <f t="array" aca="1" ref="H4939" ca="1">EsNegrita(BP[[#This Row],[CODIGO]])</f>
        <v>0</v>
      </c>
      <c r="I4939" s="387" t="b" cm="1">
        <f t="array" ref="I4939">_xlfn.LET(
    _xlpm.codigos_devolucion, _xlfn.UNIQUE(_xlfn._xlws.FILTER(BP[CODIGO], ISNUMBER(SEARCH("devoluci", BP[NOMBRE CUENTA])), {""})),
    ISNUMBER(MATCH(BP[[#This Row],[CODIGO]], _xlpm.codigos_devolucion, 0))
)</f>
        <v>0</v>
      </c>
    </row>
    <row r="4940" spans="1:9" x14ac:dyDescent="0.25">
      <c r="A4940" s="608">
        <v>720530</v>
      </c>
      <c r="B4940" s="416" t="s">
        <v>547</v>
      </c>
      <c r="C4940" s="416" t="s">
        <v>740</v>
      </c>
      <c r="D4940" s="416" t="s">
        <v>739</v>
      </c>
      <c r="E4940" s="417">
        <v>166600</v>
      </c>
      <c r="F4940" s="417">
        <v>0</v>
      </c>
      <c r="G4940" s="417">
        <v>1057516398.83</v>
      </c>
      <c r="H4940" s="387" t="b" cm="1">
        <f t="array" aca="1" ref="H4940" ca="1">EsNegrita(BP[[#This Row],[CODIGO]])</f>
        <v>0</v>
      </c>
      <c r="I4940" s="387" t="b" cm="1">
        <f t="array" ref="I4940">_xlfn.LET(
    _xlpm.codigos_devolucion, _xlfn.UNIQUE(_xlfn._xlws.FILTER(BP[CODIGO], ISNUMBER(SEARCH("devoluci", BP[NOMBRE CUENTA])), {""})),
    ISNUMBER(MATCH(BP[[#This Row],[CODIGO]], _xlpm.codigos_devolucion, 0))
)</f>
        <v>0</v>
      </c>
    </row>
    <row r="4941" spans="1:9" x14ac:dyDescent="0.25">
      <c r="A4941" s="608">
        <v>720530</v>
      </c>
      <c r="B4941" s="416" t="s">
        <v>547</v>
      </c>
      <c r="C4941" s="416" t="s">
        <v>1287</v>
      </c>
      <c r="D4941" s="416" t="s">
        <v>739</v>
      </c>
      <c r="E4941" s="417">
        <v>402999.1</v>
      </c>
      <c r="F4941" s="417">
        <v>0</v>
      </c>
      <c r="G4941" s="417">
        <v>1057919397.9300001</v>
      </c>
      <c r="H4941" s="387" t="b" cm="1">
        <f t="array" aca="1" ref="H4941" ca="1">EsNegrita(BP[[#This Row],[CODIGO]])</f>
        <v>0</v>
      </c>
      <c r="I4941" s="387" t="b" cm="1">
        <f t="array" ref="I4941">_xlfn.LET(
    _xlpm.codigos_devolucion, _xlfn.UNIQUE(_xlfn._xlws.FILTER(BP[CODIGO], ISNUMBER(SEARCH("devoluci", BP[NOMBRE CUENTA])), {""})),
    ISNUMBER(MATCH(BP[[#This Row],[CODIGO]], _xlpm.codigos_devolucion, 0))
)</f>
        <v>0</v>
      </c>
    </row>
    <row r="4942" spans="1:9" x14ac:dyDescent="0.25">
      <c r="A4942" s="608">
        <v>720530</v>
      </c>
      <c r="B4942" s="416" t="s">
        <v>547</v>
      </c>
      <c r="C4942" s="416" t="s">
        <v>741</v>
      </c>
      <c r="D4942" s="416" t="s">
        <v>739</v>
      </c>
      <c r="E4942" s="417">
        <v>365066.91</v>
      </c>
      <c r="F4942" s="417">
        <v>0</v>
      </c>
      <c r="G4942" s="417">
        <v>1058284464.84</v>
      </c>
      <c r="H4942" s="387" t="b" cm="1">
        <f t="array" aca="1" ref="H4942" ca="1">EsNegrita(BP[[#This Row],[CODIGO]])</f>
        <v>0</v>
      </c>
      <c r="I4942" s="387" t="b" cm="1">
        <f t="array" ref="I4942">_xlfn.LET(
    _xlpm.codigos_devolucion, _xlfn.UNIQUE(_xlfn._xlws.FILTER(BP[CODIGO], ISNUMBER(SEARCH("devoluci", BP[NOMBRE CUENTA])), {""})),
    ISNUMBER(MATCH(BP[[#This Row],[CODIGO]], _xlpm.codigos_devolucion, 0))
)</f>
        <v>0</v>
      </c>
    </row>
    <row r="4943" spans="1:9" x14ac:dyDescent="0.25">
      <c r="A4943" s="608">
        <v>720530</v>
      </c>
      <c r="B4943" s="416" t="s">
        <v>547</v>
      </c>
      <c r="C4943" s="416" t="s">
        <v>779</v>
      </c>
      <c r="D4943" s="416" t="s">
        <v>739</v>
      </c>
      <c r="E4943" s="417">
        <v>370050.52</v>
      </c>
      <c r="F4943" s="417">
        <v>0</v>
      </c>
      <c r="G4943" s="417">
        <v>1058654515.36</v>
      </c>
      <c r="H4943" s="387" t="b" cm="1">
        <f t="array" aca="1" ref="H4943" ca="1">EsNegrita(BP[[#This Row],[CODIGO]])</f>
        <v>0</v>
      </c>
      <c r="I4943" s="387" t="b" cm="1">
        <f t="array" ref="I4943">_xlfn.LET(
    _xlpm.codigos_devolucion, _xlfn.UNIQUE(_xlfn._xlws.FILTER(BP[CODIGO], ISNUMBER(SEARCH("devoluci", BP[NOMBRE CUENTA])), {""})),
    ISNUMBER(MATCH(BP[[#This Row],[CODIGO]], _xlpm.codigos_devolucion, 0))
)</f>
        <v>0</v>
      </c>
    </row>
    <row r="4944" spans="1:9" x14ac:dyDescent="0.25">
      <c r="A4944" s="608">
        <v>720530</v>
      </c>
      <c r="B4944" s="416" t="s">
        <v>547</v>
      </c>
      <c r="C4944" s="416" t="s">
        <v>742</v>
      </c>
      <c r="D4944" s="416" t="s">
        <v>739</v>
      </c>
      <c r="E4944" s="417">
        <v>365066.91</v>
      </c>
      <c r="F4944" s="417">
        <v>0</v>
      </c>
      <c r="G4944" s="417">
        <v>1059019582.27</v>
      </c>
      <c r="H4944" s="387" t="b" cm="1">
        <f t="array" aca="1" ref="H4944" ca="1">EsNegrita(BP[[#This Row],[CODIGO]])</f>
        <v>0</v>
      </c>
      <c r="I4944" s="387" t="b" cm="1">
        <f t="array" ref="I4944">_xlfn.LET(
    _xlpm.codigos_devolucion, _xlfn.UNIQUE(_xlfn._xlws.FILTER(BP[CODIGO], ISNUMBER(SEARCH("devoluci", BP[NOMBRE CUENTA])), {""})),
    ISNUMBER(MATCH(BP[[#This Row],[CODIGO]], _xlpm.codigos_devolucion, 0))
)</f>
        <v>0</v>
      </c>
    </row>
    <row r="4945" spans="1:9" x14ac:dyDescent="0.25">
      <c r="A4945" s="608">
        <v>720530</v>
      </c>
      <c r="B4945" s="416" t="s">
        <v>547</v>
      </c>
      <c r="C4945" s="416" t="s">
        <v>743</v>
      </c>
      <c r="D4945" s="416" t="s">
        <v>739</v>
      </c>
      <c r="E4945" s="417">
        <v>290900.96999999997</v>
      </c>
      <c r="F4945" s="417">
        <v>0</v>
      </c>
      <c r="G4945" s="417">
        <v>1059310483.24</v>
      </c>
      <c r="H4945" s="387" t="b" cm="1">
        <f t="array" aca="1" ref="H4945" ca="1">EsNegrita(BP[[#This Row],[CODIGO]])</f>
        <v>0</v>
      </c>
      <c r="I4945" s="387" t="b" cm="1">
        <f t="array" ref="I4945">_xlfn.LET(
    _xlpm.codigos_devolucion, _xlfn.UNIQUE(_xlfn._xlws.FILTER(BP[CODIGO], ISNUMBER(SEARCH("devoluci", BP[NOMBRE CUENTA])), {""})),
    ISNUMBER(MATCH(BP[[#This Row],[CODIGO]], _xlpm.codigos_devolucion, 0))
)</f>
        <v>0</v>
      </c>
    </row>
    <row r="4946" spans="1:9" x14ac:dyDescent="0.25">
      <c r="A4946" s="608">
        <v>720530</v>
      </c>
      <c r="B4946" s="416" t="s">
        <v>547</v>
      </c>
      <c r="C4946" s="416" t="s">
        <v>744</v>
      </c>
      <c r="D4946" s="416" t="s">
        <v>739</v>
      </c>
      <c r="E4946" s="417">
        <v>311101.39</v>
      </c>
      <c r="F4946" s="417">
        <v>0</v>
      </c>
      <c r="G4946" s="417">
        <v>1059621584.63</v>
      </c>
      <c r="H4946" s="387" t="b" cm="1">
        <f t="array" aca="1" ref="H4946" ca="1">EsNegrita(BP[[#This Row],[CODIGO]])</f>
        <v>0</v>
      </c>
      <c r="I4946" s="387" t="b" cm="1">
        <f t="array" ref="I4946">_xlfn.LET(
    _xlpm.codigos_devolucion, _xlfn.UNIQUE(_xlfn._xlws.FILTER(BP[CODIGO], ISNUMBER(SEARCH("devoluci", BP[NOMBRE CUENTA])), {""})),
    ISNUMBER(MATCH(BP[[#This Row],[CODIGO]], _xlpm.codigos_devolucion, 0))
)</f>
        <v>0</v>
      </c>
    </row>
    <row r="4947" spans="1:9" x14ac:dyDescent="0.25">
      <c r="A4947" s="608">
        <v>720530</v>
      </c>
      <c r="B4947" s="416" t="s">
        <v>547</v>
      </c>
      <c r="C4947" s="416" t="s">
        <v>745</v>
      </c>
      <c r="D4947" s="416" t="s">
        <v>739</v>
      </c>
      <c r="E4947" s="417">
        <v>370050.52</v>
      </c>
      <c r="F4947" s="417">
        <v>0</v>
      </c>
      <c r="G4947" s="417">
        <v>1059991635.15</v>
      </c>
      <c r="H4947" s="387" t="b" cm="1">
        <f t="array" aca="1" ref="H4947" ca="1">EsNegrita(BP[[#This Row],[CODIGO]])</f>
        <v>0</v>
      </c>
      <c r="I4947" s="387" t="b" cm="1">
        <f t="array" ref="I4947">_xlfn.LET(
    _xlpm.codigos_devolucion, _xlfn.UNIQUE(_xlfn._xlws.FILTER(BP[CODIGO], ISNUMBER(SEARCH("devoluci", BP[NOMBRE CUENTA])), {""})),
    ISNUMBER(MATCH(BP[[#This Row],[CODIGO]], _xlpm.codigos_devolucion, 0))
)</f>
        <v>0</v>
      </c>
    </row>
    <row r="4948" spans="1:9" x14ac:dyDescent="0.25">
      <c r="A4948" s="608">
        <v>720530</v>
      </c>
      <c r="B4948" s="416" t="s">
        <v>547</v>
      </c>
      <c r="C4948" s="416" t="s">
        <v>1288</v>
      </c>
      <c r="D4948" s="416" t="s">
        <v>739</v>
      </c>
      <c r="E4948" s="417">
        <v>283475.8</v>
      </c>
      <c r="F4948" s="417">
        <v>0</v>
      </c>
      <c r="G4948" s="417">
        <v>1060275110.9499999</v>
      </c>
      <c r="H4948" s="387" t="b" cm="1">
        <f t="array" aca="1" ref="H4948" ca="1">EsNegrita(BP[[#This Row],[CODIGO]])</f>
        <v>0</v>
      </c>
      <c r="I4948" s="387" t="b" cm="1">
        <f t="array" ref="I4948">_xlfn.LET(
    _xlpm.codigos_devolucion, _xlfn.UNIQUE(_xlfn._xlws.FILTER(BP[CODIGO], ISNUMBER(SEARCH("devoluci", BP[NOMBRE CUENTA])), {""})),
    ISNUMBER(MATCH(BP[[#This Row],[CODIGO]], _xlpm.codigos_devolucion, 0))
)</f>
        <v>0</v>
      </c>
    </row>
    <row r="4949" spans="1:9" x14ac:dyDescent="0.25">
      <c r="A4949" s="608">
        <v>720530</v>
      </c>
      <c r="B4949" s="416" t="s">
        <v>547</v>
      </c>
      <c r="C4949" s="416" t="s">
        <v>1267</v>
      </c>
      <c r="D4949" s="416" t="s">
        <v>739</v>
      </c>
      <c r="E4949" s="417">
        <v>368786.53</v>
      </c>
      <c r="F4949" s="417">
        <v>0</v>
      </c>
      <c r="G4949" s="417">
        <v>1060643897.4799999</v>
      </c>
      <c r="H4949" s="387" t="b" cm="1">
        <f t="array" aca="1" ref="H4949" ca="1">EsNegrita(BP[[#This Row],[CODIGO]])</f>
        <v>0</v>
      </c>
      <c r="I4949" s="387" t="b" cm="1">
        <f t="array" ref="I4949">_xlfn.LET(
    _xlpm.codigos_devolucion, _xlfn.UNIQUE(_xlfn._xlws.FILTER(BP[CODIGO], ISNUMBER(SEARCH("devoluci", BP[NOMBRE CUENTA])), {""})),
    ISNUMBER(MATCH(BP[[#This Row],[CODIGO]], _xlpm.codigos_devolucion, 0))
)</f>
        <v>0</v>
      </c>
    </row>
    <row r="4950" spans="1:9" x14ac:dyDescent="0.25">
      <c r="A4950" s="608">
        <v>720530</v>
      </c>
      <c r="B4950" s="416" t="s">
        <v>547</v>
      </c>
      <c r="C4950" s="416" t="s">
        <v>1289</v>
      </c>
      <c r="D4950" s="416" t="s">
        <v>739</v>
      </c>
      <c r="E4950" s="417">
        <v>304895.15999999997</v>
      </c>
      <c r="F4950" s="417">
        <v>0</v>
      </c>
      <c r="G4950" s="417">
        <v>1060948792.6399999</v>
      </c>
      <c r="H4950" s="387" t="b" cm="1">
        <f t="array" aca="1" ref="H4950" ca="1">EsNegrita(BP[[#This Row],[CODIGO]])</f>
        <v>0</v>
      </c>
      <c r="I4950" s="387" t="b" cm="1">
        <f t="array" ref="I4950">_xlfn.LET(
    _xlpm.codigos_devolucion, _xlfn.UNIQUE(_xlfn._xlws.FILTER(BP[CODIGO], ISNUMBER(SEARCH("devoluci", BP[NOMBRE CUENTA])), {""})),
    ISNUMBER(MATCH(BP[[#This Row],[CODIGO]], _xlpm.codigos_devolucion, 0))
)</f>
        <v>0</v>
      </c>
    </row>
    <row r="4951" spans="1:9" x14ac:dyDescent="0.25">
      <c r="A4951" s="608">
        <v>720530</v>
      </c>
      <c r="B4951" s="416" t="s">
        <v>547</v>
      </c>
      <c r="C4951" s="416" t="s">
        <v>746</v>
      </c>
      <c r="D4951" s="416" t="s">
        <v>739</v>
      </c>
      <c r="E4951" s="417">
        <v>368786.53</v>
      </c>
      <c r="F4951" s="417">
        <v>0</v>
      </c>
      <c r="G4951" s="417">
        <v>1061317579.1699998</v>
      </c>
      <c r="H4951" s="387" t="b" cm="1">
        <f t="array" aca="1" ref="H4951" ca="1">EsNegrita(BP[[#This Row],[CODIGO]])</f>
        <v>0</v>
      </c>
      <c r="I4951" s="387" t="b" cm="1">
        <f t="array" ref="I4951">_xlfn.LET(
    _xlpm.codigos_devolucion, _xlfn.UNIQUE(_xlfn._xlws.FILTER(BP[CODIGO], ISNUMBER(SEARCH("devoluci", BP[NOMBRE CUENTA])), {""})),
    ISNUMBER(MATCH(BP[[#This Row],[CODIGO]], _xlpm.codigos_devolucion, 0))
)</f>
        <v>0</v>
      </c>
    </row>
    <row r="4952" spans="1:9" x14ac:dyDescent="0.25">
      <c r="A4952" s="608">
        <v>720530</v>
      </c>
      <c r="B4952" s="416" t="s">
        <v>547</v>
      </c>
      <c r="C4952" s="416" t="s">
        <v>1268</v>
      </c>
      <c r="D4952" s="416" t="s">
        <v>739</v>
      </c>
      <c r="E4952" s="417">
        <v>350926.84</v>
      </c>
      <c r="F4952" s="417">
        <v>0</v>
      </c>
      <c r="G4952" s="417">
        <v>1061668506.0099999</v>
      </c>
      <c r="H4952" s="387" t="b" cm="1">
        <f t="array" aca="1" ref="H4952" ca="1">EsNegrita(BP[[#This Row],[CODIGO]])</f>
        <v>0</v>
      </c>
      <c r="I4952" s="387" t="b" cm="1">
        <f t="array" ref="I4952">_xlfn.LET(
    _xlpm.codigos_devolucion, _xlfn.UNIQUE(_xlfn._xlws.FILTER(BP[CODIGO], ISNUMBER(SEARCH("devoluci", BP[NOMBRE CUENTA])), {""})),
    ISNUMBER(MATCH(BP[[#This Row],[CODIGO]], _xlpm.codigos_devolucion, 0))
)</f>
        <v>0</v>
      </c>
    </row>
    <row r="4953" spans="1:9" x14ac:dyDescent="0.25">
      <c r="A4953" s="608">
        <v>720530</v>
      </c>
      <c r="B4953" s="416" t="s">
        <v>547</v>
      </c>
      <c r="C4953" s="416" t="s">
        <v>1290</v>
      </c>
      <c r="D4953" s="416" t="s">
        <v>739</v>
      </c>
      <c r="E4953" s="417">
        <v>397791.35</v>
      </c>
      <c r="F4953" s="417">
        <v>0</v>
      </c>
      <c r="G4953" s="417">
        <v>1062066297.3599999</v>
      </c>
      <c r="H4953" s="387" t="b" cm="1">
        <f t="array" aca="1" ref="H4953" ca="1">EsNegrita(BP[[#This Row],[CODIGO]])</f>
        <v>0</v>
      </c>
      <c r="I4953" s="387" t="b" cm="1">
        <f t="array" ref="I4953">_xlfn.LET(
    _xlpm.codigos_devolucion, _xlfn.UNIQUE(_xlfn._xlws.FILTER(BP[CODIGO], ISNUMBER(SEARCH("devoluci", BP[NOMBRE CUENTA])), {""})),
    ISNUMBER(MATCH(BP[[#This Row],[CODIGO]], _xlpm.codigos_devolucion, 0))
)</f>
        <v>0</v>
      </c>
    </row>
    <row r="4954" spans="1:9" x14ac:dyDescent="0.25">
      <c r="A4954" s="608">
        <v>720530</v>
      </c>
      <c r="B4954" s="416" t="s">
        <v>547</v>
      </c>
      <c r="C4954" s="416" t="s">
        <v>747</v>
      </c>
      <c r="D4954" s="416" t="s">
        <v>739</v>
      </c>
      <c r="E4954" s="417">
        <v>215881.36</v>
      </c>
      <c r="F4954" s="417">
        <v>0</v>
      </c>
      <c r="G4954" s="417">
        <v>1062282178.7199999</v>
      </c>
      <c r="H4954" s="387" t="b" cm="1">
        <f t="array" aca="1" ref="H4954" ca="1">EsNegrita(BP[[#This Row],[CODIGO]])</f>
        <v>0</v>
      </c>
      <c r="I4954" s="387" t="b" cm="1">
        <f t="array" ref="I4954">_xlfn.LET(
    _xlpm.codigos_devolucion, _xlfn.UNIQUE(_xlfn._xlws.FILTER(BP[CODIGO], ISNUMBER(SEARCH("devoluci", BP[NOMBRE CUENTA])), {""})),
    ISNUMBER(MATCH(BP[[#This Row],[CODIGO]], _xlpm.codigos_devolucion, 0))
)</f>
        <v>0</v>
      </c>
    </row>
    <row r="4955" spans="1:9" x14ac:dyDescent="0.25">
      <c r="A4955" s="608">
        <v>720530</v>
      </c>
      <c r="B4955" s="416" t="s">
        <v>547</v>
      </c>
      <c r="C4955" s="416" t="s">
        <v>1293</v>
      </c>
      <c r="D4955" s="416" t="s">
        <v>739</v>
      </c>
      <c r="E4955" s="417">
        <v>368786.53</v>
      </c>
      <c r="F4955" s="417">
        <v>0</v>
      </c>
      <c r="G4955" s="417">
        <v>1062650965.2499999</v>
      </c>
      <c r="H4955" s="387" t="b" cm="1">
        <f t="array" aca="1" ref="H4955" ca="1">EsNegrita(BP[[#This Row],[CODIGO]])</f>
        <v>0</v>
      </c>
      <c r="I4955" s="387" t="b" cm="1">
        <f t="array" ref="I4955">_xlfn.LET(
    _xlpm.codigos_devolucion, _xlfn.UNIQUE(_xlfn._xlws.FILTER(BP[CODIGO], ISNUMBER(SEARCH("devoluci", BP[NOMBRE CUENTA])), {""})),
    ISNUMBER(MATCH(BP[[#This Row],[CODIGO]], _xlpm.codigos_devolucion, 0))
)</f>
        <v>0</v>
      </c>
    </row>
    <row r="4956" spans="1:9" x14ac:dyDescent="0.25">
      <c r="A4956" s="608">
        <v>720530</v>
      </c>
      <c r="B4956" s="416" t="s">
        <v>547</v>
      </c>
      <c r="C4956" s="416" t="s">
        <v>1294</v>
      </c>
      <c r="D4956" s="416" t="s">
        <v>739</v>
      </c>
      <c r="E4956" s="417">
        <v>368786.53</v>
      </c>
      <c r="F4956" s="417">
        <v>0</v>
      </c>
      <c r="G4956" s="417">
        <v>1063019751.7799999</v>
      </c>
      <c r="H4956" s="387" t="b" cm="1">
        <f t="array" aca="1" ref="H4956" ca="1">EsNegrita(BP[[#This Row],[CODIGO]])</f>
        <v>0</v>
      </c>
      <c r="I4956" s="387" t="b" cm="1">
        <f t="array" ref="I4956">_xlfn.LET(
    _xlpm.codigos_devolucion, _xlfn.UNIQUE(_xlfn._xlws.FILTER(BP[CODIGO], ISNUMBER(SEARCH("devoluci", BP[NOMBRE CUENTA])), {""})),
    ISNUMBER(MATCH(BP[[#This Row],[CODIGO]], _xlpm.codigos_devolucion, 0))
)</f>
        <v>0</v>
      </c>
    </row>
    <row r="4957" spans="1:9" x14ac:dyDescent="0.25">
      <c r="A4957" s="608">
        <v>720530</v>
      </c>
      <c r="B4957" s="416" t="s">
        <v>547</v>
      </c>
      <c r="C4957" s="416" t="s">
        <v>748</v>
      </c>
      <c r="D4957" s="416" t="s">
        <v>739</v>
      </c>
      <c r="E4957" s="417">
        <v>367856.62</v>
      </c>
      <c r="F4957" s="417">
        <v>0</v>
      </c>
      <c r="G4957" s="417">
        <v>1063387608.3999999</v>
      </c>
      <c r="H4957" s="387" t="b" cm="1">
        <f t="array" aca="1" ref="H4957" ca="1">EsNegrita(BP[[#This Row],[CODIGO]])</f>
        <v>0</v>
      </c>
      <c r="I4957" s="387" t="b" cm="1">
        <f t="array" ref="I4957">_xlfn.LET(
    _xlpm.codigos_devolucion, _xlfn.UNIQUE(_xlfn._xlws.FILTER(BP[CODIGO], ISNUMBER(SEARCH("devoluci", BP[NOMBRE CUENTA])), {""})),
    ISNUMBER(MATCH(BP[[#This Row],[CODIGO]], _xlpm.codigos_devolucion, 0))
)</f>
        <v>0</v>
      </c>
    </row>
    <row r="4958" spans="1:9" x14ac:dyDescent="0.25">
      <c r="A4958" s="608">
        <v>720530</v>
      </c>
      <c r="B4958" s="416" t="s">
        <v>547</v>
      </c>
      <c r="C4958" s="416" t="s">
        <v>749</v>
      </c>
      <c r="D4958" s="416" t="s">
        <v>739</v>
      </c>
      <c r="E4958" s="417">
        <v>433769.04</v>
      </c>
      <c r="F4958" s="417">
        <v>0</v>
      </c>
      <c r="G4958" s="417">
        <v>1063821377.4399998</v>
      </c>
      <c r="H4958" s="387" t="b" cm="1">
        <f t="array" aca="1" ref="H4958" ca="1">EsNegrita(BP[[#This Row],[CODIGO]])</f>
        <v>0</v>
      </c>
      <c r="I4958" s="387" t="b" cm="1">
        <f t="array" ref="I4958">_xlfn.LET(
    _xlpm.codigos_devolucion, _xlfn.UNIQUE(_xlfn._xlws.FILTER(BP[CODIGO], ISNUMBER(SEARCH("devoluci", BP[NOMBRE CUENTA])), {""})),
    ISNUMBER(MATCH(BP[[#This Row],[CODIGO]], _xlpm.codigos_devolucion, 0))
)</f>
        <v>0</v>
      </c>
    </row>
    <row r="4959" spans="1:9" x14ac:dyDescent="0.25">
      <c r="A4959" s="608">
        <v>720530</v>
      </c>
      <c r="B4959" s="416" t="s">
        <v>547</v>
      </c>
      <c r="C4959" s="416" t="s">
        <v>1295</v>
      </c>
      <c r="D4959" s="416" t="s">
        <v>739</v>
      </c>
      <c r="E4959" s="417">
        <v>181487.12</v>
      </c>
      <c r="F4959" s="417">
        <v>0</v>
      </c>
      <c r="G4959" s="417">
        <v>1064002864.5599998</v>
      </c>
      <c r="H4959" s="387" t="b" cm="1">
        <f t="array" aca="1" ref="H4959" ca="1">EsNegrita(BP[[#This Row],[CODIGO]])</f>
        <v>0</v>
      </c>
      <c r="I4959" s="387" t="b" cm="1">
        <f t="array" ref="I4959">_xlfn.LET(
    _xlpm.codigos_devolucion, _xlfn.UNIQUE(_xlfn._xlws.FILTER(BP[CODIGO], ISNUMBER(SEARCH("devoluci", BP[NOMBRE CUENTA])), {""})),
    ISNUMBER(MATCH(BP[[#This Row],[CODIGO]], _xlpm.codigos_devolucion, 0))
)</f>
        <v>0</v>
      </c>
    </row>
    <row r="4960" spans="1:9" x14ac:dyDescent="0.25">
      <c r="A4960" s="608">
        <v>720530</v>
      </c>
      <c r="B4960" s="416" t="s">
        <v>547</v>
      </c>
      <c r="C4960" s="416" t="s">
        <v>750</v>
      </c>
      <c r="D4960" s="416" t="s">
        <v>739</v>
      </c>
      <c r="E4960" s="417">
        <v>199783.7</v>
      </c>
      <c r="F4960" s="417">
        <v>0</v>
      </c>
      <c r="G4960" s="417">
        <v>1064202648.2599999</v>
      </c>
      <c r="H4960" s="387" t="b" cm="1">
        <f t="array" aca="1" ref="H4960" ca="1">EsNegrita(BP[[#This Row],[CODIGO]])</f>
        <v>0</v>
      </c>
      <c r="I4960" s="387" t="b" cm="1">
        <f t="array" ref="I4960">_xlfn.LET(
    _xlpm.codigos_devolucion, _xlfn.UNIQUE(_xlfn._xlws.FILTER(BP[CODIGO], ISNUMBER(SEARCH("devoluci", BP[NOMBRE CUENTA])), {""})),
    ISNUMBER(MATCH(BP[[#This Row],[CODIGO]], _xlpm.codigos_devolucion, 0))
)</f>
        <v>0</v>
      </c>
    </row>
    <row r="4961" spans="1:9" x14ac:dyDescent="0.25">
      <c r="A4961" s="608">
        <v>720530</v>
      </c>
      <c r="B4961" s="416" t="s">
        <v>547</v>
      </c>
      <c r="C4961" s="416" t="s">
        <v>1260</v>
      </c>
      <c r="D4961" s="416" t="s">
        <v>739</v>
      </c>
      <c r="E4961" s="417">
        <v>243384.19</v>
      </c>
      <c r="F4961" s="417">
        <v>0</v>
      </c>
      <c r="G4961" s="417">
        <v>1064446032.4499999</v>
      </c>
      <c r="H4961" s="387" t="b" cm="1">
        <f t="array" aca="1" ref="H4961" ca="1">EsNegrita(BP[[#This Row],[CODIGO]])</f>
        <v>0</v>
      </c>
      <c r="I4961" s="387" t="b" cm="1">
        <f t="array" ref="I4961">_xlfn.LET(
    _xlpm.codigos_devolucion, _xlfn.UNIQUE(_xlfn._xlws.FILTER(BP[CODIGO], ISNUMBER(SEARCH("devoluci", BP[NOMBRE CUENTA])), {""})),
    ISNUMBER(MATCH(BP[[#This Row],[CODIGO]], _xlpm.codigos_devolucion, 0))
)</f>
        <v>0</v>
      </c>
    </row>
    <row r="4962" spans="1:9" x14ac:dyDescent="0.25">
      <c r="A4962" s="608">
        <v>720530</v>
      </c>
      <c r="B4962" s="416" t="s">
        <v>547</v>
      </c>
      <c r="C4962" s="416" t="s">
        <v>1338</v>
      </c>
      <c r="D4962" s="416" t="s">
        <v>739</v>
      </c>
      <c r="E4962" s="417">
        <v>166600</v>
      </c>
      <c r="F4962" s="417">
        <v>0</v>
      </c>
      <c r="G4962" s="417">
        <v>1064612632.4499999</v>
      </c>
      <c r="H4962" s="387" t="b" cm="1">
        <f t="array" aca="1" ref="H4962" ca="1">EsNegrita(BP[[#This Row],[CODIGO]])</f>
        <v>0</v>
      </c>
      <c r="I4962" s="387" t="b" cm="1">
        <f t="array" ref="I4962">_xlfn.LET(
    _xlpm.codigos_devolucion, _xlfn.UNIQUE(_xlfn._xlws.FILTER(BP[CODIGO], ISNUMBER(SEARCH("devoluci", BP[NOMBRE CUENTA])), {""})),
    ISNUMBER(MATCH(BP[[#This Row],[CODIGO]], _xlpm.codigos_devolucion, 0))
)</f>
        <v>0</v>
      </c>
    </row>
    <row r="4963" spans="1:9" x14ac:dyDescent="0.25">
      <c r="A4963" s="608">
        <v>720530</v>
      </c>
      <c r="B4963" s="416" t="s">
        <v>547</v>
      </c>
      <c r="C4963" s="416" t="s">
        <v>1296</v>
      </c>
      <c r="D4963" s="416" t="s">
        <v>739</v>
      </c>
      <c r="E4963" s="417">
        <v>264306.13</v>
      </c>
      <c r="F4963" s="417">
        <v>0</v>
      </c>
      <c r="G4963" s="417">
        <v>1064876938.5799999</v>
      </c>
      <c r="H4963" s="387" t="b" cm="1">
        <f t="array" aca="1" ref="H4963" ca="1">EsNegrita(BP[[#This Row],[CODIGO]])</f>
        <v>0</v>
      </c>
      <c r="I4963" s="387" t="b" cm="1">
        <f t="array" ref="I4963">_xlfn.LET(
    _xlpm.codigos_devolucion, _xlfn.UNIQUE(_xlfn._xlws.FILTER(BP[CODIGO], ISNUMBER(SEARCH("devoluci", BP[NOMBRE CUENTA])), {""})),
    ISNUMBER(MATCH(BP[[#This Row],[CODIGO]], _xlpm.codigos_devolucion, 0))
)</f>
        <v>0</v>
      </c>
    </row>
    <row r="4964" spans="1:9" x14ac:dyDescent="0.25">
      <c r="A4964" s="608">
        <v>720530</v>
      </c>
      <c r="B4964" s="416" t="s">
        <v>547</v>
      </c>
      <c r="C4964" s="416" t="s">
        <v>1261</v>
      </c>
      <c r="D4964" s="416" t="s">
        <v>739</v>
      </c>
      <c r="E4964" s="417">
        <v>269957.96000000002</v>
      </c>
      <c r="F4964" s="417">
        <v>0</v>
      </c>
      <c r="G4964" s="417">
        <v>1065146896.54</v>
      </c>
      <c r="H4964" s="387" t="b" cm="1">
        <f t="array" aca="1" ref="H4964" ca="1">EsNegrita(BP[[#This Row],[CODIGO]])</f>
        <v>0</v>
      </c>
      <c r="I4964" s="387" t="b" cm="1">
        <f t="array" ref="I4964">_xlfn.LET(
    _xlpm.codigos_devolucion, _xlfn.UNIQUE(_xlfn._xlws.FILTER(BP[CODIGO], ISNUMBER(SEARCH("devoluci", BP[NOMBRE CUENTA])), {""})),
    ISNUMBER(MATCH(BP[[#This Row],[CODIGO]], _xlpm.codigos_devolucion, 0))
)</f>
        <v>0</v>
      </c>
    </row>
    <row r="4965" spans="1:9" x14ac:dyDescent="0.25">
      <c r="A4965" s="608">
        <v>720530</v>
      </c>
      <c r="B4965" s="416" t="s">
        <v>547</v>
      </c>
      <c r="C4965" s="416" t="s">
        <v>1297</v>
      </c>
      <c r="D4965" s="416" t="s">
        <v>739</v>
      </c>
      <c r="E4965" s="417">
        <v>370050.52</v>
      </c>
      <c r="F4965" s="417">
        <v>0</v>
      </c>
      <c r="G4965" s="417">
        <v>1065516947.0599999</v>
      </c>
      <c r="H4965" s="387" t="b" cm="1">
        <f t="array" aca="1" ref="H4965" ca="1">EsNegrita(BP[[#This Row],[CODIGO]])</f>
        <v>0</v>
      </c>
      <c r="I4965" s="387" t="b" cm="1">
        <f t="array" ref="I4965">_xlfn.LET(
    _xlpm.codigos_devolucion, _xlfn.UNIQUE(_xlfn._xlws.FILTER(BP[CODIGO], ISNUMBER(SEARCH("devoluci", BP[NOMBRE CUENTA])), {""})),
    ISNUMBER(MATCH(BP[[#This Row],[CODIGO]], _xlpm.codigos_devolucion, 0))
)</f>
        <v>0</v>
      </c>
    </row>
    <row r="4966" spans="1:9" x14ac:dyDescent="0.25">
      <c r="A4966" s="608">
        <v>720530</v>
      </c>
      <c r="B4966" s="416" t="s">
        <v>547</v>
      </c>
      <c r="C4966" s="416" t="s">
        <v>1298</v>
      </c>
      <c r="D4966" s="416" t="s">
        <v>739</v>
      </c>
      <c r="E4966" s="417">
        <v>331176.15000000002</v>
      </c>
      <c r="F4966" s="417">
        <v>0</v>
      </c>
      <c r="G4966" s="417">
        <v>1065848123.2099999</v>
      </c>
      <c r="H4966" s="387" t="b" cm="1">
        <f t="array" aca="1" ref="H4966" ca="1">EsNegrita(BP[[#This Row],[CODIGO]])</f>
        <v>0</v>
      </c>
      <c r="I4966" s="387" t="b" cm="1">
        <f t="array" ref="I4966">_xlfn.LET(
    _xlpm.codigos_devolucion, _xlfn.UNIQUE(_xlfn._xlws.FILTER(BP[CODIGO], ISNUMBER(SEARCH("devoluci", BP[NOMBRE CUENTA])), {""})),
    ISNUMBER(MATCH(BP[[#This Row],[CODIGO]], _xlpm.codigos_devolucion, 0))
)</f>
        <v>0</v>
      </c>
    </row>
    <row r="4967" spans="1:9" x14ac:dyDescent="0.25">
      <c r="A4967" s="608">
        <v>720530</v>
      </c>
      <c r="B4967" s="416" t="s">
        <v>547</v>
      </c>
      <c r="C4967" s="416" t="s">
        <v>752</v>
      </c>
      <c r="D4967" s="416" t="s">
        <v>739</v>
      </c>
      <c r="E4967" s="417">
        <v>187419.9</v>
      </c>
      <c r="F4967" s="417">
        <v>0</v>
      </c>
      <c r="G4967" s="417">
        <v>1066035543.1099999</v>
      </c>
      <c r="H4967" s="387" t="b" cm="1">
        <f t="array" aca="1" ref="H4967" ca="1">EsNegrita(BP[[#This Row],[CODIGO]])</f>
        <v>0</v>
      </c>
      <c r="I4967" s="387" t="b" cm="1">
        <f t="array" ref="I4967">_xlfn.LET(
    _xlpm.codigos_devolucion, _xlfn.UNIQUE(_xlfn._xlws.FILTER(BP[CODIGO], ISNUMBER(SEARCH("devoluci", BP[NOMBRE CUENTA])), {""})),
    ISNUMBER(MATCH(BP[[#This Row],[CODIGO]], _xlpm.codigos_devolucion, 0))
)</f>
        <v>0</v>
      </c>
    </row>
    <row r="4968" spans="1:9" x14ac:dyDescent="0.25">
      <c r="A4968" s="608">
        <v>720530</v>
      </c>
      <c r="B4968" s="416" t="s">
        <v>547</v>
      </c>
      <c r="C4968" s="416" t="s">
        <v>1299</v>
      </c>
      <c r="D4968" s="416" t="s">
        <v>739</v>
      </c>
      <c r="E4968" s="417">
        <v>428104.22</v>
      </c>
      <c r="F4968" s="417">
        <v>0</v>
      </c>
      <c r="G4968" s="417">
        <v>1066463647.3299999</v>
      </c>
      <c r="H4968" s="387" t="b" cm="1">
        <f t="array" aca="1" ref="H4968" ca="1">EsNegrita(BP[[#This Row],[CODIGO]])</f>
        <v>0</v>
      </c>
      <c r="I4968" s="387" t="b" cm="1">
        <f t="array" ref="I4968">_xlfn.LET(
    _xlpm.codigos_devolucion, _xlfn.UNIQUE(_xlfn._xlws.FILTER(BP[CODIGO], ISNUMBER(SEARCH("devoluci", BP[NOMBRE CUENTA])), {""})),
    ISNUMBER(MATCH(BP[[#This Row],[CODIGO]], _xlpm.codigos_devolucion, 0))
)</f>
        <v>0</v>
      </c>
    </row>
    <row r="4969" spans="1:9" x14ac:dyDescent="0.25">
      <c r="A4969" s="608">
        <v>720530</v>
      </c>
      <c r="B4969" s="416" t="s">
        <v>547</v>
      </c>
      <c r="C4969" s="416" t="s">
        <v>1340</v>
      </c>
      <c r="D4969" s="416" t="s">
        <v>739</v>
      </c>
      <c r="E4969" s="417">
        <v>419870.25</v>
      </c>
      <c r="F4969" s="417">
        <v>0</v>
      </c>
      <c r="G4969" s="417">
        <v>1066883517.5799999</v>
      </c>
      <c r="H4969" s="387" t="b" cm="1">
        <f t="array" aca="1" ref="H4969" ca="1">EsNegrita(BP[[#This Row],[CODIGO]])</f>
        <v>0</v>
      </c>
      <c r="I4969" s="387" t="b" cm="1">
        <f t="array" ref="I4969">_xlfn.LET(
    _xlpm.codigos_devolucion, _xlfn.UNIQUE(_xlfn._xlws.FILTER(BP[CODIGO], ISNUMBER(SEARCH("devoluci", BP[NOMBRE CUENTA])), {""})),
    ISNUMBER(MATCH(BP[[#This Row],[CODIGO]], _xlpm.codigos_devolucion, 0))
)</f>
        <v>0</v>
      </c>
    </row>
    <row r="4970" spans="1:9" x14ac:dyDescent="0.25">
      <c r="A4970" s="608">
        <v>720530</v>
      </c>
      <c r="B4970" s="416" t="s">
        <v>547</v>
      </c>
      <c r="C4970" s="416" t="s">
        <v>756</v>
      </c>
      <c r="D4970" s="416" t="s">
        <v>739</v>
      </c>
      <c r="E4970" s="417">
        <v>417638.76</v>
      </c>
      <c r="F4970" s="417">
        <v>0</v>
      </c>
      <c r="G4970" s="417">
        <v>1067301156.3399999</v>
      </c>
      <c r="H4970" s="387" t="b" cm="1">
        <f t="array" aca="1" ref="H4970" ca="1">EsNegrita(BP[[#This Row],[CODIGO]])</f>
        <v>0</v>
      </c>
      <c r="I4970" s="387" t="b" cm="1">
        <f t="array" ref="I4970">_xlfn.LET(
    _xlpm.codigos_devolucion, _xlfn.UNIQUE(_xlfn._xlws.FILTER(BP[CODIGO], ISNUMBER(SEARCH("devoluci", BP[NOMBRE CUENTA])), {""})),
    ISNUMBER(MATCH(BP[[#This Row],[CODIGO]], _xlpm.codigos_devolucion, 0))
)</f>
        <v>0</v>
      </c>
    </row>
    <row r="4971" spans="1:9" x14ac:dyDescent="0.25">
      <c r="A4971" s="608">
        <v>720530</v>
      </c>
      <c r="B4971" s="416" t="s">
        <v>547</v>
      </c>
      <c r="C4971" s="416" t="s">
        <v>757</v>
      </c>
      <c r="D4971" s="416" t="s">
        <v>739</v>
      </c>
      <c r="E4971" s="417">
        <v>370050.52</v>
      </c>
      <c r="F4971" s="417">
        <v>0</v>
      </c>
      <c r="G4971" s="417">
        <v>1067671206.8599999</v>
      </c>
      <c r="H4971" s="387" t="b" cm="1">
        <f t="array" aca="1" ref="H4971" ca="1">EsNegrita(BP[[#This Row],[CODIGO]])</f>
        <v>0</v>
      </c>
      <c r="I4971" s="387" t="b" cm="1">
        <f t="array" ref="I4971">_xlfn.LET(
    _xlpm.codigos_devolucion, _xlfn.UNIQUE(_xlfn._xlws.FILTER(BP[CODIGO], ISNUMBER(SEARCH("devoluci", BP[NOMBRE CUENTA])), {""})),
    ISNUMBER(MATCH(BP[[#This Row],[CODIGO]], _xlpm.codigos_devolucion, 0))
)</f>
        <v>0</v>
      </c>
    </row>
    <row r="4972" spans="1:9" x14ac:dyDescent="0.25">
      <c r="A4972" s="608">
        <v>720530</v>
      </c>
      <c r="B4972" s="416" t="s">
        <v>547</v>
      </c>
      <c r="C4972" s="416" t="s">
        <v>1336</v>
      </c>
      <c r="D4972" s="416" t="s">
        <v>739</v>
      </c>
      <c r="E4972" s="417">
        <v>402999.1</v>
      </c>
      <c r="F4972" s="417">
        <v>0</v>
      </c>
      <c r="G4972" s="417">
        <v>1068074205.9599999</v>
      </c>
      <c r="H4972" s="387" t="b" cm="1">
        <f t="array" aca="1" ref="H4972" ca="1">EsNegrita(BP[[#This Row],[CODIGO]])</f>
        <v>0</v>
      </c>
      <c r="I4972" s="387" t="b" cm="1">
        <f t="array" ref="I4972">_xlfn.LET(
    _xlpm.codigos_devolucion, _xlfn.UNIQUE(_xlfn._xlws.FILTER(BP[CODIGO], ISNUMBER(SEARCH("devoluci", BP[NOMBRE CUENTA])), {""})),
    ISNUMBER(MATCH(BP[[#This Row],[CODIGO]], _xlpm.codigos_devolucion, 0))
)</f>
        <v>0</v>
      </c>
    </row>
    <row r="4973" spans="1:9" x14ac:dyDescent="0.25">
      <c r="A4973" s="608">
        <v>720530</v>
      </c>
      <c r="B4973" s="416" t="s">
        <v>547</v>
      </c>
      <c r="C4973" s="416" t="s">
        <v>758</v>
      </c>
      <c r="D4973" s="416" t="s">
        <v>739</v>
      </c>
      <c r="E4973" s="417">
        <v>231134.98</v>
      </c>
      <c r="F4973" s="417">
        <v>0</v>
      </c>
      <c r="G4973" s="417">
        <v>1068305340.9399999</v>
      </c>
      <c r="H4973" s="387" t="b" cm="1">
        <f t="array" aca="1" ref="H4973" ca="1">EsNegrita(BP[[#This Row],[CODIGO]])</f>
        <v>0</v>
      </c>
      <c r="I4973" s="387" t="b" cm="1">
        <f t="array" ref="I4973">_xlfn.LET(
    _xlpm.codigos_devolucion, _xlfn.UNIQUE(_xlfn._xlws.FILTER(BP[CODIGO], ISNUMBER(SEARCH("devoluci", BP[NOMBRE CUENTA])), {""})),
    ISNUMBER(MATCH(BP[[#This Row],[CODIGO]], _xlpm.codigos_devolucion, 0))
)</f>
        <v>0</v>
      </c>
    </row>
    <row r="4974" spans="1:9" x14ac:dyDescent="0.25">
      <c r="A4974" s="608">
        <v>720530</v>
      </c>
      <c r="B4974" s="416" t="s">
        <v>547</v>
      </c>
      <c r="C4974" s="416" t="s">
        <v>759</v>
      </c>
      <c r="D4974" s="416" t="s">
        <v>739</v>
      </c>
      <c r="E4974" s="417">
        <v>195576.57</v>
      </c>
      <c r="F4974" s="417">
        <v>0</v>
      </c>
      <c r="G4974" s="417">
        <v>1068500917.51</v>
      </c>
      <c r="H4974" s="387" t="b" cm="1">
        <f t="array" aca="1" ref="H4974" ca="1">EsNegrita(BP[[#This Row],[CODIGO]])</f>
        <v>0</v>
      </c>
      <c r="I4974" s="387" t="b" cm="1">
        <f t="array" ref="I4974">_xlfn.LET(
    _xlpm.codigos_devolucion, _xlfn.UNIQUE(_xlfn._xlws.FILTER(BP[CODIGO], ISNUMBER(SEARCH("devoluci", BP[NOMBRE CUENTA])), {""})),
    ISNUMBER(MATCH(BP[[#This Row],[CODIGO]], _xlpm.codigos_devolucion, 0))
)</f>
        <v>0</v>
      </c>
    </row>
    <row r="4975" spans="1:9" x14ac:dyDescent="0.25">
      <c r="A4975" s="608">
        <v>720530</v>
      </c>
      <c r="B4975" s="416" t="s">
        <v>547</v>
      </c>
      <c r="C4975" s="416" t="s">
        <v>760</v>
      </c>
      <c r="D4975" s="416" t="s">
        <v>739</v>
      </c>
      <c r="E4975" s="417">
        <v>358795.83</v>
      </c>
      <c r="F4975" s="417">
        <v>0</v>
      </c>
      <c r="G4975" s="417">
        <v>1068859713.34</v>
      </c>
      <c r="H4975" s="387" t="b" cm="1">
        <f t="array" aca="1" ref="H4975" ca="1">EsNegrita(BP[[#This Row],[CODIGO]])</f>
        <v>0</v>
      </c>
      <c r="I4975" s="387" t="b" cm="1">
        <f t="array" ref="I4975">_xlfn.LET(
    _xlpm.codigos_devolucion, _xlfn.UNIQUE(_xlfn._xlws.FILTER(BP[CODIGO], ISNUMBER(SEARCH("devoluci", BP[NOMBRE CUENTA])), {""})),
    ISNUMBER(MATCH(BP[[#This Row],[CODIGO]], _xlpm.codigos_devolucion, 0))
)</f>
        <v>0</v>
      </c>
    </row>
    <row r="4976" spans="1:9" x14ac:dyDescent="0.25">
      <c r="A4976" s="608">
        <v>720530</v>
      </c>
      <c r="B4976" s="416" t="s">
        <v>547</v>
      </c>
      <c r="C4976" s="416" t="s">
        <v>1270</v>
      </c>
      <c r="D4976" s="416" t="s">
        <v>739</v>
      </c>
      <c r="E4976" s="417">
        <v>402307.45</v>
      </c>
      <c r="F4976" s="417">
        <v>0</v>
      </c>
      <c r="G4976" s="417">
        <v>1069262020.7900001</v>
      </c>
      <c r="H4976" s="387" t="b" cm="1">
        <f t="array" aca="1" ref="H4976" ca="1">EsNegrita(BP[[#This Row],[CODIGO]])</f>
        <v>0</v>
      </c>
      <c r="I4976" s="387" t="b" cm="1">
        <f t="array" ref="I4976">_xlfn.LET(
    _xlpm.codigos_devolucion, _xlfn.UNIQUE(_xlfn._xlws.FILTER(BP[CODIGO], ISNUMBER(SEARCH("devoluci", BP[NOMBRE CUENTA])), {""})),
    ISNUMBER(MATCH(BP[[#This Row],[CODIGO]], _xlpm.codigos_devolucion, 0))
)</f>
        <v>0</v>
      </c>
    </row>
    <row r="4977" spans="1:9" x14ac:dyDescent="0.25">
      <c r="A4977" s="608">
        <v>720530</v>
      </c>
      <c r="B4977" s="416" t="s">
        <v>547</v>
      </c>
      <c r="C4977" s="416" t="s">
        <v>761</v>
      </c>
      <c r="D4977" s="416" t="s">
        <v>739</v>
      </c>
      <c r="E4977" s="417">
        <v>365639.25</v>
      </c>
      <c r="F4977" s="417">
        <v>0</v>
      </c>
      <c r="G4977" s="417">
        <v>1069627660.0400001</v>
      </c>
      <c r="H4977" s="387" t="b" cm="1">
        <f t="array" aca="1" ref="H4977" ca="1">EsNegrita(BP[[#This Row],[CODIGO]])</f>
        <v>0</v>
      </c>
      <c r="I4977" s="387" t="b" cm="1">
        <f t="array" ref="I4977">_xlfn.LET(
    _xlpm.codigos_devolucion, _xlfn.UNIQUE(_xlfn._xlws.FILTER(BP[CODIGO], ISNUMBER(SEARCH("devoluci", BP[NOMBRE CUENTA])), {""})),
    ISNUMBER(MATCH(BP[[#This Row],[CODIGO]], _xlpm.codigos_devolucion, 0))
)</f>
        <v>0</v>
      </c>
    </row>
    <row r="4978" spans="1:9" x14ac:dyDescent="0.25">
      <c r="A4978" s="608">
        <v>720530</v>
      </c>
      <c r="B4978" s="416" t="s">
        <v>547</v>
      </c>
      <c r="C4978" s="416" t="s">
        <v>1300</v>
      </c>
      <c r="D4978" s="416" t="s">
        <v>739</v>
      </c>
      <c r="E4978" s="417">
        <v>368786.53</v>
      </c>
      <c r="F4978" s="417">
        <v>0</v>
      </c>
      <c r="G4978" s="417">
        <v>1069996446.5700001</v>
      </c>
      <c r="H4978" s="387" t="b" cm="1">
        <f t="array" aca="1" ref="H4978" ca="1">EsNegrita(BP[[#This Row],[CODIGO]])</f>
        <v>0</v>
      </c>
      <c r="I4978" s="387" t="b" cm="1">
        <f t="array" ref="I4978">_xlfn.LET(
    _xlpm.codigos_devolucion, _xlfn.UNIQUE(_xlfn._xlws.FILTER(BP[CODIGO], ISNUMBER(SEARCH("devoluci", BP[NOMBRE CUENTA])), {""})),
    ISNUMBER(MATCH(BP[[#This Row],[CODIGO]], _xlpm.codigos_devolucion, 0))
)</f>
        <v>0</v>
      </c>
    </row>
    <row r="4979" spans="1:9" x14ac:dyDescent="0.25">
      <c r="A4979" s="608">
        <v>720530</v>
      </c>
      <c r="B4979" s="416" t="s">
        <v>547</v>
      </c>
      <c r="C4979" s="416" t="s">
        <v>1301</v>
      </c>
      <c r="D4979" s="416" t="s">
        <v>739</v>
      </c>
      <c r="E4979" s="417">
        <v>336501.58</v>
      </c>
      <c r="F4979" s="417">
        <v>0</v>
      </c>
      <c r="G4979" s="417">
        <v>1070332948.1500001</v>
      </c>
      <c r="H4979" s="387" t="b" cm="1">
        <f t="array" aca="1" ref="H4979" ca="1">EsNegrita(BP[[#This Row],[CODIGO]])</f>
        <v>0</v>
      </c>
      <c r="I4979" s="387" t="b" cm="1">
        <f t="array" ref="I4979">_xlfn.LET(
    _xlpm.codigos_devolucion, _xlfn.UNIQUE(_xlfn._xlws.FILTER(BP[CODIGO], ISNUMBER(SEARCH("devoluci", BP[NOMBRE CUENTA])), {""})),
    ISNUMBER(MATCH(BP[[#This Row],[CODIGO]], _xlpm.codigos_devolucion, 0))
)</f>
        <v>0</v>
      </c>
    </row>
    <row r="4980" spans="1:9" x14ac:dyDescent="0.25">
      <c r="A4980" s="608">
        <v>720530</v>
      </c>
      <c r="B4980" s="416" t="s">
        <v>547</v>
      </c>
      <c r="C4980" s="416" t="s">
        <v>1271</v>
      </c>
      <c r="D4980" s="416" t="s">
        <v>739</v>
      </c>
      <c r="E4980" s="417">
        <v>312155.87</v>
      </c>
      <c r="F4980" s="417">
        <v>0</v>
      </c>
      <c r="G4980" s="417">
        <v>1070645104.0200001</v>
      </c>
      <c r="H4980" s="387" t="b" cm="1">
        <f t="array" aca="1" ref="H4980" ca="1">EsNegrita(BP[[#This Row],[CODIGO]])</f>
        <v>0</v>
      </c>
      <c r="I4980" s="387" t="b" cm="1">
        <f t="array" ref="I4980">_xlfn.LET(
    _xlpm.codigos_devolucion, _xlfn.UNIQUE(_xlfn._xlws.FILTER(BP[CODIGO], ISNUMBER(SEARCH("devoluci", BP[NOMBRE CUENTA])), {""})),
    ISNUMBER(MATCH(BP[[#This Row],[CODIGO]], _xlpm.codigos_devolucion, 0))
)</f>
        <v>0</v>
      </c>
    </row>
    <row r="4981" spans="1:9" x14ac:dyDescent="0.25">
      <c r="A4981" s="608">
        <v>720530</v>
      </c>
      <c r="B4981" s="416" t="s">
        <v>547</v>
      </c>
      <c r="C4981" s="416" t="s">
        <v>1302</v>
      </c>
      <c r="D4981" s="416" t="s">
        <v>739</v>
      </c>
      <c r="E4981" s="417">
        <v>366119.69</v>
      </c>
      <c r="F4981" s="417">
        <v>0</v>
      </c>
      <c r="G4981" s="417">
        <v>1071011223.7100002</v>
      </c>
      <c r="H4981" s="387" t="b" cm="1">
        <f t="array" aca="1" ref="H4981" ca="1">EsNegrita(BP[[#This Row],[CODIGO]])</f>
        <v>0</v>
      </c>
      <c r="I4981" s="387" t="b" cm="1">
        <f t="array" ref="I4981">_xlfn.LET(
    _xlpm.codigos_devolucion, _xlfn.UNIQUE(_xlfn._xlws.FILTER(BP[CODIGO], ISNUMBER(SEARCH("devoluci", BP[NOMBRE CUENTA])), {""})),
    ISNUMBER(MATCH(BP[[#This Row],[CODIGO]], _xlpm.codigos_devolucion, 0))
)</f>
        <v>0</v>
      </c>
    </row>
    <row r="4982" spans="1:9" x14ac:dyDescent="0.25">
      <c r="A4982" s="608">
        <v>720530</v>
      </c>
      <c r="B4982" s="416" t="s">
        <v>547</v>
      </c>
      <c r="C4982" s="416" t="s">
        <v>1341</v>
      </c>
      <c r="D4982" s="416" t="s">
        <v>739</v>
      </c>
      <c r="E4982" s="417">
        <v>254163.79</v>
      </c>
      <c r="F4982" s="417">
        <v>0</v>
      </c>
      <c r="G4982" s="417">
        <v>1071265387.5000001</v>
      </c>
      <c r="H4982" s="387" t="b" cm="1">
        <f t="array" aca="1" ref="H4982" ca="1">EsNegrita(BP[[#This Row],[CODIGO]])</f>
        <v>0</v>
      </c>
      <c r="I4982" s="387" t="b" cm="1">
        <f t="array" ref="I4982">_xlfn.LET(
    _xlpm.codigos_devolucion, _xlfn.UNIQUE(_xlfn._xlws.FILTER(BP[CODIGO], ISNUMBER(SEARCH("devoluci", BP[NOMBRE CUENTA])), {""})),
    ISNUMBER(MATCH(BP[[#This Row],[CODIGO]], _xlpm.codigos_devolucion, 0))
)</f>
        <v>0</v>
      </c>
    </row>
    <row r="4983" spans="1:9" x14ac:dyDescent="0.25">
      <c r="A4983" s="608">
        <v>720530</v>
      </c>
      <c r="B4983" s="416" t="s">
        <v>547</v>
      </c>
      <c r="C4983" s="416" t="s">
        <v>1262</v>
      </c>
      <c r="D4983" s="416" t="s">
        <v>739</v>
      </c>
      <c r="E4983" s="417">
        <v>310325.61</v>
      </c>
      <c r="F4983" s="417">
        <v>0</v>
      </c>
      <c r="G4983" s="417">
        <v>1071575713.1100001</v>
      </c>
      <c r="H4983" s="387" t="b" cm="1">
        <f t="array" aca="1" ref="H4983" ca="1">EsNegrita(BP[[#This Row],[CODIGO]])</f>
        <v>0</v>
      </c>
      <c r="I4983" s="387" t="b" cm="1">
        <f t="array" ref="I4983">_xlfn.LET(
    _xlpm.codigos_devolucion, _xlfn.UNIQUE(_xlfn._xlws.FILTER(BP[CODIGO], ISNUMBER(SEARCH("devoluci", BP[NOMBRE CUENTA])), {""})),
    ISNUMBER(MATCH(BP[[#This Row],[CODIGO]], _xlpm.codigos_devolucion, 0))
)</f>
        <v>0</v>
      </c>
    </row>
    <row r="4984" spans="1:9" x14ac:dyDescent="0.25">
      <c r="A4984" s="608">
        <v>720530</v>
      </c>
      <c r="B4984" s="416" t="s">
        <v>547</v>
      </c>
      <c r="C4984" s="416" t="s">
        <v>1272</v>
      </c>
      <c r="D4984" s="416" t="s">
        <v>739</v>
      </c>
      <c r="E4984" s="417">
        <v>283475.84000000003</v>
      </c>
      <c r="F4984" s="417">
        <v>0</v>
      </c>
      <c r="G4984" s="417">
        <v>1071859188.9500002</v>
      </c>
      <c r="H4984" s="387" t="b" cm="1">
        <f t="array" aca="1" ref="H4984" ca="1">EsNegrita(BP[[#This Row],[CODIGO]])</f>
        <v>0</v>
      </c>
      <c r="I4984" s="387" t="b" cm="1">
        <f t="array" ref="I4984">_xlfn.LET(
    _xlpm.codigos_devolucion, _xlfn.UNIQUE(_xlfn._xlws.FILTER(BP[CODIGO], ISNUMBER(SEARCH("devoluci", BP[NOMBRE CUENTA])), {""})),
    ISNUMBER(MATCH(BP[[#This Row],[CODIGO]], _xlpm.codigos_devolucion, 0))
)</f>
        <v>0</v>
      </c>
    </row>
    <row r="4985" spans="1:9" x14ac:dyDescent="0.25">
      <c r="A4985" s="608">
        <v>720530</v>
      </c>
      <c r="B4985" s="416" t="s">
        <v>547</v>
      </c>
      <c r="C4985" s="416" t="s">
        <v>780</v>
      </c>
      <c r="D4985" s="416" t="s">
        <v>739</v>
      </c>
      <c r="E4985" s="417">
        <v>229932.5</v>
      </c>
      <c r="F4985" s="417">
        <v>0</v>
      </c>
      <c r="G4985" s="417">
        <v>1072089121.4500002</v>
      </c>
      <c r="H4985" s="387" t="b" cm="1">
        <f t="array" aca="1" ref="H4985" ca="1">EsNegrita(BP[[#This Row],[CODIGO]])</f>
        <v>0</v>
      </c>
      <c r="I4985" s="387" t="b" cm="1">
        <f t="array" ref="I4985">_xlfn.LET(
    _xlpm.codigos_devolucion, _xlfn.UNIQUE(_xlfn._xlws.FILTER(BP[CODIGO], ISNUMBER(SEARCH("devoluci", BP[NOMBRE CUENTA])), {""})),
    ISNUMBER(MATCH(BP[[#This Row],[CODIGO]], _xlpm.codigos_devolucion, 0))
)</f>
        <v>0</v>
      </c>
    </row>
    <row r="4986" spans="1:9" x14ac:dyDescent="0.25">
      <c r="A4986" s="608">
        <v>720530</v>
      </c>
      <c r="B4986" s="416" t="s">
        <v>547</v>
      </c>
      <c r="C4986" s="416" t="s">
        <v>762</v>
      </c>
      <c r="D4986" s="416" t="s">
        <v>739</v>
      </c>
      <c r="E4986" s="417">
        <v>311101.39</v>
      </c>
      <c r="F4986" s="417">
        <v>0</v>
      </c>
      <c r="G4986" s="417">
        <v>1072400222.8400002</v>
      </c>
      <c r="H4986" s="387" t="b" cm="1">
        <f t="array" aca="1" ref="H4986" ca="1">EsNegrita(BP[[#This Row],[CODIGO]])</f>
        <v>0</v>
      </c>
      <c r="I4986" s="387" t="b" cm="1">
        <f t="array" ref="I4986">_xlfn.LET(
    _xlpm.codigos_devolucion, _xlfn.UNIQUE(_xlfn._xlws.FILTER(BP[CODIGO], ISNUMBER(SEARCH("devoluci", BP[NOMBRE CUENTA])), {""})),
    ISNUMBER(MATCH(BP[[#This Row],[CODIGO]], _xlpm.codigos_devolucion, 0))
)</f>
        <v>0</v>
      </c>
    </row>
    <row r="4987" spans="1:9" x14ac:dyDescent="0.25">
      <c r="A4987" s="608">
        <v>720530</v>
      </c>
      <c r="B4987" s="416" t="s">
        <v>547</v>
      </c>
      <c r="C4987" s="416" t="s">
        <v>1330</v>
      </c>
      <c r="D4987" s="416" t="s">
        <v>739</v>
      </c>
      <c r="E4987" s="417">
        <v>311464.21999999997</v>
      </c>
      <c r="F4987" s="417">
        <v>0</v>
      </c>
      <c r="G4987" s="417">
        <v>1072711687.0600002</v>
      </c>
      <c r="H4987" s="387" t="b" cm="1">
        <f t="array" aca="1" ref="H4987" ca="1">EsNegrita(BP[[#This Row],[CODIGO]])</f>
        <v>0</v>
      </c>
      <c r="I4987" s="387" t="b" cm="1">
        <f t="array" ref="I4987">_xlfn.LET(
    _xlpm.codigos_devolucion, _xlfn.UNIQUE(_xlfn._xlws.FILTER(BP[CODIGO], ISNUMBER(SEARCH("devoluci", BP[NOMBRE CUENTA])), {""})),
    ISNUMBER(MATCH(BP[[#This Row],[CODIGO]], _xlpm.codigos_devolucion, 0))
)</f>
        <v>0</v>
      </c>
    </row>
    <row r="4988" spans="1:9" x14ac:dyDescent="0.25">
      <c r="A4988" s="608">
        <v>720530</v>
      </c>
      <c r="B4988" s="416" t="s">
        <v>547</v>
      </c>
      <c r="C4988" s="416" t="s">
        <v>763</v>
      </c>
      <c r="D4988" s="416" t="s">
        <v>739</v>
      </c>
      <c r="E4988" s="417">
        <v>312155.87</v>
      </c>
      <c r="F4988" s="417">
        <v>0</v>
      </c>
      <c r="G4988" s="417">
        <v>1073023842.9300002</v>
      </c>
      <c r="H4988" s="387" t="b" cm="1">
        <f t="array" aca="1" ref="H4988" ca="1">EsNegrita(BP[[#This Row],[CODIGO]])</f>
        <v>0</v>
      </c>
      <c r="I4988" s="387" t="b" cm="1">
        <f t="array" ref="I4988">_xlfn.LET(
    _xlpm.codigos_devolucion, _xlfn.UNIQUE(_xlfn._xlws.FILTER(BP[CODIGO], ISNUMBER(SEARCH("devoluci", BP[NOMBRE CUENTA])), {""})),
    ISNUMBER(MATCH(BP[[#This Row],[CODIGO]], _xlpm.codigos_devolucion, 0))
)</f>
        <v>0</v>
      </c>
    </row>
    <row r="4989" spans="1:9" x14ac:dyDescent="0.25">
      <c r="A4989" s="608">
        <v>720530</v>
      </c>
      <c r="B4989" s="416" t="s">
        <v>547</v>
      </c>
      <c r="C4989" s="416" t="s">
        <v>764</v>
      </c>
      <c r="D4989" s="416" t="s">
        <v>739</v>
      </c>
      <c r="E4989" s="417">
        <v>370050.52</v>
      </c>
      <c r="F4989" s="417">
        <v>0</v>
      </c>
      <c r="G4989" s="417">
        <v>1073393893.4500002</v>
      </c>
      <c r="H4989" s="387" t="b" cm="1">
        <f t="array" aca="1" ref="H4989" ca="1">EsNegrita(BP[[#This Row],[CODIGO]])</f>
        <v>0</v>
      </c>
      <c r="I4989" s="387" t="b" cm="1">
        <f t="array" ref="I4989">_xlfn.LET(
    _xlpm.codigos_devolucion, _xlfn.UNIQUE(_xlfn._xlws.FILTER(BP[CODIGO], ISNUMBER(SEARCH("devoluci", BP[NOMBRE CUENTA])), {""})),
    ISNUMBER(MATCH(BP[[#This Row],[CODIGO]], _xlpm.codigos_devolucion, 0))
)</f>
        <v>0</v>
      </c>
    </row>
    <row r="4990" spans="1:9" x14ac:dyDescent="0.25">
      <c r="A4990" s="608">
        <v>720530</v>
      </c>
      <c r="B4990" s="416" t="s">
        <v>547</v>
      </c>
      <c r="C4990" s="416" t="s">
        <v>1284</v>
      </c>
      <c r="D4990" s="416" t="s">
        <v>739</v>
      </c>
      <c r="E4990" s="417">
        <v>261170.77</v>
      </c>
      <c r="F4990" s="417">
        <v>0</v>
      </c>
      <c r="G4990" s="417">
        <v>1073655064.2200001</v>
      </c>
      <c r="H4990" s="387" t="b" cm="1">
        <f t="array" aca="1" ref="H4990" ca="1">EsNegrita(BP[[#This Row],[CODIGO]])</f>
        <v>0</v>
      </c>
      <c r="I4990" s="387" t="b" cm="1">
        <f t="array" ref="I4990">_xlfn.LET(
    _xlpm.codigos_devolucion, _xlfn.UNIQUE(_xlfn._xlws.FILTER(BP[CODIGO], ISNUMBER(SEARCH("devoluci", BP[NOMBRE CUENTA])), {""})),
    ISNUMBER(MATCH(BP[[#This Row],[CODIGO]], _xlpm.codigos_devolucion, 0))
)</f>
        <v>0</v>
      </c>
    </row>
    <row r="4991" spans="1:9" x14ac:dyDescent="0.25">
      <c r="A4991" s="608">
        <v>720530</v>
      </c>
      <c r="B4991" s="416" t="s">
        <v>547</v>
      </c>
      <c r="C4991" s="416" t="s">
        <v>1303</v>
      </c>
      <c r="D4991" s="416" t="s">
        <v>739</v>
      </c>
      <c r="E4991" s="417">
        <v>351971.26</v>
      </c>
      <c r="F4991" s="417">
        <v>0</v>
      </c>
      <c r="G4991" s="417">
        <v>1074007035.4800003</v>
      </c>
      <c r="H4991" s="387" t="b" cm="1">
        <f t="array" aca="1" ref="H4991" ca="1">EsNegrita(BP[[#This Row],[CODIGO]])</f>
        <v>0</v>
      </c>
      <c r="I4991" s="387" t="b" cm="1">
        <f t="array" ref="I4991">_xlfn.LET(
    _xlpm.codigos_devolucion, _xlfn.UNIQUE(_xlfn._xlws.FILTER(BP[CODIGO], ISNUMBER(SEARCH("devoluci", BP[NOMBRE CUENTA])), {""})),
    ISNUMBER(MATCH(BP[[#This Row],[CODIGO]], _xlpm.codigos_devolucion, 0))
)</f>
        <v>0</v>
      </c>
    </row>
    <row r="4992" spans="1:9" x14ac:dyDescent="0.25">
      <c r="A4992" s="608">
        <v>720530</v>
      </c>
      <c r="B4992" s="416" t="s">
        <v>547</v>
      </c>
      <c r="C4992" s="416" t="s">
        <v>765</v>
      </c>
      <c r="D4992" s="416" t="s">
        <v>739</v>
      </c>
      <c r="E4992" s="417">
        <v>194193.27</v>
      </c>
      <c r="F4992" s="417">
        <v>0</v>
      </c>
      <c r="G4992" s="417">
        <v>1074201228.7500002</v>
      </c>
      <c r="H4992" s="387" t="b" cm="1">
        <f t="array" aca="1" ref="H4992" ca="1">EsNegrita(BP[[#This Row],[CODIGO]])</f>
        <v>0</v>
      </c>
      <c r="I4992" s="387" t="b" cm="1">
        <f t="array" ref="I4992">_xlfn.LET(
    _xlpm.codigos_devolucion, _xlfn.UNIQUE(_xlfn._xlws.FILTER(BP[CODIGO], ISNUMBER(SEARCH("devoluci", BP[NOMBRE CUENTA])), {""})),
    ISNUMBER(MATCH(BP[[#This Row],[CODIGO]], _xlpm.codigos_devolucion, 0))
)</f>
        <v>0</v>
      </c>
    </row>
    <row r="4993" spans="1:9" x14ac:dyDescent="0.25">
      <c r="A4993" s="608">
        <v>720530</v>
      </c>
      <c r="B4993" s="416" t="s">
        <v>547</v>
      </c>
      <c r="C4993" s="416" t="s">
        <v>1273</v>
      </c>
      <c r="D4993" s="416" t="s">
        <v>739</v>
      </c>
      <c r="E4993" s="417">
        <v>145849.14000000001</v>
      </c>
      <c r="F4993" s="417">
        <v>0</v>
      </c>
      <c r="G4993" s="417">
        <v>1074347077.8900003</v>
      </c>
      <c r="H4993" s="387" t="b" cm="1">
        <f t="array" aca="1" ref="H4993" ca="1">EsNegrita(BP[[#This Row],[CODIGO]])</f>
        <v>0</v>
      </c>
      <c r="I4993" s="387" t="b" cm="1">
        <f t="array" ref="I4993">_xlfn.LET(
    _xlpm.codigos_devolucion, _xlfn.UNIQUE(_xlfn._xlws.FILTER(BP[CODIGO], ISNUMBER(SEARCH("devoluci", BP[NOMBRE CUENTA])), {""})),
    ISNUMBER(MATCH(BP[[#This Row],[CODIGO]], _xlpm.codigos_devolucion, 0))
)</f>
        <v>0</v>
      </c>
    </row>
    <row r="4994" spans="1:9" x14ac:dyDescent="0.25">
      <c r="A4994" s="608">
        <v>720530</v>
      </c>
      <c r="B4994" s="416" t="s">
        <v>547</v>
      </c>
      <c r="C4994" s="416" t="s">
        <v>1304</v>
      </c>
      <c r="D4994" s="416" t="s">
        <v>739</v>
      </c>
      <c r="E4994" s="417">
        <v>344572.82</v>
      </c>
      <c r="F4994" s="417">
        <v>0</v>
      </c>
      <c r="G4994" s="417">
        <v>1074691650.7100003</v>
      </c>
      <c r="H4994" s="387" t="b" cm="1">
        <f t="array" aca="1" ref="H4994" ca="1">EsNegrita(BP[[#This Row],[CODIGO]])</f>
        <v>0</v>
      </c>
      <c r="I4994" s="387" t="b" cm="1">
        <f t="array" ref="I4994">_xlfn.LET(
    _xlpm.codigos_devolucion, _xlfn.UNIQUE(_xlfn._xlws.FILTER(BP[CODIGO], ISNUMBER(SEARCH("devoluci", BP[NOMBRE CUENTA])), {""})),
    ISNUMBER(MATCH(BP[[#This Row],[CODIGO]], _xlpm.codigos_devolucion, 0))
)</f>
        <v>0</v>
      </c>
    </row>
    <row r="4995" spans="1:9" x14ac:dyDescent="0.25">
      <c r="A4995" s="608">
        <v>720530</v>
      </c>
      <c r="B4995" s="416" t="s">
        <v>547</v>
      </c>
      <c r="C4995" s="416" t="s">
        <v>1348</v>
      </c>
      <c r="D4995" s="416" t="s">
        <v>739</v>
      </c>
      <c r="E4995" s="417">
        <v>344572.82</v>
      </c>
      <c r="F4995" s="417">
        <v>0</v>
      </c>
      <c r="G4995" s="417">
        <v>1075036223.5300002</v>
      </c>
      <c r="H4995" s="387" t="b" cm="1">
        <f t="array" aca="1" ref="H4995" ca="1">EsNegrita(BP[[#This Row],[CODIGO]])</f>
        <v>0</v>
      </c>
      <c r="I4995" s="387" t="b" cm="1">
        <f t="array" ref="I4995">_xlfn.LET(
    _xlpm.codigos_devolucion, _xlfn.UNIQUE(_xlfn._xlws.FILTER(BP[CODIGO], ISNUMBER(SEARCH("devoluci", BP[NOMBRE CUENTA])), {""})),
    ISNUMBER(MATCH(BP[[#This Row],[CODIGO]], _xlpm.codigos_devolucion, 0))
)</f>
        <v>0</v>
      </c>
    </row>
    <row r="4996" spans="1:9" x14ac:dyDescent="0.25">
      <c r="A4996" s="608">
        <v>720530</v>
      </c>
      <c r="B4996" s="416" t="s">
        <v>547</v>
      </c>
      <c r="C4996" s="416" t="s">
        <v>1305</v>
      </c>
      <c r="D4996" s="416" t="s">
        <v>739</v>
      </c>
      <c r="E4996" s="417">
        <v>216573.43</v>
      </c>
      <c r="F4996" s="417">
        <v>0</v>
      </c>
      <c r="G4996" s="417">
        <v>1075252796.9600003</v>
      </c>
      <c r="H4996" s="387" t="b" cm="1">
        <f t="array" aca="1" ref="H4996" ca="1">EsNegrita(BP[[#This Row],[CODIGO]])</f>
        <v>0</v>
      </c>
      <c r="I4996" s="387" t="b" cm="1">
        <f t="array" ref="I4996">_xlfn.LET(
    _xlpm.codigos_devolucion, _xlfn.UNIQUE(_xlfn._xlws.FILTER(BP[CODIGO], ISNUMBER(SEARCH("devoluci", BP[NOMBRE CUENTA])), {""})),
    ISNUMBER(MATCH(BP[[#This Row],[CODIGO]], _xlpm.codigos_devolucion, 0))
)</f>
        <v>0</v>
      </c>
    </row>
    <row r="4997" spans="1:9" x14ac:dyDescent="0.25">
      <c r="A4997" s="608">
        <v>720530</v>
      </c>
      <c r="B4997" s="416" t="s">
        <v>547</v>
      </c>
      <c r="C4997" s="416" t="s">
        <v>1306</v>
      </c>
      <c r="D4997" s="416" t="s">
        <v>739</v>
      </c>
      <c r="E4997" s="417">
        <v>358889.54</v>
      </c>
      <c r="F4997" s="417">
        <v>0</v>
      </c>
      <c r="G4997" s="417">
        <v>1075611686.5000002</v>
      </c>
      <c r="H4997" s="387" t="b" cm="1">
        <f t="array" aca="1" ref="H4997" ca="1">EsNegrita(BP[[#This Row],[CODIGO]])</f>
        <v>0</v>
      </c>
      <c r="I4997" s="387" t="b" cm="1">
        <f t="array" ref="I4997">_xlfn.LET(
    _xlpm.codigos_devolucion, _xlfn.UNIQUE(_xlfn._xlws.FILTER(BP[CODIGO], ISNUMBER(SEARCH("devoluci", BP[NOMBRE CUENTA])), {""})),
    ISNUMBER(MATCH(BP[[#This Row],[CODIGO]], _xlpm.codigos_devolucion, 0))
)</f>
        <v>0</v>
      </c>
    </row>
    <row r="4998" spans="1:9" x14ac:dyDescent="0.25">
      <c r="A4998" s="608">
        <v>720530</v>
      </c>
      <c r="B4998" s="416" t="s">
        <v>547</v>
      </c>
      <c r="C4998" s="416" t="s">
        <v>1274</v>
      </c>
      <c r="D4998" s="416" t="s">
        <v>739</v>
      </c>
      <c r="E4998" s="417">
        <v>240225.75</v>
      </c>
      <c r="F4998" s="417">
        <v>0</v>
      </c>
      <c r="G4998" s="417">
        <v>1075851912.2500002</v>
      </c>
      <c r="H4998" s="387" t="b" cm="1">
        <f t="array" aca="1" ref="H4998" ca="1">EsNegrita(BP[[#This Row],[CODIGO]])</f>
        <v>0</v>
      </c>
      <c r="I4998" s="387" t="b" cm="1">
        <f t="array" ref="I4998">_xlfn.LET(
    _xlpm.codigos_devolucion, _xlfn.UNIQUE(_xlfn._xlws.FILTER(BP[CODIGO], ISNUMBER(SEARCH("devoluci", BP[NOMBRE CUENTA])), {""})),
    ISNUMBER(MATCH(BP[[#This Row],[CODIGO]], _xlpm.codigos_devolucion, 0))
)</f>
        <v>0</v>
      </c>
    </row>
    <row r="4999" spans="1:9" x14ac:dyDescent="0.25">
      <c r="A4999" s="608">
        <v>720530</v>
      </c>
      <c r="B4999" s="416" t="s">
        <v>547</v>
      </c>
      <c r="C4999" s="416" t="s">
        <v>1307</v>
      </c>
      <c r="D4999" s="416" t="s">
        <v>739</v>
      </c>
      <c r="E4999" s="417">
        <v>236441.16</v>
      </c>
      <c r="F4999" s="417">
        <v>0</v>
      </c>
      <c r="G4999" s="417">
        <v>1076088353.4100003</v>
      </c>
      <c r="H4999" s="387" t="b" cm="1">
        <f t="array" aca="1" ref="H4999" ca="1">EsNegrita(BP[[#This Row],[CODIGO]])</f>
        <v>0</v>
      </c>
      <c r="I4999" s="387" t="b" cm="1">
        <f t="array" ref="I4999">_xlfn.LET(
    _xlpm.codigos_devolucion, _xlfn.UNIQUE(_xlfn._xlws.FILTER(BP[CODIGO], ISNUMBER(SEARCH("devoluci", BP[NOMBRE CUENTA])), {""})),
    ISNUMBER(MATCH(BP[[#This Row],[CODIGO]], _xlpm.codigos_devolucion, 0))
)</f>
        <v>0</v>
      </c>
    </row>
    <row r="5000" spans="1:9" x14ac:dyDescent="0.25">
      <c r="A5000" s="608">
        <v>720530</v>
      </c>
      <c r="B5000" s="416" t="s">
        <v>547</v>
      </c>
      <c r="C5000" s="416" t="s">
        <v>766</v>
      </c>
      <c r="D5000" s="416" t="s">
        <v>739</v>
      </c>
      <c r="E5000" s="417">
        <v>392712.21</v>
      </c>
      <c r="F5000" s="417">
        <v>0</v>
      </c>
      <c r="G5000" s="417">
        <v>1076481065.6200004</v>
      </c>
      <c r="H5000" s="387" t="b" cm="1">
        <f t="array" aca="1" ref="H5000" ca="1">EsNegrita(BP[[#This Row],[CODIGO]])</f>
        <v>0</v>
      </c>
      <c r="I5000" s="387" t="b" cm="1">
        <f t="array" ref="I5000">_xlfn.LET(
    _xlpm.codigos_devolucion, _xlfn.UNIQUE(_xlfn._xlws.FILTER(BP[CODIGO], ISNUMBER(SEARCH("devoluci", BP[NOMBRE CUENTA])), {""})),
    ISNUMBER(MATCH(BP[[#This Row],[CODIGO]], _xlpm.codigos_devolucion, 0))
)</f>
        <v>0</v>
      </c>
    </row>
    <row r="5001" spans="1:9" x14ac:dyDescent="0.25">
      <c r="A5001" s="608">
        <v>720530</v>
      </c>
      <c r="B5001" s="416" t="s">
        <v>547</v>
      </c>
      <c r="C5001" s="416" t="s">
        <v>767</v>
      </c>
      <c r="D5001" s="416" t="s">
        <v>739</v>
      </c>
      <c r="E5001" s="417">
        <v>307998.27</v>
      </c>
      <c r="F5001" s="417">
        <v>0</v>
      </c>
      <c r="G5001" s="417">
        <v>1076789063.8900003</v>
      </c>
      <c r="H5001" s="387" t="b" cm="1">
        <f t="array" aca="1" ref="H5001" ca="1">EsNegrita(BP[[#This Row],[CODIGO]])</f>
        <v>0</v>
      </c>
      <c r="I5001" s="387" t="b" cm="1">
        <f t="array" ref="I5001">_xlfn.LET(
    _xlpm.codigos_devolucion, _xlfn.UNIQUE(_xlfn._xlws.FILTER(BP[CODIGO], ISNUMBER(SEARCH("devoluci", BP[NOMBRE CUENTA])), {""})),
    ISNUMBER(MATCH(BP[[#This Row],[CODIGO]], _xlpm.codigos_devolucion, 0))
)</f>
        <v>0</v>
      </c>
    </row>
    <row r="5002" spans="1:9" x14ac:dyDescent="0.25">
      <c r="A5002" s="608">
        <v>720530</v>
      </c>
      <c r="B5002" s="416" t="s">
        <v>547</v>
      </c>
      <c r="C5002" s="416" t="s">
        <v>768</v>
      </c>
      <c r="D5002" s="416" t="s">
        <v>739</v>
      </c>
      <c r="E5002" s="417">
        <v>344572.82</v>
      </c>
      <c r="F5002" s="417">
        <v>0</v>
      </c>
      <c r="G5002" s="417">
        <v>1077133636.7100003</v>
      </c>
      <c r="H5002" s="387" t="b" cm="1">
        <f t="array" aca="1" ref="H5002" ca="1">EsNegrita(BP[[#This Row],[CODIGO]])</f>
        <v>0</v>
      </c>
      <c r="I5002" s="387" t="b" cm="1">
        <f t="array" ref="I5002">_xlfn.LET(
    _xlpm.codigos_devolucion, _xlfn.UNIQUE(_xlfn._xlws.FILTER(BP[CODIGO], ISNUMBER(SEARCH("devoluci", BP[NOMBRE CUENTA])), {""})),
    ISNUMBER(MATCH(BP[[#This Row],[CODIGO]], _xlpm.codigos_devolucion, 0))
)</f>
        <v>0</v>
      </c>
    </row>
    <row r="5003" spans="1:9" x14ac:dyDescent="0.25">
      <c r="A5003" s="608">
        <v>720530</v>
      </c>
      <c r="B5003" s="416" t="s">
        <v>547</v>
      </c>
      <c r="C5003" s="416" t="s">
        <v>1344</v>
      </c>
      <c r="D5003" s="416" t="s">
        <v>739</v>
      </c>
      <c r="E5003" s="417">
        <v>254163.79</v>
      </c>
      <c r="F5003" s="417">
        <v>0</v>
      </c>
      <c r="G5003" s="417">
        <v>1077387800.5000002</v>
      </c>
      <c r="H5003" s="387" t="b" cm="1">
        <f t="array" aca="1" ref="H5003" ca="1">EsNegrita(BP[[#This Row],[CODIGO]])</f>
        <v>0</v>
      </c>
      <c r="I5003" s="387" t="b" cm="1">
        <f t="array" ref="I5003">_xlfn.LET(
    _xlpm.codigos_devolucion, _xlfn.UNIQUE(_xlfn._xlws.FILTER(BP[CODIGO], ISNUMBER(SEARCH("devoluci", BP[NOMBRE CUENTA])), {""})),
    ISNUMBER(MATCH(BP[[#This Row],[CODIGO]], _xlpm.codigos_devolucion, 0))
)</f>
        <v>0</v>
      </c>
    </row>
    <row r="5004" spans="1:9" x14ac:dyDescent="0.25">
      <c r="A5004" s="608">
        <v>720530</v>
      </c>
      <c r="B5004" s="416" t="s">
        <v>547</v>
      </c>
      <c r="C5004" s="416" t="s">
        <v>769</v>
      </c>
      <c r="D5004" s="416" t="s">
        <v>739</v>
      </c>
      <c r="E5004" s="417">
        <v>333139.21000000002</v>
      </c>
      <c r="F5004" s="417">
        <v>0</v>
      </c>
      <c r="G5004" s="417">
        <v>1077720939.7100003</v>
      </c>
      <c r="H5004" s="387" t="b" cm="1">
        <f t="array" aca="1" ref="H5004" ca="1">EsNegrita(BP[[#This Row],[CODIGO]])</f>
        <v>0</v>
      </c>
      <c r="I5004" s="387" t="b" cm="1">
        <f t="array" ref="I5004">_xlfn.LET(
    _xlpm.codigos_devolucion, _xlfn.UNIQUE(_xlfn._xlws.FILTER(BP[CODIGO], ISNUMBER(SEARCH("devoluci", BP[NOMBRE CUENTA])), {""})),
    ISNUMBER(MATCH(BP[[#This Row],[CODIGO]], _xlpm.codigos_devolucion, 0))
)</f>
        <v>0</v>
      </c>
    </row>
    <row r="5005" spans="1:9" x14ac:dyDescent="0.25">
      <c r="A5005" s="608">
        <v>720530</v>
      </c>
      <c r="B5005" s="416" t="s">
        <v>547</v>
      </c>
      <c r="C5005" s="416" t="s">
        <v>1309</v>
      </c>
      <c r="D5005" s="416" t="s">
        <v>739</v>
      </c>
      <c r="E5005" s="417">
        <v>238574.2</v>
      </c>
      <c r="F5005" s="417">
        <v>0</v>
      </c>
      <c r="G5005" s="417">
        <v>1077959513.9100003</v>
      </c>
      <c r="H5005" s="387" t="b" cm="1">
        <f t="array" aca="1" ref="H5005" ca="1">EsNegrita(BP[[#This Row],[CODIGO]])</f>
        <v>0</v>
      </c>
      <c r="I5005" s="387" t="b" cm="1">
        <f t="array" ref="I5005">_xlfn.LET(
    _xlpm.codigos_devolucion, _xlfn.UNIQUE(_xlfn._xlws.FILTER(BP[CODIGO], ISNUMBER(SEARCH("devoluci", BP[NOMBRE CUENTA])), {""})),
    ISNUMBER(MATCH(BP[[#This Row],[CODIGO]], _xlpm.codigos_devolucion, 0))
)</f>
        <v>0</v>
      </c>
    </row>
    <row r="5006" spans="1:9" x14ac:dyDescent="0.25">
      <c r="A5006" s="608">
        <v>720530</v>
      </c>
      <c r="B5006" s="416" t="s">
        <v>547</v>
      </c>
      <c r="C5006" s="416" t="s">
        <v>1310</v>
      </c>
      <c r="D5006" s="416" t="s">
        <v>739</v>
      </c>
      <c r="E5006" s="417">
        <v>183881.26</v>
      </c>
      <c r="F5006" s="417">
        <v>0</v>
      </c>
      <c r="G5006" s="417">
        <v>1078143395.1700003</v>
      </c>
      <c r="H5006" s="387" t="b" cm="1">
        <f t="array" aca="1" ref="H5006" ca="1">EsNegrita(BP[[#This Row],[CODIGO]])</f>
        <v>0</v>
      </c>
      <c r="I5006" s="387" t="b" cm="1">
        <f t="array" ref="I5006">_xlfn.LET(
    _xlpm.codigos_devolucion, _xlfn.UNIQUE(_xlfn._xlws.FILTER(BP[CODIGO], ISNUMBER(SEARCH("devoluci", BP[NOMBRE CUENTA])), {""})),
    ISNUMBER(MATCH(BP[[#This Row],[CODIGO]], _xlpm.codigos_devolucion, 0))
)</f>
        <v>0</v>
      </c>
    </row>
    <row r="5007" spans="1:9" x14ac:dyDescent="0.25">
      <c r="A5007" s="608">
        <v>720530</v>
      </c>
      <c r="B5007" s="416" t="s">
        <v>547</v>
      </c>
      <c r="C5007" s="416" t="s">
        <v>1275</v>
      </c>
      <c r="D5007" s="416" t="s">
        <v>739</v>
      </c>
      <c r="E5007" s="417">
        <v>231539.25</v>
      </c>
      <c r="F5007" s="417">
        <v>0</v>
      </c>
      <c r="G5007" s="417">
        <v>1078374934.4200003</v>
      </c>
      <c r="H5007" s="387" t="b" cm="1">
        <f t="array" aca="1" ref="H5007" ca="1">EsNegrita(BP[[#This Row],[CODIGO]])</f>
        <v>0</v>
      </c>
      <c r="I5007" s="387" t="b" cm="1">
        <f t="array" ref="I5007">_xlfn.LET(
    _xlpm.codigos_devolucion, _xlfn.UNIQUE(_xlfn._xlws.FILTER(BP[CODIGO], ISNUMBER(SEARCH("devoluci", BP[NOMBRE CUENTA])), {""})),
    ISNUMBER(MATCH(BP[[#This Row],[CODIGO]], _xlpm.codigos_devolucion, 0))
)</f>
        <v>0</v>
      </c>
    </row>
    <row r="5008" spans="1:9" x14ac:dyDescent="0.25">
      <c r="A5008" s="608">
        <v>720530</v>
      </c>
      <c r="B5008" s="416" t="s">
        <v>547</v>
      </c>
      <c r="C5008" s="416" t="s">
        <v>771</v>
      </c>
      <c r="D5008" s="416" t="s">
        <v>739</v>
      </c>
      <c r="E5008" s="417">
        <v>271319.65000000002</v>
      </c>
      <c r="F5008" s="417">
        <v>0</v>
      </c>
      <c r="G5008" s="417">
        <v>1078646254.0700004</v>
      </c>
      <c r="H5008" s="387" t="b" cm="1">
        <f t="array" aca="1" ref="H5008" ca="1">EsNegrita(BP[[#This Row],[CODIGO]])</f>
        <v>0</v>
      </c>
      <c r="I5008" s="387" t="b" cm="1">
        <f t="array" ref="I5008">_xlfn.LET(
    _xlpm.codigos_devolucion, _xlfn.UNIQUE(_xlfn._xlws.FILTER(BP[CODIGO], ISNUMBER(SEARCH("devoluci", BP[NOMBRE CUENTA])), {""})),
    ISNUMBER(MATCH(BP[[#This Row],[CODIGO]], _xlpm.codigos_devolucion, 0))
)</f>
        <v>0</v>
      </c>
    </row>
    <row r="5009" spans="1:9" x14ac:dyDescent="0.25">
      <c r="A5009" s="608">
        <v>720530</v>
      </c>
      <c r="B5009" s="416" t="s">
        <v>547</v>
      </c>
      <c r="C5009" s="416" t="s">
        <v>1311</v>
      </c>
      <c r="D5009" s="416" t="s">
        <v>739</v>
      </c>
      <c r="E5009" s="417">
        <v>154402.62</v>
      </c>
      <c r="F5009" s="417">
        <v>0</v>
      </c>
      <c r="G5009" s="417">
        <v>1078800656.6900003</v>
      </c>
      <c r="H5009" s="387" t="b" cm="1">
        <f t="array" aca="1" ref="H5009" ca="1">EsNegrita(BP[[#This Row],[CODIGO]])</f>
        <v>0</v>
      </c>
      <c r="I5009" s="387" t="b" cm="1">
        <f t="array" ref="I5009">_xlfn.LET(
    _xlpm.codigos_devolucion, _xlfn.UNIQUE(_xlfn._xlws.FILTER(BP[CODIGO], ISNUMBER(SEARCH("devoluci", BP[NOMBRE CUENTA])), {""})),
    ISNUMBER(MATCH(BP[[#This Row],[CODIGO]], _xlpm.codigos_devolucion, 0))
)</f>
        <v>0</v>
      </c>
    </row>
    <row r="5010" spans="1:9" x14ac:dyDescent="0.25">
      <c r="A5010" s="608">
        <v>720530</v>
      </c>
      <c r="B5010" s="416" t="s">
        <v>547</v>
      </c>
      <c r="C5010" s="416" t="s">
        <v>1277</v>
      </c>
      <c r="D5010" s="416" t="s">
        <v>739</v>
      </c>
      <c r="E5010" s="417">
        <v>366832.63</v>
      </c>
      <c r="F5010" s="417">
        <v>0</v>
      </c>
      <c r="G5010" s="417">
        <v>1079167489.3200004</v>
      </c>
      <c r="H5010" s="387" t="b" cm="1">
        <f t="array" aca="1" ref="H5010" ca="1">EsNegrita(BP[[#This Row],[CODIGO]])</f>
        <v>0</v>
      </c>
      <c r="I5010" s="387" t="b" cm="1">
        <f t="array" ref="I5010">_xlfn.LET(
    _xlpm.codigos_devolucion, _xlfn.UNIQUE(_xlfn._xlws.FILTER(BP[CODIGO], ISNUMBER(SEARCH("devoluci", BP[NOMBRE CUENTA])), {""})),
    ISNUMBER(MATCH(BP[[#This Row],[CODIGO]], _xlpm.codigos_devolucion, 0))
)</f>
        <v>0</v>
      </c>
    </row>
    <row r="5011" spans="1:9" x14ac:dyDescent="0.25">
      <c r="A5011" s="608">
        <v>720530</v>
      </c>
      <c r="B5011" s="416" t="s">
        <v>547</v>
      </c>
      <c r="C5011" s="416" t="s">
        <v>1312</v>
      </c>
      <c r="D5011" s="416" t="s">
        <v>739</v>
      </c>
      <c r="E5011" s="417">
        <v>301023.61</v>
      </c>
      <c r="F5011" s="417">
        <v>0</v>
      </c>
      <c r="G5011" s="417">
        <v>1079468512.9300003</v>
      </c>
      <c r="H5011" s="387" t="b" cm="1">
        <f t="array" aca="1" ref="H5011" ca="1">EsNegrita(BP[[#This Row],[CODIGO]])</f>
        <v>0</v>
      </c>
      <c r="I5011" s="387" t="b" cm="1">
        <f t="array" ref="I5011">_xlfn.LET(
    _xlpm.codigos_devolucion, _xlfn.UNIQUE(_xlfn._xlws.FILTER(BP[CODIGO], ISNUMBER(SEARCH("devoluci", BP[NOMBRE CUENTA])), {""})),
    ISNUMBER(MATCH(BP[[#This Row],[CODIGO]], _xlpm.codigos_devolucion, 0))
)</f>
        <v>0</v>
      </c>
    </row>
    <row r="5012" spans="1:9" x14ac:dyDescent="0.25">
      <c r="A5012" s="608">
        <v>720530</v>
      </c>
      <c r="B5012" s="416" t="s">
        <v>547</v>
      </c>
      <c r="C5012" s="416" t="s">
        <v>1313</v>
      </c>
      <c r="D5012" s="416" t="s">
        <v>739</v>
      </c>
      <c r="E5012" s="417">
        <v>177222.29</v>
      </c>
      <c r="F5012" s="417">
        <v>0</v>
      </c>
      <c r="G5012" s="417">
        <v>1079645735.2200003</v>
      </c>
      <c r="H5012" s="387" t="b" cm="1">
        <f t="array" aca="1" ref="H5012" ca="1">EsNegrita(BP[[#This Row],[CODIGO]])</f>
        <v>0</v>
      </c>
      <c r="I5012" s="387" t="b" cm="1">
        <f t="array" ref="I5012">_xlfn.LET(
    _xlpm.codigos_devolucion, _xlfn.UNIQUE(_xlfn._xlws.FILTER(BP[CODIGO], ISNUMBER(SEARCH("devoluci", BP[NOMBRE CUENTA])), {""})),
    ISNUMBER(MATCH(BP[[#This Row],[CODIGO]], _xlpm.codigos_devolucion, 0))
)</f>
        <v>0</v>
      </c>
    </row>
    <row r="5013" spans="1:9" x14ac:dyDescent="0.25">
      <c r="A5013" s="608">
        <v>720530</v>
      </c>
      <c r="B5013" s="416" t="s">
        <v>547</v>
      </c>
      <c r="C5013" s="416" t="s">
        <v>1355</v>
      </c>
      <c r="D5013" s="416" t="s">
        <v>739</v>
      </c>
      <c r="E5013" s="417">
        <v>258126.81</v>
      </c>
      <c r="F5013" s="417">
        <v>0</v>
      </c>
      <c r="G5013" s="417">
        <v>1079903862.0300002</v>
      </c>
      <c r="H5013" s="387" t="b" cm="1">
        <f t="array" aca="1" ref="H5013" ca="1">EsNegrita(BP[[#This Row],[CODIGO]])</f>
        <v>0</v>
      </c>
      <c r="I5013" s="387" t="b" cm="1">
        <f t="array" ref="I5013">_xlfn.LET(
    _xlpm.codigos_devolucion, _xlfn.UNIQUE(_xlfn._xlws.FILTER(BP[CODIGO], ISNUMBER(SEARCH("devoluci", BP[NOMBRE CUENTA])), {""})),
    ISNUMBER(MATCH(BP[[#This Row],[CODIGO]], _xlpm.codigos_devolucion, 0))
)</f>
        <v>0</v>
      </c>
    </row>
    <row r="5014" spans="1:9" x14ac:dyDescent="0.25">
      <c r="A5014" s="608">
        <v>720530</v>
      </c>
      <c r="B5014" s="416" t="s">
        <v>547</v>
      </c>
      <c r="C5014" s="416" t="s">
        <v>1316</v>
      </c>
      <c r="D5014" s="416" t="s">
        <v>739</v>
      </c>
      <c r="E5014" s="417">
        <v>256611.46</v>
      </c>
      <c r="F5014" s="417">
        <v>0</v>
      </c>
      <c r="G5014" s="417">
        <v>1080160473.4900002</v>
      </c>
      <c r="H5014" s="387" t="b" cm="1">
        <f t="array" aca="1" ref="H5014" ca="1">EsNegrita(BP[[#This Row],[CODIGO]])</f>
        <v>0</v>
      </c>
      <c r="I5014" s="387" t="b" cm="1">
        <f t="array" ref="I5014">_xlfn.LET(
    _xlpm.codigos_devolucion, _xlfn.UNIQUE(_xlfn._xlws.FILTER(BP[CODIGO], ISNUMBER(SEARCH("devoluci", BP[NOMBRE CUENTA])), {""})),
    ISNUMBER(MATCH(BP[[#This Row],[CODIGO]], _xlpm.codigos_devolucion, 0))
)</f>
        <v>0</v>
      </c>
    </row>
    <row r="5015" spans="1:9" x14ac:dyDescent="0.25">
      <c r="A5015" s="608">
        <v>720530</v>
      </c>
      <c r="B5015" s="416" t="s">
        <v>547</v>
      </c>
      <c r="C5015" s="416" t="s">
        <v>1317</v>
      </c>
      <c r="D5015" s="416" t="s">
        <v>739</v>
      </c>
      <c r="E5015" s="417">
        <v>252929.6</v>
      </c>
      <c r="F5015" s="417">
        <v>0</v>
      </c>
      <c r="G5015" s="417">
        <v>1080413403.0900002</v>
      </c>
      <c r="H5015" s="387" t="b" cm="1">
        <f t="array" aca="1" ref="H5015" ca="1">EsNegrita(BP[[#This Row],[CODIGO]])</f>
        <v>0</v>
      </c>
      <c r="I5015" s="387" t="b" cm="1">
        <f t="array" ref="I5015">_xlfn.LET(
    _xlpm.codigos_devolucion, _xlfn.UNIQUE(_xlfn._xlws.FILTER(BP[CODIGO], ISNUMBER(SEARCH("devoluci", BP[NOMBRE CUENTA])), {""})),
    ISNUMBER(MATCH(BP[[#This Row],[CODIGO]], _xlpm.codigos_devolucion, 0))
)</f>
        <v>0</v>
      </c>
    </row>
    <row r="5016" spans="1:9" x14ac:dyDescent="0.25">
      <c r="A5016" s="608">
        <v>720530</v>
      </c>
      <c r="B5016" s="416" t="s">
        <v>547</v>
      </c>
      <c r="C5016" s="416" t="s">
        <v>1318</v>
      </c>
      <c r="D5016" s="416" t="s">
        <v>739</v>
      </c>
      <c r="E5016" s="417">
        <v>241311.75</v>
      </c>
      <c r="F5016" s="417">
        <v>0</v>
      </c>
      <c r="G5016" s="417">
        <v>1080654714.8400002</v>
      </c>
      <c r="H5016" s="387" t="b" cm="1">
        <f t="array" aca="1" ref="H5016" ca="1">EsNegrita(BP[[#This Row],[CODIGO]])</f>
        <v>0</v>
      </c>
      <c r="I5016" s="387" t="b" cm="1">
        <f t="array" ref="I5016">_xlfn.LET(
    _xlpm.codigos_devolucion, _xlfn.UNIQUE(_xlfn._xlws.FILTER(BP[CODIGO], ISNUMBER(SEARCH("devoluci", BP[NOMBRE CUENTA])), {""})),
    ISNUMBER(MATCH(BP[[#This Row],[CODIGO]], _xlpm.codigos_devolucion, 0))
)</f>
        <v>0</v>
      </c>
    </row>
    <row r="5017" spans="1:9" x14ac:dyDescent="0.25">
      <c r="A5017" s="608">
        <v>720530</v>
      </c>
      <c r="B5017" s="416" t="s">
        <v>547</v>
      </c>
      <c r="C5017" s="416" t="s">
        <v>1278</v>
      </c>
      <c r="D5017" s="416" t="s">
        <v>739</v>
      </c>
      <c r="E5017" s="417">
        <v>327265.13</v>
      </c>
      <c r="F5017" s="417">
        <v>0</v>
      </c>
      <c r="G5017" s="417">
        <v>1080981979.9700003</v>
      </c>
      <c r="H5017" s="387" t="b" cm="1">
        <f t="array" aca="1" ref="H5017" ca="1">EsNegrita(BP[[#This Row],[CODIGO]])</f>
        <v>0</v>
      </c>
      <c r="I5017" s="387" t="b" cm="1">
        <f t="array" ref="I5017">_xlfn.LET(
    _xlpm.codigos_devolucion, _xlfn.UNIQUE(_xlfn._xlws.FILTER(BP[CODIGO], ISNUMBER(SEARCH("devoluci", BP[NOMBRE CUENTA])), {""})),
    ISNUMBER(MATCH(BP[[#This Row],[CODIGO]], _xlpm.codigos_devolucion, 0))
)</f>
        <v>0</v>
      </c>
    </row>
    <row r="5018" spans="1:9" x14ac:dyDescent="0.25">
      <c r="A5018" s="608">
        <v>720530</v>
      </c>
      <c r="B5018" s="416" t="s">
        <v>547</v>
      </c>
      <c r="C5018" s="416" t="s">
        <v>1331</v>
      </c>
      <c r="D5018" s="416" t="s">
        <v>739</v>
      </c>
      <c r="E5018" s="417">
        <v>243384.19</v>
      </c>
      <c r="F5018" s="417">
        <v>0</v>
      </c>
      <c r="G5018" s="417">
        <v>1081225364.1600003</v>
      </c>
      <c r="H5018" s="387" t="b" cm="1">
        <f t="array" aca="1" ref="H5018" ca="1">EsNegrita(BP[[#This Row],[CODIGO]])</f>
        <v>0</v>
      </c>
      <c r="I5018" s="387" t="b" cm="1">
        <f t="array" ref="I5018">_xlfn.LET(
    _xlpm.codigos_devolucion, _xlfn.UNIQUE(_xlfn._xlws.FILTER(BP[CODIGO], ISNUMBER(SEARCH("devoluci", BP[NOMBRE CUENTA])), {""})),
    ISNUMBER(MATCH(BP[[#This Row],[CODIGO]], _xlpm.codigos_devolucion, 0))
)</f>
        <v>0</v>
      </c>
    </row>
    <row r="5019" spans="1:9" x14ac:dyDescent="0.25">
      <c r="A5019" s="608">
        <v>720530</v>
      </c>
      <c r="B5019" s="416" t="s">
        <v>547</v>
      </c>
      <c r="C5019" s="416" t="s">
        <v>1320</v>
      </c>
      <c r="D5019" s="416" t="s">
        <v>739</v>
      </c>
      <c r="E5019" s="417">
        <v>221856.42</v>
      </c>
      <c r="F5019" s="417">
        <v>0</v>
      </c>
      <c r="G5019" s="417">
        <v>1081447220.5800004</v>
      </c>
      <c r="H5019" s="387" t="b" cm="1">
        <f t="array" aca="1" ref="H5019" ca="1">EsNegrita(BP[[#This Row],[CODIGO]])</f>
        <v>0</v>
      </c>
      <c r="I5019" s="387" t="b" cm="1">
        <f t="array" ref="I5019">_xlfn.LET(
    _xlpm.codigos_devolucion, _xlfn.UNIQUE(_xlfn._xlws.FILTER(BP[CODIGO], ISNUMBER(SEARCH("devoluci", BP[NOMBRE CUENTA])), {""})),
    ISNUMBER(MATCH(BP[[#This Row],[CODIGO]], _xlpm.codigos_devolucion, 0))
)</f>
        <v>0</v>
      </c>
    </row>
    <row r="5020" spans="1:9" x14ac:dyDescent="0.25">
      <c r="A5020" s="608">
        <v>720530</v>
      </c>
      <c r="B5020" s="416" t="s">
        <v>547</v>
      </c>
      <c r="C5020" s="416" t="s">
        <v>1322</v>
      </c>
      <c r="D5020" s="416" t="s">
        <v>739</v>
      </c>
      <c r="E5020" s="417">
        <v>171461.67</v>
      </c>
      <c r="F5020" s="417">
        <v>0</v>
      </c>
      <c r="G5020" s="417">
        <v>1081618682.2500005</v>
      </c>
      <c r="H5020" s="387" t="b" cm="1">
        <f t="array" aca="1" ref="H5020" ca="1">EsNegrita(BP[[#This Row],[CODIGO]])</f>
        <v>0</v>
      </c>
      <c r="I5020" s="387" t="b" cm="1">
        <f t="array" ref="I5020">_xlfn.LET(
    _xlpm.codigos_devolucion, _xlfn.UNIQUE(_xlfn._xlws.FILTER(BP[CODIGO], ISNUMBER(SEARCH("devoluci", BP[NOMBRE CUENTA])), {""})),
    ISNUMBER(MATCH(BP[[#This Row],[CODIGO]], _xlpm.codigos_devolucion, 0))
)</f>
        <v>0</v>
      </c>
    </row>
    <row r="5021" spans="1:9" x14ac:dyDescent="0.25">
      <c r="A5021" s="608">
        <v>720530</v>
      </c>
      <c r="B5021" s="416" t="s">
        <v>547</v>
      </c>
      <c r="C5021" s="416" t="s">
        <v>1323</v>
      </c>
      <c r="D5021" s="416" t="s">
        <v>739</v>
      </c>
      <c r="E5021" s="417">
        <v>290900.96999999997</v>
      </c>
      <c r="F5021" s="417">
        <v>0</v>
      </c>
      <c r="G5021" s="417">
        <v>1081909583.2200005</v>
      </c>
      <c r="H5021" s="387" t="b" cm="1">
        <f t="array" aca="1" ref="H5021" ca="1">EsNegrita(BP[[#This Row],[CODIGO]])</f>
        <v>0</v>
      </c>
      <c r="I5021" s="387" t="b" cm="1">
        <f t="array" ref="I5021">_xlfn.LET(
    _xlpm.codigos_devolucion, _xlfn.UNIQUE(_xlfn._xlws.FILTER(BP[CODIGO], ISNUMBER(SEARCH("devoluci", BP[NOMBRE CUENTA])), {""})),
    ISNUMBER(MATCH(BP[[#This Row],[CODIGO]], _xlpm.codigos_devolucion, 0))
)</f>
        <v>0</v>
      </c>
    </row>
    <row r="5022" spans="1:9" x14ac:dyDescent="0.25">
      <c r="A5022" s="608">
        <v>720530</v>
      </c>
      <c r="B5022" s="416" t="s">
        <v>547</v>
      </c>
      <c r="C5022" s="416" t="s">
        <v>1280</v>
      </c>
      <c r="D5022" s="416" t="s">
        <v>739</v>
      </c>
      <c r="E5022" s="417">
        <v>166600</v>
      </c>
      <c r="F5022" s="417">
        <v>0</v>
      </c>
      <c r="G5022" s="417">
        <v>1082076183.2200005</v>
      </c>
      <c r="H5022" s="387" t="b" cm="1">
        <f t="array" aca="1" ref="H5022" ca="1">EsNegrita(BP[[#This Row],[CODIGO]])</f>
        <v>0</v>
      </c>
      <c r="I5022" s="387" t="b" cm="1">
        <f t="array" ref="I5022">_xlfn.LET(
    _xlpm.codigos_devolucion, _xlfn.UNIQUE(_xlfn._xlws.FILTER(BP[CODIGO], ISNUMBER(SEARCH("devoluci", BP[NOMBRE CUENTA])), {""})),
    ISNUMBER(MATCH(BP[[#This Row],[CODIGO]], _xlpm.codigos_devolucion, 0))
)</f>
        <v>0</v>
      </c>
    </row>
    <row r="5023" spans="1:9" x14ac:dyDescent="0.25">
      <c r="A5023" s="608">
        <v>720530</v>
      </c>
      <c r="B5023" s="416" t="s">
        <v>547</v>
      </c>
      <c r="C5023" s="416" t="s">
        <v>1357</v>
      </c>
      <c r="D5023" s="416" t="s">
        <v>739</v>
      </c>
      <c r="E5023" s="417">
        <v>261145.79</v>
      </c>
      <c r="F5023" s="417">
        <v>0</v>
      </c>
      <c r="G5023" s="417">
        <v>1082337329.0100005</v>
      </c>
      <c r="H5023" s="387" t="b" cm="1">
        <f t="array" aca="1" ref="H5023" ca="1">EsNegrita(BP[[#This Row],[CODIGO]])</f>
        <v>0</v>
      </c>
      <c r="I5023" s="387" t="b" cm="1">
        <f t="array" ref="I5023">_xlfn.LET(
    _xlpm.codigos_devolucion, _xlfn.UNIQUE(_xlfn._xlws.FILTER(BP[CODIGO], ISNUMBER(SEARCH("devoluci", BP[NOMBRE CUENTA])), {""})),
    ISNUMBER(MATCH(BP[[#This Row],[CODIGO]], _xlpm.codigos_devolucion, 0))
)</f>
        <v>0</v>
      </c>
    </row>
    <row r="5024" spans="1:9" x14ac:dyDescent="0.25">
      <c r="A5024" s="608">
        <v>720530</v>
      </c>
      <c r="B5024" s="416" t="s">
        <v>547</v>
      </c>
      <c r="C5024" s="416" t="s">
        <v>1281</v>
      </c>
      <c r="D5024" s="416" t="s">
        <v>739</v>
      </c>
      <c r="E5024" s="417">
        <v>166600</v>
      </c>
      <c r="F5024" s="417">
        <v>0</v>
      </c>
      <c r="G5024" s="417">
        <v>1082503929.0100005</v>
      </c>
      <c r="H5024" s="387" t="b" cm="1">
        <f t="array" aca="1" ref="H5024" ca="1">EsNegrita(BP[[#This Row],[CODIGO]])</f>
        <v>0</v>
      </c>
      <c r="I5024" s="387" t="b" cm="1">
        <f t="array" ref="I5024">_xlfn.LET(
    _xlpm.codigos_devolucion, _xlfn.UNIQUE(_xlfn._xlws.FILTER(BP[CODIGO], ISNUMBER(SEARCH("devoluci", BP[NOMBRE CUENTA])), {""})),
    ISNUMBER(MATCH(BP[[#This Row],[CODIGO]], _xlpm.codigos_devolucion, 0))
)</f>
        <v>0</v>
      </c>
    </row>
    <row r="5025" spans="1:9" x14ac:dyDescent="0.25">
      <c r="A5025" s="608">
        <v>720530</v>
      </c>
      <c r="B5025" s="416" t="s">
        <v>547</v>
      </c>
      <c r="C5025" s="416" t="s">
        <v>760</v>
      </c>
      <c r="D5025" s="416" t="s">
        <v>1263</v>
      </c>
      <c r="E5025" s="417">
        <v>104896</v>
      </c>
      <c r="F5025" s="417">
        <v>0</v>
      </c>
      <c r="G5025" s="417">
        <v>1082608825.0100005</v>
      </c>
      <c r="H5025" s="387" t="b" cm="1">
        <f t="array" aca="1" ref="H5025" ca="1">EsNegrita(BP[[#This Row],[CODIGO]])</f>
        <v>0</v>
      </c>
      <c r="I5025" s="387" t="b" cm="1">
        <f t="array" ref="I5025">_xlfn.LET(
    _xlpm.codigos_devolucion, _xlfn.UNIQUE(_xlfn._xlws.FILTER(BP[CODIGO], ISNUMBER(SEARCH("devoluci", BP[NOMBRE CUENTA])), {""})),
    ISNUMBER(MATCH(BP[[#This Row],[CODIGO]], _xlpm.codigos_devolucion, 0))
)</f>
        <v>0</v>
      </c>
    </row>
    <row r="5026" spans="1:9" x14ac:dyDescent="0.25">
      <c r="A5026" s="608">
        <v>720530</v>
      </c>
      <c r="B5026" s="416" t="s">
        <v>547</v>
      </c>
      <c r="C5026" s="416" t="s">
        <v>1313</v>
      </c>
      <c r="D5026" s="416" t="s">
        <v>1326</v>
      </c>
      <c r="E5026" s="417">
        <v>95477.13</v>
      </c>
      <c r="F5026" s="417">
        <v>0</v>
      </c>
      <c r="G5026" s="417">
        <v>1082704302.1400006</v>
      </c>
      <c r="H5026" s="387" t="b" cm="1">
        <f t="array" aca="1" ref="H5026" ca="1">EsNegrita(BP[[#This Row],[CODIGO]])</f>
        <v>0</v>
      </c>
      <c r="I5026" s="387" t="b" cm="1">
        <f t="array" ref="I5026">_xlfn.LET(
    _xlpm.codigos_devolucion, _xlfn.UNIQUE(_xlfn._xlws.FILTER(BP[CODIGO], ISNUMBER(SEARCH("devoluci", BP[NOMBRE CUENTA])), {""})),
    ISNUMBER(MATCH(BP[[#This Row],[CODIGO]], _xlpm.codigos_devolucion, 0))
)</f>
        <v>0</v>
      </c>
    </row>
    <row r="5027" spans="1:9" x14ac:dyDescent="0.25">
      <c r="A5027" s="608">
        <v>720530</v>
      </c>
      <c r="B5027" s="416" t="s">
        <v>547</v>
      </c>
      <c r="C5027" s="416" t="s">
        <v>1297</v>
      </c>
      <c r="D5027" s="416" t="s">
        <v>1327</v>
      </c>
      <c r="E5027" s="417">
        <v>46621</v>
      </c>
      <c r="F5027" s="417">
        <v>0</v>
      </c>
      <c r="G5027" s="417">
        <v>1082750923.1400006</v>
      </c>
      <c r="H5027" s="387" t="b" cm="1">
        <f t="array" aca="1" ref="H5027" ca="1">EsNegrita(BP[[#This Row],[CODIGO]])</f>
        <v>0</v>
      </c>
      <c r="I5027" s="387" t="b" cm="1">
        <f t="array" ref="I5027">_xlfn.LET(
    _xlpm.codigos_devolucion, _xlfn.UNIQUE(_xlfn._xlws.FILTER(BP[CODIGO], ISNUMBER(SEARCH("devoluci", BP[NOMBRE CUENTA])), {""})),
    ISNUMBER(MATCH(BP[[#This Row],[CODIGO]], _xlpm.codigos_devolucion, 0))
)</f>
        <v>0</v>
      </c>
    </row>
    <row r="5028" spans="1:9" x14ac:dyDescent="0.25">
      <c r="A5028" s="608">
        <v>720530</v>
      </c>
      <c r="B5028" s="416" t="s">
        <v>547</v>
      </c>
      <c r="C5028" s="416" t="s">
        <v>740</v>
      </c>
      <c r="D5028" s="416" t="s">
        <v>777</v>
      </c>
      <c r="E5028" s="417">
        <v>166600</v>
      </c>
      <c r="F5028" s="417">
        <v>0</v>
      </c>
      <c r="G5028" s="417">
        <v>1082917523.1400006</v>
      </c>
      <c r="H5028" s="387" t="b" cm="1">
        <f t="array" aca="1" ref="H5028" ca="1">EsNegrita(BP[[#This Row],[CODIGO]])</f>
        <v>0</v>
      </c>
      <c r="I5028" s="387" t="b" cm="1">
        <f t="array" ref="I5028">_xlfn.LET(
    _xlpm.codigos_devolucion, _xlfn.UNIQUE(_xlfn._xlws.FILTER(BP[CODIGO], ISNUMBER(SEARCH("devoluci", BP[NOMBRE CUENTA])), {""})),
    ISNUMBER(MATCH(BP[[#This Row],[CODIGO]], _xlpm.codigos_devolucion, 0))
)</f>
        <v>0</v>
      </c>
    </row>
    <row r="5029" spans="1:9" x14ac:dyDescent="0.25">
      <c r="A5029" s="608">
        <v>720530</v>
      </c>
      <c r="B5029" s="416" t="s">
        <v>547</v>
      </c>
      <c r="C5029" s="416" t="s">
        <v>1287</v>
      </c>
      <c r="D5029" s="416" t="s">
        <v>777</v>
      </c>
      <c r="E5029" s="417">
        <v>361119.94</v>
      </c>
      <c r="F5029" s="417">
        <v>0</v>
      </c>
      <c r="G5029" s="417">
        <v>1083278643.0800006</v>
      </c>
      <c r="H5029" s="387" t="b" cm="1">
        <f t="array" aca="1" ref="H5029" ca="1">EsNegrita(BP[[#This Row],[CODIGO]])</f>
        <v>0</v>
      </c>
      <c r="I5029" s="387" t="b" cm="1">
        <f t="array" ref="I5029">_xlfn.LET(
    _xlpm.codigos_devolucion, _xlfn.UNIQUE(_xlfn._xlws.FILTER(BP[CODIGO], ISNUMBER(SEARCH("devoluci", BP[NOMBRE CUENTA])), {""})),
    ISNUMBER(MATCH(BP[[#This Row],[CODIGO]], _xlpm.codigos_devolucion, 0))
)</f>
        <v>0</v>
      </c>
    </row>
    <row r="5030" spans="1:9" x14ac:dyDescent="0.25">
      <c r="A5030" s="608">
        <v>720530</v>
      </c>
      <c r="B5030" s="416" t="s">
        <v>547</v>
      </c>
      <c r="C5030" s="416" t="s">
        <v>741</v>
      </c>
      <c r="D5030" s="416" t="s">
        <v>777</v>
      </c>
      <c r="E5030" s="417">
        <v>337980.3</v>
      </c>
      <c r="F5030" s="417">
        <v>0</v>
      </c>
      <c r="G5030" s="417">
        <v>1083616623.3800006</v>
      </c>
      <c r="H5030" s="387" t="b" cm="1">
        <f t="array" aca="1" ref="H5030" ca="1">EsNegrita(BP[[#This Row],[CODIGO]])</f>
        <v>0</v>
      </c>
      <c r="I5030" s="387" t="b" cm="1">
        <f t="array" ref="I5030">_xlfn.LET(
    _xlpm.codigos_devolucion, _xlfn.UNIQUE(_xlfn._xlws.FILTER(BP[CODIGO], ISNUMBER(SEARCH("devoluci", BP[NOMBRE CUENTA])), {""})),
    ISNUMBER(MATCH(BP[[#This Row],[CODIGO]], _xlpm.codigos_devolucion, 0))
)</f>
        <v>0</v>
      </c>
    </row>
    <row r="5031" spans="1:9" x14ac:dyDescent="0.25">
      <c r="A5031" s="608">
        <v>720530</v>
      </c>
      <c r="B5031" s="416" t="s">
        <v>547</v>
      </c>
      <c r="C5031" s="416" t="s">
        <v>779</v>
      </c>
      <c r="D5031" s="416" t="s">
        <v>777</v>
      </c>
      <c r="E5031" s="417">
        <v>336943.64</v>
      </c>
      <c r="F5031" s="417">
        <v>0</v>
      </c>
      <c r="G5031" s="417">
        <v>1083953567.0200007</v>
      </c>
      <c r="H5031" s="387" t="b" cm="1">
        <f t="array" aca="1" ref="H5031" ca="1">EsNegrita(BP[[#This Row],[CODIGO]])</f>
        <v>0</v>
      </c>
      <c r="I5031" s="387" t="b" cm="1">
        <f t="array" ref="I5031">_xlfn.LET(
    _xlpm.codigos_devolucion, _xlfn.UNIQUE(_xlfn._xlws.FILTER(BP[CODIGO], ISNUMBER(SEARCH("devoluci", BP[NOMBRE CUENTA])), {""})),
    ISNUMBER(MATCH(BP[[#This Row],[CODIGO]], _xlpm.codigos_devolucion, 0))
)</f>
        <v>0</v>
      </c>
    </row>
    <row r="5032" spans="1:9" x14ac:dyDescent="0.25">
      <c r="A5032" s="608">
        <v>720530</v>
      </c>
      <c r="B5032" s="416" t="s">
        <v>547</v>
      </c>
      <c r="C5032" s="416" t="s">
        <v>742</v>
      </c>
      <c r="D5032" s="416" t="s">
        <v>777</v>
      </c>
      <c r="E5032" s="417">
        <v>326189.45</v>
      </c>
      <c r="F5032" s="417">
        <v>0</v>
      </c>
      <c r="G5032" s="417">
        <v>1084279756.4700007</v>
      </c>
      <c r="H5032" s="387" t="b" cm="1">
        <f t="array" aca="1" ref="H5032" ca="1">EsNegrita(BP[[#This Row],[CODIGO]])</f>
        <v>0</v>
      </c>
      <c r="I5032" s="387" t="b" cm="1">
        <f t="array" ref="I5032">_xlfn.LET(
    _xlpm.codigos_devolucion, _xlfn.UNIQUE(_xlfn._xlws.FILTER(BP[CODIGO], ISNUMBER(SEARCH("devoluci", BP[NOMBRE CUENTA])), {""})),
    ISNUMBER(MATCH(BP[[#This Row],[CODIGO]], _xlpm.codigos_devolucion, 0))
)</f>
        <v>0</v>
      </c>
    </row>
    <row r="5033" spans="1:9" x14ac:dyDescent="0.25">
      <c r="A5033" s="608">
        <v>720530</v>
      </c>
      <c r="B5033" s="416" t="s">
        <v>547</v>
      </c>
      <c r="C5033" s="416" t="s">
        <v>743</v>
      </c>
      <c r="D5033" s="416" t="s">
        <v>777</v>
      </c>
      <c r="E5033" s="417">
        <v>307644.15999999997</v>
      </c>
      <c r="F5033" s="417">
        <v>0</v>
      </c>
      <c r="G5033" s="417">
        <v>1084587400.6300008</v>
      </c>
      <c r="H5033" s="387" t="b" cm="1">
        <f t="array" aca="1" ref="H5033" ca="1">EsNegrita(BP[[#This Row],[CODIGO]])</f>
        <v>0</v>
      </c>
      <c r="I5033" s="387" t="b" cm="1">
        <f t="array" ref="I5033">_xlfn.LET(
    _xlpm.codigos_devolucion, _xlfn.UNIQUE(_xlfn._xlws.FILTER(BP[CODIGO], ISNUMBER(SEARCH("devoluci", BP[NOMBRE CUENTA])), {""})),
    ISNUMBER(MATCH(BP[[#This Row],[CODIGO]], _xlpm.codigos_devolucion, 0))
)</f>
        <v>0</v>
      </c>
    </row>
    <row r="5034" spans="1:9" x14ac:dyDescent="0.25">
      <c r="A5034" s="608">
        <v>720530</v>
      </c>
      <c r="B5034" s="416" t="s">
        <v>547</v>
      </c>
      <c r="C5034" s="416" t="s">
        <v>744</v>
      </c>
      <c r="D5034" s="416" t="s">
        <v>777</v>
      </c>
      <c r="E5034" s="417">
        <v>277811.55</v>
      </c>
      <c r="F5034" s="417">
        <v>0</v>
      </c>
      <c r="G5034" s="417">
        <v>1084865212.1800008</v>
      </c>
      <c r="H5034" s="387" t="b" cm="1">
        <f t="array" aca="1" ref="H5034" ca="1">EsNegrita(BP[[#This Row],[CODIGO]])</f>
        <v>0</v>
      </c>
      <c r="I5034" s="387" t="b" cm="1">
        <f t="array" ref="I5034">_xlfn.LET(
    _xlpm.codigos_devolucion, _xlfn.UNIQUE(_xlfn._xlws.FILTER(BP[CODIGO], ISNUMBER(SEARCH("devoluci", BP[NOMBRE CUENTA])), {""})),
    ISNUMBER(MATCH(BP[[#This Row],[CODIGO]], _xlpm.codigos_devolucion, 0))
)</f>
        <v>0</v>
      </c>
    </row>
    <row r="5035" spans="1:9" x14ac:dyDescent="0.25">
      <c r="A5035" s="608">
        <v>720530</v>
      </c>
      <c r="B5035" s="416" t="s">
        <v>547</v>
      </c>
      <c r="C5035" s="416" t="s">
        <v>745</v>
      </c>
      <c r="D5035" s="416" t="s">
        <v>777</v>
      </c>
      <c r="E5035" s="417">
        <v>336943.64</v>
      </c>
      <c r="F5035" s="417">
        <v>0</v>
      </c>
      <c r="G5035" s="417">
        <v>1085202155.8200009</v>
      </c>
      <c r="H5035" s="387" t="b" cm="1">
        <f t="array" aca="1" ref="H5035" ca="1">EsNegrita(BP[[#This Row],[CODIGO]])</f>
        <v>0</v>
      </c>
      <c r="I5035" s="387" t="b" cm="1">
        <f t="array" ref="I5035">_xlfn.LET(
    _xlpm.codigos_devolucion, _xlfn.UNIQUE(_xlfn._xlws.FILTER(BP[CODIGO], ISNUMBER(SEARCH("devoluci", BP[NOMBRE CUENTA])), {""})),
    ISNUMBER(MATCH(BP[[#This Row],[CODIGO]], _xlpm.codigos_devolucion, 0))
)</f>
        <v>0</v>
      </c>
    </row>
    <row r="5036" spans="1:9" x14ac:dyDescent="0.25">
      <c r="A5036" s="608">
        <v>720530</v>
      </c>
      <c r="B5036" s="416" t="s">
        <v>547</v>
      </c>
      <c r="C5036" s="416" t="s">
        <v>1288</v>
      </c>
      <c r="D5036" s="416" t="s">
        <v>777</v>
      </c>
      <c r="E5036" s="417">
        <v>309887.40000000002</v>
      </c>
      <c r="F5036" s="417">
        <v>0</v>
      </c>
      <c r="G5036" s="417">
        <v>1085512043.220001</v>
      </c>
      <c r="H5036" s="387" t="b" cm="1">
        <f t="array" aca="1" ref="H5036" ca="1">EsNegrita(BP[[#This Row],[CODIGO]])</f>
        <v>0</v>
      </c>
      <c r="I5036" s="387" t="b" cm="1">
        <f t="array" ref="I5036">_xlfn.LET(
    _xlpm.codigos_devolucion, _xlfn.UNIQUE(_xlfn._xlws.FILTER(BP[CODIGO], ISNUMBER(SEARCH("devoluci", BP[NOMBRE CUENTA])), {""})),
    ISNUMBER(MATCH(BP[[#This Row],[CODIGO]], _xlpm.codigos_devolucion, 0))
)</f>
        <v>0</v>
      </c>
    </row>
    <row r="5037" spans="1:9" x14ac:dyDescent="0.25">
      <c r="A5037" s="608">
        <v>720530</v>
      </c>
      <c r="B5037" s="416" t="s">
        <v>547</v>
      </c>
      <c r="C5037" s="416" t="s">
        <v>1267</v>
      </c>
      <c r="D5037" s="416" t="s">
        <v>777</v>
      </c>
      <c r="E5037" s="417">
        <v>337980.3</v>
      </c>
      <c r="F5037" s="417">
        <v>0</v>
      </c>
      <c r="G5037" s="417">
        <v>1085850023.5200009</v>
      </c>
      <c r="H5037" s="387" t="b" cm="1">
        <f t="array" aca="1" ref="H5037" ca="1">EsNegrita(BP[[#This Row],[CODIGO]])</f>
        <v>0</v>
      </c>
      <c r="I5037" s="387" t="b" cm="1">
        <f t="array" ref="I5037">_xlfn.LET(
    _xlpm.codigos_devolucion, _xlfn.UNIQUE(_xlfn._xlws.FILTER(BP[CODIGO], ISNUMBER(SEARCH("devoluci", BP[NOMBRE CUENTA])), {""})),
    ISNUMBER(MATCH(BP[[#This Row],[CODIGO]], _xlpm.codigos_devolucion, 0))
)</f>
        <v>0</v>
      </c>
    </row>
    <row r="5038" spans="1:9" x14ac:dyDescent="0.25">
      <c r="A5038" s="608">
        <v>720530</v>
      </c>
      <c r="B5038" s="416" t="s">
        <v>547</v>
      </c>
      <c r="C5038" s="416" t="s">
        <v>1289</v>
      </c>
      <c r="D5038" s="416" t="s">
        <v>777</v>
      </c>
      <c r="E5038" s="417">
        <v>285401.11</v>
      </c>
      <c r="F5038" s="417">
        <v>0</v>
      </c>
      <c r="G5038" s="417">
        <v>1086135424.6300008</v>
      </c>
      <c r="H5038" s="387" t="b" cm="1">
        <f t="array" aca="1" ref="H5038" ca="1">EsNegrita(BP[[#This Row],[CODIGO]])</f>
        <v>0</v>
      </c>
      <c r="I5038" s="387" t="b" cm="1">
        <f t="array" ref="I5038">_xlfn.LET(
    _xlpm.codigos_devolucion, _xlfn.UNIQUE(_xlfn._xlws.FILTER(BP[CODIGO], ISNUMBER(SEARCH("devoluci", BP[NOMBRE CUENTA])), {""})),
    ISNUMBER(MATCH(BP[[#This Row],[CODIGO]], _xlpm.codigos_devolucion, 0))
)</f>
        <v>0</v>
      </c>
    </row>
    <row r="5039" spans="1:9" x14ac:dyDescent="0.25">
      <c r="A5039" s="608">
        <v>720530</v>
      </c>
      <c r="B5039" s="416" t="s">
        <v>547</v>
      </c>
      <c r="C5039" s="416" t="s">
        <v>746</v>
      </c>
      <c r="D5039" s="416" t="s">
        <v>777</v>
      </c>
      <c r="E5039" s="417">
        <v>337980.3</v>
      </c>
      <c r="F5039" s="417">
        <v>0</v>
      </c>
      <c r="G5039" s="417">
        <v>1086473404.9300008</v>
      </c>
      <c r="H5039" s="387" t="b" cm="1">
        <f t="array" aca="1" ref="H5039" ca="1">EsNegrita(BP[[#This Row],[CODIGO]])</f>
        <v>0</v>
      </c>
      <c r="I5039" s="387" t="b" cm="1">
        <f t="array" ref="I5039">_xlfn.LET(
    _xlpm.codigos_devolucion, _xlfn.UNIQUE(_xlfn._xlws.FILTER(BP[CODIGO], ISNUMBER(SEARCH("devoluci", BP[NOMBRE CUENTA])), {""})),
    ISNUMBER(MATCH(BP[[#This Row],[CODIGO]], _xlpm.codigos_devolucion, 0))
)</f>
        <v>0</v>
      </c>
    </row>
    <row r="5040" spans="1:9" x14ac:dyDescent="0.25">
      <c r="A5040" s="608">
        <v>720530</v>
      </c>
      <c r="B5040" s="416" t="s">
        <v>547</v>
      </c>
      <c r="C5040" s="416" t="s">
        <v>1268</v>
      </c>
      <c r="D5040" s="416" t="s">
        <v>777</v>
      </c>
      <c r="E5040" s="417">
        <v>364125.67</v>
      </c>
      <c r="F5040" s="417">
        <v>0</v>
      </c>
      <c r="G5040" s="417">
        <v>1086837530.6000009</v>
      </c>
      <c r="H5040" s="387" t="b" cm="1">
        <f t="array" aca="1" ref="H5040" ca="1">EsNegrita(BP[[#This Row],[CODIGO]])</f>
        <v>0</v>
      </c>
      <c r="I5040" s="387" t="b" cm="1">
        <f t="array" ref="I5040">_xlfn.LET(
    _xlpm.codigos_devolucion, _xlfn.UNIQUE(_xlfn._xlws.FILTER(BP[CODIGO], ISNUMBER(SEARCH("devoluci", BP[NOMBRE CUENTA])), {""})),
    ISNUMBER(MATCH(BP[[#This Row],[CODIGO]], _xlpm.codigos_devolucion, 0))
)</f>
        <v>0</v>
      </c>
    </row>
    <row r="5041" spans="1:9" x14ac:dyDescent="0.25">
      <c r="A5041" s="608">
        <v>720530</v>
      </c>
      <c r="B5041" s="416" t="s">
        <v>547</v>
      </c>
      <c r="C5041" s="416" t="s">
        <v>1290</v>
      </c>
      <c r="D5041" s="416" t="s">
        <v>777</v>
      </c>
      <c r="E5041" s="417">
        <v>364779.91</v>
      </c>
      <c r="F5041" s="417">
        <v>0</v>
      </c>
      <c r="G5041" s="417">
        <v>1087202310.5100009</v>
      </c>
      <c r="H5041" s="387" t="b" cm="1">
        <f t="array" aca="1" ref="H5041" ca="1">EsNegrita(BP[[#This Row],[CODIGO]])</f>
        <v>0</v>
      </c>
      <c r="I5041" s="387" t="b" cm="1">
        <f t="array" ref="I5041">_xlfn.LET(
    _xlpm.codigos_devolucion, _xlfn.UNIQUE(_xlfn._xlws.FILTER(BP[CODIGO], ISNUMBER(SEARCH("devoluci", BP[NOMBRE CUENTA])), {""})),
    ISNUMBER(MATCH(BP[[#This Row],[CODIGO]], _xlpm.codigos_devolucion, 0))
)</f>
        <v>0</v>
      </c>
    </row>
    <row r="5042" spans="1:9" x14ac:dyDescent="0.25">
      <c r="A5042" s="608">
        <v>720530</v>
      </c>
      <c r="B5042" s="416" t="s">
        <v>547</v>
      </c>
      <c r="C5042" s="416" t="s">
        <v>747</v>
      </c>
      <c r="D5042" s="416" t="s">
        <v>777</v>
      </c>
      <c r="E5042" s="417">
        <v>215881.36</v>
      </c>
      <c r="F5042" s="417">
        <v>0</v>
      </c>
      <c r="G5042" s="417">
        <v>1087418191.8700008</v>
      </c>
      <c r="H5042" s="387" t="b" cm="1">
        <f t="array" aca="1" ref="H5042" ca="1">EsNegrita(BP[[#This Row],[CODIGO]])</f>
        <v>0</v>
      </c>
      <c r="I5042" s="387" t="b" cm="1">
        <f t="array" ref="I5042">_xlfn.LET(
    _xlpm.codigos_devolucion, _xlfn.UNIQUE(_xlfn._xlws.FILTER(BP[CODIGO], ISNUMBER(SEARCH("devoluci", BP[NOMBRE CUENTA])), {""})),
    ISNUMBER(MATCH(BP[[#This Row],[CODIGO]], _xlpm.codigos_devolucion, 0))
)</f>
        <v>0</v>
      </c>
    </row>
    <row r="5043" spans="1:9" x14ac:dyDescent="0.25">
      <c r="A5043" s="608">
        <v>720530</v>
      </c>
      <c r="B5043" s="416" t="s">
        <v>547</v>
      </c>
      <c r="C5043" s="416" t="s">
        <v>1293</v>
      </c>
      <c r="D5043" s="416" t="s">
        <v>777</v>
      </c>
      <c r="E5043" s="417">
        <v>337980.3</v>
      </c>
      <c r="F5043" s="417">
        <v>0</v>
      </c>
      <c r="G5043" s="417">
        <v>1087756172.1700008</v>
      </c>
      <c r="H5043" s="387" t="b" cm="1">
        <f t="array" aca="1" ref="H5043" ca="1">EsNegrita(BP[[#This Row],[CODIGO]])</f>
        <v>0</v>
      </c>
      <c r="I5043" s="387" t="b" cm="1">
        <f t="array" ref="I5043">_xlfn.LET(
    _xlpm.codigos_devolucion, _xlfn.UNIQUE(_xlfn._xlws.FILTER(BP[CODIGO], ISNUMBER(SEARCH("devoluci", BP[NOMBRE CUENTA])), {""})),
    ISNUMBER(MATCH(BP[[#This Row],[CODIGO]], _xlpm.codigos_devolucion, 0))
)</f>
        <v>0</v>
      </c>
    </row>
    <row r="5044" spans="1:9" x14ac:dyDescent="0.25">
      <c r="A5044" s="608">
        <v>720530</v>
      </c>
      <c r="B5044" s="416" t="s">
        <v>547</v>
      </c>
      <c r="C5044" s="416" t="s">
        <v>1294</v>
      </c>
      <c r="D5044" s="416" t="s">
        <v>777</v>
      </c>
      <c r="E5044" s="417">
        <v>337980.3</v>
      </c>
      <c r="F5044" s="417">
        <v>0</v>
      </c>
      <c r="G5044" s="417">
        <v>1088094152.4700007</v>
      </c>
      <c r="H5044" s="387" t="b" cm="1">
        <f t="array" aca="1" ref="H5044" ca="1">EsNegrita(BP[[#This Row],[CODIGO]])</f>
        <v>0</v>
      </c>
      <c r="I5044" s="387" t="b" cm="1">
        <f t="array" ref="I5044">_xlfn.LET(
    _xlpm.codigos_devolucion, _xlfn.UNIQUE(_xlfn._xlws.FILTER(BP[CODIGO], ISNUMBER(SEARCH("devoluci", BP[NOMBRE CUENTA])), {""})),
    ISNUMBER(MATCH(BP[[#This Row],[CODIGO]], _xlpm.codigos_devolucion, 0))
)</f>
        <v>0</v>
      </c>
    </row>
    <row r="5045" spans="1:9" x14ac:dyDescent="0.25">
      <c r="A5045" s="608">
        <v>720530</v>
      </c>
      <c r="B5045" s="416" t="s">
        <v>547</v>
      </c>
      <c r="C5045" s="416" t="s">
        <v>748</v>
      </c>
      <c r="D5045" s="416" t="s">
        <v>777</v>
      </c>
      <c r="E5045" s="417">
        <v>336597</v>
      </c>
      <c r="F5045" s="417">
        <v>0</v>
      </c>
      <c r="G5045" s="417">
        <v>1088430749.4700007</v>
      </c>
      <c r="H5045" s="387" t="b" cm="1">
        <f t="array" aca="1" ref="H5045" ca="1">EsNegrita(BP[[#This Row],[CODIGO]])</f>
        <v>0</v>
      </c>
      <c r="I5045" s="387" t="b" cm="1">
        <f t="array" ref="I5045">_xlfn.LET(
    _xlpm.codigos_devolucion, _xlfn.UNIQUE(_xlfn._xlws.FILTER(BP[CODIGO], ISNUMBER(SEARCH("devoluci", BP[NOMBRE CUENTA])), {""})),
    ISNUMBER(MATCH(BP[[#This Row],[CODIGO]], _xlpm.codigos_devolucion, 0))
)</f>
        <v>0</v>
      </c>
    </row>
    <row r="5046" spans="1:9" x14ac:dyDescent="0.25">
      <c r="A5046" s="608">
        <v>720530</v>
      </c>
      <c r="B5046" s="416" t="s">
        <v>547</v>
      </c>
      <c r="C5046" s="416" t="s">
        <v>749</v>
      </c>
      <c r="D5046" s="416" t="s">
        <v>777</v>
      </c>
      <c r="E5046" s="417">
        <v>329504.40000000002</v>
      </c>
      <c r="F5046" s="417">
        <v>0</v>
      </c>
      <c r="G5046" s="417">
        <v>1088760253.8700008</v>
      </c>
      <c r="H5046" s="387" t="b" cm="1">
        <f t="array" aca="1" ref="H5046" ca="1">EsNegrita(BP[[#This Row],[CODIGO]])</f>
        <v>0</v>
      </c>
      <c r="I5046" s="387" t="b" cm="1">
        <f t="array" ref="I5046">_xlfn.LET(
    _xlpm.codigos_devolucion, _xlfn.UNIQUE(_xlfn._xlws.FILTER(BP[CODIGO], ISNUMBER(SEARCH("devoluci", BP[NOMBRE CUENTA])), {""})),
    ISNUMBER(MATCH(BP[[#This Row],[CODIGO]], _xlpm.codigos_devolucion, 0))
)</f>
        <v>0</v>
      </c>
    </row>
    <row r="5047" spans="1:9" x14ac:dyDescent="0.25">
      <c r="A5047" s="608">
        <v>720530</v>
      </c>
      <c r="B5047" s="416" t="s">
        <v>547</v>
      </c>
      <c r="C5047" s="416" t="s">
        <v>1295</v>
      </c>
      <c r="D5047" s="416" t="s">
        <v>777</v>
      </c>
      <c r="E5047" s="417">
        <v>180103.82</v>
      </c>
      <c r="F5047" s="417">
        <v>0</v>
      </c>
      <c r="G5047" s="417">
        <v>1088940357.6900008</v>
      </c>
      <c r="H5047" s="387" t="b" cm="1">
        <f t="array" aca="1" ref="H5047" ca="1">EsNegrita(BP[[#This Row],[CODIGO]])</f>
        <v>0</v>
      </c>
      <c r="I5047" s="387" t="b" cm="1">
        <f t="array" ref="I5047">_xlfn.LET(
    _xlpm.codigos_devolucion, _xlfn.UNIQUE(_xlfn._xlws.FILTER(BP[CODIGO], ISNUMBER(SEARCH("devoluci", BP[NOMBRE CUENTA])), {""})),
    ISNUMBER(MATCH(BP[[#This Row],[CODIGO]], _xlpm.codigos_devolucion, 0))
)</f>
        <v>0</v>
      </c>
    </row>
    <row r="5048" spans="1:9" x14ac:dyDescent="0.25">
      <c r="A5048" s="608">
        <v>720530</v>
      </c>
      <c r="B5048" s="416" t="s">
        <v>547</v>
      </c>
      <c r="C5048" s="416" t="s">
        <v>750</v>
      </c>
      <c r="D5048" s="416" t="s">
        <v>777</v>
      </c>
      <c r="E5048" s="417">
        <v>201167</v>
      </c>
      <c r="F5048" s="417">
        <v>0</v>
      </c>
      <c r="G5048" s="417">
        <v>1089141524.6900008</v>
      </c>
      <c r="H5048" s="387" t="b" cm="1">
        <f t="array" aca="1" ref="H5048" ca="1">EsNegrita(BP[[#This Row],[CODIGO]])</f>
        <v>0</v>
      </c>
      <c r="I5048" s="387" t="b" cm="1">
        <f t="array" ref="I5048">_xlfn.LET(
    _xlpm.codigos_devolucion, _xlfn.UNIQUE(_xlfn._xlws.FILTER(BP[CODIGO], ISNUMBER(SEARCH("devoluci", BP[NOMBRE CUENTA])), {""})),
    ISNUMBER(MATCH(BP[[#This Row],[CODIGO]], _xlpm.codigos_devolucion, 0))
)</f>
        <v>0</v>
      </c>
    </row>
    <row r="5049" spans="1:9" x14ac:dyDescent="0.25">
      <c r="A5049" s="608">
        <v>720530</v>
      </c>
      <c r="B5049" s="416" t="s">
        <v>547</v>
      </c>
      <c r="C5049" s="416" t="s">
        <v>1260</v>
      </c>
      <c r="D5049" s="416" t="s">
        <v>777</v>
      </c>
      <c r="E5049" s="417">
        <v>238726.69</v>
      </c>
      <c r="F5049" s="417">
        <v>0</v>
      </c>
      <c r="G5049" s="417">
        <v>1089380251.3800008</v>
      </c>
      <c r="H5049" s="387" t="b" cm="1">
        <f t="array" aca="1" ref="H5049" ca="1">EsNegrita(BP[[#This Row],[CODIGO]])</f>
        <v>0</v>
      </c>
      <c r="I5049" s="387" t="b" cm="1">
        <f t="array" ref="I5049">_xlfn.LET(
    _xlpm.codigos_devolucion, _xlfn.UNIQUE(_xlfn._xlws.FILTER(BP[CODIGO], ISNUMBER(SEARCH("devoluci", BP[NOMBRE CUENTA])), {""})),
    ISNUMBER(MATCH(BP[[#This Row],[CODIGO]], _xlpm.codigos_devolucion, 0))
)</f>
        <v>0</v>
      </c>
    </row>
    <row r="5050" spans="1:9" x14ac:dyDescent="0.25">
      <c r="A5050" s="608">
        <v>720530</v>
      </c>
      <c r="B5050" s="416" t="s">
        <v>547</v>
      </c>
      <c r="C5050" s="416" t="s">
        <v>1338</v>
      </c>
      <c r="D5050" s="416" t="s">
        <v>777</v>
      </c>
      <c r="E5050" s="417">
        <v>166600</v>
      </c>
      <c r="F5050" s="417">
        <v>0</v>
      </c>
      <c r="G5050" s="417">
        <v>1089546851.3800008</v>
      </c>
      <c r="H5050" s="387" t="b" cm="1">
        <f t="array" aca="1" ref="H5050" ca="1">EsNegrita(BP[[#This Row],[CODIGO]])</f>
        <v>0</v>
      </c>
      <c r="I5050" s="387" t="b" cm="1">
        <f t="array" ref="I5050">_xlfn.LET(
    _xlpm.codigos_devolucion, _xlfn.UNIQUE(_xlfn._xlws.FILTER(BP[CODIGO], ISNUMBER(SEARCH("devoluci", BP[NOMBRE CUENTA])), {""})),
    ISNUMBER(MATCH(BP[[#This Row],[CODIGO]], _xlpm.codigos_devolucion, 0))
)</f>
        <v>0</v>
      </c>
    </row>
    <row r="5051" spans="1:9" x14ac:dyDescent="0.25">
      <c r="A5051" s="608">
        <v>720530</v>
      </c>
      <c r="B5051" s="416" t="s">
        <v>547</v>
      </c>
      <c r="C5051" s="416" t="s">
        <v>1296</v>
      </c>
      <c r="D5051" s="416" t="s">
        <v>777</v>
      </c>
      <c r="E5051" s="417">
        <v>258318.26</v>
      </c>
      <c r="F5051" s="417">
        <v>0</v>
      </c>
      <c r="G5051" s="417">
        <v>1089805169.6400008</v>
      </c>
      <c r="H5051" s="387" t="b" cm="1">
        <f t="array" aca="1" ref="H5051" ca="1">EsNegrita(BP[[#This Row],[CODIGO]])</f>
        <v>0</v>
      </c>
      <c r="I5051" s="387" t="b" cm="1">
        <f t="array" ref="I5051">_xlfn.LET(
    _xlpm.codigos_devolucion, _xlfn.UNIQUE(_xlfn._xlws.FILTER(BP[CODIGO], ISNUMBER(SEARCH("devoluci", BP[NOMBRE CUENTA])), {""})),
    ISNUMBER(MATCH(BP[[#This Row],[CODIGO]], _xlpm.codigos_devolucion, 0))
)</f>
        <v>0</v>
      </c>
    </row>
    <row r="5052" spans="1:9" x14ac:dyDescent="0.25">
      <c r="A5052" s="608">
        <v>720530</v>
      </c>
      <c r="B5052" s="416" t="s">
        <v>547</v>
      </c>
      <c r="C5052" s="416" t="s">
        <v>1261</v>
      </c>
      <c r="D5052" s="416" t="s">
        <v>777</v>
      </c>
      <c r="E5052" s="417">
        <v>270649.61</v>
      </c>
      <c r="F5052" s="417">
        <v>0</v>
      </c>
      <c r="G5052" s="417">
        <v>1090075819.2500007</v>
      </c>
      <c r="H5052" s="387" t="b" cm="1">
        <f t="array" aca="1" ref="H5052" ca="1">EsNegrita(BP[[#This Row],[CODIGO]])</f>
        <v>0</v>
      </c>
      <c r="I5052" s="387" t="b" cm="1">
        <f t="array" ref="I5052">_xlfn.LET(
    _xlpm.codigos_devolucion, _xlfn.UNIQUE(_xlfn._xlws.FILTER(BP[CODIGO], ISNUMBER(SEARCH("devoluci", BP[NOMBRE CUENTA])), {""})),
    ISNUMBER(MATCH(BP[[#This Row],[CODIGO]], _xlpm.codigos_devolucion, 0))
)</f>
        <v>0</v>
      </c>
    </row>
    <row r="5053" spans="1:9" x14ac:dyDescent="0.25">
      <c r="A5053" s="608">
        <v>720530</v>
      </c>
      <c r="B5053" s="416" t="s">
        <v>547</v>
      </c>
      <c r="C5053" s="416" t="s">
        <v>1297</v>
      </c>
      <c r="D5053" s="416" t="s">
        <v>777</v>
      </c>
      <c r="E5053" s="417">
        <v>239583.14</v>
      </c>
      <c r="F5053" s="417">
        <v>0</v>
      </c>
      <c r="G5053" s="417">
        <v>1090315402.3900008</v>
      </c>
      <c r="H5053" s="387" t="b" cm="1">
        <f t="array" aca="1" ref="H5053" ca="1">EsNegrita(BP[[#This Row],[CODIGO]])</f>
        <v>0</v>
      </c>
      <c r="I5053" s="387" t="b" cm="1">
        <f t="array" ref="I5053">_xlfn.LET(
    _xlpm.codigos_devolucion, _xlfn.UNIQUE(_xlfn._xlws.FILTER(BP[CODIGO], ISNUMBER(SEARCH("devoluci", BP[NOMBRE CUENTA])), {""})),
    ISNUMBER(MATCH(BP[[#This Row],[CODIGO]], _xlpm.codigos_devolucion, 0))
)</f>
        <v>0</v>
      </c>
    </row>
    <row r="5054" spans="1:9" x14ac:dyDescent="0.25">
      <c r="A5054" s="608">
        <v>720530</v>
      </c>
      <c r="B5054" s="416" t="s">
        <v>547</v>
      </c>
      <c r="C5054" s="416" t="s">
        <v>1298</v>
      </c>
      <c r="D5054" s="416" t="s">
        <v>777</v>
      </c>
      <c r="E5054" s="417">
        <v>280741.52</v>
      </c>
      <c r="F5054" s="417">
        <v>0</v>
      </c>
      <c r="G5054" s="417">
        <v>1090596143.9100008</v>
      </c>
      <c r="H5054" s="387" t="b" cm="1">
        <f t="array" aca="1" ref="H5054" ca="1">EsNegrita(BP[[#This Row],[CODIGO]])</f>
        <v>0</v>
      </c>
      <c r="I5054" s="387" t="b" cm="1">
        <f t="array" ref="I5054">_xlfn.LET(
    _xlpm.codigos_devolucion, _xlfn.UNIQUE(_xlfn._xlws.FILTER(BP[CODIGO], ISNUMBER(SEARCH("devoluci", BP[NOMBRE CUENTA])), {""})),
    ISNUMBER(MATCH(BP[[#This Row],[CODIGO]], _xlpm.codigos_devolucion, 0))
)</f>
        <v>0</v>
      </c>
    </row>
    <row r="5055" spans="1:9" x14ac:dyDescent="0.25">
      <c r="A5055" s="608">
        <v>720530</v>
      </c>
      <c r="B5055" s="416" t="s">
        <v>547</v>
      </c>
      <c r="C5055" s="416" t="s">
        <v>752</v>
      </c>
      <c r="D5055" s="416" t="s">
        <v>777</v>
      </c>
      <c r="E5055" s="417">
        <v>177706.64</v>
      </c>
      <c r="F5055" s="417">
        <v>0</v>
      </c>
      <c r="G5055" s="417">
        <v>1090773850.5500009</v>
      </c>
      <c r="H5055" s="387" t="b" cm="1">
        <f t="array" aca="1" ref="H5055" ca="1">EsNegrita(BP[[#This Row],[CODIGO]])</f>
        <v>0</v>
      </c>
      <c r="I5055" s="387" t="b" cm="1">
        <f t="array" ref="I5055">_xlfn.LET(
    _xlpm.codigos_devolucion, _xlfn.UNIQUE(_xlfn._xlws.FILTER(BP[CODIGO], ISNUMBER(SEARCH("devoluci", BP[NOMBRE CUENTA])), {""})),
    ISNUMBER(MATCH(BP[[#This Row],[CODIGO]], _xlpm.codigos_devolucion, 0))
)</f>
        <v>0</v>
      </c>
    </row>
    <row r="5056" spans="1:9" x14ac:dyDescent="0.25">
      <c r="A5056" s="608">
        <v>720530</v>
      </c>
      <c r="B5056" s="416" t="s">
        <v>547</v>
      </c>
      <c r="C5056" s="416" t="s">
        <v>1299</v>
      </c>
      <c r="D5056" s="416" t="s">
        <v>777</v>
      </c>
      <c r="E5056" s="417">
        <v>375710.39</v>
      </c>
      <c r="F5056" s="417">
        <v>0</v>
      </c>
      <c r="G5056" s="417">
        <v>1091149560.940001</v>
      </c>
      <c r="H5056" s="387" t="b" cm="1">
        <f t="array" aca="1" ref="H5056" ca="1">EsNegrita(BP[[#This Row],[CODIGO]])</f>
        <v>0</v>
      </c>
      <c r="I5056" s="387" t="b" cm="1">
        <f t="array" ref="I5056">_xlfn.LET(
    _xlpm.codigos_devolucion, _xlfn.UNIQUE(_xlfn._xlws.FILTER(BP[CODIGO], ISNUMBER(SEARCH("devoluci", BP[NOMBRE CUENTA])), {""})),
    ISNUMBER(MATCH(BP[[#This Row],[CODIGO]], _xlpm.codigos_devolucion, 0))
)</f>
        <v>0</v>
      </c>
    </row>
    <row r="5057" spans="1:9" x14ac:dyDescent="0.25">
      <c r="A5057" s="608">
        <v>720530</v>
      </c>
      <c r="B5057" s="416" t="s">
        <v>547</v>
      </c>
      <c r="C5057" s="416" t="s">
        <v>1340</v>
      </c>
      <c r="D5057" s="416" t="s">
        <v>777</v>
      </c>
      <c r="E5057" s="417">
        <v>303907.40000000002</v>
      </c>
      <c r="F5057" s="417">
        <v>0</v>
      </c>
      <c r="G5057" s="417">
        <v>1091453468.3400011</v>
      </c>
      <c r="H5057" s="387" t="b" cm="1">
        <f t="array" aca="1" ref="H5057" ca="1">EsNegrita(BP[[#This Row],[CODIGO]])</f>
        <v>0</v>
      </c>
      <c r="I5057" s="387" t="b" cm="1">
        <f t="array" ref="I5057">_xlfn.LET(
    _xlpm.codigos_devolucion, _xlfn.UNIQUE(_xlfn._xlws.FILTER(BP[CODIGO], ISNUMBER(SEARCH("devoluci", BP[NOMBRE CUENTA])), {""})),
    ISNUMBER(MATCH(BP[[#This Row],[CODIGO]], _xlpm.codigos_devolucion, 0))
)</f>
        <v>0</v>
      </c>
    </row>
    <row r="5058" spans="1:9" x14ac:dyDescent="0.25">
      <c r="A5058" s="608">
        <v>720530</v>
      </c>
      <c r="B5058" s="416" t="s">
        <v>547</v>
      </c>
      <c r="C5058" s="416" t="s">
        <v>756</v>
      </c>
      <c r="D5058" s="416" t="s">
        <v>777</v>
      </c>
      <c r="E5058" s="417">
        <v>329504.40000000002</v>
      </c>
      <c r="F5058" s="417">
        <v>0</v>
      </c>
      <c r="G5058" s="417">
        <v>1091782972.7400012</v>
      </c>
      <c r="H5058" s="387" t="b" cm="1">
        <f t="array" aca="1" ref="H5058" ca="1">EsNegrita(BP[[#This Row],[CODIGO]])</f>
        <v>0</v>
      </c>
      <c r="I5058" s="387" t="b" cm="1">
        <f t="array" ref="I5058">_xlfn.LET(
    _xlpm.codigos_devolucion, _xlfn.UNIQUE(_xlfn._xlws.FILTER(BP[CODIGO], ISNUMBER(SEARCH("devoluci", BP[NOMBRE CUENTA])), {""})),
    ISNUMBER(MATCH(BP[[#This Row],[CODIGO]], _xlpm.codigos_devolucion, 0))
)</f>
        <v>0</v>
      </c>
    </row>
    <row r="5059" spans="1:9" x14ac:dyDescent="0.25">
      <c r="A5059" s="608">
        <v>720530</v>
      </c>
      <c r="B5059" s="416" t="s">
        <v>547</v>
      </c>
      <c r="C5059" s="416" t="s">
        <v>757</v>
      </c>
      <c r="D5059" s="416" t="s">
        <v>777</v>
      </c>
      <c r="E5059" s="417">
        <v>336943.64</v>
      </c>
      <c r="F5059" s="417">
        <v>0</v>
      </c>
      <c r="G5059" s="417">
        <v>1092119916.3800013</v>
      </c>
      <c r="H5059" s="387" t="b" cm="1">
        <f t="array" aca="1" ref="H5059" ca="1">EsNegrita(BP[[#This Row],[CODIGO]])</f>
        <v>0</v>
      </c>
      <c r="I5059" s="387" t="b" cm="1">
        <f t="array" ref="I5059">_xlfn.LET(
    _xlpm.codigos_devolucion, _xlfn.UNIQUE(_xlfn._xlws.FILTER(BP[CODIGO], ISNUMBER(SEARCH("devoluci", BP[NOMBRE CUENTA])), {""})),
    ISNUMBER(MATCH(BP[[#This Row],[CODIGO]], _xlpm.codigos_devolucion, 0))
)</f>
        <v>0</v>
      </c>
    </row>
    <row r="5060" spans="1:9" x14ac:dyDescent="0.25">
      <c r="A5060" s="608">
        <v>720530</v>
      </c>
      <c r="B5060" s="416" t="s">
        <v>547</v>
      </c>
      <c r="C5060" s="416" t="s">
        <v>1336</v>
      </c>
      <c r="D5060" s="416" t="s">
        <v>777</v>
      </c>
      <c r="E5060" s="417">
        <v>345382.12</v>
      </c>
      <c r="F5060" s="417">
        <v>0</v>
      </c>
      <c r="G5060" s="417">
        <v>1092465298.5000012</v>
      </c>
      <c r="H5060" s="387" t="b" cm="1">
        <f t="array" aca="1" ref="H5060" ca="1">EsNegrita(BP[[#This Row],[CODIGO]])</f>
        <v>0</v>
      </c>
      <c r="I5060" s="387" t="b" cm="1">
        <f t="array" ref="I5060">_xlfn.LET(
    _xlpm.codigos_devolucion, _xlfn.UNIQUE(_xlfn._xlws.FILTER(BP[CODIGO], ISNUMBER(SEARCH("devoluci", BP[NOMBRE CUENTA])), {""})),
    ISNUMBER(MATCH(BP[[#This Row],[CODIGO]], _xlpm.codigos_devolucion, 0))
)</f>
        <v>0</v>
      </c>
    </row>
    <row r="5061" spans="1:9" x14ac:dyDescent="0.25">
      <c r="A5061" s="608">
        <v>720530</v>
      </c>
      <c r="B5061" s="416" t="s">
        <v>547</v>
      </c>
      <c r="C5061" s="416" t="s">
        <v>758</v>
      </c>
      <c r="D5061" s="416" t="s">
        <v>777</v>
      </c>
      <c r="E5061" s="417">
        <v>219663.65</v>
      </c>
      <c r="F5061" s="417">
        <v>0</v>
      </c>
      <c r="G5061" s="417">
        <v>1092684962.1500013</v>
      </c>
      <c r="H5061" s="387" t="b" cm="1">
        <f t="array" aca="1" ref="H5061" ca="1">EsNegrita(BP[[#This Row],[CODIGO]])</f>
        <v>0</v>
      </c>
      <c r="I5061" s="387" t="b" cm="1">
        <f t="array" ref="I5061">_xlfn.LET(
    _xlpm.codigos_devolucion, _xlfn.UNIQUE(_xlfn._xlws.FILTER(BP[CODIGO], ISNUMBER(SEARCH("devoluci", BP[NOMBRE CUENTA])), {""})),
    ISNUMBER(MATCH(BP[[#This Row],[CODIGO]], _xlpm.codigos_devolucion, 0))
)</f>
        <v>0</v>
      </c>
    </row>
    <row r="5062" spans="1:9" x14ac:dyDescent="0.25">
      <c r="A5062" s="608">
        <v>720530</v>
      </c>
      <c r="B5062" s="416" t="s">
        <v>547</v>
      </c>
      <c r="C5062" s="416" t="s">
        <v>759</v>
      </c>
      <c r="D5062" s="416" t="s">
        <v>777</v>
      </c>
      <c r="E5062" s="417">
        <v>194193.27</v>
      </c>
      <c r="F5062" s="417">
        <v>0</v>
      </c>
      <c r="G5062" s="417">
        <v>1092879155.4200013</v>
      </c>
      <c r="H5062" s="387" t="b" cm="1">
        <f t="array" aca="1" ref="H5062" ca="1">EsNegrita(BP[[#This Row],[CODIGO]])</f>
        <v>0</v>
      </c>
      <c r="I5062" s="387" t="b" cm="1">
        <f t="array" ref="I5062">_xlfn.LET(
    _xlpm.codigos_devolucion, _xlfn.UNIQUE(_xlfn._xlws.FILTER(BP[CODIGO], ISNUMBER(SEARCH("devoluci", BP[NOMBRE CUENTA])), {""})),
    ISNUMBER(MATCH(BP[[#This Row],[CODIGO]], _xlpm.codigos_devolucion, 0))
)</f>
        <v>0</v>
      </c>
    </row>
    <row r="5063" spans="1:9" x14ac:dyDescent="0.25">
      <c r="A5063" s="608">
        <v>720530</v>
      </c>
      <c r="B5063" s="416" t="s">
        <v>547</v>
      </c>
      <c r="C5063" s="416" t="s">
        <v>760</v>
      </c>
      <c r="D5063" s="416" t="s">
        <v>777</v>
      </c>
      <c r="E5063" s="417">
        <v>143555.76999999999</v>
      </c>
      <c r="F5063" s="417">
        <v>0</v>
      </c>
      <c r="G5063" s="417">
        <v>1093022711.1900012</v>
      </c>
      <c r="H5063" s="387" t="b" cm="1">
        <f t="array" aca="1" ref="H5063" ca="1">EsNegrita(BP[[#This Row],[CODIGO]])</f>
        <v>0</v>
      </c>
      <c r="I5063" s="387" t="b" cm="1">
        <f t="array" ref="I5063">_xlfn.LET(
    _xlpm.codigos_devolucion, _xlfn.UNIQUE(_xlfn._xlws.FILTER(BP[CODIGO], ISNUMBER(SEARCH("devoluci", BP[NOMBRE CUENTA])), {""})),
    ISNUMBER(MATCH(BP[[#This Row],[CODIGO]], _xlpm.codigos_devolucion, 0))
)</f>
        <v>0</v>
      </c>
    </row>
    <row r="5064" spans="1:9" x14ac:dyDescent="0.25">
      <c r="A5064" s="608">
        <v>720530</v>
      </c>
      <c r="B5064" s="416" t="s">
        <v>547</v>
      </c>
      <c r="C5064" s="416" t="s">
        <v>1270</v>
      </c>
      <c r="D5064" s="416" t="s">
        <v>777</v>
      </c>
      <c r="E5064" s="417">
        <v>365471.56</v>
      </c>
      <c r="F5064" s="417">
        <v>0</v>
      </c>
      <c r="G5064" s="417">
        <v>1093388182.7500012</v>
      </c>
      <c r="H5064" s="387" t="b" cm="1">
        <f t="array" aca="1" ref="H5064" ca="1">EsNegrita(BP[[#This Row],[CODIGO]])</f>
        <v>0</v>
      </c>
      <c r="I5064" s="387" t="b" cm="1">
        <f t="array" ref="I5064">_xlfn.LET(
    _xlpm.codigos_devolucion, _xlfn.UNIQUE(_xlfn._xlws.FILTER(BP[CODIGO], ISNUMBER(SEARCH("devoluci", BP[NOMBRE CUENTA])), {""})),
    ISNUMBER(MATCH(BP[[#This Row],[CODIGO]], _xlpm.codigos_devolucion, 0))
)</f>
        <v>0</v>
      </c>
    </row>
    <row r="5065" spans="1:9" x14ac:dyDescent="0.25">
      <c r="A5065" s="608">
        <v>720530</v>
      </c>
      <c r="B5065" s="416" t="s">
        <v>547</v>
      </c>
      <c r="C5065" s="416" t="s">
        <v>761</v>
      </c>
      <c r="D5065" s="416" t="s">
        <v>777</v>
      </c>
      <c r="E5065" s="417">
        <v>336943.64</v>
      </c>
      <c r="F5065" s="417">
        <v>0</v>
      </c>
      <c r="G5065" s="417">
        <v>1093725126.3900013</v>
      </c>
      <c r="H5065" s="387" t="b" cm="1">
        <f t="array" aca="1" ref="H5065" ca="1">EsNegrita(BP[[#This Row],[CODIGO]])</f>
        <v>0</v>
      </c>
      <c r="I5065" s="387" t="b" cm="1">
        <f t="array" ref="I5065">_xlfn.LET(
    _xlpm.codigos_devolucion, _xlfn.UNIQUE(_xlfn._xlws.FILTER(BP[CODIGO], ISNUMBER(SEARCH("devoluci", BP[NOMBRE CUENTA])), {""})),
    ISNUMBER(MATCH(BP[[#This Row],[CODIGO]], _xlpm.codigos_devolucion, 0))
)</f>
        <v>0</v>
      </c>
    </row>
    <row r="5066" spans="1:9" x14ac:dyDescent="0.25">
      <c r="A5066" s="608">
        <v>720530</v>
      </c>
      <c r="B5066" s="416" t="s">
        <v>547</v>
      </c>
      <c r="C5066" s="416" t="s">
        <v>1300</v>
      </c>
      <c r="D5066" s="416" t="s">
        <v>777</v>
      </c>
      <c r="E5066" s="417">
        <v>337980.3</v>
      </c>
      <c r="F5066" s="417">
        <v>0</v>
      </c>
      <c r="G5066" s="417">
        <v>1094063106.6900012</v>
      </c>
      <c r="H5066" s="387" t="b" cm="1">
        <f t="array" aca="1" ref="H5066" ca="1">EsNegrita(BP[[#This Row],[CODIGO]])</f>
        <v>0</v>
      </c>
      <c r="I5066" s="387" t="b" cm="1">
        <f t="array" ref="I5066">_xlfn.LET(
    _xlpm.codigos_devolucion, _xlfn.UNIQUE(_xlfn._xlws.FILTER(BP[CODIGO], ISNUMBER(SEARCH("devoluci", BP[NOMBRE CUENTA])), {""})),
    ISNUMBER(MATCH(BP[[#This Row],[CODIGO]], _xlpm.codigos_devolucion, 0))
)</f>
        <v>0</v>
      </c>
    </row>
    <row r="5067" spans="1:9" x14ac:dyDescent="0.25">
      <c r="A5067" s="608">
        <v>720530</v>
      </c>
      <c r="B5067" s="416" t="s">
        <v>547</v>
      </c>
      <c r="C5067" s="416" t="s">
        <v>1301</v>
      </c>
      <c r="D5067" s="416" t="s">
        <v>777</v>
      </c>
      <c r="E5067" s="417">
        <v>369191.18</v>
      </c>
      <c r="F5067" s="417">
        <v>0</v>
      </c>
      <c r="G5067" s="417">
        <v>1094432297.8700013</v>
      </c>
      <c r="H5067" s="387" t="b" cm="1">
        <f t="array" aca="1" ref="H5067" ca="1">EsNegrita(BP[[#This Row],[CODIGO]])</f>
        <v>0</v>
      </c>
      <c r="I5067" s="387" t="b" cm="1">
        <f t="array" ref="I5067">_xlfn.LET(
    _xlpm.codigos_devolucion, _xlfn.UNIQUE(_xlfn._xlws.FILTER(BP[CODIGO], ISNUMBER(SEARCH("devoluci", BP[NOMBRE CUENTA])), {""})),
    ISNUMBER(MATCH(BP[[#This Row],[CODIGO]], _xlpm.codigos_devolucion, 0))
)</f>
        <v>0</v>
      </c>
    </row>
    <row r="5068" spans="1:9" x14ac:dyDescent="0.25">
      <c r="A5068" s="608">
        <v>720530</v>
      </c>
      <c r="B5068" s="416" t="s">
        <v>547</v>
      </c>
      <c r="C5068" s="416" t="s">
        <v>1271</v>
      </c>
      <c r="D5068" s="416" t="s">
        <v>777</v>
      </c>
      <c r="E5068" s="417">
        <v>276946.76</v>
      </c>
      <c r="F5068" s="417">
        <v>0</v>
      </c>
      <c r="G5068" s="417">
        <v>1094709244.6300013</v>
      </c>
      <c r="H5068" s="387" t="b" cm="1">
        <f t="array" aca="1" ref="H5068" ca="1">EsNegrita(BP[[#This Row],[CODIGO]])</f>
        <v>0</v>
      </c>
      <c r="I5068" s="387" t="b" cm="1">
        <f t="array" ref="I5068">_xlfn.LET(
    _xlpm.codigos_devolucion, _xlfn.UNIQUE(_xlfn._xlws.FILTER(BP[CODIGO], ISNUMBER(SEARCH("devoluci", BP[NOMBRE CUENTA])), {""})),
    ISNUMBER(MATCH(BP[[#This Row],[CODIGO]], _xlpm.codigos_devolucion, 0))
)</f>
        <v>0</v>
      </c>
    </row>
    <row r="5069" spans="1:9" x14ac:dyDescent="0.25">
      <c r="A5069" s="608">
        <v>720530</v>
      </c>
      <c r="B5069" s="416" t="s">
        <v>547</v>
      </c>
      <c r="C5069" s="416" t="s">
        <v>1302</v>
      </c>
      <c r="D5069" s="416" t="s">
        <v>777</v>
      </c>
      <c r="E5069" s="417">
        <v>262788.07</v>
      </c>
      <c r="F5069" s="417">
        <v>0</v>
      </c>
      <c r="G5069" s="417">
        <v>1094972032.7000012</v>
      </c>
      <c r="H5069" s="387" t="b" cm="1">
        <f t="array" aca="1" ref="H5069" ca="1">EsNegrita(BP[[#This Row],[CODIGO]])</f>
        <v>0</v>
      </c>
      <c r="I5069" s="387" t="b" cm="1">
        <f t="array" ref="I5069">_xlfn.LET(
    _xlpm.codigos_devolucion, _xlfn.UNIQUE(_xlfn._xlws.FILTER(BP[CODIGO], ISNUMBER(SEARCH("devoluci", BP[NOMBRE CUENTA])), {""})),
    ISNUMBER(MATCH(BP[[#This Row],[CODIGO]], _xlpm.codigos_devolucion, 0))
)</f>
        <v>0</v>
      </c>
    </row>
    <row r="5070" spans="1:9" x14ac:dyDescent="0.25">
      <c r="A5070" s="608">
        <v>720530</v>
      </c>
      <c r="B5070" s="416" t="s">
        <v>547</v>
      </c>
      <c r="C5070" s="416" t="s">
        <v>1341</v>
      </c>
      <c r="D5070" s="416" t="s">
        <v>777</v>
      </c>
      <c r="E5070" s="417">
        <v>233296.24</v>
      </c>
      <c r="F5070" s="417">
        <v>0</v>
      </c>
      <c r="G5070" s="417">
        <v>1095205328.9400012</v>
      </c>
      <c r="H5070" s="387" t="b" cm="1">
        <f t="array" aca="1" ref="H5070" ca="1">EsNegrita(BP[[#This Row],[CODIGO]])</f>
        <v>0</v>
      </c>
      <c r="I5070" s="387" t="b" cm="1">
        <f t="array" ref="I5070">_xlfn.LET(
    _xlpm.codigos_devolucion, _xlfn.UNIQUE(_xlfn._xlws.FILTER(BP[CODIGO], ISNUMBER(SEARCH("devoluci", BP[NOMBRE CUENTA])), {""})),
    ISNUMBER(MATCH(BP[[#This Row],[CODIGO]], _xlpm.codigos_devolucion, 0))
)</f>
        <v>0</v>
      </c>
    </row>
    <row r="5071" spans="1:9" x14ac:dyDescent="0.25">
      <c r="A5071" s="608">
        <v>720530</v>
      </c>
      <c r="B5071" s="416" t="s">
        <v>547</v>
      </c>
      <c r="C5071" s="416" t="s">
        <v>1262</v>
      </c>
      <c r="D5071" s="416" t="s">
        <v>777</v>
      </c>
      <c r="E5071" s="417">
        <v>285401.11</v>
      </c>
      <c r="F5071" s="417">
        <v>0</v>
      </c>
      <c r="G5071" s="417">
        <v>1095490730.0500011</v>
      </c>
      <c r="H5071" s="387" t="b" cm="1">
        <f t="array" aca="1" ref="H5071" ca="1">EsNegrita(BP[[#This Row],[CODIGO]])</f>
        <v>0</v>
      </c>
      <c r="I5071" s="387" t="b" cm="1">
        <f t="array" ref="I5071">_xlfn.LET(
    _xlpm.codigos_devolucion, _xlfn.UNIQUE(_xlfn._xlws.FILTER(BP[CODIGO], ISNUMBER(SEARCH("devoluci", BP[NOMBRE CUENTA])), {""})),
    ISNUMBER(MATCH(BP[[#This Row],[CODIGO]], _xlpm.codigos_devolucion, 0))
)</f>
        <v>0</v>
      </c>
    </row>
    <row r="5072" spans="1:9" x14ac:dyDescent="0.25">
      <c r="A5072" s="608">
        <v>720530</v>
      </c>
      <c r="B5072" s="416" t="s">
        <v>547</v>
      </c>
      <c r="C5072" s="416" t="s">
        <v>1272</v>
      </c>
      <c r="D5072" s="416" t="s">
        <v>777</v>
      </c>
      <c r="E5072" s="417">
        <v>304705.48</v>
      </c>
      <c r="F5072" s="417">
        <v>0</v>
      </c>
      <c r="G5072" s="417">
        <v>1095795435.5300012</v>
      </c>
      <c r="H5072" s="387" t="b" cm="1">
        <f t="array" aca="1" ref="H5072" ca="1">EsNegrita(BP[[#This Row],[CODIGO]])</f>
        <v>0</v>
      </c>
      <c r="I5072" s="387" t="b" cm="1">
        <f t="array" ref="I5072">_xlfn.LET(
    _xlpm.codigos_devolucion, _xlfn.UNIQUE(_xlfn._xlws.FILTER(BP[CODIGO], ISNUMBER(SEARCH("devoluci", BP[NOMBRE CUENTA])), {""})),
    ISNUMBER(MATCH(BP[[#This Row],[CODIGO]], _xlpm.codigos_devolucion, 0))
)</f>
        <v>0</v>
      </c>
    </row>
    <row r="5073" spans="1:9" x14ac:dyDescent="0.25">
      <c r="A5073" s="608">
        <v>720530</v>
      </c>
      <c r="B5073" s="416" t="s">
        <v>547</v>
      </c>
      <c r="C5073" s="416" t="s">
        <v>780</v>
      </c>
      <c r="D5073" s="416" t="s">
        <v>777</v>
      </c>
      <c r="E5073" s="417">
        <v>294057.55</v>
      </c>
      <c r="F5073" s="417">
        <v>0</v>
      </c>
      <c r="G5073" s="417">
        <v>1096089493.0800011</v>
      </c>
      <c r="H5073" s="387" t="b" cm="1">
        <f t="array" aca="1" ref="H5073" ca="1">EsNegrita(BP[[#This Row],[CODIGO]])</f>
        <v>0</v>
      </c>
      <c r="I5073" s="387" t="b" cm="1">
        <f t="array" ref="I5073">_xlfn.LET(
    _xlpm.codigos_devolucion, _xlfn.UNIQUE(_xlfn._xlws.FILTER(BP[CODIGO], ISNUMBER(SEARCH("devoluci", BP[NOMBRE CUENTA])), {""})),
    ISNUMBER(MATCH(BP[[#This Row],[CODIGO]], _xlpm.codigos_devolucion, 0))
)</f>
        <v>0</v>
      </c>
    </row>
    <row r="5074" spans="1:9" x14ac:dyDescent="0.25">
      <c r="A5074" s="608">
        <v>720530</v>
      </c>
      <c r="B5074" s="416" t="s">
        <v>547</v>
      </c>
      <c r="C5074" s="416" t="s">
        <v>762</v>
      </c>
      <c r="D5074" s="416" t="s">
        <v>777</v>
      </c>
      <c r="E5074" s="417">
        <v>285401.11</v>
      </c>
      <c r="F5074" s="417">
        <v>0</v>
      </c>
      <c r="G5074" s="417">
        <v>1096374894.190001</v>
      </c>
      <c r="H5074" s="387" t="b" cm="1">
        <f t="array" aca="1" ref="H5074" ca="1">EsNegrita(BP[[#This Row],[CODIGO]])</f>
        <v>0</v>
      </c>
      <c r="I5074" s="387" t="b" cm="1">
        <f t="array" ref="I5074">_xlfn.LET(
    _xlpm.codigos_devolucion, _xlfn.UNIQUE(_xlfn._xlws.FILTER(BP[CODIGO], ISNUMBER(SEARCH("devoluci", BP[NOMBRE CUENTA])), {""})),
    ISNUMBER(MATCH(BP[[#This Row],[CODIGO]], _xlpm.codigos_devolucion, 0))
)</f>
        <v>0</v>
      </c>
    </row>
    <row r="5075" spans="1:9" x14ac:dyDescent="0.25">
      <c r="A5075" s="608">
        <v>720530</v>
      </c>
      <c r="B5075" s="416" t="s">
        <v>547</v>
      </c>
      <c r="C5075" s="416" t="s">
        <v>1330</v>
      </c>
      <c r="D5075" s="416" t="s">
        <v>777</v>
      </c>
      <c r="E5075" s="417">
        <v>275226.95</v>
      </c>
      <c r="F5075" s="417">
        <v>0</v>
      </c>
      <c r="G5075" s="417">
        <v>1096650121.1400011</v>
      </c>
      <c r="H5075" s="387" t="b" cm="1">
        <f t="array" aca="1" ref="H5075" ca="1">EsNegrita(BP[[#This Row],[CODIGO]])</f>
        <v>0</v>
      </c>
      <c r="I5075" s="387" t="b" cm="1">
        <f t="array" ref="I5075">_xlfn.LET(
    _xlpm.codigos_devolucion, _xlfn.UNIQUE(_xlfn._xlws.FILTER(BP[CODIGO], ISNUMBER(SEARCH("devoluci", BP[NOMBRE CUENTA])), {""})),
    ISNUMBER(MATCH(BP[[#This Row],[CODIGO]], _xlpm.codigos_devolucion, 0))
)</f>
        <v>0</v>
      </c>
    </row>
    <row r="5076" spans="1:9" x14ac:dyDescent="0.25">
      <c r="A5076" s="608">
        <v>720530</v>
      </c>
      <c r="B5076" s="416" t="s">
        <v>547</v>
      </c>
      <c r="C5076" s="416" t="s">
        <v>763</v>
      </c>
      <c r="D5076" s="416" t="s">
        <v>777</v>
      </c>
      <c r="E5076" s="417">
        <v>284536.28000000003</v>
      </c>
      <c r="F5076" s="417">
        <v>0</v>
      </c>
      <c r="G5076" s="417">
        <v>1096934657.420001</v>
      </c>
      <c r="H5076" s="387" t="b" cm="1">
        <f t="array" aca="1" ref="H5076" ca="1">EsNegrita(BP[[#This Row],[CODIGO]])</f>
        <v>0</v>
      </c>
      <c r="I5076" s="387" t="b" cm="1">
        <f t="array" ref="I5076">_xlfn.LET(
    _xlpm.codigos_devolucion, _xlfn.UNIQUE(_xlfn._xlws.FILTER(BP[CODIGO], ISNUMBER(SEARCH("devoluci", BP[NOMBRE CUENTA])), {""})),
    ISNUMBER(MATCH(BP[[#This Row],[CODIGO]], _xlpm.codigos_devolucion, 0))
)</f>
        <v>0</v>
      </c>
    </row>
    <row r="5077" spans="1:9" x14ac:dyDescent="0.25">
      <c r="A5077" s="608">
        <v>720530</v>
      </c>
      <c r="B5077" s="416" t="s">
        <v>547</v>
      </c>
      <c r="C5077" s="416" t="s">
        <v>764</v>
      </c>
      <c r="D5077" s="416" t="s">
        <v>777</v>
      </c>
      <c r="E5077" s="417">
        <v>336943.64</v>
      </c>
      <c r="F5077" s="417">
        <v>0</v>
      </c>
      <c r="G5077" s="417">
        <v>1097271601.0600011</v>
      </c>
      <c r="H5077" s="387" t="b" cm="1">
        <f t="array" aca="1" ref="H5077" ca="1">EsNegrita(BP[[#This Row],[CODIGO]])</f>
        <v>0</v>
      </c>
      <c r="I5077" s="387" t="b" cm="1">
        <f t="array" ref="I5077">_xlfn.LET(
    _xlpm.codigos_devolucion, _xlfn.UNIQUE(_xlfn._xlws.FILTER(BP[CODIGO], ISNUMBER(SEARCH("devoluci", BP[NOMBRE CUENTA])), {""})),
    ISNUMBER(MATCH(BP[[#This Row],[CODIGO]], _xlpm.codigos_devolucion, 0))
)</f>
        <v>0</v>
      </c>
    </row>
    <row r="5078" spans="1:9" x14ac:dyDescent="0.25">
      <c r="A5078" s="608">
        <v>720530</v>
      </c>
      <c r="B5078" s="416" t="s">
        <v>547</v>
      </c>
      <c r="C5078" s="416" t="s">
        <v>1284</v>
      </c>
      <c r="D5078" s="416" t="s">
        <v>777</v>
      </c>
      <c r="E5078" s="417">
        <v>362920.1</v>
      </c>
      <c r="F5078" s="417">
        <v>0</v>
      </c>
      <c r="G5078" s="417">
        <v>1097634521.160001</v>
      </c>
      <c r="H5078" s="387" t="b" cm="1">
        <f t="array" aca="1" ref="H5078" ca="1">EsNegrita(BP[[#This Row],[CODIGO]])</f>
        <v>0</v>
      </c>
      <c r="I5078" s="387" t="b" cm="1">
        <f t="array" ref="I5078">_xlfn.LET(
    _xlpm.codigos_devolucion, _xlfn.UNIQUE(_xlfn._xlws.FILTER(BP[CODIGO], ISNUMBER(SEARCH("devoluci", BP[NOMBRE CUENTA])), {""})),
    ISNUMBER(MATCH(BP[[#This Row],[CODIGO]], _xlpm.codigos_devolucion, 0))
)</f>
        <v>0</v>
      </c>
    </row>
    <row r="5079" spans="1:9" x14ac:dyDescent="0.25">
      <c r="A5079" s="608">
        <v>720530</v>
      </c>
      <c r="B5079" s="416" t="s">
        <v>547</v>
      </c>
      <c r="C5079" s="416" t="s">
        <v>1303</v>
      </c>
      <c r="D5079" s="416" t="s">
        <v>777</v>
      </c>
      <c r="E5079" s="417">
        <v>276946.71999999997</v>
      </c>
      <c r="F5079" s="417">
        <v>0</v>
      </c>
      <c r="G5079" s="417">
        <v>1097911467.8800011</v>
      </c>
      <c r="H5079" s="387" t="b" cm="1">
        <f t="array" aca="1" ref="H5079" ca="1">EsNegrita(BP[[#This Row],[CODIGO]])</f>
        <v>0</v>
      </c>
      <c r="I5079" s="387" t="b" cm="1">
        <f t="array" ref="I5079">_xlfn.LET(
    _xlpm.codigos_devolucion, _xlfn.UNIQUE(_xlfn._xlws.FILTER(BP[CODIGO], ISNUMBER(SEARCH("devoluci", BP[NOMBRE CUENTA])), {""})),
    ISNUMBER(MATCH(BP[[#This Row],[CODIGO]], _xlpm.codigos_devolucion, 0))
)</f>
        <v>0</v>
      </c>
    </row>
    <row r="5080" spans="1:9" x14ac:dyDescent="0.25">
      <c r="A5080" s="608">
        <v>720530</v>
      </c>
      <c r="B5080" s="416" t="s">
        <v>547</v>
      </c>
      <c r="C5080" s="416" t="s">
        <v>765</v>
      </c>
      <c r="D5080" s="416" t="s">
        <v>777</v>
      </c>
      <c r="E5080" s="417">
        <v>194193.27</v>
      </c>
      <c r="F5080" s="417">
        <v>0</v>
      </c>
      <c r="G5080" s="417">
        <v>1098105661.150001</v>
      </c>
      <c r="H5080" s="387" t="b" cm="1">
        <f t="array" aca="1" ref="H5080" ca="1">EsNegrita(BP[[#This Row],[CODIGO]])</f>
        <v>0</v>
      </c>
      <c r="I5080" s="387" t="b" cm="1">
        <f t="array" ref="I5080">_xlfn.LET(
    _xlpm.codigos_devolucion, _xlfn.UNIQUE(_xlfn._xlws.FILTER(BP[CODIGO], ISNUMBER(SEARCH("devoluci", BP[NOMBRE CUENTA])), {""})),
    ISNUMBER(MATCH(BP[[#This Row],[CODIGO]], _xlpm.codigos_devolucion, 0))
)</f>
        <v>0</v>
      </c>
    </row>
    <row r="5081" spans="1:9" x14ac:dyDescent="0.25">
      <c r="A5081" s="608">
        <v>720530</v>
      </c>
      <c r="B5081" s="416" t="s">
        <v>547</v>
      </c>
      <c r="C5081" s="416" t="s">
        <v>1273</v>
      </c>
      <c r="D5081" s="416" t="s">
        <v>777</v>
      </c>
      <c r="E5081" s="417">
        <v>145699.20000000001</v>
      </c>
      <c r="F5081" s="417">
        <v>0</v>
      </c>
      <c r="G5081" s="417">
        <v>1098251360.3500011</v>
      </c>
      <c r="H5081" s="387" t="b" cm="1">
        <f t="array" aca="1" ref="H5081" ca="1">EsNegrita(BP[[#This Row],[CODIGO]])</f>
        <v>0</v>
      </c>
      <c r="I5081" s="387" t="b" cm="1">
        <f t="array" ref="I5081">_xlfn.LET(
    _xlpm.codigos_devolucion, _xlfn.UNIQUE(_xlfn._xlws.FILTER(BP[CODIGO], ISNUMBER(SEARCH("devoluci", BP[NOMBRE CUENTA])), {""})),
    ISNUMBER(MATCH(BP[[#This Row],[CODIGO]], _xlpm.codigos_devolucion, 0))
)</f>
        <v>0</v>
      </c>
    </row>
    <row r="5082" spans="1:9" x14ac:dyDescent="0.25">
      <c r="A5082" s="608">
        <v>720530</v>
      </c>
      <c r="B5082" s="416" t="s">
        <v>547</v>
      </c>
      <c r="C5082" s="416" t="s">
        <v>1304</v>
      </c>
      <c r="D5082" s="416" t="s">
        <v>777</v>
      </c>
      <c r="E5082" s="417">
        <v>364779.91</v>
      </c>
      <c r="F5082" s="417">
        <v>0</v>
      </c>
      <c r="G5082" s="417">
        <v>1098616140.2600012</v>
      </c>
      <c r="H5082" s="387" t="b" cm="1">
        <f t="array" aca="1" ref="H5082" ca="1">EsNegrita(BP[[#This Row],[CODIGO]])</f>
        <v>0</v>
      </c>
      <c r="I5082" s="387" t="b" cm="1">
        <f t="array" ref="I5082">_xlfn.LET(
    _xlpm.codigos_devolucion, _xlfn.UNIQUE(_xlfn._xlws.FILTER(BP[CODIGO], ISNUMBER(SEARCH("devoluci", BP[NOMBRE CUENTA])), {""})),
    ISNUMBER(MATCH(BP[[#This Row],[CODIGO]], _xlpm.codigos_devolucion, 0))
)</f>
        <v>0</v>
      </c>
    </row>
    <row r="5083" spans="1:9" x14ac:dyDescent="0.25">
      <c r="A5083" s="608">
        <v>720530</v>
      </c>
      <c r="B5083" s="416" t="s">
        <v>547</v>
      </c>
      <c r="C5083" s="416" t="s">
        <v>1348</v>
      </c>
      <c r="D5083" s="416" t="s">
        <v>777</v>
      </c>
      <c r="E5083" s="417">
        <v>369191.18</v>
      </c>
      <c r="F5083" s="417">
        <v>0</v>
      </c>
      <c r="G5083" s="417">
        <v>1098985331.4400012</v>
      </c>
      <c r="H5083" s="387" t="b" cm="1">
        <f t="array" aca="1" ref="H5083" ca="1">EsNegrita(BP[[#This Row],[CODIGO]])</f>
        <v>0</v>
      </c>
      <c r="I5083" s="387" t="b" cm="1">
        <f t="array" ref="I5083">_xlfn.LET(
    _xlpm.codigos_devolucion, _xlfn.UNIQUE(_xlfn._xlws.FILTER(BP[CODIGO], ISNUMBER(SEARCH("devoluci", BP[NOMBRE CUENTA])), {""})),
    ISNUMBER(MATCH(BP[[#This Row],[CODIGO]], _xlpm.codigos_devolucion, 0))
)</f>
        <v>0</v>
      </c>
    </row>
    <row r="5084" spans="1:9" x14ac:dyDescent="0.25">
      <c r="A5084" s="608">
        <v>720530</v>
      </c>
      <c r="B5084" s="416" t="s">
        <v>547</v>
      </c>
      <c r="C5084" s="416" t="s">
        <v>1305</v>
      </c>
      <c r="D5084" s="416" t="s">
        <v>777</v>
      </c>
      <c r="E5084" s="417">
        <v>228103.65</v>
      </c>
      <c r="F5084" s="417">
        <v>0</v>
      </c>
      <c r="G5084" s="417">
        <v>1099213435.0900013</v>
      </c>
      <c r="H5084" s="387" t="b" cm="1">
        <f t="array" aca="1" ref="H5084" ca="1">EsNegrita(BP[[#This Row],[CODIGO]])</f>
        <v>0</v>
      </c>
      <c r="I5084" s="387" t="b" cm="1">
        <f t="array" ref="I5084">_xlfn.LET(
    _xlpm.codigos_devolucion, _xlfn.UNIQUE(_xlfn._xlws.FILTER(BP[CODIGO], ISNUMBER(SEARCH("devoluci", BP[NOMBRE CUENTA])), {""})),
    ISNUMBER(MATCH(BP[[#This Row],[CODIGO]], _xlpm.codigos_devolucion, 0))
)</f>
        <v>0</v>
      </c>
    </row>
    <row r="5085" spans="1:9" x14ac:dyDescent="0.25">
      <c r="A5085" s="608">
        <v>720530</v>
      </c>
      <c r="B5085" s="416" t="s">
        <v>547</v>
      </c>
      <c r="C5085" s="416" t="s">
        <v>1306</v>
      </c>
      <c r="D5085" s="416" t="s">
        <v>777</v>
      </c>
      <c r="E5085" s="417">
        <v>336943.48</v>
      </c>
      <c r="F5085" s="417">
        <v>0</v>
      </c>
      <c r="G5085" s="417">
        <v>1099550378.5700014</v>
      </c>
      <c r="H5085" s="387" t="b" cm="1">
        <f t="array" aca="1" ref="H5085" ca="1">EsNegrita(BP[[#This Row],[CODIGO]])</f>
        <v>0</v>
      </c>
      <c r="I5085" s="387" t="b" cm="1">
        <f t="array" ref="I5085">_xlfn.LET(
    _xlpm.codigos_devolucion, _xlfn.UNIQUE(_xlfn._xlws.FILTER(BP[CODIGO], ISNUMBER(SEARCH("devoluci", BP[NOMBRE CUENTA])), {""})),
    ISNUMBER(MATCH(BP[[#This Row],[CODIGO]], _xlpm.codigos_devolucion, 0))
)</f>
        <v>0</v>
      </c>
    </row>
    <row r="5086" spans="1:9" x14ac:dyDescent="0.25">
      <c r="A5086" s="608">
        <v>720530</v>
      </c>
      <c r="B5086" s="416" t="s">
        <v>547</v>
      </c>
      <c r="C5086" s="416" t="s">
        <v>1274</v>
      </c>
      <c r="D5086" s="416" t="s">
        <v>777</v>
      </c>
      <c r="E5086" s="417">
        <v>224584.49</v>
      </c>
      <c r="F5086" s="417">
        <v>0</v>
      </c>
      <c r="G5086" s="417">
        <v>1099774963.0600014</v>
      </c>
      <c r="H5086" s="387" t="b" cm="1">
        <f t="array" aca="1" ref="H5086" ca="1">EsNegrita(BP[[#This Row],[CODIGO]])</f>
        <v>0</v>
      </c>
      <c r="I5086" s="387" t="b" cm="1">
        <f t="array" ref="I5086">_xlfn.LET(
    _xlpm.codigos_devolucion, _xlfn.UNIQUE(_xlfn._xlws.FILTER(BP[CODIGO], ISNUMBER(SEARCH("devoluci", BP[NOMBRE CUENTA])), {""})),
    ISNUMBER(MATCH(BP[[#This Row],[CODIGO]], _xlpm.codigos_devolucion, 0))
)</f>
        <v>0</v>
      </c>
    </row>
    <row r="5087" spans="1:9" x14ac:dyDescent="0.25">
      <c r="A5087" s="608">
        <v>720530</v>
      </c>
      <c r="B5087" s="416" t="s">
        <v>547</v>
      </c>
      <c r="C5087" s="416" t="s">
        <v>1307</v>
      </c>
      <c r="D5087" s="416" t="s">
        <v>777</v>
      </c>
      <c r="E5087" s="417">
        <v>223892.84</v>
      </c>
      <c r="F5087" s="417">
        <v>0</v>
      </c>
      <c r="G5087" s="417">
        <v>1099998855.9000013</v>
      </c>
      <c r="H5087" s="387" t="b" cm="1">
        <f t="array" aca="1" ref="H5087" ca="1">EsNegrita(BP[[#This Row],[CODIGO]])</f>
        <v>0</v>
      </c>
      <c r="I5087" s="387" t="b" cm="1">
        <f t="array" ref="I5087">_xlfn.LET(
    _xlpm.codigos_devolucion, _xlfn.UNIQUE(_xlfn._xlws.FILTER(BP[CODIGO], ISNUMBER(SEARCH("devoluci", BP[NOMBRE CUENTA])), {""})),
    ISNUMBER(MATCH(BP[[#This Row],[CODIGO]], _xlpm.codigos_devolucion, 0))
)</f>
        <v>0</v>
      </c>
    </row>
    <row r="5088" spans="1:9" x14ac:dyDescent="0.25">
      <c r="A5088" s="608">
        <v>720530</v>
      </c>
      <c r="B5088" s="416" t="s">
        <v>547</v>
      </c>
      <c r="C5088" s="416" t="s">
        <v>766</v>
      </c>
      <c r="D5088" s="416" t="s">
        <v>777</v>
      </c>
      <c r="E5088" s="417">
        <v>336943.64</v>
      </c>
      <c r="F5088" s="417">
        <v>0</v>
      </c>
      <c r="G5088" s="417">
        <v>1100335799.5400014</v>
      </c>
      <c r="H5088" s="387" t="b" cm="1">
        <f t="array" aca="1" ref="H5088" ca="1">EsNegrita(BP[[#This Row],[CODIGO]])</f>
        <v>0</v>
      </c>
      <c r="I5088" s="387" t="b" cm="1">
        <f t="array" ref="I5088">_xlfn.LET(
    _xlpm.codigos_devolucion, _xlfn.UNIQUE(_xlfn._xlws.FILTER(BP[CODIGO], ISNUMBER(SEARCH("devoluci", BP[NOMBRE CUENTA])), {""})),
    ISNUMBER(MATCH(BP[[#This Row],[CODIGO]], _xlpm.codigos_devolucion, 0))
)</f>
        <v>0</v>
      </c>
    </row>
    <row r="5089" spans="1:9" x14ac:dyDescent="0.25">
      <c r="A5089" s="608">
        <v>720530</v>
      </c>
      <c r="B5089" s="416" t="s">
        <v>547</v>
      </c>
      <c r="C5089" s="416" t="s">
        <v>767</v>
      </c>
      <c r="D5089" s="416" t="s">
        <v>777</v>
      </c>
      <c r="E5089" s="417">
        <v>285401.11</v>
      </c>
      <c r="F5089" s="417">
        <v>0</v>
      </c>
      <c r="G5089" s="417">
        <v>1100621200.6500013</v>
      </c>
      <c r="H5089" s="387" t="b" cm="1">
        <f t="array" aca="1" ref="H5089" ca="1">EsNegrita(BP[[#This Row],[CODIGO]])</f>
        <v>0</v>
      </c>
      <c r="I5089" s="387" t="b" cm="1">
        <f t="array" ref="I5089">_xlfn.LET(
    _xlpm.codigos_devolucion, _xlfn.UNIQUE(_xlfn._xlws.FILTER(BP[CODIGO], ISNUMBER(SEARCH("devoluci", BP[NOMBRE CUENTA])), {""})),
    ISNUMBER(MATCH(BP[[#This Row],[CODIGO]], _xlpm.codigos_devolucion, 0))
)</f>
        <v>0</v>
      </c>
    </row>
    <row r="5090" spans="1:9" x14ac:dyDescent="0.25">
      <c r="A5090" s="608">
        <v>720530</v>
      </c>
      <c r="B5090" s="416" t="s">
        <v>547</v>
      </c>
      <c r="C5090" s="416" t="s">
        <v>768</v>
      </c>
      <c r="D5090" s="416" t="s">
        <v>777</v>
      </c>
      <c r="E5090" s="417">
        <v>369191.18</v>
      </c>
      <c r="F5090" s="417">
        <v>0</v>
      </c>
      <c r="G5090" s="417">
        <v>1100990391.8300014</v>
      </c>
      <c r="H5090" s="387" t="b" cm="1">
        <f t="array" aca="1" ref="H5090" ca="1">EsNegrita(BP[[#This Row],[CODIGO]])</f>
        <v>0</v>
      </c>
      <c r="I5090" s="387" t="b" cm="1">
        <f t="array" ref="I5090">_xlfn.LET(
    _xlpm.codigos_devolucion, _xlfn.UNIQUE(_xlfn._xlws.FILTER(BP[CODIGO], ISNUMBER(SEARCH("devoluci", BP[NOMBRE CUENTA])), {""})),
    ISNUMBER(MATCH(BP[[#This Row],[CODIGO]], _xlpm.codigos_devolucion, 0))
)</f>
        <v>0</v>
      </c>
    </row>
    <row r="5091" spans="1:9" x14ac:dyDescent="0.25">
      <c r="A5091" s="608">
        <v>720530</v>
      </c>
      <c r="B5091" s="416" t="s">
        <v>547</v>
      </c>
      <c r="C5091" s="416" t="s">
        <v>1344</v>
      </c>
      <c r="D5091" s="416" t="s">
        <v>777</v>
      </c>
      <c r="E5091" s="417">
        <v>238642.56</v>
      </c>
      <c r="F5091" s="417">
        <v>0</v>
      </c>
      <c r="G5091" s="417">
        <v>1101229034.3900013</v>
      </c>
      <c r="H5091" s="387" t="b" cm="1">
        <f t="array" aca="1" ref="H5091" ca="1">EsNegrita(BP[[#This Row],[CODIGO]])</f>
        <v>0</v>
      </c>
      <c r="I5091" s="387" t="b" cm="1">
        <f t="array" ref="I5091">_xlfn.LET(
    _xlpm.codigos_devolucion, _xlfn.UNIQUE(_xlfn._xlws.FILTER(BP[CODIGO], ISNUMBER(SEARCH("devoluci", BP[NOMBRE CUENTA])), {""})),
    ISNUMBER(MATCH(BP[[#This Row],[CODIGO]], _xlpm.codigos_devolucion, 0))
)</f>
        <v>0</v>
      </c>
    </row>
    <row r="5092" spans="1:9" x14ac:dyDescent="0.25">
      <c r="A5092" s="608">
        <v>720530</v>
      </c>
      <c r="B5092" s="416" t="s">
        <v>547</v>
      </c>
      <c r="C5092" s="416" t="s">
        <v>769</v>
      </c>
      <c r="D5092" s="416" t="s">
        <v>777</v>
      </c>
      <c r="E5092" s="417">
        <v>307644.2</v>
      </c>
      <c r="F5092" s="417">
        <v>0</v>
      </c>
      <c r="G5092" s="417">
        <v>1101536678.5900013</v>
      </c>
      <c r="H5092" s="387" t="b" cm="1">
        <f t="array" aca="1" ref="H5092" ca="1">EsNegrita(BP[[#This Row],[CODIGO]])</f>
        <v>0</v>
      </c>
      <c r="I5092" s="387" t="b" cm="1">
        <f t="array" ref="I5092">_xlfn.LET(
    _xlpm.codigos_devolucion, _xlfn.UNIQUE(_xlfn._xlws.FILTER(BP[CODIGO], ISNUMBER(SEARCH("devoluci", BP[NOMBRE CUENTA])), {""})),
    ISNUMBER(MATCH(BP[[#This Row],[CODIGO]], _xlpm.codigos_devolucion, 0))
)</f>
        <v>0</v>
      </c>
    </row>
    <row r="5093" spans="1:9" x14ac:dyDescent="0.25">
      <c r="A5093" s="608">
        <v>720530</v>
      </c>
      <c r="B5093" s="416" t="s">
        <v>547</v>
      </c>
      <c r="C5093" s="416" t="s">
        <v>1309</v>
      </c>
      <c r="D5093" s="416" t="s">
        <v>777</v>
      </c>
      <c r="E5093" s="417">
        <v>234226.92</v>
      </c>
      <c r="F5093" s="417">
        <v>0</v>
      </c>
      <c r="G5093" s="417">
        <v>1101770905.5100014</v>
      </c>
      <c r="H5093" s="387" t="b" cm="1">
        <f t="array" aca="1" ref="H5093" ca="1">EsNegrita(BP[[#This Row],[CODIGO]])</f>
        <v>0</v>
      </c>
      <c r="I5093" s="387" t="b" cm="1">
        <f t="array" ref="I5093">_xlfn.LET(
    _xlpm.codigos_devolucion, _xlfn.UNIQUE(_xlfn._xlws.FILTER(BP[CODIGO], ISNUMBER(SEARCH("devoluci", BP[NOMBRE CUENTA])), {""})),
    ISNUMBER(MATCH(BP[[#This Row],[CODIGO]], _xlpm.codigos_devolucion, 0))
)</f>
        <v>0</v>
      </c>
    </row>
    <row r="5094" spans="1:9" x14ac:dyDescent="0.25">
      <c r="A5094" s="608">
        <v>720530</v>
      </c>
      <c r="B5094" s="416" t="s">
        <v>547</v>
      </c>
      <c r="C5094" s="416" t="s">
        <v>1310</v>
      </c>
      <c r="D5094" s="416" t="s">
        <v>777</v>
      </c>
      <c r="E5094" s="417">
        <v>186657.96</v>
      </c>
      <c r="F5094" s="417">
        <v>0</v>
      </c>
      <c r="G5094" s="417">
        <v>1101957563.4700015</v>
      </c>
      <c r="H5094" s="387" t="b" cm="1">
        <f t="array" aca="1" ref="H5094" ca="1">EsNegrita(BP[[#This Row],[CODIGO]])</f>
        <v>0</v>
      </c>
      <c r="I5094" s="387" t="b" cm="1">
        <f t="array" ref="I5094">_xlfn.LET(
    _xlpm.codigos_devolucion, _xlfn.UNIQUE(_xlfn._xlws.FILTER(BP[CODIGO], ISNUMBER(SEARCH("devoluci", BP[NOMBRE CUENTA])), {""})),
    ISNUMBER(MATCH(BP[[#This Row],[CODIGO]], _xlpm.codigos_devolucion, 0))
)</f>
        <v>0</v>
      </c>
    </row>
    <row r="5095" spans="1:9" x14ac:dyDescent="0.25">
      <c r="A5095" s="608">
        <v>720530</v>
      </c>
      <c r="B5095" s="416" t="s">
        <v>547</v>
      </c>
      <c r="C5095" s="416" t="s">
        <v>1275</v>
      </c>
      <c r="D5095" s="416" t="s">
        <v>777</v>
      </c>
      <c r="E5095" s="417">
        <v>211489.31</v>
      </c>
      <c r="F5095" s="417">
        <v>0</v>
      </c>
      <c r="G5095" s="417">
        <v>1102169052.7800014</v>
      </c>
      <c r="H5095" s="387" t="b" cm="1">
        <f t="array" aca="1" ref="H5095" ca="1">EsNegrita(BP[[#This Row],[CODIGO]])</f>
        <v>0</v>
      </c>
      <c r="I5095" s="387" t="b" cm="1">
        <f t="array" ref="I5095">_xlfn.LET(
    _xlpm.codigos_devolucion, _xlfn.UNIQUE(_xlfn._xlws.FILTER(BP[CODIGO], ISNUMBER(SEARCH("devoluci", BP[NOMBRE CUENTA])), {""})),
    ISNUMBER(MATCH(BP[[#This Row],[CODIGO]], _xlpm.codigos_devolucion, 0))
)</f>
        <v>0</v>
      </c>
    </row>
    <row r="5096" spans="1:9" x14ac:dyDescent="0.25">
      <c r="A5096" s="608">
        <v>720530</v>
      </c>
      <c r="B5096" s="416" t="s">
        <v>547</v>
      </c>
      <c r="C5096" s="416" t="s">
        <v>771</v>
      </c>
      <c r="D5096" s="416" t="s">
        <v>777</v>
      </c>
      <c r="E5096" s="417">
        <v>258318.26</v>
      </c>
      <c r="F5096" s="417">
        <v>0</v>
      </c>
      <c r="G5096" s="417">
        <v>1102427371.0400014</v>
      </c>
      <c r="H5096" s="387" t="b" cm="1">
        <f t="array" aca="1" ref="H5096" ca="1">EsNegrita(BP[[#This Row],[CODIGO]])</f>
        <v>0</v>
      </c>
      <c r="I5096" s="387" t="b" cm="1">
        <f t="array" ref="I5096">_xlfn.LET(
    _xlpm.codigos_devolucion, _xlfn.UNIQUE(_xlfn._xlws.FILTER(BP[CODIGO], ISNUMBER(SEARCH("devoluci", BP[NOMBRE CUENTA])), {""})),
    ISNUMBER(MATCH(BP[[#This Row],[CODIGO]], _xlpm.codigos_devolucion, 0))
)</f>
        <v>0</v>
      </c>
    </row>
    <row r="5097" spans="1:9" x14ac:dyDescent="0.25">
      <c r="A5097" s="608">
        <v>720530</v>
      </c>
      <c r="B5097" s="416" t="s">
        <v>547</v>
      </c>
      <c r="C5097" s="416" t="s">
        <v>1311</v>
      </c>
      <c r="D5097" s="416" t="s">
        <v>777</v>
      </c>
      <c r="E5097" s="417">
        <v>236315.22</v>
      </c>
      <c r="F5097" s="417">
        <v>0</v>
      </c>
      <c r="G5097" s="417">
        <v>1102663686.2600014</v>
      </c>
      <c r="H5097" s="387" t="b" cm="1">
        <f t="array" aca="1" ref="H5097" ca="1">EsNegrita(BP[[#This Row],[CODIGO]])</f>
        <v>0</v>
      </c>
      <c r="I5097" s="387" t="b" cm="1">
        <f t="array" ref="I5097">_xlfn.LET(
    _xlpm.codigos_devolucion, _xlfn.UNIQUE(_xlfn._xlws.FILTER(BP[CODIGO], ISNUMBER(SEARCH("devoluci", BP[NOMBRE CUENTA])), {""})),
    ISNUMBER(MATCH(BP[[#This Row],[CODIGO]], _xlpm.codigos_devolucion, 0))
)</f>
        <v>0</v>
      </c>
    </row>
    <row r="5098" spans="1:9" x14ac:dyDescent="0.25">
      <c r="A5098" s="608">
        <v>720530</v>
      </c>
      <c r="B5098" s="416" t="s">
        <v>547</v>
      </c>
      <c r="C5098" s="416" t="s">
        <v>1277</v>
      </c>
      <c r="D5098" s="416" t="s">
        <v>777</v>
      </c>
      <c r="E5098" s="417">
        <v>339400.06</v>
      </c>
      <c r="F5098" s="417">
        <v>0</v>
      </c>
      <c r="G5098" s="417">
        <v>1103003086.3200014</v>
      </c>
      <c r="H5098" s="387" t="b" cm="1">
        <f t="array" aca="1" ref="H5098" ca="1">EsNegrita(BP[[#This Row],[CODIGO]])</f>
        <v>0</v>
      </c>
      <c r="I5098" s="387" t="b" cm="1">
        <f t="array" ref="I5098">_xlfn.LET(
    _xlpm.codigos_devolucion, _xlfn.UNIQUE(_xlfn._xlws.FILTER(BP[CODIGO], ISNUMBER(SEARCH("devoluci", BP[NOMBRE CUENTA])), {""})),
    ISNUMBER(MATCH(BP[[#This Row],[CODIGO]], _xlpm.codigos_devolucion, 0))
)</f>
        <v>0</v>
      </c>
    </row>
    <row r="5099" spans="1:9" x14ac:dyDescent="0.25">
      <c r="A5099" s="608">
        <v>720530</v>
      </c>
      <c r="B5099" s="416" t="s">
        <v>547</v>
      </c>
      <c r="C5099" s="416" t="s">
        <v>1312</v>
      </c>
      <c r="D5099" s="416" t="s">
        <v>777</v>
      </c>
      <c r="E5099" s="417">
        <v>323228.90999999997</v>
      </c>
      <c r="F5099" s="417">
        <v>0</v>
      </c>
      <c r="G5099" s="417">
        <v>1103326315.2300014</v>
      </c>
      <c r="H5099" s="387" t="b" cm="1">
        <f t="array" aca="1" ref="H5099" ca="1">EsNegrita(BP[[#This Row],[CODIGO]])</f>
        <v>0</v>
      </c>
      <c r="I5099" s="387" t="b" cm="1">
        <f t="array" ref="I5099">_xlfn.LET(
    _xlpm.codigos_devolucion, _xlfn.UNIQUE(_xlfn._xlws.FILTER(BP[CODIGO], ISNUMBER(SEARCH("devoluci", BP[NOMBRE CUENTA])), {""})),
    ISNUMBER(MATCH(BP[[#This Row],[CODIGO]], _xlpm.codigos_devolucion, 0))
)</f>
        <v>0</v>
      </c>
    </row>
    <row r="5100" spans="1:9" x14ac:dyDescent="0.25">
      <c r="A5100" s="608">
        <v>720530</v>
      </c>
      <c r="B5100" s="416" t="s">
        <v>547</v>
      </c>
      <c r="C5100" s="416" t="s">
        <v>1355</v>
      </c>
      <c r="D5100" s="416" t="s">
        <v>777</v>
      </c>
      <c r="E5100" s="417">
        <v>226227.29</v>
      </c>
      <c r="F5100" s="417">
        <v>0</v>
      </c>
      <c r="G5100" s="417">
        <v>1103552542.5200014</v>
      </c>
      <c r="H5100" s="387" t="b" cm="1">
        <f t="array" aca="1" ref="H5100" ca="1">EsNegrita(BP[[#This Row],[CODIGO]])</f>
        <v>0</v>
      </c>
      <c r="I5100" s="387" t="b" cm="1">
        <f t="array" ref="I5100">_xlfn.LET(
    _xlpm.codigos_devolucion, _xlfn.UNIQUE(_xlfn._xlws.FILTER(BP[CODIGO], ISNUMBER(SEARCH("devoluci", BP[NOMBRE CUENTA])), {""})),
    ISNUMBER(MATCH(BP[[#This Row],[CODIGO]], _xlpm.codigos_devolucion, 0))
)</f>
        <v>0</v>
      </c>
    </row>
    <row r="5101" spans="1:9" x14ac:dyDescent="0.25">
      <c r="A5101" s="608">
        <v>720530</v>
      </c>
      <c r="B5101" s="416" t="s">
        <v>547</v>
      </c>
      <c r="C5101" s="416" t="s">
        <v>1316</v>
      </c>
      <c r="D5101" s="416" t="s">
        <v>777</v>
      </c>
      <c r="E5101" s="417">
        <v>258318.26</v>
      </c>
      <c r="F5101" s="417">
        <v>0</v>
      </c>
      <c r="G5101" s="417">
        <v>1103810860.7800014</v>
      </c>
      <c r="H5101" s="387" t="b" cm="1">
        <f t="array" aca="1" ref="H5101" ca="1">EsNegrita(BP[[#This Row],[CODIGO]])</f>
        <v>0</v>
      </c>
      <c r="I5101" s="387" t="b" cm="1">
        <f t="array" ref="I5101">_xlfn.LET(
    _xlpm.codigos_devolucion, _xlfn.UNIQUE(_xlfn._xlws.FILTER(BP[CODIGO], ISNUMBER(SEARCH("devoluci", BP[NOMBRE CUENTA])), {""})),
    ISNUMBER(MATCH(BP[[#This Row],[CODIGO]], _xlpm.codigos_devolucion, 0))
)</f>
        <v>0</v>
      </c>
    </row>
    <row r="5102" spans="1:9" x14ac:dyDescent="0.25">
      <c r="A5102" s="608">
        <v>720530</v>
      </c>
      <c r="B5102" s="416" t="s">
        <v>547</v>
      </c>
      <c r="C5102" s="416" t="s">
        <v>1317</v>
      </c>
      <c r="D5102" s="416" t="s">
        <v>777</v>
      </c>
      <c r="E5102" s="417">
        <v>302744.40000000002</v>
      </c>
      <c r="F5102" s="417">
        <v>0</v>
      </c>
      <c r="G5102" s="417">
        <v>1104113605.1800015</v>
      </c>
      <c r="H5102" s="387" t="b" cm="1">
        <f t="array" aca="1" ref="H5102" ca="1">EsNegrita(BP[[#This Row],[CODIGO]])</f>
        <v>0</v>
      </c>
      <c r="I5102" s="387" t="b" cm="1">
        <f t="array" ref="I5102">_xlfn.LET(
    _xlpm.codigos_devolucion, _xlfn.UNIQUE(_xlfn._xlws.FILTER(BP[CODIGO], ISNUMBER(SEARCH("devoluci", BP[NOMBRE CUENTA])), {""})),
    ISNUMBER(MATCH(BP[[#This Row],[CODIGO]], _xlpm.codigos_devolucion, 0))
)</f>
        <v>0</v>
      </c>
    </row>
    <row r="5103" spans="1:9" x14ac:dyDescent="0.25">
      <c r="A5103" s="608">
        <v>720530</v>
      </c>
      <c r="B5103" s="416" t="s">
        <v>547</v>
      </c>
      <c r="C5103" s="416" t="s">
        <v>1318</v>
      </c>
      <c r="D5103" s="416" t="s">
        <v>777</v>
      </c>
      <c r="E5103" s="417">
        <v>226353.21</v>
      </c>
      <c r="F5103" s="417">
        <v>0</v>
      </c>
      <c r="G5103" s="417">
        <v>1104339958.3900015</v>
      </c>
      <c r="H5103" s="387" t="b" cm="1">
        <f t="array" aca="1" ref="H5103" ca="1">EsNegrita(BP[[#This Row],[CODIGO]])</f>
        <v>0</v>
      </c>
      <c r="I5103" s="387" t="b" cm="1">
        <f t="array" ref="I5103">_xlfn.LET(
    _xlpm.codigos_devolucion, _xlfn.UNIQUE(_xlfn._xlws.FILTER(BP[CODIGO], ISNUMBER(SEARCH("devoluci", BP[NOMBRE CUENTA])), {""})),
    ISNUMBER(MATCH(BP[[#This Row],[CODIGO]], _xlpm.codigos_devolucion, 0))
)</f>
        <v>0</v>
      </c>
    </row>
    <row r="5104" spans="1:9" x14ac:dyDescent="0.25">
      <c r="A5104" s="608">
        <v>720530</v>
      </c>
      <c r="B5104" s="416" t="s">
        <v>547</v>
      </c>
      <c r="C5104" s="416" t="s">
        <v>1278</v>
      </c>
      <c r="D5104" s="416" t="s">
        <v>777</v>
      </c>
      <c r="E5104" s="417">
        <v>307694.40999999997</v>
      </c>
      <c r="F5104" s="417">
        <v>0</v>
      </c>
      <c r="G5104" s="417">
        <v>1104647652.8000016</v>
      </c>
      <c r="H5104" s="387" t="b" cm="1">
        <f t="array" aca="1" ref="H5104" ca="1">EsNegrita(BP[[#This Row],[CODIGO]])</f>
        <v>0</v>
      </c>
      <c r="I5104" s="387" t="b" cm="1">
        <f t="array" ref="I5104">_xlfn.LET(
    _xlpm.codigos_devolucion, _xlfn.UNIQUE(_xlfn._xlws.FILTER(BP[CODIGO], ISNUMBER(SEARCH("devoluci", BP[NOMBRE CUENTA])), {""})),
    ISNUMBER(MATCH(BP[[#This Row],[CODIGO]], _xlpm.codigos_devolucion, 0))
)</f>
        <v>0</v>
      </c>
    </row>
    <row r="5105" spans="1:9" x14ac:dyDescent="0.25">
      <c r="A5105" s="608">
        <v>720530</v>
      </c>
      <c r="B5105" s="416" t="s">
        <v>547</v>
      </c>
      <c r="C5105" s="416" t="s">
        <v>1331</v>
      </c>
      <c r="D5105" s="416" t="s">
        <v>777</v>
      </c>
      <c r="E5105" s="417">
        <v>225622.5</v>
      </c>
      <c r="F5105" s="417">
        <v>0</v>
      </c>
      <c r="G5105" s="417">
        <v>1104873275.3000016</v>
      </c>
      <c r="H5105" s="387" t="b" cm="1">
        <f t="array" aca="1" ref="H5105" ca="1">EsNegrita(BP[[#This Row],[CODIGO]])</f>
        <v>0</v>
      </c>
      <c r="I5105" s="387" t="b" cm="1">
        <f t="array" ref="I5105">_xlfn.LET(
    _xlpm.codigos_devolucion, _xlfn.UNIQUE(_xlfn._xlws.FILTER(BP[CODIGO], ISNUMBER(SEARCH("devoluci", BP[NOMBRE CUENTA])), {""})),
    ISNUMBER(MATCH(BP[[#This Row],[CODIGO]], _xlpm.codigos_devolucion, 0))
)</f>
        <v>0</v>
      </c>
    </row>
    <row r="5106" spans="1:9" x14ac:dyDescent="0.25">
      <c r="A5106" s="608">
        <v>720530</v>
      </c>
      <c r="B5106" s="416" t="s">
        <v>547</v>
      </c>
      <c r="C5106" s="416" t="s">
        <v>1320</v>
      </c>
      <c r="D5106" s="416" t="s">
        <v>777</v>
      </c>
      <c r="E5106" s="417">
        <v>210673.53</v>
      </c>
      <c r="F5106" s="417">
        <v>0</v>
      </c>
      <c r="G5106" s="417">
        <v>1105083948.8300016</v>
      </c>
      <c r="H5106" s="387" t="b" cm="1">
        <f t="array" aca="1" ref="H5106" ca="1">EsNegrita(BP[[#This Row],[CODIGO]])</f>
        <v>0</v>
      </c>
      <c r="I5106" s="387" t="b" cm="1">
        <f t="array" ref="I5106">_xlfn.LET(
    _xlpm.codigos_devolucion, _xlfn.UNIQUE(_xlfn._xlws.FILTER(BP[CODIGO], ISNUMBER(SEARCH("devoluci", BP[NOMBRE CUENTA])), {""})),
    ISNUMBER(MATCH(BP[[#This Row],[CODIGO]], _xlpm.codigos_devolucion, 0))
)</f>
        <v>0</v>
      </c>
    </row>
    <row r="5107" spans="1:9" x14ac:dyDescent="0.25">
      <c r="A5107" s="608">
        <v>720530</v>
      </c>
      <c r="B5107" s="416" t="s">
        <v>547</v>
      </c>
      <c r="C5107" s="416" t="s">
        <v>1322</v>
      </c>
      <c r="D5107" s="416" t="s">
        <v>777</v>
      </c>
      <c r="E5107" s="417">
        <v>166600</v>
      </c>
      <c r="F5107" s="417">
        <v>0</v>
      </c>
      <c r="G5107" s="417">
        <v>1105250548.8300016</v>
      </c>
      <c r="H5107" s="387" t="b" cm="1">
        <f t="array" aca="1" ref="H5107" ca="1">EsNegrita(BP[[#This Row],[CODIGO]])</f>
        <v>0</v>
      </c>
      <c r="I5107" s="387" t="b" cm="1">
        <f t="array" ref="I5107">_xlfn.LET(
    _xlpm.codigos_devolucion, _xlfn.UNIQUE(_xlfn._xlws.FILTER(BP[CODIGO], ISNUMBER(SEARCH("devoluci", BP[NOMBRE CUENTA])), {""})),
    ISNUMBER(MATCH(BP[[#This Row],[CODIGO]], _xlpm.codigos_devolucion, 0))
)</f>
        <v>0</v>
      </c>
    </row>
    <row r="5108" spans="1:9" x14ac:dyDescent="0.25">
      <c r="A5108" s="608">
        <v>720530</v>
      </c>
      <c r="B5108" s="416" t="s">
        <v>547</v>
      </c>
      <c r="C5108" s="416" t="s">
        <v>1323</v>
      </c>
      <c r="D5108" s="416" t="s">
        <v>777</v>
      </c>
      <c r="E5108" s="417">
        <v>311438.96000000002</v>
      </c>
      <c r="F5108" s="417">
        <v>0</v>
      </c>
      <c r="G5108" s="417">
        <v>1105561987.7900016</v>
      </c>
      <c r="H5108" s="387" t="b" cm="1">
        <f t="array" aca="1" ref="H5108" ca="1">EsNegrita(BP[[#This Row],[CODIGO]])</f>
        <v>0</v>
      </c>
      <c r="I5108" s="387" t="b" cm="1">
        <f t="array" ref="I5108">_xlfn.LET(
    _xlpm.codigos_devolucion, _xlfn.UNIQUE(_xlfn._xlws.FILTER(BP[CODIGO], ISNUMBER(SEARCH("devoluci", BP[NOMBRE CUENTA])), {""})),
    ISNUMBER(MATCH(BP[[#This Row],[CODIGO]], _xlpm.codigos_devolucion, 0))
)</f>
        <v>0</v>
      </c>
    </row>
    <row r="5109" spans="1:9" x14ac:dyDescent="0.25">
      <c r="A5109" s="608">
        <v>720530</v>
      </c>
      <c r="B5109" s="416" t="s">
        <v>547</v>
      </c>
      <c r="C5109" s="416" t="s">
        <v>1280</v>
      </c>
      <c r="D5109" s="416" t="s">
        <v>777</v>
      </c>
      <c r="E5109" s="417">
        <v>166600</v>
      </c>
      <c r="F5109" s="417">
        <v>0</v>
      </c>
      <c r="G5109" s="417">
        <v>1105728587.7900016</v>
      </c>
      <c r="H5109" s="387" t="b" cm="1">
        <f t="array" aca="1" ref="H5109" ca="1">EsNegrita(BP[[#This Row],[CODIGO]])</f>
        <v>0</v>
      </c>
      <c r="I5109" s="387" t="b" cm="1">
        <f t="array" ref="I5109">_xlfn.LET(
    _xlpm.codigos_devolucion, _xlfn.UNIQUE(_xlfn._xlws.FILTER(BP[CODIGO], ISNUMBER(SEARCH("devoluci", BP[NOMBRE CUENTA])), {""})),
    ISNUMBER(MATCH(BP[[#This Row],[CODIGO]], _xlpm.codigos_devolucion, 0))
)</f>
        <v>0</v>
      </c>
    </row>
    <row r="5110" spans="1:9" x14ac:dyDescent="0.25">
      <c r="A5110" s="608">
        <v>720530</v>
      </c>
      <c r="B5110" s="416" t="s">
        <v>547</v>
      </c>
      <c r="C5110" s="416" t="s">
        <v>1357</v>
      </c>
      <c r="D5110" s="416" t="s">
        <v>777</v>
      </c>
      <c r="E5110" s="417">
        <v>237245.9</v>
      </c>
      <c r="F5110" s="417">
        <v>0</v>
      </c>
      <c r="G5110" s="417">
        <v>1105965833.6900017</v>
      </c>
      <c r="H5110" s="387" t="b" cm="1">
        <f t="array" aca="1" ref="H5110" ca="1">EsNegrita(BP[[#This Row],[CODIGO]])</f>
        <v>0</v>
      </c>
      <c r="I5110" s="387" t="b" cm="1">
        <f t="array" ref="I5110">_xlfn.LET(
    _xlpm.codigos_devolucion, _xlfn.UNIQUE(_xlfn._xlws.FILTER(BP[CODIGO], ISNUMBER(SEARCH("devoluci", BP[NOMBRE CUENTA])), {""})),
    ISNUMBER(MATCH(BP[[#This Row],[CODIGO]], _xlpm.codigos_devolucion, 0))
)</f>
        <v>0</v>
      </c>
    </row>
    <row r="5111" spans="1:9" x14ac:dyDescent="0.25">
      <c r="A5111" s="608">
        <v>720530</v>
      </c>
      <c r="B5111" s="416" t="s">
        <v>547</v>
      </c>
      <c r="C5111" s="416" t="s">
        <v>1281</v>
      </c>
      <c r="D5111" s="416" t="s">
        <v>777</v>
      </c>
      <c r="E5111" s="417">
        <v>166600</v>
      </c>
      <c r="F5111" s="417">
        <v>0</v>
      </c>
      <c r="G5111" s="417">
        <v>1106132433.6900017</v>
      </c>
      <c r="H5111" s="387" t="b" cm="1">
        <f t="array" aca="1" ref="H5111" ca="1">EsNegrita(BP[[#This Row],[CODIGO]])</f>
        <v>0</v>
      </c>
      <c r="I5111" s="387" t="b" cm="1">
        <f t="array" ref="I5111">_xlfn.LET(
    _xlpm.codigos_devolucion, _xlfn.UNIQUE(_xlfn._xlws.FILTER(BP[CODIGO], ISNUMBER(SEARCH("devoluci", BP[NOMBRE CUENTA])), {""})),
    ISNUMBER(MATCH(BP[[#This Row],[CODIGO]], _xlpm.codigos_devolucion, 0))
)</f>
        <v>0</v>
      </c>
    </row>
    <row r="5112" spans="1:9" x14ac:dyDescent="0.25">
      <c r="A5112" s="608">
        <v>720533</v>
      </c>
      <c r="B5112" s="416" t="s">
        <v>544</v>
      </c>
      <c r="C5112" s="416" t="s">
        <v>1264</v>
      </c>
      <c r="D5112" s="416" t="s">
        <v>1265</v>
      </c>
      <c r="E5112" s="417">
        <v>4000</v>
      </c>
      <c r="F5112" s="417">
        <v>0</v>
      </c>
      <c r="G5112" s="417">
        <v>118812067.93000001</v>
      </c>
      <c r="H5112" s="387" t="b" cm="1">
        <f t="array" aca="1" ref="H5112" ca="1">EsNegrita(BP[[#This Row],[CODIGO]])</f>
        <v>0</v>
      </c>
      <c r="I5112" s="387" t="b" cm="1">
        <f t="array" ref="I5112">_xlfn.LET(
    _xlpm.codigos_devolucion, _xlfn.UNIQUE(_xlfn._xlws.FILTER(BP[CODIGO], ISNUMBER(SEARCH("devoluci", BP[NOMBRE CUENTA])), {""})),
    ISNUMBER(MATCH(BP[[#This Row],[CODIGO]], _xlpm.codigos_devolucion, 0))
)</f>
        <v>0</v>
      </c>
    </row>
    <row r="5113" spans="1:9" x14ac:dyDescent="0.25">
      <c r="A5113" s="608">
        <v>720533</v>
      </c>
      <c r="B5113" s="416" t="s">
        <v>544</v>
      </c>
      <c r="C5113" s="416" t="s">
        <v>740</v>
      </c>
      <c r="D5113" s="416" t="s">
        <v>739</v>
      </c>
      <c r="E5113" s="417">
        <v>20000</v>
      </c>
      <c r="F5113" s="417">
        <v>0</v>
      </c>
      <c r="G5113" s="417">
        <v>118832067.93000001</v>
      </c>
      <c r="H5113" s="387" t="b" cm="1">
        <f t="array" aca="1" ref="H5113" ca="1">EsNegrita(BP[[#This Row],[CODIGO]])</f>
        <v>0</v>
      </c>
      <c r="I5113" s="387" t="b" cm="1">
        <f t="array" ref="I5113">_xlfn.LET(
    _xlpm.codigos_devolucion, _xlfn.UNIQUE(_xlfn._xlws.FILTER(BP[CODIGO], ISNUMBER(SEARCH("devoluci", BP[NOMBRE CUENTA])), {""})),
    ISNUMBER(MATCH(BP[[#This Row],[CODIGO]], _xlpm.codigos_devolucion, 0))
)</f>
        <v>0</v>
      </c>
    </row>
    <row r="5114" spans="1:9" x14ac:dyDescent="0.25">
      <c r="A5114" s="608">
        <v>720533</v>
      </c>
      <c r="B5114" s="416" t="s">
        <v>544</v>
      </c>
      <c r="C5114" s="416" t="s">
        <v>1287</v>
      </c>
      <c r="D5114" s="416" t="s">
        <v>739</v>
      </c>
      <c r="E5114" s="417">
        <v>48379.25</v>
      </c>
      <c r="F5114" s="417">
        <v>0</v>
      </c>
      <c r="G5114" s="417">
        <v>118880447.18000001</v>
      </c>
      <c r="H5114" s="387" t="b" cm="1">
        <f t="array" aca="1" ref="H5114" ca="1">EsNegrita(BP[[#This Row],[CODIGO]])</f>
        <v>0</v>
      </c>
      <c r="I5114" s="387" t="b" cm="1">
        <f t="array" ref="I5114">_xlfn.LET(
    _xlpm.codigos_devolucion, _xlfn.UNIQUE(_xlfn._xlws.FILTER(BP[CODIGO], ISNUMBER(SEARCH("devoluci", BP[NOMBRE CUENTA])), {""})),
    ISNUMBER(MATCH(BP[[#This Row],[CODIGO]], _xlpm.codigos_devolucion, 0))
)</f>
        <v>0</v>
      </c>
    </row>
    <row r="5115" spans="1:9" x14ac:dyDescent="0.25">
      <c r="A5115" s="608">
        <v>720533</v>
      </c>
      <c r="B5115" s="416" t="s">
        <v>544</v>
      </c>
      <c r="C5115" s="416" t="s">
        <v>741</v>
      </c>
      <c r="D5115" s="416" t="s">
        <v>739</v>
      </c>
      <c r="E5115" s="417">
        <v>43825.56</v>
      </c>
      <c r="F5115" s="417">
        <v>0</v>
      </c>
      <c r="G5115" s="417">
        <v>118924272.74000001</v>
      </c>
      <c r="H5115" s="387" t="b" cm="1">
        <f t="array" aca="1" ref="H5115" ca="1">EsNegrita(BP[[#This Row],[CODIGO]])</f>
        <v>0</v>
      </c>
      <c r="I5115" s="387" t="b" cm="1">
        <f t="array" ref="I5115">_xlfn.LET(
    _xlpm.codigos_devolucion, _xlfn.UNIQUE(_xlfn._xlws.FILTER(BP[CODIGO], ISNUMBER(SEARCH("devoluci", BP[NOMBRE CUENTA])), {""})),
    ISNUMBER(MATCH(BP[[#This Row],[CODIGO]], _xlpm.codigos_devolucion, 0))
)</f>
        <v>0</v>
      </c>
    </row>
    <row r="5116" spans="1:9" x14ac:dyDescent="0.25">
      <c r="A5116" s="608">
        <v>720533</v>
      </c>
      <c r="B5116" s="416" t="s">
        <v>544</v>
      </c>
      <c r="C5116" s="416" t="s">
        <v>779</v>
      </c>
      <c r="D5116" s="416" t="s">
        <v>739</v>
      </c>
      <c r="E5116" s="417">
        <v>44423.83</v>
      </c>
      <c r="F5116" s="417">
        <v>0</v>
      </c>
      <c r="G5116" s="417">
        <v>118968696.57000001</v>
      </c>
      <c r="H5116" s="387" t="b" cm="1">
        <f t="array" aca="1" ref="H5116" ca="1">EsNegrita(BP[[#This Row],[CODIGO]])</f>
        <v>0</v>
      </c>
      <c r="I5116" s="387" t="b" cm="1">
        <f t="array" ref="I5116">_xlfn.LET(
    _xlpm.codigos_devolucion, _xlfn.UNIQUE(_xlfn._xlws.FILTER(BP[CODIGO], ISNUMBER(SEARCH("devoluci", BP[NOMBRE CUENTA])), {""})),
    ISNUMBER(MATCH(BP[[#This Row],[CODIGO]], _xlpm.codigos_devolucion, 0))
)</f>
        <v>0</v>
      </c>
    </row>
    <row r="5117" spans="1:9" x14ac:dyDescent="0.25">
      <c r="A5117" s="608">
        <v>720533</v>
      </c>
      <c r="B5117" s="416" t="s">
        <v>544</v>
      </c>
      <c r="C5117" s="416" t="s">
        <v>742</v>
      </c>
      <c r="D5117" s="416" t="s">
        <v>739</v>
      </c>
      <c r="E5117" s="417">
        <v>43825.56</v>
      </c>
      <c r="F5117" s="417">
        <v>0</v>
      </c>
      <c r="G5117" s="417">
        <v>119012522.13000001</v>
      </c>
      <c r="H5117" s="387" t="b" cm="1">
        <f t="array" aca="1" ref="H5117" ca="1">EsNegrita(BP[[#This Row],[CODIGO]])</f>
        <v>0</v>
      </c>
      <c r="I5117" s="387" t="b" cm="1">
        <f t="array" ref="I5117">_xlfn.LET(
    _xlpm.codigos_devolucion, _xlfn.UNIQUE(_xlfn._xlws.FILTER(BP[CODIGO], ISNUMBER(SEARCH("devoluci", BP[NOMBRE CUENTA])), {""})),
    ISNUMBER(MATCH(BP[[#This Row],[CODIGO]], _xlpm.codigos_devolucion, 0))
)</f>
        <v>0</v>
      </c>
    </row>
    <row r="5118" spans="1:9" x14ac:dyDescent="0.25">
      <c r="A5118" s="608">
        <v>720533</v>
      </c>
      <c r="B5118" s="416" t="s">
        <v>544</v>
      </c>
      <c r="C5118" s="416" t="s">
        <v>743</v>
      </c>
      <c r="D5118" s="416" t="s">
        <v>739</v>
      </c>
      <c r="E5118" s="417">
        <v>34922.080000000002</v>
      </c>
      <c r="F5118" s="417">
        <v>0</v>
      </c>
      <c r="G5118" s="417">
        <v>119047444.21000001</v>
      </c>
      <c r="H5118" s="387" t="b" cm="1">
        <f t="array" aca="1" ref="H5118" ca="1">EsNegrita(BP[[#This Row],[CODIGO]])</f>
        <v>0</v>
      </c>
      <c r="I5118" s="387" t="b" cm="1">
        <f t="array" ref="I5118">_xlfn.LET(
    _xlpm.codigos_devolucion, _xlfn.UNIQUE(_xlfn._xlws.FILTER(BP[CODIGO], ISNUMBER(SEARCH("devoluci", BP[NOMBRE CUENTA])), {""})),
    ISNUMBER(MATCH(BP[[#This Row],[CODIGO]], _xlpm.codigos_devolucion, 0))
)</f>
        <v>0</v>
      </c>
    </row>
    <row r="5119" spans="1:9" x14ac:dyDescent="0.25">
      <c r="A5119" s="608">
        <v>720533</v>
      </c>
      <c r="B5119" s="416" t="s">
        <v>544</v>
      </c>
      <c r="C5119" s="416" t="s">
        <v>744</v>
      </c>
      <c r="D5119" s="416" t="s">
        <v>739</v>
      </c>
      <c r="E5119" s="417">
        <v>37347.11</v>
      </c>
      <c r="F5119" s="417">
        <v>0</v>
      </c>
      <c r="G5119" s="417">
        <v>119084791.32000001</v>
      </c>
      <c r="H5119" s="387" t="b" cm="1">
        <f t="array" aca="1" ref="H5119" ca="1">EsNegrita(BP[[#This Row],[CODIGO]])</f>
        <v>0</v>
      </c>
      <c r="I5119" s="387" t="b" cm="1">
        <f t="array" ref="I5119">_xlfn.LET(
    _xlpm.codigos_devolucion, _xlfn.UNIQUE(_xlfn._xlws.FILTER(BP[CODIGO], ISNUMBER(SEARCH("devoluci", BP[NOMBRE CUENTA])), {""})),
    ISNUMBER(MATCH(BP[[#This Row],[CODIGO]], _xlpm.codigos_devolucion, 0))
)</f>
        <v>0</v>
      </c>
    </row>
    <row r="5120" spans="1:9" x14ac:dyDescent="0.25">
      <c r="A5120" s="608">
        <v>720533</v>
      </c>
      <c r="B5120" s="416" t="s">
        <v>544</v>
      </c>
      <c r="C5120" s="416" t="s">
        <v>745</v>
      </c>
      <c r="D5120" s="416" t="s">
        <v>739</v>
      </c>
      <c r="E5120" s="417">
        <v>44423.83</v>
      </c>
      <c r="F5120" s="417">
        <v>0</v>
      </c>
      <c r="G5120" s="417">
        <v>119129215.15000001</v>
      </c>
      <c r="H5120" s="387" t="b" cm="1">
        <f t="array" aca="1" ref="H5120" ca="1">EsNegrita(BP[[#This Row],[CODIGO]])</f>
        <v>0</v>
      </c>
      <c r="I5120" s="387" t="b" cm="1">
        <f t="array" ref="I5120">_xlfn.LET(
    _xlpm.codigos_devolucion, _xlfn.UNIQUE(_xlfn._xlws.FILTER(BP[CODIGO], ISNUMBER(SEARCH("devoluci", BP[NOMBRE CUENTA])), {""})),
    ISNUMBER(MATCH(BP[[#This Row],[CODIGO]], _xlpm.codigos_devolucion, 0))
)</f>
        <v>0</v>
      </c>
    </row>
    <row r="5121" spans="1:9" x14ac:dyDescent="0.25">
      <c r="A5121" s="608">
        <v>720533</v>
      </c>
      <c r="B5121" s="416" t="s">
        <v>544</v>
      </c>
      <c r="C5121" s="416" t="s">
        <v>1288</v>
      </c>
      <c r="D5121" s="416" t="s">
        <v>739</v>
      </c>
      <c r="E5121" s="417">
        <v>34030.699999999997</v>
      </c>
      <c r="F5121" s="417">
        <v>0</v>
      </c>
      <c r="G5121" s="417">
        <v>119163245.85000001</v>
      </c>
      <c r="H5121" s="387" t="b" cm="1">
        <f t="array" aca="1" ref="H5121" ca="1">EsNegrita(BP[[#This Row],[CODIGO]])</f>
        <v>0</v>
      </c>
      <c r="I5121" s="387" t="b" cm="1">
        <f t="array" ref="I5121">_xlfn.LET(
    _xlpm.codigos_devolucion, _xlfn.UNIQUE(_xlfn._xlws.FILTER(BP[CODIGO], ISNUMBER(SEARCH("devoluci", BP[NOMBRE CUENTA])), {""})),
    ISNUMBER(MATCH(BP[[#This Row],[CODIGO]], _xlpm.codigos_devolucion, 0))
)</f>
        <v>0</v>
      </c>
    </row>
    <row r="5122" spans="1:9" x14ac:dyDescent="0.25">
      <c r="A5122" s="608">
        <v>720533</v>
      </c>
      <c r="B5122" s="416" t="s">
        <v>544</v>
      </c>
      <c r="C5122" s="416" t="s">
        <v>1267</v>
      </c>
      <c r="D5122" s="416" t="s">
        <v>739</v>
      </c>
      <c r="E5122" s="417">
        <v>44272.1</v>
      </c>
      <c r="F5122" s="417">
        <v>0</v>
      </c>
      <c r="G5122" s="417">
        <v>119207517.95</v>
      </c>
      <c r="H5122" s="387" t="b" cm="1">
        <f t="array" aca="1" ref="H5122" ca="1">EsNegrita(BP[[#This Row],[CODIGO]])</f>
        <v>0</v>
      </c>
      <c r="I5122" s="387" t="b" cm="1">
        <f t="array" ref="I5122">_xlfn.LET(
    _xlpm.codigos_devolucion, _xlfn.UNIQUE(_xlfn._xlws.FILTER(BP[CODIGO], ISNUMBER(SEARCH("devoluci", BP[NOMBRE CUENTA])), {""})),
    ISNUMBER(MATCH(BP[[#This Row],[CODIGO]], _xlpm.codigos_devolucion, 0))
)</f>
        <v>0</v>
      </c>
    </row>
    <row r="5123" spans="1:9" x14ac:dyDescent="0.25">
      <c r="A5123" s="608">
        <v>720533</v>
      </c>
      <c r="B5123" s="416" t="s">
        <v>544</v>
      </c>
      <c r="C5123" s="416" t="s">
        <v>1289</v>
      </c>
      <c r="D5123" s="416" t="s">
        <v>739</v>
      </c>
      <c r="E5123" s="417">
        <v>36602.07</v>
      </c>
      <c r="F5123" s="417">
        <v>0</v>
      </c>
      <c r="G5123" s="417">
        <v>119244120.02</v>
      </c>
      <c r="H5123" s="387" t="b" cm="1">
        <f t="array" aca="1" ref="H5123" ca="1">EsNegrita(BP[[#This Row],[CODIGO]])</f>
        <v>0</v>
      </c>
      <c r="I5123" s="387" t="b" cm="1">
        <f t="array" ref="I5123">_xlfn.LET(
    _xlpm.codigos_devolucion, _xlfn.UNIQUE(_xlfn._xlws.FILTER(BP[CODIGO], ISNUMBER(SEARCH("devoluci", BP[NOMBRE CUENTA])), {""})),
    ISNUMBER(MATCH(BP[[#This Row],[CODIGO]], _xlpm.codigos_devolucion, 0))
)</f>
        <v>0</v>
      </c>
    </row>
    <row r="5124" spans="1:9" x14ac:dyDescent="0.25">
      <c r="A5124" s="608">
        <v>720533</v>
      </c>
      <c r="B5124" s="416" t="s">
        <v>544</v>
      </c>
      <c r="C5124" s="416" t="s">
        <v>746</v>
      </c>
      <c r="D5124" s="416" t="s">
        <v>739</v>
      </c>
      <c r="E5124" s="417">
        <v>44272.1</v>
      </c>
      <c r="F5124" s="417">
        <v>0</v>
      </c>
      <c r="G5124" s="417">
        <v>119288392.11999999</v>
      </c>
      <c r="H5124" s="387" t="b" cm="1">
        <f t="array" aca="1" ref="H5124" ca="1">EsNegrita(BP[[#This Row],[CODIGO]])</f>
        <v>0</v>
      </c>
      <c r="I5124" s="387" t="b" cm="1">
        <f t="array" ref="I5124">_xlfn.LET(
    _xlpm.codigos_devolucion, _xlfn.UNIQUE(_xlfn._xlws.FILTER(BP[CODIGO], ISNUMBER(SEARCH("devoluci", BP[NOMBRE CUENTA])), {""})),
    ISNUMBER(MATCH(BP[[#This Row],[CODIGO]], _xlpm.codigos_devolucion, 0))
)</f>
        <v>0</v>
      </c>
    </row>
    <row r="5125" spans="1:9" x14ac:dyDescent="0.25">
      <c r="A5125" s="608">
        <v>720533</v>
      </c>
      <c r="B5125" s="416" t="s">
        <v>544</v>
      </c>
      <c r="C5125" s="416" t="s">
        <v>1268</v>
      </c>
      <c r="D5125" s="416" t="s">
        <v>739</v>
      </c>
      <c r="E5125" s="417">
        <v>41428.480000000003</v>
      </c>
      <c r="F5125" s="417">
        <v>0</v>
      </c>
      <c r="G5125" s="417">
        <v>119329820.59999999</v>
      </c>
      <c r="H5125" s="387" t="b" cm="1">
        <f t="array" aca="1" ref="H5125" ca="1">EsNegrita(BP[[#This Row],[CODIGO]])</f>
        <v>0</v>
      </c>
      <c r="I5125" s="387" t="b" cm="1">
        <f t="array" ref="I5125">_xlfn.LET(
    _xlpm.codigos_devolucion, _xlfn.UNIQUE(_xlfn._xlws.FILTER(BP[CODIGO], ISNUMBER(SEARCH("devoluci", BP[NOMBRE CUENTA])), {""})),
    ISNUMBER(MATCH(BP[[#This Row],[CODIGO]], _xlpm.codigos_devolucion, 0))
)</f>
        <v>0</v>
      </c>
    </row>
    <row r="5126" spans="1:9" x14ac:dyDescent="0.25">
      <c r="A5126" s="608">
        <v>720533</v>
      </c>
      <c r="B5126" s="416" t="s">
        <v>544</v>
      </c>
      <c r="C5126" s="416" t="s">
        <v>1290</v>
      </c>
      <c r="D5126" s="416" t="s">
        <v>739</v>
      </c>
      <c r="E5126" s="417">
        <v>47754.07</v>
      </c>
      <c r="F5126" s="417">
        <v>0</v>
      </c>
      <c r="G5126" s="417">
        <v>119377574.66999999</v>
      </c>
      <c r="H5126" s="387" t="b" cm="1">
        <f t="array" aca="1" ref="H5126" ca="1">EsNegrita(BP[[#This Row],[CODIGO]])</f>
        <v>0</v>
      </c>
      <c r="I5126" s="387" t="b" cm="1">
        <f t="array" ref="I5126">_xlfn.LET(
    _xlpm.codigos_devolucion, _xlfn.UNIQUE(_xlfn._xlws.FILTER(BP[CODIGO], ISNUMBER(SEARCH("devoluci", BP[NOMBRE CUENTA])), {""})),
    ISNUMBER(MATCH(BP[[#This Row],[CODIGO]], _xlpm.codigos_devolucion, 0))
)</f>
        <v>0</v>
      </c>
    </row>
    <row r="5127" spans="1:9" x14ac:dyDescent="0.25">
      <c r="A5127" s="608">
        <v>720533</v>
      </c>
      <c r="B5127" s="416" t="s">
        <v>544</v>
      </c>
      <c r="C5127" s="416" t="s">
        <v>747</v>
      </c>
      <c r="D5127" s="416" t="s">
        <v>739</v>
      </c>
      <c r="E5127" s="417">
        <v>25916.13</v>
      </c>
      <c r="F5127" s="417">
        <v>0</v>
      </c>
      <c r="G5127" s="417">
        <v>119403490.79999998</v>
      </c>
      <c r="H5127" s="387" t="b" cm="1">
        <f t="array" aca="1" ref="H5127" ca="1">EsNegrita(BP[[#This Row],[CODIGO]])</f>
        <v>0</v>
      </c>
      <c r="I5127" s="387" t="b" cm="1">
        <f t="array" ref="I5127">_xlfn.LET(
    _xlpm.codigos_devolucion, _xlfn.UNIQUE(_xlfn._xlws.FILTER(BP[CODIGO], ISNUMBER(SEARCH("devoluci", BP[NOMBRE CUENTA])), {""})),
    ISNUMBER(MATCH(BP[[#This Row],[CODIGO]], _xlpm.codigos_devolucion, 0))
)</f>
        <v>0</v>
      </c>
    </row>
    <row r="5128" spans="1:9" x14ac:dyDescent="0.25">
      <c r="A5128" s="608">
        <v>720533</v>
      </c>
      <c r="B5128" s="416" t="s">
        <v>544</v>
      </c>
      <c r="C5128" s="416" t="s">
        <v>1293</v>
      </c>
      <c r="D5128" s="416" t="s">
        <v>739</v>
      </c>
      <c r="E5128" s="417">
        <v>44272.1</v>
      </c>
      <c r="F5128" s="417">
        <v>0</v>
      </c>
      <c r="G5128" s="417">
        <v>119447762.89999998</v>
      </c>
      <c r="H5128" s="387" t="b" cm="1">
        <f t="array" aca="1" ref="H5128" ca="1">EsNegrita(BP[[#This Row],[CODIGO]])</f>
        <v>0</v>
      </c>
      <c r="I5128" s="387" t="b" cm="1">
        <f t="array" ref="I5128">_xlfn.LET(
    _xlpm.codigos_devolucion, _xlfn.UNIQUE(_xlfn._xlws.FILTER(BP[CODIGO], ISNUMBER(SEARCH("devoluci", BP[NOMBRE CUENTA])), {""})),
    ISNUMBER(MATCH(BP[[#This Row],[CODIGO]], _xlpm.codigos_devolucion, 0))
)</f>
        <v>0</v>
      </c>
    </row>
    <row r="5129" spans="1:9" x14ac:dyDescent="0.25">
      <c r="A5129" s="608">
        <v>720533</v>
      </c>
      <c r="B5129" s="416" t="s">
        <v>544</v>
      </c>
      <c r="C5129" s="416" t="s">
        <v>1294</v>
      </c>
      <c r="D5129" s="416" t="s">
        <v>739</v>
      </c>
      <c r="E5129" s="417">
        <v>44272.1</v>
      </c>
      <c r="F5129" s="417">
        <v>0</v>
      </c>
      <c r="G5129" s="417">
        <v>119492034.99999997</v>
      </c>
      <c r="H5129" s="387" t="b" cm="1">
        <f t="array" aca="1" ref="H5129" ca="1">EsNegrita(BP[[#This Row],[CODIGO]])</f>
        <v>0</v>
      </c>
      <c r="I5129" s="387" t="b" cm="1">
        <f t="array" ref="I5129">_xlfn.LET(
    _xlpm.codigos_devolucion, _xlfn.UNIQUE(_xlfn._xlws.FILTER(BP[CODIGO], ISNUMBER(SEARCH("devoluci", BP[NOMBRE CUENTA])), {""})),
    ISNUMBER(MATCH(BP[[#This Row],[CODIGO]], _xlpm.codigos_devolucion, 0))
)</f>
        <v>0</v>
      </c>
    </row>
    <row r="5130" spans="1:9" x14ac:dyDescent="0.25">
      <c r="A5130" s="608">
        <v>720533</v>
      </c>
      <c r="B5130" s="416" t="s">
        <v>544</v>
      </c>
      <c r="C5130" s="416" t="s">
        <v>748</v>
      </c>
      <c r="D5130" s="416" t="s">
        <v>739</v>
      </c>
      <c r="E5130" s="417">
        <v>44160.46</v>
      </c>
      <c r="F5130" s="417">
        <v>0</v>
      </c>
      <c r="G5130" s="417">
        <v>119536195.45999996</v>
      </c>
      <c r="H5130" s="387" t="b" cm="1">
        <f t="array" aca="1" ref="H5130" ca="1">EsNegrita(BP[[#This Row],[CODIGO]])</f>
        <v>0</v>
      </c>
      <c r="I5130" s="387" t="b" cm="1">
        <f t="array" ref="I5130">_xlfn.LET(
    _xlpm.codigos_devolucion, _xlfn.UNIQUE(_xlfn._xlws.FILTER(BP[CODIGO], ISNUMBER(SEARCH("devoluci", BP[NOMBRE CUENTA])), {""})),
    ISNUMBER(MATCH(BP[[#This Row],[CODIGO]], _xlpm.codigos_devolucion, 0))
)</f>
        <v>0</v>
      </c>
    </row>
    <row r="5131" spans="1:9" x14ac:dyDescent="0.25">
      <c r="A5131" s="608">
        <v>720533</v>
      </c>
      <c r="B5131" s="416" t="s">
        <v>544</v>
      </c>
      <c r="C5131" s="416" t="s">
        <v>749</v>
      </c>
      <c r="D5131" s="416" t="s">
        <v>739</v>
      </c>
      <c r="E5131" s="417">
        <v>52073.11</v>
      </c>
      <c r="F5131" s="417">
        <v>0</v>
      </c>
      <c r="G5131" s="417">
        <v>119588268.56999996</v>
      </c>
      <c r="H5131" s="387" t="b" cm="1">
        <f t="array" aca="1" ref="H5131" ca="1">EsNegrita(BP[[#This Row],[CODIGO]])</f>
        <v>0</v>
      </c>
      <c r="I5131" s="387" t="b" cm="1">
        <f t="array" ref="I5131">_xlfn.LET(
    _xlpm.codigos_devolucion, _xlfn.UNIQUE(_xlfn._xlws.FILTER(BP[CODIGO], ISNUMBER(SEARCH("devoluci", BP[NOMBRE CUENTA])), {""})),
    ISNUMBER(MATCH(BP[[#This Row],[CODIGO]], _xlpm.codigos_devolucion, 0))
)</f>
        <v>0</v>
      </c>
    </row>
    <row r="5132" spans="1:9" x14ac:dyDescent="0.25">
      <c r="A5132" s="608">
        <v>720533</v>
      </c>
      <c r="B5132" s="416" t="s">
        <v>544</v>
      </c>
      <c r="C5132" s="416" t="s">
        <v>1295</v>
      </c>
      <c r="D5132" s="416" t="s">
        <v>739</v>
      </c>
      <c r="E5132" s="417">
        <v>21787.17</v>
      </c>
      <c r="F5132" s="417">
        <v>0</v>
      </c>
      <c r="G5132" s="417">
        <v>119610055.73999996</v>
      </c>
      <c r="H5132" s="387" t="b" cm="1">
        <f t="array" aca="1" ref="H5132" ca="1">EsNegrita(BP[[#This Row],[CODIGO]])</f>
        <v>0</v>
      </c>
      <c r="I5132" s="387" t="b" cm="1">
        <f t="array" ref="I5132">_xlfn.LET(
    _xlpm.codigos_devolucion, _xlfn.UNIQUE(_xlfn._xlws.FILTER(BP[CODIGO], ISNUMBER(SEARCH("devoluci", BP[NOMBRE CUENTA])), {""})),
    ISNUMBER(MATCH(BP[[#This Row],[CODIGO]], _xlpm.codigos_devolucion, 0))
)</f>
        <v>0</v>
      </c>
    </row>
    <row r="5133" spans="1:9" x14ac:dyDescent="0.25">
      <c r="A5133" s="608">
        <v>720533</v>
      </c>
      <c r="B5133" s="416" t="s">
        <v>544</v>
      </c>
      <c r="C5133" s="416" t="s">
        <v>750</v>
      </c>
      <c r="D5133" s="416" t="s">
        <v>739</v>
      </c>
      <c r="E5133" s="417">
        <v>23983.64</v>
      </c>
      <c r="F5133" s="417">
        <v>0</v>
      </c>
      <c r="G5133" s="417">
        <v>119634039.37999997</v>
      </c>
      <c r="H5133" s="387" t="b" cm="1">
        <f t="array" aca="1" ref="H5133" ca="1">EsNegrita(BP[[#This Row],[CODIGO]])</f>
        <v>0</v>
      </c>
      <c r="I5133" s="387" t="b" cm="1">
        <f t="array" ref="I5133">_xlfn.LET(
    _xlpm.codigos_devolucion, _xlfn.UNIQUE(_xlfn._xlws.FILTER(BP[CODIGO], ISNUMBER(SEARCH("devoluci", BP[NOMBRE CUENTA])), {""})),
    ISNUMBER(MATCH(BP[[#This Row],[CODIGO]], _xlpm.codigos_devolucion, 0))
)</f>
        <v>0</v>
      </c>
    </row>
    <row r="5134" spans="1:9" x14ac:dyDescent="0.25">
      <c r="A5134" s="608">
        <v>720533</v>
      </c>
      <c r="B5134" s="416" t="s">
        <v>544</v>
      </c>
      <c r="C5134" s="416" t="s">
        <v>1260</v>
      </c>
      <c r="D5134" s="416" t="s">
        <v>739</v>
      </c>
      <c r="E5134" s="417">
        <v>28634.14</v>
      </c>
      <c r="F5134" s="417">
        <v>0</v>
      </c>
      <c r="G5134" s="417">
        <v>119662673.51999997</v>
      </c>
      <c r="H5134" s="387" t="b" cm="1">
        <f t="array" aca="1" ref="H5134" ca="1">EsNegrita(BP[[#This Row],[CODIGO]])</f>
        <v>0</v>
      </c>
      <c r="I5134" s="387" t="b" cm="1">
        <f t="array" ref="I5134">_xlfn.LET(
    _xlpm.codigos_devolucion, _xlfn.UNIQUE(_xlfn._xlws.FILTER(BP[CODIGO], ISNUMBER(SEARCH("devoluci", BP[NOMBRE CUENTA])), {""})),
    ISNUMBER(MATCH(BP[[#This Row],[CODIGO]], _xlpm.codigos_devolucion, 0))
)</f>
        <v>0</v>
      </c>
    </row>
    <row r="5135" spans="1:9" x14ac:dyDescent="0.25">
      <c r="A5135" s="608">
        <v>720533</v>
      </c>
      <c r="B5135" s="416" t="s">
        <v>544</v>
      </c>
      <c r="C5135" s="416" t="s">
        <v>1338</v>
      </c>
      <c r="D5135" s="416" t="s">
        <v>739</v>
      </c>
      <c r="E5135" s="417">
        <v>20000</v>
      </c>
      <c r="F5135" s="417">
        <v>0</v>
      </c>
      <c r="G5135" s="417">
        <v>119682673.51999997</v>
      </c>
      <c r="H5135" s="387" t="b" cm="1">
        <f t="array" aca="1" ref="H5135" ca="1">EsNegrita(BP[[#This Row],[CODIGO]])</f>
        <v>0</v>
      </c>
      <c r="I5135" s="387" t="b" cm="1">
        <f t="array" ref="I5135">_xlfn.LET(
    _xlpm.codigos_devolucion, _xlfn.UNIQUE(_xlfn._xlws.FILTER(BP[CODIGO], ISNUMBER(SEARCH("devoluci", BP[NOMBRE CUENTA])), {""})),
    ISNUMBER(MATCH(BP[[#This Row],[CODIGO]], _xlpm.codigos_devolucion, 0))
)</f>
        <v>0</v>
      </c>
    </row>
    <row r="5136" spans="1:9" x14ac:dyDescent="0.25">
      <c r="A5136" s="608">
        <v>720533</v>
      </c>
      <c r="B5136" s="416" t="s">
        <v>544</v>
      </c>
      <c r="C5136" s="416" t="s">
        <v>1296</v>
      </c>
      <c r="D5136" s="416" t="s">
        <v>739</v>
      </c>
      <c r="E5136" s="417">
        <v>31729.43</v>
      </c>
      <c r="F5136" s="417">
        <v>0</v>
      </c>
      <c r="G5136" s="417">
        <v>119714402.94999997</v>
      </c>
      <c r="H5136" s="387" t="b" cm="1">
        <f t="array" aca="1" ref="H5136" ca="1">EsNegrita(BP[[#This Row],[CODIGO]])</f>
        <v>0</v>
      </c>
      <c r="I5136" s="387" t="b" cm="1">
        <f t="array" ref="I5136">_xlfn.LET(
    _xlpm.codigos_devolucion, _xlfn.UNIQUE(_xlfn._xlws.FILTER(BP[CODIGO], ISNUMBER(SEARCH("devoluci", BP[NOMBRE CUENTA])), {""})),
    ISNUMBER(MATCH(BP[[#This Row],[CODIGO]], _xlpm.codigos_devolucion, 0))
)</f>
        <v>0</v>
      </c>
    </row>
    <row r="5137" spans="1:9" x14ac:dyDescent="0.25">
      <c r="A5137" s="608">
        <v>720533</v>
      </c>
      <c r="B5137" s="416" t="s">
        <v>544</v>
      </c>
      <c r="C5137" s="416" t="s">
        <v>1261</v>
      </c>
      <c r="D5137" s="416" t="s">
        <v>739</v>
      </c>
      <c r="E5137" s="417">
        <v>32407.919999999998</v>
      </c>
      <c r="F5137" s="417">
        <v>0</v>
      </c>
      <c r="G5137" s="417">
        <v>119746810.86999997</v>
      </c>
      <c r="H5137" s="387" t="b" cm="1">
        <f t="array" aca="1" ref="H5137" ca="1">EsNegrita(BP[[#This Row],[CODIGO]])</f>
        <v>0</v>
      </c>
      <c r="I5137" s="387" t="b" cm="1">
        <f t="array" ref="I5137">_xlfn.LET(
    _xlpm.codigos_devolucion, _xlfn.UNIQUE(_xlfn._xlws.FILTER(BP[CODIGO], ISNUMBER(SEARCH("devoluci", BP[NOMBRE CUENTA])), {""})),
    ISNUMBER(MATCH(BP[[#This Row],[CODIGO]], _xlpm.codigos_devolucion, 0))
)</f>
        <v>0</v>
      </c>
    </row>
    <row r="5138" spans="1:9" x14ac:dyDescent="0.25">
      <c r="A5138" s="608">
        <v>720533</v>
      </c>
      <c r="B5138" s="416" t="s">
        <v>544</v>
      </c>
      <c r="C5138" s="416" t="s">
        <v>1297</v>
      </c>
      <c r="D5138" s="416" t="s">
        <v>739</v>
      </c>
      <c r="E5138" s="417">
        <v>44423.83</v>
      </c>
      <c r="F5138" s="417">
        <v>0</v>
      </c>
      <c r="G5138" s="417">
        <v>119791234.69999997</v>
      </c>
      <c r="H5138" s="387" t="b" cm="1">
        <f t="array" aca="1" ref="H5138" ca="1">EsNegrita(BP[[#This Row],[CODIGO]])</f>
        <v>0</v>
      </c>
      <c r="I5138" s="387" t="b" cm="1">
        <f t="array" ref="I5138">_xlfn.LET(
    _xlpm.codigos_devolucion, _xlfn.UNIQUE(_xlfn._xlws.FILTER(BP[CODIGO], ISNUMBER(SEARCH("devoluci", BP[NOMBRE CUENTA])), {""})),
    ISNUMBER(MATCH(BP[[#This Row],[CODIGO]], _xlpm.codigos_devolucion, 0))
)</f>
        <v>0</v>
      </c>
    </row>
    <row r="5139" spans="1:9" x14ac:dyDescent="0.25">
      <c r="A5139" s="608">
        <v>720533</v>
      </c>
      <c r="B5139" s="416" t="s">
        <v>544</v>
      </c>
      <c r="C5139" s="416" t="s">
        <v>1298</v>
      </c>
      <c r="D5139" s="416" t="s">
        <v>739</v>
      </c>
      <c r="E5139" s="417">
        <v>39757.03</v>
      </c>
      <c r="F5139" s="417">
        <v>0</v>
      </c>
      <c r="G5139" s="417">
        <v>119830991.72999997</v>
      </c>
      <c r="H5139" s="387" t="b" cm="1">
        <f t="array" aca="1" ref="H5139" ca="1">EsNegrita(BP[[#This Row],[CODIGO]])</f>
        <v>0</v>
      </c>
      <c r="I5139" s="387" t="b" cm="1">
        <f t="array" ref="I5139">_xlfn.LET(
    _xlpm.codigos_devolucion, _xlfn.UNIQUE(_xlfn._xlws.FILTER(BP[CODIGO], ISNUMBER(SEARCH("devoluci", BP[NOMBRE CUENTA])), {""})),
    ISNUMBER(MATCH(BP[[#This Row],[CODIGO]], _xlpm.codigos_devolucion, 0))
)</f>
        <v>0</v>
      </c>
    </row>
    <row r="5140" spans="1:9" x14ac:dyDescent="0.25">
      <c r="A5140" s="608">
        <v>720533</v>
      </c>
      <c r="B5140" s="416" t="s">
        <v>544</v>
      </c>
      <c r="C5140" s="416" t="s">
        <v>752</v>
      </c>
      <c r="D5140" s="416" t="s">
        <v>739</v>
      </c>
      <c r="E5140" s="417">
        <v>22499.39</v>
      </c>
      <c r="F5140" s="417">
        <v>0</v>
      </c>
      <c r="G5140" s="417">
        <v>119853491.11999997</v>
      </c>
      <c r="H5140" s="387" t="b" cm="1">
        <f t="array" aca="1" ref="H5140" ca="1">EsNegrita(BP[[#This Row],[CODIGO]])</f>
        <v>0</v>
      </c>
      <c r="I5140" s="387" t="b" cm="1">
        <f t="array" ref="I5140">_xlfn.LET(
    _xlpm.codigos_devolucion, _xlfn.UNIQUE(_xlfn._xlws.FILTER(BP[CODIGO], ISNUMBER(SEARCH("devoluci", BP[NOMBRE CUENTA])), {""})),
    ISNUMBER(MATCH(BP[[#This Row],[CODIGO]], _xlpm.codigos_devolucion, 0))
)</f>
        <v>0</v>
      </c>
    </row>
    <row r="5141" spans="1:9" x14ac:dyDescent="0.25">
      <c r="A5141" s="608">
        <v>720533</v>
      </c>
      <c r="B5141" s="416" t="s">
        <v>544</v>
      </c>
      <c r="C5141" s="416" t="s">
        <v>1299</v>
      </c>
      <c r="D5141" s="416" t="s">
        <v>739</v>
      </c>
      <c r="E5141" s="417">
        <v>51393.08</v>
      </c>
      <c r="F5141" s="417">
        <v>0</v>
      </c>
      <c r="G5141" s="417">
        <v>119904884.19999997</v>
      </c>
      <c r="H5141" s="387" t="b" cm="1">
        <f t="array" aca="1" ref="H5141" ca="1">EsNegrita(BP[[#This Row],[CODIGO]])</f>
        <v>0</v>
      </c>
      <c r="I5141" s="387" t="b" cm="1">
        <f t="array" ref="I5141">_xlfn.LET(
    _xlpm.codigos_devolucion, _xlfn.UNIQUE(_xlfn._xlws.FILTER(BP[CODIGO], ISNUMBER(SEARCH("devoluci", BP[NOMBRE CUENTA])), {""})),
    ISNUMBER(MATCH(BP[[#This Row],[CODIGO]], _xlpm.codigos_devolucion, 0))
)</f>
        <v>0</v>
      </c>
    </row>
    <row r="5142" spans="1:9" x14ac:dyDescent="0.25">
      <c r="A5142" s="608">
        <v>720533</v>
      </c>
      <c r="B5142" s="416" t="s">
        <v>544</v>
      </c>
      <c r="C5142" s="416" t="s">
        <v>1340</v>
      </c>
      <c r="D5142" s="416" t="s">
        <v>739</v>
      </c>
      <c r="E5142" s="417">
        <v>50404.59</v>
      </c>
      <c r="F5142" s="417">
        <v>0</v>
      </c>
      <c r="G5142" s="417">
        <v>119955288.78999998</v>
      </c>
      <c r="H5142" s="387" t="b" cm="1">
        <f t="array" aca="1" ref="H5142" ca="1">EsNegrita(BP[[#This Row],[CODIGO]])</f>
        <v>0</v>
      </c>
      <c r="I5142" s="387" t="b" cm="1">
        <f t="array" ref="I5142">_xlfn.LET(
    _xlpm.codigos_devolucion, _xlfn.UNIQUE(_xlfn._xlws.FILTER(BP[CODIGO], ISNUMBER(SEARCH("devoluci", BP[NOMBRE CUENTA])), {""})),
    ISNUMBER(MATCH(BP[[#This Row],[CODIGO]], _xlpm.codigos_devolucion, 0))
)</f>
        <v>0</v>
      </c>
    </row>
    <row r="5143" spans="1:9" x14ac:dyDescent="0.25">
      <c r="A5143" s="608">
        <v>720533</v>
      </c>
      <c r="B5143" s="416" t="s">
        <v>544</v>
      </c>
      <c r="C5143" s="416" t="s">
        <v>756</v>
      </c>
      <c r="D5143" s="416" t="s">
        <v>739</v>
      </c>
      <c r="E5143" s="417">
        <v>50136.7</v>
      </c>
      <c r="F5143" s="417">
        <v>0</v>
      </c>
      <c r="G5143" s="417">
        <v>120005425.48999998</v>
      </c>
      <c r="H5143" s="387" t="b" cm="1">
        <f t="array" aca="1" ref="H5143" ca="1">EsNegrita(BP[[#This Row],[CODIGO]])</f>
        <v>0</v>
      </c>
      <c r="I5143" s="387" t="b" cm="1">
        <f t="array" ref="I5143">_xlfn.LET(
    _xlpm.codigos_devolucion, _xlfn.UNIQUE(_xlfn._xlws.FILTER(BP[CODIGO], ISNUMBER(SEARCH("devoluci", BP[NOMBRE CUENTA])), {""})),
    ISNUMBER(MATCH(BP[[#This Row],[CODIGO]], _xlpm.codigos_devolucion, 0))
)</f>
        <v>0</v>
      </c>
    </row>
    <row r="5144" spans="1:9" x14ac:dyDescent="0.25">
      <c r="A5144" s="608">
        <v>720533</v>
      </c>
      <c r="B5144" s="416" t="s">
        <v>544</v>
      </c>
      <c r="C5144" s="416" t="s">
        <v>757</v>
      </c>
      <c r="D5144" s="416" t="s">
        <v>739</v>
      </c>
      <c r="E5144" s="417">
        <v>44423.83</v>
      </c>
      <c r="F5144" s="417">
        <v>0</v>
      </c>
      <c r="G5144" s="417">
        <v>120049849.31999998</v>
      </c>
      <c r="H5144" s="387" t="b" cm="1">
        <f t="array" aca="1" ref="H5144" ca="1">EsNegrita(BP[[#This Row],[CODIGO]])</f>
        <v>0</v>
      </c>
      <c r="I5144" s="387" t="b" cm="1">
        <f t="array" ref="I5144">_xlfn.LET(
    _xlpm.codigos_devolucion, _xlfn.UNIQUE(_xlfn._xlws.FILTER(BP[CODIGO], ISNUMBER(SEARCH("devoluci", BP[NOMBRE CUENTA])), {""})),
    ISNUMBER(MATCH(BP[[#This Row],[CODIGO]], _xlpm.codigos_devolucion, 0))
)</f>
        <v>0</v>
      </c>
    </row>
    <row r="5145" spans="1:9" x14ac:dyDescent="0.25">
      <c r="A5145" s="608">
        <v>720533</v>
      </c>
      <c r="B5145" s="416" t="s">
        <v>544</v>
      </c>
      <c r="C5145" s="416" t="s">
        <v>1336</v>
      </c>
      <c r="D5145" s="416" t="s">
        <v>739</v>
      </c>
      <c r="E5145" s="417">
        <v>48379.25</v>
      </c>
      <c r="F5145" s="417">
        <v>0</v>
      </c>
      <c r="G5145" s="417">
        <v>120098228.56999998</v>
      </c>
      <c r="H5145" s="387" t="b" cm="1">
        <f t="array" aca="1" ref="H5145" ca="1">EsNegrita(BP[[#This Row],[CODIGO]])</f>
        <v>0</v>
      </c>
      <c r="I5145" s="387" t="b" cm="1">
        <f t="array" ref="I5145">_xlfn.LET(
    _xlpm.codigos_devolucion, _xlfn.UNIQUE(_xlfn._xlws.FILTER(BP[CODIGO], ISNUMBER(SEARCH("devoluci", BP[NOMBRE CUENTA])), {""})),
    ISNUMBER(MATCH(BP[[#This Row],[CODIGO]], _xlpm.codigos_devolucion, 0))
)</f>
        <v>0</v>
      </c>
    </row>
    <row r="5146" spans="1:9" x14ac:dyDescent="0.25">
      <c r="A5146" s="608">
        <v>720533</v>
      </c>
      <c r="B5146" s="416" t="s">
        <v>544</v>
      </c>
      <c r="C5146" s="416" t="s">
        <v>758</v>
      </c>
      <c r="D5146" s="416" t="s">
        <v>739</v>
      </c>
      <c r="E5146" s="417">
        <v>27747.29</v>
      </c>
      <c r="F5146" s="417">
        <v>0</v>
      </c>
      <c r="G5146" s="417">
        <v>120125975.85999998</v>
      </c>
      <c r="H5146" s="387" t="b" cm="1">
        <f t="array" aca="1" ref="H5146" ca="1">EsNegrita(BP[[#This Row],[CODIGO]])</f>
        <v>0</v>
      </c>
      <c r="I5146" s="387" t="b" cm="1">
        <f t="array" ref="I5146">_xlfn.LET(
    _xlpm.codigos_devolucion, _xlfn.UNIQUE(_xlfn._xlws.FILTER(BP[CODIGO], ISNUMBER(SEARCH("devoluci", BP[NOMBRE CUENTA])), {""})),
    ISNUMBER(MATCH(BP[[#This Row],[CODIGO]], _xlpm.codigos_devolucion, 0))
)</f>
        <v>0</v>
      </c>
    </row>
    <row r="5147" spans="1:9" x14ac:dyDescent="0.25">
      <c r="A5147" s="608">
        <v>720533</v>
      </c>
      <c r="B5147" s="416" t="s">
        <v>544</v>
      </c>
      <c r="C5147" s="416" t="s">
        <v>759</v>
      </c>
      <c r="D5147" s="416" t="s">
        <v>739</v>
      </c>
      <c r="E5147" s="417">
        <v>23478.58</v>
      </c>
      <c r="F5147" s="417">
        <v>0</v>
      </c>
      <c r="G5147" s="417">
        <v>120149454.43999998</v>
      </c>
      <c r="H5147" s="387" t="b" cm="1">
        <f t="array" aca="1" ref="H5147" ca="1">EsNegrita(BP[[#This Row],[CODIGO]])</f>
        <v>0</v>
      </c>
      <c r="I5147" s="387" t="b" cm="1">
        <f t="array" ref="I5147">_xlfn.LET(
    _xlpm.codigos_devolucion, _xlfn.UNIQUE(_xlfn._xlws.FILTER(BP[CODIGO], ISNUMBER(SEARCH("devoluci", BP[NOMBRE CUENTA])), {""})),
    ISNUMBER(MATCH(BP[[#This Row],[CODIGO]], _xlpm.codigos_devolucion, 0))
)</f>
        <v>0</v>
      </c>
    </row>
    <row r="5148" spans="1:9" x14ac:dyDescent="0.25">
      <c r="A5148" s="608">
        <v>720533</v>
      </c>
      <c r="B5148" s="416" t="s">
        <v>544</v>
      </c>
      <c r="C5148" s="416" t="s">
        <v>760</v>
      </c>
      <c r="D5148" s="416" t="s">
        <v>739</v>
      </c>
      <c r="E5148" s="417">
        <v>43072.73</v>
      </c>
      <c r="F5148" s="417">
        <v>0</v>
      </c>
      <c r="G5148" s="417">
        <v>120192527.16999999</v>
      </c>
      <c r="H5148" s="387" t="b" cm="1">
        <f t="array" aca="1" ref="H5148" ca="1">EsNegrita(BP[[#This Row],[CODIGO]])</f>
        <v>0</v>
      </c>
      <c r="I5148" s="387" t="b" cm="1">
        <f t="array" ref="I5148">_xlfn.LET(
    _xlpm.codigos_devolucion, _xlfn.UNIQUE(_xlfn._xlws.FILTER(BP[CODIGO], ISNUMBER(SEARCH("devoluci", BP[NOMBRE CUENTA])), {""})),
    ISNUMBER(MATCH(BP[[#This Row],[CODIGO]], _xlpm.codigos_devolucion, 0))
)</f>
        <v>0</v>
      </c>
    </row>
    <row r="5149" spans="1:9" x14ac:dyDescent="0.25">
      <c r="A5149" s="608">
        <v>720533</v>
      </c>
      <c r="B5149" s="416" t="s">
        <v>544</v>
      </c>
      <c r="C5149" s="416" t="s">
        <v>1270</v>
      </c>
      <c r="D5149" s="416" t="s">
        <v>739</v>
      </c>
      <c r="E5149" s="417">
        <v>48296.22</v>
      </c>
      <c r="F5149" s="417">
        <v>0</v>
      </c>
      <c r="G5149" s="417">
        <v>120240823.38999999</v>
      </c>
      <c r="H5149" s="387" t="b" cm="1">
        <f t="array" aca="1" ref="H5149" ca="1">EsNegrita(BP[[#This Row],[CODIGO]])</f>
        <v>0</v>
      </c>
      <c r="I5149" s="387" t="b" cm="1">
        <f t="array" ref="I5149">_xlfn.LET(
    _xlpm.codigos_devolucion, _xlfn.UNIQUE(_xlfn._xlws.FILTER(BP[CODIGO], ISNUMBER(SEARCH("devoluci", BP[NOMBRE CUENTA])), {""})),
    ISNUMBER(MATCH(BP[[#This Row],[CODIGO]], _xlpm.codigos_devolucion, 0))
)</f>
        <v>0</v>
      </c>
    </row>
    <row r="5150" spans="1:9" x14ac:dyDescent="0.25">
      <c r="A5150" s="608">
        <v>720533</v>
      </c>
      <c r="B5150" s="416" t="s">
        <v>544</v>
      </c>
      <c r="C5150" s="416" t="s">
        <v>761</v>
      </c>
      <c r="D5150" s="416" t="s">
        <v>739</v>
      </c>
      <c r="E5150" s="417">
        <v>43894.27</v>
      </c>
      <c r="F5150" s="417">
        <v>0</v>
      </c>
      <c r="G5150" s="417">
        <v>120284717.65999998</v>
      </c>
      <c r="H5150" s="387" t="b" cm="1">
        <f t="array" aca="1" ref="H5150" ca="1">EsNegrita(BP[[#This Row],[CODIGO]])</f>
        <v>0</v>
      </c>
      <c r="I5150" s="387" t="b" cm="1">
        <f t="array" ref="I5150">_xlfn.LET(
    _xlpm.codigos_devolucion, _xlfn.UNIQUE(_xlfn._xlws.FILTER(BP[CODIGO], ISNUMBER(SEARCH("devoluci", BP[NOMBRE CUENTA])), {""})),
    ISNUMBER(MATCH(BP[[#This Row],[CODIGO]], _xlpm.codigos_devolucion, 0))
)</f>
        <v>0</v>
      </c>
    </row>
    <row r="5151" spans="1:9" x14ac:dyDescent="0.25">
      <c r="A5151" s="608">
        <v>720533</v>
      </c>
      <c r="B5151" s="416" t="s">
        <v>544</v>
      </c>
      <c r="C5151" s="416" t="s">
        <v>1300</v>
      </c>
      <c r="D5151" s="416" t="s">
        <v>739</v>
      </c>
      <c r="E5151" s="417">
        <v>44272.1</v>
      </c>
      <c r="F5151" s="417">
        <v>0</v>
      </c>
      <c r="G5151" s="417">
        <v>120328989.75999998</v>
      </c>
      <c r="H5151" s="387" t="b" cm="1">
        <f t="array" aca="1" ref="H5151" ca="1">EsNegrita(BP[[#This Row],[CODIGO]])</f>
        <v>0</v>
      </c>
      <c r="I5151" s="387" t="b" cm="1">
        <f t="array" ref="I5151">_xlfn.LET(
    _xlpm.codigos_devolucion, _xlfn.UNIQUE(_xlfn._xlws.FILTER(BP[CODIGO], ISNUMBER(SEARCH("devoluci", BP[NOMBRE CUENTA])), {""})),
    ISNUMBER(MATCH(BP[[#This Row],[CODIGO]], _xlpm.codigos_devolucion, 0))
)</f>
        <v>0</v>
      </c>
    </row>
    <row r="5152" spans="1:9" x14ac:dyDescent="0.25">
      <c r="A5152" s="608">
        <v>720533</v>
      </c>
      <c r="B5152" s="416" t="s">
        <v>544</v>
      </c>
      <c r="C5152" s="416" t="s">
        <v>1301</v>
      </c>
      <c r="D5152" s="416" t="s">
        <v>739</v>
      </c>
      <c r="E5152" s="417">
        <v>40396.36</v>
      </c>
      <c r="F5152" s="417">
        <v>0</v>
      </c>
      <c r="G5152" s="417">
        <v>120369386.11999997</v>
      </c>
      <c r="H5152" s="387" t="b" cm="1">
        <f t="array" aca="1" ref="H5152" ca="1">EsNegrita(BP[[#This Row],[CODIGO]])</f>
        <v>0</v>
      </c>
      <c r="I5152" s="387" t="b" cm="1">
        <f t="array" ref="I5152">_xlfn.LET(
    _xlpm.codigos_devolucion, _xlfn.UNIQUE(_xlfn._xlws.FILTER(BP[CODIGO], ISNUMBER(SEARCH("devoluci", BP[NOMBRE CUENTA])), {""})),
    ISNUMBER(MATCH(BP[[#This Row],[CODIGO]], _xlpm.codigos_devolucion, 0))
)</f>
        <v>0</v>
      </c>
    </row>
    <row r="5153" spans="1:9" x14ac:dyDescent="0.25">
      <c r="A5153" s="608">
        <v>720533</v>
      </c>
      <c r="B5153" s="416" t="s">
        <v>544</v>
      </c>
      <c r="C5153" s="416" t="s">
        <v>1271</v>
      </c>
      <c r="D5153" s="416" t="s">
        <v>739</v>
      </c>
      <c r="E5153" s="417">
        <v>37473.699999999997</v>
      </c>
      <c r="F5153" s="417">
        <v>0</v>
      </c>
      <c r="G5153" s="417">
        <v>120406859.81999998</v>
      </c>
      <c r="H5153" s="387" t="b" cm="1">
        <f t="array" aca="1" ref="H5153" ca="1">EsNegrita(BP[[#This Row],[CODIGO]])</f>
        <v>0</v>
      </c>
      <c r="I5153" s="387" t="b" cm="1">
        <f t="array" ref="I5153">_xlfn.LET(
    _xlpm.codigos_devolucion, _xlfn.UNIQUE(_xlfn._xlws.FILTER(BP[CODIGO], ISNUMBER(SEARCH("devoluci", BP[NOMBRE CUENTA])), {""})),
    ISNUMBER(MATCH(BP[[#This Row],[CODIGO]], _xlpm.codigos_devolucion, 0))
)</f>
        <v>0</v>
      </c>
    </row>
    <row r="5154" spans="1:9" x14ac:dyDescent="0.25">
      <c r="A5154" s="608">
        <v>720533</v>
      </c>
      <c r="B5154" s="416" t="s">
        <v>544</v>
      </c>
      <c r="C5154" s="416" t="s">
        <v>1302</v>
      </c>
      <c r="D5154" s="416" t="s">
        <v>739</v>
      </c>
      <c r="E5154" s="417">
        <v>43951.94</v>
      </c>
      <c r="F5154" s="417">
        <v>0</v>
      </c>
      <c r="G5154" s="417">
        <v>120450811.75999998</v>
      </c>
      <c r="H5154" s="387" t="b" cm="1">
        <f t="array" aca="1" ref="H5154" ca="1">EsNegrita(BP[[#This Row],[CODIGO]])</f>
        <v>0</v>
      </c>
      <c r="I5154" s="387" t="b" cm="1">
        <f t="array" ref="I5154">_xlfn.LET(
    _xlpm.codigos_devolucion, _xlfn.UNIQUE(_xlfn._xlws.FILTER(BP[CODIGO], ISNUMBER(SEARCH("devoluci", BP[NOMBRE CUENTA])), {""})),
    ISNUMBER(MATCH(BP[[#This Row],[CODIGO]], _xlpm.codigos_devolucion, 0))
)</f>
        <v>0</v>
      </c>
    </row>
    <row r="5155" spans="1:9" x14ac:dyDescent="0.25">
      <c r="A5155" s="608">
        <v>720533</v>
      </c>
      <c r="B5155" s="416" t="s">
        <v>544</v>
      </c>
      <c r="C5155" s="416" t="s">
        <v>1341</v>
      </c>
      <c r="D5155" s="416" t="s">
        <v>739</v>
      </c>
      <c r="E5155" s="417">
        <v>30511.85</v>
      </c>
      <c r="F5155" s="417">
        <v>0</v>
      </c>
      <c r="G5155" s="417">
        <v>120481323.60999997</v>
      </c>
      <c r="H5155" s="387" t="b" cm="1">
        <f t="array" aca="1" ref="H5155" ca="1">EsNegrita(BP[[#This Row],[CODIGO]])</f>
        <v>0</v>
      </c>
      <c r="I5155" s="387" t="b" cm="1">
        <f t="array" ref="I5155">_xlfn.LET(
    _xlpm.codigos_devolucion, _xlfn.UNIQUE(_xlfn._xlws.FILTER(BP[CODIGO], ISNUMBER(SEARCH("devoluci", BP[NOMBRE CUENTA])), {""})),
    ISNUMBER(MATCH(BP[[#This Row],[CODIGO]], _xlpm.codigos_devolucion, 0))
)</f>
        <v>0</v>
      </c>
    </row>
    <row r="5156" spans="1:9" x14ac:dyDescent="0.25">
      <c r="A5156" s="608">
        <v>720533</v>
      </c>
      <c r="B5156" s="416" t="s">
        <v>544</v>
      </c>
      <c r="C5156" s="416" t="s">
        <v>1262</v>
      </c>
      <c r="D5156" s="416" t="s">
        <v>739</v>
      </c>
      <c r="E5156" s="417">
        <v>37253.980000000003</v>
      </c>
      <c r="F5156" s="417">
        <v>0</v>
      </c>
      <c r="G5156" s="417">
        <v>120518577.58999997</v>
      </c>
      <c r="H5156" s="387" t="b" cm="1">
        <f t="array" aca="1" ref="H5156" ca="1">EsNegrita(BP[[#This Row],[CODIGO]])</f>
        <v>0</v>
      </c>
      <c r="I5156" s="387" t="b" cm="1">
        <f t="array" ref="I5156">_xlfn.LET(
    _xlpm.codigos_devolucion, _xlfn.UNIQUE(_xlfn._xlws.FILTER(BP[CODIGO], ISNUMBER(SEARCH("devoluci", BP[NOMBRE CUENTA])), {""})),
    ISNUMBER(MATCH(BP[[#This Row],[CODIGO]], _xlpm.codigos_devolucion, 0))
)</f>
        <v>0</v>
      </c>
    </row>
    <row r="5157" spans="1:9" x14ac:dyDescent="0.25">
      <c r="A5157" s="608">
        <v>720533</v>
      </c>
      <c r="B5157" s="416" t="s">
        <v>544</v>
      </c>
      <c r="C5157" s="416" t="s">
        <v>1272</v>
      </c>
      <c r="D5157" s="416" t="s">
        <v>739</v>
      </c>
      <c r="E5157" s="417">
        <v>34030.699999999997</v>
      </c>
      <c r="F5157" s="417">
        <v>0</v>
      </c>
      <c r="G5157" s="417">
        <v>120552608.28999998</v>
      </c>
      <c r="H5157" s="387" t="b" cm="1">
        <f t="array" aca="1" ref="H5157" ca="1">EsNegrita(BP[[#This Row],[CODIGO]])</f>
        <v>0</v>
      </c>
      <c r="I5157" s="387" t="b" cm="1">
        <f t="array" ref="I5157">_xlfn.LET(
    _xlpm.codigos_devolucion, _xlfn.UNIQUE(_xlfn._xlws.FILTER(BP[CODIGO], ISNUMBER(SEARCH("devoluci", BP[NOMBRE CUENTA])), {""})),
    ISNUMBER(MATCH(BP[[#This Row],[CODIGO]], _xlpm.codigos_devolucion, 0))
)</f>
        <v>0</v>
      </c>
    </row>
    <row r="5158" spans="1:9" x14ac:dyDescent="0.25">
      <c r="A5158" s="608">
        <v>720533</v>
      </c>
      <c r="B5158" s="416" t="s">
        <v>544</v>
      </c>
      <c r="C5158" s="416" t="s">
        <v>780</v>
      </c>
      <c r="D5158" s="416" t="s">
        <v>739</v>
      </c>
      <c r="E5158" s="417">
        <v>27602.95</v>
      </c>
      <c r="F5158" s="417">
        <v>0</v>
      </c>
      <c r="G5158" s="417">
        <v>120580211.23999998</v>
      </c>
      <c r="H5158" s="387" t="b" cm="1">
        <f t="array" aca="1" ref="H5158" ca="1">EsNegrita(BP[[#This Row],[CODIGO]])</f>
        <v>0</v>
      </c>
      <c r="I5158" s="387" t="b" cm="1">
        <f t="array" ref="I5158">_xlfn.LET(
    _xlpm.codigos_devolucion, _xlfn.UNIQUE(_xlfn._xlws.FILTER(BP[CODIGO], ISNUMBER(SEARCH("devoluci", BP[NOMBRE CUENTA])), {""})),
    ISNUMBER(MATCH(BP[[#This Row],[CODIGO]], _xlpm.codigos_devolucion, 0))
)</f>
        <v>0</v>
      </c>
    </row>
    <row r="5159" spans="1:9" x14ac:dyDescent="0.25">
      <c r="A5159" s="608">
        <v>720533</v>
      </c>
      <c r="B5159" s="416" t="s">
        <v>544</v>
      </c>
      <c r="C5159" s="416" t="s">
        <v>762</v>
      </c>
      <c r="D5159" s="416" t="s">
        <v>739</v>
      </c>
      <c r="E5159" s="417">
        <v>37347.11</v>
      </c>
      <c r="F5159" s="417">
        <v>0</v>
      </c>
      <c r="G5159" s="417">
        <v>120617558.34999998</v>
      </c>
      <c r="H5159" s="387" t="b" cm="1">
        <f t="array" aca="1" ref="H5159" ca="1">EsNegrita(BP[[#This Row],[CODIGO]])</f>
        <v>0</v>
      </c>
      <c r="I5159" s="387" t="b" cm="1">
        <f t="array" ref="I5159">_xlfn.LET(
    _xlpm.codigos_devolucion, _xlfn.UNIQUE(_xlfn._xlws.FILTER(BP[CODIGO], ISNUMBER(SEARCH("devoluci", BP[NOMBRE CUENTA])), {""})),
    ISNUMBER(MATCH(BP[[#This Row],[CODIGO]], _xlpm.codigos_devolucion, 0))
)</f>
        <v>0</v>
      </c>
    </row>
    <row r="5160" spans="1:9" x14ac:dyDescent="0.25">
      <c r="A5160" s="608">
        <v>720533</v>
      </c>
      <c r="B5160" s="416" t="s">
        <v>544</v>
      </c>
      <c r="C5160" s="416" t="s">
        <v>1330</v>
      </c>
      <c r="D5160" s="416" t="s">
        <v>739</v>
      </c>
      <c r="E5160" s="417">
        <v>37390.660000000003</v>
      </c>
      <c r="F5160" s="417">
        <v>0</v>
      </c>
      <c r="G5160" s="417">
        <v>120654949.00999998</v>
      </c>
      <c r="H5160" s="387" t="b" cm="1">
        <f t="array" aca="1" ref="H5160" ca="1">EsNegrita(BP[[#This Row],[CODIGO]])</f>
        <v>0</v>
      </c>
      <c r="I5160" s="387" t="b" cm="1">
        <f t="array" ref="I5160">_xlfn.LET(
    _xlpm.codigos_devolucion, _xlfn.UNIQUE(_xlfn._xlws.FILTER(BP[CODIGO], ISNUMBER(SEARCH("devoluci", BP[NOMBRE CUENTA])), {""})),
    ISNUMBER(MATCH(BP[[#This Row],[CODIGO]], _xlpm.codigos_devolucion, 0))
)</f>
        <v>0</v>
      </c>
    </row>
    <row r="5161" spans="1:9" x14ac:dyDescent="0.25">
      <c r="A5161" s="608">
        <v>720533</v>
      </c>
      <c r="B5161" s="416" t="s">
        <v>544</v>
      </c>
      <c r="C5161" s="416" t="s">
        <v>763</v>
      </c>
      <c r="D5161" s="416" t="s">
        <v>739</v>
      </c>
      <c r="E5161" s="417">
        <v>37473.699999999997</v>
      </c>
      <c r="F5161" s="417">
        <v>0</v>
      </c>
      <c r="G5161" s="417">
        <v>120692422.70999998</v>
      </c>
      <c r="H5161" s="387" t="b" cm="1">
        <f t="array" aca="1" ref="H5161" ca="1">EsNegrita(BP[[#This Row],[CODIGO]])</f>
        <v>0</v>
      </c>
      <c r="I5161" s="387" t="b" cm="1">
        <f t="array" ref="I5161">_xlfn.LET(
    _xlpm.codigos_devolucion, _xlfn.UNIQUE(_xlfn._xlws.FILTER(BP[CODIGO], ISNUMBER(SEARCH("devoluci", BP[NOMBRE CUENTA])), {""})),
    ISNUMBER(MATCH(BP[[#This Row],[CODIGO]], _xlpm.codigos_devolucion, 0))
)</f>
        <v>0</v>
      </c>
    </row>
    <row r="5162" spans="1:9" x14ac:dyDescent="0.25">
      <c r="A5162" s="608">
        <v>720533</v>
      </c>
      <c r="B5162" s="416" t="s">
        <v>544</v>
      </c>
      <c r="C5162" s="416" t="s">
        <v>764</v>
      </c>
      <c r="D5162" s="416" t="s">
        <v>739</v>
      </c>
      <c r="E5162" s="417">
        <v>44423.83</v>
      </c>
      <c r="F5162" s="417">
        <v>0</v>
      </c>
      <c r="G5162" s="417">
        <v>120736846.53999998</v>
      </c>
      <c r="H5162" s="387" t="b" cm="1">
        <f t="array" aca="1" ref="H5162" ca="1">EsNegrita(BP[[#This Row],[CODIGO]])</f>
        <v>0</v>
      </c>
      <c r="I5162" s="387" t="b" cm="1">
        <f t="array" ref="I5162">_xlfn.LET(
    _xlpm.codigos_devolucion, _xlfn.UNIQUE(_xlfn._xlws.FILTER(BP[CODIGO], ISNUMBER(SEARCH("devoluci", BP[NOMBRE CUENTA])), {""})),
    ISNUMBER(MATCH(BP[[#This Row],[CODIGO]], _xlpm.codigos_devolucion, 0))
)</f>
        <v>0</v>
      </c>
    </row>
    <row r="5163" spans="1:9" x14ac:dyDescent="0.25">
      <c r="A5163" s="608">
        <v>720533</v>
      </c>
      <c r="B5163" s="416" t="s">
        <v>544</v>
      </c>
      <c r="C5163" s="416" t="s">
        <v>1284</v>
      </c>
      <c r="D5163" s="416" t="s">
        <v>739</v>
      </c>
      <c r="E5163" s="417">
        <v>31353.03</v>
      </c>
      <c r="F5163" s="417">
        <v>0</v>
      </c>
      <c r="G5163" s="417">
        <v>120768199.56999998</v>
      </c>
      <c r="H5163" s="387" t="b" cm="1">
        <f t="array" aca="1" ref="H5163" ca="1">EsNegrita(BP[[#This Row],[CODIGO]])</f>
        <v>0</v>
      </c>
      <c r="I5163" s="387" t="b" cm="1">
        <f t="array" ref="I5163">_xlfn.LET(
    _xlpm.codigos_devolucion, _xlfn.UNIQUE(_xlfn._xlws.FILTER(BP[CODIGO], ISNUMBER(SEARCH("devoluci", BP[NOMBRE CUENTA])), {""})),
    ISNUMBER(MATCH(BP[[#This Row],[CODIGO]], _xlpm.codigos_devolucion, 0))
)</f>
        <v>0</v>
      </c>
    </row>
    <row r="5164" spans="1:9" x14ac:dyDescent="0.25">
      <c r="A5164" s="608">
        <v>720533</v>
      </c>
      <c r="B5164" s="416" t="s">
        <v>544</v>
      </c>
      <c r="C5164" s="416" t="s">
        <v>1303</v>
      </c>
      <c r="D5164" s="416" t="s">
        <v>739</v>
      </c>
      <c r="E5164" s="417">
        <v>42253.45</v>
      </c>
      <c r="F5164" s="417">
        <v>0</v>
      </c>
      <c r="G5164" s="417">
        <v>120810453.01999998</v>
      </c>
      <c r="H5164" s="387" t="b" cm="1">
        <f t="array" aca="1" ref="H5164" ca="1">EsNegrita(BP[[#This Row],[CODIGO]])</f>
        <v>0</v>
      </c>
      <c r="I5164" s="387" t="b" cm="1">
        <f t="array" ref="I5164">_xlfn.LET(
    _xlpm.codigos_devolucion, _xlfn.UNIQUE(_xlfn._xlws.FILTER(BP[CODIGO], ISNUMBER(SEARCH("devoluci", BP[NOMBRE CUENTA])), {""})),
    ISNUMBER(MATCH(BP[[#This Row],[CODIGO]], _xlpm.codigos_devolucion, 0))
)</f>
        <v>0</v>
      </c>
    </row>
    <row r="5165" spans="1:9" x14ac:dyDescent="0.25">
      <c r="A5165" s="608">
        <v>720533</v>
      </c>
      <c r="B5165" s="416" t="s">
        <v>544</v>
      </c>
      <c r="C5165" s="416" t="s">
        <v>765</v>
      </c>
      <c r="D5165" s="416" t="s">
        <v>739</v>
      </c>
      <c r="E5165" s="417">
        <v>23312.52</v>
      </c>
      <c r="F5165" s="417">
        <v>0</v>
      </c>
      <c r="G5165" s="417">
        <v>120833765.53999998</v>
      </c>
      <c r="H5165" s="387" t="b" cm="1">
        <f t="array" aca="1" ref="H5165" ca="1">EsNegrita(BP[[#This Row],[CODIGO]])</f>
        <v>0</v>
      </c>
      <c r="I5165" s="387" t="b" cm="1">
        <f t="array" ref="I5165">_xlfn.LET(
    _xlpm.codigos_devolucion, _xlfn.UNIQUE(_xlfn._xlws.FILTER(BP[CODIGO], ISNUMBER(SEARCH("devoluci", BP[NOMBRE CUENTA])), {""})),
    ISNUMBER(MATCH(BP[[#This Row],[CODIGO]], _xlpm.codigos_devolucion, 0))
)</f>
        <v>0</v>
      </c>
    </row>
    <row r="5166" spans="1:9" x14ac:dyDescent="0.25">
      <c r="A5166" s="608">
        <v>720533</v>
      </c>
      <c r="B5166" s="416" t="s">
        <v>544</v>
      </c>
      <c r="C5166" s="416" t="s">
        <v>1273</v>
      </c>
      <c r="D5166" s="416" t="s">
        <v>739</v>
      </c>
      <c r="E5166" s="417">
        <v>17508.900000000001</v>
      </c>
      <c r="F5166" s="417">
        <v>0</v>
      </c>
      <c r="G5166" s="417">
        <v>120851274.43999998</v>
      </c>
      <c r="H5166" s="387" t="b" cm="1">
        <f t="array" aca="1" ref="H5166" ca="1">EsNegrita(BP[[#This Row],[CODIGO]])</f>
        <v>0</v>
      </c>
      <c r="I5166" s="387" t="b" cm="1">
        <f t="array" ref="I5166">_xlfn.LET(
    _xlpm.codigos_devolucion, _xlfn.UNIQUE(_xlfn._xlws.FILTER(BP[CODIGO], ISNUMBER(SEARCH("devoluci", BP[NOMBRE CUENTA])), {""})),
    ISNUMBER(MATCH(BP[[#This Row],[CODIGO]], _xlpm.codigos_devolucion, 0))
)</f>
        <v>0</v>
      </c>
    </row>
    <row r="5167" spans="1:9" x14ac:dyDescent="0.25">
      <c r="A5167" s="608">
        <v>720533</v>
      </c>
      <c r="B5167" s="416" t="s">
        <v>544</v>
      </c>
      <c r="C5167" s="416" t="s">
        <v>1304</v>
      </c>
      <c r="D5167" s="416" t="s">
        <v>739</v>
      </c>
      <c r="E5167" s="417">
        <v>41365.29</v>
      </c>
      <c r="F5167" s="417">
        <v>0</v>
      </c>
      <c r="G5167" s="417">
        <v>120892639.72999999</v>
      </c>
      <c r="H5167" s="387" t="b" cm="1">
        <f t="array" aca="1" ref="H5167" ca="1">EsNegrita(BP[[#This Row],[CODIGO]])</f>
        <v>0</v>
      </c>
      <c r="I5167" s="387" t="b" cm="1">
        <f t="array" ref="I5167">_xlfn.LET(
    _xlpm.codigos_devolucion, _xlfn.UNIQUE(_xlfn._xlws.FILTER(BP[CODIGO], ISNUMBER(SEARCH("devoluci", BP[NOMBRE CUENTA])), {""})),
    ISNUMBER(MATCH(BP[[#This Row],[CODIGO]], _xlpm.codigos_devolucion, 0))
)</f>
        <v>0</v>
      </c>
    </row>
    <row r="5168" spans="1:9" x14ac:dyDescent="0.25">
      <c r="A5168" s="608">
        <v>720533</v>
      </c>
      <c r="B5168" s="416" t="s">
        <v>544</v>
      </c>
      <c r="C5168" s="416" t="s">
        <v>1348</v>
      </c>
      <c r="D5168" s="416" t="s">
        <v>739</v>
      </c>
      <c r="E5168" s="417">
        <v>41365.29</v>
      </c>
      <c r="F5168" s="417">
        <v>0</v>
      </c>
      <c r="G5168" s="417">
        <v>120934005.02</v>
      </c>
      <c r="H5168" s="387" t="b" cm="1">
        <f t="array" aca="1" ref="H5168" ca="1">EsNegrita(BP[[#This Row],[CODIGO]])</f>
        <v>0</v>
      </c>
      <c r="I5168" s="387" t="b" cm="1">
        <f t="array" ref="I5168">_xlfn.LET(
    _xlpm.codigos_devolucion, _xlfn.UNIQUE(_xlfn._xlws.FILTER(BP[CODIGO], ISNUMBER(SEARCH("devoluci", BP[NOMBRE CUENTA])), {""})),
    ISNUMBER(MATCH(BP[[#This Row],[CODIGO]], _xlpm.codigos_devolucion, 0))
)</f>
        <v>0</v>
      </c>
    </row>
    <row r="5169" spans="1:9" x14ac:dyDescent="0.25">
      <c r="A5169" s="608">
        <v>720533</v>
      </c>
      <c r="B5169" s="416" t="s">
        <v>544</v>
      </c>
      <c r="C5169" s="416" t="s">
        <v>1305</v>
      </c>
      <c r="D5169" s="416" t="s">
        <v>739</v>
      </c>
      <c r="E5169" s="417">
        <v>25999.200000000001</v>
      </c>
      <c r="F5169" s="417">
        <v>0</v>
      </c>
      <c r="G5169" s="417">
        <v>120960004.22</v>
      </c>
      <c r="H5169" s="387" t="b" cm="1">
        <f t="array" aca="1" ref="H5169" ca="1">EsNegrita(BP[[#This Row],[CODIGO]])</f>
        <v>0</v>
      </c>
      <c r="I5169" s="387" t="b" cm="1">
        <f t="array" ref="I5169">_xlfn.LET(
    _xlpm.codigos_devolucion, _xlfn.UNIQUE(_xlfn._xlws.FILTER(BP[CODIGO], ISNUMBER(SEARCH("devoluci", BP[NOMBRE CUENTA])), {""})),
    ISNUMBER(MATCH(BP[[#This Row],[CODIGO]], _xlpm.codigos_devolucion, 0))
)</f>
        <v>0</v>
      </c>
    </row>
    <row r="5170" spans="1:9" x14ac:dyDescent="0.25">
      <c r="A5170" s="608">
        <v>720533</v>
      </c>
      <c r="B5170" s="416" t="s">
        <v>544</v>
      </c>
      <c r="C5170" s="416" t="s">
        <v>1306</v>
      </c>
      <c r="D5170" s="416" t="s">
        <v>739</v>
      </c>
      <c r="E5170" s="417">
        <v>43083.97</v>
      </c>
      <c r="F5170" s="417">
        <v>0</v>
      </c>
      <c r="G5170" s="417">
        <v>121003088.19</v>
      </c>
      <c r="H5170" s="387" t="b" cm="1">
        <f t="array" aca="1" ref="H5170" ca="1">EsNegrita(BP[[#This Row],[CODIGO]])</f>
        <v>0</v>
      </c>
      <c r="I5170" s="387" t="b" cm="1">
        <f t="array" ref="I5170">_xlfn.LET(
    _xlpm.codigos_devolucion, _xlfn.UNIQUE(_xlfn._xlws.FILTER(BP[CODIGO], ISNUMBER(SEARCH("devoluci", BP[NOMBRE CUENTA])), {""})),
    ISNUMBER(MATCH(BP[[#This Row],[CODIGO]], _xlpm.codigos_devolucion, 0))
)</f>
        <v>0</v>
      </c>
    </row>
    <row r="5171" spans="1:9" x14ac:dyDescent="0.25">
      <c r="A5171" s="608">
        <v>720533</v>
      </c>
      <c r="B5171" s="416" t="s">
        <v>544</v>
      </c>
      <c r="C5171" s="416" t="s">
        <v>1274</v>
      </c>
      <c r="D5171" s="416" t="s">
        <v>739</v>
      </c>
      <c r="E5171" s="417">
        <v>28838.62</v>
      </c>
      <c r="F5171" s="417">
        <v>0</v>
      </c>
      <c r="G5171" s="417">
        <v>121031926.81</v>
      </c>
      <c r="H5171" s="387" t="b" cm="1">
        <f t="array" aca="1" ref="H5171" ca="1">EsNegrita(BP[[#This Row],[CODIGO]])</f>
        <v>0</v>
      </c>
      <c r="I5171" s="387" t="b" cm="1">
        <f t="array" ref="I5171">_xlfn.LET(
    _xlpm.codigos_devolucion, _xlfn.UNIQUE(_xlfn._xlws.FILTER(BP[CODIGO], ISNUMBER(SEARCH("devoluci", BP[NOMBRE CUENTA])), {""})),
    ISNUMBER(MATCH(BP[[#This Row],[CODIGO]], _xlpm.codigos_devolucion, 0))
)</f>
        <v>0</v>
      </c>
    </row>
    <row r="5172" spans="1:9" x14ac:dyDescent="0.25">
      <c r="A5172" s="608">
        <v>720533</v>
      </c>
      <c r="B5172" s="416" t="s">
        <v>544</v>
      </c>
      <c r="C5172" s="416" t="s">
        <v>1307</v>
      </c>
      <c r="D5172" s="416" t="s">
        <v>739</v>
      </c>
      <c r="E5172" s="417">
        <v>28384.29</v>
      </c>
      <c r="F5172" s="417">
        <v>0</v>
      </c>
      <c r="G5172" s="417">
        <v>121060311.10000001</v>
      </c>
      <c r="H5172" s="387" t="b" cm="1">
        <f t="array" aca="1" ref="H5172" ca="1">EsNegrita(BP[[#This Row],[CODIGO]])</f>
        <v>0</v>
      </c>
      <c r="I5172" s="387" t="b" cm="1">
        <f t="array" ref="I5172">_xlfn.LET(
    _xlpm.codigos_devolucion, _xlfn.UNIQUE(_xlfn._xlws.FILTER(BP[CODIGO], ISNUMBER(SEARCH("devoluci", BP[NOMBRE CUENTA])), {""})),
    ISNUMBER(MATCH(BP[[#This Row],[CODIGO]], _xlpm.codigos_devolucion, 0))
)</f>
        <v>0</v>
      </c>
    </row>
    <row r="5173" spans="1:9" x14ac:dyDescent="0.25">
      <c r="A5173" s="608">
        <v>720533</v>
      </c>
      <c r="B5173" s="416" t="s">
        <v>544</v>
      </c>
      <c r="C5173" s="416" t="s">
        <v>766</v>
      </c>
      <c r="D5173" s="416" t="s">
        <v>739</v>
      </c>
      <c r="E5173" s="417">
        <v>47144.32</v>
      </c>
      <c r="F5173" s="417">
        <v>0</v>
      </c>
      <c r="G5173" s="417">
        <v>121107455.42</v>
      </c>
      <c r="H5173" s="387" t="b" cm="1">
        <f t="array" aca="1" ref="H5173" ca="1">EsNegrita(BP[[#This Row],[CODIGO]])</f>
        <v>0</v>
      </c>
      <c r="I5173" s="387" t="b" cm="1">
        <f t="array" ref="I5173">_xlfn.LET(
    _xlpm.codigos_devolucion, _xlfn.UNIQUE(_xlfn._xlws.FILTER(BP[CODIGO], ISNUMBER(SEARCH("devoluci", BP[NOMBRE CUENTA])), {""})),
    ISNUMBER(MATCH(BP[[#This Row],[CODIGO]], _xlpm.codigos_devolucion, 0))
)</f>
        <v>0</v>
      </c>
    </row>
    <row r="5174" spans="1:9" x14ac:dyDescent="0.25">
      <c r="A5174" s="608">
        <v>720533</v>
      </c>
      <c r="B5174" s="416" t="s">
        <v>544</v>
      </c>
      <c r="C5174" s="416" t="s">
        <v>767</v>
      </c>
      <c r="D5174" s="416" t="s">
        <v>739</v>
      </c>
      <c r="E5174" s="417">
        <v>36974.589999999997</v>
      </c>
      <c r="F5174" s="417">
        <v>0</v>
      </c>
      <c r="G5174" s="417">
        <v>121144430.01000001</v>
      </c>
      <c r="H5174" s="387" t="b" cm="1">
        <f t="array" aca="1" ref="H5174" ca="1">EsNegrita(BP[[#This Row],[CODIGO]])</f>
        <v>0</v>
      </c>
      <c r="I5174" s="387" t="b" cm="1">
        <f t="array" ref="I5174">_xlfn.LET(
    _xlpm.codigos_devolucion, _xlfn.UNIQUE(_xlfn._xlws.FILTER(BP[CODIGO], ISNUMBER(SEARCH("devoluci", BP[NOMBRE CUENTA])), {""})),
    ISNUMBER(MATCH(BP[[#This Row],[CODIGO]], _xlpm.codigos_devolucion, 0))
)</f>
        <v>0</v>
      </c>
    </row>
    <row r="5175" spans="1:9" x14ac:dyDescent="0.25">
      <c r="A5175" s="608">
        <v>720533</v>
      </c>
      <c r="B5175" s="416" t="s">
        <v>544</v>
      </c>
      <c r="C5175" s="416" t="s">
        <v>768</v>
      </c>
      <c r="D5175" s="416" t="s">
        <v>739</v>
      </c>
      <c r="E5175" s="417">
        <v>41365.29</v>
      </c>
      <c r="F5175" s="417">
        <v>0</v>
      </c>
      <c r="G5175" s="417">
        <v>121185795.30000001</v>
      </c>
      <c r="H5175" s="387" t="b" cm="1">
        <f t="array" aca="1" ref="H5175" ca="1">EsNegrita(BP[[#This Row],[CODIGO]])</f>
        <v>0</v>
      </c>
      <c r="I5175" s="387" t="b" cm="1">
        <f t="array" ref="I5175">_xlfn.LET(
    _xlpm.codigos_devolucion, _xlfn.UNIQUE(_xlfn._xlws.FILTER(BP[CODIGO], ISNUMBER(SEARCH("devoluci", BP[NOMBRE CUENTA])), {""})),
    ISNUMBER(MATCH(BP[[#This Row],[CODIGO]], _xlpm.codigos_devolucion, 0))
)</f>
        <v>0</v>
      </c>
    </row>
    <row r="5176" spans="1:9" x14ac:dyDescent="0.25">
      <c r="A5176" s="608">
        <v>720533</v>
      </c>
      <c r="B5176" s="416" t="s">
        <v>544</v>
      </c>
      <c r="C5176" s="416" t="s">
        <v>1344</v>
      </c>
      <c r="D5176" s="416" t="s">
        <v>739</v>
      </c>
      <c r="E5176" s="417">
        <v>30511.85</v>
      </c>
      <c r="F5176" s="417">
        <v>0</v>
      </c>
      <c r="G5176" s="417">
        <v>121216307.15000001</v>
      </c>
      <c r="H5176" s="387" t="b" cm="1">
        <f t="array" aca="1" ref="H5176" ca="1">EsNegrita(BP[[#This Row],[CODIGO]])</f>
        <v>0</v>
      </c>
      <c r="I5176" s="387" t="b" cm="1">
        <f t="array" ref="I5176">_xlfn.LET(
    _xlpm.codigos_devolucion, _xlfn.UNIQUE(_xlfn._xlws.FILTER(BP[CODIGO], ISNUMBER(SEARCH("devoluci", BP[NOMBRE CUENTA])), {""})),
    ISNUMBER(MATCH(BP[[#This Row],[CODIGO]], _xlpm.codigos_devolucion, 0))
)</f>
        <v>0</v>
      </c>
    </row>
    <row r="5177" spans="1:9" x14ac:dyDescent="0.25">
      <c r="A5177" s="608">
        <v>720533</v>
      </c>
      <c r="B5177" s="416" t="s">
        <v>544</v>
      </c>
      <c r="C5177" s="416" t="s">
        <v>769</v>
      </c>
      <c r="D5177" s="416" t="s">
        <v>739</v>
      </c>
      <c r="E5177" s="417">
        <v>39992.699999999997</v>
      </c>
      <c r="F5177" s="417">
        <v>0</v>
      </c>
      <c r="G5177" s="417">
        <v>121256299.85000001</v>
      </c>
      <c r="H5177" s="387" t="b" cm="1">
        <f t="array" aca="1" ref="H5177" ca="1">EsNegrita(BP[[#This Row],[CODIGO]])</f>
        <v>0</v>
      </c>
      <c r="I5177" s="387" t="b" cm="1">
        <f t="array" ref="I5177">_xlfn.LET(
    _xlpm.codigos_devolucion, _xlfn.UNIQUE(_xlfn._xlws.FILTER(BP[CODIGO], ISNUMBER(SEARCH("devoluci", BP[NOMBRE CUENTA])), {""})),
    ISNUMBER(MATCH(BP[[#This Row],[CODIGO]], _xlpm.codigos_devolucion, 0))
)</f>
        <v>0</v>
      </c>
    </row>
    <row r="5178" spans="1:9" x14ac:dyDescent="0.25">
      <c r="A5178" s="608">
        <v>720533</v>
      </c>
      <c r="B5178" s="416" t="s">
        <v>544</v>
      </c>
      <c r="C5178" s="416" t="s">
        <v>1309</v>
      </c>
      <c r="D5178" s="416" t="s">
        <v>739</v>
      </c>
      <c r="E5178" s="417">
        <v>28640.35</v>
      </c>
      <c r="F5178" s="417">
        <v>0</v>
      </c>
      <c r="G5178" s="417">
        <v>121284940.2</v>
      </c>
      <c r="H5178" s="387" t="b" cm="1">
        <f t="array" aca="1" ref="H5178" ca="1">EsNegrita(BP[[#This Row],[CODIGO]])</f>
        <v>0</v>
      </c>
      <c r="I5178" s="387" t="b" cm="1">
        <f t="array" ref="I5178">_xlfn.LET(
    _xlpm.codigos_devolucion, _xlfn.UNIQUE(_xlfn._xlws.FILTER(BP[CODIGO], ISNUMBER(SEARCH("devoluci", BP[NOMBRE CUENTA])), {""})),
    ISNUMBER(MATCH(BP[[#This Row],[CODIGO]], _xlpm.codigos_devolucion, 0))
)</f>
        <v>0</v>
      </c>
    </row>
    <row r="5179" spans="1:9" x14ac:dyDescent="0.25">
      <c r="A5179" s="608">
        <v>720533</v>
      </c>
      <c r="B5179" s="416" t="s">
        <v>544</v>
      </c>
      <c r="C5179" s="416" t="s">
        <v>1310</v>
      </c>
      <c r="D5179" s="416" t="s">
        <v>739</v>
      </c>
      <c r="E5179" s="417">
        <v>21407.919999999998</v>
      </c>
      <c r="F5179" s="417">
        <v>0</v>
      </c>
      <c r="G5179" s="417">
        <v>121306348.12</v>
      </c>
      <c r="H5179" s="387" t="b" cm="1">
        <f t="array" aca="1" ref="H5179" ca="1">EsNegrita(BP[[#This Row],[CODIGO]])</f>
        <v>0</v>
      </c>
      <c r="I5179" s="387" t="b" cm="1">
        <f t="array" ref="I5179">_xlfn.LET(
    _xlpm.codigos_devolucion, _xlfn.UNIQUE(_xlfn._xlws.FILTER(BP[CODIGO], ISNUMBER(SEARCH("devoluci", BP[NOMBRE CUENTA])), {""})),
    ISNUMBER(MATCH(BP[[#This Row],[CODIGO]], _xlpm.codigos_devolucion, 0))
)</f>
        <v>0</v>
      </c>
    </row>
    <row r="5180" spans="1:9" x14ac:dyDescent="0.25">
      <c r="A5180" s="608">
        <v>720533</v>
      </c>
      <c r="B5180" s="416" t="s">
        <v>544</v>
      </c>
      <c r="C5180" s="416" t="s">
        <v>1275</v>
      </c>
      <c r="D5180" s="416" t="s">
        <v>739</v>
      </c>
      <c r="E5180" s="417">
        <v>27795.82</v>
      </c>
      <c r="F5180" s="417">
        <v>0</v>
      </c>
      <c r="G5180" s="417">
        <v>121334143.94</v>
      </c>
      <c r="H5180" s="387" t="b" cm="1">
        <f t="array" aca="1" ref="H5180" ca="1">EsNegrita(BP[[#This Row],[CODIGO]])</f>
        <v>0</v>
      </c>
      <c r="I5180" s="387" t="b" cm="1">
        <f t="array" ref="I5180">_xlfn.LET(
    _xlpm.codigos_devolucion, _xlfn.UNIQUE(_xlfn._xlws.FILTER(BP[CODIGO], ISNUMBER(SEARCH("devoluci", BP[NOMBRE CUENTA])), {""})),
    ISNUMBER(MATCH(BP[[#This Row],[CODIGO]], _xlpm.codigos_devolucion, 0))
)</f>
        <v>0</v>
      </c>
    </row>
    <row r="5181" spans="1:9" x14ac:dyDescent="0.25">
      <c r="A5181" s="608">
        <v>720533</v>
      </c>
      <c r="B5181" s="416" t="s">
        <v>544</v>
      </c>
      <c r="C5181" s="416" t="s">
        <v>771</v>
      </c>
      <c r="D5181" s="416" t="s">
        <v>739</v>
      </c>
      <c r="E5181" s="417">
        <v>32571.39</v>
      </c>
      <c r="F5181" s="417">
        <v>0</v>
      </c>
      <c r="G5181" s="417">
        <v>121366715.33</v>
      </c>
      <c r="H5181" s="387" t="b" cm="1">
        <f t="array" aca="1" ref="H5181" ca="1">EsNegrita(BP[[#This Row],[CODIGO]])</f>
        <v>0</v>
      </c>
      <c r="I5181" s="387" t="b" cm="1">
        <f t="array" ref="I5181">_xlfn.LET(
    _xlpm.codigos_devolucion, _xlfn.UNIQUE(_xlfn._xlws.FILTER(BP[CODIGO], ISNUMBER(SEARCH("devoluci", BP[NOMBRE CUENTA])), {""})),
    ISNUMBER(MATCH(BP[[#This Row],[CODIGO]], _xlpm.codigos_devolucion, 0))
)</f>
        <v>0</v>
      </c>
    </row>
    <row r="5182" spans="1:9" x14ac:dyDescent="0.25">
      <c r="A5182" s="608">
        <v>720533</v>
      </c>
      <c r="B5182" s="416" t="s">
        <v>544</v>
      </c>
      <c r="C5182" s="416" t="s">
        <v>1311</v>
      </c>
      <c r="D5182" s="416" t="s">
        <v>739</v>
      </c>
      <c r="E5182" s="417">
        <v>18535.72</v>
      </c>
      <c r="F5182" s="417">
        <v>0</v>
      </c>
      <c r="G5182" s="417">
        <v>121385251.05</v>
      </c>
      <c r="H5182" s="387" t="b" cm="1">
        <f t="array" aca="1" ref="H5182" ca="1">EsNegrita(BP[[#This Row],[CODIGO]])</f>
        <v>0</v>
      </c>
      <c r="I5182" s="387" t="b" cm="1">
        <f t="array" ref="I5182">_xlfn.LET(
    _xlpm.codigos_devolucion, _xlfn.UNIQUE(_xlfn._xlws.FILTER(BP[CODIGO], ISNUMBER(SEARCH("devoluci", BP[NOMBRE CUENTA])), {""})),
    ISNUMBER(MATCH(BP[[#This Row],[CODIGO]], _xlpm.codigos_devolucion, 0))
)</f>
        <v>0</v>
      </c>
    </row>
    <row r="5183" spans="1:9" x14ac:dyDescent="0.25">
      <c r="A5183" s="608">
        <v>720533</v>
      </c>
      <c r="B5183" s="416" t="s">
        <v>544</v>
      </c>
      <c r="C5183" s="416" t="s">
        <v>1277</v>
      </c>
      <c r="D5183" s="416" t="s">
        <v>739</v>
      </c>
      <c r="E5183" s="417">
        <v>44037.52</v>
      </c>
      <c r="F5183" s="417">
        <v>0</v>
      </c>
      <c r="G5183" s="417">
        <v>121429288.56999999</v>
      </c>
      <c r="H5183" s="387" t="b" cm="1">
        <f t="array" aca="1" ref="H5183" ca="1">EsNegrita(BP[[#This Row],[CODIGO]])</f>
        <v>0</v>
      </c>
      <c r="I5183" s="387" t="b" cm="1">
        <f t="array" ref="I5183">_xlfn.LET(
    _xlpm.codigos_devolucion, _xlfn.UNIQUE(_xlfn._xlws.FILTER(BP[CODIGO], ISNUMBER(SEARCH("devoluci", BP[NOMBRE CUENTA])), {""})),
    ISNUMBER(MATCH(BP[[#This Row],[CODIGO]], _xlpm.codigos_devolucion, 0))
)</f>
        <v>0</v>
      </c>
    </row>
    <row r="5184" spans="1:9" x14ac:dyDescent="0.25">
      <c r="A5184" s="608">
        <v>720533</v>
      </c>
      <c r="B5184" s="416" t="s">
        <v>544</v>
      </c>
      <c r="C5184" s="416" t="s">
        <v>1312</v>
      </c>
      <c r="D5184" s="416" t="s">
        <v>739</v>
      </c>
      <c r="E5184" s="417">
        <v>36137.300000000003</v>
      </c>
      <c r="F5184" s="417">
        <v>0</v>
      </c>
      <c r="G5184" s="417">
        <v>121465425.86999999</v>
      </c>
      <c r="H5184" s="387" t="b" cm="1">
        <f t="array" aca="1" ref="H5184" ca="1">EsNegrita(BP[[#This Row],[CODIGO]])</f>
        <v>0</v>
      </c>
      <c r="I5184" s="387" t="b" cm="1">
        <f t="array" ref="I5184">_xlfn.LET(
    _xlpm.codigos_devolucion, _xlfn.UNIQUE(_xlfn._xlws.FILTER(BP[CODIGO], ISNUMBER(SEARCH("devoluci", BP[NOMBRE CUENTA])), {""})),
    ISNUMBER(MATCH(BP[[#This Row],[CODIGO]], _xlpm.codigos_devolucion, 0))
)</f>
        <v>0</v>
      </c>
    </row>
    <row r="5185" spans="1:9" x14ac:dyDescent="0.25">
      <c r="A5185" s="608">
        <v>720533</v>
      </c>
      <c r="B5185" s="416" t="s">
        <v>544</v>
      </c>
      <c r="C5185" s="416" t="s">
        <v>1313</v>
      </c>
      <c r="D5185" s="416" t="s">
        <v>739</v>
      </c>
      <c r="E5185" s="417">
        <v>21275.18</v>
      </c>
      <c r="F5185" s="417">
        <v>0</v>
      </c>
      <c r="G5185" s="417">
        <v>121486701.05</v>
      </c>
      <c r="H5185" s="387" t="b" cm="1">
        <f t="array" aca="1" ref="H5185" ca="1">EsNegrita(BP[[#This Row],[CODIGO]])</f>
        <v>0</v>
      </c>
      <c r="I5185" s="387" t="b" cm="1">
        <f t="array" ref="I5185">_xlfn.LET(
    _xlpm.codigos_devolucion, _xlfn.UNIQUE(_xlfn._xlws.FILTER(BP[CODIGO], ISNUMBER(SEARCH("devoluci", BP[NOMBRE CUENTA])), {""})),
    ISNUMBER(MATCH(BP[[#This Row],[CODIGO]], _xlpm.codigos_devolucion, 0))
)</f>
        <v>0</v>
      </c>
    </row>
    <row r="5186" spans="1:9" x14ac:dyDescent="0.25">
      <c r="A5186" s="608">
        <v>720533</v>
      </c>
      <c r="B5186" s="416" t="s">
        <v>544</v>
      </c>
      <c r="C5186" s="416" t="s">
        <v>1355</v>
      </c>
      <c r="D5186" s="416" t="s">
        <v>739</v>
      </c>
      <c r="E5186" s="417">
        <v>30403.96</v>
      </c>
      <c r="F5186" s="417">
        <v>0</v>
      </c>
      <c r="G5186" s="417">
        <v>121517105.00999999</v>
      </c>
      <c r="H5186" s="387" t="b" cm="1">
        <f t="array" aca="1" ref="H5186" ca="1">EsNegrita(BP[[#This Row],[CODIGO]])</f>
        <v>0</v>
      </c>
      <c r="I5186" s="387" t="b" cm="1">
        <f t="array" ref="I5186">_xlfn.LET(
    _xlpm.codigos_devolucion, _xlfn.UNIQUE(_xlfn._xlws.FILTER(BP[CODIGO], ISNUMBER(SEARCH("devoluci", BP[NOMBRE CUENTA])), {""})),
    ISNUMBER(MATCH(BP[[#This Row],[CODIGO]], _xlpm.codigos_devolucion, 0))
)</f>
        <v>0</v>
      </c>
    </row>
    <row r="5187" spans="1:9" x14ac:dyDescent="0.25">
      <c r="A5187" s="608">
        <v>720533</v>
      </c>
      <c r="B5187" s="416" t="s">
        <v>544</v>
      </c>
      <c r="C5187" s="416" t="s">
        <v>1316</v>
      </c>
      <c r="D5187" s="416" t="s">
        <v>739</v>
      </c>
      <c r="E5187" s="417">
        <v>30805.7</v>
      </c>
      <c r="F5187" s="417">
        <v>0</v>
      </c>
      <c r="G5187" s="417">
        <v>121547910.70999999</v>
      </c>
      <c r="H5187" s="387" t="b" cm="1">
        <f t="array" aca="1" ref="H5187" ca="1">EsNegrita(BP[[#This Row],[CODIGO]])</f>
        <v>0</v>
      </c>
      <c r="I5187" s="387" t="b" cm="1">
        <f t="array" ref="I5187">_xlfn.LET(
    _xlpm.codigos_devolucion, _xlfn.UNIQUE(_xlfn._xlws.FILTER(BP[CODIGO], ISNUMBER(SEARCH("devoluci", BP[NOMBRE CUENTA])), {""})),
    ISNUMBER(MATCH(BP[[#This Row],[CODIGO]], _xlpm.codigos_devolucion, 0))
)</f>
        <v>0</v>
      </c>
    </row>
    <row r="5188" spans="1:9" x14ac:dyDescent="0.25">
      <c r="A5188" s="608">
        <v>720533</v>
      </c>
      <c r="B5188" s="416" t="s">
        <v>544</v>
      </c>
      <c r="C5188" s="416" t="s">
        <v>1317</v>
      </c>
      <c r="D5188" s="416" t="s">
        <v>739</v>
      </c>
      <c r="E5188" s="417">
        <v>30363.7</v>
      </c>
      <c r="F5188" s="417">
        <v>0</v>
      </c>
      <c r="G5188" s="417">
        <v>121578274.41</v>
      </c>
      <c r="H5188" s="387" t="b" cm="1">
        <f t="array" aca="1" ref="H5188" ca="1">EsNegrita(BP[[#This Row],[CODIGO]])</f>
        <v>0</v>
      </c>
      <c r="I5188" s="387" t="b" cm="1">
        <f t="array" ref="I5188">_xlfn.LET(
    _xlpm.codigos_devolucion, _xlfn.UNIQUE(_xlfn._xlws.FILTER(BP[CODIGO], ISNUMBER(SEARCH("devoluci", BP[NOMBRE CUENTA])), {""})),
    ISNUMBER(MATCH(BP[[#This Row],[CODIGO]], _xlpm.codigos_devolucion, 0))
)</f>
        <v>0</v>
      </c>
    </row>
    <row r="5189" spans="1:9" x14ac:dyDescent="0.25">
      <c r="A5189" s="608">
        <v>720533</v>
      </c>
      <c r="B5189" s="416" t="s">
        <v>544</v>
      </c>
      <c r="C5189" s="416" t="s">
        <v>1318</v>
      </c>
      <c r="D5189" s="416" t="s">
        <v>739</v>
      </c>
      <c r="E5189" s="417">
        <v>28968.99</v>
      </c>
      <c r="F5189" s="417">
        <v>0</v>
      </c>
      <c r="G5189" s="417">
        <v>121607243.39999999</v>
      </c>
      <c r="H5189" s="387" t="b" cm="1">
        <f t="array" aca="1" ref="H5189" ca="1">EsNegrita(BP[[#This Row],[CODIGO]])</f>
        <v>0</v>
      </c>
      <c r="I5189" s="387" t="b" cm="1">
        <f t="array" ref="I5189">_xlfn.LET(
    _xlpm.codigos_devolucion, _xlfn.UNIQUE(_xlfn._xlws.FILTER(BP[CODIGO], ISNUMBER(SEARCH("devoluci", BP[NOMBRE CUENTA])), {""})),
    ISNUMBER(MATCH(BP[[#This Row],[CODIGO]], _xlpm.codigos_devolucion, 0))
)</f>
        <v>0</v>
      </c>
    </row>
    <row r="5190" spans="1:9" x14ac:dyDescent="0.25">
      <c r="A5190" s="608">
        <v>720533</v>
      </c>
      <c r="B5190" s="416" t="s">
        <v>544</v>
      </c>
      <c r="C5190" s="416" t="s">
        <v>1278</v>
      </c>
      <c r="D5190" s="416" t="s">
        <v>739</v>
      </c>
      <c r="E5190" s="417">
        <v>38670.879999999997</v>
      </c>
      <c r="F5190" s="417">
        <v>0</v>
      </c>
      <c r="G5190" s="417">
        <v>121645914.27999999</v>
      </c>
      <c r="H5190" s="387" t="b" cm="1">
        <f t="array" aca="1" ref="H5190" ca="1">EsNegrita(BP[[#This Row],[CODIGO]])</f>
        <v>0</v>
      </c>
      <c r="I5190" s="387" t="b" cm="1">
        <f t="array" ref="I5190">_xlfn.LET(
    _xlpm.codigos_devolucion, _xlfn.UNIQUE(_xlfn._xlws.FILTER(BP[CODIGO], ISNUMBER(SEARCH("devoluci", BP[NOMBRE CUENTA])), {""})),
    ISNUMBER(MATCH(BP[[#This Row],[CODIGO]], _xlpm.codigos_devolucion, 0))
)</f>
        <v>0</v>
      </c>
    </row>
    <row r="5191" spans="1:9" x14ac:dyDescent="0.25">
      <c r="A5191" s="608">
        <v>720533</v>
      </c>
      <c r="B5191" s="416" t="s">
        <v>544</v>
      </c>
      <c r="C5191" s="416" t="s">
        <v>1331</v>
      </c>
      <c r="D5191" s="416" t="s">
        <v>739</v>
      </c>
      <c r="E5191" s="417">
        <v>28634.14</v>
      </c>
      <c r="F5191" s="417">
        <v>0</v>
      </c>
      <c r="G5191" s="417">
        <v>121674548.41999999</v>
      </c>
      <c r="H5191" s="387" t="b" cm="1">
        <f t="array" aca="1" ref="H5191" ca="1">EsNegrita(BP[[#This Row],[CODIGO]])</f>
        <v>0</v>
      </c>
      <c r="I5191" s="387" t="b" cm="1">
        <f t="array" ref="I5191">_xlfn.LET(
    _xlpm.codigos_devolucion, _xlfn.UNIQUE(_xlfn._xlws.FILTER(BP[CODIGO], ISNUMBER(SEARCH("devoluci", BP[NOMBRE CUENTA])), {""})),
    ISNUMBER(MATCH(BP[[#This Row],[CODIGO]], _xlpm.codigos_devolucion, 0))
)</f>
        <v>0</v>
      </c>
    </row>
    <row r="5192" spans="1:9" x14ac:dyDescent="0.25">
      <c r="A5192" s="608">
        <v>720533</v>
      </c>
      <c r="B5192" s="416" t="s">
        <v>544</v>
      </c>
      <c r="C5192" s="416" t="s">
        <v>1320</v>
      </c>
      <c r="D5192" s="416" t="s">
        <v>739</v>
      </c>
      <c r="E5192" s="417">
        <v>26633.42</v>
      </c>
      <c r="F5192" s="417">
        <v>0</v>
      </c>
      <c r="G5192" s="417">
        <v>121701181.83999999</v>
      </c>
      <c r="H5192" s="387" t="b" cm="1">
        <f t="array" aca="1" ref="H5192" ca="1">EsNegrita(BP[[#This Row],[CODIGO]])</f>
        <v>0</v>
      </c>
      <c r="I5192" s="387" t="b" cm="1">
        <f t="array" ref="I5192">_xlfn.LET(
    _xlpm.codigos_devolucion, _xlfn.UNIQUE(_xlfn._xlws.FILTER(BP[CODIGO], ISNUMBER(SEARCH("devoluci", BP[NOMBRE CUENTA])), {""})),
    ISNUMBER(MATCH(BP[[#This Row],[CODIGO]], _xlpm.codigos_devolucion, 0))
)</f>
        <v>0</v>
      </c>
    </row>
    <row r="5193" spans="1:9" x14ac:dyDescent="0.25">
      <c r="A5193" s="608">
        <v>720533</v>
      </c>
      <c r="B5193" s="416" t="s">
        <v>544</v>
      </c>
      <c r="C5193" s="416" t="s">
        <v>1322</v>
      </c>
      <c r="D5193" s="416" t="s">
        <v>739</v>
      </c>
      <c r="E5193" s="417">
        <v>20583.62</v>
      </c>
      <c r="F5193" s="417">
        <v>0</v>
      </c>
      <c r="G5193" s="417">
        <v>121721765.45999999</v>
      </c>
      <c r="H5193" s="387" t="b" cm="1">
        <f t="array" aca="1" ref="H5193" ca="1">EsNegrita(BP[[#This Row],[CODIGO]])</f>
        <v>0</v>
      </c>
      <c r="I5193" s="387" t="b" cm="1">
        <f t="array" ref="I5193">_xlfn.LET(
    _xlpm.codigos_devolucion, _xlfn.UNIQUE(_xlfn._xlws.FILTER(BP[CODIGO], ISNUMBER(SEARCH("devoluci", BP[NOMBRE CUENTA])), {""})),
    ISNUMBER(MATCH(BP[[#This Row],[CODIGO]], _xlpm.codigos_devolucion, 0))
)</f>
        <v>0</v>
      </c>
    </row>
    <row r="5194" spans="1:9" x14ac:dyDescent="0.25">
      <c r="A5194" s="608">
        <v>720533</v>
      </c>
      <c r="B5194" s="416" t="s">
        <v>544</v>
      </c>
      <c r="C5194" s="416" t="s">
        <v>1323</v>
      </c>
      <c r="D5194" s="416" t="s">
        <v>739</v>
      </c>
      <c r="E5194" s="417">
        <v>34922.080000000002</v>
      </c>
      <c r="F5194" s="417">
        <v>0</v>
      </c>
      <c r="G5194" s="417">
        <v>121756687.53999999</v>
      </c>
      <c r="H5194" s="387" t="b" cm="1">
        <f t="array" aca="1" ref="H5194" ca="1">EsNegrita(BP[[#This Row],[CODIGO]])</f>
        <v>0</v>
      </c>
      <c r="I5194" s="387" t="b" cm="1">
        <f t="array" ref="I5194">_xlfn.LET(
    _xlpm.codigos_devolucion, _xlfn.UNIQUE(_xlfn._xlws.FILTER(BP[CODIGO], ISNUMBER(SEARCH("devoluci", BP[NOMBRE CUENTA])), {""})),
    ISNUMBER(MATCH(BP[[#This Row],[CODIGO]], _xlpm.codigos_devolucion, 0))
)</f>
        <v>0</v>
      </c>
    </row>
    <row r="5195" spans="1:9" x14ac:dyDescent="0.25">
      <c r="A5195" s="608">
        <v>720533</v>
      </c>
      <c r="B5195" s="416" t="s">
        <v>544</v>
      </c>
      <c r="C5195" s="416" t="s">
        <v>1280</v>
      </c>
      <c r="D5195" s="416" t="s">
        <v>739</v>
      </c>
      <c r="E5195" s="417">
        <v>20000</v>
      </c>
      <c r="F5195" s="417">
        <v>0</v>
      </c>
      <c r="G5195" s="417">
        <v>121776687.53999999</v>
      </c>
      <c r="H5195" s="387" t="b" cm="1">
        <f t="array" aca="1" ref="H5195" ca="1">EsNegrita(BP[[#This Row],[CODIGO]])</f>
        <v>0</v>
      </c>
      <c r="I5195" s="387" t="b" cm="1">
        <f t="array" ref="I5195">_xlfn.LET(
    _xlpm.codigos_devolucion, _xlfn.UNIQUE(_xlfn._xlws.FILTER(BP[CODIGO], ISNUMBER(SEARCH("devoluci", BP[NOMBRE CUENTA])), {""})),
    ISNUMBER(MATCH(BP[[#This Row],[CODIGO]], _xlpm.codigos_devolucion, 0))
)</f>
        <v>0</v>
      </c>
    </row>
    <row r="5196" spans="1:9" x14ac:dyDescent="0.25">
      <c r="A5196" s="608">
        <v>720533</v>
      </c>
      <c r="B5196" s="416" t="s">
        <v>544</v>
      </c>
      <c r="C5196" s="416" t="s">
        <v>1357</v>
      </c>
      <c r="D5196" s="416" t="s">
        <v>739</v>
      </c>
      <c r="E5196" s="417">
        <v>31350.02</v>
      </c>
      <c r="F5196" s="417">
        <v>0</v>
      </c>
      <c r="G5196" s="417">
        <v>121808037.55999999</v>
      </c>
      <c r="H5196" s="387" t="b" cm="1">
        <f t="array" aca="1" ref="H5196" ca="1">EsNegrita(BP[[#This Row],[CODIGO]])</f>
        <v>0</v>
      </c>
      <c r="I5196" s="387" t="b" cm="1">
        <f t="array" ref="I5196">_xlfn.LET(
    _xlpm.codigos_devolucion, _xlfn.UNIQUE(_xlfn._xlws.FILTER(BP[CODIGO], ISNUMBER(SEARCH("devoluci", BP[NOMBRE CUENTA])), {""})),
    ISNUMBER(MATCH(BP[[#This Row],[CODIGO]], _xlpm.codigos_devolucion, 0))
)</f>
        <v>0</v>
      </c>
    </row>
    <row r="5197" spans="1:9" x14ac:dyDescent="0.25">
      <c r="A5197" s="608">
        <v>720533</v>
      </c>
      <c r="B5197" s="416" t="s">
        <v>544</v>
      </c>
      <c r="C5197" s="416" t="s">
        <v>1281</v>
      </c>
      <c r="D5197" s="416" t="s">
        <v>739</v>
      </c>
      <c r="E5197" s="417">
        <v>20000</v>
      </c>
      <c r="F5197" s="417">
        <v>0</v>
      </c>
      <c r="G5197" s="417">
        <v>121828037.55999999</v>
      </c>
      <c r="H5197" s="387" t="b" cm="1">
        <f t="array" aca="1" ref="H5197" ca="1">EsNegrita(BP[[#This Row],[CODIGO]])</f>
        <v>0</v>
      </c>
      <c r="I5197" s="387" t="b" cm="1">
        <f t="array" ref="I5197">_xlfn.LET(
    _xlpm.codigos_devolucion, _xlfn.UNIQUE(_xlfn._xlws.FILTER(BP[CODIGO], ISNUMBER(SEARCH("devoluci", BP[NOMBRE CUENTA])), {""})),
    ISNUMBER(MATCH(BP[[#This Row],[CODIGO]], _xlpm.codigos_devolucion, 0))
)</f>
        <v>0</v>
      </c>
    </row>
    <row r="5198" spans="1:9" x14ac:dyDescent="0.25">
      <c r="A5198" s="608">
        <v>720533</v>
      </c>
      <c r="B5198" s="416" t="s">
        <v>544</v>
      </c>
      <c r="C5198" s="416" t="s">
        <v>760</v>
      </c>
      <c r="D5198" s="416" t="s">
        <v>1263</v>
      </c>
      <c r="E5198" s="417">
        <v>12593</v>
      </c>
      <c r="F5198" s="417">
        <v>0</v>
      </c>
      <c r="G5198" s="417">
        <v>121840630.55999999</v>
      </c>
      <c r="H5198" s="387" t="b" cm="1">
        <f t="array" aca="1" ref="H5198" ca="1">EsNegrita(BP[[#This Row],[CODIGO]])</f>
        <v>0</v>
      </c>
      <c r="I5198" s="387" t="b" cm="1">
        <f t="array" ref="I5198">_xlfn.LET(
    _xlpm.codigos_devolucion, _xlfn.UNIQUE(_xlfn._xlws.FILTER(BP[CODIGO], ISNUMBER(SEARCH("devoluci", BP[NOMBRE CUENTA])), {""})),
    ISNUMBER(MATCH(BP[[#This Row],[CODIGO]], _xlpm.codigos_devolucion, 0))
)</f>
        <v>0</v>
      </c>
    </row>
    <row r="5199" spans="1:9" x14ac:dyDescent="0.25">
      <c r="A5199" s="608">
        <v>720533</v>
      </c>
      <c r="B5199" s="416" t="s">
        <v>544</v>
      </c>
      <c r="C5199" s="416" t="s">
        <v>1313</v>
      </c>
      <c r="D5199" s="416" t="s">
        <v>1326</v>
      </c>
      <c r="E5199" s="417">
        <v>11461.84</v>
      </c>
      <c r="F5199" s="417">
        <v>0</v>
      </c>
      <c r="G5199" s="417">
        <v>121852092.39999999</v>
      </c>
      <c r="H5199" s="387" t="b" cm="1">
        <f t="array" aca="1" ref="H5199" ca="1">EsNegrita(BP[[#This Row],[CODIGO]])</f>
        <v>0</v>
      </c>
      <c r="I5199" s="387" t="b" cm="1">
        <f t="array" ref="I5199">_xlfn.LET(
    _xlpm.codigos_devolucion, _xlfn.UNIQUE(_xlfn._xlws.FILTER(BP[CODIGO], ISNUMBER(SEARCH("devoluci", BP[NOMBRE CUENTA])), {""})),
    ISNUMBER(MATCH(BP[[#This Row],[CODIGO]], _xlpm.codigos_devolucion, 0))
)</f>
        <v>0</v>
      </c>
    </row>
    <row r="5200" spans="1:9" x14ac:dyDescent="0.25">
      <c r="A5200" s="608">
        <v>720533</v>
      </c>
      <c r="B5200" s="416" t="s">
        <v>544</v>
      </c>
      <c r="C5200" s="416" t="s">
        <v>1297</v>
      </c>
      <c r="D5200" s="416" t="s">
        <v>1327</v>
      </c>
      <c r="E5200" s="417">
        <v>5597</v>
      </c>
      <c r="F5200" s="417">
        <v>0</v>
      </c>
      <c r="G5200" s="417">
        <v>121857689.39999999</v>
      </c>
      <c r="H5200" s="387" t="b" cm="1">
        <f t="array" aca="1" ref="H5200" ca="1">EsNegrita(BP[[#This Row],[CODIGO]])</f>
        <v>0</v>
      </c>
      <c r="I5200" s="387" t="b" cm="1">
        <f t="array" ref="I5200">_xlfn.LET(
    _xlpm.codigos_devolucion, _xlfn.UNIQUE(_xlfn._xlws.FILTER(BP[CODIGO], ISNUMBER(SEARCH("devoluci", BP[NOMBRE CUENTA])), {""})),
    ISNUMBER(MATCH(BP[[#This Row],[CODIGO]], _xlpm.codigos_devolucion, 0))
)</f>
        <v>0</v>
      </c>
    </row>
    <row r="5201" spans="1:9" x14ac:dyDescent="0.25">
      <c r="A5201" s="608">
        <v>720533</v>
      </c>
      <c r="B5201" s="416" t="s">
        <v>544</v>
      </c>
      <c r="C5201" s="416" t="s">
        <v>740</v>
      </c>
      <c r="D5201" s="416" t="s">
        <v>777</v>
      </c>
      <c r="E5201" s="417">
        <v>20000</v>
      </c>
      <c r="F5201" s="417">
        <v>0</v>
      </c>
      <c r="G5201" s="417">
        <v>121877689.39999999</v>
      </c>
      <c r="H5201" s="387" t="b" cm="1">
        <f t="array" aca="1" ref="H5201" ca="1">EsNegrita(BP[[#This Row],[CODIGO]])</f>
        <v>0</v>
      </c>
      <c r="I5201" s="387" t="b" cm="1">
        <f t="array" ref="I5201">_xlfn.LET(
    _xlpm.codigos_devolucion, _xlfn.UNIQUE(_xlfn._xlws.FILTER(BP[CODIGO], ISNUMBER(SEARCH("devoluci", BP[NOMBRE CUENTA])), {""})),
    ISNUMBER(MATCH(BP[[#This Row],[CODIGO]], _xlpm.codigos_devolucion, 0))
)</f>
        <v>0</v>
      </c>
    </row>
    <row r="5202" spans="1:9" x14ac:dyDescent="0.25">
      <c r="A5202" s="608">
        <v>720533</v>
      </c>
      <c r="B5202" s="416" t="s">
        <v>544</v>
      </c>
      <c r="C5202" s="416" t="s">
        <v>1287</v>
      </c>
      <c r="D5202" s="416" t="s">
        <v>777</v>
      </c>
      <c r="E5202" s="417">
        <v>43351.73</v>
      </c>
      <c r="F5202" s="417">
        <v>0</v>
      </c>
      <c r="G5202" s="417">
        <v>121921041.13</v>
      </c>
      <c r="H5202" s="387" t="b" cm="1">
        <f t="array" aca="1" ref="H5202" ca="1">EsNegrita(BP[[#This Row],[CODIGO]])</f>
        <v>0</v>
      </c>
      <c r="I5202" s="387" t="b" cm="1">
        <f t="array" ref="I5202">_xlfn.LET(
    _xlpm.codigos_devolucion, _xlfn.UNIQUE(_xlfn._xlws.FILTER(BP[CODIGO], ISNUMBER(SEARCH("devoluci", BP[NOMBRE CUENTA])), {""})),
    ISNUMBER(MATCH(BP[[#This Row],[CODIGO]], _xlpm.codigos_devolucion, 0))
)</f>
        <v>0</v>
      </c>
    </row>
    <row r="5203" spans="1:9" x14ac:dyDescent="0.25">
      <c r="A5203" s="608">
        <v>720533</v>
      </c>
      <c r="B5203" s="416" t="s">
        <v>544</v>
      </c>
      <c r="C5203" s="416" t="s">
        <v>741</v>
      </c>
      <c r="D5203" s="416" t="s">
        <v>777</v>
      </c>
      <c r="E5203" s="417">
        <v>40573.86</v>
      </c>
      <c r="F5203" s="417">
        <v>0</v>
      </c>
      <c r="G5203" s="417">
        <v>121961614.98999999</v>
      </c>
      <c r="H5203" s="387" t="b" cm="1">
        <f t="array" aca="1" ref="H5203" ca="1">EsNegrita(BP[[#This Row],[CODIGO]])</f>
        <v>0</v>
      </c>
      <c r="I5203" s="387" t="b" cm="1">
        <f t="array" ref="I5203">_xlfn.LET(
    _xlpm.codigos_devolucion, _xlfn.UNIQUE(_xlfn._xlws.FILTER(BP[CODIGO], ISNUMBER(SEARCH("devoluci", BP[NOMBRE CUENTA])), {""})),
    ISNUMBER(MATCH(BP[[#This Row],[CODIGO]], _xlpm.codigos_devolucion, 0))
)</f>
        <v>0</v>
      </c>
    </row>
    <row r="5204" spans="1:9" x14ac:dyDescent="0.25">
      <c r="A5204" s="608">
        <v>720533</v>
      </c>
      <c r="B5204" s="416" t="s">
        <v>544</v>
      </c>
      <c r="C5204" s="416" t="s">
        <v>779</v>
      </c>
      <c r="D5204" s="416" t="s">
        <v>777</v>
      </c>
      <c r="E5204" s="417">
        <v>40449.42</v>
      </c>
      <c r="F5204" s="417">
        <v>0</v>
      </c>
      <c r="G5204" s="417">
        <v>122002064.41</v>
      </c>
      <c r="H5204" s="387" t="b" cm="1">
        <f t="array" aca="1" ref="H5204" ca="1">EsNegrita(BP[[#This Row],[CODIGO]])</f>
        <v>0</v>
      </c>
      <c r="I5204" s="387" t="b" cm="1">
        <f t="array" ref="I5204">_xlfn.LET(
    _xlpm.codigos_devolucion, _xlfn.UNIQUE(_xlfn._xlws.FILTER(BP[CODIGO], ISNUMBER(SEARCH("devoluci", BP[NOMBRE CUENTA])), {""})),
    ISNUMBER(MATCH(BP[[#This Row],[CODIGO]], _xlpm.codigos_devolucion, 0))
)</f>
        <v>0</v>
      </c>
    </row>
    <row r="5205" spans="1:9" x14ac:dyDescent="0.25">
      <c r="A5205" s="608">
        <v>720533</v>
      </c>
      <c r="B5205" s="416" t="s">
        <v>544</v>
      </c>
      <c r="C5205" s="416" t="s">
        <v>742</v>
      </c>
      <c r="D5205" s="416" t="s">
        <v>777</v>
      </c>
      <c r="E5205" s="417">
        <v>39158.400000000001</v>
      </c>
      <c r="F5205" s="417">
        <v>0</v>
      </c>
      <c r="G5205" s="417">
        <v>122041222.81</v>
      </c>
      <c r="H5205" s="387" t="b" cm="1">
        <f t="array" aca="1" ref="H5205" ca="1">EsNegrita(BP[[#This Row],[CODIGO]])</f>
        <v>0</v>
      </c>
      <c r="I5205" s="387" t="b" cm="1">
        <f t="array" ref="I5205">_xlfn.LET(
    _xlpm.codigos_devolucion, _xlfn.UNIQUE(_xlfn._xlws.FILTER(BP[CODIGO], ISNUMBER(SEARCH("devoluci", BP[NOMBRE CUENTA])), {""})),
    ISNUMBER(MATCH(BP[[#This Row],[CODIGO]], _xlpm.codigos_devolucion, 0))
)</f>
        <v>0</v>
      </c>
    </row>
    <row r="5206" spans="1:9" x14ac:dyDescent="0.25">
      <c r="A5206" s="608">
        <v>720533</v>
      </c>
      <c r="B5206" s="416" t="s">
        <v>544</v>
      </c>
      <c r="C5206" s="416" t="s">
        <v>743</v>
      </c>
      <c r="D5206" s="416" t="s">
        <v>777</v>
      </c>
      <c r="E5206" s="417">
        <v>36932.080000000002</v>
      </c>
      <c r="F5206" s="417">
        <v>0</v>
      </c>
      <c r="G5206" s="417">
        <v>122078154.89</v>
      </c>
      <c r="H5206" s="387" t="b" cm="1">
        <f t="array" aca="1" ref="H5206" ca="1">EsNegrita(BP[[#This Row],[CODIGO]])</f>
        <v>0</v>
      </c>
      <c r="I5206" s="387" t="b" cm="1">
        <f t="array" ref="I5206">_xlfn.LET(
    _xlpm.codigos_devolucion, _xlfn.UNIQUE(_xlfn._xlws.FILTER(BP[CODIGO], ISNUMBER(SEARCH("devoluci", BP[NOMBRE CUENTA])), {""})),
    ISNUMBER(MATCH(BP[[#This Row],[CODIGO]], _xlpm.codigos_devolucion, 0))
)</f>
        <v>0</v>
      </c>
    </row>
    <row r="5207" spans="1:9" x14ac:dyDescent="0.25">
      <c r="A5207" s="608">
        <v>720533</v>
      </c>
      <c r="B5207" s="416" t="s">
        <v>544</v>
      </c>
      <c r="C5207" s="416" t="s">
        <v>744</v>
      </c>
      <c r="D5207" s="416" t="s">
        <v>777</v>
      </c>
      <c r="E5207" s="417">
        <v>33350.74</v>
      </c>
      <c r="F5207" s="417">
        <v>0</v>
      </c>
      <c r="G5207" s="417">
        <v>122111505.63</v>
      </c>
      <c r="H5207" s="387" t="b" cm="1">
        <f t="array" aca="1" ref="H5207" ca="1">EsNegrita(BP[[#This Row],[CODIGO]])</f>
        <v>0</v>
      </c>
      <c r="I5207" s="387" t="b" cm="1">
        <f t="array" ref="I5207">_xlfn.LET(
    _xlpm.codigos_devolucion, _xlfn.UNIQUE(_xlfn._xlws.FILTER(BP[CODIGO], ISNUMBER(SEARCH("devoluci", BP[NOMBRE CUENTA])), {""})),
    ISNUMBER(MATCH(BP[[#This Row],[CODIGO]], _xlpm.codigos_devolucion, 0))
)</f>
        <v>0</v>
      </c>
    </row>
    <row r="5208" spans="1:9" x14ac:dyDescent="0.25">
      <c r="A5208" s="608">
        <v>720533</v>
      </c>
      <c r="B5208" s="416" t="s">
        <v>544</v>
      </c>
      <c r="C5208" s="416" t="s">
        <v>745</v>
      </c>
      <c r="D5208" s="416" t="s">
        <v>777</v>
      </c>
      <c r="E5208" s="417">
        <v>40449.42</v>
      </c>
      <c r="F5208" s="417">
        <v>0</v>
      </c>
      <c r="G5208" s="417">
        <v>122151955.05</v>
      </c>
      <c r="H5208" s="387" t="b" cm="1">
        <f t="array" aca="1" ref="H5208" ca="1">EsNegrita(BP[[#This Row],[CODIGO]])</f>
        <v>0</v>
      </c>
      <c r="I5208" s="387" t="b" cm="1">
        <f t="array" ref="I5208">_xlfn.LET(
    _xlpm.codigos_devolucion, _xlfn.UNIQUE(_xlfn._xlws.FILTER(BP[CODIGO], ISNUMBER(SEARCH("devoluci", BP[NOMBRE CUENTA])), {""})),
    ISNUMBER(MATCH(BP[[#This Row],[CODIGO]], _xlpm.codigos_devolucion, 0))
)</f>
        <v>0</v>
      </c>
    </row>
    <row r="5209" spans="1:9" x14ac:dyDescent="0.25">
      <c r="A5209" s="608">
        <v>720533</v>
      </c>
      <c r="B5209" s="416" t="s">
        <v>544</v>
      </c>
      <c r="C5209" s="416" t="s">
        <v>1288</v>
      </c>
      <c r="D5209" s="416" t="s">
        <v>777</v>
      </c>
      <c r="E5209" s="417">
        <v>37201.379999999997</v>
      </c>
      <c r="F5209" s="417">
        <v>0</v>
      </c>
      <c r="G5209" s="417">
        <v>122189156.42999999</v>
      </c>
      <c r="H5209" s="387" t="b" cm="1">
        <f t="array" aca="1" ref="H5209" ca="1">EsNegrita(BP[[#This Row],[CODIGO]])</f>
        <v>0</v>
      </c>
      <c r="I5209" s="387" t="b" cm="1">
        <f t="array" ref="I5209">_xlfn.LET(
    _xlpm.codigos_devolucion, _xlfn.UNIQUE(_xlfn._xlws.FILTER(BP[CODIGO], ISNUMBER(SEARCH("devoluci", BP[NOMBRE CUENTA])), {""})),
    ISNUMBER(MATCH(BP[[#This Row],[CODIGO]], _xlpm.codigos_devolucion, 0))
)</f>
        <v>0</v>
      </c>
    </row>
    <row r="5210" spans="1:9" x14ac:dyDescent="0.25">
      <c r="A5210" s="608">
        <v>720533</v>
      </c>
      <c r="B5210" s="416" t="s">
        <v>544</v>
      </c>
      <c r="C5210" s="416" t="s">
        <v>1267</v>
      </c>
      <c r="D5210" s="416" t="s">
        <v>777</v>
      </c>
      <c r="E5210" s="417">
        <v>40573.86</v>
      </c>
      <c r="F5210" s="417">
        <v>0</v>
      </c>
      <c r="G5210" s="417">
        <v>122229730.28999999</v>
      </c>
      <c r="H5210" s="387" t="b" cm="1">
        <f t="array" aca="1" ref="H5210" ca="1">EsNegrita(BP[[#This Row],[CODIGO]])</f>
        <v>0</v>
      </c>
      <c r="I5210" s="387" t="b" cm="1">
        <f t="array" ref="I5210">_xlfn.LET(
    _xlpm.codigos_devolucion, _xlfn.UNIQUE(_xlfn._xlws.FILTER(BP[CODIGO], ISNUMBER(SEARCH("devoluci", BP[NOMBRE CUENTA])), {""})),
    ISNUMBER(MATCH(BP[[#This Row],[CODIGO]], _xlpm.codigos_devolucion, 0))
)</f>
        <v>0</v>
      </c>
    </row>
    <row r="5211" spans="1:9" x14ac:dyDescent="0.25">
      <c r="A5211" s="608">
        <v>720533</v>
      </c>
      <c r="B5211" s="416" t="s">
        <v>544</v>
      </c>
      <c r="C5211" s="416" t="s">
        <v>1289</v>
      </c>
      <c r="D5211" s="416" t="s">
        <v>777</v>
      </c>
      <c r="E5211" s="417">
        <v>34261.85</v>
      </c>
      <c r="F5211" s="417">
        <v>0</v>
      </c>
      <c r="G5211" s="417">
        <v>122263992.13999999</v>
      </c>
      <c r="H5211" s="387" t="b" cm="1">
        <f t="array" aca="1" ref="H5211" ca="1">EsNegrita(BP[[#This Row],[CODIGO]])</f>
        <v>0</v>
      </c>
      <c r="I5211" s="387" t="b" cm="1">
        <f t="array" ref="I5211">_xlfn.LET(
    _xlpm.codigos_devolucion, _xlfn.UNIQUE(_xlfn._xlws.FILTER(BP[CODIGO], ISNUMBER(SEARCH("devoluci", BP[NOMBRE CUENTA])), {""})),
    ISNUMBER(MATCH(BP[[#This Row],[CODIGO]], _xlpm.codigos_devolucion, 0))
)</f>
        <v>0</v>
      </c>
    </row>
    <row r="5212" spans="1:9" x14ac:dyDescent="0.25">
      <c r="A5212" s="608">
        <v>720533</v>
      </c>
      <c r="B5212" s="416" t="s">
        <v>544</v>
      </c>
      <c r="C5212" s="416" t="s">
        <v>746</v>
      </c>
      <c r="D5212" s="416" t="s">
        <v>777</v>
      </c>
      <c r="E5212" s="417">
        <v>40573.86</v>
      </c>
      <c r="F5212" s="417">
        <v>0</v>
      </c>
      <c r="G5212" s="417">
        <v>122304565.99999999</v>
      </c>
      <c r="H5212" s="387" t="b" cm="1">
        <f t="array" aca="1" ref="H5212" ca="1">EsNegrita(BP[[#This Row],[CODIGO]])</f>
        <v>0</v>
      </c>
      <c r="I5212" s="387" t="b" cm="1">
        <f t="array" ref="I5212">_xlfn.LET(
    _xlpm.codigos_devolucion, _xlfn.UNIQUE(_xlfn._xlws.FILTER(BP[CODIGO], ISNUMBER(SEARCH("devoluci", BP[NOMBRE CUENTA])), {""})),
    ISNUMBER(MATCH(BP[[#This Row],[CODIGO]], _xlpm.codigos_devolucion, 0))
)</f>
        <v>0</v>
      </c>
    </row>
    <row r="5213" spans="1:9" x14ac:dyDescent="0.25">
      <c r="A5213" s="608">
        <v>720533</v>
      </c>
      <c r="B5213" s="416" t="s">
        <v>544</v>
      </c>
      <c r="C5213" s="416" t="s">
        <v>1268</v>
      </c>
      <c r="D5213" s="416" t="s">
        <v>777</v>
      </c>
      <c r="E5213" s="417">
        <v>42313.39</v>
      </c>
      <c r="F5213" s="417">
        <v>0</v>
      </c>
      <c r="G5213" s="417">
        <v>122346879.38999999</v>
      </c>
      <c r="H5213" s="387" t="b" cm="1">
        <f t="array" aca="1" ref="H5213" ca="1">EsNegrita(BP[[#This Row],[CODIGO]])</f>
        <v>0</v>
      </c>
      <c r="I5213" s="387" t="b" cm="1">
        <f t="array" ref="I5213">_xlfn.LET(
    _xlpm.codigos_devolucion, _xlfn.UNIQUE(_xlfn._xlws.FILTER(BP[CODIGO], ISNUMBER(SEARCH("devoluci", BP[NOMBRE CUENTA])), {""})),
    ISNUMBER(MATCH(BP[[#This Row],[CODIGO]], _xlpm.codigos_devolucion, 0))
)</f>
        <v>0</v>
      </c>
    </row>
    <row r="5214" spans="1:9" x14ac:dyDescent="0.25">
      <c r="A5214" s="608">
        <v>720533</v>
      </c>
      <c r="B5214" s="416" t="s">
        <v>544</v>
      </c>
      <c r="C5214" s="416" t="s">
        <v>1290</v>
      </c>
      <c r="D5214" s="416" t="s">
        <v>777</v>
      </c>
      <c r="E5214" s="417">
        <v>43791.1</v>
      </c>
      <c r="F5214" s="417">
        <v>0</v>
      </c>
      <c r="G5214" s="417">
        <v>122390670.48999998</v>
      </c>
      <c r="H5214" s="387" t="b" cm="1">
        <f t="array" aca="1" ref="H5214" ca="1">EsNegrita(BP[[#This Row],[CODIGO]])</f>
        <v>0</v>
      </c>
      <c r="I5214" s="387" t="b" cm="1">
        <f t="array" ref="I5214">_xlfn.LET(
    _xlpm.codigos_devolucion, _xlfn.UNIQUE(_xlfn._xlws.FILTER(BP[CODIGO], ISNUMBER(SEARCH("devoluci", BP[NOMBRE CUENTA])), {""})),
    ISNUMBER(MATCH(BP[[#This Row],[CODIGO]], _xlpm.codigos_devolucion, 0))
)</f>
        <v>0</v>
      </c>
    </row>
    <row r="5215" spans="1:9" x14ac:dyDescent="0.25">
      <c r="A5215" s="608">
        <v>720533</v>
      </c>
      <c r="B5215" s="416" t="s">
        <v>544</v>
      </c>
      <c r="C5215" s="416" t="s">
        <v>747</v>
      </c>
      <c r="D5215" s="416" t="s">
        <v>777</v>
      </c>
      <c r="E5215" s="417">
        <v>25916.13</v>
      </c>
      <c r="F5215" s="417">
        <v>0</v>
      </c>
      <c r="G5215" s="417">
        <v>122416586.61999997</v>
      </c>
      <c r="H5215" s="387" t="b" cm="1">
        <f t="array" aca="1" ref="H5215" ca="1">EsNegrita(BP[[#This Row],[CODIGO]])</f>
        <v>0</v>
      </c>
      <c r="I5215" s="387" t="b" cm="1">
        <f t="array" ref="I5215">_xlfn.LET(
    _xlpm.codigos_devolucion, _xlfn.UNIQUE(_xlfn._xlws.FILTER(BP[CODIGO], ISNUMBER(SEARCH("devoluci", BP[NOMBRE CUENTA])), {""})),
    ISNUMBER(MATCH(BP[[#This Row],[CODIGO]], _xlpm.codigos_devolucion, 0))
)</f>
        <v>0</v>
      </c>
    </row>
    <row r="5216" spans="1:9" x14ac:dyDescent="0.25">
      <c r="A5216" s="608">
        <v>720533</v>
      </c>
      <c r="B5216" s="416" t="s">
        <v>544</v>
      </c>
      <c r="C5216" s="416" t="s">
        <v>1293</v>
      </c>
      <c r="D5216" s="416" t="s">
        <v>777</v>
      </c>
      <c r="E5216" s="417">
        <v>40573.86</v>
      </c>
      <c r="F5216" s="417">
        <v>0</v>
      </c>
      <c r="G5216" s="417">
        <v>122457160.47999997</v>
      </c>
      <c r="H5216" s="387" t="b" cm="1">
        <f t="array" aca="1" ref="H5216" ca="1">EsNegrita(BP[[#This Row],[CODIGO]])</f>
        <v>0</v>
      </c>
      <c r="I5216" s="387" t="b" cm="1">
        <f t="array" ref="I5216">_xlfn.LET(
    _xlpm.codigos_devolucion, _xlfn.UNIQUE(_xlfn._xlws.FILTER(BP[CODIGO], ISNUMBER(SEARCH("devoluci", BP[NOMBRE CUENTA])), {""})),
    ISNUMBER(MATCH(BP[[#This Row],[CODIGO]], _xlpm.codigos_devolucion, 0))
)</f>
        <v>0</v>
      </c>
    </row>
    <row r="5217" spans="1:9" x14ac:dyDescent="0.25">
      <c r="A5217" s="608">
        <v>720533</v>
      </c>
      <c r="B5217" s="416" t="s">
        <v>544</v>
      </c>
      <c r="C5217" s="416" t="s">
        <v>1294</v>
      </c>
      <c r="D5217" s="416" t="s">
        <v>777</v>
      </c>
      <c r="E5217" s="417">
        <v>40573.86</v>
      </c>
      <c r="F5217" s="417">
        <v>0</v>
      </c>
      <c r="G5217" s="417">
        <v>122497734.33999997</v>
      </c>
      <c r="H5217" s="387" t="b" cm="1">
        <f t="array" aca="1" ref="H5217" ca="1">EsNegrita(BP[[#This Row],[CODIGO]])</f>
        <v>0</v>
      </c>
      <c r="I5217" s="387" t="b" cm="1">
        <f t="array" ref="I5217">_xlfn.LET(
    _xlpm.codigos_devolucion, _xlfn.UNIQUE(_xlfn._xlws.FILTER(BP[CODIGO], ISNUMBER(SEARCH("devoluci", BP[NOMBRE CUENTA])), {""})),
    ISNUMBER(MATCH(BP[[#This Row],[CODIGO]], _xlpm.codigos_devolucion, 0))
)</f>
        <v>0</v>
      </c>
    </row>
    <row r="5218" spans="1:9" x14ac:dyDescent="0.25">
      <c r="A5218" s="608">
        <v>720533</v>
      </c>
      <c r="B5218" s="416" t="s">
        <v>544</v>
      </c>
      <c r="C5218" s="416" t="s">
        <v>748</v>
      </c>
      <c r="D5218" s="416" t="s">
        <v>777</v>
      </c>
      <c r="E5218" s="417">
        <v>40407.800000000003</v>
      </c>
      <c r="F5218" s="417">
        <v>0</v>
      </c>
      <c r="G5218" s="417">
        <v>122538142.13999997</v>
      </c>
      <c r="H5218" s="387" t="b" cm="1">
        <f t="array" aca="1" ref="H5218" ca="1">EsNegrita(BP[[#This Row],[CODIGO]])</f>
        <v>0</v>
      </c>
      <c r="I5218" s="387" t="b" cm="1">
        <f t="array" ref="I5218">_xlfn.LET(
    _xlpm.codigos_devolucion, _xlfn.UNIQUE(_xlfn._xlws.FILTER(BP[CODIGO], ISNUMBER(SEARCH("devoluci", BP[NOMBRE CUENTA])), {""})),
    ISNUMBER(MATCH(BP[[#This Row],[CODIGO]], _xlpm.codigos_devolucion, 0))
)</f>
        <v>0</v>
      </c>
    </row>
    <row r="5219" spans="1:9" x14ac:dyDescent="0.25">
      <c r="A5219" s="608">
        <v>720533</v>
      </c>
      <c r="B5219" s="416" t="s">
        <v>544</v>
      </c>
      <c r="C5219" s="416" t="s">
        <v>749</v>
      </c>
      <c r="D5219" s="416" t="s">
        <v>777</v>
      </c>
      <c r="E5219" s="417">
        <v>39556.36</v>
      </c>
      <c r="F5219" s="417">
        <v>0</v>
      </c>
      <c r="G5219" s="417">
        <v>122577698.49999997</v>
      </c>
      <c r="H5219" s="387" t="b" cm="1">
        <f t="array" aca="1" ref="H5219" ca="1">EsNegrita(BP[[#This Row],[CODIGO]])</f>
        <v>0</v>
      </c>
      <c r="I5219" s="387" t="b" cm="1">
        <f t="array" ref="I5219">_xlfn.LET(
    _xlpm.codigos_devolucion, _xlfn.UNIQUE(_xlfn._xlws.FILTER(BP[CODIGO], ISNUMBER(SEARCH("devoluci", BP[NOMBRE CUENTA])), {""})),
    ISNUMBER(MATCH(BP[[#This Row],[CODIGO]], _xlpm.codigos_devolucion, 0))
)</f>
        <v>0</v>
      </c>
    </row>
    <row r="5220" spans="1:9" x14ac:dyDescent="0.25">
      <c r="A5220" s="608">
        <v>720533</v>
      </c>
      <c r="B5220" s="416" t="s">
        <v>544</v>
      </c>
      <c r="C5220" s="416" t="s">
        <v>1295</v>
      </c>
      <c r="D5220" s="416" t="s">
        <v>777</v>
      </c>
      <c r="E5220" s="417">
        <v>21621.11</v>
      </c>
      <c r="F5220" s="417">
        <v>0</v>
      </c>
      <c r="G5220" s="417">
        <v>122599319.60999997</v>
      </c>
      <c r="H5220" s="387" t="b" cm="1">
        <f t="array" aca="1" ref="H5220" ca="1">EsNegrita(BP[[#This Row],[CODIGO]])</f>
        <v>0</v>
      </c>
      <c r="I5220" s="387" t="b" cm="1">
        <f t="array" ref="I5220">_xlfn.LET(
    _xlpm.codigos_devolucion, _xlfn.UNIQUE(_xlfn._xlws.FILTER(BP[CODIGO], ISNUMBER(SEARCH("devoluci", BP[NOMBRE CUENTA])), {""})),
    ISNUMBER(MATCH(BP[[#This Row],[CODIGO]], _xlpm.codigos_devolucion, 0))
)</f>
        <v>0</v>
      </c>
    </row>
    <row r="5221" spans="1:9" x14ac:dyDescent="0.25">
      <c r="A5221" s="608">
        <v>720533</v>
      </c>
      <c r="B5221" s="416" t="s">
        <v>544</v>
      </c>
      <c r="C5221" s="416" t="s">
        <v>750</v>
      </c>
      <c r="D5221" s="416" t="s">
        <v>777</v>
      </c>
      <c r="E5221" s="417">
        <v>24149.7</v>
      </c>
      <c r="F5221" s="417">
        <v>0</v>
      </c>
      <c r="G5221" s="417">
        <v>122623469.30999997</v>
      </c>
      <c r="H5221" s="387" t="b" cm="1">
        <f t="array" aca="1" ref="H5221" ca="1">EsNegrita(BP[[#This Row],[CODIGO]])</f>
        <v>0</v>
      </c>
      <c r="I5221" s="387" t="b" cm="1">
        <f t="array" ref="I5221">_xlfn.LET(
    _xlpm.codigos_devolucion, _xlfn.UNIQUE(_xlfn._xlws.FILTER(BP[CODIGO], ISNUMBER(SEARCH("devoluci", BP[NOMBRE CUENTA])), {""})),
    ISNUMBER(MATCH(BP[[#This Row],[CODIGO]], _xlpm.codigos_devolucion, 0))
)</f>
        <v>0</v>
      </c>
    </row>
    <row r="5222" spans="1:9" x14ac:dyDescent="0.25">
      <c r="A5222" s="608">
        <v>720533</v>
      </c>
      <c r="B5222" s="416" t="s">
        <v>544</v>
      </c>
      <c r="C5222" s="416" t="s">
        <v>1260</v>
      </c>
      <c r="D5222" s="416" t="s">
        <v>777</v>
      </c>
      <c r="E5222" s="417">
        <v>28658.66</v>
      </c>
      <c r="F5222" s="417">
        <v>0</v>
      </c>
      <c r="G5222" s="417">
        <v>122652127.96999997</v>
      </c>
      <c r="H5222" s="387" t="b" cm="1">
        <f t="array" aca="1" ref="H5222" ca="1">EsNegrita(BP[[#This Row],[CODIGO]])</f>
        <v>0</v>
      </c>
      <c r="I5222" s="387" t="b" cm="1">
        <f t="array" ref="I5222">_xlfn.LET(
    _xlpm.codigos_devolucion, _xlfn.UNIQUE(_xlfn._xlws.FILTER(BP[CODIGO], ISNUMBER(SEARCH("devoluci", BP[NOMBRE CUENTA])), {""})),
    ISNUMBER(MATCH(BP[[#This Row],[CODIGO]], _xlpm.codigos_devolucion, 0))
)</f>
        <v>0</v>
      </c>
    </row>
    <row r="5223" spans="1:9" x14ac:dyDescent="0.25">
      <c r="A5223" s="608">
        <v>720533</v>
      </c>
      <c r="B5223" s="416" t="s">
        <v>544</v>
      </c>
      <c r="C5223" s="416" t="s">
        <v>1338</v>
      </c>
      <c r="D5223" s="416" t="s">
        <v>777</v>
      </c>
      <c r="E5223" s="417">
        <v>20000</v>
      </c>
      <c r="F5223" s="417">
        <v>0</v>
      </c>
      <c r="G5223" s="417">
        <v>122672127.96999997</v>
      </c>
      <c r="H5223" s="387" t="b" cm="1">
        <f t="array" aca="1" ref="H5223" ca="1">EsNegrita(BP[[#This Row],[CODIGO]])</f>
        <v>0</v>
      </c>
      <c r="I5223" s="387" t="b" cm="1">
        <f t="array" ref="I5223">_xlfn.LET(
    _xlpm.codigos_devolucion, _xlfn.UNIQUE(_xlfn._xlws.FILTER(BP[CODIGO], ISNUMBER(SEARCH("devoluci", BP[NOMBRE CUENTA])), {""})),
    ISNUMBER(MATCH(BP[[#This Row],[CODIGO]], _xlpm.codigos_devolucion, 0))
)</f>
        <v>0</v>
      </c>
    </row>
    <row r="5224" spans="1:9" x14ac:dyDescent="0.25">
      <c r="A5224" s="608">
        <v>720533</v>
      </c>
      <c r="B5224" s="416" t="s">
        <v>544</v>
      </c>
      <c r="C5224" s="416" t="s">
        <v>1296</v>
      </c>
      <c r="D5224" s="416" t="s">
        <v>777</v>
      </c>
      <c r="E5224" s="417">
        <v>31010.6</v>
      </c>
      <c r="F5224" s="417">
        <v>0</v>
      </c>
      <c r="G5224" s="417">
        <v>122703138.56999996</v>
      </c>
      <c r="H5224" s="387" t="b" cm="1">
        <f t="array" aca="1" ref="H5224" ca="1">EsNegrita(BP[[#This Row],[CODIGO]])</f>
        <v>0</v>
      </c>
      <c r="I5224" s="387" t="b" cm="1">
        <f t="array" ref="I5224">_xlfn.LET(
    _xlpm.codigos_devolucion, _xlfn.UNIQUE(_xlfn._xlws.FILTER(BP[CODIGO], ISNUMBER(SEARCH("devoluci", BP[NOMBRE CUENTA])), {""})),
    ISNUMBER(MATCH(BP[[#This Row],[CODIGO]], _xlpm.codigos_devolucion, 0))
)</f>
        <v>0</v>
      </c>
    </row>
    <row r="5225" spans="1:9" x14ac:dyDescent="0.25">
      <c r="A5225" s="608">
        <v>720533</v>
      </c>
      <c r="B5225" s="416" t="s">
        <v>544</v>
      </c>
      <c r="C5225" s="416" t="s">
        <v>1261</v>
      </c>
      <c r="D5225" s="416" t="s">
        <v>777</v>
      </c>
      <c r="E5225" s="417">
        <v>32490.95</v>
      </c>
      <c r="F5225" s="417">
        <v>0</v>
      </c>
      <c r="G5225" s="417">
        <v>122735629.51999997</v>
      </c>
      <c r="H5225" s="387" t="b" cm="1">
        <f t="array" aca="1" ref="H5225" ca="1">EsNegrita(BP[[#This Row],[CODIGO]])</f>
        <v>0</v>
      </c>
      <c r="I5225" s="387" t="b" cm="1">
        <f t="array" ref="I5225">_xlfn.LET(
    _xlpm.codigos_devolucion, _xlfn.UNIQUE(_xlfn._xlws.FILTER(BP[CODIGO], ISNUMBER(SEARCH("devoluci", BP[NOMBRE CUENTA])), {""})),
    ISNUMBER(MATCH(BP[[#This Row],[CODIGO]], _xlpm.codigos_devolucion, 0))
)</f>
        <v>0</v>
      </c>
    </row>
    <row r="5226" spans="1:9" x14ac:dyDescent="0.25">
      <c r="A5226" s="608">
        <v>720533</v>
      </c>
      <c r="B5226" s="416" t="s">
        <v>544</v>
      </c>
      <c r="C5226" s="416" t="s">
        <v>1297</v>
      </c>
      <c r="D5226" s="416" t="s">
        <v>777</v>
      </c>
      <c r="E5226" s="417">
        <v>28761.49</v>
      </c>
      <c r="F5226" s="417">
        <v>0</v>
      </c>
      <c r="G5226" s="417">
        <v>122764391.00999996</v>
      </c>
      <c r="H5226" s="387" t="b" cm="1">
        <f t="array" aca="1" ref="H5226" ca="1">EsNegrita(BP[[#This Row],[CODIGO]])</f>
        <v>0</v>
      </c>
      <c r="I5226" s="387" t="b" cm="1">
        <f t="array" ref="I5226">_xlfn.LET(
    _xlpm.codigos_devolucion, _xlfn.UNIQUE(_xlfn._xlws.FILTER(BP[CODIGO], ISNUMBER(SEARCH("devoluci", BP[NOMBRE CUENTA])), {""})),
    ISNUMBER(MATCH(BP[[#This Row],[CODIGO]], _xlpm.codigos_devolucion, 0))
)</f>
        <v>0</v>
      </c>
    </row>
    <row r="5227" spans="1:9" x14ac:dyDescent="0.25">
      <c r="A5227" s="608">
        <v>720533</v>
      </c>
      <c r="B5227" s="416" t="s">
        <v>544</v>
      </c>
      <c r="C5227" s="416" t="s">
        <v>1298</v>
      </c>
      <c r="D5227" s="416" t="s">
        <v>777</v>
      </c>
      <c r="E5227" s="417">
        <v>33702.46</v>
      </c>
      <c r="F5227" s="417">
        <v>0</v>
      </c>
      <c r="G5227" s="417">
        <v>122798093.46999995</v>
      </c>
      <c r="H5227" s="387" t="b" cm="1">
        <f t="array" aca="1" ref="H5227" ca="1">EsNegrita(BP[[#This Row],[CODIGO]])</f>
        <v>0</v>
      </c>
      <c r="I5227" s="387" t="b" cm="1">
        <f t="array" ref="I5227">_xlfn.LET(
    _xlpm.codigos_devolucion, _xlfn.UNIQUE(_xlfn._xlws.FILTER(BP[CODIGO], ISNUMBER(SEARCH("devoluci", BP[NOMBRE CUENTA])), {""})),
    ISNUMBER(MATCH(BP[[#This Row],[CODIGO]], _xlpm.codigos_devolucion, 0))
)</f>
        <v>0</v>
      </c>
    </row>
    <row r="5228" spans="1:9" x14ac:dyDescent="0.25">
      <c r="A5228" s="608">
        <v>720533</v>
      </c>
      <c r="B5228" s="416" t="s">
        <v>544</v>
      </c>
      <c r="C5228" s="416" t="s">
        <v>752</v>
      </c>
      <c r="D5228" s="416" t="s">
        <v>777</v>
      </c>
      <c r="E5228" s="417">
        <v>21333.33</v>
      </c>
      <c r="F5228" s="417">
        <v>0</v>
      </c>
      <c r="G5228" s="417">
        <v>122819426.79999995</v>
      </c>
      <c r="H5228" s="387" t="b" cm="1">
        <f t="array" aca="1" ref="H5228" ca="1">EsNegrita(BP[[#This Row],[CODIGO]])</f>
        <v>0</v>
      </c>
      <c r="I5228" s="387" t="b" cm="1">
        <f t="array" ref="I5228">_xlfn.LET(
    _xlpm.codigos_devolucion, _xlfn.UNIQUE(_xlfn._xlws.FILTER(BP[CODIGO], ISNUMBER(SEARCH("devoluci", BP[NOMBRE CUENTA])), {""})),
    ISNUMBER(MATCH(BP[[#This Row],[CODIGO]], _xlpm.codigos_devolucion, 0))
)</f>
        <v>0</v>
      </c>
    </row>
    <row r="5229" spans="1:9" x14ac:dyDescent="0.25">
      <c r="A5229" s="608">
        <v>720533</v>
      </c>
      <c r="B5229" s="416" t="s">
        <v>544</v>
      </c>
      <c r="C5229" s="416" t="s">
        <v>1299</v>
      </c>
      <c r="D5229" s="416" t="s">
        <v>777</v>
      </c>
      <c r="E5229" s="417">
        <v>45103.28</v>
      </c>
      <c r="F5229" s="417">
        <v>0</v>
      </c>
      <c r="G5229" s="417">
        <v>122864530.07999995</v>
      </c>
      <c r="H5229" s="387" t="b" cm="1">
        <f t="array" aca="1" ref="H5229" ca="1">EsNegrita(BP[[#This Row],[CODIGO]])</f>
        <v>0</v>
      </c>
      <c r="I5229" s="387" t="b" cm="1">
        <f t="array" ref="I5229">_xlfn.LET(
    _xlpm.codigos_devolucion, _xlfn.UNIQUE(_xlfn._xlws.FILTER(BP[CODIGO], ISNUMBER(SEARCH("devoluci", BP[NOMBRE CUENTA])), {""})),
    ISNUMBER(MATCH(BP[[#This Row],[CODIGO]], _xlpm.codigos_devolucion, 0))
)</f>
        <v>0</v>
      </c>
    </row>
    <row r="5230" spans="1:9" x14ac:dyDescent="0.25">
      <c r="A5230" s="608">
        <v>720533</v>
      </c>
      <c r="B5230" s="416" t="s">
        <v>544</v>
      </c>
      <c r="C5230" s="416" t="s">
        <v>1340</v>
      </c>
      <c r="D5230" s="416" t="s">
        <v>777</v>
      </c>
      <c r="E5230" s="417">
        <v>35084.31</v>
      </c>
      <c r="F5230" s="417">
        <v>0</v>
      </c>
      <c r="G5230" s="417">
        <v>122899614.38999996</v>
      </c>
      <c r="H5230" s="387" t="b" cm="1">
        <f t="array" aca="1" ref="H5230" ca="1">EsNegrita(BP[[#This Row],[CODIGO]])</f>
        <v>0</v>
      </c>
      <c r="I5230" s="387" t="b" cm="1">
        <f t="array" ref="I5230">_xlfn.LET(
    _xlpm.codigos_devolucion, _xlfn.UNIQUE(_xlfn._xlws.FILTER(BP[CODIGO], ISNUMBER(SEARCH("devoluci", BP[NOMBRE CUENTA])), {""})),
    ISNUMBER(MATCH(BP[[#This Row],[CODIGO]], _xlpm.codigos_devolucion, 0))
)</f>
        <v>0</v>
      </c>
    </row>
    <row r="5231" spans="1:9" x14ac:dyDescent="0.25">
      <c r="A5231" s="608">
        <v>720533</v>
      </c>
      <c r="B5231" s="416" t="s">
        <v>544</v>
      </c>
      <c r="C5231" s="416" t="s">
        <v>756</v>
      </c>
      <c r="D5231" s="416" t="s">
        <v>777</v>
      </c>
      <c r="E5231" s="417">
        <v>39556.36</v>
      </c>
      <c r="F5231" s="417">
        <v>0</v>
      </c>
      <c r="G5231" s="417">
        <v>122939170.74999996</v>
      </c>
      <c r="H5231" s="387" t="b" cm="1">
        <f t="array" aca="1" ref="H5231" ca="1">EsNegrita(BP[[#This Row],[CODIGO]])</f>
        <v>0</v>
      </c>
      <c r="I5231" s="387" t="b" cm="1">
        <f t="array" ref="I5231">_xlfn.LET(
    _xlpm.codigos_devolucion, _xlfn.UNIQUE(_xlfn._xlws.FILTER(BP[CODIGO], ISNUMBER(SEARCH("devoluci", BP[NOMBRE CUENTA])), {""})),
    ISNUMBER(MATCH(BP[[#This Row],[CODIGO]], _xlpm.codigos_devolucion, 0))
)</f>
        <v>0</v>
      </c>
    </row>
    <row r="5232" spans="1:9" x14ac:dyDescent="0.25">
      <c r="A5232" s="608">
        <v>720533</v>
      </c>
      <c r="B5232" s="416" t="s">
        <v>544</v>
      </c>
      <c r="C5232" s="416" t="s">
        <v>757</v>
      </c>
      <c r="D5232" s="416" t="s">
        <v>777</v>
      </c>
      <c r="E5232" s="417">
        <v>40449.42</v>
      </c>
      <c r="F5232" s="417">
        <v>0</v>
      </c>
      <c r="G5232" s="417">
        <v>122979620.16999996</v>
      </c>
      <c r="H5232" s="387" t="b" cm="1">
        <f t="array" aca="1" ref="H5232" ca="1">EsNegrita(BP[[#This Row],[CODIGO]])</f>
        <v>0</v>
      </c>
      <c r="I5232" s="387" t="b" cm="1">
        <f t="array" ref="I5232">_xlfn.LET(
    _xlpm.codigos_devolucion, _xlfn.UNIQUE(_xlfn._xlws.FILTER(BP[CODIGO], ISNUMBER(SEARCH("devoluci", BP[NOMBRE CUENTA])), {""})),
    ISNUMBER(MATCH(BP[[#This Row],[CODIGO]], _xlpm.codigos_devolucion, 0))
)</f>
        <v>0</v>
      </c>
    </row>
    <row r="5233" spans="1:9" x14ac:dyDescent="0.25">
      <c r="A5233" s="608">
        <v>720533</v>
      </c>
      <c r="B5233" s="416" t="s">
        <v>544</v>
      </c>
      <c r="C5233" s="416" t="s">
        <v>1336</v>
      </c>
      <c r="D5233" s="416" t="s">
        <v>777</v>
      </c>
      <c r="E5233" s="417">
        <v>41462.43</v>
      </c>
      <c r="F5233" s="417">
        <v>0</v>
      </c>
      <c r="G5233" s="417">
        <v>123021082.59999996</v>
      </c>
      <c r="H5233" s="387" t="b" cm="1">
        <f t="array" aca="1" ref="H5233" ca="1">EsNegrita(BP[[#This Row],[CODIGO]])</f>
        <v>0</v>
      </c>
      <c r="I5233" s="387" t="b" cm="1">
        <f t="array" ref="I5233">_xlfn.LET(
    _xlpm.codigos_devolucion, _xlfn.UNIQUE(_xlfn._xlws.FILTER(BP[CODIGO], ISNUMBER(SEARCH("devoluci", BP[NOMBRE CUENTA])), {""})),
    ISNUMBER(MATCH(BP[[#This Row],[CODIGO]], _xlpm.codigos_devolucion, 0))
)</f>
        <v>0</v>
      </c>
    </row>
    <row r="5234" spans="1:9" x14ac:dyDescent="0.25">
      <c r="A5234" s="608">
        <v>720533</v>
      </c>
      <c r="B5234" s="416" t="s">
        <v>544</v>
      </c>
      <c r="C5234" s="416" t="s">
        <v>758</v>
      </c>
      <c r="D5234" s="416" t="s">
        <v>777</v>
      </c>
      <c r="E5234" s="417">
        <v>26370.19</v>
      </c>
      <c r="F5234" s="417">
        <v>0</v>
      </c>
      <c r="G5234" s="417">
        <v>123047452.78999996</v>
      </c>
      <c r="H5234" s="387" t="b" cm="1">
        <f t="array" aca="1" ref="H5234" ca="1">EsNegrita(BP[[#This Row],[CODIGO]])</f>
        <v>0</v>
      </c>
      <c r="I5234" s="387" t="b" cm="1">
        <f t="array" ref="I5234">_xlfn.LET(
    _xlpm.codigos_devolucion, _xlfn.UNIQUE(_xlfn._xlws.FILTER(BP[CODIGO], ISNUMBER(SEARCH("devoluci", BP[NOMBRE CUENTA])), {""})),
    ISNUMBER(MATCH(BP[[#This Row],[CODIGO]], _xlpm.codigos_devolucion, 0))
)</f>
        <v>0</v>
      </c>
    </row>
    <row r="5235" spans="1:9" x14ac:dyDescent="0.25">
      <c r="A5235" s="608">
        <v>720533</v>
      </c>
      <c r="B5235" s="416" t="s">
        <v>544</v>
      </c>
      <c r="C5235" s="416" t="s">
        <v>759</v>
      </c>
      <c r="D5235" s="416" t="s">
        <v>777</v>
      </c>
      <c r="E5235" s="417">
        <v>23312.52</v>
      </c>
      <c r="F5235" s="417">
        <v>0</v>
      </c>
      <c r="G5235" s="417">
        <v>123070765.30999996</v>
      </c>
      <c r="H5235" s="387" t="b" cm="1">
        <f t="array" aca="1" ref="H5235" ca="1">EsNegrita(BP[[#This Row],[CODIGO]])</f>
        <v>0</v>
      </c>
      <c r="I5235" s="387" t="b" cm="1">
        <f t="array" ref="I5235">_xlfn.LET(
    _xlpm.codigos_devolucion, _xlfn.UNIQUE(_xlfn._xlws.FILTER(BP[CODIGO], ISNUMBER(SEARCH("devoluci", BP[NOMBRE CUENTA])), {""})),
    ISNUMBER(MATCH(BP[[#This Row],[CODIGO]], _xlpm.codigos_devolucion, 0))
)</f>
        <v>0</v>
      </c>
    </row>
    <row r="5236" spans="1:9" x14ac:dyDescent="0.25">
      <c r="A5236" s="608">
        <v>720533</v>
      </c>
      <c r="B5236" s="416" t="s">
        <v>544</v>
      </c>
      <c r="C5236" s="416" t="s">
        <v>760</v>
      </c>
      <c r="D5236" s="416" t="s">
        <v>777</v>
      </c>
      <c r="E5236" s="417">
        <v>17233.59</v>
      </c>
      <c r="F5236" s="417">
        <v>0</v>
      </c>
      <c r="G5236" s="417">
        <v>123087998.89999996</v>
      </c>
      <c r="H5236" s="387" t="b" cm="1">
        <f t="array" aca="1" ref="H5236" ca="1">EsNegrita(BP[[#This Row],[CODIGO]])</f>
        <v>0</v>
      </c>
      <c r="I5236" s="387" t="b" cm="1">
        <f t="array" ref="I5236">_xlfn.LET(
    _xlpm.codigos_devolucion, _xlfn.UNIQUE(_xlfn._xlws.FILTER(BP[CODIGO], ISNUMBER(SEARCH("devoluci", BP[NOMBRE CUENTA])), {""})),
    ISNUMBER(MATCH(BP[[#This Row],[CODIGO]], _xlpm.codigos_devolucion, 0))
)</f>
        <v>0</v>
      </c>
    </row>
    <row r="5237" spans="1:9" x14ac:dyDescent="0.25">
      <c r="A5237" s="608">
        <v>720533</v>
      </c>
      <c r="B5237" s="416" t="s">
        <v>544</v>
      </c>
      <c r="C5237" s="416" t="s">
        <v>1270</v>
      </c>
      <c r="D5237" s="416" t="s">
        <v>777</v>
      </c>
      <c r="E5237" s="417">
        <v>43874.13</v>
      </c>
      <c r="F5237" s="417">
        <v>0</v>
      </c>
      <c r="G5237" s="417">
        <v>123131873.02999996</v>
      </c>
      <c r="H5237" s="387" t="b" cm="1">
        <f t="array" aca="1" ref="H5237" ca="1">EsNegrita(BP[[#This Row],[CODIGO]])</f>
        <v>0</v>
      </c>
      <c r="I5237" s="387" t="b" cm="1">
        <f t="array" ref="I5237">_xlfn.LET(
    _xlpm.codigos_devolucion, _xlfn.UNIQUE(_xlfn._xlws.FILTER(BP[CODIGO], ISNUMBER(SEARCH("devoluci", BP[NOMBRE CUENTA])), {""})),
    ISNUMBER(MATCH(BP[[#This Row],[CODIGO]], _xlpm.codigos_devolucion, 0))
)</f>
        <v>0</v>
      </c>
    </row>
    <row r="5238" spans="1:9" x14ac:dyDescent="0.25">
      <c r="A5238" s="608">
        <v>720533</v>
      </c>
      <c r="B5238" s="416" t="s">
        <v>544</v>
      </c>
      <c r="C5238" s="416" t="s">
        <v>761</v>
      </c>
      <c r="D5238" s="416" t="s">
        <v>777</v>
      </c>
      <c r="E5238" s="417">
        <v>40449.42</v>
      </c>
      <c r="F5238" s="417">
        <v>0</v>
      </c>
      <c r="G5238" s="417">
        <v>123172322.44999996</v>
      </c>
      <c r="H5238" s="387" t="b" cm="1">
        <f t="array" aca="1" ref="H5238" ca="1">EsNegrita(BP[[#This Row],[CODIGO]])</f>
        <v>0</v>
      </c>
      <c r="I5238" s="387" t="b" cm="1">
        <f t="array" ref="I5238">_xlfn.LET(
    _xlpm.codigos_devolucion, _xlfn.UNIQUE(_xlfn._xlws.FILTER(BP[CODIGO], ISNUMBER(SEARCH("devoluci", BP[NOMBRE CUENTA])), {""})),
    ISNUMBER(MATCH(BP[[#This Row],[CODIGO]], _xlpm.codigos_devolucion, 0))
)</f>
        <v>0</v>
      </c>
    </row>
    <row r="5239" spans="1:9" x14ac:dyDescent="0.25">
      <c r="A5239" s="608">
        <v>720533</v>
      </c>
      <c r="B5239" s="416" t="s">
        <v>544</v>
      </c>
      <c r="C5239" s="416" t="s">
        <v>1300</v>
      </c>
      <c r="D5239" s="416" t="s">
        <v>777</v>
      </c>
      <c r="E5239" s="417">
        <v>40573.86</v>
      </c>
      <c r="F5239" s="417">
        <v>0</v>
      </c>
      <c r="G5239" s="417">
        <v>123212896.30999996</v>
      </c>
      <c r="H5239" s="387" t="b" cm="1">
        <f t="array" aca="1" ref="H5239" ca="1">EsNegrita(BP[[#This Row],[CODIGO]])</f>
        <v>0</v>
      </c>
      <c r="I5239" s="387" t="b" cm="1">
        <f t="array" ref="I5239">_xlfn.LET(
    _xlpm.codigos_devolucion, _xlfn.UNIQUE(_xlfn._xlws.FILTER(BP[CODIGO], ISNUMBER(SEARCH("devoluci", BP[NOMBRE CUENTA])), {""})),
    ISNUMBER(MATCH(BP[[#This Row],[CODIGO]], _xlpm.codigos_devolucion, 0))
)</f>
        <v>0</v>
      </c>
    </row>
    <row r="5240" spans="1:9" x14ac:dyDescent="0.25">
      <c r="A5240" s="608">
        <v>720533</v>
      </c>
      <c r="B5240" s="416" t="s">
        <v>544</v>
      </c>
      <c r="C5240" s="416" t="s">
        <v>1301</v>
      </c>
      <c r="D5240" s="416" t="s">
        <v>777</v>
      </c>
      <c r="E5240" s="417">
        <v>44320.66</v>
      </c>
      <c r="F5240" s="417">
        <v>0</v>
      </c>
      <c r="G5240" s="417">
        <v>123257216.96999995</v>
      </c>
      <c r="H5240" s="387" t="b" cm="1">
        <f t="array" aca="1" ref="H5240" ca="1">EsNegrita(BP[[#This Row],[CODIGO]])</f>
        <v>0</v>
      </c>
      <c r="I5240" s="387" t="b" cm="1">
        <f t="array" ref="I5240">_xlfn.LET(
    _xlpm.codigos_devolucion, _xlfn.UNIQUE(_xlfn._xlws.FILTER(BP[CODIGO], ISNUMBER(SEARCH("devoluci", BP[NOMBRE CUENTA])), {""})),
    ISNUMBER(MATCH(BP[[#This Row],[CODIGO]], _xlpm.codigos_devolucion, 0))
)</f>
        <v>0</v>
      </c>
    </row>
    <row r="5241" spans="1:9" x14ac:dyDescent="0.25">
      <c r="A5241" s="608">
        <v>720533</v>
      </c>
      <c r="B5241" s="416" t="s">
        <v>544</v>
      </c>
      <c r="C5241" s="416" t="s">
        <v>1271</v>
      </c>
      <c r="D5241" s="416" t="s">
        <v>777</v>
      </c>
      <c r="E5241" s="417">
        <v>33246.92</v>
      </c>
      <c r="F5241" s="417">
        <v>0</v>
      </c>
      <c r="G5241" s="417">
        <v>123290463.88999996</v>
      </c>
      <c r="H5241" s="387" t="b" cm="1">
        <f t="array" aca="1" ref="H5241" ca="1">EsNegrita(BP[[#This Row],[CODIGO]])</f>
        <v>0</v>
      </c>
      <c r="I5241" s="387" t="b" cm="1">
        <f t="array" ref="I5241">_xlfn.LET(
    _xlpm.codigos_devolucion, _xlfn.UNIQUE(_xlfn._xlws.FILTER(BP[CODIGO], ISNUMBER(SEARCH("devoluci", BP[NOMBRE CUENTA])), {""})),
    ISNUMBER(MATCH(BP[[#This Row],[CODIGO]], _xlpm.codigos_devolucion, 0))
)</f>
        <v>0</v>
      </c>
    </row>
    <row r="5242" spans="1:9" x14ac:dyDescent="0.25">
      <c r="A5242" s="608">
        <v>720533</v>
      </c>
      <c r="B5242" s="416" t="s">
        <v>544</v>
      </c>
      <c r="C5242" s="416" t="s">
        <v>1302</v>
      </c>
      <c r="D5242" s="416" t="s">
        <v>777</v>
      </c>
      <c r="E5242" s="417">
        <v>31547.19</v>
      </c>
      <c r="F5242" s="417">
        <v>0</v>
      </c>
      <c r="G5242" s="417">
        <v>123322011.07999995</v>
      </c>
      <c r="H5242" s="387" t="b" cm="1">
        <f t="array" aca="1" ref="H5242" ca="1">EsNegrita(BP[[#This Row],[CODIGO]])</f>
        <v>0</v>
      </c>
      <c r="I5242" s="387" t="b" cm="1">
        <f t="array" ref="I5242">_xlfn.LET(
    _xlpm.codigos_devolucion, _xlfn.UNIQUE(_xlfn._xlws.FILTER(BP[CODIGO], ISNUMBER(SEARCH("devoluci", BP[NOMBRE CUENTA])), {""})),
    ISNUMBER(MATCH(BP[[#This Row],[CODIGO]], _xlpm.codigos_devolucion, 0))
)</f>
        <v>0</v>
      </c>
    </row>
    <row r="5243" spans="1:9" x14ac:dyDescent="0.25">
      <c r="A5243" s="608">
        <v>720533</v>
      </c>
      <c r="B5243" s="416" t="s">
        <v>544</v>
      </c>
      <c r="C5243" s="416" t="s">
        <v>1341</v>
      </c>
      <c r="D5243" s="416" t="s">
        <v>777</v>
      </c>
      <c r="E5243" s="417">
        <v>28006.74</v>
      </c>
      <c r="F5243" s="417">
        <v>0</v>
      </c>
      <c r="G5243" s="417">
        <v>123350017.81999995</v>
      </c>
      <c r="H5243" s="387" t="b" cm="1">
        <f t="array" aca="1" ref="H5243" ca="1">EsNegrita(BP[[#This Row],[CODIGO]])</f>
        <v>0</v>
      </c>
      <c r="I5243" s="387" t="b" cm="1">
        <f t="array" ref="I5243">_xlfn.LET(
    _xlpm.codigos_devolucion, _xlfn.UNIQUE(_xlfn._xlws.FILTER(BP[CODIGO], ISNUMBER(SEARCH("devoluci", BP[NOMBRE CUENTA])), {""})),
    ISNUMBER(MATCH(BP[[#This Row],[CODIGO]], _xlpm.codigos_devolucion, 0))
)</f>
        <v>0</v>
      </c>
    </row>
    <row r="5244" spans="1:9" x14ac:dyDescent="0.25">
      <c r="A5244" s="608">
        <v>720533</v>
      </c>
      <c r="B5244" s="416" t="s">
        <v>544</v>
      </c>
      <c r="C5244" s="416" t="s">
        <v>1262</v>
      </c>
      <c r="D5244" s="416" t="s">
        <v>777</v>
      </c>
      <c r="E5244" s="417">
        <v>34261.85</v>
      </c>
      <c r="F5244" s="417">
        <v>0</v>
      </c>
      <c r="G5244" s="417">
        <v>123384279.66999994</v>
      </c>
      <c r="H5244" s="387" t="b" cm="1">
        <f t="array" aca="1" ref="H5244" ca="1">EsNegrita(BP[[#This Row],[CODIGO]])</f>
        <v>0</v>
      </c>
      <c r="I5244" s="387" t="b" cm="1">
        <f t="array" ref="I5244">_xlfn.LET(
    _xlpm.codigos_devolucion, _xlfn.UNIQUE(_xlfn._xlws.FILTER(BP[CODIGO], ISNUMBER(SEARCH("devoluci", BP[NOMBRE CUENTA])), {""})),
    ISNUMBER(MATCH(BP[[#This Row],[CODIGO]], _xlpm.codigos_devolucion, 0))
)</f>
        <v>0</v>
      </c>
    </row>
    <row r="5245" spans="1:9" x14ac:dyDescent="0.25">
      <c r="A5245" s="608">
        <v>720533</v>
      </c>
      <c r="B5245" s="416" t="s">
        <v>544</v>
      </c>
      <c r="C5245" s="416" t="s">
        <v>1272</v>
      </c>
      <c r="D5245" s="416" t="s">
        <v>777</v>
      </c>
      <c r="E5245" s="417">
        <v>36579.300000000003</v>
      </c>
      <c r="F5245" s="417">
        <v>0</v>
      </c>
      <c r="G5245" s="417">
        <v>123420858.96999994</v>
      </c>
      <c r="H5245" s="387" t="b" cm="1">
        <f t="array" aca="1" ref="H5245" ca="1">EsNegrita(BP[[#This Row],[CODIGO]])</f>
        <v>0</v>
      </c>
      <c r="I5245" s="387" t="b" cm="1">
        <f t="array" ref="I5245">_xlfn.LET(
    _xlpm.codigos_devolucion, _xlfn.UNIQUE(_xlfn._xlws.FILTER(BP[CODIGO], ISNUMBER(SEARCH("devoluci", BP[NOMBRE CUENTA])), {""})),
    ISNUMBER(MATCH(BP[[#This Row],[CODIGO]], _xlpm.codigos_devolucion, 0))
)</f>
        <v>0</v>
      </c>
    </row>
    <row r="5246" spans="1:9" x14ac:dyDescent="0.25">
      <c r="A5246" s="608">
        <v>720533</v>
      </c>
      <c r="B5246" s="416" t="s">
        <v>544</v>
      </c>
      <c r="C5246" s="416" t="s">
        <v>780</v>
      </c>
      <c r="D5246" s="416" t="s">
        <v>777</v>
      </c>
      <c r="E5246" s="417">
        <v>35301.03</v>
      </c>
      <c r="F5246" s="417">
        <v>0</v>
      </c>
      <c r="G5246" s="417">
        <v>123456159.99999994</v>
      </c>
      <c r="H5246" s="387" t="b" cm="1">
        <f t="array" aca="1" ref="H5246" ca="1">EsNegrita(BP[[#This Row],[CODIGO]])</f>
        <v>0</v>
      </c>
      <c r="I5246" s="387" t="b" cm="1">
        <f t="array" ref="I5246">_xlfn.LET(
    _xlpm.codigos_devolucion, _xlfn.UNIQUE(_xlfn._xlws.FILTER(BP[CODIGO], ISNUMBER(SEARCH("devoluci", BP[NOMBRE CUENTA])), {""})),
    ISNUMBER(MATCH(BP[[#This Row],[CODIGO]], _xlpm.codigos_devolucion, 0))
)</f>
        <v>0</v>
      </c>
    </row>
    <row r="5247" spans="1:9" x14ac:dyDescent="0.25">
      <c r="A5247" s="608">
        <v>720533</v>
      </c>
      <c r="B5247" s="416" t="s">
        <v>544</v>
      </c>
      <c r="C5247" s="416" t="s">
        <v>762</v>
      </c>
      <c r="D5247" s="416" t="s">
        <v>777</v>
      </c>
      <c r="E5247" s="417">
        <v>34261.85</v>
      </c>
      <c r="F5247" s="417">
        <v>0</v>
      </c>
      <c r="G5247" s="417">
        <v>123490421.84999993</v>
      </c>
      <c r="H5247" s="387" t="b" cm="1">
        <f t="array" aca="1" ref="H5247" ca="1">EsNegrita(BP[[#This Row],[CODIGO]])</f>
        <v>0</v>
      </c>
      <c r="I5247" s="387" t="b" cm="1">
        <f t="array" ref="I5247">_xlfn.LET(
    _xlpm.codigos_devolucion, _xlfn.UNIQUE(_xlfn._xlws.FILTER(BP[CODIGO], ISNUMBER(SEARCH("devoluci", BP[NOMBRE CUENTA])), {""})),
    ISNUMBER(MATCH(BP[[#This Row],[CODIGO]], _xlpm.codigos_devolucion, 0))
)</f>
        <v>0</v>
      </c>
    </row>
    <row r="5248" spans="1:9" x14ac:dyDescent="0.25">
      <c r="A5248" s="608">
        <v>720533</v>
      </c>
      <c r="B5248" s="416" t="s">
        <v>544</v>
      </c>
      <c r="C5248" s="416" t="s">
        <v>1330</v>
      </c>
      <c r="D5248" s="416" t="s">
        <v>777</v>
      </c>
      <c r="E5248" s="417">
        <v>33040.449999999997</v>
      </c>
      <c r="F5248" s="417">
        <v>0</v>
      </c>
      <c r="G5248" s="417">
        <v>123523462.29999994</v>
      </c>
      <c r="H5248" s="387" t="b" cm="1">
        <f t="array" aca="1" ref="H5248" ca="1">EsNegrita(BP[[#This Row],[CODIGO]])</f>
        <v>0</v>
      </c>
      <c r="I5248" s="387" t="b" cm="1">
        <f t="array" ref="I5248">_xlfn.LET(
    _xlpm.codigos_devolucion, _xlfn.UNIQUE(_xlfn._xlws.FILTER(BP[CODIGO], ISNUMBER(SEARCH("devoluci", BP[NOMBRE CUENTA])), {""})),
    ISNUMBER(MATCH(BP[[#This Row],[CODIGO]], _xlpm.codigos_devolucion, 0))
)</f>
        <v>0</v>
      </c>
    </row>
    <row r="5249" spans="1:9" x14ac:dyDescent="0.25">
      <c r="A5249" s="608">
        <v>720533</v>
      </c>
      <c r="B5249" s="416" t="s">
        <v>544</v>
      </c>
      <c r="C5249" s="416" t="s">
        <v>763</v>
      </c>
      <c r="D5249" s="416" t="s">
        <v>777</v>
      </c>
      <c r="E5249" s="417">
        <v>34158.019999999997</v>
      </c>
      <c r="F5249" s="417">
        <v>0</v>
      </c>
      <c r="G5249" s="417">
        <v>123557620.31999993</v>
      </c>
      <c r="H5249" s="387" t="b" cm="1">
        <f t="array" aca="1" ref="H5249" ca="1">EsNegrita(BP[[#This Row],[CODIGO]])</f>
        <v>0</v>
      </c>
      <c r="I5249" s="387" t="b" cm="1">
        <f t="array" ref="I5249">_xlfn.LET(
    _xlpm.codigos_devolucion, _xlfn.UNIQUE(_xlfn._xlws.FILTER(BP[CODIGO], ISNUMBER(SEARCH("devoluci", BP[NOMBRE CUENTA])), {""})),
    ISNUMBER(MATCH(BP[[#This Row],[CODIGO]], _xlpm.codigos_devolucion, 0))
)</f>
        <v>0</v>
      </c>
    </row>
    <row r="5250" spans="1:9" x14ac:dyDescent="0.25">
      <c r="A5250" s="608">
        <v>720533</v>
      </c>
      <c r="B5250" s="416" t="s">
        <v>544</v>
      </c>
      <c r="C5250" s="416" t="s">
        <v>764</v>
      </c>
      <c r="D5250" s="416" t="s">
        <v>777</v>
      </c>
      <c r="E5250" s="417">
        <v>40449.42</v>
      </c>
      <c r="F5250" s="417">
        <v>0</v>
      </c>
      <c r="G5250" s="417">
        <v>123598069.73999994</v>
      </c>
      <c r="H5250" s="387" t="b" cm="1">
        <f t="array" aca="1" ref="H5250" ca="1">EsNegrita(BP[[#This Row],[CODIGO]])</f>
        <v>0</v>
      </c>
      <c r="I5250" s="387" t="b" cm="1">
        <f t="array" ref="I5250">_xlfn.LET(
    _xlpm.codigos_devolucion, _xlfn.UNIQUE(_xlfn._xlws.FILTER(BP[CODIGO], ISNUMBER(SEARCH("devoluci", BP[NOMBRE CUENTA])), {""})),
    ISNUMBER(MATCH(BP[[#This Row],[CODIGO]], _xlpm.codigos_devolucion, 0))
)</f>
        <v>0</v>
      </c>
    </row>
    <row r="5251" spans="1:9" x14ac:dyDescent="0.25">
      <c r="A5251" s="608">
        <v>720533</v>
      </c>
      <c r="B5251" s="416" t="s">
        <v>544</v>
      </c>
      <c r="C5251" s="416" t="s">
        <v>1284</v>
      </c>
      <c r="D5251" s="416" t="s">
        <v>777</v>
      </c>
      <c r="E5251" s="417">
        <v>43567.83</v>
      </c>
      <c r="F5251" s="417">
        <v>0</v>
      </c>
      <c r="G5251" s="417">
        <v>123641637.56999993</v>
      </c>
      <c r="H5251" s="387" t="b" cm="1">
        <f t="array" aca="1" ref="H5251" ca="1">EsNegrita(BP[[#This Row],[CODIGO]])</f>
        <v>0</v>
      </c>
      <c r="I5251" s="387" t="b" cm="1">
        <f t="array" ref="I5251">_xlfn.LET(
    _xlpm.codigos_devolucion, _xlfn.UNIQUE(_xlfn._xlws.FILTER(BP[CODIGO], ISNUMBER(SEARCH("devoluci", BP[NOMBRE CUENTA])), {""})),
    ISNUMBER(MATCH(BP[[#This Row],[CODIGO]], _xlpm.codigos_devolucion, 0))
)</f>
        <v>0</v>
      </c>
    </row>
    <row r="5252" spans="1:9" x14ac:dyDescent="0.25">
      <c r="A5252" s="608">
        <v>720533</v>
      </c>
      <c r="B5252" s="416" t="s">
        <v>544</v>
      </c>
      <c r="C5252" s="416" t="s">
        <v>1303</v>
      </c>
      <c r="D5252" s="416" t="s">
        <v>777</v>
      </c>
      <c r="E5252" s="417">
        <v>33246.910000000003</v>
      </c>
      <c r="F5252" s="417">
        <v>0</v>
      </c>
      <c r="G5252" s="417">
        <v>123674884.47999993</v>
      </c>
      <c r="H5252" s="387" t="b" cm="1">
        <f t="array" aca="1" ref="H5252" ca="1">EsNegrita(BP[[#This Row],[CODIGO]])</f>
        <v>0</v>
      </c>
      <c r="I5252" s="387" t="b" cm="1">
        <f t="array" ref="I5252">_xlfn.LET(
    _xlpm.codigos_devolucion, _xlfn.UNIQUE(_xlfn._xlws.FILTER(BP[CODIGO], ISNUMBER(SEARCH("devoluci", BP[NOMBRE CUENTA])), {""})),
    ISNUMBER(MATCH(BP[[#This Row],[CODIGO]], _xlpm.codigos_devolucion, 0))
)</f>
        <v>0</v>
      </c>
    </row>
    <row r="5253" spans="1:9" x14ac:dyDescent="0.25">
      <c r="A5253" s="608">
        <v>720533</v>
      </c>
      <c r="B5253" s="416" t="s">
        <v>544</v>
      </c>
      <c r="C5253" s="416" t="s">
        <v>765</v>
      </c>
      <c r="D5253" s="416" t="s">
        <v>777</v>
      </c>
      <c r="E5253" s="417">
        <v>23312.52</v>
      </c>
      <c r="F5253" s="417">
        <v>0</v>
      </c>
      <c r="G5253" s="417">
        <v>123698196.99999993</v>
      </c>
      <c r="H5253" s="387" t="b" cm="1">
        <f t="array" aca="1" ref="H5253" ca="1">EsNegrita(BP[[#This Row],[CODIGO]])</f>
        <v>0</v>
      </c>
      <c r="I5253" s="387" t="b" cm="1">
        <f t="array" ref="I5253">_xlfn.LET(
    _xlpm.codigos_devolucion, _xlfn.UNIQUE(_xlfn._xlws.FILTER(BP[CODIGO], ISNUMBER(SEARCH("devoluci", BP[NOMBRE CUENTA])), {""})),
    ISNUMBER(MATCH(BP[[#This Row],[CODIGO]], _xlpm.codigos_devolucion, 0))
)</f>
        <v>0</v>
      </c>
    </row>
    <row r="5254" spans="1:9" x14ac:dyDescent="0.25">
      <c r="A5254" s="608">
        <v>720533</v>
      </c>
      <c r="B5254" s="416" t="s">
        <v>544</v>
      </c>
      <c r="C5254" s="416" t="s">
        <v>1273</v>
      </c>
      <c r="D5254" s="416" t="s">
        <v>777</v>
      </c>
      <c r="E5254" s="417">
        <v>17490.900000000001</v>
      </c>
      <c r="F5254" s="417">
        <v>0</v>
      </c>
      <c r="G5254" s="417">
        <v>123715687.89999993</v>
      </c>
      <c r="H5254" s="387" t="b" cm="1">
        <f t="array" aca="1" ref="H5254" ca="1">EsNegrita(BP[[#This Row],[CODIGO]])</f>
        <v>0</v>
      </c>
      <c r="I5254" s="387" t="b" cm="1">
        <f t="array" ref="I5254">_xlfn.LET(
    _xlpm.codigos_devolucion, _xlfn.UNIQUE(_xlfn._xlws.FILTER(BP[CODIGO], ISNUMBER(SEARCH("devoluci", BP[NOMBRE CUENTA])), {""})),
    ISNUMBER(MATCH(BP[[#This Row],[CODIGO]], _xlpm.codigos_devolucion, 0))
)</f>
        <v>0</v>
      </c>
    </row>
    <row r="5255" spans="1:9" x14ac:dyDescent="0.25">
      <c r="A5255" s="608">
        <v>720533</v>
      </c>
      <c r="B5255" s="416" t="s">
        <v>544</v>
      </c>
      <c r="C5255" s="416" t="s">
        <v>1304</v>
      </c>
      <c r="D5255" s="416" t="s">
        <v>777</v>
      </c>
      <c r="E5255" s="417">
        <v>43791.1</v>
      </c>
      <c r="F5255" s="417">
        <v>0</v>
      </c>
      <c r="G5255" s="417">
        <v>123759478.99999993</v>
      </c>
      <c r="H5255" s="387" t="b" cm="1">
        <f t="array" aca="1" ref="H5255" ca="1">EsNegrita(BP[[#This Row],[CODIGO]])</f>
        <v>0</v>
      </c>
      <c r="I5255" s="387" t="b" cm="1">
        <f t="array" ref="I5255">_xlfn.LET(
    _xlpm.codigos_devolucion, _xlfn.UNIQUE(_xlfn._xlws.FILTER(BP[CODIGO], ISNUMBER(SEARCH("devoluci", BP[NOMBRE CUENTA])), {""})),
    ISNUMBER(MATCH(BP[[#This Row],[CODIGO]], _xlpm.codigos_devolucion, 0))
)</f>
        <v>0</v>
      </c>
    </row>
    <row r="5256" spans="1:9" x14ac:dyDescent="0.25">
      <c r="A5256" s="608">
        <v>720533</v>
      </c>
      <c r="B5256" s="416" t="s">
        <v>544</v>
      </c>
      <c r="C5256" s="416" t="s">
        <v>1348</v>
      </c>
      <c r="D5256" s="416" t="s">
        <v>777</v>
      </c>
      <c r="E5256" s="417">
        <v>44320.66</v>
      </c>
      <c r="F5256" s="417">
        <v>0</v>
      </c>
      <c r="G5256" s="417">
        <v>123803799.65999992</v>
      </c>
      <c r="H5256" s="387" t="b" cm="1">
        <f t="array" aca="1" ref="H5256" ca="1">EsNegrita(BP[[#This Row],[CODIGO]])</f>
        <v>0</v>
      </c>
      <c r="I5256" s="387" t="b" cm="1">
        <f t="array" ref="I5256">_xlfn.LET(
    _xlpm.codigos_devolucion, _xlfn.UNIQUE(_xlfn._xlws.FILTER(BP[CODIGO], ISNUMBER(SEARCH("devoluci", BP[NOMBRE CUENTA])), {""})),
    ISNUMBER(MATCH(BP[[#This Row],[CODIGO]], _xlpm.codigos_devolucion, 0))
)</f>
        <v>0</v>
      </c>
    </row>
    <row r="5257" spans="1:9" x14ac:dyDescent="0.25">
      <c r="A5257" s="608">
        <v>720533</v>
      </c>
      <c r="B5257" s="416" t="s">
        <v>544</v>
      </c>
      <c r="C5257" s="416" t="s">
        <v>1305</v>
      </c>
      <c r="D5257" s="416" t="s">
        <v>777</v>
      </c>
      <c r="E5257" s="417">
        <v>27383.39</v>
      </c>
      <c r="F5257" s="417">
        <v>0</v>
      </c>
      <c r="G5257" s="417">
        <v>123831183.04999992</v>
      </c>
      <c r="H5257" s="387" t="b" cm="1">
        <f t="array" aca="1" ref="H5257" ca="1">EsNegrita(BP[[#This Row],[CODIGO]])</f>
        <v>0</v>
      </c>
      <c r="I5257" s="387" t="b" cm="1">
        <f t="array" ref="I5257">_xlfn.LET(
    _xlpm.codigos_devolucion, _xlfn.UNIQUE(_xlfn._xlws.FILTER(BP[CODIGO], ISNUMBER(SEARCH("devoluci", BP[NOMBRE CUENTA])), {""})),
    ISNUMBER(MATCH(BP[[#This Row],[CODIGO]], _xlpm.codigos_devolucion, 0))
)</f>
        <v>0</v>
      </c>
    </row>
    <row r="5258" spans="1:9" x14ac:dyDescent="0.25">
      <c r="A5258" s="608">
        <v>720533</v>
      </c>
      <c r="B5258" s="416" t="s">
        <v>544</v>
      </c>
      <c r="C5258" s="416" t="s">
        <v>1306</v>
      </c>
      <c r="D5258" s="416" t="s">
        <v>777</v>
      </c>
      <c r="E5258" s="417">
        <v>40449.410000000003</v>
      </c>
      <c r="F5258" s="417">
        <v>0</v>
      </c>
      <c r="G5258" s="417">
        <v>123871632.45999992</v>
      </c>
      <c r="H5258" s="387" t="b" cm="1">
        <f t="array" aca="1" ref="H5258" ca="1">EsNegrita(BP[[#This Row],[CODIGO]])</f>
        <v>0</v>
      </c>
      <c r="I5258" s="387" t="b" cm="1">
        <f t="array" ref="I5258">_xlfn.LET(
    _xlpm.codigos_devolucion, _xlfn.UNIQUE(_xlfn._xlws.FILTER(BP[CODIGO], ISNUMBER(SEARCH("devoluci", BP[NOMBRE CUENTA])), {""})),
    ISNUMBER(MATCH(BP[[#This Row],[CODIGO]], _xlpm.codigos_devolucion, 0))
)</f>
        <v>0</v>
      </c>
    </row>
    <row r="5259" spans="1:9" x14ac:dyDescent="0.25">
      <c r="A5259" s="608">
        <v>720533</v>
      </c>
      <c r="B5259" s="416" t="s">
        <v>544</v>
      </c>
      <c r="C5259" s="416" t="s">
        <v>1274</v>
      </c>
      <c r="D5259" s="416" t="s">
        <v>777</v>
      </c>
      <c r="E5259" s="417">
        <v>26960.92</v>
      </c>
      <c r="F5259" s="417">
        <v>0</v>
      </c>
      <c r="G5259" s="417">
        <v>123898593.37999992</v>
      </c>
      <c r="H5259" s="387" t="b" cm="1">
        <f t="array" aca="1" ref="H5259" ca="1">EsNegrita(BP[[#This Row],[CODIGO]])</f>
        <v>0</v>
      </c>
      <c r="I5259" s="387" t="b" cm="1">
        <f t="array" ref="I5259">_xlfn.LET(
    _xlpm.codigos_devolucion, _xlfn.UNIQUE(_xlfn._xlws.FILTER(BP[CODIGO], ISNUMBER(SEARCH("devoluci", BP[NOMBRE CUENTA])), {""})),
    ISNUMBER(MATCH(BP[[#This Row],[CODIGO]], _xlpm.codigos_devolucion, 0))
)</f>
        <v>0</v>
      </c>
    </row>
    <row r="5260" spans="1:9" x14ac:dyDescent="0.25">
      <c r="A5260" s="608">
        <v>720533</v>
      </c>
      <c r="B5260" s="416" t="s">
        <v>544</v>
      </c>
      <c r="C5260" s="416" t="s">
        <v>1307</v>
      </c>
      <c r="D5260" s="416" t="s">
        <v>777</v>
      </c>
      <c r="E5260" s="417">
        <v>26877.88</v>
      </c>
      <c r="F5260" s="417">
        <v>0</v>
      </c>
      <c r="G5260" s="417">
        <v>123925471.25999992</v>
      </c>
      <c r="H5260" s="387" t="b" cm="1">
        <f t="array" aca="1" ref="H5260" ca="1">EsNegrita(BP[[#This Row],[CODIGO]])</f>
        <v>0</v>
      </c>
      <c r="I5260" s="387" t="b" cm="1">
        <f t="array" ref="I5260">_xlfn.LET(
    _xlpm.codigos_devolucion, _xlfn.UNIQUE(_xlfn._xlws.FILTER(BP[CODIGO], ISNUMBER(SEARCH("devoluci", BP[NOMBRE CUENTA])), {""})),
    ISNUMBER(MATCH(BP[[#This Row],[CODIGO]], _xlpm.codigos_devolucion, 0))
)</f>
        <v>0</v>
      </c>
    </row>
    <row r="5261" spans="1:9" x14ac:dyDescent="0.25">
      <c r="A5261" s="608">
        <v>720533</v>
      </c>
      <c r="B5261" s="416" t="s">
        <v>544</v>
      </c>
      <c r="C5261" s="416" t="s">
        <v>766</v>
      </c>
      <c r="D5261" s="416" t="s">
        <v>777</v>
      </c>
      <c r="E5261" s="417">
        <v>40449.42</v>
      </c>
      <c r="F5261" s="417">
        <v>0</v>
      </c>
      <c r="G5261" s="417">
        <v>123965920.67999992</v>
      </c>
      <c r="H5261" s="387" t="b" cm="1">
        <f t="array" aca="1" ref="H5261" ca="1">EsNegrita(BP[[#This Row],[CODIGO]])</f>
        <v>0</v>
      </c>
      <c r="I5261" s="387" t="b" cm="1">
        <f t="array" ref="I5261">_xlfn.LET(
    _xlpm.codigos_devolucion, _xlfn.UNIQUE(_xlfn._xlws.FILTER(BP[CODIGO], ISNUMBER(SEARCH("devoluci", BP[NOMBRE CUENTA])), {""})),
    ISNUMBER(MATCH(BP[[#This Row],[CODIGO]], _xlpm.codigos_devolucion, 0))
)</f>
        <v>0</v>
      </c>
    </row>
    <row r="5262" spans="1:9" x14ac:dyDescent="0.25">
      <c r="A5262" s="608">
        <v>720533</v>
      </c>
      <c r="B5262" s="416" t="s">
        <v>544</v>
      </c>
      <c r="C5262" s="416" t="s">
        <v>767</v>
      </c>
      <c r="D5262" s="416" t="s">
        <v>777</v>
      </c>
      <c r="E5262" s="417">
        <v>34261.85</v>
      </c>
      <c r="F5262" s="417">
        <v>0</v>
      </c>
      <c r="G5262" s="417">
        <v>124000182.52999991</v>
      </c>
      <c r="H5262" s="387" t="b" cm="1">
        <f t="array" aca="1" ref="H5262" ca="1">EsNegrita(BP[[#This Row],[CODIGO]])</f>
        <v>0</v>
      </c>
      <c r="I5262" s="387" t="b" cm="1">
        <f t="array" ref="I5262">_xlfn.LET(
    _xlpm.codigos_devolucion, _xlfn.UNIQUE(_xlfn._xlws.FILTER(BP[CODIGO], ISNUMBER(SEARCH("devoluci", BP[NOMBRE CUENTA])), {""})),
    ISNUMBER(MATCH(BP[[#This Row],[CODIGO]], _xlpm.codigos_devolucion, 0))
)</f>
        <v>0</v>
      </c>
    </row>
    <row r="5263" spans="1:9" x14ac:dyDescent="0.25">
      <c r="A5263" s="608">
        <v>720533</v>
      </c>
      <c r="B5263" s="416" t="s">
        <v>544</v>
      </c>
      <c r="C5263" s="416" t="s">
        <v>768</v>
      </c>
      <c r="D5263" s="416" t="s">
        <v>777</v>
      </c>
      <c r="E5263" s="417">
        <v>44320.66</v>
      </c>
      <c r="F5263" s="417">
        <v>0</v>
      </c>
      <c r="G5263" s="417">
        <v>124044503.18999991</v>
      </c>
      <c r="H5263" s="387" t="b" cm="1">
        <f t="array" aca="1" ref="H5263" ca="1">EsNegrita(BP[[#This Row],[CODIGO]])</f>
        <v>0</v>
      </c>
      <c r="I5263" s="387" t="b" cm="1">
        <f t="array" ref="I5263">_xlfn.LET(
    _xlpm.codigos_devolucion, _xlfn.UNIQUE(_xlfn._xlws.FILTER(BP[CODIGO], ISNUMBER(SEARCH("devoluci", BP[NOMBRE CUENTA])), {""})),
    ISNUMBER(MATCH(BP[[#This Row],[CODIGO]], _xlpm.codigos_devolucion, 0))
)</f>
        <v>0</v>
      </c>
    </row>
    <row r="5264" spans="1:9" x14ac:dyDescent="0.25">
      <c r="A5264" s="608">
        <v>720533</v>
      </c>
      <c r="B5264" s="416" t="s">
        <v>544</v>
      </c>
      <c r="C5264" s="416" t="s">
        <v>1344</v>
      </c>
      <c r="D5264" s="416" t="s">
        <v>777</v>
      </c>
      <c r="E5264" s="417">
        <v>28648.57</v>
      </c>
      <c r="F5264" s="417">
        <v>0</v>
      </c>
      <c r="G5264" s="417">
        <v>124073151.7599999</v>
      </c>
      <c r="H5264" s="387" t="b" cm="1">
        <f t="array" aca="1" ref="H5264" ca="1">EsNegrita(BP[[#This Row],[CODIGO]])</f>
        <v>0</v>
      </c>
      <c r="I5264" s="387" t="b" cm="1">
        <f t="array" ref="I5264">_xlfn.LET(
    _xlpm.codigos_devolucion, _xlfn.UNIQUE(_xlfn._xlws.FILTER(BP[CODIGO], ISNUMBER(SEARCH("devoluci", BP[NOMBRE CUENTA])), {""})),
    ISNUMBER(MATCH(BP[[#This Row],[CODIGO]], _xlpm.codigos_devolucion, 0))
)</f>
        <v>0</v>
      </c>
    </row>
    <row r="5265" spans="1:9" x14ac:dyDescent="0.25">
      <c r="A5265" s="608">
        <v>720533</v>
      </c>
      <c r="B5265" s="416" t="s">
        <v>544</v>
      </c>
      <c r="C5265" s="416" t="s">
        <v>769</v>
      </c>
      <c r="D5265" s="416" t="s">
        <v>777</v>
      </c>
      <c r="E5265" s="417">
        <v>36932.080000000002</v>
      </c>
      <c r="F5265" s="417">
        <v>0</v>
      </c>
      <c r="G5265" s="417">
        <v>124110083.8399999</v>
      </c>
      <c r="H5265" s="387" t="b" cm="1">
        <f t="array" aca="1" ref="H5265" ca="1">EsNegrita(BP[[#This Row],[CODIGO]])</f>
        <v>0</v>
      </c>
      <c r="I5265" s="387" t="b" cm="1">
        <f t="array" ref="I5265">_xlfn.LET(
    _xlpm.codigos_devolucion, _xlfn.UNIQUE(_xlfn._xlws.FILTER(BP[CODIGO], ISNUMBER(SEARCH("devoluci", BP[NOMBRE CUENTA])), {""})),
    ISNUMBER(MATCH(BP[[#This Row],[CODIGO]], _xlpm.codigos_devolucion, 0))
)</f>
        <v>0</v>
      </c>
    </row>
    <row r="5266" spans="1:9" x14ac:dyDescent="0.25">
      <c r="A5266" s="608">
        <v>720533</v>
      </c>
      <c r="B5266" s="416" t="s">
        <v>544</v>
      </c>
      <c r="C5266" s="416" t="s">
        <v>1309</v>
      </c>
      <c r="D5266" s="416" t="s">
        <v>777</v>
      </c>
      <c r="E5266" s="417">
        <v>28118.47</v>
      </c>
      <c r="F5266" s="417">
        <v>0</v>
      </c>
      <c r="G5266" s="417">
        <v>124138202.3099999</v>
      </c>
      <c r="H5266" s="387" t="b" cm="1">
        <f t="array" aca="1" ref="H5266" ca="1">EsNegrita(BP[[#This Row],[CODIGO]])</f>
        <v>0</v>
      </c>
      <c r="I5266" s="387" t="b" cm="1">
        <f t="array" ref="I5266">_xlfn.LET(
    _xlpm.codigos_devolucion, _xlfn.UNIQUE(_xlfn._xlws.FILTER(BP[CODIGO], ISNUMBER(SEARCH("devoluci", BP[NOMBRE CUENTA])), {""})),
    ISNUMBER(MATCH(BP[[#This Row],[CODIGO]], _xlpm.codigos_devolucion, 0))
)</f>
        <v>0</v>
      </c>
    </row>
    <row r="5267" spans="1:9" x14ac:dyDescent="0.25">
      <c r="A5267" s="608">
        <v>720533</v>
      </c>
      <c r="B5267" s="416" t="s">
        <v>544</v>
      </c>
      <c r="C5267" s="416" t="s">
        <v>1310</v>
      </c>
      <c r="D5267" s="416" t="s">
        <v>777</v>
      </c>
      <c r="E5267" s="417">
        <v>22407.919999999998</v>
      </c>
      <c r="F5267" s="417">
        <v>0</v>
      </c>
      <c r="G5267" s="417">
        <v>124160610.2299999</v>
      </c>
      <c r="H5267" s="387" t="b" cm="1">
        <f t="array" aca="1" ref="H5267" ca="1">EsNegrita(BP[[#This Row],[CODIGO]])</f>
        <v>0</v>
      </c>
      <c r="I5267" s="387" t="b" cm="1">
        <f t="array" ref="I5267">_xlfn.LET(
    _xlpm.codigos_devolucion, _xlfn.UNIQUE(_xlfn._xlws.FILTER(BP[CODIGO], ISNUMBER(SEARCH("devoluci", BP[NOMBRE CUENTA])), {""})),
    ISNUMBER(MATCH(BP[[#This Row],[CODIGO]], _xlpm.codigos_devolucion, 0))
)</f>
        <v>0</v>
      </c>
    </row>
    <row r="5268" spans="1:9" x14ac:dyDescent="0.25">
      <c r="A5268" s="608">
        <v>720533</v>
      </c>
      <c r="B5268" s="416" t="s">
        <v>544</v>
      </c>
      <c r="C5268" s="416" t="s">
        <v>1275</v>
      </c>
      <c r="D5268" s="416" t="s">
        <v>777</v>
      </c>
      <c r="E5268" s="417">
        <v>25388.87</v>
      </c>
      <c r="F5268" s="417">
        <v>0</v>
      </c>
      <c r="G5268" s="417">
        <v>124185999.0999999</v>
      </c>
      <c r="H5268" s="387" t="b" cm="1">
        <f t="array" aca="1" ref="H5268" ca="1">EsNegrita(BP[[#This Row],[CODIGO]])</f>
        <v>0</v>
      </c>
      <c r="I5268" s="387" t="b" cm="1">
        <f t="array" ref="I5268">_xlfn.LET(
    _xlpm.codigos_devolucion, _xlfn.UNIQUE(_xlfn._xlws.FILTER(BP[CODIGO], ISNUMBER(SEARCH("devoluci", BP[NOMBRE CUENTA])), {""})),
    ISNUMBER(MATCH(BP[[#This Row],[CODIGO]], _xlpm.codigos_devolucion, 0))
)</f>
        <v>0</v>
      </c>
    </row>
    <row r="5269" spans="1:9" x14ac:dyDescent="0.25">
      <c r="A5269" s="608">
        <v>720533</v>
      </c>
      <c r="B5269" s="416" t="s">
        <v>544</v>
      </c>
      <c r="C5269" s="416" t="s">
        <v>771</v>
      </c>
      <c r="D5269" s="416" t="s">
        <v>777</v>
      </c>
      <c r="E5269" s="417">
        <v>31010.6</v>
      </c>
      <c r="F5269" s="417">
        <v>0</v>
      </c>
      <c r="G5269" s="417">
        <v>124217009.6999999</v>
      </c>
      <c r="H5269" s="387" t="b" cm="1">
        <f t="array" aca="1" ref="H5269" ca="1">EsNegrita(BP[[#This Row],[CODIGO]])</f>
        <v>0</v>
      </c>
      <c r="I5269" s="387" t="b" cm="1">
        <f t="array" ref="I5269">_xlfn.LET(
    _xlpm.codigos_devolucion, _xlfn.UNIQUE(_xlfn._xlws.FILTER(BP[CODIGO], ISNUMBER(SEARCH("devoluci", BP[NOMBRE CUENTA])), {""})),
    ISNUMBER(MATCH(BP[[#This Row],[CODIGO]], _xlpm.codigos_devolucion, 0))
)</f>
        <v>0</v>
      </c>
    </row>
    <row r="5270" spans="1:9" x14ac:dyDescent="0.25">
      <c r="A5270" s="608">
        <v>720533</v>
      </c>
      <c r="B5270" s="416" t="s">
        <v>544</v>
      </c>
      <c r="C5270" s="416" t="s">
        <v>1311</v>
      </c>
      <c r="D5270" s="416" t="s">
        <v>777</v>
      </c>
      <c r="E5270" s="417">
        <v>28369.17</v>
      </c>
      <c r="F5270" s="417">
        <v>0</v>
      </c>
      <c r="G5270" s="417">
        <v>124245378.8699999</v>
      </c>
      <c r="H5270" s="387" t="b" cm="1">
        <f t="array" aca="1" ref="H5270" ca="1">EsNegrita(BP[[#This Row],[CODIGO]])</f>
        <v>0</v>
      </c>
      <c r="I5270" s="387" t="b" cm="1">
        <f t="array" ref="I5270">_xlfn.LET(
    _xlpm.codigos_devolucion, _xlfn.UNIQUE(_xlfn._xlws.FILTER(BP[CODIGO], ISNUMBER(SEARCH("devoluci", BP[NOMBRE CUENTA])), {""})),
    ISNUMBER(MATCH(BP[[#This Row],[CODIGO]], _xlpm.codigos_devolucion, 0))
)</f>
        <v>0</v>
      </c>
    </row>
    <row r="5271" spans="1:9" x14ac:dyDescent="0.25">
      <c r="A5271" s="608">
        <v>720533</v>
      </c>
      <c r="B5271" s="416" t="s">
        <v>544</v>
      </c>
      <c r="C5271" s="416" t="s">
        <v>1277</v>
      </c>
      <c r="D5271" s="416" t="s">
        <v>777</v>
      </c>
      <c r="E5271" s="417">
        <v>40744.300000000003</v>
      </c>
      <c r="F5271" s="417">
        <v>0</v>
      </c>
      <c r="G5271" s="417">
        <v>124286123.1699999</v>
      </c>
      <c r="H5271" s="387" t="b" cm="1">
        <f t="array" aca="1" ref="H5271" ca="1">EsNegrita(BP[[#This Row],[CODIGO]])</f>
        <v>0</v>
      </c>
      <c r="I5271" s="387" t="b" cm="1">
        <f t="array" ref="I5271">_xlfn.LET(
    _xlpm.codigos_devolucion, _xlfn.UNIQUE(_xlfn._xlws.FILTER(BP[CODIGO], ISNUMBER(SEARCH("devoluci", BP[NOMBRE CUENTA])), {""})),
    ISNUMBER(MATCH(BP[[#This Row],[CODIGO]], _xlpm.codigos_devolucion, 0))
)</f>
        <v>0</v>
      </c>
    </row>
    <row r="5272" spans="1:9" x14ac:dyDescent="0.25">
      <c r="A5272" s="608">
        <v>720533</v>
      </c>
      <c r="B5272" s="416" t="s">
        <v>544</v>
      </c>
      <c r="C5272" s="416" t="s">
        <v>1312</v>
      </c>
      <c r="D5272" s="416" t="s">
        <v>777</v>
      </c>
      <c r="E5272" s="417">
        <v>38803</v>
      </c>
      <c r="F5272" s="417">
        <v>0</v>
      </c>
      <c r="G5272" s="417">
        <v>124324926.1699999</v>
      </c>
      <c r="H5272" s="387" t="b" cm="1">
        <f t="array" aca="1" ref="H5272" ca="1">EsNegrita(BP[[#This Row],[CODIGO]])</f>
        <v>0</v>
      </c>
      <c r="I5272" s="387" t="b" cm="1">
        <f t="array" ref="I5272">_xlfn.LET(
    _xlpm.codigos_devolucion, _xlfn.UNIQUE(_xlfn._xlws.FILTER(BP[CODIGO], ISNUMBER(SEARCH("devoluci", BP[NOMBRE CUENTA])), {""})),
    ISNUMBER(MATCH(BP[[#This Row],[CODIGO]], _xlpm.codigos_devolucion, 0))
)</f>
        <v>0</v>
      </c>
    </row>
    <row r="5273" spans="1:9" x14ac:dyDescent="0.25">
      <c r="A5273" s="608">
        <v>720533</v>
      </c>
      <c r="B5273" s="416" t="s">
        <v>544</v>
      </c>
      <c r="C5273" s="416" t="s">
        <v>1355</v>
      </c>
      <c r="D5273" s="416" t="s">
        <v>777</v>
      </c>
      <c r="E5273" s="417">
        <v>27158.14</v>
      </c>
      <c r="F5273" s="417">
        <v>0</v>
      </c>
      <c r="G5273" s="417">
        <v>124352084.3099999</v>
      </c>
      <c r="H5273" s="387" t="b" cm="1">
        <f t="array" aca="1" ref="H5273" ca="1">EsNegrita(BP[[#This Row],[CODIGO]])</f>
        <v>0</v>
      </c>
      <c r="I5273" s="387" t="b" cm="1">
        <f t="array" ref="I5273">_xlfn.LET(
    _xlpm.codigos_devolucion, _xlfn.UNIQUE(_xlfn._xlws.FILTER(BP[CODIGO], ISNUMBER(SEARCH("devoluci", BP[NOMBRE CUENTA])), {""})),
    ISNUMBER(MATCH(BP[[#This Row],[CODIGO]], _xlpm.codigos_devolucion, 0))
)</f>
        <v>0</v>
      </c>
    </row>
    <row r="5274" spans="1:9" x14ac:dyDescent="0.25">
      <c r="A5274" s="608">
        <v>720533</v>
      </c>
      <c r="B5274" s="416" t="s">
        <v>544</v>
      </c>
      <c r="C5274" s="416" t="s">
        <v>1316</v>
      </c>
      <c r="D5274" s="416" t="s">
        <v>777</v>
      </c>
      <c r="E5274" s="417">
        <v>31010.6</v>
      </c>
      <c r="F5274" s="417">
        <v>0</v>
      </c>
      <c r="G5274" s="417">
        <v>124383094.90999989</v>
      </c>
      <c r="H5274" s="387" t="b" cm="1">
        <f t="array" aca="1" ref="H5274" ca="1">EsNegrita(BP[[#This Row],[CODIGO]])</f>
        <v>0</v>
      </c>
      <c r="I5274" s="387" t="b" cm="1">
        <f t="array" ref="I5274">_xlfn.LET(
    _xlpm.codigos_devolucion, _xlfn.UNIQUE(_xlfn._xlws.FILTER(BP[CODIGO], ISNUMBER(SEARCH("devoluci", BP[NOMBRE CUENTA])), {""})),
    ISNUMBER(MATCH(BP[[#This Row],[CODIGO]], _xlpm.codigos_devolucion, 0))
)</f>
        <v>0</v>
      </c>
    </row>
    <row r="5275" spans="1:9" x14ac:dyDescent="0.25">
      <c r="A5275" s="608">
        <v>720533</v>
      </c>
      <c r="B5275" s="416" t="s">
        <v>544</v>
      </c>
      <c r="C5275" s="416" t="s">
        <v>1317</v>
      </c>
      <c r="D5275" s="416" t="s">
        <v>777</v>
      </c>
      <c r="E5275" s="417">
        <v>36343.870000000003</v>
      </c>
      <c r="F5275" s="417">
        <v>0</v>
      </c>
      <c r="G5275" s="417">
        <v>124419438.7799999</v>
      </c>
      <c r="H5275" s="387" t="b" cm="1">
        <f t="array" aca="1" ref="H5275" ca="1">EsNegrita(BP[[#This Row],[CODIGO]])</f>
        <v>0</v>
      </c>
      <c r="I5275" s="387" t="b" cm="1">
        <f t="array" ref="I5275">_xlfn.LET(
    _xlpm.codigos_devolucion, _xlfn.UNIQUE(_xlfn._xlws.FILTER(BP[CODIGO], ISNUMBER(SEARCH("devoluci", BP[NOMBRE CUENTA])), {""})),
    ISNUMBER(MATCH(BP[[#This Row],[CODIGO]], _xlpm.codigos_devolucion, 0))
)</f>
        <v>0</v>
      </c>
    </row>
    <row r="5276" spans="1:9" x14ac:dyDescent="0.25">
      <c r="A5276" s="608">
        <v>720533</v>
      </c>
      <c r="B5276" s="416" t="s">
        <v>544</v>
      </c>
      <c r="C5276" s="416" t="s">
        <v>1318</v>
      </c>
      <c r="D5276" s="416" t="s">
        <v>777</v>
      </c>
      <c r="E5276" s="417">
        <v>27173.25</v>
      </c>
      <c r="F5276" s="417">
        <v>0</v>
      </c>
      <c r="G5276" s="417">
        <v>124446612.0299999</v>
      </c>
      <c r="H5276" s="387" t="b" cm="1">
        <f t="array" aca="1" ref="H5276" ca="1">EsNegrita(BP[[#This Row],[CODIGO]])</f>
        <v>0</v>
      </c>
      <c r="I5276" s="387" t="b" cm="1">
        <f t="array" ref="I5276">_xlfn.LET(
    _xlpm.codigos_devolucion, _xlfn.UNIQUE(_xlfn._xlws.FILTER(BP[CODIGO], ISNUMBER(SEARCH("devoluci", BP[NOMBRE CUENTA])), {""})),
    ISNUMBER(MATCH(BP[[#This Row],[CODIGO]], _xlpm.codigos_devolucion, 0))
)</f>
        <v>0</v>
      </c>
    </row>
    <row r="5277" spans="1:9" x14ac:dyDescent="0.25">
      <c r="A5277" s="608">
        <v>720533</v>
      </c>
      <c r="B5277" s="416" t="s">
        <v>544</v>
      </c>
      <c r="C5277" s="416" t="s">
        <v>1278</v>
      </c>
      <c r="D5277" s="416" t="s">
        <v>777</v>
      </c>
      <c r="E5277" s="417">
        <v>36938.1</v>
      </c>
      <c r="F5277" s="417">
        <v>0</v>
      </c>
      <c r="G5277" s="417">
        <v>124483550.12999989</v>
      </c>
      <c r="H5277" s="387" t="b" cm="1">
        <f t="array" aca="1" ref="H5277" ca="1">EsNegrita(BP[[#This Row],[CODIGO]])</f>
        <v>0</v>
      </c>
      <c r="I5277" s="387" t="b" cm="1">
        <f t="array" ref="I5277">_xlfn.LET(
    _xlpm.codigos_devolucion, _xlfn.UNIQUE(_xlfn._xlws.FILTER(BP[CODIGO], ISNUMBER(SEARCH("devoluci", BP[NOMBRE CUENTA])), {""})),
    ISNUMBER(MATCH(BP[[#This Row],[CODIGO]], _xlpm.codigos_devolucion, 0))
)</f>
        <v>0</v>
      </c>
    </row>
    <row r="5278" spans="1:9" x14ac:dyDescent="0.25">
      <c r="A5278" s="608">
        <v>720533</v>
      </c>
      <c r="B5278" s="416" t="s">
        <v>544</v>
      </c>
      <c r="C5278" s="416" t="s">
        <v>1331</v>
      </c>
      <c r="D5278" s="416" t="s">
        <v>777</v>
      </c>
      <c r="E5278" s="417">
        <v>27085.54</v>
      </c>
      <c r="F5278" s="417">
        <v>0</v>
      </c>
      <c r="G5278" s="417">
        <v>124510635.6699999</v>
      </c>
      <c r="H5278" s="387" t="b" cm="1">
        <f t="array" aca="1" ref="H5278" ca="1">EsNegrita(BP[[#This Row],[CODIGO]])</f>
        <v>0</v>
      </c>
      <c r="I5278" s="387" t="b" cm="1">
        <f t="array" ref="I5278">_xlfn.LET(
    _xlpm.codigos_devolucion, _xlfn.UNIQUE(_xlfn._xlws.FILTER(BP[CODIGO], ISNUMBER(SEARCH("devoluci", BP[NOMBRE CUENTA])), {""})),
    ISNUMBER(MATCH(BP[[#This Row],[CODIGO]], _xlpm.codigos_devolucion, 0))
)</f>
        <v>0</v>
      </c>
    </row>
    <row r="5279" spans="1:9" x14ac:dyDescent="0.25">
      <c r="A5279" s="608">
        <v>720533</v>
      </c>
      <c r="B5279" s="416" t="s">
        <v>544</v>
      </c>
      <c r="C5279" s="416" t="s">
        <v>1320</v>
      </c>
      <c r="D5279" s="416" t="s">
        <v>777</v>
      </c>
      <c r="E5279" s="417">
        <v>24707.3</v>
      </c>
      <c r="F5279" s="417">
        <v>0</v>
      </c>
      <c r="G5279" s="417">
        <v>124535342.96999989</v>
      </c>
      <c r="H5279" s="387" t="b" cm="1">
        <f t="array" aca="1" ref="H5279" ca="1">EsNegrita(BP[[#This Row],[CODIGO]])</f>
        <v>0</v>
      </c>
      <c r="I5279" s="387" t="b" cm="1">
        <f t="array" ref="I5279">_xlfn.LET(
    _xlpm.codigos_devolucion, _xlfn.UNIQUE(_xlfn._xlws.FILTER(BP[CODIGO], ISNUMBER(SEARCH("devoluci", BP[NOMBRE CUENTA])), {""})),
    ISNUMBER(MATCH(BP[[#This Row],[CODIGO]], _xlpm.codigos_devolucion, 0))
)</f>
        <v>0</v>
      </c>
    </row>
    <row r="5280" spans="1:9" x14ac:dyDescent="0.25">
      <c r="A5280" s="608">
        <v>720533</v>
      </c>
      <c r="B5280" s="416" t="s">
        <v>544</v>
      </c>
      <c r="C5280" s="416" t="s">
        <v>1322</v>
      </c>
      <c r="D5280" s="416" t="s">
        <v>777</v>
      </c>
      <c r="E5280" s="417">
        <v>20000</v>
      </c>
      <c r="F5280" s="417">
        <v>0</v>
      </c>
      <c r="G5280" s="417">
        <v>124555342.96999989</v>
      </c>
      <c r="H5280" s="387" t="b" cm="1">
        <f t="array" aca="1" ref="H5280" ca="1">EsNegrita(BP[[#This Row],[CODIGO]])</f>
        <v>0</v>
      </c>
      <c r="I5280" s="387" t="b" cm="1">
        <f t="array" ref="I5280">_xlfn.LET(
    _xlpm.codigos_devolucion, _xlfn.UNIQUE(_xlfn._xlws.FILTER(BP[CODIGO], ISNUMBER(SEARCH("devoluci", BP[NOMBRE CUENTA])), {""})),
    ISNUMBER(MATCH(BP[[#This Row],[CODIGO]], _xlpm.codigos_devolucion, 0))
)</f>
        <v>0</v>
      </c>
    </row>
    <row r="5281" spans="1:9" x14ac:dyDescent="0.25">
      <c r="A5281" s="608">
        <v>720533</v>
      </c>
      <c r="B5281" s="416" t="s">
        <v>544</v>
      </c>
      <c r="C5281" s="416" t="s">
        <v>1323</v>
      </c>
      <c r="D5281" s="416" t="s">
        <v>777</v>
      </c>
      <c r="E5281" s="417">
        <v>37387.64</v>
      </c>
      <c r="F5281" s="417">
        <v>0</v>
      </c>
      <c r="G5281" s="417">
        <v>124592730.6099999</v>
      </c>
      <c r="H5281" s="387" t="b" cm="1">
        <f t="array" aca="1" ref="H5281" ca="1">EsNegrita(BP[[#This Row],[CODIGO]])</f>
        <v>0</v>
      </c>
      <c r="I5281" s="387" t="b" cm="1">
        <f t="array" ref="I5281">_xlfn.LET(
    _xlpm.codigos_devolucion, _xlfn.UNIQUE(_xlfn._xlws.FILTER(BP[CODIGO], ISNUMBER(SEARCH("devoluci", BP[NOMBRE CUENTA])), {""})),
    ISNUMBER(MATCH(BP[[#This Row],[CODIGO]], _xlpm.codigos_devolucion, 0))
)</f>
        <v>0</v>
      </c>
    </row>
    <row r="5282" spans="1:9" x14ac:dyDescent="0.25">
      <c r="A5282" s="608">
        <v>720533</v>
      </c>
      <c r="B5282" s="416" t="s">
        <v>544</v>
      </c>
      <c r="C5282" s="416" t="s">
        <v>1280</v>
      </c>
      <c r="D5282" s="416" t="s">
        <v>777</v>
      </c>
      <c r="E5282" s="417">
        <v>20000</v>
      </c>
      <c r="F5282" s="417">
        <v>0</v>
      </c>
      <c r="G5282" s="417">
        <v>124612730.6099999</v>
      </c>
      <c r="H5282" s="387" t="b" cm="1">
        <f t="array" aca="1" ref="H5282" ca="1">EsNegrita(BP[[#This Row],[CODIGO]])</f>
        <v>0</v>
      </c>
      <c r="I5282" s="387" t="b" cm="1">
        <f t="array" ref="I5282">_xlfn.LET(
    _xlpm.codigos_devolucion, _xlfn.UNIQUE(_xlfn._xlws.FILTER(BP[CODIGO], ISNUMBER(SEARCH("devoluci", BP[NOMBRE CUENTA])), {""})),
    ISNUMBER(MATCH(BP[[#This Row],[CODIGO]], _xlpm.codigos_devolucion, 0))
)</f>
        <v>0</v>
      </c>
    </row>
    <row r="5283" spans="1:9" x14ac:dyDescent="0.25">
      <c r="A5283" s="608">
        <v>720533</v>
      </c>
      <c r="B5283" s="416" t="s">
        <v>544</v>
      </c>
      <c r="C5283" s="416" t="s">
        <v>1357</v>
      </c>
      <c r="D5283" s="416" t="s">
        <v>777</v>
      </c>
      <c r="E5283" s="417">
        <v>28480.9</v>
      </c>
      <c r="F5283" s="417">
        <v>0</v>
      </c>
      <c r="G5283" s="417">
        <v>124641211.5099999</v>
      </c>
      <c r="H5283" s="387" t="b" cm="1">
        <f t="array" aca="1" ref="H5283" ca="1">EsNegrita(BP[[#This Row],[CODIGO]])</f>
        <v>0</v>
      </c>
      <c r="I5283" s="387" t="b" cm="1">
        <f t="array" ref="I5283">_xlfn.LET(
    _xlpm.codigos_devolucion, _xlfn.UNIQUE(_xlfn._xlws.FILTER(BP[CODIGO], ISNUMBER(SEARCH("devoluci", BP[NOMBRE CUENTA])), {""})),
    ISNUMBER(MATCH(BP[[#This Row],[CODIGO]], _xlpm.codigos_devolucion, 0))
)</f>
        <v>0</v>
      </c>
    </row>
    <row r="5284" spans="1:9" x14ac:dyDescent="0.25">
      <c r="A5284" s="608">
        <v>720533</v>
      </c>
      <c r="B5284" s="416" t="s">
        <v>544</v>
      </c>
      <c r="C5284" s="416" t="s">
        <v>1281</v>
      </c>
      <c r="D5284" s="416" t="s">
        <v>777</v>
      </c>
      <c r="E5284" s="417">
        <v>20000</v>
      </c>
      <c r="F5284" s="417">
        <v>0</v>
      </c>
      <c r="G5284" s="417">
        <v>124661211.5099999</v>
      </c>
      <c r="H5284" s="387" t="b" cm="1">
        <f t="array" aca="1" ref="H5284" ca="1">EsNegrita(BP[[#This Row],[CODIGO]])</f>
        <v>0</v>
      </c>
      <c r="I5284" s="387" t="b" cm="1">
        <f t="array" ref="I5284">_xlfn.LET(
    _xlpm.codigos_devolucion, _xlfn.UNIQUE(_xlfn._xlws.FILTER(BP[CODIGO], ISNUMBER(SEARCH("devoluci", BP[NOMBRE CUENTA])), {""})),
    ISNUMBER(MATCH(BP[[#This Row],[CODIGO]], _xlpm.codigos_devolucion, 0))
)</f>
        <v>0</v>
      </c>
    </row>
    <row r="5285" spans="1:9" x14ac:dyDescent="0.25">
      <c r="A5285" s="608">
        <v>720536</v>
      </c>
      <c r="B5285" s="416" t="s">
        <v>548</v>
      </c>
      <c r="C5285" s="416" t="s">
        <v>1264</v>
      </c>
      <c r="D5285" s="416" t="s">
        <v>1265</v>
      </c>
      <c r="E5285" s="417">
        <v>33320</v>
      </c>
      <c r="F5285" s="417">
        <v>0</v>
      </c>
      <c r="G5285" s="417">
        <v>1055093048.97</v>
      </c>
      <c r="H5285" s="387" t="b" cm="1">
        <f t="array" aca="1" ref="H5285" ca="1">EsNegrita(BP[[#This Row],[CODIGO]])</f>
        <v>0</v>
      </c>
      <c r="I5285" s="387" t="b" cm="1">
        <f t="array" ref="I5285">_xlfn.LET(
    _xlpm.codigos_devolucion, _xlfn.UNIQUE(_xlfn._xlws.FILTER(BP[CODIGO], ISNUMBER(SEARCH("devoluci", BP[NOMBRE CUENTA])), {""})),
    ISNUMBER(MATCH(BP[[#This Row],[CODIGO]], _xlpm.codigos_devolucion, 0))
)</f>
        <v>0</v>
      </c>
    </row>
    <row r="5286" spans="1:9" x14ac:dyDescent="0.25">
      <c r="A5286" s="608">
        <v>720536</v>
      </c>
      <c r="B5286" s="416" t="s">
        <v>548</v>
      </c>
      <c r="C5286" s="416" t="s">
        <v>740</v>
      </c>
      <c r="D5286" s="416" t="s">
        <v>739</v>
      </c>
      <c r="E5286" s="417">
        <v>166600</v>
      </c>
      <c r="F5286" s="417">
        <v>0</v>
      </c>
      <c r="G5286" s="417">
        <v>1055259648.97</v>
      </c>
      <c r="H5286" s="387" t="b" cm="1">
        <f t="array" aca="1" ref="H5286" ca="1">EsNegrita(BP[[#This Row],[CODIGO]])</f>
        <v>0</v>
      </c>
      <c r="I5286" s="387" t="b" cm="1">
        <f t="array" ref="I5286">_xlfn.LET(
    _xlpm.codigos_devolucion, _xlfn.UNIQUE(_xlfn._xlws.FILTER(BP[CODIGO], ISNUMBER(SEARCH("devoluci", BP[NOMBRE CUENTA])), {""})),
    ISNUMBER(MATCH(BP[[#This Row],[CODIGO]], _xlpm.codigos_devolucion, 0))
)</f>
        <v>0</v>
      </c>
    </row>
    <row r="5287" spans="1:9" x14ac:dyDescent="0.25">
      <c r="A5287" s="608">
        <v>720536</v>
      </c>
      <c r="B5287" s="416" t="s">
        <v>548</v>
      </c>
      <c r="C5287" s="416" t="s">
        <v>1287</v>
      </c>
      <c r="D5287" s="416" t="s">
        <v>739</v>
      </c>
      <c r="E5287" s="417">
        <v>402999.1</v>
      </c>
      <c r="F5287" s="417">
        <v>0</v>
      </c>
      <c r="G5287" s="417">
        <v>1055662648.0700001</v>
      </c>
      <c r="H5287" s="387" t="b" cm="1">
        <f t="array" aca="1" ref="H5287" ca="1">EsNegrita(BP[[#This Row],[CODIGO]])</f>
        <v>0</v>
      </c>
      <c r="I5287" s="387" t="b" cm="1">
        <f t="array" ref="I5287">_xlfn.LET(
    _xlpm.codigos_devolucion, _xlfn.UNIQUE(_xlfn._xlws.FILTER(BP[CODIGO], ISNUMBER(SEARCH("devoluci", BP[NOMBRE CUENTA])), {""})),
    ISNUMBER(MATCH(BP[[#This Row],[CODIGO]], _xlpm.codigos_devolucion, 0))
)</f>
        <v>0</v>
      </c>
    </row>
    <row r="5288" spans="1:9" x14ac:dyDescent="0.25">
      <c r="A5288" s="608">
        <v>720536</v>
      </c>
      <c r="B5288" s="416" t="s">
        <v>548</v>
      </c>
      <c r="C5288" s="416" t="s">
        <v>741</v>
      </c>
      <c r="D5288" s="416" t="s">
        <v>739</v>
      </c>
      <c r="E5288" s="417">
        <v>365066.91</v>
      </c>
      <c r="F5288" s="417">
        <v>0</v>
      </c>
      <c r="G5288" s="417">
        <v>1056027714.98</v>
      </c>
      <c r="H5288" s="387" t="b" cm="1">
        <f t="array" aca="1" ref="H5288" ca="1">EsNegrita(BP[[#This Row],[CODIGO]])</f>
        <v>0</v>
      </c>
      <c r="I5288" s="387" t="b" cm="1">
        <f t="array" ref="I5288">_xlfn.LET(
    _xlpm.codigos_devolucion, _xlfn.UNIQUE(_xlfn._xlws.FILTER(BP[CODIGO], ISNUMBER(SEARCH("devoluci", BP[NOMBRE CUENTA])), {""})),
    ISNUMBER(MATCH(BP[[#This Row],[CODIGO]], _xlpm.codigos_devolucion, 0))
)</f>
        <v>0</v>
      </c>
    </row>
    <row r="5289" spans="1:9" x14ac:dyDescent="0.25">
      <c r="A5289" s="608">
        <v>720536</v>
      </c>
      <c r="B5289" s="416" t="s">
        <v>548</v>
      </c>
      <c r="C5289" s="416" t="s">
        <v>779</v>
      </c>
      <c r="D5289" s="416" t="s">
        <v>739</v>
      </c>
      <c r="E5289" s="417">
        <v>370050.52</v>
      </c>
      <c r="F5289" s="417">
        <v>0</v>
      </c>
      <c r="G5289" s="417">
        <v>1056397765.5</v>
      </c>
      <c r="H5289" s="387" t="b" cm="1">
        <f t="array" aca="1" ref="H5289" ca="1">EsNegrita(BP[[#This Row],[CODIGO]])</f>
        <v>0</v>
      </c>
      <c r="I5289" s="387" t="b" cm="1">
        <f t="array" ref="I5289">_xlfn.LET(
    _xlpm.codigos_devolucion, _xlfn.UNIQUE(_xlfn._xlws.FILTER(BP[CODIGO], ISNUMBER(SEARCH("devoluci", BP[NOMBRE CUENTA])), {""})),
    ISNUMBER(MATCH(BP[[#This Row],[CODIGO]], _xlpm.codigos_devolucion, 0))
)</f>
        <v>0</v>
      </c>
    </row>
    <row r="5290" spans="1:9" x14ac:dyDescent="0.25">
      <c r="A5290" s="608">
        <v>720536</v>
      </c>
      <c r="B5290" s="416" t="s">
        <v>548</v>
      </c>
      <c r="C5290" s="416" t="s">
        <v>742</v>
      </c>
      <c r="D5290" s="416" t="s">
        <v>739</v>
      </c>
      <c r="E5290" s="417">
        <v>365066.91</v>
      </c>
      <c r="F5290" s="417">
        <v>0</v>
      </c>
      <c r="G5290" s="417">
        <v>1056762832.41</v>
      </c>
      <c r="H5290" s="387" t="b" cm="1">
        <f t="array" aca="1" ref="H5290" ca="1">EsNegrita(BP[[#This Row],[CODIGO]])</f>
        <v>0</v>
      </c>
      <c r="I5290" s="387" t="b" cm="1">
        <f t="array" ref="I5290">_xlfn.LET(
    _xlpm.codigos_devolucion, _xlfn.UNIQUE(_xlfn._xlws.FILTER(BP[CODIGO], ISNUMBER(SEARCH("devoluci", BP[NOMBRE CUENTA])), {""})),
    ISNUMBER(MATCH(BP[[#This Row],[CODIGO]], _xlpm.codigos_devolucion, 0))
)</f>
        <v>0</v>
      </c>
    </row>
    <row r="5291" spans="1:9" x14ac:dyDescent="0.25">
      <c r="A5291" s="608">
        <v>720536</v>
      </c>
      <c r="B5291" s="416" t="s">
        <v>548</v>
      </c>
      <c r="C5291" s="416" t="s">
        <v>743</v>
      </c>
      <c r="D5291" s="416" t="s">
        <v>739</v>
      </c>
      <c r="E5291" s="417">
        <v>290900.96999999997</v>
      </c>
      <c r="F5291" s="417">
        <v>0</v>
      </c>
      <c r="G5291" s="417">
        <v>1057053733.38</v>
      </c>
      <c r="H5291" s="387" t="b" cm="1">
        <f t="array" aca="1" ref="H5291" ca="1">EsNegrita(BP[[#This Row],[CODIGO]])</f>
        <v>0</v>
      </c>
      <c r="I5291" s="387" t="b" cm="1">
        <f t="array" ref="I5291">_xlfn.LET(
    _xlpm.codigos_devolucion, _xlfn.UNIQUE(_xlfn._xlws.FILTER(BP[CODIGO], ISNUMBER(SEARCH("devoluci", BP[NOMBRE CUENTA])), {""})),
    ISNUMBER(MATCH(BP[[#This Row],[CODIGO]], _xlpm.codigos_devolucion, 0))
)</f>
        <v>0</v>
      </c>
    </row>
    <row r="5292" spans="1:9" x14ac:dyDescent="0.25">
      <c r="A5292" s="608">
        <v>720536</v>
      </c>
      <c r="B5292" s="416" t="s">
        <v>548</v>
      </c>
      <c r="C5292" s="416" t="s">
        <v>744</v>
      </c>
      <c r="D5292" s="416" t="s">
        <v>739</v>
      </c>
      <c r="E5292" s="417">
        <v>311101.39</v>
      </c>
      <c r="F5292" s="417">
        <v>0</v>
      </c>
      <c r="G5292" s="417">
        <v>1057364834.77</v>
      </c>
      <c r="H5292" s="387" t="b" cm="1">
        <f t="array" aca="1" ref="H5292" ca="1">EsNegrita(BP[[#This Row],[CODIGO]])</f>
        <v>0</v>
      </c>
      <c r="I5292" s="387" t="b" cm="1">
        <f t="array" ref="I5292">_xlfn.LET(
    _xlpm.codigos_devolucion, _xlfn.UNIQUE(_xlfn._xlws.FILTER(BP[CODIGO], ISNUMBER(SEARCH("devoluci", BP[NOMBRE CUENTA])), {""})),
    ISNUMBER(MATCH(BP[[#This Row],[CODIGO]], _xlpm.codigos_devolucion, 0))
)</f>
        <v>0</v>
      </c>
    </row>
    <row r="5293" spans="1:9" x14ac:dyDescent="0.25">
      <c r="A5293" s="608">
        <v>720536</v>
      </c>
      <c r="B5293" s="416" t="s">
        <v>548</v>
      </c>
      <c r="C5293" s="416" t="s">
        <v>745</v>
      </c>
      <c r="D5293" s="416" t="s">
        <v>739</v>
      </c>
      <c r="E5293" s="417">
        <v>370050.52</v>
      </c>
      <c r="F5293" s="417">
        <v>0</v>
      </c>
      <c r="G5293" s="417">
        <v>1057734885.29</v>
      </c>
      <c r="H5293" s="387" t="b" cm="1">
        <f t="array" aca="1" ref="H5293" ca="1">EsNegrita(BP[[#This Row],[CODIGO]])</f>
        <v>0</v>
      </c>
      <c r="I5293" s="387" t="b" cm="1">
        <f t="array" ref="I5293">_xlfn.LET(
    _xlpm.codigos_devolucion, _xlfn.UNIQUE(_xlfn._xlws.FILTER(BP[CODIGO], ISNUMBER(SEARCH("devoluci", BP[NOMBRE CUENTA])), {""})),
    ISNUMBER(MATCH(BP[[#This Row],[CODIGO]], _xlpm.codigos_devolucion, 0))
)</f>
        <v>0</v>
      </c>
    </row>
    <row r="5294" spans="1:9" x14ac:dyDescent="0.25">
      <c r="A5294" s="608">
        <v>720536</v>
      </c>
      <c r="B5294" s="416" t="s">
        <v>548</v>
      </c>
      <c r="C5294" s="416" t="s">
        <v>1288</v>
      </c>
      <c r="D5294" s="416" t="s">
        <v>739</v>
      </c>
      <c r="E5294" s="417">
        <v>283475.8</v>
      </c>
      <c r="F5294" s="417">
        <v>0</v>
      </c>
      <c r="G5294" s="417">
        <v>1058018361.0899999</v>
      </c>
      <c r="H5294" s="387" t="b" cm="1">
        <f t="array" aca="1" ref="H5294" ca="1">EsNegrita(BP[[#This Row],[CODIGO]])</f>
        <v>0</v>
      </c>
      <c r="I5294" s="387" t="b" cm="1">
        <f t="array" ref="I5294">_xlfn.LET(
    _xlpm.codigos_devolucion, _xlfn.UNIQUE(_xlfn._xlws.FILTER(BP[CODIGO], ISNUMBER(SEARCH("devoluci", BP[NOMBRE CUENTA])), {""})),
    ISNUMBER(MATCH(BP[[#This Row],[CODIGO]], _xlpm.codigos_devolucion, 0))
)</f>
        <v>0</v>
      </c>
    </row>
    <row r="5295" spans="1:9" x14ac:dyDescent="0.25">
      <c r="A5295" s="608">
        <v>720536</v>
      </c>
      <c r="B5295" s="416" t="s">
        <v>548</v>
      </c>
      <c r="C5295" s="416" t="s">
        <v>1267</v>
      </c>
      <c r="D5295" s="416" t="s">
        <v>739</v>
      </c>
      <c r="E5295" s="417">
        <v>368786.53</v>
      </c>
      <c r="F5295" s="417">
        <v>0</v>
      </c>
      <c r="G5295" s="417">
        <v>1058387147.6199999</v>
      </c>
      <c r="H5295" s="387" t="b" cm="1">
        <f t="array" aca="1" ref="H5295" ca="1">EsNegrita(BP[[#This Row],[CODIGO]])</f>
        <v>0</v>
      </c>
      <c r="I5295" s="387" t="b" cm="1">
        <f t="array" ref="I5295">_xlfn.LET(
    _xlpm.codigos_devolucion, _xlfn.UNIQUE(_xlfn._xlws.FILTER(BP[CODIGO], ISNUMBER(SEARCH("devoluci", BP[NOMBRE CUENTA])), {""})),
    ISNUMBER(MATCH(BP[[#This Row],[CODIGO]], _xlpm.codigos_devolucion, 0))
)</f>
        <v>0</v>
      </c>
    </row>
    <row r="5296" spans="1:9" x14ac:dyDescent="0.25">
      <c r="A5296" s="608">
        <v>720536</v>
      </c>
      <c r="B5296" s="416" t="s">
        <v>548</v>
      </c>
      <c r="C5296" s="416" t="s">
        <v>1289</v>
      </c>
      <c r="D5296" s="416" t="s">
        <v>739</v>
      </c>
      <c r="E5296" s="417">
        <v>304895.15999999997</v>
      </c>
      <c r="F5296" s="417">
        <v>0</v>
      </c>
      <c r="G5296" s="417">
        <v>1058692042.7799999</v>
      </c>
      <c r="H5296" s="387" t="b" cm="1">
        <f t="array" aca="1" ref="H5296" ca="1">EsNegrita(BP[[#This Row],[CODIGO]])</f>
        <v>0</v>
      </c>
      <c r="I5296" s="387" t="b" cm="1">
        <f t="array" ref="I5296">_xlfn.LET(
    _xlpm.codigos_devolucion, _xlfn.UNIQUE(_xlfn._xlws.FILTER(BP[CODIGO], ISNUMBER(SEARCH("devoluci", BP[NOMBRE CUENTA])), {""})),
    ISNUMBER(MATCH(BP[[#This Row],[CODIGO]], _xlpm.codigos_devolucion, 0))
)</f>
        <v>0</v>
      </c>
    </row>
    <row r="5297" spans="1:9" x14ac:dyDescent="0.25">
      <c r="A5297" s="608">
        <v>720536</v>
      </c>
      <c r="B5297" s="416" t="s">
        <v>548</v>
      </c>
      <c r="C5297" s="416" t="s">
        <v>746</v>
      </c>
      <c r="D5297" s="416" t="s">
        <v>739</v>
      </c>
      <c r="E5297" s="417">
        <v>368786.53</v>
      </c>
      <c r="F5297" s="417">
        <v>0</v>
      </c>
      <c r="G5297" s="417">
        <v>1059060829.3099998</v>
      </c>
      <c r="H5297" s="387" t="b" cm="1">
        <f t="array" aca="1" ref="H5297" ca="1">EsNegrita(BP[[#This Row],[CODIGO]])</f>
        <v>0</v>
      </c>
      <c r="I5297" s="387" t="b" cm="1">
        <f t="array" ref="I5297">_xlfn.LET(
    _xlpm.codigos_devolucion, _xlfn.UNIQUE(_xlfn._xlws.FILTER(BP[CODIGO], ISNUMBER(SEARCH("devoluci", BP[NOMBRE CUENTA])), {""})),
    ISNUMBER(MATCH(BP[[#This Row],[CODIGO]], _xlpm.codigos_devolucion, 0))
)</f>
        <v>0</v>
      </c>
    </row>
    <row r="5298" spans="1:9" x14ac:dyDescent="0.25">
      <c r="A5298" s="608">
        <v>720536</v>
      </c>
      <c r="B5298" s="416" t="s">
        <v>548</v>
      </c>
      <c r="C5298" s="416" t="s">
        <v>1268</v>
      </c>
      <c r="D5298" s="416" t="s">
        <v>739</v>
      </c>
      <c r="E5298" s="417">
        <v>350926.84</v>
      </c>
      <c r="F5298" s="417">
        <v>0</v>
      </c>
      <c r="G5298" s="417">
        <v>1059411756.1499999</v>
      </c>
      <c r="H5298" s="387" t="b" cm="1">
        <f t="array" aca="1" ref="H5298" ca="1">EsNegrita(BP[[#This Row],[CODIGO]])</f>
        <v>0</v>
      </c>
      <c r="I5298" s="387" t="b" cm="1">
        <f t="array" ref="I5298">_xlfn.LET(
    _xlpm.codigos_devolucion, _xlfn.UNIQUE(_xlfn._xlws.FILTER(BP[CODIGO], ISNUMBER(SEARCH("devoluci", BP[NOMBRE CUENTA])), {""})),
    ISNUMBER(MATCH(BP[[#This Row],[CODIGO]], _xlpm.codigos_devolucion, 0))
)</f>
        <v>0</v>
      </c>
    </row>
    <row r="5299" spans="1:9" x14ac:dyDescent="0.25">
      <c r="A5299" s="608">
        <v>720536</v>
      </c>
      <c r="B5299" s="416" t="s">
        <v>548</v>
      </c>
      <c r="C5299" s="416" t="s">
        <v>1290</v>
      </c>
      <c r="D5299" s="416" t="s">
        <v>739</v>
      </c>
      <c r="E5299" s="417">
        <v>397791.35</v>
      </c>
      <c r="F5299" s="417">
        <v>0</v>
      </c>
      <c r="G5299" s="417">
        <v>1059809547.4999999</v>
      </c>
      <c r="H5299" s="387" t="b" cm="1">
        <f t="array" aca="1" ref="H5299" ca="1">EsNegrita(BP[[#This Row],[CODIGO]])</f>
        <v>0</v>
      </c>
      <c r="I5299" s="387" t="b" cm="1">
        <f t="array" ref="I5299">_xlfn.LET(
    _xlpm.codigos_devolucion, _xlfn.UNIQUE(_xlfn._xlws.FILTER(BP[CODIGO], ISNUMBER(SEARCH("devoluci", BP[NOMBRE CUENTA])), {""})),
    ISNUMBER(MATCH(BP[[#This Row],[CODIGO]], _xlpm.codigos_devolucion, 0))
)</f>
        <v>0</v>
      </c>
    </row>
    <row r="5300" spans="1:9" x14ac:dyDescent="0.25">
      <c r="A5300" s="608">
        <v>720536</v>
      </c>
      <c r="B5300" s="416" t="s">
        <v>548</v>
      </c>
      <c r="C5300" s="416" t="s">
        <v>747</v>
      </c>
      <c r="D5300" s="416" t="s">
        <v>739</v>
      </c>
      <c r="E5300" s="417">
        <v>215881.36</v>
      </c>
      <c r="F5300" s="417">
        <v>0</v>
      </c>
      <c r="G5300" s="417">
        <v>1060025428.8599999</v>
      </c>
      <c r="H5300" s="387" t="b" cm="1">
        <f t="array" aca="1" ref="H5300" ca="1">EsNegrita(BP[[#This Row],[CODIGO]])</f>
        <v>0</v>
      </c>
      <c r="I5300" s="387" t="b" cm="1">
        <f t="array" ref="I5300">_xlfn.LET(
    _xlpm.codigos_devolucion, _xlfn.UNIQUE(_xlfn._xlws.FILTER(BP[CODIGO], ISNUMBER(SEARCH("devoluci", BP[NOMBRE CUENTA])), {""})),
    ISNUMBER(MATCH(BP[[#This Row],[CODIGO]], _xlpm.codigos_devolucion, 0))
)</f>
        <v>0</v>
      </c>
    </row>
    <row r="5301" spans="1:9" x14ac:dyDescent="0.25">
      <c r="A5301" s="608">
        <v>720536</v>
      </c>
      <c r="B5301" s="416" t="s">
        <v>548</v>
      </c>
      <c r="C5301" s="416" t="s">
        <v>1293</v>
      </c>
      <c r="D5301" s="416" t="s">
        <v>739</v>
      </c>
      <c r="E5301" s="417">
        <v>368786.53</v>
      </c>
      <c r="F5301" s="417">
        <v>0</v>
      </c>
      <c r="G5301" s="417">
        <v>1060394215.3899999</v>
      </c>
      <c r="H5301" s="387" t="b" cm="1">
        <f t="array" aca="1" ref="H5301" ca="1">EsNegrita(BP[[#This Row],[CODIGO]])</f>
        <v>0</v>
      </c>
      <c r="I5301" s="387" t="b" cm="1">
        <f t="array" ref="I5301">_xlfn.LET(
    _xlpm.codigos_devolucion, _xlfn.UNIQUE(_xlfn._xlws.FILTER(BP[CODIGO], ISNUMBER(SEARCH("devoluci", BP[NOMBRE CUENTA])), {""})),
    ISNUMBER(MATCH(BP[[#This Row],[CODIGO]], _xlpm.codigos_devolucion, 0))
)</f>
        <v>0</v>
      </c>
    </row>
    <row r="5302" spans="1:9" x14ac:dyDescent="0.25">
      <c r="A5302" s="608">
        <v>720536</v>
      </c>
      <c r="B5302" s="416" t="s">
        <v>548</v>
      </c>
      <c r="C5302" s="416" t="s">
        <v>1294</v>
      </c>
      <c r="D5302" s="416" t="s">
        <v>739</v>
      </c>
      <c r="E5302" s="417">
        <v>368786.53</v>
      </c>
      <c r="F5302" s="417">
        <v>0</v>
      </c>
      <c r="G5302" s="417">
        <v>1060763001.9199998</v>
      </c>
      <c r="H5302" s="387" t="b" cm="1">
        <f t="array" aca="1" ref="H5302" ca="1">EsNegrita(BP[[#This Row],[CODIGO]])</f>
        <v>0</v>
      </c>
      <c r="I5302" s="387" t="b" cm="1">
        <f t="array" ref="I5302">_xlfn.LET(
    _xlpm.codigos_devolucion, _xlfn.UNIQUE(_xlfn._xlws.FILTER(BP[CODIGO], ISNUMBER(SEARCH("devoluci", BP[NOMBRE CUENTA])), {""})),
    ISNUMBER(MATCH(BP[[#This Row],[CODIGO]], _xlpm.codigos_devolucion, 0))
)</f>
        <v>0</v>
      </c>
    </row>
    <row r="5303" spans="1:9" x14ac:dyDescent="0.25">
      <c r="A5303" s="608">
        <v>720536</v>
      </c>
      <c r="B5303" s="416" t="s">
        <v>548</v>
      </c>
      <c r="C5303" s="416" t="s">
        <v>748</v>
      </c>
      <c r="D5303" s="416" t="s">
        <v>739</v>
      </c>
      <c r="E5303" s="417">
        <v>367856.62</v>
      </c>
      <c r="F5303" s="417">
        <v>0</v>
      </c>
      <c r="G5303" s="417">
        <v>1061130858.5399998</v>
      </c>
      <c r="H5303" s="387" t="b" cm="1">
        <f t="array" aca="1" ref="H5303" ca="1">EsNegrita(BP[[#This Row],[CODIGO]])</f>
        <v>0</v>
      </c>
      <c r="I5303" s="387" t="b" cm="1">
        <f t="array" ref="I5303">_xlfn.LET(
    _xlpm.codigos_devolucion, _xlfn.UNIQUE(_xlfn._xlws.FILTER(BP[CODIGO], ISNUMBER(SEARCH("devoluci", BP[NOMBRE CUENTA])), {""})),
    ISNUMBER(MATCH(BP[[#This Row],[CODIGO]], _xlpm.codigos_devolucion, 0))
)</f>
        <v>0</v>
      </c>
    </row>
    <row r="5304" spans="1:9" x14ac:dyDescent="0.25">
      <c r="A5304" s="608">
        <v>720536</v>
      </c>
      <c r="B5304" s="416" t="s">
        <v>548</v>
      </c>
      <c r="C5304" s="416" t="s">
        <v>749</v>
      </c>
      <c r="D5304" s="416" t="s">
        <v>739</v>
      </c>
      <c r="E5304" s="417">
        <v>433769.04</v>
      </c>
      <c r="F5304" s="417">
        <v>0</v>
      </c>
      <c r="G5304" s="417">
        <v>1061564627.5799998</v>
      </c>
      <c r="H5304" s="387" t="b" cm="1">
        <f t="array" aca="1" ref="H5304" ca="1">EsNegrita(BP[[#This Row],[CODIGO]])</f>
        <v>0</v>
      </c>
      <c r="I5304" s="387" t="b" cm="1">
        <f t="array" ref="I5304">_xlfn.LET(
    _xlpm.codigos_devolucion, _xlfn.UNIQUE(_xlfn._xlws.FILTER(BP[CODIGO], ISNUMBER(SEARCH("devoluci", BP[NOMBRE CUENTA])), {""})),
    ISNUMBER(MATCH(BP[[#This Row],[CODIGO]], _xlpm.codigos_devolucion, 0))
)</f>
        <v>0</v>
      </c>
    </row>
    <row r="5305" spans="1:9" x14ac:dyDescent="0.25">
      <c r="A5305" s="608">
        <v>720536</v>
      </c>
      <c r="B5305" s="416" t="s">
        <v>548</v>
      </c>
      <c r="C5305" s="416" t="s">
        <v>1295</v>
      </c>
      <c r="D5305" s="416" t="s">
        <v>739</v>
      </c>
      <c r="E5305" s="417">
        <v>181487.12</v>
      </c>
      <c r="F5305" s="417">
        <v>0</v>
      </c>
      <c r="G5305" s="417">
        <v>1061746114.6999998</v>
      </c>
      <c r="H5305" s="387" t="b" cm="1">
        <f t="array" aca="1" ref="H5305" ca="1">EsNegrita(BP[[#This Row],[CODIGO]])</f>
        <v>0</v>
      </c>
      <c r="I5305" s="387" t="b" cm="1">
        <f t="array" ref="I5305">_xlfn.LET(
    _xlpm.codigos_devolucion, _xlfn.UNIQUE(_xlfn._xlws.FILTER(BP[CODIGO], ISNUMBER(SEARCH("devoluci", BP[NOMBRE CUENTA])), {""})),
    ISNUMBER(MATCH(BP[[#This Row],[CODIGO]], _xlpm.codigos_devolucion, 0))
)</f>
        <v>0</v>
      </c>
    </row>
    <row r="5306" spans="1:9" x14ac:dyDescent="0.25">
      <c r="A5306" s="608">
        <v>720536</v>
      </c>
      <c r="B5306" s="416" t="s">
        <v>548</v>
      </c>
      <c r="C5306" s="416" t="s">
        <v>750</v>
      </c>
      <c r="D5306" s="416" t="s">
        <v>739</v>
      </c>
      <c r="E5306" s="417">
        <v>199783.7</v>
      </c>
      <c r="F5306" s="417">
        <v>0</v>
      </c>
      <c r="G5306" s="417">
        <v>1061945898.3999999</v>
      </c>
      <c r="H5306" s="387" t="b" cm="1">
        <f t="array" aca="1" ref="H5306" ca="1">EsNegrita(BP[[#This Row],[CODIGO]])</f>
        <v>0</v>
      </c>
      <c r="I5306" s="387" t="b" cm="1">
        <f t="array" ref="I5306">_xlfn.LET(
    _xlpm.codigos_devolucion, _xlfn.UNIQUE(_xlfn._xlws.FILTER(BP[CODIGO], ISNUMBER(SEARCH("devoluci", BP[NOMBRE CUENTA])), {""})),
    ISNUMBER(MATCH(BP[[#This Row],[CODIGO]], _xlpm.codigos_devolucion, 0))
)</f>
        <v>0</v>
      </c>
    </row>
    <row r="5307" spans="1:9" x14ac:dyDescent="0.25">
      <c r="A5307" s="608">
        <v>720536</v>
      </c>
      <c r="B5307" s="416" t="s">
        <v>548</v>
      </c>
      <c r="C5307" s="416" t="s">
        <v>1260</v>
      </c>
      <c r="D5307" s="416" t="s">
        <v>739</v>
      </c>
      <c r="E5307" s="417">
        <v>243384.19</v>
      </c>
      <c r="F5307" s="417">
        <v>0</v>
      </c>
      <c r="G5307" s="417">
        <v>1062189282.5899999</v>
      </c>
      <c r="H5307" s="387" t="b" cm="1">
        <f t="array" aca="1" ref="H5307" ca="1">EsNegrita(BP[[#This Row],[CODIGO]])</f>
        <v>0</v>
      </c>
      <c r="I5307" s="387" t="b" cm="1">
        <f t="array" ref="I5307">_xlfn.LET(
    _xlpm.codigos_devolucion, _xlfn.UNIQUE(_xlfn._xlws.FILTER(BP[CODIGO], ISNUMBER(SEARCH("devoluci", BP[NOMBRE CUENTA])), {""})),
    ISNUMBER(MATCH(BP[[#This Row],[CODIGO]], _xlpm.codigos_devolucion, 0))
)</f>
        <v>0</v>
      </c>
    </row>
    <row r="5308" spans="1:9" x14ac:dyDescent="0.25">
      <c r="A5308" s="608">
        <v>720536</v>
      </c>
      <c r="B5308" s="416" t="s">
        <v>548</v>
      </c>
      <c r="C5308" s="416" t="s">
        <v>1338</v>
      </c>
      <c r="D5308" s="416" t="s">
        <v>739</v>
      </c>
      <c r="E5308" s="417">
        <v>166600</v>
      </c>
      <c r="F5308" s="417">
        <v>0</v>
      </c>
      <c r="G5308" s="417">
        <v>1062355882.5899999</v>
      </c>
      <c r="H5308" s="387" t="b" cm="1">
        <f t="array" aca="1" ref="H5308" ca="1">EsNegrita(BP[[#This Row],[CODIGO]])</f>
        <v>0</v>
      </c>
      <c r="I5308" s="387" t="b" cm="1">
        <f t="array" ref="I5308">_xlfn.LET(
    _xlpm.codigos_devolucion, _xlfn.UNIQUE(_xlfn._xlws.FILTER(BP[CODIGO], ISNUMBER(SEARCH("devoluci", BP[NOMBRE CUENTA])), {""})),
    ISNUMBER(MATCH(BP[[#This Row],[CODIGO]], _xlpm.codigos_devolucion, 0))
)</f>
        <v>0</v>
      </c>
    </row>
    <row r="5309" spans="1:9" x14ac:dyDescent="0.25">
      <c r="A5309" s="608">
        <v>720536</v>
      </c>
      <c r="B5309" s="416" t="s">
        <v>548</v>
      </c>
      <c r="C5309" s="416" t="s">
        <v>1296</v>
      </c>
      <c r="D5309" s="416" t="s">
        <v>739</v>
      </c>
      <c r="E5309" s="417">
        <v>264306.13</v>
      </c>
      <c r="F5309" s="417">
        <v>0</v>
      </c>
      <c r="G5309" s="417">
        <v>1062620188.7199999</v>
      </c>
      <c r="H5309" s="387" t="b" cm="1">
        <f t="array" aca="1" ref="H5309" ca="1">EsNegrita(BP[[#This Row],[CODIGO]])</f>
        <v>0</v>
      </c>
      <c r="I5309" s="387" t="b" cm="1">
        <f t="array" ref="I5309">_xlfn.LET(
    _xlpm.codigos_devolucion, _xlfn.UNIQUE(_xlfn._xlws.FILTER(BP[CODIGO], ISNUMBER(SEARCH("devoluci", BP[NOMBRE CUENTA])), {""})),
    ISNUMBER(MATCH(BP[[#This Row],[CODIGO]], _xlpm.codigos_devolucion, 0))
)</f>
        <v>0</v>
      </c>
    </row>
    <row r="5310" spans="1:9" x14ac:dyDescent="0.25">
      <c r="A5310" s="608">
        <v>720536</v>
      </c>
      <c r="B5310" s="416" t="s">
        <v>548</v>
      </c>
      <c r="C5310" s="416" t="s">
        <v>1261</v>
      </c>
      <c r="D5310" s="416" t="s">
        <v>739</v>
      </c>
      <c r="E5310" s="417">
        <v>269957.96000000002</v>
      </c>
      <c r="F5310" s="417">
        <v>0</v>
      </c>
      <c r="G5310" s="417">
        <v>1062890146.6799999</v>
      </c>
      <c r="H5310" s="387" t="b" cm="1">
        <f t="array" aca="1" ref="H5310" ca="1">EsNegrita(BP[[#This Row],[CODIGO]])</f>
        <v>0</v>
      </c>
      <c r="I5310" s="387" t="b" cm="1">
        <f t="array" ref="I5310">_xlfn.LET(
    _xlpm.codigos_devolucion, _xlfn.UNIQUE(_xlfn._xlws.FILTER(BP[CODIGO], ISNUMBER(SEARCH("devoluci", BP[NOMBRE CUENTA])), {""})),
    ISNUMBER(MATCH(BP[[#This Row],[CODIGO]], _xlpm.codigos_devolucion, 0))
)</f>
        <v>0</v>
      </c>
    </row>
    <row r="5311" spans="1:9" x14ac:dyDescent="0.25">
      <c r="A5311" s="608">
        <v>720536</v>
      </c>
      <c r="B5311" s="416" t="s">
        <v>548</v>
      </c>
      <c r="C5311" s="416" t="s">
        <v>1297</v>
      </c>
      <c r="D5311" s="416" t="s">
        <v>739</v>
      </c>
      <c r="E5311" s="417">
        <v>370050.52</v>
      </c>
      <c r="F5311" s="417">
        <v>0</v>
      </c>
      <c r="G5311" s="417">
        <v>1063260197.1999999</v>
      </c>
      <c r="H5311" s="387" t="b" cm="1">
        <f t="array" aca="1" ref="H5311" ca="1">EsNegrita(BP[[#This Row],[CODIGO]])</f>
        <v>0</v>
      </c>
      <c r="I5311" s="387" t="b" cm="1">
        <f t="array" ref="I5311">_xlfn.LET(
    _xlpm.codigos_devolucion, _xlfn.UNIQUE(_xlfn._xlws.FILTER(BP[CODIGO], ISNUMBER(SEARCH("devoluci", BP[NOMBRE CUENTA])), {""})),
    ISNUMBER(MATCH(BP[[#This Row],[CODIGO]], _xlpm.codigos_devolucion, 0))
)</f>
        <v>0</v>
      </c>
    </row>
    <row r="5312" spans="1:9" x14ac:dyDescent="0.25">
      <c r="A5312" s="608">
        <v>720536</v>
      </c>
      <c r="B5312" s="416" t="s">
        <v>548</v>
      </c>
      <c r="C5312" s="416" t="s">
        <v>1298</v>
      </c>
      <c r="D5312" s="416" t="s">
        <v>739</v>
      </c>
      <c r="E5312" s="417">
        <v>331176.15000000002</v>
      </c>
      <c r="F5312" s="417">
        <v>0</v>
      </c>
      <c r="G5312" s="417">
        <v>1063591373.3499999</v>
      </c>
      <c r="H5312" s="387" t="b" cm="1">
        <f t="array" aca="1" ref="H5312" ca="1">EsNegrita(BP[[#This Row],[CODIGO]])</f>
        <v>0</v>
      </c>
      <c r="I5312" s="387" t="b" cm="1">
        <f t="array" ref="I5312">_xlfn.LET(
    _xlpm.codigos_devolucion, _xlfn.UNIQUE(_xlfn._xlws.FILTER(BP[CODIGO], ISNUMBER(SEARCH("devoluci", BP[NOMBRE CUENTA])), {""})),
    ISNUMBER(MATCH(BP[[#This Row],[CODIGO]], _xlpm.codigos_devolucion, 0))
)</f>
        <v>0</v>
      </c>
    </row>
    <row r="5313" spans="1:9" x14ac:dyDescent="0.25">
      <c r="A5313" s="608">
        <v>720536</v>
      </c>
      <c r="B5313" s="416" t="s">
        <v>548</v>
      </c>
      <c r="C5313" s="416" t="s">
        <v>752</v>
      </c>
      <c r="D5313" s="416" t="s">
        <v>739</v>
      </c>
      <c r="E5313" s="417">
        <v>187419.9</v>
      </c>
      <c r="F5313" s="417">
        <v>0</v>
      </c>
      <c r="G5313" s="417">
        <v>1063778793.2499999</v>
      </c>
      <c r="H5313" s="387" t="b" cm="1">
        <f t="array" aca="1" ref="H5313" ca="1">EsNegrita(BP[[#This Row],[CODIGO]])</f>
        <v>0</v>
      </c>
      <c r="I5313" s="387" t="b" cm="1">
        <f t="array" ref="I5313">_xlfn.LET(
    _xlpm.codigos_devolucion, _xlfn.UNIQUE(_xlfn._xlws.FILTER(BP[CODIGO], ISNUMBER(SEARCH("devoluci", BP[NOMBRE CUENTA])), {""})),
    ISNUMBER(MATCH(BP[[#This Row],[CODIGO]], _xlpm.codigos_devolucion, 0))
)</f>
        <v>0</v>
      </c>
    </row>
    <row r="5314" spans="1:9" x14ac:dyDescent="0.25">
      <c r="A5314" s="608">
        <v>720536</v>
      </c>
      <c r="B5314" s="416" t="s">
        <v>548</v>
      </c>
      <c r="C5314" s="416" t="s">
        <v>1299</v>
      </c>
      <c r="D5314" s="416" t="s">
        <v>739</v>
      </c>
      <c r="E5314" s="417">
        <v>428104.22</v>
      </c>
      <c r="F5314" s="417">
        <v>0</v>
      </c>
      <c r="G5314" s="417">
        <v>1064206897.4699999</v>
      </c>
      <c r="H5314" s="387" t="b" cm="1">
        <f t="array" aca="1" ref="H5314" ca="1">EsNegrita(BP[[#This Row],[CODIGO]])</f>
        <v>0</v>
      </c>
      <c r="I5314" s="387" t="b" cm="1">
        <f t="array" ref="I5314">_xlfn.LET(
    _xlpm.codigos_devolucion, _xlfn.UNIQUE(_xlfn._xlws.FILTER(BP[CODIGO], ISNUMBER(SEARCH("devoluci", BP[NOMBRE CUENTA])), {""})),
    ISNUMBER(MATCH(BP[[#This Row],[CODIGO]], _xlpm.codigos_devolucion, 0))
)</f>
        <v>0</v>
      </c>
    </row>
    <row r="5315" spans="1:9" x14ac:dyDescent="0.25">
      <c r="A5315" s="608">
        <v>720536</v>
      </c>
      <c r="B5315" s="416" t="s">
        <v>548</v>
      </c>
      <c r="C5315" s="416" t="s">
        <v>1340</v>
      </c>
      <c r="D5315" s="416" t="s">
        <v>739</v>
      </c>
      <c r="E5315" s="417">
        <v>419870.25</v>
      </c>
      <c r="F5315" s="417">
        <v>0</v>
      </c>
      <c r="G5315" s="417">
        <v>1064626767.7199999</v>
      </c>
      <c r="H5315" s="387" t="b" cm="1">
        <f t="array" aca="1" ref="H5315" ca="1">EsNegrita(BP[[#This Row],[CODIGO]])</f>
        <v>0</v>
      </c>
      <c r="I5315" s="387" t="b" cm="1">
        <f t="array" ref="I5315">_xlfn.LET(
    _xlpm.codigos_devolucion, _xlfn.UNIQUE(_xlfn._xlws.FILTER(BP[CODIGO], ISNUMBER(SEARCH("devoluci", BP[NOMBRE CUENTA])), {""})),
    ISNUMBER(MATCH(BP[[#This Row],[CODIGO]], _xlpm.codigos_devolucion, 0))
)</f>
        <v>0</v>
      </c>
    </row>
    <row r="5316" spans="1:9" x14ac:dyDescent="0.25">
      <c r="A5316" s="608">
        <v>720536</v>
      </c>
      <c r="B5316" s="416" t="s">
        <v>548</v>
      </c>
      <c r="C5316" s="416" t="s">
        <v>756</v>
      </c>
      <c r="D5316" s="416" t="s">
        <v>739</v>
      </c>
      <c r="E5316" s="417">
        <v>417638.76</v>
      </c>
      <c r="F5316" s="417">
        <v>0</v>
      </c>
      <c r="G5316" s="417">
        <v>1065044406.4799999</v>
      </c>
      <c r="H5316" s="387" t="b" cm="1">
        <f t="array" aca="1" ref="H5316" ca="1">EsNegrita(BP[[#This Row],[CODIGO]])</f>
        <v>0</v>
      </c>
      <c r="I5316" s="387" t="b" cm="1">
        <f t="array" ref="I5316">_xlfn.LET(
    _xlpm.codigos_devolucion, _xlfn.UNIQUE(_xlfn._xlws.FILTER(BP[CODIGO], ISNUMBER(SEARCH("devoluci", BP[NOMBRE CUENTA])), {""})),
    ISNUMBER(MATCH(BP[[#This Row],[CODIGO]], _xlpm.codigos_devolucion, 0))
)</f>
        <v>0</v>
      </c>
    </row>
    <row r="5317" spans="1:9" x14ac:dyDescent="0.25">
      <c r="A5317" s="608">
        <v>720536</v>
      </c>
      <c r="B5317" s="416" t="s">
        <v>548</v>
      </c>
      <c r="C5317" s="416" t="s">
        <v>757</v>
      </c>
      <c r="D5317" s="416" t="s">
        <v>739</v>
      </c>
      <c r="E5317" s="417">
        <v>370050.52</v>
      </c>
      <c r="F5317" s="417">
        <v>0</v>
      </c>
      <c r="G5317" s="417">
        <v>1065414456.9999999</v>
      </c>
      <c r="H5317" s="387" t="b" cm="1">
        <f t="array" aca="1" ref="H5317" ca="1">EsNegrita(BP[[#This Row],[CODIGO]])</f>
        <v>0</v>
      </c>
      <c r="I5317" s="387" t="b" cm="1">
        <f t="array" ref="I5317">_xlfn.LET(
    _xlpm.codigos_devolucion, _xlfn.UNIQUE(_xlfn._xlws.FILTER(BP[CODIGO], ISNUMBER(SEARCH("devoluci", BP[NOMBRE CUENTA])), {""})),
    ISNUMBER(MATCH(BP[[#This Row],[CODIGO]], _xlpm.codigos_devolucion, 0))
)</f>
        <v>0</v>
      </c>
    </row>
    <row r="5318" spans="1:9" x14ac:dyDescent="0.25">
      <c r="A5318" s="608">
        <v>720536</v>
      </c>
      <c r="B5318" s="416" t="s">
        <v>548</v>
      </c>
      <c r="C5318" s="416" t="s">
        <v>1336</v>
      </c>
      <c r="D5318" s="416" t="s">
        <v>739</v>
      </c>
      <c r="E5318" s="417">
        <v>402999.1</v>
      </c>
      <c r="F5318" s="417">
        <v>0</v>
      </c>
      <c r="G5318" s="417">
        <v>1065817456.0999999</v>
      </c>
      <c r="H5318" s="387" t="b" cm="1">
        <f t="array" aca="1" ref="H5318" ca="1">EsNegrita(BP[[#This Row],[CODIGO]])</f>
        <v>0</v>
      </c>
      <c r="I5318" s="387" t="b" cm="1">
        <f t="array" ref="I5318">_xlfn.LET(
    _xlpm.codigos_devolucion, _xlfn.UNIQUE(_xlfn._xlws.FILTER(BP[CODIGO], ISNUMBER(SEARCH("devoluci", BP[NOMBRE CUENTA])), {""})),
    ISNUMBER(MATCH(BP[[#This Row],[CODIGO]], _xlpm.codigos_devolucion, 0))
)</f>
        <v>0</v>
      </c>
    </row>
    <row r="5319" spans="1:9" x14ac:dyDescent="0.25">
      <c r="A5319" s="608">
        <v>720536</v>
      </c>
      <c r="B5319" s="416" t="s">
        <v>548</v>
      </c>
      <c r="C5319" s="416" t="s">
        <v>758</v>
      </c>
      <c r="D5319" s="416" t="s">
        <v>739</v>
      </c>
      <c r="E5319" s="417">
        <v>231134.98</v>
      </c>
      <c r="F5319" s="417">
        <v>0</v>
      </c>
      <c r="G5319" s="417">
        <v>1066048591.0799999</v>
      </c>
      <c r="H5319" s="387" t="b" cm="1">
        <f t="array" aca="1" ref="H5319" ca="1">EsNegrita(BP[[#This Row],[CODIGO]])</f>
        <v>0</v>
      </c>
      <c r="I5319" s="387" t="b" cm="1">
        <f t="array" ref="I5319">_xlfn.LET(
    _xlpm.codigos_devolucion, _xlfn.UNIQUE(_xlfn._xlws.FILTER(BP[CODIGO], ISNUMBER(SEARCH("devoluci", BP[NOMBRE CUENTA])), {""})),
    ISNUMBER(MATCH(BP[[#This Row],[CODIGO]], _xlpm.codigos_devolucion, 0))
)</f>
        <v>0</v>
      </c>
    </row>
    <row r="5320" spans="1:9" x14ac:dyDescent="0.25">
      <c r="A5320" s="608">
        <v>720536</v>
      </c>
      <c r="B5320" s="416" t="s">
        <v>548</v>
      </c>
      <c r="C5320" s="416" t="s">
        <v>759</v>
      </c>
      <c r="D5320" s="416" t="s">
        <v>739</v>
      </c>
      <c r="E5320" s="417">
        <v>195576.57</v>
      </c>
      <c r="F5320" s="417">
        <v>0</v>
      </c>
      <c r="G5320" s="417">
        <v>1066244167.65</v>
      </c>
      <c r="H5320" s="387" t="b" cm="1">
        <f t="array" aca="1" ref="H5320" ca="1">EsNegrita(BP[[#This Row],[CODIGO]])</f>
        <v>0</v>
      </c>
      <c r="I5320" s="387" t="b" cm="1">
        <f t="array" ref="I5320">_xlfn.LET(
    _xlpm.codigos_devolucion, _xlfn.UNIQUE(_xlfn._xlws.FILTER(BP[CODIGO], ISNUMBER(SEARCH("devoluci", BP[NOMBRE CUENTA])), {""})),
    ISNUMBER(MATCH(BP[[#This Row],[CODIGO]], _xlpm.codigos_devolucion, 0))
)</f>
        <v>0</v>
      </c>
    </row>
    <row r="5321" spans="1:9" x14ac:dyDescent="0.25">
      <c r="A5321" s="608">
        <v>720536</v>
      </c>
      <c r="B5321" s="416" t="s">
        <v>548</v>
      </c>
      <c r="C5321" s="416" t="s">
        <v>760</v>
      </c>
      <c r="D5321" s="416" t="s">
        <v>739</v>
      </c>
      <c r="E5321" s="417">
        <v>358795.83</v>
      </c>
      <c r="F5321" s="417">
        <v>0</v>
      </c>
      <c r="G5321" s="417">
        <v>1066602963.48</v>
      </c>
      <c r="H5321" s="387" t="b" cm="1">
        <f t="array" aca="1" ref="H5321" ca="1">EsNegrita(BP[[#This Row],[CODIGO]])</f>
        <v>0</v>
      </c>
      <c r="I5321" s="387" t="b" cm="1">
        <f t="array" ref="I5321">_xlfn.LET(
    _xlpm.codigos_devolucion, _xlfn.UNIQUE(_xlfn._xlws.FILTER(BP[CODIGO], ISNUMBER(SEARCH("devoluci", BP[NOMBRE CUENTA])), {""})),
    ISNUMBER(MATCH(BP[[#This Row],[CODIGO]], _xlpm.codigos_devolucion, 0))
)</f>
        <v>0</v>
      </c>
    </row>
    <row r="5322" spans="1:9" x14ac:dyDescent="0.25">
      <c r="A5322" s="608">
        <v>720536</v>
      </c>
      <c r="B5322" s="416" t="s">
        <v>548</v>
      </c>
      <c r="C5322" s="416" t="s">
        <v>1270</v>
      </c>
      <c r="D5322" s="416" t="s">
        <v>739</v>
      </c>
      <c r="E5322" s="417">
        <v>402307.45</v>
      </c>
      <c r="F5322" s="417">
        <v>0</v>
      </c>
      <c r="G5322" s="417">
        <v>1067005270.9300001</v>
      </c>
      <c r="H5322" s="387" t="b" cm="1">
        <f t="array" aca="1" ref="H5322" ca="1">EsNegrita(BP[[#This Row],[CODIGO]])</f>
        <v>0</v>
      </c>
      <c r="I5322" s="387" t="b" cm="1">
        <f t="array" ref="I5322">_xlfn.LET(
    _xlpm.codigos_devolucion, _xlfn.UNIQUE(_xlfn._xlws.FILTER(BP[CODIGO], ISNUMBER(SEARCH("devoluci", BP[NOMBRE CUENTA])), {""})),
    ISNUMBER(MATCH(BP[[#This Row],[CODIGO]], _xlpm.codigos_devolucion, 0))
)</f>
        <v>0</v>
      </c>
    </row>
    <row r="5323" spans="1:9" x14ac:dyDescent="0.25">
      <c r="A5323" s="608">
        <v>720536</v>
      </c>
      <c r="B5323" s="416" t="s">
        <v>548</v>
      </c>
      <c r="C5323" s="416" t="s">
        <v>761</v>
      </c>
      <c r="D5323" s="416" t="s">
        <v>739</v>
      </c>
      <c r="E5323" s="417">
        <v>365639.25</v>
      </c>
      <c r="F5323" s="417">
        <v>0</v>
      </c>
      <c r="G5323" s="417">
        <v>1067370910.1800001</v>
      </c>
      <c r="H5323" s="387" t="b" cm="1">
        <f t="array" aca="1" ref="H5323" ca="1">EsNegrita(BP[[#This Row],[CODIGO]])</f>
        <v>0</v>
      </c>
      <c r="I5323" s="387" t="b" cm="1">
        <f t="array" ref="I5323">_xlfn.LET(
    _xlpm.codigos_devolucion, _xlfn.UNIQUE(_xlfn._xlws.FILTER(BP[CODIGO], ISNUMBER(SEARCH("devoluci", BP[NOMBRE CUENTA])), {""})),
    ISNUMBER(MATCH(BP[[#This Row],[CODIGO]], _xlpm.codigos_devolucion, 0))
)</f>
        <v>0</v>
      </c>
    </row>
    <row r="5324" spans="1:9" x14ac:dyDescent="0.25">
      <c r="A5324" s="608">
        <v>720536</v>
      </c>
      <c r="B5324" s="416" t="s">
        <v>548</v>
      </c>
      <c r="C5324" s="416" t="s">
        <v>1300</v>
      </c>
      <c r="D5324" s="416" t="s">
        <v>739</v>
      </c>
      <c r="E5324" s="417">
        <v>368786.53</v>
      </c>
      <c r="F5324" s="417">
        <v>0</v>
      </c>
      <c r="G5324" s="417">
        <v>1067739696.71</v>
      </c>
      <c r="H5324" s="387" t="b" cm="1">
        <f t="array" aca="1" ref="H5324" ca="1">EsNegrita(BP[[#This Row],[CODIGO]])</f>
        <v>0</v>
      </c>
      <c r="I5324" s="387" t="b" cm="1">
        <f t="array" ref="I5324">_xlfn.LET(
    _xlpm.codigos_devolucion, _xlfn.UNIQUE(_xlfn._xlws.FILTER(BP[CODIGO], ISNUMBER(SEARCH("devoluci", BP[NOMBRE CUENTA])), {""})),
    ISNUMBER(MATCH(BP[[#This Row],[CODIGO]], _xlpm.codigos_devolucion, 0))
)</f>
        <v>0</v>
      </c>
    </row>
    <row r="5325" spans="1:9" x14ac:dyDescent="0.25">
      <c r="A5325" s="608">
        <v>720536</v>
      </c>
      <c r="B5325" s="416" t="s">
        <v>548</v>
      </c>
      <c r="C5325" s="416" t="s">
        <v>1301</v>
      </c>
      <c r="D5325" s="416" t="s">
        <v>739</v>
      </c>
      <c r="E5325" s="417">
        <v>336501.58</v>
      </c>
      <c r="F5325" s="417">
        <v>0</v>
      </c>
      <c r="G5325" s="417">
        <v>1068076198.2900001</v>
      </c>
      <c r="H5325" s="387" t="b" cm="1">
        <f t="array" aca="1" ref="H5325" ca="1">EsNegrita(BP[[#This Row],[CODIGO]])</f>
        <v>0</v>
      </c>
      <c r="I5325" s="387" t="b" cm="1">
        <f t="array" ref="I5325">_xlfn.LET(
    _xlpm.codigos_devolucion, _xlfn.UNIQUE(_xlfn._xlws.FILTER(BP[CODIGO], ISNUMBER(SEARCH("devoluci", BP[NOMBRE CUENTA])), {""})),
    ISNUMBER(MATCH(BP[[#This Row],[CODIGO]], _xlpm.codigos_devolucion, 0))
)</f>
        <v>0</v>
      </c>
    </row>
    <row r="5326" spans="1:9" x14ac:dyDescent="0.25">
      <c r="A5326" s="608">
        <v>720536</v>
      </c>
      <c r="B5326" s="416" t="s">
        <v>548</v>
      </c>
      <c r="C5326" s="416" t="s">
        <v>1271</v>
      </c>
      <c r="D5326" s="416" t="s">
        <v>739</v>
      </c>
      <c r="E5326" s="417">
        <v>312155.87</v>
      </c>
      <c r="F5326" s="417">
        <v>0</v>
      </c>
      <c r="G5326" s="417">
        <v>1068388354.1600001</v>
      </c>
      <c r="H5326" s="387" t="b" cm="1">
        <f t="array" aca="1" ref="H5326" ca="1">EsNegrita(BP[[#This Row],[CODIGO]])</f>
        <v>0</v>
      </c>
      <c r="I5326" s="387" t="b" cm="1">
        <f t="array" ref="I5326">_xlfn.LET(
    _xlpm.codigos_devolucion, _xlfn.UNIQUE(_xlfn._xlws.FILTER(BP[CODIGO], ISNUMBER(SEARCH("devoluci", BP[NOMBRE CUENTA])), {""})),
    ISNUMBER(MATCH(BP[[#This Row],[CODIGO]], _xlpm.codigos_devolucion, 0))
)</f>
        <v>0</v>
      </c>
    </row>
    <row r="5327" spans="1:9" x14ac:dyDescent="0.25">
      <c r="A5327" s="608">
        <v>720536</v>
      </c>
      <c r="B5327" s="416" t="s">
        <v>548</v>
      </c>
      <c r="C5327" s="416" t="s">
        <v>1302</v>
      </c>
      <c r="D5327" s="416" t="s">
        <v>739</v>
      </c>
      <c r="E5327" s="417">
        <v>366119.69</v>
      </c>
      <c r="F5327" s="417">
        <v>0</v>
      </c>
      <c r="G5327" s="417">
        <v>1068754473.8500001</v>
      </c>
      <c r="H5327" s="387" t="b" cm="1">
        <f t="array" aca="1" ref="H5327" ca="1">EsNegrita(BP[[#This Row],[CODIGO]])</f>
        <v>0</v>
      </c>
      <c r="I5327" s="387" t="b" cm="1">
        <f t="array" ref="I5327">_xlfn.LET(
    _xlpm.codigos_devolucion, _xlfn.UNIQUE(_xlfn._xlws.FILTER(BP[CODIGO], ISNUMBER(SEARCH("devoluci", BP[NOMBRE CUENTA])), {""})),
    ISNUMBER(MATCH(BP[[#This Row],[CODIGO]], _xlpm.codigos_devolucion, 0))
)</f>
        <v>0</v>
      </c>
    </row>
    <row r="5328" spans="1:9" x14ac:dyDescent="0.25">
      <c r="A5328" s="608">
        <v>720536</v>
      </c>
      <c r="B5328" s="416" t="s">
        <v>548</v>
      </c>
      <c r="C5328" s="416" t="s">
        <v>1341</v>
      </c>
      <c r="D5328" s="416" t="s">
        <v>739</v>
      </c>
      <c r="E5328" s="417">
        <v>254163.79</v>
      </c>
      <c r="F5328" s="417">
        <v>0</v>
      </c>
      <c r="G5328" s="417">
        <v>1069008637.6400001</v>
      </c>
      <c r="H5328" s="387" t="b" cm="1">
        <f t="array" aca="1" ref="H5328" ca="1">EsNegrita(BP[[#This Row],[CODIGO]])</f>
        <v>0</v>
      </c>
      <c r="I5328" s="387" t="b" cm="1">
        <f t="array" ref="I5328">_xlfn.LET(
    _xlpm.codigos_devolucion, _xlfn.UNIQUE(_xlfn._xlws.FILTER(BP[CODIGO], ISNUMBER(SEARCH("devoluci", BP[NOMBRE CUENTA])), {""})),
    ISNUMBER(MATCH(BP[[#This Row],[CODIGO]], _xlpm.codigos_devolucion, 0))
)</f>
        <v>0</v>
      </c>
    </row>
    <row r="5329" spans="1:9" x14ac:dyDescent="0.25">
      <c r="A5329" s="608">
        <v>720536</v>
      </c>
      <c r="B5329" s="416" t="s">
        <v>548</v>
      </c>
      <c r="C5329" s="416" t="s">
        <v>1262</v>
      </c>
      <c r="D5329" s="416" t="s">
        <v>739</v>
      </c>
      <c r="E5329" s="417">
        <v>310325.61</v>
      </c>
      <c r="F5329" s="417">
        <v>0</v>
      </c>
      <c r="G5329" s="417">
        <v>1069318963.2500001</v>
      </c>
      <c r="H5329" s="387" t="b" cm="1">
        <f t="array" aca="1" ref="H5329" ca="1">EsNegrita(BP[[#This Row],[CODIGO]])</f>
        <v>0</v>
      </c>
      <c r="I5329" s="387" t="b" cm="1">
        <f t="array" ref="I5329">_xlfn.LET(
    _xlpm.codigos_devolucion, _xlfn.UNIQUE(_xlfn._xlws.FILTER(BP[CODIGO], ISNUMBER(SEARCH("devoluci", BP[NOMBRE CUENTA])), {""})),
    ISNUMBER(MATCH(BP[[#This Row],[CODIGO]], _xlpm.codigos_devolucion, 0))
)</f>
        <v>0</v>
      </c>
    </row>
    <row r="5330" spans="1:9" x14ac:dyDescent="0.25">
      <c r="A5330" s="608">
        <v>720536</v>
      </c>
      <c r="B5330" s="416" t="s">
        <v>548</v>
      </c>
      <c r="C5330" s="416" t="s">
        <v>1272</v>
      </c>
      <c r="D5330" s="416" t="s">
        <v>739</v>
      </c>
      <c r="E5330" s="417">
        <v>283475.84000000003</v>
      </c>
      <c r="F5330" s="417">
        <v>0</v>
      </c>
      <c r="G5330" s="417">
        <v>1069602439.0900002</v>
      </c>
      <c r="H5330" s="387" t="b" cm="1">
        <f t="array" aca="1" ref="H5330" ca="1">EsNegrita(BP[[#This Row],[CODIGO]])</f>
        <v>0</v>
      </c>
      <c r="I5330" s="387" t="b" cm="1">
        <f t="array" ref="I5330">_xlfn.LET(
    _xlpm.codigos_devolucion, _xlfn.UNIQUE(_xlfn._xlws.FILTER(BP[CODIGO], ISNUMBER(SEARCH("devoluci", BP[NOMBRE CUENTA])), {""})),
    ISNUMBER(MATCH(BP[[#This Row],[CODIGO]], _xlpm.codigos_devolucion, 0))
)</f>
        <v>0</v>
      </c>
    </row>
    <row r="5331" spans="1:9" x14ac:dyDescent="0.25">
      <c r="A5331" s="608">
        <v>720536</v>
      </c>
      <c r="B5331" s="416" t="s">
        <v>548</v>
      </c>
      <c r="C5331" s="416" t="s">
        <v>780</v>
      </c>
      <c r="D5331" s="416" t="s">
        <v>739</v>
      </c>
      <c r="E5331" s="417">
        <v>229932.5</v>
      </c>
      <c r="F5331" s="417">
        <v>0</v>
      </c>
      <c r="G5331" s="417">
        <v>1069832371.5900002</v>
      </c>
      <c r="H5331" s="387" t="b" cm="1">
        <f t="array" aca="1" ref="H5331" ca="1">EsNegrita(BP[[#This Row],[CODIGO]])</f>
        <v>0</v>
      </c>
      <c r="I5331" s="387" t="b" cm="1">
        <f t="array" ref="I5331">_xlfn.LET(
    _xlpm.codigos_devolucion, _xlfn.UNIQUE(_xlfn._xlws.FILTER(BP[CODIGO], ISNUMBER(SEARCH("devoluci", BP[NOMBRE CUENTA])), {""})),
    ISNUMBER(MATCH(BP[[#This Row],[CODIGO]], _xlpm.codigos_devolucion, 0))
)</f>
        <v>0</v>
      </c>
    </row>
    <row r="5332" spans="1:9" x14ac:dyDescent="0.25">
      <c r="A5332" s="608">
        <v>720536</v>
      </c>
      <c r="B5332" s="416" t="s">
        <v>548</v>
      </c>
      <c r="C5332" s="416" t="s">
        <v>762</v>
      </c>
      <c r="D5332" s="416" t="s">
        <v>739</v>
      </c>
      <c r="E5332" s="417">
        <v>311101.39</v>
      </c>
      <c r="F5332" s="417">
        <v>0</v>
      </c>
      <c r="G5332" s="417">
        <v>1070143472.9800001</v>
      </c>
      <c r="H5332" s="387" t="b" cm="1">
        <f t="array" aca="1" ref="H5332" ca="1">EsNegrita(BP[[#This Row],[CODIGO]])</f>
        <v>0</v>
      </c>
      <c r="I5332" s="387" t="b" cm="1">
        <f t="array" ref="I5332">_xlfn.LET(
    _xlpm.codigos_devolucion, _xlfn.UNIQUE(_xlfn._xlws.FILTER(BP[CODIGO], ISNUMBER(SEARCH("devoluci", BP[NOMBRE CUENTA])), {""})),
    ISNUMBER(MATCH(BP[[#This Row],[CODIGO]], _xlpm.codigos_devolucion, 0))
)</f>
        <v>0</v>
      </c>
    </row>
    <row r="5333" spans="1:9" x14ac:dyDescent="0.25">
      <c r="A5333" s="608">
        <v>720536</v>
      </c>
      <c r="B5333" s="416" t="s">
        <v>548</v>
      </c>
      <c r="C5333" s="416" t="s">
        <v>1330</v>
      </c>
      <c r="D5333" s="416" t="s">
        <v>739</v>
      </c>
      <c r="E5333" s="417">
        <v>311464.21999999997</v>
      </c>
      <c r="F5333" s="417">
        <v>0</v>
      </c>
      <c r="G5333" s="417">
        <v>1070454937.2000002</v>
      </c>
      <c r="H5333" s="387" t="b" cm="1">
        <f t="array" aca="1" ref="H5333" ca="1">EsNegrita(BP[[#This Row],[CODIGO]])</f>
        <v>0</v>
      </c>
      <c r="I5333" s="387" t="b" cm="1">
        <f t="array" ref="I5333">_xlfn.LET(
    _xlpm.codigos_devolucion, _xlfn.UNIQUE(_xlfn._xlws.FILTER(BP[CODIGO], ISNUMBER(SEARCH("devoluci", BP[NOMBRE CUENTA])), {""})),
    ISNUMBER(MATCH(BP[[#This Row],[CODIGO]], _xlpm.codigos_devolucion, 0))
)</f>
        <v>0</v>
      </c>
    </row>
    <row r="5334" spans="1:9" x14ac:dyDescent="0.25">
      <c r="A5334" s="608">
        <v>720536</v>
      </c>
      <c r="B5334" s="416" t="s">
        <v>548</v>
      </c>
      <c r="C5334" s="416" t="s">
        <v>763</v>
      </c>
      <c r="D5334" s="416" t="s">
        <v>739</v>
      </c>
      <c r="E5334" s="417">
        <v>312155.87</v>
      </c>
      <c r="F5334" s="417">
        <v>0</v>
      </c>
      <c r="G5334" s="417">
        <v>1070767093.0700002</v>
      </c>
      <c r="H5334" s="387" t="b" cm="1">
        <f t="array" aca="1" ref="H5334" ca="1">EsNegrita(BP[[#This Row],[CODIGO]])</f>
        <v>0</v>
      </c>
      <c r="I5334" s="387" t="b" cm="1">
        <f t="array" ref="I5334">_xlfn.LET(
    _xlpm.codigos_devolucion, _xlfn.UNIQUE(_xlfn._xlws.FILTER(BP[CODIGO], ISNUMBER(SEARCH("devoluci", BP[NOMBRE CUENTA])), {""})),
    ISNUMBER(MATCH(BP[[#This Row],[CODIGO]], _xlpm.codigos_devolucion, 0))
)</f>
        <v>0</v>
      </c>
    </row>
    <row r="5335" spans="1:9" x14ac:dyDescent="0.25">
      <c r="A5335" s="608">
        <v>720536</v>
      </c>
      <c r="B5335" s="416" t="s">
        <v>548</v>
      </c>
      <c r="C5335" s="416" t="s">
        <v>764</v>
      </c>
      <c r="D5335" s="416" t="s">
        <v>739</v>
      </c>
      <c r="E5335" s="417">
        <v>370050.52</v>
      </c>
      <c r="F5335" s="417">
        <v>0</v>
      </c>
      <c r="G5335" s="417">
        <v>1071137143.5900002</v>
      </c>
      <c r="H5335" s="387" t="b" cm="1">
        <f t="array" aca="1" ref="H5335" ca="1">EsNegrita(BP[[#This Row],[CODIGO]])</f>
        <v>0</v>
      </c>
      <c r="I5335" s="387" t="b" cm="1">
        <f t="array" ref="I5335">_xlfn.LET(
    _xlpm.codigos_devolucion, _xlfn.UNIQUE(_xlfn._xlws.FILTER(BP[CODIGO], ISNUMBER(SEARCH("devoluci", BP[NOMBRE CUENTA])), {""})),
    ISNUMBER(MATCH(BP[[#This Row],[CODIGO]], _xlpm.codigos_devolucion, 0))
)</f>
        <v>0</v>
      </c>
    </row>
    <row r="5336" spans="1:9" x14ac:dyDescent="0.25">
      <c r="A5336" s="608">
        <v>720536</v>
      </c>
      <c r="B5336" s="416" t="s">
        <v>548</v>
      </c>
      <c r="C5336" s="416" t="s">
        <v>1284</v>
      </c>
      <c r="D5336" s="416" t="s">
        <v>739</v>
      </c>
      <c r="E5336" s="417">
        <v>261170.77</v>
      </c>
      <c r="F5336" s="417">
        <v>0</v>
      </c>
      <c r="G5336" s="417">
        <v>1071398314.3600001</v>
      </c>
      <c r="H5336" s="387" t="b" cm="1">
        <f t="array" aca="1" ref="H5336" ca="1">EsNegrita(BP[[#This Row],[CODIGO]])</f>
        <v>0</v>
      </c>
      <c r="I5336" s="387" t="b" cm="1">
        <f t="array" ref="I5336">_xlfn.LET(
    _xlpm.codigos_devolucion, _xlfn.UNIQUE(_xlfn._xlws.FILTER(BP[CODIGO], ISNUMBER(SEARCH("devoluci", BP[NOMBRE CUENTA])), {""})),
    ISNUMBER(MATCH(BP[[#This Row],[CODIGO]], _xlpm.codigos_devolucion, 0))
)</f>
        <v>0</v>
      </c>
    </row>
    <row r="5337" spans="1:9" x14ac:dyDescent="0.25">
      <c r="A5337" s="608">
        <v>720536</v>
      </c>
      <c r="B5337" s="416" t="s">
        <v>548</v>
      </c>
      <c r="C5337" s="416" t="s">
        <v>1303</v>
      </c>
      <c r="D5337" s="416" t="s">
        <v>739</v>
      </c>
      <c r="E5337" s="417">
        <v>351971.26</v>
      </c>
      <c r="F5337" s="417">
        <v>0</v>
      </c>
      <c r="G5337" s="417">
        <v>1071750285.6200001</v>
      </c>
      <c r="H5337" s="387" t="b" cm="1">
        <f t="array" aca="1" ref="H5337" ca="1">EsNegrita(BP[[#This Row],[CODIGO]])</f>
        <v>0</v>
      </c>
      <c r="I5337" s="387" t="b" cm="1">
        <f t="array" ref="I5337">_xlfn.LET(
    _xlpm.codigos_devolucion, _xlfn.UNIQUE(_xlfn._xlws.FILTER(BP[CODIGO], ISNUMBER(SEARCH("devoluci", BP[NOMBRE CUENTA])), {""})),
    ISNUMBER(MATCH(BP[[#This Row],[CODIGO]], _xlpm.codigos_devolucion, 0))
)</f>
        <v>0</v>
      </c>
    </row>
    <row r="5338" spans="1:9" x14ac:dyDescent="0.25">
      <c r="A5338" s="608">
        <v>720536</v>
      </c>
      <c r="B5338" s="416" t="s">
        <v>548</v>
      </c>
      <c r="C5338" s="416" t="s">
        <v>765</v>
      </c>
      <c r="D5338" s="416" t="s">
        <v>739</v>
      </c>
      <c r="E5338" s="417">
        <v>194193.27</v>
      </c>
      <c r="F5338" s="417">
        <v>0</v>
      </c>
      <c r="G5338" s="417">
        <v>1071944478.8900001</v>
      </c>
      <c r="H5338" s="387" t="b" cm="1">
        <f t="array" aca="1" ref="H5338" ca="1">EsNegrita(BP[[#This Row],[CODIGO]])</f>
        <v>0</v>
      </c>
      <c r="I5338" s="387" t="b" cm="1">
        <f t="array" ref="I5338">_xlfn.LET(
    _xlpm.codigos_devolucion, _xlfn.UNIQUE(_xlfn._xlws.FILTER(BP[CODIGO], ISNUMBER(SEARCH("devoluci", BP[NOMBRE CUENTA])), {""})),
    ISNUMBER(MATCH(BP[[#This Row],[CODIGO]], _xlpm.codigos_devolucion, 0))
)</f>
        <v>0</v>
      </c>
    </row>
    <row r="5339" spans="1:9" x14ac:dyDescent="0.25">
      <c r="A5339" s="608">
        <v>720536</v>
      </c>
      <c r="B5339" s="416" t="s">
        <v>548</v>
      </c>
      <c r="C5339" s="416" t="s">
        <v>1273</v>
      </c>
      <c r="D5339" s="416" t="s">
        <v>739</v>
      </c>
      <c r="E5339" s="417">
        <v>145849.14000000001</v>
      </c>
      <c r="F5339" s="417">
        <v>0</v>
      </c>
      <c r="G5339" s="417">
        <v>1072090328.0300001</v>
      </c>
      <c r="H5339" s="387" t="b" cm="1">
        <f t="array" aca="1" ref="H5339" ca="1">EsNegrita(BP[[#This Row],[CODIGO]])</f>
        <v>0</v>
      </c>
      <c r="I5339" s="387" t="b" cm="1">
        <f t="array" ref="I5339">_xlfn.LET(
    _xlpm.codigos_devolucion, _xlfn.UNIQUE(_xlfn._xlws.FILTER(BP[CODIGO], ISNUMBER(SEARCH("devoluci", BP[NOMBRE CUENTA])), {""})),
    ISNUMBER(MATCH(BP[[#This Row],[CODIGO]], _xlpm.codigos_devolucion, 0))
)</f>
        <v>0</v>
      </c>
    </row>
    <row r="5340" spans="1:9" x14ac:dyDescent="0.25">
      <c r="A5340" s="608">
        <v>720536</v>
      </c>
      <c r="B5340" s="416" t="s">
        <v>548</v>
      </c>
      <c r="C5340" s="416" t="s">
        <v>1304</v>
      </c>
      <c r="D5340" s="416" t="s">
        <v>739</v>
      </c>
      <c r="E5340" s="417">
        <v>344572.82</v>
      </c>
      <c r="F5340" s="417">
        <v>0</v>
      </c>
      <c r="G5340" s="417">
        <v>1072434900.8500001</v>
      </c>
      <c r="H5340" s="387" t="b" cm="1">
        <f t="array" aca="1" ref="H5340" ca="1">EsNegrita(BP[[#This Row],[CODIGO]])</f>
        <v>0</v>
      </c>
      <c r="I5340" s="387" t="b" cm="1">
        <f t="array" ref="I5340">_xlfn.LET(
    _xlpm.codigos_devolucion, _xlfn.UNIQUE(_xlfn._xlws.FILTER(BP[CODIGO], ISNUMBER(SEARCH("devoluci", BP[NOMBRE CUENTA])), {""})),
    ISNUMBER(MATCH(BP[[#This Row],[CODIGO]], _xlpm.codigos_devolucion, 0))
)</f>
        <v>0</v>
      </c>
    </row>
    <row r="5341" spans="1:9" x14ac:dyDescent="0.25">
      <c r="A5341" s="608">
        <v>720536</v>
      </c>
      <c r="B5341" s="416" t="s">
        <v>548</v>
      </c>
      <c r="C5341" s="416" t="s">
        <v>1348</v>
      </c>
      <c r="D5341" s="416" t="s">
        <v>739</v>
      </c>
      <c r="E5341" s="417">
        <v>344572.82</v>
      </c>
      <c r="F5341" s="417">
        <v>0</v>
      </c>
      <c r="G5341" s="417">
        <v>1072779473.6700002</v>
      </c>
      <c r="H5341" s="387" t="b" cm="1">
        <f t="array" aca="1" ref="H5341" ca="1">EsNegrita(BP[[#This Row],[CODIGO]])</f>
        <v>0</v>
      </c>
      <c r="I5341" s="387" t="b" cm="1">
        <f t="array" ref="I5341">_xlfn.LET(
    _xlpm.codigos_devolucion, _xlfn.UNIQUE(_xlfn._xlws.FILTER(BP[CODIGO], ISNUMBER(SEARCH("devoluci", BP[NOMBRE CUENTA])), {""})),
    ISNUMBER(MATCH(BP[[#This Row],[CODIGO]], _xlpm.codigos_devolucion, 0))
)</f>
        <v>0</v>
      </c>
    </row>
    <row r="5342" spans="1:9" x14ac:dyDescent="0.25">
      <c r="A5342" s="608">
        <v>720536</v>
      </c>
      <c r="B5342" s="416" t="s">
        <v>548</v>
      </c>
      <c r="C5342" s="416" t="s">
        <v>1305</v>
      </c>
      <c r="D5342" s="416" t="s">
        <v>739</v>
      </c>
      <c r="E5342" s="417">
        <v>216573.43</v>
      </c>
      <c r="F5342" s="417">
        <v>0</v>
      </c>
      <c r="G5342" s="417">
        <v>1072996047.1000001</v>
      </c>
      <c r="H5342" s="387" t="b" cm="1">
        <f t="array" aca="1" ref="H5342" ca="1">EsNegrita(BP[[#This Row],[CODIGO]])</f>
        <v>0</v>
      </c>
      <c r="I5342" s="387" t="b" cm="1">
        <f t="array" ref="I5342">_xlfn.LET(
    _xlpm.codigos_devolucion, _xlfn.UNIQUE(_xlfn._xlws.FILTER(BP[CODIGO], ISNUMBER(SEARCH("devoluci", BP[NOMBRE CUENTA])), {""})),
    ISNUMBER(MATCH(BP[[#This Row],[CODIGO]], _xlpm.codigos_devolucion, 0))
)</f>
        <v>0</v>
      </c>
    </row>
    <row r="5343" spans="1:9" x14ac:dyDescent="0.25">
      <c r="A5343" s="608">
        <v>720536</v>
      </c>
      <c r="B5343" s="416" t="s">
        <v>548</v>
      </c>
      <c r="C5343" s="416" t="s">
        <v>1306</v>
      </c>
      <c r="D5343" s="416" t="s">
        <v>739</v>
      </c>
      <c r="E5343" s="417">
        <v>358889.54</v>
      </c>
      <c r="F5343" s="417">
        <v>0</v>
      </c>
      <c r="G5343" s="417">
        <v>1073354936.6400001</v>
      </c>
      <c r="H5343" s="387" t="b" cm="1">
        <f t="array" aca="1" ref="H5343" ca="1">EsNegrita(BP[[#This Row],[CODIGO]])</f>
        <v>0</v>
      </c>
      <c r="I5343" s="387" t="b" cm="1">
        <f t="array" ref="I5343">_xlfn.LET(
    _xlpm.codigos_devolucion, _xlfn.UNIQUE(_xlfn._xlws.FILTER(BP[CODIGO], ISNUMBER(SEARCH("devoluci", BP[NOMBRE CUENTA])), {""})),
    ISNUMBER(MATCH(BP[[#This Row],[CODIGO]], _xlpm.codigos_devolucion, 0))
)</f>
        <v>0</v>
      </c>
    </row>
    <row r="5344" spans="1:9" x14ac:dyDescent="0.25">
      <c r="A5344" s="608">
        <v>720536</v>
      </c>
      <c r="B5344" s="416" t="s">
        <v>548</v>
      </c>
      <c r="C5344" s="416" t="s">
        <v>1274</v>
      </c>
      <c r="D5344" s="416" t="s">
        <v>739</v>
      </c>
      <c r="E5344" s="417">
        <v>240225.75</v>
      </c>
      <c r="F5344" s="417">
        <v>0</v>
      </c>
      <c r="G5344" s="417">
        <v>1073595162.3900001</v>
      </c>
      <c r="H5344" s="387" t="b" cm="1">
        <f t="array" aca="1" ref="H5344" ca="1">EsNegrita(BP[[#This Row],[CODIGO]])</f>
        <v>0</v>
      </c>
      <c r="I5344" s="387" t="b" cm="1">
        <f t="array" ref="I5344">_xlfn.LET(
    _xlpm.codigos_devolucion, _xlfn.UNIQUE(_xlfn._xlws.FILTER(BP[CODIGO], ISNUMBER(SEARCH("devoluci", BP[NOMBRE CUENTA])), {""})),
    ISNUMBER(MATCH(BP[[#This Row],[CODIGO]], _xlpm.codigos_devolucion, 0))
)</f>
        <v>0</v>
      </c>
    </row>
    <row r="5345" spans="1:9" x14ac:dyDescent="0.25">
      <c r="A5345" s="608">
        <v>720536</v>
      </c>
      <c r="B5345" s="416" t="s">
        <v>548</v>
      </c>
      <c r="C5345" s="416" t="s">
        <v>1307</v>
      </c>
      <c r="D5345" s="416" t="s">
        <v>739</v>
      </c>
      <c r="E5345" s="417">
        <v>236441.16</v>
      </c>
      <c r="F5345" s="417">
        <v>0</v>
      </c>
      <c r="G5345" s="417">
        <v>1073831603.5500002</v>
      </c>
      <c r="H5345" s="387" t="b" cm="1">
        <f t="array" aca="1" ref="H5345" ca="1">EsNegrita(BP[[#This Row],[CODIGO]])</f>
        <v>0</v>
      </c>
      <c r="I5345" s="387" t="b" cm="1">
        <f t="array" ref="I5345">_xlfn.LET(
    _xlpm.codigos_devolucion, _xlfn.UNIQUE(_xlfn._xlws.FILTER(BP[CODIGO], ISNUMBER(SEARCH("devoluci", BP[NOMBRE CUENTA])), {""})),
    ISNUMBER(MATCH(BP[[#This Row],[CODIGO]], _xlpm.codigos_devolucion, 0))
)</f>
        <v>0</v>
      </c>
    </row>
    <row r="5346" spans="1:9" x14ac:dyDescent="0.25">
      <c r="A5346" s="608">
        <v>720536</v>
      </c>
      <c r="B5346" s="416" t="s">
        <v>548</v>
      </c>
      <c r="C5346" s="416" t="s">
        <v>766</v>
      </c>
      <c r="D5346" s="416" t="s">
        <v>739</v>
      </c>
      <c r="E5346" s="417">
        <v>392712.21</v>
      </c>
      <c r="F5346" s="417">
        <v>0</v>
      </c>
      <c r="G5346" s="417">
        <v>1074224315.7600002</v>
      </c>
      <c r="H5346" s="387" t="b" cm="1">
        <f t="array" aca="1" ref="H5346" ca="1">EsNegrita(BP[[#This Row],[CODIGO]])</f>
        <v>0</v>
      </c>
      <c r="I5346" s="387" t="b" cm="1">
        <f t="array" ref="I5346">_xlfn.LET(
    _xlpm.codigos_devolucion, _xlfn.UNIQUE(_xlfn._xlws.FILTER(BP[CODIGO], ISNUMBER(SEARCH("devoluci", BP[NOMBRE CUENTA])), {""})),
    ISNUMBER(MATCH(BP[[#This Row],[CODIGO]], _xlpm.codigos_devolucion, 0))
)</f>
        <v>0</v>
      </c>
    </row>
    <row r="5347" spans="1:9" x14ac:dyDescent="0.25">
      <c r="A5347" s="608">
        <v>720536</v>
      </c>
      <c r="B5347" s="416" t="s">
        <v>548</v>
      </c>
      <c r="C5347" s="416" t="s">
        <v>767</v>
      </c>
      <c r="D5347" s="416" t="s">
        <v>739</v>
      </c>
      <c r="E5347" s="417">
        <v>307998.27</v>
      </c>
      <c r="F5347" s="417">
        <v>0</v>
      </c>
      <c r="G5347" s="417">
        <v>1074532314.0300002</v>
      </c>
      <c r="H5347" s="387" t="b" cm="1">
        <f t="array" aca="1" ref="H5347" ca="1">EsNegrita(BP[[#This Row],[CODIGO]])</f>
        <v>0</v>
      </c>
      <c r="I5347" s="387" t="b" cm="1">
        <f t="array" ref="I5347">_xlfn.LET(
    _xlpm.codigos_devolucion, _xlfn.UNIQUE(_xlfn._xlws.FILTER(BP[CODIGO], ISNUMBER(SEARCH("devoluci", BP[NOMBRE CUENTA])), {""})),
    ISNUMBER(MATCH(BP[[#This Row],[CODIGO]], _xlpm.codigos_devolucion, 0))
)</f>
        <v>0</v>
      </c>
    </row>
    <row r="5348" spans="1:9" x14ac:dyDescent="0.25">
      <c r="A5348" s="608">
        <v>720536</v>
      </c>
      <c r="B5348" s="416" t="s">
        <v>548</v>
      </c>
      <c r="C5348" s="416" t="s">
        <v>768</v>
      </c>
      <c r="D5348" s="416" t="s">
        <v>739</v>
      </c>
      <c r="E5348" s="417">
        <v>344572.82</v>
      </c>
      <c r="F5348" s="417">
        <v>0</v>
      </c>
      <c r="G5348" s="417">
        <v>1074876886.8500001</v>
      </c>
      <c r="H5348" s="387" t="b" cm="1">
        <f t="array" aca="1" ref="H5348" ca="1">EsNegrita(BP[[#This Row],[CODIGO]])</f>
        <v>0</v>
      </c>
      <c r="I5348" s="387" t="b" cm="1">
        <f t="array" ref="I5348">_xlfn.LET(
    _xlpm.codigos_devolucion, _xlfn.UNIQUE(_xlfn._xlws.FILTER(BP[CODIGO], ISNUMBER(SEARCH("devoluci", BP[NOMBRE CUENTA])), {""})),
    ISNUMBER(MATCH(BP[[#This Row],[CODIGO]], _xlpm.codigos_devolucion, 0))
)</f>
        <v>0</v>
      </c>
    </row>
    <row r="5349" spans="1:9" x14ac:dyDescent="0.25">
      <c r="A5349" s="608">
        <v>720536</v>
      </c>
      <c r="B5349" s="416" t="s">
        <v>548</v>
      </c>
      <c r="C5349" s="416" t="s">
        <v>1344</v>
      </c>
      <c r="D5349" s="416" t="s">
        <v>739</v>
      </c>
      <c r="E5349" s="417">
        <v>254163.79</v>
      </c>
      <c r="F5349" s="417">
        <v>0</v>
      </c>
      <c r="G5349" s="417">
        <v>1075131050.6400001</v>
      </c>
      <c r="H5349" s="387" t="b" cm="1">
        <f t="array" aca="1" ref="H5349" ca="1">EsNegrita(BP[[#This Row],[CODIGO]])</f>
        <v>0</v>
      </c>
      <c r="I5349" s="387" t="b" cm="1">
        <f t="array" ref="I5349">_xlfn.LET(
    _xlpm.codigos_devolucion, _xlfn.UNIQUE(_xlfn._xlws.FILTER(BP[CODIGO], ISNUMBER(SEARCH("devoluci", BP[NOMBRE CUENTA])), {""})),
    ISNUMBER(MATCH(BP[[#This Row],[CODIGO]], _xlpm.codigos_devolucion, 0))
)</f>
        <v>0</v>
      </c>
    </row>
    <row r="5350" spans="1:9" x14ac:dyDescent="0.25">
      <c r="A5350" s="608">
        <v>720536</v>
      </c>
      <c r="B5350" s="416" t="s">
        <v>548</v>
      </c>
      <c r="C5350" s="416" t="s">
        <v>769</v>
      </c>
      <c r="D5350" s="416" t="s">
        <v>739</v>
      </c>
      <c r="E5350" s="417">
        <v>333139.21000000002</v>
      </c>
      <c r="F5350" s="417">
        <v>0</v>
      </c>
      <c r="G5350" s="417">
        <v>1075464189.8500001</v>
      </c>
      <c r="H5350" s="387" t="b" cm="1">
        <f t="array" aca="1" ref="H5350" ca="1">EsNegrita(BP[[#This Row],[CODIGO]])</f>
        <v>0</v>
      </c>
      <c r="I5350" s="387" t="b" cm="1">
        <f t="array" ref="I5350">_xlfn.LET(
    _xlpm.codigos_devolucion, _xlfn.UNIQUE(_xlfn._xlws.FILTER(BP[CODIGO], ISNUMBER(SEARCH("devoluci", BP[NOMBRE CUENTA])), {""})),
    ISNUMBER(MATCH(BP[[#This Row],[CODIGO]], _xlpm.codigos_devolucion, 0))
)</f>
        <v>0</v>
      </c>
    </row>
    <row r="5351" spans="1:9" x14ac:dyDescent="0.25">
      <c r="A5351" s="608">
        <v>720536</v>
      </c>
      <c r="B5351" s="416" t="s">
        <v>548</v>
      </c>
      <c r="C5351" s="416" t="s">
        <v>1309</v>
      </c>
      <c r="D5351" s="416" t="s">
        <v>739</v>
      </c>
      <c r="E5351" s="417">
        <v>238574.2</v>
      </c>
      <c r="F5351" s="417">
        <v>0</v>
      </c>
      <c r="G5351" s="417">
        <v>1075702764.0500002</v>
      </c>
      <c r="H5351" s="387" t="b" cm="1">
        <f t="array" aca="1" ref="H5351" ca="1">EsNegrita(BP[[#This Row],[CODIGO]])</f>
        <v>0</v>
      </c>
      <c r="I5351" s="387" t="b" cm="1">
        <f t="array" ref="I5351">_xlfn.LET(
    _xlpm.codigos_devolucion, _xlfn.UNIQUE(_xlfn._xlws.FILTER(BP[CODIGO], ISNUMBER(SEARCH("devoluci", BP[NOMBRE CUENTA])), {""})),
    ISNUMBER(MATCH(BP[[#This Row],[CODIGO]], _xlpm.codigos_devolucion, 0))
)</f>
        <v>0</v>
      </c>
    </row>
    <row r="5352" spans="1:9" x14ac:dyDescent="0.25">
      <c r="A5352" s="608">
        <v>720536</v>
      </c>
      <c r="B5352" s="416" t="s">
        <v>548</v>
      </c>
      <c r="C5352" s="416" t="s">
        <v>1310</v>
      </c>
      <c r="D5352" s="416" t="s">
        <v>739</v>
      </c>
      <c r="E5352" s="417">
        <v>183881.26</v>
      </c>
      <c r="F5352" s="417">
        <v>0</v>
      </c>
      <c r="G5352" s="417">
        <v>1075886645.3100002</v>
      </c>
      <c r="H5352" s="387" t="b" cm="1">
        <f t="array" aca="1" ref="H5352" ca="1">EsNegrita(BP[[#This Row],[CODIGO]])</f>
        <v>0</v>
      </c>
      <c r="I5352" s="387" t="b" cm="1">
        <f t="array" ref="I5352">_xlfn.LET(
    _xlpm.codigos_devolucion, _xlfn.UNIQUE(_xlfn._xlws.FILTER(BP[CODIGO], ISNUMBER(SEARCH("devoluci", BP[NOMBRE CUENTA])), {""})),
    ISNUMBER(MATCH(BP[[#This Row],[CODIGO]], _xlpm.codigos_devolucion, 0))
)</f>
        <v>0</v>
      </c>
    </row>
    <row r="5353" spans="1:9" x14ac:dyDescent="0.25">
      <c r="A5353" s="608">
        <v>720536</v>
      </c>
      <c r="B5353" s="416" t="s">
        <v>548</v>
      </c>
      <c r="C5353" s="416" t="s">
        <v>1275</v>
      </c>
      <c r="D5353" s="416" t="s">
        <v>739</v>
      </c>
      <c r="E5353" s="417">
        <v>231539.25</v>
      </c>
      <c r="F5353" s="417">
        <v>0</v>
      </c>
      <c r="G5353" s="417">
        <v>1076118184.5600002</v>
      </c>
      <c r="H5353" s="387" t="b" cm="1">
        <f t="array" aca="1" ref="H5353" ca="1">EsNegrita(BP[[#This Row],[CODIGO]])</f>
        <v>0</v>
      </c>
      <c r="I5353" s="387" t="b" cm="1">
        <f t="array" ref="I5353">_xlfn.LET(
    _xlpm.codigos_devolucion, _xlfn.UNIQUE(_xlfn._xlws.FILTER(BP[CODIGO], ISNUMBER(SEARCH("devoluci", BP[NOMBRE CUENTA])), {""})),
    ISNUMBER(MATCH(BP[[#This Row],[CODIGO]], _xlpm.codigos_devolucion, 0))
)</f>
        <v>0</v>
      </c>
    </row>
    <row r="5354" spans="1:9" x14ac:dyDescent="0.25">
      <c r="A5354" s="608">
        <v>720536</v>
      </c>
      <c r="B5354" s="416" t="s">
        <v>548</v>
      </c>
      <c r="C5354" s="416" t="s">
        <v>771</v>
      </c>
      <c r="D5354" s="416" t="s">
        <v>739</v>
      </c>
      <c r="E5354" s="417">
        <v>271319.65000000002</v>
      </c>
      <c r="F5354" s="417">
        <v>0</v>
      </c>
      <c r="G5354" s="417">
        <v>1076389504.2100003</v>
      </c>
      <c r="H5354" s="387" t="b" cm="1">
        <f t="array" aca="1" ref="H5354" ca="1">EsNegrita(BP[[#This Row],[CODIGO]])</f>
        <v>0</v>
      </c>
      <c r="I5354" s="387" t="b" cm="1">
        <f t="array" ref="I5354">_xlfn.LET(
    _xlpm.codigos_devolucion, _xlfn.UNIQUE(_xlfn._xlws.FILTER(BP[CODIGO], ISNUMBER(SEARCH("devoluci", BP[NOMBRE CUENTA])), {""})),
    ISNUMBER(MATCH(BP[[#This Row],[CODIGO]], _xlpm.codigos_devolucion, 0))
)</f>
        <v>0</v>
      </c>
    </row>
    <row r="5355" spans="1:9" x14ac:dyDescent="0.25">
      <c r="A5355" s="608">
        <v>720536</v>
      </c>
      <c r="B5355" s="416" t="s">
        <v>548</v>
      </c>
      <c r="C5355" s="416" t="s">
        <v>1311</v>
      </c>
      <c r="D5355" s="416" t="s">
        <v>739</v>
      </c>
      <c r="E5355" s="417">
        <v>154402.62</v>
      </c>
      <c r="F5355" s="417">
        <v>0</v>
      </c>
      <c r="G5355" s="417">
        <v>1076543906.8300002</v>
      </c>
      <c r="H5355" s="387" t="b" cm="1">
        <f t="array" aca="1" ref="H5355" ca="1">EsNegrita(BP[[#This Row],[CODIGO]])</f>
        <v>0</v>
      </c>
      <c r="I5355" s="387" t="b" cm="1">
        <f t="array" ref="I5355">_xlfn.LET(
    _xlpm.codigos_devolucion, _xlfn.UNIQUE(_xlfn._xlws.FILTER(BP[CODIGO], ISNUMBER(SEARCH("devoluci", BP[NOMBRE CUENTA])), {""})),
    ISNUMBER(MATCH(BP[[#This Row],[CODIGO]], _xlpm.codigos_devolucion, 0))
)</f>
        <v>0</v>
      </c>
    </row>
    <row r="5356" spans="1:9" x14ac:dyDescent="0.25">
      <c r="A5356" s="608">
        <v>720536</v>
      </c>
      <c r="B5356" s="416" t="s">
        <v>548</v>
      </c>
      <c r="C5356" s="416" t="s">
        <v>1277</v>
      </c>
      <c r="D5356" s="416" t="s">
        <v>739</v>
      </c>
      <c r="E5356" s="417">
        <v>366832.63</v>
      </c>
      <c r="F5356" s="417">
        <v>0</v>
      </c>
      <c r="G5356" s="417">
        <v>1076910739.4600003</v>
      </c>
      <c r="H5356" s="387" t="b" cm="1">
        <f t="array" aca="1" ref="H5356" ca="1">EsNegrita(BP[[#This Row],[CODIGO]])</f>
        <v>0</v>
      </c>
      <c r="I5356" s="387" t="b" cm="1">
        <f t="array" ref="I5356">_xlfn.LET(
    _xlpm.codigos_devolucion, _xlfn.UNIQUE(_xlfn._xlws.FILTER(BP[CODIGO], ISNUMBER(SEARCH("devoluci", BP[NOMBRE CUENTA])), {""})),
    ISNUMBER(MATCH(BP[[#This Row],[CODIGO]], _xlpm.codigos_devolucion, 0))
)</f>
        <v>0</v>
      </c>
    </row>
    <row r="5357" spans="1:9" x14ac:dyDescent="0.25">
      <c r="A5357" s="608">
        <v>720536</v>
      </c>
      <c r="B5357" s="416" t="s">
        <v>548</v>
      </c>
      <c r="C5357" s="416" t="s">
        <v>1312</v>
      </c>
      <c r="D5357" s="416" t="s">
        <v>739</v>
      </c>
      <c r="E5357" s="417">
        <v>301023.61</v>
      </c>
      <c r="F5357" s="417">
        <v>0</v>
      </c>
      <c r="G5357" s="417">
        <v>1077211763.0700002</v>
      </c>
      <c r="H5357" s="387" t="b" cm="1">
        <f t="array" aca="1" ref="H5357" ca="1">EsNegrita(BP[[#This Row],[CODIGO]])</f>
        <v>0</v>
      </c>
      <c r="I5357" s="387" t="b" cm="1">
        <f t="array" ref="I5357">_xlfn.LET(
    _xlpm.codigos_devolucion, _xlfn.UNIQUE(_xlfn._xlws.FILTER(BP[CODIGO], ISNUMBER(SEARCH("devoluci", BP[NOMBRE CUENTA])), {""})),
    ISNUMBER(MATCH(BP[[#This Row],[CODIGO]], _xlpm.codigos_devolucion, 0))
)</f>
        <v>0</v>
      </c>
    </row>
    <row r="5358" spans="1:9" x14ac:dyDescent="0.25">
      <c r="A5358" s="608">
        <v>720536</v>
      </c>
      <c r="B5358" s="416" t="s">
        <v>548</v>
      </c>
      <c r="C5358" s="416" t="s">
        <v>1313</v>
      </c>
      <c r="D5358" s="416" t="s">
        <v>739</v>
      </c>
      <c r="E5358" s="417">
        <v>177222.29</v>
      </c>
      <c r="F5358" s="417">
        <v>0</v>
      </c>
      <c r="G5358" s="417">
        <v>1077388985.3600001</v>
      </c>
      <c r="H5358" s="387" t="b" cm="1">
        <f t="array" aca="1" ref="H5358" ca="1">EsNegrita(BP[[#This Row],[CODIGO]])</f>
        <v>0</v>
      </c>
      <c r="I5358" s="387" t="b" cm="1">
        <f t="array" ref="I5358">_xlfn.LET(
    _xlpm.codigos_devolucion, _xlfn.UNIQUE(_xlfn._xlws.FILTER(BP[CODIGO], ISNUMBER(SEARCH("devoluci", BP[NOMBRE CUENTA])), {""})),
    ISNUMBER(MATCH(BP[[#This Row],[CODIGO]], _xlpm.codigos_devolucion, 0))
)</f>
        <v>0</v>
      </c>
    </row>
    <row r="5359" spans="1:9" x14ac:dyDescent="0.25">
      <c r="A5359" s="608">
        <v>720536</v>
      </c>
      <c r="B5359" s="416" t="s">
        <v>548</v>
      </c>
      <c r="C5359" s="416" t="s">
        <v>1355</v>
      </c>
      <c r="D5359" s="416" t="s">
        <v>739</v>
      </c>
      <c r="E5359" s="417">
        <v>258126.81</v>
      </c>
      <c r="F5359" s="417">
        <v>0</v>
      </c>
      <c r="G5359" s="417">
        <v>1077647112.1700001</v>
      </c>
      <c r="H5359" s="387" t="b" cm="1">
        <f t="array" aca="1" ref="H5359" ca="1">EsNegrita(BP[[#This Row],[CODIGO]])</f>
        <v>0</v>
      </c>
      <c r="I5359" s="387" t="b" cm="1">
        <f t="array" ref="I5359">_xlfn.LET(
    _xlpm.codigos_devolucion, _xlfn.UNIQUE(_xlfn._xlws.FILTER(BP[CODIGO], ISNUMBER(SEARCH("devoluci", BP[NOMBRE CUENTA])), {""})),
    ISNUMBER(MATCH(BP[[#This Row],[CODIGO]], _xlpm.codigos_devolucion, 0))
)</f>
        <v>0</v>
      </c>
    </row>
    <row r="5360" spans="1:9" x14ac:dyDescent="0.25">
      <c r="A5360" s="608">
        <v>720536</v>
      </c>
      <c r="B5360" s="416" t="s">
        <v>548</v>
      </c>
      <c r="C5360" s="416" t="s">
        <v>1316</v>
      </c>
      <c r="D5360" s="416" t="s">
        <v>739</v>
      </c>
      <c r="E5360" s="417">
        <v>256611.46</v>
      </c>
      <c r="F5360" s="417">
        <v>0</v>
      </c>
      <c r="G5360" s="417">
        <v>1077903723.6300001</v>
      </c>
      <c r="H5360" s="387" t="b" cm="1">
        <f t="array" aca="1" ref="H5360" ca="1">EsNegrita(BP[[#This Row],[CODIGO]])</f>
        <v>0</v>
      </c>
      <c r="I5360" s="387" t="b" cm="1">
        <f t="array" ref="I5360">_xlfn.LET(
    _xlpm.codigos_devolucion, _xlfn.UNIQUE(_xlfn._xlws.FILTER(BP[CODIGO], ISNUMBER(SEARCH("devoluci", BP[NOMBRE CUENTA])), {""})),
    ISNUMBER(MATCH(BP[[#This Row],[CODIGO]], _xlpm.codigos_devolucion, 0))
)</f>
        <v>0</v>
      </c>
    </row>
    <row r="5361" spans="1:9" x14ac:dyDescent="0.25">
      <c r="A5361" s="608">
        <v>720536</v>
      </c>
      <c r="B5361" s="416" t="s">
        <v>548</v>
      </c>
      <c r="C5361" s="416" t="s">
        <v>1317</v>
      </c>
      <c r="D5361" s="416" t="s">
        <v>739</v>
      </c>
      <c r="E5361" s="417">
        <v>252929.6</v>
      </c>
      <c r="F5361" s="417">
        <v>0</v>
      </c>
      <c r="G5361" s="417">
        <v>1078156653.23</v>
      </c>
      <c r="H5361" s="387" t="b" cm="1">
        <f t="array" aca="1" ref="H5361" ca="1">EsNegrita(BP[[#This Row],[CODIGO]])</f>
        <v>0</v>
      </c>
      <c r="I5361" s="387" t="b" cm="1">
        <f t="array" ref="I5361">_xlfn.LET(
    _xlpm.codigos_devolucion, _xlfn.UNIQUE(_xlfn._xlws.FILTER(BP[CODIGO], ISNUMBER(SEARCH("devoluci", BP[NOMBRE CUENTA])), {""})),
    ISNUMBER(MATCH(BP[[#This Row],[CODIGO]], _xlpm.codigos_devolucion, 0))
)</f>
        <v>0</v>
      </c>
    </row>
    <row r="5362" spans="1:9" x14ac:dyDescent="0.25">
      <c r="A5362" s="608">
        <v>720536</v>
      </c>
      <c r="B5362" s="416" t="s">
        <v>548</v>
      </c>
      <c r="C5362" s="416" t="s">
        <v>1318</v>
      </c>
      <c r="D5362" s="416" t="s">
        <v>739</v>
      </c>
      <c r="E5362" s="417">
        <v>241311.75</v>
      </c>
      <c r="F5362" s="417">
        <v>0</v>
      </c>
      <c r="G5362" s="417">
        <v>1078397964.98</v>
      </c>
      <c r="H5362" s="387" t="b" cm="1">
        <f t="array" aca="1" ref="H5362" ca="1">EsNegrita(BP[[#This Row],[CODIGO]])</f>
        <v>0</v>
      </c>
      <c r="I5362" s="387" t="b" cm="1">
        <f t="array" ref="I5362">_xlfn.LET(
    _xlpm.codigos_devolucion, _xlfn.UNIQUE(_xlfn._xlws.FILTER(BP[CODIGO], ISNUMBER(SEARCH("devoluci", BP[NOMBRE CUENTA])), {""})),
    ISNUMBER(MATCH(BP[[#This Row],[CODIGO]], _xlpm.codigos_devolucion, 0))
)</f>
        <v>0</v>
      </c>
    </row>
    <row r="5363" spans="1:9" x14ac:dyDescent="0.25">
      <c r="A5363" s="608">
        <v>720536</v>
      </c>
      <c r="B5363" s="416" t="s">
        <v>548</v>
      </c>
      <c r="C5363" s="416" t="s">
        <v>1278</v>
      </c>
      <c r="D5363" s="416" t="s">
        <v>739</v>
      </c>
      <c r="E5363" s="417">
        <v>327265.13</v>
      </c>
      <c r="F5363" s="417">
        <v>0</v>
      </c>
      <c r="G5363" s="417">
        <v>1078725230.1100001</v>
      </c>
      <c r="H5363" s="387" t="b" cm="1">
        <f t="array" aca="1" ref="H5363" ca="1">EsNegrita(BP[[#This Row],[CODIGO]])</f>
        <v>0</v>
      </c>
      <c r="I5363" s="387" t="b" cm="1">
        <f t="array" ref="I5363">_xlfn.LET(
    _xlpm.codigos_devolucion, _xlfn.UNIQUE(_xlfn._xlws.FILTER(BP[CODIGO], ISNUMBER(SEARCH("devoluci", BP[NOMBRE CUENTA])), {""})),
    ISNUMBER(MATCH(BP[[#This Row],[CODIGO]], _xlpm.codigos_devolucion, 0))
)</f>
        <v>0</v>
      </c>
    </row>
    <row r="5364" spans="1:9" x14ac:dyDescent="0.25">
      <c r="A5364" s="608">
        <v>720536</v>
      </c>
      <c r="B5364" s="416" t="s">
        <v>548</v>
      </c>
      <c r="C5364" s="416" t="s">
        <v>1331</v>
      </c>
      <c r="D5364" s="416" t="s">
        <v>739</v>
      </c>
      <c r="E5364" s="417">
        <v>243384.19</v>
      </c>
      <c r="F5364" s="417">
        <v>0</v>
      </c>
      <c r="G5364" s="417">
        <v>1078968614.3000002</v>
      </c>
      <c r="H5364" s="387" t="b" cm="1">
        <f t="array" aca="1" ref="H5364" ca="1">EsNegrita(BP[[#This Row],[CODIGO]])</f>
        <v>0</v>
      </c>
      <c r="I5364" s="387" t="b" cm="1">
        <f t="array" ref="I5364">_xlfn.LET(
    _xlpm.codigos_devolucion, _xlfn.UNIQUE(_xlfn._xlws.FILTER(BP[CODIGO], ISNUMBER(SEARCH("devoluci", BP[NOMBRE CUENTA])), {""})),
    ISNUMBER(MATCH(BP[[#This Row],[CODIGO]], _xlpm.codigos_devolucion, 0))
)</f>
        <v>0</v>
      </c>
    </row>
    <row r="5365" spans="1:9" x14ac:dyDescent="0.25">
      <c r="A5365" s="608">
        <v>720536</v>
      </c>
      <c r="B5365" s="416" t="s">
        <v>548</v>
      </c>
      <c r="C5365" s="416" t="s">
        <v>1320</v>
      </c>
      <c r="D5365" s="416" t="s">
        <v>739</v>
      </c>
      <c r="E5365" s="417">
        <v>221856.42</v>
      </c>
      <c r="F5365" s="417">
        <v>0</v>
      </c>
      <c r="G5365" s="417">
        <v>1079190470.7200003</v>
      </c>
      <c r="H5365" s="387" t="b" cm="1">
        <f t="array" aca="1" ref="H5365" ca="1">EsNegrita(BP[[#This Row],[CODIGO]])</f>
        <v>0</v>
      </c>
      <c r="I5365" s="387" t="b" cm="1">
        <f t="array" ref="I5365">_xlfn.LET(
    _xlpm.codigos_devolucion, _xlfn.UNIQUE(_xlfn._xlws.FILTER(BP[CODIGO], ISNUMBER(SEARCH("devoluci", BP[NOMBRE CUENTA])), {""})),
    ISNUMBER(MATCH(BP[[#This Row],[CODIGO]], _xlpm.codigos_devolucion, 0))
)</f>
        <v>0</v>
      </c>
    </row>
    <row r="5366" spans="1:9" x14ac:dyDescent="0.25">
      <c r="A5366" s="608">
        <v>720536</v>
      </c>
      <c r="B5366" s="416" t="s">
        <v>548</v>
      </c>
      <c r="C5366" s="416" t="s">
        <v>1322</v>
      </c>
      <c r="D5366" s="416" t="s">
        <v>739</v>
      </c>
      <c r="E5366" s="417">
        <v>171461.67</v>
      </c>
      <c r="F5366" s="417">
        <v>0</v>
      </c>
      <c r="G5366" s="417">
        <v>1079361932.3900003</v>
      </c>
      <c r="H5366" s="387" t="b" cm="1">
        <f t="array" aca="1" ref="H5366" ca="1">EsNegrita(BP[[#This Row],[CODIGO]])</f>
        <v>0</v>
      </c>
      <c r="I5366" s="387" t="b" cm="1">
        <f t="array" ref="I5366">_xlfn.LET(
    _xlpm.codigos_devolucion, _xlfn.UNIQUE(_xlfn._xlws.FILTER(BP[CODIGO], ISNUMBER(SEARCH("devoluci", BP[NOMBRE CUENTA])), {""})),
    ISNUMBER(MATCH(BP[[#This Row],[CODIGO]], _xlpm.codigos_devolucion, 0))
)</f>
        <v>0</v>
      </c>
    </row>
    <row r="5367" spans="1:9" x14ac:dyDescent="0.25">
      <c r="A5367" s="608">
        <v>720536</v>
      </c>
      <c r="B5367" s="416" t="s">
        <v>548</v>
      </c>
      <c r="C5367" s="416" t="s">
        <v>1323</v>
      </c>
      <c r="D5367" s="416" t="s">
        <v>739</v>
      </c>
      <c r="E5367" s="417">
        <v>290900.96999999997</v>
      </c>
      <c r="F5367" s="417">
        <v>0</v>
      </c>
      <c r="G5367" s="417">
        <v>1079652833.3600004</v>
      </c>
      <c r="H5367" s="387" t="b" cm="1">
        <f t="array" aca="1" ref="H5367" ca="1">EsNegrita(BP[[#This Row],[CODIGO]])</f>
        <v>0</v>
      </c>
      <c r="I5367" s="387" t="b" cm="1">
        <f t="array" ref="I5367">_xlfn.LET(
    _xlpm.codigos_devolucion, _xlfn.UNIQUE(_xlfn._xlws.FILTER(BP[CODIGO], ISNUMBER(SEARCH("devoluci", BP[NOMBRE CUENTA])), {""})),
    ISNUMBER(MATCH(BP[[#This Row],[CODIGO]], _xlpm.codigos_devolucion, 0))
)</f>
        <v>0</v>
      </c>
    </row>
    <row r="5368" spans="1:9" x14ac:dyDescent="0.25">
      <c r="A5368" s="608">
        <v>720536</v>
      </c>
      <c r="B5368" s="416" t="s">
        <v>548</v>
      </c>
      <c r="C5368" s="416" t="s">
        <v>1280</v>
      </c>
      <c r="D5368" s="416" t="s">
        <v>739</v>
      </c>
      <c r="E5368" s="417">
        <v>166600</v>
      </c>
      <c r="F5368" s="417">
        <v>0</v>
      </c>
      <c r="G5368" s="417">
        <v>1079819433.3600004</v>
      </c>
      <c r="H5368" s="387" t="b" cm="1">
        <f t="array" aca="1" ref="H5368" ca="1">EsNegrita(BP[[#This Row],[CODIGO]])</f>
        <v>0</v>
      </c>
      <c r="I5368" s="387" t="b" cm="1">
        <f t="array" ref="I5368">_xlfn.LET(
    _xlpm.codigos_devolucion, _xlfn.UNIQUE(_xlfn._xlws.FILTER(BP[CODIGO], ISNUMBER(SEARCH("devoluci", BP[NOMBRE CUENTA])), {""})),
    ISNUMBER(MATCH(BP[[#This Row],[CODIGO]], _xlpm.codigos_devolucion, 0))
)</f>
        <v>0</v>
      </c>
    </row>
    <row r="5369" spans="1:9" x14ac:dyDescent="0.25">
      <c r="A5369" s="608">
        <v>720536</v>
      </c>
      <c r="B5369" s="416" t="s">
        <v>548</v>
      </c>
      <c r="C5369" s="416" t="s">
        <v>1357</v>
      </c>
      <c r="D5369" s="416" t="s">
        <v>739</v>
      </c>
      <c r="E5369" s="417">
        <v>261145.79</v>
      </c>
      <c r="F5369" s="417">
        <v>0</v>
      </c>
      <c r="G5369" s="417">
        <v>1080080579.1500003</v>
      </c>
      <c r="H5369" s="387" t="b" cm="1">
        <f t="array" aca="1" ref="H5369" ca="1">EsNegrita(BP[[#This Row],[CODIGO]])</f>
        <v>0</v>
      </c>
      <c r="I5369" s="387" t="b" cm="1">
        <f t="array" ref="I5369">_xlfn.LET(
    _xlpm.codigos_devolucion, _xlfn.UNIQUE(_xlfn._xlws.FILTER(BP[CODIGO], ISNUMBER(SEARCH("devoluci", BP[NOMBRE CUENTA])), {""})),
    ISNUMBER(MATCH(BP[[#This Row],[CODIGO]], _xlpm.codigos_devolucion, 0))
)</f>
        <v>0</v>
      </c>
    </row>
    <row r="5370" spans="1:9" x14ac:dyDescent="0.25">
      <c r="A5370" s="608">
        <v>720536</v>
      </c>
      <c r="B5370" s="416" t="s">
        <v>548</v>
      </c>
      <c r="C5370" s="416" t="s">
        <v>1281</v>
      </c>
      <c r="D5370" s="416" t="s">
        <v>739</v>
      </c>
      <c r="E5370" s="417">
        <v>166600</v>
      </c>
      <c r="F5370" s="417">
        <v>0</v>
      </c>
      <c r="G5370" s="417">
        <v>1080247179.1500003</v>
      </c>
      <c r="H5370" s="387" t="b" cm="1">
        <f t="array" aca="1" ref="H5370" ca="1">EsNegrita(BP[[#This Row],[CODIGO]])</f>
        <v>0</v>
      </c>
      <c r="I5370" s="387" t="b" cm="1">
        <f t="array" ref="I5370">_xlfn.LET(
    _xlpm.codigos_devolucion, _xlfn.UNIQUE(_xlfn._xlws.FILTER(BP[CODIGO], ISNUMBER(SEARCH("devoluci", BP[NOMBRE CUENTA])), {""})),
    ISNUMBER(MATCH(BP[[#This Row],[CODIGO]], _xlpm.codigos_devolucion, 0))
)</f>
        <v>0</v>
      </c>
    </row>
    <row r="5371" spans="1:9" x14ac:dyDescent="0.25">
      <c r="A5371" s="608">
        <v>720536</v>
      </c>
      <c r="B5371" s="416" t="s">
        <v>548</v>
      </c>
      <c r="C5371" s="416" t="s">
        <v>760</v>
      </c>
      <c r="D5371" s="416" t="s">
        <v>1263</v>
      </c>
      <c r="E5371" s="417">
        <v>104896</v>
      </c>
      <c r="F5371" s="417">
        <v>0</v>
      </c>
      <c r="G5371" s="417">
        <v>1080352075.1500003</v>
      </c>
      <c r="H5371" s="387" t="b" cm="1">
        <f t="array" aca="1" ref="H5371" ca="1">EsNegrita(BP[[#This Row],[CODIGO]])</f>
        <v>0</v>
      </c>
      <c r="I5371" s="387" t="b" cm="1">
        <f t="array" ref="I5371">_xlfn.LET(
    _xlpm.codigos_devolucion, _xlfn.UNIQUE(_xlfn._xlws.FILTER(BP[CODIGO], ISNUMBER(SEARCH("devoluci", BP[NOMBRE CUENTA])), {""})),
    ISNUMBER(MATCH(BP[[#This Row],[CODIGO]], _xlpm.codigos_devolucion, 0))
)</f>
        <v>0</v>
      </c>
    </row>
    <row r="5372" spans="1:9" x14ac:dyDescent="0.25">
      <c r="A5372" s="608">
        <v>720536</v>
      </c>
      <c r="B5372" s="416" t="s">
        <v>548</v>
      </c>
      <c r="C5372" s="416" t="s">
        <v>1313</v>
      </c>
      <c r="D5372" s="416" t="s">
        <v>1326</v>
      </c>
      <c r="E5372" s="417">
        <v>95477.13</v>
      </c>
      <c r="F5372" s="417">
        <v>0</v>
      </c>
      <c r="G5372" s="417">
        <v>1080447552.2800004</v>
      </c>
      <c r="H5372" s="387" t="b" cm="1">
        <f t="array" aca="1" ref="H5372" ca="1">EsNegrita(BP[[#This Row],[CODIGO]])</f>
        <v>0</v>
      </c>
      <c r="I5372" s="387" t="b" cm="1">
        <f t="array" ref="I5372">_xlfn.LET(
    _xlpm.codigos_devolucion, _xlfn.UNIQUE(_xlfn._xlws.FILTER(BP[CODIGO], ISNUMBER(SEARCH("devoluci", BP[NOMBRE CUENTA])), {""})),
    ISNUMBER(MATCH(BP[[#This Row],[CODIGO]], _xlpm.codigos_devolucion, 0))
)</f>
        <v>0</v>
      </c>
    </row>
    <row r="5373" spans="1:9" x14ac:dyDescent="0.25">
      <c r="A5373" s="608">
        <v>720536</v>
      </c>
      <c r="B5373" s="416" t="s">
        <v>548</v>
      </c>
      <c r="C5373" s="416" t="s">
        <v>1297</v>
      </c>
      <c r="D5373" s="416" t="s">
        <v>1327</v>
      </c>
      <c r="E5373" s="417">
        <v>46621</v>
      </c>
      <c r="F5373" s="417">
        <v>0</v>
      </c>
      <c r="G5373" s="417">
        <v>1080494173.2800004</v>
      </c>
      <c r="H5373" s="387" t="b" cm="1">
        <f t="array" aca="1" ref="H5373" ca="1">EsNegrita(BP[[#This Row],[CODIGO]])</f>
        <v>0</v>
      </c>
      <c r="I5373" s="387" t="b" cm="1">
        <f t="array" ref="I5373">_xlfn.LET(
    _xlpm.codigos_devolucion, _xlfn.UNIQUE(_xlfn._xlws.FILTER(BP[CODIGO], ISNUMBER(SEARCH("devoluci", BP[NOMBRE CUENTA])), {""})),
    ISNUMBER(MATCH(BP[[#This Row],[CODIGO]], _xlpm.codigos_devolucion, 0))
)</f>
        <v>0</v>
      </c>
    </row>
    <row r="5374" spans="1:9" x14ac:dyDescent="0.25">
      <c r="A5374" s="608">
        <v>720536</v>
      </c>
      <c r="B5374" s="416" t="s">
        <v>548</v>
      </c>
      <c r="C5374" s="416" t="s">
        <v>740</v>
      </c>
      <c r="D5374" s="416" t="s">
        <v>777</v>
      </c>
      <c r="E5374" s="417">
        <v>166600</v>
      </c>
      <c r="F5374" s="417">
        <v>0</v>
      </c>
      <c r="G5374" s="417">
        <v>1080660773.2800004</v>
      </c>
      <c r="H5374" s="387" t="b" cm="1">
        <f t="array" aca="1" ref="H5374" ca="1">EsNegrita(BP[[#This Row],[CODIGO]])</f>
        <v>0</v>
      </c>
      <c r="I5374" s="387" t="b" cm="1">
        <f t="array" ref="I5374">_xlfn.LET(
    _xlpm.codigos_devolucion, _xlfn.UNIQUE(_xlfn._xlws.FILTER(BP[CODIGO], ISNUMBER(SEARCH("devoluci", BP[NOMBRE CUENTA])), {""})),
    ISNUMBER(MATCH(BP[[#This Row],[CODIGO]], _xlpm.codigos_devolucion, 0))
)</f>
        <v>0</v>
      </c>
    </row>
    <row r="5375" spans="1:9" x14ac:dyDescent="0.25">
      <c r="A5375" s="608">
        <v>720536</v>
      </c>
      <c r="B5375" s="416" t="s">
        <v>548</v>
      </c>
      <c r="C5375" s="416" t="s">
        <v>1287</v>
      </c>
      <c r="D5375" s="416" t="s">
        <v>777</v>
      </c>
      <c r="E5375" s="417">
        <v>361119.94</v>
      </c>
      <c r="F5375" s="417">
        <v>0</v>
      </c>
      <c r="G5375" s="417">
        <v>1081021893.2200005</v>
      </c>
      <c r="H5375" s="387" t="b" cm="1">
        <f t="array" aca="1" ref="H5375" ca="1">EsNegrita(BP[[#This Row],[CODIGO]])</f>
        <v>0</v>
      </c>
      <c r="I5375" s="387" t="b" cm="1">
        <f t="array" ref="I5375">_xlfn.LET(
    _xlpm.codigos_devolucion, _xlfn.UNIQUE(_xlfn._xlws.FILTER(BP[CODIGO], ISNUMBER(SEARCH("devoluci", BP[NOMBRE CUENTA])), {""})),
    ISNUMBER(MATCH(BP[[#This Row],[CODIGO]], _xlpm.codigos_devolucion, 0))
)</f>
        <v>0</v>
      </c>
    </row>
    <row r="5376" spans="1:9" x14ac:dyDescent="0.25">
      <c r="A5376" s="608">
        <v>720536</v>
      </c>
      <c r="B5376" s="416" t="s">
        <v>548</v>
      </c>
      <c r="C5376" s="416" t="s">
        <v>741</v>
      </c>
      <c r="D5376" s="416" t="s">
        <v>777</v>
      </c>
      <c r="E5376" s="417">
        <v>337980.3</v>
      </c>
      <c r="F5376" s="417">
        <v>0</v>
      </c>
      <c r="G5376" s="417">
        <v>1081359873.5200005</v>
      </c>
      <c r="H5376" s="387" t="b" cm="1">
        <f t="array" aca="1" ref="H5376" ca="1">EsNegrita(BP[[#This Row],[CODIGO]])</f>
        <v>0</v>
      </c>
      <c r="I5376" s="387" t="b" cm="1">
        <f t="array" ref="I5376">_xlfn.LET(
    _xlpm.codigos_devolucion, _xlfn.UNIQUE(_xlfn._xlws.FILTER(BP[CODIGO], ISNUMBER(SEARCH("devoluci", BP[NOMBRE CUENTA])), {""})),
    ISNUMBER(MATCH(BP[[#This Row],[CODIGO]], _xlpm.codigos_devolucion, 0))
)</f>
        <v>0</v>
      </c>
    </row>
    <row r="5377" spans="1:9" x14ac:dyDescent="0.25">
      <c r="A5377" s="608">
        <v>720536</v>
      </c>
      <c r="B5377" s="416" t="s">
        <v>548</v>
      </c>
      <c r="C5377" s="416" t="s">
        <v>779</v>
      </c>
      <c r="D5377" s="416" t="s">
        <v>777</v>
      </c>
      <c r="E5377" s="417">
        <v>336943.64</v>
      </c>
      <c r="F5377" s="417">
        <v>0</v>
      </c>
      <c r="G5377" s="417">
        <v>1081696817.1600006</v>
      </c>
      <c r="H5377" s="387" t="b" cm="1">
        <f t="array" aca="1" ref="H5377" ca="1">EsNegrita(BP[[#This Row],[CODIGO]])</f>
        <v>0</v>
      </c>
      <c r="I5377" s="387" t="b" cm="1">
        <f t="array" ref="I5377">_xlfn.LET(
    _xlpm.codigos_devolucion, _xlfn.UNIQUE(_xlfn._xlws.FILTER(BP[CODIGO], ISNUMBER(SEARCH("devoluci", BP[NOMBRE CUENTA])), {""})),
    ISNUMBER(MATCH(BP[[#This Row],[CODIGO]], _xlpm.codigos_devolucion, 0))
)</f>
        <v>0</v>
      </c>
    </row>
    <row r="5378" spans="1:9" x14ac:dyDescent="0.25">
      <c r="A5378" s="608">
        <v>720536</v>
      </c>
      <c r="B5378" s="416" t="s">
        <v>548</v>
      </c>
      <c r="C5378" s="416" t="s">
        <v>742</v>
      </c>
      <c r="D5378" s="416" t="s">
        <v>777</v>
      </c>
      <c r="E5378" s="417">
        <v>326189.45</v>
      </c>
      <c r="F5378" s="417">
        <v>0</v>
      </c>
      <c r="G5378" s="417">
        <v>1082023006.6100006</v>
      </c>
      <c r="H5378" s="387" t="b" cm="1">
        <f t="array" aca="1" ref="H5378" ca="1">EsNegrita(BP[[#This Row],[CODIGO]])</f>
        <v>0</v>
      </c>
      <c r="I5378" s="387" t="b" cm="1">
        <f t="array" ref="I5378">_xlfn.LET(
    _xlpm.codigos_devolucion, _xlfn.UNIQUE(_xlfn._xlws.FILTER(BP[CODIGO], ISNUMBER(SEARCH("devoluci", BP[NOMBRE CUENTA])), {""})),
    ISNUMBER(MATCH(BP[[#This Row],[CODIGO]], _xlpm.codigos_devolucion, 0))
)</f>
        <v>0</v>
      </c>
    </row>
    <row r="5379" spans="1:9" x14ac:dyDescent="0.25">
      <c r="A5379" s="608">
        <v>720536</v>
      </c>
      <c r="B5379" s="416" t="s">
        <v>548</v>
      </c>
      <c r="C5379" s="416" t="s">
        <v>743</v>
      </c>
      <c r="D5379" s="416" t="s">
        <v>777</v>
      </c>
      <c r="E5379" s="417">
        <v>307644.15999999997</v>
      </c>
      <c r="F5379" s="417">
        <v>0</v>
      </c>
      <c r="G5379" s="417">
        <v>1082330650.7700007</v>
      </c>
      <c r="H5379" s="387" t="b" cm="1">
        <f t="array" aca="1" ref="H5379" ca="1">EsNegrita(BP[[#This Row],[CODIGO]])</f>
        <v>0</v>
      </c>
      <c r="I5379" s="387" t="b" cm="1">
        <f t="array" ref="I5379">_xlfn.LET(
    _xlpm.codigos_devolucion, _xlfn.UNIQUE(_xlfn._xlws.FILTER(BP[CODIGO], ISNUMBER(SEARCH("devoluci", BP[NOMBRE CUENTA])), {""})),
    ISNUMBER(MATCH(BP[[#This Row],[CODIGO]], _xlpm.codigos_devolucion, 0))
)</f>
        <v>0</v>
      </c>
    </row>
    <row r="5380" spans="1:9" x14ac:dyDescent="0.25">
      <c r="A5380" s="608">
        <v>720536</v>
      </c>
      <c r="B5380" s="416" t="s">
        <v>548</v>
      </c>
      <c r="C5380" s="416" t="s">
        <v>744</v>
      </c>
      <c r="D5380" s="416" t="s">
        <v>777</v>
      </c>
      <c r="E5380" s="417">
        <v>277811.55</v>
      </c>
      <c r="F5380" s="417">
        <v>0</v>
      </c>
      <c r="G5380" s="417">
        <v>1082608462.3200006</v>
      </c>
      <c r="H5380" s="387" t="b" cm="1">
        <f t="array" aca="1" ref="H5380" ca="1">EsNegrita(BP[[#This Row],[CODIGO]])</f>
        <v>0</v>
      </c>
      <c r="I5380" s="387" t="b" cm="1">
        <f t="array" ref="I5380">_xlfn.LET(
    _xlpm.codigos_devolucion, _xlfn.UNIQUE(_xlfn._xlws.FILTER(BP[CODIGO], ISNUMBER(SEARCH("devoluci", BP[NOMBRE CUENTA])), {""})),
    ISNUMBER(MATCH(BP[[#This Row],[CODIGO]], _xlpm.codigos_devolucion, 0))
)</f>
        <v>0</v>
      </c>
    </row>
    <row r="5381" spans="1:9" x14ac:dyDescent="0.25">
      <c r="A5381" s="608">
        <v>720536</v>
      </c>
      <c r="B5381" s="416" t="s">
        <v>548</v>
      </c>
      <c r="C5381" s="416" t="s">
        <v>745</v>
      </c>
      <c r="D5381" s="416" t="s">
        <v>777</v>
      </c>
      <c r="E5381" s="417">
        <v>336943.64</v>
      </c>
      <c r="F5381" s="417">
        <v>0</v>
      </c>
      <c r="G5381" s="417">
        <v>1082945405.9600008</v>
      </c>
      <c r="H5381" s="387" t="b" cm="1">
        <f t="array" aca="1" ref="H5381" ca="1">EsNegrita(BP[[#This Row],[CODIGO]])</f>
        <v>0</v>
      </c>
      <c r="I5381" s="387" t="b" cm="1">
        <f t="array" ref="I5381">_xlfn.LET(
    _xlpm.codigos_devolucion, _xlfn.UNIQUE(_xlfn._xlws.FILTER(BP[CODIGO], ISNUMBER(SEARCH("devoluci", BP[NOMBRE CUENTA])), {""})),
    ISNUMBER(MATCH(BP[[#This Row],[CODIGO]], _xlpm.codigos_devolucion, 0))
)</f>
        <v>0</v>
      </c>
    </row>
    <row r="5382" spans="1:9" x14ac:dyDescent="0.25">
      <c r="A5382" s="608">
        <v>720536</v>
      </c>
      <c r="B5382" s="416" t="s">
        <v>548</v>
      </c>
      <c r="C5382" s="416" t="s">
        <v>1288</v>
      </c>
      <c r="D5382" s="416" t="s">
        <v>777</v>
      </c>
      <c r="E5382" s="417">
        <v>309887.40000000002</v>
      </c>
      <c r="F5382" s="417">
        <v>0</v>
      </c>
      <c r="G5382" s="417">
        <v>1083255293.3600008</v>
      </c>
      <c r="H5382" s="387" t="b" cm="1">
        <f t="array" aca="1" ref="H5382" ca="1">EsNegrita(BP[[#This Row],[CODIGO]])</f>
        <v>0</v>
      </c>
      <c r="I5382" s="387" t="b" cm="1">
        <f t="array" ref="I5382">_xlfn.LET(
    _xlpm.codigos_devolucion, _xlfn.UNIQUE(_xlfn._xlws.FILTER(BP[CODIGO], ISNUMBER(SEARCH("devoluci", BP[NOMBRE CUENTA])), {""})),
    ISNUMBER(MATCH(BP[[#This Row],[CODIGO]], _xlpm.codigos_devolucion, 0))
)</f>
        <v>0</v>
      </c>
    </row>
    <row r="5383" spans="1:9" x14ac:dyDescent="0.25">
      <c r="A5383" s="608">
        <v>720536</v>
      </c>
      <c r="B5383" s="416" t="s">
        <v>548</v>
      </c>
      <c r="C5383" s="416" t="s">
        <v>1267</v>
      </c>
      <c r="D5383" s="416" t="s">
        <v>777</v>
      </c>
      <c r="E5383" s="417">
        <v>337980.3</v>
      </c>
      <c r="F5383" s="417">
        <v>0</v>
      </c>
      <c r="G5383" s="417">
        <v>1083593273.6600008</v>
      </c>
      <c r="H5383" s="387" t="b" cm="1">
        <f t="array" aca="1" ref="H5383" ca="1">EsNegrita(BP[[#This Row],[CODIGO]])</f>
        <v>0</v>
      </c>
      <c r="I5383" s="387" t="b" cm="1">
        <f t="array" ref="I5383">_xlfn.LET(
    _xlpm.codigos_devolucion, _xlfn.UNIQUE(_xlfn._xlws.FILTER(BP[CODIGO], ISNUMBER(SEARCH("devoluci", BP[NOMBRE CUENTA])), {""})),
    ISNUMBER(MATCH(BP[[#This Row],[CODIGO]], _xlpm.codigos_devolucion, 0))
)</f>
        <v>0</v>
      </c>
    </row>
    <row r="5384" spans="1:9" x14ac:dyDescent="0.25">
      <c r="A5384" s="608">
        <v>720536</v>
      </c>
      <c r="B5384" s="416" t="s">
        <v>548</v>
      </c>
      <c r="C5384" s="416" t="s">
        <v>1289</v>
      </c>
      <c r="D5384" s="416" t="s">
        <v>777</v>
      </c>
      <c r="E5384" s="417">
        <v>285401.11</v>
      </c>
      <c r="F5384" s="417">
        <v>0</v>
      </c>
      <c r="G5384" s="417">
        <v>1083878674.7700007</v>
      </c>
      <c r="H5384" s="387" t="b" cm="1">
        <f t="array" aca="1" ref="H5384" ca="1">EsNegrita(BP[[#This Row],[CODIGO]])</f>
        <v>0</v>
      </c>
      <c r="I5384" s="387" t="b" cm="1">
        <f t="array" ref="I5384">_xlfn.LET(
    _xlpm.codigos_devolucion, _xlfn.UNIQUE(_xlfn._xlws.FILTER(BP[CODIGO], ISNUMBER(SEARCH("devoluci", BP[NOMBRE CUENTA])), {""})),
    ISNUMBER(MATCH(BP[[#This Row],[CODIGO]], _xlpm.codigos_devolucion, 0))
)</f>
        <v>0</v>
      </c>
    </row>
    <row r="5385" spans="1:9" x14ac:dyDescent="0.25">
      <c r="A5385" s="608">
        <v>720536</v>
      </c>
      <c r="B5385" s="416" t="s">
        <v>548</v>
      </c>
      <c r="C5385" s="416" t="s">
        <v>746</v>
      </c>
      <c r="D5385" s="416" t="s">
        <v>777</v>
      </c>
      <c r="E5385" s="417">
        <v>337980.3</v>
      </c>
      <c r="F5385" s="417">
        <v>0</v>
      </c>
      <c r="G5385" s="417">
        <v>1084216655.0700006</v>
      </c>
      <c r="H5385" s="387" t="b" cm="1">
        <f t="array" aca="1" ref="H5385" ca="1">EsNegrita(BP[[#This Row],[CODIGO]])</f>
        <v>0</v>
      </c>
      <c r="I5385" s="387" t="b" cm="1">
        <f t="array" ref="I5385">_xlfn.LET(
    _xlpm.codigos_devolucion, _xlfn.UNIQUE(_xlfn._xlws.FILTER(BP[CODIGO], ISNUMBER(SEARCH("devoluci", BP[NOMBRE CUENTA])), {""})),
    ISNUMBER(MATCH(BP[[#This Row],[CODIGO]], _xlpm.codigos_devolucion, 0))
)</f>
        <v>0</v>
      </c>
    </row>
    <row r="5386" spans="1:9" x14ac:dyDescent="0.25">
      <c r="A5386" s="608">
        <v>720536</v>
      </c>
      <c r="B5386" s="416" t="s">
        <v>548</v>
      </c>
      <c r="C5386" s="416" t="s">
        <v>1268</v>
      </c>
      <c r="D5386" s="416" t="s">
        <v>777</v>
      </c>
      <c r="E5386" s="417">
        <v>364125.67</v>
      </c>
      <c r="F5386" s="417">
        <v>0</v>
      </c>
      <c r="G5386" s="417">
        <v>1084580780.7400007</v>
      </c>
      <c r="H5386" s="387" t="b" cm="1">
        <f t="array" aca="1" ref="H5386" ca="1">EsNegrita(BP[[#This Row],[CODIGO]])</f>
        <v>0</v>
      </c>
      <c r="I5386" s="387" t="b" cm="1">
        <f t="array" ref="I5386">_xlfn.LET(
    _xlpm.codigos_devolucion, _xlfn.UNIQUE(_xlfn._xlws.FILTER(BP[CODIGO], ISNUMBER(SEARCH("devoluci", BP[NOMBRE CUENTA])), {""})),
    ISNUMBER(MATCH(BP[[#This Row],[CODIGO]], _xlpm.codigos_devolucion, 0))
)</f>
        <v>0</v>
      </c>
    </row>
    <row r="5387" spans="1:9" x14ac:dyDescent="0.25">
      <c r="A5387" s="608">
        <v>720536</v>
      </c>
      <c r="B5387" s="416" t="s">
        <v>548</v>
      </c>
      <c r="C5387" s="416" t="s">
        <v>1290</v>
      </c>
      <c r="D5387" s="416" t="s">
        <v>777</v>
      </c>
      <c r="E5387" s="417">
        <v>364779.91</v>
      </c>
      <c r="F5387" s="417">
        <v>0</v>
      </c>
      <c r="G5387" s="417">
        <v>1084945560.6500008</v>
      </c>
      <c r="H5387" s="387" t="b" cm="1">
        <f t="array" aca="1" ref="H5387" ca="1">EsNegrita(BP[[#This Row],[CODIGO]])</f>
        <v>0</v>
      </c>
      <c r="I5387" s="387" t="b" cm="1">
        <f t="array" ref="I5387">_xlfn.LET(
    _xlpm.codigos_devolucion, _xlfn.UNIQUE(_xlfn._xlws.FILTER(BP[CODIGO], ISNUMBER(SEARCH("devoluci", BP[NOMBRE CUENTA])), {""})),
    ISNUMBER(MATCH(BP[[#This Row],[CODIGO]], _xlpm.codigos_devolucion, 0))
)</f>
        <v>0</v>
      </c>
    </row>
    <row r="5388" spans="1:9" x14ac:dyDescent="0.25">
      <c r="A5388" s="608">
        <v>720536</v>
      </c>
      <c r="B5388" s="416" t="s">
        <v>548</v>
      </c>
      <c r="C5388" s="416" t="s">
        <v>747</v>
      </c>
      <c r="D5388" s="416" t="s">
        <v>777</v>
      </c>
      <c r="E5388" s="417">
        <v>215881.36</v>
      </c>
      <c r="F5388" s="417">
        <v>0</v>
      </c>
      <c r="G5388" s="417">
        <v>1085161442.0100007</v>
      </c>
      <c r="H5388" s="387" t="b" cm="1">
        <f t="array" aca="1" ref="H5388" ca="1">EsNegrita(BP[[#This Row],[CODIGO]])</f>
        <v>0</v>
      </c>
      <c r="I5388" s="387" t="b" cm="1">
        <f t="array" ref="I5388">_xlfn.LET(
    _xlpm.codigos_devolucion, _xlfn.UNIQUE(_xlfn._xlws.FILTER(BP[CODIGO], ISNUMBER(SEARCH("devoluci", BP[NOMBRE CUENTA])), {""})),
    ISNUMBER(MATCH(BP[[#This Row],[CODIGO]], _xlpm.codigos_devolucion, 0))
)</f>
        <v>0</v>
      </c>
    </row>
    <row r="5389" spans="1:9" x14ac:dyDescent="0.25">
      <c r="A5389" s="608">
        <v>720536</v>
      </c>
      <c r="B5389" s="416" t="s">
        <v>548</v>
      </c>
      <c r="C5389" s="416" t="s">
        <v>1293</v>
      </c>
      <c r="D5389" s="416" t="s">
        <v>777</v>
      </c>
      <c r="E5389" s="417">
        <v>337980.3</v>
      </c>
      <c r="F5389" s="417">
        <v>0</v>
      </c>
      <c r="G5389" s="417">
        <v>1085499422.3100007</v>
      </c>
      <c r="H5389" s="387" t="b" cm="1">
        <f t="array" aca="1" ref="H5389" ca="1">EsNegrita(BP[[#This Row],[CODIGO]])</f>
        <v>0</v>
      </c>
      <c r="I5389" s="387" t="b" cm="1">
        <f t="array" ref="I5389">_xlfn.LET(
    _xlpm.codigos_devolucion, _xlfn.UNIQUE(_xlfn._xlws.FILTER(BP[CODIGO], ISNUMBER(SEARCH("devoluci", BP[NOMBRE CUENTA])), {""})),
    ISNUMBER(MATCH(BP[[#This Row],[CODIGO]], _xlpm.codigos_devolucion, 0))
)</f>
        <v>0</v>
      </c>
    </row>
    <row r="5390" spans="1:9" x14ac:dyDescent="0.25">
      <c r="A5390" s="608">
        <v>720536</v>
      </c>
      <c r="B5390" s="416" t="s">
        <v>548</v>
      </c>
      <c r="C5390" s="416" t="s">
        <v>1294</v>
      </c>
      <c r="D5390" s="416" t="s">
        <v>777</v>
      </c>
      <c r="E5390" s="417">
        <v>337980.3</v>
      </c>
      <c r="F5390" s="417">
        <v>0</v>
      </c>
      <c r="G5390" s="417">
        <v>1085837402.6100006</v>
      </c>
      <c r="H5390" s="387" t="b" cm="1">
        <f t="array" aca="1" ref="H5390" ca="1">EsNegrita(BP[[#This Row],[CODIGO]])</f>
        <v>0</v>
      </c>
      <c r="I5390" s="387" t="b" cm="1">
        <f t="array" ref="I5390">_xlfn.LET(
    _xlpm.codigos_devolucion, _xlfn.UNIQUE(_xlfn._xlws.FILTER(BP[CODIGO], ISNUMBER(SEARCH("devoluci", BP[NOMBRE CUENTA])), {""})),
    ISNUMBER(MATCH(BP[[#This Row],[CODIGO]], _xlpm.codigos_devolucion, 0))
)</f>
        <v>0</v>
      </c>
    </row>
    <row r="5391" spans="1:9" x14ac:dyDescent="0.25">
      <c r="A5391" s="608">
        <v>720536</v>
      </c>
      <c r="B5391" s="416" t="s">
        <v>548</v>
      </c>
      <c r="C5391" s="416" t="s">
        <v>748</v>
      </c>
      <c r="D5391" s="416" t="s">
        <v>777</v>
      </c>
      <c r="E5391" s="417">
        <v>336597</v>
      </c>
      <c r="F5391" s="417">
        <v>0</v>
      </c>
      <c r="G5391" s="417">
        <v>1086173999.6100006</v>
      </c>
      <c r="H5391" s="387" t="b" cm="1">
        <f t="array" aca="1" ref="H5391" ca="1">EsNegrita(BP[[#This Row],[CODIGO]])</f>
        <v>0</v>
      </c>
      <c r="I5391" s="387" t="b" cm="1">
        <f t="array" ref="I5391">_xlfn.LET(
    _xlpm.codigos_devolucion, _xlfn.UNIQUE(_xlfn._xlws.FILTER(BP[CODIGO], ISNUMBER(SEARCH("devoluci", BP[NOMBRE CUENTA])), {""})),
    ISNUMBER(MATCH(BP[[#This Row],[CODIGO]], _xlpm.codigos_devolucion, 0))
)</f>
        <v>0</v>
      </c>
    </row>
    <row r="5392" spans="1:9" x14ac:dyDescent="0.25">
      <c r="A5392" s="608">
        <v>720536</v>
      </c>
      <c r="B5392" s="416" t="s">
        <v>548</v>
      </c>
      <c r="C5392" s="416" t="s">
        <v>749</v>
      </c>
      <c r="D5392" s="416" t="s">
        <v>777</v>
      </c>
      <c r="E5392" s="417">
        <v>329504.40000000002</v>
      </c>
      <c r="F5392" s="417">
        <v>0</v>
      </c>
      <c r="G5392" s="417">
        <v>1086503504.0100007</v>
      </c>
      <c r="H5392" s="387" t="b" cm="1">
        <f t="array" aca="1" ref="H5392" ca="1">EsNegrita(BP[[#This Row],[CODIGO]])</f>
        <v>0</v>
      </c>
      <c r="I5392" s="387" t="b" cm="1">
        <f t="array" ref="I5392">_xlfn.LET(
    _xlpm.codigos_devolucion, _xlfn.UNIQUE(_xlfn._xlws.FILTER(BP[CODIGO], ISNUMBER(SEARCH("devoluci", BP[NOMBRE CUENTA])), {""})),
    ISNUMBER(MATCH(BP[[#This Row],[CODIGO]], _xlpm.codigos_devolucion, 0))
)</f>
        <v>0</v>
      </c>
    </row>
    <row r="5393" spans="1:9" x14ac:dyDescent="0.25">
      <c r="A5393" s="608">
        <v>720536</v>
      </c>
      <c r="B5393" s="416" t="s">
        <v>548</v>
      </c>
      <c r="C5393" s="416" t="s">
        <v>1295</v>
      </c>
      <c r="D5393" s="416" t="s">
        <v>777</v>
      </c>
      <c r="E5393" s="417">
        <v>180103.82</v>
      </c>
      <c r="F5393" s="417">
        <v>0</v>
      </c>
      <c r="G5393" s="417">
        <v>1086683607.8300006</v>
      </c>
      <c r="H5393" s="387" t="b" cm="1">
        <f t="array" aca="1" ref="H5393" ca="1">EsNegrita(BP[[#This Row],[CODIGO]])</f>
        <v>0</v>
      </c>
      <c r="I5393" s="387" t="b" cm="1">
        <f t="array" ref="I5393">_xlfn.LET(
    _xlpm.codigos_devolucion, _xlfn.UNIQUE(_xlfn._xlws.FILTER(BP[CODIGO], ISNUMBER(SEARCH("devoluci", BP[NOMBRE CUENTA])), {""})),
    ISNUMBER(MATCH(BP[[#This Row],[CODIGO]], _xlpm.codigos_devolucion, 0))
)</f>
        <v>0</v>
      </c>
    </row>
    <row r="5394" spans="1:9" x14ac:dyDescent="0.25">
      <c r="A5394" s="608">
        <v>720536</v>
      </c>
      <c r="B5394" s="416" t="s">
        <v>548</v>
      </c>
      <c r="C5394" s="416" t="s">
        <v>750</v>
      </c>
      <c r="D5394" s="416" t="s">
        <v>777</v>
      </c>
      <c r="E5394" s="417">
        <v>201167</v>
      </c>
      <c r="F5394" s="417">
        <v>0</v>
      </c>
      <c r="G5394" s="417">
        <v>1086884774.8300006</v>
      </c>
      <c r="H5394" s="387" t="b" cm="1">
        <f t="array" aca="1" ref="H5394" ca="1">EsNegrita(BP[[#This Row],[CODIGO]])</f>
        <v>0</v>
      </c>
      <c r="I5394" s="387" t="b" cm="1">
        <f t="array" ref="I5394">_xlfn.LET(
    _xlpm.codigos_devolucion, _xlfn.UNIQUE(_xlfn._xlws.FILTER(BP[CODIGO], ISNUMBER(SEARCH("devoluci", BP[NOMBRE CUENTA])), {""})),
    ISNUMBER(MATCH(BP[[#This Row],[CODIGO]], _xlpm.codigos_devolucion, 0))
)</f>
        <v>0</v>
      </c>
    </row>
    <row r="5395" spans="1:9" x14ac:dyDescent="0.25">
      <c r="A5395" s="608">
        <v>720536</v>
      </c>
      <c r="B5395" s="416" t="s">
        <v>548</v>
      </c>
      <c r="C5395" s="416" t="s">
        <v>1260</v>
      </c>
      <c r="D5395" s="416" t="s">
        <v>777</v>
      </c>
      <c r="E5395" s="417">
        <v>238726.69</v>
      </c>
      <c r="F5395" s="417">
        <v>0</v>
      </c>
      <c r="G5395" s="417">
        <v>1087123501.5200007</v>
      </c>
      <c r="H5395" s="387" t="b" cm="1">
        <f t="array" aca="1" ref="H5395" ca="1">EsNegrita(BP[[#This Row],[CODIGO]])</f>
        <v>0</v>
      </c>
      <c r="I5395" s="387" t="b" cm="1">
        <f t="array" ref="I5395">_xlfn.LET(
    _xlpm.codigos_devolucion, _xlfn.UNIQUE(_xlfn._xlws.FILTER(BP[CODIGO], ISNUMBER(SEARCH("devoluci", BP[NOMBRE CUENTA])), {""})),
    ISNUMBER(MATCH(BP[[#This Row],[CODIGO]], _xlpm.codigos_devolucion, 0))
)</f>
        <v>0</v>
      </c>
    </row>
    <row r="5396" spans="1:9" x14ac:dyDescent="0.25">
      <c r="A5396" s="608">
        <v>720536</v>
      </c>
      <c r="B5396" s="416" t="s">
        <v>548</v>
      </c>
      <c r="C5396" s="416" t="s">
        <v>1338</v>
      </c>
      <c r="D5396" s="416" t="s">
        <v>777</v>
      </c>
      <c r="E5396" s="417">
        <v>166600</v>
      </c>
      <c r="F5396" s="417">
        <v>0</v>
      </c>
      <c r="G5396" s="417">
        <v>1087290101.5200007</v>
      </c>
      <c r="H5396" s="387" t="b" cm="1">
        <f t="array" aca="1" ref="H5396" ca="1">EsNegrita(BP[[#This Row],[CODIGO]])</f>
        <v>0</v>
      </c>
      <c r="I5396" s="387" t="b" cm="1">
        <f t="array" ref="I5396">_xlfn.LET(
    _xlpm.codigos_devolucion, _xlfn.UNIQUE(_xlfn._xlws.FILTER(BP[CODIGO], ISNUMBER(SEARCH("devoluci", BP[NOMBRE CUENTA])), {""})),
    ISNUMBER(MATCH(BP[[#This Row],[CODIGO]], _xlpm.codigos_devolucion, 0))
)</f>
        <v>0</v>
      </c>
    </row>
    <row r="5397" spans="1:9" x14ac:dyDescent="0.25">
      <c r="A5397" s="608">
        <v>720536</v>
      </c>
      <c r="B5397" s="416" t="s">
        <v>548</v>
      </c>
      <c r="C5397" s="416" t="s">
        <v>1296</v>
      </c>
      <c r="D5397" s="416" t="s">
        <v>777</v>
      </c>
      <c r="E5397" s="417">
        <v>258318.26</v>
      </c>
      <c r="F5397" s="417">
        <v>0</v>
      </c>
      <c r="G5397" s="417">
        <v>1087548419.7800007</v>
      </c>
      <c r="H5397" s="387" t="b" cm="1">
        <f t="array" aca="1" ref="H5397" ca="1">EsNegrita(BP[[#This Row],[CODIGO]])</f>
        <v>0</v>
      </c>
      <c r="I5397" s="387" t="b" cm="1">
        <f t="array" ref="I5397">_xlfn.LET(
    _xlpm.codigos_devolucion, _xlfn.UNIQUE(_xlfn._xlws.FILTER(BP[CODIGO], ISNUMBER(SEARCH("devoluci", BP[NOMBRE CUENTA])), {""})),
    ISNUMBER(MATCH(BP[[#This Row],[CODIGO]], _xlpm.codigos_devolucion, 0))
)</f>
        <v>0</v>
      </c>
    </row>
    <row r="5398" spans="1:9" x14ac:dyDescent="0.25">
      <c r="A5398" s="608">
        <v>720536</v>
      </c>
      <c r="B5398" s="416" t="s">
        <v>548</v>
      </c>
      <c r="C5398" s="416" t="s">
        <v>1261</v>
      </c>
      <c r="D5398" s="416" t="s">
        <v>777</v>
      </c>
      <c r="E5398" s="417">
        <v>270649.61</v>
      </c>
      <c r="F5398" s="417">
        <v>0</v>
      </c>
      <c r="G5398" s="417">
        <v>1087819069.3900006</v>
      </c>
      <c r="H5398" s="387" t="b" cm="1">
        <f t="array" aca="1" ref="H5398" ca="1">EsNegrita(BP[[#This Row],[CODIGO]])</f>
        <v>0</v>
      </c>
      <c r="I5398" s="387" t="b" cm="1">
        <f t="array" ref="I5398">_xlfn.LET(
    _xlpm.codigos_devolucion, _xlfn.UNIQUE(_xlfn._xlws.FILTER(BP[CODIGO], ISNUMBER(SEARCH("devoluci", BP[NOMBRE CUENTA])), {""})),
    ISNUMBER(MATCH(BP[[#This Row],[CODIGO]], _xlpm.codigos_devolucion, 0))
)</f>
        <v>0</v>
      </c>
    </row>
    <row r="5399" spans="1:9" x14ac:dyDescent="0.25">
      <c r="A5399" s="608">
        <v>720536</v>
      </c>
      <c r="B5399" s="416" t="s">
        <v>548</v>
      </c>
      <c r="C5399" s="416" t="s">
        <v>1297</v>
      </c>
      <c r="D5399" s="416" t="s">
        <v>777</v>
      </c>
      <c r="E5399" s="417">
        <v>239583.14</v>
      </c>
      <c r="F5399" s="417">
        <v>0</v>
      </c>
      <c r="G5399" s="417">
        <v>1088058652.5300007</v>
      </c>
      <c r="H5399" s="387" t="b" cm="1">
        <f t="array" aca="1" ref="H5399" ca="1">EsNegrita(BP[[#This Row],[CODIGO]])</f>
        <v>0</v>
      </c>
      <c r="I5399" s="387" t="b" cm="1">
        <f t="array" ref="I5399">_xlfn.LET(
    _xlpm.codigos_devolucion, _xlfn.UNIQUE(_xlfn._xlws.FILTER(BP[CODIGO], ISNUMBER(SEARCH("devoluci", BP[NOMBRE CUENTA])), {""})),
    ISNUMBER(MATCH(BP[[#This Row],[CODIGO]], _xlpm.codigos_devolucion, 0))
)</f>
        <v>0</v>
      </c>
    </row>
    <row r="5400" spans="1:9" x14ac:dyDescent="0.25">
      <c r="A5400" s="608">
        <v>720536</v>
      </c>
      <c r="B5400" s="416" t="s">
        <v>548</v>
      </c>
      <c r="C5400" s="416" t="s">
        <v>1298</v>
      </c>
      <c r="D5400" s="416" t="s">
        <v>777</v>
      </c>
      <c r="E5400" s="417">
        <v>280741.52</v>
      </c>
      <c r="F5400" s="417">
        <v>0</v>
      </c>
      <c r="G5400" s="417">
        <v>1088339394.0500007</v>
      </c>
      <c r="H5400" s="387" t="b" cm="1">
        <f t="array" aca="1" ref="H5400" ca="1">EsNegrita(BP[[#This Row],[CODIGO]])</f>
        <v>0</v>
      </c>
      <c r="I5400" s="387" t="b" cm="1">
        <f t="array" ref="I5400">_xlfn.LET(
    _xlpm.codigos_devolucion, _xlfn.UNIQUE(_xlfn._xlws.FILTER(BP[CODIGO], ISNUMBER(SEARCH("devoluci", BP[NOMBRE CUENTA])), {""})),
    ISNUMBER(MATCH(BP[[#This Row],[CODIGO]], _xlpm.codigos_devolucion, 0))
)</f>
        <v>0</v>
      </c>
    </row>
    <row r="5401" spans="1:9" x14ac:dyDescent="0.25">
      <c r="A5401" s="608">
        <v>720536</v>
      </c>
      <c r="B5401" s="416" t="s">
        <v>548</v>
      </c>
      <c r="C5401" s="416" t="s">
        <v>752</v>
      </c>
      <c r="D5401" s="416" t="s">
        <v>777</v>
      </c>
      <c r="E5401" s="417">
        <v>177706.64</v>
      </c>
      <c r="F5401" s="417">
        <v>0</v>
      </c>
      <c r="G5401" s="417">
        <v>1088517100.6900008</v>
      </c>
      <c r="H5401" s="387" t="b" cm="1">
        <f t="array" aca="1" ref="H5401" ca="1">EsNegrita(BP[[#This Row],[CODIGO]])</f>
        <v>0</v>
      </c>
      <c r="I5401" s="387" t="b" cm="1">
        <f t="array" ref="I5401">_xlfn.LET(
    _xlpm.codigos_devolucion, _xlfn.UNIQUE(_xlfn._xlws.FILTER(BP[CODIGO], ISNUMBER(SEARCH("devoluci", BP[NOMBRE CUENTA])), {""})),
    ISNUMBER(MATCH(BP[[#This Row],[CODIGO]], _xlpm.codigos_devolucion, 0))
)</f>
        <v>0</v>
      </c>
    </row>
    <row r="5402" spans="1:9" x14ac:dyDescent="0.25">
      <c r="A5402" s="608">
        <v>720536</v>
      </c>
      <c r="B5402" s="416" t="s">
        <v>548</v>
      </c>
      <c r="C5402" s="416" t="s">
        <v>1299</v>
      </c>
      <c r="D5402" s="416" t="s">
        <v>777</v>
      </c>
      <c r="E5402" s="417">
        <v>375710.39</v>
      </c>
      <c r="F5402" s="417">
        <v>0</v>
      </c>
      <c r="G5402" s="417">
        <v>1088892811.0800009</v>
      </c>
      <c r="H5402" s="387" t="b" cm="1">
        <f t="array" aca="1" ref="H5402" ca="1">EsNegrita(BP[[#This Row],[CODIGO]])</f>
        <v>0</v>
      </c>
      <c r="I5402" s="387" t="b" cm="1">
        <f t="array" ref="I5402">_xlfn.LET(
    _xlpm.codigos_devolucion, _xlfn.UNIQUE(_xlfn._xlws.FILTER(BP[CODIGO], ISNUMBER(SEARCH("devoluci", BP[NOMBRE CUENTA])), {""})),
    ISNUMBER(MATCH(BP[[#This Row],[CODIGO]], _xlpm.codigos_devolucion, 0))
)</f>
        <v>0</v>
      </c>
    </row>
    <row r="5403" spans="1:9" x14ac:dyDescent="0.25">
      <c r="A5403" s="608">
        <v>720536</v>
      </c>
      <c r="B5403" s="416" t="s">
        <v>548</v>
      </c>
      <c r="C5403" s="416" t="s">
        <v>1340</v>
      </c>
      <c r="D5403" s="416" t="s">
        <v>777</v>
      </c>
      <c r="E5403" s="417">
        <v>303907.40000000002</v>
      </c>
      <c r="F5403" s="417">
        <v>0</v>
      </c>
      <c r="G5403" s="417">
        <v>1089196718.480001</v>
      </c>
      <c r="H5403" s="387" t="b" cm="1">
        <f t="array" aca="1" ref="H5403" ca="1">EsNegrita(BP[[#This Row],[CODIGO]])</f>
        <v>0</v>
      </c>
      <c r="I5403" s="387" t="b" cm="1">
        <f t="array" ref="I5403">_xlfn.LET(
    _xlpm.codigos_devolucion, _xlfn.UNIQUE(_xlfn._xlws.FILTER(BP[CODIGO], ISNUMBER(SEARCH("devoluci", BP[NOMBRE CUENTA])), {""})),
    ISNUMBER(MATCH(BP[[#This Row],[CODIGO]], _xlpm.codigos_devolucion, 0))
)</f>
        <v>0</v>
      </c>
    </row>
    <row r="5404" spans="1:9" x14ac:dyDescent="0.25">
      <c r="A5404" s="608">
        <v>720536</v>
      </c>
      <c r="B5404" s="416" t="s">
        <v>548</v>
      </c>
      <c r="C5404" s="416" t="s">
        <v>756</v>
      </c>
      <c r="D5404" s="416" t="s">
        <v>777</v>
      </c>
      <c r="E5404" s="417">
        <v>329504.40000000002</v>
      </c>
      <c r="F5404" s="417">
        <v>0</v>
      </c>
      <c r="G5404" s="417">
        <v>1089526222.8800011</v>
      </c>
      <c r="H5404" s="387" t="b" cm="1">
        <f t="array" aca="1" ref="H5404" ca="1">EsNegrita(BP[[#This Row],[CODIGO]])</f>
        <v>0</v>
      </c>
      <c r="I5404" s="387" t="b" cm="1">
        <f t="array" ref="I5404">_xlfn.LET(
    _xlpm.codigos_devolucion, _xlfn.UNIQUE(_xlfn._xlws.FILTER(BP[CODIGO], ISNUMBER(SEARCH("devoluci", BP[NOMBRE CUENTA])), {""})),
    ISNUMBER(MATCH(BP[[#This Row],[CODIGO]], _xlpm.codigos_devolucion, 0))
)</f>
        <v>0</v>
      </c>
    </row>
    <row r="5405" spans="1:9" x14ac:dyDescent="0.25">
      <c r="A5405" s="608">
        <v>720536</v>
      </c>
      <c r="B5405" s="416" t="s">
        <v>548</v>
      </c>
      <c r="C5405" s="416" t="s">
        <v>757</v>
      </c>
      <c r="D5405" s="416" t="s">
        <v>777</v>
      </c>
      <c r="E5405" s="417">
        <v>336943.64</v>
      </c>
      <c r="F5405" s="417">
        <v>0</v>
      </c>
      <c r="G5405" s="417">
        <v>1089863166.5200012</v>
      </c>
      <c r="H5405" s="387" t="b" cm="1">
        <f t="array" aca="1" ref="H5405" ca="1">EsNegrita(BP[[#This Row],[CODIGO]])</f>
        <v>0</v>
      </c>
      <c r="I5405" s="387" t="b" cm="1">
        <f t="array" ref="I5405">_xlfn.LET(
    _xlpm.codigos_devolucion, _xlfn.UNIQUE(_xlfn._xlws.FILTER(BP[CODIGO], ISNUMBER(SEARCH("devoluci", BP[NOMBRE CUENTA])), {""})),
    ISNUMBER(MATCH(BP[[#This Row],[CODIGO]], _xlpm.codigos_devolucion, 0))
)</f>
        <v>0</v>
      </c>
    </row>
    <row r="5406" spans="1:9" x14ac:dyDescent="0.25">
      <c r="A5406" s="608">
        <v>720536</v>
      </c>
      <c r="B5406" s="416" t="s">
        <v>548</v>
      </c>
      <c r="C5406" s="416" t="s">
        <v>1336</v>
      </c>
      <c r="D5406" s="416" t="s">
        <v>777</v>
      </c>
      <c r="E5406" s="417">
        <v>345382.12</v>
      </c>
      <c r="F5406" s="417">
        <v>0</v>
      </c>
      <c r="G5406" s="417">
        <v>1090208548.6400011</v>
      </c>
      <c r="H5406" s="387" t="b" cm="1">
        <f t="array" aca="1" ref="H5406" ca="1">EsNegrita(BP[[#This Row],[CODIGO]])</f>
        <v>0</v>
      </c>
      <c r="I5406" s="387" t="b" cm="1">
        <f t="array" ref="I5406">_xlfn.LET(
    _xlpm.codigos_devolucion, _xlfn.UNIQUE(_xlfn._xlws.FILTER(BP[CODIGO], ISNUMBER(SEARCH("devoluci", BP[NOMBRE CUENTA])), {""})),
    ISNUMBER(MATCH(BP[[#This Row],[CODIGO]], _xlpm.codigos_devolucion, 0))
)</f>
        <v>0</v>
      </c>
    </row>
    <row r="5407" spans="1:9" x14ac:dyDescent="0.25">
      <c r="A5407" s="608">
        <v>720536</v>
      </c>
      <c r="B5407" s="416" t="s">
        <v>548</v>
      </c>
      <c r="C5407" s="416" t="s">
        <v>758</v>
      </c>
      <c r="D5407" s="416" t="s">
        <v>777</v>
      </c>
      <c r="E5407" s="417">
        <v>219663.65</v>
      </c>
      <c r="F5407" s="417">
        <v>0</v>
      </c>
      <c r="G5407" s="417">
        <v>1090428212.2900012</v>
      </c>
      <c r="H5407" s="387" t="b" cm="1">
        <f t="array" aca="1" ref="H5407" ca="1">EsNegrita(BP[[#This Row],[CODIGO]])</f>
        <v>0</v>
      </c>
      <c r="I5407" s="387" t="b" cm="1">
        <f t="array" ref="I5407">_xlfn.LET(
    _xlpm.codigos_devolucion, _xlfn.UNIQUE(_xlfn._xlws.FILTER(BP[CODIGO], ISNUMBER(SEARCH("devoluci", BP[NOMBRE CUENTA])), {""})),
    ISNUMBER(MATCH(BP[[#This Row],[CODIGO]], _xlpm.codigos_devolucion, 0))
)</f>
        <v>0</v>
      </c>
    </row>
    <row r="5408" spans="1:9" x14ac:dyDescent="0.25">
      <c r="A5408" s="608">
        <v>720536</v>
      </c>
      <c r="B5408" s="416" t="s">
        <v>548</v>
      </c>
      <c r="C5408" s="416" t="s">
        <v>759</v>
      </c>
      <c r="D5408" s="416" t="s">
        <v>777</v>
      </c>
      <c r="E5408" s="417">
        <v>194193.27</v>
      </c>
      <c r="F5408" s="417">
        <v>0</v>
      </c>
      <c r="G5408" s="417">
        <v>1090622405.5600011</v>
      </c>
      <c r="H5408" s="387" t="b" cm="1">
        <f t="array" aca="1" ref="H5408" ca="1">EsNegrita(BP[[#This Row],[CODIGO]])</f>
        <v>0</v>
      </c>
      <c r="I5408" s="387" t="b" cm="1">
        <f t="array" ref="I5408">_xlfn.LET(
    _xlpm.codigos_devolucion, _xlfn.UNIQUE(_xlfn._xlws.FILTER(BP[CODIGO], ISNUMBER(SEARCH("devoluci", BP[NOMBRE CUENTA])), {""})),
    ISNUMBER(MATCH(BP[[#This Row],[CODIGO]], _xlpm.codigos_devolucion, 0))
)</f>
        <v>0</v>
      </c>
    </row>
    <row r="5409" spans="1:9" x14ac:dyDescent="0.25">
      <c r="A5409" s="608">
        <v>720536</v>
      </c>
      <c r="B5409" s="416" t="s">
        <v>548</v>
      </c>
      <c r="C5409" s="416" t="s">
        <v>760</v>
      </c>
      <c r="D5409" s="416" t="s">
        <v>777</v>
      </c>
      <c r="E5409" s="417">
        <v>143555.76999999999</v>
      </c>
      <c r="F5409" s="417">
        <v>0</v>
      </c>
      <c r="G5409" s="417">
        <v>1090765961.3300011</v>
      </c>
      <c r="H5409" s="387" t="b" cm="1">
        <f t="array" aca="1" ref="H5409" ca="1">EsNegrita(BP[[#This Row],[CODIGO]])</f>
        <v>0</v>
      </c>
      <c r="I5409" s="387" t="b" cm="1">
        <f t="array" ref="I5409">_xlfn.LET(
    _xlpm.codigos_devolucion, _xlfn.UNIQUE(_xlfn._xlws.FILTER(BP[CODIGO], ISNUMBER(SEARCH("devoluci", BP[NOMBRE CUENTA])), {""})),
    ISNUMBER(MATCH(BP[[#This Row],[CODIGO]], _xlpm.codigos_devolucion, 0))
)</f>
        <v>0</v>
      </c>
    </row>
    <row r="5410" spans="1:9" x14ac:dyDescent="0.25">
      <c r="A5410" s="608">
        <v>720536</v>
      </c>
      <c r="B5410" s="416" t="s">
        <v>548</v>
      </c>
      <c r="C5410" s="416" t="s">
        <v>1270</v>
      </c>
      <c r="D5410" s="416" t="s">
        <v>777</v>
      </c>
      <c r="E5410" s="417">
        <v>365471.56</v>
      </c>
      <c r="F5410" s="417">
        <v>0</v>
      </c>
      <c r="G5410" s="417">
        <v>1091131432.8900011</v>
      </c>
      <c r="H5410" s="387" t="b" cm="1">
        <f t="array" aca="1" ref="H5410" ca="1">EsNegrita(BP[[#This Row],[CODIGO]])</f>
        <v>0</v>
      </c>
      <c r="I5410" s="387" t="b" cm="1">
        <f t="array" ref="I5410">_xlfn.LET(
    _xlpm.codigos_devolucion, _xlfn.UNIQUE(_xlfn._xlws.FILTER(BP[CODIGO], ISNUMBER(SEARCH("devoluci", BP[NOMBRE CUENTA])), {""})),
    ISNUMBER(MATCH(BP[[#This Row],[CODIGO]], _xlpm.codigos_devolucion, 0))
)</f>
        <v>0</v>
      </c>
    </row>
    <row r="5411" spans="1:9" x14ac:dyDescent="0.25">
      <c r="A5411" s="608">
        <v>720536</v>
      </c>
      <c r="B5411" s="416" t="s">
        <v>548</v>
      </c>
      <c r="C5411" s="416" t="s">
        <v>761</v>
      </c>
      <c r="D5411" s="416" t="s">
        <v>777</v>
      </c>
      <c r="E5411" s="417">
        <v>336943.64</v>
      </c>
      <c r="F5411" s="417">
        <v>0</v>
      </c>
      <c r="G5411" s="417">
        <v>1091468376.5300012</v>
      </c>
      <c r="H5411" s="387" t="b" cm="1">
        <f t="array" aca="1" ref="H5411" ca="1">EsNegrita(BP[[#This Row],[CODIGO]])</f>
        <v>0</v>
      </c>
      <c r="I5411" s="387" t="b" cm="1">
        <f t="array" ref="I5411">_xlfn.LET(
    _xlpm.codigos_devolucion, _xlfn.UNIQUE(_xlfn._xlws.FILTER(BP[CODIGO], ISNUMBER(SEARCH("devoluci", BP[NOMBRE CUENTA])), {""})),
    ISNUMBER(MATCH(BP[[#This Row],[CODIGO]], _xlpm.codigos_devolucion, 0))
)</f>
        <v>0</v>
      </c>
    </row>
    <row r="5412" spans="1:9" x14ac:dyDescent="0.25">
      <c r="A5412" s="608">
        <v>720536</v>
      </c>
      <c r="B5412" s="416" t="s">
        <v>548</v>
      </c>
      <c r="C5412" s="416" t="s">
        <v>1300</v>
      </c>
      <c r="D5412" s="416" t="s">
        <v>777</v>
      </c>
      <c r="E5412" s="417">
        <v>337980.3</v>
      </c>
      <c r="F5412" s="417">
        <v>0</v>
      </c>
      <c r="G5412" s="417">
        <v>1091806356.8300011</v>
      </c>
      <c r="H5412" s="387" t="b" cm="1">
        <f t="array" aca="1" ref="H5412" ca="1">EsNegrita(BP[[#This Row],[CODIGO]])</f>
        <v>0</v>
      </c>
      <c r="I5412" s="387" t="b" cm="1">
        <f t="array" ref="I5412">_xlfn.LET(
    _xlpm.codigos_devolucion, _xlfn.UNIQUE(_xlfn._xlws.FILTER(BP[CODIGO], ISNUMBER(SEARCH("devoluci", BP[NOMBRE CUENTA])), {""})),
    ISNUMBER(MATCH(BP[[#This Row],[CODIGO]], _xlpm.codigos_devolucion, 0))
)</f>
        <v>0</v>
      </c>
    </row>
    <row r="5413" spans="1:9" x14ac:dyDescent="0.25">
      <c r="A5413" s="608">
        <v>720536</v>
      </c>
      <c r="B5413" s="416" t="s">
        <v>548</v>
      </c>
      <c r="C5413" s="416" t="s">
        <v>1301</v>
      </c>
      <c r="D5413" s="416" t="s">
        <v>777</v>
      </c>
      <c r="E5413" s="417">
        <v>369191.18</v>
      </c>
      <c r="F5413" s="417">
        <v>0</v>
      </c>
      <c r="G5413" s="417">
        <v>1092175548.0100012</v>
      </c>
      <c r="H5413" s="387" t="b" cm="1">
        <f t="array" aca="1" ref="H5413" ca="1">EsNegrita(BP[[#This Row],[CODIGO]])</f>
        <v>0</v>
      </c>
      <c r="I5413" s="387" t="b" cm="1">
        <f t="array" ref="I5413">_xlfn.LET(
    _xlpm.codigos_devolucion, _xlfn.UNIQUE(_xlfn._xlws.FILTER(BP[CODIGO], ISNUMBER(SEARCH("devoluci", BP[NOMBRE CUENTA])), {""})),
    ISNUMBER(MATCH(BP[[#This Row],[CODIGO]], _xlpm.codigos_devolucion, 0))
)</f>
        <v>0</v>
      </c>
    </row>
    <row r="5414" spans="1:9" x14ac:dyDescent="0.25">
      <c r="A5414" s="608">
        <v>720536</v>
      </c>
      <c r="B5414" s="416" t="s">
        <v>548</v>
      </c>
      <c r="C5414" s="416" t="s">
        <v>1271</v>
      </c>
      <c r="D5414" s="416" t="s">
        <v>777</v>
      </c>
      <c r="E5414" s="417">
        <v>276946.76</v>
      </c>
      <c r="F5414" s="417">
        <v>0</v>
      </c>
      <c r="G5414" s="417">
        <v>1092452494.7700012</v>
      </c>
      <c r="H5414" s="387" t="b" cm="1">
        <f t="array" aca="1" ref="H5414" ca="1">EsNegrita(BP[[#This Row],[CODIGO]])</f>
        <v>0</v>
      </c>
      <c r="I5414" s="387" t="b" cm="1">
        <f t="array" ref="I5414">_xlfn.LET(
    _xlpm.codigos_devolucion, _xlfn.UNIQUE(_xlfn._xlws.FILTER(BP[CODIGO], ISNUMBER(SEARCH("devoluci", BP[NOMBRE CUENTA])), {""})),
    ISNUMBER(MATCH(BP[[#This Row],[CODIGO]], _xlpm.codigos_devolucion, 0))
)</f>
        <v>0</v>
      </c>
    </row>
    <row r="5415" spans="1:9" x14ac:dyDescent="0.25">
      <c r="A5415" s="608">
        <v>720536</v>
      </c>
      <c r="B5415" s="416" t="s">
        <v>548</v>
      </c>
      <c r="C5415" s="416" t="s">
        <v>1302</v>
      </c>
      <c r="D5415" s="416" t="s">
        <v>777</v>
      </c>
      <c r="E5415" s="417">
        <v>262788.07</v>
      </c>
      <c r="F5415" s="417">
        <v>0</v>
      </c>
      <c r="G5415" s="417">
        <v>1092715282.8400011</v>
      </c>
      <c r="H5415" s="387" t="b" cm="1">
        <f t="array" aca="1" ref="H5415" ca="1">EsNegrita(BP[[#This Row],[CODIGO]])</f>
        <v>0</v>
      </c>
      <c r="I5415" s="387" t="b" cm="1">
        <f t="array" ref="I5415">_xlfn.LET(
    _xlpm.codigos_devolucion, _xlfn.UNIQUE(_xlfn._xlws.FILTER(BP[CODIGO], ISNUMBER(SEARCH("devoluci", BP[NOMBRE CUENTA])), {""})),
    ISNUMBER(MATCH(BP[[#This Row],[CODIGO]], _xlpm.codigos_devolucion, 0))
)</f>
        <v>0</v>
      </c>
    </row>
    <row r="5416" spans="1:9" x14ac:dyDescent="0.25">
      <c r="A5416" s="608">
        <v>720536</v>
      </c>
      <c r="B5416" s="416" t="s">
        <v>548</v>
      </c>
      <c r="C5416" s="416" t="s">
        <v>1341</v>
      </c>
      <c r="D5416" s="416" t="s">
        <v>777</v>
      </c>
      <c r="E5416" s="417">
        <v>233296.24</v>
      </c>
      <c r="F5416" s="417">
        <v>0</v>
      </c>
      <c r="G5416" s="417">
        <v>1092948579.0800011</v>
      </c>
      <c r="H5416" s="387" t="b" cm="1">
        <f t="array" aca="1" ref="H5416" ca="1">EsNegrita(BP[[#This Row],[CODIGO]])</f>
        <v>0</v>
      </c>
      <c r="I5416" s="387" t="b" cm="1">
        <f t="array" ref="I5416">_xlfn.LET(
    _xlpm.codigos_devolucion, _xlfn.UNIQUE(_xlfn._xlws.FILTER(BP[CODIGO], ISNUMBER(SEARCH("devoluci", BP[NOMBRE CUENTA])), {""})),
    ISNUMBER(MATCH(BP[[#This Row],[CODIGO]], _xlpm.codigos_devolucion, 0))
)</f>
        <v>0</v>
      </c>
    </row>
    <row r="5417" spans="1:9" x14ac:dyDescent="0.25">
      <c r="A5417" s="608">
        <v>720536</v>
      </c>
      <c r="B5417" s="416" t="s">
        <v>548</v>
      </c>
      <c r="C5417" s="416" t="s">
        <v>1262</v>
      </c>
      <c r="D5417" s="416" t="s">
        <v>777</v>
      </c>
      <c r="E5417" s="417">
        <v>285401.11</v>
      </c>
      <c r="F5417" s="417">
        <v>0</v>
      </c>
      <c r="G5417" s="417">
        <v>1093233980.190001</v>
      </c>
      <c r="H5417" s="387" t="b" cm="1">
        <f t="array" aca="1" ref="H5417" ca="1">EsNegrita(BP[[#This Row],[CODIGO]])</f>
        <v>0</v>
      </c>
      <c r="I5417" s="387" t="b" cm="1">
        <f t="array" ref="I5417">_xlfn.LET(
    _xlpm.codigos_devolucion, _xlfn.UNIQUE(_xlfn._xlws.FILTER(BP[CODIGO], ISNUMBER(SEARCH("devoluci", BP[NOMBRE CUENTA])), {""})),
    ISNUMBER(MATCH(BP[[#This Row],[CODIGO]], _xlpm.codigos_devolucion, 0))
)</f>
        <v>0</v>
      </c>
    </row>
    <row r="5418" spans="1:9" x14ac:dyDescent="0.25">
      <c r="A5418" s="608">
        <v>720536</v>
      </c>
      <c r="B5418" s="416" t="s">
        <v>548</v>
      </c>
      <c r="C5418" s="416" t="s">
        <v>1272</v>
      </c>
      <c r="D5418" s="416" t="s">
        <v>777</v>
      </c>
      <c r="E5418" s="417">
        <v>304705.48</v>
      </c>
      <c r="F5418" s="417">
        <v>0</v>
      </c>
      <c r="G5418" s="417">
        <v>1093538685.670001</v>
      </c>
      <c r="H5418" s="387" t="b" cm="1">
        <f t="array" aca="1" ref="H5418" ca="1">EsNegrita(BP[[#This Row],[CODIGO]])</f>
        <v>0</v>
      </c>
      <c r="I5418" s="387" t="b" cm="1">
        <f t="array" ref="I5418">_xlfn.LET(
    _xlpm.codigos_devolucion, _xlfn.UNIQUE(_xlfn._xlws.FILTER(BP[CODIGO], ISNUMBER(SEARCH("devoluci", BP[NOMBRE CUENTA])), {""})),
    ISNUMBER(MATCH(BP[[#This Row],[CODIGO]], _xlpm.codigos_devolucion, 0))
)</f>
        <v>0</v>
      </c>
    </row>
    <row r="5419" spans="1:9" x14ac:dyDescent="0.25">
      <c r="A5419" s="608">
        <v>720536</v>
      </c>
      <c r="B5419" s="416" t="s">
        <v>548</v>
      </c>
      <c r="C5419" s="416" t="s">
        <v>780</v>
      </c>
      <c r="D5419" s="416" t="s">
        <v>777</v>
      </c>
      <c r="E5419" s="417">
        <v>294057.55</v>
      </c>
      <c r="F5419" s="417">
        <v>0</v>
      </c>
      <c r="G5419" s="417">
        <v>1093832743.220001</v>
      </c>
      <c r="H5419" s="387" t="b" cm="1">
        <f t="array" aca="1" ref="H5419" ca="1">EsNegrita(BP[[#This Row],[CODIGO]])</f>
        <v>0</v>
      </c>
      <c r="I5419" s="387" t="b" cm="1">
        <f t="array" ref="I5419">_xlfn.LET(
    _xlpm.codigos_devolucion, _xlfn.UNIQUE(_xlfn._xlws.FILTER(BP[CODIGO], ISNUMBER(SEARCH("devoluci", BP[NOMBRE CUENTA])), {""})),
    ISNUMBER(MATCH(BP[[#This Row],[CODIGO]], _xlpm.codigos_devolucion, 0))
)</f>
        <v>0</v>
      </c>
    </row>
    <row r="5420" spans="1:9" x14ac:dyDescent="0.25">
      <c r="A5420" s="608">
        <v>720536</v>
      </c>
      <c r="B5420" s="416" t="s">
        <v>548</v>
      </c>
      <c r="C5420" s="416" t="s">
        <v>762</v>
      </c>
      <c r="D5420" s="416" t="s">
        <v>777</v>
      </c>
      <c r="E5420" s="417">
        <v>285401.11</v>
      </c>
      <c r="F5420" s="417">
        <v>0</v>
      </c>
      <c r="G5420" s="417">
        <v>1094118144.3300009</v>
      </c>
      <c r="H5420" s="387" t="b" cm="1">
        <f t="array" aca="1" ref="H5420" ca="1">EsNegrita(BP[[#This Row],[CODIGO]])</f>
        <v>0</v>
      </c>
      <c r="I5420" s="387" t="b" cm="1">
        <f t="array" ref="I5420">_xlfn.LET(
    _xlpm.codigos_devolucion, _xlfn.UNIQUE(_xlfn._xlws.FILTER(BP[CODIGO], ISNUMBER(SEARCH("devoluci", BP[NOMBRE CUENTA])), {""})),
    ISNUMBER(MATCH(BP[[#This Row],[CODIGO]], _xlpm.codigos_devolucion, 0))
)</f>
        <v>0</v>
      </c>
    </row>
    <row r="5421" spans="1:9" x14ac:dyDescent="0.25">
      <c r="A5421" s="608">
        <v>720536</v>
      </c>
      <c r="B5421" s="416" t="s">
        <v>548</v>
      </c>
      <c r="C5421" s="416" t="s">
        <v>1330</v>
      </c>
      <c r="D5421" s="416" t="s">
        <v>777</v>
      </c>
      <c r="E5421" s="417">
        <v>275226.95</v>
      </c>
      <c r="F5421" s="417">
        <v>0</v>
      </c>
      <c r="G5421" s="417">
        <v>1094393371.2800009</v>
      </c>
      <c r="H5421" s="387" t="b" cm="1">
        <f t="array" aca="1" ref="H5421" ca="1">EsNegrita(BP[[#This Row],[CODIGO]])</f>
        <v>0</v>
      </c>
      <c r="I5421" s="387" t="b" cm="1">
        <f t="array" ref="I5421">_xlfn.LET(
    _xlpm.codigos_devolucion, _xlfn.UNIQUE(_xlfn._xlws.FILTER(BP[CODIGO], ISNUMBER(SEARCH("devoluci", BP[NOMBRE CUENTA])), {""})),
    ISNUMBER(MATCH(BP[[#This Row],[CODIGO]], _xlpm.codigos_devolucion, 0))
)</f>
        <v>0</v>
      </c>
    </row>
    <row r="5422" spans="1:9" x14ac:dyDescent="0.25">
      <c r="A5422" s="608">
        <v>720536</v>
      </c>
      <c r="B5422" s="416" t="s">
        <v>548</v>
      </c>
      <c r="C5422" s="416" t="s">
        <v>763</v>
      </c>
      <c r="D5422" s="416" t="s">
        <v>777</v>
      </c>
      <c r="E5422" s="417">
        <v>284536.28000000003</v>
      </c>
      <c r="F5422" s="417">
        <v>0</v>
      </c>
      <c r="G5422" s="417">
        <v>1094677907.5600009</v>
      </c>
      <c r="H5422" s="387" t="b" cm="1">
        <f t="array" aca="1" ref="H5422" ca="1">EsNegrita(BP[[#This Row],[CODIGO]])</f>
        <v>0</v>
      </c>
      <c r="I5422" s="387" t="b" cm="1">
        <f t="array" ref="I5422">_xlfn.LET(
    _xlpm.codigos_devolucion, _xlfn.UNIQUE(_xlfn._xlws.FILTER(BP[CODIGO], ISNUMBER(SEARCH("devoluci", BP[NOMBRE CUENTA])), {""})),
    ISNUMBER(MATCH(BP[[#This Row],[CODIGO]], _xlpm.codigos_devolucion, 0))
)</f>
        <v>0</v>
      </c>
    </row>
    <row r="5423" spans="1:9" x14ac:dyDescent="0.25">
      <c r="A5423" s="608">
        <v>720536</v>
      </c>
      <c r="B5423" s="416" t="s">
        <v>548</v>
      </c>
      <c r="C5423" s="416" t="s">
        <v>764</v>
      </c>
      <c r="D5423" s="416" t="s">
        <v>777</v>
      </c>
      <c r="E5423" s="417">
        <v>336943.64</v>
      </c>
      <c r="F5423" s="417">
        <v>0</v>
      </c>
      <c r="G5423" s="417">
        <v>1095014851.200001</v>
      </c>
      <c r="H5423" s="387" t="b" cm="1">
        <f t="array" aca="1" ref="H5423" ca="1">EsNegrita(BP[[#This Row],[CODIGO]])</f>
        <v>0</v>
      </c>
      <c r="I5423" s="387" t="b" cm="1">
        <f t="array" ref="I5423">_xlfn.LET(
    _xlpm.codigos_devolucion, _xlfn.UNIQUE(_xlfn._xlws.FILTER(BP[CODIGO], ISNUMBER(SEARCH("devoluci", BP[NOMBRE CUENTA])), {""})),
    ISNUMBER(MATCH(BP[[#This Row],[CODIGO]], _xlpm.codigos_devolucion, 0))
)</f>
        <v>0</v>
      </c>
    </row>
    <row r="5424" spans="1:9" x14ac:dyDescent="0.25">
      <c r="A5424" s="608">
        <v>720536</v>
      </c>
      <c r="B5424" s="416" t="s">
        <v>548</v>
      </c>
      <c r="C5424" s="416" t="s">
        <v>1284</v>
      </c>
      <c r="D5424" s="416" t="s">
        <v>777</v>
      </c>
      <c r="E5424" s="417">
        <v>362920.1</v>
      </c>
      <c r="F5424" s="417">
        <v>0</v>
      </c>
      <c r="G5424" s="417">
        <v>1095377771.3000009</v>
      </c>
      <c r="H5424" s="387" t="b" cm="1">
        <f t="array" aca="1" ref="H5424" ca="1">EsNegrita(BP[[#This Row],[CODIGO]])</f>
        <v>0</v>
      </c>
      <c r="I5424" s="387" t="b" cm="1">
        <f t="array" ref="I5424">_xlfn.LET(
    _xlpm.codigos_devolucion, _xlfn.UNIQUE(_xlfn._xlws.FILTER(BP[CODIGO], ISNUMBER(SEARCH("devoluci", BP[NOMBRE CUENTA])), {""})),
    ISNUMBER(MATCH(BP[[#This Row],[CODIGO]], _xlpm.codigos_devolucion, 0))
)</f>
        <v>0</v>
      </c>
    </row>
    <row r="5425" spans="1:9" x14ac:dyDescent="0.25">
      <c r="A5425" s="608">
        <v>720536</v>
      </c>
      <c r="B5425" s="416" t="s">
        <v>548</v>
      </c>
      <c r="C5425" s="416" t="s">
        <v>1303</v>
      </c>
      <c r="D5425" s="416" t="s">
        <v>777</v>
      </c>
      <c r="E5425" s="417">
        <v>276946.71999999997</v>
      </c>
      <c r="F5425" s="417">
        <v>0</v>
      </c>
      <c r="G5425" s="417">
        <v>1095654718.0200009</v>
      </c>
      <c r="H5425" s="387" t="b" cm="1">
        <f t="array" aca="1" ref="H5425" ca="1">EsNegrita(BP[[#This Row],[CODIGO]])</f>
        <v>0</v>
      </c>
      <c r="I5425" s="387" t="b" cm="1">
        <f t="array" ref="I5425">_xlfn.LET(
    _xlpm.codigos_devolucion, _xlfn.UNIQUE(_xlfn._xlws.FILTER(BP[CODIGO], ISNUMBER(SEARCH("devoluci", BP[NOMBRE CUENTA])), {""})),
    ISNUMBER(MATCH(BP[[#This Row],[CODIGO]], _xlpm.codigos_devolucion, 0))
)</f>
        <v>0</v>
      </c>
    </row>
    <row r="5426" spans="1:9" x14ac:dyDescent="0.25">
      <c r="A5426" s="608">
        <v>720536</v>
      </c>
      <c r="B5426" s="416" t="s">
        <v>548</v>
      </c>
      <c r="C5426" s="416" t="s">
        <v>765</v>
      </c>
      <c r="D5426" s="416" t="s">
        <v>777</v>
      </c>
      <c r="E5426" s="417">
        <v>194193.27</v>
      </c>
      <c r="F5426" s="417">
        <v>0</v>
      </c>
      <c r="G5426" s="417">
        <v>1095848911.2900009</v>
      </c>
      <c r="H5426" s="387" t="b" cm="1">
        <f t="array" aca="1" ref="H5426" ca="1">EsNegrita(BP[[#This Row],[CODIGO]])</f>
        <v>0</v>
      </c>
      <c r="I5426" s="387" t="b" cm="1">
        <f t="array" ref="I5426">_xlfn.LET(
    _xlpm.codigos_devolucion, _xlfn.UNIQUE(_xlfn._xlws.FILTER(BP[CODIGO], ISNUMBER(SEARCH("devoluci", BP[NOMBRE CUENTA])), {""})),
    ISNUMBER(MATCH(BP[[#This Row],[CODIGO]], _xlpm.codigos_devolucion, 0))
)</f>
        <v>0</v>
      </c>
    </row>
    <row r="5427" spans="1:9" x14ac:dyDescent="0.25">
      <c r="A5427" s="608">
        <v>720536</v>
      </c>
      <c r="B5427" s="416" t="s">
        <v>548</v>
      </c>
      <c r="C5427" s="416" t="s">
        <v>1273</v>
      </c>
      <c r="D5427" s="416" t="s">
        <v>777</v>
      </c>
      <c r="E5427" s="417">
        <v>145699.20000000001</v>
      </c>
      <c r="F5427" s="417">
        <v>0</v>
      </c>
      <c r="G5427" s="417">
        <v>1095994610.490001</v>
      </c>
      <c r="H5427" s="387" t="b" cm="1">
        <f t="array" aca="1" ref="H5427" ca="1">EsNegrita(BP[[#This Row],[CODIGO]])</f>
        <v>0</v>
      </c>
      <c r="I5427" s="387" t="b" cm="1">
        <f t="array" ref="I5427">_xlfn.LET(
    _xlpm.codigos_devolucion, _xlfn.UNIQUE(_xlfn._xlws.FILTER(BP[CODIGO], ISNUMBER(SEARCH("devoluci", BP[NOMBRE CUENTA])), {""})),
    ISNUMBER(MATCH(BP[[#This Row],[CODIGO]], _xlpm.codigos_devolucion, 0))
)</f>
        <v>0</v>
      </c>
    </row>
    <row r="5428" spans="1:9" x14ac:dyDescent="0.25">
      <c r="A5428" s="608">
        <v>720536</v>
      </c>
      <c r="B5428" s="416" t="s">
        <v>548</v>
      </c>
      <c r="C5428" s="416" t="s">
        <v>1304</v>
      </c>
      <c r="D5428" s="416" t="s">
        <v>777</v>
      </c>
      <c r="E5428" s="417">
        <v>364779.91</v>
      </c>
      <c r="F5428" s="417">
        <v>0</v>
      </c>
      <c r="G5428" s="417">
        <v>1096359390.400001</v>
      </c>
      <c r="H5428" s="387" t="b" cm="1">
        <f t="array" aca="1" ref="H5428" ca="1">EsNegrita(BP[[#This Row],[CODIGO]])</f>
        <v>0</v>
      </c>
      <c r="I5428" s="387" t="b" cm="1">
        <f t="array" ref="I5428">_xlfn.LET(
    _xlpm.codigos_devolucion, _xlfn.UNIQUE(_xlfn._xlws.FILTER(BP[CODIGO], ISNUMBER(SEARCH("devoluci", BP[NOMBRE CUENTA])), {""})),
    ISNUMBER(MATCH(BP[[#This Row],[CODIGO]], _xlpm.codigos_devolucion, 0))
)</f>
        <v>0</v>
      </c>
    </row>
    <row r="5429" spans="1:9" x14ac:dyDescent="0.25">
      <c r="A5429" s="608">
        <v>720536</v>
      </c>
      <c r="B5429" s="416" t="s">
        <v>548</v>
      </c>
      <c r="C5429" s="416" t="s">
        <v>1348</v>
      </c>
      <c r="D5429" s="416" t="s">
        <v>777</v>
      </c>
      <c r="E5429" s="417">
        <v>369191.18</v>
      </c>
      <c r="F5429" s="417">
        <v>0</v>
      </c>
      <c r="G5429" s="417">
        <v>1096728581.5800011</v>
      </c>
      <c r="H5429" s="387" t="b" cm="1">
        <f t="array" aca="1" ref="H5429" ca="1">EsNegrita(BP[[#This Row],[CODIGO]])</f>
        <v>0</v>
      </c>
      <c r="I5429" s="387" t="b" cm="1">
        <f t="array" ref="I5429">_xlfn.LET(
    _xlpm.codigos_devolucion, _xlfn.UNIQUE(_xlfn._xlws.FILTER(BP[CODIGO], ISNUMBER(SEARCH("devoluci", BP[NOMBRE CUENTA])), {""})),
    ISNUMBER(MATCH(BP[[#This Row],[CODIGO]], _xlpm.codigos_devolucion, 0))
)</f>
        <v>0</v>
      </c>
    </row>
    <row r="5430" spans="1:9" x14ac:dyDescent="0.25">
      <c r="A5430" s="608">
        <v>720536</v>
      </c>
      <c r="B5430" s="416" t="s">
        <v>548</v>
      </c>
      <c r="C5430" s="416" t="s">
        <v>1305</v>
      </c>
      <c r="D5430" s="416" t="s">
        <v>777</v>
      </c>
      <c r="E5430" s="417">
        <v>228103.65</v>
      </c>
      <c r="F5430" s="417">
        <v>0</v>
      </c>
      <c r="G5430" s="417">
        <v>1096956685.2300012</v>
      </c>
      <c r="H5430" s="387" t="b" cm="1">
        <f t="array" aca="1" ref="H5430" ca="1">EsNegrita(BP[[#This Row],[CODIGO]])</f>
        <v>0</v>
      </c>
      <c r="I5430" s="387" t="b" cm="1">
        <f t="array" ref="I5430">_xlfn.LET(
    _xlpm.codigos_devolucion, _xlfn.UNIQUE(_xlfn._xlws.FILTER(BP[CODIGO], ISNUMBER(SEARCH("devoluci", BP[NOMBRE CUENTA])), {""})),
    ISNUMBER(MATCH(BP[[#This Row],[CODIGO]], _xlpm.codigos_devolucion, 0))
)</f>
        <v>0</v>
      </c>
    </row>
    <row r="5431" spans="1:9" x14ac:dyDescent="0.25">
      <c r="A5431" s="608">
        <v>720536</v>
      </c>
      <c r="B5431" s="416" t="s">
        <v>548</v>
      </c>
      <c r="C5431" s="416" t="s">
        <v>1306</v>
      </c>
      <c r="D5431" s="416" t="s">
        <v>777</v>
      </c>
      <c r="E5431" s="417">
        <v>336943.48</v>
      </c>
      <c r="F5431" s="417">
        <v>0</v>
      </c>
      <c r="G5431" s="417">
        <v>1097293628.7100012</v>
      </c>
      <c r="H5431" s="387" t="b" cm="1">
        <f t="array" aca="1" ref="H5431" ca="1">EsNegrita(BP[[#This Row],[CODIGO]])</f>
        <v>0</v>
      </c>
      <c r="I5431" s="387" t="b" cm="1">
        <f t="array" ref="I5431">_xlfn.LET(
    _xlpm.codigos_devolucion, _xlfn.UNIQUE(_xlfn._xlws.FILTER(BP[CODIGO], ISNUMBER(SEARCH("devoluci", BP[NOMBRE CUENTA])), {""})),
    ISNUMBER(MATCH(BP[[#This Row],[CODIGO]], _xlpm.codigos_devolucion, 0))
)</f>
        <v>0</v>
      </c>
    </row>
    <row r="5432" spans="1:9" x14ac:dyDescent="0.25">
      <c r="A5432" s="608">
        <v>720536</v>
      </c>
      <c r="B5432" s="416" t="s">
        <v>548</v>
      </c>
      <c r="C5432" s="416" t="s">
        <v>1274</v>
      </c>
      <c r="D5432" s="416" t="s">
        <v>777</v>
      </c>
      <c r="E5432" s="417">
        <v>224584.49</v>
      </c>
      <c r="F5432" s="417">
        <v>0</v>
      </c>
      <c r="G5432" s="417">
        <v>1097518213.2000012</v>
      </c>
      <c r="H5432" s="387" t="b" cm="1">
        <f t="array" aca="1" ref="H5432" ca="1">EsNegrita(BP[[#This Row],[CODIGO]])</f>
        <v>0</v>
      </c>
      <c r="I5432" s="387" t="b" cm="1">
        <f t="array" ref="I5432">_xlfn.LET(
    _xlpm.codigos_devolucion, _xlfn.UNIQUE(_xlfn._xlws.FILTER(BP[CODIGO], ISNUMBER(SEARCH("devoluci", BP[NOMBRE CUENTA])), {""})),
    ISNUMBER(MATCH(BP[[#This Row],[CODIGO]], _xlpm.codigos_devolucion, 0))
)</f>
        <v>0</v>
      </c>
    </row>
    <row r="5433" spans="1:9" x14ac:dyDescent="0.25">
      <c r="A5433" s="608">
        <v>720536</v>
      </c>
      <c r="B5433" s="416" t="s">
        <v>548</v>
      </c>
      <c r="C5433" s="416" t="s">
        <v>1307</v>
      </c>
      <c r="D5433" s="416" t="s">
        <v>777</v>
      </c>
      <c r="E5433" s="417">
        <v>223892.84</v>
      </c>
      <c r="F5433" s="417">
        <v>0</v>
      </c>
      <c r="G5433" s="417">
        <v>1097742106.0400012</v>
      </c>
      <c r="H5433" s="387" t="b" cm="1">
        <f t="array" aca="1" ref="H5433" ca="1">EsNegrita(BP[[#This Row],[CODIGO]])</f>
        <v>0</v>
      </c>
      <c r="I5433" s="387" t="b" cm="1">
        <f t="array" ref="I5433">_xlfn.LET(
    _xlpm.codigos_devolucion, _xlfn.UNIQUE(_xlfn._xlws.FILTER(BP[CODIGO], ISNUMBER(SEARCH("devoluci", BP[NOMBRE CUENTA])), {""})),
    ISNUMBER(MATCH(BP[[#This Row],[CODIGO]], _xlpm.codigos_devolucion, 0))
)</f>
        <v>0</v>
      </c>
    </row>
    <row r="5434" spans="1:9" x14ac:dyDescent="0.25">
      <c r="A5434" s="608">
        <v>720536</v>
      </c>
      <c r="B5434" s="416" t="s">
        <v>548</v>
      </c>
      <c r="C5434" s="416" t="s">
        <v>766</v>
      </c>
      <c r="D5434" s="416" t="s">
        <v>777</v>
      </c>
      <c r="E5434" s="417">
        <v>336943.64</v>
      </c>
      <c r="F5434" s="417">
        <v>0</v>
      </c>
      <c r="G5434" s="417">
        <v>1098079049.6800013</v>
      </c>
      <c r="H5434" s="387" t="b" cm="1">
        <f t="array" aca="1" ref="H5434" ca="1">EsNegrita(BP[[#This Row],[CODIGO]])</f>
        <v>0</v>
      </c>
      <c r="I5434" s="387" t="b" cm="1">
        <f t="array" ref="I5434">_xlfn.LET(
    _xlpm.codigos_devolucion, _xlfn.UNIQUE(_xlfn._xlws.FILTER(BP[CODIGO], ISNUMBER(SEARCH("devoluci", BP[NOMBRE CUENTA])), {""})),
    ISNUMBER(MATCH(BP[[#This Row],[CODIGO]], _xlpm.codigos_devolucion, 0))
)</f>
        <v>0</v>
      </c>
    </row>
    <row r="5435" spans="1:9" x14ac:dyDescent="0.25">
      <c r="A5435" s="608">
        <v>720536</v>
      </c>
      <c r="B5435" s="416" t="s">
        <v>548</v>
      </c>
      <c r="C5435" s="416" t="s">
        <v>767</v>
      </c>
      <c r="D5435" s="416" t="s">
        <v>777</v>
      </c>
      <c r="E5435" s="417">
        <v>285401.11</v>
      </c>
      <c r="F5435" s="417">
        <v>0</v>
      </c>
      <c r="G5435" s="417">
        <v>1098364450.7900012</v>
      </c>
      <c r="H5435" s="387" t="b" cm="1">
        <f t="array" aca="1" ref="H5435" ca="1">EsNegrita(BP[[#This Row],[CODIGO]])</f>
        <v>0</v>
      </c>
      <c r="I5435" s="387" t="b" cm="1">
        <f t="array" ref="I5435">_xlfn.LET(
    _xlpm.codigos_devolucion, _xlfn.UNIQUE(_xlfn._xlws.FILTER(BP[CODIGO], ISNUMBER(SEARCH("devoluci", BP[NOMBRE CUENTA])), {""})),
    ISNUMBER(MATCH(BP[[#This Row],[CODIGO]], _xlpm.codigos_devolucion, 0))
)</f>
        <v>0</v>
      </c>
    </row>
    <row r="5436" spans="1:9" x14ac:dyDescent="0.25">
      <c r="A5436" s="608">
        <v>720536</v>
      </c>
      <c r="B5436" s="416" t="s">
        <v>548</v>
      </c>
      <c r="C5436" s="416" t="s">
        <v>768</v>
      </c>
      <c r="D5436" s="416" t="s">
        <v>777</v>
      </c>
      <c r="E5436" s="417">
        <v>369191.18</v>
      </c>
      <c r="F5436" s="417">
        <v>0</v>
      </c>
      <c r="G5436" s="417">
        <v>1098733641.9700012</v>
      </c>
      <c r="H5436" s="387" t="b" cm="1">
        <f t="array" aca="1" ref="H5436" ca="1">EsNegrita(BP[[#This Row],[CODIGO]])</f>
        <v>0</v>
      </c>
      <c r="I5436" s="387" t="b" cm="1">
        <f t="array" ref="I5436">_xlfn.LET(
    _xlpm.codigos_devolucion, _xlfn.UNIQUE(_xlfn._xlws.FILTER(BP[CODIGO], ISNUMBER(SEARCH("devoluci", BP[NOMBRE CUENTA])), {""})),
    ISNUMBER(MATCH(BP[[#This Row],[CODIGO]], _xlpm.codigos_devolucion, 0))
)</f>
        <v>0</v>
      </c>
    </row>
    <row r="5437" spans="1:9" x14ac:dyDescent="0.25">
      <c r="A5437" s="608">
        <v>720536</v>
      </c>
      <c r="B5437" s="416" t="s">
        <v>548</v>
      </c>
      <c r="C5437" s="416" t="s">
        <v>1344</v>
      </c>
      <c r="D5437" s="416" t="s">
        <v>777</v>
      </c>
      <c r="E5437" s="417">
        <v>238642.56</v>
      </c>
      <c r="F5437" s="417">
        <v>0</v>
      </c>
      <c r="G5437" s="417">
        <v>1098972284.5300012</v>
      </c>
      <c r="H5437" s="387" t="b" cm="1">
        <f t="array" aca="1" ref="H5437" ca="1">EsNegrita(BP[[#This Row],[CODIGO]])</f>
        <v>0</v>
      </c>
      <c r="I5437" s="387" t="b" cm="1">
        <f t="array" ref="I5437">_xlfn.LET(
    _xlpm.codigos_devolucion, _xlfn.UNIQUE(_xlfn._xlws.FILTER(BP[CODIGO], ISNUMBER(SEARCH("devoluci", BP[NOMBRE CUENTA])), {""})),
    ISNUMBER(MATCH(BP[[#This Row],[CODIGO]], _xlpm.codigos_devolucion, 0))
)</f>
        <v>0</v>
      </c>
    </row>
    <row r="5438" spans="1:9" x14ac:dyDescent="0.25">
      <c r="A5438" s="608">
        <v>720536</v>
      </c>
      <c r="B5438" s="416" t="s">
        <v>548</v>
      </c>
      <c r="C5438" s="416" t="s">
        <v>769</v>
      </c>
      <c r="D5438" s="416" t="s">
        <v>777</v>
      </c>
      <c r="E5438" s="417">
        <v>307644.2</v>
      </c>
      <c r="F5438" s="417">
        <v>0</v>
      </c>
      <c r="G5438" s="417">
        <v>1099279928.7300012</v>
      </c>
      <c r="H5438" s="387" t="b" cm="1">
        <f t="array" aca="1" ref="H5438" ca="1">EsNegrita(BP[[#This Row],[CODIGO]])</f>
        <v>0</v>
      </c>
      <c r="I5438" s="387" t="b" cm="1">
        <f t="array" ref="I5438">_xlfn.LET(
    _xlpm.codigos_devolucion, _xlfn.UNIQUE(_xlfn._xlws.FILTER(BP[CODIGO], ISNUMBER(SEARCH("devoluci", BP[NOMBRE CUENTA])), {""})),
    ISNUMBER(MATCH(BP[[#This Row],[CODIGO]], _xlpm.codigos_devolucion, 0))
)</f>
        <v>0</v>
      </c>
    </row>
    <row r="5439" spans="1:9" x14ac:dyDescent="0.25">
      <c r="A5439" s="608">
        <v>720536</v>
      </c>
      <c r="B5439" s="416" t="s">
        <v>548</v>
      </c>
      <c r="C5439" s="416" t="s">
        <v>1309</v>
      </c>
      <c r="D5439" s="416" t="s">
        <v>777</v>
      </c>
      <c r="E5439" s="417">
        <v>234226.92</v>
      </c>
      <c r="F5439" s="417">
        <v>0</v>
      </c>
      <c r="G5439" s="417">
        <v>1099514155.6500013</v>
      </c>
      <c r="H5439" s="387" t="b" cm="1">
        <f t="array" aca="1" ref="H5439" ca="1">EsNegrita(BP[[#This Row],[CODIGO]])</f>
        <v>0</v>
      </c>
      <c r="I5439" s="387" t="b" cm="1">
        <f t="array" ref="I5439">_xlfn.LET(
    _xlpm.codigos_devolucion, _xlfn.UNIQUE(_xlfn._xlws.FILTER(BP[CODIGO], ISNUMBER(SEARCH("devoluci", BP[NOMBRE CUENTA])), {""})),
    ISNUMBER(MATCH(BP[[#This Row],[CODIGO]], _xlpm.codigos_devolucion, 0))
)</f>
        <v>0</v>
      </c>
    </row>
    <row r="5440" spans="1:9" x14ac:dyDescent="0.25">
      <c r="A5440" s="608">
        <v>720536</v>
      </c>
      <c r="B5440" s="416" t="s">
        <v>548</v>
      </c>
      <c r="C5440" s="416" t="s">
        <v>1310</v>
      </c>
      <c r="D5440" s="416" t="s">
        <v>777</v>
      </c>
      <c r="E5440" s="417">
        <v>186657.96</v>
      </c>
      <c r="F5440" s="417">
        <v>0</v>
      </c>
      <c r="G5440" s="417">
        <v>1099700813.6100013</v>
      </c>
      <c r="H5440" s="387" t="b" cm="1">
        <f t="array" aca="1" ref="H5440" ca="1">EsNegrita(BP[[#This Row],[CODIGO]])</f>
        <v>0</v>
      </c>
      <c r="I5440" s="387" t="b" cm="1">
        <f t="array" ref="I5440">_xlfn.LET(
    _xlpm.codigos_devolucion, _xlfn.UNIQUE(_xlfn._xlws.FILTER(BP[CODIGO], ISNUMBER(SEARCH("devoluci", BP[NOMBRE CUENTA])), {""})),
    ISNUMBER(MATCH(BP[[#This Row],[CODIGO]], _xlpm.codigos_devolucion, 0))
)</f>
        <v>0</v>
      </c>
    </row>
    <row r="5441" spans="1:9" x14ac:dyDescent="0.25">
      <c r="A5441" s="608">
        <v>720536</v>
      </c>
      <c r="B5441" s="416" t="s">
        <v>548</v>
      </c>
      <c r="C5441" s="416" t="s">
        <v>1275</v>
      </c>
      <c r="D5441" s="416" t="s">
        <v>777</v>
      </c>
      <c r="E5441" s="417">
        <v>211489.31</v>
      </c>
      <c r="F5441" s="417">
        <v>0</v>
      </c>
      <c r="G5441" s="417">
        <v>1099912302.9200013</v>
      </c>
      <c r="H5441" s="387" t="b" cm="1">
        <f t="array" aca="1" ref="H5441" ca="1">EsNegrita(BP[[#This Row],[CODIGO]])</f>
        <v>0</v>
      </c>
      <c r="I5441" s="387" t="b" cm="1">
        <f t="array" ref="I5441">_xlfn.LET(
    _xlpm.codigos_devolucion, _xlfn.UNIQUE(_xlfn._xlws.FILTER(BP[CODIGO], ISNUMBER(SEARCH("devoluci", BP[NOMBRE CUENTA])), {""})),
    ISNUMBER(MATCH(BP[[#This Row],[CODIGO]], _xlpm.codigos_devolucion, 0))
)</f>
        <v>0</v>
      </c>
    </row>
    <row r="5442" spans="1:9" x14ac:dyDescent="0.25">
      <c r="A5442" s="608">
        <v>720536</v>
      </c>
      <c r="B5442" s="416" t="s">
        <v>548</v>
      </c>
      <c r="C5442" s="416" t="s">
        <v>771</v>
      </c>
      <c r="D5442" s="416" t="s">
        <v>777</v>
      </c>
      <c r="E5442" s="417">
        <v>258318.26</v>
      </c>
      <c r="F5442" s="417">
        <v>0</v>
      </c>
      <c r="G5442" s="417">
        <v>1100170621.1800013</v>
      </c>
      <c r="H5442" s="387" t="b" cm="1">
        <f t="array" aca="1" ref="H5442" ca="1">EsNegrita(BP[[#This Row],[CODIGO]])</f>
        <v>0</v>
      </c>
      <c r="I5442" s="387" t="b" cm="1">
        <f t="array" ref="I5442">_xlfn.LET(
    _xlpm.codigos_devolucion, _xlfn.UNIQUE(_xlfn._xlws.FILTER(BP[CODIGO], ISNUMBER(SEARCH("devoluci", BP[NOMBRE CUENTA])), {""})),
    ISNUMBER(MATCH(BP[[#This Row],[CODIGO]], _xlpm.codigos_devolucion, 0))
)</f>
        <v>0</v>
      </c>
    </row>
    <row r="5443" spans="1:9" x14ac:dyDescent="0.25">
      <c r="A5443" s="608">
        <v>720536</v>
      </c>
      <c r="B5443" s="416" t="s">
        <v>548</v>
      </c>
      <c r="C5443" s="416" t="s">
        <v>1311</v>
      </c>
      <c r="D5443" s="416" t="s">
        <v>777</v>
      </c>
      <c r="E5443" s="417">
        <v>236315.22</v>
      </c>
      <c r="F5443" s="417">
        <v>0</v>
      </c>
      <c r="G5443" s="417">
        <v>1100406936.4000013</v>
      </c>
      <c r="H5443" s="387" t="b" cm="1">
        <f t="array" aca="1" ref="H5443" ca="1">EsNegrita(BP[[#This Row],[CODIGO]])</f>
        <v>0</v>
      </c>
      <c r="I5443" s="387" t="b" cm="1">
        <f t="array" ref="I5443">_xlfn.LET(
    _xlpm.codigos_devolucion, _xlfn.UNIQUE(_xlfn._xlws.FILTER(BP[CODIGO], ISNUMBER(SEARCH("devoluci", BP[NOMBRE CUENTA])), {""})),
    ISNUMBER(MATCH(BP[[#This Row],[CODIGO]], _xlpm.codigos_devolucion, 0))
)</f>
        <v>0</v>
      </c>
    </row>
    <row r="5444" spans="1:9" x14ac:dyDescent="0.25">
      <c r="A5444" s="608">
        <v>720536</v>
      </c>
      <c r="B5444" s="416" t="s">
        <v>548</v>
      </c>
      <c r="C5444" s="416" t="s">
        <v>1277</v>
      </c>
      <c r="D5444" s="416" t="s">
        <v>777</v>
      </c>
      <c r="E5444" s="417">
        <v>339400.06</v>
      </c>
      <c r="F5444" s="417">
        <v>0</v>
      </c>
      <c r="G5444" s="417">
        <v>1100746336.4600012</v>
      </c>
      <c r="H5444" s="387" t="b" cm="1">
        <f t="array" aca="1" ref="H5444" ca="1">EsNegrita(BP[[#This Row],[CODIGO]])</f>
        <v>0</v>
      </c>
      <c r="I5444" s="387" t="b" cm="1">
        <f t="array" ref="I5444">_xlfn.LET(
    _xlpm.codigos_devolucion, _xlfn.UNIQUE(_xlfn._xlws.FILTER(BP[CODIGO], ISNUMBER(SEARCH("devoluci", BP[NOMBRE CUENTA])), {""})),
    ISNUMBER(MATCH(BP[[#This Row],[CODIGO]], _xlpm.codigos_devolucion, 0))
)</f>
        <v>0</v>
      </c>
    </row>
    <row r="5445" spans="1:9" x14ac:dyDescent="0.25">
      <c r="A5445" s="608">
        <v>720536</v>
      </c>
      <c r="B5445" s="416" t="s">
        <v>548</v>
      </c>
      <c r="C5445" s="416" t="s">
        <v>1312</v>
      </c>
      <c r="D5445" s="416" t="s">
        <v>777</v>
      </c>
      <c r="E5445" s="417">
        <v>323228.90999999997</v>
      </c>
      <c r="F5445" s="417">
        <v>0</v>
      </c>
      <c r="G5445" s="417">
        <v>1101069565.3700013</v>
      </c>
      <c r="H5445" s="387" t="b" cm="1">
        <f t="array" aca="1" ref="H5445" ca="1">EsNegrita(BP[[#This Row],[CODIGO]])</f>
        <v>0</v>
      </c>
      <c r="I5445" s="387" t="b" cm="1">
        <f t="array" ref="I5445">_xlfn.LET(
    _xlpm.codigos_devolucion, _xlfn.UNIQUE(_xlfn._xlws.FILTER(BP[CODIGO], ISNUMBER(SEARCH("devoluci", BP[NOMBRE CUENTA])), {""})),
    ISNUMBER(MATCH(BP[[#This Row],[CODIGO]], _xlpm.codigos_devolucion, 0))
)</f>
        <v>0</v>
      </c>
    </row>
    <row r="5446" spans="1:9" x14ac:dyDescent="0.25">
      <c r="A5446" s="608">
        <v>720536</v>
      </c>
      <c r="B5446" s="416" t="s">
        <v>548</v>
      </c>
      <c r="C5446" s="416" t="s">
        <v>1355</v>
      </c>
      <c r="D5446" s="416" t="s">
        <v>777</v>
      </c>
      <c r="E5446" s="417">
        <v>226227.29</v>
      </c>
      <c r="F5446" s="417">
        <v>0</v>
      </c>
      <c r="G5446" s="417">
        <v>1101295792.6600013</v>
      </c>
      <c r="H5446" s="387" t="b" cm="1">
        <f t="array" aca="1" ref="H5446" ca="1">EsNegrita(BP[[#This Row],[CODIGO]])</f>
        <v>0</v>
      </c>
      <c r="I5446" s="387" t="b" cm="1">
        <f t="array" ref="I5446">_xlfn.LET(
    _xlpm.codigos_devolucion, _xlfn.UNIQUE(_xlfn._xlws.FILTER(BP[CODIGO], ISNUMBER(SEARCH("devoluci", BP[NOMBRE CUENTA])), {""})),
    ISNUMBER(MATCH(BP[[#This Row],[CODIGO]], _xlpm.codigos_devolucion, 0))
)</f>
        <v>0</v>
      </c>
    </row>
    <row r="5447" spans="1:9" x14ac:dyDescent="0.25">
      <c r="A5447" s="608">
        <v>720536</v>
      </c>
      <c r="B5447" s="416" t="s">
        <v>548</v>
      </c>
      <c r="C5447" s="416" t="s">
        <v>1316</v>
      </c>
      <c r="D5447" s="416" t="s">
        <v>777</v>
      </c>
      <c r="E5447" s="417">
        <v>258318.26</v>
      </c>
      <c r="F5447" s="417">
        <v>0</v>
      </c>
      <c r="G5447" s="417">
        <v>1101554110.9200013</v>
      </c>
      <c r="H5447" s="387" t="b" cm="1">
        <f t="array" aca="1" ref="H5447" ca="1">EsNegrita(BP[[#This Row],[CODIGO]])</f>
        <v>0</v>
      </c>
      <c r="I5447" s="387" t="b" cm="1">
        <f t="array" ref="I5447">_xlfn.LET(
    _xlpm.codigos_devolucion, _xlfn.UNIQUE(_xlfn._xlws.FILTER(BP[CODIGO], ISNUMBER(SEARCH("devoluci", BP[NOMBRE CUENTA])), {""})),
    ISNUMBER(MATCH(BP[[#This Row],[CODIGO]], _xlpm.codigos_devolucion, 0))
)</f>
        <v>0</v>
      </c>
    </row>
    <row r="5448" spans="1:9" x14ac:dyDescent="0.25">
      <c r="A5448" s="608">
        <v>720536</v>
      </c>
      <c r="B5448" s="416" t="s">
        <v>548</v>
      </c>
      <c r="C5448" s="416" t="s">
        <v>1317</v>
      </c>
      <c r="D5448" s="416" t="s">
        <v>777</v>
      </c>
      <c r="E5448" s="417">
        <v>302744.40000000002</v>
      </c>
      <c r="F5448" s="417">
        <v>0</v>
      </c>
      <c r="G5448" s="417">
        <v>1101856855.3200014</v>
      </c>
      <c r="H5448" s="387" t="b" cm="1">
        <f t="array" aca="1" ref="H5448" ca="1">EsNegrita(BP[[#This Row],[CODIGO]])</f>
        <v>0</v>
      </c>
      <c r="I5448" s="387" t="b" cm="1">
        <f t="array" ref="I5448">_xlfn.LET(
    _xlpm.codigos_devolucion, _xlfn.UNIQUE(_xlfn._xlws.FILTER(BP[CODIGO], ISNUMBER(SEARCH("devoluci", BP[NOMBRE CUENTA])), {""})),
    ISNUMBER(MATCH(BP[[#This Row],[CODIGO]], _xlpm.codigos_devolucion, 0))
)</f>
        <v>0</v>
      </c>
    </row>
    <row r="5449" spans="1:9" x14ac:dyDescent="0.25">
      <c r="A5449" s="608">
        <v>720536</v>
      </c>
      <c r="B5449" s="416" t="s">
        <v>548</v>
      </c>
      <c r="C5449" s="416" t="s">
        <v>1318</v>
      </c>
      <c r="D5449" s="416" t="s">
        <v>777</v>
      </c>
      <c r="E5449" s="417">
        <v>226353.21</v>
      </c>
      <c r="F5449" s="417">
        <v>0</v>
      </c>
      <c r="G5449" s="417">
        <v>1102083208.5300014</v>
      </c>
      <c r="H5449" s="387" t="b" cm="1">
        <f t="array" aca="1" ref="H5449" ca="1">EsNegrita(BP[[#This Row],[CODIGO]])</f>
        <v>0</v>
      </c>
      <c r="I5449" s="387" t="b" cm="1">
        <f t="array" ref="I5449">_xlfn.LET(
    _xlpm.codigos_devolucion, _xlfn.UNIQUE(_xlfn._xlws.FILTER(BP[CODIGO], ISNUMBER(SEARCH("devoluci", BP[NOMBRE CUENTA])), {""})),
    ISNUMBER(MATCH(BP[[#This Row],[CODIGO]], _xlpm.codigos_devolucion, 0))
)</f>
        <v>0</v>
      </c>
    </row>
    <row r="5450" spans="1:9" x14ac:dyDescent="0.25">
      <c r="A5450" s="608">
        <v>720536</v>
      </c>
      <c r="B5450" s="416" t="s">
        <v>548</v>
      </c>
      <c r="C5450" s="416" t="s">
        <v>1278</v>
      </c>
      <c r="D5450" s="416" t="s">
        <v>777</v>
      </c>
      <c r="E5450" s="417">
        <v>307694.40999999997</v>
      </c>
      <c r="F5450" s="417">
        <v>0</v>
      </c>
      <c r="G5450" s="417">
        <v>1102390902.9400015</v>
      </c>
      <c r="H5450" s="387" t="b" cm="1">
        <f t="array" aca="1" ref="H5450" ca="1">EsNegrita(BP[[#This Row],[CODIGO]])</f>
        <v>0</v>
      </c>
      <c r="I5450" s="387" t="b" cm="1">
        <f t="array" ref="I5450">_xlfn.LET(
    _xlpm.codigos_devolucion, _xlfn.UNIQUE(_xlfn._xlws.FILTER(BP[CODIGO], ISNUMBER(SEARCH("devoluci", BP[NOMBRE CUENTA])), {""})),
    ISNUMBER(MATCH(BP[[#This Row],[CODIGO]], _xlpm.codigos_devolucion, 0))
)</f>
        <v>0</v>
      </c>
    </row>
    <row r="5451" spans="1:9" x14ac:dyDescent="0.25">
      <c r="A5451" s="608">
        <v>720536</v>
      </c>
      <c r="B5451" s="416" t="s">
        <v>548</v>
      </c>
      <c r="C5451" s="416" t="s">
        <v>1331</v>
      </c>
      <c r="D5451" s="416" t="s">
        <v>777</v>
      </c>
      <c r="E5451" s="417">
        <v>225622.5</v>
      </c>
      <c r="F5451" s="417">
        <v>0</v>
      </c>
      <c r="G5451" s="417">
        <v>1102616525.4400015</v>
      </c>
      <c r="H5451" s="387" t="b" cm="1">
        <f t="array" aca="1" ref="H5451" ca="1">EsNegrita(BP[[#This Row],[CODIGO]])</f>
        <v>0</v>
      </c>
      <c r="I5451" s="387" t="b" cm="1">
        <f t="array" ref="I5451">_xlfn.LET(
    _xlpm.codigos_devolucion, _xlfn.UNIQUE(_xlfn._xlws.FILTER(BP[CODIGO], ISNUMBER(SEARCH("devoluci", BP[NOMBRE CUENTA])), {""})),
    ISNUMBER(MATCH(BP[[#This Row],[CODIGO]], _xlpm.codigos_devolucion, 0))
)</f>
        <v>0</v>
      </c>
    </row>
    <row r="5452" spans="1:9" x14ac:dyDescent="0.25">
      <c r="A5452" s="608">
        <v>720536</v>
      </c>
      <c r="B5452" s="416" t="s">
        <v>548</v>
      </c>
      <c r="C5452" s="416" t="s">
        <v>1320</v>
      </c>
      <c r="D5452" s="416" t="s">
        <v>777</v>
      </c>
      <c r="E5452" s="417">
        <v>210673.53</v>
      </c>
      <c r="F5452" s="417">
        <v>0</v>
      </c>
      <c r="G5452" s="417">
        <v>1102827198.9700015</v>
      </c>
      <c r="H5452" s="387" t="b" cm="1">
        <f t="array" aca="1" ref="H5452" ca="1">EsNegrita(BP[[#This Row],[CODIGO]])</f>
        <v>0</v>
      </c>
      <c r="I5452" s="387" t="b" cm="1">
        <f t="array" ref="I5452">_xlfn.LET(
    _xlpm.codigos_devolucion, _xlfn.UNIQUE(_xlfn._xlws.FILTER(BP[CODIGO], ISNUMBER(SEARCH("devoluci", BP[NOMBRE CUENTA])), {""})),
    ISNUMBER(MATCH(BP[[#This Row],[CODIGO]], _xlpm.codigos_devolucion, 0))
)</f>
        <v>0</v>
      </c>
    </row>
    <row r="5453" spans="1:9" x14ac:dyDescent="0.25">
      <c r="A5453" s="608">
        <v>720536</v>
      </c>
      <c r="B5453" s="416" t="s">
        <v>548</v>
      </c>
      <c r="C5453" s="416" t="s">
        <v>1322</v>
      </c>
      <c r="D5453" s="416" t="s">
        <v>777</v>
      </c>
      <c r="E5453" s="417">
        <v>166600</v>
      </c>
      <c r="F5453" s="417">
        <v>0</v>
      </c>
      <c r="G5453" s="417">
        <v>1102993798.9700015</v>
      </c>
      <c r="H5453" s="387" t="b" cm="1">
        <f t="array" aca="1" ref="H5453" ca="1">EsNegrita(BP[[#This Row],[CODIGO]])</f>
        <v>0</v>
      </c>
      <c r="I5453" s="387" t="b" cm="1">
        <f t="array" ref="I5453">_xlfn.LET(
    _xlpm.codigos_devolucion, _xlfn.UNIQUE(_xlfn._xlws.FILTER(BP[CODIGO], ISNUMBER(SEARCH("devoluci", BP[NOMBRE CUENTA])), {""})),
    ISNUMBER(MATCH(BP[[#This Row],[CODIGO]], _xlpm.codigos_devolucion, 0))
)</f>
        <v>0</v>
      </c>
    </row>
    <row r="5454" spans="1:9" x14ac:dyDescent="0.25">
      <c r="A5454" s="608">
        <v>720536</v>
      </c>
      <c r="B5454" s="416" t="s">
        <v>548</v>
      </c>
      <c r="C5454" s="416" t="s">
        <v>1323</v>
      </c>
      <c r="D5454" s="416" t="s">
        <v>777</v>
      </c>
      <c r="E5454" s="417">
        <v>311438.96000000002</v>
      </c>
      <c r="F5454" s="417">
        <v>0</v>
      </c>
      <c r="G5454" s="417">
        <v>1103305237.9300015</v>
      </c>
      <c r="H5454" s="387" t="b" cm="1">
        <f t="array" aca="1" ref="H5454" ca="1">EsNegrita(BP[[#This Row],[CODIGO]])</f>
        <v>0</v>
      </c>
      <c r="I5454" s="387" t="b" cm="1">
        <f t="array" ref="I5454">_xlfn.LET(
    _xlpm.codigos_devolucion, _xlfn.UNIQUE(_xlfn._xlws.FILTER(BP[CODIGO], ISNUMBER(SEARCH("devoluci", BP[NOMBRE CUENTA])), {""})),
    ISNUMBER(MATCH(BP[[#This Row],[CODIGO]], _xlpm.codigos_devolucion, 0))
)</f>
        <v>0</v>
      </c>
    </row>
    <row r="5455" spans="1:9" x14ac:dyDescent="0.25">
      <c r="A5455" s="608">
        <v>720536</v>
      </c>
      <c r="B5455" s="416" t="s">
        <v>548</v>
      </c>
      <c r="C5455" s="416" t="s">
        <v>1280</v>
      </c>
      <c r="D5455" s="416" t="s">
        <v>777</v>
      </c>
      <c r="E5455" s="417">
        <v>166600</v>
      </c>
      <c r="F5455" s="417">
        <v>0</v>
      </c>
      <c r="G5455" s="417">
        <v>1103471837.9300015</v>
      </c>
      <c r="H5455" s="387" t="b" cm="1">
        <f t="array" aca="1" ref="H5455" ca="1">EsNegrita(BP[[#This Row],[CODIGO]])</f>
        <v>0</v>
      </c>
      <c r="I5455" s="387" t="b" cm="1">
        <f t="array" ref="I5455">_xlfn.LET(
    _xlpm.codigos_devolucion, _xlfn.UNIQUE(_xlfn._xlws.FILTER(BP[CODIGO], ISNUMBER(SEARCH("devoluci", BP[NOMBRE CUENTA])), {""})),
    ISNUMBER(MATCH(BP[[#This Row],[CODIGO]], _xlpm.codigos_devolucion, 0))
)</f>
        <v>0</v>
      </c>
    </row>
    <row r="5456" spans="1:9" x14ac:dyDescent="0.25">
      <c r="A5456" s="608">
        <v>720536</v>
      </c>
      <c r="B5456" s="416" t="s">
        <v>548</v>
      </c>
      <c r="C5456" s="416" t="s">
        <v>1357</v>
      </c>
      <c r="D5456" s="416" t="s">
        <v>777</v>
      </c>
      <c r="E5456" s="417">
        <v>237245.9</v>
      </c>
      <c r="F5456" s="417">
        <v>0</v>
      </c>
      <c r="G5456" s="417">
        <v>1103709083.8300016</v>
      </c>
      <c r="H5456" s="387" t="b" cm="1">
        <f t="array" aca="1" ref="H5456" ca="1">EsNegrita(BP[[#This Row],[CODIGO]])</f>
        <v>0</v>
      </c>
      <c r="I5456" s="387" t="b" cm="1">
        <f t="array" ref="I5456">_xlfn.LET(
    _xlpm.codigos_devolucion, _xlfn.UNIQUE(_xlfn._xlws.FILTER(BP[CODIGO], ISNUMBER(SEARCH("devoluci", BP[NOMBRE CUENTA])), {""})),
    ISNUMBER(MATCH(BP[[#This Row],[CODIGO]], _xlpm.codigos_devolucion, 0))
)</f>
        <v>0</v>
      </c>
    </row>
    <row r="5457" spans="1:9" x14ac:dyDescent="0.25">
      <c r="A5457" s="608">
        <v>720536</v>
      </c>
      <c r="B5457" s="416" t="s">
        <v>548</v>
      </c>
      <c r="C5457" s="416" t="s">
        <v>1281</v>
      </c>
      <c r="D5457" s="416" t="s">
        <v>777</v>
      </c>
      <c r="E5457" s="417">
        <v>166600</v>
      </c>
      <c r="F5457" s="417">
        <v>0</v>
      </c>
      <c r="G5457" s="417">
        <v>1103875683.8300016</v>
      </c>
      <c r="H5457" s="387" t="b" cm="1">
        <f t="array" aca="1" ref="H5457" ca="1">EsNegrita(BP[[#This Row],[CODIGO]])</f>
        <v>0</v>
      </c>
      <c r="I5457" s="387" t="b" cm="1">
        <f t="array" ref="I5457">_xlfn.LET(
    _xlpm.codigos_devolucion, _xlfn.UNIQUE(_xlfn._xlws.FILTER(BP[CODIGO], ISNUMBER(SEARCH("devoluci", BP[NOMBRE CUENTA])), {""})),
    ISNUMBER(MATCH(BP[[#This Row],[CODIGO]], _xlpm.codigos_devolucion, 0))
)</f>
        <v>0</v>
      </c>
    </row>
    <row r="5458" spans="1:9" x14ac:dyDescent="0.25">
      <c r="A5458" s="608">
        <v>720539</v>
      </c>
      <c r="B5458" s="416" t="s">
        <v>545</v>
      </c>
      <c r="C5458" s="416" t="s">
        <v>1264</v>
      </c>
      <c r="D5458" s="416" t="s">
        <v>1265</v>
      </c>
      <c r="E5458" s="417">
        <v>14567.53</v>
      </c>
      <c r="F5458" s="417">
        <v>0</v>
      </c>
      <c r="G5458" s="417">
        <v>166963540.02000001</v>
      </c>
      <c r="H5458" s="387" t="b" cm="1">
        <f t="array" aca="1" ref="H5458" ca="1">EsNegrita(BP[[#This Row],[CODIGO]])</f>
        <v>0</v>
      </c>
      <c r="I5458" s="387" t="b" cm="1">
        <f t="array" ref="I5458">_xlfn.LET(
    _xlpm.codigos_devolucion, _xlfn.UNIQUE(_xlfn._xlws.FILTER(BP[CODIGO], ISNUMBER(SEARCH("devoluci", BP[NOMBRE CUENTA])), {""})),
    ISNUMBER(MATCH(BP[[#This Row],[CODIGO]], _xlpm.codigos_devolucion, 0))
)</f>
        <v>0</v>
      </c>
    </row>
    <row r="5459" spans="1:9" x14ac:dyDescent="0.25">
      <c r="A5459" s="608">
        <v>720539</v>
      </c>
      <c r="B5459" s="416" t="s">
        <v>545</v>
      </c>
      <c r="C5459" s="416" t="s">
        <v>740</v>
      </c>
      <c r="D5459" s="416" t="s">
        <v>739</v>
      </c>
      <c r="E5459" s="417">
        <v>72837.649999999994</v>
      </c>
      <c r="F5459" s="417">
        <v>0</v>
      </c>
      <c r="G5459" s="417">
        <v>167036377.67000002</v>
      </c>
      <c r="H5459" s="387" t="b" cm="1">
        <f t="array" aca="1" ref="H5459" ca="1">EsNegrita(BP[[#This Row],[CODIGO]])</f>
        <v>0</v>
      </c>
      <c r="I5459" s="387" t="b" cm="1">
        <f t="array" ref="I5459">_xlfn.LET(
    _xlpm.codigos_devolucion, _xlfn.UNIQUE(_xlfn._xlws.FILTER(BP[CODIGO], ISNUMBER(SEARCH("devoluci", BP[NOMBRE CUENTA])), {""})),
    ISNUMBER(MATCH(BP[[#This Row],[CODIGO]], _xlpm.codigos_devolucion, 0))
)</f>
        <v>0</v>
      </c>
    </row>
    <row r="5460" spans="1:9" x14ac:dyDescent="0.25">
      <c r="A5460" s="608">
        <v>720539</v>
      </c>
      <c r="B5460" s="416" t="s">
        <v>545</v>
      </c>
      <c r="C5460" s="416" t="s">
        <v>1287</v>
      </c>
      <c r="D5460" s="416" t="s">
        <v>739</v>
      </c>
      <c r="E5460" s="417">
        <v>87308.54</v>
      </c>
      <c r="F5460" s="417">
        <v>0</v>
      </c>
      <c r="G5460" s="417">
        <v>167123686.21000001</v>
      </c>
      <c r="H5460" s="387" t="b" cm="1">
        <f t="array" aca="1" ref="H5460" ca="1">EsNegrita(BP[[#This Row],[CODIGO]])</f>
        <v>0</v>
      </c>
      <c r="I5460" s="387" t="b" cm="1">
        <f t="array" ref="I5460">_xlfn.LET(
    _xlpm.codigos_devolucion, _xlfn.UNIQUE(_xlfn._xlws.FILTER(BP[CODIGO], ISNUMBER(SEARCH("devoluci", BP[NOMBRE CUENTA])), {""})),
    ISNUMBER(MATCH(BP[[#This Row],[CODIGO]], _xlpm.codigos_devolucion, 0))
)</f>
        <v>0</v>
      </c>
    </row>
    <row r="5461" spans="1:9" x14ac:dyDescent="0.25">
      <c r="A5461" s="608">
        <v>720539</v>
      </c>
      <c r="B5461" s="416" t="s">
        <v>545</v>
      </c>
      <c r="C5461" s="416" t="s">
        <v>741</v>
      </c>
      <c r="D5461" s="416" t="s">
        <v>739</v>
      </c>
      <c r="E5461" s="417">
        <v>87308.54</v>
      </c>
      <c r="F5461" s="417">
        <v>0</v>
      </c>
      <c r="G5461" s="417">
        <v>167210994.75</v>
      </c>
      <c r="H5461" s="387" t="b" cm="1">
        <f t="array" aca="1" ref="H5461" ca="1">EsNegrita(BP[[#This Row],[CODIGO]])</f>
        <v>0</v>
      </c>
      <c r="I5461" s="387" t="b" cm="1">
        <f t="array" ref="I5461">_xlfn.LET(
    _xlpm.codigos_devolucion, _xlfn.UNIQUE(_xlfn._xlws.FILTER(BP[CODIGO], ISNUMBER(SEARCH("devoluci", BP[NOMBRE CUENTA])), {""})),
    ISNUMBER(MATCH(BP[[#This Row],[CODIGO]], _xlpm.codigos_devolucion, 0))
)</f>
        <v>0</v>
      </c>
    </row>
    <row r="5462" spans="1:9" x14ac:dyDescent="0.25">
      <c r="A5462" s="608">
        <v>720539</v>
      </c>
      <c r="B5462" s="416" t="s">
        <v>545</v>
      </c>
      <c r="C5462" s="416" t="s">
        <v>779</v>
      </c>
      <c r="D5462" s="416" t="s">
        <v>739</v>
      </c>
      <c r="E5462" s="417">
        <v>87308.54</v>
      </c>
      <c r="F5462" s="417">
        <v>0</v>
      </c>
      <c r="G5462" s="417">
        <v>167298303.28999999</v>
      </c>
      <c r="H5462" s="387" t="b" cm="1">
        <f t="array" aca="1" ref="H5462" ca="1">EsNegrita(BP[[#This Row],[CODIGO]])</f>
        <v>0</v>
      </c>
      <c r="I5462" s="387" t="b" cm="1">
        <f t="array" ref="I5462">_xlfn.LET(
    _xlpm.codigos_devolucion, _xlfn.UNIQUE(_xlfn._xlws.FILTER(BP[CODIGO], ISNUMBER(SEARCH("devoluci", BP[NOMBRE CUENTA])), {""})),
    ISNUMBER(MATCH(BP[[#This Row],[CODIGO]], _xlpm.codigos_devolucion, 0))
)</f>
        <v>0</v>
      </c>
    </row>
    <row r="5463" spans="1:9" x14ac:dyDescent="0.25">
      <c r="A5463" s="608">
        <v>720539</v>
      </c>
      <c r="B5463" s="416" t="s">
        <v>545</v>
      </c>
      <c r="C5463" s="416" t="s">
        <v>742</v>
      </c>
      <c r="D5463" s="416" t="s">
        <v>739</v>
      </c>
      <c r="E5463" s="417">
        <v>87308.54</v>
      </c>
      <c r="F5463" s="417">
        <v>0</v>
      </c>
      <c r="G5463" s="417">
        <v>167385611.82999998</v>
      </c>
      <c r="H5463" s="387" t="b" cm="1">
        <f t="array" aca="1" ref="H5463" ca="1">EsNegrita(BP[[#This Row],[CODIGO]])</f>
        <v>0</v>
      </c>
      <c r="I5463" s="387" t="b" cm="1">
        <f t="array" ref="I5463">_xlfn.LET(
    _xlpm.codigos_devolucion, _xlfn.UNIQUE(_xlfn._xlws.FILTER(BP[CODIGO], ISNUMBER(SEARCH("devoluci", BP[NOMBRE CUENTA])), {""})),
    ISNUMBER(MATCH(BP[[#This Row],[CODIGO]], _xlpm.codigos_devolucion, 0))
)</f>
        <v>0</v>
      </c>
    </row>
    <row r="5464" spans="1:9" x14ac:dyDescent="0.25">
      <c r="A5464" s="608">
        <v>720539</v>
      </c>
      <c r="B5464" s="416" t="s">
        <v>545</v>
      </c>
      <c r="C5464" s="416" t="s">
        <v>743</v>
      </c>
      <c r="D5464" s="416" t="s">
        <v>739</v>
      </c>
      <c r="E5464" s="417">
        <v>72837.649999999994</v>
      </c>
      <c r="F5464" s="417">
        <v>0</v>
      </c>
      <c r="G5464" s="417">
        <v>167458449.47999999</v>
      </c>
      <c r="H5464" s="387" t="b" cm="1">
        <f t="array" aca="1" ref="H5464" ca="1">EsNegrita(BP[[#This Row],[CODIGO]])</f>
        <v>0</v>
      </c>
      <c r="I5464" s="387" t="b" cm="1">
        <f t="array" ref="I5464">_xlfn.LET(
    _xlpm.codigos_devolucion, _xlfn.UNIQUE(_xlfn._xlws.FILTER(BP[CODIGO], ISNUMBER(SEARCH("devoluci", BP[NOMBRE CUENTA])), {""})),
    ISNUMBER(MATCH(BP[[#This Row],[CODIGO]], _xlpm.codigos_devolucion, 0))
)</f>
        <v>0</v>
      </c>
    </row>
    <row r="5465" spans="1:9" x14ac:dyDescent="0.25">
      <c r="A5465" s="608">
        <v>720539</v>
      </c>
      <c r="B5465" s="416" t="s">
        <v>545</v>
      </c>
      <c r="C5465" s="416" t="s">
        <v>744</v>
      </c>
      <c r="D5465" s="416" t="s">
        <v>739</v>
      </c>
      <c r="E5465" s="417">
        <v>72837.649999999994</v>
      </c>
      <c r="F5465" s="417">
        <v>0</v>
      </c>
      <c r="G5465" s="417">
        <v>167531287.13</v>
      </c>
      <c r="H5465" s="387" t="b" cm="1">
        <f t="array" aca="1" ref="H5465" ca="1">EsNegrita(BP[[#This Row],[CODIGO]])</f>
        <v>0</v>
      </c>
      <c r="I5465" s="387" t="b" cm="1">
        <f t="array" ref="I5465">_xlfn.LET(
    _xlpm.codigos_devolucion, _xlfn.UNIQUE(_xlfn._xlws.FILTER(BP[CODIGO], ISNUMBER(SEARCH("devoluci", BP[NOMBRE CUENTA])), {""})),
    ISNUMBER(MATCH(BP[[#This Row],[CODIGO]], _xlpm.codigos_devolucion, 0))
)</f>
        <v>0</v>
      </c>
    </row>
    <row r="5466" spans="1:9" x14ac:dyDescent="0.25">
      <c r="A5466" s="608">
        <v>720539</v>
      </c>
      <c r="B5466" s="416" t="s">
        <v>545</v>
      </c>
      <c r="C5466" s="416" t="s">
        <v>745</v>
      </c>
      <c r="D5466" s="416" t="s">
        <v>739</v>
      </c>
      <c r="E5466" s="417">
        <v>87308.54</v>
      </c>
      <c r="F5466" s="417">
        <v>0</v>
      </c>
      <c r="G5466" s="417">
        <v>167618595.66999999</v>
      </c>
      <c r="H5466" s="387" t="b" cm="1">
        <f t="array" aca="1" ref="H5466" ca="1">EsNegrita(BP[[#This Row],[CODIGO]])</f>
        <v>0</v>
      </c>
      <c r="I5466" s="387" t="b" cm="1">
        <f t="array" ref="I5466">_xlfn.LET(
    _xlpm.codigos_devolucion, _xlfn.UNIQUE(_xlfn._xlws.FILTER(BP[CODIGO], ISNUMBER(SEARCH("devoluci", BP[NOMBRE CUENTA])), {""})),
    ISNUMBER(MATCH(BP[[#This Row],[CODIGO]], _xlpm.codigos_devolucion, 0))
)</f>
        <v>0</v>
      </c>
    </row>
    <row r="5467" spans="1:9" x14ac:dyDescent="0.25">
      <c r="A5467" s="608">
        <v>720539</v>
      </c>
      <c r="B5467" s="416" t="s">
        <v>545</v>
      </c>
      <c r="C5467" s="416" t="s">
        <v>1288</v>
      </c>
      <c r="D5467" s="416" t="s">
        <v>739</v>
      </c>
      <c r="E5467" s="417">
        <v>70409.73</v>
      </c>
      <c r="F5467" s="417">
        <v>0</v>
      </c>
      <c r="G5467" s="417">
        <v>167689005.39999998</v>
      </c>
      <c r="H5467" s="387" t="b" cm="1">
        <f t="array" aca="1" ref="H5467" ca="1">EsNegrita(BP[[#This Row],[CODIGO]])</f>
        <v>0</v>
      </c>
      <c r="I5467" s="387" t="b" cm="1">
        <f t="array" ref="I5467">_xlfn.LET(
    _xlpm.codigos_devolucion, _xlfn.UNIQUE(_xlfn._xlws.FILTER(BP[CODIGO], ISNUMBER(SEARCH("devoluci", BP[NOMBRE CUENTA])), {""})),
    ISNUMBER(MATCH(BP[[#This Row],[CODIGO]], _xlpm.codigos_devolucion, 0))
)</f>
        <v>0</v>
      </c>
    </row>
    <row r="5468" spans="1:9" x14ac:dyDescent="0.25">
      <c r="A5468" s="608">
        <v>720539</v>
      </c>
      <c r="B5468" s="416" t="s">
        <v>545</v>
      </c>
      <c r="C5468" s="416" t="s">
        <v>1267</v>
      </c>
      <c r="D5468" s="416" t="s">
        <v>739</v>
      </c>
      <c r="E5468" s="417">
        <v>87308.54</v>
      </c>
      <c r="F5468" s="417">
        <v>0</v>
      </c>
      <c r="G5468" s="417">
        <v>167776313.93999997</v>
      </c>
      <c r="H5468" s="387" t="b" cm="1">
        <f t="array" aca="1" ref="H5468" ca="1">EsNegrita(BP[[#This Row],[CODIGO]])</f>
        <v>0</v>
      </c>
      <c r="I5468" s="387" t="b" cm="1">
        <f t="array" ref="I5468">_xlfn.LET(
    _xlpm.codigos_devolucion, _xlfn.UNIQUE(_xlfn._xlws.FILTER(BP[CODIGO], ISNUMBER(SEARCH("devoluci", BP[NOMBRE CUENTA])), {""})),
    ISNUMBER(MATCH(BP[[#This Row],[CODIGO]], _xlpm.codigos_devolucion, 0))
)</f>
        <v>0</v>
      </c>
    </row>
    <row r="5469" spans="1:9" x14ac:dyDescent="0.25">
      <c r="A5469" s="608">
        <v>720539</v>
      </c>
      <c r="B5469" s="416" t="s">
        <v>545</v>
      </c>
      <c r="C5469" s="416" t="s">
        <v>1289</v>
      </c>
      <c r="D5469" s="416" t="s">
        <v>739</v>
      </c>
      <c r="E5469" s="417">
        <v>72837.649999999994</v>
      </c>
      <c r="F5469" s="417">
        <v>0</v>
      </c>
      <c r="G5469" s="417">
        <v>167849151.58999997</v>
      </c>
      <c r="H5469" s="387" t="b" cm="1">
        <f t="array" aca="1" ref="H5469" ca="1">EsNegrita(BP[[#This Row],[CODIGO]])</f>
        <v>0</v>
      </c>
      <c r="I5469" s="387" t="b" cm="1">
        <f t="array" ref="I5469">_xlfn.LET(
    _xlpm.codigos_devolucion, _xlfn.UNIQUE(_xlfn._xlws.FILTER(BP[CODIGO], ISNUMBER(SEARCH("devoluci", BP[NOMBRE CUENTA])), {""})),
    ISNUMBER(MATCH(BP[[#This Row],[CODIGO]], _xlpm.codigos_devolucion, 0))
)</f>
        <v>0</v>
      </c>
    </row>
    <row r="5470" spans="1:9" x14ac:dyDescent="0.25">
      <c r="A5470" s="608">
        <v>720539</v>
      </c>
      <c r="B5470" s="416" t="s">
        <v>545</v>
      </c>
      <c r="C5470" s="416" t="s">
        <v>746</v>
      </c>
      <c r="D5470" s="416" t="s">
        <v>739</v>
      </c>
      <c r="E5470" s="417">
        <v>87308.54</v>
      </c>
      <c r="F5470" s="417">
        <v>0</v>
      </c>
      <c r="G5470" s="417">
        <v>167936460.12999997</v>
      </c>
      <c r="H5470" s="387" t="b" cm="1">
        <f t="array" aca="1" ref="H5470" ca="1">EsNegrita(BP[[#This Row],[CODIGO]])</f>
        <v>0</v>
      </c>
      <c r="I5470" s="387" t="b" cm="1">
        <f t="array" ref="I5470">_xlfn.LET(
    _xlpm.codigos_devolucion, _xlfn.UNIQUE(_xlfn._xlws.FILTER(BP[CODIGO], ISNUMBER(SEARCH("devoluci", BP[NOMBRE CUENTA])), {""})),
    ISNUMBER(MATCH(BP[[#This Row],[CODIGO]], _xlpm.codigos_devolucion, 0))
)</f>
        <v>0</v>
      </c>
    </row>
    <row r="5471" spans="1:9" x14ac:dyDescent="0.25">
      <c r="A5471" s="608">
        <v>720539</v>
      </c>
      <c r="B5471" s="416" t="s">
        <v>545</v>
      </c>
      <c r="C5471" s="416" t="s">
        <v>1268</v>
      </c>
      <c r="D5471" s="416" t="s">
        <v>739</v>
      </c>
      <c r="E5471" s="417">
        <v>81487.97</v>
      </c>
      <c r="F5471" s="417">
        <v>0</v>
      </c>
      <c r="G5471" s="417">
        <v>168017948.09999996</v>
      </c>
      <c r="H5471" s="387" t="b" cm="1">
        <f t="array" aca="1" ref="H5471" ca="1">EsNegrita(BP[[#This Row],[CODIGO]])</f>
        <v>0</v>
      </c>
      <c r="I5471" s="387" t="b" cm="1">
        <f t="array" ref="I5471">_xlfn.LET(
    _xlpm.codigos_devolucion, _xlfn.UNIQUE(_xlfn._xlws.FILTER(BP[CODIGO], ISNUMBER(SEARCH("devoluci", BP[NOMBRE CUENTA])), {""})),
    ISNUMBER(MATCH(BP[[#This Row],[CODIGO]], _xlpm.codigos_devolucion, 0))
)</f>
        <v>0</v>
      </c>
    </row>
    <row r="5472" spans="1:9" x14ac:dyDescent="0.25">
      <c r="A5472" s="608">
        <v>720539</v>
      </c>
      <c r="B5472" s="416" t="s">
        <v>545</v>
      </c>
      <c r="C5472" s="416" t="s">
        <v>1290</v>
      </c>
      <c r="D5472" s="416" t="s">
        <v>739</v>
      </c>
      <c r="E5472" s="417">
        <v>87308.54</v>
      </c>
      <c r="F5472" s="417">
        <v>0</v>
      </c>
      <c r="G5472" s="417">
        <v>168105256.63999996</v>
      </c>
      <c r="H5472" s="387" t="b" cm="1">
        <f t="array" aca="1" ref="H5472" ca="1">EsNegrita(BP[[#This Row],[CODIGO]])</f>
        <v>0</v>
      </c>
      <c r="I5472" s="387" t="b" cm="1">
        <f t="array" ref="I5472">_xlfn.LET(
    _xlpm.codigos_devolucion, _xlfn.UNIQUE(_xlfn._xlws.FILTER(BP[CODIGO], ISNUMBER(SEARCH("devoluci", BP[NOMBRE CUENTA])), {""})),
    ISNUMBER(MATCH(BP[[#This Row],[CODIGO]], _xlpm.codigos_devolucion, 0))
)</f>
        <v>0</v>
      </c>
    </row>
    <row r="5473" spans="1:9" x14ac:dyDescent="0.25">
      <c r="A5473" s="608">
        <v>720539</v>
      </c>
      <c r="B5473" s="416" t="s">
        <v>545</v>
      </c>
      <c r="C5473" s="416" t="s">
        <v>747</v>
      </c>
      <c r="D5473" s="416" t="s">
        <v>739</v>
      </c>
      <c r="E5473" s="417">
        <v>97448.75</v>
      </c>
      <c r="F5473" s="417">
        <v>0</v>
      </c>
      <c r="G5473" s="417">
        <v>168202705.38999996</v>
      </c>
      <c r="H5473" s="387" t="b" cm="1">
        <f t="array" aca="1" ref="H5473" ca="1">EsNegrita(BP[[#This Row],[CODIGO]])</f>
        <v>0</v>
      </c>
      <c r="I5473" s="387" t="b" cm="1">
        <f t="array" ref="I5473">_xlfn.LET(
    _xlpm.codigos_devolucion, _xlfn.UNIQUE(_xlfn._xlws.FILTER(BP[CODIGO], ISNUMBER(SEARCH("devoluci", BP[NOMBRE CUENTA])), {""})),
    ISNUMBER(MATCH(BP[[#This Row],[CODIGO]], _xlpm.codigos_devolucion, 0))
)</f>
        <v>0</v>
      </c>
    </row>
    <row r="5474" spans="1:9" x14ac:dyDescent="0.25">
      <c r="A5474" s="608">
        <v>720539</v>
      </c>
      <c r="B5474" s="416" t="s">
        <v>545</v>
      </c>
      <c r="C5474" s="416" t="s">
        <v>1293</v>
      </c>
      <c r="D5474" s="416" t="s">
        <v>739</v>
      </c>
      <c r="E5474" s="417">
        <v>87308.54</v>
      </c>
      <c r="F5474" s="417">
        <v>0</v>
      </c>
      <c r="G5474" s="417">
        <v>168290013.92999995</v>
      </c>
      <c r="H5474" s="387" t="b" cm="1">
        <f t="array" aca="1" ref="H5474" ca="1">EsNegrita(BP[[#This Row],[CODIGO]])</f>
        <v>0</v>
      </c>
      <c r="I5474" s="387" t="b" cm="1">
        <f t="array" ref="I5474">_xlfn.LET(
    _xlpm.codigos_devolucion, _xlfn.UNIQUE(_xlfn._xlws.FILTER(BP[CODIGO], ISNUMBER(SEARCH("devoluci", BP[NOMBRE CUENTA])), {""})),
    ISNUMBER(MATCH(BP[[#This Row],[CODIGO]], _xlpm.codigos_devolucion, 0))
)</f>
        <v>0</v>
      </c>
    </row>
    <row r="5475" spans="1:9" x14ac:dyDescent="0.25">
      <c r="A5475" s="608">
        <v>720539</v>
      </c>
      <c r="B5475" s="416" t="s">
        <v>545</v>
      </c>
      <c r="C5475" s="416" t="s">
        <v>1294</v>
      </c>
      <c r="D5475" s="416" t="s">
        <v>739</v>
      </c>
      <c r="E5475" s="417">
        <v>87308.54</v>
      </c>
      <c r="F5475" s="417">
        <v>0</v>
      </c>
      <c r="G5475" s="417">
        <v>168377322.46999994</v>
      </c>
      <c r="H5475" s="387" t="b" cm="1">
        <f t="array" aca="1" ref="H5475" ca="1">EsNegrita(BP[[#This Row],[CODIGO]])</f>
        <v>0</v>
      </c>
      <c r="I5475" s="387" t="b" cm="1">
        <f t="array" ref="I5475">_xlfn.LET(
    _xlpm.codigos_devolucion, _xlfn.UNIQUE(_xlfn._xlws.FILTER(BP[CODIGO], ISNUMBER(SEARCH("devoluci", BP[NOMBRE CUENTA])), {""})),
    ISNUMBER(MATCH(BP[[#This Row],[CODIGO]], _xlpm.codigos_devolucion, 0))
)</f>
        <v>0</v>
      </c>
    </row>
    <row r="5476" spans="1:9" x14ac:dyDescent="0.25">
      <c r="A5476" s="608">
        <v>720539</v>
      </c>
      <c r="B5476" s="416" t="s">
        <v>545</v>
      </c>
      <c r="C5476" s="416" t="s">
        <v>748</v>
      </c>
      <c r="D5476" s="416" t="s">
        <v>739</v>
      </c>
      <c r="E5476" s="417">
        <v>87308.54</v>
      </c>
      <c r="F5476" s="417">
        <v>0</v>
      </c>
      <c r="G5476" s="417">
        <v>168464631.00999993</v>
      </c>
      <c r="H5476" s="387" t="b" cm="1">
        <f t="array" aca="1" ref="H5476" ca="1">EsNegrita(BP[[#This Row],[CODIGO]])</f>
        <v>0</v>
      </c>
      <c r="I5476" s="387" t="b" cm="1">
        <f t="array" ref="I5476">_xlfn.LET(
    _xlpm.codigos_devolucion, _xlfn.UNIQUE(_xlfn._xlws.FILTER(BP[CODIGO], ISNUMBER(SEARCH("devoluci", BP[NOMBRE CUENTA])), {""})),
    ISNUMBER(MATCH(BP[[#This Row],[CODIGO]], _xlpm.codigos_devolucion, 0))
)</f>
        <v>0</v>
      </c>
    </row>
    <row r="5477" spans="1:9" x14ac:dyDescent="0.25">
      <c r="A5477" s="608">
        <v>720539</v>
      </c>
      <c r="B5477" s="416" t="s">
        <v>545</v>
      </c>
      <c r="C5477" s="416" t="s">
        <v>749</v>
      </c>
      <c r="D5477" s="416" t="s">
        <v>739</v>
      </c>
      <c r="E5477" s="417">
        <v>87308.54</v>
      </c>
      <c r="F5477" s="417">
        <v>0</v>
      </c>
      <c r="G5477" s="417">
        <v>168551939.54999992</v>
      </c>
      <c r="H5477" s="387" t="b" cm="1">
        <f t="array" aca="1" ref="H5477" ca="1">EsNegrita(BP[[#This Row],[CODIGO]])</f>
        <v>0</v>
      </c>
      <c r="I5477" s="387" t="b" cm="1">
        <f t="array" ref="I5477">_xlfn.LET(
    _xlpm.codigos_devolucion, _xlfn.UNIQUE(_xlfn._xlws.FILTER(BP[CODIGO], ISNUMBER(SEARCH("devoluci", BP[NOMBRE CUENTA])), {""})),
    ISNUMBER(MATCH(BP[[#This Row],[CODIGO]], _xlpm.codigos_devolucion, 0))
)</f>
        <v>0</v>
      </c>
    </row>
    <row r="5478" spans="1:9" x14ac:dyDescent="0.25">
      <c r="A5478" s="608">
        <v>720539</v>
      </c>
      <c r="B5478" s="416" t="s">
        <v>545</v>
      </c>
      <c r="C5478" s="416" t="s">
        <v>1295</v>
      </c>
      <c r="D5478" s="416" t="s">
        <v>739</v>
      </c>
      <c r="E5478" s="417">
        <v>80272.28</v>
      </c>
      <c r="F5478" s="417">
        <v>0</v>
      </c>
      <c r="G5478" s="417">
        <v>168632211.82999992</v>
      </c>
      <c r="H5478" s="387" t="b" cm="1">
        <f t="array" aca="1" ref="H5478" ca="1">EsNegrita(BP[[#This Row],[CODIGO]])</f>
        <v>0</v>
      </c>
      <c r="I5478" s="387" t="b" cm="1">
        <f t="array" ref="I5478">_xlfn.LET(
    _xlpm.codigos_devolucion, _xlfn.UNIQUE(_xlfn._xlws.FILTER(BP[CODIGO], ISNUMBER(SEARCH("devoluci", BP[NOMBRE CUENTA])), {""})),
    ISNUMBER(MATCH(BP[[#This Row],[CODIGO]], _xlpm.codigos_devolucion, 0))
)</f>
        <v>0</v>
      </c>
    </row>
    <row r="5479" spans="1:9" x14ac:dyDescent="0.25">
      <c r="A5479" s="608">
        <v>720539</v>
      </c>
      <c r="B5479" s="416" t="s">
        <v>545</v>
      </c>
      <c r="C5479" s="416" t="s">
        <v>750</v>
      </c>
      <c r="D5479" s="416" t="s">
        <v>739</v>
      </c>
      <c r="E5479" s="417">
        <v>90100.4</v>
      </c>
      <c r="F5479" s="417">
        <v>0</v>
      </c>
      <c r="G5479" s="417">
        <v>168722312.22999993</v>
      </c>
      <c r="H5479" s="387" t="b" cm="1">
        <f t="array" aca="1" ref="H5479" ca="1">EsNegrita(BP[[#This Row],[CODIGO]])</f>
        <v>0</v>
      </c>
      <c r="I5479" s="387" t="b" cm="1">
        <f t="array" ref="I5479">_xlfn.LET(
    _xlpm.codigos_devolucion, _xlfn.UNIQUE(_xlfn._xlws.FILTER(BP[CODIGO], ISNUMBER(SEARCH("devoluci", BP[NOMBRE CUENTA])), {""})),
    ISNUMBER(MATCH(BP[[#This Row],[CODIGO]], _xlpm.codigos_devolucion, 0))
)</f>
        <v>0</v>
      </c>
    </row>
    <row r="5480" spans="1:9" x14ac:dyDescent="0.25">
      <c r="A5480" s="608">
        <v>720539</v>
      </c>
      <c r="B5480" s="416" t="s">
        <v>545</v>
      </c>
      <c r="C5480" s="416" t="s">
        <v>1260</v>
      </c>
      <c r="D5480" s="416" t="s">
        <v>739</v>
      </c>
      <c r="E5480" s="417">
        <v>70409.73</v>
      </c>
      <c r="F5480" s="417">
        <v>0</v>
      </c>
      <c r="G5480" s="417">
        <v>168792721.95999992</v>
      </c>
      <c r="H5480" s="387" t="b" cm="1">
        <f t="array" aca="1" ref="H5480" ca="1">EsNegrita(BP[[#This Row],[CODIGO]])</f>
        <v>0</v>
      </c>
      <c r="I5480" s="387" t="b" cm="1">
        <f t="array" ref="I5480">_xlfn.LET(
    _xlpm.codigos_devolucion, _xlfn.UNIQUE(_xlfn._xlws.FILTER(BP[CODIGO], ISNUMBER(SEARCH("devoluci", BP[NOMBRE CUENTA])), {""})),
    ISNUMBER(MATCH(BP[[#This Row],[CODIGO]], _xlpm.codigos_devolucion, 0))
)</f>
        <v>0</v>
      </c>
    </row>
    <row r="5481" spans="1:9" x14ac:dyDescent="0.25">
      <c r="A5481" s="608">
        <v>720539</v>
      </c>
      <c r="B5481" s="416" t="s">
        <v>545</v>
      </c>
      <c r="C5481" s="416" t="s">
        <v>1338</v>
      </c>
      <c r="D5481" s="416" t="s">
        <v>739</v>
      </c>
      <c r="E5481" s="417">
        <v>72837.649999999994</v>
      </c>
      <c r="F5481" s="417">
        <v>0</v>
      </c>
      <c r="G5481" s="417">
        <v>168865559.60999992</v>
      </c>
      <c r="H5481" s="387" t="b" cm="1">
        <f t="array" aca="1" ref="H5481" ca="1">EsNegrita(BP[[#This Row],[CODIGO]])</f>
        <v>0</v>
      </c>
      <c r="I5481" s="387" t="b" cm="1">
        <f t="array" ref="I5481">_xlfn.LET(
    _xlpm.codigos_devolucion, _xlfn.UNIQUE(_xlfn._xlws.FILTER(BP[CODIGO], ISNUMBER(SEARCH("devoluci", BP[NOMBRE CUENTA])), {""})),
    ISNUMBER(MATCH(BP[[#This Row],[CODIGO]], _xlpm.codigos_devolucion, 0))
)</f>
        <v>0</v>
      </c>
    </row>
    <row r="5482" spans="1:9" x14ac:dyDescent="0.25">
      <c r="A5482" s="608">
        <v>720539</v>
      </c>
      <c r="B5482" s="416" t="s">
        <v>545</v>
      </c>
      <c r="C5482" s="416" t="s">
        <v>1296</v>
      </c>
      <c r="D5482" s="416" t="s">
        <v>739</v>
      </c>
      <c r="E5482" s="417">
        <v>80272.28</v>
      </c>
      <c r="F5482" s="417">
        <v>0</v>
      </c>
      <c r="G5482" s="417">
        <v>168945831.88999993</v>
      </c>
      <c r="H5482" s="387" t="b" cm="1">
        <f t="array" aca="1" ref="H5482" ca="1">EsNegrita(BP[[#This Row],[CODIGO]])</f>
        <v>0</v>
      </c>
      <c r="I5482" s="387" t="b" cm="1">
        <f t="array" ref="I5482">_xlfn.LET(
    _xlpm.codigos_devolucion, _xlfn.UNIQUE(_xlfn._xlws.FILTER(BP[CODIGO], ISNUMBER(SEARCH("devoluci", BP[NOMBRE CUENTA])), {""})),
    ISNUMBER(MATCH(BP[[#This Row],[CODIGO]], _xlpm.codigos_devolucion, 0))
)</f>
        <v>0</v>
      </c>
    </row>
    <row r="5483" spans="1:9" x14ac:dyDescent="0.25">
      <c r="A5483" s="608">
        <v>720539</v>
      </c>
      <c r="B5483" s="416" t="s">
        <v>545</v>
      </c>
      <c r="C5483" s="416" t="s">
        <v>1261</v>
      </c>
      <c r="D5483" s="416" t="s">
        <v>739</v>
      </c>
      <c r="E5483" s="417">
        <v>124800</v>
      </c>
      <c r="F5483" s="417">
        <v>0</v>
      </c>
      <c r="G5483" s="417">
        <v>169070631.88999993</v>
      </c>
      <c r="H5483" s="387" t="b" cm="1">
        <f t="array" aca="1" ref="H5483" ca="1">EsNegrita(BP[[#This Row],[CODIGO]])</f>
        <v>0</v>
      </c>
      <c r="I5483" s="387" t="b" cm="1">
        <f t="array" ref="I5483">_xlfn.LET(
    _xlpm.codigos_devolucion, _xlfn.UNIQUE(_xlfn._xlws.FILTER(BP[CODIGO], ISNUMBER(SEARCH("devoluci", BP[NOMBRE CUENTA])), {""})),
    ISNUMBER(MATCH(BP[[#This Row],[CODIGO]], _xlpm.codigos_devolucion, 0))
)</f>
        <v>0</v>
      </c>
    </row>
    <row r="5484" spans="1:9" x14ac:dyDescent="0.25">
      <c r="A5484" s="608">
        <v>720539</v>
      </c>
      <c r="B5484" s="416" t="s">
        <v>545</v>
      </c>
      <c r="C5484" s="416" t="s">
        <v>1297</v>
      </c>
      <c r="D5484" s="416" t="s">
        <v>739</v>
      </c>
      <c r="E5484" s="417">
        <v>87308.54</v>
      </c>
      <c r="F5484" s="417">
        <v>0</v>
      </c>
      <c r="G5484" s="417">
        <v>169157940.42999992</v>
      </c>
      <c r="H5484" s="387" t="b" cm="1">
        <f t="array" aca="1" ref="H5484" ca="1">EsNegrita(BP[[#This Row],[CODIGO]])</f>
        <v>0</v>
      </c>
      <c r="I5484" s="387" t="b" cm="1">
        <f t="array" ref="I5484">_xlfn.LET(
    _xlpm.codigos_devolucion, _xlfn.UNIQUE(_xlfn._xlws.FILTER(BP[CODIGO], ISNUMBER(SEARCH("devoluci", BP[NOMBRE CUENTA])), {""})),
    ISNUMBER(MATCH(BP[[#This Row],[CODIGO]], _xlpm.codigos_devolucion, 0))
)</f>
        <v>0</v>
      </c>
    </row>
    <row r="5485" spans="1:9" x14ac:dyDescent="0.25">
      <c r="A5485" s="608">
        <v>720539</v>
      </c>
      <c r="B5485" s="416" t="s">
        <v>545</v>
      </c>
      <c r="C5485" s="416" t="s">
        <v>1298</v>
      </c>
      <c r="D5485" s="416" t="s">
        <v>739</v>
      </c>
      <c r="E5485" s="417">
        <v>72837.649999999994</v>
      </c>
      <c r="F5485" s="417">
        <v>0</v>
      </c>
      <c r="G5485" s="417">
        <v>169230778.07999992</v>
      </c>
      <c r="H5485" s="387" t="b" cm="1">
        <f t="array" aca="1" ref="H5485" ca="1">EsNegrita(BP[[#This Row],[CODIGO]])</f>
        <v>0</v>
      </c>
      <c r="I5485" s="387" t="b" cm="1">
        <f t="array" ref="I5485">_xlfn.LET(
    _xlpm.codigos_devolucion, _xlfn.UNIQUE(_xlfn._xlws.FILTER(BP[CODIGO], ISNUMBER(SEARCH("devoluci", BP[NOMBRE CUENTA])), {""})),
    ISNUMBER(MATCH(BP[[#This Row],[CODIGO]], _xlpm.codigos_devolucion, 0))
)</f>
        <v>0</v>
      </c>
    </row>
    <row r="5486" spans="1:9" x14ac:dyDescent="0.25">
      <c r="A5486" s="608">
        <v>720539</v>
      </c>
      <c r="B5486" s="416" t="s">
        <v>545</v>
      </c>
      <c r="C5486" s="416" t="s">
        <v>752</v>
      </c>
      <c r="D5486" s="416" t="s">
        <v>739</v>
      </c>
      <c r="E5486" s="417">
        <v>67981.8</v>
      </c>
      <c r="F5486" s="417">
        <v>0</v>
      </c>
      <c r="G5486" s="417">
        <v>169298759.87999994</v>
      </c>
      <c r="H5486" s="387" t="b" cm="1">
        <f t="array" aca="1" ref="H5486" ca="1">EsNegrita(BP[[#This Row],[CODIGO]])</f>
        <v>0</v>
      </c>
      <c r="I5486" s="387" t="b" cm="1">
        <f t="array" ref="I5486">_xlfn.LET(
    _xlpm.codigos_devolucion, _xlfn.UNIQUE(_xlfn._xlws.FILTER(BP[CODIGO], ISNUMBER(SEARCH("devoluci", BP[NOMBRE CUENTA])), {""})),
    ISNUMBER(MATCH(BP[[#This Row],[CODIGO]], _xlpm.codigos_devolucion, 0))
)</f>
        <v>0</v>
      </c>
    </row>
    <row r="5487" spans="1:9" x14ac:dyDescent="0.25">
      <c r="A5487" s="608">
        <v>720539</v>
      </c>
      <c r="B5487" s="416" t="s">
        <v>545</v>
      </c>
      <c r="C5487" s="416" t="s">
        <v>1299</v>
      </c>
      <c r="D5487" s="416" t="s">
        <v>739</v>
      </c>
      <c r="E5487" s="417">
        <v>87308.54</v>
      </c>
      <c r="F5487" s="417">
        <v>0</v>
      </c>
      <c r="G5487" s="417">
        <v>169386068.41999993</v>
      </c>
      <c r="H5487" s="387" t="b" cm="1">
        <f t="array" aca="1" ref="H5487" ca="1">EsNegrita(BP[[#This Row],[CODIGO]])</f>
        <v>0</v>
      </c>
      <c r="I5487" s="387" t="b" cm="1">
        <f t="array" ref="I5487">_xlfn.LET(
    _xlpm.codigos_devolucion, _xlfn.UNIQUE(_xlfn._xlws.FILTER(BP[CODIGO], ISNUMBER(SEARCH("devoluci", BP[NOMBRE CUENTA])), {""})),
    ISNUMBER(MATCH(BP[[#This Row],[CODIGO]], _xlpm.codigos_devolucion, 0))
)</f>
        <v>0</v>
      </c>
    </row>
    <row r="5488" spans="1:9" x14ac:dyDescent="0.25">
      <c r="A5488" s="608">
        <v>720539</v>
      </c>
      <c r="B5488" s="416" t="s">
        <v>545</v>
      </c>
      <c r="C5488" s="416" t="s">
        <v>1340</v>
      </c>
      <c r="D5488" s="416" t="s">
        <v>739</v>
      </c>
      <c r="E5488" s="417">
        <v>87308.54</v>
      </c>
      <c r="F5488" s="417">
        <v>0</v>
      </c>
      <c r="G5488" s="417">
        <v>169473376.95999992</v>
      </c>
      <c r="H5488" s="387" t="b" cm="1">
        <f t="array" aca="1" ref="H5488" ca="1">EsNegrita(BP[[#This Row],[CODIGO]])</f>
        <v>0</v>
      </c>
      <c r="I5488" s="387" t="b" cm="1">
        <f t="array" ref="I5488">_xlfn.LET(
    _xlpm.codigos_devolucion, _xlfn.UNIQUE(_xlfn._xlws.FILTER(BP[CODIGO], ISNUMBER(SEARCH("devoluci", BP[NOMBRE CUENTA])), {""})),
    ISNUMBER(MATCH(BP[[#This Row],[CODIGO]], _xlpm.codigos_devolucion, 0))
)</f>
        <v>0</v>
      </c>
    </row>
    <row r="5489" spans="1:9" x14ac:dyDescent="0.25">
      <c r="A5489" s="608">
        <v>720539</v>
      </c>
      <c r="B5489" s="416" t="s">
        <v>545</v>
      </c>
      <c r="C5489" s="416" t="s">
        <v>756</v>
      </c>
      <c r="D5489" s="416" t="s">
        <v>739</v>
      </c>
      <c r="E5489" s="417">
        <v>87308.54</v>
      </c>
      <c r="F5489" s="417">
        <v>0</v>
      </c>
      <c r="G5489" s="417">
        <v>169560685.49999991</v>
      </c>
      <c r="H5489" s="387" t="b" cm="1">
        <f t="array" aca="1" ref="H5489" ca="1">EsNegrita(BP[[#This Row],[CODIGO]])</f>
        <v>0</v>
      </c>
      <c r="I5489" s="387" t="b" cm="1">
        <f t="array" ref="I5489">_xlfn.LET(
    _xlpm.codigos_devolucion, _xlfn.UNIQUE(_xlfn._xlws.FILTER(BP[CODIGO], ISNUMBER(SEARCH("devoluci", BP[NOMBRE CUENTA])), {""})),
    ISNUMBER(MATCH(BP[[#This Row],[CODIGO]], _xlpm.codigos_devolucion, 0))
)</f>
        <v>0</v>
      </c>
    </row>
    <row r="5490" spans="1:9" x14ac:dyDescent="0.25">
      <c r="A5490" s="608">
        <v>720539</v>
      </c>
      <c r="B5490" s="416" t="s">
        <v>545</v>
      </c>
      <c r="C5490" s="416" t="s">
        <v>757</v>
      </c>
      <c r="D5490" s="416" t="s">
        <v>739</v>
      </c>
      <c r="E5490" s="417">
        <v>87308.54</v>
      </c>
      <c r="F5490" s="417">
        <v>0</v>
      </c>
      <c r="G5490" s="417">
        <v>169647994.0399999</v>
      </c>
      <c r="H5490" s="387" t="b" cm="1">
        <f t="array" aca="1" ref="H5490" ca="1">EsNegrita(BP[[#This Row],[CODIGO]])</f>
        <v>0</v>
      </c>
      <c r="I5490" s="387" t="b" cm="1">
        <f t="array" ref="I5490">_xlfn.LET(
    _xlpm.codigos_devolucion, _xlfn.UNIQUE(_xlfn._xlws.FILTER(BP[CODIGO], ISNUMBER(SEARCH("devoluci", BP[NOMBRE CUENTA])), {""})),
    ISNUMBER(MATCH(BP[[#This Row],[CODIGO]], _xlpm.codigos_devolucion, 0))
)</f>
        <v>0</v>
      </c>
    </row>
    <row r="5491" spans="1:9" x14ac:dyDescent="0.25">
      <c r="A5491" s="608">
        <v>720539</v>
      </c>
      <c r="B5491" s="416" t="s">
        <v>545</v>
      </c>
      <c r="C5491" s="416" t="s">
        <v>1336</v>
      </c>
      <c r="D5491" s="416" t="s">
        <v>739</v>
      </c>
      <c r="E5491" s="417">
        <v>87308.54</v>
      </c>
      <c r="F5491" s="417">
        <v>0</v>
      </c>
      <c r="G5491" s="417">
        <v>169735302.57999989</v>
      </c>
      <c r="H5491" s="387" t="b" cm="1">
        <f t="array" aca="1" ref="H5491" ca="1">EsNegrita(BP[[#This Row],[CODIGO]])</f>
        <v>0</v>
      </c>
      <c r="I5491" s="387" t="b" cm="1">
        <f t="array" ref="I5491">_xlfn.LET(
    _xlpm.codigos_devolucion, _xlfn.UNIQUE(_xlfn._xlws.FILTER(BP[CODIGO], ISNUMBER(SEARCH("devoluci", BP[NOMBRE CUENTA])), {""})),
    ISNUMBER(MATCH(BP[[#This Row],[CODIGO]], _xlpm.codigos_devolucion, 0))
)</f>
        <v>0</v>
      </c>
    </row>
    <row r="5492" spans="1:9" x14ac:dyDescent="0.25">
      <c r="A5492" s="608">
        <v>720539</v>
      </c>
      <c r="B5492" s="416" t="s">
        <v>545</v>
      </c>
      <c r="C5492" s="416" t="s">
        <v>758</v>
      </c>
      <c r="D5492" s="416" t="s">
        <v>739</v>
      </c>
      <c r="E5492" s="417">
        <v>72837.649999999994</v>
      </c>
      <c r="F5492" s="417">
        <v>0</v>
      </c>
      <c r="G5492" s="417">
        <v>169808140.2299999</v>
      </c>
      <c r="H5492" s="387" t="b" cm="1">
        <f t="array" aca="1" ref="H5492" ca="1">EsNegrita(BP[[#This Row],[CODIGO]])</f>
        <v>0</v>
      </c>
      <c r="I5492" s="387" t="b" cm="1">
        <f t="array" ref="I5492">_xlfn.LET(
    _xlpm.codigos_devolucion, _xlfn.UNIQUE(_xlfn._xlws.FILTER(BP[CODIGO], ISNUMBER(SEARCH("devoluci", BP[NOMBRE CUENTA])), {""})),
    ISNUMBER(MATCH(BP[[#This Row],[CODIGO]], _xlpm.codigos_devolucion, 0))
)</f>
        <v>0</v>
      </c>
    </row>
    <row r="5493" spans="1:9" x14ac:dyDescent="0.25">
      <c r="A5493" s="608">
        <v>720539</v>
      </c>
      <c r="B5493" s="416" t="s">
        <v>545</v>
      </c>
      <c r="C5493" s="416" t="s">
        <v>759</v>
      </c>
      <c r="D5493" s="416" t="s">
        <v>739</v>
      </c>
      <c r="E5493" s="417">
        <v>87308.54</v>
      </c>
      <c r="F5493" s="417">
        <v>0</v>
      </c>
      <c r="G5493" s="417">
        <v>169895448.76999989</v>
      </c>
      <c r="H5493" s="387" t="b" cm="1">
        <f t="array" aca="1" ref="H5493" ca="1">EsNegrita(BP[[#This Row],[CODIGO]])</f>
        <v>0</v>
      </c>
      <c r="I5493" s="387" t="b" cm="1">
        <f t="array" ref="I5493">_xlfn.LET(
    _xlpm.codigos_devolucion, _xlfn.UNIQUE(_xlfn._xlws.FILTER(BP[CODIGO], ISNUMBER(SEARCH("devoluci", BP[NOMBRE CUENTA])), {""})),
    ISNUMBER(MATCH(BP[[#This Row],[CODIGO]], _xlpm.codigos_devolucion, 0))
)</f>
        <v>0</v>
      </c>
    </row>
    <row r="5494" spans="1:9" x14ac:dyDescent="0.25">
      <c r="A5494" s="608">
        <v>720539</v>
      </c>
      <c r="B5494" s="416" t="s">
        <v>545</v>
      </c>
      <c r="C5494" s="416" t="s">
        <v>760</v>
      </c>
      <c r="D5494" s="416" t="s">
        <v>739</v>
      </c>
      <c r="E5494" s="417">
        <v>87308.54</v>
      </c>
      <c r="F5494" s="417">
        <v>0</v>
      </c>
      <c r="G5494" s="417">
        <v>169982757.30999988</v>
      </c>
      <c r="H5494" s="387" t="b" cm="1">
        <f t="array" aca="1" ref="H5494" ca="1">EsNegrita(BP[[#This Row],[CODIGO]])</f>
        <v>0</v>
      </c>
      <c r="I5494" s="387" t="b" cm="1">
        <f t="array" ref="I5494">_xlfn.LET(
    _xlpm.codigos_devolucion, _xlfn.UNIQUE(_xlfn._xlws.FILTER(BP[CODIGO], ISNUMBER(SEARCH("devoluci", BP[NOMBRE CUENTA])), {""})),
    ISNUMBER(MATCH(BP[[#This Row],[CODIGO]], _xlpm.codigos_devolucion, 0))
)</f>
        <v>0</v>
      </c>
    </row>
    <row r="5495" spans="1:9" x14ac:dyDescent="0.25">
      <c r="A5495" s="608">
        <v>720539</v>
      </c>
      <c r="B5495" s="416" t="s">
        <v>545</v>
      </c>
      <c r="C5495" s="416" t="s">
        <v>1270</v>
      </c>
      <c r="D5495" s="416" t="s">
        <v>739</v>
      </c>
      <c r="E5495" s="417">
        <v>87308.54</v>
      </c>
      <c r="F5495" s="417">
        <v>0</v>
      </c>
      <c r="G5495" s="417">
        <v>170070065.84999987</v>
      </c>
      <c r="H5495" s="387" t="b" cm="1">
        <f t="array" aca="1" ref="H5495" ca="1">EsNegrita(BP[[#This Row],[CODIGO]])</f>
        <v>0</v>
      </c>
      <c r="I5495" s="387" t="b" cm="1">
        <f t="array" ref="I5495">_xlfn.LET(
    _xlpm.codigos_devolucion, _xlfn.UNIQUE(_xlfn._xlws.FILTER(BP[CODIGO], ISNUMBER(SEARCH("devoluci", BP[NOMBRE CUENTA])), {""})),
    ISNUMBER(MATCH(BP[[#This Row],[CODIGO]], _xlpm.codigos_devolucion, 0))
)</f>
        <v>0</v>
      </c>
    </row>
    <row r="5496" spans="1:9" x14ac:dyDescent="0.25">
      <c r="A5496" s="608">
        <v>720539</v>
      </c>
      <c r="B5496" s="416" t="s">
        <v>545</v>
      </c>
      <c r="C5496" s="416" t="s">
        <v>761</v>
      </c>
      <c r="D5496" s="416" t="s">
        <v>739</v>
      </c>
      <c r="E5496" s="417">
        <v>87308.54</v>
      </c>
      <c r="F5496" s="417">
        <v>0</v>
      </c>
      <c r="G5496" s="417">
        <v>170157374.38999987</v>
      </c>
      <c r="H5496" s="387" t="b" cm="1">
        <f t="array" aca="1" ref="H5496" ca="1">EsNegrita(BP[[#This Row],[CODIGO]])</f>
        <v>0</v>
      </c>
      <c r="I5496" s="387" t="b" cm="1">
        <f t="array" ref="I5496">_xlfn.LET(
    _xlpm.codigos_devolucion, _xlfn.UNIQUE(_xlfn._xlws.FILTER(BP[CODIGO], ISNUMBER(SEARCH("devoluci", BP[NOMBRE CUENTA])), {""})),
    ISNUMBER(MATCH(BP[[#This Row],[CODIGO]], _xlpm.codigos_devolucion, 0))
)</f>
        <v>0</v>
      </c>
    </row>
    <row r="5497" spans="1:9" x14ac:dyDescent="0.25">
      <c r="A5497" s="608">
        <v>720539</v>
      </c>
      <c r="B5497" s="416" t="s">
        <v>545</v>
      </c>
      <c r="C5497" s="416" t="s">
        <v>1300</v>
      </c>
      <c r="D5497" s="416" t="s">
        <v>739</v>
      </c>
      <c r="E5497" s="417">
        <v>87308.54</v>
      </c>
      <c r="F5497" s="417">
        <v>0</v>
      </c>
      <c r="G5497" s="417">
        <v>170244682.92999986</v>
      </c>
      <c r="H5497" s="387" t="b" cm="1">
        <f t="array" aca="1" ref="H5497" ca="1">EsNegrita(BP[[#This Row],[CODIGO]])</f>
        <v>0</v>
      </c>
      <c r="I5497" s="387" t="b" cm="1">
        <f t="array" ref="I5497">_xlfn.LET(
    _xlpm.codigos_devolucion, _xlfn.UNIQUE(_xlfn._xlws.FILTER(BP[CODIGO], ISNUMBER(SEARCH("devoluci", BP[NOMBRE CUENTA])), {""})),
    ISNUMBER(MATCH(BP[[#This Row],[CODIGO]], _xlpm.codigos_devolucion, 0))
)</f>
        <v>0</v>
      </c>
    </row>
    <row r="5498" spans="1:9" x14ac:dyDescent="0.25">
      <c r="A5498" s="608">
        <v>720539</v>
      </c>
      <c r="B5498" s="416" t="s">
        <v>545</v>
      </c>
      <c r="C5498" s="416" t="s">
        <v>1301</v>
      </c>
      <c r="D5498" s="416" t="s">
        <v>739</v>
      </c>
      <c r="E5498" s="417">
        <v>87308.54</v>
      </c>
      <c r="F5498" s="417">
        <v>0</v>
      </c>
      <c r="G5498" s="417">
        <v>170331991.46999985</v>
      </c>
      <c r="H5498" s="387" t="b" cm="1">
        <f t="array" aca="1" ref="H5498" ca="1">EsNegrita(BP[[#This Row],[CODIGO]])</f>
        <v>0</v>
      </c>
      <c r="I5498" s="387" t="b" cm="1">
        <f t="array" ref="I5498">_xlfn.LET(
    _xlpm.codigos_devolucion, _xlfn.UNIQUE(_xlfn._xlws.FILTER(BP[CODIGO], ISNUMBER(SEARCH("devoluci", BP[NOMBRE CUENTA])), {""})),
    ISNUMBER(MATCH(BP[[#This Row],[CODIGO]], _xlpm.codigos_devolucion, 0))
)</f>
        <v>0</v>
      </c>
    </row>
    <row r="5499" spans="1:9" x14ac:dyDescent="0.25">
      <c r="A5499" s="608">
        <v>720539</v>
      </c>
      <c r="B5499" s="416" t="s">
        <v>545</v>
      </c>
      <c r="C5499" s="416" t="s">
        <v>1271</v>
      </c>
      <c r="D5499" s="416" t="s">
        <v>739</v>
      </c>
      <c r="E5499" s="417">
        <v>72837.649999999994</v>
      </c>
      <c r="F5499" s="417">
        <v>0</v>
      </c>
      <c r="G5499" s="417">
        <v>170404829.11999986</v>
      </c>
      <c r="H5499" s="387" t="b" cm="1">
        <f t="array" aca="1" ref="H5499" ca="1">EsNegrita(BP[[#This Row],[CODIGO]])</f>
        <v>0</v>
      </c>
      <c r="I5499" s="387" t="b" cm="1">
        <f t="array" ref="I5499">_xlfn.LET(
    _xlpm.codigos_devolucion, _xlfn.UNIQUE(_xlfn._xlws.FILTER(BP[CODIGO], ISNUMBER(SEARCH("devoluci", BP[NOMBRE CUENTA])), {""})),
    ISNUMBER(MATCH(BP[[#This Row],[CODIGO]], _xlpm.codigos_devolucion, 0))
)</f>
        <v>0</v>
      </c>
    </row>
    <row r="5500" spans="1:9" x14ac:dyDescent="0.25">
      <c r="A5500" s="608">
        <v>720539</v>
      </c>
      <c r="B5500" s="416" t="s">
        <v>545</v>
      </c>
      <c r="C5500" s="416" t="s">
        <v>1302</v>
      </c>
      <c r="D5500" s="416" t="s">
        <v>739</v>
      </c>
      <c r="E5500" s="417">
        <v>72837.649999999994</v>
      </c>
      <c r="F5500" s="417">
        <v>0</v>
      </c>
      <c r="G5500" s="417">
        <v>170477666.76999986</v>
      </c>
      <c r="H5500" s="387" t="b" cm="1">
        <f t="array" aca="1" ref="H5500" ca="1">EsNegrita(BP[[#This Row],[CODIGO]])</f>
        <v>0</v>
      </c>
      <c r="I5500" s="387" t="b" cm="1">
        <f t="array" ref="I5500">_xlfn.LET(
    _xlpm.codigos_devolucion, _xlfn.UNIQUE(_xlfn._xlws.FILTER(BP[CODIGO], ISNUMBER(SEARCH("devoluci", BP[NOMBRE CUENTA])), {""})),
    ISNUMBER(MATCH(BP[[#This Row],[CODIGO]], _xlpm.codigos_devolucion, 0))
)</f>
        <v>0</v>
      </c>
    </row>
    <row r="5501" spans="1:9" x14ac:dyDescent="0.25">
      <c r="A5501" s="608">
        <v>720539</v>
      </c>
      <c r="B5501" s="416" t="s">
        <v>545</v>
      </c>
      <c r="C5501" s="416" t="s">
        <v>1341</v>
      </c>
      <c r="D5501" s="416" t="s">
        <v>739</v>
      </c>
      <c r="E5501" s="417">
        <v>72837.649999999994</v>
      </c>
      <c r="F5501" s="417">
        <v>0</v>
      </c>
      <c r="G5501" s="417">
        <v>170550504.41999987</v>
      </c>
      <c r="H5501" s="387" t="b" cm="1">
        <f t="array" aca="1" ref="H5501" ca="1">EsNegrita(BP[[#This Row],[CODIGO]])</f>
        <v>0</v>
      </c>
      <c r="I5501" s="387" t="b" cm="1">
        <f t="array" ref="I5501">_xlfn.LET(
    _xlpm.codigos_devolucion, _xlfn.UNIQUE(_xlfn._xlws.FILTER(BP[CODIGO], ISNUMBER(SEARCH("devoluci", BP[NOMBRE CUENTA])), {""})),
    ISNUMBER(MATCH(BP[[#This Row],[CODIGO]], _xlpm.codigos_devolucion, 0))
)</f>
        <v>0</v>
      </c>
    </row>
    <row r="5502" spans="1:9" x14ac:dyDescent="0.25">
      <c r="A5502" s="608">
        <v>720539</v>
      </c>
      <c r="B5502" s="416" t="s">
        <v>545</v>
      </c>
      <c r="C5502" s="416" t="s">
        <v>1262</v>
      </c>
      <c r="D5502" s="416" t="s">
        <v>739</v>
      </c>
      <c r="E5502" s="417">
        <v>72837.649999999994</v>
      </c>
      <c r="F5502" s="417">
        <v>0</v>
      </c>
      <c r="G5502" s="417">
        <v>170623342.06999987</v>
      </c>
      <c r="H5502" s="387" t="b" cm="1">
        <f t="array" aca="1" ref="H5502" ca="1">EsNegrita(BP[[#This Row],[CODIGO]])</f>
        <v>0</v>
      </c>
      <c r="I5502" s="387" t="b" cm="1">
        <f t="array" ref="I5502">_xlfn.LET(
    _xlpm.codigos_devolucion, _xlfn.UNIQUE(_xlfn._xlws.FILTER(BP[CODIGO], ISNUMBER(SEARCH("devoluci", BP[NOMBRE CUENTA])), {""})),
    ISNUMBER(MATCH(BP[[#This Row],[CODIGO]], _xlpm.codigos_devolucion, 0))
)</f>
        <v>0</v>
      </c>
    </row>
    <row r="5503" spans="1:9" x14ac:dyDescent="0.25">
      <c r="A5503" s="608">
        <v>720539</v>
      </c>
      <c r="B5503" s="416" t="s">
        <v>545</v>
      </c>
      <c r="C5503" s="416" t="s">
        <v>1272</v>
      </c>
      <c r="D5503" s="416" t="s">
        <v>739</v>
      </c>
      <c r="E5503" s="417">
        <v>72837.649999999994</v>
      </c>
      <c r="F5503" s="417">
        <v>0</v>
      </c>
      <c r="G5503" s="417">
        <v>170696179.71999988</v>
      </c>
      <c r="H5503" s="387" t="b" cm="1">
        <f t="array" aca="1" ref="H5503" ca="1">EsNegrita(BP[[#This Row],[CODIGO]])</f>
        <v>0</v>
      </c>
      <c r="I5503" s="387" t="b" cm="1">
        <f t="array" ref="I5503">_xlfn.LET(
    _xlpm.codigos_devolucion, _xlfn.UNIQUE(_xlfn._xlws.FILTER(BP[CODIGO], ISNUMBER(SEARCH("devoluci", BP[NOMBRE CUENTA])), {""})),
    ISNUMBER(MATCH(BP[[#This Row],[CODIGO]], _xlpm.codigos_devolucion, 0))
)</f>
        <v>0</v>
      </c>
    </row>
    <row r="5504" spans="1:9" x14ac:dyDescent="0.25">
      <c r="A5504" s="608">
        <v>720539</v>
      </c>
      <c r="B5504" s="416" t="s">
        <v>545</v>
      </c>
      <c r="C5504" s="416" t="s">
        <v>780</v>
      </c>
      <c r="D5504" s="416" t="s">
        <v>739</v>
      </c>
      <c r="E5504" s="417">
        <v>50986.35</v>
      </c>
      <c r="F5504" s="417">
        <v>0</v>
      </c>
      <c r="G5504" s="417">
        <v>170747166.06999987</v>
      </c>
      <c r="H5504" s="387" t="b" cm="1">
        <f t="array" aca="1" ref="H5504" ca="1">EsNegrita(BP[[#This Row],[CODIGO]])</f>
        <v>0</v>
      </c>
      <c r="I5504" s="387" t="b" cm="1">
        <f t="array" ref="I5504">_xlfn.LET(
    _xlpm.codigos_devolucion, _xlfn.UNIQUE(_xlfn._xlws.FILTER(BP[CODIGO], ISNUMBER(SEARCH("devoluci", BP[NOMBRE CUENTA])), {""})),
    ISNUMBER(MATCH(BP[[#This Row],[CODIGO]], _xlpm.codigos_devolucion, 0))
)</f>
        <v>0</v>
      </c>
    </row>
    <row r="5505" spans="1:9" x14ac:dyDescent="0.25">
      <c r="A5505" s="608">
        <v>720539</v>
      </c>
      <c r="B5505" s="416" t="s">
        <v>545</v>
      </c>
      <c r="C5505" s="416" t="s">
        <v>762</v>
      </c>
      <c r="D5505" s="416" t="s">
        <v>739</v>
      </c>
      <c r="E5505" s="417">
        <v>72837.649999999994</v>
      </c>
      <c r="F5505" s="417">
        <v>0</v>
      </c>
      <c r="G5505" s="417">
        <v>170820003.71999988</v>
      </c>
      <c r="H5505" s="387" t="b" cm="1">
        <f t="array" aca="1" ref="H5505" ca="1">EsNegrita(BP[[#This Row],[CODIGO]])</f>
        <v>0</v>
      </c>
      <c r="I5505" s="387" t="b" cm="1">
        <f t="array" ref="I5505">_xlfn.LET(
    _xlpm.codigos_devolucion, _xlfn.UNIQUE(_xlfn._xlws.FILTER(BP[CODIGO], ISNUMBER(SEARCH("devoluci", BP[NOMBRE CUENTA])), {""})),
    ISNUMBER(MATCH(BP[[#This Row],[CODIGO]], _xlpm.codigos_devolucion, 0))
)</f>
        <v>0</v>
      </c>
    </row>
    <row r="5506" spans="1:9" x14ac:dyDescent="0.25">
      <c r="A5506" s="608">
        <v>720539</v>
      </c>
      <c r="B5506" s="416" t="s">
        <v>545</v>
      </c>
      <c r="C5506" s="416" t="s">
        <v>1330</v>
      </c>
      <c r="D5506" s="416" t="s">
        <v>739</v>
      </c>
      <c r="E5506" s="417">
        <v>72837.649999999994</v>
      </c>
      <c r="F5506" s="417">
        <v>0</v>
      </c>
      <c r="G5506" s="417">
        <v>170892841.36999989</v>
      </c>
      <c r="H5506" s="387" t="b" cm="1">
        <f t="array" aca="1" ref="H5506" ca="1">EsNegrita(BP[[#This Row],[CODIGO]])</f>
        <v>0</v>
      </c>
      <c r="I5506" s="387" t="b" cm="1">
        <f t="array" ref="I5506">_xlfn.LET(
    _xlpm.codigos_devolucion, _xlfn.UNIQUE(_xlfn._xlws.FILTER(BP[CODIGO], ISNUMBER(SEARCH("devoluci", BP[NOMBRE CUENTA])), {""})),
    ISNUMBER(MATCH(BP[[#This Row],[CODIGO]], _xlpm.codigos_devolucion, 0))
)</f>
        <v>0</v>
      </c>
    </row>
    <row r="5507" spans="1:9" x14ac:dyDescent="0.25">
      <c r="A5507" s="608">
        <v>720539</v>
      </c>
      <c r="B5507" s="416" t="s">
        <v>545</v>
      </c>
      <c r="C5507" s="416" t="s">
        <v>763</v>
      </c>
      <c r="D5507" s="416" t="s">
        <v>739</v>
      </c>
      <c r="E5507" s="417">
        <v>72837.649999999994</v>
      </c>
      <c r="F5507" s="417">
        <v>0</v>
      </c>
      <c r="G5507" s="417">
        <v>170965679.01999989</v>
      </c>
      <c r="H5507" s="387" t="b" cm="1">
        <f t="array" aca="1" ref="H5507" ca="1">EsNegrita(BP[[#This Row],[CODIGO]])</f>
        <v>0</v>
      </c>
      <c r="I5507" s="387" t="b" cm="1">
        <f t="array" ref="I5507">_xlfn.LET(
    _xlpm.codigos_devolucion, _xlfn.UNIQUE(_xlfn._xlws.FILTER(BP[CODIGO], ISNUMBER(SEARCH("devoluci", BP[NOMBRE CUENTA])), {""})),
    ISNUMBER(MATCH(BP[[#This Row],[CODIGO]], _xlpm.codigos_devolucion, 0))
)</f>
        <v>0</v>
      </c>
    </row>
    <row r="5508" spans="1:9" x14ac:dyDescent="0.25">
      <c r="A5508" s="608">
        <v>720539</v>
      </c>
      <c r="B5508" s="416" t="s">
        <v>545</v>
      </c>
      <c r="C5508" s="416" t="s">
        <v>764</v>
      </c>
      <c r="D5508" s="416" t="s">
        <v>739</v>
      </c>
      <c r="E5508" s="417">
        <v>87308.54</v>
      </c>
      <c r="F5508" s="417">
        <v>0</v>
      </c>
      <c r="G5508" s="417">
        <v>171052987.55999988</v>
      </c>
      <c r="H5508" s="387" t="b" cm="1">
        <f t="array" aca="1" ref="H5508" ca="1">EsNegrita(BP[[#This Row],[CODIGO]])</f>
        <v>0</v>
      </c>
      <c r="I5508" s="387" t="b" cm="1">
        <f t="array" ref="I5508">_xlfn.LET(
    _xlpm.codigos_devolucion, _xlfn.UNIQUE(_xlfn._xlws.FILTER(BP[CODIGO], ISNUMBER(SEARCH("devoluci", BP[NOMBRE CUENTA])), {""})),
    ISNUMBER(MATCH(BP[[#This Row],[CODIGO]], _xlpm.codigos_devolucion, 0))
)</f>
        <v>0</v>
      </c>
    </row>
    <row r="5509" spans="1:9" x14ac:dyDescent="0.25">
      <c r="A5509" s="608">
        <v>720539</v>
      </c>
      <c r="B5509" s="416" t="s">
        <v>545</v>
      </c>
      <c r="C5509" s="416" t="s">
        <v>1284</v>
      </c>
      <c r="D5509" s="416" t="s">
        <v>739</v>
      </c>
      <c r="E5509" s="417">
        <v>64026.26</v>
      </c>
      <c r="F5509" s="417">
        <v>0</v>
      </c>
      <c r="G5509" s="417">
        <v>171117013.81999987</v>
      </c>
      <c r="H5509" s="387" t="b" cm="1">
        <f t="array" aca="1" ref="H5509" ca="1">EsNegrita(BP[[#This Row],[CODIGO]])</f>
        <v>0</v>
      </c>
      <c r="I5509" s="387" t="b" cm="1">
        <f t="array" ref="I5509">_xlfn.LET(
    _xlpm.codigos_devolucion, _xlfn.UNIQUE(_xlfn._xlws.FILTER(BP[CODIGO], ISNUMBER(SEARCH("devoluci", BP[NOMBRE CUENTA])), {""})),
    ISNUMBER(MATCH(BP[[#This Row],[CODIGO]], _xlpm.codigos_devolucion, 0))
)</f>
        <v>0</v>
      </c>
    </row>
    <row r="5510" spans="1:9" x14ac:dyDescent="0.25">
      <c r="A5510" s="608">
        <v>720539</v>
      </c>
      <c r="B5510" s="416" t="s">
        <v>545</v>
      </c>
      <c r="C5510" s="416" t="s">
        <v>1303</v>
      </c>
      <c r="D5510" s="416" t="s">
        <v>739</v>
      </c>
      <c r="E5510" s="417">
        <v>72837.649999999994</v>
      </c>
      <c r="F5510" s="417">
        <v>0</v>
      </c>
      <c r="G5510" s="417">
        <v>171189851.46999988</v>
      </c>
      <c r="H5510" s="387" t="b" cm="1">
        <f t="array" aca="1" ref="H5510" ca="1">EsNegrita(BP[[#This Row],[CODIGO]])</f>
        <v>0</v>
      </c>
      <c r="I5510" s="387" t="b" cm="1">
        <f t="array" ref="I5510">_xlfn.LET(
    _xlpm.codigos_devolucion, _xlfn.UNIQUE(_xlfn._xlws.FILTER(BP[CODIGO], ISNUMBER(SEARCH("devoluci", BP[NOMBRE CUENTA])), {""})),
    ISNUMBER(MATCH(BP[[#This Row],[CODIGO]], _xlpm.codigos_devolucion, 0))
)</f>
        <v>0</v>
      </c>
    </row>
    <row r="5511" spans="1:9" x14ac:dyDescent="0.25">
      <c r="A5511" s="608">
        <v>720539</v>
      </c>
      <c r="B5511" s="416" t="s">
        <v>545</v>
      </c>
      <c r="C5511" s="416" t="s">
        <v>765</v>
      </c>
      <c r="D5511" s="416" t="s">
        <v>739</v>
      </c>
      <c r="E5511" s="417">
        <v>87308.54</v>
      </c>
      <c r="F5511" s="417">
        <v>0</v>
      </c>
      <c r="G5511" s="417">
        <v>171277160.00999987</v>
      </c>
      <c r="H5511" s="387" t="b" cm="1">
        <f t="array" aca="1" ref="H5511" ca="1">EsNegrita(BP[[#This Row],[CODIGO]])</f>
        <v>0</v>
      </c>
      <c r="I5511" s="387" t="b" cm="1">
        <f t="array" ref="I5511">_xlfn.LET(
    _xlpm.codigos_devolucion, _xlfn.UNIQUE(_xlfn._xlws.FILTER(BP[CODIGO], ISNUMBER(SEARCH("devoluci", BP[NOMBRE CUENTA])), {""})),
    ISNUMBER(MATCH(BP[[#This Row],[CODIGO]], _xlpm.codigos_devolucion, 0))
)</f>
        <v>0</v>
      </c>
    </row>
    <row r="5512" spans="1:9" x14ac:dyDescent="0.25">
      <c r="A5512" s="608">
        <v>720539</v>
      </c>
      <c r="B5512" s="416" t="s">
        <v>545</v>
      </c>
      <c r="C5512" s="416" t="s">
        <v>1304</v>
      </c>
      <c r="D5512" s="416" t="s">
        <v>739</v>
      </c>
      <c r="E5512" s="417">
        <v>87308.54</v>
      </c>
      <c r="F5512" s="417">
        <v>0</v>
      </c>
      <c r="G5512" s="417">
        <v>171364468.54999986</v>
      </c>
      <c r="H5512" s="387" t="b" cm="1">
        <f t="array" aca="1" ref="H5512" ca="1">EsNegrita(BP[[#This Row],[CODIGO]])</f>
        <v>0</v>
      </c>
      <c r="I5512" s="387" t="b" cm="1">
        <f t="array" ref="I5512">_xlfn.LET(
    _xlpm.codigos_devolucion, _xlfn.UNIQUE(_xlfn._xlws.FILTER(BP[CODIGO], ISNUMBER(SEARCH("devoluci", BP[NOMBRE CUENTA])), {""})),
    ISNUMBER(MATCH(BP[[#This Row],[CODIGO]], _xlpm.codigos_devolucion, 0))
)</f>
        <v>0</v>
      </c>
    </row>
    <row r="5513" spans="1:9" x14ac:dyDescent="0.25">
      <c r="A5513" s="608">
        <v>720539</v>
      </c>
      <c r="B5513" s="416" t="s">
        <v>545</v>
      </c>
      <c r="C5513" s="416" t="s">
        <v>1348</v>
      </c>
      <c r="D5513" s="416" t="s">
        <v>739</v>
      </c>
      <c r="E5513" s="417">
        <v>87308.54</v>
      </c>
      <c r="F5513" s="417">
        <v>0</v>
      </c>
      <c r="G5513" s="417">
        <v>171451777.08999985</v>
      </c>
      <c r="H5513" s="387" t="b" cm="1">
        <f t="array" aca="1" ref="H5513" ca="1">EsNegrita(BP[[#This Row],[CODIGO]])</f>
        <v>0</v>
      </c>
      <c r="I5513" s="387" t="b" cm="1">
        <f t="array" ref="I5513">_xlfn.LET(
    _xlpm.codigos_devolucion, _xlfn.UNIQUE(_xlfn._xlws.FILTER(BP[CODIGO], ISNUMBER(SEARCH("devoluci", BP[NOMBRE CUENTA])), {""})),
    ISNUMBER(MATCH(BP[[#This Row],[CODIGO]], _xlpm.codigos_devolucion, 0))
)</f>
        <v>0</v>
      </c>
    </row>
    <row r="5514" spans="1:9" x14ac:dyDescent="0.25">
      <c r="A5514" s="608">
        <v>720539</v>
      </c>
      <c r="B5514" s="416" t="s">
        <v>545</v>
      </c>
      <c r="C5514" s="416" t="s">
        <v>1305</v>
      </c>
      <c r="D5514" s="416" t="s">
        <v>739</v>
      </c>
      <c r="E5514" s="417">
        <v>72837.649999999994</v>
      </c>
      <c r="F5514" s="417">
        <v>0</v>
      </c>
      <c r="G5514" s="417">
        <v>171524614.73999986</v>
      </c>
      <c r="H5514" s="387" t="b" cm="1">
        <f t="array" aca="1" ref="H5514" ca="1">EsNegrita(BP[[#This Row],[CODIGO]])</f>
        <v>0</v>
      </c>
      <c r="I5514" s="387" t="b" cm="1">
        <f t="array" ref="I5514">_xlfn.LET(
    _xlpm.codigos_devolucion, _xlfn.UNIQUE(_xlfn._xlws.FILTER(BP[CODIGO], ISNUMBER(SEARCH("devoluci", BP[NOMBRE CUENTA])), {""})),
    ISNUMBER(MATCH(BP[[#This Row],[CODIGO]], _xlpm.codigos_devolucion, 0))
)</f>
        <v>0</v>
      </c>
    </row>
    <row r="5515" spans="1:9" x14ac:dyDescent="0.25">
      <c r="A5515" s="608">
        <v>720539</v>
      </c>
      <c r="B5515" s="416" t="s">
        <v>545</v>
      </c>
      <c r="C5515" s="416" t="s">
        <v>1306</v>
      </c>
      <c r="D5515" s="416" t="s">
        <v>739</v>
      </c>
      <c r="E5515" s="417">
        <v>87308.5</v>
      </c>
      <c r="F5515" s="417">
        <v>0</v>
      </c>
      <c r="G5515" s="417">
        <v>171611923.23999986</v>
      </c>
      <c r="H5515" s="387" t="b" cm="1">
        <f t="array" aca="1" ref="H5515" ca="1">EsNegrita(BP[[#This Row],[CODIGO]])</f>
        <v>0</v>
      </c>
      <c r="I5515" s="387" t="b" cm="1">
        <f t="array" ref="I5515">_xlfn.LET(
    _xlpm.codigos_devolucion, _xlfn.UNIQUE(_xlfn._xlws.FILTER(BP[CODIGO], ISNUMBER(SEARCH("devoluci", BP[NOMBRE CUENTA])), {""})),
    ISNUMBER(MATCH(BP[[#This Row],[CODIGO]], _xlpm.codigos_devolucion, 0))
)</f>
        <v>0</v>
      </c>
    </row>
    <row r="5516" spans="1:9" x14ac:dyDescent="0.25">
      <c r="A5516" s="608">
        <v>720539</v>
      </c>
      <c r="B5516" s="416" t="s">
        <v>545</v>
      </c>
      <c r="C5516" s="416" t="s">
        <v>1274</v>
      </c>
      <c r="D5516" s="416" t="s">
        <v>739</v>
      </c>
      <c r="E5516" s="417">
        <v>72837.649999999994</v>
      </c>
      <c r="F5516" s="417">
        <v>0</v>
      </c>
      <c r="G5516" s="417">
        <v>171684760.88999987</v>
      </c>
      <c r="H5516" s="387" t="b" cm="1">
        <f t="array" aca="1" ref="H5516" ca="1">EsNegrita(BP[[#This Row],[CODIGO]])</f>
        <v>0</v>
      </c>
      <c r="I5516" s="387" t="b" cm="1">
        <f t="array" ref="I5516">_xlfn.LET(
    _xlpm.codigos_devolucion, _xlfn.UNIQUE(_xlfn._xlws.FILTER(BP[CODIGO], ISNUMBER(SEARCH("devoluci", BP[NOMBRE CUENTA])), {""})),
    ISNUMBER(MATCH(BP[[#This Row],[CODIGO]], _xlpm.codigos_devolucion, 0))
)</f>
        <v>0</v>
      </c>
    </row>
    <row r="5517" spans="1:9" x14ac:dyDescent="0.25">
      <c r="A5517" s="608">
        <v>720539</v>
      </c>
      <c r="B5517" s="416" t="s">
        <v>545</v>
      </c>
      <c r="C5517" s="416" t="s">
        <v>1307</v>
      </c>
      <c r="D5517" s="416" t="s">
        <v>739</v>
      </c>
      <c r="E5517" s="417">
        <v>72837.649999999994</v>
      </c>
      <c r="F5517" s="417">
        <v>0</v>
      </c>
      <c r="G5517" s="417">
        <v>171757598.53999987</v>
      </c>
      <c r="H5517" s="387" t="b" cm="1">
        <f t="array" aca="1" ref="H5517" ca="1">EsNegrita(BP[[#This Row],[CODIGO]])</f>
        <v>0</v>
      </c>
      <c r="I5517" s="387" t="b" cm="1">
        <f t="array" ref="I5517">_xlfn.LET(
    _xlpm.codigos_devolucion, _xlfn.UNIQUE(_xlfn._xlws.FILTER(BP[CODIGO], ISNUMBER(SEARCH("devoluci", BP[NOMBRE CUENTA])), {""})),
    ISNUMBER(MATCH(BP[[#This Row],[CODIGO]], _xlpm.codigos_devolucion, 0))
)</f>
        <v>0</v>
      </c>
    </row>
    <row r="5518" spans="1:9" x14ac:dyDescent="0.25">
      <c r="A5518" s="608">
        <v>720539</v>
      </c>
      <c r="B5518" s="416" t="s">
        <v>545</v>
      </c>
      <c r="C5518" s="416" t="s">
        <v>766</v>
      </c>
      <c r="D5518" s="416" t="s">
        <v>739</v>
      </c>
      <c r="E5518" s="417">
        <v>87308.54</v>
      </c>
      <c r="F5518" s="417">
        <v>0</v>
      </c>
      <c r="G5518" s="417">
        <v>171844907.07999986</v>
      </c>
      <c r="H5518" s="387" t="b" cm="1">
        <f t="array" aca="1" ref="H5518" ca="1">EsNegrita(BP[[#This Row],[CODIGO]])</f>
        <v>0</v>
      </c>
      <c r="I5518" s="387" t="b" cm="1">
        <f t="array" ref="I5518">_xlfn.LET(
    _xlpm.codigos_devolucion, _xlfn.UNIQUE(_xlfn._xlws.FILTER(BP[CODIGO], ISNUMBER(SEARCH("devoluci", BP[NOMBRE CUENTA])), {""})),
    ISNUMBER(MATCH(BP[[#This Row],[CODIGO]], _xlpm.codigos_devolucion, 0))
)</f>
        <v>0</v>
      </c>
    </row>
    <row r="5519" spans="1:9" x14ac:dyDescent="0.25">
      <c r="A5519" s="608">
        <v>720539</v>
      </c>
      <c r="B5519" s="416" t="s">
        <v>545</v>
      </c>
      <c r="C5519" s="416" t="s">
        <v>767</v>
      </c>
      <c r="D5519" s="416" t="s">
        <v>739</v>
      </c>
      <c r="E5519" s="417">
        <v>72837.649999999994</v>
      </c>
      <c r="F5519" s="417">
        <v>0</v>
      </c>
      <c r="G5519" s="417">
        <v>171917744.72999987</v>
      </c>
      <c r="H5519" s="387" t="b" cm="1">
        <f t="array" aca="1" ref="H5519" ca="1">EsNegrita(BP[[#This Row],[CODIGO]])</f>
        <v>0</v>
      </c>
      <c r="I5519" s="387" t="b" cm="1">
        <f t="array" ref="I5519">_xlfn.LET(
    _xlpm.codigos_devolucion, _xlfn.UNIQUE(_xlfn._xlws.FILTER(BP[CODIGO], ISNUMBER(SEARCH("devoluci", BP[NOMBRE CUENTA])), {""})),
    ISNUMBER(MATCH(BP[[#This Row],[CODIGO]], _xlpm.codigos_devolucion, 0))
)</f>
        <v>0</v>
      </c>
    </row>
    <row r="5520" spans="1:9" x14ac:dyDescent="0.25">
      <c r="A5520" s="608">
        <v>720539</v>
      </c>
      <c r="B5520" s="416" t="s">
        <v>545</v>
      </c>
      <c r="C5520" s="416" t="s">
        <v>768</v>
      </c>
      <c r="D5520" s="416" t="s">
        <v>739</v>
      </c>
      <c r="E5520" s="417">
        <v>87308.54</v>
      </c>
      <c r="F5520" s="417">
        <v>0</v>
      </c>
      <c r="G5520" s="417">
        <v>172005053.26999986</v>
      </c>
      <c r="H5520" s="387" t="b" cm="1">
        <f t="array" aca="1" ref="H5520" ca="1">EsNegrita(BP[[#This Row],[CODIGO]])</f>
        <v>0</v>
      </c>
      <c r="I5520" s="387" t="b" cm="1">
        <f t="array" ref="I5520">_xlfn.LET(
    _xlpm.codigos_devolucion, _xlfn.UNIQUE(_xlfn._xlws.FILTER(BP[CODIGO], ISNUMBER(SEARCH("devoluci", BP[NOMBRE CUENTA])), {""})),
    ISNUMBER(MATCH(BP[[#This Row],[CODIGO]], _xlpm.codigos_devolucion, 0))
)</f>
        <v>0</v>
      </c>
    </row>
    <row r="5521" spans="1:9" x14ac:dyDescent="0.25">
      <c r="A5521" s="608">
        <v>720539</v>
      </c>
      <c r="B5521" s="416" t="s">
        <v>545</v>
      </c>
      <c r="C5521" s="416" t="s">
        <v>1344</v>
      </c>
      <c r="D5521" s="416" t="s">
        <v>739</v>
      </c>
      <c r="E5521" s="417">
        <v>72837.649999999994</v>
      </c>
      <c r="F5521" s="417">
        <v>0</v>
      </c>
      <c r="G5521" s="417">
        <v>172077890.91999987</v>
      </c>
      <c r="H5521" s="387" t="b" cm="1">
        <f t="array" aca="1" ref="H5521" ca="1">EsNegrita(BP[[#This Row],[CODIGO]])</f>
        <v>0</v>
      </c>
      <c r="I5521" s="387" t="b" cm="1">
        <f t="array" ref="I5521">_xlfn.LET(
    _xlpm.codigos_devolucion, _xlfn.UNIQUE(_xlfn._xlws.FILTER(BP[CODIGO], ISNUMBER(SEARCH("devoluci", BP[NOMBRE CUENTA])), {""})),
    ISNUMBER(MATCH(BP[[#This Row],[CODIGO]], _xlpm.codigos_devolucion, 0))
)</f>
        <v>0</v>
      </c>
    </row>
    <row r="5522" spans="1:9" x14ac:dyDescent="0.25">
      <c r="A5522" s="608">
        <v>720539</v>
      </c>
      <c r="B5522" s="416" t="s">
        <v>545</v>
      </c>
      <c r="C5522" s="416" t="s">
        <v>769</v>
      </c>
      <c r="D5522" s="416" t="s">
        <v>739</v>
      </c>
      <c r="E5522" s="417">
        <v>72837.649999999994</v>
      </c>
      <c r="F5522" s="417">
        <v>0</v>
      </c>
      <c r="G5522" s="417">
        <v>172150728.56999987</v>
      </c>
      <c r="H5522" s="387" t="b" cm="1">
        <f t="array" aca="1" ref="H5522" ca="1">EsNegrita(BP[[#This Row],[CODIGO]])</f>
        <v>0</v>
      </c>
      <c r="I5522" s="387" t="b" cm="1">
        <f t="array" ref="I5522">_xlfn.LET(
    _xlpm.codigos_devolucion, _xlfn.UNIQUE(_xlfn._xlws.FILTER(BP[CODIGO], ISNUMBER(SEARCH("devoluci", BP[NOMBRE CUENTA])), {""})),
    ISNUMBER(MATCH(BP[[#This Row],[CODIGO]], _xlpm.codigos_devolucion, 0))
)</f>
        <v>0</v>
      </c>
    </row>
    <row r="5523" spans="1:9" x14ac:dyDescent="0.25">
      <c r="A5523" s="608">
        <v>720539</v>
      </c>
      <c r="B5523" s="416" t="s">
        <v>545</v>
      </c>
      <c r="C5523" s="416" t="s">
        <v>1309</v>
      </c>
      <c r="D5523" s="416" t="s">
        <v>739</v>
      </c>
      <c r="E5523" s="417">
        <v>72837.649999999994</v>
      </c>
      <c r="F5523" s="417">
        <v>0</v>
      </c>
      <c r="G5523" s="417">
        <v>172223566.21999988</v>
      </c>
      <c r="H5523" s="387" t="b" cm="1">
        <f t="array" aca="1" ref="H5523" ca="1">EsNegrita(BP[[#This Row],[CODIGO]])</f>
        <v>0</v>
      </c>
      <c r="I5523" s="387" t="b" cm="1">
        <f t="array" ref="I5523">_xlfn.LET(
    _xlpm.codigos_devolucion, _xlfn.UNIQUE(_xlfn._xlws.FILTER(BP[CODIGO], ISNUMBER(SEARCH("devoluci", BP[NOMBRE CUENTA])), {""})),
    ISNUMBER(MATCH(BP[[#This Row],[CODIGO]], _xlpm.codigos_devolucion, 0))
)</f>
        <v>0</v>
      </c>
    </row>
    <row r="5524" spans="1:9" x14ac:dyDescent="0.25">
      <c r="A5524" s="608">
        <v>720539</v>
      </c>
      <c r="B5524" s="416" t="s">
        <v>545</v>
      </c>
      <c r="C5524" s="416" t="s">
        <v>1310</v>
      </c>
      <c r="D5524" s="416" t="s">
        <v>739</v>
      </c>
      <c r="E5524" s="417">
        <v>74880</v>
      </c>
      <c r="F5524" s="417">
        <v>0</v>
      </c>
      <c r="G5524" s="417">
        <v>172298446.21999988</v>
      </c>
      <c r="H5524" s="387" t="b" cm="1">
        <f t="array" aca="1" ref="H5524" ca="1">EsNegrita(BP[[#This Row],[CODIGO]])</f>
        <v>0</v>
      </c>
      <c r="I5524" s="387" t="b" cm="1">
        <f t="array" ref="I5524">_xlfn.LET(
    _xlpm.codigos_devolucion, _xlfn.UNIQUE(_xlfn._xlws.FILTER(BP[CODIGO], ISNUMBER(SEARCH("devoluci", BP[NOMBRE CUENTA])), {""})),
    ISNUMBER(MATCH(BP[[#This Row],[CODIGO]], _xlpm.codigos_devolucion, 0))
)</f>
        <v>0</v>
      </c>
    </row>
    <row r="5525" spans="1:9" x14ac:dyDescent="0.25">
      <c r="A5525" s="608">
        <v>720539</v>
      </c>
      <c r="B5525" s="416" t="s">
        <v>545</v>
      </c>
      <c r="C5525" s="416" t="s">
        <v>1275</v>
      </c>
      <c r="D5525" s="416" t="s">
        <v>739</v>
      </c>
      <c r="E5525" s="417">
        <v>72837.649999999994</v>
      </c>
      <c r="F5525" s="417">
        <v>0</v>
      </c>
      <c r="G5525" s="417">
        <v>172371283.86999989</v>
      </c>
      <c r="H5525" s="387" t="b" cm="1">
        <f t="array" aca="1" ref="H5525" ca="1">EsNegrita(BP[[#This Row],[CODIGO]])</f>
        <v>0</v>
      </c>
      <c r="I5525" s="387" t="b" cm="1">
        <f t="array" ref="I5525">_xlfn.LET(
    _xlpm.codigos_devolucion, _xlfn.UNIQUE(_xlfn._xlws.FILTER(BP[CODIGO], ISNUMBER(SEARCH("devoluci", BP[NOMBRE CUENTA])), {""})),
    ISNUMBER(MATCH(BP[[#This Row],[CODIGO]], _xlpm.codigos_devolucion, 0))
)</f>
        <v>0</v>
      </c>
    </row>
    <row r="5526" spans="1:9" x14ac:dyDescent="0.25">
      <c r="A5526" s="608">
        <v>720539</v>
      </c>
      <c r="B5526" s="416" t="s">
        <v>545</v>
      </c>
      <c r="C5526" s="416" t="s">
        <v>771</v>
      </c>
      <c r="D5526" s="416" t="s">
        <v>739</v>
      </c>
      <c r="E5526" s="417">
        <v>80272.28</v>
      </c>
      <c r="F5526" s="417">
        <v>0</v>
      </c>
      <c r="G5526" s="417">
        <v>172451556.14999989</v>
      </c>
      <c r="H5526" s="387" t="b" cm="1">
        <f t="array" aca="1" ref="H5526" ca="1">EsNegrita(BP[[#This Row],[CODIGO]])</f>
        <v>0</v>
      </c>
      <c r="I5526" s="387" t="b" cm="1">
        <f t="array" ref="I5526">_xlfn.LET(
    _xlpm.codigos_devolucion, _xlfn.UNIQUE(_xlfn._xlws.FILTER(BP[CODIGO], ISNUMBER(SEARCH("devoluci", BP[NOMBRE CUENTA])), {""})),
    ISNUMBER(MATCH(BP[[#This Row],[CODIGO]], _xlpm.codigos_devolucion, 0))
)</f>
        <v>0</v>
      </c>
    </row>
    <row r="5527" spans="1:9" x14ac:dyDescent="0.25">
      <c r="A5527" s="608">
        <v>720539</v>
      </c>
      <c r="B5527" s="416" t="s">
        <v>545</v>
      </c>
      <c r="C5527" s="416" t="s">
        <v>1311</v>
      </c>
      <c r="D5527" s="416" t="s">
        <v>739</v>
      </c>
      <c r="E5527" s="417">
        <v>48558.43</v>
      </c>
      <c r="F5527" s="417">
        <v>0</v>
      </c>
      <c r="G5527" s="417">
        <v>172500114.57999989</v>
      </c>
      <c r="H5527" s="387" t="b" cm="1">
        <f t="array" aca="1" ref="H5527" ca="1">EsNegrita(BP[[#This Row],[CODIGO]])</f>
        <v>0</v>
      </c>
      <c r="I5527" s="387" t="b" cm="1">
        <f t="array" ref="I5527">_xlfn.LET(
    _xlpm.codigos_devolucion, _xlfn.UNIQUE(_xlfn._xlws.FILTER(BP[CODIGO], ISNUMBER(SEARCH("devoluci", BP[NOMBRE CUENTA])), {""})),
    ISNUMBER(MATCH(BP[[#This Row],[CODIGO]], _xlpm.codigos_devolucion, 0))
)</f>
        <v>0</v>
      </c>
    </row>
    <row r="5528" spans="1:9" x14ac:dyDescent="0.25">
      <c r="A5528" s="608">
        <v>720539</v>
      </c>
      <c r="B5528" s="416" t="s">
        <v>545</v>
      </c>
      <c r="C5528" s="416" t="s">
        <v>1277</v>
      </c>
      <c r="D5528" s="416" t="s">
        <v>739</v>
      </c>
      <c r="E5528" s="417">
        <v>80272.28</v>
      </c>
      <c r="F5528" s="417">
        <v>0</v>
      </c>
      <c r="G5528" s="417">
        <v>172580386.8599999</v>
      </c>
      <c r="H5528" s="387" t="b" cm="1">
        <f t="array" aca="1" ref="H5528" ca="1">EsNegrita(BP[[#This Row],[CODIGO]])</f>
        <v>0</v>
      </c>
      <c r="I5528" s="387" t="b" cm="1">
        <f t="array" ref="I5528">_xlfn.LET(
    _xlpm.codigos_devolucion, _xlfn.UNIQUE(_xlfn._xlws.FILTER(BP[CODIGO], ISNUMBER(SEARCH("devoluci", BP[NOMBRE CUENTA])), {""})),
    ISNUMBER(MATCH(BP[[#This Row],[CODIGO]], _xlpm.codigos_devolucion, 0))
)</f>
        <v>0</v>
      </c>
    </row>
    <row r="5529" spans="1:9" x14ac:dyDescent="0.25">
      <c r="A5529" s="608">
        <v>720539</v>
      </c>
      <c r="B5529" s="416" t="s">
        <v>545</v>
      </c>
      <c r="C5529" s="416" t="s">
        <v>1312</v>
      </c>
      <c r="D5529" s="416" t="s">
        <v>739</v>
      </c>
      <c r="E5529" s="417">
        <v>71829.33</v>
      </c>
      <c r="F5529" s="417">
        <v>0</v>
      </c>
      <c r="G5529" s="417">
        <v>172652216.18999991</v>
      </c>
      <c r="H5529" s="387" t="b" cm="1">
        <f t="array" aca="1" ref="H5529" ca="1">EsNegrita(BP[[#This Row],[CODIGO]])</f>
        <v>0</v>
      </c>
      <c r="I5529" s="387" t="b" cm="1">
        <f t="array" ref="I5529">_xlfn.LET(
    _xlpm.codigos_devolucion, _xlfn.UNIQUE(_xlfn._xlws.FILTER(BP[CODIGO], ISNUMBER(SEARCH("devoluci", BP[NOMBRE CUENTA])), {""})),
    ISNUMBER(MATCH(BP[[#This Row],[CODIGO]], _xlpm.codigos_devolucion, 0))
)</f>
        <v>0</v>
      </c>
    </row>
    <row r="5530" spans="1:9" x14ac:dyDescent="0.25">
      <c r="A5530" s="608">
        <v>720539</v>
      </c>
      <c r="B5530" s="416" t="s">
        <v>545</v>
      </c>
      <c r="C5530" s="416" t="s">
        <v>1313</v>
      </c>
      <c r="D5530" s="416" t="s">
        <v>739</v>
      </c>
      <c r="E5530" s="417">
        <v>73770.67</v>
      </c>
      <c r="F5530" s="417">
        <v>0</v>
      </c>
      <c r="G5530" s="417">
        <v>172725986.8599999</v>
      </c>
      <c r="H5530" s="387" t="b" cm="1">
        <f t="array" aca="1" ref="H5530" ca="1">EsNegrita(BP[[#This Row],[CODIGO]])</f>
        <v>0</v>
      </c>
      <c r="I5530" s="387" t="b" cm="1">
        <f t="array" ref="I5530">_xlfn.LET(
    _xlpm.codigos_devolucion, _xlfn.UNIQUE(_xlfn._xlws.FILTER(BP[CODIGO], ISNUMBER(SEARCH("devoluci", BP[NOMBRE CUENTA])), {""})),
    ISNUMBER(MATCH(BP[[#This Row],[CODIGO]], _xlpm.codigos_devolucion, 0))
)</f>
        <v>0</v>
      </c>
    </row>
    <row r="5531" spans="1:9" x14ac:dyDescent="0.25">
      <c r="A5531" s="608">
        <v>720539</v>
      </c>
      <c r="B5531" s="416" t="s">
        <v>545</v>
      </c>
      <c r="C5531" s="416" t="s">
        <v>1355</v>
      </c>
      <c r="D5531" s="416" t="s">
        <v>739</v>
      </c>
      <c r="E5531" s="417">
        <v>70409.73</v>
      </c>
      <c r="F5531" s="417">
        <v>0</v>
      </c>
      <c r="G5531" s="417">
        <v>172796396.58999988</v>
      </c>
      <c r="H5531" s="387" t="b" cm="1">
        <f t="array" aca="1" ref="H5531" ca="1">EsNegrita(BP[[#This Row],[CODIGO]])</f>
        <v>0</v>
      </c>
      <c r="I5531" s="387" t="b" cm="1">
        <f t="array" ref="I5531">_xlfn.LET(
    _xlpm.codigos_devolucion, _xlfn.UNIQUE(_xlfn._xlws.FILTER(BP[CODIGO], ISNUMBER(SEARCH("devoluci", BP[NOMBRE CUENTA])), {""})),
    ISNUMBER(MATCH(BP[[#This Row],[CODIGO]], _xlpm.codigos_devolucion, 0))
)</f>
        <v>0</v>
      </c>
    </row>
    <row r="5532" spans="1:9" x14ac:dyDescent="0.25">
      <c r="A5532" s="608">
        <v>720539</v>
      </c>
      <c r="B5532" s="416" t="s">
        <v>545</v>
      </c>
      <c r="C5532" s="416" t="s">
        <v>1316</v>
      </c>
      <c r="D5532" s="416" t="s">
        <v>739</v>
      </c>
      <c r="E5532" s="417">
        <v>80272.28</v>
      </c>
      <c r="F5532" s="417">
        <v>0</v>
      </c>
      <c r="G5532" s="417">
        <v>172876668.86999989</v>
      </c>
      <c r="H5532" s="387" t="b" cm="1">
        <f t="array" aca="1" ref="H5532" ca="1">EsNegrita(BP[[#This Row],[CODIGO]])</f>
        <v>0</v>
      </c>
      <c r="I5532" s="387" t="b" cm="1">
        <f t="array" ref="I5532">_xlfn.LET(
    _xlpm.codigos_devolucion, _xlfn.UNIQUE(_xlfn._xlws.FILTER(BP[CODIGO], ISNUMBER(SEARCH("devoluci", BP[NOMBRE CUENTA])), {""})),
    ISNUMBER(MATCH(BP[[#This Row],[CODIGO]], _xlpm.codigos_devolucion, 0))
)</f>
        <v>0</v>
      </c>
    </row>
    <row r="5533" spans="1:9" x14ac:dyDescent="0.25">
      <c r="A5533" s="608">
        <v>720539</v>
      </c>
      <c r="B5533" s="416" t="s">
        <v>545</v>
      </c>
      <c r="C5533" s="416" t="s">
        <v>1317</v>
      </c>
      <c r="D5533" s="416" t="s">
        <v>739</v>
      </c>
      <c r="E5533" s="417">
        <v>38480</v>
      </c>
      <c r="F5533" s="417">
        <v>0</v>
      </c>
      <c r="G5533" s="417">
        <v>172915148.86999989</v>
      </c>
      <c r="H5533" s="387" t="b" cm="1">
        <f t="array" aca="1" ref="H5533" ca="1">EsNegrita(BP[[#This Row],[CODIGO]])</f>
        <v>0</v>
      </c>
      <c r="I5533" s="387" t="b" cm="1">
        <f t="array" ref="I5533">_xlfn.LET(
    _xlpm.codigos_devolucion, _xlfn.UNIQUE(_xlfn._xlws.FILTER(BP[CODIGO], ISNUMBER(SEARCH("devoluci", BP[NOMBRE CUENTA])), {""})),
    ISNUMBER(MATCH(BP[[#This Row],[CODIGO]], _xlpm.codigos_devolucion, 0))
)</f>
        <v>0</v>
      </c>
    </row>
    <row r="5534" spans="1:9" x14ac:dyDescent="0.25">
      <c r="A5534" s="608">
        <v>720539</v>
      </c>
      <c r="B5534" s="416" t="s">
        <v>545</v>
      </c>
      <c r="C5534" s="416" t="s">
        <v>1318</v>
      </c>
      <c r="D5534" s="416" t="s">
        <v>739</v>
      </c>
      <c r="E5534" s="417">
        <v>72837.649999999994</v>
      </c>
      <c r="F5534" s="417">
        <v>0</v>
      </c>
      <c r="G5534" s="417">
        <v>172987986.51999989</v>
      </c>
      <c r="H5534" s="387" t="b" cm="1">
        <f t="array" aca="1" ref="H5534" ca="1">EsNegrita(BP[[#This Row],[CODIGO]])</f>
        <v>0</v>
      </c>
      <c r="I5534" s="387" t="b" cm="1">
        <f t="array" ref="I5534">_xlfn.LET(
    _xlpm.codigos_devolucion, _xlfn.UNIQUE(_xlfn._xlws.FILTER(BP[CODIGO], ISNUMBER(SEARCH("devoluci", BP[NOMBRE CUENTA])), {""})),
    ISNUMBER(MATCH(BP[[#This Row],[CODIGO]], _xlpm.codigos_devolucion, 0))
)</f>
        <v>0</v>
      </c>
    </row>
    <row r="5535" spans="1:9" x14ac:dyDescent="0.25">
      <c r="A5535" s="608">
        <v>720539</v>
      </c>
      <c r="B5535" s="416" t="s">
        <v>545</v>
      </c>
      <c r="C5535" s="416" t="s">
        <v>1278</v>
      </c>
      <c r="D5535" s="416" t="s">
        <v>739</v>
      </c>
      <c r="E5535" s="417">
        <v>74394.66</v>
      </c>
      <c r="F5535" s="417">
        <v>0</v>
      </c>
      <c r="G5535" s="417">
        <v>173062381.17999989</v>
      </c>
      <c r="H5535" s="387" t="b" cm="1">
        <f t="array" aca="1" ref="H5535" ca="1">EsNegrita(BP[[#This Row],[CODIGO]])</f>
        <v>0</v>
      </c>
      <c r="I5535" s="387" t="b" cm="1">
        <f t="array" ref="I5535">_xlfn.LET(
    _xlpm.codigos_devolucion, _xlfn.UNIQUE(_xlfn._xlws.FILTER(BP[CODIGO], ISNUMBER(SEARCH("devoluci", BP[NOMBRE CUENTA])), {""})),
    ISNUMBER(MATCH(BP[[#This Row],[CODIGO]], _xlpm.codigos_devolucion, 0))
)</f>
        <v>0</v>
      </c>
    </row>
    <row r="5536" spans="1:9" x14ac:dyDescent="0.25">
      <c r="A5536" s="608">
        <v>720539</v>
      </c>
      <c r="B5536" s="416" t="s">
        <v>545</v>
      </c>
      <c r="C5536" s="416" t="s">
        <v>1331</v>
      </c>
      <c r="D5536" s="416" t="s">
        <v>739</v>
      </c>
      <c r="E5536" s="417">
        <v>70409.73</v>
      </c>
      <c r="F5536" s="417">
        <v>0</v>
      </c>
      <c r="G5536" s="417">
        <v>173132790.90999988</v>
      </c>
      <c r="H5536" s="387" t="b" cm="1">
        <f t="array" aca="1" ref="H5536" ca="1">EsNegrita(BP[[#This Row],[CODIGO]])</f>
        <v>0</v>
      </c>
      <c r="I5536" s="387" t="b" cm="1">
        <f t="array" ref="I5536">_xlfn.LET(
    _xlpm.codigos_devolucion, _xlfn.UNIQUE(_xlfn._xlws.FILTER(BP[CODIGO], ISNUMBER(SEARCH("devoluci", BP[NOMBRE CUENTA])), {""})),
    ISNUMBER(MATCH(BP[[#This Row],[CODIGO]], _xlpm.codigos_devolucion, 0))
)</f>
        <v>0</v>
      </c>
    </row>
    <row r="5537" spans="1:9" x14ac:dyDescent="0.25">
      <c r="A5537" s="608">
        <v>720539</v>
      </c>
      <c r="B5537" s="416" t="s">
        <v>545</v>
      </c>
      <c r="C5537" s="416" t="s">
        <v>1320</v>
      </c>
      <c r="D5537" s="416" t="s">
        <v>739</v>
      </c>
      <c r="E5537" s="417">
        <v>72837.649999999994</v>
      </c>
      <c r="F5537" s="417">
        <v>0</v>
      </c>
      <c r="G5537" s="417">
        <v>173205628.55999988</v>
      </c>
      <c r="H5537" s="387" t="b" cm="1">
        <f t="array" aca="1" ref="H5537" ca="1">EsNegrita(BP[[#This Row],[CODIGO]])</f>
        <v>0</v>
      </c>
      <c r="I5537" s="387" t="b" cm="1">
        <f t="array" ref="I5537">_xlfn.LET(
    _xlpm.codigos_devolucion, _xlfn.UNIQUE(_xlfn._xlws.FILTER(BP[CODIGO], ISNUMBER(SEARCH("devoluci", BP[NOMBRE CUENTA])), {""})),
    ISNUMBER(MATCH(BP[[#This Row],[CODIGO]], _xlpm.codigos_devolucion, 0))
)</f>
        <v>0</v>
      </c>
    </row>
    <row r="5538" spans="1:9" x14ac:dyDescent="0.25">
      <c r="A5538" s="608">
        <v>720539</v>
      </c>
      <c r="B5538" s="416" t="s">
        <v>545</v>
      </c>
      <c r="C5538" s="416" t="s">
        <v>1322</v>
      </c>
      <c r="D5538" s="416" t="s">
        <v>739</v>
      </c>
      <c r="E5538" s="417">
        <v>70409.73</v>
      </c>
      <c r="F5538" s="417">
        <v>0</v>
      </c>
      <c r="G5538" s="417">
        <v>173276038.28999987</v>
      </c>
      <c r="H5538" s="387" t="b" cm="1">
        <f t="array" aca="1" ref="H5538" ca="1">EsNegrita(BP[[#This Row],[CODIGO]])</f>
        <v>0</v>
      </c>
      <c r="I5538" s="387" t="b" cm="1">
        <f t="array" ref="I5538">_xlfn.LET(
    _xlpm.codigos_devolucion, _xlfn.UNIQUE(_xlfn._xlws.FILTER(BP[CODIGO], ISNUMBER(SEARCH("devoluci", BP[NOMBRE CUENTA])), {""})),
    ISNUMBER(MATCH(BP[[#This Row],[CODIGO]], _xlpm.codigos_devolucion, 0))
)</f>
        <v>0</v>
      </c>
    </row>
    <row r="5539" spans="1:9" x14ac:dyDescent="0.25">
      <c r="A5539" s="608">
        <v>720539</v>
      </c>
      <c r="B5539" s="416" t="s">
        <v>545</v>
      </c>
      <c r="C5539" s="416" t="s">
        <v>1323</v>
      </c>
      <c r="D5539" s="416" t="s">
        <v>739</v>
      </c>
      <c r="E5539" s="417">
        <v>72837.649999999994</v>
      </c>
      <c r="F5539" s="417">
        <v>0</v>
      </c>
      <c r="G5539" s="417">
        <v>173348875.93999988</v>
      </c>
      <c r="H5539" s="387" t="b" cm="1">
        <f t="array" aca="1" ref="H5539" ca="1">EsNegrita(BP[[#This Row],[CODIGO]])</f>
        <v>0</v>
      </c>
      <c r="I5539" s="387" t="b" cm="1">
        <f t="array" ref="I5539">_xlfn.LET(
    _xlpm.codigos_devolucion, _xlfn.UNIQUE(_xlfn._xlws.FILTER(BP[CODIGO], ISNUMBER(SEARCH("devoluci", BP[NOMBRE CUENTA])), {""})),
    ISNUMBER(MATCH(BP[[#This Row],[CODIGO]], _xlpm.codigos_devolucion, 0))
)</f>
        <v>0</v>
      </c>
    </row>
    <row r="5540" spans="1:9" x14ac:dyDescent="0.25">
      <c r="A5540" s="608">
        <v>720539</v>
      </c>
      <c r="B5540" s="416" t="s">
        <v>545</v>
      </c>
      <c r="C5540" s="416" t="s">
        <v>1280</v>
      </c>
      <c r="D5540" s="416" t="s">
        <v>739</v>
      </c>
      <c r="E5540" s="417">
        <v>72837.649999999994</v>
      </c>
      <c r="F5540" s="417">
        <v>0</v>
      </c>
      <c r="G5540" s="417">
        <v>173421713.58999988</v>
      </c>
      <c r="H5540" s="387" t="b" cm="1">
        <f t="array" aca="1" ref="H5540" ca="1">EsNegrita(BP[[#This Row],[CODIGO]])</f>
        <v>0</v>
      </c>
      <c r="I5540" s="387" t="b" cm="1">
        <f t="array" ref="I5540">_xlfn.LET(
    _xlpm.codigos_devolucion, _xlfn.UNIQUE(_xlfn._xlws.FILTER(BP[CODIGO], ISNUMBER(SEARCH("devoluci", BP[NOMBRE CUENTA])), {""})),
    ISNUMBER(MATCH(BP[[#This Row],[CODIGO]], _xlpm.codigos_devolucion, 0))
)</f>
        <v>0</v>
      </c>
    </row>
    <row r="5541" spans="1:9" x14ac:dyDescent="0.25">
      <c r="A5541" s="608">
        <v>720539</v>
      </c>
      <c r="B5541" s="416" t="s">
        <v>545</v>
      </c>
      <c r="C5541" s="416" t="s">
        <v>1357</v>
      </c>
      <c r="D5541" s="416" t="s">
        <v>739</v>
      </c>
      <c r="E5541" s="417">
        <v>72837.649999999994</v>
      </c>
      <c r="F5541" s="417">
        <v>0</v>
      </c>
      <c r="G5541" s="417">
        <v>173494551.23999989</v>
      </c>
      <c r="H5541" s="387" t="b" cm="1">
        <f t="array" aca="1" ref="H5541" ca="1">EsNegrita(BP[[#This Row],[CODIGO]])</f>
        <v>0</v>
      </c>
      <c r="I5541" s="387" t="b" cm="1">
        <f t="array" ref="I5541">_xlfn.LET(
    _xlpm.codigos_devolucion, _xlfn.UNIQUE(_xlfn._xlws.FILTER(BP[CODIGO], ISNUMBER(SEARCH("devoluci", BP[NOMBRE CUENTA])), {""})),
    ISNUMBER(MATCH(BP[[#This Row],[CODIGO]], _xlpm.codigos_devolucion, 0))
)</f>
        <v>0</v>
      </c>
    </row>
    <row r="5542" spans="1:9" x14ac:dyDescent="0.25">
      <c r="A5542" s="608">
        <v>720539</v>
      </c>
      <c r="B5542" s="416" t="s">
        <v>545</v>
      </c>
      <c r="C5542" s="416" t="s">
        <v>1281</v>
      </c>
      <c r="D5542" s="416" t="s">
        <v>739</v>
      </c>
      <c r="E5542" s="417">
        <v>72837.649999999994</v>
      </c>
      <c r="F5542" s="417">
        <v>0</v>
      </c>
      <c r="G5542" s="417">
        <v>173567388.8899999</v>
      </c>
      <c r="H5542" s="387" t="b" cm="1">
        <f t="array" aca="1" ref="H5542" ca="1">EsNegrita(BP[[#This Row],[CODIGO]])</f>
        <v>0</v>
      </c>
      <c r="I5542" s="387" t="b" cm="1">
        <f t="array" ref="I5542">_xlfn.LET(
    _xlpm.codigos_devolucion, _xlfn.UNIQUE(_xlfn._xlws.FILTER(BP[CODIGO], ISNUMBER(SEARCH("devoluci", BP[NOMBRE CUENTA])), {""})),
    ISNUMBER(MATCH(BP[[#This Row],[CODIGO]], _xlpm.codigos_devolucion, 0))
)</f>
        <v>0</v>
      </c>
    </row>
    <row r="5543" spans="1:9" x14ac:dyDescent="0.25">
      <c r="A5543" s="608">
        <v>720539</v>
      </c>
      <c r="B5543" s="416" t="s">
        <v>545</v>
      </c>
      <c r="C5543" s="416" t="s">
        <v>1317</v>
      </c>
      <c r="D5543" s="416" t="s">
        <v>1363</v>
      </c>
      <c r="E5543" s="417">
        <v>461696</v>
      </c>
      <c r="F5543" s="417">
        <v>0</v>
      </c>
      <c r="G5543" s="417">
        <v>174029084.8899999</v>
      </c>
      <c r="H5543" s="387" t="b" cm="1">
        <f t="array" aca="1" ref="H5543" ca="1">EsNegrita(BP[[#This Row],[CODIGO]])</f>
        <v>0</v>
      </c>
      <c r="I5543" s="387" t="b" cm="1">
        <f t="array" ref="I5543">_xlfn.LET(
    _xlpm.codigos_devolucion, _xlfn.UNIQUE(_xlfn._xlws.FILTER(BP[CODIGO], ISNUMBER(SEARCH("devoluci", BP[NOMBRE CUENTA])), {""})),
    ISNUMBER(MATCH(BP[[#This Row],[CODIGO]], _xlpm.codigos_devolucion, 0))
)</f>
        <v>0</v>
      </c>
    </row>
    <row r="5544" spans="1:9" x14ac:dyDescent="0.25">
      <c r="A5544" s="608">
        <v>720539</v>
      </c>
      <c r="B5544" s="416" t="s">
        <v>545</v>
      </c>
      <c r="C5544" s="416" t="s">
        <v>1268</v>
      </c>
      <c r="D5544" s="416" t="s">
        <v>1363</v>
      </c>
      <c r="E5544" s="417">
        <v>99396</v>
      </c>
      <c r="F5544" s="417">
        <v>0</v>
      </c>
      <c r="G5544" s="417">
        <v>174128480.8899999</v>
      </c>
      <c r="H5544" s="387" t="b" cm="1">
        <f t="array" aca="1" ref="H5544" ca="1">EsNegrita(BP[[#This Row],[CODIGO]])</f>
        <v>0</v>
      </c>
      <c r="I5544" s="387" t="b" cm="1">
        <f t="array" ref="I5544">_xlfn.LET(
    _xlpm.codigos_devolucion, _xlfn.UNIQUE(_xlfn._xlws.FILTER(BP[CODIGO], ISNUMBER(SEARCH("devoluci", BP[NOMBRE CUENTA])), {""})),
    ISNUMBER(MATCH(BP[[#This Row],[CODIGO]], _xlpm.codigos_devolucion, 0))
)</f>
        <v>0</v>
      </c>
    </row>
    <row r="5545" spans="1:9" x14ac:dyDescent="0.25">
      <c r="A5545" s="608">
        <v>720539</v>
      </c>
      <c r="B5545" s="416" t="s">
        <v>545</v>
      </c>
      <c r="C5545" s="416" t="s">
        <v>1305</v>
      </c>
      <c r="D5545" s="416" t="s">
        <v>1363</v>
      </c>
      <c r="E5545" s="417">
        <v>0</v>
      </c>
      <c r="F5545" s="417">
        <v>20617</v>
      </c>
      <c r="G5545" s="417">
        <v>174107863.8899999</v>
      </c>
      <c r="H5545" s="387" t="b" cm="1">
        <f t="array" aca="1" ref="H5545" ca="1">EsNegrita(BP[[#This Row],[CODIGO]])</f>
        <v>0</v>
      </c>
      <c r="I5545" s="387" t="b" cm="1">
        <f t="array" ref="I5545">_xlfn.LET(
    _xlpm.codigos_devolucion, _xlfn.UNIQUE(_xlfn._xlws.FILTER(BP[CODIGO], ISNUMBER(SEARCH("devoluci", BP[NOMBRE CUENTA])), {""})),
    ISNUMBER(MATCH(BP[[#This Row],[CODIGO]], _xlpm.codigos_devolucion, 0))
)</f>
        <v>0</v>
      </c>
    </row>
    <row r="5546" spans="1:9" x14ac:dyDescent="0.25">
      <c r="A5546" s="608">
        <v>720539</v>
      </c>
      <c r="B5546" s="416" t="s">
        <v>545</v>
      </c>
      <c r="C5546" s="416" t="s">
        <v>760</v>
      </c>
      <c r="D5546" s="416" t="s">
        <v>1263</v>
      </c>
      <c r="E5546" s="417">
        <v>0</v>
      </c>
      <c r="F5546" s="417">
        <v>710968</v>
      </c>
      <c r="G5546" s="417">
        <v>173396895.8899999</v>
      </c>
      <c r="H5546" s="387" t="b" cm="1">
        <f t="array" aca="1" ref="H5546" ca="1">EsNegrita(BP[[#This Row],[CODIGO]])</f>
        <v>0</v>
      </c>
      <c r="I5546" s="387" t="b" cm="1">
        <f t="array" ref="I5546">_xlfn.LET(
    _xlpm.codigos_devolucion, _xlfn.UNIQUE(_xlfn._xlws.FILTER(BP[CODIGO], ISNUMBER(SEARCH("devoluci", BP[NOMBRE CUENTA])), {""})),
    ISNUMBER(MATCH(BP[[#This Row],[CODIGO]], _xlpm.codigos_devolucion, 0))
)</f>
        <v>0</v>
      </c>
    </row>
    <row r="5547" spans="1:9" x14ac:dyDescent="0.25">
      <c r="A5547" s="608">
        <v>720539</v>
      </c>
      <c r="B5547" s="416" t="s">
        <v>545</v>
      </c>
      <c r="C5547" s="416" t="s">
        <v>760</v>
      </c>
      <c r="D5547" s="416" t="s">
        <v>1263</v>
      </c>
      <c r="E5547" s="417">
        <v>52385</v>
      </c>
      <c r="F5547" s="417">
        <v>0</v>
      </c>
      <c r="G5547" s="417">
        <v>173449280.8899999</v>
      </c>
      <c r="H5547" s="387" t="b" cm="1">
        <f t="array" aca="1" ref="H5547" ca="1">EsNegrita(BP[[#This Row],[CODIGO]])</f>
        <v>0</v>
      </c>
      <c r="I5547" s="387" t="b" cm="1">
        <f t="array" ref="I5547">_xlfn.LET(
    _xlpm.codigos_devolucion, _xlfn.UNIQUE(_xlfn._xlws.FILTER(BP[CODIGO], ISNUMBER(SEARCH("devoluci", BP[NOMBRE CUENTA])), {""})),
    ISNUMBER(MATCH(BP[[#This Row],[CODIGO]], _xlpm.codigos_devolucion, 0))
)</f>
        <v>0</v>
      </c>
    </row>
    <row r="5548" spans="1:9" x14ac:dyDescent="0.25">
      <c r="A5548" s="608">
        <v>720539</v>
      </c>
      <c r="B5548" s="416" t="s">
        <v>545</v>
      </c>
      <c r="C5548" s="416" t="s">
        <v>1313</v>
      </c>
      <c r="D5548" s="416" t="s">
        <v>1326</v>
      </c>
      <c r="E5548" s="417">
        <v>42154.67</v>
      </c>
      <c r="F5548" s="417">
        <v>0</v>
      </c>
      <c r="G5548" s="417">
        <v>173491435.55999988</v>
      </c>
      <c r="H5548" s="387" t="b" cm="1">
        <f t="array" aca="1" ref="H5548" ca="1">EsNegrita(BP[[#This Row],[CODIGO]])</f>
        <v>0</v>
      </c>
      <c r="I5548" s="387" t="b" cm="1">
        <f t="array" ref="I5548">_xlfn.LET(
    _xlpm.codigos_devolucion, _xlfn.UNIQUE(_xlfn._xlws.FILTER(BP[CODIGO], ISNUMBER(SEARCH("devoluci", BP[NOMBRE CUENTA])), {""})),
    ISNUMBER(MATCH(BP[[#This Row],[CODIGO]], _xlpm.codigos_devolucion, 0))
)</f>
        <v>0</v>
      </c>
    </row>
    <row r="5549" spans="1:9" x14ac:dyDescent="0.25">
      <c r="A5549" s="608">
        <v>720539</v>
      </c>
      <c r="B5549" s="416" t="s">
        <v>545</v>
      </c>
      <c r="C5549" s="416" t="s">
        <v>1297</v>
      </c>
      <c r="D5549" s="416" t="s">
        <v>1327</v>
      </c>
      <c r="E5549" s="417">
        <v>117996</v>
      </c>
      <c r="F5549" s="417">
        <v>0</v>
      </c>
      <c r="G5549" s="417">
        <v>173609431.55999988</v>
      </c>
      <c r="H5549" s="387" t="b" cm="1">
        <f t="array" aca="1" ref="H5549" ca="1">EsNegrita(BP[[#This Row],[CODIGO]])</f>
        <v>0</v>
      </c>
      <c r="I5549" s="387" t="b" cm="1">
        <f t="array" ref="I5549">_xlfn.LET(
    _xlpm.codigos_devolucion, _xlfn.UNIQUE(_xlfn._xlws.FILTER(BP[CODIGO], ISNUMBER(SEARCH("devoluci", BP[NOMBRE CUENTA])), {""})),
    ISNUMBER(MATCH(BP[[#This Row],[CODIGO]], _xlpm.codigos_devolucion, 0))
)</f>
        <v>0</v>
      </c>
    </row>
    <row r="5550" spans="1:9" x14ac:dyDescent="0.25">
      <c r="A5550" s="608">
        <v>720539</v>
      </c>
      <c r="B5550" s="416" t="s">
        <v>545</v>
      </c>
      <c r="C5550" s="416" t="s">
        <v>1297</v>
      </c>
      <c r="D5550" s="416" t="s">
        <v>1327</v>
      </c>
      <c r="E5550" s="417">
        <v>23282</v>
      </c>
      <c r="F5550" s="417">
        <v>0</v>
      </c>
      <c r="G5550" s="417">
        <v>173632713.55999988</v>
      </c>
      <c r="H5550" s="387" t="b" cm="1">
        <f t="array" aca="1" ref="H5550" ca="1">EsNegrita(BP[[#This Row],[CODIGO]])</f>
        <v>0</v>
      </c>
      <c r="I5550" s="387" t="b" cm="1">
        <f t="array" ref="I5550">_xlfn.LET(
    _xlpm.codigos_devolucion, _xlfn.UNIQUE(_xlfn._xlws.FILTER(BP[CODIGO], ISNUMBER(SEARCH("devoluci", BP[NOMBRE CUENTA])), {""})),
    ISNUMBER(MATCH(BP[[#This Row],[CODIGO]], _xlpm.codigos_devolucion, 0))
)</f>
        <v>0</v>
      </c>
    </row>
    <row r="5551" spans="1:9" x14ac:dyDescent="0.25">
      <c r="A5551" s="608">
        <v>720539</v>
      </c>
      <c r="B5551" s="416" t="s">
        <v>545</v>
      </c>
      <c r="C5551" s="416" t="s">
        <v>740</v>
      </c>
      <c r="D5551" s="416" t="s">
        <v>777</v>
      </c>
      <c r="E5551" s="417">
        <v>72837.649999999994</v>
      </c>
      <c r="F5551" s="417">
        <v>0</v>
      </c>
      <c r="G5551" s="417">
        <v>173705551.20999989</v>
      </c>
      <c r="H5551" s="387" t="b" cm="1">
        <f t="array" aca="1" ref="H5551" ca="1">EsNegrita(BP[[#This Row],[CODIGO]])</f>
        <v>0</v>
      </c>
      <c r="I5551" s="387" t="b" cm="1">
        <f t="array" ref="I5551">_xlfn.LET(
    _xlpm.codigos_devolucion, _xlfn.UNIQUE(_xlfn._xlws.FILTER(BP[CODIGO], ISNUMBER(SEARCH("devoluci", BP[NOMBRE CUENTA])), {""})),
    ISNUMBER(MATCH(BP[[#This Row],[CODIGO]], _xlpm.codigos_devolucion, 0))
)</f>
        <v>0</v>
      </c>
    </row>
    <row r="5552" spans="1:9" x14ac:dyDescent="0.25">
      <c r="A5552" s="608">
        <v>720539</v>
      </c>
      <c r="B5552" s="416" t="s">
        <v>545</v>
      </c>
      <c r="C5552" s="416" t="s">
        <v>1287</v>
      </c>
      <c r="D5552" s="416" t="s">
        <v>777</v>
      </c>
      <c r="E5552" s="417">
        <v>87308.54</v>
      </c>
      <c r="F5552" s="417">
        <v>0</v>
      </c>
      <c r="G5552" s="417">
        <v>173792859.74999988</v>
      </c>
      <c r="H5552" s="387" t="b" cm="1">
        <f t="array" aca="1" ref="H5552" ca="1">EsNegrita(BP[[#This Row],[CODIGO]])</f>
        <v>0</v>
      </c>
      <c r="I5552" s="387" t="b" cm="1">
        <f t="array" ref="I5552">_xlfn.LET(
    _xlpm.codigos_devolucion, _xlfn.UNIQUE(_xlfn._xlws.FILTER(BP[CODIGO], ISNUMBER(SEARCH("devoluci", BP[NOMBRE CUENTA])), {""})),
    ISNUMBER(MATCH(BP[[#This Row],[CODIGO]], _xlpm.codigos_devolucion, 0))
)</f>
        <v>0</v>
      </c>
    </row>
    <row r="5553" spans="1:9" x14ac:dyDescent="0.25">
      <c r="A5553" s="608">
        <v>720539</v>
      </c>
      <c r="B5553" s="416" t="s">
        <v>545</v>
      </c>
      <c r="C5553" s="416" t="s">
        <v>741</v>
      </c>
      <c r="D5553" s="416" t="s">
        <v>777</v>
      </c>
      <c r="E5553" s="417">
        <v>87308.54</v>
      </c>
      <c r="F5553" s="417">
        <v>0</v>
      </c>
      <c r="G5553" s="417">
        <v>173880168.28999987</v>
      </c>
      <c r="H5553" s="387" t="b" cm="1">
        <f t="array" aca="1" ref="H5553" ca="1">EsNegrita(BP[[#This Row],[CODIGO]])</f>
        <v>0</v>
      </c>
      <c r="I5553" s="387" t="b" cm="1">
        <f t="array" ref="I5553">_xlfn.LET(
    _xlpm.codigos_devolucion, _xlfn.UNIQUE(_xlfn._xlws.FILTER(BP[CODIGO], ISNUMBER(SEARCH("devoluci", BP[NOMBRE CUENTA])), {""})),
    ISNUMBER(MATCH(BP[[#This Row],[CODIGO]], _xlpm.codigos_devolucion, 0))
)</f>
        <v>0</v>
      </c>
    </row>
    <row r="5554" spans="1:9" x14ac:dyDescent="0.25">
      <c r="A5554" s="608">
        <v>720539</v>
      </c>
      <c r="B5554" s="416" t="s">
        <v>545</v>
      </c>
      <c r="C5554" s="416" t="s">
        <v>779</v>
      </c>
      <c r="D5554" s="416" t="s">
        <v>777</v>
      </c>
      <c r="E5554" s="417">
        <v>87308.54</v>
      </c>
      <c r="F5554" s="417">
        <v>0</v>
      </c>
      <c r="G5554" s="417">
        <v>173967476.82999986</v>
      </c>
      <c r="H5554" s="387" t="b" cm="1">
        <f t="array" aca="1" ref="H5554" ca="1">EsNegrita(BP[[#This Row],[CODIGO]])</f>
        <v>0</v>
      </c>
      <c r="I5554" s="387" t="b" cm="1">
        <f t="array" ref="I5554">_xlfn.LET(
    _xlpm.codigos_devolucion, _xlfn.UNIQUE(_xlfn._xlws.FILTER(BP[CODIGO], ISNUMBER(SEARCH("devoluci", BP[NOMBRE CUENTA])), {""})),
    ISNUMBER(MATCH(BP[[#This Row],[CODIGO]], _xlpm.codigos_devolucion, 0))
)</f>
        <v>0</v>
      </c>
    </row>
    <row r="5555" spans="1:9" x14ac:dyDescent="0.25">
      <c r="A5555" s="608">
        <v>720539</v>
      </c>
      <c r="B5555" s="416" t="s">
        <v>545</v>
      </c>
      <c r="C5555" s="416" t="s">
        <v>742</v>
      </c>
      <c r="D5555" s="416" t="s">
        <v>777</v>
      </c>
      <c r="E5555" s="417">
        <v>87308.54</v>
      </c>
      <c r="F5555" s="417">
        <v>0</v>
      </c>
      <c r="G5555" s="417">
        <v>174054785.36999986</v>
      </c>
      <c r="H5555" s="387" t="b" cm="1">
        <f t="array" aca="1" ref="H5555" ca="1">EsNegrita(BP[[#This Row],[CODIGO]])</f>
        <v>0</v>
      </c>
      <c r="I5555" s="387" t="b" cm="1">
        <f t="array" ref="I5555">_xlfn.LET(
    _xlpm.codigos_devolucion, _xlfn.UNIQUE(_xlfn._xlws.FILTER(BP[CODIGO], ISNUMBER(SEARCH("devoluci", BP[NOMBRE CUENTA])), {""})),
    ISNUMBER(MATCH(BP[[#This Row],[CODIGO]], _xlpm.codigos_devolucion, 0))
)</f>
        <v>0</v>
      </c>
    </row>
    <row r="5556" spans="1:9" x14ac:dyDescent="0.25">
      <c r="A5556" s="608">
        <v>720539</v>
      </c>
      <c r="B5556" s="416" t="s">
        <v>545</v>
      </c>
      <c r="C5556" s="416" t="s">
        <v>743</v>
      </c>
      <c r="D5556" s="416" t="s">
        <v>777</v>
      </c>
      <c r="E5556" s="417">
        <v>70409.73</v>
      </c>
      <c r="F5556" s="417">
        <v>0</v>
      </c>
      <c r="G5556" s="417">
        <v>174125195.09999985</v>
      </c>
      <c r="H5556" s="387" t="b" cm="1">
        <f t="array" aca="1" ref="H5556" ca="1">EsNegrita(BP[[#This Row],[CODIGO]])</f>
        <v>0</v>
      </c>
      <c r="I5556" s="387" t="b" cm="1">
        <f t="array" ref="I5556">_xlfn.LET(
    _xlpm.codigos_devolucion, _xlfn.UNIQUE(_xlfn._xlws.FILTER(BP[CODIGO], ISNUMBER(SEARCH("devoluci", BP[NOMBRE CUENTA])), {""})),
    ISNUMBER(MATCH(BP[[#This Row],[CODIGO]], _xlpm.codigos_devolucion, 0))
)</f>
        <v>0</v>
      </c>
    </row>
    <row r="5557" spans="1:9" x14ac:dyDescent="0.25">
      <c r="A5557" s="608">
        <v>720539</v>
      </c>
      <c r="B5557" s="416" t="s">
        <v>545</v>
      </c>
      <c r="C5557" s="416" t="s">
        <v>744</v>
      </c>
      <c r="D5557" s="416" t="s">
        <v>777</v>
      </c>
      <c r="E5557" s="417">
        <v>70409.72</v>
      </c>
      <c r="F5557" s="417">
        <v>0</v>
      </c>
      <c r="G5557" s="417">
        <v>174195604.81999984</v>
      </c>
      <c r="H5557" s="387" t="b" cm="1">
        <f t="array" aca="1" ref="H5557" ca="1">EsNegrita(BP[[#This Row],[CODIGO]])</f>
        <v>0</v>
      </c>
      <c r="I5557" s="387" t="b" cm="1">
        <f t="array" ref="I5557">_xlfn.LET(
    _xlpm.codigos_devolucion, _xlfn.UNIQUE(_xlfn._xlws.FILTER(BP[CODIGO], ISNUMBER(SEARCH("devoluci", BP[NOMBRE CUENTA])), {""})),
    ISNUMBER(MATCH(BP[[#This Row],[CODIGO]], _xlpm.codigos_devolucion, 0))
)</f>
        <v>0</v>
      </c>
    </row>
    <row r="5558" spans="1:9" x14ac:dyDescent="0.25">
      <c r="A5558" s="608">
        <v>720539</v>
      </c>
      <c r="B5558" s="416" t="s">
        <v>545</v>
      </c>
      <c r="C5558" s="416" t="s">
        <v>745</v>
      </c>
      <c r="D5558" s="416" t="s">
        <v>777</v>
      </c>
      <c r="E5558" s="417">
        <v>87308.54</v>
      </c>
      <c r="F5558" s="417">
        <v>0</v>
      </c>
      <c r="G5558" s="417">
        <v>174282913.35999984</v>
      </c>
      <c r="H5558" s="387" t="b" cm="1">
        <f t="array" aca="1" ref="H5558" ca="1">EsNegrita(BP[[#This Row],[CODIGO]])</f>
        <v>0</v>
      </c>
      <c r="I5558" s="387" t="b" cm="1">
        <f t="array" ref="I5558">_xlfn.LET(
    _xlpm.codigos_devolucion, _xlfn.UNIQUE(_xlfn._xlws.FILTER(BP[CODIGO], ISNUMBER(SEARCH("devoluci", BP[NOMBRE CUENTA])), {""})),
    ISNUMBER(MATCH(BP[[#This Row],[CODIGO]], _xlpm.codigos_devolucion, 0))
)</f>
        <v>0</v>
      </c>
    </row>
    <row r="5559" spans="1:9" x14ac:dyDescent="0.25">
      <c r="A5559" s="608">
        <v>720539</v>
      </c>
      <c r="B5559" s="416" t="s">
        <v>545</v>
      </c>
      <c r="C5559" s="416" t="s">
        <v>1288</v>
      </c>
      <c r="D5559" s="416" t="s">
        <v>777</v>
      </c>
      <c r="E5559" s="417">
        <v>72837.649999999994</v>
      </c>
      <c r="F5559" s="417">
        <v>0</v>
      </c>
      <c r="G5559" s="417">
        <v>174355751.00999984</v>
      </c>
      <c r="H5559" s="387" t="b" cm="1">
        <f t="array" aca="1" ref="H5559" ca="1">EsNegrita(BP[[#This Row],[CODIGO]])</f>
        <v>0</v>
      </c>
      <c r="I5559" s="387" t="b" cm="1">
        <f t="array" ref="I5559">_xlfn.LET(
    _xlpm.codigos_devolucion, _xlfn.UNIQUE(_xlfn._xlws.FILTER(BP[CODIGO], ISNUMBER(SEARCH("devoluci", BP[NOMBRE CUENTA])), {""})),
    ISNUMBER(MATCH(BP[[#This Row],[CODIGO]], _xlpm.codigos_devolucion, 0))
)</f>
        <v>0</v>
      </c>
    </row>
    <row r="5560" spans="1:9" x14ac:dyDescent="0.25">
      <c r="A5560" s="608">
        <v>720539</v>
      </c>
      <c r="B5560" s="416" t="s">
        <v>545</v>
      </c>
      <c r="C5560" s="416" t="s">
        <v>1267</v>
      </c>
      <c r="D5560" s="416" t="s">
        <v>777</v>
      </c>
      <c r="E5560" s="417">
        <v>87308.54</v>
      </c>
      <c r="F5560" s="417">
        <v>0</v>
      </c>
      <c r="G5560" s="417">
        <v>174443059.54999983</v>
      </c>
      <c r="H5560" s="387" t="b" cm="1">
        <f t="array" aca="1" ref="H5560" ca="1">EsNegrita(BP[[#This Row],[CODIGO]])</f>
        <v>0</v>
      </c>
      <c r="I5560" s="387" t="b" cm="1">
        <f t="array" ref="I5560">_xlfn.LET(
    _xlpm.codigos_devolucion, _xlfn.UNIQUE(_xlfn._xlws.FILTER(BP[CODIGO], ISNUMBER(SEARCH("devoluci", BP[NOMBRE CUENTA])), {""})),
    ISNUMBER(MATCH(BP[[#This Row],[CODIGO]], _xlpm.codigos_devolucion, 0))
)</f>
        <v>0</v>
      </c>
    </row>
    <row r="5561" spans="1:9" x14ac:dyDescent="0.25">
      <c r="A5561" s="608">
        <v>720539</v>
      </c>
      <c r="B5561" s="416" t="s">
        <v>545</v>
      </c>
      <c r="C5561" s="416" t="s">
        <v>1289</v>
      </c>
      <c r="D5561" s="416" t="s">
        <v>777</v>
      </c>
      <c r="E5561" s="417">
        <v>72837.649999999994</v>
      </c>
      <c r="F5561" s="417">
        <v>0</v>
      </c>
      <c r="G5561" s="417">
        <v>174515897.19999984</v>
      </c>
      <c r="H5561" s="387" t="b" cm="1">
        <f t="array" aca="1" ref="H5561" ca="1">EsNegrita(BP[[#This Row],[CODIGO]])</f>
        <v>0</v>
      </c>
      <c r="I5561" s="387" t="b" cm="1">
        <f t="array" ref="I5561">_xlfn.LET(
    _xlpm.codigos_devolucion, _xlfn.UNIQUE(_xlfn._xlws.FILTER(BP[CODIGO], ISNUMBER(SEARCH("devoluci", BP[NOMBRE CUENTA])), {""})),
    ISNUMBER(MATCH(BP[[#This Row],[CODIGO]], _xlpm.codigos_devolucion, 0))
)</f>
        <v>0</v>
      </c>
    </row>
    <row r="5562" spans="1:9" x14ac:dyDescent="0.25">
      <c r="A5562" s="608">
        <v>720539</v>
      </c>
      <c r="B5562" s="416" t="s">
        <v>545</v>
      </c>
      <c r="C5562" s="416" t="s">
        <v>746</v>
      </c>
      <c r="D5562" s="416" t="s">
        <v>777</v>
      </c>
      <c r="E5562" s="417">
        <v>87308.54</v>
      </c>
      <c r="F5562" s="417">
        <v>0</v>
      </c>
      <c r="G5562" s="417">
        <v>174603205.73999983</v>
      </c>
      <c r="H5562" s="387" t="b" cm="1">
        <f t="array" aca="1" ref="H5562" ca="1">EsNegrita(BP[[#This Row],[CODIGO]])</f>
        <v>0</v>
      </c>
      <c r="I5562" s="387" t="b" cm="1">
        <f t="array" ref="I5562">_xlfn.LET(
    _xlpm.codigos_devolucion, _xlfn.UNIQUE(_xlfn._xlws.FILTER(BP[CODIGO], ISNUMBER(SEARCH("devoluci", BP[NOMBRE CUENTA])), {""})),
    ISNUMBER(MATCH(BP[[#This Row],[CODIGO]], _xlpm.codigos_devolucion, 0))
)</f>
        <v>0</v>
      </c>
    </row>
    <row r="5563" spans="1:9" x14ac:dyDescent="0.25">
      <c r="A5563" s="608">
        <v>720539</v>
      </c>
      <c r="B5563" s="416" t="s">
        <v>545</v>
      </c>
      <c r="C5563" s="416" t="s">
        <v>1268</v>
      </c>
      <c r="D5563" s="416" t="s">
        <v>777</v>
      </c>
      <c r="E5563" s="417">
        <v>81487.97</v>
      </c>
      <c r="F5563" s="417">
        <v>0</v>
      </c>
      <c r="G5563" s="417">
        <v>174684693.70999983</v>
      </c>
      <c r="H5563" s="387" t="b" cm="1">
        <f t="array" aca="1" ref="H5563" ca="1">EsNegrita(BP[[#This Row],[CODIGO]])</f>
        <v>0</v>
      </c>
      <c r="I5563" s="387" t="b" cm="1">
        <f t="array" ref="I5563">_xlfn.LET(
    _xlpm.codigos_devolucion, _xlfn.UNIQUE(_xlfn._xlws.FILTER(BP[CODIGO], ISNUMBER(SEARCH("devoluci", BP[NOMBRE CUENTA])), {""})),
    ISNUMBER(MATCH(BP[[#This Row],[CODIGO]], _xlpm.codigos_devolucion, 0))
)</f>
        <v>0</v>
      </c>
    </row>
    <row r="5564" spans="1:9" x14ac:dyDescent="0.25">
      <c r="A5564" s="608">
        <v>720539</v>
      </c>
      <c r="B5564" s="416" t="s">
        <v>545</v>
      </c>
      <c r="C5564" s="416" t="s">
        <v>1290</v>
      </c>
      <c r="D5564" s="416" t="s">
        <v>777</v>
      </c>
      <c r="E5564" s="417">
        <v>87308.54</v>
      </c>
      <c r="F5564" s="417">
        <v>0</v>
      </c>
      <c r="G5564" s="417">
        <v>174772002.24999982</v>
      </c>
      <c r="H5564" s="387" t="b" cm="1">
        <f t="array" aca="1" ref="H5564" ca="1">EsNegrita(BP[[#This Row],[CODIGO]])</f>
        <v>0</v>
      </c>
      <c r="I5564" s="387" t="b" cm="1">
        <f t="array" ref="I5564">_xlfn.LET(
    _xlpm.codigos_devolucion, _xlfn.UNIQUE(_xlfn._xlws.FILTER(BP[CODIGO], ISNUMBER(SEARCH("devoluci", BP[NOMBRE CUENTA])), {""})),
    ISNUMBER(MATCH(BP[[#This Row],[CODIGO]], _xlpm.codigos_devolucion, 0))
)</f>
        <v>0</v>
      </c>
    </row>
    <row r="5565" spans="1:9" x14ac:dyDescent="0.25">
      <c r="A5565" s="608">
        <v>720539</v>
      </c>
      <c r="B5565" s="416" t="s">
        <v>545</v>
      </c>
      <c r="C5565" s="416" t="s">
        <v>747</v>
      </c>
      <c r="D5565" s="416" t="s">
        <v>777</v>
      </c>
      <c r="E5565" s="417">
        <v>97448.75</v>
      </c>
      <c r="F5565" s="417">
        <v>0</v>
      </c>
      <c r="G5565" s="417">
        <v>174869450.99999982</v>
      </c>
      <c r="H5565" s="387" t="b" cm="1">
        <f t="array" aca="1" ref="H5565" ca="1">EsNegrita(BP[[#This Row],[CODIGO]])</f>
        <v>0</v>
      </c>
      <c r="I5565" s="387" t="b" cm="1">
        <f t="array" ref="I5565">_xlfn.LET(
    _xlpm.codigos_devolucion, _xlfn.UNIQUE(_xlfn._xlws.FILTER(BP[CODIGO], ISNUMBER(SEARCH("devoluci", BP[NOMBRE CUENTA])), {""})),
    ISNUMBER(MATCH(BP[[#This Row],[CODIGO]], _xlpm.codigos_devolucion, 0))
)</f>
        <v>0</v>
      </c>
    </row>
    <row r="5566" spans="1:9" x14ac:dyDescent="0.25">
      <c r="A5566" s="608">
        <v>720539</v>
      </c>
      <c r="B5566" s="416" t="s">
        <v>545</v>
      </c>
      <c r="C5566" s="416" t="s">
        <v>1293</v>
      </c>
      <c r="D5566" s="416" t="s">
        <v>777</v>
      </c>
      <c r="E5566" s="417">
        <v>87308.54</v>
      </c>
      <c r="F5566" s="417">
        <v>0</v>
      </c>
      <c r="G5566" s="417">
        <v>174956759.53999981</v>
      </c>
      <c r="H5566" s="387" t="b" cm="1">
        <f t="array" aca="1" ref="H5566" ca="1">EsNegrita(BP[[#This Row],[CODIGO]])</f>
        <v>0</v>
      </c>
      <c r="I5566" s="387" t="b" cm="1">
        <f t="array" ref="I5566">_xlfn.LET(
    _xlpm.codigos_devolucion, _xlfn.UNIQUE(_xlfn._xlws.FILTER(BP[CODIGO], ISNUMBER(SEARCH("devoluci", BP[NOMBRE CUENTA])), {""})),
    ISNUMBER(MATCH(BP[[#This Row],[CODIGO]], _xlpm.codigos_devolucion, 0))
)</f>
        <v>0</v>
      </c>
    </row>
    <row r="5567" spans="1:9" x14ac:dyDescent="0.25">
      <c r="A5567" s="608">
        <v>720539</v>
      </c>
      <c r="B5567" s="416" t="s">
        <v>545</v>
      </c>
      <c r="C5567" s="416" t="s">
        <v>1294</v>
      </c>
      <c r="D5567" s="416" t="s">
        <v>777</v>
      </c>
      <c r="E5567" s="417">
        <v>87308.54</v>
      </c>
      <c r="F5567" s="417">
        <v>0</v>
      </c>
      <c r="G5567" s="417">
        <v>175044068.0799998</v>
      </c>
      <c r="H5567" s="387" t="b" cm="1">
        <f t="array" aca="1" ref="H5567" ca="1">EsNegrita(BP[[#This Row],[CODIGO]])</f>
        <v>0</v>
      </c>
      <c r="I5567" s="387" t="b" cm="1">
        <f t="array" ref="I5567">_xlfn.LET(
    _xlpm.codigos_devolucion, _xlfn.UNIQUE(_xlfn._xlws.FILTER(BP[CODIGO], ISNUMBER(SEARCH("devoluci", BP[NOMBRE CUENTA])), {""})),
    ISNUMBER(MATCH(BP[[#This Row],[CODIGO]], _xlpm.codigos_devolucion, 0))
)</f>
        <v>0</v>
      </c>
    </row>
    <row r="5568" spans="1:9" x14ac:dyDescent="0.25">
      <c r="A5568" s="608">
        <v>720539</v>
      </c>
      <c r="B5568" s="416" t="s">
        <v>545</v>
      </c>
      <c r="C5568" s="416" t="s">
        <v>748</v>
      </c>
      <c r="D5568" s="416" t="s">
        <v>777</v>
      </c>
      <c r="E5568" s="417">
        <v>81487.97</v>
      </c>
      <c r="F5568" s="417">
        <v>0</v>
      </c>
      <c r="G5568" s="417">
        <v>175125556.0499998</v>
      </c>
      <c r="H5568" s="387" t="b" cm="1">
        <f t="array" aca="1" ref="H5568" ca="1">EsNegrita(BP[[#This Row],[CODIGO]])</f>
        <v>0</v>
      </c>
      <c r="I5568" s="387" t="b" cm="1">
        <f t="array" ref="I5568">_xlfn.LET(
    _xlpm.codigos_devolucion, _xlfn.UNIQUE(_xlfn._xlws.FILTER(BP[CODIGO], ISNUMBER(SEARCH("devoluci", BP[NOMBRE CUENTA])), {""})),
    ISNUMBER(MATCH(BP[[#This Row],[CODIGO]], _xlpm.codigos_devolucion, 0))
)</f>
        <v>0</v>
      </c>
    </row>
    <row r="5569" spans="1:9" x14ac:dyDescent="0.25">
      <c r="A5569" s="608">
        <v>720539</v>
      </c>
      <c r="B5569" s="416" t="s">
        <v>545</v>
      </c>
      <c r="C5569" s="416" t="s">
        <v>749</v>
      </c>
      <c r="D5569" s="416" t="s">
        <v>777</v>
      </c>
      <c r="E5569" s="417">
        <v>87308.54</v>
      </c>
      <c r="F5569" s="417">
        <v>0</v>
      </c>
      <c r="G5569" s="417">
        <v>175212864.58999979</v>
      </c>
      <c r="H5569" s="387" t="b" cm="1">
        <f t="array" aca="1" ref="H5569" ca="1">EsNegrita(BP[[#This Row],[CODIGO]])</f>
        <v>0</v>
      </c>
      <c r="I5569" s="387" t="b" cm="1">
        <f t="array" ref="I5569">_xlfn.LET(
    _xlpm.codigos_devolucion, _xlfn.UNIQUE(_xlfn._xlws.FILTER(BP[CODIGO], ISNUMBER(SEARCH("devoluci", BP[NOMBRE CUENTA])), {""})),
    ISNUMBER(MATCH(BP[[#This Row],[CODIGO]], _xlpm.codigos_devolucion, 0))
)</f>
        <v>0</v>
      </c>
    </row>
    <row r="5570" spans="1:9" x14ac:dyDescent="0.25">
      <c r="A5570" s="608">
        <v>720539</v>
      </c>
      <c r="B5570" s="416" t="s">
        <v>545</v>
      </c>
      <c r="C5570" s="416" t="s">
        <v>1295</v>
      </c>
      <c r="D5570" s="416" t="s">
        <v>777</v>
      </c>
      <c r="E5570" s="417">
        <v>80272.28</v>
      </c>
      <c r="F5570" s="417">
        <v>0</v>
      </c>
      <c r="G5570" s="417">
        <v>175293136.8699998</v>
      </c>
      <c r="H5570" s="387" t="b" cm="1">
        <f t="array" aca="1" ref="H5570" ca="1">EsNegrita(BP[[#This Row],[CODIGO]])</f>
        <v>0</v>
      </c>
      <c r="I5570" s="387" t="b" cm="1">
        <f t="array" ref="I5570">_xlfn.LET(
    _xlpm.codigos_devolucion, _xlfn.UNIQUE(_xlfn._xlws.FILTER(BP[CODIGO], ISNUMBER(SEARCH("devoluci", BP[NOMBRE CUENTA])), {""})),
    ISNUMBER(MATCH(BP[[#This Row],[CODIGO]], _xlpm.codigos_devolucion, 0))
)</f>
        <v>0</v>
      </c>
    </row>
    <row r="5571" spans="1:9" x14ac:dyDescent="0.25">
      <c r="A5571" s="608">
        <v>720539</v>
      </c>
      <c r="B5571" s="416" t="s">
        <v>545</v>
      </c>
      <c r="C5571" s="416" t="s">
        <v>750</v>
      </c>
      <c r="D5571" s="416" t="s">
        <v>777</v>
      </c>
      <c r="E5571" s="417">
        <v>90100.4</v>
      </c>
      <c r="F5571" s="417">
        <v>0</v>
      </c>
      <c r="G5571" s="417">
        <v>175383237.2699998</v>
      </c>
      <c r="H5571" s="387" t="b" cm="1">
        <f t="array" aca="1" ref="H5571" ca="1">EsNegrita(BP[[#This Row],[CODIGO]])</f>
        <v>0</v>
      </c>
      <c r="I5571" s="387" t="b" cm="1">
        <f t="array" ref="I5571">_xlfn.LET(
    _xlpm.codigos_devolucion, _xlfn.UNIQUE(_xlfn._xlws.FILTER(BP[CODIGO], ISNUMBER(SEARCH("devoluci", BP[NOMBRE CUENTA])), {""})),
    ISNUMBER(MATCH(BP[[#This Row],[CODIGO]], _xlpm.codigos_devolucion, 0))
)</f>
        <v>0</v>
      </c>
    </row>
    <row r="5572" spans="1:9" x14ac:dyDescent="0.25">
      <c r="A5572" s="608">
        <v>720539</v>
      </c>
      <c r="B5572" s="416" t="s">
        <v>545</v>
      </c>
      <c r="C5572" s="416" t="s">
        <v>1260</v>
      </c>
      <c r="D5572" s="416" t="s">
        <v>777</v>
      </c>
      <c r="E5572" s="417">
        <v>70409.73</v>
      </c>
      <c r="F5572" s="417">
        <v>0</v>
      </c>
      <c r="G5572" s="417">
        <v>175453646.99999979</v>
      </c>
      <c r="H5572" s="387" t="b" cm="1">
        <f t="array" aca="1" ref="H5572" ca="1">EsNegrita(BP[[#This Row],[CODIGO]])</f>
        <v>0</v>
      </c>
      <c r="I5572" s="387" t="b" cm="1">
        <f t="array" ref="I5572">_xlfn.LET(
    _xlpm.codigos_devolucion, _xlfn.UNIQUE(_xlfn._xlws.FILTER(BP[CODIGO], ISNUMBER(SEARCH("devoluci", BP[NOMBRE CUENTA])), {""})),
    ISNUMBER(MATCH(BP[[#This Row],[CODIGO]], _xlpm.codigos_devolucion, 0))
)</f>
        <v>0</v>
      </c>
    </row>
    <row r="5573" spans="1:9" x14ac:dyDescent="0.25">
      <c r="A5573" s="608">
        <v>720539</v>
      </c>
      <c r="B5573" s="416" t="s">
        <v>545</v>
      </c>
      <c r="C5573" s="416" t="s">
        <v>1338</v>
      </c>
      <c r="D5573" s="416" t="s">
        <v>777</v>
      </c>
      <c r="E5573" s="417">
        <v>72837.649999999994</v>
      </c>
      <c r="F5573" s="417">
        <v>0</v>
      </c>
      <c r="G5573" s="417">
        <v>175526484.6499998</v>
      </c>
      <c r="H5573" s="387" t="b" cm="1">
        <f t="array" aca="1" ref="H5573" ca="1">EsNegrita(BP[[#This Row],[CODIGO]])</f>
        <v>0</v>
      </c>
      <c r="I5573" s="387" t="b" cm="1">
        <f t="array" ref="I5573">_xlfn.LET(
    _xlpm.codigos_devolucion, _xlfn.UNIQUE(_xlfn._xlws.FILTER(BP[CODIGO], ISNUMBER(SEARCH("devoluci", BP[NOMBRE CUENTA])), {""})),
    ISNUMBER(MATCH(BP[[#This Row],[CODIGO]], _xlpm.codigos_devolucion, 0))
)</f>
        <v>0</v>
      </c>
    </row>
    <row r="5574" spans="1:9" x14ac:dyDescent="0.25">
      <c r="A5574" s="608">
        <v>720539</v>
      </c>
      <c r="B5574" s="416" t="s">
        <v>545</v>
      </c>
      <c r="C5574" s="416" t="s">
        <v>1296</v>
      </c>
      <c r="D5574" s="416" t="s">
        <v>777</v>
      </c>
      <c r="E5574" s="417">
        <v>80272.28</v>
      </c>
      <c r="F5574" s="417">
        <v>0</v>
      </c>
      <c r="G5574" s="417">
        <v>175606756.9299998</v>
      </c>
      <c r="H5574" s="387" t="b" cm="1">
        <f t="array" aca="1" ref="H5574" ca="1">EsNegrita(BP[[#This Row],[CODIGO]])</f>
        <v>0</v>
      </c>
      <c r="I5574" s="387" t="b" cm="1">
        <f t="array" ref="I5574">_xlfn.LET(
    _xlpm.codigos_devolucion, _xlfn.UNIQUE(_xlfn._xlws.FILTER(BP[CODIGO], ISNUMBER(SEARCH("devoluci", BP[NOMBRE CUENTA])), {""})),
    ISNUMBER(MATCH(BP[[#This Row],[CODIGO]], _xlpm.codigos_devolucion, 0))
)</f>
        <v>0</v>
      </c>
    </row>
    <row r="5575" spans="1:9" x14ac:dyDescent="0.25">
      <c r="A5575" s="608">
        <v>720539</v>
      </c>
      <c r="B5575" s="416" t="s">
        <v>545</v>
      </c>
      <c r="C5575" s="416" t="s">
        <v>1261</v>
      </c>
      <c r="D5575" s="416" t="s">
        <v>777</v>
      </c>
      <c r="E5575" s="417">
        <v>124800</v>
      </c>
      <c r="F5575" s="417">
        <v>0</v>
      </c>
      <c r="G5575" s="417">
        <v>175731556.9299998</v>
      </c>
      <c r="H5575" s="387" t="b" cm="1">
        <f t="array" aca="1" ref="H5575" ca="1">EsNegrita(BP[[#This Row],[CODIGO]])</f>
        <v>0</v>
      </c>
      <c r="I5575" s="387" t="b" cm="1">
        <f t="array" ref="I5575">_xlfn.LET(
    _xlpm.codigos_devolucion, _xlfn.UNIQUE(_xlfn._xlws.FILTER(BP[CODIGO], ISNUMBER(SEARCH("devoluci", BP[NOMBRE CUENTA])), {""})),
    ISNUMBER(MATCH(BP[[#This Row],[CODIGO]], _xlpm.codigos_devolucion, 0))
)</f>
        <v>0</v>
      </c>
    </row>
    <row r="5576" spans="1:9" x14ac:dyDescent="0.25">
      <c r="A5576" s="608">
        <v>720539</v>
      </c>
      <c r="B5576" s="416" t="s">
        <v>545</v>
      </c>
      <c r="C5576" s="416" t="s">
        <v>1297</v>
      </c>
      <c r="D5576" s="416" t="s">
        <v>777</v>
      </c>
      <c r="E5576" s="417">
        <v>61115.98</v>
      </c>
      <c r="F5576" s="417">
        <v>0</v>
      </c>
      <c r="G5576" s="417">
        <v>175792672.90999979</v>
      </c>
      <c r="H5576" s="387" t="b" cm="1">
        <f t="array" aca="1" ref="H5576" ca="1">EsNegrita(BP[[#This Row],[CODIGO]])</f>
        <v>0</v>
      </c>
      <c r="I5576" s="387" t="b" cm="1">
        <f t="array" ref="I5576">_xlfn.LET(
    _xlpm.codigos_devolucion, _xlfn.UNIQUE(_xlfn._xlws.FILTER(BP[CODIGO], ISNUMBER(SEARCH("devoluci", BP[NOMBRE CUENTA])), {""})),
    ISNUMBER(MATCH(BP[[#This Row],[CODIGO]], _xlpm.codigos_devolucion, 0))
)</f>
        <v>0</v>
      </c>
    </row>
    <row r="5577" spans="1:9" x14ac:dyDescent="0.25">
      <c r="A5577" s="608">
        <v>720539</v>
      </c>
      <c r="B5577" s="416" t="s">
        <v>545</v>
      </c>
      <c r="C5577" s="416" t="s">
        <v>1298</v>
      </c>
      <c r="D5577" s="416" t="s">
        <v>777</v>
      </c>
      <c r="E5577" s="417">
        <v>72837.649999999994</v>
      </c>
      <c r="F5577" s="417">
        <v>0</v>
      </c>
      <c r="G5577" s="417">
        <v>175865510.55999979</v>
      </c>
      <c r="H5577" s="387" t="b" cm="1">
        <f t="array" aca="1" ref="H5577" ca="1">EsNegrita(BP[[#This Row],[CODIGO]])</f>
        <v>0</v>
      </c>
      <c r="I5577" s="387" t="b" cm="1">
        <f t="array" ref="I5577">_xlfn.LET(
    _xlpm.codigos_devolucion, _xlfn.UNIQUE(_xlfn._xlws.FILTER(BP[CODIGO], ISNUMBER(SEARCH("devoluci", BP[NOMBRE CUENTA])), {""})),
    ISNUMBER(MATCH(BP[[#This Row],[CODIGO]], _xlpm.codigos_devolucion, 0))
)</f>
        <v>0</v>
      </c>
    </row>
    <row r="5578" spans="1:9" x14ac:dyDescent="0.25">
      <c r="A5578" s="608">
        <v>720539</v>
      </c>
      <c r="B5578" s="416" t="s">
        <v>545</v>
      </c>
      <c r="C5578" s="416" t="s">
        <v>752</v>
      </c>
      <c r="D5578" s="416" t="s">
        <v>777</v>
      </c>
      <c r="E5578" s="417">
        <v>72837.649999999994</v>
      </c>
      <c r="F5578" s="417">
        <v>0</v>
      </c>
      <c r="G5578" s="417">
        <v>175938348.2099998</v>
      </c>
      <c r="H5578" s="387" t="b" cm="1">
        <f t="array" aca="1" ref="H5578" ca="1">EsNegrita(BP[[#This Row],[CODIGO]])</f>
        <v>0</v>
      </c>
      <c r="I5578" s="387" t="b" cm="1">
        <f t="array" ref="I5578">_xlfn.LET(
    _xlpm.codigos_devolucion, _xlfn.UNIQUE(_xlfn._xlws.FILTER(BP[CODIGO], ISNUMBER(SEARCH("devoluci", BP[NOMBRE CUENTA])), {""})),
    ISNUMBER(MATCH(BP[[#This Row],[CODIGO]], _xlpm.codigos_devolucion, 0))
)</f>
        <v>0</v>
      </c>
    </row>
    <row r="5579" spans="1:9" x14ac:dyDescent="0.25">
      <c r="A5579" s="608">
        <v>720539</v>
      </c>
      <c r="B5579" s="416" t="s">
        <v>545</v>
      </c>
      <c r="C5579" s="416" t="s">
        <v>1299</v>
      </c>
      <c r="D5579" s="416" t="s">
        <v>777</v>
      </c>
      <c r="E5579" s="417">
        <v>87308.54</v>
      </c>
      <c r="F5579" s="417">
        <v>0</v>
      </c>
      <c r="G5579" s="417">
        <v>176025656.74999979</v>
      </c>
      <c r="H5579" s="387" t="b" cm="1">
        <f t="array" aca="1" ref="H5579" ca="1">EsNegrita(BP[[#This Row],[CODIGO]])</f>
        <v>0</v>
      </c>
      <c r="I5579" s="387" t="b" cm="1">
        <f t="array" ref="I5579">_xlfn.LET(
    _xlpm.codigos_devolucion, _xlfn.UNIQUE(_xlfn._xlws.FILTER(BP[CODIGO], ISNUMBER(SEARCH("devoluci", BP[NOMBRE CUENTA])), {""})),
    ISNUMBER(MATCH(BP[[#This Row],[CODIGO]], _xlpm.codigos_devolucion, 0))
)</f>
        <v>0</v>
      </c>
    </row>
    <row r="5580" spans="1:9" x14ac:dyDescent="0.25">
      <c r="A5580" s="608">
        <v>720539</v>
      </c>
      <c r="B5580" s="416" t="s">
        <v>545</v>
      </c>
      <c r="C5580" s="416" t="s">
        <v>1340</v>
      </c>
      <c r="D5580" s="416" t="s">
        <v>777</v>
      </c>
      <c r="E5580" s="417">
        <v>81487.97</v>
      </c>
      <c r="F5580" s="417">
        <v>0</v>
      </c>
      <c r="G5580" s="417">
        <v>176107144.71999979</v>
      </c>
      <c r="H5580" s="387" t="b" cm="1">
        <f t="array" aca="1" ref="H5580" ca="1">EsNegrita(BP[[#This Row],[CODIGO]])</f>
        <v>0</v>
      </c>
      <c r="I5580" s="387" t="b" cm="1">
        <f t="array" ref="I5580">_xlfn.LET(
    _xlpm.codigos_devolucion, _xlfn.UNIQUE(_xlfn._xlws.FILTER(BP[CODIGO], ISNUMBER(SEARCH("devoluci", BP[NOMBRE CUENTA])), {""})),
    ISNUMBER(MATCH(BP[[#This Row],[CODIGO]], _xlpm.codigos_devolucion, 0))
)</f>
        <v>0</v>
      </c>
    </row>
    <row r="5581" spans="1:9" x14ac:dyDescent="0.25">
      <c r="A5581" s="608">
        <v>720539</v>
      </c>
      <c r="B5581" s="416" t="s">
        <v>545</v>
      </c>
      <c r="C5581" s="416" t="s">
        <v>756</v>
      </c>
      <c r="D5581" s="416" t="s">
        <v>777</v>
      </c>
      <c r="E5581" s="417">
        <v>87308.54</v>
      </c>
      <c r="F5581" s="417">
        <v>0</v>
      </c>
      <c r="G5581" s="417">
        <v>176194453.25999978</v>
      </c>
      <c r="H5581" s="387" t="b" cm="1">
        <f t="array" aca="1" ref="H5581" ca="1">EsNegrita(BP[[#This Row],[CODIGO]])</f>
        <v>0</v>
      </c>
      <c r="I5581" s="387" t="b" cm="1">
        <f t="array" ref="I5581">_xlfn.LET(
    _xlpm.codigos_devolucion, _xlfn.UNIQUE(_xlfn._xlws.FILTER(BP[CODIGO], ISNUMBER(SEARCH("devoluci", BP[NOMBRE CUENTA])), {""})),
    ISNUMBER(MATCH(BP[[#This Row],[CODIGO]], _xlpm.codigos_devolucion, 0))
)</f>
        <v>0</v>
      </c>
    </row>
    <row r="5582" spans="1:9" x14ac:dyDescent="0.25">
      <c r="A5582" s="608">
        <v>720539</v>
      </c>
      <c r="B5582" s="416" t="s">
        <v>545</v>
      </c>
      <c r="C5582" s="416" t="s">
        <v>757</v>
      </c>
      <c r="D5582" s="416" t="s">
        <v>777</v>
      </c>
      <c r="E5582" s="417">
        <v>87308.54</v>
      </c>
      <c r="F5582" s="417">
        <v>0</v>
      </c>
      <c r="G5582" s="417">
        <v>176281761.79999977</v>
      </c>
      <c r="H5582" s="387" t="b" cm="1">
        <f t="array" aca="1" ref="H5582" ca="1">EsNegrita(BP[[#This Row],[CODIGO]])</f>
        <v>0</v>
      </c>
      <c r="I5582" s="387" t="b" cm="1">
        <f t="array" ref="I5582">_xlfn.LET(
    _xlpm.codigos_devolucion, _xlfn.UNIQUE(_xlfn._xlws.FILTER(BP[CODIGO], ISNUMBER(SEARCH("devoluci", BP[NOMBRE CUENTA])), {""})),
    ISNUMBER(MATCH(BP[[#This Row],[CODIGO]], _xlpm.codigos_devolucion, 0))
)</f>
        <v>0</v>
      </c>
    </row>
    <row r="5583" spans="1:9" x14ac:dyDescent="0.25">
      <c r="A5583" s="608">
        <v>720539</v>
      </c>
      <c r="B5583" s="416" t="s">
        <v>545</v>
      </c>
      <c r="C5583" s="416" t="s">
        <v>1336</v>
      </c>
      <c r="D5583" s="416" t="s">
        <v>777</v>
      </c>
      <c r="E5583" s="417">
        <v>87308.54</v>
      </c>
      <c r="F5583" s="417">
        <v>0</v>
      </c>
      <c r="G5583" s="417">
        <v>176369070.33999977</v>
      </c>
      <c r="H5583" s="387" t="b" cm="1">
        <f t="array" aca="1" ref="H5583" ca="1">EsNegrita(BP[[#This Row],[CODIGO]])</f>
        <v>0</v>
      </c>
      <c r="I5583" s="387" t="b" cm="1">
        <f t="array" ref="I5583">_xlfn.LET(
    _xlpm.codigos_devolucion, _xlfn.UNIQUE(_xlfn._xlws.FILTER(BP[CODIGO], ISNUMBER(SEARCH("devoluci", BP[NOMBRE CUENTA])), {""})),
    ISNUMBER(MATCH(BP[[#This Row],[CODIGO]], _xlpm.codigos_devolucion, 0))
)</f>
        <v>0</v>
      </c>
    </row>
    <row r="5584" spans="1:9" x14ac:dyDescent="0.25">
      <c r="A5584" s="608">
        <v>720539</v>
      </c>
      <c r="B5584" s="416" t="s">
        <v>545</v>
      </c>
      <c r="C5584" s="416" t="s">
        <v>758</v>
      </c>
      <c r="D5584" s="416" t="s">
        <v>777</v>
      </c>
      <c r="E5584" s="417">
        <v>67981.8</v>
      </c>
      <c r="F5584" s="417">
        <v>0</v>
      </c>
      <c r="G5584" s="417">
        <v>176437052.13999978</v>
      </c>
      <c r="H5584" s="387" t="b" cm="1">
        <f t="array" aca="1" ref="H5584" ca="1">EsNegrita(BP[[#This Row],[CODIGO]])</f>
        <v>0</v>
      </c>
      <c r="I5584" s="387" t="b" cm="1">
        <f t="array" ref="I5584">_xlfn.LET(
    _xlpm.codigos_devolucion, _xlfn.UNIQUE(_xlfn._xlws.FILTER(BP[CODIGO], ISNUMBER(SEARCH("devoluci", BP[NOMBRE CUENTA])), {""})),
    ISNUMBER(MATCH(BP[[#This Row],[CODIGO]], _xlpm.codigos_devolucion, 0))
)</f>
        <v>0</v>
      </c>
    </row>
    <row r="5585" spans="1:9" x14ac:dyDescent="0.25">
      <c r="A5585" s="608">
        <v>720539</v>
      </c>
      <c r="B5585" s="416" t="s">
        <v>545</v>
      </c>
      <c r="C5585" s="416" t="s">
        <v>759</v>
      </c>
      <c r="D5585" s="416" t="s">
        <v>777</v>
      </c>
      <c r="E5585" s="417">
        <v>81487.97</v>
      </c>
      <c r="F5585" s="417">
        <v>0</v>
      </c>
      <c r="G5585" s="417">
        <v>176518540.10999978</v>
      </c>
      <c r="H5585" s="387" t="b" cm="1">
        <f t="array" aca="1" ref="H5585" ca="1">EsNegrita(BP[[#This Row],[CODIGO]])</f>
        <v>0</v>
      </c>
      <c r="I5585" s="387" t="b" cm="1">
        <f t="array" ref="I5585">_xlfn.LET(
    _xlpm.codigos_devolucion, _xlfn.UNIQUE(_xlfn._xlws.FILTER(BP[CODIGO], ISNUMBER(SEARCH("devoluci", BP[NOMBRE CUENTA])), {""})),
    ISNUMBER(MATCH(BP[[#This Row],[CODIGO]], _xlpm.codigos_devolucion, 0))
)</f>
        <v>0</v>
      </c>
    </row>
    <row r="5586" spans="1:9" x14ac:dyDescent="0.25">
      <c r="A5586" s="608">
        <v>720539</v>
      </c>
      <c r="B5586" s="416" t="s">
        <v>545</v>
      </c>
      <c r="C5586" s="416" t="s">
        <v>760</v>
      </c>
      <c r="D5586" s="416" t="s">
        <v>777</v>
      </c>
      <c r="E5586" s="417">
        <v>34923.42</v>
      </c>
      <c r="F5586" s="417">
        <v>0</v>
      </c>
      <c r="G5586" s="417">
        <v>176553463.52999976</v>
      </c>
      <c r="H5586" s="387" t="b" cm="1">
        <f t="array" aca="1" ref="H5586" ca="1">EsNegrita(BP[[#This Row],[CODIGO]])</f>
        <v>0</v>
      </c>
      <c r="I5586" s="387" t="b" cm="1">
        <f t="array" ref="I5586">_xlfn.LET(
    _xlpm.codigos_devolucion, _xlfn.UNIQUE(_xlfn._xlws.FILTER(BP[CODIGO], ISNUMBER(SEARCH("devoluci", BP[NOMBRE CUENTA])), {""})),
    ISNUMBER(MATCH(BP[[#This Row],[CODIGO]], _xlpm.codigos_devolucion, 0))
)</f>
        <v>0</v>
      </c>
    </row>
    <row r="5587" spans="1:9" x14ac:dyDescent="0.25">
      <c r="A5587" s="608">
        <v>720539</v>
      </c>
      <c r="B5587" s="416" t="s">
        <v>545</v>
      </c>
      <c r="C5587" s="416" t="s">
        <v>1270</v>
      </c>
      <c r="D5587" s="416" t="s">
        <v>777</v>
      </c>
      <c r="E5587" s="417">
        <v>87308.54</v>
      </c>
      <c r="F5587" s="417">
        <v>0</v>
      </c>
      <c r="G5587" s="417">
        <v>176640772.06999975</v>
      </c>
      <c r="H5587" s="387" t="b" cm="1">
        <f t="array" aca="1" ref="H5587" ca="1">EsNegrita(BP[[#This Row],[CODIGO]])</f>
        <v>0</v>
      </c>
      <c r="I5587" s="387" t="b" cm="1">
        <f t="array" ref="I5587">_xlfn.LET(
    _xlpm.codigos_devolucion, _xlfn.UNIQUE(_xlfn._xlws.FILTER(BP[CODIGO], ISNUMBER(SEARCH("devoluci", BP[NOMBRE CUENTA])), {""})),
    ISNUMBER(MATCH(BP[[#This Row],[CODIGO]], _xlpm.codigos_devolucion, 0))
)</f>
        <v>0</v>
      </c>
    </row>
    <row r="5588" spans="1:9" x14ac:dyDescent="0.25">
      <c r="A5588" s="608">
        <v>720539</v>
      </c>
      <c r="B5588" s="416" t="s">
        <v>545</v>
      </c>
      <c r="C5588" s="416" t="s">
        <v>761</v>
      </c>
      <c r="D5588" s="416" t="s">
        <v>777</v>
      </c>
      <c r="E5588" s="417">
        <v>87308.54</v>
      </c>
      <c r="F5588" s="417">
        <v>0</v>
      </c>
      <c r="G5588" s="417">
        <v>176728080.60999975</v>
      </c>
      <c r="H5588" s="387" t="b" cm="1">
        <f t="array" aca="1" ref="H5588" ca="1">EsNegrita(BP[[#This Row],[CODIGO]])</f>
        <v>0</v>
      </c>
      <c r="I5588" s="387" t="b" cm="1">
        <f t="array" ref="I5588">_xlfn.LET(
    _xlpm.codigos_devolucion, _xlfn.UNIQUE(_xlfn._xlws.FILTER(BP[CODIGO], ISNUMBER(SEARCH("devoluci", BP[NOMBRE CUENTA])), {""})),
    ISNUMBER(MATCH(BP[[#This Row],[CODIGO]], _xlpm.codigos_devolucion, 0))
)</f>
        <v>0</v>
      </c>
    </row>
    <row r="5589" spans="1:9" x14ac:dyDescent="0.25">
      <c r="A5589" s="608">
        <v>720539</v>
      </c>
      <c r="B5589" s="416" t="s">
        <v>545</v>
      </c>
      <c r="C5589" s="416" t="s">
        <v>1300</v>
      </c>
      <c r="D5589" s="416" t="s">
        <v>777</v>
      </c>
      <c r="E5589" s="417">
        <v>87308.54</v>
      </c>
      <c r="F5589" s="417">
        <v>0</v>
      </c>
      <c r="G5589" s="417">
        <v>176815389.14999974</v>
      </c>
      <c r="H5589" s="387" t="b" cm="1">
        <f t="array" aca="1" ref="H5589" ca="1">EsNegrita(BP[[#This Row],[CODIGO]])</f>
        <v>0</v>
      </c>
      <c r="I5589" s="387" t="b" cm="1">
        <f t="array" ref="I5589">_xlfn.LET(
    _xlpm.codigos_devolucion, _xlfn.UNIQUE(_xlfn._xlws.FILTER(BP[CODIGO], ISNUMBER(SEARCH("devoluci", BP[NOMBRE CUENTA])), {""})),
    ISNUMBER(MATCH(BP[[#This Row],[CODIGO]], _xlpm.codigos_devolucion, 0))
)</f>
        <v>0</v>
      </c>
    </row>
    <row r="5590" spans="1:9" x14ac:dyDescent="0.25">
      <c r="A5590" s="608">
        <v>720539</v>
      </c>
      <c r="B5590" s="416" t="s">
        <v>545</v>
      </c>
      <c r="C5590" s="416" t="s">
        <v>1301</v>
      </c>
      <c r="D5590" s="416" t="s">
        <v>777</v>
      </c>
      <c r="E5590" s="417">
        <v>87308.54</v>
      </c>
      <c r="F5590" s="417">
        <v>0</v>
      </c>
      <c r="G5590" s="417">
        <v>176902697.68999973</v>
      </c>
      <c r="H5590" s="387" t="b" cm="1">
        <f t="array" aca="1" ref="H5590" ca="1">EsNegrita(BP[[#This Row],[CODIGO]])</f>
        <v>0</v>
      </c>
      <c r="I5590" s="387" t="b" cm="1">
        <f t="array" ref="I5590">_xlfn.LET(
    _xlpm.codigos_devolucion, _xlfn.UNIQUE(_xlfn._xlws.FILTER(BP[CODIGO], ISNUMBER(SEARCH("devoluci", BP[NOMBRE CUENTA])), {""})),
    ISNUMBER(MATCH(BP[[#This Row],[CODIGO]], _xlpm.codigos_devolucion, 0))
)</f>
        <v>0</v>
      </c>
    </row>
    <row r="5591" spans="1:9" x14ac:dyDescent="0.25">
      <c r="A5591" s="608">
        <v>720539</v>
      </c>
      <c r="B5591" s="416" t="s">
        <v>545</v>
      </c>
      <c r="C5591" s="416" t="s">
        <v>1271</v>
      </c>
      <c r="D5591" s="416" t="s">
        <v>777</v>
      </c>
      <c r="E5591" s="417">
        <v>72837.64</v>
      </c>
      <c r="F5591" s="417">
        <v>0</v>
      </c>
      <c r="G5591" s="417">
        <v>176975535.32999972</v>
      </c>
      <c r="H5591" s="387" t="b" cm="1">
        <f t="array" aca="1" ref="H5591" ca="1">EsNegrita(BP[[#This Row],[CODIGO]])</f>
        <v>0</v>
      </c>
      <c r="I5591" s="387" t="b" cm="1">
        <f t="array" ref="I5591">_xlfn.LET(
    _xlpm.codigos_devolucion, _xlfn.UNIQUE(_xlfn._xlws.FILTER(BP[CODIGO], ISNUMBER(SEARCH("devoluci", BP[NOMBRE CUENTA])), {""})),
    ISNUMBER(MATCH(BP[[#This Row],[CODIGO]], _xlpm.codigos_devolucion, 0))
)</f>
        <v>0</v>
      </c>
    </row>
    <row r="5592" spans="1:9" x14ac:dyDescent="0.25">
      <c r="A5592" s="608">
        <v>720539</v>
      </c>
      <c r="B5592" s="416" t="s">
        <v>545</v>
      </c>
      <c r="C5592" s="416" t="s">
        <v>1302</v>
      </c>
      <c r="D5592" s="416" t="s">
        <v>777</v>
      </c>
      <c r="E5592" s="417">
        <v>67981.8</v>
      </c>
      <c r="F5592" s="417">
        <v>0</v>
      </c>
      <c r="G5592" s="417">
        <v>177043517.12999973</v>
      </c>
      <c r="H5592" s="387" t="b" cm="1">
        <f t="array" aca="1" ref="H5592" ca="1">EsNegrita(BP[[#This Row],[CODIGO]])</f>
        <v>0</v>
      </c>
      <c r="I5592" s="387" t="b" cm="1">
        <f t="array" ref="I5592">_xlfn.LET(
    _xlpm.codigos_devolucion, _xlfn.UNIQUE(_xlfn._xlws.FILTER(BP[CODIGO], ISNUMBER(SEARCH("devoluci", BP[NOMBRE CUENTA])), {""})),
    ISNUMBER(MATCH(BP[[#This Row],[CODIGO]], _xlpm.codigos_devolucion, 0))
)</f>
        <v>0</v>
      </c>
    </row>
    <row r="5593" spans="1:9" x14ac:dyDescent="0.25">
      <c r="A5593" s="608">
        <v>720539</v>
      </c>
      <c r="B5593" s="416" t="s">
        <v>545</v>
      </c>
      <c r="C5593" s="416" t="s">
        <v>1341</v>
      </c>
      <c r="D5593" s="416" t="s">
        <v>777</v>
      </c>
      <c r="E5593" s="417">
        <v>72837.649999999994</v>
      </c>
      <c r="F5593" s="417">
        <v>0</v>
      </c>
      <c r="G5593" s="417">
        <v>177116354.77999973</v>
      </c>
      <c r="H5593" s="387" t="b" cm="1">
        <f t="array" aca="1" ref="H5593" ca="1">EsNegrita(BP[[#This Row],[CODIGO]])</f>
        <v>0</v>
      </c>
      <c r="I5593" s="387" t="b" cm="1">
        <f t="array" ref="I5593">_xlfn.LET(
    _xlpm.codigos_devolucion, _xlfn.UNIQUE(_xlfn._xlws.FILTER(BP[CODIGO], ISNUMBER(SEARCH("devoluci", BP[NOMBRE CUENTA])), {""})),
    ISNUMBER(MATCH(BP[[#This Row],[CODIGO]], _xlpm.codigos_devolucion, 0))
)</f>
        <v>0</v>
      </c>
    </row>
    <row r="5594" spans="1:9" x14ac:dyDescent="0.25">
      <c r="A5594" s="608">
        <v>720539</v>
      </c>
      <c r="B5594" s="416" t="s">
        <v>545</v>
      </c>
      <c r="C5594" s="416" t="s">
        <v>1262</v>
      </c>
      <c r="D5594" s="416" t="s">
        <v>777</v>
      </c>
      <c r="E5594" s="417">
        <v>72837.649999999994</v>
      </c>
      <c r="F5594" s="417">
        <v>0</v>
      </c>
      <c r="G5594" s="417">
        <v>177189192.42999974</v>
      </c>
      <c r="H5594" s="387" t="b" cm="1">
        <f t="array" aca="1" ref="H5594" ca="1">EsNegrita(BP[[#This Row],[CODIGO]])</f>
        <v>0</v>
      </c>
      <c r="I5594" s="387" t="b" cm="1">
        <f t="array" ref="I5594">_xlfn.LET(
    _xlpm.codigos_devolucion, _xlfn.UNIQUE(_xlfn._xlws.FILTER(BP[CODIGO], ISNUMBER(SEARCH("devoluci", BP[NOMBRE CUENTA])), {""})),
    ISNUMBER(MATCH(BP[[#This Row],[CODIGO]], _xlpm.codigos_devolucion, 0))
)</f>
        <v>0</v>
      </c>
    </row>
    <row r="5595" spans="1:9" x14ac:dyDescent="0.25">
      <c r="A5595" s="608">
        <v>720539</v>
      </c>
      <c r="B5595" s="416" t="s">
        <v>545</v>
      </c>
      <c r="C5595" s="416" t="s">
        <v>1272</v>
      </c>
      <c r="D5595" s="416" t="s">
        <v>777</v>
      </c>
      <c r="E5595" s="417">
        <v>72837.649999999994</v>
      </c>
      <c r="F5595" s="417">
        <v>0</v>
      </c>
      <c r="G5595" s="417">
        <v>177262030.07999974</v>
      </c>
      <c r="H5595" s="387" t="b" cm="1">
        <f t="array" aca="1" ref="H5595" ca="1">EsNegrita(BP[[#This Row],[CODIGO]])</f>
        <v>0</v>
      </c>
      <c r="I5595" s="387" t="b" cm="1">
        <f t="array" ref="I5595">_xlfn.LET(
    _xlpm.codigos_devolucion, _xlfn.UNIQUE(_xlfn._xlws.FILTER(BP[CODIGO], ISNUMBER(SEARCH("devoluci", BP[NOMBRE CUENTA])), {""})),
    ISNUMBER(MATCH(BP[[#This Row],[CODIGO]], _xlpm.codigos_devolucion, 0))
)</f>
        <v>0</v>
      </c>
    </row>
    <row r="5596" spans="1:9" x14ac:dyDescent="0.25">
      <c r="A5596" s="608">
        <v>720539</v>
      </c>
      <c r="B5596" s="416" t="s">
        <v>545</v>
      </c>
      <c r="C5596" s="416" t="s">
        <v>780</v>
      </c>
      <c r="D5596" s="416" t="s">
        <v>777</v>
      </c>
      <c r="E5596" s="417">
        <v>72837.649999999994</v>
      </c>
      <c r="F5596" s="417">
        <v>0</v>
      </c>
      <c r="G5596" s="417">
        <v>177334867.72999975</v>
      </c>
      <c r="H5596" s="387" t="b" cm="1">
        <f t="array" aca="1" ref="H5596" ca="1">EsNegrita(BP[[#This Row],[CODIGO]])</f>
        <v>0</v>
      </c>
      <c r="I5596" s="387" t="b" cm="1">
        <f t="array" ref="I5596">_xlfn.LET(
    _xlpm.codigos_devolucion, _xlfn.UNIQUE(_xlfn._xlws.FILTER(BP[CODIGO], ISNUMBER(SEARCH("devoluci", BP[NOMBRE CUENTA])), {""})),
    ISNUMBER(MATCH(BP[[#This Row],[CODIGO]], _xlpm.codigos_devolucion, 0))
)</f>
        <v>0</v>
      </c>
    </row>
    <row r="5597" spans="1:9" x14ac:dyDescent="0.25">
      <c r="A5597" s="608">
        <v>720539</v>
      </c>
      <c r="B5597" s="416" t="s">
        <v>545</v>
      </c>
      <c r="C5597" s="416" t="s">
        <v>762</v>
      </c>
      <c r="D5597" s="416" t="s">
        <v>777</v>
      </c>
      <c r="E5597" s="417">
        <v>72837.649999999994</v>
      </c>
      <c r="F5597" s="417">
        <v>0</v>
      </c>
      <c r="G5597" s="417">
        <v>177407705.37999976</v>
      </c>
      <c r="H5597" s="387" t="b" cm="1">
        <f t="array" aca="1" ref="H5597" ca="1">EsNegrita(BP[[#This Row],[CODIGO]])</f>
        <v>0</v>
      </c>
      <c r="I5597" s="387" t="b" cm="1">
        <f t="array" ref="I5597">_xlfn.LET(
    _xlpm.codigos_devolucion, _xlfn.UNIQUE(_xlfn._xlws.FILTER(BP[CODIGO], ISNUMBER(SEARCH("devoluci", BP[NOMBRE CUENTA])), {""})),
    ISNUMBER(MATCH(BP[[#This Row],[CODIGO]], _xlpm.codigos_devolucion, 0))
)</f>
        <v>0</v>
      </c>
    </row>
    <row r="5598" spans="1:9" x14ac:dyDescent="0.25">
      <c r="A5598" s="608">
        <v>720539</v>
      </c>
      <c r="B5598" s="416" t="s">
        <v>545</v>
      </c>
      <c r="C5598" s="416" t="s">
        <v>1330</v>
      </c>
      <c r="D5598" s="416" t="s">
        <v>777</v>
      </c>
      <c r="E5598" s="417">
        <v>72837.649999999994</v>
      </c>
      <c r="F5598" s="417">
        <v>0</v>
      </c>
      <c r="G5598" s="417">
        <v>177480543.02999976</v>
      </c>
      <c r="H5598" s="387" t="b" cm="1">
        <f t="array" aca="1" ref="H5598" ca="1">EsNegrita(BP[[#This Row],[CODIGO]])</f>
        <v>0</v>
      </c>
      <c r="I5598" s="387" t="b" cm="1">
        <f t="array" ref="I5598">_xlfn.LET(
    _xlpm.codigos_devolucion, _xlfn.UNIQUE(_xlfn._xlws.FILTER(BP[CODIGO], ISNUMBER(SEARCH("devoluci", BP[NOMBRE CUENTA])), {""})),
    ISNUMBER(MATCH(BP[[#This Row],[CODIGO]], _xlpm.codigos_devolucion, 0))
)</f>
        <v>0</v>
      </c>
    </row>
    <row r="5599" spans="1:9" x14ac:dyDescent="0.25">
      <c r="A5599" s="608">
        <v>720539</v>
      </c>
      <c r="B5599" s="416" t="s">
        <v>545</v>
      </c>
      <c r="C5599" s="416" t="s">
        <v>763</v>
      </c>
      <c r="D5599" s="416" t="s">
        <v>777</v>
      </c>
      <c r="E5599" s="417">
        <v>72837.649999999994</v>
      </c>
      <c r="F5599" s="417">
        <v>0</v>
      </c>
      <c r="G5599" s="417">
        <v>177553380.67999977</v>
      </c>
      <c r="H5599" s="387" t="b" cm="1">
        <f t="array" aca="1" ref="H5599" ca="1">EsNegrita(BP[[#This Row],[CODIGO]])</f>
        <v>0</v>
      </c>
      <c r="I5599" s="387" t="b" cm="1">
        <f t="array" ref="I5599">_xlfn.LET(
    _xlpm.codigos_devolucion, _xlfn.UNIQUE(_xlfn._xlws.FILTER(BP[CODIGO], ISNUMBER(SEARCH("devoluci", BP[NOMBRE CUENTA])), {""})),
    ISNUMBER(MATCH(BP[[#This Row],[CODIGO]], _xlpm.codigos_devolucion, 0))
)</f>
        <v>0</v>
      </c>
    </row>
    <row r="5600" spans="1:9" x14ac:dyDescent="0.25">
      <c r="A5600" s="608">
        <v>720539</v>
      </c>
      <c r="B5600" s="416" t="s">
        <v>545</v>
      </c>
      <c r="C5600" s="416" t="s">
        <v>764</v>
      </c>
      <c r="D5600" s="416" t="s">
        <v>777</v>
      </c>
      <c r="E5600" s="417">
        <v>87308.54</v>
      </c>
      <c r="F5600" s="417">
        <v>0</v>
      </c>
      <c r="G5600" s="417">
        <v>177640689.21999976</v>
      </c>
      <c r="H5600" s="387" t="b" cm="1">
        <f t="array" aca="1" ref="H5600" ca="1">EsNegrita(BP[[#This Row],[CODIGO]])</f>
        <v>0</v>
      </c>
      <c r="I5600" s="387" t="b" cm="1">
        <f t="array" ref="I5600">_xlfn.LET(
    _xlpm.codigos_devolucion, _xlfn.UNIQUE(_xlfn._xlws.FILTER(BP[CODIGO], ISNUMBER(SEARCH("devoluci", BP[NOMBRE CUENTA])), {""})),
    ISNUMBER(MATCH(BP[[#This Row],[CODIGO]], _xlpm.codigos_devolucion, 0))
)</f>
        <v>0</v>
      </c>
    </row>
    <row r="5601" spans="1:9" x14ac:dyDescent="0.25">
      <c r="A5601" s="608">
        <v>720539</v>
      </c>
      <c r="B5601" s="416" t="s">
        <v>545</v>
      </c>
      <c r="C5601" s="416" t="s">
        <v>1284</v>
      </c>
      <c r="D5601" s="416" t="s">
        <v>777</v>
      </c>
      <c r="E5601" s="417">
        <v>87308.54</v>
      </c>
      <c r="F5601" s="417">
        <v>0</v>
      </c>
      <c r="G5601" s="417">
        <v>177727997.75999975</v>
      </c>
      <c r="H5601" s="387" t="b" cm="1">
        <f t="array" aca="1" ref="H5601" ca="1">EsNegrita(BP[[#This Row],[CODIGO]])</f>
        <v>0</v>
      </c>
      <c r="I5601" s="387" t="b" cm="1">
        <f t="array" ref="I5601">_xlfn.LET(
    _xlpm.codigos_devolucion, _xlfn.UNIQUE(_xlfn._xlws.FILTER(BP[CODIGO], ISNUMBER(SEARCH("devoluci", BP[NOMBRE CUENTA])), {""})),
    ISNUMBER(MATCH(BP[[#This Row],[CODIGO]], _xlpm.codigos_devolucion, 0))
)</f>
        <v>0</v>
      </c>
    </row>
    <row r="5602" spans="1:9" x14ac:dyDescent="0.25">
      <c r="A5602" s="608">
        <v>720539</v>
      </c>
      <c r="B5602" s="416" t="s">
        <v>545</v>
      </c>
      <c r="C5602" s="416" t="s">
        <v>1303</v>
      </c>
      <c r="D5602" s="416" t="s">
        <v>777</v>
      </c>
      <c r="E5602" s="417">
        <v>67981.8</v>
      </c>
      <c r="F5602" s="417">
        <v>0</v>
      </c>
      <c r="G5602" s="417">
        <v>177795979.55999976</v>
      </c>
      <c r="H5602" s="387" t="b" cm="1">
        <f t="array" aca="1" ref="H5602" ca="1">EsNegrita(BP[[#This Row],[CODIGO]])</f>
        <v>0</v>
      </c>
      <c r="I5602" s="387" t="b" cm="1">
        <f t="array" ref="I5602">_xlfn.LET(
    _xlpm.codigos_devolucion, _xlfn.UNIQUE(_xlfn._xlws.FILTER(BP[CODIGO], ISNUMBER(SEARCH("devoluci", BP[NOMBRE CUENTA])), {""})),
    ISNUMBER(MATCH(BP[[#This Row],[CODIGO]], _xlpm.codigos_devolucion, 0))
)</f>
        <v>0</v>
      </c>
    </row>
    <row r="5603" spans="1:9" x14ac:dyDescent="0.25">
      <c r="A5603" s="608">
        <v>720539</v>
      </c>
      <c r="B5603" s="416" t="s">
        <v>545</v>
      </c>
      <c r="C5603" s="416" t="s">
        <v>765</v>
      </c>
      <c r="D5603" s="416" t="s">
        <v>777</v>
      </c>
      <c r="E5603" s="417">
        <v>87308.54</v>
      </c>
      <c r="F5603" s="417">
        <v>0</v>
      </c>
      <c r="G5603" s="417">
        <v>177883288.09999976</v>
      </c>
      <c r="H5603" s="387" t="b" cm="1">
        <f t="array" aca="1" ref="H5603" ca="1">EsNegrita(BP[[#This Row],[CODIGO]])</f>
        <v>0</v>
      </c>
      <c r="I5603" s="387" t="b" cm="1">
        <f t="array" ref="I5603">_xlfn.LET(
    _xlpm.codigos_devolucion, _xlfn.UNIQUE(_xlfn._xlws.FILTER(BP[CODIGO], ISNUMBER(SEARCH("devoluci", BP[NOMBRE CUENTA])), {""})),
    ISNUMBER(MATCH(BP[[#This Row],[CODIGO]], _xlpm.codigos_devolucion, 0))
)</f>
        <v>0</v>
      </c>
    </row>
    <row r="5604" spans="1:9" x14ac:dyDescent="0.25">
      <c r="A5604" s="608">
        <v>720539</v>
      </c>
      <c r="B5604" s="416" t="s">
        <v>545</v>
      </c>
      <c r="C5604" s="416" t="s">
        <v>1304</v>
      </c>
      <c r="D5604" s="416" t="s">
        <v>777</v>
      </c>
      <c r="E5604" s="417">
        <v>87308.54</v>
      </c>
      <c r="F5604" s="417">
        <v>0</v>
      </c>
      <c r="G5604" s="417">
        <v>177970596.63999975</v>
      </c>
      <c r="H5604" s="387" t="b" cm="1">
        <f t="array" aca="1" ref="H5604" ca="1">EsNegrita(BP[[#This Row],[CODIGO]])</f>
        <v>0</v>
      </c>
      <c r="I5604" s="387" t="b" cm="1">
        <f t="array" ref="I5604">_xlfn.LET(
    _xlpm.codigos_devolucion, _xlfn.UNIQUE(_xlfn._xlws.FILTER(BP[CODIGO], ISNUMBER(SEARCH("devoluci", BP[NOMBRE CUENTA])), {""})),
    ISNUMBER(MATCH(BP[[#This Row],[CODIGO]], _xlpm.codigos_devolucion, 0))
)</f>
        <v>0</v>
      </c>
    </row>
    <row r="5605" spans="1:9" x14ac:dyDescent="0.25">
      <c r="A5605" s="608">
        <v>720539</v>
      </c>
      <c r="B5605" s="416" t="s">
        <v>545</v>
      </c>
      <c r="C5605" s="416" t="s">
        <v>1348</v>
      </c>
      <c r="D5605" s="416" t="s">
        <v>777</v>
      </c>
      <c r="E5605" s="417">
        <v>87308.54</v>
      </c>
      <c r="F5605" s="417">
        <v>0</v>
      </c>
      <c r="G5605" s="417">
        <v>178057905.17999974</v>
      </c>
      <c r="H5605" s="387" t="b" cm="1">
        <f t="array" aca="1" ref="H5605" ca="1">EsNegrita(BP[[#This Row],[CODIGO]])</f>
        <v>0</v>
      </c>
      <c r="I5605" s="387" t="b" cm="1">
        <f t="array" ref="I5605">_xlfn.LET(
    _xlpm.codigos_devolucion, _xlfn.UNIQUE(_xlfn._xlws.FILTER(BP[CODIGO], ISNUMBER(SEARCH("devoluci", BP[NOMBRE CUENTA])), {""})),
    ISNUMBER(MATCH(BP[[#This Row],[CODIGO]], _xlpm.codigos_devolucion, 0))
)</f>
        <v>0</v>
      </c>
    </row>
    <row r="5606" spans="1:9" x14ac:dyDescent="0.25">
      <c r="A5606" s="608">
        <v>720539</v>
      </c>
      <c r="B5606" s="416" t="s">
        <v>545</v>
      </c>
      <c r="C5606" s="416" t="s">
        <v>1305</v>
      </c>
      <c r="D5606" s="416" t="s">
        <v>777</v>
      </c>
      <c r="E5606" s="417">
        <v>72837.649999999994</v>
      </c>
      <c r="F5606" s="417">
        <v>0</v>
      </c>
      <c r="G5606" s="417">
        <v>178130742.82999974</v>
      </c>
      <c r="H5606" s="387" t="b" cm="1">
        <f t="array" aca="1" ref="H5606" ca="1">EsNegrita(BP[[#This Row],[CODIGO]])</f>
        <v>0</v>
      </c>
      <c r="I5606" s="387" t="b" cm="1">
        <f t="array" ref="I5606">_xlfn.LET(
    _xlpm.codigos_devolucion, _xlfn.UNIQUE(_xlfn._xlws.FILTER(BP[CODIGO], ISNUMBER(SEARCH("devoluci", BP[NOMBRE CUENTA])), {""})),
    ISNUMBER(MATCH(BP[[#This Row],[CODIGO]], _xlpm.codigos_devolucion, 0))
)</f>
        <v>0</v>
      </c>
    </row>
    <row r="5607" spans="1:9" x14ac:dyDescent="0.25">
      <c r="A5607" s="608">
        <v>720539</v>
      </c>
      <c r="B5607" s="416" t="s">
        <v>545</v>
      </c>
      <c r="C5607" s="416" t="s">
        <v>1306</v>
      </c>
      <c r="D5607" s="416" t="s">
        <v>777</v>
      </c>
      <c r="E5607" s="417">
        <v>87308.5</v>
      </c>
      <c r="F5607" s="417">
        <v>0</v>
      </c>
      <c r="G5607" s="417">
        <v>178218051.32999974</v>
      </c>
      <c r="H5607" s="387" t="b" cm="1">
        <f t="array" aca="1" ref="H5607" ca="1">EsNegrita(BP[[#This Row],[CODIGO]])</f>
        <v>0</v>
      </c>
      <c r="I5607" s="387" t="b" cm="1">
        <f t="array" ref="I5607">_xlfn.LET(
    _xlpm.codigos_devolucion, _xlfn.UNIQUE(_xlfn._xlws.FILTER(BP[CODIGO], ISNUMBER(SEARCH("devoluci", BP[NOMBRE CUENTA])), {""})),
    ISNUMBER(MATCH(BP[[#This Row],[CODIGO]], _xlpm.codigos_devolucion, 0))
)</f>
        <v>0</v>
      </c>
    </row>
    <row r="5608" spans="1:9" x14ac:dyDescent="0.25">
      <c r="A5608" s="608">
        <v>720539</v>
      </c>
      <c r="B5608" s="416" t="s">
        <v>545</v>
      </c>
      <c r="C5608" s="416" t="s">
        <v>1274</v>
      </c>
      <c r="D5608" s="416" t="s">
        <v>777</v>
      </c>
      <c r="E5608" s="417">
        <v>72837.649999999994</v>
      </c>
      <c r="F5608" s="417">
        <v>0</v>
      </c>
      <c r="G5608" s="417">
        <v>178290888.97999975</v>
      </c>
      <c r="H5608" s="387" t="b" cm="1">
        <f t="array" aca="1" ref="H5608" ca="1">EsNegrita(BP[[#This Row],[CODIGO]])</f>
        <v>0</v>
      </c>
      <c r="I5608" s="387" t="b" cm="1">
        <f t="array" ref="I5608">_xlfn.LET(
    _xlpm.codigos_devolucion, _xlfn.UNIQUE(_xlfn._xlws.FILTER(BP[CODIGO], ISNUMBER(SEARCH("devoluci", BP[NOMBRE CUENTA])), {""})),
    ISNUMBER(MATCH(BP[[#This Row],[CODIGO]], _xlpm.codigos_devolucion, 0))
)</f>
        <v>0</v>
      </c>
    </row>
    <row r="5609" spans="1:9" x14ac:dyDescent="0.25">
      <c r="A5609" s="608">
        <v>720539</v>
      </c>
      <c r="B5609" s="416" t="s">
        <v>545</v>
      </c>
      <c r="C5609" s="416" t="s">
        <v>1307</v>
      </c>
      <c r="D5609" s="416" t="s">
        <v>777</v>
      </c>
      <c r="E5609" s="417">
        <v>70409.73</v>
      </c>
      <c r="F5609" s="417">
        <v>0</v>
      </c>
      <c r="G5609" s="417">
        <v>178361298.70999974</v>
      </c>
      <c r="H5609" s="387" t="b" cm="1">
        <f t="array" aca="1" ref="H5609" ca="1">EsNegrita(BP[[#This Row],[CODIGO]])</f>
        <v>0</v>
      </c>
      <c r="I5609" s="387" t="b" cm="1">
        <f t="array" ref="I5609">_xlfn.LET(
    _xlpm.codigos_devolucion, _xlfn.UNIQUE(_xlfn._xlws.FILTER(BP[CODIGO], ISNUMBER(SEARCH("devoluci", BP[NOMBRE CUENTA])), {""})),
    ISNUMBER(MATCH(BP[[#This Row],[CODIGO]], _xlpm.codigos_devolucion, 0))
)</f>
        <v>0</v>
      </c>
    </row>
    <row r="5610" spans="1:9" x14ac:dyDescent="0.25">
      <c r="A5610" s="608">
        <v>720539</v>
      </c>
      <c r="B5610" s="416" t="s">
        <v>545</v>
      </c>
      <c r="C5610" s="416" t="s">
        <v>766</v>
      </c>
      <c r="D5610" s="416" t="s">
        <v>777</v>
      </c>
      <c r="E5610" s="417">
        <v>87308.54</v>
      </c>
      <c r="F5610" s="417">
        <v>0</v>
      </c>
      <c r="G5610" s="417">
        <v>178448607.24999973</v>
      </c>
      <c r="H5610" s="387" t="b" cm="1">
        <f t="array" aca="1" ref="H5610" ca="1">EsNegrita(BP[[#This Row],[CODIGO]])</f>
        <v>0</v>
      </c>
      <c r="I5610" s="387" t="b" cm="1">
        <f t="array" ref="I5610">_xlfn.LET(
    _xlpm.codigos_devolucion, _xlfn.UNIQUE(_xlfn._xlws.FILTER(BP[CODIGO], ISNUMBER(SEARCH("devoluci", BP[NOMBRE CUENTA])), {""})),
    ISNUMBER(MATCH(BP[[#This Row],[CODIGO]], _xlpm.codigos_devolucion, 0))
)</f>
        <v>0</v>
      </c>
    </row>
    <row r="5611" spans="1:9" x14ac:dyDescent="0.25">
      <c r="A5611" s="608">
        <v>720539</v>
      </c>
      <c r="B5611" s="416" t="s">
        <v>545</v>
      </c>
      <c r="C5611" s="416" t="s">
        <v>767</v>
      </c>
      <c r="D5611" s="416" t="s">
        <v>777</v>
      </c>
      <c r="E5611" s="417">
        <v>72837.649999999994</v>
      </c>
      <c r="F5611" s="417">
        <v>0</v>
      </c>
      <c r="G5611" s="417">
        <v>178521444.89999974</v>
      </c>
      <c r="H5611" s="387" t="b" cm="1">
        <f t="array" aca="1" ref="H5611" ca="1">EsNegrita(BP[[#This Row],[CODIGO]])</f>
        <v>0</v>
      </c>
      <c r="I5611" s="387" t="b" cm="1">
        <f t="array" ref="I5611">_xlfn.LET(
    _xlpm.codigos_devolucion, _xlfn.UNIQUE(_xlfn._xlws.FILTER(BP[CODIGO], ISNUMBER(SEARCH("devoluci", BP[NOMBRE CUENTA])), {""})),
    ISNUMBER(MATCH(BP[[#This Row],[CODIGO]], _xlpm.codigos_devolucion, 0))
)</f>
        <v>0</v>
      </c>
    </row>
    <row r="5612" spans="1:9" x14ac:dyDescent="0.25">
      <c r="A5612" s="608">
        <v>720539</v>
      </c>
      <c r="B5612" s="416" t="s">
        <v>545</v>
      </c>
      <c r="C5612" s="416" t="s">
        <v>768</v>
      </c>
      <c r="D5612" s="416" t="s">
        <v>777</v>
      </c>
      <c r="E5612" s="417">
        <v>87308.54</v>
      </c>
      <c r="F5612" s="417">
        <v>0</v>
      </c>
      <c r="G5612" s="417">
        <v>178608753.43999973</v>
      </c>
      <c r="H5612" s="387" t="b" cm="1">
        <f t="array" aca="1" ref="H5612" ca="1">EsNegrita(BP[[#This Row],[CODIGO]])</f>
        <v>0</v>
      </c>
      <c r="I5612" s="387" t="b" cm="1">
        <f t="array" ref="I5612">_xlfn.LET(
    _xlpm.codigos_devolucion, _xlfn.UNIQUE(_xlfn._xlws.FILTER(BP[CODIGO], ISNUMBER(SEARCH("devoluci", BP[NOMBRE CUENTA])), {""})),
    ISNUMBER(MATCH(BP[[#This Row],[CODIGO]], _xlpm.codigos_devolucion, 0))
)</f>
        <v>0</v>
      </c>
    </row>
    <row r="5613" spans="1:9" x14ac:dyDescent="0.25">
      <c r="A5613" s="608">
        <v>720539</v>
      </c>
      <c r="B5613" s="416" t="s">
        <v>545</v>
      </c>
      <c r="C5613" s="416" t="s">
        <v>1344</v>
      </c>
      <c r="D5613" s="416" t="s">
        <v>777</v>
      </c>
      <c r="E5613" s="417">
        <v>72837.649999999994</v>
      </c>
      <c r="F5613" s="417">
        <v>0</v>
      </c>
      <c r="G5613" s="417">
        <v>178681591.08999974</v>
      </c>
      <c r="H5613" s="387" t="b" cm="1">
        <f t="array" aca="1" ref="H5613" ca="1">EsNegrita(BP[[#This Row],[CODIGO]])</f>
        <v>0</v>
      </c>
      <c r="I5613" s="387" t="b" cm="1">
        <f t="array" ref="I5613">_xlfn.LET(
    _xlpm.codigos_devolucion, _xlfn.UNIQUE(_xlfn._xlws.FILTER(BP[CODIGO], ISNUMBER(SEARCH("devoluci", BP[NOMBRE CUENTA])), {""})),
    ISNUMBER(MATCH(BP[[#This Row],[CODIGO]], _xlpm.codigos_devolucion, 0))
)</f>
        <v>0</v>
      </c>
    </row>
    <row r="5614" spans="1:9" x14ac:dyDescent="0.25">
      <c r="A5614" s="608">
        <v>720539</v>
      </c>
      <c r="B5614" s="416" t="s">
        <v>545</v>
      </c>
      <c r="C5614" s="416" t="s">
        <v>769</v>
      </c>
      <c r="D5614" s="416" t="s">
        <v>777</v>
      </c>
      <c r="E5614" s="417">
        <v>70409.73</v>
      </c>
      <c r="F5614" s="417">
        <v>0</v>
      </c>
      <c r="G5614" s="417">
        <v>178752000.81999972</v>
      </c>
      <c r="H5614" s="387" t="b" cm="1">
        <f t="array" aca="1" ref="H5614" ca="1">EsNegrita(BP[[#This Row],[CODIGO]])</f>
        <v>0</v>
      </c>
      <c r="I5614" s="387" t="b" cm="1">
        <f t="array" ref="I5614">_xlfn.LET(
    _xlpm.codigos_devolucion, _xlfn.UNIQUE(_xlfn._xlws.FILTER(BP[CODIGO], ISNUMBER(SEARCH("devoluci", BP[NOMBRE CUENTA])), {""})),
    ISNUMBER(MATCH(BP[[#This Row],[CODIGO]], _xlpm.codigos_devolucion, 0))
)</f>
        <v>0</v>
      </c>
    </row>
    <row r="5615" spans="1:9" x14ac:dyDescent="0.25">
      <c r="A5615" s="608">
        <v>720539</v>
      </c>
      <c r="B5615" s="416" t="s">
        <v>545</v>
      </c>
      <c r="C5615" s="416" t="s">
        <v>1309</v>
      </c>
      <c r="D5615" s="416" t="s">
        <v>777</v>
      </c>
      <c r="E5615" s="417">
        <v>72837.649999999994</v>
      </c>
      <c r="F5615" s="417">
        <v>0</v>
      </c>
      <c r="G5615" s="417">
        <v>178824838.46999973</v>
      </c>
      <c r="H5615" s="387" t="b" cm="1">
        <f t="array" aca="1" ref="H5615" ca="1">EsNegrita(BP[[#This Row],[CODIGO]])</f>
        <v>0</v>
      </c>
      <c r="I5615" s="387" t="b" cm="1">
        <f t="array" ref="I5615">_xlfn.LET(
    _xlpm.codigos_devolucion, _xlfn.UNIQUE(_xlfn._xlws.FILTER(BP[CODIGO], ISNUMBER(SEARCH("devoluci", BP[NOMBRE CUENTA])), {""})),
    ISNUMBER(MATCH(BP[[#This Row],[CODIGO]], _xlpm.codigos_devolucion, 0))
)</f>
        <v>0</v>
      </c>
    </row>
    <row r="5616" spans="1:9" x14ac:dyDescent="0.25">
      <c r="A5616" s="608">
        <v>720539</v>
      </c>
      <c r="B5616" s="416" t="s">
        <v>545</v>
      </c>
      <c r="C5616" s="416" t="s">
        <v>1310</v>
      </c>
      <c r="D5616" s="416" t="s">
        <v>777</v>
      </c>
      <c r="E5616" s="417">
        <v>80426.67</v>
      </c>
      <c r="F5616" s="417">
        <v>0</v>
      </c>
      <c r="G5616" s="417">
        <v>178905265.13999972</v>
      </c>
      <c r="H5616" s="387" t="b" cm="1">
        <f t="array" aca="1" ref="H5616" ca="1">EsNegrita(BP[[#This Row],[CODIGO]])</f>
        <v>0</v>
      </c>
      <c r="I5616" s="387" t="b" cm="1">
        <f t="array" ref="I5616">_xlfn.LET(
    _xlpm.codigos_devolucion, _xlfn.UNIQUE(_xlfn._xlws.FILTER(BP[CODIGO], ISNUMBER(SEARCH("devoluci", BP[NOMBRE CUENTA])), {""})),
    ISNUMBER(MATCH(BP[[#This Row],[CODIGO]], _xlpm.codigos_devolucion, 0))
)</f>
        <v>0</v>
      </c>
    </row>
    <row r="5617" spans="1:9" x14ac:dyDescent="0.25">
      <c r="A5617" s="608">
        <v>720539</v>
      </c>
      <c r="B5617" s="416" t="s">
        <v>545</v>
      </c>
      <c r="C5617" s="416" t="s">
        <v>1275</v>
      </c>
      <c r="D5617" s="416" t="s">
        <v>777</v>
      </c>
      <c r="E5617" s="417">
        <v>72837.649999999994</v>
      </c>
      <c r="F5617" s="417">
        <v>0</v>
      </c>
      <c r="G5617" s="417">
        <v>178978102.78999972</v>
      </c>
      <c r="H5617" s="387" t="b" cm="1">
        <f t="array" aca="1" ref="H5617" ca="1">EsNegrita(BP[[#This Row],[CODIGO]])</f>
        <v>0</v>
      </c>
      <c r="I5617" s="387" t="b" cm="1">
        <f t="array" ref="I5617">_xlfn.LET(
    _xlpm.codigos_devolucion, _xlfn.UNIQUE(_xlfn._xlws.FILTER(BP[CODIGO], ISNUMBER(SEARCH("devoluci", BP[NOMBRE CUENTA])), {""})),
    ISNUMBER(MATCH(BP[[#This Row],[CODIGO]], _xlpm.codigos_devolucion, 0))
)</f>
        <v>0</v>
      </c>
    </row>
    <row r="5618" spans="1:9" x14ac:dyDescent="0.25">
      <c r="A5618" s="608">
        <v>720539</v>
      </c>
      <c r="B5618" s="416" t="s">
        <v>545</v>
      </c>
      <c r="C5618" s="416" t="s">
        <v>771</v>
      </c>
      <c r="D5618" s="416" t="s">
        <v>777</v>
      </c>
      <c r="E5618" s="417">
        <v>80272.28</v>
      </c>
      <c r="F5618" s="417">
        <v>0</v>
      </c>
      <c r="G5618" s="417">
        <v>179058375.06999972</v>
      </c>
      <c r="H5618" s="387" t="b" cm="1">
        <f t="array" aca="1" ref="H5618" ca="1">EsNegrita(BP[[#This Row],[CODIGO]])</f>
        <v>0</v>
      </c>
      <c r="I5618" s="387" t="b" cm="1">
        <f t="array" ref="I5618">_xlfn.LET(
    _xlpm.codigos_devolucion, _xlfn.UNIQUE(_xlfn._xlws.FILTER(BP[CODIGO], ISNUMBER(SEARCH("devoluci", BP[NOMBRE CUENTA])), {""})),
    ISNUMBER(MATCH(BP[[#This Row],[CODIGO]], _xlpm.codigos_devolucion, 0))
)</f>
        <v>0</v>
      </c>
    </row>
    <row r="5619" spans="1:9" x14ac:dyDescent="0.25">
      <c r="A5619" s="608">
        <v>720539</v>
      </c>
      <c r="B5619" s="416" t="s">
        <v>545</v>
      </c>
      <c r="C5619" s="416" t="s">
        <v>1311</v>
      </c>
      <c r="D5619" s="416" t="s">
        <v>777</v>
      </c>
      <c r="E5619" s="417">
        <v>72837.649999999994</v>
      </c>
      <c r="F5619" s="417">
        <v>0</v>
      </c>
      <c r="G5619" s="417">
        <v>179131212.71999973</v>
      </c>
      <c r="H5619" s="387" t="b" cm="1">
        <f t="array" aca="1" ref="H5619" ca="1">EsNegrita(BP[[#This Row],[CODIGO]])</f>
        <v>0</v>
      </c>
      <c r="I5619" s="387" t="b" cm="1">
        <f t="array" ref="I5619">_xlfn.LET(
    _xlpm.codigos_devolucion, _xlfn.UNIQUE(_xlfn._xlws.FILTER(BP[CODIGO], ISNUMBER(SEARCH("devoluci", BP[NOMBRE CUENTA])), {""})),
    ISNUMBER(MATCH(BP[[#This Row],[CODIGO]], _xlpm.codigos_devolucion, 0))
)</f>
        <v>0</v>
      </c>
    </row>
    <row r="5620" spans="1:9" x14ac:dyDescent="0.25">
      <c r="A5620" s="608">
        <v>720539</v>
      </c>
      <c r="B5620" s="416" t="s">
        <v>545</v>
      </c>
      <c r="C5620" s="416" t="s">
        <v>1277</v>
      </c>
      <c r="D5620" s="416" t="s">
        <v>777</v>
      </c>
      <c r="E5620" s="417">
        <v>80272.28</v>
      </c>
      <c r="F5620" s="417">
        <v>0</v>
      </c>
      <c r="G5620" s="417">
        <v>179211484.99999973</v>
      </c>
      <c r="H5620" s="387" t="b" cm="1">
        <f t="array" aca="1" ref="H5620" ca="1">EsNegrita(BP[[#This Row],[CODIGO]])</f>
        <v>0</v>
      </c>
      <c r="I5620" s="387" t="b" cm="1">
        <f t="array" ref="I5620">_xlfn.LET(
    _xlpm.codigos_devolucion, _xlfn.UNIQUE(_xlfn._xlws.FILTER(BP[CODIGO], ISNUMBER(SEARCH("devoluci", BP[NOMBRE CUENTA])), {""})),
    ISNUMBER(MATCH(BP[[#This Row],[CODIGO]], _xlpm.codigos_devolucion, 0))
)</f>
        <v>0</v>
      </c>
    </row>
    <row r="5621" spans="1:9" x14ac:dyDescent="0.25">
      <c r="A5621" s="608">
        <v>720539</v>
      </c>
      <c r="B5621" s="416" t="s">
        <v>545</v>
      </c>
      <c r="C5621" s="416" t="s">
        <v>1312</v>
      </c>
      <c r="D5621" s="416" t="s">
        <v>777</v>
      </c>
      <c r="E5621" s="417">
        <v>76960</v>
      </c>
      <c r="F5621" s="417">
        <v>0</v>
      </c>
      <c r="G5621" s="417">
        <v>179288444.99999973</v>
      </c>
      <c r="H5621" s="387" t="b" cm="1">
        <f t="array" aca="1" ref="H5621" ca="1">EsNegrita(BP[[#This Row],[CODIGO]])</f>
        <v>0</v>
      </c>
      <c r="I5621" s="387" t="b" cm="1">
        <f t="array" ref="I5621">_xlfn.LET(
    _xlpm.codigos_devolucion, _xlfn.UNIQUE(_xlfn._xlws.FILTER(BP[CODIGO], ISNUMBER(SEARCH("devoluci", BP[NOMBRE CUENTA])), {""})),
    ISNUMBER(MATCH(BP[[#This Row],[CODIGO]], _xlpm.codigos_devolucion, 0))
)</f>
        <v>0</v>
      </c>
    </row>
    <row r="5622" spans="1:9" x14ac:dyDescent="0.25">
      <c r="A5622" s="608">
        <v>720539</v>
      </c>
      <c r="B5622" s="416" t="s">
        <v>545</v>
      </c>
      <c r="C5622" s="416" t="s">
        <v>1355</v>
      </c>
      <c r="D5622" s="416" t="s">
        <v>777</v>
      </c>
      <c r="E5622" s="417">
        <v>72837.649999999994</v>
      </c>
      <c r="F5622" s="417">
        <v>0</v>
      </c>
      <c r="G5622" s="417">
        <v>179361282.64999974</v>
      </c>
      <c r="H5622" s="387" t="b" cm="1">
        <f t="array" aca="1" ref="H5622" ca="1">EsNegrita(BP[[#This Row],[CODIGO]])</f>
        <v>0</v>
      </c>
      <c r="I5622" s="387" t="b" cm="1">
        <f t="array" ref="I5622">_xlfn.LET(
    _xlpm.codigos_devolucion, _xlfn.UNIQUE(_xlfn._xlws.FILTER(BP[CODIGO], ISNUMBER(SEARCH("devoluci", BP[NOMBRE CUENTA])), {""})),
    ISNUMBER(MATCH(BP[[#This Row],[CODIGO]], _xlpm.codigos_devolucion, 0))
)</f>
        <v>0</v>
      </c>
    </row>
    <row r="5623" spans="1:9" x14ac:dyDescent="0.25">
      <c r="A5623" s="608">
        <v>720539</v>
      </c>
      <c r="B5623" s="416" t="s">
        <v>545</v>
      </c>
      <c r="C5623" s="416" t="s">
        <v>1316</v>
      </c>
      <c r="D5623" s="416" t="s">
        <v>777</v>
      </c>
      <c r="E5623" s="417">
        <v>80272.28</v>
      </c>
      <c r="F5623" s="417">
        <v>0</v>
      </c>
      <c r="G5623" s="417">
        <v>179441554.92999974</v>
      </c>
      <c r="H5623" s="387" t="b" cm="1">
        <f t="array" aca="1" ref="H5623" ca="1">EsNegrita(BP[[#This Row],[CODIGO]])</f>
        <v>0</v>
      </c>
      <c r="I5623" s="387" t="b" cm="1">
        <f t="array" ref="I5623">_xlfn.LET(
    _xlpm.codigos_devolucion, _xlfn.UNIQUE(_xlfn._xlws.FILTER(BP[CODIGO], ISNUMBER(SEARCH("devoluci", BP[NOMBRE CUENTA])), {""})),
    ISNUMBER(MATCH(BP[[#This Row],[CODIGO]], _xlpm.codigos_devolucion, 0))
)</f>
        <v>0</v>
      </c>
    </row>
    <row r="5624" spans="1:9" x14ac:dyDescent="0.25">
      <c r="A5624" s="608">
        <v>720539</v>
      </c>
      <c r="B5624" s="416" t="s">
        <v>545</v>
      </c>
      <c r="C5624" s="416" t="s">
        <v>1317</v>
      </c>
      <c r="D5624" s="416" t="s">
        <v>777</v>
      </c>
      <c r="E5624" s="417">
        <v>76960</v>
      </c>
      <c r="F5624" s="417">
        <v>0</v>
      </c>
      <c r="G5624" s="417">
        <v>179518514.92999974</v>
      </c>
      <c r="H5624" s="387" t="b" cm="1">
        <f t="array" aca="1" ref="H5624" ca="1">EsNegrita(BP[[#This Row],[CODIGO]])</f>
        <v>0</v>
      </c>
      <c r="I5624" s="387" t="b" cm="1">
        <f t="array" ref="I5624">_xlfn.LET(
    _xlpm.codigos_devolucion, _xlfn.UNIQUE(_xlfn._xlws.FILTER(BP[CODIGO], ISNUMBER(SEARCH("devoluci", BP[NOMBRE CUENTA])), {""})),
    ISNUMBER(MATCH(BP[[#This Row],[CODIGO]], _xlpm.codigos_devolucion, 0))
)</f>
        <v>0</v>
      </c>
    </row>
    <row r="5625" spans="1:9" x14ac:dyDescent="0.25">
      <c r="A5625" s="608">
        <v>720539</v>
      </c>
      <c r="B5625" s="416" t="s">
        <v>545</v>
      </c>
      <c r="C5625" s="416" t="s">
        <v>1318</v>
      </c>
      <c r="D5625" s="416" t="s">
        <v>777</v>
      </c>
      <c r="E5625" s="417">
        <v>72837.649999999994</v>
      </c>
      <c r="F5625" s="417">
        <v>0</v>
      </c>
      <c r="G5625" s="417">
        <v>179591352.57999974</v>
      </c>
      <c r="H5625" s="387" t="b" cm="1">
        <f t="array" aca="1" ref="H5625" ca="1">EsNegrita(BP[[#This Row],[CODIGO]])</f>
        <v>0</v>
      </c>
      <c r="I5625" s="387" t="b" cm="1">
        <f t="array" ref="I5625">_xlfn.LET(
    _xlpm.codigos_devolucion, _xlfn.UNIQUE(_xlfn._xlws.FILTER(BP[CODIGO], ISNUMBER(SEARCH("devoluci", BP[NOMBRE CUENTA])), {""})),
    ISNUMBER(MATCH(BP[[#This Row],[CODIGO]], _xlpm.codigos_devolucion, 0))
)</f>
        <v>0</v>
      </c>
    </row>
    <row r="5626" spans="1:9" x14ac:dyDescent="0.25">
      <c r="A5626" s="608">
        <v>720539</v>
      </c>
      <c r="B5626" s="416" t="s">
        <v>545</v>
      </c>
      <c r="C5626" s="416" t="s">
        <v>1278</v>
      </c>
      <c r="D5626" s="416" t="s">
        <v>777</v>
      </c>
      <c r="E5626" s="417">
        <v>76960</v>
      </c>
      <c r="F5626" s="417">
        <v>0</v>
      </c>
      <c r="G5626" s="417">
        <v>179668312.57999974</v>
      </c>
      <c r="H5626" s="387" t="b" cm="1">
        <f t="array" aca="1" ref="H5626" ca="1">EsNegrita(BP[[#This Row],[CODIGO]])</f>
        <v>0</v>
      </c>
      <c r="I5626" s="387" t="b" cm="1">
        <f t="array" ref="I5626">_xlfn.LET(
    _xlpm.codigos_devolucion, _xlfn.UNIQUE(_xlfn._xlws.FILTER(BP[CODIGO], ISNUMBER(SEARCH("devoluci", BP[NOMBRE CUENTA])), {""})),
    ISNUMBER(MATCH(BP[[#This Row],[CODIGO]], _xlpm.codigos_devolucion, 0))
)</f>
        <v>0</v>
      </c>
    </row>
    <row r="5627" spans="1:9" x14ac:dyDescent="0.25">
      <c r="A5627" s="608">
        <v>720539</v>
      </c>
      <c r="B5627" s="416" t="s">
        <v>545</v>
      </c>
      <c r="C5627" s="416" t="s">
        <v>1331</v>
      </c>
      <c r="D5627" s="416" t="s">
        <v>777</v>
      </c>
      <c r="E5627" s="417">
        <v>67981.8</v>
      </c>
      <c r="F5627" s="417">
        <v>0</v>
      </c>
      <c r="G5627" s="417">
        <v>179736294.37999976</v>
      </c>
      <c r="H5627" s="387" t="b" cm="1">
        <f t="array" aca="1" ref="H5627" ca="1">EsNegrita(BP[[#This Row],[CODIGO]])</f>
        <v>0</v>
      </c>
      <c r="I5627" s="387" t="b" cm="1">
        <f t="array" ref="I5627">_xlfn.LET(
    _xlpm.codigos_devolucion, _xlfn.UNIQUE(_xlfn._xlws.FILTER(BP[CODIGO], ISNUMBER(SEARCH("devoluci", BP[NOMBRE CUENTA])), {""})),
    ISNUMBER(MATCH(BP[[#This Row],[CODIGO]], _xlpm.codigos_devolucion, 0))
)</f>
        <v>0</v>
      </c>
    </row>
    <row r="5628" spans="1:9" x14ac:dyDescent="0.25">
      <c r="A5628" s="608">
        <v>720539</v>
      </c>
      <c r="B5628" s="416" t="s">
        <v>545</v>
      </c>
      <c r="C5628" s="416" t="s">
        <v>1320</v>
      </c>
      <c r="D5628" s="416" t="s">
        <v>777</v>
      </c>
      <c r="E5628" s="417">
        <v>70409.73</v>
      </c>
      <c r="F5628" s="417">
        <v>0</v>
      </c>
      <c r="G5628" s="417">
        <v>179806704.10999975</v>
      </c>
      <c r="H5628" s="387" t="b" cm="1">
        <f t="array" aca="1" ref="H5628" ca="1">EsNegrita(BP[[#This Row],[CODIGO]])</f>
        <v>0</v>
      </c>
      <c r="I5628" s="387" t="b" cm="1">
        <f t="array" ref="I5628">_xlfn.LET(
    _xlpm.codigos_devolucion, _xlfn.UNIQUE(_xlfn._xlws.FILTER(BP[CODIGO], ISNUMBER(SEARCH("devoluci", BP[NOMBRE CUENTA])), {""})),
    ISNUMBER(MATCH(BP[[#This Row],[CODIGO]], _xlpm.codigos_devolucion, 0))
)</f>
        <v>0</v>
      </c>
    </row>
    <row r="5629" spans="1:9" x14ac:dyDescent="0.25">
      <c r="A5629" s="608">
        <v>720539</v>
      </c>
      <c r="B5629" s="416" t="s">
        <v>545</v>
      </c>
      <c r="C5629" s="416" t="s">
        <v>1322</v>
      </c>
      <c r="D5629" s="416" t="s">
        <v>777</v>
      </c>
      <c r="E5629" s="417">
        <v>72837.649999999994</v>
      </c>
      <c r="F5629" s="417">
        <v>0</v>
      </c>
      <c r="G5629" s="417">
        <v>179879541.75999975</v>
      </c>
      <c r="H5629" s="387" t="b" cm="1">
        <f t="array" aca="1" ref="H5629" ca="1">EsNegrita(BP[[#This Row],[CODIGO]])</f>
        <v>0</v>
      </c>
      <c r="I5629" s="387" t="b" cm="1">
        <f t="array" ref="I5629">_xlfn.LET(
    _xlpm.codigos_devolucion, _xlfn.UNIQUE(_xlfn._xlws.FILTER(BP[CODIGO], ISNUMBER(SEARCH("devoluci", BP[NOMBRE CUENTA])), {""})),
    ISNUMBER(MATCH(BP[[#This Row],[CODIGO]], _xlpm.codigos_devolucion, 0))
)</f>
        <v>0</v>
      </c>
    </row>
    <row r="5630" spans="1:9" x14ac:dyDescent="0.25">
      <c r="A5630" s="608">
        <v>720539</v>
      </c>
      <c r="B5630" s="416" t="s">
        <v>545</v>
      </c>
      <c r="C5630" s="416" t="s">
        <v>1323</v>
      </c>
      <c r="D5630" s="416" t="s">
        <v>777</v>
      </c>
      <c r="E5630" s="417">
        <v>72837.649999999994</v>
      </c>
      <c r="F5630" s="417">
        <v>0</v>
      </c>
      <c r="G5630" s="417">
        <v>179952379.40999976</v>
      </c>
      <c r="H5630" s="387" t="b" cm="1">
        <f t="array" aca="1" ref="H5630" ca="1">EsNegrita(BP[[#This Row],[CODIGO]])</f>
        <v>0</v>
      </c>
      <c r="I5630" s="387" t="b" cm="1">
        <f t="array" ref="I5630">_xlfn.LET(
    _xlpm.codigos_devolucion, _xlfn.UNIQUE(_xlfn._xlws.FILTER(BP[CODIGO], ISNUMBER(SEARCH("devoluci", BP[NOMBRE CUENTA])), {""})),
    ISNUMBER(MATCH(BP[[#This Row],[CODIGO]], _xlpm.codigos_devolucion, 0))
)</f>
        <v>0</v>
      </c>
    </row>
    <row r="5631" spans="1:9" x14ac:dyDescent="0.25">
      <c r="A5631" s="608">
        <v>720539</v>
      </c>
      <c r="B5631" s="416" t="s">
        <v>545</v>
      </c>
      <c r="C5631" s="416" t="s">
        <v>1280</v>
      </c>
      <c r="D5631" s="416" t="s">
        <v>777</v>
      </c>
      <c r="E5631" s="417">
        <v>72837.649999999994</v>
      </c>
      <c r="F5631" s="417">
        <v>0</v>
      </c>
      <c r="G5631" s="417">
        <v>180025217.05999976</v>
      </c>
      <c r="H5631" s="387" t="b" cm="1">
        <f t="array" aca="1" ref="H5631" ca="1">EsNegrita(BP[[#This Row],[CODIGO]])</f>
        <v>0</v>
      </c>
      <c r="I5631" s="387" t="b" cm="1">
        <f t="array" ref="I5631">_xlfn.LET(
    _xlpm.codigos_devolucion, _xlfn.UNIQUE(_xlfn._xlws.FILTER(BP[CODIGO], ISNUMBER(SEARCH("devoluci", BP[NOMBRE CUENTA])), {""})),
    ISNUMBER(MATCH(BP[[#This Row],[CODIGO]], _xlpm.codigos_devolucion, 0))
)</f>
        <v>0</v>
      </c>
    </row>
    <row r="5632" spans="1:9" x14ac:dyDescent="0.25">
      <c r="A5632" s="608">
        <v>720539</v>
      </c>
      <c r="B5632" s="416" t="s">
        <v>545</v>
      </c>
      <c r="C5632" s="416" t="s">
        <v>1357</v>
      </c>
      <c r="D5632" s="416" t="s">
        <v>777</v>
      </c>
      <c r="E5632" s="417">
        <v>72837.649999999994</v>
      </c>
      <c r="F5632" s="417">
        <v>0</v>
      </c>
      <c r="G5632" s="417">
        <v>180098054.70999977</v>
      </c>
      <c r="H5632" s="387" t="b" cm="1">
        <f t="array" aca="1" ref="H5632" ca="1">EsNegrita(BP[[#This Row],[CODIGO]])</f>
        <v>0</v>
      </c>
      <c r="I5632" s="387" t="b" cm="1">
        <f t="array" ref="I5632">_xlfn.LET(
    _xlpm.codigos_devolucion, _xlfn.UNIQUE(_xlfn._xlws.FILTER(BP[CODIGO], ISNUMBER(SEARCH("devoluci", BP[NOMBRE CUENTA])), {""})),
    ISNUMBER(MATCH(BP[[#This Row],[CODIGO]], _xlpm.codigos_devolucion, 0))
)</f>
        <v>0</v>
      </c>
    </row>
    <row r="5633" spans="1:9" x14ac:dyDescent="0.25">
      <c r="A5633" s="608">
        <v>720539</v>
      </c>
      <c r="B5633" s="416" t="s">
        <v>545</v>
      </c>
      <c r="C5633" s="416" t="s">
        <v>1281</v>
      </c>
      <c r="D5633" s="416" t="s">
        <v>777</v>
      </c>
      <c r="E5633" s="417">
        <v>72837.649999999994</v>
      </c>
      <c r="F5633" s="417">
        <v>0</v>
      </c>
      <c r="G5633" s="417">
        <v>180170892.35999978</v>
      </c>
      <c r="H5633" s="387" t="b" cm="1">
        <f t="array" aca="1" ref="H5633" ca="1">EsNegrita(BP[[#This Row],[CODIGO]])</f>
        <v>0</v>
      </c>
      <c r="I5633" s="387" t="b" cm="1">
        <f t="array" ref="I5633">_xlfn.LET(
    _xlpm.codigos_devolucion, _xlfn.UNIQUE(_xlfn._xlws.FILTER(BP[CODIGO], ISNUMBER(SEARCH("devoluci", BP[NOMBRE CUENTA])), {""})),
    ISNUMBER(MATCH(BP[[#This Row],[CODIGO]], _xlpm.codigos_devolucion, 0))
)</f>
        <v>0</v>
      </c>
    </row>
    <row r="5634" spans="1:9" x14ac:dyDescent="0.25">
      <c r="A5634" s="608">
        <v>720539</v>
      </c>
      <c r="B5634" s="416" t="s">
        <v>545</v>
      </c>
      <c r="C5634" s="416" t="s">
        <v>1322</v>
      </c>
      <c r="D5634" s="416" t="s">
        <v>1364</v>
      </c>
      <c r="E5634" s="417">
        <v>142319</v>
      </c>
      <c r="F5634" s="417">
        <v>0</v>
      </c>
      <c r="G5634" s="417">
        <v>180313211.35999978</v>
      </c>
      <c r="H5634" s="387" t="b" cm="1">
        <f t="array" aca="1" ref="H5634" ca="1">EsNegrita(BP[[#This Row],[CODIGO]])</f>
        <v>0</v>
      </c>
      <c r="I5634" s="387" t="b" cm="1">
        <f t="array" ref="I5634">_xlfn.LET(
    _xlpm.codigos_devolucion, _xlfn.UNIQUE(_xlfn._xlws.FILTER(BP[CODIGO], ISNUMBER(SEARCH("devoluci", BP[NOMBRE CUENTA])), {""})),
    ISNUMBER(MATCH(BP[[#This Row],[CODIGO]], _xlpm.codigos_devolucion, 0))
)</f>
        <v>0</v>
      </c>
    </row>
    <row r="5635" spans="1:9" x14ac:dyDescent="0.25">
      <c r="A5635" s="608">
        <v>720568</v>
      </c>
      <c r="B5635" s="416" t="s">
        <v>552</v>
      </c>
      <c r="C5635" s="416" t="s">
        <v>1264</v>
      </c>
      <c r="D5635" s="416" t="s">
        <v>1265</v>
      </c>
      <c r="E5635" s="417">
        <v>24372.6</v>
      </c>
      <c r="F5635" s="417">
        <v>0</v>
      </c>
      <c r="G5635" s="417">
        <v>818745634.26999998</v>
      </c>
      <c r="H5635" s="387" t="b" cm="1">
        <f t="array" aca="1" ref="H5635" ca="1">EsNegrita(BP[[#This Row],[CODIGO]])</f>
        <v>0</v>
      </c>
      <c r="I5635" s="387" t="b" cm="1">
        <f t="array" ref="I5635">_xlfn.LET(
    _xlpm.codigos_devolucion, _xlfn.UNIQUE(_xlfn._xlws.FILTER(BP[CODIGO], ISNUMBER(SEARCH("devoluci", BP[NOMBRE CUENTA])), {""})),
    ISNUMBER(MATCH(BP[[#This Row],[CODIGO]], _xlpm.codigos_devolucion, 0))
)</f>
        <v>0</v>
      </c>
    </row>
    <row r="5636" spans="1:9" x14ac:dyDescent="0.25">
      <c r="A5636" s="608">
        <v>720568</v>
      </c>
      <c r="B5636" s="416" t="s">
        <v>552</v>
      </c>
      <c r="C5636" s="416" t="s">
        <v>740</v>
      </c>
      <c r="D5636" s="416" t="s">
        <v>739</v>
      </c>
      <c r="E5636" s="417">
        <v>121862.99</v>
      </c>
      <c r="F5636" s="417">
        <v>0</v>
      </c>
      <c r="G5636" s="417">
        <v>818867497.25999999</v>
      </c>
      <c r="H5636" s="387" t="b" cm="1">
        <f t="array" aca="1" ref="H5636" ca="1">EsNegrita(BP[[#This Row],[CODIGO]])</f>
        <v>0</v>
      </c>
      <c r="I5636" s="387" t="b" cm="1">
        <f t="array" ref="I5636">_xlfn.LET(
    _xlpm.codigos_devolucion, _xlfn.UNIQUE(_xlfn._xlws.FILTER(BP[CODIGO], ISNUMBER(SEARCH("devoluci", BP[NOMBRE CUENTA])), {""})),
    ISNUMBER(MATCH(BP[[#This Row],[CODIGO]], _xlpm.codigos_devolucion, 0))
)</f>
        <v>0</v>
      </c>
    </row>
    <row r="5637" spans="1:9" x14ac:dyDescent="0.25">
      <c r="A5637" s="608">
        <v>720568</v>
      </c>
      <c r="B5637" s="416" t="s">
        <v>552</v>
      </c>
      <c r="C5637" s="416" t="s">
        <v>1287</v>
      </c>
      <c r="D5637" s="416" t="s">
        <v>739</v>
      </c>
      <c r="E5637" s="417">
        <v>319382.51</v>
      </c>
      <c r="F5637" s="417">
        <v>0</v>
      </c>
      <c r="G5637" s="417">
        <v>819186879.76999998</v>
      </c>
      <c r="H5637" s="387" t="b" cm="1">
        <f t="array" aca="1" ref="H5637" ca="1">EsNegrita(BP[[#This Row],[CODIGO]])</f>
        <v>0</v>
      </c>
      <c r="I5637" s="387" t="b" cm="1">
        <f t="array" ref="I5637">_xlfn.LET(
    _xlpm.codigos_devolucion, _xlfn.UNIQUE(_xlfn._xlws.FILTER(BP[CODIGO], ISNUMBER(SEARCH("devoluci", BP[NOMBRE CUENTA])), {""})),
    ISNUMBER(MATCH(BP[[#This Row],[CODIGO]], _xlpm.codigos_devolucion, 0))
)</f>
        <v>0</v>
      </c>
    </row>
    <row r="5638" spans="1:9" x14ac:dyDescent="0.25">
      <c r="A5638" s="608">
        <v>720568</v>
      </c>
      <c r="B5638" s="416" t="s">
        <v>552</v>
      </c>
      <c r="C5638" s="416" t="s">
        <v>741</v>
      </c>
      <c r="D5638" s="416" t="s">
        <v>739</v>
      </c>
      <c r="E5638" s="417">
        <v>287688.87</v>
      </c>
      <c r="F5638" s="417">
        <v>0</v>
      </c>
      <c r="G5638" s="417">
        <v>819474568.63999999</v>
      </c>
      <c r="H5638" s="387" t="b" cm="1">
        <f t="array" aca="1" ref="H5638" ca="1">EsNegrita(BP[[#This Row],[CODIGO]])</f>
        <v>0</v>
      </c>
      <c r="I5638" s="387" t="b" cm="1">
        <f t="array" ref="I5638">_xlfn.LET(
    _xlpm.codigos_devolucion, _xlfn.UNIQUE(_xlfn._xlws.FILTER(BP[CODIGO], ISNUMBER(SEARCH("devoluci", BP[NOMBRE CUENTA])), {""})),
    ISNUMBER(MATCH(BP[[#This Row],[CODIGO]], _xlpm.codigos_devolucion, 0))
)</f>
        <v>0</v>
      </c>
    </row>
    <row r="5639" spans="1:9" x14ac:dyDescent="0.25">
      <c r="A5639" s="608">
        <v>720568</v>
      </c>
      <c r="B5639" s="416" t="s">
        <v>552</v>
      </c>
      <c r="C5639" s="416" t="s">
        <v>779</v>
      </c>
      <c r="D5639" s="416" t="s">
        <v>739</v>
      </c>
      <c r="E5639" s="417">
        <v>291852.83</v>
      </c>
      <c r="F5639" s="417">
        <v>0</v>
      </c>
      <c r="G5639" s="417">
        <v>819766421.47000003</v>
      </c>
      <c r="H5639" s="387" t="b" cm="1">
        <f t="array" aca="1" ref="H5639" ca="1">EsNegrita(BP[[#This Row],[CODIGO]])</f>
        <v>0</v>
      </c>
      <c r="I5639" s="387" t="b" cm="1">
        <f t="array" ref="I5639">_xlfn.LET(
    _xlpm.codigos_devolucion, _xlfn.UNIQUE(_xlfn._xlws.FILTER(BP[CODIGO], ISNUMBER(SEARCH("devoluci", BP[NOMBRE CUENTA])), {""})),
    ISNUMBER(MATCH(BP[[#This Row],[CODIGO]], _xlpm.codigos_devolucion, 0))
)</f>
        <v>0</v>
      </c>
    </row>
    <row r="5640" spans="1:9" x14ac:dyDescent="0.25">
      <c r="A5640" s="608">
        <v>720568</v>
      </c>
      <c r="B5640" s="416" t="s">
        <v>552</v>
      </c>
      <c r="C5640" s="416" t="s">
        <v>742</v>
      </c>
      <c r="D5640" s="416" t="s">
        <v>739</v>
      </c>
      <c r="E5640" s="417">
        <v>287688.87</v>
      </c>
      <c r="F5640" s="417">
        <v>0</v>
      </c>
      <c r="G5640" s="417">
        <v>820054110.34000003</v>
      </c>
      <c r="H5640" s="387" t="b" cm="1">
        <f t="array" aca="1" ref="H5640" ca="1">EsNegrita(BP[[#This Row],[CODIGO]])</f>
        <v>0</v>
      </c>
      <c r="I5640" s="387" t="b" cm="1">
        <f t="array" ref="I5640">_xlfn.LET(
    _xlpm.codigos_devolucion, _xlfn.UNIQUE(_xlfn._xlws.FILTER(BP[CODIGO], ISNUMBER(SEARCH("devoluci", BP[NOMBRE CUENTA])), {""})),
    ISNUMBER(MATCH(BP[[#This Row],[CODIGO]], _xlpm.codigos_devolucion, 0))
)</f>
        <v>0</v>
      </c>
    </row>
    <row r="5641" spans="1:9" x14ac:dyDescent="0.25">
      <c r="A5641" s="608">
        <v>720568</v>
      </c>
      <c r="B5641" s="416" t="s">
        <v>552</v>
      </c>
      <c r="C5641" s="416" t="s">
        <v>743</v>
      </c>
      <c r="D5641" s="416" t="s">
        <v>739</v>
      </c>
      <c r="E5641" s="417">
        <v>225720.69</v>
      </c>
      <c r="F5641" s="417">
        <v>0</v>
      </c>
      <c r="G5641" s="417">
        <v>820279831.03000009</v>
      </c>
      <c r="H5641" s="387" t="b" cm="1">
        <f t="array" aca="1" ref="H5641" ca="1">EsNegrita(BP[[#This Row],[CODIGO]])</f>
        <v>0</v>
      </c>
      <c r="I5641" s="387" t="b" cm="1">
        <f t="array" ref="I5641">_xlfn.LET(
    _xlpm.codigos_devolucion, _xlfn.UNIQUE(_xlfn._xlws.FILTER(BP[CODIGO], ISNUMBER(SEARCH("devoluci", BP[NOMBRE CUENTA])), {""})),
    ISNUMBER(MATCH(BP[[#This Row],[CODIGO]], _xlpm.codigos_devolucion, 0))
)</f>
        <v>0</v>
      </c>
    </row>
    <row r="5642" spans="1:9" x14ac:dyDescent="0.25">
      <c r="A5642" s="608">
        <v>720568</v>
      </c>
      <c r="B5642" s="416" t="s">
        <v>552</v>
      </c>
      <c r="C5642" s="416" t="s">
        <v>744</v>
      </c>
      <c r="D5642" s="416" t="s">
        <v>739</v>
      </c>
      <c r="E5642" s="417">
        <v>242598.84</v>
      </c>
      <c r="F5642" s="417">
        <v>0</v>
      </c>
      <c r="G5642" s="417">
        <v>820522429.87000012</v>
      </c>
      <c r="H5642" s="387" t="b" cm="1">
        <f t="array" aca="1" ref="H5642" ca="1">EsNegrita(BP[[#This Row],[CODIGO]])</f>
        <v>0</v>
      </c>
      <c r="I5642" s="387" t="b" cm="1">
        <f t="array" ref="I5642">_xlfn.LET(
    _xlpm.codigos_devolucion, _xlfn.UNIQUE(_xlfn._xlws.FILTER(BP[CODIGO], ISNUMBER(SEARCH("devoluci", BP[NOMBRE CUENTA])), {""})),
    ISNUMBER(MATCH(BP[[#This Row],[CODIGO]], _xlpm.codigos_devolucion, 0))
)</f>
        <v>0</v>
      </c>
    </row>
    <row r="5643" spans="1:9" x14ac:dyDescent="0.25">
      <c r="A5643" s="608">
        <v>720568</v>
      </c>
      <c r="B5643" s="416" t="s">
        <v>552</v>
      </c>
      <c r="C5643" s="416" t="s">
        <v>745</v>
      </c>
      <c r="D5643" s="416" t="s">
        <v>739</v>
      </c>
      <c r="E5643" s="417">
        <v>291852.83</v>
      </c>
      <c r="F5643" s="417">
        <v>0</v>
      </c>
      <c r="G5643" s="417">
        <v>820814282.70000017</v>
      </c>
      <c r="H5643" s="387" t="b" cm="1">
        <f t="array" aca="1" ref="H5643" ca="1">EsNegrita(BP[[#This Row],[CODIGO]])</f>
        <v>0</v>
      </c>
      <c r="I5643" s="387" t="b" cm="1">
        <f t="array" ref="I5643">_xlfn.LET(
    _xlpm.codigos_devolucion, _xlfn.UNIQUE(_xlfn._xlws.FILTER(BP[CODIGO], ISNUMBER(SEARCH("devoluci", BP[NOMBRE CUENTA])), {""})),
    ISNUMBER(MATCH(BP[[#This Row],[CODIGO]], _xlpm.codigos_devolucion, 0))
)</f>
        <v>0</v>
      </c>
    </row>
    <row r="5644" spans="1:9" x14ac:dyDescent="0.25">
      <c r="A5644" s="608">
        <v>720568</v>
      </c>
      <c r="B5644" s="416" t="s">
        <v>552</v>
      </c>
      <c r="C5644" s="416" t="s">
        <v>1288</v>
      </c>
      <c r="D5644" s="416" t="s">
        <v>739</v>
      </c>
      <c r="E5644" s="417">
        <v>216032.55</v>
      </c>
      <c r="F5644" s="417">
        <v>0</v>
      </c>
      <c r="G5644" s="417">
        <v>821030315.25000012</v>
      </c>
      <c r="H5644" s="387" t="b" cm="1">
        <f t="array" aca="1" ref="H5644" ca="1">EsNegrita(BP[[#This Row],[CODIGO]])</f>
        <v>0</v>
      </c>
      <c r="I5644" s="387" t="b" cm="1">
        <f t="array" ref="I5644">_xlfn.LET(
    _xlpm.codigos_devolucion, _xlfn.UNIQUE(_xlfn._xlws.FILTER(BP[CODIGO], ISNUMBER(SEARCH("devoluci", BP[NOMBRE CUENTA])), {""})),
    ISNUMBER(MATCH(BP[[#This Row],[CODIGO]], _xlpm.codigos_devolucion, 0))
)</f>
        <v>0</v>
      </c>
    </row>
    <row r="5645" spans="1:9" x14ac:dyDescent="0.25">
      <c r="A5645" s="608">
        <v>720568</v>
      </c>
      <c r="B5645" s="416" t="s">
        <v>552</v>
      </c>
      <c r="C5645" s="416" t="s">
        <v>1267</v>
      </c>
      <c r="D5645" s="416" t="s">
        <v>739</v>
      </c>
      <c r="E5645" s="417">
        <v>290796.74</v>
      </c>
      <c r="F5645" s="417">
        <v>0</v>
      </c>
      <c r="G5645" s="417">
        <v>821321111.99000013</v>
      </c>
      <c r="H5645" s="387" t="b" cm="1">
        <f t="array" aca="1" ref="H5645" ca="1">EsNegrita(BP[[#This Row],[CODIGO]])</f>
        <v>0</v>
      </c>
      <c r="I5645" s="387" t="b" cm="1">
        <f t="array" ref="I5645">_xlfn.LET(
    _xlpm.codigos_devolucion, _xlfn.UNIQUE(_xlfn._xlws.FILTER(BP[CODIGO], ISNUMBER(SEARCH("devoluci", BP[NOMBRE CUENTA])), {""})),
    ISNUMBER(MATCH(BP[[#This Row],[CODIGO]], _xlpm.codigos_devolucion, 0))
)</f>
        <v>0</v>
      </c>
    </row>
    <row r="5646" spans="1:9" x14ac:dyDescent="0.25">
      <c r="A5646" s="608">
        <v>720568</v>
      </c>
      <c r="B5646" s="416" t="s">
        <v>552</v>
      </c>
      <c r="C5646" s="416" t="s">
        <v>1289</v>
      </c>
      <c r="D5646" s="416" t="s">
        <v>739</v>
      </c>
      <c r="E5646" s="417">
        <v>237413.33</v>
      </c>
      <c r="F5646" s="417">
        <v>0</v>
      </c>
      <c r="G5646" s="417">
        <v>821558525.32000017</v>
      </c>
      <c r="H5646" s="387" t="b" cm="1">
        <f t="array" aca="1" ref="H5646" ca="1">EsNegrita(BP[[#This Row],[CODIGO]])</f>
        <v>0</v>
      </c>
      <c r="I5646" s="387" t="b" cm="1">
        <f t="array" ref="I5646">_xlfn.LET(
    _xlpm.codigos_devolucion, _xlfn.UNIQUE(_xlfn._xlws.FILTER(BP[CODIGO], ISNUMBER(SEARCH("devoluci", BP[NOMBRE CUENTA])), {""})),
    ISNUMBER(MATCH(BP[[#This Row],[CODIGO]], _xlpm.codigos_devolucion, 0))
)</f>
        <v>0</v>
      </c>
    </row>
    <row r="5647" spans="1:9" x14ac:dyDescent="0.25">
      <c r="A5647" s="608">
        <v>720568</v>
      </c>
      <c r="B5647" s="416" t="s">
        <v>552</v>
      </c>
      <c r="C5647" s="416" t="s">
        <v>746</v>
      </c>
      <c r="D5647" s="416" t="s">
        <v>739</v>
      </c>
      <c r="E5647" s="417">
        <v>290796.74</v>
      </c>
      <c r="F5647" s="417">
        <v>0</v>
      </c>
      <c r="G5647" s="417">
        <v>821849322.06000018</v>
      </c>
      <c r="H5647" s="387" t="b" cm="1">
        <f t="array" aca="1" ref="H5647" ca="1">EsNegrita(BP[[#This Row],[CODIGO]])</f>
        <v>0</v>
      </c>
      <c r="I5647" s="387" t="b" cm="1">
        <f t="array" ref="I5647">_xlfn.LET(
    _xlpm.codigos_devolucion, _xlfn.UNIQUE(_xlfn._xlws.FILTER(BP[CODIGO], ISNUMBER(SEARCH("devoluci", BP[NOMBRE CUENTA])), {""})),
    ISNUMBER(MATCH(BP[[#This Row],[CODIGO]], _xlpm.codigos_devolucion, 0))
)</f>
        <v>0</v>
      </c>
    </row>
    <row r="5648" spans="1:9" x14ac:dyDescent="0.25">
      <c r="A5648" s="608">
        <v>720568</v>
      </c>
      <c r="B5648" s="416" t="s">
        <v>552</v>
      </c>
      <c r="C5648" s="416" t="s">
        <v>1268</v>
      </c>
      <c r="D5648" s="416" t="s">
        <v>739</v>
      </c>
      <c r="E5648" s="417">
        <v>268098.94</v>
      </c>
      <c r="F5648" s="417">
        <v>0</v>
      </c>
      <c r="G5648" s="417">
        <v>822117421.00000024</v>
      </c>
      <c r="H5648" s="387" t="b" cm="1">
        <f t="array" aca="1" ref="H5648" ca="1">EsNegrita(BP[[#This Row],[CODIGO]])</f>
        <v>0</v>
      </c>
      <c r="I5648" s="387" t="b" cm="1">
        <f t="array" ref="I5648">_xlfn.LET(
    _xlpm.codigos_devolucion, _xlfn.UNIQUE(_xlfn._xlws.FILTER(BP[CODIGO], ISNUMBER(SEARCH("devoluci", BP[NOMBRE CUENTA])), {""})),
    ISNUMBER(MATCH(BP[[#This Row],[CODIGO]], _xlpm.codigos_devolucion, 0))
)</f>
        <v>0</v>
      </c>
    </row>
    <row r="5649" spans="1:9" x14ac:dyDescent="0.25">
      <c r="A5649" s="608">
        <v>720568</v>
      </c>
      <c r="B5649" s="416" t="s">
        <v>552</v>
      </c>
      <c r="C5649" s="416" t="s">
        <v>1290</v>
      </c>
      <c r="D5649" s="416" t="s">
        <v>739</v>
      </c>
      <c r="E5649" s="417">
        <v>315031.26</v>
      </c>
      <c r="F5649" s="417">
        <v>0</v>
      </c>
      <c r="G5649" s="417">
        <v>822432452.26000023</v>
      </c>
      <c r="H5649" s="387" t="b" cm="1">
        <f t="array" aca="1" ref="H5649" ca="1">EsNegrita(BP[[#This Row],[CODIGO]])</f>
        <v>0</v>
      </c>
      <c r="I5649" s="387" t="b" cm="1">
        <f t="array" ref="I5649">_xlfn.LET(
    _xlpm.codigos_devolucion, _xlfn.UNIQUE(_xlfn._xlws.FILTER(BP[CODIGO], ISNUMBER(SEARCH("devoluci", BP[NOMBRE CUENTA])), {""})),
    ISNUMBER(MATCH(BP[[#This Row],[CODIGO]], _xlpm.codigos_devolucion, 0))
)</f>
        <v>0</v>
      </c>
    </row>
    <row r="5650" spans="1:9" x14ac:dyDescent="0.25">
      <c r="A5650" s="608">
        <v>720568</v>
      </c>
      <c r="B5650" s="416" t="s">
        <v>552</v>
      </c>
      <c r="C5650" s="416" t="s">
        <v>747</v>
      </c>
      <c r="D5650" s="416" t="s">
        <v>739</v>
      </c>
      <c r="E5650" s="417">
        <v>163039.25</v>
      </c>
      <c r="F5650" s="417">
        <v>0</v>
      </c>
      <c r="G5650" s="417">
        <v>822595491.51000023</v>
      </c>
      <c r="H5650" s="387" t="b" cm="1">
        <f t="array" aca="1" ref="H5650" ca="1">EsNegrita(BP[[#This Row],[CODIGO]])</f>
        <v>0</v>
      </c>
      <c r="I5650" s="387" t="b" cm="1">
        <f t="array" ref="I5650">_xlfn.LET(
    _xlpm.codigos_devolucion, _xlfn.UNIQUE(_xlfn._xlws.FILTER(BP[CODIGO], ISNUMBER(SEARCH("devoluci", BP[NOMBRE CUENTA])), {""})),
    ISNUMBER(MATCH(BP[[#This Row],[CODIGO]], _xlpm.codigos_devolucion, 0))
)</f>
        <v>0</v>
      </c>
    </row>
    <row r="5651" spans="1:9" x14ac:dyDescent="0.25">
      <c r="A5651" s="608">
        <v>720568</v>
      </c>
      <c r="B5651" s="416" t="s">
        <v>552</v>
      </c>
      <c r="C5651" s="416" t="s">
        <v>1293</v>
      </c>
      <c r="D5651" s="416" t="s">
        <v>739</v>
      </c>
      <c r="E5651" s="417">
        <v>290796.74</v>
      </c>
      <c r="F5651" s="417">
        <v>0</v>
      </c>
      <c r="G5651" s="417">
        <v>822886288.25000024</v>
      </c>
      <c r="H5651" s="387" t="b" cm="1">
        <f t="array" aca="1" ref="H5651" ca="1">EsNegrita(BP[[#This Row],[CODIGO]])</f>
        <v>0</v>
      </c>
      <c r="I5651" s="387" t="b" cm="1">
        <f t="array" ref="I5651">_xlfn.LET(
    _xlpm.codigos_devolucion, _xlfn.UNIQUE(_xlfn._xlws.FILTER(BP[CODIGO], ISNUMBER(SEARCH("devoluci", BP[NOMBRE CUENTA])), {""})),
    ISNUMBER(MATCH(BP[[#This Row],[CODIGO]], _xlpm.codigos_devolucion, 0))
)</f>
        <v>0</v>
      </c>
    </row>
    <row r="5652" spans="1:9" x14ac:dyDescent="0.25">
      <c r="A5652" s="608">
        <v>720568</v>
      </c>
      <c r="B5652" s="416" t="s">
        <v>552</v>
      </c>
      <c r="C5652" s="416" t="s">
        <v>1294</v>
      </c>
      <c r="D5652" s="416" t="s">
        <v>739</v>
      </c>
      <c r="E5652" s="417">
        <v>290796.74</v>
      </c>
      <c r="F5652" s="417">
        <v>0</v>
      </c>
      <c r="G5652" s="417">
        <v>823177084.99000025</v>
      </c>
      <c r="H5652" s="387" t="b" cm="1">
        <f t="array" aca="1" ref="H5652" ca="1">EsNegrita(BP[[#This Row],[CODIGO]])</f>
        <v>0</v>
      </c>
      <c r="I5652" s="387" t="b" cm="1">
        <f t="array" ref="I5652">_xlfn.LET(
    _xlpm.codigos_devolucion, _xlfn.UNIQUE(_xlfn._xlws.FILTER(BP[CODIGO], ISNUMBER(SEARCH("devoluci", BP[NOMBRE CUENTA])), {""})),
    ISNUMBER(MATCH(BP[[#This Row],[CODIGO]], _xlpm.codigos_devolucion, 0))
)</f>
        <v>0</v>
      </c>
    </row>
    <row r="5653" spans="1:9" x14ac:dyDescent="0.25">
      <c r="A5653" s="608">
        <v>720568</v>
      </c>
      <c r="B5653" s="416" t="s">
        <v>552</v>
      </c>
      <c r="C5653" s="416" t="s">
        <v>748</v>
      </c>
      <c r="D5653" s="416" t="s">
        <v>739</v>
      </c>
      <c r="E5653" s="417">
        <v>290019.77</v>
      </c>
      <c r="F5653" s="417">
        <v>0</v>
      </c>
      <c r="G5653" s="417">
        <v>823467104.76000023</v>
      </c>
      <c r="H5653" s="387" t="b" cm="1">
        <f t="array" aca="1" ref="H5653" ca="1">EsNegrita(BP[[#This Row],[CODIGO]])</f>
        <v>0</v>
      </c>
      <c r="I5653" s="387" t="b" cm="1">
        <f t="array" ref="I5653">_xlfn.LET(
    _xlpm.codigos_devolucion, _xlfn.UNIQUE(_xlfn._xlws.FILTER(BP[CODIGO], ISNUMBER(SEARCH("devoluci", BP[NOMBRE CUENTA])), {""})),
    ISNUMBER(MATCH(BP[[#This Row],[CODIGO]], _xlpm.codigos_devolucion, 0))
)</f>
        <v>0</v>
      </c>
    </row>
    <row r="5654" spans="1:9" x14ac:dyDescent="0.25">
      <c r="A5654" s="608">
        <v>720568</v>
      </c>
      <c r="B5654" s="416" t="s">
        <v>552</v>
      </c>
      <c r="C5654" s="416" t="s">
        <v>749</v>
      </c>
      <c r="D5654" s="416" t="s">
        <v>739</v>
      </c>
      <c r="E5654" s="417">
        <v>345669.75</v>
      </c>
      <c r="F5654" s="417">
        <v>0</v>
      </c>
      <c r="G5654" s="417">
        <v>823812774.51000023</v>
      </c>
      <c r="H5654" s="387" t="b" cm="1">
        <f t="array" aca="1" ref="H5654" ca="1">EsNegrita(BP[[#This Row],[CODIGO]])</f>
        <v>0</v>
      </c>
      <c r="I5654" s="387" t="b" cm="1">
        <f t="array" ref="I5654">_xlfn.LET(
    _xlpm.codigos_devolucion, _xlfn.UNIQUE(_xlfn._xlws.FILTER(BP[CODIGO], ISNUMBER(SEARCH("devoluci", BP[NOMBRE CUENTA])), {""})),
    ISNUMBER(MATCH(BP[[#This Row],[CODIGO]], _xlpm.codigos_devolucion, 0))
)</f>
        <v>0</v>
      </c>
    </row>
    <row r="5655" spans="1:9" x14ac:dyDescent="0.25">
      <c r="A5655" s="608">
        <v>720568</v>
      </c>
      <c r="B5655" s="416" t="s">
        <v>552</v>
      </c>
      <c r="C5655" s="416" t="s">
        <v>1295</v>
      </c>
      <c r="D5655" s="416" t="s">
        <v>739</v>
      </c>
      <c r="E5655" s="417">
        <v>134301.69</v>
      </c>
      <c r="F5655" s="417">
        <v>0</v>
      </c>
      <c r="G5655" s="417">
        <v>823947076.20000029</v>
      </c>
      <c r="H5655" s="387" t="b" cm="1">
        <f t="array" aca="1" ref="H5655" ca="1">EsNegrita(BP[[#This Row],[CODIGO]])</f>
        <v>0</v>
      </c>
      <c r="I5655" s="387" t="b" cm="1">
        <f t="array" ref="I5655">_xlfn.LET(
    _xlpm.codigos_devolucion, _xlfn.UNIQUE(_xlfn._xlws.FILTER(BP[CODIGO], ISNUMBER(SEARCH("devoluci", BP[NOMBRE CUENTA])), {""})),
    ISNUMBER(MATCH(BP[[#This Row],[CODIGO]], _xlpm.codigos_devolucion, 0))
)</f>
        <v>0</v>
      </c>
    </row>
    <row r="5656" spans="1:9" x14ac:dyDescent="0.25">
      <c r="A5656" s="608">
        <v>720568</v>
      </c>
      <c r="B5656" s="416" t="s">
        <v>552</v>
      </c>
      <c r="C5656" s="416" t="s">
        <v>750</v>
      </c>
      <c r="D5656" s="416" t="s">
        <v>739</v>
      </c>
      <c r="E5656" s="417">
        <v>150744.9</v>
      </c>
      <c r="F5656" s="417">
        <v>0</v>
      </c>
      <c r="G5656" s="417">
        <v>824097821.10000026</v>
      </c>
      <c r="H5656" s="387" t="b" cm="1">
        <f t="array" aca="1" ref="H5656" ca="1">EsNegrita(BP[[#This Row],[CODIGO]])</f>
        <v>0</v>
      </c>
      <c r="I5656" s="387" t="b" cm="1">
        <f t="array" ref="I5656">_xlfn.LET(
    _xlpm.codigos_devolucion, _xlfn.UNIQUE(_xlfn._xlws.FILTER(BP[CODIGO], ISNUMBER(SEARCH("devoluci", BP[NOMBRE CUENTA])), {""})),
    ISNUMBER(MATCH(BP[[#This Row],[CODIGO]], _xlpm.codigos_devolucion, 0))
)</f>
        <v>0</v>
      </c>
    </row>
    <row r="5657" spans="1:9" x14ac:dyDescent="0.25">
      <c r="A5657" s="608">
        <v>720568</v>
      </c>
      <c r="B5657" s="416" t="s">
        <v>552</v>
      </c>
      <c r="C5657" s="416" t="s">
        <v>1260</v>
      </c>
      <c r="D5657" s="416" t="s">
        <v>739</v>
      </c>
      <c r="E5657" s="417">
        <v>182534.6</v>
      </c>
      <c r="F5657" s="417">
        <v>0</v>
      </c>
      <c r="G5657" s="417">
        <v>824280355.70000029</v>
      </c>
      <c r="H5657" s="387" t="b" cm="1">
        <f t="array" aca="1" ref="H5657" ca="1">EsNegrita(BP[[#This Row],[CODIGO]])</f>
        <v>0</v>
      </c>
      <c r="I5657" s="387" t="b" cm="1">
        <f t="array" ref="I5657">_xlfn.LET(
    _xlpm.codigos_devolucion, _xlfn.UNIQUE(_xlfn._xlws.FILTER(BP[CODIGO], ISNUMBER(SEARCH("devoluci", BP[NOMBRE CUENTA])), {""})),
    ISNUMBER(MATCH(BP[[#This Row],[CODIGO]], _xlpm.codigos_devolucion, 0))
)</f>
        <v>0</v>
      </c>
    </row>
    <row r="5658" spans="1:9" x14ac:dyDescent="0.25">
      <c r="A5658" s="608">
        <v>720568</v>
      </c>
      <c r="B5658" s="416" t="s">
        <v>552</v>
      </c>
      <c r="C5658" s="416" t="s">
        <v>1338</v>
      </c>
      <c r="D5658" s="416" t="s">
        <v>739</v>
      </c>
      <c r="E5658" s="417">
        <v>121862.99</v>
      </c>
      <c r="F5658" s="417">
        <v>0</v>
      </c>
      <c r="G5658" s="417">
        <v>824402218.6900003</v>
      </c>
      <c r="H5658" s="387" t="b" cm="1">
        <f t="array" aca="1" ref="H5658" ca="1">EsNegrita(BP[[#This Row],[CODIGO]])</f>
        <v>0</v>
      </c>
      <c r="I5658" s="387" t="b" cm="1">
        <f t="array" ref="I5658">_xlfn.LET(
    _xlpm.codigos_devolucion, _xlfn.UNIQUE(_xlfn._xlws.FILTER(BP[CODIGO], ISNUMBER(SEARCH("devoluci", BP[NOMBRE CUENTA])), {""})),
    ISNUMBER(MATCH(BP[[#This Row],[CODIGO]], _xlpm.codigos_devolucion, 0))
)</f>
        <v>0</v>
      </c>
    </row>
    <row r="5659" spans="1:9" x14ac:dyDescent="0.25">
      <c r="A5659" s="608">
        <v>720568</v>
      </c>
      <c r="B5659" s="416" t="s">
        <v>552</v>
      </c>
      <c r="C5659" s="416" t="s">
        <v>1296</v>
      </c>
      <c r="D5659" s="416" t="s">
        <v>739</v>
      </c>
      <c r="E5659" s="417">
        <v>203499.8</v>
      </c>
      <c r="F5659" s="417">
        <v>0</v>
      </c>
      <c r="G5659" s="417">
        <v>824605718.49000025</v>
      </c>
      <c r="H5659" s="387" t="b" cm="1">
        <f t="array" aca="1" ref="H5659" ca="1">EsNegrita(BP[[#This Row],[CODIGO]])</f>
        <v>0</v>
      </c>
      <c r="I5659" s="387" t="b" cm="1">
        <f t="array" ref="I5659">_xlfn.LET(
    _xlpm.codigos_devolucion, _xlfn.UNIQUE(_xlfn._xlws.FILTER(BP[CODIGO], ISNUMBER(SEARCH("devoluci", BP[NOMBRE CUENTA])), {""})),
    ISNUMBER(MATCH(BP[[#This Row],[CODIGO]], _xlpm.codigos_devolucion, 0))
)</f>
        <v>0</v>
      </c>
    </row>
    <row r="5660" spans="1:9" x14ac:dyDescent="0.25">
      <c r="A5660" s="608">
        <v>720568</v>
      </c>
      <c r="B5660" s="416" t="s">
        <v>552</v>
      </c>
      <c r="C5660" s="416" t="s">
        <v>1261</v>
      </c>
      <c r="D5660" s="416" t="s">
        <v>739</v>
      </c>
      <c r="E5660" s="417">
        <v>208800</v>
      </c>
      <c r="F5660" s="417">
        <v>0</v>
      </c>
      <c r="G5660" s="417">
        <v>824814518.49000025</v>
      </c>
      <c r="H5660" s="387" t="b" cm="1">
        <f t="array" aca="1" ref="H5660" ca="1">EsNegrita(BP[[#This Row],[CODIGO]])</f>
        <v>0</v>
      </c>
      <c r="I5660" s="387" t="b" cm="1">
        <f t="array" ref="I5660">_xlfn.LET(
    _xlpm.codigos_devolucion, _xlfn.UNIQUE(_xlfn._xlws.FILTER(BP[CODIGO], ISNUMBER(SEARCH("devoluci", BP[NOMBRE CUENTA])), {""})),
    ISNUMBER(MATCH(BP[[#This Row],[CODIGO]], _xlpm.codigos_devolucion, 0))
)</f>
        <v>0</v>
      </c>
    </row>
    <row r="5661" spans="1:9" x14ac:dyDescent="0.25">
      <c r="A5661" s="608">
        <v>720568</v>
      </c>
      <c r="B5661" s="416" t="s">
        <v>552</v>
      </c>
      <c r="C5661" s="416" t="s">
        <v>1297</v>
      </c>
      <c r="D5661" s="416" t="s">
        <v>739</v>
      </c>
      <c r="E5661" s="417">
        <v>291852.83</v>
      </c>
      <c r="F5661" s="417">
        <v>0</v>
      </c>
      <c r="G5661" s="417">
        <v>825106371.32000029</v>
      </c>
      <c r="H5661" s="387" t="b" cm="1">
        <f t="array" aca="1" ref="H5661" ca="1">EsNegrita(BP[[#This Row],[CODIGO]])</f>
        <v>0</v>
      </c>
      <c r="I5661" s="387" t="b" cm="1">
        <f t="array" ref="I5661">_xlfn.LET(
    _xlpm.codigos_devolucion, _xlfn.UNIQUE(_xlfn._xlws.FILTER(BP[CODIGO], ISNUMBER(SEARCH("devoluci", BP[NOMBRE CUENTA])), {""})),
    ISNUMBER(MATCH(BP[[#This Row],[CODIGO]], _xlpm.codigos_devolucion, 0))
)</f>
        <v>0</v>
      </c>
    </row>
    <row r="5662" spans="1:9" x14ac:dyDescent="0.25">
      <c r="A5662" s="608">
        <v>720568</v>
      </c>
      <c r="B5662" s="416" t="s">
        <v>552</v>
      </c>
      <c r="C5662" s="416" t="s">
        <v>1298</v>
      </c>
      <c r="D5662" s="416" t="s">
        <v>739</v>
      </c>
      <c r="E5662" s="417">
        <v>259372</v>
      </c>
      <c r="F5662" s="417">
        <v>0</v>
      </c>
      <c r="G5662" s="417">
        <v>825365743.32000029</v>
      </c>
      <c r="H5662" s="387" t="b" cm="1">
        <f t="array" aca="1" ref="H5662" ca="1">EsNegrita(BP[[#This Row],[CODIGO]])</f>
        <v>0</v>
      </c>
      <c r="I5662" s="387" t="b" cm="1">
        <f t="array" ref="I5662">_xlfn.LET(
    _xlpm.codigos_devolucion, _xlfn.UNIQUE(_xlfn._xlws.FILTER(BP[CODIGO], ISNUMBER(SEARCH("devoluci", BP[NOMBRE CUENTA])), {""})),
    ISNUMBER(MATCH(BP[[#This Row],[CODIGO]], _xlpm.codigos_devolucion, 0))
)</f>
        <v>0</v>
      </c>
    </row>
    <row r="5663" spans="1:9" x14ac:dyDescent="0.25">
      <c r="A5663" s="608">
        <v>720568</v>
      </c>
      <c r="B5663" s="416" t="s">
        <v>552</v>
      </c>
      <c r="C5663" s="416" t="s">
        <v>752</v>
      </c>
      <c r="D5663" s="416" t="s">
        <v>739</v>
      </c>
      <c r="E5663" s="417">
        <v>132298.75</v>
      </c>
      <c r="F5663" s="417">
        <v>0</v>
      </c>
      <c r="G5663" s="417">
        <v>825498042.07000029</v>
      </c>
      <c r="H5663" s="387" t="b" cm="1">
        <f t="array" aca="1" ref="H5663" ca="1">EsNegrita(BP[[#This Row],[CODIGO]])</f>
        <v>0</v>
      </c>
      <c r="I5663" s="387" t="b" cm="1">
        <f t="array" ref="I5663">_xlfn.LET(
    _xlpm.codigos_devolucion, _xlfn.UNIQUE(_xlfn._xlws.FILTER(BP[CODIGO], ISNUMBER(SEARCH("devoluci", BP[NOMBRE CUENTA])), {""})),
    ISNUMBER(MATCH(BP[[#This Row],[CODIGO]], _xlpm.codigos_devolucion, 0))
)</f>
        <v>0</v>
      </c>
    </row>
    <row r="5664" spans="1:9" x14ac:dyDescent="0.25">
      <c r="A5664" s="608">
        <v>720568</v>
      </c>
      <c r="B5664" s="416" t="s">
        <v>552</v>
      </c>
      <c r="C5664" s="416" t="s">
        <v>1299</v>
      </c>
      <c r="D5664" s="416" t="s">
        <v>739</v>
      </c>
      <c r="E5664" s="417">
        <v>340358.72</v>
      </c>
      <c r="F5664" s="417">
        <v>0</v>
      </c>
      <c r="G5664" s="417">
        <v>825838400.79000032</v>
      </c>
      <c r="H5664" s="387" t="b" cm="1">
        <f t="array" aca="1" ref="H5664" ca="1">EsNegrita(BP[[#This Row],[CODIGO]])</f>
        <v>0</v>
      </c>
      <c r="I5664" s="387" t="b" cm="1">
        <f t="array" ref="I5664">_xlfn.LET(
    _xlpm.codigos_devolucion, _xlfn.UNIQUE(_xlfn._xlws.FILTER(BP[CODIGO], ISNUMBER(SEARCH("devoluci", BP[NOMBRE CUENTA])), {""})),
    ISNUMBER(MATCH(BP[[#This Row],[CODIGO]], _xlpm.codigos_devolucion, 0))
)</f>
        <v>0</v>
      </c>
    </row>
    <row r="5665" spans="1:9" x14ac:dyDescent="0.25">
      <c r="A5665" s="608">
        <v>720568</v>
      </c>
      <c r="B5665" s="416" t="s">
        <v>552</v>
      </c>
      <c r="C5665" s="416" t="s">
        <v>1340</v>
      </c>
      <c r="D5665" s="416" t="s">
        <v>739</v>
      </c>
      <c r="E5665" s="417">
        <v>333478.93</v>
      </c>
      <c r="F5665" s="417">
        <v>0</v>
      </c>
      <c r="G5665" s="417">
        <v>826171879.72000027</v>
      </c>
      <c r="H5665" s="387" t="b" cm="1">
        <f t="array" aca="1" ref="H5665" ca="1">EsNegrita(BP[[#This Row],[CODIGO]])</f>
        <v>0</v>
      </c>
      <c r="I5665" s="387" t="b" cm="1">
        <f t="array" ref="I5665">_xlfn.LET(
    _xlpm.codigos_devolucion, _xlfn.UNIQUE(_xlfn._xlws.FILTER(BP[CODIGO], ISNUMBER(SEARCH("devoluci", BP[NOMBRE CUENTA])), {""})),
    ISNUMBER(MATCH(BP[[#This Row],[CODIGO]], _xlpm.codigos_devolucion, 0))
)</f>
        <v>0</v>
      </c>
    </row>
    <row r="5666" spans="1:9" x14ac:dyDescent="0.25">
      <c r="A5666" s="608">
        <v>720568</v>
      </c>
      <c r="B5666" s="416" t="s">
        <v>552</v>
      </c>
      <c r="C5666" s="416" t="s">
        <v>756</v>
      </c>
      <c r="D5666" s="416" t="s">
        <v>739</v>
      </c>
      <c r="E5666" s="417">
        <v>331614.44</v>
      </c>
      <c r="F5666" s="417">
        <v>0</v>
      </c>
      <c r="G5666" s="417">
        <v>826503494.16000032</v>
      </c>
      <c r="H5666" s="387" t="b" cm="1">
        <f t="array" aca="1" ref="H5666" ca="1">EsNegrita(BP[[#This Row],[CODIGO]])</f>
        <v>0</v>
      </c>
      <c r="I5666" s="387" t="b" cm="1">
        <f t="array" ref="I5666">_xlfn.LET(
    _xlpm.codigos_devolucion, _xlfn.UNIQUE(_xlfn._xlws.FILTER(BP[CODIGO], ISNUMBER(SEARCH("devoluci", BP[NOMBRE CUENTA])), {""})),
    ISNUMBER(MATCH(BP[[#This Row],[CODIGO]], _xlpm.codigos_devolucion, 0))
)</f>
        <v>0</v>
      </c>
    </row>
    <row r="5667" spans="1:9" x14ac:dyDescent="0.25">
      <c r="A5667" s="608">
        <v>720568</v>
      </c>
      <c r="B5667" s="416" t="s">
        <v>552</v>
      </c>
      <c r="C5667" s="416" t="s">
        <v>757</v>
      </c>
      <c r="D5667" s="416" t="s">
        <v>739</v>
      </c>
      <c r="E5667" s="417">
        <v>291852.83</v>
      </c>
      <c r="F5667" s="417">
        <v>0</v>
      </c>
      <c r="G5667" s="417">
        <v>826795346.99000037</v>
      </c>
      <c r="H5667" s="387" t="b" cm="1">
        <f t="array" aca="1" ref="H5667" ca="1">EsNegrita(BP[[#This Row],[CODIGO]])</f>
        <v>0</v>
      </c>
      <c r="I5667" s="387" t="b" cm="1">
        <f t="array" ref="I5667">_xlfn.LET(
    _xlpm.codigos_devolucion, _xlfn.UNIQUE(_xlfn._xlws.FILTER(BP[CODIGO], ISNUMBER(SEARCH("devoluci", BP[NOMBRE CUENTA])), {""})),
    ISNUMBER(MATCH(BP[[#This Row],[CODIGO]], _xlpm.codigos_devolucion, 0))
)</f>
        <v>0</v>
      </c>
    </row>
    <row r="5668" spans="1:9" x14ac:dyDescent="0.25">
      <c r="A5668" s="608">
        <v>720568</v>
      </c>
      <c r="B5668" s="416" t="s">
        <v>552</v>
      </c>
      <c r="C5668" s="416" t="s">
        <v>1336</v>
      </c>
      <c r="D5668" s="416" t="s">
        <v>739</v>
      </c>
      <c r="E5668" s="417">
        <v>319382.51</v>
      </c>
      <c r="F5668" s="417">
        <v>0</v>
      </c>
      <c r="G5668" s="417">
        <v>827114729.50000036</v>
      </c>
      <c r="H5668" s="387" t="b" cm="1">
        <f t="array" aca="1" ref="H5668" ca="1">EsNegrita(BP[[#This Row],[CODIGO]])</f>
        <v>0</v>
      </c>
      <c r="I5668" s="387" t="b" cm="1">
        <f t="array" ref="I5668">_xlfn.LET(
    _xlpm.codigos_devolucion, _xlfn.UNIQUE(_xlfn._xlws.FILTER(BP[CODIGO], ISNUMBER(SEARCH("devoluci", BP[NOMBRE CUENTA])), {""})),
    ISNUMBER(MATCH(BP[[#This Row],[CODIGO]], _xlpm.codigos_devolucion, 0))
)</f>
        <v>0</v>
      </c>
    </row>
    <row r="5669" spans="1:9" x14ac:dyDescent="0.25">
      <c r="A5669" s="608">
        <v>720568</v>
      </c>
      <c r="B5669" s="416" t="s">
        <v>552</v>
      </c>
      <c r="C5669" s="416" t="s">
        <v>758</v>
      </c>
      <c r="D5669" s="416" t="s">
        <v>739</v>
      </c>
      <c r="E5669" s="417">
        <v>175784.17</v>
      </c>
      <c r="F5669" s="417">
        <v>0</v>
      </c>
      <c r="G5669" s="417">
        <v>827290513.67000031</v>
      </c>
      <c r="H5669" s="387" t="b" cm="1">
        <f t="array" aca="1" ref="H5669" ca="1">EsNegrita(BP[[#This Row],[CODIGO]])</f>
        <v>0</v>
      </c>
      <c r="I5669" s="387" t="b" cm="1">
        <f t="array" ref="I5669">_xlfn.LET(
    _xlpm.codigos_devolucion, _xlfn.UNIQUE(_xlfn._xlws.FILTER(BP[CODIGO], ISNUMBER(SEARCH("devoluci", BP[NOMBRE CUENTA])), {""})),
    ISNUMBER(MATCH(BP[[#This Row],[CODIGO]], _xlpm.codigos_devolucion, 0))
)</f>
        <v>0</v>
      </c>
    </row>
    <row r="5670" spans="1:9" x14ac:dyDescent="0.25">
      <c r="A5670" s="608">
        <v>720568</v>
      </c>
      <c r="B5670" s="416" t="s">
        <v>552</v>
      </c>
      <c r="C5670" s="416" t="s">
        <v>759</v>
      </c>
      <c r="D5670" s="416" t="s">
        <v>739</v>
      </c>
      <c r="E5670" s="417">
        <v>146073.9</v>
      </c>
      <c r="F5670" s="417">
        <v>0</v>
      </c>
      <c r="G5670" s="417">
        <v>827436587.57000029</v>
      </c>
      <c r="H5670" s="387" t="b" cm="1">
        <f t="array" aca="1" ref="H5670" ca="1">EsNegrita(BP[[#This Row],[CODIGO]])</f>
        <v>0</v>
      </c>
      <c r="I5670" s="387" t="b" cm="1">
        <f t="array" ref="I5670">_xlfn.LET(
    _xlpm.codigos_devolucion, _xlfn.UNIQUE(_xlfn._xlws.FILTER(BP[CODIGO], ISNUMBER(SEARCH("devoluci", BP[NOMBRE CUENTA])), {""})),
    ISNUMBER(MATCH(BP[[#This Row],[CODIGO]], _xlpm.codigos_devolucion, 0))
)</f>
        <v>0</v>
      </c>
    </row>
    <row r="5671" spans="1:9" x14ac:dyDescent="0.25">
      <c r="A5671" s="608">
        <v>720568</v>
      </c>
      <c r="B5671" s="416" t="s">
        <v>552</v>
      </c>
      <c r="C5671" s="416" t="s">
        <v>760</v>
      </c>
      <c r="D5671" s="416" t="s">
        <v>739</v>
      </c>
      <c r="E5671" s="417">
        <v>283027.06</v>
      </c>
      <c r="F5671" s="417">
        <v>0</v>
      </c>
      <c r="G5671" s="417">
        <v>827719614.63000023</v>
      </c>
      <c r="H5671" s="387" t="b" cm="1">
        <f t="array" aca="1" ref="H5671" ca="1">EsNegrita(BP[[#This Row],[CODIGO]])</f>
        <v>0</v>
      </c>
      <c r="I5671" s="387" t="b" cm="1">
        <f t="array" ref="I5671">_xlfn.LET(
    _xlpm.codigos_devolucion, _xlfn.UNIQUE(_xlfn._xlws.FILTER(BP[CODIGO], ISNUMBER(SEARCH("devoluci", BP[NOMBRE CUENTA])), {""})),
    ISNUMBER(MATCH(BP[[#This Row],[CODIGO]], _xlpm.codigos_devolucion, 0))
)</f>
        <v>0</v>
      </c>
    </row>
    <row r="5672" spans="1:9" x14ac:dyDescent="0.25">
      <c r="A5672" s="608">
        <v>720568</v>
      </c>
      <c r="B5672" s="416" t="s">
        <v>552</v>
      </c>
      <c r="C5672" s="416" t="s">
        <v>1270</v>
      </c>
      <c r="D5672" s="416" t="s">
        <v>739</v>
      </c>
      <c r="E5672" s="417">
        <v>319382.51</v>
      </c>
      <c r="F5672" s="417">
        <v>0</v>
      </c>
      <c r="G5672" s="417">
        <v>828038997.14000022</v>
      </c>
      <c r="H5672" s="387" t="b" cm="1">
        <f t="array" aca="1" ref="H5672" ca="1">EsNegrita(BP[[#This Row],[CODIGO]])</f>
        <v>0</v>
      </c>
      <c r="I5672" s="387" t="b" cm="1">
        <f t="array" ref="I5672">_xlfn.LET(
    _xlpm.codigos_devolucion, _xlfn.UNIQUE(_xlfn._xlws.FILTER(BP[CODIGO], ISNUMBER(SEARCH("devoluci", BP[NOMBRE CUENTA])), {""})),
    ISNUMBER(MATCH(BP[[#This Row],[CODIGO]], _xlpm.codigos_devolucion, 0))
)</f>
        <v>0</v>
      </c>
    </row>
    <row r="5673" spans="1:9" x14ac:dyDescent="0.25">
      <c r="A5673" s="608">
        <v>720568</v>
      </c>
      <c r="B5673" s="416" t="s">
        <v>552</v>
      </c>
      <c r="C5673" s="416" t="s">
        <v>761</v>
      </c>
      <c r="D5673" s="416" t="s">
        <v>739</v>
      </c>
      <c r="E5673" s="417">
        <v>288744.96000000002</v>
      </c>
      <c r="F5673" s="417">
        <v>0</v>
      </c>
      <c r="G5673" s="417">
        <v>828327742.10000026</v>
      </c>
      <c r="H5673" s="387" t="b" cm="1">
        <f t="array" aca="1" ref="H5673" ca="1">EsNegrita(BP[[#This Row],[CODIGO]])</f>
        <v>0</v>
      </c>
      <c r="I5673" s="387" t="b" cm="1">
        <f t="array" ref="I5673">_xlfn.LET(
    _xlpm.codigos_devolucion, _xlfn.UNIQUE(_xlfn._xlws.FILTER(BP[CODIGO], ISNUMBER(SEARCH("devoluci", BP[NOMBRE CUENTA])), {""})),
    ISNUMBER(MATCH(BP[[#This Row],[CODIGO]], _xlpm.codigos_devolucion, 0))
)</f>
        <v>0</v>
      </c>
    </row>
    <row r="5674" spans="1:9" x14ac:dyDescent="0.25">
      <c r="A5674" s="608">
        <v>720568</v>
      </c>
      <c r="B5674" s="416" t="s">
        <v>552</v>
      </c>
      <c r="C5674" s="416" t="s">
        <v>1300</v>
      </c>
      <c r="D5674" s="416" t="s">
        <v>739</v>
      </c>
      <c r="E5674" s="417">
        <v>290796.74</v>
      </c>
      <c r="F5674" s="417">
        <v>0</v>
      </c>
      <c r="G5674" s="417">
        <v>828618538.84000027</v>
      </c>
      <c r="H5674" s="387" t="b" cm="1">
        <f t="array" aca="1" ref="H5674" ca="1">EsNegrita(BP[[#This Row],[CODIGO]])</f>
        <v>0</v>
      </c>
      <c r="I5674" s="387" t="b" cm="1">
        <f t="array" ref="I5674">_xlfn.LET(
    _xlpm.codigos_devolucion, _xlfn.UNIQUE(_xlfn._xlws.FILTER(BP[CODIGO], ISNUMBER(SEARCH("devoluci", BP[NOMBRE CUENTA])), {""})),
    ISNUMBER(MATCH(BP[[#This Row],[CODIGO]], _xlpm.codigos_devolucion, 0))
)</f>
        <v>0</v>
      </c>
    </row>
    <row r="5675" spans="1:9" x14ac:dyDescent="0.25">
      <c r="A5675" s="608">
        <v>720568</v>
      </c>
      <c r="B5675" s="416" t="s">
        <v>552</v>
      </c>
      <c r="C5675" s="416" t="s">
        <v>1301</v>
      </c>
      <c r="D5675" s="416" t="s">
        <v>739</v>
      </c>
      <c r="E5675" s="417">
        <v>263821.56</v>
      </c>
      <c r="F5675" s="417">
        <v>0</v>
      </c>
      <c r="G5675" s="417">
        <v>828882360.40000021</v>
      </c>
      <c r="H5675" s="387" t="b" cm="1">
        <f t="array" aca="1" ref="H5675" ca="1">EsNegrita(BP[[#This Row],[CODIGO]])</f>
        <v>0</v>
      </c>
      <c r="I5675" s="387" t="b" cm="1">
        <f t="array" ref="I5675">_xlfn.LET(
    _xlpm.codigos_devolucion, _xlfn.UNIQUE(_xlfn._xlws.FILTER(BP[CODIGO], ISNUMBER(SEARCH("devoluci", BP[NOMBRE CUENTA])), {""})),
    ISNUMBER(MATCH(BP[[#This Row],[CODIGO]], _xlpm.codigos_devolucion, 0))
)</f>
        <v>0</v>
      </c>
    </row>
    <row r="5676" spans="1:9" x14ac:dyDescent="0.25">
      <c r="A5676" s="608">
        <v>720568</v>
      </c>
      <c r="B5676" s="416" t="s">
        <v>552</v>
      </c>
      <c r="C5676" s="416" t="s">
        <v>1271</v>
      </c>
      <c r="D5676" s="416" t="s">
        <v>739</v>
      </c>
      <c r="E5676" s="417">
        <v>243479.91</v>
      </c>
      <c r="F5676" s="417">
        <v>0</v>
      </c>
      <c r="G5676" s="417">
        <v>829125840.31000018</v>
      </c>
      <c r="H5676" s="387" t="b" cm="1">
        <f t="array" aca="1" ref="H5676" ca="1">EsNegrita(BP[[#This Row],[CODIGO]])</f>
        <v>0</v>
      </c>
      <c r="I5676" s="387" t="b" cm="1">
        <f t="array" ref="I5676">_xlfn.LET(
    _xlpm.codigos_devolucion, _xlfn.UNIQUE(_xlfn._xlws.FILTER(BP[CODIGO], ISNUMBER(SEARCH("devoluci", BP[NOMBRE CUENTA])), {""})),
    ISNUMBER(MATCH(BP[[#This Row],[CODIGO]], _xlpm.codigos_devolucion, 0))
)</f>
        <v>0</v>
      </c>
    </row>
    <row r="5677" spans="1:9" x14ac:dyDescent="0.25">
      <c r="A5677" s="608">
        <v>720568</v>
      </c>
      <c r="B5677" s="416" t="s">
        <v>552</v>
      </c>
      <c r="C5677" s="416" t="s">
        <v>1302</v>
      </c>
      <c r="D5677" s="416" t="s">
        <v>739</v>
      </c>
      <c r="E5677" s="417">
        <v>288568.52</v>
      </c>
      <c r="F5677" s="417">
        <v>0</v>
      </c>
      <c r="G5677" s="417">
        <v>829414408.83000016</v>
      </c>
      <c r="H5677" s="387" t="b" cm="1">
        <f t="array" aca="1" ref="H5677" ca="1">EsNegrita(BP[[#This Row],[CODIGO]])</f>
        <v>0</v>
      </c>
      <c r="I5677" s="387" t="b" cm="1">
        <f t="array" ref="I5677">_xlfn.LET(
    _xlpm.codigos_devolucion, _xlfn.UNIQUE(_xlfn._xlws.FILTER(BP[CODIGO], ISNUMBER(SEARCH("devoluci", BP[NOMBRE CUENTA])), {""})),
    ISNUMBER(MATCH(BP[[#This Row],[CODIGO]], _xlpm.codigos_devolucion, 0))
)</f>
        <v>0</v>
      </c>
    </row>
    <row r="5678" spans="1:9" x14ac:dyDescent="0.25">
      <c r="A5678" s="608">
        <v>720568</v>
      </c>
      <c r="B5678" s="416" t="s">
        <v>552</v>
      </c>
      <c r="C5678" s="416" t="s">
        <v>1341</v>
      </c>
      <c r="D5678" s="416" t="s">
        <v>739</v>
      </c>
      <c r="E5678" s="417">
        <v>195025.53</v>
      </c>
      <c r="F5678" s="417">
        <v>0</v>
      </c>
      <c r="G5678" s="417">
        <v>829609434.36000013</v>
      </c>
      <c r="H5678" s="387" t="b" cm="1">
        <f t="array" aca="1" ref="H5678" ca="1">EsNegrita(BP[[#This Row],[CODIGO]])</f>
        <v>0</v>
      </c>
      <c r="I5678" s="387" t="b" cm="1">
        <f t="array" ref="I5678">_xlfn.LET(
    _xlpm.codigos_devolucion, _xlfn.UNIQUE(_xlfn._xlws.FILTER(BP[CODIGO], ISNUMBER(SEARCH("devoluci", BP[NOMBRE CUENTA])), {""})),
    ISNUMBER(MATCH(BP[[#This Row],[CODIGO]], _xlpm.codigos_devolucion, 0))
)</f>
        <v>0</v>
      </c>
    </row>
    <row r="5679" spans="1:9" x14ac:dyDescent="0.25">
      <c r="A5679" s="608">
        <v>720568</v>
      </c>
      <c r="B5679" s="416" t="s">
        <v>552</v>
      </c>
      <c r="C5679" s="416" t="s">
        <v>1262</v>
      </c>
      <c r="D5679" s="416" t="s">
        <v>739</v>
      </c>
      <c r="E5679" s="417">
        <v>241950.65</v>
      </c>
      <c r="F5679" s="417">
        <v>0</v>
      </c>
      <c r="G5679" s="417">
        <v>829851385.01000011</v>
      </c>
      <c r="H5679" s="387" t="b" cm="1">
        <f t="array" aca="1" ref="H5679" ca="1">EsNegrita(BP[[#This Row],[CODIGO]])</f>
        <v>0</v>
      </c>
      <c r="I5679" s="387" t="b" cm="1">
        <f t="array" ref="I5679">_xlfn.LET(
    _xlpm.codigos_devolucion, _xlfn.UNIQUE(_xlfn._xlws.FILTER(BP[CODIGO], ISNUMBER(SEARCH("devoluci", BP[NOMBRE CUENTA])), {""})),
    ISNUMBER(MATCH(BP[[#This Row],[CODIGO]], _xlpm.codigos_devolucion, 0))
)</f>
        <v>0</v>
      </c>
    </row>
    <row r="5680" spans="1:9" x14ac:dyDescent="0.25">
      <c r="A5680" s="608">
        <v>720568</v>
      </c>
      <c r="B5680" s="416" t="s">
        <v>552</v>
      </c>
      <c r="C5680" s="416" t="s">
        <v>1272</v>
      </c>
      <c r="D5680" s="416" t="s">
        <v>739</v>
      </c>
      <c r="E5680" s="417">
        <v>220094.65</v>
      </c>
      <c r="F5680" s="417">
        <v>0</v>
      </c>
      <c r="G5680" s="417">
        <v>830071479.66000009</v>
      </c>
      <c r="H5680" s="387" t="b" cm="1">
        <f t="array" aca="1" ref="H5680" ca="1">EsNegrita(BP[[#This Row],[CODIGO]])</f>
        <v>0</v>
      </c>
      <c r="I5680" s="387" t="b" cm="1">
        <f t="array" ref="I5680">_xlfn.LET(
    _xlpm.codigos_devolucion, _xlfn.UNIQUE(_xlfn._xlws.FILTER(BP[CODIGO], ISNUMBER(SEARCH("devoluci", BP[NOMBRE CUENTA])), {""})),
    ISNUMBER(MATCH(BP[[#This Row],[CODIGO]], _xlpm.codigos_devolucion, 0))
)</f>
        <v>0</v>
      </c>
    </row>
    <row r="5681" spans="1:9" x14ac:dyDescent="0.25">
      <c r="A5681" s="608">
        <v>720568</v>
      </c>
      <c r="B5681" s="416" t="s">
        <v>552</v>
      </c>
      <c r="C5681" s="416" t="s">
        <v>780</v>
      </c>
      <c r="D5681" s="416" t="s">
        <v>739</v>
      </c>
      <c r="E5681" s="417">
        <v>179980.56</v>
      </c>
      <c r="F5681" s="417">
        <v>0</v>
      </c>
      <c r="G5681" s="417">
        <v>830251460.22000003</v>
      </c>
      <c r="H5681" s="387" t="b" cm="1">
        <f t="array" aca="1" ref="H5681" ca="1">EsNegrita(BP[[#This Row],[CODIGO]])</f>
        <v>0</v>
      </c>
      <c r="I5681" s="387" t="b" cm="1">
        <f t="array" ref="I5681">_xlfn.LET(
    _xlpm.codigos_devolucion, _xlfn.UNIQUE(_xlfn._xlws.FILTER(BP[CODIGO], ISNUMBER(SEARCH("devoluci", BP[NOMBRE CUENTA])), {""})),
    ISNUMBER(MATCH(BP[[#This Row],[CODIGO]], _xlpm.codigos_devolucion, 0))
)</f>
        <v>0</v>
      </c>
    </row>
    <row r="5682" spans="1:9" x14ac:dyDescent="0.25">
      <c r="A5682" s="608">
        <v>720568</v>
      </c>
      <c r="B5682" s="416" t="s">
        <v>552</v>
      </c>
      <c r="C5682" s="416" t="s">
        <v>762</v>
      </c>
      <c r="D5682" s="416" t="s">
        <v>739</v>
      </c>
      <c r="E5682" s="417">
        <v>242598.84</v>
      </c>
      <c r="F5682" s="417">
        <v>0</v>
      </c>
      <c r="G5682" s="417">
        <v>830494059.06000006</v>
      </c>
      <c r="H5682" s="387" t="b" cm="1">
        <f t="array" aca="1" ref="H5682" ca="1">EsNegrita(BP[[#This Row],[CODIGO]])</f>
        <v>0</v>
      </c>
      <c r="I5682" s="387" t="b" cm="1">
        <f t="array" ref="I5682">_xlfn.LET(
    _xlpm.codigos_devolucion, _xlfn.UNIQUE(_xlfn._xlws.FILTER(BP[CODIGO], ISNUMBER(SEARCH("devoluci", BP[NOMBRE CUENTA])), {""})),
    ISNUMBER(MATCH(BP[[#This Row],[CODIGO]], _xlpm.codigos_devolucion, 0))
)</f>
        <v>0</v>
      </c>
    </row>
    <row r="5683" spans="1:9" x14ac:dyDescent="0.25">
      <c r="A5683" s="608">
        <v>720568</v>
      </c>
      <c r="B5683" s="416" t="s">
        <v>552</v>
      </c>
      <c r="C5683" s="416" t="s">
        <v>1330</v>
      </c>
      <c r="D5683" s="416" t="s">
        <v>739</v>
      </c>
      <c r="E5683" s="417">
        <v>243479.91</v>
      </c>
      <c r="F5683" s="417">
        <v>0</v>
      </c>
      <c r="G5683" s="417">
        <v>830737538.97000003</v>
      </c>
      <c r="H5683" s="387" t="b" cm="1">
        <f t="array" aca="1" ref="H5683" ca="1">EsNegrita(BP[[#This Row],[CODIGO]])</f>
        <v>0</v>
      </c>
      <c r="I5683" s="387" t="b" cm="1">
        <f t="array" ref="I5683">_xlfn.LET(
    _xlpm.codigos_devolucion, _xlfn.UNIQUE(_xlfn._xlws.FILTER(BP[CODIGO], ISNUMBER(SEARCH("devoluci", BP[NOMBRE CUENTA])), {""})),
    ISNUMBER(MATCH(BP[[#This Row],[CODIGO]], _xlpm.codigos_devolucion, 0))
)</f>
        <v>0</v>
      </c>
    </row>
    <row r="5684" spans="1:9" x14ac:dyDescent="0.25">
      <c r="A5684" s="608">
        <v>720568</v>
      </c>
      <c r="B5684" s="416" t="s">
        <v>552</v>
      </c>
      <c r="C5684" s="416" t="s">
        <v>763</v>
      </c>
      <c r="D5684" s="416" t="s">
        <v>739</v>
      </c>
      <c r="E5684" s="417">
        <v>243479.91</v>
      </c>
      <c r="F5684" s="417">
        <v>0</v>
      </c>
      <c r="G5684" s="417">
        <v>830981018.88</v>
      </c>
      <c r="H5684" s="387" t="b" cm="1">
        <f t="array" aca="1" ref="H5684" ca="1">EsNegrita(BP[[#This Row],[CODIGO]])</f>
        <v>0</v>
      </c>
      <c r="I5684" s="387" t="b" cm="1">
        <f t="array" ref="I5684">_xlfn.LET(
    _xlpm.codigos_devolucion, _xlfn.UNIQUE(_xlfn._xlws.FILTER(BP[CODIGO], ISNUMBER(SEARCH("devoluci", BP[NOMBRE CUENTA])), {""})),
    ISNUMBER(MATCH(BP[[#This Row],[CODIGO]], _xlpm.codigos_devolucion, 0))
)</f>
        <v>0</v>
      </c>
    </row>
    <row r="5685" spans="1:9" x14ac:dyDescent="0.25">
      <c r="A5685" s="608">
        <v>720568</v>
      </c>
      <c r="B5685" s="416" t="s">
        <v>552</v>
      </c>
      <c r="C5685" s="416" t="s">
        <v>764</v>
      </c>
      <c r="D5685" s="416" t="s">
        <v>739</v>
      </c>
      <c r="E5685" s="417">
        <v>291852.83</v>
      </c>
      <c r="F5685" s="417">
        <v>0</v>
      </c>
      <c r="G5685" s="417">
        <v>831272871.71000004</v>
      </c>
      <c r="H5685" s="387" t="b" cm="1">
        <f t="array" aca="1" ref="H5685" ca="1">EsNegrita(BP[[#This Row],[CODIGO]])</f>
        <v>0</v>
      </c>
      <c r="I5685" s="387" t="b" cm="1">
        <f t="array" ref="I5685">_xlfn.LET(
    _xlpm.codigos_devolucion, _xlfn.UNIQUE(_xlfn._xlws.FILTER(BP[CODIGO], ISNUMBER(SEARCH("devoluci", BP[NOMBRE CUENTA])), {""})),
    ISNUMBER(MATCH(BP[[#This Row],[CODIGO]], _xlpm.codigos_devolucion, 0))
)</f>
        <v>0</v>
      </c>
    </row>
    <row r="5686" spans="1:9" x14ac:dyDescent="0.25">
      <c r="A5686" s="608">
        <v>720568</v>
      </c>
      <c r="B5686" s="416" t="s">
        <v>552</v>
      </c>
      <c r="C5686" s="416" t="s">
        <v>1284</v>
      </c>
      <c r="D5686" s="416" t="s">
        <v>739</v>
      </c>
      <c r="E5686" s="417">
        <v>205503.29</v>
      </c>
      <c r="F5686" s="417">
        <v>0</v>
      </c>
      <c r="G5686" s="417">
        <v>831478375</v>
      </c>
      <c r="H5686" s="387" t="b" cm="1">
        <f t="array" aca="1" ref="H5686" ca="1">EsNegrita(BP[[#This Row],[CODIGO]])</f>
        <v>0</v>
      </c>
      <c r="I5686" s="387" t="b" cm="1">
        <f t="array" ref="I5686">_xlfn.LET(
    _xlpm.codigos_devolucion, _xlfn.UNIQUE(_xlfn._xlws.FILTER(BP[CODIGO], ISNUMBER(SEARCH("devoluci", BP[NOMBRE CUENTA])), {""})),
    ISNUMBER(MATCH(BP[[#This Row],[CODIGO]], _xlpm.codigos_devolucion, 0))
)</f>
        <v>0</v>
      </c>
    </row>
    <row r="5687" spans="1:9" x14ac:dyDescent="0.25">
      <c r="A5687" s="608">
        <v>720568</v>
      </c>
      <c r="B5687" s="416" t="s">
        <v>552</v>
      </c>
      <c r="C5687" s="416" t="s">
        <v>1303</v>
      </c>
      <c r="D5687" s="416" t="s">
        <v>739</v>
      </c>
      <c r="E5687" s="417">
        <v>276747.02</v>
      </c>
      <c r="F5687" s="417">
        <v>0</v>
      </c>
      <c r="G5687" s="417">
        <v>831755122.01999998</v>
      </c>
      <c r="H5687" s="387" t="b" cm="1">
        <f t="array" aca="1" ref="H5687" ca="1">EsNegrita(BP[[#This Row],[CODIGO]])</f>
        <v>0</v>
      </c>
      <c r="I5687" s="387" t="b" cm="1">
        <f t="array" ref="I5687">_xlfn.LET(
    _xlpm.codigos_devolucion, _xlfn.UNIQUE(_xlfn._xlws.FILTER(BP[CODIGO], ISNUMBER(SEARCH("devoluci", BP[NOMBRE CUENTA])), {""})),
    ISNUMBER(MATCH(BP[[#This Row],[CODIGO]], _xlpm.codigos_devolucion, 0))
)</f>
        <v>0</v>
      </c>
    </row>
    <row r="5688" spans="1:9" x14ac:dyDescent="0.25">
      <c r="A5688" s="608">
        <v>720568</v>
      </c>
      <c r="B5688" s="416" t="s">
        <v>552</v>
      </c>
      <c r="C5688" s="416" t="s">
        <v>765</v>
      </c>
      <c r="D5688" s="416" t="s">
        <v>739</v>
      </c>
      <c r="E5688" s="417">
        <v>146073.9</v>
      </c>
      <c r="F5688" s="417">
        <v>0</v>
      </c>
      <c r="G5688" s="417">
        <v>831901195.91999996</v>
      </c>
      <c r="H5688" s="387" t="b" cm="1">
        <f t="array" aca="1" ref="H5688" ca="1">EsNegrita(BP[[#This Row],[CODIGO]])</f>
        <v>0</v>
      </c>
      <c r="I5688" s="387" t="b" cm="1">
        <f t="array" ref="I5688">_xlfn.LET(
    _xlpm.codigos_devolucion, _xlfn.UNIQUE(_xlfn._xlws.FILTER(BP[CODIGO], ISNUMBER(SEARCH("devoluci", BP[NOMBRE CUENTA])), {""})),
    ISNUMBER(MATCH(BP[[#This Row],[CODIGO]], _xlpm.codigos_devolucion, 0))
)</f>
        <v>0</v>
      </c>
    </row>
    <row r="5689" spans="1:9" x14ac:dyDescent="0.25">
      <c r="A5689" s="608">
        <v>720568</v>
      </c>
      <c r="B5689" s="416" t="s">
        <v>552</v>
      </c>
      <c r="C5689" s="416" t="s">
        <v>1304</v>
      </c>
      <c r="D5689" s="416" t="s">
        <v>739</v>
      </c>
      <c r="E5689" s="417">
        <v>270565.34999999998</v>
      </c>
      <c r="F5689" s="417">
        <v>0</v>
      </c>
      <c r="G5689" s="417">
        <v>832171761.26999998</v>
      </c>
      <c r="H5689" s="387" t="b" cm="1">
        <f t="array" aca="1" ref="H5689" ca="1">EsNegrita(BP[[#This Row],[CODIGO]])</f>
        <v>0</v>
      </c>
      <c r="I5689" s="387" t="b" cm="1">
        <f t="array" ref="I5689">_xlfn.LET(
    _xlpm.codigos_devolucion, _xlfn.UNIQUE(_xlfn._xlws.FILTER(BP[CODIGO], ISNUMBER(SEARCH("devoluci", BP[NOMBRE CUENTA])), {""})),
    ISNUMBER(MATCH(BP[[#This Row],[CODIGO]], _xlpm.codigos_devolucion, 0))
)</f>
        <v>0</v>
      </c>
    </row>
    <row r="5690" spans="1:9" x14ac:dyDescent="0.25">
      <c r="A5690" s="608">
        <v>720568</v>
      </c>
      <c r="B5690" s="416" t="s">
        <v>552</v>
      </c>
      <c r="C5690" s="416" t="s">
        <v>1348</v>
      </c>
      <c r="D5690" s="416" t="s">
        <v>739</v>
      </c>
      <c r="E5690" s="417">
        <v>270565.34999999998</v>
      </c>
      <c r="F5690" s="417">
        <v>0</v>
      </c>
      <c r="G5690" s="417">
        <v>832442326.62</v>
      </c>
      <c r="H5690" s="387" t="b" cm="1">
        <f t="array" aca="1" ref="H5690" ca="1">EsNegrita(BP[[#This Row],[CODIGO]])</f>
        <v>0</v>
      </c>
      <c r="I5690" s="387" t="b" cm="1">
        <f t="array" ref="I5690">_xlfn.LET(
    _xlpm.codigos_devolucion, _xlfn.UNIQUE(_xlfn._xlws.FILTER(BP[CODIGO], ISNUMBER(SEARCH("devoluci", BP[NOMBRE CUENTA])), {""})),
    ISNUMBER(MATCH(BP[[#This Row],[CODIGO]], _xlpm.codigos_devolucion, 0))
)</f>
        <v>0</v>
      </c>
    </row>
    <row r="5691" spans="1:9" x14ac:dyDescent="0.25">
      <c r="A5691" s="608">
        <v>720568</v>
      </c>
      <c r="B5691" s="416" t="s">
        <v>552</v>
      </c>
      <c r="C5691" s="416" t="s">
        <v>1305</v>
      </c>
      <c r="D5691" s="416" t="s">
        <v>739</v>
      </c>
      <c r="E5691" s="417">
        <v>163617.5</v>
      </c>
      <c r="F5691" s="417">
        <v>0</v>
      </c>
      <c r="G5691" s="417">
        <v>832605944.12</v>
      </c>
      <c r="H5691" s="387" t="b" cm="1">
        <f t="array" aca="1" ref="H5691" ca="1">EsNegrita(BP[[#This Row],[CODIGO]])</f>
        <v>0</v>
      </c>
      <c r="I5691" s="387" t="b" cm="1">
        <f t="array" ref="I5691">_xlfn.LET(
    _xlpm.codigos_devolucion, _xlfn.UNIQUE(_xlfn._xlws.FILTER(BP[CODIGO], ISNUMBER(SEARCH("devoluci", BP[NOMBRE CUENTA])), {""})),
    ISNUMBER(MATCH(BP[[#This Row],[CODIGO]], _xlpm.codigos_devolucion, 0))
)</f>
        <v>0</v>
      </c>
    </row>
    <row r="5692" spans="1:9" x14ac:dyDescent="0.25">
      <c r="A5692" s="608">
        <v>720568</v>
      </c>
      <c r="B5692" s="416" t="s">
        <v>552</v>
      </c>
      <c r="C5692" s="416" t="s">
        <v>1306</v>
      </c>
      <c r="D5692" s="416" t="s">
        <v>739</v>
      </c>
      <c r="E5692" s="417">
        <v>282527.49</v>
      </c>
      <c r="F5692" s="417">
        <v>0</v>
      </c>
      <c r="G5692" s="417">
        <v>832888471.61000001</v>
      </c>
      <c r="H5692" s="387" t="b" cm="1">
        <f t="array" aca="1" ref="H5692" ca="1">EsNegrita(BP[[#This Row],[CODIGO]])</f>
        <v>0</v>
      </c>
      <c r="I5692" s="387" t="b" cm="1">
        <f t="array" ref="I5692">_xlfn.LET(
    _xlpm.codigos_devolucion, _xlfn.UNIQUE(_xlfn._xlws.FILTER(BP[CODIGO], ISNUMBER(SEARCH("devoluci", BP[NOMBRE CUENTA])), {""})),
    ISNUMBER(MATCH(BP[[#This Row],[CODIGO]], _xlpm.codigos_devolucion, 0))
)</f>
        <v>0</v>
      </c>
    </row>
    <row r="5693" spans="1:9" x14ac:dyDescent="0.25">
      <c r="A5693" s="608">
        <v>720568</v>
      </c>
      <c r="B5693" s="416" t="s">
        <v>552</v>
      </c>
      <c r="C5693" s="416" t="s">
        <v>1274</v>
      </c>
      <c r="D5693" s="416" t="s">
        <v>739</v>
      </c>
      <c r="E5693" s="417">
        <v>183379.82</v>
      </c>
      <c r="F5693" s="417">
        <v>0</v>
      </c>
      <c r="G5693" s="417">
        <v>833071851.43000007</v>
      </c>
      <c r="H5693" s="387" t="b" cm="1">
        <f t="array" aca="1" ref="H5693" ca="1">EsNegrita(BP[[#This Row],[CODIGO]])</f>
        <v>0</v>
      </c>
      <c r="I5693" s="387" t="b" cm="1">
        <f t="array" ref="I5693">_xlfn.LET(
    _xlpm.codigos_devolucion, _xlfn.UNIQUE(_xlfn._xlws.FILTER(BP[CODIGO], ISNUMBER(SEARCH("devoluci", BP[NOMBRE CUENTA])), {""})),
    ISNUMBER(MATCH(BP[[#This Row],[CODIGO]], _xlpm.codigos_devolucion, 0))
)</f>
        <v>0</v>
      </c>
    </row>
    <row r="5694" spans="1:9" x14ac:dyDescent="0.25">
      <c r="A5694" s="608">
        <v>720568</v>
      </c>
      <c r="B5694" s="416" t="s">
        <v>552</v>
      </c>
      <c r="C5694" s="416" t="s">
        <v>1307</v>
      </c>
      <c r="D5694" s="416" t="s">
        <v>739</v>
      </c>
      <c r="E5694" s="417">
        <v>180217.66</v>
      </c>
      <c r="F5694" s="417">
        <v>0</v>
      </c>
      <c r="G5694" s="417">
        <v>833252069.09000003</v>
      </c>
      <c r="H5694" s="387" t="b" cm="1">
        <f t="array" aca="1" ref="H5694" ca="1">EsNegrita(BP[[#This Row],[CODIGO]])</f>
        <v>0</v>
      </c>
      <c r="I5694" s="387" t="b" cm="1">
        <f t="array" ref="I5694">_xlfn.LET(
    _xlpm.codigos_devolucion, _xlfn.UNIQUE(_xlfn._xlws.FILTER(BP[CODIGO], ISNUMBER(SEARCH("devoluci", BP[NOMBRE CUENTA])), {""})),
    ISNUMBER(MATCH(BP[[#This Row],[CODIGO]], _xlpm.codigos_devolucion, 0))
)</f>
        <v>0</v>
      </c>
    </row>
    <row r="5695" spans="1:9" x14ac:dyDescent="0.25">
      <c r="A5695" s="608">
        <v>720568</v>
      </c>
      <c r="B5695" s="416" t="s">
        <v>552</v>
      </c>
      <c r="C5695" s="416" t="s">
        <v>766</v>
      </c>
      <c r="D5695" s="416" t="s">
        <v>739</v>
      </c>
      <c r="E5695" s="417">
        <v>310787.44</v>
      </c>
      <c r="F5695" s="417">
        <v>0</v>
      </c>
      <c r="G5695" s="417">
        <v>833562856.53000009</v>
      </c>
      <c r="H5695" s="387" t="b" cm="1">
        <f t="array" aca="1" ref="H5695" ca="1">EsNegrita(BP[[#This Row],[CODIGO]])</f>
        <v>0</v>
      </c>
      <c r="I5695" s="387" t="b" cm="1">
        <f t="array" ref="I5695">_xlfn.LET(
    _xlpm.codigos_devolucion, _xlfn.UNIQUE(_xlfn._xlws.FILTER(BP[CODIGO], ISNUMBER(SEARCH("devoluci", BP[NOMBRE CUENTA])), {""})),
    ISNUMBER(MATCH(BP[[#This Row],[CODIGO]], _xlpm.codigos_devolucion, 0))
)</f>
        <v>0</v>
      </c>
    </row>
    <row r="5696" spans="1:9" x14ac:dyDescent="0.25">
      <c r="A5696" s="608">
        <v>720568</v>
      </c>
      <c r="B5696" s="416" t="s">
        <v>552</v>
      </c>
      <c r="C5696" s="416" t="s">
        <v>767</v>
      </c>
      <c r="D5696" s="416" t="s">
        <v>739</v>
      </c>
      <c r="E5696" s="417">
        <v>240006.09</v>
      </c>
      <c r="F5696" s="417">
        <v>0</v>
      </c>
      <c r="G5696" s="417">
        <v>833802862.62000012</v>
      </c>
      <c r="H5696" s="387" t="b" cm="1">
        <f t="array" aca="1" ref="H5696" ca="1">EsNegrita(BP[[#This Row],[CODIGO]])</f>
        <v>0</v>
      </c>
      <c r="I5696" s="387" t="b" cm="1">
        <f t="array" ref="I5696">_xlfn.LET(
    _xlpm.codigos_devolucion, _xlfn.UNIQUE(_xlfn._xlws.FILTER(BP[CODIGO], ISNUMBER(SEARCH("devoluci", BP[NOMBRE CUENTA])), {""})),
    ISNUMBER(MATCH(BP[[#This Row],[CODIGO]], _xlpm.codigos_devolucion, 0))
)</f>
        <v>0</v>
      </c>
    </row>
    <row r="5697" spans="1:9" x14ac:dyDescent="0.25">
      <c r="A5697" s="608">
        <v>720568</v>
      </c>
      <c r="B5697" s="416" t="s">
        <v>552</v>
      </c>
      <c r="C5697" s="416" t="s">
        <v>768</v>
      </c>
      <c r="D5697" s="416" t="s">
        <v>739</v>
      </c>
      <c r="E5697" s="417">
        <v>270565.34999999998</v>
      </c>
      <c r="F5697" s="417">
        <v>0</v>
      </c>
      <c r="G5697" s="417">
        <v>834073427.97000015</v>
      </c>
      <c r="H5697" s="387" t="b" cm="1">
        <f t="array" aca="1" ref="H5697" ca="1">EsNegrita(BP[[#This Row],[CODIGO]])</f>
        <v>0</v>
      </c>
      <c r="I5697" s="387" t="b" cm="1">
        <f t="array" ref="I5697">_xlfn.LET(
    _xlpm.codigos_devolucion, _xlfn.UNIQUE(_xlfn._xlws.FILTER(BP[CODIGO], ISNUMBER(SEARCH("devoluci", BP[NOMBRE CUENTA])), {""})),
    ISNUMBER(MATCH(BP[[#This Row],[CODIGO]], _xlpm.codigos_devolucion, 0))
)</f>
        <v>0</v>
      </c>
    </row>
    <row r="5698" spans="1:9" x14ac:dyDescent="0.25">
      <c r="A5698" s="608">
        <v>720568</v>
      </c>
      <c r="B5698" s="416" t="s">
        <v>552</v>
      </c>
      <c r="C5698" s="416" t="s">
        <v>1344</v>
      </c>
      <c r="D5698" s="416" t="s">
        <v>739</v>
      </c>
      <c r="E5698" s="417">
        <v>195025.53</v>
      </c>
      <c r="F5698" s="417">
        <v>0</v>
      </c>
      <c r="G5698" s="417">
        <v>834268453.50000012</v>
      </c>
      <c r="H5698" s="387" t="b" cm="1">
        <f t="array" aca="1" ref="H5698" ca="1">EsNegrita(BP[[#This Row],[CODIGO]])</f>
        <v>0</v>
      </c>
      <c r="I5698" s="387" t="b" cm="1">
        <f t="array" ref="I5698">_xlfn.LET(
    _xlpm.codigos_devolucion, _xlfn.UNIQUE(_xlfn._xlws.FILTER(BP[CODIGO], ISNUMBER(SEARCH("devoluci", BP[NOMBRE CUENTA])), {""})),
    ISNUMBER(MATCH(BP[[#This Row],[CODIGO]], _xlpm.codigos_devolucion, 0))
)</f>
        <v>0</v>
      </c>
    </row>
    <row r="5699" spans="1:9" x14ac:dyDescent="0.25">
      <c r="A5699" s="608">
        <v>720568</v>
      </c>
      <c r="B5699" s="416" t="s">
        <v>552</v>
      </c>
      <c r="C5699" s="416" t="s">
        <v>769</v>
      </c>
      <c r="D5699" s="416" t="s">
        <v>739</v>
      </c>
      <c r="E5699" s="417">
        <v>261012.21</v>
      </c>
      <c r="F5699" s="417">
        <v>0</v>
      </c>
      <c r="G5699" s="417">
        <v>834529465.71000016</v>
      </c>
      <c r="H5699" s="387" t="b" cm="1">
        <f t="array" aca="1" ref="H5699" ca="1">EsNegrita(BP[[#This Row],[CODIGO]])</f>
        <v>0</v>
      </c>
      <c r="I5699" s="387" t="b" cm="1">
        <f t="array" ref="I5699">_xlfn.LET(
    _xlpm.codigos_devolucion, _xlfn.UNIQUE(_xlfn._xlws.FILTER(BP[CODIGO], ISNUMBER(SEARCH("devoluci", BP[NOMBRE CUENTA])), {""})),
    ISNUMBER(MATCH(BP[[#This Row],[CODIGO]], _xlpm.codigos_devolucion, 0))
)</f>
        <v>0</v>
      </c>
    </row>
    <row r="5700" spans="1:9" x14ac:dyDescent="0.25">
      <c r="A5700" s="608">
        <v>720568</v>
      </c>
      <c r="B5700" s="416" t="s">
        <v>552</v>
      </c>
      <c r="C5700" s="416" t="s">
        <v>1309</v>
      </c>
      <c r="D5700" s="416" t="s">
        <v>739</v>
      </c>
      <c r="E5700" s="417">
        <v>182577.79</v>
      </c>
      <c r="F5700" s="417">
        <v>0</v>
      </c>
      <c r="G5700" s="417">
        <v>834712043.50000012</v>
      </c>
      <c r="H5700" s="387" t="b" cm="1">
        <f t="array" aca="1" ref="H5700" ca="1">EsNegrita(BP[[#This Row],[CODIGO]])</f>
        <v>0</v>
      </c>
      <c r="I5700" s="387" t="b" cm="1">
        <f t="array" ref="I5700">_xlfn.LET(
    _xlpm.codigos_devolucion, _xlfn.UNIQUE(_xlfn._xlws.FILTER(BP[CODIGO], ISNUMBER(SEARCH("devoluci", BP[NOMBRE CUENTA])), {""})),
    ISNUMBER(MATCH(BP[[#This Row],[CODIGO]], _xlpm.codigos_devolucion, 0))
)</f>
        <v>0</v>
      </c>
    </row>
    <row r="5701" spans="1:9" x14ac:dyDescent="0.25">
      <c r="A5701" s="608">
        <v>720568</v>
      </c>
      <c r="B5701" s="416" t="s">
        <v>552</v>
      </c>
      <c r="C5701" s="416" t="s">
        <v>1310</v>
      </c>
      <c r="D5701" s="416" t="s">
        <v>739</v>
      </c>
      <c r="E5701" s="417">
        <v>125280</v>
      </c>
      <c r="F5701" s="417">
        <v>0</v>
      </c>
      <c r="G5701" s="417">
        <v>834837323.50000012</v>
      </c>
      <c r="H5701" s="387" t="b" cm="1">
        <f t="array" aca="1" ref="H5701" ca="1">EsNegrita(BP[[#This Row],[CODIGO]])</f>
        <v>0</v>
      </c>
      <c r="I5701" s="387" t="b" cm="1">
        <f t="array" ref="I5701">_xlfn.LET(
    _xlpm.codigos_devolucion, _xlfn.UNIQUE(_xlfn._xlws.FILTER(BP[CODIGO], ISNUMBER(SEARCH("devoluci", BP[NOMBRE CUENTA])), {""})),
    ISNUMBER(MATCH(BP[[#This Row],[CODIGO]], _xlpm.codigos_devolucion, 0))
)</f>
        <v>0</v>
      </c>
    </row>
    <row r="5702" spans="1:9" x14ac:dyDescent="0.25">
      <c r="A5702" s="608">
        <v>720568</v>
      </c>
      <c r="B5702" s="416" t="s">
        <v>552</v>
      </c>
      <c r="C5702" s="416" t="s">
        <v>1275</v>
      </c>
      <c r="D5702" s="416" t="s">
        <v>739</v>
      </c>
      <c r="E5702" s="417">
        <v>176121.95</v>
      </c>
      <c r="F5702" s="417">
        <v>0</v>
      </c>
      <c r="G5702" s="417">
        <v>835013445.45000017</v>
      </c>
      <c r="H5702" s="387" t="b" cm="1">
        <f t="array" aca="1" ref="H5702" ca="1">EsNegrita(BP[[#This Row],[CODIGO]])</f>
        <v>0</v>
      </c>
      <c r="I5702" s="387" t="b" cm="1">
        <f t="array" ref="I5702">_xlfn.LET(
    _xlpm.codigos_devolucion, _xlfn.UNIQUE(_xlfn._xlws.FILTER(BP[CODIGO], ISNUMBER(SEARCH("devoluci", BP[NOMBRE CUENTA])), {""})),
    ISNUMBER(MATCH(BP[[#This Row],[CODIGO]], _xlpm.codigos_devolucion, 0))
)</f>
        <v>0</v>
      </c>
    </row>
    <row r="5703" spans="1:9" x14ac:dyDescent="0.25">
      <c r="A5703" s="608">
        <v>720568</v>
      </c>
      <c r="B5703" s="416" t="s">
        <v>552</v>
      </c>
      <c r="C5703" s="416" t="s">
        <v>771</v>
      </c>
      <c r="D5703" s="416" t="s">
        <v>739</v>
      </c>
      <c r="E5703" s="417">
        <v>209359.84</v>
      </c>
      <c r="F5703" s="417">
        <v>0</v>
      </c>
      <c r="G5703" s="417">
        <v>835222805.2900002</v>
      </c>
      <c r="H5703" s="387" t="b" cm="1">
        <f t="array" aca="1" ref="H5703" ca="1">EsNegrita(BP[[#This Row],[CODIGO]])</f>
        <v>0</v>
      </c>
      <c r="I5703" s="387" t="b" cm="1">
        <f t="array" ref="I5703">_xlfn.LET(
    _xlpm.codigos_devolucion, _xlfn.UNIQUE(_xlfn._xlws.FILTER(BP[CODIGO], ISNUMBER(SEARCH("devoluci", BP[NOMBRE CUENTA])), {""})),
    ISNUMBER(MATCH(BP[[#This Row],[CODIGO]], _xlpm.codigos_devolucion, 0))
)</f>
        <v>0</v>
      </c>
    </row>
    <row r="5704" spans="1:9" x14ac:dyDescent="0.25">
      <c r="A5704" s="608">
        <v>720568</v>
      </c>
      <c r="B5704" s="416" t="s">
        <v>552</v>
      </c>
      <c r="C5704" s="416" t="s">
        <v>1311</v>
      </c>
      <c r="D5704" s="416" t="s">
        <v>739</v>
      </c>
      <c r="E5704" s="417">
        <v>117450.65</v>
      </c>
      <c r="F5704" s="417">
        <v>0</v>
      </c>
      <c r="G5704" s="417">
        <v>835340255.94000018</v>
      </c>
      <c r="H5704" s="387" t="b" cm="1">
        <f t="array" aca="1" ref="H5704" ca="1">EsNegrita(BP[[#This Row],[CODIGO]])</f>
        <v>0</v>
      </c>
      <c r="I5704" s="387" t="b" cm="1">
        <f t="array" ref="I5704">_xlfn.LET(
    _xlpm.codigos_devolucion, _xlfn.UNIQUE(_xlfn._xlws.FILTER(BP[CODIGO], ISNUMBER(SEARCH("devoluci", BP[NOMBRE CUENTA])), {""})),
    ISNUMBER(MATCH(BP[[#This Row],[CODIGO]], _xlpm.codigos_devolucion, 0))
)</f>
        <v>0</v>
      </c>
    </row>
    <row r="5705" spans="1:9" x14ac:dyDescent="0.25">
      <c r="A5705" s="608">
        <v>720568</v>
      </c>
      <c r="B5705" s="416" t="s">
        <v>552</v>
      </c>
      <c r="C5705" s="416" t="s">
        <v>1277</v>
      </c>
      <c r="D5705" s="416" t="s">
        <v>739</v>
      </c>
      <c r="E5705" s="417">
        <v>289164.21000000002</v>
      </c>
      <c r="F5705" s="417">
        <v>0</v>
      </c>
      <c r="G5705" s="417">
        <v>835629420.15000021</v>
      </c>
      <c r="H5705" s="387" t="b" cm="1">
        <f t="array" aca="1" ref="H5705" ca="1">EsNegrita(BP[[#This Row],[CODIGO]])</f>
        <v>0</v>
      </c>
      <c r="I5705" s="387" t="b" cm="1">
        <f t="array" ref="I5705">_xlfn.LET(
    _xlpm.codigos_devolucion, _xlfn.UNIQUE(_xlfn._xlws.FILTER(BP[CODIGO], ISNUMBER(SEARCH("devoluci", BP[NOMBRE CUENTA])), {""})),
    ISNUMBER(MATCH(BP[[#This Row],[CODIGO]], _xlpm.codigos_devolucion, 0))
)</f>
        <v>0</v>
      </c>
    </row>
    <row r="5706" spans="1:9" x14ac:dyDescent="0.25">
      <c r="A5706" s="608">
        <v>720568</v>
      </c>
      <c r="B5706" s="416" t="s">
        <v>552</v>
      </c>
      <c r="C5706" s="416" t="s">
        <v>1312</v>
      </c>
      <c r="D5706" s="416" t="s">
        <v>739</v>
      </c>
      <c r="E5706" s="417">
        <v>227172.18</v>
      </c>
      <c r="F5706" s="417">
        <v>0</v>
      </c>
      <c r="G5706" s="417">
        <v>835856592.33000016</v>
      </c>
      <c r="H5706" s="387" t="b" cm="1">
        <f t="array" aca="1" ref="H5706" ca="1">EsNegrita(BP[[#This Row],[CODIGO]])</f>
        <v>0</v>
      </c>
      <c r="I5706" s="387" t="b" cm="1">
        <f t="array" ref="I5706">_xlfn.LET(
    _xlpm.codigos_devolucion, _xlfn.UNIQUE(_xlfn._xlws.FILTER(BP[CODIGO], ISNUMBER(SEARCH("devoluci", BP[NOMBRE CUENTA])), {""})),
    ISNUMBER(MATCH(BP[[#This Row],[CODIGO]], _xlpm.codigos_devolucion, 0))
)</f>
        <v>0</v>
      </c>
    </row>
    <row r="5707" spans="1:9" x14ac:dyDescent="0.25">
      <c r="A5707" s="608">
        <v>720568</v>
      </c>
      <c r="B5707" s="416" t="s">
        <v>552</v>
      </c>
      <c r="C5707" s="416" t="s">
        <v>1313</v>
      </c>
      <c r="D5707" s="416" t="s">
        <v>739</v>
      </c>
      <c r="E5707" s="417">
        <v>127832</v>
      </c>
      <c r="F5707" s="417">
        <v>0</v>
      </c>
      <c r="G5707" s="417">
        <v>835984424.33000016</v>
      </c>
      <c r="H5707" s="387" t="b" cm="1">
        <f t="array" aca="1" ref="H5707" ca="1">EsNegrita(BP[[#This Row],[CODIGO]])</f>
        <v>0</v>
      </c>
      <c r="I5707" s="387" t="b" cm="1">
        <f t="array" ref="I5707">_xlfn.LET(
    _xlpm.codigos_devolucion, _xlfn.UNIQUE(_xlfn._xlws.FILTER(BP[CODIGO], ISNUMBER(SEARCH("devoluci", BP[NOMBRE CUENTA])), {""})),
    ISNUMBER(MATCH(BP[[#This Row],[CODIGO]], _xlpm.codigos_devolucion, 0))
)</f>
        <v>0</v>
      </c>
    </row>
    <row r="5708" spans="1:9" x14ac:dyDescent="0.25">
      <c r="A5708" s="608">
        <v>720568</v>
      </c>
      <c r="B5708" s="416" t="s">
        <v>552</v>
      </c>
      <c r="C5708" s="416" t="s">
        <v>1355</v>
      </c>
      <c r="D5708" s="416" t="s">
        <v>739</v>
      </c>
      <c r="E5708" s="417">
        <v>194852.56</v>
      </c>
      <c r="F5708" s="417">
        <v>0</v>
      </c>
      <c r="G5708" s="417">
        <v>836179276.8900001</v>
      </c>
      <c r="H5708" s="387" t="b" cm="1">
        <f t="array" aca="1" ref="H5708" ca="1">EsNegrita(BP[[#This Row],[CODIGO]])</f>
        <v>0</v>
      </c>
      <c r="I5708" s="387" t="b" cm="1">
        <f t="array" ref="I5708">_xlfn.LET(
    _xlpm.codigos_devolucion, _xlfn.UNIQUE(_xlfn._xlws.FILTER(BP[CODIGO], ISNUMBER(SEARCH("devoluci", BP[NOMBRE CUENTA])), {""})),
    ISNUMBER(MATCH(BP[[#This Row],[CODIGO]], _xlpm.codigos_devolucion, 0))
)</f>
        <v>0</v>
      </c>
    </row>
    <row r="5709" spans="1:9" x14ac:dyDescent="0.25">
      <c r="A5709" s="608">
        <v>720568</v>
      </c>
      <c r="B5709" s="416" t="s">
        <v>552</v>
      </c>
      <c r="C5709" s="416" t="s">
        <v>1316</v>
      </c>
      <c r="D5709" s="416" t="s">
        <v>739</v>
      </c>
      <c r="E5709" s="417">
        <v>197070.65</v>
      </c>
      <c r="F5709" s="417">
        <v>0</v>
      </c>
      <c r="G5709" s="417">
        <v>836376347.54000008</v>
      </c>
      <c r="H5709" s="387" t="b" cm="1">
        <f t="array" aca="1" ref="H5709" ca="1">EsNegrita(BP[[#This Row],[CODIGO]])</f>
        <v>0</v>
      </c>
      <c r="I5709" s="387" t="b" cm="1">
        <f t="array" ref="I5709">_xlfn.LET(
    _xlpm.codigos_devolucion, _xlfn.UNIQUE(_xlfn._xlws.FILTER(BP[CODIGO], ISNUMBER(SEARCH("devoluci", BP[NOMBRE CUENTA])), {""})),
    ISNUMBER(MATCH(BP[[#This Row],[CODIGO]], _xlpm.codigos_devolucion, 0))
)</f>
        <v>0</v>
      </c>
    </row>
    <row r="5710" spans="1:9" x14ac:dyDescent="0.25">
      <c r="A5710" s="608">
        <v>720568</v>
      </c>
      <c r="B5710" s="416" t="s">
        <v>552</v>
      </c>
      <c r="C5710" s="416" t="s">
        <v>1317</v>
      </c>
      <c r="D5710" s="416" t="s">
        <v>739</v>
      </c>
      <c r="E5710" s="417">
        <v>141731.85999999999</v>
      </c>
      <c r="F5710" s="417">
        <v>0</v>
      </c>
      <c r="G5710" s="417">
        <v>836518079.4000001</v>
      </c>
      <c r="H5710" s="387" t="b" cm="1">
        <f t="array" aca="1" ref="H5710" ca="1">EsNegrita(BP[[#This Row],[CODIGO]])</f>
        <v>0</v>
      </c>
      <c r="I5710" s="387" t="b" cm="1">
        <f t="array" ref="I5710">_xlfn.LET(
    _xlpm.codigos_devolucion, _xlfn.UNIQUE(_xlfn._xlws.FILTER(BP[CODIGO], ISNUMBER(SEARCH("devoluci", BP[NOMBRE CUENTA])), {""})),
    ISNUMBER(MATCH(BP[[#This Row],[CODIGO]], _xlpm.codigos_devolucion, 0))
)</f>
        <v>0</v>
      </c>
    </row>
    <row r="5711" spans="1:9" x14ac:dyDescent="0.25">
      <c r="A5711" s="608">
        <v>720568</v>
      </c>
      <c r="B5711" s="416" t="s">
        <v>552</v>
      </c>
      <c r="C5711" s="416" t="s">
        <v>1318</v>
      </c>
      <c r="D5711" s="416" t="s">
        <v>739</v>
      </c>
      <c r="E5711" s="417">
        <v>184287.21</v>
      </c>
      <c r="F5711" s="417">
        <v>0</v>
      </c>
      <c r="G5711" s="417">
        <v>836702366.61000013</v>
      </c>
      <c r="H5711" s="387" t="b" cm="1">
        <f t="array" aca="1" ref="H5711" ca="1">EsNegrita(BP[[#This Row],[CODIGO]])</f>
        <v>0</v>
      </c>
      <c r="I5711" s="387" t="b" cm="1">
        <f t="array" ref="I5711">_xlfn.LET(
    _xlpm.codigos_devolucion, _xlfn.UNIQUE(_xlfn._xlws.FILTER(BP[CODIGO], ISNUMBER(SEARCH("devoluci", BP[NOMBRE CUENTA])), {""})),
    ISNUMBER(MATCH(BP[[#This Row],[CODIGO]], _xlpm.codigos_devolucion, 0))
)</f>
        <v>0</v>
      </c>
    </row>
    <row r="5712" spans="1:9" x14ac:dyDescent="0.25">
      <c r="A5712" s="608">
        <v>720568</v>
      </c>
      <c r="B5712" s="416" t="s">
        <v>552</v>
      </c>
      <c r="C5712" s="416" t="s">
        <v>1278</v>
      </c>
      <c r="D5712" s="416" t="s">
        <v>739</v>
      </c>
      <c r="E5712" s="417">
        <v>252968.01</v>
      </c>
      <c r="F5712" s="417">
        <v>0</v>
      </c>
      <c r="G5712" s="417">
        <v>836955334.62000012</v>
      </c>
      <c r="H5712" s="387" t="b" cm="1">
        <f t="array" aca="1" ref="H5712" ca="1">EsNegrita(BP[[#This Row],[CODIGO]])</f>
        <v>0</v>
      </c>
      <c r="I5712" s="387" t="b" cm="1">
        <f t="array" ref="I5712">_xlfn.LET(
    _xlpm.codigos_devolucion, _xlfn.UNIQUE(_xlfn._xlws.FILTER(BP[CODIGO], ISNUMBER(SEARCH("devoluci", BP[NOMBRE CUENTA])), {""})),
    ISNUMBER(MATCH(BP[[#This Row],[CODIGO]], _xlpm.codigos_devolucion, 0))
)</f>
        <v>0</v>
      </c>
    </row>
    <row r="5713" spans="1:9" x14ac:dyDescent="0.25">
      <c r="A5713" s="608">
        <v>720568</v>
      </c>
      <c r="B5713" s="416" t="s">
        <v>552</v>
      </c>
      <c r="C5713" s="416" t="s">
        <v>1331</v>
      </c>
      <c r="D5713" s="416" t="s">
        <v>739</v>
      </c>
      <c r="E5713" s="417">
        <v>182534.6</v>
      </c>
      <c r="F5713" s="417">
        <v>0</v>
      </c>
      <c r="G5713" s="417">
        <v>837137869.22000015</v>
      </c>
      <c r="H5713" s="387" t="b" cm="1">
        <f t="array" aca="1" ref="H5713" ca="1">EsNegrita(BP[[#This Row],[CODIGO]])</f>
        <v>0</v>
      </c>
      <c r="I5713" s="387" t="b" cm="1">
        <f t="array" ref="I5713">_xlfn.LET(
    _xlpm.codigos_devolucion, _xlfn.UNIQUE(_xlfn._xlws.FILTER(BP[CODIGO], ISNUMBER(SEARCH("devoluci", BP[NOMBRE CUENTA])), {""})),
    ISNUMBER(MATCH(BP[[#This Row],[CODIGO]], _xlpm.codigos_devolucion, 0))
)</f>
        <v>0</v>
      </c>
    </row>
    <row r="5714" spans="1:9" x14ac:dyDescent="0.25">
      <c r="A5714" s="608">
        <v>720568</v>
      </c>
      <c r="B5714" s="416" t="s">
        <v>552</v>
      </c>
      <c r="C5714" s="416" t="s">
        <v>1320</v>
      </c>
      <c r="D5714" s="416" t="s">
        <v>739</v>
      </c>
      <c r="E5714" s="417">
        <v>168031.6</v>
      </c>
      <c r="F5714" s="417">
        <v>0</v>
      </c>
      <c r="G5714" s="417">
        <v>837305900.82000017</v>
      </c>
      <c r="H5714" s="387" t="b" cm="1">
        <f t="array" aca="1" ref="H5714" ca="1">EsNegrita(BP[[#This Row],[CODIGO]])</f>
        <v>0</v>
      </c>
      <c r="I5714" s="387" t="b" cm="1">
        <f t="array" ref="I5714">_xlfn.LET(
    _xlpm.codigos_devolucion, _xlfn.UNIQUE(_xlfn._xlws.FILTER(BP[CODIGO], ISNUMBER(SEARCH("devoluci", BP[NOMBRE CUENTA])), {""})),
    ISNUMBER(MATCH(BP[[#This Row],[CODIGO]], _xlpm.codigos_devolucion, 0))
)</f>
        <v>0</v>
      </c>
    </row>
    <row r="5715" spans="1:9" x14ac:dyDescent="0.25">
      <c r="A5715" s="608">
        <v>720568</v>
      </c>
      <c r="B5715" s="416" t="s">
        <v>552</v>
      </c>
      <c r="C5715" s="416" t="s">
        <v>1322</v>
      </c>
      <c r="D5715" s="416" t="s">
        <v>739</v>
      </c>
      <c r="E5715" s="417">
        <v>126502.98</v>
      </c>
      <c r="F5715" s="417">
        <v>0</v>
      </c>
      <c r="G5715" s="417">
        <v>837432403.80000019</v>
      </c>
      <c r="H5715" s="387" t="b" cm="1">
        <f t="array" aca="1" ref="H5715" ca="1">EsNegrita(BP[[#This Row],[CODIGO]])</f>
        <v>0</v>
      </c>
      <c r="I5715" s="387" t="b" cm="1">
        <f t="array" ref="I5715">_xlfn.LET(
    _xlpm.codigos_devolucion, _xlfn.UNIQUE(_xlfn._xlws.FILTER(BP[CODIGO], ISNUMBER(SEARCH("devoluci", BP[NOMBRE CUENTA])), {""})),
    ISNUMBER(MATCH(BP[[#This Row],[CODIGO]], _xlpm.codigos_devolucion, 0))
)</f>
        <v>0</v>
      </c>
    </row>
    <row r="5716" spans="1:9" x14ac:dyDescent="0.25">
      <c r="A5716" s="608">
        <v>720568</v>
      </c>
      <c r="B5716" s="416" t="s">
        <v>552</v>
      </c>
      <c r="C5716" s="416" t="s">
        <v>1323</v>
      </c>
      <c r="D5716" s="416" t="s">
        <v>739</v>
      </c>
      <c r="E5716" s="417">
        <v>225720.69</v>
      </c>
      <c r="F5716" s="417">
        <v>0</v>
      </c>
      <c r="G5716" s="417">
        <v>837658124.49000025</v>
      </c>
      <c r="H5716" s="387" t="b" cm="1">
        <f t="array" aca="1" ref="H5716" ca="1">EsNegrita(BP[[#This Row],[CODIGO]])</f>
        <v>0</v>
      </c>
      <c r="I5716" s="387" t="b" cm="1">
        <f t="array" ref="I5716">_xlfn.LET(
    _xlpm.codigos_devolucion, _xlfn.UNIQUE(_xlfn._xlws.FILTER(BP[CODIGO], ISNUMBER(SEARCH("devoluci", BP[NOMBRE CUENTA])), {""})),
    ISNUMBER(MATCH(BP[[#This Row],[CODIGO]], _xlpm.codigos_devolucion, 0))
)</f>
        <v>0</v>
      </c>
    </row>
    <row r="5717" spans="1:9" x14ac:dyDescent="0.25">
      <c r="A5717" s="608">
        <v>720568</v>
      </c>
      <c r="B5717" s="416" t="s">
        <v>552</v>
      </c>
      <c r="C5717" s="416" t="s">
        <v>1280</v>
      </c>
      <c r="D5717" s="416" t="s">
        <v>739</v>
      </c>
      <c r="E5717" s="417">
        <v>121862.99</v>
      </c>
      <c r="F5717" s="417">
        <v>0</v>
      </c>
      <c r="G5717" s="417">
        <v>837779987.48000026</v>
      </c>
      <c r="H5717" s="387" t="b" cm="1">
        <f t="array" aca="1" ref="H5717" ca="1">EsNegrita(BP[[#This Row],[CODIGO]])</f>
        <v>0</v>
      </c>
      <c r="I5717" s="387" t="b" cm="1">
        <f t="array" ref="I5717">_xlfn.LET(
    _xlpm.codigos_devolucion, _xlfn.UNIQUE(_xlfn._xlws.FILTER(BP[CODIGO], ISNUMBER(SEARCH("devoluci", BP[NOMBRE CUENTA])), {""})),
    ISNUMBER(MATCH(BP[[#This Row],[CODIGO]], _xlpm.codigos_devolucion, 0))
)</f>
        <v>0</v>
      </c>
    </row>
    <row r="5718" spans="1:9" x14ac:dyDescent="0.25">
      <c r="A5718" s="608">
        <v>720568</v>
      </c>
      <c r="B5718" s="416" t="s">
        <v>552</v>
      </c>
      <c r="C5718" s="416" t="s">
        <v>1357</v>
      </c>
      <c r="D5718" s="416" t="s">
        <v>739</v>
      </c>
      <c r="E5718" s="417">
        <v>200859.23</v>
      </c>
      <c r="F5718" s="417">
        <v>0</v>
      </c>
      <c r="G5718" s="417">
        <v>837980846.71000028</v>
      </c>
      <c r="H5718" s="387" t="b" cm="1">
        <f t="array" aca="1" ref="H5718" ca="1">EsNegrita(BP[[#This Row],[CODIGO]])</f>
        <v>0</v>
      </c>
      <c r="I5718" s="387" t="b" cm="1">
        <f t="array" ref="I5718">_xlfn.LET(
    _xlpm.codigos_devolucion, _xlfn.UNIQUE(_xlfn._xlws.FILTER(BP[CODIGO], ISNUMBER(SEARCH("devoluci", BP[NOMBRE CUENTA])), {""})),
    ISNUMBER(MATCH(BP[[#This Row],[CODIGO]], _xlpm.codigos_devolucion, 0))
)</f>
        <v>0</v>
      </c>
    </row>
    <row r="5719" spans="1:9" x14ac:dyDescent="0.25">
      <c r="A5719" s="608">
        <v>720568</v>
      </c>
      <c r="B5719" s="416" t="s">
        <v>552</v>
      </c>
      <c r="C5719" s="416" t="s">
        <v>1281</v>
      </c>
      <c r="D5719" s="416" t="s">
        <v>739</v>
      </c>
      <c r="E5719" s="417">
        <v>121862.99</v>
      </c>
      <c r="F5719" s="417">
        <v>0</v>
      </c>
      <c r="G5719" s="417">
        <v>838102709.70000029</v>
      </c>
      <c r="H5719" s="387" t="b" cm="1">
        <f t="array" aca="1" ref="H5719" ca="1">EsNegrita(BP[[#This Row],[CODIGO]])</f>
        <v>0</v>
      </c>
      <c r="I5719" s="387" t="b" cm="1">
        <f t="array" ref="I5719">_xlfn.LET(
    _xlpm.codigos_devolucion, _xlfn.UNIQUE(_xlfn._xlws.FILTER(BP[CODIGO], ISNUMBER(SEARCH("devoluci", BP[NOMBRE CUENTA])), {""})),
    ISNUMBER(MATCH(BP[[#This Row],[CODIGO]], _xlpm.codigos_devolucion, 0))
)</f>
        <v>0</v>
      </c>
    </row>
    <row r="5720" spans="1:9" x14ac:dyDescent="0.25">
      <c r="A5720" s="608">
        <v>720568</v>
      </c>
      <c r="B5720" s="416" t="s">
        <v>552</v>
      </c>
      <c r="C5720" s="416" t="s">
        <v>1313</v>
      </c>
      <c r="D5720" s="416" t="s">
        <v>1326</v>
      </c>
      <c r="E5720" s="417">
        <v>70528</v>
      </c>
      <c r="F5720" s="417">
        <v>0</v>
      </c>
      <c r="G5720" s="417">
        <v>838173237.70000029</v>
      </c>
      <c r="H5720" s="387" t="b" cm="1">
        <f t="array" aca="1" ref="H5720" ca="1">EsNegrita(BP[[#This Row],[CODIGO]])</f>
        <v>0</v>
      </c>
      <c r="I5720" s="387" t="b" cm="1">
        <f t="array" ref="I5720">_xlfn.LET(
    _xlpm.codigos_devolucion, _xlfn.UNIQUE(_xlfn._xlws.FILTER(BP[CODIGO], ISNUMBER(SEARCH("devoluci", BP[NOMBRE CUENTA])), {""})),
    ISNUMBER(MATCH(BP[[#This Row],[CODIGO]], _xlpm.codigos_devolucion, 0))
)</f>
        <v>0</v>
      </c>
    </row>
    <row r="5721" spans="1:9" x14ac:dyDescent="0.25">
      <c r="A5721" s="608">
        <v>720568</v>
      </c>
      <c r="B5721" s="416" t="s">
        <v>552</v>
      </c>
      <c r="C5721" s="416" t="s">
        <v>740</v>
      </c>
      <c r="D5721" s="416" t="s">
        <v>777</v>
      </c>
      <c r="E5721" s="417">
        <v>121862.99</v>
      </c>
      <c r="F5721" s="417">
        <v>0</v>
      </c>
      <c r="G5721" s="417">
        <v>838295100.6900003</v>
      </c>
      <c r="H5721" s="387" t="b" cm="1">
        <f t="array" aca="1" ref="H5721" ca="1">EsNegrita(BP[[#This Row],[CODIGO]])</f>
        <v>0</v>
      </c>
      <c r="I5721" s="387" t="b" cm="1">
        <f t="array" ref="I5721">_xlfn.LET(
    _xlpm.codigos_devolucion, _xlfn.UNIQUE(_xlfn._xlws.FILTER(BP[CODIGO], ISNUMBER(SEARCH("devoluci", BP[NOMBRE CUENTA])), {""})),
    ISNUMBER(MATCH(BP[[#This Row],[CODIGO]], _xlpm.codigos_devolucion, 0))
)</f>
        <v>0</v>
      </c>
    </row>
    <row r="5722" spans="1:9" x14ac:dyDescent="0.25">
      <c r="A5722" s="608">
        <v>720568</v>
      </c>
      <c r="B5722" s="416" t="s">
        <v>552</v>
      </c>
      <c r="C5722" s="416" t="s">
        <v>1287</v>
      </c>
      <c r="D5722" s="416" t="s">
        <v>777</v>
      </c>
      <c r="E5722" s="417">
        <v>284391.03000000003</v>
      </c>
      <c r="F5722" s="417">
        <v>0</v>
      </c>
      <c r="G5722" s="417">
        <v>838579491.72000027</v>
      </c>
      <c r="H5722" s="387" t="b" cm="1">
        <f t="array" aca="1" ref="H5722" ca="1">EsNegrita(BP[[#This Row],[CODIGO]])</f>
        <v>0</v>
      </c>
      <c r="I5722" s="387" t="b" cm="1">
        <f t="array" ref="I5722">_xlfn.LET(
    _xlpm.codigos_devolucion, _xlfn.UNIQUE(_xlfn._xlws.FILTER(BP[CODIGO], ISNUMBER(SEARCH("devoluci", BP[NOMBRE CUENTA])), {""})),
    ISNUMBER(MATCH(BP[[#This Row],[CODIGO]], _xlpm.codigos_devolucion, 0))
)</f>
        <v>0</v>
      </c>
    </row>
    <row r="5723" spans="1:9" x14ac:dyDescent="0.25">
      <c r="A5723" s="608">
        <v>720568</v>
      </c>
      <c r="B5723" s="416" t="s">
        <v>552</v>
      </c>
      <c r="C5723" s="416" t="s">
        <v>741</v>
      </c>
      <c r="D5723" s="416" t="s">
        <v>777</v>
      </c>
      <c r="E5723" s="417">
        <v>265057.08</v>
      </c>
      <c r="F5723" s="417">
        <v>0</v>
      </c>
      <c r="G5723" s="417">
        <v>838844548.80000031</v>
      </c>
      <c r="H5723" s="387" t="b" cm="1">
        <f t="array" aca="1" ref="H5723" ca="1">EsNegrita(BP[[#This Row],[CODIGO]])</f>
        <v>0</v>
      </c>
      <c r="I5723" s="387" t="b" cm="1">
        <f t="array" ref="I5723">_xlfn.LET(
    _xlpm.codigos_devolucion, _xlfn.UNIQUE(_xlfn._xlws.FILTER(BP[CODIGO], ISNUMBER(SEARCH("devoluci", BP[NOMBRE CUENTA])), {""})),
    ISNUMBER(MATCH(BP[[#This Row],[CODIGO]], _xlpm.codigos_devolucion, 0))
)</f>
        <v>0</v>
      </c>
    </row>
    <row r="5724" spans="1:9" x14ac:dyDescent="0.25">
      <c r="A5724" s="608">
        <v>720568</v>
      </c>
      <c r="B5724" s="416" t="s">
        <v>552</v>
      </c>
      <c r="C5724" s="416" t="s">
        <v>779</v>
      </c>
      <c r="D5724" s="416" t="s">
        <v>777</v>
      </c>
      <c r="E5724" s="417">
        <v>264190.93</v>
      </c>
      <c r="F5724" s="417">
        <v>0</v>
      </c>
      <c r="G5724" s="417">
        <v>839108739.73000026</v>
      </c>
      <c r="H5724" s="387" t="b" cm="1">
        <f t="array" aca="1" ref="H5724" ca="1">EsNegrita(BP[[#This Row],[CODIGO]])</f>
        <v>0</v>
      </c>
      <c r="I5724" s="387" t="b" cm="1">
        <f t="array" ref="I5724">_xlfn.LET(
    _xlpm.codigos_devolucion, _xlfn.UNIQUE(_xlfn._xlws.FILTER(BP[CODIGO], ISNUMBER(SEARCH("devoluci", BP[NOMBRE CUENTA])), {""})),
    ISNUMBER(MATCH(BP[[#This Row],[CODIGO]], _xlpm.codigos_devolucion, 0))
)</f>
        <v>0</v>
      </c>
    </row>
    <row r="5725" spans="1:9" x14ac:dyDescent="0.25">
      <c r="A5725" s="608">
        <v>720568</v>
      </c>
      <c r="B5725" s="416" t="s">
        <v>552</v>
      </c>
      <c r="C5725" s="416" t="s">
        <v>742</v>
      </c>
      <c r="D5725" s="416" t="s">
        <v>777</v>
      </c>
      <c r="E5725" s="417">
        <v>255205.43</v>
      </c>
      <c r="F5725" s="417">
        <v>0</v>
      </c>
      <c r="G5725" s="417">
        <v>839363945.16000021</v>
      </c>
      <c r="H5725" s="387" t="b" cm="1">
        <f t="array" aca="1" ref="H5725" ca="1">EsNegrita(BP[[#This Row],[CODIGO]])</f>
        <v>0</v>
      </c>
      <c r="I5725" s="387" t="b" cm="1">
        <f t="array" ref="I5725">_xlfn.LET(
    _xlpm.codigos_devolucion, _xlfn.UNIQUE(_xlfn._xlws.FILTER(BP[CODIGO], ISNUMBER(SEARCH("devoluci", BP[NOMBRE CUENTA])), {""})),
    ISNUMBER(MATCH(BP[[#This Row],[CODIGO]], _xlpm.codigos_devolucion, 0))
)</f>
        <v>0</v>
      </c>
    </row>
    <row r="5726" spans="1:9" x14ac:dyDescent="0.25">
      <c r="A5726" s="608">
        <v>720568</v>
      </c>
      <c r="B5726" s="416" t="s">
        <v>552</v>
      </c>
      <c r="C5726" s="416" t="s">
        <v>743</v>
      </c>
      <c r="D5726" s="416" t="s">
        <v>777</v>
      </c>
      <c r="E5726" s="417">
        <v>236226.03</v>
      </c>
      <c r="F5726" s="417">
        <v>0</v>
      </c>
      <c r="G5726" s="417">
        <v>839600171.19000018</v>
      </c>
      <c r="H5726" s="387" t="b" cm="1">
        <f t="array" aca="1" ref="H5726" ca="1">EsNegrita(BP[[#This Row],[CODIGO]])</f>
        <v>0</v>
      </c>
      <c r="I5726" s="387" t="b" cm="1">
        <f t="array" ref="I5726">_xlfn.LET(
    _xlpm.codigos_devolucion, _xlfn.UNIQUE(_xlfn._xlws.FILTER(BP[CODIGO], ISNUMBER(SEARCH("devoluci", BP[NOMBRE CUENTA])), {""})),
    ISNUMBER(MATCH(BP[[#This Row],[CODIGO]], _xlpm.codigos_devolucion, 0))
)</f>
        <v>0</v>
      </c>
    </row>
    <row r="5727" spans="1:9" x14ac:dyDescent="0.25">
      <c r="A5727" s="608">
        <v>720568</v>
      </c>
      <c r="B5727" s="416" t="s">
        <v>552</v>
      </c>
      <c r="C5727" s="416" t="s">
        <v>744</v>
      </c>
      <c r="D5727" s="416" t="s">
        <v>777</v>
      </c>
      <c r="E5727" s="417">
        <v>211877.77</v>
      </c>
      <c r="F5727" s="417">
        <v>0</v>
      </c>
      <c r="G5727" s="417">
        <v>839812048.96000016</v>
      </c>
      <c r="H5727" s="387" t="b" cm="1">
        <f t="array" aca="1" ref="H5727" ca="1">EsNegrita(BP[[#This Row],[CODIGO]])</f>
        <v>0</v>
      </c>
      <c r="I5727" s="387" t="b" cm="1">
        <f t="array" ref="I5727">_xlfn.LET(
    _xlpm.codigos_devolucion, _xlfn.UNIQUE(_xlfn._xlws.FILTER(BP[CODIGO], ISNUMBER(SEARCH("devoluci", BP[NOMBRE CUENTA])), {""})),
    ISNUMBER(MATCH(BP[[#This Row],[CODIGO]], _xlpm.codigos_devolucion, 0))
)</f>
        <v>0</v>
      </c>
    </row>
    <row r="5728" spans="1:9" x14ac:dyDescent="0.25">
      <c r="A5728" s="608">
        <v>720568</v>
      </c>
      <c r="B5728" s="416" t="s">
        <v>552</v>
      </c>
      <c r="C5728" s="416" t="s">
        <v>745</v>
      </c>
      <c r="D5728" s="416" t="s">
        <v>777</v>
      </c>
      <c r="E5728" s="417">
        <v>264190.93</v>
      </c>
      <c r="F5728" s="417">
        <v>0</v>
      </c>
      <c r="G5728" s="417">
        <v>840076239.8900001</v>
      </c>
      <c r="H5728" s="387" t="b" cm="1">
        <f t="array" aca="1" ref="H5728" ca="1">EsNegrita(BP[[#This Row],[CODIGO]])</f>
        <v>0</v>
      </c>
      <c r="I5728" s="387" t="b" cm="1">
        <f t="array" ref="I5728">_xlfn.LET(
    _xlpm.codigos_devolucion, _xlfn.UNIQUE(_xlfn._xlws.FILTER(BP[CODIGO], ISNUMBER(SEARCH("devoluci", BP[NOMBRE CUENTA])), {""})),
    ISNUMBER(MATCH(BP[[#This Row],[CODIGO]], _xlpm.codigos_devolucion, 0))
)</f>
        <v>0</v>
      </c>
    </row>
    <row r="5729" spans="1:9" x14ac:dyDescent="0.25">
      <c r="A5729" s="608">
        <v>720568</v>
      </c>
      <c r="B5729" s="416" t="s">
        <v>552</v>
      </c>
      <c r="C5729" s="416" t="s">
        <v>1288</v>
      </c>
      <c r="D5729" s="416" t="s">
        <v>777</v>
      </c>
      <c r="E5729" s="417">
        <v>241584.51</v>
      </c>
      <c r="F5729" s="417">
        <v>0</v>
      </c>
      <c r="G5729" s="417">
        <v>840317824.4000001</v>
      </c>
      <c r="H5729" s="387" t="b" cm="1">
        <f t="array" aca="1" ref="H5729" ca="1">EsNegrita(BP[[#This Row],[CODIGO]])</f>
        <v>0</v>
      </c>
      <c r="I5729" s="387" t="b" cm="1">
        <f t="array" ref="I5729">_xlfn.LET(
    _xlpm.codigos_devolucion, _xlfn.UNIQUE(_xlfn._xlws.FILTER(BP[CODIGO], ISNUMBER(SEARCH("devoluci", BP[NOMBRE CUENTA])), {""})),
    ISNUMBER(MATCH(BP[[#This Row],[CODIGO]], _xlpm.codigos_devolucion, 0))
)</f>
        <v>0</v>
      </c>
    </row>
    <row r="5730" spans="1:9" x14ac:dyDescent="0.25">
      <c r="A5730" s="608">
        <v>720568</v>
      </c>
      <c r="B5730" s="416" t="s">
        <v>552</v>
      </c>
      <c r="C5730" s="416" t="s">
        <v>1267</v>
      </c>
      <c r="D5730" s="416" t="s">
        <v>777</v>
      </c>
      <c r="E5730" s="417">
        <v>265057.08</v>
      </c>
      <c r="F5730" s="417">
        <v>0</v>
      </c>
      <c r="G5730" s="417">
        <v>840582881.48000014</v>
      </c>
      <c r="H5730" s="387" t="b" cm="1">
        <f t="array" aca="1" ref="H5730" ca="1">EsNegrita(BP[[#This Row],[CODIGO]])</f>
        <v>0</v>
      </c>
      <c r="I5730" s="387" t="b" cm="1">
        <f t="array" ref="I5730">_xlfn.LET(
    _xlpm.codigos_devolucion, _xlfn.UNIQUE(_xlfn._xlws.FILTER(BP[CODIGO], ISNUMBER(SEARCH("devoluci", BP[NOMBRE CUENTA])), {""})),
    ISNUMBER(MATCH(BP[[#This Row],[CODIGO]], _xlpm.codigos_devolucion, 0))
)</f>
        <v>0</v>
      </c>
    </row>
    <row r="5731" spans="1:9" x14ac:dyDescent="0.25">
      <c r="A5731" s="608">
        <v>720568</v>
      </c>
      <c r="B5731" s="416" t="s">
        <v>552</v>
      </c>
      <c r="C5731" s="416" t="s">
        <v>1289</v>
      </c>
      <c r="D5731" s="416" t="s">
        <v>777</v>
      </c>
      <c r="E5731" s="417">
        <v>221125.39</v>
      </c>
      <c r="F5731" s="417">
        <v>0</v>
      </c>
      <c r="G5731" s="417">
        <v>840804006.87000012</v>
      </c>
      <c r="H5731" s="387" t="b" cm="1">
        <f t="array" aca="1" ref="H5731" ca="1">EsNegrita(BP[[#This Row],[CODIGO]])</f>
        <v>0</v>
      </c>
      <c r="I5731" s="387" t="b" cm="1">
        <f t="array" ref="I5731">_xlfn.LET(
    _xlpm.codigos_devolucion, _xlfn.UNIQUE(_xlfn._xlws.FILTER(BP[CODIGO], ISNUMBER(SEARCH("devoluci", BP[NOMBRE CUENTA])), {""})),
    ISNUMBER(MATCH(BP[[#This Row],[CODIGO]], _xlpm.codigos_devolucion, 0))
)</f>
        <v>0</v>
      </c>
    </row>
    <row r="5732" spans="1:9" x14ac:dyDescent="0.25">
      <c r="A5732" s="608">
        <v>720568</v>
      </c>
      <c r="B5732" s="416" t="s">
        <v>552</v>
      </c>
      <c r="C5732" s="416" t="s">
        <v>746</v>
      </c>
      <c r="D5732" s="416" t="s">
        <v>777</v>
      </c>
      <c r="E5732" s="417">
        <v>265057.08</v>
      </c>
      <c r="F5732" s="417">
        <v>0</v>
      </c>
      <c r="G5732" s="417">
        <v>841069063.95000017</v>
      </c>
      <c r="H5732" s="387" t="b" cm="1">
        <f t="array" aca="1" ref="H5732" ca="1">EsNegrita(BP[[#This Row],[CODIGO]])</f>
        <v>0</v>
      </c>
      <c r="I5732" s="387" t="b" cm="1">
        <f t="array" ref="I5732">_xlfn.LET(
    _xlpm.codigos_devolucion, _xlfn.UNIQUE(_xlfn._xlws.FILTER(BP[CODIGO], ISNUMBER(SEARCH("devoluci", BP[NOMBRE CUENTA])), {""})),
    ISNUMBER(MATCH(BP[[#This Row],[CODIGO]], _xlpm.codigos_devolucion, 0))
)</f>
        <v>0</v>
      </c>
    </row>
    <row r="5733" spans="1:9" x14ac:dyDescent="0.25">
      <c r="A5733" s="608">
        <v>720568</v>
      </c>
      <c r="B5733" s="416" t="s">
        <v>552</v>
      </c>
      <c r="C5733" s="416" t="s">
        <v>1268</v>
      </c>
      <c r="D5733" s="416" t="s">
        <v>777</v>
      </c>
      <c r="E5733" s="417">
        <v>278319.96000000002</v>
      </c>
      <c r="F5733" s="417">
        <v>0</v>
      </c>
      <c r="G5733" s="417">
        <v>841347383.91000021</v>
      </c>
      <c r="H5733" s="387" t="b" cm="1">
        <f t="array" aca="1" ref="H5733" ca="1">EsNegrita(BP[[#This Row],[CODIGO]])</f>
        <v>0</v>
      </c>
      <c r="I5733" s="387" t="b" cm="1">
        <f t="array" ref="I5733">_xlfn.LET(
    _xlpm.codigos_devolucion, _xlfn.UNIQUE(_xlfn._xlws.FILTER(BP[CODIGO], ISNUMBER(SEARCH("devoluci", BP[NOMBRE CUENTA])), {""})),
    ISNUMBER(MATCH(BP[[#This Row],[CODIGO]], _xlpm.codigos_devolucion, 0))
)</f>
        <v>0</v>
      </c>
    </row>
    <row r="5734" spans="1:9" x14ac:dyDescent="0.25">
      <c r="A5734" s="608">
        <v>720568</v>
      </c>
      <c r="B5734" s="416" t="s">
        <v>552</v>
      </c>
      <c r="C5734" s="416" t="s">
        <v>1290</v>
      </c>
      <c r="D5734" s="416" t="s">
        <v>777</v>
      </c>
      <c r="E5734" s="417">
        <v>288026.96000000002</v>
      </c>
      <c r="F5734" s="417">
        <v>0</v>
      </c>
      <c r="G5734" s="417">
        <v>841635410.87000024</v>
      </c>
      <c r="H5734" s="387" t="b" cm="1">
        <f t="array" aca="1" ref="H5734" ca="1">EsNegrita(BP[[#This Row],[CODIGO]])</f>
        <v>0</v>
      </c>
      <c r="I5734" s="387" t="b" cm="1">
        <f t="array" ref="I5734">_xlfn.LET(
    _xlpm.codigos_devolucion, _xlfn.UNIQUE(_xlfn._xlws.FILTER(BP[CODIGO], ISNUMBER(SEARCH("devoluci", BP[NOMBRE CUENTA])), {""})),
    ISNUMBER(MATCH(BP[[#This Row],[CODIGO]], _xlpm.codigos_devolucion, 0))
)</f>
        <v>0</v>
      </c>
    </row>
    <row r="5735" spans="1:9" x14ac:dyDescent="0.25">
      <c r="A5735" s="608">
        <v>720568</v>
      </c>
      <c r="B5735" s="416" t="s">
        <v>552</v>
      </c>
      <c r="C5735" s="416" t="s">
        <v>747</v>
      </c>
      <c r="D5735" s="416" t="s">
        <v>777</v>
      </c>
      <c r="E5735" s="417">
        <v>163039.25</v>
      </c>
      <c r="F5735" s="417">
        <v>0</v>
      </c>
      <c r="G5735" s="417">
        <v>841798450.12000024</v>
      </c>
      <c r="H5735" s="387" t="b" cm="1">
        <f t="array" aca="1" ref="H5735" ca="1">EsNegrita(BP[[#This Row],[CODIGO]])</f>
        <v>0</v>
      </c>
      <c r="I5735" s="387" t="b" cm="1">
        <f t="array" ref="I5735">_xlfn.LET(
    _xlpm.codigos_devolucion, _xlfn.UNIQUE(_xlfn._xlws.FILTER(BP[CODIGO], ISNUMBER(SEARCH("devoluci", BP[NOMBRE CUENTA])), {""})),
    ISNUMBER(MATCH(BP[[#This Row],[CODIGO]], _xlpm.codigos_devolucion, 0))
)</f>
        <v>0</v>
      </c>
    </row>
    <row r="5736" spans="1:9" x14ac:dyDescent="0.25">
      <c r="A5736" s="608">
        <v>720568</v>
      </c>
      <c r="B5736" s="416" t="s">
        <v>552</v>
      </c>
      <c r="C5736" s="416" t="s">
        <v>1293</v>
      </c>
      <c r="D5736" s="416" t="s">
        <v>777</v>
      </c>
      <c r="E5736" s="417">
        <v>265057.08</v>
      </c>
      <c r="F5736" s="417">
        <v>0</v>
      </c>
      <c r="G5736" s="417">
        <v>842063507.20000029</v>
      </c>
      <c r="H5736" s="387" t="b" cm="1">
        <f t="array" aca="1" ref="H5736" ca="1">EsNegrita(BP[[#This Row],[CODIGO]])</f>
        <v>0</v>
      </c>
      <c r="I5736" s="387" t="b" cm="1">
        <f t="array" ref="I5736">_xlfn.LET(
    _xlpm.codigos_devolucion, _xlfn.UNIQUE(_xlfn._xlws.FILTER(BP[CODIGO], ISNUMBER(SEARCH("devoluci", BP[NOMBRE CUENTA])), {""})),
    ISNUMBER(MATCH(BP[[#This Row],[CODIGO]], _xlpm.codigos_devolucion, 0))
)</f>
        <v>0</v>
      </c>
    </row>
    <row r="5737" spans="1:9" x14ac:dyDescent="0.25">
      <c r="A5737" s="608">
        <v>720568</v>
      </c>
      <c r="B5737" s="416" t="s">
        <v>552</v>
      </c>
      <c r="C5737" s="416" t="s">
        <v>1294</v>
      </c>
      <c r="D5737" s="416" t="s">
        <v>777</v>
      </c>
      <c r="E5737" s="417">
        <v>265057.08</v>
      </c>
      <c r="F5737" s="417">
        <v>0</v>
      </c>
      <c r="G5737" s="417">
        <v>842328564.28000033</v>
      </c>
      <c r="H5737" s="387" t="b" cm="1">
        <f t="array" aca="1" ref="H5737" ca="1">EsNegrita(BP[[#This Row],[CODIGO]])</f>
        <v>0</v>
      </c>
      <c r="I5737" s="387" t="b" cm="1">
        <f t="array" ref="I5737">_xlfn.LET(
    _xlpm.codigos_devolucion, _xlfn.UNIQUE(_xlfn._xlws.FILTER(BP[CODIGO], ISNUMBER(SEARCH("devoluci", BP[NOMBRE CUENTA])), {""})),
    ISNUMBER(MATCH(BP[[#This Row],[CODIGO]], _xlpm.codigos_devolucion, 0))
)</f>
        <v>0</v>
      </c>
    </row>
    <row r="5738" spans="1:9" x14ac:dyDescent="0.25">
      <c r="A5738" s="608">
        <v>720568</v>
      </c>
      <c r="B5738" s="416" t="s">
        <v>552</v>
      </c>
      <c r="C5738" s="416" t="s">
        <v>748</v>
      </c>
      <c r="D5738" s="416" t="s">
        <v>777</v>
      </c>
      <c r="E5738" s="417">
        <v>265057.08</v>
      </c>
      <c r="F5738" s="417">
        <v>0</v>
      </c>
      <c r="G5738" s="417">
        <v>842593621.36000037</v>
      </c>
      <c r="H5738" s="387" t="b" cm="1">
        <f t="array" aca="1" ref="H5738" ca="1">EsNegrita(BP[[#This Row],[CODIGO]])</f>
        <v>0</v>
      </c>
      <c r="I5738" s="387" t="b" cm="1">
        <f t="array" ref="I5738">_xlfn.LET(
    _xlpm.codigos_devolucion, _xlfn.UNIQUE(_xlfn._xlws.FILTER(BP[CODIGO], ISNUMBER(SEARCH("devoluci", BP[NOMBRE CUENTA])), {""})),
    ISNUMBER(MATCH(BP[[#This Row],[CODIGO]], _xlpm.codigos_devolucion, 0))
)</f>
        <v>0</v>
      </c>
    </row>
    <row r="5739" spans="1:9" x14ac:dyDescent="0.25">
      <c r="A5739" s="608">
        <v>720568</v>
      </c>
      <c r="B5739" s="416" t="s">
        <v>552</v>
      </c>
      <c r="C5739" s="416" t="s">
        <v>749</v>
      </c>
      <c r="D5739" s="416" t="s">
        <v>777</v>
      </c>
      <c r="E5739" s="417">
        <v>257975.19</v>
      </c>
      <c r="F5739" s="417">
        <v>0</v>
      </c>
      <c r="G5739" s="417">
        <v>842851596.55000043</v>
      </c>
      <c r="H5739" s="387" t="b" cm="1">
        <f t="array" aca="1" ref="H5739" ca="1">EsNegrita(BP[[#This Row],[CODIGO]])</f>
        <v>0</v>
      </c>
      <c r="I5739" s="387" t="b" cm="1">
        <f t="array" ref="I5739">_xlfn.LET(
    _xlpm.codigos_devolucion, _xlfn.UNIQUE(_xlfn._xlws.FILTER(BP[CODIGO], ISNUMBER(SEARCH("devoluci", BP[NOMBRE CUENTA])), {""})),
    ISNUMBER(MATCH(BP[[#This Row],[CODIGO]], _xlpm.codigos_devolucion, 0))
)</f>
        <v>0</v>
      </c>
    </row>
    <row r="5740" spans="1:9" x14ac:dyDescent="0.25">
      <c r="A5740" s="608">
        <v>720568</v>
      </c>
      <c r="B5740" s="416" t="s">
        <v>552</v>
      </c>
      <c r="C5740" s="416" t="s">
        <v>1295</v>
      </c>
      <c r="D5740" s="416" t="s">
        <v>777</v>
      </c>
      <c r="E5740" s="417">
        <v>134301.69</v>
      </c>
      <c r="F5740" s="417">
        <v>0</v>
      </c>
      <c r="G5740" s="417">
        <v>842985898.24000049</v>
      </c>
      <c r="H5740" s="387" t="b" cm="1">
        <f t="array" aca="1" ref="H5740" ca="1">EsNegrita(BP[[#This Row],[CODIGO]])</f>
        <v>0</v>
      </c>
      <c r="I5740" s="387" t="b" cm="1">
        <f t="array" ref="I5740">_xlfn.LET(
    _xlpm.codigos_devolucion, _xlfn.UNIQUE(_xlfn._xlws.FILTER(BP[CODIGO], ISNUMBER(SEARCH("devoluci", BP[NOMBRE CUENTA])), {""})),
    ISNUMBER(MATCH(BP[[#This Row],[CODIGO]], _xlpm.codigos_devolucion, 0))
)</f>
        <v>0</v>
      </c>
    </row>
    <row r="5741" spans="1:9" x14ac:dyDescent="0.25">
      <c r="A5741" s="608">
        <v>720568</v>
      </c>
      <c r="B5741" s="416" t="s">
        <v>552</v>
      </c>
      <c r="C5741" s="416" t="s">
        <v>750</v>
      </c>
      <c r="D5741" s="416" t="s">
        <v>777</v>
      </c>
      <c r="E5741" s="417">
        <v>150744.9</v>
      </c>
      <c r="F5741" s="417">
        <v>0</v>
      </c>
      <c r="G5741" s="417">
        <v>843136643.14000046</v>
      </c>
      <c r="H5741" s="387" t="b" cm="1">
        <f t="array" aca="1" ref="H5741" ca="1">EsNegrita(BP[[#This Row],[CODIGO]])</f>
        <v>0</v>
      </c>
      <c r="I5741" s="387" t="b" cm="1">
        <f t="array" ref="I5741">_xlfn.LET(
    _xlpm.codigos_devolucion, _xlfn.UNIQUE(_xlfn._xlws.FILTER(BP[CODIGO], ISNUMBER(SEARCH("devoluci", BP[NOMBRE CUENTA])), {""})),
    ISNUMBER(MATCH(BP[[#This Row],[CODIGO]], _xlpm.codigos_devolucion, 0))
)</f>
        <v>0</v>
      </c>
    </row>
    <row r="5742" spans="1:9" x14ac:dyDescent="0.25">
      <c r="A5742" s="608">
        <v>720568</v>
      </c>
      <c r="B5742" s="416" t="s">
        <v>552</v>
      </c>
      <c r="C5742" s="416" t="s">
        <v>1260</v>
      </c>
      <c r="D5742" s="416" t="s">
        <v>777</v>
      </c>
      <c r="E5742" s="417">
        <v>182705.2</v>
      </c>
      <c r="F5742" s="417">
        <v>0</v>
      </c>
      <c r="G5742" s="417">
        <v>843319348.34000051</v>
      </c>
      <c r="H5742" s="387" t="b" cm="1">
        <f t="array" aca="1" ref="H5742" ca="1">EsNegrita(BP[[#This Row],[CODIGO]])</f>
        <v>0</v>
      </c>
      <c r="I5742" s="387" t="b" cm="1">
        <f t="array" ref="I5742">_xlfn.LET(
    _xlpm.codigos_devolucion, _xlfn.UNIQUE(_xlfn._xlws.FILTER(BP[CODIGO], ISNUMBER(SEARCH("devoluci", BP[NOMBRE CUENTA])), {""})),
    ISNUMBER(MATCH(BP[[#This Row],[CODIGO]], _xlpm.codigos_devolucion, 0))
)</f>
        <v>0</v>
      </c>
    </row>
    <row r="5743" spans="1:9" x14ac:dyDescent="0.25">
      <c r="A5743" s="608">
        <v>720568</v>
      </c>
      <c r="B5743" s="416" t="s">
        <v>552</v>
      </c>
      <c r="C5743" s="416" t="s">
        <v>1338</v>
      </c>
      <c r="D5743" s="416" t="s">
        <v>777</v>
      </c>
      <c r="E5743" s="417">
        <v>121862.99</v>
      </c>
      <c r="F5743" s="417">
        <v>0</v>
      </c>
      <c r="G5743" s="417">
        <v>843441211.33000052</v>
      </c>
      <c r="H5743" s="387" t="b" cm="1">
        <f t="array" aca="1" ref="H5743" ca="1">EsNegrita(BP[[#This Row],[CODIGO]])</f>
        <v>0</v>
      </c>
      <c r="I5743" s="387" t="b" cm="1">
        <f t="array" ref="I5743">_xlfn.LET(
    _xlpm.codigos_devolucion, _xlfn.UNIQUE(_xlfn._xlws.FILTER(BP[CODIGO], ISNUMBER(SEARCH("devoluci", BP[NOMBRE CUENTA])), {""})),
    ISNUMBER(MATCH(BP[[#This Row],[CODIGO]], _xlpm.codigos_devolucion, 0))
)</f>
        <v>0</v>
      </c>
    </row>
    <row r="5744" spans="1:9" x14ac:dyDescent="0.25">
      <c r="A5744" s="608">
        <v>720568</v>
      </c>
      <c r="B5744" s="416" t="s">
        <v>552</v>
      </c>
      <c r="C5744" s="416" t="s">
        <v>1296</v>
      </c>
      <c r="D5744" s="416" t="s">
        <v>777</v>
      </c>
      <c r="E5744" s="417">
        <v>198496.75</v>
      </c>
      <c r="F5744" s="417">
        <v>0</v>
      </c>
      <c r="G5744" s="417">
        <v>843639708.08000052</v>
      </c>
      <c r="H5744" s="387" t="b" cm="1">
        <f t="array" aca="1" ref="H5744" ca="1">EsNegrita(BP[[#This Row],[CODIGO]])</f>
        <v>0</v>
      </c>
      <c r="I5744" s="387" t="b" cm="1">
        <f t="array" ref="I5744">_xlfn.LET(
    _xlpm.codigos_devolucion, _xlfn.UNIQUE(_xlfn._xlws.FILTER(BP[CODIGO], ISNUMBER(SEARCH("devoluci", BP[NOMBRE CUENTA])), {""})),
    ISNUMBER(MATCH(BP[[#This Row],[CODIGO]], _xlpm.codigos_devolucion, 0))
)</f>
        <v>0</v>
      </c>
    </row>
    <row r="5745" spans="1:9" x14ac:dyDescent="0.25">
      <c r="A5745" s="608">
        <v>720568</v>
      </c>
      <c r="B5745" s="416" t="s">
        <v>552</v>
      </c>
      <c r="C5745" s="416" t="s">
        <v>1261</v>
      </c>
      <c r="D5745" s="416" t="s">
        <v>777</v>
      </c>
      <c r="E5745" s="417">
        <v>208800</v>
      </c>
      <c r="F5745" s="417">
        <v>0</v>
      </c>
      <c r="G5745" s="417">
        <v>843848508.08000052</v>
      </c>
      <c r="H5745" s="387" t="b" cm="1">
        <f t="array" aca="1" ref="H5745" ca="1">EsNegrita(BP[[#This Row],[CODIGO]])</f>
        <v>0</v>
      </c>
      <c r="I5745" s="387" t="b" cm="1">
        <f t="array" ref="I5745">_xlfn.LET(
    _xlpm.codigos_devolucion, _xlfn.UNIQUE(_xlfn._xlws.FILTER(BP[CODIGO], ISNUMBER(SEARCH("devoluci", BP[NOMBRE CUENTA])), {""})),
    ISNUMBER(MATCH(BP[[#This Row],[CODIGO]], _xlpm.codigos_devolucion, 0))
)</f>
        <v>0</v>
      </c>
    </row>
    <row r="5746" spans="1:9" x14ac:dyDescent="0.25">
      <c r="A5746" s="608">
        <v>720568</v>
      </c>
      <c r="B5746" s="416" t="s">
        <v>552</v>
      </c>
      <c r="C5746" s="416" t="s">
        <v>1297</v>
      </c>
      <c r="D5746" s="416" t="s">
        <v>777</v>
      </c>
      <c r="E5746" s="417">
        <v>188044.01</v>
      </c>
      <c r="F5746" s="417">
        <v>0</v>
      </c>
      <c r="G5746" s="417">
        <v>844036552.09000051</v>
      </c>
      <c r="H5746" s="387" t="b" cm="1">
        <f t="array" aca="1" ref="H5746" ca="1">EsNegrita(BP[[#This Row],[CODIGO]])</f>
        <v>0</v>
      </c>
      <c r="I5746" s="387" t="b" cm="1">
        <f t="array" ref="I5746">_xlfn.LET(
    _xlpm.codigos_devolucion, _xlfn.UNIQUE(_xlfn._xlws.FILTER(BP[CODIGO], ISNUMBER(SEARCH("devoluci", BP[NOMBRE CUENTA])), {""})),
    ISNUMBER(MATCH(BP[[#This Row],[CODIGO]], _xlpm.codigos_devolucion, 0))
)</f>
        <v>0</v>
      </c>
    </row>
    <row r="5747" spans="1:9" x14ac:dyDescent="0.25">
      <c r="A5747" s="608">
        <v>720568</v>
      </c>
      <c r="B5747" s="416" t="s">
        <v>552</v>
      </c>
      <c r="C5747" s="416" t="s">
        <v>1298</v>
      </c>
      <c r="D5747" s="416" t="s">
        <v>777</v>
      </c>
      <c r="E5747" s="417">
        <v>217810.03</v>
      </c>
      <c r="F5747" s="417">
        <v>0</v>
      </c>
      <c r="G5747" s="417">
        <v>844254362.12000048</v>
      </c>
      <c r="H5747" s="387" t="b" cm="1">
        <f t="array" aca="1" ref="H5747" ca="1">EsNegrita(BP[[#This Row],[CODIGO]])</f>
        <v>0</v>
      </c>
      <c r="I5747" s="387" t="b" cm="1">
        <f t="array" ref="I5747">_xlfn.LET(
    _xlpm.codigos_devolucion, _xlfn.UNIQUE(_xlfn._xlws.FILTER(BP[CODIGO], ISNUMBER(SEARCH("devoluci", BP[NOMBRE CUENTA])), {""})),
    ISNUMBER(MATCH(BP[[#This Row],[CODIGO]], _xlpm.codigos_devolucion, 0))
)</f>
        <v>0</v>
      </c>
    </row>
    <row r="5748" spans="1:9" x14ac:dyDescent="0.25">
      <c r="A5748" s="608">
        <v>720568</v>
      </c>
      <c r="B5748" s="416" t="s">
        <v>552</v>
      </c>
      <c r="C5748" s="416" t="s">
        <v>752</v>
      </c>
      <c r="D5748" s="416" t="s">
        <v>777</v>
      </c>
      <c r="E5748" s="417">
        <v>131142.97</v>
      </c>
      <c r="F5748" s="417">
        <v>0</v>
      </c>
      <c r="G5748" s="417">
        <v>844385505.09000051</v>
      </c>
      <c r="H5748" s="387" t="b" cm="1">
        <f t="array" aca="1" ref="H5748" ca="1">EsNegrita(BP[[#This Row],[CODIGO]])</f>
        <v>0</v>
      </c>
      <c r="I5748" s="387" t="b" cm="1">
        <f t="array" ref="I5748">_xlfn.LET(
    _xlpm.codigos_devolucion, _xlfn.UNIQUE(_xlfn._xlws.FILTER(BP[CODIGO], ISNUMBER(SEARCH("devoluci", BP[NOMBRE CUENTA])), {""})),
    ISNUMBER(MATCH(BP[[#This Row],[CODIGO]], _xlpm.codigos_devolucion, 0))
)</f>
        <v>0</v>
      </c>
    </row>
    <row r="5749" spans="1:9" x14ac:dyDescent="0.25">
      <c r="A5749" s="608">
        <v>720568</v>
      </c>
      <c r="B5749" s="416" t="s">
        <v>552</v>
      </c>
      <c r="C5749" s="416" t="s">
        <v>1299</v>
      </c>
      <c r="D5749" s="416" t="s">
        <v>777</v>
      </c>
      <c r="E5749" s="417">
        <v>296581.84999999998</v>
      </c>
      <c r="F5749" s="417">
        <v>0</v>
      </c>
      <c r="G5749" s="417">
        <v>844682086.94000053</v>
      </c>
      <c r="H5749" s="387" t="b" cm="1">
        <f t="array" aca="1" ref="H5749" ca="1">EsNegrita(BP[[#This Row],[CODIGO]])</f>
        <v>0</v>
      </c>
      <c r="I5749" s="387" t="b" cm="1">
        <f t="array" ref="I5749">_xlfn.LET(
    _xlpm.codigos_devolucion, _xlfn.UNIQUE(_xlfn._xlws.FILTER(BP[CODIGO], ISNUMBER(SEARCH("devoluci", BP[NOMBRE CUENTA])), {""})),
    ISNUMBER(MATCH(BP[[#This Row],[CODIGO]], _xlpm.codigos_devolucion, 0))
)</f>
        <v>0</v>
      </c>
    </row>
    <row r="5750" spans="1:9" x14ac:dyDescent="0.25">
      <c r="A5750" s="608">
        <v>720568</v>
      </c>
      <c r="B5750" s="416" t="s">
        <v>552</v>
      </c>
      <c r="C5750" s="416" t="s">
        <v>1340</v>
      </c>
      <c r="D5750" s="416" t="s">
        <v>777</v>
      </c>
      <c r="E5750" s="417">
        <v>228005.54</v>
      </c>
      <c r="F5750" s="417">
        <v>0</v>
      </c>
      <c r="G5750" s="417">
        <v>844910092.4800005</v>
      </c>
      <c r="H5750" s="387" t="b" cm="1">
        <f t="array" aca="1" ref="H5750" ca="1">EsNegrita(BP[[#This Row],[CODIGO]])</f>
        <v>0</v>
      </c>
      <c r="I5750" s="387" t="b" cm="1">
        <f t="array" ref="I5750">_xlfn.LET(
    _xlpm.codigos_devolucion, _xlfn.UNIQUE(_xlfn._xlws.FILTER(BP[CODIGO], ISNUMBER(SEARCH("devoluci", BP[NOMBRE CUENTA])), {""})),
    ISNUMBER(MATCH(BP[[#This Row],[CODIGO]], _xlpm.codigos_devolucion, 0))
)</f>
        <v>0</v>
      </c>
    </row>
    <row r="5751" spans="1:9" x14ac:dyDescent="0.25">
      <c r="A5751" s="608">
        <v>720568</v>
      </c>
      <c r="B5751" s="416" t="s">
        <v>552</v>
      </c>
      <c r="C5751" s="416" t="s">
        <v>756</v>
      </c>
      <c r="D5751" s="416" t="s">
        <v>777</v>
      </c>
      <c r="E5751" s="417">
        <v>257975.19</v>
      </c>
      <c r="F5751" s="417">
        <v>0</v>
      </c>
      <c r="G5751" s="417">
        <v>845168067.67000055</v>
      </c>
      <c r="H5751" s="387" t="b" cm="1">
        <f t="array" aca="1" ref="H5751" ca="1">EsNegrita(BP[[#This Row],[CODIGO]])</f>
        <v>0</v>
      </c>
      <c r="I5751" s="387" t="b" cm="1">
        <f t="array" ref="I5751">_xlfn.LET(
    _xlpm.codigos_devolucion, _xlfn.UNIQUE(_xlfn._xlws.FILTER(BP[CODIGO], ISNUMBER(SEARCH("devoluci", BP[NOMBRE CUENTA])), {""})),
    ISNUMBER(MATCH(BP[[#This Row],[CODIGO]], _xlpm.codigos_devolucion, 0))
)</f>
        <v>0</v>
      </c>
    </row>
    <row r="5752" spans="1:9" x14ac:dyDescent="0.25">
      <c r="A5752" s="608">
        <v>720568</v>
      </c>
      <c r="B5752" s="416" t="s">
        <v>552</v>
      </c>
      <c r="C5752" s="416" t="s">
        <v>757</v>
      </c>
      <c r="D5752" s="416" t="s">
        <v>777</v>
      </c>
      <c r="E5752" s="417">
        <v>264190.93</v>
      </c>
      <c r="F5752" s="417">
        <v>0</v>
      </c>
      <c r="G5752" s="417">
        <v>845432258.6000005</v>
      </c>
      <c r="H5752" s="387" t="b" cm="1">
        <f t="array" aca="1" ref="H5752" ca="1">EsNegrita(BP[[#This Row],[CODIGO]])</f>
        <v>0</v>
      </c>
      <c r="I5752" s="387" t="b" cm="1">
        <f t="array" ref="I5752">_xlfn.LET(
    _xlpm.codigos_devolucion, _xlfn.UNIQUE(_xlfn._xlws.FILTER(BP[CODIGO], ISNUMBER(SEARCH("devoluci", BP[NOMBRE CUENTA])), {""})),
    ISNUMBER(MATCH(BP[[#This Row],[CODIGO]], _xlpm.codigos_devolucion, 0))
)</f>
        <v>0</v>
      </c>
    </row>
    <row r="5753" spans="1:9" x14ac:dyDescent="0.25">
      <c r="A5753" s="608">
        <v>720568</v>
      </c>
      <c r="B5753" s="416" t="s">
        <v>552</v>
      </c>
      <c r="C5753" s="416" t="s">
        <v>1336</v>
      </c>
      <c r="D5753" s="416" t="s">
        <v>777</v>
      </c>
      <c r="E5753" s="417">
        <v>271241.55</v>
      </c>
      <c r="F5753" s="417">
        <v>0</v>
      </c>
      <c r="G5753" s="417">
        <v>845703500.15000045</v>
      </c>
      <c r="H5753" s="387" t="b" cm="1">
        <f t="array" aca="1" ref="H5753" ca="1">EsNegrita(BP[[#This Row],[CODIGO]])</f>
        <v>0</v>
      </c>
      <c r="I5753" s="387" t="b" cm="1">
        <f t="array" ref="I5753">_xlfn.LET(
    _xlpm.codigos_devolucion, _xlfn.UNIQUE(_xlfn._xlws.FILTER(BP[CODIGO], ISNUMBER(SEARCH("devoluci", BP[NOMBRE CUENTA])), {""})),
    ISNUMBER(MATCH(BP[[#This Row],[CODIGO]], _xlpm.codigos_devolucion, 0))
)</f>
        <v>0</v>
      </c>
    </row>
    <row r="5754" spans="1:9" x14ac:dyDescent="0.25">
      <c r="A5754" s="608">
        <v>720568</v>
      </c>
      <c r="B5754" s="416" t="s">
        <v>552</v>
      </c>
      <c r="C5754" s="416" t="s">
        <v>758</v>
      </c>
      <c r="D5754" s="416" t="s">
        <v>777</v>
      </c>
      <c r="E5754" s="417">
        <v>159231.14000000001</v>
      </c>
      <c r="F5754" s="417">
        <v>0</v>
      </c>
      <c r="G5754" s="417">
        <v>845862731.29000044</v>
      </c>
      <c r="H5754" s="387" t="b" cm="1">
        <f t="array" aca="1" ref="H5754" ca="1">EsNegrita(BP[[#This Row],[CODIGO]])</f>
        <v>0</v>
      </c>
      <c r="I5754" s="387" t="b" cm="1">
        <f t="array" ref="I5754">_xlfn.LET(
    _xlpm.codigos_devolucion, _xlfn.UNIQUE(_xlfn._xlws.FILTER(BP[CODIGO], ISNUMBER(SEARCH("devoluci", BP[NOMBRE CUENTA])), {""})),
    ISNUMBER(MATCH(BP[[#This Row],[CODIGO]], _xlpm.codigos_devolucion, 0))
)</f>
        <v>0</v>
      </c>
    </row>
    <row r="5755" spans="1:9" x14ac:dyDescent="0.25">
      <c r="A5755" s="608">
        <v>720568</v>
      </c>
      <c r="B5755" s="416" t="s">
        <v>552</v>
      </c>
      <c r="C5755" s="416" t="s">
        <v>759</v>
      </c>
      <c r="D5755" s="416" t="s">
        <v>777</v>
      </c>
      <c r="E5755" s="417">
        <v>146073.9</v>
      </c>
      <c r="F5755" s="417">
        <v>0</v>
      </c>
      <c r="G5755" s="417">
        <v>846008805.19000041</v>
      </c>
      <c r="H5755" s="387" t="b" cm="1">
        <f t="array" aca="1" ref="H5755" ca="1">EsNegrita(BP[[#This Row],[CODIGO]])</f>
        <v>0</v>
      </c>
      <c r="I5755" s="387" t="b" cm="1">
        <f t="array" ref="I5755">_xlfn.LET(
    _xlpm.codigos_devolucion, _xlfn.UNIQUE(_xlfn._xlws.FILTER(BP[CODIGO], ISNUMBER(SEARCH("devoluci", BP[NOMBRE CUENTA])), {""})),
    ISNUMBER(MATCH(BP[[#This Row],[CODIGO]], _xlpm.codigos_devolucion, 0))
)</f>
        <v>0</v>
      </c>
    </row>
    <row r="5756" spans="1:9" x14ac:dyDescent="0.25">
      <c r="A5756" s="608">
        <v>720568</v>
      </c>
      <c r="B5756" s="416" t="s">
        <v>552</v>
      </c>
      <c r="C5756" s="416" t="s">
        <v>760</v>
      </c>
      <c r="D5756" s="416" t="s">
        <v>777</v>
      </c>
      <c r="E5756" s="417">
        <v>113010.95</v>
      </c>
      <c r="F5756" s="417">
        <v>0</v>
      </c>
      <c r="G5756" s="417">
        <v>846121816.14000046</v>
      </c>
      <c r="H5756" s="387" t="b" cm="1">
        <f t="array" aca="1" ref="H5756" ca="1">EsNegrita(BP[[#This Row],[CODIGO]])</f>
        <v>0</v>
      </c>
      <c r="I5756" s="387" t="b" cm="1">
        <f t="array" ref="I5756">_xlfn.LET(
    _xlpm.codigos_devolucion, _xlfn.UNIQUE(_xlfn._xlws.FILTER(BP[CODIGO], ISNUMBER(SEARCH("devoluci", BP[NOMBRE CUENTA])), {""})),
    ISNUMBER(MATCH(BP[[#This Row],[CODIGO]], _xlpm.codigos_devolucion, 0))
)</f>
        <v>0</v>
      </c>
    </row>
    <row r="5757" spans="1:9" x14ac:dyDescent="0.25">
      <c r="A5757" s="608">
        <v>720568</v>
      </c>
      <c r="B5757" s="416" t="s">
        <v>552</v>
      </c>
      <c r="C5757" s="416" t="s">
        <v>1270</v>
      </c>
      <c r="D5757" s="416" t="s">
        <v>777</v>
      </c>
      <c r="E5757" s="417">
        <v>288026.96000000002</v>
      </c>
      <c r="F5757" s="417">
        <v>0</v>
      </c>
      <c r="G5757" s="417">
        <v>846409843.1000005</v>
      </c>
      <c r="H5757" s="387" t="b" cm="1">
        <f t="array" aca="1" ref="H5757" ca="1">EsNegrita(BP[[#This Row],[CODIGO]])</f>
        <v>0</v>
      </c>
      <c r="I5757" s="387" t="b" cm="1">
        <f t="array" ref="I5757">_xlfn.LET(
    _xlpm.codigos_devolucion, _xlfn.UNIQUE(_xlfn._xlws.FILTER(BP[CODIGO], ISNUMBER(SEARCH("devoluci", BP[NOMBRE CUENTA])), {""})),
    ISNUMBER(MATCH(BP[[#This Row],[CODIGO]], _xlpm.codigos_devolucion, 0))
)</f>
        <v>0</v>
      </c>
    </row>
    <row r="5758" spans="1:9" x14ac:dyDescent="0.25">
      <c r="A5758" s="608">
        <v>720568</v>
      </c>
      <c r="B5758" s="416" t="s">
        <v>552</v>
      </c>
      <c r="C5758" s="416" t="s">
        <v>761</v>
      </c>
      <c r="D5758" s="416" t="s">
        <v>777</v>
      </c>
      <c r="E5758" s="417">
        <v>264190.93</v>
      </c>
      <c r="F5758" s="417">
        <v>0</v>
      </c>
      <c r="G5758" s="417">
        <v>846674034.03000045</v>
      </c>
      <c r="H5758" s="387" t="b" cm="1">
        <f t="array" aca="1" ref="H5758" ca="1">EsNegrita(BP[[#This Row],[CODIGO]])</f>
        <v>0</v>
      </c>
      <c r="I5758" s="387" t="b" cm="1">
        <f t="array" ref="I5758">_xlfn.LET(
    _xlpm.codigos_devolucion, _xlfn.UNIQUE(_xlfn._xlws.FILTER(BP[CODIGO], ISNUMBER(SEARCH("devoluci", BP[NOMBRE CUENTA])), {""})),
    ISNUMBER(MATCH(BP[[#This Row],[CODIGO]], _xlpm.codigos_devolucion, 0))
)</f>
        <v>0</v>
      </c>
    </row>
    <row r="5759" spans="1:9" x14ac:dyDescent="0.25">
      <c r="A5759" s="608">
        <v>720568</v>
      </c>
      <c r="B5759" s="416" t="s">
        <v>552</v>
      </c>
      <c r="C5759" s="416" t="s">
        <v>1300</v>
      </c>
      <c r="D5759" s="416" t="s">
        <v>777</v>
      </c>
      <c r="E5759" s="417">
        <v>265057.08</v>
      </c>
      <c r="F5759" s="417">
        <v>0</v>
      </c>
      <c r="G5759" s="417">
        <v>846939091.11000049</v>
      </c>
      <c r="H5759" s="387" t="b" cm="1">
        <f t="array" aca="1" ref="H5759" ca="1">EsNegrita(BP[[#This Row],[CODIGO]])</f>
        <v>0</v>
      </c>
      <c r="I5759" s="387" t="b" cm="1">
        <f t="array" ref="I5759">_xlfn.LET(
    _xlpm.codigos_devolucion, _xlfn.UNIQUE(_xlfn._xlws.FILTER(BP[CODIGO], ISNUMBER(SEARCH("devoluci", BP[NOMBRE CUENTA])), {""})),
    ISNUMBER(MATCH(BP[[#This Row],[CODIGO]], _xlpm.codigos_devolucion, 0))
)</f>
        <v>0</v>
      </c>
    </row>
    <row r="5760" spans="1:9" x14ac:dyDescent="0.25">
      <c r="A5760" s="608">
        <v>720568</v>
      </c>
      <c r="B5760" s="416" t="s">
        <v>552</v>
      </c>
      <c r="C5760" s="416" t="s">
        <v>1301</v>
      </c>
      <c r="D5760" s="416" t="s">
        <v>777</v>
      </c>
      <c r="E5760" s="417">
        <v>291134.83</v>
      </c>
      <c r="F5760" s="417">
        <v>0</v>
      </c>
      <c r="G5760" s="417">
        <v>847230225.94000053</v>
      </c>
      <c r="H5760" s="387" t="b" cm="1">
        <f t="array" aca="1" ref="H5760" ca="1">EsNegrita(BP[[#This Row],[CODIGO]])</f>
        <v>0</v>
      </c>
      <c r="I5760" s="387" t="b" cm="1">
        <f t="array" ref="I5760">_xlfn.LET(
    _xlpm.codigos_devolucion, _xlfn.UNIQUE(_xlfn._xlws.FILTER(BP[CODIGO], ISNUMBER(SEARCH("devoluci", BP[NOMBRE CUENTA])), {""})),
    ISNUMBER(MATCH(BP[[#This Row],[CODIGO]], _xlpm.codigos_devolucion, 0))
)</f>
        <v>0</v>
      </c>
    </row>
    <row r="5761" spans="1:9" x14ac:dyDescent="0.25">
      <c r="A5761" s="608">
        <v>720568</v>
      </c>
      <c r="B5761" s="416" t="s">
        <v>552</v>
      </c>
      <c r="C5761" s="416" t="s">
        <v>1271</v>
      </c>
      <c r="D5761" s="416" t="s">
        <v>777</v>
      </c>
      <c r="E5761" s="417">
        <v>215217.27</v>
      </c>
      <c r="F5761" s="417">
        <v>0</v>
      </c>
      <c r="G5761" s="417">
        <v>847445443.21000051</v>
      </c>
      <c r="H5761" s="387" t="b" cm="1">
        <f t="array" aca="1" ref="H5761" ca="1">EsNegrita(BP[[#This Row],[CODIGO]])</f>
        <v>0</v>
      </c>
      <c r="I5761" s="387" t="b" cm="1">
        <f t="array" ref="I5761">_xlfn.LET(
    _xlpm.codigos_devolucion, _xlfn.UNIQUE(_xlfn._xlws.FILTER(BP[CODIGO], ISNUMBER(SEARCH("devoluci", BP[NOMBRE CUENTA])), {""})),
    ISNUMBER(MATCH(BP[[#This Row],[CODIGO]], _xlpm.codigos_devolucion, 0))
)</f>
        <v>0</v>
      </c>
    </row>
    <row r="5762" spans="1:9" x14ac:dyDescent="0.25">
      <c r="A5762" s="608">
        <v>720568</v>
      </c>
      <c r="B5762" s="416" t="s">
        <v>552</v>
      </c>
      <c r="C5762" s="416" t="s">
        <v>1302</v>
      </c>
      <c r="D5762" s="416" t="s">
        <v>777</v>
      </c>
      <c r="E5762" s="417">
        <v>195840.98</v>
      </c>
      <c r="F5762" s="417">
        <v>0</v>
      </c>
      <c r="G5762" s="417">
        <v>847641284.19000053</v>
      </c>
      <c r="H5762" s="387" t="b" cm="1">
        <f t="array" aca="1" ref="H5762" ca="1">EsNegrita(BP[[#This Row],[CODIGO]])</f>
        <v>0</v>
      </c>
      <c r="I5762" s="387" t="b" cm="1">
        <f t="array" ref="I5762">_xlfn.LET(
    _xlpm.codigos_devolucion, _xlfn.UNIQUE(_xlfn._xlws.FILTER(BP[CODIGO], ISNUMBER(SEARCH("devoluci", BP[NOMBRE CUENTA])), {""})),
    ISNUMBER(MATCH(BP[[#This Row],[CODIGO]], _xlpm.codigos_devolucion, 0))
)</f>
        <v>0</v>
      </c>
    </row>
    <row r="5763" spans="1:9" x14ac:dyDescent="0.25">
      <c r="A5763" s="608">
        <v>720568</v>
      </c>
      <c r="B5763" s="416" t="s">
        <v>552</v>
      </c>
      <c r="C5763" s="416" t="s">
        <v>1341</v>
      </c>
      <c r="D5763" s="416" t="s">
        <v>777</v>
      </c>
      <c r="E5763" s="417">
        <v>178167.87</v>
      </c>
      <c r="F5763" s="417">
        <v>0</v>
      </c>
      <c r="G5763" s="417">
        <v>847819452.06000054</v>
      </c>
      <c r="H5763" s="387" t="b" cm="1">
        <f t="array" aca="1" ref="H5763" ca="1">EsNegrita(BP[[#This Row],[CODIGO]])</f>
        <v>0</v>
      </c>
      <c r="I5763" s="387" t="b" cm="1">
        <f t="array" ref="I5763">_xlfn.LET(
    _xlpm.codigos_devolucion, _xlfn.UNIQUE(_xlfn._xlws.FILTER(BP[CODIGO], ISNUMBER(SEARCH("devoluci", BP[NOMBRE CUENTA])), {""})),
    ISNUMBER(MATCH(BP[[#This Row],[CODIGO]], _xlpm.codigos_devolucion, 0))
)</f>
        <v>0</v>
      </c>
    </row>
    <row r="5764" spans="1:9" x14ac:dyDescent="0.25">
      <c r="A5764" s="608">
        <v>720568</v>
      </c>
      <c r="B5764" s="416" t="s">
        <v>552</v>
      </c>
      <c r="C5764" s="416" t="s">
        <v>1262</v>
      </c>
      <c r="D5764" s="416" t="s">
        <v>777</v>
      </c>
      <c r="E5764" s="417">
        <v>221125.39</v>
      </c>
      <c r="F5764" s="417">
        <v>0</v>
      </c>
      <c r="G5764" s="417">
        <v>848040577.45000052</v>
      </c>
      <c r="H5764" s="387" t="b" cm="1">
        <f t="array" aca="1" ref="H5764" ca="1">EsNegrita(BP[[#This Row],[CODIGO]])</f>
        <v>0</v>
      </c>
      <c r="I5764" s="387" t="b" cm="1">
        <f t="array" ref="I5764">_xlfn.LET(
    _xlpm.codigos_devolucion, _xlfn.UNIQUE(_xlfn._xlws.FILTER(BP[CODIGO], ISNUMBER(SEARCH("devoluci", BP[NOMBRE CUENTA])), {""})),
    ISNUMBER(MATCH(BP[[#This Row],[CODIGO]], _xlpm.codigos_devolucion, 0))
)</f>
        <v>0</v>
      </c>
    </row>
    <row r="5765" spans="1:9" x14ac:dyDescent="0.25">
      <c r="A5765" s="608">
        <v>720568</v>
      </c>
      <c r="B5765" s="416" t="s">
        <v>552</v>
      </c>
      <c r="C5765" s="416" t="s">
        <v>1272</v>
      </c>
      <c r="D5765" s="416" t="s">
        <v>777</v>
      </c>
      <c r="E5765" s="417">
        <v>237254.85</v>
      </c>
      <c r="F5765" s="417">
        <v>0</v>
      </c>
      <c r="G5765" s="417">
        <v>848277832.30000055</v>
      </c>
      <c r="H5765" s="387" t="b" cm="1">
        <f t="array" aca="1" ref="H5765" ca="1">EsNegrita(BP[[#This Row],[CODIGO]])</f>
        <v>0</v>
      </c>
      <c r="I5765" s="387" t="b" cm="1">
        <f t="array" ref="I5765">_xlfn.LET(
    _xlpm.codigos_devolucion, _xlfn.UNIQUE(_xlfn._xlws.FILTER(BP[CODIGO], ISNUMBER(SEARCH("devoluci", BP[NOMBRE CUENTA])), {""})),
    ISNUMBER(MATCH(BP[[#This Row],[CODIGO]], _xlpm.codigos_devolucion, 0))
)</f>
        <v>0</v>
      </c>
    </row>
    <row r="5766" spans="1:9" x14ac:dyDescent="0.25">
      <c r="A5766" s="608">
        <v>720568</v>
      </c>
      <c r="B5766" s="416" t="s">
        <v>552</v>
      </c>
      <c r="C5766" s="416" t="s">
        <v>780</v>
      </c>
      <c r="D5766" s="416" t="s">
        <v>777</v>
      </c>
      <c r="E5766" s="417">
        <v>228358.13</v>
      </c>
      <c r="F5766" s="417">
        <v>0</v>
      </c>
      <c r="G5766" s="417">
        <v>848506190.43000054</v>
      </c>
      <c r="H5766" s="387" t="b" cm="1">
        <f t="array" aca="1" ref="H5766" ca="1">EsNegrita(BP[[#This Row],[CODIGO]])</f>
        <v>0</v>
      </c>
      <c r="I5766" s="387" t="b" cm="1">
        <f t="array" ref="I5766">_xlfn.LET(
    _xlpm.codigos_devolucion, _xlfn.UNIQUE(_xlfn._xlws.FILTER(BP[CODIGO], ISNUMBER(SEARCH("devoluci", BP[NOMBRE CUENTA])), {""})),
    ISNUMBER(MATCH(BP[[#This Row],[CODIGO]], _xlpm.codigos_devolucion, 0))
)</f>
        <v>0</v>
      </c>
    </row>
    <row r="5767" spans="1:9" x14ac:dyDescent="0.25">
      <c r="A5767" s="608">
        <v>720568</v>
      </c>
      <c r="B5767" s="416" t="s">
        <v>552</v>
      </c>
      <c r="C5767" s="416" t="s">
        <v>762</v>
      </c>
      <c r="D5767" s="416" t="s">
        <v>777</v>
      </c>
      <c r="E5767" s="417">
        <v>221125.39</v>
      </c>
      <c r="F5767" s="417">
        <v>0</v>
      </c>
      <c r="G5767" s="417">
        <v>848727315.82000053</v>
      </c>
      <c r="H5767" s="387" t="b" cm="1">
        <f t="array" aca="1" ref="H5767" ca="1">EsNegrita(BP[[#This Row],[CODIGO]])</f>
        <v>0</v>
      </c>
      <c r="I5767" s="387" t="b" cm="1">
        <f t="array" ref="I5767">_xlfn.LET(
    _xlpm.codigos_devolucion, _xlfn.UNIQUE(_xlfn._xlws.FILTER(BP[CODIGO], ISNUMBER(SEARCH("devoluci", BP[NOMBRE CUENTA])), {""})),
    ISNUMBER(MATCH(BP[[#This Row],[CODIGO]], _xlpm.codigos_devolucion, 0))
)</f>
        <v>0</v>
      </c>
    </row>
    <row r="5768" spans="1:9" x14ac:dyDescent="0.25">
      <c r="A5768" s="608">
        <v>720568</v>
      </c>
      <c r="B5768" s="416" t="s">
        <v>552</v>
      </c>
      <c r="C5768" s="416" t="s">
        <v>1330</v>
      </c>
      <c r="D5768" s="416" t="s">
        <v>777</v>
      </c>
      <c r="E5768" s="417">
        <v>212624.51</v>
      </c>
      <c r="F5768" s="417">
        <v>0</v>
      </c>
      <c r="G5768" s="417">
        <v>848939940.33000052</v>
      </c>
      <c r="H5768" s="387" t="b" cm="1">
        <f t="array" aca="1" ref="H5768" ca="1">EsNegrita(BP[[#This Row],[CODIGO]])</f>
        <v>0</v>
      </c>
      <c r="I5768" s="387" t="b" cm="1">
        <f t="array" ref="I5768">_xlfn.LET(
    _xlpm.codigos_devolucion, _xlfn.UNIQUE(_xlfn._xlws.FILTER(BP[CODIGO], ISNUMBER(SEARCH("devoluci", BP[NOMBRE CUENTA])), {""})),
    ISNUMBER(MATCH(BP[[#This Row],[CODIGO]], _xlpm.codigos_devolucion, 0))
)</f>
        <v>0</v>
      </c>
    </row>
    <row r="5769" spans="1:9" x14ac:dyDescent="0.25">
      <c r="A5769" s="608">
        <v>720568</v>
      </c>
      <c r="B5769" s="416" t="s">
        <v>552</v>
      </c>
      <c r="C5769" s="416" t="s">
        <v>763</v>
      </c>
      <c r="D5769" s="416" t="s">
        <v>777</v>
      </c>
      <c r="E5769" s="417">
        <v>220402.78</v>
      </c>
      <c r="F5769" s="417">
        <v>0</v>
      </c>
      <c r="G5769" s="417">
        <v>849160343.11000049</v>
      </c>
      <c r="H5769" s="387" t="b" cm="1">
        <f t="array" aca="1" ref="H5769" ca="1">EsNegrita(BP[[#This Row],[CODIGO]])</f>
        <v>0</v>
      </c>
      <c r="I5769" s="387" t="b" cm="1">
        <f t="array" ref="I5769">_xlfn.LET(
    _xlpm.codigos_devolucion, _xlfn.UNIQUE(_xlfn._xlws.FILTER(BP[CODIGO], ISNUMBER(SEARCH("devoluci", BP[NOMBRE CUENTA])), {""})),
    ISNUMBER(MATCH(BP[[#This Row],[CODIGO]], _xlpm.codigos_devolucion, 0))
)</f>
        <v>0</v>
      </c>
    </row>
    <row r="5770" spans="1:9" x14ac:dyDescent="0.25">
      <c r="A5770" s="608">
        <v>720568</v>
      </c>
      <c r="B5770" s="416" t="s">
        <v>552</v>
      </c>
      <c r="C5770" s="416" t="s">
        <v>764</v>
      </c>
      <c r="D5770" s="416" t="s">
        <v>777</v>
      </c>
      <c r="E5770" s="417">
        <v>264190.93</v>
      </c>
      <c r="F5770" s="417">
        <v>0</v>
      </c>
      <c r="G5770" s="417">
        <v>849424534.04000044</v>
      </c>
      <c r="H5770" s="387" t="b" cm="1">
        <f t="array" aca="1" ref="H5770" ca="1">EsNegrita(BP[[#This Row],[CODIGO]])</f>
        <v>0</v>
      </c>
      <c r="I5770" s="387" t="b" cm="1">
        <f t="array" ref="I5770">_xlfn.LET(
    _xlpm.codigos_devolucion, _xlfn.UNIQUE(_xlfn._xlws.FILTER(BP[CODIGO], ISNUMBER(SEARCH("devoluci", BP[NOMBRE CUENTA])), {""})),
    ISNUMBER(MATCH(BP[[#This Row],[CODIGO]], _xlpm.codigos_devolucion, 0))
)</f>
        <v>0</v>
      </c>
    </row>
    <row r="5771" spans="1:9" x14ac:dyDescent="0.25">
      <c r="A5771" s="608">
        <v>720568</v>
      </c>
      <c r="B5771" s="416" t="s">
        <v>552</v>
      </c>
      <c r="C5771" s="416" t="s">
        <v>1284</v>
      </c>
      <c r="D5771" s="416" t="s">
        <v>777</v>
      </c>
      <c r="E5771" s="417">
        <v>286473.03000000003</v>
      </c>
      <c r="F5771" s="417">
        <v>0</v>
      </c>
      <c r="G5771" s="417">
        <v>849711007.07000041</v>
      </c>
      <c r="H5771" s="387" t="b" cm="1">
        <f t="array" aca="1" ref="H5771" ca="1">EsNegrita(BP[[#This Row],[CODIGO]])</f>
        <v>0</v>
      </c>
      <c r="I5771" s="387" t="b" cm="1">
        <f t="array" ref="I5771">_xlfn.LET(
    _xlpm.codigos_devolucion, _xlfn.UNIQUE(_xlfn._xlws.FILTER(BP[CODIGO], ISNUMBER(SEARCH("devoluci", BP[NOMBRE CUENTA])), {""})),
    ISNUMBER(MATCH(BP[[#This Row],[CODIGO]], _xlpm.codigos_devolucion, 0))
)</f>
        <v>0</v>
      </c>
    </row>
    <row r="5772" spans="1:9" x14ac:dyDescent="0.25">
      <c r="A5772" s="608">
        <v>720568</v>
      </c>
      <c r="B5772" s="416" t="s">
        <v>552</v>
      </c>
      <c r="C5772" s="416" t="s">
        <v>1303</v>
      </c>
      <c r="D5772" s="416" t="s">
        <v>777</v>
      </c>
      <c r="E5772" s="417">
        <v>211155.17</v>
      </c>
      <c r="F5772" s="417">
        <v>0</v>
      </c>
      <c r="G5772" s="417">
        <v>849922162.24000037</v>
      </c>
      <c r="H5772" s="387" t="b" cm="1">
        <f t="array" aca="1" ref="H5772" ca="1">EsNegrita(BP[[#This Row],[CODIGO]])</f>
        <v>0</v>
      </c>
      <c r="I5772" s="387" t="b" cm="1">
        <f t="array" ref="I5772">_xlfn.LET(
    _xlpm.codigos_devolucion, _xlfn.UNIQUE(_xlfn._xlws.FILTER(BP[CODIGO], ISNUMBER(SEARCH("devoluci", BP[NOMBRE CUENTA])), {""})),
    ISNUMBER(MATCH(BP[[#This Row],[CODIGO]], _xlpm.codigos_devolucion, 0))
)</f>
        <v>0</v>
      </c>
    </row>
    <row r="5773" spans="1:9" x14ac:dyDescent="0.25">
      <c r="A5773" s="608">
        <v>720568</v>
      </c>
      <c r="B5773" s="416" t="s">
        <v>552</v>
      </c>
      <c r="C5773" s="416" t="s">
        <v>765</v>
      </c>
      <c r="D5773" s="416" t="s">
        <v>777</v>
      </c>
      <c r="E5773" s="417">
        <v>146073.9</v>
      </c>
      <c r="F5773" s="417">
        <v>0</v>
      </c>
      <c r="G5773" s="417">
        <v>850068236.14000034</v>
      </c>
      <c r="H5773" s="387" t="b" cm="1">
        <f t="array" aca="1" ref="H5773" ca="1">EsNegrita(BP[[#This Row],[CODIGO]])</f>
        <v>0</v>
      </c>
      <c r="I5773" s="387" t="b" cm="1">
        <f t="array" ref="I5773">_xlfn.LET(
    _xlpm.codigos_devolucion, _xlfn.UNIQUE(_xlfn._xlws.FILTER(BP[CODIGO], ISNUMBER(SEARCH("devoluci", BP[NOMBRE CUENTA])), {""})),
    ISNUMBER(MATCH(BP[[#This Row],[CODIGO]], _xlpm.codigos_devolucion, 0))
)</f>
        <v>0</v>
      </c>
    </row>
    <row r="5774" spans="1:9" x14ac:dyDescent="0.25">
      <c r="A5774" s="608">
        <v>720568</v>
      </c>
      <c r="B5774" s="416" t="s">
        <v>552</v>
      </c>
      <c r="C5774" s="416" t="s">
        <v>1304</v>
      </c>
      <c r="D5774" s="416" t="s">
        <v>777</v>
      </c>
      <c r="E5774" s="417">
        <v>288026.96000000002</v>
      </c>
      <c r="F5774" s="417">
        <v>0</v>
      </c>
      <c r="G5774" s="417">
        <v>850356263.10000038</v>
      </c>
      <c r="H5774" s="387" t="b" cm="1">
        <f t="array" aca="1" ref="H5774" ca="1">EsNegrita(BP[[#This Row],[CODIGO]])</f>
        <v>0</v>
      </c>
      <c r="I5774" s="387" t="b" cm="1">
        <f t="array" ref="I5774">_xlfn.LET(
    _xlpm.codigos_devolucion, _xlfn.UNIQUE(_xlfn._xlws.FILTER(BP[CODIGO], ISNUMBER(SEARCH("devoluci", BP[NOMBRE CUENTA])), {""})),
    ISNUMBER(MATCH(BP[[#This Row],[CODIGO]], _xlpm.codigos_devolucion, 0))
)</f>
        <v>0</v>
      </c>
    </row>
    <row r="5775" spans="1:9" x14ac:dyDescent="0.25">
      <c r="A5775" s="608">
        <v>720568</v>
      </c>
      <c r="B5775" s="416" t="s">
        <v>552</v>
      </c>
      <c r="C5775" s="416" t="s">
        <v>1348</v>
      </c>
      <c r="D5775" s="416" t="s">
        <v>777</v>
      </c>
      <c r="E5775" s="417">
        <v>291134.83</v>
      </c>
      <c r="F5775" s="417">
        <v>0</v>
      </c>
      <c r="G5775" s="417">
        <v>850647397.93000042</v>
      </c>
      <c r="H5775" s="387" t="b" cm="1">
        <f t="array" aca="1" ref="H5775" ca="1">EsNegrita(BP[[#This Row],[CODIGO]])</f>
        <v>0</v>
      </c>
      <c r="I5775" s="387" t="b" cm="1">
        <f t="array" ref="I5775">_xlfn.LET(
    _xlpm.codigos_devolucion, _xlfn.UNIQUE(_xlfn._xlws.FILTER(BP[CODIGO], ISNUMBER(SEARCH("devoluci", BP[NOMBRE CUENTA])), {""})),
    ISNUMBER(MATCH(BP[[#This Row],[CODIGO]], _xlpm.codigos_devolucion, 0))
)</f>
        <v>0</v>
      </c>
    </row>
    <row r="5776" spans="1:9" x14ac:dyDescent="0.25">
      <c r="A5776" s="608">
        <v>720568</v>
      </c>
      <c r="B5776" s="416" t="s">
        <v>552</v>
      </c>
      <c r="C5776" s="416" t="s">
        <v>1305</v>
      </c>
      <c r="D5776" s="416" t="s">
        <v>777</v>
      </c>
      <c r="E5776" s="417">
        <v>173251.39</v>
      </c>
      <c r="F5776" s="417">
        <v>0</v>
      </c>
      <c r="G5776" s="417">
        <v>850820649.32000041</v>
      </c>
      <c r="H5776" s="387" t="b" cm="1">
        <f t="array" aca="1" ref="H5776" ca="1">EsNegrita(BP[[#This Row],[CODIGO]])</f>
        <v>0</v>
      </c>
      <c r="I5776" s="387" t="b" cm="1">
        <f t="array" ref="I5776">_xlfn.LET(
    _xlpm.codigos_devolucion, _xlfn.UNIQUE(_xlfn._xlws.FILTER(BP[CODIGO], ISNUMBER(SEARCH("devoluci", BP[NOMBRE CUENTA])), {""})),
    ISNUMBER(MATCH(BP[[#This Row],[CODIGO]], _xlpm.codigos_devolucion, 0))
)</f>
        <v>0</v>
      </c>
    </row>
    <row r="5777" spans="1:9" x14ac:dyDescent="0.25">
      <c r="A5777" s="608">
        <v>720568</v>
      </c>
      <c r="B5777" s="416" t="s">
        <v>552</v>
      </c>
      <c r="C5777" s="416" t="s">
        <v>1306</v>
      </c>
      <c r="D5777" s="416" t="s">
        <v>777</v>
      </c>
      <c r="E5777" s="417">
        <v>264190.81</v>
      </c>
      <c r="F5777" s="417">
        <v>0</v>
      </c>
      <c r="G5777" s="417">
        <v>851084840.13000035</v>
      </c>
      <c r="H5777" s="387" t="b" cm="1">
        <f t="array" aca="1" ref="H5777" ca="1">EsNegrita(BP[[#This Row],[CODIGO]])</f>
        <v>0</v>
      </c>
      <c r="I5777" s="387" t="b" cm="1">
        <f t="array" ref="I5777">_xlfn.LET(
    _xlpm.codigos_devolucion, _xlfn.UNIQUE(_xlfn._xlws.FILTER(BP[CODIGO], ISNUMBER(SEARCH("devoluci", BP[NOMBRE CUENTA])), {""})),
    ISNUMBER(MATCH(BP[[#This Row],[CODIGO]], _xlpm.codigos_devolucion, 0))
)</f>
        <v>0</v>
      </c>
    </row>
    <row r="5778" spans="1:9" x14ac:dyDescent="0.25">
      <c r="A5778" s="608">
        <v>720568</v>
      </c>
      <c r="B5778" s="416" t="s">
        <v>552</v>
      </c>
      <c r="C5778" s="416" t="s">
        <v>1274</v>
      </c>
      <c r="D5778" s="416" t="s">
        <v>777</v>
      </c>
      <c r="E5778" s="417">
        <v>170311</v>
      </c>
      <c r="F5778" s="417">
        <v>0</v>
      </c>
      <c r="G5778" s="417">
        <v>851255151.13000035</v>
      </c>
      <c r="H5778" s="387" t="b" cm="1">
        <f t="array" aca="1" ref="H5778" ca="1">EsNegrita(BP[[#This Row],[CODIGO]])</f>
        <v>0</v>
      </c>
      <c r="I5778" s="387" t="b" cm="1">
        <f t="array" ref="I5778">_xlfn.LET(
    _xlpm.codigos_devolucion, _xlfn.UNIQUE(_xlfn._xlws.FILTER(BP[CODIGO], ISNUMBER(SEARCH("devoluci", BP[NOMBRE CUENTA])), {""})),
    ISNUMBER(MATCH(BP[[#This Row],[CODIGO]], _xlpm.codigos_devolucion, 0))
)</f>
        <v>0</v>
      </c>
    </row>
    <row r="5779" spans="1:9" x14ac:dyDescent="0.25">
      <c r="A5779" s="608">
        <v>720568</v>
      </c>
      <c r="B5779" s="416" t="s">
        <v>552</v>
      </c>
      <c r="C5779" s="416" t="s">
        <v>1307</v>
      </c>
      <c r="D5779" s="416" t="s">
        <v>777</v>
      </c>
      <c r="E5779" s="417">
        <v>170311</v>
      </c>
      <c r="F5779" s="417">
        <v>0</v>
      </c>
      <c r="G5779" s="417">
        <v>851425462.13000035</v>
      </c>
      <c r="H5779" s="387" t="b" cm="1">
        <f t="array" aca="1" ref="H5779" ca="1">EsNegrita(BP[[#This Row],[CODIGO]])</f>
        <v>0</v>
      </c>
      <c r="I5779" s="387" t="b" cm="1">
        <f t="array" ref="I5779">_xlfn.LET(
    _xlpm.codigos_devolucion, _xlfn.UNIQUE(_xlfn._xlws.FILTER(BP[CODIGO], ISNUMBER(SEARCH("devoluci", BP[NOMBRE CUENTA])), {""})),
    ISNUMBER(MATCH(BP[[#This Row],[CODIGO]], _xlpm.codigos_devolucion, 0))
)</f>
        <v>0</v>
      </c>
    </row>
    <row r="5780" spans="1:9" x14ac:dyDescent="0.25">
      <c r="A5780" s="608">
        <v>720568</v>
      </c>
      <c r="B5780" s="416" t="s">
        <v>552</v>
      </c>
      <c r="C5780" s="416" t="s">
        <v>766</v>
      </c>
      <c r="D5780" s="416" t="s">
        <v>777</v>
      </c>
      <c r="E5780" s="417">
        <v>264190.93</v>
      </c>
      <c r="F5780" s="417">
        <v>0</v>
      </c>
      <c r="G5780" s="417">
        <v>851689653.0600003</v>
      </c>
      <c r="H5780" s="387" t="b" cm="1">
        <f t="array" aca="1" ref="H5780" ca="1">EsNegrita(BP[[#This Row],[CODIGO]])</f>
        <v>0</v>
      </c>
      <c r="I5780" s="387" t="b" cm="1">
        <f t="array" ref="I5780">_xlfn.LET(
    _xlpm.codigos_devolucion, _xlfn.UNIQUE(_xlfn._xlws.FILTER(BP[CODIGO], ISNUMBER(SEARCH("devoluci", BP[NOMBRE CUENTA])), {""})),
    ISNUMBER(MATCH(BP[[#This Row],[CODIGO]], _xlpm.codigos_devolucion, 0))
)</f>
        <v>0</v>
      </c>
    </row>
    <row r="5781" spans="1:9" x14ac:dyDescent="0.25">
      <c r="A5781" s="608">
        <v>720568</v>
      </c>
      <c r="B5781" s="416" t="s">
        <v>552</v>
      </c>
      <c r="C5781" s="416" t="s">
        <v>767</v>
      </c>
      <c r="D5781" s="416" t="s">
        <v>777</v>
      </c>
      <c r="E5781" s="417">
        <v>221125.39</v>
      </c>
      <c r="F5781" s="417">
        <v>0</v>
      </c>
      <c r="G5781" s="417">
        <v>851910778.45000029</v>
      </c>
      <c r="H5781" s="387" t="b" cm="1">
        <f t="array" aca="1" ref="H5781" ca="1">EsNegrita(BP[[#This Row],[CODIGO]])</f>
        <v>0</v>
      </c>
      <c r="I5781" s="387" t="b" cm="1">
        <f t="array" ref="I5781">_xlfn.LET(
    _xlpm.codigos_devolucion, _xlfn.UNIQUE(_xlfn._xlws.FILTER(BP[CODIGO], ISNUMBER(SEARCH("devoluci", BP[NOMBRE CUENTA])), {""})),
    ISNUMBER(MATCH(BP[[#This Row],[CODIGO]], _xlpm.codigos_devolucion, 0))
)</f>
        <v>0</v>
      </c>
    </row>
    <row r="5782" spans="1:9" x14ac:dyDescent="0.25">
      <c r="A5782" s="608">
        <v>720568</v>
      </c>
      <c r="B5782" s="416" t="s">
        <v>552</v>
      </c>
      <c r="C5782" s="416" t="s">
        <v>768</v>
      </c>
      <c r="D5782" s="416" t="s">
        <v>777</v>
      </c>
      <c r="E5782" s="417">
        <v>291134.83</v>
      </c>
      <c r="F5782" s="417">
        <v>0</v>
      </c>
      <c r="G5782" s="417">
        <v>852201913.28000033</v>
      </c>
      <c r="H5782" s="387" t="b" cm="1">
        <f t="array" aca="1" ref="H5782" ca="1">EsNegrita(BP[[#This Row],[CODIGO]])</f>
        <v>0</v>
      </c>
      <c r="I5782" s="387" t="b" cm="1">
        <f t="array" ref="I5782">_xlfn.LET(
    _xlpm.codigos_devolucion, _xlfn.UNIQUE(_xlfn._xlws.FILTER(BP[CODIGO], ISNUMBER(SEARCH("devoluci", BP[NOMBRE CUENTA])), {""})),
    ISNUMBER(MATCH(BP[[#This Row],[CODIGO]], _xlpm.codigos_devolucion, 0))
)</f>
        <v>0</v>
      </c>
    </row>
    <row r="5783" spans="1:9" x14ac:dyDescent="0.25">
      <c r="A5783" s="608">
        <v>720568</v>
      </c>
      <c r="B5783" s="416" t="s">
        <v>552</v>
      </c>
      <c r="C5783" s="416" t="s">
        <v>1344</v>
      </c>
      <c r="D5783" s="416" t="s">
        <v>777</v>
      </c>
      <c r="E5783" s="417">
        <v>182057.01</v>
      </c>
      <c r="F5783" s="417">
        <v>0</v>
      </c>
      <c r="G5783" s="417">
        <v>852383970.29000032</v>
      </c>
      <c r="H5783" s="387" t="b" cm="1">
        <f t="array" aca="1" ref="H5783" ca="1">EsNegrita(BP[[#This Row],[CODIGO]])</f>
        <v>0</v>
      </c>
      <c r="I5783" s="387" t="b" cm="1">
        <f t="array" ref="I5783">_xlfn.LET(
    _xlpm.codigos_devolucion, _xlfn.UNIQUE(_xlfn._xlws.FILTER(BP[CODIGO], ISNUMBER(SEARCH("devoluci", BP[NOMBRE CUENTA])), {""})),
    ISNUMBER(MATCH(BP[[#This Row],[CODIGO]], _xlpm.codigos_devolucion, 0))
)</f>
        <v>0</v>
      </c>
    </row>
    <row r="5784" spans="1:9" x14ac:dyDescent="0.25">
      <c r="A5784" s="608">
        <v>720568</v>
      </c>
      <c r="B5784" s="416" t="s">
        <v>552</v>
      </c>
      <c r="C5784" s="416" t="s">
        <v>769</v>
      </c>
      <c r="D5784" s="416" t="s">
        <v>777</v>
      </c>
      <c r="E5784" s="417">
        <v>240288.13</v>
      </c>
      <c r="F5784" s="417">
        <v>0</v>
      </c>
      <c r="G5784" s="417">
        <v>852624258.42000031</v>
      </c>
      <c r="H5784" s="387" t="b" cm="1">
        <f t="array" aca="1" ref="H5784" ca="1">EsNegrita(BP[[#This Row],[CODIGO]])</f>
        <v>0</v>
      </c>
      <c r="I5784" s="387" t="b" cm="1">
        <f t="array" ref="I5784">_xlfn.LET(
    _xlpm.codigos_devolucion, _xlfn.UNIQUE(_xlfn._xlws.FILTER(BP[CODIGO], ISNUMBER(SEARCH("devoluci", BP[NOMBRE CUENTA])), {""})),
    ISNUMBER(MATCH(BP[[#This Row],[CODIGO]], _xlpm.codigos_devolucion, 0))
)</f>
        <v>0</v>
      </c>
    </row>
    <row r="5785" spans="1:9" x14ac:dyDescent="0.25">
      <c r="A5785" s="608">
        <v>720568</v>
      </c>
      <c r="B5785" s="416" t="s">
        <v>552</v>
      </c>
      <c r="C5785" s="416" t="s">
        <v>1309</v>
      </c>
      <c r="D5785" s="416" t="s">
        <v>777</v>
      </c>
      <c r="E5785" s="417">
        <v>178945.49</v>
      </c>
      <c r="F5785" s="417">
        <v>0</v>
      </c>
      <c r="G5785" s="417">
        <v>852803203.91000032</v>
      </c>
      <c r="H5785" s="387" t="b" cm="1">
        <f t="array" aca="1" ref="H5785" ca="1">EsNegrita(BP[[#This Row],[CODIGO]])</f>
        <v>0</v>
      </c>
      <c r="I5785" s="387" t="b" cm="1">
        <f t="array" ref="I5785">_xlfn.LET(
    _xlpm.codigos_devolucion, _xlfn.UNIQUE(_xlfn._xlws.FILTER(BP[CODIGO], ISNUMBER(SEARCH("devoluci", BP[NOMBRE CUENTA])), {""})),
    ISNUMBER(MATCH(BP[[#This Row],[CODIGO]], _xlpm.codigos_devolucion, 0))
)</f>
        <v>0</v>
      </c>
    </row>
    <row r="5786" spans="1:9" x14ac:dyDescent="0.25">
      <c r="A5786" s="608">
        <v>720568</v>
      </c>
      <c r="B5786" s="416" t="s">
        <v>552</v>
      </c>
      <c r="C5786" s="416" t="s">
        <v>1310</v>
      </c>
      <c r="D5786" s="416" t="s">
        <v>777</v>
      </c>
      <c r="E5786" s="417">
        <v>139200</v>
      </c>
      <c r="F5786" s="417">
        <v>0</v>
      </c>
      <c r="G5786" s="417">
        <v>852942403.91000032</v>
      </c>
      <c r="H5786" s="387" t="b" cm="1">
        <f t="array" aca="1" ref="H5786" ca="1">EsNegrita(BP[[#This Row],[CODIGO]])</f>
        <v>0</v>
      </c>
      <c r="I5786" s="387" t="b" cm="1">
        <f t="array" ref="I5786">_xlfn.LET(
    _xlpm.codigos_devolucion, _xlfn.UNIQUE(_xlfn._xlws.FILTER(BP[CODIGO], ISNUMBER(SEARCH("devoluci", BP[NOMBRE CUENTA])), {""})),
    ISNUMBER(MATCH(BP[[#This Row],[CODIGO]], _xlpm.codigos_devolucion, 0))
)</f>
        <v>0</v>
      </c>
    </row>
    <row r="5787" spans="1:9" x14ac:dyDescent="0.25">
      <c r="A5787" s="608">
        <v>720568</v>
      </c>
      <c r="B5787" s="416" t="s">
        <v>552</v>
      </c>
      <c r="C5787" s="416" t="s">
        <v>1275</v>
      </c>
      <c r="D5787" s="416" t="s">
        <v>777</v>
      </c>
      <c r="E5787" s="417">
        <v>159369.54</v>
      </c>
      <c r="F5787" s="417">
        <v>0</v>
      </c>
      <c r="G5787" s="417">
        <v>853101773.45000029</v>
      </c>
      <c r="H5787" s="387" t="b" cm="1">
        <f t="array" aca="1" ref="H5787" ca="1">EsNegrita(BP[[#This Row],[CODIGO]])</f>
        <v>0</v>
      </c>
      <c r="I5787" s="387" t="b" cm="1">
        <f t="array" ref="I5787">_xlfn.LET(
    _xlpm.codigos_devolucion, _xlfn.UNIQUE(_xlfn._xlws.FILTER(BP[CODIGO], ISNUMBER(SEARCH("devoluci", BP[NOMBRE CUENTA])), {""})),
    ISNUMBER(MATCH(BP[[#This Row],[CODIGO]], _xlpm.codigos_devolucion, 0))
)</f>
        <v>0</v>
      </c>
    </row>
    <row r="5788" spans="1:9" x14ac:dyDescent="0.25">
      <c r="A5788" s="608">
        <v>720568</v>
      </c>
      <c r="B5788" s="416" t="s">
        <v>552</v>
      </c>
      <c r="C5788" s="416" t="s">
        <v>771</v>
      </c>
      <c r="D5788" s="416" t="s">
        <v>777</v>
      </c>
      <c r="E5788" s="417">
        <v>198496.75</v>
      </c>
      <c r="F5788" s="417">
        <v>0</v>
      </c>
      <c r="G5788" s="417">
        <v>853300270.20000029</v>
      </c>
      <c r="H5788" s="387" t="b" cm="1">
        <f t="array" aca="1" ref="H5788" ca="1">EsNegrita(BP[[#This Row],[CODIGO]])</f>
        <v>0</v>
      </c>
      <c r="I5788" s="387" t="b" cm="1">
        <f t="array" ref="I5788">_xlfn.LET(
    _xlpm.codigos_devolucion, _xlfn.UNIQUE(_xlfn._xlws.FILTER(BP[CODIGO], ISNUMBER(SEARCH("devoluci", BP[NOMBRE CUENTA])), {""})),
    ISNUMBER(MATCH(BP[[#This Row],[CODIGO]], _xlpm.codigos_devolucion, 0))
)</f>
        <v>0</v>
      </c>
    </row>
    <row r="5789" spans="1:9" x14ac:dyDescent="0.25">
      <c r="A5789" s="608">
        <v>720568</v>
      </c>
      <c r="B5789" s="416" t="s">
        <v>552</v>
      </c>
      <c r="C5789" s="416" t="s">
        <v>1311</v>
      </c>
      <c r="D5789" s="416" t="s">
        <v>777</v>
      </c>
      <c r="E5789" s="417">
        <v>180112.44</v>
      </c>
      <c r="F5789" s="417">
        <v>0</v>
      </c>
      <c r="G5789" s="417">
        <v>853480382.64000034</v>
      </c>
      <c r="H5789" s="387" t="b" cm="1">
        <f t="array" aca="1" ref="H5789" ca="1">EsNegrita(BP[[#This Row],[CODIGO]])</f>
        <v>0</v>
      </c>
      <c r="I5789" s="387" t="b" cm="1">
        <f t="array" ref="I5789">_xlfn.LET(
    _xlpm.codigos_devolucion, _xlfn.UNIQUE(_xlfn._xlws.FILTER(BP[CODIGO], ISNUMBER(SEARCH("devoluci", BP[NOMBRE CUENTA])), {""})),
    ISNUMBER(MATCH(BP[[#This Row],[CODIGO]], _xlpm.codigos_devolucion, 0))
)</f>
        <v>0</v>
      </c>
    </row>
    <row r="5790" spans="1:9" x14ac:dyDescent="0.25">
      <c r="A5790" s="608">
        <v>720568</v>
      </c>
      <c r="B5790" s="416" t="s">
        <v>552</v>
      </c>
      <c r="C5790" s="416" t="s">
        <v>1277</v>
      </c>
      <c r="D5790" s="416" t="s">
        <v>777</v>
      </c>
      <c r="E5790" s="417">
        <v>266243.36</v>
      </c>
      <c r="F5790" s="417">
        <v>0</v>
      </c>
      <c r="G5790" s="417">
        <v>853746626.00000036</v>
      </c>
      <c r="H5790" s="387" t="b" cm="1">
        <f t="array" aca="1" ref="H5790" ca="1">EsNegrita(BP[[#This Row],[CODIGO]])</f>
        <v>0</v>
      </c>
      <c r="I5790" s="387" t="b" cm="1">
        <f t="array" ref="I5790">_xlfn.LET(
    _xlpm.codigos_devolucion, _xlfn.UNIQUE(_xlfn._xlws.FILTER(BP[CODIGO], ISNUMBER(SEARCH("devoluci", BP[NOMBRE CUENTA])), {""})),
    ISNUMBER(MATCH(BP[[#This Row],[CODIGO]], _xlpm.codigos_devolucion, 0))
)</f>
        <v>0</v>
      </c>
    </row>
    <row r="5791" spans="1:9" x14ac:dyDescent="0.25">
      <c r="A5791" s="608">
        <v>720568</v>
      </c>
      <c r="B5791" s="416" t="s">
        <v>552</v>
      </c>
      <c r="C5791" s="416" t="s">
        <v>1312</v>
      </c>
      <c r="D5791" s="416" t="s">
        <v>777</v>
      </c>
      <c r="E5791" s="417">
        <v>253887.61</v>
      </c>
      <c r="F5791" s="417">
        <v>0</v>
      </c>
      <c r="G5791" s="417">
        <v>854000513.61000037</v>
      </c>
      <c r="H5791" s="387" t="b" cm="1">
        <f t="array" aca="1" ref="H5791" ca="1">EsNegrita(BP[[#This Row],[CODIGO]])</f>
        <v>0</v>
      </c>
      <c r="I5791" s="387" t="b" cm="1">
        <f t="array" ref="I5791">_xlfn.LET(
    _xlpm.codigos_devolucion, _xlfn.UNIQUE(_xlfn._xlws.FILTER(BP[CODIGO], ISNUMBER(SEARCH("devoluci", BP[NOMBRE CUENTA])), {""})),
    ISNUMBER(MATCH(BP[[#This Row],[CODIGO]], _xlpm.codigos_devolucion, 0))
)</f>
        <v>0</v>
      </c>
    </row>
    <row r="5792" spans="1:9" x14ac:dyDescent="0.25">
      <c r="A5792" s="608">
        <v>720568</v>
      </c>
      <c r="B5792" s="416" t="s">
        <v>552</v>
      </c>
      <c r="C5792" s="416" t="s">
        <v>1355</v>
      </c>
      <c r="D5792" s="416" t="s">
        <v>777</v>
      </c>
      <c r="E5792" s="417">
        <v>171683.63</v>
      </c>
      <c r="F5792" s="417">
        <v>0</v>
      </c>
      <c r="G5792" s="417">
        <v>854172197.24000037</v>
      </c>
      <c r="H5792" s="387" t="b" cm="1">
        <f t="array" aca="1" ref="H5792" ca="1">EsNegrita(BP[[#This Row],[CODIGO]])</f>
        <v>0</v>
      </c>
      <c r="I5792" s="387" t="b" cm="1">
        <f t="array" ref="I5792">_xlfn.LET(
    _xlpm.codigos_devolucion, _xlfn.UNIQUE(_xlfn._xlws.FILTER(BP[CODIGO], ISNUMBER(SEARCH("devoluci", BP[NOMBRE CUENTA])), {""})),
    ISNUMBER(MATCH(BP[[#This Row],[CODIGO]], _xlpm.codigos_devolucion, 0))
)</f>
        <v>0</v>
      </c>
    </row>
    <row r="5793" spans="1:9" x14ac:dyDescent="0.25">
      <c r="A5793" s="608">
        <v>720568</v>
      </c>
      <c r="B5793" s="416" t="s">
        <v>552</v>
      </c>
      <c r="C5793" s="416" t="s">
        <v>1316</v>
      </c>
      <c r="D5793" s="416" t="s">
        <v>777</v>
      </c>
      <c r="E5793" s="417">
        <v>198496.75</v>
      </c>
      <c r="F5793" s="417">
        <v>0</v>
      </c>
      <c r="G5793" s="417">
        <v>854370693.99000037</v>
      </c>
      <c r="H5793" s="387" t="b" cm="1">
        <f t="array" aca="1" ref="H5793" ca="1">EsNegrita(BP[[#This Row],[CODIGO]])</f>
        <v>0</v>
      </c>
      <c r="I5793" s="387" t="b" cm="1">
        <f t="array" ref="I5793">_xlfn.LET(
    _xlpm.codigos_devolucion, _xlfn.UNIQUE(_xlfn._xlws.FILTER(BP[CODIGO], ISNUMBER(SEARCH("devoluci", BP[NOMBRE CUENTA])), {""})),
    ISNUMBER(MATCH(BP[[#This Row],[CODIGO]], _xlpm.codigos_devolucion, 0))
)</f>
        <v>0</v>
      </c>
    </row>
    <row r="5794" spans="1:9" x14ac:dyDescent="0.25">
      <c r="A5794" s="608">
        <v>720568</v>
      </c>
      <c r="B5794" s="416" t="s">
        <v>552</v>
      </c>
      <c r="C5794" s="416" t="s">
        <v>1317</v>
      </c>
      <c r="D5794" s="416" t="s">
        <v>777</v>
      </c>
      <c r="E5794" s="417">
        <v>235616.31</v>
      </c>
      <c r="F5794" s="417">
        <v>0</v>
      </c>
      <c r="G5794" s="417">
        <v>854606310.30000031</v>
      </c>
      <c r="H5794" s="387" t="b" cm="1">
        <f t="array" aca="1" ref="H5794" ca="1">EsNegrita(BP[[#This Row],[CODIGO]])</f>
        <v>0</v>
      </c>
      <c r="I5794" s="387" t="b" cm="1">
        <f t="array" ref="I5794">_xlfn.LET(
    _xlpm.codigos_devolucion, _xlfn.UNIQUE(_xlfn._xlws.FILTER(BP[CODIGO], ISNUMBER(SEARCH("devoluci", BP[NOMBRE CUENTA])), {""})),
    ISNUMBER(MATCH(BP[[#This Row],[CODIGO]], _xlpm.codigos_devolucion, 0))
)</f>
        <v>0</v>
      </c>
    </row>
    <row r="5795" spans="1:9" x14ac:dyDescent="0.25">
      <c r="A5795" s="608">
        <v>720568</v>
      </c>
      <c r="B5795" s="416" t="s">
        <v>552</v>
      </c>
      <c r="C5795" s="416" t="s">
        <v>1318</v>
      </c>
      <c r="D5795" s="416" t="s">
        <v>777</v>
      </c>
      <c r="E5795" s="417">
        <v>171788.84</v>
      </c>
      <c r="F5795" s="417">
        <v>0</v>
      </c>
      <c r="G5795" s="417">
        <v>854778099.14000034</v>
      </c>
      <c r="H5795" s="387" t="b" cm="1">
        <f t="array" aca="1" ref="H5795" ca="1">EsNegrita(BP[[#This Row],[CODIGO]])</f>
        <v>0</v>
      </c>
      <c r="I5795" s="387" t="b" cm="1">
        <f t="array" ref="I5795">_xlfn.LET(
    _xlpm.codigos_devolucion, _xlfn.UNIQUE(_xlfn._xlws.FILTER(BP[CODIGO], ISNUMBER(SEARCH("devoluci", BP[NOMBRE CUENTA])), {""})),
    ISNUMBER(MATCH(BP[[#This Row],[CODIGO]], _xlpm.codigos_devolucion, 0))
)</f>
        <v>0</v>
      </c>
    </row>
    <row r="5796" spans="1:9" x14ac:dyDescent="0.25">
      <c r="A5796" s="608">
        <v>720568</v>
      </c>
      <c r="B5796" s="416" t="s">
        <v>552</v>
      </c>
      <c r="C5796" s="416" t="s">
        <v>1278</v>
      </c>
      <c r="D5796" s="416" t="s">
        <v>777</v>
      </c>
      <c r="E5796" s="417">
        <v>239752.21</v>
      </c>
      <c r="F5796" s="417">
        <v>0</v>
      </c>
      <c r="G5796" s="417">
        <v>855017851.35000038</v>
      </c>
      <c r="H5796" s="387" t="b" cm="1">
        <f t="array" aca="1" ref="H5796" ca="1">EsNegrita(BP[[#This Row],[CODIGO]])</f>
        <v>0</v>
      </c>
      <c r="I5796" s="387" t="b" cm="1">
        <f t="array" ref="I5796">_xlfn.LET(
    _xlpm.codigos_devolucion, _xlfn.UNIQUE(_xlfn._xlws.FILTER(BP[CODIGO], ISNUMBER(SEARCH("devoluci", BP[NOMBRE CUENTA])), {""})),
    ISNUMBER(MATCH(BP[[#This Row],[CODIGO]], _xlpm.codigos_devolucion, 0))
)</f>
        <v>0</v>
      </c>
    </row>
    <row r="5797" spans="1:9" x14ac:dyDescent="0.25">
      <c r="A5797" s="608">
        <v>720568</v>
      </c>
      <c r="B5797" s="416" t="s">
        <v>552</v>
      </c>
      <c r="C5797" s="416" t="s">
        <v>1331</v>
      </c>
      <c r="D5797" s="416" t="s">
        <v>777</v>
      </c>
      <c r="E5797" s="417">
        <v>164209.97</v>
      </c>
      <c r="F5797" s="417">
        <v>0</v>
      </c>
      <c r="G5797" s="417">
        <v>855182061.32000041</v>
      </c>
      <c r="H5797" s="387" t="b" cm="1">
        <f t="array" aca="1" ref="H5797" ca="1">EsNegrita(BP[[#This Row],[CODIGO]])</f>
        <v>0</v>
      </c>
      <c r="I5797" s="387" t="b" cm="1">
        <f t="array" ref="I5797">_xlfn.LET(
    _xlpm.codigos_devolucion, _xlfn.UNIQUE(_xlfn._xlws.FILTER(BP[CODIGO], ISNUMBER(SEARCH("devoluci", BP[NOMBRE CUENTA])), {""})),
    ISNUMBER(MATCH(BP[[#This Row],[CODIGO]], _xlpm.codigos_devolucion, 0))
)</f>
        <v>0</v>
      </c>
    </row>
    <row r="5798" spans="1:9" x14ac:dyDescent="0.25">
      <c r="A5798" s="608">
        <v>720568</v>
      </c>
      <c r="B5798" s="416" t="s">
        <v>552</v>
      </c>
      <c r="C5798" s="416" t="s">
        <v>1320</v>
      </c>
      <c r="D5798" s="416" t="s">
        <v>777</v>
      </c>
      <c r="E5798" s="417">
        <v>155203.72</v>
      </c>
      <c r="F5798" s="417">
        <v>0</v>
      </c>
      <c r="G5798" s="417">
        <v>855337265.04000044</v>
      </c>
      <c r="H5798" s="387" t="b" cm="1">
        <f t="array" aca="1" ref="H5798" ca="1">EsNegrita(BP[[#This Row],[CODIGO]])</f>
        <v>0</v>
      </c>
      <c r="I5798" s="387" t="b" cm="1">
        <f t="array" ref="I5798">_xlfn.LET(
    _xlpm.codigos_devolucion, _xlfn.UNIQUE(_xlfn._xlws.FILTER(BP[CODIGO], ISNUMBER(SEARCH("devoluci", BP[NOMBRE CUENTA])), {""})),
    ISNUMBER(MATCH(BP[[#This Row],[CODIGO]], _xlpm.codigos_devolucion, 0))
)</f>
        <v>0</v>
      </c>
    </row>
    <row r="5799" spans="1:9" x14ac:dyDescent="0.25">
      <c r="A5799" s="608">
        <v>720568</v>
      </c>
      <c r="B5799" s="416" t="s">
        <v>552</v>
      </c>
      <c r="C5799" s="416" t="s">
        <v>1322</v>
      </c>
      <c r="D5799" s="416" t="s">
        <v>777</v>
      </c>
      <c r="E5799" s="417">
        <v>121862.99</v>
      </c>
      <c r="F5799" s="417">
        <v>0</v>
      </c>
      <c r="G5799" s="417">
        <v>855459128.03000045</v>
      </c>
      <c r="H5799" s="387" t="b" cm="1">
        <f t="array" aca="1" ref="H5799" ca="1">EsNegrita(BP[[#This Row],[CODIGO]])</f>
        <v>0</v>
      </c>
      <c r="I5799" s="387" t="b" cm="1">
        <f t="array" ref="I5799">_xlfn.LET(
    _xlpm.codigos_devolucion, _xlfn.UNIQUE(_xlfn._xlws.FILTER(BP[CODIGO], ISNUMBER(SEARCH("devoluci", BP[NOMBRE CUENTA])), {""})),
    ISNUMBER(MATCH(BP[[#This Row],[CODIGO]], _xlpm.codigos_devolucion, 0))
)</f>
        <v>0</v>
      </c>
    </row>
    <row r="5800" spans="1:9" x14ac:dyDescent="0.25">
      <c r="A5800" s="608">
        <v>720568</v>
      </c>
      <c r="B5800" s="416" t="s">
        <v>552</v>
      </c>
      <c r="C5800" s="416" t="s">
        <v>1323</v>
      </c>
      <c r="D5800" s="416" t="s">
        <v>777</v>
      </c>
      <c r="E5800" s="417">
        <v>242880.89</v>
      </c>
      <c r="F5800" s="417">
        <v>0</v>
      </c>
      <c r="G5800" s="417">
        <v>855702008.92000043</v>
      </c>
      <c r="H5800" s="387" t="b" cm="1">
        <f t="array" aca="1" ref="H5800" ca="1">EsNegrita(BP[[#This Row],[CODIGO]])</f>
        <v>0</v>
      </c>
      <c r="I5800" s="387" t="b" cm="1">
        <f t="array" ref="I5800">_xlfn.LET(
    _xlpm.codigos_devolucion, _xlfn.UNIQUE(_xlfn._xlws.FILTER(BP[CODIGO], ISNUMBER(SEARCH("devoluci", BP[NOMBRE CUENTA])), {""})),
    ISNUMBER(MATCH(BP[[#This Row],[CODIGO]], _xlpm.codigos_devolucion, 0))
)</f>
        <v>0</v>
      </c>
    </row>
    <row r="5801" spans="1:9" x14ac:dyDescent="0.25">
      <c r="A5801" s="608">
        <v>720568</v>
      </c>
      <c r="B5801" s="416" t="s">
        <v>552</v>
      </c>
      <c r="C5801" s="416" t="s">
        <v>1280</v>
      </c>
      <c r="D5801" s="416" t="s">
        <v>777</v>
      </c>
      <c r="E5801" s="417">
        <v>121862.99</v>
      </c>
      <c r="F5801" s="417">
        <v>0</v>
      </c>
      <c r="G5801" s="417">
        <v>855823871.91000044</v>
      </c>
      <c r="H5801" s="387" t="b" cm="1">
        <f t="array" aca="1" ref="H5801" ca="1">EsNegrita(BP[[#This Row],[CODIGO]])</f>
        <v>0</v>
      </c>
      <c r="I5801" s="387" t="b" cm="1">
        <f t="array" ref="I5801">_xlfn.LET(
    _xlpm.codigos_devolucion, _xlfn.UNIQUE(_xlfn._xlws.FILTER(BP[CODIGO], ISNUMBER(SEARCH("devoluci", BP[NOMBRE CUENTA])), {""})),
    ISNUMBER(MATCH(BP[[#This Row],[CODIGO]], _xlpm.codigos_devolucion, 0))
)</f>
        <v>0</v>
      </c>
    </row>
    <row r="5802" spans="1:9" x14ac:dyDescent="0.25">
      <c r="A5802" s="608">
        <v>720568</v>
      </c>
      <c r="B5802" s="416" t="s">
        <v>552</v>
      </c>
      <c r="C5802" s="416" t="s">
        <v>1357</v>
      </c>
      <c r="D5802" s="416" t="s">
        <v>777</v>
      </c>
      <c r="E5802" s="417">
        <v>180890.05</v>
      </c>
      <c r="F5802" s="417">
        <v>0</v>
      </c>
      <c r="G5802" s="417">
        <v>856004761.9600004</v>
      </c>
      <c r="H5802" s="387" t="b" cm="1">
        <f t="array" aca="1" ref="H5802" ca="1">EsNegrita(BP[[#This Row],[CODIGO]])</f>
        <v>0</v>
      </c>
      <c r="I5802" s="387" t="b" cm="1">
        <f t="array" ref="I5802">_xlfn.LET(
    _xlpm.codigos_devolucion, _xlfn.UNIQUE(_xlfn._xlws.FILTER(BP[CODIGO], ISNUMBER(SEARCH("devoluci", BP[NOMBRE CUENTA])), {""})),
    ISNUMBER(MATCH(BP[[#This Row],[CODIGO]], _xlpm.codigos_devolucion, 0))
)</f>
        <v>0</v>
      </c>
    </row>
    <row r="5803" spans="1:9" x14ac:dyDescent="0.25">
      <c r="A5803" s="608">
        <v>720568</v>
      </c>
      <c r="B5803" s="416" t="s">
        <v>552</v>
      </c>
      <c r="C5803" s="416" t="s">
        <v>1281</v>
      </c>
      <c r="D5803" s="416" t="s">
        <v>777</v>
      </c>
      <c r="E5803" s="417">
        <v>121862.99</v>
      </c>
      <c r="F5803" s="417">
        <v>0</v>
      </c>
      <c r="G5803" s="417">
        <v>856126624.95000041</v>
      </c>
      <c r="H5803" s="387" t="b" cm="1">
        <f t="array" aca="1" ref="H5803" ca="1">EsNegrita(BP[[#This Row],[CODIGO]])</f>
        <v>0</v>
      </c>
      <c r="I5803" s="387" t="b" cm="1">
        <f t="array" ref="I5803">_xlfn.LET(
    _xlpm.codigos_devolucion, _xlfn.UNIQUE(_xlfn._xlws.FILTER(BP[CODIGO], ISNUMBER(SEARCH("devoluci", BP[NOMBRE CUENTA])), {""})),
    ISNUMBER(MATCH(BP[[#This Row],[CODIGO]], _xlpm.codigos_devolucion, 0))
)</f>
        <v>0</v>
      </c>
    </row>
    <row r="5804" spans="1:9" x14ac:dyDescent="0.25">
      <c r="A5804" s="608">
        <v>720570</v>
      </c>
      <c r="B5804" s="416" t="s">
        <v>553</v>
      </c>
      <c r="C5804" s="416" t="s">
        <v>1264</v>
      </c>
      <c r="D5804" s="416" t="s">
        <v>1265</v>
      </c>
      <c r="E5804" s="417">
        <v>42021.72</v>
      </c>
      <c r="F5804" s="417">
        <v>0</v>
      </c>
      <c r="G5804" s="417">
        <v>1434483972.02</v>
      </c>
      <c r="H5804" s="387" t="b" cm="1">
        <f t="array" aca="1" ref="H5804" ca="1">EsNegrita(BP[[#This Row],[CODIGO]])</f>
        <v>0</v>
      </c>
      <c r="I5804" s="387" t="b" cm="1">
        <f t="array" ref="I5804">_xlfn.LET(
    _xlpm.codigos_devolucion, _xlfn.UNIQUE(_xlfn._xlws.FILTER(BP[CODIGO], ISNUMBER(SEARCH("devoluci", BP[NOMBRE CUENTA])), {""})),
    ISNUMBER(MATCH(BP[[#This Row],[CODIGO]], _xlpm.codigos_devolucion, 0))
)</f>
        <v>0</v>
      </c>
    </row>
    <row r="5805" spans="1:9" x14ac:dyDescent="0.25">
      <c r="A5805" s="608">
        <v>720570</v>
      </c>
      <c r="B5805" s="416" t="s">
        <v>553</v>
      </c>
      <c r="C5805" s="416" t="s">
        <v>1284</v>
      </c>
      <c r="D5805" s="416" t="s">
        <v>1285</v>
      </c>
      <c r="E5805" s="417">
        <v>67161</v>
      </c>
      <c r="F5805" s="417">
        <v>0</v>
      </c>
      <c r="G5805" s="417">
        <v>1434551133.02</v>
      </c>
      <c r="H5805" s="387" t="b" cm="1">
        <f t="array" aca="1" ref="H5805" ca="1">EsNegrita(BP[[#This Row],[CODIGO]])</f>
        <v>0</v>
      </c>
      <c r="I5805" s="387" t="b" cm="1">
        <f t="array" ref="I5805">_xlfn.LET(
    _xlpm.codigos_devolucion, _xlfn.UNIQUE(_xlfn._xlws.FILTER(BP[CODIGO], ISNUMBER(SEARCH("devoluci", BP[NOMBRE CUENTA])), {""})),
    ISNUMBER(MATCH(BP[[#This Row],[CODIGO]], _xlpm.codigos_devolucion, 0))
)</f>
        <v>0</v>
      </c>
    </row>
    <row r="5806" spans="1:9" x14ac:dyDescent="0.25">
      <c r="A5806" s="608">
        <v>720570</v>
      </c>
      <c r="B5806" s="416" t="s">
        <v>553</v>
      </c>
      <c r="C5806" s="416" t="s">
        <v>740</v>
      </c>
      <c r="D5806" s="416" t="s">
        <v>739</v>
      </c>
      <c r="E5806" s="417">
        <v>210108.6</v>
      </c>
      <c r="F5806" s="417">
        <v>0</v>
      </c>
      <c r="G5806" s="417">
        <v>1434761241.6199999</v>
      </c>
      <c r="H5806" s="387" t="b" cm="1">
        <f t="array" aca="1" ref="H5806" ca="1">EsNegrita(BP[[#This Row],[CODIGO]])</f>
        <v>0</v>
      </c>
      <c r="I5806" s="387" t="b" cm="1">
        <f t="array" ref="I5806">_xlfn.LET(
    _xlpm.codigos_devolucion, _xlfn.UNIQUE(_xlfn._xlws.FILTER(BP[CODIGO], ISNUMBER(SEARCH("devoluci", BP[NOMBRE CUENTA])), {""})),
    ISNUMBER(MATCH(BP[[#This Row],[CODIGO]], _xlpm.codigos_devolucion, 0))
)</f>
        <v>0</v>
      </c>
    </row>
    <row r="5807" spans="1:9" x14ac:dyDescent="0.25">
      <c r="A5807" s="608">
        <v>720570</v>
      </c>
      <c r="B5807" s="416" t="s">
        <v>553</v>
      </c>
      <c r="C5807" s="416" t="s">
        <v>1287</v>
      </c>
      <c r="D5807" s="416" t="s">
        <v>739</v>
      </c>
      <c r="E5807" s="417">
        <v>548666.80000000005</v>
      </c>
      <c r="F5807" s="417">
        <v>0</v>
      </c>
      <c r="G5807" s="417">
        <v>1435309908.4199998</v>
      </c>
      <c r="H5807" s="387" t="b" cm="1">
        <f t="array" aca="1" ref="H5807" ca="1">EsNegrita(BP[[#This Row],[CODIGO]])</f>
        <v>0</v>
      </c>
      <c r="I5807" s="387" t="b" cm="1">
        <f t="array" ref="I5807">_xlfn.LET(
    _xlpm.codigos_devolucion, _xlfn.UNIQUE(_xlfn._xlws.FILTER(BP[CODIGO], ISNUMBER(SEARCH("devoluci", BP[NOMBRE CUENTA])), {""})),
    ISNUMBER(MATCH(BP[[#This Row],[CODIGO]], _xlpm.codigos_devolucion, 0))
)</f>
        <v>0</v>
      </c>
    </row>
    <row r="5808" spans="1:9" x14ac:dyDescent="0.25">
      <c r="A5808" s="608">
        <v>720570</v>
      </c>
      <c r="B5808" s="416" t="s">
        <v>553</v>
      </c>
      <c r="C5808" s="416" t="s">
        <v>741</v>
      </c>
      <c r="D5808" s="416" t="s">
        <v>739</v>
      </c>
      <c r="E5808" s="417">
        <v>496015.3</v>
      </c>
      <c r="F5808" s="417">
        <v>0</v>
      </c>
      <c r="G5808" s="417">
        <v>1435805923.7199998</v>
      </c>
      <c r="H5808" s="387" t="b" cm="1">
        <f t="array" aca="1" ref="H5808" ca="1">EsNegrita(BP[[#This Row],[CODIGO]])</f>
        <v>0</v>
      </c>
      <c r="I5808" s="387" t="b" cm="1">
        <f t="array" ref="I5808">_xlfn.LET(
    _xlpm.codigos_devolucion, _xlfn.UNIQUE(_xlfn._xlws.FILTER(BP[CODIGO], ISNUMBER(SEARCH("devoluci", BP[NOMBRE CUENTA])), {""})),
    ISNUMBER(MATCH(BP[[#This Row],[CODIGO]], _xlpm.codigos_devolucion, 0))
)</f>
        <v>0</v>
      </c>
    </row>
    <row r="5809" spans="1:9" x14ac:dyDescent="0.25">
      <c r="A5809" s="608">
        <v>720570</v>
      </c>
      <c r="B5809" s="416" t="s">
        <v>553</v>
      </c>
      <c r="C5809" s="416" t="s">
        <v>779</v>
      </c>
      <c r="D5809" s="416" t="s">
        <v>739</v>
      </c>
      <c r="E5809" s="417">
        <v>503194.59</v>
      </c>
      <c r="F5809" s="417">
        <v>0</v>
      </c>
      <c r="G5809" s="417">
        <v>1436309118.3099997</v>
      </c>
      <c r="H5809" s="387" t="b" cm="1">
        <f t="array" aca="1" ref="H5809" ca="1">EsNegrita(BP[[#This Row],[CODIGO]])</f>
        <v>0</v>
      </c>
      <c r="I5809" s="387" t="b" cm="1">
        <f t="array" ref="I5809">_xlfn.LET(
    _xlpm.codigos_devolucion, _xlfn.UNIQUE(_xlfn._xlws.FILTER(BP[CODIGO], ISNUMBER(SEARCH("devoluci", BP[NOMBRE CUENTA])), {""})),
    ISNUMBER(MATCH(BP[[#This Row],[CODIGO]], _xlpm.codigos_devolucion, 0))
)</f>
        <v>0</v>
      </c>
    </row>
    <row r="5810" spans="1:9" x14ac:dyDescent="0.25">
      <c r="A5810" s="608">
        <v>720570</v>
      </c>
      <c r="B5810" s="416" t="s">
        <v>553</v>
      </c>
      <c r="C5810" s="416" t="s">
        <v>742</v>
      </c>
      <c r="D5810" s="416" t="s">
        <v>739</v>
      </c>
      <c r="E5810" s="417">
        <v>496015.3</v>
      </c>
      <c r="F5810" s="417">
        <v>0</v>
      </c>
      <c r="G5810" s="417">
        <v>1436805133.6099997</v>
      </c>
      <c r="H5810" s="387" t="b" cm="1">
        <f t="array" aca="1" ref="H5810" ca="1">EsNegrita(BP[[#This Row],[CODIGO]])</f>
        <v>0</v>
      </c>
      <c r="I5810" s="387" t="b" cm="1">
        <f t="array" ref="I5810">_xlfn.LET(
    _xlpm.codigos_devolucion, _xlfn.UNIQUE(_xlfn._xlws.FILTER(BP[CODIGO], ISNUMBER(SEARCH("devoluci", BP[NOMBRE CUENTA])), {""})),
    ISNUMBER(MATCH(BP[[#This Row],[CODIGO]], _xlpm.codigos_devolucion, 0))
)</f>
        <v>0</v>
      </c>
    </row>
    <row r="5811" spans="1:9" x14ac:dyDescent="0.25">
      <c r="A5811" s="608">
        <v>720570</v>
      </c>
      <c r="B5811" s="416" t="s">
        <v>553</v>
      </c>
      <c r="C5811" s="416" t="s">
        <v>743</v>
      </c>
      <c r="D5811" s="416" t="s">
        <v>739</v>
      </c>
      <c r="E5811" s="417">
        <v>389173.6</v>
      </c>
      <c r="F5811" s="417">
        <v>0</v>
      </c>
      <c r="G5811" s="417">
        <v>1437194307.2099996</v>
      </c>
      <c r="H5811" s="387" t="b" cm="1">
        <f t="array" aca="1" ref="H5811" ca="1">EsNegrita(BP[[#This Row],[CODIGO]])</f>
        <v>0</v>
      </c>
      <c r="I5811" s="387" t="b" cm="1">
        <f t="array" ref="I5811">_xlfn.LET(
    _xlpm.codigos_devolucion, _xlfn.UNIQUE(_xlfn._xlws.FILTER(BP[CODIGO], ISNUMBER(SEARCH("devoluci", BP[NOMBRE CUENTA])), {""})),
    ISNUMBER(MATCH(BP[[#This Row],[CODIGO]], _xlpm.codigos_devolucion, 0))
)</f>
        <v>0</v>
      </c>
    </row>
    <row r="5812" spans="1:9" x14ac:dyDescent="0.25">
      <c r="A5812" s="608">
        <v>720570</v>
      </c>
      <c r="B5812" s="416" t="s">
        <v>553</v>
      </c>
      <c r="C5812" s="416" t="s">
        <v>744</v>
      </c>
      <c r="D5812" s="416" t="s">
        <v>739</v>
      </c>
      <c r="E5812" s="417">
        <v>418273.86</v>
      </c>
      <c r="F5812" s="417">
        <v>0</v>
      </c>
      <c r="G5812" s="417">
        <v>1437612581.0699995</v>
      </c>
      <c r="H5812" s="387" t="b" cm="1">
        <f t="array" aca="1" ref="H5812" ca="1">EsNegrita(BP[[#This Row],[CODIGO]])</f>
        <v>0</v>
      </c>
      <c r="I5812" s="387" t="b" cm="1">
        <f t="array" ref="I5812">_xlfn.LET(
    _xlpm.codigos_devolucion, _xlfn.UNIQUE(_xlfn._xlws.FILTER(BP[CODIGO], ISNUMBER(SEARCH("devoluci", BP[NOMBRE CUENTA])), {""})),
    ISNUMBER(MATCH(BP[[#This Row],[CODIGO]], _xlpm.codigos_devolucion, 0))
)</f>
        <v>0</v>
      </c>
    </row>
    <row r="5813" spans="1:9" x14ac:dyDescent="0.25">
      <c r="A5813" s="608">
        <v>720570</v>
      </c>
      <c r="B5813" s="416" t="s">
        <v>553</v>
      </c>
      <c r="C5813" s="416" t="s">
        <v>745</v>
      </c>
      <c r="D5813" s="416" t="s">
        <v>739</v>
      </c>
      <c r="E5813" s="417">
        <v>503194.59</v>
      </c>
      <c r="F5813" s="417">
        <v>0</v>
      </c>
      <c r="G5813" s="417">
        <v>1438115775.6599994</v>
      </c>
      <c r="H5813" s="387" t="b" cm="1">
        <f t="array" aca="1" ref="H5813" ca="1">EsNegrita(BP[[#This Row],[CODIGO]])</f>
        <v>0</v>
      </c>
      <c r="I5813" s="387" t="b" cm="1">
        <f t="array" ref="I5813">_xlfn.LET(
    _xlpm.codigos_devolucion, _xlfn.UNIQUE(_xlfn._xlws.FILTER(BP[CODIGO], ISNUMBER(SEARCH("devoluci", BP[NOMBRE CUENTA])), {""})),
    ISNUMBER(MATCH(BP[[#This Row],[CODIGO]], _xlpm.codigos_devolucion, 0))
)</f>
        <v>0</v>
      </c>
    </row>
    <row r="5814" spans="1:9" x14ac:dyDescent="0.25">
      <c r="A5814" s="608">
        <v>720570</v>
      </c>
      <c r="B5814" s="416" t="s">
        <v>553</v>
      </c>
      <c r="C5814" s="416" t="s">
        <v>1288</v>
      </c>
      <c r="D5814" s="416" t="s">
        <v>739</v>
      </c>
      <c r="E5814" s="417">
        <v>379473.47</v>
      </c>
      <c r="F5814" s="417">
        <v>0</v>
      </c>
      <c r="G5814" s="417">
        <v>1438495249.1299994</v>
      </c>
      <c r="H5814" s="387" t="b" cm="1">
        <f t="array" aca="1" ref="H5814" ca="1">EsNegrita(BP[[#This Row],[CODIGO]])</f>
        <v>0</v>
      </c>
      <c r="I5814" s="387" t="b" cm="1">
        <f t="array" ref="I5814">_xlfn.LET(
    _xlpm.codigos_devolucion, _xlfn.UNIQUE(_xlfn._xlws.FILTER(BP[CODIGO], ISNUMBER(SEARCH("devoluci", BP[NOMBRE CUENTA])), {""})),
    ISNUMBER(MATCH(BP[[#This Row],[CODIGO]], _xlpm.codigos_devolucion, 0))
)</f>
        <v>0</v>
      </c>
    </row>
    <row r="5815" spans="1:9" x14ac:dyDescent="0.25">
      <c r="A5815" s="608">
        <v>720570</v>
      </c>
      <c r="B5815" s="416" t="s">
        <v>553</v>
      </c>
      <c r="C5815" s="416" t="s">
        <v>1267</v>
      </c>
      <c r="D5815" s="416" t="s">
        <v>739</v>
      </c>
      <c r="E5815" s="417">
        <v>501373.69</v>
      </c>
      <c r="F5815" s="417">
        <v>0</v>
      </c>
      <c r="G5815" s="417">
        <v>1438996622.8199995</v>
      </c>
      <c r="H5815" s="387" t="b" cm="1">
        <f t="array" aca="1" ref="H5815" ca="1">EsNegrita(BP[[#This Row],[CODIGO]])</f>
        <v>0</v>
      </c>
      <c r="I5815" s="387" t="b" cm="1">
        <f t="array" ref="I5815">_xlfn.LET(
    _xlpm.codigos_devolucion, _xlfn.UNIQUE(_xlfn._xlws.FILTER(BP[CODIGO], ISNUMBER(SEARCH("devoluci", BP[NOMBRE CUENTA])), {""})),
    ISNUMBER(MATCH(BP[[#This Row],[CODIGO]], _xlpm.codigos_devolucion, 0))
)</f>
        <v>0</v>
      </c>
    </row>
    <row r="5816" spans="1:9" x14ac:dyDescent="0.25">
      <c r="A5816" s="608">
        <v>720570</v>
      </c>
      <c r="B5816" s="416" t="s">
        <v>553</v>
      </c>
      <c r="C5816" s="416" t="s">
        <v>1289</v>
      </c>
      <c r="D5816" s="416" t="s">
        <v>739</v>
      </c>
      <c r="E5816" s="417">
        <v>409333.31</v>
      </c>
      <c r="F5816" s="417">
        <v>0</v>
      </c>
      <c r="G5816" s="417">
        <v>1439405956.1299994</v>
      </c>
      <c r="H5816" s="387" t="b" cm="1">
        <f t="array" aca="1" ref="H5816" ca="1">EsNegrita(BP[[#This Row],[CODIGO]])</f>
        <v>0</v>
      </c>
      <c r="I5816" s="387" t="b" cm="1">
        <f t="array" ref="I5816">_xlfn.LET(
    _xlpm.codigos_devolucion, _xlfn.UNIQUE(_xlfn._xlws.FILTER(BP[CODIGO], ISNUMBER(SEARCH("devoluci", BP[NOMBRE CUENTA])), {""})),
    ISNUMBER(MATCH(BP[[#This Row],[CODIGO]], _xlpm.codigos_devolucion, 0))
)</f>
        <v>0</v>
      </c>
    </row>
    <row r="5817" spans="1:9" x14ac:dyDescent="0.25">
      <c r="A5817" s="608">
        <v>720570</v>
      </c>
      <c r="B5817" s="416" t="s">
        <v>553</v>
      </c>
      <c r="C5817" s="416" t="s">
        <v>746</v>
      </c>
      <c r="D5817" s="416" t="s">
        <v>739</v>
      </c>
      <c r="E5817" s="417">
        <v>501373.69</v>
      </c>
      <c r="F5817" s="417">
        <v>0</v>
      </c>
      <c r="G5817" s="417">
        <v>1439907329.8199995</v>
      </c>
      <c r="H5817" s="387" t="b" cm="1">
        <f t="array" aca="1" ref="H5817" ca="1">EsNegrita(BP[[#This Row],[CODIGO]])</f>
        <v>0</v>
      </c>
      <c r="I5817" s="387" t="b" cm="1">
        <f t="array" ref="I5817">_xlfn.LET(
    _xlpm.codigos_devolucion, _xlfn.UNIQUE(_xlfn._xlws.FILTER(BP[CODIGO], ISNUMBER(SEARCH("devoluci", BP[NOMBRE CUENTA])), {""})),
    ISNUMBER(MATCH(BP[[#This Row],[CODIGO]], _xlpm.codigos_devolucion, 0))
)</f>
        <v>0</v>
      </c>
    </row>
    <row r="5818" spans="1:9" x14ac:dyDescent="0.25">
      <c r="A5818" s="608">
        <v>720570</v>
      </c>
      <c r="B5818" s="416" t="s">
        <v>553</v>
      </c>
      <c r="C5818" s="416" t="s">
        <v>1268</v>
      </c>
      <c r="D5818" s="416" t="s">
        <v>739</v>
      </c>
      <c r="E5818" s="417">
        <v>469243.15</v>
      </c>
      <c r="F5818" s="417">
        <v>0</v>
      </c>
      <c r="G5818" s="417">
        <v>1440376572.9699996</v>
      </c>
      <c r="H5818" s="387" t="b" cm="1">
        <f t="array" aca="1" ref="H5818" ca="1">EsNegrita(BP[[#This Row],[CODIGO]])</f>
        <v>0</v>
      </c>
      <c r="I5818" s="387" t="b" cm="1">
        <f t="array" ref="I5818">_xlfn.LET(
    _xlpm.codigos_devolucion, _xlfn.UNIQUE(_xlfn._xlws.FILTER(BP[CODIGO], ISNUMBER(SEARCH("devoluci", BP[NOMBRE CUENTA])), {""})),
    ISNUMBER(MATCH(BP[[#This Row],[CODIGO]], _xlpm.codigos_devolucion, 0))
)</f>
        <v>0</v>
      </c>
    </row>
    <row r="5819" spans="1:9" x14ac:dyDescent="0.25">
      <c r="A5819" s="608">
        <v>720570</v>
      </c>
      <c r="B5819" s="416" t="s">
        <v>553</v>
      </c>
      <c r="C5819" s="416" t="s">
        <v>1290</v>
      </c>
      <c r="D5819" s="416" t="s">
        <v>739</v>
      </c>
      <c r="E5819" s="417">
        <v>541164.65</v>
      </c>
      <c r="F5819" s="417">
        <v>0</v>
      </c>
      <c r="G5819" s="417">
        <v>1440917737.6199996</v>
      </c>
      <c r="H5819" s="387" t="b" cm="1">
        <f t="array" aca="1" ref="H5819" ca="1">EsNegrita(BP[[#This Row],[CODIGO]])</f>
        <v>0</v>
      </c>
      <c r="I5819" s="387" t="b" cm="1">
        <f t="array" ref="I5819">_xlfn.LET(
    _xlpm.codigos_devolucion, _xlfn.UNIQUE(_xlfn._xlws.FILTER(BP[CODIGO], ISNUMBER(SEARCH("devoluci", BP[NOMBRE CUENTA])), {""})),
    ISNUMBER(MATCH(BP[[#This Row],[CODIGO]], _xlpm.codigos_devolucion, 0))
)</f>
        <v>0</v>
      </c>
    </row>
    <row r="5820" spans="1:9" x14ac:dyDescent="0.25">
      <c r="A5820" s="608">
        <v>720570</v>
      </c>
      <c r="B5820" s="416" t="s">
        <v>553</v>
      </c>
      <c r="C5820" s="416" t="s">
        <v>747</v>
      </c>
      <c r="D5820" s="416" t="s">
        <v>739</v>
      </c>
      <c r="E5820" s="417">
        <v>281102.15999999997</v>
      </c>
      <c r="F5820" s="417">
        <v>0</v>
      </c>
      <c r="G5820" s="417">
        <v>1441198839.7799997</v>
      </c>
      <c r="H5820" s="387" t="b" cm="1">
        <f t="array" aca="1" ref="H5820" ca="1">EsNegrita(BP[[#This Row],[CODIGO]])</f>
        <v>0</v>
      </c>
      <c r="I5820" s="387" t="b" cm="1">
        <f t="array" ref="I5820">_xlfn.LET(
    _xlpm.codigos_devolucion, _xlfn.UNIQUE(_xlfn._xlws.FILTER(BP[CODIGO], ISNUMBER(SEARCH("devoluci", BP[NOMBRE CUENTA])), {""})),
    ISNUMBER(MATCH(BP[[#This Row],[CODIGO]], _xlpm.codigos_devolucion, 0))
)</f>
        <v>0</v>
      </c>
    </row>
    <row r="5821" spans="1:9" x14ac:dyDescent="0.25">
      <c r="A5821" s="608">
        <v>720570</v>
      </c>
      <c r="B5821" s="416" t="s">
        <v>553</v>
      </c>
      <c r="C5821" s="416" t="s">
        <v>1293</v>
      </c>
      <c r="D5821" s="416" t="s">
        <v>739</v>
      </c>
      <c r="E5821" s="417">
        <v>501373.69</v>
      </c>
      <c r="F5821" s="417">
        <v>0</v>
      </c>
      <c r="G5821" s="417">
        <v>1441700213.4699998</v>
      </c>
      <c r="H5821" s="387" t="b" cm="1">
        <f t="array" aca="1" ref="H5821" ca="1">EsNegrita(BP[[#This Row],[CODIGO]])</f>
        <v>0</v>
      </c>
      <c r="I5821" s="387" t="b" cm="1">
        <f t="array" ref="I5821">_xlfn.LET(
    _xlpm.codigos_devolucion, _xlfn.UNIQUE(_xlfn._xlws.FILTER(BP[CODIGO], ISNUMBER(SEARCH("devoluci", BP[NOMBRE CUENTA])), {""})),
    ISNUMBER(MATCH(BP[[#This Row],[CODIGO]], _xlpm.codigos_devolucion, 0))
)</f>
        <v>0</v>
      </c>
    </row>
    <row r="5822" spans="1:9" x14ac:dyDescent="0.25">
      <c r="A5822" s="608">
        <v>720570</v>
      </c>
      <c r="B5822" s="416" t="s">
        <v>553</v>
      </c>
      <c r="C5822" s="416" t="s">
        <v>1294</v>
      </c>
      <c r="D5822" s="416" t="s">
        <v>739</v>
      </c>
      <c r="E5822" s="417">
        <v>501373.69</v>
      </c>
      <c r="F5822" s="417">
        <v>0</v>
      </c>
      <c r="G5822" s="417">
        <v>1442201587.1599998</v>
      </c>
      <c r="H5822" s="387" t="b" cm="1">
        <f t="array" aca="1" ref="H5822" ca="1">EsNegrita(BP[[#This Row],[CODIGO]])</f>
        <v>0</v>
      </c>
      <c r="I5822" s="387" t="b" cm="1">
        <f t="array" ref="I5822">_xlfn.LET(
    _xlpm.codigos_devolucion, _xlfn.UNIQUE(_xlfn._xlws.FILTER(BP[CODIGO], ISNUMBER(SEARCH("devoluci", BP[NOMBRE CUENTA])), {""})),
    ISNUMBER(MATCH(BP[[#This Row],[CODIGO]], _xlpm.codigos_devolucion, 0))
)</f>
        <v>0</v>
      </c>
    </row>
    <row r="5823" spans="1:9" x14ac:dyDescent="0.25">
      <c r="A5823" s="608">
        <v>720570</v>
      </c>
      <c r="B5823" s="416" t="s">
        <v>553</v>
      </c>
      <c r="C5823" s="416" t="s">
        <v>748</v>
      </c>
      <c r="D5823" s="416" t="s">
        <v>739</v>
      </c>
      <c r="E5823" s="417">
        <v>500034.1</v>
      </c>
      <c r="F5823" s="417">
        <v>0</v>
      </c>
      <c r="G5823" s="417">
        <v>1442701621.2599998</v>
      </c>
      <c r="H5823" s="387" t="b" cm="1">
        <f t="array" aca="1" ref="H5823" ca="1">EsNegrita(BP[[#This Row],[CODIGO]])</f>
        <v>0</v>
      </c>
      <c r="I5823" s="387" t="b" cm="1">
        <f t="array" ref="I5823">_xlfn.LET(
    _xlpm.codigos_devolucion, _xlfn.UNIQUE(_xlfn._xlws.FILTER(BP[CODIGO], ISNUMBER(SEARCH("devoluci", BP[NOMBRE CUENTA])), {""})),
    ISNUMBER(MATCH(BP[[#This Row],[CODIGO]], _xlpm.codigos_devolucion, 0))
)</f>
        <v>0</v>
      </c>
    </row>
    <row r="5824" spans="1:9" x14ac:dyDescent="0.25">
      <c r="A5824" s="608">
        <v>720570</v>
      </c>
      <c r="B5824" s="416" t="s">
        <v>553</v>
      </c>
      <c r="C5824" s="416" t="s">
        <v>749</v>
      </c>
      <c r="D5824" s="416" t="s">
        <v>739</v>
      </c>
      <c r="E5824" s="417">
        <v>593989.6</v>
      </c>
      <c r="F5824" s="417">
        <v>0</v>
      </c>
      <c r="G5824" s="417">
        <v>1443295610.8599997</v>
      </c>
      <c r="H5824" s="387" t="b" cm="1">
        <f t="array" aca="1" ref="H5824" ca="1">EsNegrita(BP[[#This Row],[CODIGO]])</f>
        <v>0</v>
      </c>
      <c r="I5824" s="387" t="b" cm="1">
        <f t="array" ref="I5824">_xlfn.LET(
    _xlpm.codigos_devolucion, _xlfn.UNIQUE(_xlfn._xlws.FILTER(BP[CODIGO], ISNUMBER(SEARCH("devoluci", BP[NOMBRE CUENTA])), {""})),
    ISNUMBER(MATCH(BP[[#This Row],[CODIGO]], _xlpm.codigos_devolucion, 0))
)</f>
        <v>0</v>
      </c>
    </row>
    <row r="5825" spans="1:9" x14ac:dyDescent="0.25">
      <c r="A5825" s="608">
        <v>720570</v>
      </c>
      <c r="B5825" s="416" t="s">
        <v>553</v>
      </c>
      <c r="C5825" s="416" t="s">
        <v>1295</v>
      </c>
      <c r="D5825" s="416" t="s">
        <v>739</v>
      </c>
      <c r="E5825" s="417">
        <v>231554.64</v>
      </c>
      <c r="F5825" s="417">
        <v>0</v>
      </c>
      <c r="G5825" s="417">
        <v>1443527165.4999998</v>
      </c>
      <c r="H5825" s="387" t="b" cm="1">
        <f t="array" aca="1" ref="H5825" ca="1">EsNegrita(BP[[#This Row],[CODIGO]])</f>
        <v>0</v>
      </c>
      <c r="I5825" s="387" t="b" cm="1">
        <f t="array" ref="I5825">_xlfn.LET(
    _xlpm.codigos_devolucion, _xlfn.UNIQUE(_xlfn._xlws.FILTER(BP[CODIGO], ISNUMBER(SEARCH("devoluci", BP[NOMBRE CUENTA])), {""})),
    ISNUMBER(MATCH(BP[[#This Row],[CODIGO]], _xlpm.codigos_devolucion, 0))
)</f>
        <v>0</v>
      </c>
    </row>
    <row r="5826" spans="1:9" x14ac:dyDescent="0.25">
      <c r="A5826" s="608">
        <v>720570</v>
      </c>
      <c r="B5826" s="416" t="s">
        <v>553</v>
      </c>
      <c r="C5826" s="416" t="s">
        <v>750</v>
      </c>
      <c r="D5826" s="416" t="s">
        <v>739</v>
      </c>
      <c r="E5826" s="417">
        <v>259905</v>
      </c>
      <c r="F5826" s="417">
        <v>0</v>
      </c>
      <c r="G5826" s="417">
        <v>1443787070.4999998</v>
      </c>
      <c r="H5826" s="387" t="b" cm="1">
        <f t="array" aca="1" ref="H5826" ca="1">EsNegrita(BP[[#This Row],[CODIGO]])</f>
        <v>0</v>
      </c>
      <c r="I5826" s="387" t="b" cm="1">
        <f t="array" ref="I5826">_xlfn.LET(
    _xlpm.codigos_devolucion, _xlfn.UNIQUE(_xlfn._xlws.FILTER(BP[CODIGO], ISNUMBER(SEARCH("devoluci", BP[NOMBRE CUENTA])), {""})),
    ISNUMBER(MATCH(BP[[#This Row],[CODIGO]], _xlpm.codigos_devolucion, 0))
)</f>
        <v>0</v>
      </c>
    </row>
    <row r="5827" spans="1:9" x14ac:dyDescent="0.25">
      <c r="A5827" s="608">
        <v>720570</v>
      </c>
      <c r="B5827" s="416" t="s">
        <v>553</v>
      </c>
      <c r="C5827" s="416" t="s">
        <v>1260</v>
      </c>
      <c r="D5827" s="416" t="s">
        <v>739</v>
      </c>
      <c r="E5827" s="417">
        <v>314714.84000000003</v>
      </c>
      <c r="F5827" s="417">
        <v>0</v>
      </c>
      <c r="G5827" s="417">
        <v>1444101785.3399997</v>
      </c>
      <c r="H5827" s="387" t="b" cm="1">
        <f t="array" aca="1" ref="H5827" ca="1">EsNegrita(BP[[#This Row],[CODIGO]])</f>
        <v>0</v>
      </c>
      <c r="I5827" s="387" t="b" cm="1">
        <f t="array" ref="I5827">_xlfn.LET(
    _xlpm.codigos_devolucion, _xlfn.UNIQUE(_xlfn._xlws.FILTER(BP[CODIGO], ISNUMBER(SEARCH("devoluci", BP[NOMBRE CUENTA])), {""})),
    ISNUMBER(MATCH(BP[[#This Row],[CODIGO]], _xlpm.codigos_devolucion, 0))
)</f>
        <v>0</v>
      </c>
    </row>
    <row r="5828" spans="1:9" x14ac:dyDescent="0.25">
      <c r="A5828" s="608">
        <v>720570</v>
      </c>
      <c r="B5828" s="416" t="s">
        <v>553</v>
      </c>
      <c r="C5828" s="416" t="s">
        <v>1338</v>
      </c>
      <c r="D5828" s="416" t="s">
        <v>739</v>
      </c>
      <c r="E5828" s="417">
        <v>210108.6</v>
      </c>
      <c r="F5828" s="417">
        <v>0</v>
      </c>
      <c r="G5828" s="417">
        <v>1444311893.9399996</v>
      </c>
      <c r="H5828" s="387" t="b" cm="1">
        <f t="array" aca="1" ref="H5828" ca="1">EsNegrita(BP[[#This Row],[CODIGO]])</f>
        <v>0</v>
      </c>
      <c r="I5828" s="387" t="b" cm="1">
        <f t="array" ref="I5828">_xlfn.LET(
    _xlpm.codigos_devolucion, _xlfn.UNIQUE(_xlfn._xlws.FILTER(BP[CODIGO], ISNUMBER(SEARCH("devoluci", BP[NOMBRE CUENTA])), {""})),
    ISNUMBER(MATCH(BP[[#This Row],[CODIGO]], _xlpm.codigos_devolucion, 0))
)</f>
        <v>0</v>
      </c>
    </row>
    <row r="5829" spans="1:9" x14ac:dyDescent="0.25">
      <c r="A5829" s="608">
        <v>720570</v>
      </c>
      <c r="B5829" s="416" t="s">
        <v>553</v>
      </c>
      <c r="C5829" s="416" t="s">
        <v>1296</v>
      </c>
      <c r="D5829" s="416" t="s">
        <v>739</v>
      </c>
      <c r="E5829" s="417">
        <v>350861.74</v>
      </c>
      <c r="F5829" s="417">
        <v>0</v>
      </c>
      <c r="G5829" s="417">
        <v>1444662755.6799996</v>
      </c>
      <c r="H5829" s="387" t="b" cm="1">
        <f t="array" aca="1" ref="H5829" ca="1">EsNegrita(BP[[#This Row],[CODIGO]])</f>
        <v>0</v>
      </c>
      <c r="I5829" s="387" t="b" cm="1">
        <f t="array" ref="I5829">_xlfn.LET(
    _xlpm.codigos_devolucion, _xlfn.UNIQUE(_xlfn._xlws.FILTER(BP[CODIGO], ISNUMBER(SEARCH("devoluci", BP[NOMBRE CUENTA])), {""})),
    ISNUMBER(MATCH(BP[[#This Row],[CODIGO]], _xlpm.codigos_devolucion, 0))
)</f>
        <v>0</v>
      </c>
    </row>
    <row r="5830" spans="1:9" x14ac:dyDescent="0.25">
      <c r="A5830" s="608">
        <v>720570</v>
      </c>
      <c r="B5830" s="416" t="s">
        <v>553</v>
      </c>
      <c r="C5830" s="416" t="s">
        <v>1261</v>
      </c>
      <c r="D5830" s="416" t="s">
        <v>739</v>
      </c>
      <c r="E5830" s="417">
        <v>360000</v>
      </c>
      <c r="F5830" s="417">
        <v>0</v>
      </c>
      <c r="G5830" s="417">
        <v>1445022755.6799996</v>
      </c>
      <c r="H5830" s="387" t="b" cm="1">
        <f t="array" aca="1" ref="H5830" ca="1">EsNegrita(BP[[#This Row],[CODIGO]])</f>
        <v>0</v>
      </c>
      <c r="I5830" s="387" t="b" cm="1">
        <f t="array" ref="I5830">_xlfn.LET(
    _xlpm.codigos_devolucion, _xlfn.UNIQUE(_xlfn._xlws.FILTER(BP[CODIGO], ISNUMBER(SEARCH("devoluci", BP[NOMBRE CUENTA])), {""})),
    ISNUMBER(MATCH(BP[[#This Row],[CODIGO]], _xlpm.codigos_devolucion, 0))
)</f>
        <v>0</v>
      </c>
    </row>
    <row r="5831" spans="1:9" x14ac:dyDescent="0.25">
      <c r="A5831" s="608">
        <v>720570</v>
      </c>
      <c r="B5831" s="416" t="s">
        <v>553</v>
      </c>
      <c r="C5831" s="416" t="s">
        <v>1297</v>
      </c>
      <c r="D5831" s="416" t="s">
        <v>739</v>
      </c>
      <c r="E5831" s="417">
        <v>503194.59</v>
      </c>
      <c r="F5831" s="417">
        <v>0</v>
      </c>
      <c r="G5831" s="417">
        <v>1445525950.2699995</v>
      </c>
      <c r="H5831" s="387" t="b" cm="1">
        <f t="array" aca="1" ref="H5831" ca="1">EsNegrita(BP[[#This Row],[CODIGO]])</f>
        <v>0</v>
      </c>
      <c r="I5831" s="387" t="b" cm="1">
        <f t="array" ref="I5831">_xlfn.LET(
    _xlpm.codigos_devolucion, _xlfn.UNIQUE(_xlfn._xlws.FILTER(BP[CODIGO], ISNUMBER(SEARCH("devoluci", BP[NOMBRE CUENTA])), {""})),
    ISNUMBER(MATCH(BP[[#This Row],[CODIGO]], _xlpm.codigos_devolucion, 0))
)</f>
        <v>0</v>
      </c>
    </row>
    <row r="5832" spans="1:9" x14ac:dyDescent="0.25">
      <c r="A5832" s="608">
        <v>720570</v>
      </c>
      <c r="B5832" s="416" t="s">
        <v>553</v>
      </c>
      <c r="C5832" s="416" t="s">
        <v>1298</v>
      </c>
      <c r="D5832" s="416" t="s">
        <v>739</v>
      </c>
      <c r="E5832" s="417">
        <v>446196.73</v>
      </c>
      <c r="F5832" s="417">
        <v>0</v>
      </c>
      <c r="G5832" s="417">
        <v>1445972146.9999995</v>
      </c>
      <c r="H5832" s="387" t="b" cm="1">
        <f t="array" aca="1" ref="H5832" ca="1">EsNegrita(BP[[#This Row],[CODIGO]])</f>
        <v>0</v>
      </c>
      <c r="I5832" s="387" t="b" cm="1">
        <f t="array" ref="I5832">_xlfn.LET(
    _xlpm.codigos_devolucion, _xlfn.UNIQUE(_xlfn._xlws.FILTER(BP[CODIGO], ISNUMBER(SEARCH("devoluci", BP[NOMBRE CUENTA])), {""})),
    ISNUMBER(MATCH(BP[[#This Row],[CODIGO]], _xlpm.codigos_devolucion, 0))
)</f>
        <v>0</v>
      </c>
    </row>
    <row r="5833" spans="1:9" x14ac:dyDescent="0.25">
      <c r="A5833" s="608">
        <v>720570</v>
      </c>
      <c r="B5833" s="416" t="s">
        <v>553</v>
      </c>
      <c r="C5833" s="416" t="s">
        <v>752</v>
      </c>
      <c r="D5833" s="416" t="s">
        <v>739</v>
      </c>
      <c r="E5833" s="417">
        <v>238108.56</v>
      </c>
      <c r="F5833" s="417">
        <v>0</v>
      </c>
      <c r="G5833" s="417">
        <v>1446210255.5599995</v>
      </c>
      <c r="H5833" s="387" t="b" cm="1">
        <f t="array" aca="1" ref="H5833" ca="1">EsNegrita(BP[[#This Row],[CODIGO]])</f>
        <v>0</v>
      </c>
      <c r="I5833" s="387" t="b" cm="1">
        <f t="array" ref="I5833">_xlfn.LET(
    _xlpm.codigos_devolucion, _xlfn.UNIQUE(_xlfn._xlws.FILTER(BP[CODIGO], ISNUMBER(SEARCH("devoluci", BP[NOMBRE CUENTA])), {""})),
    ISNUMBER(MATCH(BP[[#This Row],[CODIGO]], _xlpm.codigos_devolucion, 0))
)</f>
        <v>0</v>
      </c>
    </row>
    <row r="5834" spans="1:9" x14ac:dyDescent="0.25">
      <c r="A5834" s="608">
        <v>720570</v>
      </c>
      <c r="B5834" s="416" t="s">
        <v>553</v>
      </c>
      <c r="C5834" s="416" t="s">
        <v>1299</v>
      </c>
      <c r="D5834" s="416" t="s">
        <v>739</v>
      </c>
      <c r="E5834" s="417">
        <v>584832.62</v>
      </c>
      <c r="F5834" s="417">
        <v>0</v>
      </c>
      <c r="G5834" s="417">
        <v>1446795088.1799994</v>
      </c>
      <c r="H5834" s="387" t="b" cm="1">
        <f t="array" aca="1" ref="H5834" ca="1">EsNegrita(BP[[#This Row],[CODIGO]])</f>
        <v>0</v>
      </c>
      <c r="I5834" s="387" t="b" cm="1">
        <f t="array" ref="I5834">_xlfn.LET(
    _xlpm.codigos_devolucion, _xlfn.UNIQUE(_xlfn._xlws.FILTER(BP[CODIGO], ISNUMBER(SEARCH("devoluci", BP[NOMBRE CUENTA])), {""})),
    ISNUMBER(MATCH(BP[[#This Row],[CODIGO]], _xlpm.codigos_devolucion, 0))
)</f>
        <v>0</v>
      </c>
    </row>
    <row r="5835" spans="1:9" x14ac:dyDescent="0.25">
      <c r="A5835" s="608">
        <v>720570</v>
      </c>
      <c r="B5835" s="416" t="s">
        <v>553</v>
      </c>
      <c r="C5835" s="416" t="s">
        <v>1340</v>
      </c>
      <c r="D5835" s="416" t="s">
        <v>739</v>
      </c>
      <c r="E5835" s="417">
        <v>573967.31999999995</v>
      </c>
      <c r="F5835" s="417">
        <v>0</v>
      </c>
      <c r="G5835" s="417">
        <v>1447369055.4999993</v>
      </c>
      <c r="H5835" s="387" t="b" cm="1">
        <f t="array" aca="1" ref="H5835" ca="1">EsNegrita(BP[[#This Row],[CODIGO]])</f>
        <v>0</v>
      </c>
      <c r="I5835" s="387" t="b" cm="1">
        <f t="array" ref="I5835">_xlfn.LET(
    _xlpm.codigos_devolucion, _xlfn.UNIQUE(_xlfn._xlws.FILTER(BP[CODIGO], ISNUMBER(SEARCH("devoluci", BP[NOMBRE CUENTA])), {""})),
    ISNUMBER(MATCH(BP[[#This Row],[CODIGO]], _xlpm.codigos_devolucion, 0))
)</f>
        <v>0</v>
      </c>
    </row>
    <row r="5836" spans="1:9" x14ac:dyDescent="0.25">
      <c r="A5836" s="608">
        <v>720570</v>
      </c>
      <c r="B5836" s="416" t="s">
        <v>553</v>
      </c>
      <c r="C5836" s="416" t="s">
        <v>756</v>
      </c>
      <c r="D5836" s="416" t="s">
        <v>739</v>
      </c>
      <c r="E5836" s="417">
        <v>570752.68999999994</v>
      </c>
      <c r="F5836" s="417">
        <v>0</v>
      </c>
      <c r="G5836" s="417">
        <v>1447939808.1899993</v>
      </c>
      <c r="H5836" s="387" t="b" cm="1">
        <f t="array" aca="1" ref="H5836" ca="1">EsNegrita(BP[[#This Row],[CODIGO]])</f>
        <v>0</v>
      </c>
      <c r="I5836" s="387" t="b" cm="1">
        <f t="array" ref="I5836">_xlfn.LET(
    _xlpm.codigos_devolucion, _xlfn.UNIQUE(_xlfn._xlws.FILTER(BP[CODIGO], ISNUMBER(SEARCH("devoluci", BP[NOMBRE CUENTA])), {""})),
    ISNUMBER(MATCH(BP[[#This Row],[CODIGO]], _xlpm.codigos_devolucion, 0))
)</f>
        <v>0</v>
      </c>
    </row>
    <row r="5837" spans="1:9" x14ac:dyDescent="0.25">
      <c r="A5837" s="608">
        <v>720570</v>
      </c>
      <c r="B5837" s="416" t="s">
        <v>553</v>
      </c>
      <c r="C5837" s="416" t="s">
        <v>757</v>
      </c>
      <c r="D5837" s="416" t="s">
        <v>739</v>
      </c>
      <c r="E5837" s="417">
        <v>503194.59</v>
      </c>
      <c r="F5837" s="417">
        <v>0</v>
      </c>
      <c r="G5837" s="417">
        <v>1448443002.7799993</v>
      </c>
      <c r="H5837" s="387" t="b" cm="1">
        <f t="array" aca="1" ref="H5837" ca="1">EsNegrita(BP[[#This Row],[CODIGO]])</f>
        <v>0</v>
      </c>
      <c r="I5837" s="387" t="b" cm="1">
        <f t="array" ref="I5837">_xlfn.LET(
    _xlpm.codigos_devolucion, _xlfn.UNIQUE(_xlfn._xlws.FILTER(BP[CODIGO], ISNUMBER(SEARCH("devoluci", BP[NOMBRE CUENTA])), {""})),
    ISNUMBER(MATCH(BP[[#This Row],[CODIGO]], _xlpm.codigos_devolucion, 0))
)</f>
        <v>0</v>
      </c>
    </row>
    <row r="5838" spans="1:9" x14ac:dyDescent="0.25">
      <c r="A5838" s="608">
        <v>720570</v>
      </c>
      <c r="B5838" s="416" t="s">
        <v>553</v>
      </c>
      <c r="C5838" s="416" t="s">
        <v>1336</v>
      </c>
      <c r="D5838" s="416" t="s">
        <v>739</v>
      </c>
      <c r="E5838" s="417">
        <v>548666.80000000005</v>
      </c>
      <c r="F5838" s="417">
        <v>0</v>
      </c>
      <c r="G5838" s="417">
        <v>1448991669.5799992</v>
      </c>
      <c r="H5838" s="387" t="b" cm="1">
        <f t="array" aca="1" ref="H5838" ca="1">EsNegrita(BP[[#This Row],[CODIGO]])</f>
        <v>0</v>
      </c>
      <c r="I5838" s="387" t="b" cm="1">
        <f t="array" ref="I5838">_xlfn.LET(
    _xlpm.codigos_devolucion, _xlfn.UNIQUE(_xlfn._xlws.FILTER(BP[CODIGO], ISNUMBER(SEARCH("devoluci", BP[NOMBRE CUENTA])), {""})),
    ISNUMBER(MATCH(BP[[#This Row],[CODIGO]], _xlpm.codigos_devolucion, 0))
)</f>
        <v>0</v>
      </c>
    </row>
    <row r="5839" spans="1:9" x14ac:dyDescent="0.25">
      <c r="A5839" s="608">
        <v>720570</v>
      </c>
      <c r="B5839" s="416" t="s">
        <v>553</v>
      </c>
      <c r="C5839" s="416" t="s">
        <v>758</v>
      </c>
      <c r="D5839" s="416" t="s">
        <v>739</v>
      </c>
      <c r="E5839" s="417">
        <v>303076.15000000002</v>
      </c>
      <c r="F5839" s="417">
        <v>0</v>
      </c>
      <c r="G5839" s="417">
        <v>1449294745.7299993</v>
      </c>
      <c r="H5839" s="387" t="b" cm="1">
        <f t="array" aca="1" ref="H5839" ca="1">EsNegrita(BP[[#This Row],[CODIGO]])</f>
        <v>0</v>
      </c>
      <c r="I5839" s="387" t="b" cm="1">
        <f t="array" ref="I5839">_xlfn.LET(
    _xlpm.codigos_devolucion, _xlfn.UNIQUE(_xlfn._xlws.FILTER(BP[CODIGO], ISNUMBER(SEARCH("devoluci", BP[NOMBRE CUENTA])), {""})),
    ISNUMBER(MATCH(BP[[#This Row],[CODIGO]], _xlpm.codigos_devolucion, 0))
)</f>
        <v>0</v>
      </c>
    </row>
    <row r="5840" spans="1:9" x14ac:dyDescent="0.25">
      <c r="A5840" s="608">
        <v>720570</v>
      </c>
      <c r="B5840" s="416" t="s">
        <v>553</v>
      </c>
      <c r="C5840" s="416" t="s">
        <v>759</v>
      </c>
      <c r="D5840" s="416" t="s">
        <v>739</v>
      </c>
      <c r="E5840" s="417">
        <v>251851.56</v>
      </c>
      <c r="F5840" s="417">
        <v>0</v>
      </c>
      <c r="G5840" s="417">
        <v>1449546597.2899992</v>
      </c>
      <c r="H5840" s="387" t="b" cm="1">
        <f t="array" aca="1" ref="H5840" ca="1">EsNegrita(BP[[#This Row],[CODIGO]])</f>
        <v>0</v>
      </c>
      <c r="I5840" s="387" t="b" cm="1">
        <f t="array" ref="I5840">_xlfn.LET(
    _xlpm.codigos_devolucion, _xlfn.UNIQUE(_xlfn._xlws.FILTER(BP[CODIGO], ISNUMBER(SEARCH("devoluci", BP[NOMBRE CUENTA])), {""})),
    ISNUMBER(MATCH(BP[[#This Row],[CODIGO]], _xlpm.codigos_devolucion, 0))
)</f>
        <v>0</v>
      </c>
    </row>
    <row r="5841" spans="1:9" x14ac:dyDescent="0.25">
      <c r="A5841" s="608">
        <v>720570</v>
      </c>
      <c r="B5841" s="416" t="s">
        <v>553</v>
      </c>
      <c r="C5841" s="416" t="s">
        <v>760</v>
      </c>
      <c r="D5841" s="416" t="s">
        <v>739</v>
      </c>
      <c r="E5841" s="417">
        <v>487977.71</v>
      </c>
      <c r="F5841" s="417">
        <v>0</v>
      </c>
      <c r="G5841" s="417">
        <v>1450034574.9999993</v>
      </c>
      <c r="H5841" s="387" t="b" cm="1">
        <f t="array" aca="1" ref="H5841" ca="1">EsNegrita(BP[[#This Row],[CODIGO]])</f>
        <v>0</v>
      </c>
      <c r="I5841" s="387" t="b" cm="1">
        <f t="array" ref="I5841">_xlfn.LET(
    _xlpm.codigos_devolucion, _xlfn.UNIQUE(_xlfn._xlws.FILTER(BP[CODIGO], ISNUMBER(SEARCH("devoluci", BP[NOMBRE CUENTA])), {""})),
    ISNUMBER(MATCH(BP[[#This Row],[CODIGO]], _xlpm.codigos_devolucion, 0))
)</f>
        <v>0</v>
      </c>
    </row>
    <row r="5842" spans="1:9" x14ac:dyDescent="0.25">
      <c r="A5842" s="608">
        <v>720570</v>
      </c>
      <c r="B5842" s="416" t="s">
        <v>553</v>
      </c>
      <c r="C5842" s="416" t="s">
        <v>1270</v>
      </c>
      <c r="D5842" s="416" t="s">
        <v>739</v>
      </c>
      <c r="E5842" s="417">
        <v>548666.80000000005</v>
      </c>
      <c r="F5842" s="417">
        <v>0</v>
      </c>
      <c r="G5842" s="417">
        <v>1450583241.7999992</v>
      </c>
      <c r="H5842" s="387" t="b" cm="1">
        <f t="array" aca="1" ref="H5842" ca="1">EsNegrita(BP[[#This Row],[CODIGO]])</f>
        <v>0</v>
      </c>
      <c r="I5842" s="387" t="b" cm="1">
        <f t="array" ref="I5842">_xlfn.LET(
    _xlpm.codigos_devolucion, _xlfn.UNIQUE(_xlfn._xlws.FILTER(BP[CODIGO], ISNUMBER(SEARCH("devoluci", BP[NOMBRE CUENTA])), {""})),
    ISNUMBER(MATCH(BP[[#This Row],[CODIGO]], _xlpm.codigos_devolucion, 0))
)</f>
        <v>0</v>
      </c>
    </row>
    <row r="5843" spans="1:9" x14ac:dyDescent="0.25">
      <c r="A5843" s="608">
        <v>720570</v>
      </c>
      <c r="B5843" s="416" t="s">
        <v>553</v>
      </c>
      <c r="C5843" s="416" t="s">
        <v>761</v>
      </c>
      <c r="D5843" s="416" t="s">
        <v>739</v>
      </c>
      <c r="E5843" s="417">
        <v>497836.2</v>
      </c>
      <c r="F5843" s="417">
        <v>0</v>
      </c>
      <c r="G5843" s="417">
        <v>1451081077.9999993</v>
      </c>
      <c r="H5843" s="387" t="b" cm="1">
        <f t="array" aca="1" ref="H5843" ca="1">EsNegrita(BP[[#This Row],[CODIGO]])</f>
        <v>0</v>
      </c>
      <c r="I5843" s="387" t="b" cm="1">
        <f t="array" ref="I5843">_xlfn.LET(
    _xlpm.codigos_devolucion, _xlfn.UNIQUE(_xlfn._xlws.FILTER(BP[CODIGO], ISNUMBER(SEARCH("devoluci", BP[NOMBRE CUENTA])), {""})),
    ISNUMBER(MATCH(BP[[#This Row],[CODIGO]], _xlpm.codigos_devolucion, 0))
)</f>
        <v>0</v>
      </c>
    </row>
    <row r="5844" spans="1:9" x14ac:dyDescent="0.25">
      <c r="A5844" s="608">
        <v>720570</v>
      </c>
      <c r="B5844" s="416" t="s">
        <v>553</v>
      </c>
      <c r="C5844" s="416" t="s">
        <v>1300</v>
      </c>
      <c r="D5844" s="416" t="s">
        <v>739</v>
      </c>
      <c r="E5844" s="417">
        <v>501373.69</v>
      </c>
      <c r="F5844" s="417">
        <v>0</v>
      </c>
      <c r="G5844" s="417">
        <v>1451582451.6899993</v>
      </c>
      <c r="H5844" s="387" t="b" cm="1">
        <f t="array" aca="1" ref="H5844" ca="1">EsNegrita(BP[[#This Row],[CODIGO]])</f>
        <v>0</v>
      </c>
      <c r="I5844" s="387" t="b" cm="1">
        <f t="array" ref="I5844">_xlfn.LET(
    _xlpm.codigos_devolucion, _xlfn.UNIQUE(_xlfn._xlws.FILTER(BP[CODIGO], ISNUMBER(SEARCH("devoluci", BP[NOMBRE CUENTA])), {""})),
    ISNUMBER(MATCH(BP[[#This Row],[CODIGO]], _xlpm.codigos_devolucion, 0))
)</f>
        <v>0</v>
      </c>
    </row>
    <row r="5845" spans="1:9" x14ac:dyDescent="0.25">
      <c r="A5845" s="608">
        <v>720570</v>
      </c>
      <c r="B5845" s="416" t="s">
        <v>553</v>
      </c>
      <c r="C5845" s="416" t="s">
        <v>1301</v>
      </c>
      <c r="D5845" s="416" t="s">
        <v>739</v>
      </c>
      <c r="E5845" s="417">
        <v>454864.78</v>
      </c>
      <c r="F5845" s="417">
        <v>0</v>
      </c>
      <c r="G5845" s="417">
        <v>1452037316.4699993</v>
      </c>
      <c r="H5845" s="387" t="b" cm="1">
        <f t="array" aca="1" ref="H5845" ca="1">EsNegrita(BP[[#This Row],[CODIGO]])</f>
        <v>0</v>
      </c>
      <c r="I5845" s="387" t="b" cm="1">
        <f t="array" ref="I5845">_xlfn.LET(
    _xlpm.codigos_devolucion, _xlfn.UNIQUE(_xlfn._xlws.FILTER(BP[CODIGO], ISNUMBER(SEARCH("devoluci", BP[NOMBRE CUENTA])), {""})),
    ISNUMBER(MATCH(BP[[#This Row],[CODIGO]], _xlpm.codigos_devolucion, 0))
)</f>
        <v>0</v>
      </c>
    </row>
    <row r="5846" spans="1:9" x14ac:dyDescent="0.25">
      <c r="A5846" s="608">
        <v>720570</v>
      </c>
      <c r="B5846" s="416" t="s">
        <v>553</v>
      </c>
      <c r="C5846" s="416" t="s">
        <v>1271</v>
      </c>
      <c r="D5846" s="416" t="s">
        <v>739</v>
      </c>
      <c r="E5846" s="417">
        <v>419792.94</v>
      </c>
      <c r="F5846" s="417">
        <v>0</v>
      </c>
      <c r="G5846" s="417">
        <v>1452457109.4099994</v>
      </c>
      <c r="H5846" s="387" t="b" cm="1">
        <f t="array" aca="1" ref="H5846" ca="1">EsNegrita(BP[[#This Row],[CODIGO]])</f>
        <v>0</v>
      </c>
      <c r="I5846" s="387" t="b" cm="1">
        <f t="array" ref="I5846">_xlfn.LET(
    _xlpm.codigos_devolucion, _xlfn.UNIQUE(_xlfn._xlws.FILTER(BP[CODIGO], ISNUMBER(SEARCH("devoluci", BP[NOMBRE CUENTA])), {""})),
    ISNUMBER(MATCH(BP[[#This Row],[CODIGO]], _xlpm.codigos_devolucion, 0))
)</f>
        <v>0</v>
      </c>
    </row>
    <row r="5847" spans="1:9" x14ac:dyDescent="0.25">
      <c r="A5847" s="608">
        <v>720570</v>
      </c>
      <c r="B5847" s="416" t="s">
        <v>553</v>
      </c>
      <c r="C5847" s="416" t="s">
        <v>1302</v>
      </c>
      <c r="D5847" s="416" t="s">
        <v>739</v>
      </c>
      <c r="E5847" s="417">
        <v>495539.21</v>
      </c>
      <c r="F5847" s="417">
        <v>0</v>
      </c>
      <c r="G5847" s="417">
        <v>1452952648.6199994</v>
      </c>
      <c r="H5847" s="387" t="b" cm="1">
        <f t="array" aca="1" ref="H5847" ca="1">EsNegrita(BP[[#This Row],[CODIGO]])</f>
        <v>0</v>
      </c>
      <c r="I5847" s="387" t="b" cm="1">
        <f t="array" ref="I5847">_xlfn.LET(
    _xlpm.codigos_devolucion, _xlfn.UNIQUE(_xlfn._xlws.FILTER(BP[CODIGO], ISNUMBER(SEARCH("devoluci", BP[NOMBRE CUENTA])), {""})),
    ISNUMBER(MATCH(BP[[#This Row],[CODIGO]], _xlpm.codigos_devolucion, 0))
)</f>
        <v>0</v>
      </c>
    </row>
    <row r="5848" spans="1:9" x14ac:dyDescent="0.25">
      <c r="A5848" s="608">
        <v>720570</v>
      </c>
      <c r="B5848" s="416" t="s">
        <v>553</v>
      </c>
      <c r="C5848" s="416" t="s">
        <v>1341</v>
      </c>
      <c r="D5848" s="416" t="s">
        <v>739</v>
      </c>
      <c r="E5848" s="417">
        <v>336250.91</v>
      </c>
      <c r="F5848" s="417">
        <v>0</v>
      </c>
      <c r="G5848" s="417">
        <v>1453288899.5299995</v>
      </c>
      <c r="H5848" s="387" t="b" cm="1">
        <f t="array" aca="1" ref="H5848" ca="1">EsNegrita(BP[[#This Row],[CODIGO]])</f>
        <v>0</v>
      </c>
      <c r="I5848" s="387" t="b" cm="1">
        <f t="array" ref="I5848">_xlfn.LET(
    _xlpm.codigos_devolucion, _xlfn.UNIQUE(_xlfn._xlws.FILTER(BP[CODIGO], ISNUMBER(SEARCH("devoluci", BP[NOMBRE CUENTA])), {""})),
    ISNUMBER(MATCH(BP[[#This Row],[CODIGO]], _xlpm.codigos_devolucion, 0))
)</f>
        <v>0</v>
      </c>
    </row>
    <row r="5849" spans="1:9" x14ac:dyDescent="0.25">
      <c r="A5849" s="608">
        <v>720570</v>
      </c>
      <c r="B5849" s="416" t="s">
        <v>553</v>
      </c>
      <c r="C5849" s="416" t="s">
        <v>1262</v>
      </c>
      <c r="D5849" s="416" t="s">
        <v>739</v>
      </c>
      <c r="E5849" s="417">
        <v>417156.29</v>
      </c>
      <c r="F5849" s="417">
        <v>0</v>
      </c>
      <c r="G5849" s="417">
        <v>1453706055.8199995</v>
      </c>
      <c r="H5849" s="387" t="b" cm="1">
        <f t="array" aca="1" ref="H5849" ca="1">EsNegrita(BP[[#This Row],[CODIGO]])</f>
        <v>0</v>
      </c>
      <c r="I5849" s="387" t="b" cm="1">
        <f t="array" ref="I5849">_xlfn.LET(
    _xlpm.codigos_devolucion, _xlfn.UNIQUE(_xlfn._xlws.FILTER(BP[CODIGO], ISNUMBER(SEARCH("devoluci", BP[NOMBRE CUENTA])), {""})),
    ISNUMBER(MATCH(BP[[#This Row],[CODIGO]], _xlpm.codigos_devolucion, 0))
)</f>
        <v>0</v>
      </c>
    </row>
    <row r="5850" spans="1:9" x14ac:dyDescent="0.25">
      <c r="A5850" s="608">
        <v>720570</v>
      </c>
      <c r="B5850" s="416" t="s">
        <v>553</v>
      </c>
      <c r="C5850" s="416" t="s">
        <v>1272</v>
      </c>
      <c r="D5850" s="416" t="s">
        <v>739</v>
      </c>
      <c r="E5850" s="417">
        <v>379473.53</v>
      </c>
      <c r="F5850" s="417">
        <v>0</v>
      </c>
      <c r="G5850" s="417">
        <v>1454085529.3499994</v>
      </c>
      <c r="H5850" s="387" t="b" cm="1">
        <f t="array" aca="1" ref="H5850" ca="1">EsNegrita(BP[[#This Row],[CODIGO]])</f>
        <v>0</v>
      </c>
      <c r="I5850" s="387" t="b" cm="1">
        <f t="array" ref="I5850">_xlfn.LET(
    _xlpm.codigos_devolucion, _xlfn.UNIQUE(_xlfn._xlws.FILTER(BP[CODIGO], ISNUMBER(SEARCH("devoluci", BP[NOMBRE CUENTA])), {""})),
    ISNUMBER(MATCH(BP[[#This Row],[CODIGO]], _xlpm.codigos_devolucion, 0))
)</f>
        <v>0</v>
      </c>
    </row>
    <row r="5851" spans="1:9" x14ac:dyDescent="0.25">
      <c r="A5851" s="608">
        <v>720570</v>
      </c>
      <c r="B5851" s="416" t="s">
        <v>553</v>
      </c>
      <c r="C5851" s="416" t="s">
        <v>780</v>
      </c>
      <c r="D5851" s="416" t="s">
        <v>739</v>
      </c>
      <c r="E5851" s="417">
        <v>310311.32</v>
      </c>
      <c r="F5851" s="417">
        <v>0</v>
      </c>
      <c r="G5851" s="417">
        <v>1454395840.6699994</v>
      </c>
      <c r="H5851" s="387" t="b" cm="1">
        <f t="array" aca="1" ref="H5851" ca="1">EsNegrita(BP[[#This Row],[CODIGO]])</f>
        <v>0</v>
      </c>
      <c r="I5851" s="387" t="b" cm="1">
        <f t="array" ref="I5851">_xlfn.LET(
    _xlpm.codigos_devolucion, _xlfn.UNIQUE(_xlfn._xlws.FILTER(BP[CODIGO], ISNUMBER(SEARCH("devoluci", BP[NOMBRE CUENTA])), {""})),
    ISNUMBER(MATCH(BP[[#This Row],[CODIGO]], _xlpm.codigos_devolucion, 0))
)</f>
        <v>0</v>
      </c>
    </row>
    <row r="5852" spans="1:9" x14ac:dyDescent="0.25">
      <c r="A5852" s="608">
        <v>720570</v>
      </c>
      <c r="B5852" s="416" t="s">
        <v>553</v>
      </c>
      <c r="C5852" s="416" t="s">
        <v>762</v>
      </c>
      <c r="D5852" s="416" t="s">
        <v>739</v>
      </c>
      <c r="E5852" s="417">
        <v>418273.86</v>
      </c>
      <c r="F5852" s="417">
        <v>0</v>
      </c>
      <c r="G5852" s="417">
        <v>1454814114.5299993</v>
      </c>
      <c r="H5852" s="387" t="b" cm="1">
        <f t="array" aca="1" ref="H5852" ca="1">EsNegrita(BP[[#This Row],[CODIGO]])</f>
        <v>0</v>
      </c>
      <c r="I5852" s="387" t="b" cm="1">
        <f t="array" ref="I5852">_xlfn.LET(
    _xlpm.codigos_devolucion, _xlfn.UNIQUE(_xlfn._xlws.FILTER(BP[CODIGO], ISNUMBER(SEARCH("devoluci", BP[NOMBRE CUENTA])), {""})),
    ISNUMBER(MATCH(BP[[#This Row],[CODIGO]], _xlpm.codigos_devolucion, 0))
)</f>
        <v>0</v>
      </c>
    </row>
    <row r="5853" spans="1:9" x14ac:dyDescent="0.25">
      <c r="A5853" s="608">
        <v>720570</v>
      </c>
      <c r="B5853" s="416" t="s">
        <v>553</v>
      </c>
      <c r="C5853" s="416" t="s">
        <v>1330</v>
      </c>
      <c r="D5853" s="416" t="s">
        <v>739</v>
      </c>
      <c r="E5853" s="417">
        <v>419792.94</v>
      </c>
      <c r="F5853" s="417">
        <v>0</v>
      </c>
      <c r="G5853" s="417">
        <v>1455233907.4699993</v>
      </c>
      <c r="H5853" s="387" t="b" cm="1">
        <f t="array" aca="1" ref="H5853" ca="1">EsNegrita(BP[[#This Row],[CODIGO]])</f>
        <v>0</v>
      </c>
      <c r="I5853" s="387" t="b" cm="1">
        <f t="array" ref="I5853">_xlfn.LET(
    _xlpm.codigos_devolucion, _xlfn.UNIQUE(_xlfn._xlws.FILTER(BP[CODIGO], ISNUMBER(SEARCH("devoluci", BP[NOMBRE CUENTA])), {""})),
    ISNUMBER(MATCH(BP[[#This Row],[CODIGO]], _xlpm.codigos_devolucion, 0))
)</f>
        <v>0</v>
      </c>
    </row>
    <row r="5854" spans="1:9" x14ac:dyDescent="0.25">
      <c r="A5854" s="608">
        <v>720570</v>
      </c>
      <c r="B5854" s="416" t="s">
        <v>553</v>
      </c>
      <c r="C5854" s="416" t="s">
        <v>763</v>
      </c>
      <c r="D5854" s="416" t="s">
        <v>739</v>
      </c>
      <c r="E5854" s="417">
        <v>419792.94</v>
      </c>
      <c r="F5854" s="417">
        <v>0</v>
      </c>
      <c r="G5854" s="417">
        <v>1455653700.4099994</v>
      </c>
      <c r="H5854" s="387" t="b" cm="1">
        <f t="array" aca="1" ref="H5854" ca="1">EsNegrita(BP[[#This Row],[CODIGO]])</f>
        <v>0</v>
      </c>
      <c r="I5854" s="387" t="b" cm="1">
        <f t="array" ref="I5854">_xlfn.LET(
    _xlpm.codigos_devolucion, _xlfn.UNIQUE(_xlfn._xlws.FILTER(BP[CODIGO], ISNUMBER(SEARCH("devoluci", BP[NOMBRE CUENTA])), {""})),
    ISNUMBER(MATCH(BP[[#This Row],[CODIGO]], _xlpm.codigos_devolucion, 0))
)</f>
        <v>0</v>
      </c>
    </row>
    <row r="5855" spans="1:9" x14ac:dyDescent="0.25">
      <c r="A5855" s="608">
        <v>720570</v>
      </c>
      <c r="B5855" s="416" t="s">
        <v>553</v>
      </c>
      <c r="C5855" s="416" t="s">
        <v>764</v>
      </c>
      <c r="D5855" s="416" t="s">
        <v>739</v>
      </c>
      <c r="E5855" s="417">
        <v>503194.59</v>
      </c>
      <c r="F5855" s="417">
        <v>0</v>
      </c>
      <c r="G5855" s="417">
        <v>1456156894.9999993</v>
      </c>
      <c r="H5855" s="387" t="b" cm="1">
        <f t="array" aca="1" ref="H5855" ca="1">EsNegrita(BP[[#This Row],[CODIGO]])</f>
        <v>0</v>
      </c>
      <c r="I5855" s="387" t="b" cm="1">
        <f t="array" ref="I5855">_xlfn.LET(
    _xlpm.codigos_devolucion, _xlfn.UNIQUE(_xlfn._xlws.FILTER(BP[CODIGO], ISNUMBER(SEARCH("devoluci", BP[NOMBRE CUENTA])), {""})),
    ISNUMBER(MATCH(BP[[#This Row],[CODIGO]], _xlpm.codigos_devolucion, 0))
)</f>
        <v>0</v>
      </c>
    </row>
    <row r="5856" spans="1:9" x14ac:dyDescent="0.25">
      <c r="A5856" s="608">
        <v>720570</v>
      </c>
      <c r="B5856" s="416" t="s">
        <v>553</v>
      </c>
      <c r="C5856" s="416" t="s">
        <v>1284</v>
      </c>
      <c r="D5856" s="416" t="s">
        <v>739</v>
      </c>
      <c r="E5856" s="417">
        <v>354316.04</v>
      </c>
      <c r="F5856" s="417">
        <v>0</v>
      </c>
      <c r="G5856" s="417">
        <v>1456511211.0399992</v>
      </c>
      <c r="H5856" s="387" t="b" cm="1">
        <f t="array" aca="1" ref="H5856" ca="1">EsNegrita(BP[[#This Row],[CODIGO]])</f>
        <v>0</v>
      </c>
      <c r="I5856" s="387" t="b" cm="1">
        <f t="array" ref="I5856">_xlfn.LET(
    _xlpm.codigos_devolucion, _xlfn.UNIQUE(_xlfn._xlws.FILTER(BP[CODIGO], ISNUMBER(SEARCH("devoluci", BP[NOMBRE CUENTA])), {""})),
    ISNUMBER(MATCH(BP[[#This Row],[CODIGO]], _xlpm.codigos_devolucion, 0))
)</f>
        <v>0</v>
      </c>
    </row>
    <row r="5857" spans="1:9" x14ac:dyDescent="0.25">
      <c r="A5857" s="608">
        <v>720570</v>
      </c>
      <c r="B5857" s="416" t="s">
        <v>553</v>
      </c>
      <c r="C5857" s="416" t="s">
        <v>1303</v>
      </c>
      <c r="D5857" s="416" t="s">
        <v>739</v>
      </c>
      <c r="E5857" s="417">
        <v>476153.68</v>
      </c>
      <c r="F5857" s="417">
        <v>0</v>
      </c>
      <c r="G5857" s="417">
        <v>1456987364.7199993</v>
      </c>
      <c r="H5857" s="387" t="b" cm="1">
        <f t="array" aca="1" ref="H5857" ca="1">EsNegrita(BP[[#This Row],[CODIGO]])</f>
        <v>0</v>
      </c>
      <c r="I5857" s="387" t="b" cm="1">
        <f t="array" ref="I5857">_xlfn.LET(
    _xlpm.codigos_devolucion, _xlfn.UNIQUE(_xlfn._xlws.FILTER(BP[CODIGO], ISNUMBER(SEARCH("devoluci", BP[NOMBRE CUENTA])), {""})),
    ISNUMBER(MATCH(BP[[#This Row],[CODIGO]], _xlpm.codigos_devolucion, 0))
)</f>
        <v>0</v>
      </c>
    </row>
    <row r="5858" spans="1:9" x14ac:dyDescent="0.25">
      <c r="A5858" s="608">
        <v>720570</v>
      </c>
      <c r="B5858" s="416" t="s">
        <v>553</v>
      </c>
      <c r="C5858" s="416" t="s">
        <v>765</v>
      </c>
      <c r="D5858" s="416" t="s">
        <v>739</v>
      </c>
      <c r="E5858" s="417">
        <v>251851.56</v>
      </c>
      <c r="F5858" s="417">
        <v>0</v>
      </c>
      <c r="G5858" s="417">
        <v>1457239216.2799993</v>
      </c>
      <c r="H5858" s="387" t="b" cm="1">
        <f t="array" aca="1" ref="H5858" ca="1">EsNegrita(BP[[#This Row],[CODIGO]])</f>
        <v>0</v>
      </c>
      <c r="I5858" s="387" t="b" cm="1">
        <f t="array" ref="I5858">_xlfn.LET(
    _xlpm.codigos_devolucion, _xlfn.UNIQUE(_xlfn._xlws.FILTER(BP[CODIGO], ISNUMBER(SEARCH("devoluci", BP[NOMBRE CUENTA])), {""})),
    ISNUMBER(MATCH(BP[[#This Row],[CODIGO]], _xlpm.codigos_devolucion, 0))
)</f>
        <v>0</v>
      </c>
    </row>
    <row r="5859" spans="1:9" x14ac:dyDescent="0.25">
      <c r="A5859" s="608">
        <v>720570</v>
      </c>
      <c r="B5859" s="416" t="s">
        <v>553</v>
      </c>
      <c r="C5859" s="416" t="s">
        <v>1273</v>
      </c>
      <c r="D5859" s="416" t="s">
        <v>739</v>
      </c>
      <c r="E5859" s="417">
        <v>210106.8</v>
      </c>
      <c r="F5859" s="417">
        <v>0</v>
      </c>
      <c r="G5859" s="417">
        <v>1457449323.0799992</v>
      </c>
      <c r="H5859" s="387" t="b" cm="1">
        <f t="array" aca="1" ref="H5859" ca="1">EsNegrita(BP[[#This Row],[CODIGO]])</f>
        <v>0</v>
      </c>
      <c r="I5859" s="387" t="b" cm="1">
        <f t="array" ref="I5859">_xlfn.LET(
    _xlpm.codigos_devolucion, _xlfn.UNIQUE(_xlfn._xlws.FILTER(BP[CODIGO], ISNUMBER(SEARCH("devoluci", BP[NOMBRE CUENTA])), {""})),
    ISNUMBER(MATCH(BP[[#This Row],[CODIGO]], _xlpm.codigos_devolucion, 0))
)</f>
        <v>0</v>
      </c>
    </row>
    <row r="5860" spans="1:9" x14ac:dyDescent="0.25">
      <c r="A5860" s="608">
        <v>720570</v>
      </c>
      <c r="B5860" s="416" t="s">
        <v>553</v>
      </c>
      <c r="C5860" s="416" t="s">
        <v>1304</v>
      </c>
      <c r="D5860" s="416" t="s">
        <v>739</v>
      </c>
      <c r="E5860" s="417">
        <v>466492</v>
      </c>
      <c r="F5860" s="417">
        <v>0</v>
      </c>
      <c r="G5860" s="417">
        <v>1457915815.0799992</v>
      </c>
      <c r="H5860" s="387" t="b" cm="1">
        <f t="array" aca="1" ref="H5860" ca="1">EsNegrita(BP[[#This Row],[CODIGO]])</f>
        <v>0</v>
      </c>
      <c r="I5860" s="387" t="b" cm="1">
        <f t="array" ref="I5860">_xlfn.LET(
    _xlpm.codigos_devolucion, _xlfn.UNIQUE(_xlfn._xlws.FILTER(BP[CODIGO], ISNUMBER(SEARCH("devoluci", BP[NOMBRE CUENTA])), {""})),
    ISNUMBER(MATCH(BP[[#This Row],[CODIGO]], _xlpm.codigos_devolucion, 0))
)</f>
        <v>0</v>
      </c>
    </row>
    <row r="5861" spans="1:9" x14ac:dyDescent="0.25">
      <c r="A5861" s="608">
        <v>720570</v>
      </c>
      <c r="B5861" s="416" t="s">
        <v>553</v>
      </c>
      <c r="C5861" s="416" t="s">
        <v>1348</v>
      </c>
      <c r="D5861" s="416" t="s">
        <v>739</v>
      </c>
      <c r="E5861" s="417">
        <v>466492</v>
      </c>
      <c r="F5861" s="417">
        <v>0</v>
      </c>
      <c r="G5861" s="417">
        <v>1458382307.0799992</v>
      </c>
      <c r="H5861" s="387" t="b" cm="1">
        <f t="array" aca="1" ref="H5861" ca="1">EsNegrita(BP[[#This Row],[CODIGO]])</f>
        <v>0</v>
      </c>
      <c r="I5861" s="387" t="b" cm="1">
        <f t="array" ref="I5861">_xlfn.LET(
    _xlpm.codigos_devolucion, _xlfn.UNIQUE(_xlfn._xlws.FILTER(BP[CODIGO], ISNUMBER(SEARCH("devoluci", BP[NOMBRE CUENTA])), {""})),
    ISNUMBER(MATCH(BP[[#This Row],[CODIGO]], _xlpm.codigos_devolucion, 0))
)</f>
        <v>0</v>
      </c>
    </row>
    <row r="5862" spans="1:9" x14ac:dyDescent="0.25">
      <c r="A5862" s="608">
        <v>720570</v>
      </c>
      <c r="B5862" s="416" t="s">
        <v>553</v>
      </c>
      <c r="C5862" s="416" t="s">
        <v>1305</v>
      </c>
      <c r="D5862" s="416" t="s">
        <v>739</v>
      </c>
      <c r="E5862" s="417">
        <v>280106.43</v>
      </c>
      <c r="F5862" s="417">
        <v>0</v>
      </c>
      <c r="G5862" s="417">
        <v>1458662413.5099993</v>
      </c>
      <c r="H5862" s="387" t="b" cm="1">
        <f t="array" aca="1" ref="H5862" ca="1">EsNegrita(BP[[#This Row],[CODIGO]])</f>
        <v>0</v>
      </c>
      <c r="I5862" s="387" t="b" cm="1">
        <f t="array" ref="I5862">_xlfn.LET(
    _xlpm.codigos_devolucion, _xlfn.UNIQUE(_xlfn._xlws.FILTER(BP[CODIGO], ISNUMBER(SEARCH("devoluci", BP[NOMBRE CUENTA])), {""})),
    ISNUMBER(MATCH(BP[[#This Row],[CODIGO]], _xlpm.codigos_devolucion, 0))
)</f>
        <v>0</v>
      </c>
    </row>
    <row r="5863" spans="1:9" x14ac:dyDescent="0.25">
      <c r="A5863" s="608">
        <v>720570</v>
      </c>
      <c r="B5863" s="416" t="s">
        <v>553</v>
      </c>
      <c r="C5863" s="416" t="s">
        <v>1306</v>
      </c>
      <c r="D5863" s="416" t="s">
        <v>739</v>
      </c>
      <c r="E5863" s="417">
        <v>487116.34</v>
      </c>
      <c r="F5863" s="417">
        <v>0</v>
      </c>
      <c r="G5863" s="417">
        <v>1459149529.8499992</v>
      </c>
      <c r="H5863" s="387" t="b" cm="1">
        <f t="array" aca="1" ref="H5863" ca="1">EsNegrita(BP[[#This Row],[CODIGO]])</f>
        <v>0</v>
      </c>
      <c r="I5863" s="387" t="b" cm="1">
        <f t="array" ref="I5863">_xlfn.LET(
    _xlpm.codigos_devolucion, _xlfn.UNIQUE(_xlfn._xlws.FILTER(BP[CODIGO], ISNUMBER(SEARCH("devoluci", BP[NOMBRE CUENTA])), {""})),
    ISNUMBER(MATCH(BP[[#This Row],[CODIGO]], _xlpm.codigos_devolucion, 0))
)</f>
        <v>0</v>
      </c>
    </row>
    <row r="5864" spans="1:9" x14ac:dyDescent="0.25">
      <c r="A5864" s="608">
        <v>720570</v>
      </c>
      <c r="B5864" s="416" t="s">
        <v>553</v>
      </c>
      <c r="C5864" s="416" t="s">
        <v>1274</v>
      </c>
      <c r="D5864" s="416" t="s">
        <v>739</v>
      </c>
      <c r="E5864" s="417">
        <v>315175.74</v>
      </c>
      <c r="F5864" s="417">
        <v>0</v>
      </c>
      <c r="G5864" s="417">
        <v>1459464705.5899992</v>
      </c>
      <c r="H5864" s="387" t="b" cm="1">
        <f t="array" aca="1" ref="H5864" ca="1">EsNegrita(BP[[#This Row],[CODIGO]])</f>
        <v>0</v>
      </c>
      <c r="I5864" s="387" t="b" cm="1">
        <f t="array" ref="I5864">_xlfn.LET(
    _xlpm.codigos_devolucion, _xlfn.UNIQUE(_xlfn._xlws.FILTER(BP[CODIGO], ISNUMBER(SEARCH("devoluci", BP[NOMBRE CUENTA])), {""})),
    ISNUMBER(MATCH(BP[[#This Row],[CODIGO]], _xlpm.codigos_devolucion, 0))
)</f>
        <v>0</v>
      </c>
    </row>
    <row r="5865" spans="1:9" x14ac:dyDescent="0.25">
      <c r="A5865" s="608">
        <v>720570</v>
      </c>
      <c r="B5865" s="416" t="s">
        <v>553</v>
      </c>
      <c r="C5865" s="416" t="s">
        <v>1307</v>
      </c>
      <c r="D5865" s="416" t="s">
        <v>739</v>
      </c>
      <c r="E5865" s="417">
        <v>310720.11</v>
      </c>
      <c r="F5865" s="417">
        <v>0</v>
      </c>
      <c r="G5865" s="417">
        <v>1459775425.6999991</v>
      </c>
      <c r="H5865" s="387" t="b" cm="1">
        <f t="array" aca="1" ref="H5865" ca="1">EsNegrita(BP[[#This Row],[CODIGO]])</f>
        <v>0</v>
      </c>
      <c r="I5865" s="387" t="b" cm="1">
        <f t="array" ref="I5865">_xlfn.LET(
    _xlpm.codigos_devolucion, _xlfn.UNIQUE(_xlfn._xlws.FILTER(BP[CODIGO], ISNUMBER(SEARCH("devoluci", BP[NOMBRE CUENTA])), {""})),
    ISNUMBER(MATCH(BP[[#This Row],[CODIGO]], _xlpm.codigos_devolucion, 0))
)</f>
        <v>0</v>
      </c>
    </row>
    <row r="5866" spans="1:9" x14ac:dyDescent="0.25">
      <c r="A5866" s="608">
        <v>720570</v>
      </c>
      <c r="B5866" s="416" t="s">
        <v>553</v>
      </c>
      <c r="C5866" s="416" t="s">
        <v>766</v>
      </c>
      <c r="D5866" s="416" t="s">
        <v>739</v>
      </c>
      <c r="E5866" s="417">
        <v>534844.1</v>
      </c>
      <c r="F5866" s="417">
        <v>0</v>
      </c>
      <c r="G5866" s="417">
        <v>1460310269.799999</v>
      </c>
      <c r="H5866" s="387" t="b" cm="1">
        <f t="array" aca="1" ref="H5866" ca="1">EsNegrita(BP[[#This Row],[CODIGO]])</f>
        <v>0</v>
      </c>
      <c r="I5866" s="387" t="b" cm="1">
        <f t="array" ref="I5866">_xlfn.LET(
    _xlpm.codigos_devolucion, _xlfn.UNIQUE(_xlfn._xlws.FILTER(BP[CODIGO], ISNUMBER(SEARCH("devoluci", BP[NOMBRE CUENTA])), {""})),
    ISNUMBER(MATCH(BP[[#This Row],[CODIGO]], _xlpm.codigos_devolucion, 0))
)</f>
        <v>0</v>
      </c>
    </row>
    <row r="5867" spans="1:9" x14ac:dyDescent="0.25">
      <c r="A5867" s="608">
        <v>720570</v>
      </c>
      <c r="B5867" s="416" t="s">
        <v>553</v>
      </c>
      <c r="C5867" s="416" t="s">
        <v>767</v>
      </c>
      <c r="D5867" s="416" t="s">
        <v>739</v>
      </c>
      <c r="E5867" s="417">
        <v>413803.58</v>
      </c>
      <c r="F5867" s="417">
        <v>0</v>
      </c>
      <c r="G5867" s="417">
        <v>1460724073.3799989</v>
      </c>
      <c r="H5867" s="387" t="b" cm="1">
        <f t="array" aca="1" ref="H5867" ca="1">EsNegrita(BP[[#This Row],[CODIGO]])</f>
        <v>0</v>
      </c>
      <c r="I5867" s="387" t="b" cm="1">
        <f t="array" ref="I5867">_xlfn.LET(
    _xlpm.codigos_devolucion, _xlfn.UNIQUE(_xlfn._xlws.FILTER(BP[CODIGO], ISNUMBER(SEARCH("devoluci", BP[NOMBRE CUENTA])), {""})),
    ISNUMBER(MATCH(BP[[#This Row],[CODIGO]], _xlpm.codigos_devolucion, 0))
)</f>
        <v>0</v>
      </c>
    </row>
    <row r="5868" spans="1:9" x14ac:dyDescent="0.25">
      <c r="A5868" s="608">
        <v>720570</v>
      </c>
      <c r="B5868" s="416" t="s">
        <v>553</v>
      </c>
      <c r="C5868" s="416" t="s">
        <v>768</v>
      </c>
      <c r="D5868" s="416" t="s">
        <v>739</v>
      </c>
      <c r="E5868" s="417">
        <v>466492</v>
      </c>
      <c r="F5868" s="417">
        <v>0</v>
      </c>
      <c r="G5868" s="417">
        <v>1461190565.3799989</v>
      </c>
      <c r="H5868" s="387" t="b" cm="1">
        <f t="array" aca="1" ref="H5868" ca="1">EsNegrita(BP[[#This Row],[CODIGO]])</f>
        <v>0</v>
      </c>
      <c r="I5868" s="387" t="b" cm="1">
        <f t="array" ref="I5868">_xlfn.LET(
    _xlpm.codigos_devolucion, _xlfn.UNIQUE(_xlfn._xlws.FILTER(BP[CODIGO], ISNUMBER(SEARCH("devoluci", BP[NOMBRE CUENTA])), {""})),
    ISNUMBER(MATCH(BP[[#This Row],[CODIGO]], _xlpm.codigos_devolucion, 0))
)</f>
        <v>0</v>
      </c>
    </row>
    <row r="5869" spans="1:9" x14ac:dyDescent="0.25">
      <c r="A5869" s="608">
        <v>720570</v>
      </c>
      <c r="B5869" s="416" t="s">
        <v>553</v>
      </c>
      <c r="C5869" s="416" t="s">
        <v>1344</v>
      </c>
      <c r="D5869" s="416" t="s">
        <v>739</v>
      </c>
      <c r="E5869" s="417">
        <v>336250.91</v>
      </c>
      <c r="F5869" s="417">
        <v>0</v>
      </c>
      <c r="G5869" s="417">
        <v>1461526816.289999</v>
      </c>
      <c r="H5869" s="387" t="b" cm="1">
        <f t="array" aca="1" ref="H5869" ca="1">EsNegrita(BP[[#This Row],[CODIGO]])</f>
        <v>0</v>
      </c>
      <c r="I5869" s="387" t="b" cm="1">
        <f t="array" ref="I5869">_xlfn.LET(
    _xlpm.codigos_devolucion, _xlfn.UNIQUE(_xlfn._xlws.FILTER(BP[CODIGO], ISNUMBER(SEARCH("devoluci", BP[NOMBRE CUENTA])), {""})),
    ISNUMBER(MATCH(BP[[#This Row],[CODIGO]], _xlpm.codigos_devolucion, 0))
)</f>
        <v>0</v>
      </c>
    </row>
    <row r="5870" spans="1:9" x14ac:dyDescent="0.25">
      <c r="A5870" s="608">
        <v>720570</v>
      </c>
      <c r="B5870" s="416" t="s">
        <v>553</v>
      </c>
      <c r="C5870" s="416" t="s">
        <v>769</v>
      </c>
      <c r="D5870" s="416" t="s">
        <v>739</v>
      </c>
      <c r="E5870" s="417">
        <v>448028.33</v>
      </c>
      <c r="F5870" s="417">
        <v>0</v>
      </c>
      <c r="G5870" s="417">
        <v>1461974844.6199989</v>
      </c>
      <c r="H5870" s="387" t="b" cm="1">
        <f t="array" aca="1" ref="H5870" ca="1">EsNegrita(BP[[#This Row],[CODIGO]])</f>
        <v>0</v>
      </c>
      <c r="I5870" s="387" t="b" cm="1">
        <f t="array" ref="I5870">_xlfn.LET(
    _xlpm.codigos_devolucion, _xlfn.UNIQUE(_xlfn._xlws.FILTER(BP[CODIGO], ISNUMBER(SEARCH("devoluci", BP[NOMBRE CUENTA])), {""})),
    ISNUMBER(MATCH(BP[[#This Row],[CODIGO]], _xlpm.codigos_devolucion, 0))
)</f>
        <v>0</v>
      </c>
    </row>
    <row r="5871" spans="1:9" x14ac:dyDescent="0.25">
      <c r="A5871" s="608">
        <v>720570</v>
      </c>
      <c r="B5871" s="416" t="s">
        <v>553</v>
      </c>
      <c r="C5871" s="416" t="s">
        <v>1309</v>
      </c>
      <c r="D5871" s="416" t="s">
        <v>739</v>
      </c>
      <c r="E5871" s="417">
        <v>314789.28000000003</v>
      </c>
      <c r="F5871" s="417">
        <v>0</v>
      </c>
      <c r="G5871" s="417">
        <v>1462289633.8999989</v>
      </c>
      <c r="H5871" s="387" t="b" cm="1">
        <f t="array" aca="1" ref="H5871" ca="1">EsNegrita(BP[[#This Row],[CODIGO]])</f>
        <v>0</v>
      </c>
      <c r="I5871" s="387" t="b" cm="1">
        <f t="array" ref="I5871">_xlfn.LET(
    _xlpm.codigos_devolucion, _xlfn.UNIQUE(_xlfn._xlws.FILTER(BP[CODIGO], ISNUMBER(SEARCH("devoluci", BP[NOMBRE CUENTA])), {""})),
    ISNUMBER(MATCH(BP[[#This Row],[CODIGO]], _xlpm.codigos_devolucion, 0))
)</f>
        <v>0</v>
      </c>
    </row>
    <row r="5872" spans="1:9" x14ac:dyDescent="0.25">
      <c r="A5872" s="608">
        <v>720570</v>
      </c>
      <c r="B5872" s="416" t="s">
        <v>553</v>
      </c>
      <c r="C5872" s="416" t="s">
        <v>1310</v>
      </c>
      <c r="D5872" s="416" t="s">
        <v>739</v>
      </c>
      <c r="E5872" s="417">
        <v>229992.72</v>
      </c>
      <c r="F5872" s="417">
        <v>0</v>
      </c>
      <c r="G5872" s="417">
        <v>1462519626.6199989</v>
      </c>
      <c r="H5872" s="387" t="b" cm="1">
        <f t="array" aca="1" ref="H5872" ca="1">EsNegrita(BP[[#This Row],[CODIGO]])</f>
        <v>0</v>
      </c>
      <c r="I5872" s="387" t="b" cm="1">
        <f t="array" ref="I5872">_xlfn.LET(
    _xlpm.codigos_devolucion, _xlfn.UNIQUE(_xlfn._xlws.FILTER(BP[CODIGO], ISNUMBER(SEARCH("devoluci", BP[NOMBRE CUENTA])), {""})),
    ISNUMBER(MATCH(BP[[#This Row],[CODIGO]], _xlpm.codigos_devolucion, 0))
)</f>
        <v>0</v>
      </c>
    </row>
    <row r="5873" spans="1:9" x14ac:dyDescent="0.25">
      <c r="A5873" s="608">
        <v>720570</v>
      </c>
      <c r="B5873" s="416" t="s">
        <v>553</v>
      </c>
      <c r="C5873" s="416" t="s">
        <v>1275</v>
      </c>
      <c r="D5873" s="416" t="s">
        <v>739</v>
      </c>
      <c r="E5873" s="417">
        <v>302662.19</v>
      </c>
      <c r="F5873" s="417">
        <v>0</v>
      </c>
      <c r="G5873" s="417">
        <v>1462822288.809999</v>
      </c>
      <c r="H5873" s="387" t="b" cm="1">
        <f t="array" aca="1" ref="H5873" ca="1">EsNegrita(BP[[#This Row],[CODIGO]])</f>
        <v>0</v>
      </c>
      <c r="I5873" s="387" t="b" cm="1">
        <f t="array" ref="I5873">_xlfn.LET(
    _xlpm.codigos_devolucion, _xlfn.UNIQUE(_xlfn._xlws.FILTER(BP[CODIGO], ISNUMBER(SEARCH("devoluci", BP[NOMBRE CUENTA])), {""})),
    ISNUMBER(MATCH(BP[[#This Row],[CODIGO]], _xlpm.codigos_devolucion, 0))
)</f>
        <v>0</v>
      </c>
    </row>
    <row r="5874" spans="1:9" x14ac:dyDescent="0.25">
      <c r="A5874" s="608">
        <v>720570</v>
      </c>
      <c r="B5874" s="416" t="s">
        <v>553</v>
      </c>
      <c r="C5874" s="416" t="s">
        <v>771</v>
      </c>
      <c r="D5874" s="416" t="s">
        <v>739</v>
      </c>
      <c r="E5874" s="417">
        <v>360965.25</v>
      </c>
      <c r="F5874" s="417">
        <v>0</v>
      </c>
      <c r="G5874" s="417">
        <v>1463183254.059999</v>
      </c>
      <c r="H5874" s="387" t="b" cm="1">
        <f t="array" aca="1" ref="H5874" ca="1">EsNegrita(BP[[#This Row],[CODIGO]])</f>
        <v>0</v>
      </c>
      <c r="I5874" s="387" t="b" cm="1">
        <f t="array" ref="I5874">_xlfn.LET(
    _xlpm.codigos_devolucion, _xlfn.UNIQUE(_xlfn._xlws.FILTER(BP[CODIGO], ISNUMBER(SEARCH("devoluci", BP[NOMBRE CUENTA])), {""})),
    ISNUMBER(MATCH(BP[[#This Row],[CODIGO]], _xlpm.codigos_devolucion, 0))
)</f>
        <v>0</v>
      </c>
    </row>
    <row r="5875" spans="1:9" x14ac:dyDescent="0.25">
      <c r="A5875" s="608">
        <v>720570</v>
      </c>
      <c r="B5875" s="416" t="s">
        <v>553</v>
      </c>
      <c r="C5875" s="416" t="s">
        <v>1311</v>
      </c>
      <c r="D5875" s="416" t="s">
        <v>739</v>
      </c>
      <c r="E5875" s="417">
        <v>202501.14</v>
      </c>
      <c r="F5875" s="417">
        <v>0</v>
      </c>
      <c r="G5875" s="417">
        <v>1463385755.1999991</v>
      </c>
      <c r="H5875" s="387" t="b" cm="1">
        <f t="array" aca="1" ref="H5875" ca="1">EsNegrita(BP[[#This Row],[CODIGO]])</f>
        <v>0</v>
      </c>
      <c r="I5875" s="387" t="b" cm="1">
        <f t="array" ref="I5875">_xlfn.LET(
    _xlpm.codigos_devolucion, _xlfn.UNIQUE(_xlfn._xlws.FILTER(BP[CODIGO], ISNUMBER(SEARCH("devoluci", BP[NOMBRE CUENTA])), {""})),
    ISNUMBER(MATCH(BP[[#This Row],[CODIGO]], _xlpm.codigos_devolucion, 0))
)</f>
        <v>0</v>
      </c>
    </row>
    <row r="5876" spans="1:9" x14ac:dyDescent="0.25">
      <c r="A5876" s="608">
        <v>720570</v>
      </c>
      <c r="B5876" s="416" t="s">
        <v>553</v>
      </c>
      <c r="C5876" s="416" t="s">
        <v>1277</v>
      </c>
      <c r="D5876" s="416" t="s">
        <v>739</v>
      </c>
      <c r="E5876" s="417">
        <v>496566.27</v>
      </c>
      <c r="F5876" s="417">
        <v>0</v>
      </c>
      <c r="G5876" s="417">
        <v>1463882321.4699991</v>
      </c>
      <c r="H5876" s="387" t="b" cm="1">
        <f t="array" aca="1" ref="H5876" ca="1">EsNegrita(BP[[#This Row],[CODIGO]])</f>
        <v>0</v>
      </c>
      <c r="I5876" s="387" t="b" cm="1">
        <f t="array" ref="I5876">_xlfn.LET(
    _xlpm.codigos_devolucion, _xlfn.UNIQUE(_xlfn._xlws.FILTER(BP[CODIGO], ISNUMBER(SEARCH("devoluci", BP[NOMBRE CUENTA])), {""})),
    ISNUMBER(MATCH(BP[[#This Row],[CODIGO]], _xlpm.codigos_devolucion, 0))
)</f>
        <v>0</v>
      </c>
    </row>
    <row r="5877" spans="1:9" x14ac:dyDescent="0.25">
      <c r="A5877" s="608">
        <v>720570</v>
      </c>
      <c r="B5877" s="416" t="s">
        <v>553</v>
      </c>
      <c r="C5877" s="416" t="s">
        <v>1312</v>
      </c>
      <c r="D5877" s="416" t="s">
        <v>739</v>
      </c>
      <c r="E5877" s="417">
        <v>405748.83</v>
      </c>
      <c r="F5877" s="417">
        <v>0</v>
      </c>
      <c r="G5877" s="417">
        <v>1464288070.299999</v>
      </c>
      <c r="H5877" s="387" t="b" cm="1">
        <f t="array" aca="1" ref="H5877" ca="1">EsNegrita(BP[[#This Row],[CODIGO]])</f>
        <v>0</v>
      </c>
      <c r="I5877" s="387" t="b" cm="1">
        <f t="array" ref="I5877">_xlfn.LET(
    _xlpm.codigos_devolucion, _xlfn.UNIQUE(_xlfn._xlws.FILTER(BP[CODIGO], ISNUMBER(SEARCH("devoluci", BP[NOMBRE CUENTA])), {""})),
    ISNUMBER(MATCH(BP[[#This Row],[CODIGO]], _xlpm.codigos_devolucion, 0))
)</f>
        <v>0</v>
      </c>
    </row>
    <row r="5878" spans="1:9" x14ac:dyDescent="0.25">
      <c r="A5878" s="608">
        <v>720570</v>
      </c>
      <c r="B5878" s="416" t="s">
        <v>553</v>
      </c>
      <c r="C5878" s="416" t="s">
        <v>1313</v>
      </c>
      <c r="D5878" s="416" t="s">
        <v>739</v>
      </c>
      <c r="E5878" s="417">
        <v>227403.56</v>
      </c>
      <c r="F5878" s="417">
        <v>0</v>
      </c>
      <c r="G5878" s="417">
        <v>1464515473.8599989</v>
      </c>
      <c r="H5878" s="387" t="b" cm="1">
        <f t="array" aca="1" ref="H5878" ca="1">EsNegrita(BP[[#This Row],[CODIGO]])</f>
        <v>0</v>
      </c>
      <c r="I5878" s="387" t="b" cm="1">
        <f t="array" ref="I5878">_xlfn.LET(
    _xlpm.codigos_devolucion, _xlfn.UNIQUE(_xlfn._xlws.FILTER(BP[CODIGO], ISNUMBER(SEARCH("devoluci", BP[NOMBRE CUENTA])), {""})),
    ISNUMBER(MATCH(BP[[#This Row],[CODIGO]], _xlpm.codigos_devolucion, 0))
)</f>
        <v>0</v>
      </c>
    </row>
    <row r="5879" spans="1:9" x14ac:dyDescent="0.25">
      <c r="A5879" s="608">
        <v>720570</v>
      </c>
      <c r="B5879" s="416" t="s">
        <v>553</v>
      </c>
      <c r="C5879" s="416" t="s">
        <v>1355</v>
      </c>
      <c r="D5879" s="416" t="s">
        <v>739</v>
      </c>
      <c r="E5879" s="417">
        <v>335952.7</v>
      </c>
      <c r="F5879" s="417">
        <v>0</v>
      </c>
      <c r="G5879" s="417">
        <v>1464851426.559999</v>
      </c>
      <c r="H5879" s="387" t="b" cm="1">
        <f t="array" aca="1" ref="H5879" ca="1">EsNegrita(BP[[#This Row],[CODIGO]])</f>
        <v>0</v>
      </c>
      <c r="I5879" s="387" t="b" cm="1">
        <f t="array" ref="I5879">_xlfn.LET(
    _xlpm.codigos_devolucion, _xlfn.UNIQUE(_xlfn._xlws.FILTER(BP[CODIGO], ISNUMBER(SEARCH("devoluci", BP[NOMBRE CUENTA])), {""})),
    ISNUMBER(MATCH(BP[[#This Row],[CODIGO]], _xlpm.codigos_devolucion, 0))
)</f>
        <v>0</v>
      </c>
    </row>
    <row r="5880" spans="1:9" x14ac:dyDescent="0.25">
      <c r="A5880" s="608">
        <v>720570</v>
      </c>
      <c r="B5880" s="416" t="s">
        <v>553</v>
      </c>
      <c r="C5880" s="416" t="s">
        <v>1316</v>
      </c>
      <c r="D5880" s="416" t="s">
        <v>739</v>
      </c>
      <c r="E5880" s="417">
        <v>339776.99</v>
      </c>
      <c r="F5880" s="417">
        <v>0</v>
      </c>
      <c r="G5880" s="417">
        <v>1465191203.549999</v>
      </c>
      <c r="H5880" s="387" t="b" cm="1">
        <f t="array" aca="1" ref="H5880" ca="1">EsNegrita(BP[[#This Row],[CODIGO]])</f>
        <v>0</v>
      </c>
      <c r="I5880" s="387" t="b" cm="1">
        <f t="array" ref="I5880">_xlfn.LET(
    _xlpm.codigos_devolucion, _xlfn.UNIQUE(_xlfn._xlws.FILTER(BP[CODIGO], ISNUMBER(SEARCH("devoluci", BP[NOMBRE CUENTA])), {""})),
    ISNUMBER(MATCH(BP[[#This Row],[CODIGO]], _xlpm.codigos_devolucion, 0))
)</f>
        <v>0</v>
      </c>
    </row>
    <row r="5881" spans="1:9" x14ac:dyDescent="0.25">
      <c r="A5881" s="608">
        <v>720570</v>
      </c>
      <c r="B5881" s="416" t="s">
        <v>553</v>
      </c>
      <c r="C5881" s="416" t="s">
        <v>1317</v>
      </c>
      <c r="D5881" s="416" t="s">
        <v>739</v>
      </c>
      <c r="E5881" s="417">
        <v>349418.65</v>
      </c>
      <c r="F5881" s="417">
        <v>0</v>
      </c>
      <c r="G5881" s="417">
        <v>1465540622.1999991</v>
      </c>
      <c r="H5881" s="387" t="b" cm="1">
        <f t="array" aca="1" ref="H5881" ca="1">EsNegrita(BP[[#This Row],[CODIGO]])</f>
        <v>0</v>
      </c>
      <c r="I5881" s="387" t="b" cm="1">
        <f t="array" ref="I5881">_xlfn.LET(
    _xlpm.codigos_devolucion, _xlfn.UNIQUE(_xlfn._xlws.FILTER(BP[CODIGO], ISNUMBER(SEARCH("devoluci", BP[NOMBRE CUENTA])), {""})),
    ISNUMBER(MATCH(BP[[#This Row],[CODIGO]], _xlpm.codigos_devolucion, 0))
)</f>
        <v>0</v>
      </c>
    </row>
    <row r="5882" spans="1:9" x14ac:dyDescent="0.25">
      <c r="A5882" s="608">
        <v>720570</v>
      </c>
      <c r="B5882" s="416" t="s">
        <v>553</v>
      </c>
      <c r="C5882" s="416" t="s">
        <v>1318</v>
      </c>
      <c r="D5882" s="416" t="s">
        <v>739</v>
      </c>
      <c r="E5882" s="417">
        <v>316740.21000000002</v>
      </c>
      <c r="F5882" s="417">
        <v>0</v>
      </c>
      <c r="G5882" s="417">
        <v>1465857362.4099991</v>
      </c>
      <c r="H5882" s="387" t="b" cm="1">
        <f t="array" aca="1" ref="H5882" ca="1">EsNegrita(BP[[#This Row],[CODIGO]])</f>
        <v>0</v>
      </c>
      <c r="I5882" s="387" t="b" cm="1">
        <f t="array" ref="I5882">_xlfn.LET(
    _xlpm.codigos_devolucion, _xlfn.UNIQUE(_xlfn._xlws.FILTER(BP[CODIGO], ISNUMBER(SEARCH("devoluci", BP[NOMBRE CUENTA])), {""})),
    ISNUMBER(MATCH(BP[[#This Row],[CODIGO]], _xlpm.codigos_devolucion, 0))
)</f>
        <v>0</v>
      </c>
    </row>
    <row r="5883" spans="1:9" x14ac:dyDescent="0.25">
      <c r="A5883" s="608">
        <v>720570</v>
      </c>
      <c r="B5883" s="416" t="s">
        <v>553</v>
      </c>
      <c r="C5883" s="416" t="s">
        <v>1278</v>
      </c>
      <c r="D5883" s="416" t="s">
        <v>739</v>
      </c>
      <c r="E5883" s="417">
        <v>436151.74</v>
      </c>
      <c r="F5883" s="417">
        <v>0</v>
      </c>
      <c r="G5883" s="417">
        <v>1466293514.1499991</v>
      </c>
      <c r="H5883" s="387" t="b" cm="1">
        <f t="array" aca="1" ref="H5883" ca="1">EsNegrita(BP[[#This Row],[CODIGO]])</f>
        <v>0</v>
      </c>
      <c r="I5883" s="387" t="b" cm="1">
        <f t="array" ref="I5883">_xlfn.LET(
    _xlpm.codigos_devolucion, _xlfn.UNIQUE(_xlfn._xlws.FILTER(BP[CODIGO], ISNUMBER(SEARCH("devoluci", BP[NOMBRE CUENTA])), {""})),
    ISNUMBER(MATCH(BP[[#This Row],[CODIGO]], _xlpm.codigos_devolucion, 0))
)</f>
        <v>0</v>
      </c>
    </row>
    <row r="5884" spans="1:9" x14ac:dyDescent="0.25">
      <c r="A5884" s="608">
        <v>720570</v>
      </c>
      <c r="B5884" s="416" t="s">
        <v>553</v>
      </c>
      <c r="C5884" s="416" t="s">
        <v>1331</v>
      </c>
      <c r="D5884" s="416" t="s">
        <v>739</v>
      </c>
      <c r="E5884" s="417">
        <v>314714.84000000003</v>
      </c>
      <c r="F5884" s="417">
        <v>0</v>
      </c>
      <c r="G5884" s="417">
        <v>1466608228.9899991</v>
      </c>
      <c r="H5884" s="387" t="b" cm="1">
        <f t="array" aca="1" ref="H5884" ca="1">EsNegrita(BP[[#This Row],[CODIGO]])</f>
        <v>0</v>
      </c>
      <c r="I5884" s="387" t="b" cm="1">
        <f t="array" ref="I5884">_xlfn.LET(
    _xlpm.codigos_devolucion, _xlfn.UNIQUE(_xlfn._xlws.FILTER(BP[CODIGO], ISNUMBER(SEARCH("devoluci", BP[NOMBRE CUENTA])), {""})),
    ISNUMBER(MATCH(BP[[#This Row],[CODIGO]], _xlpm.codigos_devolucion, 0))
)</f>
        <v>0</v>
      </c>
    </row>
    <row r="5885" spans="1:9" x14ac:dyDescent="0.25">
      <c r="A5885" s="608">
        <v>720570</v>
      </c>
      <c r="B5885" s="416" t="s">
        <v>553</v>
      </c>
      <c r="C5885" s="416" t="s">
        <v>1320</v>
      </c>
      <c r="D5885" s="416" t="s">
        <v>739</v>
      </c>
      <c r="E5885" s="417">
        <v>289709.67</v>
      </c>
      <c r="F5885" s="417">
        <v>0</v>
      </c>
      <c r="G5885" s="417">
        <v>1466897938.6599991</v>
      </c>
      <c r="H5885" s="387" t="b" cm="1">
        <f t="array" aca="1" ref="H5885" ca="1">EsNegrita(BP[[#This Row],[CODIGO]])</f>
        <v>0</v>
      </c>
      <c r="I5885" s="387" t="b" cm="1">
        <f t="array" ref="I5885">_xlfn.LET(
    _xlpm.codigos_devolucion, _xlfn.UNIQUE(_xlfn._xlws.FILTER(BP[CODIGO], ISNUMBER(SEARCH("devoluci", BP[NOMBRE CUENTA])), {""})),
    ISNUMBER(MATCH(BP[[#This Row],[CODIGO]], _xlpm.codigos_devolucion, 0))
)</f>
        <v>0</v>
      </c>
    </row>
    <row r="5886" spans="1:9" x14ac:dyDescent="0.25">
      <c r="A5886" s="608">
        <v>720570</v>
      </c>
      <c r="B5886" s="416" t="s">
        <v>553</v>
      </c>
      <c r="C5886" s="416" t="s">
        <v>1322</v>
      </c>
      <c r="D5886" s="416" t="s">
        <v>739</v>
      </c>
      <c r="E5886" s="417">
        <v>217112.22</v>
      </c>
      <c r="F5886" s="417">
        <v>0</v>
      </c>
      <c r="G5886" s="417">
        <v>1467115050.8799992</v>
      </c>
      <c r="H5886" s="387" t="b" cm="1">
        <f t="array" aca="1" ref="H5886" ca="1">EsNegrita(BP[[#This Row],[CODIGO]])</f>
        <v>0</v>
      </c>
      <c r="I5886" s="387" t="b" cm="1">
        <f t="array" ref="I5886">_xlfn.LET(
    _xlpm.codigos_devolucion, _xlfn.UNIQUE(_xlfn._xlws.FILTER(BP[CODIGO], ISNUMBER(SEARCH("devoluci", BP[NOMBRE CUENTA])), {""})),
    ISNUMBER(MATCH(BP[[#This Row],[CODIGO]], _xlpm.codigos_devolucion, 0))
)</f>
        <v>0</v>
      </c>
    </row>
    <row r="5887" spans="1:9" x14ac:dyDescent="0.25">
      <c r="A5887" s="608">
        <v>720570</v>
      </c>
      <c r="B5887" s="416" t="s">
        <v>553</v>
      </c>
      <c r="C5887" s="416" t="s">
        <v>1323</v>
      </c>
      <c r="D5887" s="416" t="s">
        <v>739</v>
      </c>
      <c r="E5887" s="417">
        <v>389173.6</v>
      </c>
      <c r="F5887" s="417">
        <v>0</v>
      </c>
      <c r="G5887" s="417">
        <v>1467504224.4799991</v>
      </c>
      <c r="H5887" s="387" t="b" cm="1">
        <f t="array" aca="1" ref="H5887" ca="1">EsNegrita(BP[[#This Row],[CODIGO]])</f>
        <v>0</v>
      </c>
      <c r="I5887" s="387" t="b" cm="1">
        <f t="array" ref="I5887">_xlfn.LET(
    _xlpm.codigos_devolucion, _xlfn.UNIQUE(_xlfn._xlws.FILTER(BP[CODIGO], ISNUMBER(SEARCH("devoluci", BP[NOMBRE CUENTA])), {""})),
    ISNUMBER(MATCH(BP[[#This Row],[CODIGO]], _xlpm.codigos_devolucion, 0))
)</f>
        <v>0</v>
      </c>
    </row>
    <row r="5888" spans="1:9" x14ac:dyDescent="0.25">
      <c r="A5888" s="608">
        <v>720570</v>
      </c>
      <c r="B5888" s="416" t="s">
        <v>553</v>
      </c>
      <c r="C5888" s="416" t="s">
        <v>1280</v>
      </c>
      <c r="D5888" s="416" t="s">
        <v>739</v>
      </c>
      <c r="E5888" s="417">
        <v>210108.6</v>
      </c>
      <c r="F5888" s="417">
        <v>0</v>
      </c>
      <c r="G5888" s="417">
        <v>1467714333.079999</v>
      </c>
      <c r="H5888" s="387" t="b" cm="1">
        <f t="array" aca="1" ref="H5888" ca="1">EsNegrita(BP[[#This Row],[CODIGO]])</f>
        <v>0</v>
      </c>
      <c r="I5888" s="387" t="b" cm="1">
        <f t="array" ref="I5888">_xlfn.LET(
    _xlpm.codigos_devolucion, _xlfn.UNIQUE(_xlfn._xlws.FILTER(BP[CODIGO], ISNUMBER(SEARCH("devoluci", BP[NOMBRE CUENTA])), {""})),
    ISNUMBER(MATCH(BP[[#This Row],[CODIGO]], _xlpm.codigos_devolucion, 0))
)</f>
        <v>0</v>
      </c>
    </row>
    <row r="5889" spans="1:9" x14ac:dyDescent="0.25">
      <c r="A5889" s="608">
        <v>720570</v>
      </c>
      <c r="B5889" s="416" t="s">
        <v>553</v>
      </c>
      <c r="C5889" s="416" t="s">
        <v>1357</v>
      </c>
      <c r="D5889" s="416" t="s">
        <v>739</v>
      </c>
      <c r="E5889" s="417">
        <v>346309.02</v>
      </c>
      <c r="F5889" s="417">
        <v>0</v>
      </c>
      <c r="G5889" s="417">
        <v>1468060642.099999</v>
      </c>
      <c r="H5889" s="387" t="b" cm="1">
        <f t="array" aca="1" ref="H5889" ca="1">EsNegrita(BP[[#This Row],[CODIGO]])</f>
        <v>0</v>
      </c>
      <c r="I5889" s="387" t="b" cm="1">
        <f t="array" ref="I5889">_xlfn.LET(
    _xlpm.codigos_devolucion, _xlfn.UNIQUE(_xlfn._xlws.FILTER(BP[CODIGO], ISNUMBER(SEARCH("devoluci", BP[NOMBRE CUENTA])), {""})),
    ISNUMBER(MATCH(BP[[#This Row],[CODIGO]], _xlpm.codigos_devolucion, 0))
)</f>
        <v>0</v>
      </c>
    </row>
    <row r="5890" spans="1:9" x14ac:dyDescent="0.25">
      <c r="A5890" s="608">
        <v>720570</v>
      </c>
      <c r="B5890" s="416" t="s">
        <v>553</v>
      </c>
      <c r="C5890" s="416" t="s">
        <v>1281</v>
      </c>
      <c r="D5890" s="416" t="s">
        <v>739</v>
      </c>
      <c r="E5890" s="417">
        <v>210108.6</v>
      </c>
      <c r="F5890" s="417">
        <v>0</v>
      </c>
      <c r="G5890" s="417">
        <v>1468270750.6999989</v>
      </c>
      <c r="H5890" s="387" t="b" cm="1">
        <f t="array" aca="1" ref="H5890" ca="1">EsNegrita(BP[[#This Row],[CODIGO]])</f>
        <v>0</v>
      </c>
      <c r="I5890" s="387" t="b" cm="1">
        <f t="array" ref="I5890">_xlfn.LET(
    _xlpm.codigos_devolucion, _xlfn.UNIQUE(_xlfn._xlws.FILTER(BP[CODIGO], ISNUMBER(SEARCH("devoluci", BP[NOMBRE CUENTA])), {""})),
    ISNUMBER(MATCH(BP[[#This Row],[CODIGO]], _xlpm.codigos_devolucion, 0))
)</f>
        <v>0</v>
      </c>
    </row>
    <row r="5891" spans="1:9" x14ac:dyDescent="0.25">
      <c r="A5891" s="608">
        <v>720570</v>
      </c>
      <c r="B5891" s="416" t="s">
        <v>553</v>
      </c>
      <c r="C5891" s="416" t="s">
        <v>760</v>
      </c>
      <c r="D5891" s="416" t="s">
        <v>1263</v>
      </c>
      <c r="E5891" s="417">
        <v>134321</v>
      </c>
      <c r="F5891" s="417">
        <v>0</v>
      </c>
      <c r="G5891" s="417">
        <v>1468405071.6999989</v>
      </c>
      <c r="H5891" s="387" t="b" cm="1">
        <f t="array" aca="1" ref="H5891" ca="1">EsNegrita(BP[[#This Row],[CODIGO]])</f>
        <v>0</v>
      </c>
      <c r="I5891" s="387" t="b" cm="1">
        <f t="array" ref="I5891">_xlfn.LET(
    _xlpm.codigos_devolucion, _xlfn.UNIQUE(_xlfn._xlws.FILTER(BP[CODIGO], ISNUMBER(SEARCH("devoluci", BP[NOMBRE CUENTA])), {""})),
    ISNUMBER(MATCH(BP[[#This Row],[CODIGO]], _xlpm.codigos_devolucion, 0))
)</f>
        <v>0</v>
      </c>
    </row>
    <row r="5892" spans="1:9" x14ac:dyDescent="0.25">
      <c r="A5892" s="608">
        <v>720570</v>
      </c>
      <c r="B5892" s="416" t="s">
        <v>553</v>
      </c>
      <c r="C5892" s="416" t="s">
        <v>760</v>
      </c>
      <c r="D5892" s="416" t="s">
        <v>1263</v>
      </c>
      <c r="E5892" s="417">
        <v>0</v>
      </c>
      <c r="F5892" s="417">
        <v>1</v>
      </c>
      <c r="G5892" s="417">
        <v>1468405070.6999989</v>
      </c>
      <c r="H5892" s="387" t="b" cm="1">
        <f t="array" aca="1" ref="H5892" ca="1">EsNegrita(BP[[#This Row],[CODIGO]])</f>
        <v>0</v>
      </c>
      <c r="I5892" s="387" t="b" cm="1">
        <f t="array" ref="I5892">_xlfn.LET(
    _xlpm.codigos_devolucion, _xlfn.UNIQUE(_xlfn._xlws.FILTER(BP[CODIGO], ISNUMBER(SEARCH("devoluci", BP[NOMBRE CUENTA])), {""})),
    ISNUMBER(MATCH(BP[[#This Row],[CODIGO]], _xlpm.codigos_devolucion, 0))
)</f>
        <v>0</v>
      </c>
    </row>
    <row r="5893" spans="1:9" x14ac:dyDescent="0.25">
      <c r="A5893" s="608">
        <v>720570</v>
      </c>
      <c r="B5893" s="416" t="s">
        <v>553</v>
      </c>
      <c r="C5893" s="416" t="s">
        <v>1313</v>
      </c>
      <c r="D5893" s="416" t="s">
        <v>1326</v>
      </c>
      <c r="E5893" s="417">
        <v>121600</v>
      </c>
      <c r="F5893" s="417">
        <v>0</v>
      </c>
      <c r="G5893" s="417">
        <v>1468526670.6999989</v>
      </c>
      <c r="H5893" s="387" t="b" cm="1">
        <f t="array" aca="1" ref="H5893" ca="1">EsNegrita(BP[[#This Row],[CODIGO]])</f>
        <v>0</v>
      </c>
      <c r="I5893" s="387" t="b" cm="1">
        <f t="array" ref="I5893">_xlfn.LET(
    _xlpm.codigos_devolucion, _xlfn.UNIQUE(_xlfn._xlws.FILTER(BP[CODIGO], ISNUMBER(SEARCH("devoluci", BP[NOMBRE CUENTA])), {""})),
    ISNUMBER(MATCH(BP[[#This Row],[CODIGO]], _xlpm.codigos_devolucion, 0))
)</f>
        <v>0</v>
      </c>
    </row>
    <row r="5894" spans="1:9" x14ac:dyDescent="0.25">
      <c r="A5894" s="608">
        <v>720570</v>
      </c>
      <c r="B5894" s="416" t="s">
        <v>553</v>
      </c>
      <c r="C5894" s="416" t="s">
        <v>1297</v>
      </c>
      <c r="D5894" s="416" t="s">
        <v>1327</v>
      </c>
      <c r="E5894" s="417">
        <v>67160</v>
      </c>
      <c r="F5894" s="417">
        <v>0</v>
      </c>
      <c r="G5894" s="417">
        <v>1468593830.6999989</v>
      </c>
      <c r="H5894" s="387" t="b" cm="1">
        <f t="array" aca="1" ref="H5894" ca="1">EsNegrita(BP[[#This Row],[CODIGO]])</f>
        <v>0</v>
      </c>
      <c r="I5894" s="387" t="b" cm="1">
        <f t="array" ref="I5894">_xlfn.LET(
    _xlpm.codigos_devolucion, _xlfn.UNIQUE(_xlfn._xlws.FILTER(BP[CODIGO], ISNUMBER(SEARCH("devoluci", BP[NOMBRE CUENTA])), {""})),
    ISNUMBER(MATCH(BP[[#This Row],[CODIGO]], _xlpm.codigos_devolucion, 0))
)</f>
        <v>0</v>
      </c>
    </row>
    <row r="5895" spans="1:9" x14ac:dyDescent="0.25">
      <c r="A5895" s="608">
        <v>720570</v>
      </c>
      <c r="B5895" s="416" t="s">
        <v>553</v>
      </c>
      <c r="C5895" s="416" t="s">
        <v>740</v>
      </c>
      <c r="D5895" s="416" t="s">
        <v>777</v>
      </c>
      <c r="E5895" s="417">
        <v>210108.6</v>
      </c>
      <c r="F5895" s="417">
        <v>0</v>
      </c>
      <c r="G5895" s="417">
        <v>1468803939.2999988</v>
      </c>
      <c r="H5895" s="387" t="b" cm="1">
        <f t="array" aca="1" ref="H5895" ca="1">EsNegrita(BP[[#This Row],[CODIGO]])</f>
        <v>0</v>
      </c>
      <c r="I5895" s="387" t="b" cm="1">
        <f t="array" ref="I5895">_xlfn.LET(
    _xlpm.codigos_devolucion, _xlfn.UNIQUE(_xlfn._xlws.FILTER(BP[CODIGO], ISNUMBER(SEARCH("devoluci", BP[NOMBRE CUENTA])), {""})),
    ISNUMBER(MATCH(BP[[#This Row],[CODIGO]], _xlpm.codigos_devolucion, 0))
)</f>
        <v>0</v>
      </c>
    </row>
    <row r="5896" spans="1:9" x14ac:dyDescent="0.25">
      <c r="A5896" s="608">
        <v>720570</v>
      </c>
      <c r="B5896" s="416" t="s">
        <v>553</v>
      </c>
      <c r="C5896" s="416" t="s">
        <v>1287</v>
      </c>
      <c r="D5896" s="416" t="s">
        <v>777</v>
      </c>
      <c r="E5896" s="417">
        <v>490329.41</v>
      </c>
      <c r="F5896" s="417">
        <v>0</v>
      </c>
      <c r="G5896" s="417">
        <v>1469294268.7099988</v>
      </c>
      <c r="H5896" s="387" t="b" cm="1">
        <f t="array" aca="1" ref="H5896" ca="1">EsNegrita(BP[[#This Row],[CODIGO]])</f>
        <v>0</v>
      </c>
      <c r="I5896" s="387" t="b" cm="1">
        <f t="array" ref="I5896">_xlfn.LET(
    _xlpm.codigos_devolucion, _xlfn.UNIQUE(_xlfn._xlws.FILTER(BP[CODIGO], ISNUMBER(SEARCH("devoluci", BP[NOMBRE CUENTA])), {""})),
    ISNUMBER(MATCH(BP[[#This Row],[CODIGO]], _xlpm.codigos_devolucion, 0))
)</f>
        <v>0</v>
      </c>
    </row>
    <row r="5897" spans="1:9" x14ac:dyDescent="0.25">
      <c r="A5897" s="608">
        <v>720570</v>
      </c>
      <c r="B5897" s="416" t="s">
        <v>553</v>
      </c>
      <c r="C5897" s="416" t="s">
        <v>741</v>
      </c>
      <c r="D5897" s="416" t="s">
        <v>777</v>
      </c>
      <c r="E5897" s="417">
        <v>456994.98</v>
      </c>
      <c r="F5897" s="417">
        <v>0</v>
      </c>
      <c r="G5897" s="417">
        <v>1469751263.6899989</v>
      </c>
      <c r="H5897" s="387" t="b" cm="1">
        <f t="array" aca="1" ref="H5897" ca="1">EsNegrita(BP[[#This Row],[CODIGO]])</f>
        <v>0</v>
      </c>
      <c r="I5897" s="387" t="b" cm="1">
        <f t="array" ref="I5897">_xlfn.LET(
    _xlpm.codigos_devolucion, _xlfn.UNIQUE(_xlfn._xlws.FILTER(BP[CODIGO], ISNUMBER(SEARCH("devoluci", BP[NOMBRE CUENTA])), {""})),
    ISNUMBER(MATCH(BP[[#This Row],[CODIGO]], _xlpm.codigos_devolucion, 0))
)</f>
        <v>0</v>
      </c>
    </row>
    <row r="5898" spans="1:9" x14ac:dyDescent="0.25">
      <c r="A5898" s="608">
        <v>720570</v>
      </c>
      <c r="B5898" s="416" t="s">
        <v>553</v>
      </c>
      <c r="C5898" s="416" t="s">
        <v>779</v>
      </c>
      <c r="D5898" s="416" t="s">
        <v>777</v>
      </c>
      <c r="E5898" s="417">
        <v>455501.62</v>
      </c>
      <c r="F5898" s="417">
        <v>0</v>
      </c>
      <c r="G5898" s="417">
        <v>1470206765.3099988</v>
      </c>
      <c r="H5898" s="387" t="b" cm="1">
        <f t="array" aca="1" ref="H5898" ca="1">EsNegrita(BP[[#This Row],[CODIGO]])</f>
        <v>0</v>
      </c>
      <c r="I5898" s="387" t="b" cm="1">
        <f t="array" ref="I5898">_xlfn.LET(
    _xlpm.codigos_devolucion, _xlfn.UNIQUE(_xlfn._xlws.FILTER(BP[CODIGO], ISNUMBER(SEARCH("devoluci", BP[NOMBRE CUENTA])), {""})),
    ISNUMBER(MATCH(BP[[#This Row],[CODIGO]], _xlpm.codigos_devolucion, 0))
)</f>
        <v>0</v>
      </c>
    </row>
    <row r="5899" spans="1:9" x14ac:dyDescent="0.25">
      <c r="A5899" s="608">
        <v>720570</v>
      </c>
      <c r="B5899" s="416" t="s">
        <v>553</v>
      </c>
      <c r="C5899" s="416" t="s">
        <v>742</v>
      </c>
      <c r="D5899" s="416" t="s">
        <v>777</v>
      </c>
      <c r="E5899" s="417">
        <v>440009.36</v>
      </c>
      <c r="F5899" s="417">
        <v>0</v>
      </c>
      <c r="G5899" s="417">
        <v>1470646774.6699986</v>
      </c>
      <c r="H5899" s="387" t="b" cm="1">
        <f t="array" aca="1" ref="H5899" ca="1">EsNegrita(BP[[#This Row],[CODIGO]])</f>
        <v>0</v>
      </c>
      <c r="I5899" s="387" t="b" cm="1">
        <f t="array" ref="I5899">_xlfn.LET(
    _xlpm.codigos_devolucion, _xlfn.UNIQUE(_xlfn._xlws.FILTER(BP[CODIGO], ISNUMBER(SEARCH("devoluci", BP[NOMBRE CUENTA])), {""})),
    ISNUMBER(MATCH(BP[[#This Row],[CODIGO]], _xlpm.codigos_devolucion, 0))
)</f>
        <v>0</v>
      </c>
    </row>
    <row r="5900" spans="1:9" x14ac:dyDescent="0.25">
      <c r="A5900" s="608">
        <v>720570</v>
      </c>
      <c r="B5900" s="416" t="s">
        <v>553</v>
      </c>
      <c r="C5900" s="416" t="s">
        <v>743</v>
      </c>
      <c r="D5900" s="416" t="s">
        <v>777</v>
      </c>
      <c r="E5900" s="417">
        <v>414289.85</v>
      </c>
      <c r="F5900" s="417">
        <v>0</v>
      </c>
      <c r="G5900" s="417">
        <v>1471061064.5199986</v>
      </c>
      <c r="H5900" s="387" t="b" cm="1">
        <f t="array" aca="1" ref="H5900" ca="1">EsNegrita(BP[[#This Row],[CODIGO]])</f>
        <v>0</v>
      </c>
      <c r="I5900" s="387" t="b" cm="1">
        <f t="array" ref="I5900">_xlfn.LET(
    _xlpm.codigos_devolucion, _xlfn.UNIQUE(_xlfn._xlws.FILTER(BP[CODIGO], ISNUMBER(SEARCH("devoluci", BP[NOMBRE CUENTA])), {""})),
    ISNUMBER(MATCH(BP[[#This Row],[CODIGO]], _xlpm.codigos_devolucion, 0))
)</f>
        <v>0</v>
      </c>
    </row>
    <row r="5901" spans="1:9" x14ac:dyDescent="0.25">
      <c r="A5901" s="608">
        <v>720570</v>
      </c>
      <c r="B5901" s="416" t="s">
        <v>553</v>
      </c>
      <c r="C5901" s="416" t="s">
        <v>744</v>
      </c>
      <c r="D5901" s="416" t="s">
        <v>777</v>
      </c>
      <c r="E5901" s="417">
        <v>372310.07</v>
      </c>
      <c r="F5901" s="417">
        <v>0</v>
      </c>
      <c r="G5901" s="417">
        <v>1471433374.5899985</v>
      </c>
      <c r="H5901" s="387" t="b" cm="1">
        <f t="array" aca="1" ref="H5901" ca="1">EsNegrita(BP[[#This Row],[CODIGO]])</f>
        <v>0</v>
      </c>
      <c r="I5901" s="387" t="b" cm="1">
        <f t="array" ref="I5901">_xlfn.LET(
    _xlpm.codigos_devolucion, _xlfn.UNIQUE(_xlfn._xlws.FILTER(BP[CODIGO], ISNUMBER(SEARCH("devoluci", BP[NOMBRE CUENTA])), {""})),
    ISNUMBER(MATCH(BP[[#This Row],[CODIGO]], _xlpm.codigos_devolucion, 0))
)</f>
        <v>0</v>
      </c>
    </row>
    <row r="5902" spans="1:9" x14ac:dyDescent="0.25">
      <c r="A5902" s="608">
        <v>720570</v>
      </c>
      <c r="B5902" s="416" t="s">
        <v>553</v>
      </c>
      <c r="C5902" s="416" t="s">
        <v>745</v>
      </c>
      <c r="D5902" s="416" t="s">
        <v>777</v>
      </c>
      <c r="E5902" s="417">
        <v>455501.62</v>
      </c>
      <c r="F5902" s="417">
        <v>0</v>
      </c>
      <c r="G5902" s="417">
        <v>1471888876.2099984</v>
      </c>
      <c r="H5902" s="387" t="b" cm="1">
        <f t="array" aca="1" ref="H5902" ca="1">EsNegrita(BP[[#This Row],[CODIGO]])</f>
        <v>0</v>
      </c>
      <c r="I5902" s="387" t="b" cm="1">
        <f t="array" ref="I5902">_xlfn.LET(
    _xlpm.codigos_devolucion, _xlfn.UNIQUE(_xlfn._xlws.FILTER(BP[CODIGO], ISNUMBER(SEARCH("devoluci", BP[NOMBRE CUENTA])), {""})),
    ISNUMBER(MATCH(BP[[#This Row],[CODIGO]], _xlpm.codigos_devolucion, 0))
)</f>
        <v>0</v>
      </c>
    </row>
    <row r="5903" spans="1:9" x14ac:dyDescent="0.25">
      <c r="A5903" s="608">
        <v>720570</v>
      </c>
      <c r="B5903" s="416" t="s">
        <v>553</v>
      </c>
      <c r="C5903" s="416" t="s">
        <v>1288</v>
      </c>
      <c r="D5903" s="416" t="s">
        <v>777</v>
      </c>
      <c r="E5903" s="417">
        <v>416525.05</v>
      </c>
      <c r="F5903" s="417">
        <v>0</v>
      </c>
      <c r="G5903" s="417">
        <v>1472305401.2599983</v>
      </c>
      <c r="H5903" s="387" t="b" cm="1">
        <f t="array" aca="1" ref="H5903" ca="1">EsNegrita(BP[[#This Row],[CODIGO]])</f>
        <v>0</v>
      </c>
      <c r="I5903" s="387" t="b" cm="1">
        <f t="array" ref="I5903">_xlfn.LET(
    _xlpm.codigos_devolucion, _xlfn.UNIQUE(_xlfn._xlws.FILTER(BP[CODIGO], ISNUMBER(SEARCH("devoluci", BP[NOMBRE CUENTA])), {""})),
    ISNUMBER(MATCH(BP[[#This Row],[CODIGO]], _xlpm.codigos_devolucion, 0))
)</f>
        <v>0</v>
      </c>
    </row>
    <row r="5904" spans="1:9" x14ac:dyDescent="0.25">
      <c r="A5904" s="608">
        <v>720570</v>
      </c>
      <c r="B5904" s="416" t="s">
        <v>553</v>
      </c>
      <c r="C5904" s="416" t="s">
        <v>1267</v>
      </c>
      <c r="D5904" s="416" t="s">
        <v>777</v>
      </c>
      <c r="E5904" s="417">
        <v>456994.98</v>
      </c>
      <c r="F5904" s="417">
        <v>0</v>
      </c>
      <c r="G5904" s="417">
        <v>1472762396.2399983</v>
      </c>
      <c r="H5904" s="387" t="b" cm="1">
        <f t="array" aca="1" ref="H5904" ca="1">EsNegrita(BP[[#This Row],[CODIGO]])</f>
        <v>0</v>
      </c>
      <c r="I5904" s="387" t="b" cm="1">
        <f t="array" ref="I5904">_xlfn.LET(
    _xlpm.codigos_devolucion, _xlfn.UNIQUE(_xlfn._xlws.FILTER(BP[CODIGO], ISNUMBER(SEARCH("devoluci", BP[NOMBRE CUENTA])), {""})),
    ISNUMBER(MATCH(BP[[#This Row],[CODIGO]], _xlpm.codigos_devolucion, 0))
)</f>
        <v>0</v>
      </c>
    </row>
    <row r="5905" spans="1:9" x14ac:dyDescent="0.25">
      <c r="A5905" s="608">
        <v>720570</v>
      </c>
      <c r="B5905" s="416" t="s">
        <v>553</v>
      </c>
      <c r="C5905" s="416" t="s">
        <v>1289</v>
      </c>
      <c r="D5905" s="416" t="s">
        <v>777</v>
      </c>
      <c r="E5905" s="417">
        <v>381250.67</v>
      </c>
      <c r="F5905" s="417">
        <v>0</v>
      </c>
      <c r="G5905" s="417">
        <v>1473143646.9099984</v>
      </c>
      <c r="H5905" s="387" t="b" cm="1">
        <f t="array" aca="1" ref="H5905" ca="1">EsNegrita(BP[[#This Row],[CODIGO]])</f>
        <v>0</v>
      </c>
      <c r="I5905" s="387" t="b" cm="1">
        <f t="array" ref="I5905">_xlfn.LET(
    _xlpm.codigos_devolucion, _xlfn.UNIQUE(_xlfn._xlws.FILTER(BP[CODIGO], ISNUMBER(SEARCH("devoluci", BP[NOMBRE CUENTA])), {""})),
    ISNUMBER(MATCH(BP[[#This Row],[CODIGO]], _xlpm.codigos_devolucion, 0))
)</f>
        <v>0</v>
      </c>
    </row>
    <row r="5906" spans="1:9" x14ac:dyDescent="0.25">
      <c r="A5906" s="608">
        <v>720570</v>
      </c>
      <c r="B5906" s="416" t="s">
        <v>553</v>
      </c>
      <c r="C5906" s="416" t="s">
        <v>746</v>
      </c>
      <c r="D5906" s="416" t="s">
        <v>777</v>
      </c>
      <c r="E5906" s="417">
        <v>456994.98</v>
      </c>
      <c r="F5906" s="417">
        <v>0</v>
      </c>
      <c r="G5906" s="417">
        <v>1473600641.8899984</v>
      </c>
      <c r="H5906" s="387" t="b" cm="1">
        <f t="array" aca="1" ref="H5906" ca="1">EsNegrita(BP[[#This Row],[CODIGO]])</f>
        <v>0</v>
      </c>
      <c r="I5906" s="387" t="b" cm="1">
        <f t="array" ref="I5906">_xlfn.LET(
    _xlpm.codigos_devolucion, _xlfn.UNIQUE(_xlfn._xlws.FILTER(BP[CODIGO], ISNUMBER(SEARCH("devoluci", BP[NOMBRE CUENTA])), {""})),
    ISNUMBER(MATCH(BP[[#This Row],[CODIGO]], _xlpm.codigos_devolucion, 0))
)</f>
        <v>0</v>
      </c>
    </row>
    <row r="5907" spans="1:9" x14ac:dyDescent="0.25">
      <c r="A5907" s="608">
        <v>720570</v>
      </c>
      <c r="B5907" s="416" t="s">
        <v>553</v>
      </c>
      <c r="C5907" s="416" t="s">
        <v>1268</v>
      </c>
      <c r="D5907" s="416" t="s">
        <v>777</v>
      </c>
      <c r="E5907" s="417">
        <v>479862.04</v>
      </c>
      <c r="F5907" s="417">
        <v>0</v>
      </c>
      <c r="G5907" s="417">
        <v>1474080503.9299984</v>
      </c>
      <c r="H5907" s="387" t="b" cm="1">
        <f t="array" aca="1" ref="H5907" ca="1">EsNegrita(BP[[#This Row],[CODIGO]])</f>
        <v>0</v>
      </c>
      <c r="I5907" s="387" t="b" cm="1">
        <f t="array" ref="I5907">_xlfn.LET(
    _xlpm.codigos_devolucion, _xlfn.UNIQUE(_xlfn._xlws.FILTER(BP[CODIGO], ISNUMBER(SEARCH("devoluci", BP[NOMBRE CUENTA])), {""})),
    ISNUMBER(MATCH(BP[[#This Row],[CODIGO]], _xlpm.codigos_devolucion, 0))
)</f>
        <v>0</v>
      </c>
    </row>
    <row r="5908" spans="1:9" x14ac:dyDescent="0.25">
      <c r="A5908" s="608">
        <v>720570</v>
      </c>
      <c r="B5908" s="416" t="s">
        <v>553</v>
      </c>
      <c r="C5908" s="416" t="s">
        <v>1290</v>
      </c>
      <c r="D5908" s="416" t="s">
        <v>777</v>
      </c>
      <c r="E5908" s="417">
        <v>496598.24</v>
      </c>
      <c r="F5908" s="417">
        <v>0</v>
      </c>
      <c r="G5908" s="417">
        <v>1474577102.1699984</v>
      </c>
      <c r="H5908" s="387" t="b" cm="1">
        <f t="array" aca="1" ref="H5908" ca="1">EsNegrita(BP[[#This Row],[CODIGO]])</f>
        <v>0</v>
      </c>
      <c r="I5908" s="387" t="b" cm="1">
        <f t="array" ref="I5908">_xlfn.LET(
    _xlpm.codigos_devolucion, _xlfn.UNIQUE(_xlfn._xlws.FILTER(BP[CODIGO], ISNUMBER(SEARCH("devoluci", BP[NOMBRE CUENTA])), {""})),
    ISNUMBER(MATCH(BP[[#This Row],[CODIGO]], _xlpm.codigos_devolucion, 0))
)</f>
        <v>0</v>
      </c>
    </row>
    <row r="5909" spans="1:9" x14ac:dyDescent="0.25">
      <c r="A5909" s="608">
        <v>720570</v>
      </c>
      <c r="B5909" s="416" t="s">
        <v>553</v>
      </c>
      <c r="C5909" s="416" t="s">
        <v>747</v>
      </c>
      <c r="D5909" s="416" t="s">
        <v>777</v>
      </c>
      <c r="E5909" s="417">
        <v>281102.15999999997</v>
      </c>
      <c r="F5909" s="417">
        <v>0</v>
      </c>
      <c r="G5909" s="417">
        <v>1474858204.3299985</v>
      </c>
      <c r="H5909" s="387" t="b" cm="1">
        <f t="array" aca="1" ref="H5909" ca="1">EsNegrita(BP[[#This Row],[CODIGO]])</f>
        <v>0</v>
      </c>
      <c r="I5909" s="387" t="b" cm="1">
        <f t="array" ref="I5909">_xlfn.LET(
    _xlpm.codigos_devolucion, _xlfn.UNIQUE(_xlfn._xlws.FILTER(BP[CODIGO], ISNUMBER(SEARCH("devoluci", BP[NOMBRE CUENTA])), {""})),
    ISNUMBER(MATCH(BP[[#This Row],[CODIGO]], _xlpm.codigos_devolucion, 0))
)</f>
        <v>0</v>
      </c>
    </row>
    <row r="5910" spans="1:9" x14ac:dyDescent="0.25">
      <c r="A5910" s="608">
        <v>720570</v>
      </c>
      <c r="B5910" s="416" t="s">
        <v>553</v>
      </c>
      <c r="C5910" s="416" t="s">
        <v>1293</v>
      </c>
      <c r="D5910" s="416" t="s">
        <v>777</v>
      </c>
      <c r="E5910" s="417">
        <v>456994.98</v>
      </c>
      <c r="F5910" s="417">
        <v>0</v>
      </c>
      <c r="G5910" s="417">
        <v>1475315199.3099985</v>
      </c>
      <c r="H5910" s="387" t="b" cm="1">
        <f t="array" aca="1" ref="H5910" ca="1">EsNegrita(BP[[#This Row],[CODIGO]])</f>
        <v>0</v>
      </c>
      <c r="I5910" s="387" t="b" cm="1">
        <f t="array" ref="I5910">_xlfn.LET(
    _xlpm.codigos_devolucion, _xlfn.UNIQUE(_xlfn._xlws.FILTER(BP[CODIGO], ISNUMBER(SEARCH("devoluci", BP[NOMBRE CUENTA])), {""})),
    ISNUMBER(MATCH(BP[[#This Row],[CODIGO]], _xlpm.codigos_devolucion, 0))
)</f>
        <v>0</v>
      </c>
    </row>
    <row r="5911" spans="1:9" x14ac:dyDescent="0.25">
      <c r="A5911" s="608">
        <v>720570</v>
      </c>
      <c r="B5911" s="416" t="s">
        <v>553</v>
      </c>
      <c r="C5911" s="416" t="s">
        <v>1294</v>
      </c>
      <c r="D5911" s="416" t="s">
        <v>777</v>
      </c>
      <c r="E5911" s="417">
        <v>456994.98</v>
      </c>
      <c r="F5911" s="417">
        <v>0</v>
      </c>
      <c r="G5911" s="417">
        <v>1475772194.2899985</v>
      </c>
      <c r="H5911" s="387" t="b" cm="1">
        <f t="array" aca="1" ref="H5911" ca="1">EsNegrita(BP[[#This Row],[CODIGO]])</f>
        <v>0</v>
      </c>
      <c r="I5911" s="387" t="b" cm="1">
        <f t="array" ref="I5911">_xlfn.LET(
    _xlpm.codigos_devolucion, _xlfn.UNIQUE(_xlfn._xlws.FILTER(BP[CODIGO], ISNUMBER(SEARCH("devoluci", BP[NOMBRE CUENTA])), {""})),
    ISNUMBER(MATCH(BP[[#This Row],[CODIGO]], _xlpm.codigos_devolucion, 0))
)</f>
        <v>0</v>
      </c>
    </row>
    <row r="5912" spans="1:9" x14ac:dyDescent="0.25">
      <c r="A5912" s="608">
        <v>720570</v>
      </c>
      <c r="B5912" s="416" t="s">
        <v>553</v>
      </c>
      <c r="C5912" s="416" t="s">
        <v>748</v>
      </c>
      <c r="D5912" s="416" t="s">
        <v>777</v>
      </c>
      <c r="E5912" s="417">
        <v>456994.98</v>
      </c>
      <c r="F5912" s="417">
        <v>0</v>
      </c>
      <c r="G5912" s="417">
        <v>1476229189.2699986</v>
      </c>
      <c r="H5912" s="387" t="b" cm="1">
        <f t="array" aca="1" ref="H5912" ca="1">EsNegrita(BP[[#This Row],[CODIGO]])</f>
        <v>0</v>
      </c>
      <c r="I5912" s="387" t="b" cm="1">
        <f t="array" ref="I5912">_xlfn.LET(
    _xlpm.codigos_devolucion, _xlfn.UNIQUE(_xlfn._xlws.FILTER(BP[CODIGO], ISNUMBER(SEARCH("devoluci", BP[NOMBRE CUENTA])), {""})),
    ISNUMBER(MATCH(BP[[#This Row],[CODIGO]], _xlpm.codigos_devolucion, 0))
)</f>
        <v>0</v>
      </c>
    </row>
    <row r="5913" spans="1:9" x14ac:dyDescent="0.25">
      <c r="A5913" s="608">
        <v>720570</v>
      </c>
      <c r="B5913" s="416" t="s">
        <v>553</v>
      </c>
      <c r="C5913" s="416" t="s">
        <v>749</v>
      </c>
      <c r="D5913" s="416" t="s">
        <v>777</v>
      </c>
      <c r="E5913" s="417">
        <v>444784.83</v>
      </c>
      <c r="F5913" s="417">
        <v>0</v>
      </c>
      <c r="G5913" s="417">
        <v>1476673974.0999985</v>
      </c>
      <c r="H5913" s="387" t="b" cm="1">
        <f t="array" aca="1" ref="H5913" ca="1">EsNegrita(BP[[#This Row],[CODIGO]])</f>
        <v>0</v>
      </c>
      <c r="I5913" s="387" t="b" cm="1">
        <f t="array" ref="I5913">_xlfn.LET(
    _xlpm.codigos_devolucion, _xlfn.UNIQUE(_xlfn._xlws.FILTER(BP[CODIGO], ISNUMBER(SEARCH("devoluci", BP[NOMBRE CUENTA])), {""})),
    ISNUMBER(MATCH(BP[[#This Row],[CODIGO]], _xlpm.codigos_devolucion, 0))
)</f>
        <v>0</v>
      </c>
    </row>
    <row r="5914" spans="1:9" x14ac:dyDescent="0.25">
      <c r="A5914" s="608">
        <v>720570</v>
      </c>
      <c r="B5914" s="416" t="s">
        <v>553</v>
      </c>
      <c r="C5914" s="416" t="s">
        <v>1295</v>
      </c>
      <c r="D5914" s="416" t="s">
        <v>777</v>
      </c>
      <c r="E5914" s="417">
        <v>231554.64</v>
      </c>
      <c r="F5914" s="417">
        <v>0</v>
      </c>
      <c r="G5914" s="417">
        <v>1476905528.7399986</v>
      </c>
      <c r="H5914" s="387" t="b" cm="1">
        <f t="array" aca="1" ref="H5914" ca="1">EsNegrita(BP[[#This Row],[CODIGO]])</f>
        <v>0</v>
      </c>
      <c r="I5914" s="387" t="b" cm="1">
        <f t="array" ref="I5914">_xlfn.LET(
    _xlpm.codigos_devolucion, _xlfn.UNIQUE(_xlfn._xlws.FILTER(BP[CODIGO], ISNUMBER(SEARCH("devoluci", BP[NOMBRE CUENTA])), {""})),
    ISNUMBER(MATCH(BP[[#This Row],[CODIGO]], _xlpm.codigos_devolucion, 0))
)</f>
        <v>0</v>
      </c>
    </row>
    <row r="5915" spans="1:9" x14ac:dyDescent="0.25">
      <c r="A5915" s="608">
        <v>720570</v>
      </c>
      <c r="B5915" s="416" t="s">
        <v>553</v>
      </c>
      <c r="C5915" s="416" t="s">
        <v>750</v>
      </c>
      <c r="D5915" s="416" t="s">
        <v>777</v>
      </c>
      <c r="E5915" s="417">
        <v>259905</v>
      </c>
      <c r="F5915" s="417">
        <v>0</v>
      </c>
      <c r="G5915" s="417">
        <v>1477165433.7399986</v>
      </c>
      <c r="H5915" s="387" t="b" cm="1">
        <f t="array" aca="1" ref="H5915" ca="1">EsNegrita(BP[[#This Row],[CODIGO]])</f>
        <v>0</v>
      </c>
      <c r="I5915" s="387" t="b" cm="1">
        <f t="array" ref="I5915">_xlfn.LET(
    _xlpm.codigos_devolucion, _xlfn.UNIQUE(_xlfn._xlws.FILTER(BP[CODIGO], ISNUMBER(SEARCH("devoluci", BP[NOMBRE CUENTA])), {""})),
    ISNUMBER(MATCH(BP[[#This Row],[CODIGO]], _xlpm.codigos_devolucion, 0))
)</f>
        <v>0</v>
      </c>
    </row>
    <row r="5916" spans="1:9" x14ac:dyDescent="0.25">
      <c r="A5916" s="608">
        <v>720570</v>
      </c>
      <c r="B5916" s="416" t="s">
        <v>553</v>
      </c>
      <c r="C5916" s="416" t="s">
        <v>1260</v>
      </c>
      <c r="D5916" s="416" t="s">
        <v>777</v>
      </c>
      <c r="E5916" s="417">
        <v>315008.98</v>
      </c>
      <c r="F5916" s="417">
        <v>0</v>
      </c>
      <c r="G5916" s="417">
        <v>1477480442.7199986</v>
      </c>
      <c r="H5916" s="387" t="b" cm="1">
        <f t="array" aca="1" ref="H5916" ca="1">EsNegrita(BP[[#This Row],[CODIGO]])</f>
        <v>0</v>
      </c>
      <c r="I5916" s="387" t="b" cm="1">
        <f t="array" ref="I5916">_xlfn.LET(
    _xlpm.codigos_devolucion, _xlfn.UNIQUE(_xlfn._xlws.FILTER(BP[CODIGO], ISNUMBER(SEARCH("devoluci", BP[NOMBRE CUENTA])), {""})),
    ISNUMBER(MATCH(BP[[#This Row],[CODIGO]], _xlpm.codigos_devolucion, 0))
)</f>
        <v>0</v>
      </c>
    </row>
    <row r="5917" spans="1:9" x14ac:dyDescent="0.25">
      <c r="A5917" s="608">
        <v>720570</v>
      </c>
      <c r="B5917" s="416" t="s">
        <v>553</v>
      </c>
      <c r="C5917" s="416" t="s">
        <v>1338</v>
      </c>
      <c r="D5917" s="416" t="s">
        <v>777</v>
      </c>
      <c r="E5917" s="417">
        <v>210108.6</v>
      </c>
      <c r="F5917" s="417">
        <v>0</v>
      </c>
      <c r="G5917" s="417">
        <v>1477690551.3199985</v>
      </c>
      <c r="H5917" s="387" t="b" cm="1">
        <f t="array" aca="1" ref="H5917" ca="1">EsNegrita(BP[[#This Row],[CODIGO]])</f>
        <v>0</v>
      </c>
      <c r="I5917" s="387" t="b" cm="1">
        <f t="array" ref="I5917">_xlfn.LET(
    _xlpm.codigos_devolucion, _xlfn.UNIQUE(_xlfn._xlws.FILTER(BP[CODIGO], ISNUMBER(SEARCH("devoluci", BP[NOMBRE CUENTA])), {""})),
    ISNUMBER(MATCH(BP[[#This Row],[CODIGO]], _xlpm.codigos_devolucion, 0))
)</f>
        <v>0</v>
      </c>
    </row>
    <row r="5918" spans="1:9" x14ac:dyDescent="0.25">
      <c r="A5918" s="608">
        <v>720570</v>
      </c>
      <c r="B5918" s="416" t="s">
        <v>553</v>
      </c>
      <c r="C5918" s="416" t="s">
        <v>1296</v>
      </c>
      <c r="D5918" s="416" t="s">
        <v>777</v>
      </c>
      <c r="E5918" s="417">
        <v>342235.76</v>
      </c>
      <c r="F5918" s="417">
        <v>0</v>
      </c>
      <c r="G5918" s="417">
        <v>1478032787.0799985</v>
      </c>
      <c r="H5918" s="387" t="b" cm="1">
        <f t="array" aca="1" ref="H5918" ca="1">EsNegrita(BP[[#This Row],[CODIGO]])</f>
        <v>0</v>
      </c>
      <c r="I5918" s="387" t="b" cm="1">
        <f t="array" ref="I5918">_xlfn.LET(
    _xlpm.codigos_devolucion, _xlfn.UNIQUE(_xlfn._xlws.FILTER(BP[CODIGO], ISNUMBER(SEARCH("devoluci", BP[NOMBRE CUENTA])), {""})),
    ISNUMBER(MATCH(BP[[#This Row],[CODIGO]], _xlpm.codigos_devolucion, 0))
)</f>
        <v>0</v>
      </c>
    </row>
    <row r="5919" spans="1:9" x14ac:dyDescent="0.25">
      <c r="A5919" s="608">
        <v>720570</v>
      </c>
      <c r="B5919" s="416" t="s">
        <v>553</v>
      </c>
      <c r="C5919" s="416" t="s">
        <v>1261</v>
      </c>
      <c r="D5919" s="416" t="s">
        <v>777</v>
      </c>
      <c r="E5919" s="417">
        <v>360000</v>
      </c>
      <c r="F5919" s="417">
        <v>0</v>
      </c>
      <c r="G5919" s="417">
        <v>1478392787.0799985</v>
      </c>
      <c r="H5919" s="387" t="b" cm="1">
        <f t="array" aca="1" ref="H5919" ca="1">EsNegrita(BP[[#This Row],[CODIGO]])</f>
        <v>0</v>
      </c>
      <c r="I5919" s="387" t="b" cm="1">
        <f t="array" ref="I5919">_xlfn.LET(
    _xlpm.codigos_devolucion, _xlfn.UNIQUE(_xlfn._xlws.FILTER(BP[CODIGO], ISNUMBER(SEARCH("devoluci", BP[NOMBRE CUENTA])), {""})),
    ISNUMBER(MATCH(BP[[#This Row],[CODIGO]], _xlpm.codigos_devolucion, 0))
)</f>
        <v>0</v>
      </c>
    </row>
    <row r="5920" spans="1:9" x14ac:dyDescent="0.25">
      <c r="A5920" s="608">
        <v>720570</v>
      </c>
      <c r="B5920" s="416" t="s">
        <v>553</v>
      </c>
      <c r="C5920" s="416" t="s">
        <v>1297</v>
      </c>
      <c r="D5920" s="416" t="s">
        <v>777</v>
      </c>
      <c r="E5920" s="417">
        <v>324213.8</v>
      </c>
      <c r="F5920" s="417">
        <v>0</v>
      </c>
      <c r="G5920" s="417">
        <v>1478717000.8799984</v>
      </c>
      <c r="H5920" s="387" t="b" cm="1">
        <f t="array" aca="1" ref="H5920" ca="1">EsNegrita(BP[[#This Row],[CODIGO]])</f>
        <v>0</v>
      </c>
      <c r="I5920" s="387" t="b" cm="1">
        <f t="array" ref="I5920">_xlfn.LET(
    _xlpm.codigos_devolucion, _xlfn.UNIQUE(_xlfn._xlws.FILTER(BP[CODIGO], ISNUMBER(SEARCH("devoluci", BP[NOMBRE CUENTA])), {""})),
    ISNUMBER(MATCH(BP[[#This Row],[CODIGO]], _xlpm.codigos_devolucion, 0))
)</f>
        <v>0</v>
      </c>
    </row>
    <row r="5921" spans="1:9" x14ac:dyDescent="0.25">
      <c r="A5921" s="608">
        <v>720570</v>
      </c>
      <c r="B5921" s="416" t="s">
        <v>553</v>
      </c>
      <c r="C5921" s="416" t="s">
        <v>1298</v>
      </c>
      <c r="D5921" s="416" t="s">
        <v>777</v>
      </c>
      <c r="E5921" s="417">
        <v>375534.54</v>
      </c>
      <c r="F5921" s="417">
        <v>0</v>
      </c>
      <c r="G5921" s="417">
        <v>1479092535.4199984</v>
      </c>
      <c r="H5921" s="387" t="b" cm="1">
        <f t="array" aca="1" ref="H5921" ca="1">EsNegrita(BP[[#This Row],[CODIGO]])</f>
        <v>0</v>
      </c>
      <c r="I5921" s="387" t="b" cm="1">
        <f t="array" ref="I5921">_xlfn.LET(
    _xlpm.codigos_devolucion, _xlfn.UNIQUE(_xlfn._xlws.FILTER(BP[CODIGO], ISNUMBER(SEARCH("devoluci", BP[NOMBRE CUENTA])), {""})),
    ISNUMBER(MATCH(BP[[#This Row],[CODIGO]], _xlpm.codigos_devolucion, 0))
)</f>
        <v>0</v>
      </c>
    </row>
    <row r="5922" spans="1:9" x14ac:dyDescent="0.25">
      <c r="A5922" s="608">
        <v>720570</v>
      </c>
      <c r="B5922" s="416" t="s">
        <v>553</v>
      </c>
      <c r="C5922" s="416" t="s">
        <v>752</v>
      </c>
      <c r="D5922" s="416" t="s">
        <v>777</v>
      </c>
      <c r="E5922" s="417">
        <v>224115.84</v>
      </c>
      <c r="F5922" s="417">
        <v>0</v>
      </c>
      <c r="G5922" s="417">
        <v>1479316651.2599983</v>
      </c>
      <c r="H5922" s="387" t="b" cm="1">
        <f t="array" aca="1" ref="H5922" ca="1">EsNegrita(BP[[#This Row],[CODIGO]])</f>
        <v>0</v>
      </c>
      <c r="I5922" s="387" t="b" cm="1">
        <f t="array" ref="I5922">_xlfn.LET(
    _xlpm.codigos_devolucion, _xlfn.UNIQUE(_xlfn._xlws.FILTER(BP[CODIGO], ISNUMBER(SEARCH("devoluci", BP[NOMBRE CUENTA])), {""})),
    ISNUMBER(MATCH(BP[[#This Row],[CODIGO]], _xlpm.codigos_devolucion, 0))
)</f>
        <v>0</v>
      </c>
    </row>
    <row r="5923" spans="1:9" x14ac:dyDescent="0.25">
      <c r="A5923" s="608">
        <v>720570</v>
      </c>
      <c r="B5923" s="416" t="s">
        <v>553</v>
      </c>
      <c r="C5923" s="416" t="s">
        <v>1299</v>
      </c>
      <c r="D5923" s="416" t="s">
        <v>777</v>
      </c>
      <c r="E5923" s="417">
        <v>510351.69</v>
      </c>
      <c r="F5923" s="417">
        <v>0</v>
      </c>
      <c r="G5923" s="417">
        <v>1479827002.9499984</v>
      </c>
      <c r="H5923" s="387" t="b" cm="1">
        <f t="array" aca="1" ref="H5923" ca="1">EsNegrita(BP[[#This Row],[CODIGO]])</f>
        <v>0</v>
      </c>
      <c r="I5923" s="387" t="b" cm="1">
        <f t="array" ref="I5923">_xlfn.LET(
    _xlpm.codigos_devolucion, _xlfn.UNIQUE(_xlfn._xlws.FILTER(BP[CODIGO], ISNUMBER(SEARCH("devoluci", BP[NOMBRE CUENTA])), {""})),
    ISNUMBER(MATCH(BP[[#This Row],[CODIGO]], _xlpm.codigos_devolucion, 0))
)</f>
        <v>0</v>
      </c>
    </row>
    <row r="5924" spans="1:9" x14ac:dyDescent="0.25">
      <c r="A5924" s="608">
        <v>720570</v>
      </c>
      <c r="B5924" s="416" t="s">
        <v>553</v>
      </c>
      <c r="C5924" s="416" t="s">
        <v>1340</v>
      </c>
      <c r="D5924" s="416" t="s">
        <v>777</v>
      </c>
      <c r="E5924" s="417">
        <v>393113.03</v>
      </c>
      <c r="F5924" s="417">
        <v>0</v>
      </c>
      <c r="G5924" s="417">
        <v>1480220115.9799984</v>
      </c>
      <c r="H5924" s="387" t="b" cm="1">
        <f t="array" aca="1" ref="H5924" ca="1">EsNegrita(BP[[#This Row],[CODIGO]])</f>
        <v>0</v>
      </c>
      <c r="I5924" s="387" t="b" cm="1">
        <f t="array" ref="I5924">_xlfn.LET(
    _xlpm.codigos_devolucion, _xlfn.UNIQUE(_xlfn._xlws.FILTER(BP[CODIGO], ISNUMBER(SEARCH("devoluci", BP[NOMBRE CUENTA])), {""})),
    ISNUMBER(MATCH(BP[[#This Row],[CODIGO]], _xlpm.codigos_devolucion, 0))
)</f>
        <v>0</v>
      </c>
    </row>
    <row r="5925" spans="1:9" x14ac:dyDescent="0.25">
      <c r="A5925" s="608">
        <v>720570</v>
      </c>
      <c r="B5925" s="416" t="s">
        <v>553</v>
      </c>
      <c r="C5925" s="416" t="s">
        <v>756</v>
      </c>
      <c r="D5925" s="416" t="s">
        <v>777</v>
      </c>
      <c r="E5925" s="417">
        <v>444784.83</v>
      </c>
      <c r="F5925" s="417">
        <v>0</v>
      </c>
      <c r="G5925" s="417">
        <v>1480664900.8099983</v>
      </c>
      <c r="H5925" s="387" t="b" cm="1">
        <f t="array" aca="1" ref="H5925" ca="1">EsNegrita(BP[[#This Row],[CODIGO]])</f>
        <v>0</v>
      </c>
      <c r="I5925" s="387" t="b" cm="1">
        <f t="array" ref="I5925">_xlfn.LET(
    _xlpm.codigos_devolucion, _xlfn.UNIQUE(_xlfn._xlws.FILTER(BP[CODIGO], ISNUMBER(SEARCH("devoluci", BP[NOMBRE CUENTA])), {""})),
    ISNUMBER(MATCH(BP[[#This Row],[CODIGO]], _xlpm.codigos_devolucion, 0))
)</f>
        <v>0</v>
      </c>
    </row>
    <row r="5926" spans="1:9" x14ac:dyDescent="0.25">
      <c r="A5926" s="608">
        <v>720570</v>
      </c>
      <c r="B5926" s="416" t="s">
        <v>553</v>
      </c>
      <c r="C5926" s="416" t="s">
        <v>757</v>
      </c>
      <c r="D5926" s="416" t="s">
        <v>777</v>
      </c>
      <c r="E5926" s="417">
        <v>455501.62</v>
      </c>
      <c r="F5926" s="417">
        <v>0</v>
      </c>
      <c r="G5926" s="417">
        <v>1481120402.4299982</v>
      </c>
      <c r="H5926" s="387" t="b" cm="1">
        <f t="array" aca="1" ref="H5926" ca="1">EsNegrita(BP[[#This Row],[CODIGO]])</f>
        <v>0</v>
      </c>
      <c r="I5926" s="387" t="b" cm="1">
        <f t="array" ref="I5926">_xlfn.LET(
    _xlpm.codigos_devolucion, _xlfn.UNIQUE(_xlfn._xlws.FILTER(BP[CODIGO], ISNUMBER(SEARCH("devoluci", BP[NOMBRE CUENTA])), {""})),
    ISNUMBER(MATCH(BP[[#This Row],[CODIGO]], _xlpm.codigos_devolucion, 0))
)</f>
        <v>0</v>
      </c>
    </row>
    <row r="5927" spans="1:9" x14ac:dyDescent="0.25">
      <c r="A5927" s="608">
        <v>720570</v>
      </c>
      <c r="B5927" s="416" t="s">
        <v>553</v>
      </c>
      <c r="C5927" s="416" t="s">
        <v>1336</v>
      </c>
      <c r="D5927" s="416" t="s">
        <v>777</v>
      </c>
      <c r="E5927" s="417">
        <v>467657.88</v>
      </c>
      <c r="F5927" s="417">
        <v>0</v>
      </c>
      <c r="G5927" s="417">
        <v>1481588060.3099983</v>
      </c>
      <c r="H5927" s="387" t="b" cm="1">
        <f t="array" aca="1" ref="H5927" ca="1">EsNegrita(BP[[#This Row],[CODIGO]])</f>
        <v>0</v>
      </c>
      <c r="I5927" s="387" t="b" cm="1">
        <f t="array" ref="I5927">_xlfn.LET(
    _xlpm.codigos_devolucion, _xlfn.UNIQUE(_xlfn._xlws.FILTER(BP[CODIGO], ISNUMBER(SEARCH("devoluci", BP[NOMBRE CUENTA])), {""})),
    ISNUMBER(MATCH(BP[[#This Row],[CODIGO]], _xlpm.codigos_devolucion, 0))
)</f>
        <v>0</v>
      </c>
    </row>
    <row r="5928" spans="1:9" x14ac:dyDescent="0.25">
      <c r="A5928" s="608">
        <v>720570</v>
      </c>
      <c r="B5928" s="416" t="s">
        <v>553</v>
      </c>
      <c r="C5928" s="416" t="s">
        <v>758</v>
      </c>
      <c r="D5928" s="416" t="s">
        <v>777</v>
      </c>
      <c r="E5928" s="417">
        <v>288543.59000000003</v>
      </c>
      <c r="F5928" s="417">
        <v>0</v>
      </c>
      <c r="G5928" s="417">
        <v>1481876603.8999982</v>
      </c>
      <c r="H5928" s="387" t="b" cm="1">
        <f t="array" aca="1" ref="H5928" ca="1">EsNegrita(BP[[#This Row],[CODIGO]])</f>
        <v>0</v>
      </c>
      <c r="I5928" s="387" t="b" cm="1">
        <f t="array" ref="I5928">_xlfn.LET(
    _xlpm.codigos_devolucion, _xlfn.UNIQUE(_xlfn._xlws.FILTER(BP[CODIGO], ISNUMBER(SEARCH("devoluci", BP[NOMBRE CUENTA])), {""})),
    ISNUMBER(MATCH(BP[[#This Row],[CODIGO]], _xlpm.codigos_devolucion, 0))
)</f>
        <v>0</v>
      </c>
    </row>
    <row r="5929" spans="1:9" x14ac:dyDescent="0.25">
      <c r="A5929" s="608">
        <v>720570</v>
      </c>
      <c r="B5929" s="416" t="s">
        <v>553</v>
      </c>
      <c r="C5929" s="416" t="s">
        <v>759</v>
      </c>
      <c r="D5929" s="416" t="s">
        <v>777</v>
      </c>
      <c r="E5929" s="417">
        <v>251851.56</v>
      </c>
      <c r="F5929" s="417">
        <v>0</v>
      </c>
      <c r="G5929" s="417">
        <v>1482128455.4599981</v>
      </c>
      <c r="H5929" s="387" t="b" cm="1">
        <f t="array" aca="1" ref="H5929" ca="1">EsNegrita(BP[[#This Row],[CODIGO]])</f>
        <v>0</v>
      </c>
      <c r="I5929" s="387" t="b" cm="1">
        <f t="array" ref="I5929">_xlfn.LET(
    _xlpm.codigos_devolucion, _xlfn.UNIQUE(_xlfn._xlws.FILTER(BP[CODIGO], ISNUMBER(SEARCH("devoluci", BP[NOMBRE CUENTA])), {""})),
    ISNUMBER(MATCH(BP[[#This Row],[CODIGO]], _xlpm.codigos_devolucion, 0))
)</f>
        <v>0</v>
      </c>
    </row>
    <row r="5930" spans="1:9" x14ac:dyDescent="0.25">
      <c r="A5930" s="608">
        <v>720570</v>
      </c>
      <c r="B5930" s="416" t="s">
        <v>553</v>
      </c>
      <c r="C5930" s="416" t="s">
        <v>760</v>
      </c>
      <c r="D5930" s="416" t="s">
        <v>777</v>
      </c>
      <c r="E5930" s="417">
        <v>194846.47</v>
      </c>
      <c r="F5930" s="417">
        <v>0</v>
      </c>
      <c r="G5930" s="417">
        <v>1482323301.9299982</v>
      </c>
      <c r="H5930" s="387" t="b" cm="1">
        <f t="array" aca="1" ref="H5930" ca="1">EsNegrita(BP[[#This Row],[CODIGO]])</f>
        <v>0</v>
      </c>
      <c r="I5930" s="387" t="b" cm="1">
        <f t="array" ref="I5930">_xlfn.LET(
    _xlpm.codigos_devolucion, _xlfn.UNIQUE(_xlfn._xlws.FILTER(BP[CODIGO], ISNUMBER(SEARCH("devoluci", BP[NOMBRE CUENTA])), {""})),
    ISNUMBER(MATCH(BP[[#This Row],[CODIGO]], _xlpm.codigos_devolucion, 0))
)</f>
        <v>0</v>
      </c>
    </row>
    <row r="5931" spans="1:9" x14ac:dyDescent="0.25">
      <c r="A5931" s="608">
        <v>720570</v>
      </c>
      <c r="B5931" s="416" t="s">
        <v>553</v>
      </c>
      <c r="C5931" s="416" t="s">
        <v>1270</v>
      </c>
      <c r="D5931" s="416" t="s">
        <v>777</v>
      </c>
      <c r="E5931" s="417">
        <v>496598.24</v>
      </c>
      <c r="F5931" s="417">
        <v>0</v>
      </c>
      <c r="G5931" s="417">
        <v>1482819900.1699982</v>
      </c>
      <c r="H5931" s="387" t="b" cm="1">
        <f t="array" aca="1" ref="H5931" ca="1">EsNegrita(BP[[#This Row],[CODIGO]])</f>
        <v>0</v>
      </c>
      <c r="I5931" s="387" t="b" cm="1">
        <f t="array" ref="I5931">_xlfn.LET(
    _xlpm.codigos_devolucion, _xlfn.UNIQUE(_xlfn._xlws.FILTER(BP[CODIGO], ISNUMBER(SEARCH("devoluci", BP[NOMBRE CUENTA])), {""})),
    ISNUMBER(MATCH(BP[[#This Row],[CODIGO]], _xlpm.codigos_devolucion, 0))
)</f>
        <v>0</v>
      </c>
    </row>
    <row r="5932" spans="1:9" x14ac:dyDescent="0.25">
      <c r="A5932" s="608">
        <v>720570</v>
      </c>
      <c r="B5932" s="416" t="s">
        <v>553</v>
      </c>
      <c r="C5932" s="416" t="s">
        <v>761</v>
      </c>
      <c r="D5932" s="416" t="s">
        <v>777</v>
      </c>
      <c r="E5932" s="417">
        <v>455501.62</v>
      </c>
      <c r="F5932" s="417">
        <v>0</v>
      </c>
      <c r="G5932" s="417">
        <v>1483275401.7899981</v>
      </c>
      <c r="H5932" s="387" t="b" cm="1">
        <f t="array" aca="1" ref="H5932" ca="1">EsNegrita(BP[[#This Row],[CODIGO]])</f>
        <v>0</v>
      </c>
      <c r="I5932" s="387" t="b" cm="1">
        <f t="array" ref="I5932">_xlfn.LET(
    _xlpm.codigos_devolucion, _xlfn.UNIQUE(_xlfn._xlws.FILTER(BP[CODIGO], ISNUMBER(SEARCH("devoluci", BP[NOMBRE CUENTA])), {""})),
    ISNUMBER(MATCH(BP[[#This Row],[CODIGO]], _xlpm.codigos_devolucion, 0))
)</f>
        <v>0</v>
      </c>
    </row>
    <row r="5933" spans="1:9" x14ac:dyDescent="0.25">
      <c r="A5933" s="608">
        <v>720570</v>
      </c>
      <c r="B5933" s="416" t="s">
        <v>553</v>
      </c>
      <c r="C5933" s="416" t="s">
        <v>1300</v>
      </c>
      <c r="D5933" s="416" t="s">
        <v>777</v>
      </c>
      <c r="E5933" s="417">
        <v>456994.98</v>
      </c>
      <c r="F5933" s="417">
        <v>0</v>
      </c>
      <c r="G5933" s="417">
        <v>1483732396.7699981</v>
      </c>
      <c r="H5933" s="387" t="b" cm="1">
        <f t="array" aca="1" ref="H5933" ca="1">EsNegrita(BP[[#This Row],[CODIGO]])</f>
        <v>0</v>
      </c>
      <c r="I5933" s="387" t="b" cm="1">
        <f t="array" ref="I5933">_xlfn.LET(
    _xlpm.codigos_devolucion, _xlfn.UNIQUE(_xlfn._xlws.FILTER(BP[CODIGO], ISNUMBER(SEARCH("devoluci", BP[NOMBRE CUENTA])), {""})),
    ISNUMBER(MATCH(BP[[#This Row],[CODIGO]], _xlpm.codigos_devolucion, 0))
)</f>
        <v>0</v>
      </c>
    </row>
    <row r="5934" spans="1:9" x14ac:dyDescent="0.25">
      <c r="A5934" s="608">
        <v>720570</v>
      </c>
      <c r="B5934" s="416" t="s">
        <v>553</v>
      </c>
      <c r="C5934" s="416" t="s">
        <v>1301</v>
      </c>
      <c r="D5934" s="416" t="s">
        <v>777</v>
      </c>
      <c r="E5934" s="417">
        <v>501956.64</v>
      </c>
      <c r="F5934" s="417">
        <v>0</v>
      </c>
      <c r="G5934" s="417">
        <v>1484234353.4099982</v>
      </c>
      <c r="H5934" s="387" t="b" cm="1">
        <f t="array" aca="1" ref="H5934" ca="1">EsNegrita(BP[[#This Row],[CODIGO]])</f>
        <v>0</v>
      </c>
      <c r="I5934" s="387" t="b" cm="1">
        <f t="array" ref="I5934">_xlfn.LET(
    _xlpm.codigos_devolucion, _xlfn.UNIQUE(_xlfn._xlws.FILTER(BP[CODIGO], ISNUMBER(SEARCH("devoluci", BP[NOMBRE CUENTA])), {""})),
    ISNUMBER(MATCH(BP[[#This Row],[CODIGO]], _xlpm.codigos_devolucion, 0))
)</f>
        <v>0</v>
      </c>
    </row>
    <row r="5935" spans="1:9" x14ac:dyDescent="0.25">
      <c r="A5935" s="608">
        <v>720570</v>
      </c>
      <c r="B5935" s="416" t="s">
        <v>553</v>
      </c>
      <c r="C5935" s="416" t="s">
        <v>1271</v>
      </c>
      <c r="D5935" s="416" t="s">
        <v>777</v>
      </c>
      <c r="E5935" s="417">
        <v>371064.27</v>
      </c>
      <c r="F5935" s="417">
        <v>0</v>
      </c>
      <c r="G5935" s="417">
        <v>1484605417.6799982</v>
      </c>
      <c r="H5935" s="387" t="b" cm="1">
        <f t="array" aca="1" ref="H5935" ca="1">EsNegrita(BP[[#This Row],[CODIGO]])</f>
        <v>0</v>
      </c>
      <c r="I5935" s="387" t="b" cm="1">
        <f t="array" ref="I5935">_xlfn.LET(
    _xlpm.codigos_devolucion, _xlfn.UNIQUE(_xlfn._xlws.FILTER(BP[CODIGO], ISNUMBER(SEARCH("devoluci", BP[NOMBRE CUENTA])), {""})),
    ISNUMBER(MATCH(BP[[#This Row],[CODIGO]], _xlpm.codigos_devolucion, 0))
)</f>
        <v>0</v>
      </c>
    </row>
    <row r="5936" spans="1:9" x14ac:dyDescent="0.25">
      <c r="A5936" s="608">
        <v>720570</v>
      </c>
      <c r="B5936" s="416" t="s">
        <v>553</v>
      </c>
      <c r="C5936" s="416" t="s">
        <v>1302</v>
      </c>
      <c r="D5936" s="416" t="s">
        <v>777</v>
      </c>
      <c r="E5936" s="417">
        <v>351663.99</v>
      </c>
      <c r="F5936" s="417">
        <v>0</v>
      </c>
      <c r="G5936" s="417">
        <v>1484957081.6699982</v>
      </c>
      <c r="H5936" s="387" t="b" cm="1">
        <f t="array" aca="1" ref="H5936" ca="1">EsNegrita(BP[[#This Row],[CODIGO]])</f>
        <v>0</v>
      </c>
      <c r="I5936" s="387" t="b" cm="1">
        <f t="array" ref="I5936">_xlfn.LET(
    _xlpm.codigos_devolucion, _xlfn.UNIQUE(_xlfn._xlws.FILTER(BP[CODIGO], ISNUMBER(SEARCH("devoluci", BP[NOMBRE CUENTA])), {""})),
    ISNUMBER(MATCH(BP[[#This Row],[CODIGO]], _xlpm.codigos_devolucion, 0))
)</f>
        <v>0</v>
      </c>
    </row>
    <row r="5937" spans="1:9" x14ac:dyDescent="0.25">
      <c r="A5937" s="608">
        <v>720570</v>
      </c>
      <c r="B5937" s="416" t="s">
        <v>553</v>
      </c>
      <c r="C5937" s="416" t="s">
        <v>1341</v>
      </c>
      <c r="D5937" s="416" t="s">
        <v>777</v>
      </c>
      <c r="E5937" s="417">
        <v>307186.01</v>
      </c>
      <c r="F5937" s="417">
        <v>0</v>
      </c>
      <c r="G5937" s="417">
        <v>1485264267.6799982</v>
      </c>
      <c r="H5937" s="387" t="b" cm="1">
        <f t="array" aca="1" ref="H5937" ca="1">EsNegrita(BP[[#This Row],[CODIGO]])</f>
        <v>0</v>
      </c>
      <c r="I5937" s="387" t="b" cm="1">
        <f t="array" ref="I5937">_xlfn.LET(
    _xlpm.codigos_devolucion, _xlfn.UNIQUE(_xlfn._xlws.FILTER(BP[CODIGO], ISNUMBER(SEARCH("devoluci", BP[NOMBRE CUENTA])), {""})),
    ISNUMBER(MATCH(BP[[#This Row],[CODIGO]], _xlpm.codigos_devolucion, 0))
)</f>
        <v>0</v>
      </c>
    </row>
    <row r="5938" spans="1:9" x14ac:dyDescent="0.25">
      <c r="A5938" s="608">
        <v>720570</v>
      </c>
      <c r="B5938" s="416" t="s">
        <v>553</v>
      </c>
      <c r="C5938" s="416" t="s">
        <v>1262</v>
      </c>
      <c r="D5938" s="416" t="s">
        <v>777</v>
      </c>
      <c r="E5938" s="417">
        <v>381250.67</v>
      </c>
      <c r="F5938" s="417">
        <v>0</v>
      </c>
      <c r="G5938" s="417">
        <v>1485645518.3499982</v>
      </c>
      <c r="H5938" s="387" t="b" cm="1">
        <f t="array" aca="1" ref="H5938" ca="1">EsNegrita(BP[[#This Row],[CODIGO]])</f>
        <v>0</v>
      </c>
      <c r="I5938" s="387" t="b" cm="1">
        <f t="array" ref="I5938">_xlfn.LET(
    _xlpm.codigos_devolucion, _xlfn.UNIQUE(_xlfn._xlws.FILTER(BP[CODIGO], ISNUMBER(SEARCH("devoluci", BP[NOMBRE CUENTA])), {""})),
    ISNUMBER(MATCH(BP[[#This Row],[CODIGO]], _xlpm.codigos_devolucion, 0))
)</f>
        <v>0</v>
      </c>
    </row>
    <row r="5939" spans="1:9" x14ac:dyDescent="0.25">
      <c r="A5939" s="608">
        <v>720570</v>
      </c>
      <c r="B5939" s="416" t="s">
        <v>553</v>
      </c>
      <c r="C5939" s="416" t="s">
        <v>1272</v>
      </c>
      <c r="D5939" s="416" t="s">
        <v>777</v>
      </c>
      <c r="E5939" s="417">
        <v>409060.1</v>
      </c>
      <c r="F5939" s="417">
        <v>0</v>
      </c>
      <c r="G5939" s="417">
        <v>1486054578.4499981</v>
      </c>
      <c r="H5939" s="387" t="b" cm="1">
        <f t="array" aca="1" ref="H5939" ca="1">EsNegrita(BP[[#This Row],[CODIGO]])</f>
        <v>0</v>
      </c>
      <c r="I5939" s="387" t="b" cm="1">
        <f t="array" ref="I5939">_xlfn.LET(
    _xlpm.codigos_devolucion, _xlfn.UNIQUE(_xlfn._xlws.FILTER(BP[CODIGO], ISNUMBER(SEARCH("devoluci", BP[NOMBRE CUENTA])), {""})),
    ISNUMBER(MATCH(BP[[#This Row],[CODIGO]], _xlpm.codigos_devolucion, 0))
)</f>
        <v>0</v>
      </c>
    </row>
    <row r="5940" spans="1:9" x14ac:dyDescent="0.25">
      <c r="A5940" s="608">
        <v>720570</v>
      </c>
      <c r="B5940" s="416" t="s">
        <v>553</v>
      </c>
      <c r="C5940" s="416" t="s">
        <v>780</v>
      </c>
      <c r="D5940" s="416" t="s">
        <v>777</v>
      </c>
      <c r="E5940" s="417">
        <v>392724.57</v>
      </c>
      <c r="F5940" s="417">
        <v>0</v>
      </c>
      <c r="G5940" s="417">
        <v>1486447303.0199981</v>
      </c>
      <c r="H5940" s="387" t="b" cm="1">
        <f t="array" aca="1" ref="H5940" ca="1">EsNegrita(BP[[#This Row],[CODIGO]])</f>
        <v>0</v>
      </c>
      <c r="I5940" s="387" t="b" cm="1">
        <f t="array" ref="I5940">_xlfn.LET(
    _xlpm.codigos_devolucion, _xlfn.UNIQUE(_xlfn._xlws.FILTER(BP[CODIGO], ISNUMBER(SEARCH("devoluci", BP[NOMBRE CUENTA])), {""})),
    ISNUMBER(MATCH(BP[[#This Row],[CODIGO]], _xlpm.codigos_devolucion, 0))
)</f>
        <v>0</v>
      </c>
    </row>
    <row r="5941" spans="1:9" x14ac:dyDescent="0.25">
      <c r="A5941" s="608">
        <v>720570</v>
      </c>
      <c r="B5941" s="416" t="s">
        <v>553</v>
      </c>
      <c r="C5941" s="416" t="s">
        <v>762</v>
      </c>
      <c r="D5941" s="416" t="s">
        <v>777</v>
      </c>
      <c r="E5941" s="417">
        <v>381250.67</v>
      </c>
      <c r="F5941" s="417">
        <v>0</v>
      </c>
      <c r="G5941" s="417">
        <v>1486828553.6899981</v>
      </c>
      <c r="H5941" s="387" t="b" cm="1">
        <f t="array" aca="1" ref="H5941" ca="1">EsNegrita(BP[[#This Row],[CODIGO]])</f>
        <v>0</v>
      </c>
      <c r="I5941" s="387" t="b" cm="1">
        <f t="array" ref="I5941">_xlfn.LET(
    _xlpm.codigos_devolucion, _xlfn.UNIQUE(_xlfn._xlws.FILTER(BP[CODIGO], ISNUMBER(SEARCH("devoluci", BP[NOMBRE CUENTA])), {""})),
    ISNUMBER(MATCH(BP[[#This Row],[CODIGO]], _xlpm.codigos_devolucion, 0))
)</f>
        <v>0</v>
      </c>
    </row>
    <row r="5942" spans="1:9" x14ac:dyDescent="0.25">
      <c r="A5942" s="608">
        <v>720570</v>
      </c>
      <c r="B5942" s="416" t="s">
        <v>553</v>
      </c>
      <c r="C5942" s="416" t="s">
        <v>1330</v>
      </c>
      <c r="D5942" s="416" t="s">
        <v>777</v>
      </c>
      <c r="E5942" s="417">
        <v>366594</v>
      </c>
      <c r="F5942" s="417">
        <v>0</v>
      </c>
      <c r="G5942" s="417">
        <v>1487195147.6899981</v>
      </c>
      <c r="H5942" s="387" t="b" cm="1">
        <f t="array" aca="1" ref="H5942" ca="1">EsNegrita(BP[[#This Row],[CODIGO]])</f>
        <v>0</v>
      </c>
      <c r="I5942" s="387" t="b" cm="1">
        <f t="array" ref="I5942">_xlfn.LET(
    _xlpm.codigos_devolucion, _xlfn.UNIQUE(_xlfn._xlws.FILTER(BP[CODIGO], ISNUMBER(SEARCH("devoluci", BP[NOMBRE CUENTA])), {""})),
    ISNUMBER(MATCH(BP[[#This Row],[CODIGO]], _xlpm.codigos_devolucion, 0))
)</f>
        <v>0</v>
      </c>
    </row>
    <row r="5943" spans="1:9" x14ac:dyDescent="0.25">
      <c r="A5943" s="608">
        <v>720570</v>
      </c>
      <c r="B5943" s="416" t="s">
        <v>553</v>
      </c>
      <c r="C5943" s="416" t="s">
        <v>763</v>
      </c>
      <c r="D5943" s="416" t="s">
        <v>777</v>
      </c>
      <c r="E5943" s="417">
        <v>380004.81</v>
      </c>
      <c r="F5943" s="417">
        <v>0</v>
      </c>
      <c r="G5943" s="417">
        <v>1487575152.4999981</v>
      </c>
      <c r="H5943" s="387" t="b" cm="1">
        <f t="array" aca="1" ref="H5943" ca="1">EsNegrita(BP[[#This Row],[CODIGO]])</f>
        <v>0</v>
      </c>
      <c r="I5943" s="387" t="b" cm="1">
        <f t="array" ref="I5943">_xlfn.LET(
    _xlpm.codigos_devolucion, _xlfn.UNIQUE(_xlfn._xlws.FILTER(BP[CODIGO], ISNUMBER(SEARCH("devoluci", BP[NOMBRE CUENTA])), {""})),
    ISNUMBER(MATCH(BP[[#This Row],[CODIGO]], _xlpm.codigos_devolucion, 0))
)</f>
        <v>0</v>
      </c>
    </row>
    <row r="5944" spans="1:9" x14ac:dyDescent="0.25">
      <c r="A5944" s="608">
        <v>720570</v>
      </c>
      <c r="B5944" s="416" t="s">
        <v>553</v>
      </c>
      <c r="C5944" s="416" t="s">
        <v>764</v>
      </c>
      <c r="D5944" s="416" t="s">
        <v>777</v>
      </c>
      <c r="E5944" s="417">
        <v>455501.62</v>
      </c>
      <c r="F5944" s="417">
        <v>0</v>
      </c>
      <c r="G5944" s="417">
        <v>1488030654.119998</v>
      </c>
      <c r="H5944" s="387" t="b" cm="1">
        <f t="array" aca="1" ref="H5944" ca="1">EsNegrita(BP[[#This Row],[CODIGO]])</f>
        <v>0</v>
      </c>
      <c r="I5944" s="387" t="b" cm="1">
        <f t="array" ref="I5944">_xlfn.LET(
    _xlpm.codigos_devolucion, _xlfn.UNIQUE(_xlfn._xlws.FILTER(BP[CODIGO], ISNUMBER(SEARCH("devoluci", BP[NOMBRE CUENTA])), {""})),
    ISNUMBER(MATCH(BP[[#This Row],[CODIGO]], _xlpm.codigos_devolucion, 0))
)</f>
        <v>0</v>
      </c>
    </row>
    <row r="5945" spans="1:9" x14ac:dyDescent="0.25">
      <c r="A5945" s="608">
        <v>720570</v>
      </c>
      <c r="B5945" s="416" t="s">
        <v>553</v>
      </c>
      <c r="C5945" s="416" t="s">
        <v>1284</v>
      </c>
      <c r="D5945" s="416" t="s">
        <v>777</v>
      </c>
      <c r="E5945" s="417">
        <v>493919.05</v>
      </c>
      <c r="F5945" s="417">
        <v>0</v>
      </c>
      <c r="G5945" s="417">
        <v>1488524573.1699979</v>
      </c>
      <c r="H5945" s="387" t="b" cm="1">
        <f t="array" aca="1" ref="H5945" ca="1">EsNegrita(BP[[#This Row],[CODIGO]])</f>
        <v>0</v>
      </c>
      <c r="I5945" s="387" t="b" cm="1">
        <f t="array" ref="I5945">_xlfn.LET(
    _xlpm.codigos_devolucion, _xlfn.UNIQUE(_xlfn._xlws.FILTER(BP[CODIGO], ISNUMBER(SEARCH("devoluci", BP[NOMBRE CUENTA])), {""})),
    ISNUMBER(MATCH(BP[[#This Row],[CODIGO]], _xlpm.codigos_devolucion, 0))
)</f>
        <v>0</v>
      </c>
    </row>
    <row r="5946" spans="1:9" x14ac:dyDescent="0.25">
      <c r="A5946" s="608">
        <v>720570</v>
      </c>
      <c r="B5946" s="416" t="s">
        <v>553</v>
      </c>
      <c r="C5946" s="416" t="s">
        <v>1303</v>
      </c>
      <c r="D5946" s="416" t="s">
        <v>777</v>
      </c>
      <c r="E5946" s="417">
        <v>371064.21</v>
      </c>
      <c r="F5946" s="417">
        <v>0</v>
      </c>
      <c r="G5946" s="417">
        <v>1488895637.379998</v>
      </c>
      <c r="H5946" s="387" t="b" cm="1">
        <f t="array" aca="1" ref="H5946" ca="1">EsNegrita(BP[[#This Row],[CODIGO]])</f>
        <v>0</v>
      </c>
      <c r="I5946" s="387" t="b" cm="1">
        <f t="array" ref="I5946">_xlfn.LET(
    _xlpm.codigos_devolucion, _xlfn.UNIQUE(_xlfn._xlws.FILTER(BP[CODIGO], ISNUMBER(SEARCH("devoluci", BP[NOMBRE CUENTA])), {""})),
    ISNUMBER(MATCH(BP[[#This Row],[CODIGO]], _xlpm.codigos_devolucion, 0))
)</f>
        <v>0</v>
      </c>
    </row>
    <row r="5947" spans="1:9" x14ac:dyDescent="0.25">
      <c r="A5947" s="608">
        <v>720570</v>
      </c>
      <c r="B5947" s="416" t="s">
        <v>553</v>
      </c>
      <c r="C5947" s="416" t="s">
        <v>765</v>
      </c>
      <c r="D5947" s="416" t="s">
        <v>777</v>
      </c>
      <c r="E5947" s="417">
        <v>251851.56</v>
      </c>
      <c r="F5947" s="417">
        <v>0</v>
      </c>
      <c r="G5947" s="417">
        <v>1489147488.9399979</v>
      </c>
      <c r="H5947" s="387" t="b" cm="1">
        <f t="array" aca="1" ref="H5947" ca="1">EsNegrita(BP[[#This Row],[CODIGO]])</f>
        <v>0</v>
      </c>
      <c r="I5947" s="387" t="b" cm="1">
        <f t="array" ref="I5947">_xlfn.LET(
    _xlpm.codigos_devolucion, _xlfn.UNIQUE(_xlfn._xlws.FILTER(BP[CODIGO], ISNUMBER(SEARCH("devoluci", BP[NOMBRE CUENTA])), {""})),
    ISNUMBER(MATCH(BP[[#This Row],[CODIGO]], _xlpm.codigos_devolucion, 0))
)</f>
        <v>0</v>
      </c>
    </row>
    <row r="5948" spans="1:9" x14ac:dyDescent="0.25">
      <c r="A5948" s="608">
        <v>720570</v>
      </c>
      <c r="B5948" s="416" t="s">
        <v>553</v>
      </c>
      <c r="C5948" s="416" t="s">
        <v>1273</v>
      </c>
      <c r="D5948" s="416" t="s">
        <v>777</v>
      </c>
      <c r="E5948" s="417">
        <v>209890.8</v>
      </c>
      <c r="F5948" s="417">
        <v>0</v>
      </c>
      <c r="G5948" s="417">
        <v>1489357379.7399979</v>
      </c>
      <c r="H5948" s="387" t="b" cm="1">
        <f t="array" aca="1" ref="H5948" ca="1">EsNegrita(BP[[#This Row],[CODIGO]])</f>
        <v>0</v>
      </c>
      <c r="I5948" s="387" t="b" cm="1">
        <f t="array" ref="I5948">_xlfn.LET(
    _xlpm.codigos_devolucion, _xlfn.UNIQUE(_xlfn._xlws.FILTER(BP[CODIGO], ISNUMBER(SEARCH("devoluci", BP[NOMBRE CUENTA])), {""})),
    ISNUMBER(MATCH(BP[[#This Row],[CODIGO]], _xlpm.codigos_devolucion, 0))
)</f>
        <v>0</v>
      </c>
    </row>
    <row r="5949" spans="1:9" x14ac:dyDescent="0.25">
      <c r="A5949" s="608">
        <v>720570</v>
      </c>
      <c r="B5949" s="416" t="s">
        <v>553</v>
      </c>
      <c r="C5949" s="416" t="s">
        <v>1304</v>
      </c>
      <c r="D5949" s="416" t="s">
        <v>777</v>
      </c>
      <c r="E5949" s="417">
        <v>496598.24</v>
      </c>
      <c r="F5949" s="417">
        <v>0</v>
      </c>
      <c r="G5949" s="417">
        <v>1489853977.9799979</v>
      </c>
      <c r="H5949" s="387" t="b" cm="1">
        <f t="array" aca="1" ref="H5949" ca="1">EsNegrita(BP[[#This Row],[CODIGO]])</f>
        <v>0</v>
      </c>
      <c r="I5949" s="387" t="b" cm="1">
        <f t="array" ref="I5949">_xlfn.LET(
    _xlpm.codigos_devolucion, _xlfn.UNIQUE(_xlfn._xlws.FILTER(BP[CODIGO], ISNUMBER(SEARCH("devoluci", BP[NOMBRE CUENTA])), {""})),
    ISNUMBER(MATCH(BP[[#This Row],[CODIGO]], _xlpm.codigos_devolucion, 0))
)</f>
        <v>0</v>
      </c>
    </row>
    <row r="5950" spans="1:9" x14ac:dyDescent="0.25">
      <c r="A5950" s="608">
        <v>720570</v>
      </c>
      <c r="B5950" s="416" t="s">
        <v>553</v>
      </c>
      <c r="C5950" s="416" t="s">
        <v>1348</v>
      </c>
      <c r="D5950" s="416" t="s">
        <v>777</v>
      </c>
      <c r="E5950" s="417">
        <v>501956.64</v>
      </c>
      <c r="F5950" s="417">
        <v>0</v>
      </c>
      <c r="G5950" s="417">
        <v>1490355934.619998</v>
      </c>
      <c r="H5950" s="387" t="b" cm="1">
        <f t="array" aca="1" ref="H5950" ca="1">EsNegrita(BP[[#This Row],[CODIGO]])</f>
        <v>0</v>
      </c>
      <c r="I5950" s="387" t="b" cm="1">
        <f t="array" ref="I5950">_xlfn.LET(
    _xlpm.codigos_devolucion, _xlfn.UNIQUE(_xlfn._xlws.FILTER(BP[CODIGO], ISNUMBER(SEARCH("devoluci", BP[NOMBRE CUENTA])), {""})),
    ISNUMBER(MATCH(BP[[#This Row],[CODIGO]], _xlpm.codigos_devolucion, 0))
)</f>
        <v>0</v>
      </c>
    </row>
    <row r="5951" spans="1:9" x14ac:dyDescent="0.25">
      <c r="A5951" s="608">
        <v>720570</v>
      </c>
      <c r="B5951" s="416" t="s">
        <v>553</v>
      </c>
      <c r="C5951" s="416" t="s">
        <v>1305</v>
      </c>
      <c r="D5951" s="416" t="s">
        <v>777</v>
      </c>
      <c r="E5951" s="417">
        <v>298709.28999999998</v>
      </c>
      <c r="F5951" s="417">
        <v>0</v>
      </c>
      <c r="G5951" s="417">
        <v>1490654643.9099979</v>
      </c>
      <c r="H5951" s="387" t="b" cm="1">
        <f t="array" aca="1" ref="H5951" ca="1">EsNegrita(BP[[#This Row],[CODIGO]])</f>
        <v>0</v>
      </c>
      <c r="I5951" s="387" t="b" cm="1">
        <f t="array" ref="I5951">_xlfn.LET(
    _xlpm.codigos_devolucion, _xlfn.UNIQUE(_xlfn._xlws.FILTER(BP[CODIGO], ISNUMBER(SEARCH("devoluci", BP[NOMBRE CUENTA])), {""})),
    ISNUMBER(MATCH(BP[[#This Row],[CODIGO]], _xlpm.codigos_devolucion, 0))
)</f>
        <v>0</v>
      </c>
    </row>
    <row r="5952" spans="1:9" x14ac:dyDescent="0.25">
      <c r="A5952" s="608">
        <v>720570</v>
      </c>
      <c r="B5952" s="416" t="s">
        <v>553</v>
      </c>
      <c r="C5952" s="416" t="s">
        <v>1306</v>
      </c>
      <c r="D5952" s="416" t="s">
        <v>777</v>
      </c>
      <c r="E5952" s="417">
        <v>455501.37</v>
      </c>
      <c r="F5952" s="417">
        <v>0</v>
      </c>
      <c r="G5952" s="417">
        <v>1491110145.2799978</v>
      </c>
      <c r="H5952" s="387" t="b" cm="1">
        <f t="array" aca="1" ref="H5952" ca="1">EsNegrita(BP[[#This Row],[CODIGO]])</f>
        <v>0</v>
      </c>
      <c r="I5952" s="387" t="b" cm="1">
        <f t="array" ref="I5952">_xlfn.LET(
    _xlpm.codigos_devolucion, _xlfn.UNIQUE(_xlfn._xlws.FILTER(BP[CODIGO], ISNUMBER(SEARCH("devoluci", BP[NOMBRE CUENTA])), {""})),
    ISNUMBER(MATCH(BP[[#This Row],[CODIGO]], _xlpm.codigos_devolucion, 0))
)</f>
        <v>0</v>
      </c>
    </row>
    <row r="5953" spans="1:9" x14ac:dyDescent="0.25">
      <c r="A5953" s="608">
        <v>720570</v>
      </c>
      <c r="B5953" s="416" t="s">
        <v>553</v>
      </c>
      <c r="C5953" s="416" t="s">
        <v>1274</v>
      </c>
      <c r="D5953" s="416" t="s">
        <v>777</v>
      </c>
      <c r="E5953" s="417">
        <v>293639.69</v>
      </c>
      <c r="F5953" s="417">
        <v>0</v>
      </c>
      <c r="G5953" s="417">
        <v>1491403784.9699979</v>
      </c>
      <c r="H5953" s="387" t="b" cm="1">
        <f t="array" aca="1" ref="H5953" ca="1">EsNegrita(BP[[#This Row],[CODIGO]])</f>
        <v>0</v>
      </c>
      <c r="I5953" s="387" t="b" cm="1">
        <f t="array" ref="I5953">_xlfn.LET(
    _xlpm.codigos_devolucion, _xlfn.UNIQUE(_xlfn._xlws.FILTER(BP[CODIGO], ISNUMBER(SEARCH("devoluci", BP[NOMBRE CUENTA])), {""})),
    ISNUMBER(MATCH(BP[[#This Row],[CODIGO]], _xlpm.codigos_devolucion, 0))
)</f>
        <v>0</v>
      </c>
    </row>
    <row r="5954" spans="1:9" x14ac:dyDescent="0.25">
      <c r="A5954" s="608">
        <v>720570</v>
      </c>
      <c r="B5954" s="416" t="s">
        <v>553</v>
      </c>
      <c r="C5954" s="416" t="s">
        <v>1307</v>
      </c>
      <c r="D5954" s="416" t="s">
        <v>777</v>
      </c>
      <c r="E5954" s="417">
        <v>293639.69</v>
      </c>
      <c r="F5954" s="417">
        <v>0</v>
      </c>
      <c r="G5954" s="417">
        <v>1491697424.6599979</v>
      </c>
      <c r="H5954" s="387" t="b" cm="1">
        <f t="array" aca="1" ref="H5954" ca="1">EsNegrita(BP[[#This Row],[CODIGO]])</f>
        <v>0</v>
      </c>
      <c r="I5954" s="387" t="b" cm="1">
        <f t="array" ref="I5954">_xlfn.LET(
    _xlpm.codigos_devolucion, _xlfn.UNIQUE(_xlfn._xlws.FILTER(BP[CODIGO], ISNUMBER(SEARCH("devoluci", BP[NOMBRE CUENTA])), {""})),
    ISNUMBER(MATCH(BP[[#This Row],[CODIGO]], _xlpm.codigos_devolucion, 0))
)</f>
        <v>0</v>
      </c>
    </row>
    <row r="5955" spans="1:9" x14ac:dyDescent="0.25">
      <c r="A5955" s="608">
        <v>720570</v>
      </c>
      <c r="B5955" s="416" t="s">
        <v>553</v>
      </c>
      <c r="C5955" s="416" t="s">
        <v>766</v>
      </c>
      <c r="D5955" s="416" t="s">
        <v>777</v>
      </c>
      <c r="E5955" s="417">
        <v>455501.62</v>
      </c>
      <c r="F5955" s="417">
        <v>0</v>
      </c>
      <c r="G5955" s="417">
        <v>1492152926.2799978</v>
      </c>
      <c r="H5955" s="387" t="b" cm="1">
        <f t="array" aca="1" ref="H5955" ca="1">EsNegrita(BP[[#This Row],[CODIGO]])</f>
        <v>0</v>
      </c>
      <c r="I5955" s="387" t="b" cm="1">
        <f t="array" ref="I5955">_xlfn.LET(
    _xlpm.codigos_devolucion, _xlfn.UNIQUE(_xlfn._xlws.FILTER(BP[CODIGO], ISNUMBER(SEARCH("devoluci", BP[NOMBRE CUENTA])), {""})),
    ISNUMBER(MATCH(BP[[#This Row],[CODIGO]], _xlpm.codigos_devolucion, 0))
)</f>
        <v>0</v>
      </c>
    </row>
    <row r="5956" spans="1:9" x14ac:dyDescent="0.25">
      <c r="A5956" s="608">
        <v>720570</v>
      </c>
      <c r="B5956" s="416" t="s">
        <v>553</v>
      </c>
      <c r="C5956" s="416" t="s">
        <v>767</v>
      </c>
      <c r="D5956" s="416" t="s">
        <v>777</v>
      </c>
      <c r="E5956" s="417">
        <v>381250.67</v>
      </c>
      <c r="F5956" s="417">
        <v>0</v>
      </c>
      <c r="G5956" s="417">
        <v>1492534176.9499979</v>
      </c>
      <c r="H5956" s="387" t="b" cm="1">
        <f t="array" aca="1" ref="H5956" ca="1">EsNegrita(BP[[#This Row],[CODIGO]])</f>
        <v>0</v>
      </c>
      <c r="I5956" s="387" t="b" cm="1">
        <f t="array" ref="I5956">_xlfn.LET(
    _xlpm.codigos_devolucion, _xlfn.UNIQUE(_xlfn._xlws.FILTER(BP[CODIGO], ISNUMBER(SEARCH("devoluci", BP[NOMBRE CUENTA])), {""})),
    ISNUMBER(MATCH(BP[[#This Row],[CODIGO]], _xlpm.codigos_devolucion, 0))
)</f>
        <v>0</v>
      </c>
    </row>
    <row r="5957" spans="1:9" x14ac:dyDescent="0.25">
      <c r="A5957" s="608">
        <v>720570</v>
      </c>
      <c r="B5957" s="416" t="s">
        <v>553</v>
      </c>
      <c r="C5957" s="416" t="s">
        <v>768</v>
      </c>
      <c r="D5957" s="416" t="s">
        <v>777</v>
      </c>
      <c r="E5957" s="417">
        <v>501956.64</v>
      </c>
      <c r="F5957" s="417">
        <v>0</v>
      </c>
      <c r="G5957" s="417">
        <v>1493036133.589998</v>
      </c>
      <c r="H5957" s="387" t="b" cm="1">
        <f t="array" aca="1" ref="H5957" ca="1">EsNegrita(BP[[#This Row],[CODIGO]])</f>
        <v>0</v>
      </c>
      <c r="I5957" s="387" t="b" cm="1">
        <f t="array" ref="I5957">_xlfn.LET(
    _xlpm.codigos_devolucion, _xlfn.UNIQUE(_xlfn._xlws.FILTER(BP[CODIGO], ISNUMBER(SEARCH("devoluci", BP[NOMBRE CUENTA])), {""})),
    ISNUMBER(MATCH(BP[[#This Row],[CODIGO]], _xlpm.codigos_devolucion, 0))
)</f>
        <v>0</v>
      </c>
    </row>
    <row r="5958" spans="1:9" x14ac:dyDescent="0.25">
      <c r="A5958" s="608">
        <v>720570</v>
      </c>
      <c r="B5958" s="416" t="s">
        <v>553</v>
      </c>
      <c r="C5958" s="416" t="s">
        <v>1344</v>
      </c>
      <c r="D5958" s="416" t="s">
        <v>777</v>
      </c>
      <c r="E5958" s="417">
        <v>313891.42</v>
      </c>
      <c r="F5958" s="417">
        <v>0</v>
      </c>
      <c r="G5958" s="417">
        <v>1493350025.0099981</v>
      </c>
      <c r="H5958" s="387" t="b" cm="1">
        <f t="array" aca="1" ref="H5958" ca="1">EsNegrita(BP[[#This Row],[CODIGO]])</f>
        <v>0</v>
      </c>
      <c r="I5958" s="387" t="b" cm="1">
        <f t="array" ref="I5958">_xlfn.LET(
    _xlpm.codigos_devolucion, _xlfn.UNIQUE(_xlfn._xlws.FILTER(BP[CODIGO], ISNUMBER(SEARCH("devoluci", BP[NOMBRE CUENTA])), {""})),
    ISNUMBER(MATCH(BP[[#This Row],[CODIGO]], _xlpm.codigos_devolucion, 0))
)</f>
        <v>0</v>
      </c>
    </row>
    <row r="5959" spans="1:9" x14ac:dyDescent="0.25">
      <c r="A5959" s="608">
        <v>720570</v>
      </c>
      <c r="B5959" s="416" t="s">
        <v>553</v>
      </c>
      <c r="C5959" s="416" t="s">
        <v>769</v>
      </c>
      <c r="D5959" s="416" t="s">
        <v>777</v>
      </c>
      <c r="E5959" s="417">
        <v>414289.91</v>
      </c>
      <c r="F5959" s="417">
        <v>0</v>
      </c>
      <c r="G5959" s="417">
        <v>1493764314.9199982</v>
      </c>
      <c r="H5959" s="387" t="b" cm="1">
        <f t="array" aca="1" ref="H5959" ca="1">EsNegrita(BP[[#This Row],[CODIGO]])</f>
        <v>0</v>
      </c>
      <c r="I5959" s="387" t="b" cm="1">
        <f t="array" ref="I5959">_xlfn.LET(
    _xlpm.codigos_devolucion, _xlfn.UNIQUE(_xlfn._xlws.FILTER(BP[CODIGO], ISNUMBER(SEARCH("devoluci", BP[NOMBRE CUENTA])), {""})),
    ISNUMBER(MATCH(BP[[#This Row],[CODIGO]], _xlpm.codigos_devolucion, 0))
)</f>
        <v>0</v>
      </c>
    </row>
    <row r="5960" spans="1:9" x14ac:dyDescent="0.25">
      <c r="A5960" s="608">
        <v>720570</v>
      </c>
      <c r="B5960" s="416" t="s">
        <v>553</v>
      </c>
      <c r="C5960" s="416" t="s">
        <v>1309</v>
      </c>
      <c r="D5960" s="416" t="s">
        <v>777</v>
      </c>
      <c r="E5960" s="417">
        <v>308526.71999999997</v>
      </c>
      <c r="F5960" s="417">
        <v>0</v>
      </c>
      <c r="G5960" s="417">
        <v>1494072841.6399982</v>
      </c>
      <c r="H5960" s="387" t="b" cm="1">
        <f t="array" aca="1" ref="H5960" ca="1">EsNegrita(BP[[#This Row],[CODIGO]])</f>
        <v>0</v>
      </c>
      <c r="I5960" s="387" t="b" cm="1">
        <f t="array" ref="I5960">_xlfn.LET(
    _xlpm.codigos_devolucion, _xlfn.UNIQUE(_xlfn._xlws.FILTER(BP[CODIGO], ISNUMBER(SEARCH("devoluci", BP[NOMBRE CUENTA])), {""})),
    ISNUMBER(MATCH(BP[[#This Row],[CODIGO]], _xlpm.codigos_devolucion, 0))
)</f>
        <v>0</v>
      </c>
    </row>
    <row r="5961" spans="1:9" x14ac:dyDescent="0.25">
      <c r="A5961" s="608">
        <v>720570</v>
      </c>
      <c r="B5961" s="416" t="s">
        <v>553</v>
      </c>
      <c r="C5961" s="416" t="s">
        <v>1310</v>
      </c>
      <c r="D5961" s="416" t="s">
        <v>777</v>
      </c>
      <c r="E5961" s="417">
        <v>240000</v>
      </c>
      <c r="F5961" s="417">
        <v>0</v>
      </c>
      <c r="G5961" s="417">
        <v>1494312841.6399982</v>
      </c>
      <c r="H5961" s="387" t="b" cm="1">
        <f t="array" aca="1" ref="H5961" ca="1">EsNegrita(BP[[#This Row],[CODIGO]])</f>
        <v>0</v>
      </c>
      <c r="I5961" s="387" t="b" cm="1">
        <f t="array" ref="I5961">_xlfn.LET(
    _xlpm.codigos_devolucion, _xlfn.UNIQUE(_xlfn._xlws.FILTER(BP[CODIGO], ISNUMBER(SEARCH("devoluci", BP[NOMBRE CUENTA])), {""})),
    ISNUMBER(MATCH(BP[[#This Row],[CODIGO]], _xlpm.codigos_devolucion, 0))
)</f>
        <v>0</v>
      </c>
    </row>
    <row r="5962" spans="1:9" x14ac:dyDescent="0.25">
      <c r="A5962" s="608">
        <v>720570</v>
      </c>
      <c r="B5962" s="416" t="s">
        <v>553</v>
      </c>
      <c r="C5962" s="416" t="s">
        <v>1275</v>
      </c>
      <c r="D5962" s="416" t="s">
        <v>777</v>
      </c>
      <c r="E5962" s="417">
        <v>274775.08</v>
      </c>
      <c r="F5962" s="417">
        <v>0</v>
      </c>
      <c r="G5962" s="417">
        <v>1494587616.7199981</v>
      </c>
      <c r="H5962" s="387" t="b" cm="1">
        <f t="array" aca="1" ref="H5962" ca="1">EsNegrita(BP[[#This Row],[CODIGO]])</f>
        <v>0</v>
      </c>
      <c r="I5962" s="387" t="b" cm="1">
        <f t="array" ref="I5962">_xlfn.LET(
    _xlpm.codigos_devolucion, _xlfn.UNIQUE(_xlfn._xlws.FILTER(BP[CODIGO], ISNUMBER(SEARCH("devoluci", BP[NOMBRE CUENTA])), {""})),
    ISNUMBER(MATCH(BP[[#This Row],[CODIGO]], _xlpm.codigos_devolucion, 0))
)</f>
        <v>0</v>
      </c>
    </row>
    <row r="5963" spans="1:9" x14ac:dyDescent="0.25">
      <c r="A5963" s="608">
        <v>720570</v>
      </c>
      <c r="B5963" s="416" t="s">
        <v>553</v>
      </c>
      <c r="C5963" s="416" t="s">
        <v>771</v>
      </c>
      <c r="D5963" s="416" t="s">
        <v>777</v>
      </c>
      <c r="E5963" s="417">
        <v>342235.76</v>
      </c>
      <c r="F5963" s="417">
        <v>0</v>
      </c>
      <c r="G5963" s="417">
        <v>1494929852.4799981</v>
      </c>
      <c r="H5963" s="387" t="b" cm="1">
        <f t="array" aca="1" ref="H5963" ca="1">EsNegrita(BP[[#This Row],[CODIGO]])</f>
        <v>0</v>
      </c>
      <c r="I5963" s="387" t="b" cm="1">
        <f t="array" ref="I5963">_xlfn.LET(
    _xlpm.codigos_devolucion, _xlfn.UNIQUE(_xlfn._xlws.FILTER(BP[CODIGO], ISNUMBER(SEARCH("devoluci", BP[NOMBRE CUENTA])), {""})),
    ISNUMBER(MATCH(BP[[#This Row],[CODIGO]], _xlpm.codigos_devolucion, 0))
)</f>
        <v>0</v>
      </c>
    </row>
    <row r="5964" spans="1:9" x14ac:dyDescent="0.25">
      <c r="A5964" s="608">
        <v>720570</v>
      </c>
      <c r="B5964" s="416" t="s">
        <v>553</v>
      </c>
      <c r="C5964" s="416" t="s">
        <v>1311</v>
      </c>
      <c r="D5964" s="416" t="s">
        <v>777</v>
      </c>
      <c r="E5964" s="417">
        <v>310538.71000000002</v>
      </c>
      <c r="F5964" s="417">
        <v>0</v>
      </c>
      <c r="G5964" s="417">
        <v>1495240391.1899981</v>
      </c>
      <c r="H5964" s="387" t="b" cm="1">
        <f t="array" aca="1" ref="H5964" ca="1">EsNegrita(BP[[#This Row],[CODIGO]])</f>
        <v>0</v>
      </c>
      <c r="I5964" s="387" t="b" cm="1">
        <f t="array" ref="I5964">_xlfn.LET(
    _xlpm.codigos_devolucion, _xlfn.UNIQUE(_xlfn._xlws.FILTER(BP[CODIGO], ISNUMBER(SEARCH("devoluci", BP[NOMBRE CUENTA])), {""})),
    ISNUMBER(MATCH(BP[[#This Row],[CODIGO]], _xlpm.codigos_devolucion, 0))
)</f>
        <v>0</v>
      </c>
    </row>
    <row r="5965" spans="1:9" x14ac:dyDescent="0.25">
      <c r="A5965" s="608">
        <v>720570</v>
      </c>
      <c r="B5965" s="416" t="s">
        <v>553</v>
      </c>
      <c r="C5965" s="416" t="s">
        <v>1277</v>
      </c>
      <c r="D5965" s="416" t="s">
        <v>777</v>
      </c>
      <c r="E5965" s="417">
        <v>459040.28</v>
      </c>
      <c r="F5965" s="417">
        <v>0</v>
      </c>
      <c r="G5965" s="417">
        <v>1495699431.4699981</v>
      </c>
      <c r="H5965" s="387" t="b" cm="1">
        <f t="array" aca="1" ref="H5965" ca="1">EsNegrita(BP[[#This Row],[CODIGO]])</f>
        <v>0</v>
      </c>
      <c r="I5965" s="387" t="b" cm="1">
        <f t="array" ref="I5965">_xlfn.LET(
    _xlpm.codigos_devolucion, _xlfn.UNIQUE(_xlfn._xlws.FILTER(BP[CODIGO], ISNUMBER(SEARCH("devoluci", BP[NOMBRE CUENTA])), {""})),
    ISNUMBER(MATCH(BP[[#This Row],[CODIGO]], _xlpm.codigos_devolucion, 0))
)</f>
        <v>0</v>
      </c>
    </row>
    <row r="5966" spans="1:9" x14ac:dyDescent="0.25">
      <c r="A5966" s="608">
        <v>720570</v>
      </c>
      <c r="B5966" s="416" t="s">
        <v>553</v>
      </c>
      <c r="C5966" s="416" t="s">
        <v>1312</v>
      </c>
      <c r="D5966" s="416" t="s">
        <v>777</v>
      </c>
      <c r="E5966" s="417">
        <v>437737.25</v>
      </c>
      <c r="F5966" s="417">
        <v>0</v>
      </c>
      <c r="G5966" s="417">
        <v>1496137168.7199981</v>
      </c>
      <c r="H5966" s="387" t="b" cm="1">
        <f t="array" aca="1" ref="H5966" ca="1">EsNegrita(BP[[#This Row],[CODIGO]])</f>
        <v>0</v>
      </c>
      <c r="I5966" s="387" t="b" cm="1">
        <f t="array" ref="I5966">_xlfn.LET(
    _xlpm.codigos_devolucion, _xlfn.UNIQUE(_xlfn._xlws.FILTER(BP[CODIGO], ISNUMBER(SEARCH("devoluci", BP[NOMBRE CUENTA])), {""})),
    ISNUMBER(MATCH(BP[[#This Row],[CODIGO]], _xlpm.codigos_devolucion, 0))
)</f>
        <v>0</v>
      </c>
    </row>
    <row r="5967" spans="1:9" x14ac:dyDescent="0.25">
      <c r="A5967" s="608">
        <v>720570</v>
      </c>
      <c r="B5967" s="416" t="s">
        <v>553</v>
      </c>
      <c r="C5967" s="416" t="s">
        <v>1355</v>
      </c>
      <c r="D5967" s="416" t="s">
        <v>777</v>
      </c>
      <c r="E5967" s="417">
        <v>296006.26</v>
      </c>
      <c r="F5967" s="417">
        <v>0</v>
      </c>
      <c r="G5967" s="417">
        <v>1496433174.9799981</v>
      </c>
      <c r="H5967" s="387" t="b" cm="1">
        <f t="array" aca="1" ref="H5967" ca="1">EsNegrita(BP[[#This Row],[CODIGO]])</f>
        <v>0</v>
      </c>
      <c r="I5967" s="387" t="b" cm="1">
        <f t="array" ref="I5967">_xlfn.LET(
    _xlpm.codigos_devolucion, _xlfn.UNIQUE(_xlfn._xlws.FILTER(BP[CODIGO], ISNUMBER(SEARCH("devoluci", BP[NOMBRE CUENTA])), {""})),
    ISNUMBER(MATCH(BP[[#This Row],[CODIGO]], _xlpm.codigos_devolucion, 0))
)</f>
        <v>0</v>
      </c>
    </row>
    <row r="5968" spans="1:9" x14ac:dyDescent="0.25">
      <c r="A5968" s="608">
        <v>720570</v>
      </c>
      <c r="B5968" s="416" t="s">
        <v>553</v>
      </c>
      <c r="C5968" s="416" t="s">
        <v>1316</v>
      </c>
      <c r="D5968" s="416" t="s">
        <v>777</v>
      </c>
      <c r="E5968" s="417">
        <v>342235.76</v>
      </c>
      <c r="F5968" s="417">
        <v>0</v>
      </c>
      <c r="G5968" s="417">
        <v>1496775410.7399981</v>
      </c>
      <c r="H5968" s="387" t="b" cm="1">
        <f t="array" aca="1" ref="H5968" ca="1">EsNegrita(BP[[#This Row],[CODIGO]])</f>
        <v>0</v>
      </c>
      <c r="I5968" s="387" t="b" cm="1">
        <f t="array" ref="I5968">_xlfn.LET(
    _xlpm.codigos_devolucion, _xlfn.UNIQUE(_xlfn._xlws.FILTER(BP[CODIGO], ISNUMBER(SEARCH("devoluci", BP[NOMBRE CUENTA])), {""})),
    ISNUMBER(MATCH(BP[[#This Row],[CODIGO]], _xlpm.codigos_devolucion, 0))
)</f>
        <v>0</v>
      </c>
    </row>
    <row r="5969" spans="1:9" x14ac:dyDescent="0.25">
      <c r="A5969" s="608">
        <v>720570</v>
      </c>
      <c r="B5969" s="416" t="s">
        <v>553</v>
      </c>
      <c r="C5969" s="416" t="s">
        <v>1317</v>
      </c>
      <c r="D5969" s="416" t="s">
        <v>777</v>
      </c>
      <c r="E5969" s="417">
        <v>406235.01</v>
      </c>
      <c r="F5969" s="417">
        <v>0</v>
      </c>
      <c r="G5969" s="417">
        <v>1497181645.7499981</v>
      </c>
      <c r="H5969" s="387" t="b" cm="1">
        <f t="array" aca="1" ref="H5969" ca="1">EsNegrita(BP[[#This Row],[CODIGO]])</f>
        <v>0</v>
      </c>
      <c r="I5969" s="387" t="b" cm="1">
        <f t="array" ref="I5969">_xlfn.LET(
    _xlpm.codigos_devolucion, _xlfn.UNIQUE(_xlfn._xlws.FILTER(BP[CODIGO], ISNUMBER(SEARCH("devoluci", BP[NOMBRE CUENTA])), {""})),
    ISNUMBER(MATCH(BP[[#This Row],[CODIGO]], _xlpm.codigos_devolucion, 0))
)</f>
        <v>0</v>
      </c>
    </row>
    <row r="5970" spans="1:9" x14ac:dyDescent="0.25">
      <c r="A5970" s="608">
        <v>720570</v>
      </c>
      <c r="B5970" s="416" t="s">
        <v>553</v>
      </c>
      <c r="C5970" s="416" t="s">
        <v>1318</v>
      </c>
      <c r="D5970" s="416" t="s">
        <v>777</v>
      </c>
      <c r="E5970" s="417">
        <v>296187.67</v>
      </c>
      <c r="F5970" s="417">
        <v>0</v>
      </c>
      <c r="G5970" s="417">
        <v>1497477833.4199982</v>
      </c>
      <c r="H5970" s="387" t="b" cm="1">
        <f t="array" aca="1" ref="H5970" ca="1">EsNegrita(BP[[#This Row],[CODIGO]])</f>
        <v>0</v>
      </c>
      <c r="I5970" s="387" t="b" cm="1">
        <f t="array" ref="I5970">_xlfn.LET(
    _xlpm.codigos_devolucion, _xlfn.UNIQUE(_xlfn._xlws.FILTER(BP[CODIGO], ISNUMBER(SEARCH("devoluci", BP[NOMBRE CUENTA])), {""})),
    ISNUMBER(MATCH(BP[[#This Row],[CODIGO]], _xlpm.codigos_devolucion, 0))
)</f>
        <v>0</v>
      </c>
    </row>
    <row r="5971" spans="1:9" x14ac:dyDescent="0.25">
      <c r="A5971" s="608">
        <v>720570</v>
      </c>
      <c r="B5971" s="416" t="s">
        <v>553</v>
      </c>
      <c r="C5971" s="416" t="s">
        <v>1278</v>
      </c>
      <c r="D5971" s="416" t="s">
        <v>777</v>
      </c>
      <c r="E5971" s="417">
        <v>413365.86</v>
      </c>
      <c r="F5971" s="417">
        <v>0</v>
      </c>
      <c r="G5971" s="417">
        <v>1497891199.2799981</v>
      </c>
      <c r="H5971" s="387" t="b" cm="1">
        <f t="array" aca="1" ref="H5971" ca="1">EsNegrita(BP[[#This Row],[CODIGO]])</f>
        <v>0</v>
      </c>
      <c r="I5971" s="387" t="b" cm="1">
        <f t="array" ref="I5971">_xlfn.LET(
    _xlpm.codigos_devolucion, _xlfn.UNIQUE(_xlfn._xlws.FILTER(BP[CODIGO], ISNUMBER(SEARCH("devoluci", BP[NOMBRE CUENTA])), {""})),
    ISNUMBER(MATCH(BP[[#This Row],[CODIGO]], _xlpm.codigos_devolucion, 0))
)</f>
        <v>0</v>
      </c>
    </row>
    <row r="5972" spans="1:9" x14ac:dyDescent="0.25">
      <c r="A5972" s="608">
        <v>720570</v>
      </c>
      <c r="B5972" s="416" t="s">
        <v>553</v>
      </c>
      <c r="C5972" s="416" t="s">
        <v>1331</v>
      </c>
      <c r="D5972" s="416" t="s">
        <v>777</v>
      </c>
      <c r="E5972" s="417">
        <v>297127.78000000003</v>
      </c>
      <c r="F5972" s="417">
        <v>0</v>
      </c>
      <c r="G5972" s="417">
        <v>1498188327.059998</v>
      </c>
      <c r="H5972" s="387" t="b" cm="1">
        <f t="array" aca="1" ref="H5972" ca="1">EsNegrita(BP[[#This Row],[CODIGO]])</f>
        <v>0</v>
      </c>
      <c r="I5972" s="387" t="b" cm="1">
        <f t="array" ref="I5972">_xlfn.LET(
    _xlpm.codigos_devolucion, _xlfn.UNIQUE(_xlfn._xlws.FILTER(BP[CODIGO], ISNUMBER(SEARCH("devoluci", BP[NOMBRE CUENTA])), {""})),
    ISNUMBER(MATCH(BP[[#This Row],[CODIGO]], _xlpm.codigos_devolucion, 0))
)</f>
        <v>0</v>
      </c>
    </row>
    <row r="5973" spans="1:9" x14ac:dyDescent="0.25">
      <c r="A5973" s="608">
        <v>720570</v>
      </c>
      <c r="B5973" s="416" t="s">
        <v>553</v>
      </c>
      <c r="C5973" s="416" t="s">
        <v>1320</v>
      </c>
      <c r="D5973" s="416" t="s">
        <v>777</v>
      </c>
      <c r="E5973" s="417">
        <v>267592.65999999997</v>
      </c>
      <c r="F5973" s="417">
        <v>0</v>
      </c>
      <c r="G5973" s="417">
        <v>1498455919.7199981</v>
      </c>
      <c r="H5973" s="387" t="b" cm="1">
        <f t="array" aca="1" ref="H5973" ca="1">EsNegrita(BP[[#This Row],[CODIGO]])</f>
        <v>0</v>
      </c>
      <c r="I5973" s="387" t="b" cm="1">
        <f t="array" ref="I5973">_xlfn.LET(
    _xlpm.codigos_devolucion, _xlfn.UNIQUE(_xlfn._xlws.FILTER(BP[CODIGO], ISNUMBER(SEARCH("devoluci", BP[NOMBRE CUENTA])), {""})),
    ISNUMBER(MATCH(BP[[#This Row],[CODIGO]], _xlpm.codigos_devolucion, 0))
)</f>
        <v>0</v>
      </c>
    </row>
    <row r="5974" spans="1:9" x14ac:dyDescent="0.25">
      <c r="A5974" s="608">
        <v>720570</v>
      </c>
      <c r="B5974" s="416" t="s">
        <v>553</v>
      </c>
      <c r="C5974" s="416" t="s">
        <v>1322</v>
      </c>
      <c r="D5974" s="416" t="s">
        <v>777</v>
      </c>
      <c r="E5974" s="417">
        <v>210108.6</v>
      </c>
      <c r="F5974" s="417">
        <v>0</v>
      </c>
      <c r="G5974" s="417">
        <v>1498666028.319998</v>
      </c>
      <c r="H5974" s="387" t="b" cm="1">
        <f t="array" aca="1" ref="H5974" ca="1">EsNegrita(BP[[#This Row],[CODIGO]])</f>
        <v>0</v>
      </c>
      <c r="I5974" s="387" t="b" cm="1">
        <f t="array" ref="I5974">_xlfn.LET(
    _xlpm.codigos_devolucion, _xlfn.UNIQUE(_xlfn._xlws.FILTER(BP[CODIGO], ISNUMBER(SEARCH("devoluci", BP[NOMBRE CUENTA])), {""})),
    ISNUMBER(MATCH(BP[[#This Row],[CODIGO]], _xlpm.codigos_devolucion, 0))
)</f>
        <v>0</v>
      </c>
    </row>
    <row r="5975" spans="1:9" x14ac:dyDescent="0.25">
      <c r="A5975" s="608">
        <v>720570</v>
      </c>
      <c r="B5975" s="416" t="s">
        <v>553</v>
      </c>
      <c r="C5975" s="416" t="s">
        <v>1323</v>
      </c>
      <c r="D5975" s="416" t="s">
        <v>777</v>
      </c>
      <c r="E5975" s="417">
        <v>418760.18</v>
      </c>
      <c r="F5975" s="417">
        <v>0</v>
      </c>
      <c r="G5975" s="417">
        <v>1499084788.4999981</v>
      </c>
      <c r="H5975" s="387" t="b" cm="1">
        <f t="array" aca="1" ref="H5975" ca="1">EsNegrita(BP[[#This Row],[CODIGO]])</f>
        <v>0</v>
      </c>
      <c r="I5975" s="387" t="b" cm="1">
        <f t="array" ref="I5975">_xlfn.LET(
    _xlpm.codigos_devolucion, _xlfn.UNIQUE(_xlfn._xlws.FILTER(BP[CODIGO], ISNUMBER(SEARCH("devoluci", BP[NOMBRE CUENTA])), {""})),
    ISNUMBER(MATCH(BP[[#This Row],[CODIGO]], _xlpm.codigos_devolucion, 0))
)</f>
        <v>0</v>
      </c>
    </row>
    <row r="5976" spans="1:9" x14ac:dyDescent="0.25">
      <c r="A5976" s="608">
        <v>720570</v>
      </c>
      <c r="B5976" s="416" t="s">
        <v>553</v>
      </c>
      <c r="C5976" s="416" t="s">
        <v>1280</v>
      </c>
      <c r="D5976" s="416" t="s">
        <v>777</v>
      </c>
      <c r="E5976" s="417">
        <v>210108.6</v>
      </c>
      <c r="F5976" s="417">
        <v>0</v>
      </c>
      <c r="G5976" s="417">
        <v>1499294897.099998</v>
      </c>
      <c r="H5976" s="387" t="b" cm="1">
        <f t="array" aca="1" ref="H5976" ca="1">EsNegrita(BP[[#This Row],[CODIGO]])</f>
        <v>0</v>
      </c>
      <c r="I5976" s="387" t="b" cm="1">
        <f t="array" ref="I5976">_xlfn.LET(
    _xlpm.codigos_devolucion, _xlfn.UNIQUE(_xlfn._xlws.FILTER(BP[CODIGO], ISNUMBER(SEARCH("devoluci", BP[NOMBRE CUENTA])), {""})),
    ISNUMBER(MATCH(BP[[#This Row],[CODIGO]], _xlpm.codigos_devolucion, 0))
)</f>
        <v>0</v>
      </c>
    </row>
    <row r="5977" spans="1:9" x14ac:dyDescent="0.25">
      <c r="A5977" s="608">
        <v>720570</v>
      </c>
      <c r="B5977" s="416" t="s">
        <v>553</v>
      </c>
      <c r="C5977" s="416" t="s">
        <v>1357</v>
      </c>
      <c r="D5977" s="416" t="s">
        <v>777</v>
      </c>
      <c r="E5977" s="417">
        <v>311879.42</v>
      </c>
      <c r="F5977" s="417">
        <v>0</v>
      </c>
      <c r="G5977" s="417">
        <v>1499606776.5199981</v>
      </c>
      <c r="H5977" s="387" t="b" cm="1">
        <f t="array" aca="1" ref="H5977" ca="1">EsNegrita(BP[[#This Row],[CODIGO]])</f>
        <v>0</v>
      </c>
      <c r="I5977" s="387" t="b" cm="1">
        <f t="array" ref="I5977">_xlfn.LET(
    _xlpm.codigos_devolucion, _xlfn.UNIQUE(_xlfn._xlws.FILTER(BP[CODIGO], ISNUMBER(SEARCH("devoluci", BP[NOMBRE CUENTA])), {""})),
    ISNUMBER(MATCH(BP[[#This Row],[CODIGO]], _xlpm.codigos_devolucion, 0))
)</f>
        <v>0</v>
      </c>
    </row>
    <row r="5978" spans="1:9" x14ac:dyDescent="0.25">
      <c r="A5978" s="608">
        <v>720570</v>
      </c>
      <c r="B5978" s="416" t="s">
        <v>553</v>
      </c>
      <c r="C5978" s="416" t="s">
        <v>1281</v>
      </c>
      <c r="D5978" s="416" t="s">
        <v>777</v>
      </c>
      <c r="E5978" s="417">
        <v>210108.6</v>
      </c>
      <c r="F5978" s="417">
        <v>0</v>
      </c>
      <c r="G5978" s="417">
        <v>1499816885.119998</v>
      </c>
      <c r="H5978" s="387" t="b" cm="1">
        <f t="array" aca="1" ref="H5978" ca="1">EsNegrita(BP[[#This Row],[CODIGO]])</f>
        <v>0</v>
      </c>
      <c r="I5978" s="387" t="b" cm="1">
        <f t="array" ref="I5978">_xlfn.LET(
    _xlpm.codigos_devolucion, _xlfn.UNIQUE(_xlfn._xlws.FILTER(BP[CODIGO], ISNUMBER(SEARCH("devoluci", BP[NOMBRE CUENTA])), {""})),
    ISNUMBER(MATCH(BP[[#This Row],[CODIGO]], _xlpm.codigos_devolucion, 0))
)</f>
        <v>0</v>
      </c>
    </row>
    <row r="5979" spans="1:9" x14ac:dyDescent="0.25">
      <c r="A5979" s="608">
        <v>720572</v>
      </c>
      <c r="B5979" s="416" t="s">
        <v>554</v>
      </c>
      <c r="C5979" s="416" t="s">
        <v>1264</v>
      </c>
      <c r="D5979" s="416" t="s">
        <v>1265</v>
      </c>
      <c r="E5979" s="417">
        <v>14007.24</v>
      </c>
      <c r="F5979" s="417">
        <v>0</v>
      </c>
      <c r="G5979" s="417">
        <v>485984497.85000002</v>
      </c>
      <c r="H5979" s="387" t="b" cm="1">
        <f t="array" aca="1" ref="H5979" ca="1">EsNegrita(BP[[#This Row],[CODIGO]])</f>
        <v>0</v>
      </c>
      <c r="I5979" s="387" t="b" cm="1">
        <f t="array" ref="I5979">_xlfn.LET(
    _xlpm.codigos_devolucion, _xlfn.UNIQUE(_xlfn._xlws.FILTER(BP[CODIGO], ISNUMBER(SEARCH("devoluci", BP[NOMBRE CUENTA])), {""})),
    ISNUMBER(MATCH(BP[[#This Row],[CODIGO]], _xlpm.codigos_devolucion, 0))
)</f>
        <v>0</v>
      </c>
    </row>
    <row r="5980" spans="1:9" x14ac:dyDescent="0.25">
      <c r="A5980" s="608">
        <v>720572</v>
      </c>
      <c r="B5980" s="416" t="s">
        <v>554</v>
      </c>
      <c r="C5980" s="416" t="s">
        <v>1284</v>
      </c>
      <c r="D5980" s="416" t="s">
        <v>1285</v>
      </c>
      <c r="E5980" s="417">
        <v>22387</v>
      </c>
      <c r="F5980" s="417">
        <v>0</v>
      </c>
      <c r="G5980" s="417">
        <v>486006884.85000002</v>
      </c>
      <c r="H5980" s="387" t="b" cm="1">
        <f t="array" aca="1" ref="H5980" ca="1">EsNegrita(BP[[#This Row],[CODIGO]])</f>
        <v>0</v>
      </c>
      <c r="I5980" s="387" t="b" cm="1">
        <f t="array" ref="I5980">_xlfn.LET(
    _xlpm.codigos_devolucion, _xlfn.UNIQUE(_xlfn._xlws.FILTER(BP[CODIGO], ISNUMBER(SEARCH("devoluci", BP[NOMBRE CUENTA])), {""})),
    ISNUMBER(MATCH(BP[[#This Row],[CODIGO]], _xlpm.codigos_devolucion, 0))
)</f>
        <v>0</v>
      </c>
    </row>
    <row r="5981" spans="1:9" x14ac:dyDescent="0.25">
      <c r="A5981" s="608">
        <v>720572</v>
      </c>
      <c r="B5981" s="416" t="s">
        <v>554</v>
      </c>
      <c r="C5981" s="416" t="s">
        <v>740</v>
      </c>
      <c r="D5981" s="416" t="s">
        <v>739</v>
      </c>
      <c r="E5981" s="417">
        <v>70036.2</v>
      </c>
      <c r="F5981" s="417">
        <v>0</v>
      </c>
      <c r="G5981" s="417">
        <v>486076921.05000001</v>
      </c>
      <c r="H5981" s="387" t="b" cm="1">
        <f t="array" aca="1" ref="H5981" ca="1">EsNegrita(BP[[#This Row],[CODIGO]])</f>
        <v>0</v>
      </c>
      <c r="I5981" s="387" t="b" cm="1">
        <f t="array" ref="I5981">_xlfn.LET(
    _xlpm.codigos_devolucion, _xlfn.UNIQUE(_xlfn._xlws.FILTER(BP[CODIGO], ISNUMBER(SEARCH("devoluci", BP[NOMBRE CUENTA])), {""})),
    ISNUMBER(MATCH(BP[[#This Row],[CODIGO]], _xlpm.codigos_devolucion, 0))
)</f>
        <v>0</v>
      </c>
    </row>
    <row r="5982" spans="1:9" x14ac:dyDescent="0.25">
      <c r="A5982" s="608">
        <v>720572</v>
      </c>
      <c r="B5982" s="416" t="s">
        <v>554</v>
      </c>
      <c r="C5982" s="416" t="s">
        <v>1287</v>
      </c>
      <c r="D5982" s="416" t="s">
        <v>739</v>
      </c>
      <c r="E5982" s="417">
        <v>183553.17</v>
      </c>
      <c r="F5982" s="417">
        <v>0</v>
      </c>
      <c r="G5982" s="417">
        <v>486260474.22000003</v>
      </c>
      <c r="H5982" s="387" t="b" cm="1">
        <f t="array" aca="1" ref="H5982" ca="1">EsNegrita(BP[[#This Row],[CODIGO]])</f>
        <v>0</v>
      </c>
      <c r="I5982" s="387" t="b" cm="1">
        <f t="array" ref="I5982">_xlfn.LET(
    _xlpm.codigos_devolucion, _xlfn.UNIQUE(_xlfn._xlws.FILTER(BP[CODIGO], ISNUMBER(SEARCH("devoluci", BP[NOMBRE CUENTA])), {""})),
    ISNUMBER(MATCH(BP[[#This Row],[CODIGO]], _xlpm.codigos_devolucion, 0))
)</f>
        <v>0</v>
      </c>
    </row>
    <row r="5983" spans="1:9" x14ac:dyDescent="0.25">
      <c r="A5983" s="608">
        <v>720572</v>
      </c>
      <c r="B5983" s="416" t="s">
        <v>554</v>
      </c>
      <c r="C5983" s="416" t="s">
        <v>741</v>
      </c>
      <c r="D5983" s="416" t="s">
        <v>739</v>
      </c>
      <c r="E5983" s="417">
        <v>165338.42000000001</v>
      </c>
      <c r="F5983" s="417">
        <v>0</v>
      </c>
      <c r="G5983" s="417">
        <v>486425812.64000005</v>
      </c>
      <c r="H5983" s="387" t="b" cm="1">
        <f t="array" aca="1" ref="H5983" ca="1">EsNegrita(BP[[#This Row],[CODIGO]])</f>
        <v>0</v>
      </c>
      <c r="I5983" s="387" t="b" cm="1">
        <f t="array" ref="I5983">_xlfn.LET(
    _xlpm.codigos_devolucion, _xlfn.UNIQUE(_xlfn._xlws.FILTER(BP[CODIGO], ISNUMBER(SEARCH("devoluci", BP[NOMBRE CUENTA])), {""})),
    ISNUMBER(MATCH(BP[[#This Row],[CODIGO]], _xlpm.codigos_devolucion, 0))
)</f>
        <v>0</v>
      </c>
    </row>
    <row r="5984" spans="1:9" x14ac:dyDescent="0.25">
      <c r="A5984" s="608">
        <v>720572</v>
      </c>
      <c r="B5984" s="416" t="s">
        <v>554</v>
      </c>
      <c r="C5984" s="416" t="s">
        <v>779</v>
      </c>
      <c r="D5984" s="416" t="s">
        <v>739</v>
      </c>
      <c r="E5984" s="417">
        <v>167731.53</v>
      </c>
      <c r="F5984" s="417">
        <v>0</v>
      </c>
      <c r="G5984" s="417">
        <v>486593544.17000002</v>
      </c>
      <c r="H5984" s="387" t="b" cm="1">
        <f t="array" aca="1" ref="H5984" ca="1">EsNegrita(BP[[#This Row],[CODIGO]])</f>
        <v>0</v>
      </c>
      <c r="I5984" s="387" t="b" cm="1">
        <f t="array" ref="I5984">_xlfn.LET(
    _xlpm.codigos_devolucion, _xlfn.UNIQUE(_xlfn._xlws.FILTER(BP[CODIGO], ISNUMBER(SEARCH("devoluci", BP[NOMBRE CUENTA])), {""})),
    ISNUMBER(MATCH(BP[[#This Row],[CODIGO]], _xlpm.codigos_devolucion, 0))
)</f>
        <v>0</v>
      </c>
    </row>
    <row r="5985" spans="1:9" x14ac:dyDescent="0.25">
      <c r="A5985" s="608">
        <v>720572</v>
      </c>
      <c r="B5985" s="416" t="s">
        <v>554</v>
      </c>
      <c r="C5985" s="416" t="s">
        <v>742</v>
      </c>
      <c r="D5985" s="416" t="s">
        <v>739</v>
      </c>
      <c r="E5985" s="417">
        <v>165338.42000000001</v>
      </c>
      <c r="F5985" s="417">
        <v>0</v>
      </c>
      <c r="G5985" s="417">
        <v>486758882.59000003</v>
      </c>
      <c r="H5985" s="387" t="b" cm="1">
        <f t="array" aca="1" ref="H5985" ca="1">EsNegrita(BP[[#This Row],[CODIGO]])</f>
        <v>0</v>
      </c>
      <c r="I5985" s="387" t="b" cm="1">
        <f t="array" ref="I5985">_xlfn.LET(
    _xlpm.codigos_devolucion, _xlfn.UNIQUE(_xlfn._xlws.FILTER(BP[CODIGO], ISNUMBER(SEARCH("devoluci", BP[NOMBRE CUENTA])), {""})),
    ISNUMBER(MATCH(BP[[#This Row],[CODIGO]], _xlpm.codigos_devolucion, 0))
)</f>
        <v>0</v>
      </c>
    </row>
    <row r="5986" spans="1:9" x14ac:dyDescent="0.25">
      <c r="A5986" s="608">
        <v>720572</v>
      </c>
      <c r="B5986" s="416" t="s">
        <v>554</v>
      </c>
      <c r="C5986" s="416" t="s">
        <v>743</v>
      </c>
      <c r="D5986" s="416" t="s">
        <v>739</v>
      </c>
      <c r="E5986" s="417">
        <v>129724.53</v>
      </c>
      <c r="F5986" s="417">
        <v>0</v>
      </c>
      <c r="G5986" s="417">
        <v>486888607.12</v>
      </c>
      <c r="H5986" s="387" t="b" cm="1">
        <f t="array" aca="1" ref="H5986" ca="1">EsNegrita(BP[[#This Row],[CODIGO]])</f>
        <v>0</v>
      </c>
      <c r="I5986" s="387" t="b" cm="1">
        <f t="array" ref="I5986">_xlfn.LET(
    _xlpm.codigos_devolucion, _xlfn.UNIQUE(_xlfn._xlws.FILTER(BP[CODIGO], ISNUMBER(SEARCH("devoluci", BP[NOMBRE CUENTA])), {""})),
    ISNUMBER(MATCH(BP[[#This Row],[CODIGO]], _xlpm.codigos_devolucion, 0))
)</f>
        <v>0</v>
      </c>
    </row>
    <row r="5987" spans="1:9" x14ac:dyDescent="0.25">
      <c r="A5987" s="608">
        <v>720572</v>
      </c>
      <c r="B5987" s="416" t="s">
        <v>554</v>
      </c>
      <c r="C5987" s="416" t="s">
        <v>744</v>
      </c>
      <c r="D5987" s="416" t="s">
        <v>739</v>
      </c>
      <c r="E5987" s="417">
        <v>139424.62</v>
      </c>
      <c r="F5987" s="417">
        <v>0</v>
      </c>
      <c r="G5987" s="417">
        <v>487028031.74000001</v>
      </c>
      <c r="H5987" s="387" t="b" cm="1">
        <f t="array" aca="1" ref="H5987" ca="1">EsNegrita(BP[[#This Row],[CODIGO]])</f>
        <v>0</v>
      </c>
      <c r="I5987" s="387" t="b" cm="1">
        <f t="array" ref="I5987">_xlfn.LET(
    _xlpm.codigos_devolucion, _xlfn.UNIQUE(_xlfn._xlws.FILTER(BP[CODIGO], ISNUMBER(SEARCH("devoluci", BP[NOMBRE CUENTA])), {""})),
    ISNUMBER(MATCH(BP[[#This Row],[CODIGO]], _xlpm.codigos_devolucion, 0))
)</f>
        <v>0</v>
      </c>
    </row>
    <row r="5988" spans="1:9" x14ac:dyDescent="0.25">
      <c r="A5988" s="608">
        <v>720572</v>
      </c>
      <c r="B5988" s="416" t="s">
        <v>554</v>
      </c>
      <c r="C5988" s="416" t="s">
        <v>745</v>
      </c>
      <c r="D5988" s="416" t="s">
        <v>739</v>
      </c>
      <c r="E5988" s="417">
        <v>167731.53</v>
      </c>
      <c r="F5988" s="417">
        <v>0</v>
      </c>
      <c r="G5988" s="417">
        <v>487195763.26999998</v>
      </c>
      <c r="H5988" s="387" t="b" cm="1">
        <f t="array" aca="1" ref="H5988" ca="1">EsNegrita(BP[[#This Row],[CODIGO]])</f>
        <v>0</v>
      </c>
      <c r="I5988" s="387" t="b" cm="1">
        <f t="array" ref="I5988">_xlfn.LET(
    _xlpm.codigos_devolucion, _xlfn.UNIQUE(_xlfn._xlws.FILTER(BP[CODIGO], ISNUMBER(SEARCH("devoluci", BP[NOMBRE CUENTA])), {""})),
    ISNUMBER(MATCH(BP[[#This Row],[CODIGO]], _xlpm.codigos_devolucion, 0))
)</f>
        <v>0</v>
      </c>
    </row>
    <row r="5989" spans="1:9" x14ac:dyDescent="0.25">
      <c r="A5989" s="608">
        <v>720572</v>
      </c>
      <c r="B5989" s="416" t="s">
        <v>554</v>
      </c>
      <c r="C5989" s="416" t="s">
        <v>1288</v>
      </c>
      <c r="D5989" s="416" t="s">
        <v>739</v>
      </c>
      <c r="E5989" s="417">
        <v>126491.17</v>
      </c>
      <c r="F5989" s="417">
        <v>0</v>
      </c>
      <c r="G5989" s="417">
        <v>487322254.44</v>
      </c>
      <c r="H5989" s="387" t="b" cm="1">
        <f t="array" aca="1" ref="H5989" ca="1">EsNegrita(BP[[#This Row],[CODIGO]])</f>
        <v>0</v>
      </c>
      <c r="I5989" s="387" t="b" cm="1">
        <f t="array" ref="I5989">_xlfn.LET(
    _xlpm.codigos_devolucion, _xlfn.UNIQUE(_xlfn._xlws.FILTER(BP[CODIGO], ISNUMBER(SEARCH("devoluci", BP[NOMBRE CUENTA])), {""})),
    ISNUMBER(MATCH(BP[[#This Row],[CODIGO]], _xlpm.codigos_devolucion, 0))
)</f>
        <v>0</v>
      </c>
    </row>
    <row r="5990" spans="1:9" x14ac:dyDescent="0.25">
      <c r="A5990" s="608">
        <v>720572</v>
      </c>
      <c r="B5990" s="416" t="s">
        <v>554</v>
      </c>
      <c r="C5990" s="416" t="s">
        <v>1267</v>
      </c>
      <c r="D5990" s="416" t="s">
        <v>739</v>
      </c>
      <c r="E5990" s="417">
        <v>167124.54999999999</v>
      </c>
      <c r="F5990" s="417">
        <v>0</v>
      </c>
      <c r="G5990" s="417">
        <v>487489378.99000001</v>
      </c>
      <c r="H5990" s="387" t="b" cm="1">
        <f t="array" aca="1" ref="H5990" ca="1">EsNegrita(BP[[#This Row],[CODIGO]])</f>
        <v>0</v>
      </c>
      <c r="I5990" s="387" t="b" cm="1">
        <f t="array" ref="I5990">_xlfn.LET(
    _xlpm.codigos_devolucion, _xlfn.UNIQUE(_xlfn._xlws.FILTER(BP[CODIGO], ISNUMBER(SEARCH("devoluci", BP[NOMBRE CUENTA])), {""})),
    ISNUMBER(MATCH(BP[[#This Row],[CODIGO]], _xlpm.codigos_devolucion, 0))
)</f>
        <v>0</v>
      </c>
    </row>
    <row r="5991" spans="1:9" x14ac:dyDescent="0.25">
      <c r="A5991" s="608">
        <v>720572</v>
      </c>
      <c r="B5991" s="416" t="s">
        <v>554</v>
      </c>
      <c r="C5991" s="416" t="s">
        <v>1289</v>
      </c>
      <c r="D5991" s="416" t="s">
        <v>739</v>
      </c>
      <c r="E5991" s="417">
        <v>136444.44</v>
      </c>
      <c r="F5991" s="417">
        <v>0</v>
      </c>
      <c r="G5991" s="417">
        <v>487625823.43000001</v>
      </c>
      <c r="H5991" s="387" t="b" cm="1">
        <f t="array" aca="1" ref="H5991" ca="1">EsNegrita(BP[[#This Row],[CODIGO]])</f>
        <v>0</v>
      </c>
      <c r="I5991" s="387" t="b" cm="1">
        <f t="array" ref="I5991">_xlfn.LET(
    _xlpm.codigos_devolucion, _xlfn.UNIQUE(_xlfn._xlws.FILTER(BP[CODIGO], ISNUMBER(SEARCH("devoluci", BP[NOMBRE CUENTA])), {""})),
    ISNUMBER(MATCH(BP[[#This Row],[CODIGO]], _xlpm.codigos_devolucion, 0))
)</f>
        <v>0</v>
      </c>
    </row>
    <row r="5992" spans="1:9" x14ac:dyDescent="0.25">
      <c r="A5992" s="608">
        <v>720572</v>
      </c>
      <c r="B5992" s="416" t="s">
        <v>554</v>
      </c>
      <c r="C5992" s="416" t="s">
        <v>746</v>
      </c>
      <c r="D5992" s="416" t="s">
        <v>739</v>
      </c>
      <c r="E5992" s="417">
        <v>167124.54999999999</v>
      </c>
      <c r="F5992" s="417">
        <v>0</v>
      </c>
      <c r="G5992" s="417">
        <v>487792947.98000002</v>
      </c>
      <c r="H5992" s="387" t="b" cm="1">
        <f t="array" aca="1" ref="H5992" ca="1">EsNegrita(BP[[#This Row],[CODIGO]])</f>
        <v>0</v>
      </c>
      <c r="I5992" s="387" t="b" cm="1">
        <f t="array" ref="I5992">_xlfn.LET(
    _xlpm.codigos_devolucion, _xlfn.UNIQUE(_xlfn._xlws.FILTER(BP[CODIGO], ISNUMBER(SEARCH("devoluci", BP[NOMBRE CUENTA])), {""})),
    ISNUMBER(MATCH(BP[[#This Row],[CODIGO]], _xlpm.codigos_devolucion, 0))
)</f>
        <v>0</v>
      </c>
    </row>
    <row r="5993" spans="1:9" x14ac:dyDescent="0.25">
      <c r="A5993" s="608">
        <v>720572</v>
      </c>
      <c r="B5993" s="416" t="s">
        <v>554</v>
      </c>
      <c r="C5993" s="416" t="s">
        <v>1268</v>
      </c>
      <c r="D5993" s="416" t="s">
        <v>739</v>
      </c>
      <c r="E5993" s="417">
        <v>156414.39999999999</v>
      </c>
      <c r="F5993" s="417">
        <v>0</v>
      </c>
      <c r="G5993" s="417">
        <v>487949362.38</v>
      </c>
      <c r="H5993" s="387" t="b" cm="1">
        <f t="array" aca="1" ref="H5993" ca="1">EsNegrita(BP[[#This Row],[CODIGO]])</f>
        <v>0</v>
      </c>
      <c r="I5993" s="387" t="b" cm="1">
        <f t="array" ref="I5993">_xlfn.LET(
    _xlpm.codigos_devolucion, _xlfn.UNIQUE(_xlfn._xlws.FILTER(BP[CODIGO], ISNUMBER(SEARCH("devoluci", BP[NOMBRE CUENTA])), {""})),
    ISNUMBER(MATCH(BP[[#This Row],[CODIGO]], _xlpm.codigos_devolucion, 0))
)</f>
        <v>0</v>
      </c>
    </row>
    <row r="5994" spans="1:9" x14ac:dyDescent="0.25">
      <c r="A5994" s="608">
        <v>720572</v>
      </c>
      <c r="B5994" s="416" t="s">
        <v>554</v>
      </c>
      <c r="C5994" s="416" t="s">
        <v>1290</v>
      </c>
      <c r="D5994" s="416" t="s">
        <v>739</v>
      </c>
      <c r="E5994" s="417">
        <v>181052.45</v>
      </c>
      <c r="F5994" s="417">
        <v>0</v>
      </c>
      <c r="G5994" s="417">
        <v>488130414.82999998</v>
      </c>
      <c r="H5994" s="387" t="b" cm="1">
        <f t="array" aca="1" ref="H5994" ca="1">EsNegrita(BP[[#This Row],[CODIGO]])</f>
        <v>0</v>
      </c>
      <c r="I5994" s="387" t="b" cm="1">
        <f t="array" ref="I5994">_xlfn.LET(
    _xlpm.codigos_devolucion, _xlfn.UNIQUE(_xlfn._xlws.FILTER(BP[CODIGO], ISNUMBER(SEARCH("devoluci", BP[NOMBRE CUENTA])), {""})),
    ISNUMBER(MATCH(BP[[#This Row],[CODIGO]], _xlpm.codigos_devolucion, 0))
)</f>
        <v>0</v>
      </c>
    </row>
    <row r="5995" spans="1:9" x14ac:dyDescent="0.25">
      <c r="A5995" s="608">
        <v>720572</v>
      </c>
      <c r="B5995" s="416" t="s">
        <v>554</v>
      </c>
      <c r="C5995" s="416" t="s">
        <v>747</v>
      </c>
      <c r="D5995" s="416" t="s">
        <v>739</v>
      </c>
      <c r="E5995" s="417">
        <v>93700.72</v>
      </c>
      <c r="F5995" s="417">
        <v>0</v>
      </c>
      <c r="G5995" s="417">
        <v>488224115.55000001</v>
      </c>
      <c r="H5995" s="387" t="b" cm="1">
        <f t="array" aca="1" ref="H5995" ca="1">EsNegrita(BP[[#This Row],[CODIGO]])</f>
        <v>0</v>
      </c>
      <c r="I5995" s="387" t="b" cm="1">
        <f t="array" ref="I5995">_xlfn.LET(
    _xlpm.codigos_devolucion, _xlfn.UNIQUE(_xlfn._xlws.FILTER(BP[CODIGO], ISNUMBER(SEARCH("devoluci", BP[NOMBRE CUENTA])), {""})),
    ISNUMBER(MATCH(BP[[#This Row],[CODIGO]], _xlpm.codigos_devolucion, 0))
)</f>
        <v>0</v>
      </c>
    </row>
    <row r="5996" spans="1:9" x14ac:dyDescent="0.25">
      <c r="A5996" s="608">
        <v>720572</v>
      </c>
      <c r="B5996" s="416" t="s">
        <v>554</v>
      </c>
      <c r="C5996" s="416" t="s">
        <v>1293</v>
      </c>
      <c r="D5996" s="416" t="s">
        <v>739</v>
      </c>
      <c r="E5996" s="417">
        <v>167124.54999999999</v>
      </c>
      <c r="F5996" s="417">
        <v>0</v>
      </c>
      <c r="G5996" s="417">
        <v>488391240.10000002</v>
      </c>
      <c r="H5996" s="387" t="b" cm="1">
        <f t="array" aca="1" ref="H5996" ca="1">EsNegrita(BP[[#This Row],[CODIGO]])</f>
        <v>0</v>
      </c>
      <c r="I5996" s="387" t="b" cm="1">
        <f t="array" ref="I5996">_xlfn.LET(
    _xlpm.codigos_devolucion, _xlfn.UNIQUE(_xlfn._xlws.FILTER(BP[CODIGO], ISNUMBER(SEARCH("devoluci", BP[NOMBRE CUENTA])), {""})),
    ISNUMBER(MATCH(BP[[#This Row],[CODIGO]], _xlpm.codigos_devolucion, 0))
)</f>
        <v>0</v>
      </c>
    </row>
    <row r="5997" spans="1:9" x14ac:dyDescent="0.25">
      <c r="A5997" s="608">
        <v>720572</v>
      </c>
      <c r="B5997" s="416" t="s">
        <v>554</v>
      </c>
      <c r="C5997" s="416" t="s">
        <v>1294</v>
      </c>
      <c r="D5997" s="416" t="s">
        <v>739</v>
      </c>
      <c r="E5997" s="417">
        <v>167124.54999999999</v>
      </c>
      <c r="F5997" s="417">
        <v>0</v>
      </c>
      <c r="G5997" s="417">
        <v>488558364.65000004</v>
      </c>
      <c r="H5997" s="387" t="b" cm="1">
        <f t="array" aca="1" ref="H5997" ca="1">EsNegrita(BP[[#This Row],[CODIGO]])</f>
        <v>0</v>
      </c>
      <c r="I5997" s="387" t="b" cm="1">
        <f t="array" ref="I5997">_xlfn.LET(
    _xlpm.codigos_devolucion, _xlfn.UNIQUE(_xlfn._xlws.FILTER(BP[CODIGO], ISNUMBER(SEARCH("devoluci", BP[NOMBRE CUENTA])), {""})),
    ISNUMBER(MATCH(BP[[#This Row],[CODIGO]], _xlpm.codigos_devolucion, 0))
)</f>
        <v>0</v>
      </c>
    </row>
    <row r="5998" spans="1:9" x14ac:dyDescent="0.25">
      <c r="A5998" s="608">
        <v>720572</v>
      </c>
      <c r="B5998" s="416" t="s">
        <v>554</v>
      </c>
      <c r="C5998" s="416" t="s">
        <v>748</v>
      </c>
      <c r="D5998" s="416" t="s">
        <v>739</v>
      </c>
      <c r="E5998" s="417">
        <v>166678.01999999999</v>
      </c>
      <c r="F5998" s="417">
        <v>0</v>
      </c>
      <c r="G5998" s="417">
        <v>488725042.67000002</v>
      </c>
      <c r="H5998" s="387" t="b" cm="1">
        <f t="array" aca="1" ref="H5998" ca="1">EsNegrita(BP[[#This Row],[CODIGO]])</f>
        <v>0</v>
      </c>
      <c r="I5998" s="387" t="b" cm="1">
        <f t="array" ref="I5998">_xlfn.LET(
    _xlpm.codigos_devolucion, _xlfn.UNIQUE(_xlfn._xlws.FILTER(BP[CODIGO], ISNUMBER(SEARCH("devoluci", BP[NOMBRE CUENTA])), {""})),
    ISNUMBER(MATCH(BP[[#This Row],[CODIGO]], _xlpm.codigos_devolucion, 0))
)</f>
        <v>0</v>
      </c>
    </row>
    <row r="5999" spans="1:9" x14ac:dyDescent="0.25">
      <c r="A5999" s="608">
        <v>720572</v>
      </c>
      <c r="B5999" s="416" t="s">
        <v>554</v>
      </c>
      <c r="C5999" s="416" t="s">
        <v>749</v>
      </c>
      <c r="D5999" s="416" t="s">
        <v>739</v>
      </c>
      <c r="E5999" s="417">
        <v>198660.77</v>
      </c>
      <c r="F5999" s="417">
        <v>0</v>
      </c>
      <c r="G5999" s="417">
        <v>488923703.44</v>
      </c>
      <c r="H5999" s="387" t="b" cm="1">
        <f t="array" aca="1" ref="H5999" ca="1">EsNegrita(BP[[#This Row],[CODIGO]])</f>
        <v>0</v>
      </c>
      <c r="I5999" s="387" t="b" cm="1">
        <f t="array" ref="I5999">_xlfn.LET(
    _xlpm.codigos_devolucion, _xlfn.UNIQUE(_xlfn._xlws.FILTER(BP[CODIGO], ISNUMBER(SEARCH("devoluci", BP[NOMBRE CUENTA])), {""})),
    ISNUMBER(MATCH(BP[[#This Row],[CODIGO]], _xlpm.codigos_devolucion, 0))
)</f>
        <v>0</v>
      </c>
    </row>
    <row r="6000" spans="1:9" x14ac:dyDescent="0.25">
      <c r="A6000" s="608">
        <v>720572</v>
      </c>
      <c r="B6000" s="416" t="s">
        <v>554</v>
      </c>
      <c r="C6000" s="416" t="s">
        <v>1295</v>
      </c>
      <c r="D6000" s="416" t="s">
        <v>739</v>
      </c>
      <c r="E6000" s="417">
        <v>77184.88</v>
      </c>
      <c r="F6000" s="417">
        <v>0</v>
      </c>
      <c r="G6000" s="417">
        <v>489000888.31999999</v>
      </c>
      <c r="H6000" s="387" t="b" cm="1">
        <f t="array" aca="1" ref="H6000" ca="1">EsNegrita(BP[[#This Row],[CODIGO]])</f>
        <v>0</v>
      </c>
      <c r="I6000" s="387" t="b" cm="1">
        <f t="array" ref="I6000">_xlfn.LET(
    _xlpm.codigos_devolucion, _xlfn.UNIQUE(_xlfn._xlws.FILTER(BP[CODIGO], ISNUMBER(SEARCH("devoluci", BP[NOMBRE CUENTA])), {""})),
    ISNUMBER(MATCH(BP[[#This Row],[CODIGO]], _xlpm.codigos_devolucion, 0))
)</f>
        <v>0</v>
      </c>
    </row>
    <row r="6001" spans="1:9" x14ac:dyDescent="0.25">
      <c r="A6001" s="608">
        <v>720572</v>
      </c>
      <c r="B6001" s="416" t="s">
        <v>554</v>
      </c>
      <c r="C6001" s="416" t="s">
        <v>750</v>
      </c>
      <c r="D6001" s="416" t="s">
        <v>739</v>
      </c>
      <c r="E6001" s="417">
        <v>86635</v>
      </c>
      <c r="F6001" s="417">
        <v>0</v>
      </c>
      <c r="G6001" s="417">
        <v>489087523.31999999</v>
      </c>
      <c r="H6001" s="387" t="b" cm="1">
        <f t="array" aca="1" ref="H6001" ca="1">EsNegrita(BP[[#This Row],[CODIGO]])</f>
        <v>0</v>
      </c>
      <c r="I6001" s="387" t="b" cm="1">
        <f t="array" ref="I6001">_xlfn.LET(
    _xlpm.codigos_devolucion, _xlfn.UNIQUE(_xlfn._xlws.FILTER(BP[CODIGO], ISNUMBER(SEARCH("devoluci", BP[NOMBRE CUENTA])), {""})),
    ISNUMBER(MATCH(BP[[#This Row],[CODIGO]], _xlpm.codigos_devolucion, 0))
)</f>
        <v>0</v>
      </c>
    </row>
    <row r="6002" spans="1:9" x14ac:dyDescent="0.25">
      <c r="A6002" s="608">
        <v>720572</v>
      </c>
      <c r="B6002" s="416" t="s">
        <v>554</v>
      </c>
      <c r="C6002" s="416" t="s">
        <v>1260</v>
      </c>
      <c r="D6002" s="416" t="s">
        <v>739</v>
      </c>
      <c r="E6002" s="417">
        <v>104904.95</v>
      </c>
      <c r="F6002" s="417">
        <v>0</v>
      </c>
      <c r="G6002" s="417">
        <v>489192428.26999998</v>
      </c>
      <c r="H6002" s="387" t="b" cm="1">
        <f t="array" aca="1" ref="H6002" ca="1">EsNegrita(BP[[#This Row],[CODIGO]])</f>
        <v>0</v>
      </c>
      <c r="I6002" s="387" t="b" cm="1">
        <f t="array" ref="I6002">_xlfn.LET(
    _xlpm.codigos_devolucion, _xlfn.UNIQUE(_xlfn._xlws.FILTER(BP[CODIGO], ISNUMBER(SEARCH("devoluci", BP[NOMBRE CUENTA])), {""})),
    ISNUMBER(MATCH(BP[[#This Row],[CODIGO]], _xlpm.codigos_devolucion, 0))
)</f>
        <v>0</v>
      </c>
    </row>
    <row r="6003" spans="1:9" x14ac:dyDescent="0.25">
      <c r="A6003" s="608">
        <v>720572</v>
      </c>
      <c r="B6003" s="416" t="s">
        <v>554</v>
      </c>
      <c r="C6003" s="416" t="s">
        <v>1338</v>
      </c>
      <c r="D6003" s="416" t="s">
        <v>739</v>
      </c>
      <c r="E6003" s="417">
        <v>70036.2</v>
      </c>
      <c r="F6003" s="417">
        <v>0</v>
      </c>
      <c r="G6003" s="417">
        <v>489262464.46999997</v>
      </c>
      <c r="H6003" s="387" t="b" cm="1">
        <f t="array" aca="1" ref="H6003" ca="1">EsNegrita(BP[[#This Row],[CODIGO]])</f>
        <v>0</v>
      </c>
      <c r="I6003" s="387" t="b" cm="1">
        <f t="array" ref="I6003">_xlfn.LET(
    _xlpm.codigos_devolucion, _xlfn.UNIQUE(_xlfn._xlws.FILTER(BP[CODIGO], ISNUMBER(SEARCH("devoluci", BP[NOMBRE CUENTA])), {""})),
    ISNUMBER(MATCH(BP[[#This Row],[CODIGO]], _xlpm.codigos_devolucion, 0))
)</f>
        <v>0</v>
      </c>
    </row>
    <row r="6004" spans="1:9" x14ac:dyDescent="0.25">
      <c r="A6004" s="608">
        <v>720572</v>
      </c>
      <c r="B6004" s="416" t="s">
        <v>554</v>
      </c>
      <c r="C6004" s="416" t="s">
        <v>1296</v>
      </c>
      <c r="D6004" s="416" t="s">
        <v>739</v>
      </c>
      <c r="E6004" s="417">
        <v>116953.92</v>
      </c>
      <c r="F6004" s="417">
        <v>0</v>
      </c>
      <c r="G6004" s="417">
        <v>489379418.38999999</v>
      </c>
      <c r="H6004" s="387" t="b" cm="1">
        <f t="array" aca="1" ref="H6004" ca="1">EsNegrita(BP[[#This Row],[CODIGO]])</f>
        <v>0</v>
      </c>
      <c r="I6004" s="387" t="b" cm="1">
        <f t="array" ref="I6004">_xlfn.LET(
    _xlpm.codigos_devolucion, _xlfn.UNIQUE(_xlfn._xlws.FILTER(BP[CODIGO], ISNUMBER(SEARCH("devoluci", BP[NOMBRE CUENTA])), {""})),
    ISNUMBER(MATCH(BP[[#This Row],[CODIGO]], _xlpm.codigos_devolucion, 0))
)</f>
        <v>0</v>
      </c>
    </row>
    <row r="6005" spans="1:9" x14ac:dyDescent="0.25">
      <c r="A6005" s="608">
        <v>720572</v>
      </c>
      <c r="B6005" s="416" t="s">
        <v>554</v>
      </c>
      <c r="C6005" s="416" t="s">
        <v>1261</v>
      </c>
      <c r="D6005" s="416" t="s">
        <v>739</v>
      </c>
      <c r="E6005" s="417">
        <v>120000</v>
      </c>
      <c r="F6005" s="417">
        <v>0</v>
      </c>
      <c r="G6005" s="417">
        <v>489499418.38999999</v>
      </c>
      <c r="H6005" s="387" t="b" cm="1">
        <f t="array" aca="1" ref="H6005" ca="1">EsNegrita(BP[[#This Row],[CODIGO]])</f>
        <v>0</v>
      </c>
      <c r="I6005" s="387" t="b" cm="1">
        <f t="array" ref="I6005">_xlfn.LET(
    _xlpm.codigos_devolucion, _xlfn.UNIQUE(_xlfn._xlws.FILTER(BP[CODIGO], ISNUMBER(SEARCH("devoluci", BP[NOMBRE CUENTA])), {""})),
    ISNUMBER(MATCH(BP[[#This Row],[CODIGO]], _xlpm.codigos_devolucion, 0))
)</f>
        <v>0</v>
      </c>
    </row>
    <row r="6006" spans="1:9" x14ac:dyDescent="0.25">
      <c r="A6006" s="608">
        <v>720572</v>
      </c>
      <c r="B6006" s="416" t="s">
        <v>554</v>
      </c>
      <c r="C6006" s="416" t="s">
        <v>1297</v>
      </c>
      <c r="D6006" s="416" t="s">
        <v>739</v>
      </c>
      <c r="E6006" s="417">
        <v>167731.53</v>
      </c>
      <c r="F6006" s="417">
        <v>0</v>
      </c>
      <c r="G6006" s="417">
        <v>489667149.91999996</v>
      </c>
      <c r="H6006" s="387" t="b" cm="1">
        <f t="array" aca="1" ref="H6006" ca="1">EsNegrita(BP[[#This Row],[CODIGO]])</f>
        <v>0</v>
      </c>
      <c r="I6006" s="387" t="b" cm="1">
        <f t="array" ref="I6006">_xlfn.LET(
    _xlpm.codigos_devolucion, _xlfn.UNIQUE(_xlfn._xlws.FILTER(BP[CODIGO], ISNUMBER(SEARCH("devoluci", BP[NOMBRE CUENTA])), {""})),
    ISNUMBER(MATCH(BP[[#This Row],[CODIGO]], _xlpm.codigos_devolucion, 0))
)</f>
        <v>0</v>
      </c>
    </row>
    <row r="6007" spans="1:9" x14ac:dyDescent="0.25">
      <c r="A6007" s="608">
        <v>720572</v>
      </c>
      <c r="B6007" s="416" t="s">
        <v>554</v>
      </c>
      <c r="C6007" s="416" t="s">
        <v>1298</v>
      </c>
      <c r="D6007" s="416" t="s">
        <v>739</v>
      </c>
      <c r="E6007" s="417">
        <v>149064.37</v>
      </c>
      <c r="F6007" s="417">
        <v>0</v>
      </c>
      <c r="G6007" s="417">
        <v>489816214.28999996</v>
      </c>
      <c r="H6007" s="387" t="b" cm="1">
        <f t="array" aca="1" ref="H6007" ca="1">EsNegrita(BP[[#This Row],[CODIGO]])</f>
        <v>0</v>
      </c>
      <c r="I6007" s="387" t="b" cm="1">
        <f t="array" ref="I6007">_xlfn.LET(
    _xlpm.codigos_devolucion, _xlfn.UNIQUE(_xlfn._xlws.FILTER(BP[CODIGO], ISNUMBER(SEARCH("devoluci", BP[NOMBRE CUENTA])), {""})),
    ISNUMBER(MATCH(BP[[#This Row],[CODIGO]], _xlpm.codigos_devolucion, 0))
)</f>
        <v>0</v>
      </c>
    </row>
    <row r="6008" spans="1:9" x14ac:dyDescent="0.25">
      <c r="A6008" s="608">
        <v>720572</v>
      </c>
      <c r="B6008" s="416" t="s">
        <v>554</v>
      </c>
      <c r="C6008" s="416" t="s">
        <v>752</v>
      </c>
      <c r="D6008" s="416" t="s">
        <v>739</v>
      </c>
      <c r="E6008" s="417">
        <v>80702.84</v>
      </c>
      <c r="F6008" s="417">
        <v>0</v>
      </c>
      <c r="G6008" s="417">
        <v>489896917.12999994</v>
      </c>
      <c r="H6008" s="387" t="b" cm="1">
        <f t="array" aca="1" ref="H6008" ca="1">EsNegrita(BP[[#This Row],[CODIGO]])</f>
        <v>0</v>
      </c>
      <c r="I6008" s="387" t="b" cm="1">
        <f t="array" ref="I6008">_xlfn.LET(
    _xlpm.codigos_devolucion, _xlfn.UNIQUE(_xlfn._xlws.FILTER(BP[CODIGO], ISNUMBER(SEARCH("devoluci", BP[NOMBRE CUENTA])), {""})),
    ISNUMBER(MATCH(BP[[#This Row],[CODIGO]], _xlpm.codigos_devolucion, 0))
)</f>
        <v>0</v>
      </c>
    </row>
    <row r="6009" spans="1:9" x14ac:dyDescent="0.25">
      <c r="A6009" s="608">
        <v>720572</v>
      </c>
      <c r="B6009" s="416" t="s">
        <v>554</v>
      </c>
      <c r="C6009" s="416" t="s">
        <v>1299</v>
      </c>
      <c r="D6009" s="416" t="s">
        <v>739</v>
      </c>
      <c r="E6009" s="417">
        <v>195608.43</v>
      </c>
      <c r="F6009" s="417">
        <v>0</v>
      </c>
      <c r="G6009" s="417">
        <v>490092525.55999994</v>
      </c>
      <c r="H6009" s="387" t="b" cm="1">
        <f t="array" aca="1" ref="H6009" ca="1">EsNegrita(BP[[#This Row],[CODIGO]])</f>
        <v>0</v>
      </c>
      <c r="I6009" s="387" t="b" cm="1">
        <f t="array" ref="I6009">_xlfn.LET(
    _xlpm.codigos_devolucion, _xlfn.UNIQUE(_xlfn._xlws.FILTER(BP[CODIGO], ISNUMBER(SEARCH("devoluci", BP[NOMBRE CUENTA])), {""})),
    ISNUMBER(MATCH(BP[[#This Row],[CODIGO]], _xlpm.codigos_devolucion, 0))
)</f>
        <v>0</v>
      </c>
    </row>
    <row r="6010" spans="1:9" x14ac:dyDescent="0.25">
      <c r="A6010" s="608">
        <v>720572</v>
      </c>
      <c r="B6010" s="416" t="s">
        <v>554</v>
      </c>
      <c r="C6010" s="416" t="s">
        <v>1340</v>
      </c>
      <c r="D6010" s="416" t="s">
        <v>739</v>
      </c>
      <c r="E6010" s="417">
        <v>191654.56</v>
      </c>
      <c r="F6010" s="417">
        <v>0</v>
      </c>
      <c r="G6010" s="417">
        <v>490284180.11999995</v>
      </c>
      <c r="H6010" s="387" t="b" cm="1">
        <f t="array" aca="1" ref="H6010" ca="1">EsNegrita(BP[[#This Row],[CODIGO]])</f>
        <v>0</v>
      </c>
      <c r="I6010" s="387" t="b" cm="1">
        <f t="array" ref="I6010">_xlfn.LET(
    _xlpm.codigos_devolucion, _xlfn.UNIQUE(_xlfn._xlws.FILTER(BP[CODIGO], ISNUMBER(SEARCH("devoluci", BP[NOMBRE CUENTA])), {""})),
    ISNUMBER(MATCH(BP[[#This Row],[CODIGO]], _xlpm.codigos_devolucion, 0))
)</f>
        <v>0</v>
      </c>
    </row>
    <row r="6011" spans="1:9" x14ac:dyDescent="0.25">
      <c r="A6011" s="608">
        <v>720572</v>
      </c>
      <c r="B6011" s="416" t="s">
        <v>554</v>
      </c>
      <c r="C6011" s="416" t="s">
        <v>756</v>
      </c>
      <c r="D6011" s="416" t="s">
        <v>739</v>
      </c>
      <c r="E6011" s="417">
        <v>190583.02</v>
      </c>
      <c r="F6011" s="417">
        <v>0</v>
      </c>
      <c r="G6011" s="417">
        <v>490474763.13999993</v>
      </c>
      <c r="H6011" s="387" t="b" cm="1">
        <f t="array" aca="1" ref="H6011" ca="1">EsNegrita(BP[[#This Row],[CODIGO]])</f>
        <v>0</v>
      </c>
      <c r="I6011" s="387" t="b" cm="1">
        <f t="array" ref="I6011">_xlfn.LET(
    _xlpm.codigos_devolucion, _xlfn.UNIQUE(_xlfn._xlws.FILTER(BP[CODIGO], ISNUMBER(SEARCH("devoluci", BP[NOMBRE CUENTA])), {""})),
    ISNUMBER(MATCH(BP[[#This Row],[CODIGO]], _xlpm.codigos_devolucion, 0))
)</f>
        <v>0</v>
      </c>
    </row>
    <row r="6012" spans="1:9" x14ac:dyDescent="0.25">
      <c r="A6012" s="608">
        <v>720572</v>
      </c>
      <c r="B6012" s="416" t="s">
        <v>554</v>
      </c>
      <c r="C6012" s="416" t="s">
        <v>757</v>
      </c>
      <c r="D6012" s="416" t="s">
        <v>739</v>
      </c>
      <c r="E6012" s="417">
        <v>167731.53</v>
      </c>
      <c r="F6012" s="417">
        <v>0</v>
      </c>
      <c r="G6012" s="417">
        <v>490642494.6699999</v>
      </c>
      <c r="H6012" s="387" t="b" cm="1">
        <f t="array" aca="1" ref="H6012" ca="1">EsNegrita(BP[[#This Row],[CODIGO]])</f>
        <v>0</v>
      </c>
      <c r="I6012" s="387" t="b" cm="1">
        <f t="array" ref="I6012">_xlfn.LET(
    _xlpm.codigos_devolucion, _xlfn.UNIQUE(_xlfn._xlws.FILTER(BP[CODIGO], ISNUMBER(SEARCH("devoluci", BP[NOMBRE CUENTA])), {""})),
    ISNUMBER(MATCH(BP[[#This Row],[CODIGO]], _xlpm.codigos_devolucion, 0))
)</f>
        <v>0</v>
      </c>
    </row>
    <row r="6013" spans="1:9" x14ac:dyDescent="0.25">
      <c r="A6013" s="608">
        <v>720572</v>
      </c>
      <c r="B6013" s="416" t="s">
        <v>554</v>
      </c>
      <c r="C6013" s="416" t="s">
        <v>1336</v>
      </c>
      <c r="D6013" s="416" t="s">
        <v>739</v>
      </c>
      <c r="E6013" s="417">
        <v>183553.17</v>
      </c>
      <c r="F6013" s="417">
        <v>0</v>
      </c>
      <c r="G6013" s="417">
        <v>490826047.83999991</v>
      </c>
      <c r="H6013" s="387" t="b" cm="1">
        <f t="array" aca="1" ref="H6013" ca="1">EsNegrita(BP[[#This Row],[CODIGO]])</f>
        <v>0</v>
      </c>
      <c r="I6013" s="387" t="b" cm="1">
        <f t="array" ref="I6013">_xlfn.LET(
    _xlpm.codigos_devolucion, _xlfn.UNIQUE(_xlfn._xlws.FILTER(BP[CODIGO], ISNUMBER(SEARCH("devoluci", BP[NOMBRE CUENTA])), {""})),
    ISNUMBER(MATCH(BP[[#This Row],[CODIGO]], _xlpm.codigos_devolucion, 0))
)</f>
        <v>0</v>
      </c>
    </row>
    <row r="6014" spans="1:9" x14ac:dyDescent="0.25">
      <c r="A6014" s="608">
        <v>720572</v>
      </c>
      <c r="B6014" s="416" t="s">
        <v>554</v>
      </c>
      <c r="C6014" s="416" t="s">
        <v>758</v>
      </c>
      <c r="D6014" s="416" t="s">
        <v>739</v>
      </c>
      <c r="E6014" s="417">
        <v>101025.39</v>
      </c>
      <c r="F6014" s="417">
        <v>0</v>
      </c>
      <c r="G6014" s="417">
        <v>490927073.2299999</v>
      </c>
      <c r="H6014" s="387" t="b" cm="1">
        <f t="array" aca="1" ref="H6014" ca="1">EsNegrita(BP[[#This Row],[CODIGO]])</f>
        <v>0</v>
      </c>
      <c r="I6014" s="387" t="b" cm="1">
        <f t="array" ref="I6014">_xlfn.LET(
    _xlpm.codigos_devolucion, _xlfn.UNIQUE(_xlfn._xlws.FILTER(BP[CODIGO], ISNUMBER(SEARCH("devoluci", BP[NOMBRE CUENTA])), {""})),
    ISNUMBER(MATCH(BP[[#This Row],[CODIGO]], _xlpm.codigos_devolucion, 0))
)</f>
        <v>0</v>
      </c>
    </row>
    <row r="6015" spans="1:9" x14ac:dyDescent="0.25">
      <c r="A6015" s="608">
        <v>720572</v>
      </c>
      <c r="B6015" s="416" t="s">
        <v>554</v>
      </c>
      <c r="C6015" s="416" t="s">
        <v>759</v>
      </c>
      <c r="D6015" s="416" t="s">
        <v>739</v>
      </c>
      <c r="E6015" s="417">
        <v>83950.52</v>
      </c>
      <c r="F6015" s="417">
        <v>0</v>
      </c>
      <c r="G6015" s="417">
        <v>491011023.74999988</v>
      </c>
      <c r="H6015" s="387" t="b" cm="1">
        <f t="array" aca="1" ref="H6015" ca="1">EsNegrita(BP[[#This Row],[CODIGO]])</f>
        <v>0</v>
      </c>
      <c r="I6015" s="387" t="b" cm="1">
        <f t="array" ref="I6015">_xlfn.LET(
    _xlpm.codigos_devolucion, _xlfn.UNIQUE(_xlfn._xlws.FILTER(BP[CODIGO], ISNUMBER(SEARCH("devoluci", BP[NOMBRE CUENTA])), {""})),
    ISNUMBER(MATCH(BP[[#This Row],[CODIGO]], _xlpm.codigos_devolucion, 0))
)</f>
        <v>0</v>
      </c>
    </row>
    <row r="6016" spans="1:9" x14ac:dyDescent="0.25">
      <c r="A6016" s="608">
        <v>720572</v>
      </c>
      <c r="B6016" s="416" t="s">
        <v>554</v>
      </c>
      <c r="C6016" s="416" t="s">
        <v>760</v>
      </c>
      <c r="D6016" s="416" t="s">
        <v>739</v>
      </c>
      <c r="E6016" s="417">
        <v>162659.22</v>
      </c>
      <c r="F6016" s="417">
        <v>0</v>
      </c>
      <c r="G6016" s="417">
        <v>491173682.96999991</v>
      </c>
      <c r="H6016" s="387" t="b" cm="1">
        <f t="array" aca="1" ref="H6016" ca="1">EsNegrita(BP[[#This Row],[CODIGO]])</f>
        <v>0</v>
      </c>
      <c r="I6016" s="387" t="b" cm="1">
        <f t="array" ref="I6016">_xlfn.LET(
    _xlpm.codigos_devolucion, _xlfn.UNIQUE(_xlfn._xlws.FILTER(BP[CODIGO], ISNUMBER(SEARCH("devoluci", BP[NOMBRE CUENTA])), {""})),
    ISNUMBER(MATCH(BP[[#This Row],[CODIGO]], _xlpm.codigos_devolucion, 0))
)</f>
        <v>0</v>
      </c>
    </row>
    <row r="6017" spans="1:9" x14ac:dyDescent="0.25">
      <c r="A6017" s="608">
        <v>720572</v>
      </c>
      <c r="B6017" s="416" t="s">
        <v>554</v>
      </c>
      <c r="C6017" s="416" t="s">
        <v>1270</v>
      </c>
      <c r="D6017" s="416" t="s">
        <v>739</v>
      </c>
      <c r="E6017" s="417">
        <v>183553.17</v>
      </c>
      <c r="F6017" s="417">
        <v>0</v>
      </c>
      <c r="G6017" s="417">
        <v>491357236.13999993</v>
      </c>
      <c r="H6017" s="387" t="b" cm="1">
        <f t="array" aca="1" ref="H6017" ca="1">EsNegrita(BP[[#This Row],[CODIGO]])</f>
        <v>0</v>
      </c>
      <c r="I6017" s="387" t="b" cm="1">
        <f t="array" ref="I6017">_xlfn.LET(
    _xlpm.codigos_devolucion, _xlfn.UNIQUE(_xlfn._xlws.FILTER(BP[CODIGO], ISNUMBER(SEARCH("devoluci", BP[NOMBRE CUENTA])), {""})),
    ISNUMBER(MATCH(BP[[#This Row],[CODIGO]], _xlpm.codigos_devolucion, 0))
)</f>
        <v>0</v>
      </c>
    </row>
    <row r="6018" spans="1:9" x14ac:dyDescent="0.25">
      <c r="A6018" s="608">
        <v>720572</v>
      </c>
      <c r="B6018" s="416" t="s">
        <v>554</v>
      </c>
      <c r="C6018" s="416" t="s">
        <v>761</v>
      </c>
      <c r="D6018" s="416" t="s">
        <v>739</v>
      </c>
      <c r="E6018" s="417">
        <v>165945.4</v>
      </c>
      <c r="F6018" s="417">
        <v>0</v>
      </c>
      <c r="G6018" s="417">
        <v>491523181.5399999</v>
      </c>
      <c r="H6018" s="387" t="b" cm="1">
        <f t="array" aca="1" ref="H6018" ca="1">EsNegrita(BP[[#This Row],[CODIGO]])</f>
        <v>0</v>
      </c>
      <c r="I6018" s="387" t="b" cm="1">
        <f t="array" ref="I6018">_xlfn.LET(
    _xlpm.codigos_devolucion, _xlfn.UNIQUE(_xlfn._xlws.FILTER(BP[CODIGO], ISNUMBER(SEARCH("devoluci", BP[NOMBRE CUENTA])), {""})),
    ISNUMBER(MATCH(BP[[#This Row],[CODIGO]], _xlpm.codigos_devolucion, 0))
)</f>
        <v>0</v>
      </c>
    </row>
    <row r="6019" spans="1:9" x14ac:dyDescent="0.25">
      <c r="A6019" s="608">
        <v>720572</v>
      </c>
      <c r="B6019" s="416" t="s">
        <v>554</v>
      </c>
      <c r="C6019" s="416" t="s">
        <v>1300</v>
      </c>
      <c r="D6019" s="416" t="s">
        <v>739</v>
      </c>
      <c r="E6019" s="417">
        <v>167124.54999999999</v>
      </c>
      <c r="F6019" s="417">
        <v>0</v>
      </c>
      <c r="G6019" s="417">
        <v>491690306.08999991</v>
      </c>
      <c r="H6019" s="387" t="b" cm="1">
        <f t="array" aca="1" ref="H6019" ca="1">EsNegrita(BP[[#This Row],[CODIGO]])</f>
        <v>0</v>
      </c>
      <c r="I6019" s="387" t="b" cm="1">
        <f t="array" ref="I6019">_xlfn.LET(
    _xlpm.codigos_devolucion, _xlfn.UNIQUE(_xlfn._xlws.FILTER(BP[CODIGO], ISNUMBER(SEARCH("devoluci", BP[NOMBRE CUENTA])), {""})),
    ISNUMBER(MATCH(BP[[#This Row],[CODIGO]], _xlpm.codigos_devolucion, 0))
)</f>
        <v>0</v>
      </c>
    </row>
    <row r="6020" spans="1:9" x14ac:dyDescent="0.25">
      <c r="A6020" s="608">
        <v>720572</v>
      </c>
      <c r="B6020" s="416" t="s">
        <v>554</v>
      </c>
      <c r="C6020" s="416" t="s">
        <v>1301</v>
      </c>
      <c r="D6020" s="416" t="s">
        <v>739</v>
      </c>
      <c r="E6020" s="417">
        <v>151621.57999999999</v>
      </c>
      <c r="F6020" s="417">
        <v>0</v>
      </c>
      <c r="G6020" s="417">
        <v>491841927.6699999</v>
      </c>
      <c r="H6020" s="387" t="b" cm="1">
        <f t="array" aca="1" ref="H6020" ca="1">EsNegrita(BP[[#This Row],[CODIGO]])</f>
        <v>0</v>
      </c>
      <c r="I6020" s="387" t="b" cm="1">
        <f t="array" ref="I6020">_xlfn.LET(
    _xlpm.codigos_devolucion, _xlfn.UNIQUE(_xlfn._xlws.FILTER(BP[CODIGO], ISNUMBER(SEARCH("devoluci", BP[NOMBRE CUENTA])), {""})),
    ISNUMBER(MATCH(BP[[#This Row],[CODIGO]], _xlpm.codigos_devolucion, 0))
)</f>
        <v>0</v>
      </c>
    </row>
    <row r="6021" spans="1:9" x14ac:dyDescent="0.25">
      <c r="A6021" s="608">
        <v>720572</v>
      </c>
      <c r="B6021" s="416" t="s">
        <v>554</v>
      </c>
      <c r="C6021" s="416" t="s">
        <v>1271</v>
      </c>
      <c r="D6021" s="416" t="s">
        <v>739</v>
      </c>
      <c r="E6021" s="417">
        <v>139930.98000000001</v>
      </c>
      <c r="F6021" s="417">
        <v>0</v>
      </c>
      <c r="G6021" s="417">
        <v>491981858.64999992</v>
      </c>
      <c r="H6021" s="387" t="b" cm="1">
        <f t="array" aca="1" ref="H6021" ca="1">EsNegrita(BP[[#This Row],[CODIGO]])</f>
        <v>0</v>
      </c>
      <c r="I6021" s="387" t="b" cm="1">
        <f t="array" ref="I6021">_xlfn.LET(
    _xlpm.codigos_devolucion, _xlfn.UNIQUE(_xlfn._xlws.FILTER(BP[CODIGO], ISNUMBER(SEARCH("devoluci", BP[NOMBRE CUENTA])), {""})),
    ISNUMBER(MATCH(BP[[#This Row],[CODIGO]], _xlpm.codigos_devolucion, 0))
)</f>
        <v>0</v>
      </c>
    </row>
    <row r="6022" spans="1:9" x14ac:dyDescent="0.25">
      <c r="A6022" s="608">
        <v>720572</v>
      </c>
      <c r="B6022" s="416" t="s">
        <v>554</v>
      </c>
      <c r="C6022" s="416" t="s">
        <v>1302</v>
      </c>
      <c r="D6022" s="416" t="s">
        <v>739</v>
      </c>
      <c r="E6022" s="417">
        <v>165843.98000000001</v>
      </c>
      <c r="F6022" s="417">
        <v>0</v>
      </c>
      <c r="G6022" s="417">
        <v>492147702.62999994</v>
      </c>
      <c r="H6022" s="387" t="b" cm="1">
        <f t="array" aca="1" ref="H6022" ca="1">EsNegrita(BP[[#This Row],[CODIGO]])</f>
        <v>0</v>
      </c>
      <c r="I6022" s="387" t="b" cm="1">
        <f t="array" ref="I6022">_xlfn.LET(
    _xlpm.codigos_devolucion, _xlfn.UNIQUE(_xlfn._xlws.FILTER(BP[CODIGO], ISNUMBER(SEARCH("devoluci", BP[NOMBRE CUENTA])), {""})),
    ISNUMBER(MATCH(BP[[#This Row],[CODIGO]], _xlpm.codigos_devolucion, 0))
)</f>
        <v>0</v>
      </c>
    </row>
    <row r="6023" spans="1:9" x14ac:dyDescent="0.25">
      <c r="A6023" s="608">
        <v>720572</v>
      </c>
      <c r="B6023" s="416" t="s">
        <v>554</v>
      </c>
      <c r="C6023" s="416" t="s">
        <v>1341</v>
      </c>
      <c r="D6023" s="416" t="s">
        <v>739</v>
      </c>
      <c r="E6023" s="417">
        <v>112083.64</v>
      </c>
      <c r="F6023" s="417">
        <v>0</v>
      </c>
      <c r="G6023" s="417">
        <v>492259786.26999992</v>
      </c>
      <c r="H6023" s="387" t="b" cm="1">
        <f t="array" aca="1" ref="H6023" ca="1">EsNegrita(BP[[#This Row],[CODIGO]])</f>
        <v>0</v>
      </c>
      <c r="I6023" s="387" t="b" cm="1">
        <f t="array" ref="I6023">_xlfn.LET(
    _xlpm.codigos_devolucion, _xlfn.UNIQUE(_xlfn._xlws.FILTER(BP[CODIGO], ISNUMBER(SEARCH("devoluci", BP[NOMBRE CUENTA])), {""})),
    ISNUMBER(MATCH(BP[[#This Row],[CODIGO]], _xlpm.codigos_devolucion, 0))
)</f>
        <v>0</v>
      </c>
    </row>
    <row r="6024" spans="1:9" x14ac:dyDescent="0.25">
      <c r="A6024" s="608">
        <v>720572</v>
      </c>
      <c r="B6024" s="416" t="s">
        <v>554</v>
      </c>
      <c r="C6024" s="416" t="s">
        <v>1262</v>
      </c>
      <c r="D6024" s="416" t="s">
        <v>739</v>
      </c>
      <c r="E6024" s="417">
        <v>139052.1</v>
      </c>
      <c r="F6024" s="417">
        <v>0</v>
      </c>
      <c r="G6024" s="417">
        <v>492398838.36999995</v>
      </c>
      <c r="H6024" s="387" t="b" cm="1">
        <f t="array" aca="1" ref="H6024" ca="1">EsNegrita(BP[[#This Row],[CODIGO]])</f>
        <v>0</v>
      </c>
      <c r="I6024" s="387" t="b" cm="1">
        <f t="array" ref="I6024">_xlfn.LET(
    _xlpm.codigos_devolucion, _xlfn.UNIQUE(_xlfn._xlws.FILTER(BP[CODIGO], ISNUMBER(SEARCH("devoluci", BP[NOMBRE CUENTA])), {""})),
    ISNUMBER(MATCH(BP[[#This Row],[CODIGO]], _xlpm.codigos_devolucion, 0))
)</f>
        <v>0</v>
      </c>
    </row>
    <row r="6025" spans="1:9" x14ac:dyDescent="0.25">
      <c r="A6025" s="608">
        <v>720572</v>
      </c>
      <c r="B6025" s="416" t="s">
        <v>554</v>
      </c>
      <c r="C6025" s="416" t="s">
        <v>1272</v>
      </c>
      <c r="D6025" s="416" t="s">
        <v>739</v>
      </c>
      <c r="E6025" s="417">
        <v>126491.17</v>
      </c>
      <c r="F6025" s="417">
        <v>0</v>
      </c>
      <c r="G6025" s="417">
        <v>492525329.53999996</v>
      </c>
      <c r="H6025" s="387" t="b" cm="1">
        <f t="array" aca="1" ref="H6025" ca="1">EsNegrita(BP[[#This Row],[CODIGO]])</f>
        <v>0</v>
      </c>
      <c r="I6025" s="387" t="b" cm="1">
        <f t="array" ref="I6025">_xlfn.LET(
    _xlpm.codigos_devolucion, _xlfn.UNIQUE(_xlfn._xlws.FILTER(BP[CODIGO], ISNUMBER(SEARCH("devoluci", BP[NOMBRE CUENTA])), {""})),
    ISNUMBER(MATCH(BP[[#This Row],[CODIGO]], _xlpm.codigos_devolucion, 0))
)</f>
        <v>0</v>
      </c>
    </row>
    <row r="6026" spans="1:9" x14ac:dyDescent="0.25">
      <c r="A6026" s="608">
        <v>720572</v>
      </c>
      <c r="B6026" s="416" t="s">
        <v>554</v>
      </c>
      <c r="C6026" s="416" t="s">
        <v>780</v>
      </c>
      <c r="D6026" s="416" t="s">
        <v>739</v>
      </c>
      <c r="E6026" s="417">
        <v>103437.11</v>
      </c>
      <c r="F6026" s="417">
        <v>0</v>
      </c>
      <c r="G6026" s="417">
        <v>492628766.64999998</v>
      </c>
      <c r="H6026" s="387" t="b" cm="1">
        <f t="array" aca="1" ref="H6026" ca="1">EsNegrita(BP[[#This Row],[CODIGO]])</f>
        <v>0</v>
      </c>
      <c r="I6026" s="387" t="b" cm="1">
        <f t="array" ref="I6026">_xlfn.LET(
    _xlpm.codigos_devolucion, _xlfn.UNIQUE(_xlfn._xlws.FILTER(BP[CODIGO], ISNUMBER(SEARCH("devoluci", BP[NOMBRE CUENTA])), {""})),
    ISNUMBER(MATCH(BP[[#This Row],[CODIGO]], _xlpm.codigos_devolucion, 0))
)</f>
        <v>0</v>
      </c>
    </row>
    <row r="6027" spans="1:9" x14ac:dyDescent="0.25">
      <c r="A6027" s="608">
        <v>720572</v>
      </c>
      <c r="B6027" s="416" t="s">
        <v>554</v>
      </c>
      <c r="C6027" s="416" t="s">
        <v>762</v>
      </c>
      <c r="D6027" s="416" t="s">
        <v>739</v>
      </c>
      <c r="E6027" s="417">
        <v>139424.62</v>
      </c>
      <c r="F6027" s="417">
        <v>0</v>
      </c>
      <c r="G6027" s="417">
        <v>492768191.26999998</v>
      </c>
      <c r="H6027" s="387" t="b" cm="1">
        <f t="array" aca="1" ref="H6027" ca="1">EsNegrita(BP[[#This Row],[CODIGO]])</f>
        <v>0</v>
      </c>
      <c r="I6027" s="387" t="b" cm="1">
        <f t="array" ref="I6027">_xlfn.LET(
    _xlpm.codigos_devolucion, _xlfn.UNIQUE(_xlfn._xlws.FILTER(BP[CODIGO], ISNUMBER(SEARCH("devoluci", BP[NOMBRE CUENTA])), {""})),
    ISNUMBER(MATCH(BP[[#This Row],[CODIGO]], _xlpm.codigos_devolucion, 0))
)</f>
        <v>0</v>
      </c>
    </row>
    <row r="6028" spans="1:9" x14ac:dyDescent="0.25">
      <c r="A6028" s="608">
        <v>720572</v>
      </c>
      <c r="B6028" s="416" t="s">
        <v>554</v>
      </c>
      <c r="C6028" s="416" t="s">
        <v>1330</v>
      </c>
      <c r="D6028" s="416" t="s">
        <v>739</v>
      </c>
      <c r="E6028" s="417">
        <v>139930.98000000001</v>
      </c>
      <c r="F6028" s="417">
        <v>0</v>
      </c>
      <c r="G6028" s="417">
        <v>492908122.25</v>
      </c>
      <c r="H6028" s="387" t="b" cm="1">
        <f t="array" aca="1" ref="H6028" ca="1">EsNegrita(BP[[#This Row],[CODIGO]])</f>
        <v>0</v>
      </c>
      <c r="I6028" s="387" t="b" cm="1">
        <f t="array" ref="I6028">_xlfn.LET(
    _xlpm.codigos_devolucion, _xlfn.UNIQUE(_xlfn._xlws.FILTER(BP[CODIGO], ISNUMBER(SEARCH("devoluci", BP[NOMBRE CUENTA])), {""})),
    ISNUMBER(MATCH(BP[[#This Row],[CODIGO]], _xlpm.codigos_devolucion, 0))
)</f>
        <v>0</v>
      </c>
    </row>
    <row r="6029" spans="1:9" x14ac:dyDescent="0.25">
      <c r="A6029" s="608">
        <v>720572</v>
      </c>
      <c r="B6029" s="416" t="s">
        <v>554</v>
      </c>
      <c r="C6029" s="416" t="s">
        <v>763</v>
      </c>
      <c r="D6029" s="416" t="s">
        <v>739</v>
      </c>
      <c r="E6029" s="417">
        <v>139930.98000000001</v>
      </c>
      <c r="F6029" s="417">
        <v>0</v>
      </c>
      <c r="G6029" s="417">
        <v>493048053.23000002</v>
      </c>
      <c r="H6029" s="387" t="b" cm="1">
        <f t="array" aca="1" ref="H6029" ca="1">EsNegrita(BP[[#This Row],[CODIGO]])</f>
        <v>0</v>
      </c>
      <c r="I6029" s="387" t="b" cm="1">
        <f t="array" ref="I6029">_xlfn.LET(
    _xlpm.codigos_devolucion, _xlfn.UNIQUE(_xlfn._xlws.FILTER(BP[CODIGO], ISNUMBER(SEARCH("devoluci", BP[NOMBRE CUENTA])), {""})),
    ISNUMBER(MATCH(BP[[#This Row],[CODIGO]], _xlpm.codigos_devolucion, 0))
)</f>
        <v>0</v>
      </c>
    </row>
    <row r="6030" spans="1:9" x14ac:dyDescent="0.25">
      <c r="A6030" s="608">
        <v>720572</v>
      </c>
      <c r="B6030" s="416" t="s">
        <v>554</v>
      </c>
      <c r="C6030" s="416" t="s">
        <v>764</v>
      </c>
      <c r="D6030" s="416" t="s">
        <v>739</v>
      </c>
      <c r="E6030" s="417">
        <v>167731.53</v>
      </c>
      <c r="F6030" s="417">
        <v>0</v>
      </c>
      <c r="G6030" s="417">
        <v>493215784.75999999</v>
      </c>
      <c r="H6030" s="387" t="b" cm="1">
        <f t="array" aca="1" ref="H6030" ca="1">EsNegrita(BP[[#This Row],[CODIGO]])</f>
        <v>0</v>
      </c>
      <c r="I6030" s="387" t="b" cm="1">
        <f t="array" ref="I6030">_xlfn.LET(
    _xlpm.codigos_devolucion, _xlfn.UNIQUE(_xlfn._xlws.FILTER(BP[CODIGO], ISNUMBER(SEARCH("devoluci", BP[NOMBRE CUENTA])), {""})),
    ISNUMBER(MATCH(BP[[#This Row],[CODIGO]], _xlpm.codigos_devolucion, 0))
)</f>
        <v>0</v>
      </c>
    </row>
    <row r="6031" spans="1:9" x14ac:dyDescent="0.25">
      <c r="A6031" s="608">
        <v>720572</v>
      </c>
      <c r="B6031" s="416" t="s">
        <v>554</v>
      </c>
      <c r="C6031" s="416" t="s">
        <v>1284</v>
      </c>
      <c r="D6031" s="416" t="s">
        <v>739</v>
      </c>
      <c r="E6031" s="417">
        <v>118105.35</v>
      </c>
      <c r="F6031" s="417">
        <v>0</v>
      </c>
      <c r="G6031" s="417">
        <v>493333890.11000001</v>
      </c>
      <c r="H6031" s="387" t="b" cm="1">
        <f t="array" aca="1" ref="H6031" ca="1">EsNegrita(BP[[#This Row],[CODIGO]])</f>
        <v>0</v>
      </c>
      <c r="I6031" s="387" t="b" cm="1">
        <f t="array" ref="I6031">_xlfn.LET(
    _xlpm.codigos_devolucion, _xlfn.UNIQUE(_xlfn._xlws.FILTER(BP[CODIGO], ISNUMBER(SEARCH("devoluci", BP[NOMBRE CUENTA])), {""})),
    ISNUMBER(MATCH(BP[[#This Row],[CODIGO]], _xlpm.codigos_devolucion, 0))
)</f>
        <v>0</v>
      </c>
    </row>
    <row r="6032" spans="1:9" x14ac:dyDescent="0.25">
      <c r="A6032" s="608">
        <v>720572</v>
      </c>
      <c r="B6032" s="416" t="s">
        <v>554</v>
      </c>
      <c r="C6032" s="416" t="s">
        <v>1303</v>
      </c>
      <c r="D6032" s="416" t="s">
        <v>739</v>
      </c>
      <c r="E6032" s="417">
        <v>159050.01999999999</v>
      </c>
      <c r="F6032" s="417">
        <v>0</v>
      </c>
      <c r="G6032" s="417">
        <v>493492940.13</v>
      </c>
      <c r="H6032" s="387" t="b" cm="1">
        <f t="array" aca="1" ref="H6032" ca="1">EsNegrita(BP[[#This Row],[CODIGO]])</f>
        <v>0</v>
      </c>
      <c r="I6032" s="387" t="b" cm="1">
        <f t="array" ref="I6032">_xlfn.LET(
    _xlpm.codigos_devolucion, _xlfn.UNIQUE(_xlfn._xlws.FILTER(BP[CODIGO], ISNUMBER(SEARCH("devoluci", BP[NOMBRE CUENTA])), {""})),
    ISNUMBER(MATCH(BP[[#This Row],[CODIGO]], _xlpm.codigos_devolucion, 0))
)</f>
        <v>0</v>
      </c>
    </row>
    <row r="6033" spans="1:9" x14ac:dyDescent="0.25">
      <c r="A6033" s="608">
        <v>720572</v>
      </c>
      <c r="B6033" s="416" t="s">
        <v>554</v>
      </c>
      <c r="C6033" s="416" t="s">
        <v>765</v>
      </c>
      <c r="D6033" s="416" t="s">
        <v>739</v>
      </c>
      <c r="E6033" s="417">
        <v>83950.52</v>
      </c>
      <c r="F6033" s="417">
        <v>0</v>
      </c>
      <c r="G6033" s="417">
        <v>493576890.64999998</v>
      </c>
      <c r="H6033" s="387" t="b" cm="1">
        <f t="array" aca="1" ref="H6033" ca="1">EsNegrita(BP[[#This Row],[CODIGO]])</f>
        <v>0</v>
      </c>
      <c r="I6033" s="387" t="b" cm="1">
        <f t="array" ref="I6033">_xlfn.LET(
    _xlpm.codigos_devolucion, _xlfn.UNIQUE(_xlfn._xlws.FILTER(BP[CODIGO], ISNUMBER(SEARCH("devoluci", BP[NOMBRE CUENTA])), {""})),
    ISNUMBER(MATCH(BP[[#This Row],[CODIGO]], _xlpm.codigos_devolucion, 0))
)</f>
        <v>0</v>
      </c>
    </row>
    <row r="6034" spans="1:9" x14ac:dyDescent="0.25">
      <c r="A6034" s="608">
        <v>720572</v>
      </c>
      <c r="B6034" s="416" t="s">
        <v>554</v>
      </c>
      <c r="C6034" s="416" t="s">
        <v>1273</v>
      </c>
      <c r="D6034" s="416" t="s">
        <v>739</v>
      </c>
      <c r="E6034" s="417">
        <v>70036.2</v>
      </c>
      <c r="F6034" s="417">
        <v>0</v>
      </c>
      <c r="G6034" s="417">
        <v>493646926.84999996</v>
      </c>
      <c r="H6034" s="387" t="b" cm="1">
        <f t="array" aca="1" ref="H6034" ca="1">EsNegrita(BP[[#This Row],[CODIGO]])</f>
        <v>0</v>
      </c>
      <c r="I6034" s="387" t="b" cm="1">
        <f t="array" ref="I6034">_xlfn.LET(
    _xlpm.codigos_devolucion, _xlfn.UNIQUE(_xlfn._xlws.FILTER(BP[CODIGO], ISNUMBER(SEARCH("devoluci", BP[NOMBRE CUENTA])), {""})),
    ISNUMBER(MATCH(BP[[#This Row],[CODIGO]], _xlpm.codigos_devolucion, 0))
)</f>
        <v>0</v>
      </c>
    </row>
    <row r="6035" spans="1:9" x14ac:dyDescent="0.25">
      <c r="A6035" s="608">
        <v>720572</v>
      </c>
      <c r="B6035" s="416" t="s">
        <v>554</v>
      </c>
      <c r="C6035" s="416" t="s">
        <v>1304</v>
      </c>
      <c r="D6035" s="416" t="s">
        <v>739</v>
      </c>
      <c r="E6035" s="417">
        <v>155497.32999999999</v>
      </c>
      <c r="F6035" s="417">
        <v>0</v>
      </c>
      <c r="G6035" s="417">
        <v>493802424.17999995</v>
      </c>
      <c r="H6035" s="387" t="b" cm="1">
        <f t="array" aca="1" ref="H6035" ca="1">EsNegrita(BP[[#This Row],[CODIGO]])</f>
        <v>0</v>
      </c>
      <c r="I6035" s="387" t="b" cm="1">
        <f t="array" ref="I6035">_xlfn.LET(
    _xlpm.codigos_devolucion, _xlfn.UNIQUE(_xlfn._xlws.FILTER(BP[CODIGO], ISNUMBER(SEARCH("devoluci", BP[NOMBRE CUENTA])), {""})),
    ISNUMBER(MATCH(BP[[#This Row],[CODIGO]], _xlpm.codigos_devolucion, 0))
)</f>
        <v>0</v>
      </c>
    </row>
    <row r="6036" spans="1:9" x14ac:dyDescent="0.25">
      <c r="A6036" s="608">
        <v>720572</v>
      </c>
      <c r="B6036" s="416" t="s">
        <v>554</v>
      </c>
      <c r="C6036" s="416" t="s">
        <v>1348</v>
      </c>
      <c r="D6036" s="416" t="s">
        <v>739</v>
      </c>
      <c r="E6036" s="417">
        <v>155497.32999999999</v>
      </c>
      <c r="F6036" s="417">
        <v>0</v>
      </c>
      <c r="G6036" s="417">
        <v>493957921.50999993</v>
      </c>
      <c r="H6036" s="387" t="b" cm="1">
        <f t="array" aca="1" ref="H6036" ca="1">EsNegrita(BP[[#This Row],[CODIGO]])</f>
        <v>0</v>
      </c>
      <c r="I6036" s="387" t="b" cm="1">
        <f t="array" ref="I6036">_xlfn.LET(
    _xlpm.codigos_devolucion, _xlfn.UNIQUE(_xlfn._xlws.FILTER(BP[CODIGO], ISNUMBER(SEARCH("devoluci", BP[NOMBRE CUENTA])), {""})),
    ISNUMBER(MATCH(BP[[#This Row],[CODIGO]], _xlpm.codigos_devolucion, 0))
)</f>
        <v>0</v>
      </c>
    </row>
    <row r="6037" spans="1:9" x14ac:dyDescent="0.25">
      <c r="A6037" s="608">
        <v>720572</v>
      </c>
      <c r="B6037" s="416" t="s">
        <v>554</v>
      </c>
      <c r="C6037" s="416" t="s">
        <v>1305</v>
      </c>
      <c r="D6037" s="416" t="s">
        <v>739</v>
      </c>
      <c r="E6037" s="417">
        <v>94033.05</v>
      </c>
      <c r="F6037" s="417">
        <v>0</v>
      </c>
      <c r="G6037" s="417">
        <v>494051954.55999994</v>
      </c>
      <c r="H6037" s="387" t="b" cm="1">
        <f t="array" aca="1" ref="H6037" ca="1">EsNegrita(BP[[#This Row],[CODIGO]])</f>
        <v>0</v>
      </c>
      <c r="I6037" s="387" t="b" cm="1">
        <f t="array" ref="I6037">_xlfn.LET(
    _xlpm.codigos_devolucion, _xlfn.UNIQUE(_xlfn._xlws.FILTER(BP[CODIGO], ISNUMBER(SEARCH("devoluci", BP[NOMBRE CUENTA])), {""})),
    ISNUMBER(MATCH(BP[[#This Row],[CODIGO]], _xlpm.codigos_devolucion, 0))
)</f>
        <v>0</v>
      </c>
    </row>
    <row r="6038" spans="1:9" x14ac:dyDescent="0.25">
      <c r="A6038" s="608">
        <v>720572</v>
      </c>
      <c r="B6038" s="416" t="s">
        <v>554</v>
      </c>
      <c r="C6038" s="416" t="s">
        <v>1306</v>
      </c>
      <c r="D6038" s="416" t="s">
        <v>739</v>
      </c>
      <c r="E6038" s="417">
        <v>162372.10999999999</v>
      </c>
      <c r="F6038" s="417">
        <v>0</v>
      </c>
      <c r="G6038" s="417">
        <v>494214326.66999996</v>
      </c>
      <c r="H6038" s="387" t="b" cm="1">
        <f t="array" aca="1" ref="H6038" ca="1">EsNegrita(BP[[#This Row],[CODIGO]])</f>
        <v>0</v>
      </c>
      <c r="I6038" s="387" t="b" cm="1">
        <f t="array" ref="I6038">_xlfn.LET(
    _xlpm.codigos_devolucion, _xlfn.UNIQUE(_xlfn._xlws.FILTER(BP[CODIGO], ISNUMBER(SEARCH("devoluci", BP[NOMBRE CUENTA])), {""})),
    ISNUMBER(MATCH(BP[[#This Row],[CODIGO]], _xlpm.codigos_devolucion, 0))
)</f>
        <v>0</v>
      </c>
    </row>
    <row r="6039" spans="1:9" x14ac:dyDescent="0.25">
      <c r="A6039" s="608">
        <v>720572</v>
      </c>
      <c r="B6039" s="416" t="s">
        <v>554</v>
      </c>
      <c r="C6039" s="416" t="s">
        <v>1274</v>
      </c>
      <c r="D6039" s="416" t="s">
        <v>739</v>
      </c>
      <c r="E6039" s="417">
        <v>105390.71</v>
      </c>
      <c r="F6039" s="417">
        <v>0</v>
      </c>
      <c r="G6039" s="417">
        <v>494319717.37999994</v>
      </c>
      <c r="H6039" s="387" t="b" cm="1">
        <f t="array" aca="1" ref="H6039" ca="1">EsNegrita(BP[[#This Row],[CODIGO]])</f>
        <v>0</v>
      </c>
      <c r="I6039" s="387" t="b" cm="1">
        <f t="array" ref="I6039">_xlfn.LET(
    _xlpm.codigos_devolucion, _xlfn.UNIQUE(_xlfn._xlws.FILTER(BP[CODIGO], ISNUMBER(SEARCH("devoluci", BP[NOMBRE CUENTA])), {""})),
    ISNUMBER(MATCH(BP[[#This Row],[CODIGO]], _xlpm.codigos_devolucion, 0))
)</f>
        <v>0</v>
      </c>
    </row>
    <row r="6040" spans="1:9" x14ac:dyDescent="0.25">
      <c r="A6040" s="608">
        <v>720572</v>
      </c>
      <c r="B6040" s="416" t="s">
        <v>554</v>
      </c>
      <c r="C6040" s="416" t="s">
        <v>1307</v>
      </c>
      <c r="D6040" s="416" t="s">
        <v>739</v>
      </c>
      <c r="E6040" s="417">
        <v>103573.37</v>
      </c>
      <c r="F6040" s="417">
        <v>0</v>
      </c>
      <c r="G6040" s="417">
        <v>494423290.74999994</v>
      </c>
      <c r="H6040" s="387" t="b" cm="1">
        <f t="array" aca="1" ref="H6040" ca="1">EsNegrita(BP[[#This Row],[CODIGO]])</f>
        <v>0</v>
      </c>
      <c r="I6040" s="387" t="b" cm="1">
        <f t="array" ref="I6040">_xlfn.LET(
    _xlpm.codigos_devolucion, _xlfn.UNIQUE(_xlfn._xlws.FILTER(BP[CODIGO], ISNUMBER(SEARCH("devoluci", BP[NOMBRE CUENTA])), {""})),
    ISNUMBER(MATCH(BP[[#This Row],[CODIGO]], _xlpm.codigos_devolucion, 0))
)</f>
        <v>0</v>
      </c>
    </row>
    <row r="6041" spans="1:9" x14ac:dyDescent="0.25">
      <c r="A6041" s="608">
        <v>720572</v>
      </c>
      <c r="B6041" s="416" t="s">
        <v>554</v>
      </c>
      <c r="C6041" s="416" t="s">
        <v>766</v>
      </c>
      <c r="D6041" s="416" t="s">
        <v>739</v>
      </c>
      <c r="E6041" s="417">
        <v>178613.49</v>
      </c>
      <c r="F6041" s="417">
        <v>0</v>
      </c>
      <c r="G6041" s="417">
        <v>494601904.23999995</v>
      </c>
      <c r="H6041" s="387" t="b" cm="1">
        <f t="array" aca="1" ref="H6041" ca="1">EsNegrita(BP[[#This Row],[CODIGO]])</f>
        <v>0</v>
      </c>
      <c r="I6041" s="387" t="b" cm="1">
        <f t="array" ref="I6041">_xlfn.LET(
    _xlpm.codigos_devolucion, _xlfn.UNIQUE(_xlfn._xlws.FILTER(BP[CODIGO], ISNUMBER(SEARCH("devoluci", BP[NOMBRE CUENTA])), {""})),
    ISNUMBER(MATCH(BP[[#This Row],[CODIGO]], _xlpm.codigos_devolucion, 0))
)</f>
        <v>0</v>
      </c>
    </row>
    <row r="6042" spans="1:9" x14ac:dyDescent="0.25">
      <c r="A6042" s="608">
        <v>720572</v>
      </c>
      <c r="B6042" s="416" t="s">
        <v>554</v>
      </c>
      <c r="C6042" s="416" t="s">
        <v>767</v>
      </c>
      <c r="D6042" s="416" t="s">
        <v>739</v>
      </c>
      <c r="E6042" s="417">
        <v>137934.53</v>
      </c>
      <c r="F6042" s="417">
        <v>0</v>
      </c>
      <c r="G6042" s="417">
        <v>494739838.76999992</v>
      </c>
      <c r="H6042" s="387" t="b" cm="1">
        <f t="array" aca="1" ref="H6042" ca="1">EsNegrita(BP[[#This Row],[CODIGO]])</f>
        <v>0</v>
      </c>
      <c r="I6042" s="387" t="b" cm="1">
        <f t="array" ref="I6042">_xlfn.LET(
    _xlpm.codigos_devolucion, _xlfn.UNIQUE(_xlfn._xlws.FILTER(BP[CODIGO], ISNUMBER(SEARCH("devoluci", BP[NOMBRE CUENTA])), {""})),
    ISNUMBER(MATCH(BP[[#This Row],[CODIGO]], _xlpm.codigos_devolucion, 0))
)</f>
        <v>0</v>
      </c>
    </row>
    <row r="6043" spans="1:9" x14ac:dyDescent="0.25">
      <c r="A6043" s="608">
        <v>720572</v>
      </c>
      <c r="B6043" s="416" t="s">
        <v>554</v>
      </c>
      <c r="C6043" s="416" t="s">
        <v>768</v>
      </c>
      <c r="D6043" s="416" t="s">
        <v>739</v>
      </c>
      <c r="E6043" s="417">
        <v>155497.32999999999</v>
      </c>
      <c r="F6043" s="417">
        <v>0</v>
      </c>
      <c r="G6043" s="417">
        <v>494895336.0999999</v>
      </c>
      <c r="H6043" s="387" t="b" cm="1">
        <f t="array" aca="1" ref="H6043" ca="1">EsNegrita(BP[[#This Row],[CODIGO]])</f>
        <v>0</v>
      </c>
      <c r="I6043" s="387" t="b" cm="1">
        <f t="array" ref="I6043">_xlfn.LET(
    _xlpm.codigos_devolucion, _xlfn.UNIQUE(_xlfn._xlws.FILTER(BP[CODIGO], ISNUMBER(SEARCH("devoluci", BP[NOMBRE CUENTA])), {""})),
    ISNUMBER(MATCH(BP[[#This Row],[CODIGO]], _xlpm.codigos_devolucion, 0))
)</f>
        <v>0</v>
      </c>
    </row>
    <row r="6044" spans="1:9" x14ac:dyDescent="0.25">
      <c r="A6044" s="608">
        <v>720572</v>
      </c>
      <c r="B6044" s="416" t="s">
        <v>554</v>
      </c>
      <c r="C6044" s="416" t="s">
        <v>1344</v>
      </c>
      <c r="D6044" s="416" t="s">
        <v>739</v>
      </c>
      <c r="E6044" s="417">
        <v>112083.64</v>
      </c>
      <c r="F6044" s="417">
        <v>0</v>
      </c>
      <c r="G6044" s="417">
        <v>495007419.73999989</v>
      </c>
      <c r="H6044" s="387" t="b" cm="1">
        <f t="array" aca="1" ref="H6044" ca="1">EsNegrita(BP[[#This Row],[CODIGO]])</f>
        <v>0</v>
      </c>
      <c r="I6044" s="387" t="b" cm="1">
        <f t="array" ref="I6044">_xlfn.LET(
    _xlpm.codigos_devolucion, _xlfn.UNIQUE(_xlfn._xlws.FILTER(BP[CODIGO], ISNUMBER(SEARCH("devoluci", BP[NOMBRE CUENTA])), {""})),
    ISNUMBER(MATCH(BP[[#This Row],[CODIGO]], _xlpm.codigos_devolucion, 0))
)</f>
        <v>0</v>
      </c>
    </row>
    <row r="6045" spans="1:9" x14ac:dyDescent="0.25">
      <c r="A6045" s="608">
        <v>720572</v>
      </c>
      <c r="B6045" s="416" t="s">
        <v>554</v>
      </c>
      <c r="C6045" s="416" t="s">
        <v>769</v>
      </c>
      <c r="D6045" s="416" t="s">
        <v>739</v>
      </c>
      <c r="E6045" s="417">
        <v>150007.01</v>
      </c>
      <c r="F6045" s="417">
        <v>0</v>
      </c>
      <c r="G6045" s="417">
        <v>495157426.74999988</v>
      </c>
      <c r="H6045" s="387" t="b" cm="1">
        <f t="array" aca="1" ref="H6045" ca="1">EsNegrita(BP[[#This Row],[CODIGO]])</f>
        <v>0</v>
      </c>
      <c r="I6045" s="387" t="b" cm="1">
        <f t="array" ref="I6045">_xlfn.LET(
    _xlpm.codigos_devolucion, _xlfn.UNIQUE(_xlfn._xlws.FILTER(BP[CODIGO], ISNUMBER(SEARCH("devoluci", BP[NOMBRE CUENTA])), {""})),
    ISNUMBER(MATCH(BP[[#This Row],[CODIGO]], _xlpm.codigos_devolucion, 0))
)</f>
        <v>0</v>
      </c>
    </row>
    <row r="6046" spans="1:9" x14ac:dyDescent="0.25">
      <c r="A6046" s="608">
        <v>720572</v>
      </c>
      <c r="B6046" s="416" t="s">
        <v>554</v>
      </c>
      <c r="C6046" s="416" t="s">
        <v>1309</v>
      </c>
      <c r="D6046" s="416" t="s">
        <v>739</v>
      </c>
      <c r="E6046" s="417">
        <v>104929.76</v>
      </c>
      <c r="F6046" s="417">
        <v>0</v>
      </c>
      <c r="G6046" s="417">
        <v>495262356.50999987</v>
      </c>
      <c r="H6046" s="387" t="b" cm="1">
        <f t="array" aca="1" ref="H6046" ca="1">EsNegrita(BP[[#This Row],[CODIGO]])</f>
        <v>0</v>
      </c>
      <c r="I6046" s="387" t="b" cm="1">
        <f t="array" ref="I6046">_xlfn.LET(
    _xlpm.codigos_devolucion, _xlfn.UNIQUE(_xlfn._xlws.FILTER(BP[CODIGO], ISNUMBER(SEARCH("devoluci", BP[NOMBRE CUENTA])), {""})),
    ISNUMBER(MATCH(BP[[#This Row],[CODIGO]], _xlpm.codigos_devolucion, 0))
)</f>
        <v>0</v>
      </c>
    </row>
    <row r="6047" spans="1:9" x14ac:dyDescent="0.25">
      <c r="A6047" s="608">
        <v>720572</v>
      </c>
      <c r="B6047" s="416" t="s">
        <v>554</v>
      </c>
      <c r="C6047" s="416" t="s">
        <v>1310</v>
      </c>
      <c r="D6047" s="416" t="s">
        <v>739</v>
      </c>
      <c r="E6047" s="417">
        <v>76669.08</v>
      </c>
      <c r="F6047" s="417">
        <v>0</v>
      </c>
      <c r="G6047" s="417">
        <v>495339025.58999985</v>
      </c>
      <c r="H6047" s="387" t="b" cm="1">
        <f t="array" aca="1" ref="H6047" ca="1">EsNegrita(BP[[#This Row],[CODIGO]])</f>
        <v>0</v>
      </c>
      <c r="I6047" s="387" t="b" cm="1">
        <f t="array" ref="I6047">_xlfn.LET(
    _xlpm.codigos_devolucion, _xlfn.UNIQUE(_xlfn._xlws.FILTER(BP[CODIGO], ISNUMBER(SEARCH("devoluci", BP[NOMBRE CUENTA])), {""})),
    ISNUMBER(MATCH(BP[[#This Row],[CODIGO]], _xlpm.codigos_devolucion, 0))
)</f>
        <v>0</v>
      </c>
    </row>
    <row r="6048" spans="1:9" x14ac:dyDescent="0.25">
      <c r="A6048" s="608">
        <v>720572</v>
      </c>
      <c r="B6048" s="416" t="s">
        <v>554</v>
      </c>
      <c r="C6048" s="416" t="s">
        <v>1275</v>
      </c>
      <c r="D6048" s="416" t="s">
        <v>739</v>
      </c>
      <c r="E6048" s="417">
        <v>101219.53</v>
      </c>
      <c r="F6048" s="417">
        <v>0</v>
      </c>
      <c r="G6048" s="417">
        <v>495440245.11999983</v>
      </c>
      <c r="H6048" s="387" t="b" cm="1">
        <f t="array" aca="1" ref="H6048" ca="1">EsNegrita(BP[[#This Row],[CODIGO]])</f>
        <v>0</v>
      </c>
      <c r="I6048" s="387" t="b" cm="1">
        <f t="array" ref="I6048">_xlfn.LET(
    _xlpm.codigos_devolucion, _xlfn.UNIQUE(_xlfn._xlws.FILTER(BP[CODIGO], ISNUMBER(SEARCH("devoluci", BP[NOMBRE CUENTA])), {""})),
    ISNUMBER(MATCH(BP[[#This Row],[CODIGO]], _xlpm.codigos_devolucion, 0))
)</f>
        <v>0</v>
      </c>
    </row>
    <row r="6049" spans="1:9" x14ac:dyDescent="0.25">
      <c r="A6049" s="608">
        <v>720572</v>
      </c>
      <c r="B6049" s="416" t="s">
        <v>554</v>
      </c>
      <c r="C6049" s="416" t="s">
        <v>771</v>
      </c>
      <c r="D6049" s="416" t="s">
        <v>739</v>
      </c>
      <c r="E6049" s="417">
        <v>120321.75</v>
      </c>
      <c r="F6049" s="417">
        <v>0</v>
      </c>
      <c r="G6049" s="417">
        <v>495560566.86999983</v>
      </c>
      <c r="H6049" s="387" t="b" cm="1">
        <f t="array" aca="1" ref="H6049" ca="1">EsNegrita(BP[[#This Row],[CODIGO]])</f>
        <v>0</v>
      </c>
      <c r="I6049" s="387" t="b" cm="1">
        <f t="array" ref="I6049">_xlfn.LET(
    _xlpm.codigos_devolucion, _xlfn.UNIQUE(_xlfn._xlws.FILTER(BP[CODIGO], ISNUMBER(SEARCH("devoluci", BP[NOMBRE CUENTA])), {""})),
    ISNUMBER(MATCH(BP[[#This Row],[CODIGO]], _xlpm.codigos_devolucion, 0))
)</f>
        <v>0</v>
      </c>
    </row>
    <row r="6050" spans="1:9" x14ac:dyDescent="0.25">
      <c r="A6050" s="608">
        <v>720572</v>
      </c>
      <c r="B6050" s="416" t="s">
        <v>554</v>
      </c>
      <c r="C6050" s="416" t="s">
        <v>1311</v>
      </c>
      <c r="D6050" s="416" t="s">
        <v>739</v>
      </c>
      <c r="E6050" s="417">
        <v>67500.38</v>
      </c>
      <c r="F6050" s="417">
        <v>0</v>
      </c>
      <c r="G6050" s="417">
        <v>495628067.24999982</v>
      </c>
      <c r="H6050" s="387" t="b" cm="1">
        <f t="array" aca="1" ref="H6050" ca="1">EsNegrita(BP[[#This Row],[CODIGO]])</f>
        <v>0</v>
      </c>
      <c r="I6050" s="387" t="b" cm="1">
        <f t="array" ref="I6050">_xlfn.LET(
    _xlpm.codigos_devolucion, _xlfn.UNIQUE(_xlfn._xlws.FILTER(BP[CODIGO], ISNUMBER(SEARCH("devoluci", BP[NOMBRE CUENTA])), {""})),
    ISNUMBER(MATCH(BP[[#This Row],[CODIGO]], _xlpm.codigos_devolucion, 0))
)</f>
        <v>0</v>
      </c>
    </row>
    <row r="6051" spans="1:9" x14ac:dyDescent="0.25">
      <c r="A6051" s="608">
        <v>720572</v>
      </c>
      <c r="B6051" s="416" t="s">
        <v>554</v>
      </c>
      <c r="C6051" s="416" t="s">
        <v>1277</v>
      </c>
      <c r="D6051" s="416" t="s">
        <v>739</v>
      </c>
      <c r="E6051" s="417">
        <v>166186.32999999999</v>
      </c>
      <c r="F6051" s="417">
        <v>0</v>
      </c>
      <c r="G6051" s="417">
        <v>495794253.5799998</v>
      </c>
      <c r="H6051" s="387" t="b" cm="1">
        <f t="array" aca="1" ref="H6051" ca="1">EsNegrita(BP[[#This Row],[CODIGO]])</f>
        <v>0</v>
      </c>
      <c r="I6051" s="387" t="b" cm="1">
        <f t="array" ref="I6051">_xlfn.LET(
    _xlpm.codigos_devolucion, _xlfn.UNIQUE(_xlfn._xlws.FILTER(BP[CODIGO], ISNUMBER(SEARCH("devoluci", BP[NOMBRE CUENTA])), {""})),
    ISNUMBER(MATCH(BP[[#This Row],[CODIGO]], _xlpm.codigos_devolucion, 0))
)</f>
        <v>0</v>
      </c>
    </row>
    <row r="6052" spans="1:9" x14ac:dyDescent="0.25">
      <c r="A6052" s="608">
        <v>720572</v>
      </c>
      <c r="B6052" s="416" t="s">
        <v>554</v>
      </c>
      <c r="C6052" s="416" t="s">
        <v>1312</v>
      </c>
      <c r="D6052" s="416" t="s">
        <v>739</v>
      </c>
      <c r="E6052" s="417">
        <v>135249.60999999999</v>
      </c>
      <c r="F6052" s="417">
        <v>0</v>
      </c>
      <c r="G6052" s="417">
        <v>495929503.18999982</v>
      </c>
      <c r="H6052" s="387" t="b" cm="1">
        <f t="array" aca="1" ref="H6052" ca="1">EsNegrita(BP[[#This Row],[CODIGO]])</f>
        <v>0</v>
      </c>
      <c r="I6052" s="387" t="b" cm="1">
        <f t="array" ref="I6052">_xlfn.LET(
    _xlpm.codigos_devolucion, _xlfn.UNIQUE(_xlfn._xlws.FILTER(BP[CODIGO], ISNUMBER(SEARCH("devoluci", BP[NOMBRE CUENTA])), {""})),
    ISNUMBER(MATCH(BP[[#This Row],[CODIGO]], _xlpm.codigos_devolucion, 0))
)</f>
        <v>0</v>
      </c>
    </row>
    <row r="6053" spans="1:9" x14ac:dyDescent="0.25">
      <c r="A6053" s="608">
        <v>720572</v>
      </c>
      <c r="B6053" s="416" t="s">
        <v>554</v>
      </c>
      <c r="C6053" s="416" t="s">
        <v>1313</v>
      </c>
      <c r="D6053" s="416" t="s">
        <v>739</v>
      </c>
      <c r="E6053" s="417">
        <v>75801.2</v>
      </c>
      <c r="F6053" s="417">
        <v>0</v>
      </c>
      <c r="G6053" s="417">
        <v>496005304.38999981</v>
      </c>
      <c r="H6053" s="387" t="b" cm="1">
        <f t="array" aca="1" ref="H6053" ca="1">EsNegrita(BP[[#This Row],[CODIGO]])</f>
        <v>0</v>
      </c>
      <c r="I6053" s="387" t="b" cm="1">
        <f t="array" ref="I6053">_xlfn.LET(
    _xlpm.codigos_devolucion, _xlfn.UNIQUE(_xlfn._xlws.FILTER(BP[CODIGO], ISNUMBER(SEARCH("devoluci", BP[NOMBRE CUENTA])), {""})),
    ISNUMBER(MATCH(BP[[#This Row],[CODIGO]], _xlpm.codigos_devolucion, 0))
)</f>
        <v>0</v>
      </c>
    </row>
    <row r="6054" spans="1:9" x14ac:dyDescent="0.25">
      <c r="A6054" s="608">
        <v>720572</v>
      </c>
      <c r="B6054" s="416" t="s">
        <v>554</v>
      </c>
      <c r="C6054" s="416" t="s">
        <v>1355</v>
      </c>
      <c r="D6054" s="416" t="s">
        <v>739</v>
      </c>
      <c r="E6054" s="417">
        <v>111984.24</v>
      </c>
      <c r="F6054" s="417">
        <v>0</v>
      </c>
      <c r="G6054" s="417">
        <v>496117288.62999982</v>
      </c>
      <c r="H6054" s="387" t="b" cm="1">
        <f t="array" aca="1" ref="H6054" ca="1">EsNegrita(BP[[#This Row],[CODIGO]])</f>
        <v>0</v>
      </c>
      <c r="I6054" s="387" t="b" cm="1">
        <f t="array" ref="I6054">_xlfn.LET(
    _xlpm.codigos_devolucion, _xlfn.UNIQUE(_xlfn._xlws.FILTER(BP[CODIGO], ISNUMBER(SEARCH("devoluci", BP[NOMBRE CUENTA])), {""})),
    ISNUMBER(MATCH(BP[[#This Row],[CODIGO]], _xlpm.codigos_devolucion, 0))
)</f>
        <v>0</v>
      </c>
    </row>
    <row r="6055" spans="1:9" x14ac:dyDescent="0.25">
      <c r="A6055" s="608">
        <v>720572</v>
      </c>
      <c r="B6055" s="416" t="s">
        <v>554</v>
      </c>
      <c r="C6055" s="416" t="s">
        <v>1316</v>
      </c>
      <c r="D6055" s="416" t="s">
        <v>739</v>
      </c>
      <c r="E6055" s="417">
        <v>113259</v>
      </c>
      <c r="F6055" s="417">
        <v>0</v>
      </c>
      <c r="G6055" s="417">
        <v>496230547.62999982</v>
      </c>
      <c r="H6055" s="387" t="b" cm="1">
        <f t="array" aca="1" ref="H6055" ca="1">EsNegrita(BP[[#This Row],[CODIGO]])</f>
        <v>0</v>
      </c>
      <c r="I6055" s="387" t="b" cm="1">
        <f t="array" ref="I6055">_xlfn.LET(
    _xlpm.codigos_devolucion, _xlfn.UNIQUE(_xlfn._xlws.FILTER(BP[CODIGO], ISNUMBER(SEARCH("devoluci", BP[NOMBRE CUENTA])), {""})),
    ISNUMBER(MATCH(BP[[#This Row],[CODIGO]], _xlpm.codigos_devolucion, 0))
)</f>
        <v>0</v>
      </c>
    </row>
    <row r="6056" spans="1:9" x14ac:dyDescent="0.25">
      <c r="A6056" s="608">
        <v>720572</v>
      </c>
      <c r="B6056" s="416" t="s">
        <v>554</v>
      </c>
      <c r="C6056" s="416" t="s">
        <v>1317</v>
      </c>
      <c r="D6056" s="416" t="s">
        <v>739</v>
      </c>
      <c r="E6056" s="417">
        <v>116473.18</v>
      </c>
      <c r="F6056" s="417">
        <v>0</v>
      </c>
      <c r="G6056" s="417">
        <v>496347020.80999982</v>
      </c>
      <c r="H6056" s="387" t="b" cm="1">
        <f t="array" aca="1" ref="H6056" ca="1">EsNegrita(BP[[#This Row],[CODIGO]])</f>
        <v>0</v>
      </c>
      <c r="I6056" s="387" t="b" cm="1">
        <f t="array" ref="I6056">_xlfn.LET(
    _xlpm.codigos_devolucion, _xlfn.UNIQUE(_xlfn._xlws.FILTER(BP[CODIGO], ISNUMBER(SEARCH("devoluci", BP[NOMBRE CUENTA])), {""})),
    ISNUMBER(MATCH(BP[[#This Row],[CODIGO]], _xlpm.codigos_devolucion, 0))
)</f>
        <v>0</v>
      </c>
    </row>
    <row r="6057" spans="1:9" x14ac:dyDescent="0.25">
      <c r="A6057" s="608">
        <v>720572</v>
      </c>
      <c r="B6057" s="416" t="s">
        <v>554</v>
      </c>
      <c r="C6057" s="416" t="s">
        <v>1318</v>
      </c>
      <c r="D6057" s="416" t="s">
        <v>739</v>
      </c>
      <c r="E6057" s="417">
        <v>105912.2</v>
      </c>
      <c r="F6057" s="417">
        <v>0</v>
      </c>
      <c r="G6057" s="417">
        <v>496452933.00999981</v>
      </c>
      <c r="H6057" s="387" t="b" cm="1">
        <f t="array" aca="1" ref="H6057" ca="1">EsNegrita(BP[[#This Row],[CODIGO]])</f>
        <v>0</v>
      </c>
      <c r="I6057" s="387" t="b" cm="1">
        <f t="array" ref="I6057">_xlfn.LET(
    _xlpm.codigos_devolucion, _xlfn.UNIQUE(_xlfn._xlws.FILTER(BP[CODIGO], ISNUMBER(SEARCH("devoluci", BP[NOMBRE CUENTA])), {""})),
    ISNUMBER(MATCH(BP[[#This Row],[CODIGO]], _xlpm.codigos_devolucion, 0))
)</f>
        <v>0</v>
      </c>
    </row>
    <row r="6058" spans="1:9" x14ac:dyDescent="0.25">
      <c r="A6058" s="608">
        <v>720572</v>
      </c>
      <c r="B6058" s="416" t="s">
        <v>554</v>
      </c>
      <c r="C6058" s="416" t="s">
        <v>1278</v>
      </c>
      <c r="D6058" s="416" t="s">
        <v>739</v>
      </c>
      <c r="E6058" s="417">
        <v>145383.92000000001</v>
      </c>
      <c r="F6058" s="417">
        <v>0</v>
      </c>
      <c r="G6058" s="417">
        <v>496598316.92999983</v>
      </c>
      <c r="H6058" s="387" t="b" cm="1">
        <f t="array" aca="1" ref="H6058" ca="1">EsNegrita(BP[[#This Row],[CODIGO]])</f>
        <v>0</v>
      </c>
      <c r="I6058" s="387" t="b" cm="1">
        <f t="array" ref="I6058">_xlfn.LET(
    _xlpm.codigos_devolucion, _xlfn.UNIQUE(_xlfn._xlws.FILTER(BP[CODIGO], ISNUMBER(SEARCH("devoluci", BP[NOMBRE CUENTA])), {""})),
    ISNUMBER(MATCH(BP[[#This Row],[CODIGO]], _xlpm.codigos_devolucion, 0))
)</f>
        <v>0</v>
      </c>
    </row>
    <row r="6059" spans="1:9" x14ac:dyDescent="0.25">
      <c r="A6059" s="608">
        <v>720572</v>
      </c>
      <c r="B6059" s="416" t="s">
        <v>554</v>
      </c>
      <c r="C6059" s="416" t="s">
        <v>1331</v>
      </c>
      <c r="D6059" s="416" t="s">
        <v>739</v>
      </c>
      <c r="E6059" s="417">
        <v>104904.95</v>
      </c>
      <c r="F6059" s="417">
        <v>0</v>
      </c>
      <c r="G6059" s="417">
        <v>496703221.87999982</v>
      </c>
      <c r="H6059" s="387" t="b" cm="1">
        <f t="array" aca="1" ref="H6059" ca="1">EsNegrita(BP[[#This Row],[CODIGO]])</f>
        <v>0</v>
      </c>
      <c r="I6059" s="387" t="b" cm="1">
        <f t="array" ref="I6059">_xlfn.LET(
    _xlpm.codigos_devolucion, _xlfn.UNIQUE(_xlfn._xlws.FILTER(BP[CODIGO], ISNUMBER(SEARCH("devoluci", BP[NOMBRE CUENTA])), {""})),
    ISNUMBER(MATCH(BP[[#This Row],[CODIGO]], _xlpm.codigos_devolucion, 0))
)</f>
        <v>0</v>
      </c>
    </row>
    <row r="6060" spans="1:9" x14ac:dyDescent="0.25">
      <c r="A6060" s="608">
        <v>720572</v>
      </c>
      <c r="B6060" s="416" t="s">
        <v>554</v>
      </c>
      <c r="C6060" s="416" t="s">
        <v>1320</v>
      </c>
      <c r="D6060" s="416" t="s">
        <v>739</v>
      </c>
      <c r="E6060" s="417">
        <v>96569.89</v>
      </c>
      <c r="F6060" s="417">
        <v>0</v>
      </c>
      <c r="G6060" s="417">
        <v>496799791.7699998</v>
      </c>
      <c r="H6060" s="387" t="b" cm="1">
        <f t="array" aca="1" ref="H6060" ca="1">EsNegrita(BP[[#This Row],[CODIGO]])</f>
        <v>0</v>
      </c>
      <c r="I6060" s="387" t="b" cm="1">
        <f t="array" ref="I6060">_xlfn.LET(
    _xlpm.codigos_devolucion, _xlfn.UNIQUE(_xlfn._xlws.FILTER(BP[CODIGO], ISNUMBER(SEARCH("devoluci", BP[NOMBRE CUENTA])), {""})),
    ISNUMBER(MATCH(BP[[#This Row],[CODIGO]], _xlpm.codigos_devolucion, 0))
)</f>
        <v>0</v>
      </c>
    </row>
    <row r="6061" spans="1:9" x14ac:dyDescent="0.25">
      <c r="A6061" s="608">
        <v>720572</v>
      </c>
      <c r="B6061" s="416" t="s">
        <v>554</v>
      </c>
      <c r="C6061" s="416" t="s">
        <v>1322</v>
      </c>
      <c r="D6061" s="416" t="s">
        <v>739</v>
      </c>
      <c r="E6061" s="417">
        <v>72702.86</v>
      </c>
      <c r="F6061" s="417">
        <v>0</v>
      </c>
      <c r="G6061" s="417">
        <v>496872494.62999982</v>
      </c>
      <c r="H6061" s="387" t="b" cm="1">
        <f t="array" aca="1" ref="H6061" ca="1">EsNegrita(BP[[#This Row],[CODIGO]])</f>
        <v>0</v>
      </c>
      <c r="I6061" s="387" t="b" cm="1">
        <f t="array" ref="I6061">_xlfn.LET(
    _xlpm.codigos_devolucion, _xlfn.UNIQUE(_xlfn._xlws.FILTER(BP[CODIGO], ISNUMBER(SEARCH("devoluci", BP[NOMBRE CUENTA])), {""})),
    ISNUMBER(MATCH(BP[[#This Row],[CODIGO]], _xlpm.codigos_devolucion, 0))
)</f>
        <v>0</v>
      </c>
    </row>
    <row r="6062" spans="1:9" x14ac:dyDescent="0.25">
      <c r="A6062" s="608">
        <v>720572</v>
      </c>
      <c r="B6062" s="416" t="s">
        <v>554</v>
      </c>
      <c r="C6062" s="416" t="s">
        <v>1323</v>
      </c>
      <c r="D6062" s="416" t="s">
        <v>739</v>
      </c>
      <c r="E6062" s="417">
        <v>129724.53</v>
      </c>
      <c r="F6062" s="417">
        <v>0</v>
      </c>
      <c r="G6062" s="417">
        <v>497002219.15999979</v>
      </c>
      <c r="H6062" s="387" t="b" cm="1">
        <f t="array" aca="1" ref="H6062" ca="1">EsNegrita(BP[[#This Row],[CODIGO]])</f>
        <v>0</v>
      </c>
      <c r="I6062" s="387" t="b" cm="1">
        <f t="array" ref="I6062">_xlfn.LET(
    _xlpm.codigos_devolucion, _xlfn.UNIQUE(_xlfn._xlws.FILTER(BP[CODIGO], ISNUMBER(SEARCH("devoluci", BP[NOMBRE CUENTA])), {""})),
    ISNUMBER(MATCH(BP[[#This Row],[CODIGO]], _xlpm.codigos_devolucion, 0))
)</f>
        <v>0</v>
      </c>
    </row>
    <row r="6063" spans="1:9" x14ac:dyDescent="0.25">
      <c r="A6063" s="608">
        <v>720572</v>
      </c>
      <c r="B6063" s="416" t="s">
        <v>554</v>
      </c>
      <c r="C6063" s="416" t="s">
        <v>1280</v>
      </c>
      <c r="D6063" s="416" t="s">
        <v>739</v>
      </c>
      <c r="E6063" s="417">
        <v>70036.2</v>
      </c>
      <c r="F6063" s="417">
        <v>0</v>
      </c>
      <c r="G6063" s="417">
        <v>497072255.35999978</v>
      </c>
      <c r="H6063" s="387" t="b" cm="1">
        <f t="array" aca="1" ref="H6063" ca="1">EsNegrita(BP[[#This Row],[CODIGO]])</f>
        <v>0</v>
      </c>
      <c r="I6063" s="387" t="b" cm="1">
        <f t="array" ref="I6063">_xlfn.LET(
    _xlpm.codigos_devolucion, _xlfn.UNIQUE(_xlfn._xlws.FILTER(BP[CODIGO], ISNUMBER(SEARCH("devoluci", BP[NOMBRE CUENTA])), {""})),
    ISNUMBER(MATCH(BP[[#This Row],[CODIGO]], _xlpm.codigos_devolucion, 0))
)</f>
        <v>0</v>
      </c>
    </row>
    <row r="6064" spans="1:9" x14ac:dyDescent="0.25">
      <c r="A6064" s="608">
        <v>720572</v>
      </c>
      <c r="B6064" s="416" t="s">
        <v>554</v>
      </c>
      <c r="C6064" s="416" t="s">
        <v>1357</v>
      </c>
      <c r="D6064" s="416" t="s">
        <v>739</v>
      </c>
      <c r="E6064" s="417">
        <v>115436.35</v>
      </c>
      <c r="F6064" s="417">
        <v>0</v>
      </c>
      <c r="G6064" s="417">
        <v>497187691.7099998</v>
      </c>
      <c r="H6064" s="387" t="b" cm="1">
        <f t="array" aca="1" ref="H6064" ca="1">EsNegrita(BP[[#This Row],[CODIGO]])</f>
        <v>0</v>
      </c>
      <c r="I6064" s="387" t="b" cm="1">
        <f t="array" ref="I6064">_xlfn.LET(
    _xlpm.codigos_devolucion, _xlfn.UNIQUE(_xlfn._xlws.FILTER(BP[CODIGO], ISNUMBER(SEARCH("devoluci", BP[NOMBRE CUENTA])), {""})),
    ISNUMBER(MATCH(BP[[#This Row],[CODIGO]], _xlpm.codigos_devolucion, 0))
)</f>
        <v>0</v>
      </c>
    </row>
    <row r="6065" spans="1:9" x14ac:dyDescent="0.25">
      <c r="A6065" s="608">
        <v>720572</v>
      </c>
      <c r="B6065" s="416" t="s">
        <v>554</v>
      </c>
      <c r="C6065" s="416" t="s">
        <v>1281</v>
      </c>
      <c r="D6065" s="416" t="s">
        <v>739</v>
      </c>
      <c r="E6065" s="417">
        <v>70036.2</v>
      </c>
      <c r="F6065" s="417">
        <v>0</v>
      </c>
      <c r="G6065" s="417">
        <v>497257727.90999979</v>
      </c>
      <c r="H6065" s="387" t="b" cm="1">
        <f t="array" aca="1" ref="H6065" ca="1">EsNegrita(BP[[#This Row],[CODIGO]])</f>
        <v>0</v>
      </c>
      <c r="I6065" s="387" t="b" cm="1">
        <f t="array" ref="I6065">_xlfn.LET(
    _xlpm.codigos_devolucion, _xlfn.UNIQUE(_xlfn._xlws.FILTER(BP[CODIGO], ISNUMBER(SEARCH("devoluci", BP[NOMBRE CUENTA])), {""})),
    ISNUMBER(MATCH(BP[[#This Row],[CODIGO]], _xlpm.codigos_devolucion, 0))
)</f>
        <v>0</v>
      </c>
    </row>
    <row r="6066" spans="1:9" x14ac:dyDescent="0.25">
      <c r="A6066" s="608">
        <v>720572</v>
      </c>
      <c r="B6066" s="416" t="s">
        <v>554</v>
      </c>
      <c r="C6066" s="416" t="s">
        <v>1268</v>
      </c>
      <c r="D6066" s="416" t="s">
        <v>1363</v>
      </c>
      <c r="E6066" s="417">
        <v>41975</v>
      </c>
      <c r="F6066" s="417">
        <v>0</v>
      </c>
      <c r="G6066" s="417">
        <v>497299702.90999979</v>
      </c>
      <c r="H6066" s="387" t="b" cm="1">
        <f t="array" aca="1" ref="H6066" ca="1">EsNegrita(BP[[#This Row],[CODIGO]])</f>
        <v>0</v>
      </c>
      <c r="I6066" s="387" t="b" cm="1">
        <f t="array" ref="I6066">_xlfn.LET(
    _xlpm.codigos_devolucion, _xlfn.UNIQUE(_xlfn._xlws.FILTER(BP[CODIGO], ISNUMBER(SEARCH("devoluci", BP[NOMBRE CUENTA])), {""})),
    ISNUMBER(MATCH(BP[[#This Row],[CODIGO]], _xlpm.codigos_devolucion, 0))
)</f>
        <v>0</v>
      </c>
    </row>
    <row r="6067" spans="1:9" x14ac:dyDescent="0.25">
      <c r="A6067" s="608">
        <v>720572</v>
      </c>
      <c r="B6067" s="416" t="s">
        <v>554</v>
      </c>
      <c r="C6067" s="416" t="s">
        <v>1305</v>
      </c>
      <c r="D6067" s="416" t="s">
        <v>1363</v>
      </c>
      <c r="E6067" s="417">
        <v>35018</v>
      </c>
      <c r="F6067" s="417">
        <v>0</v>
      </c>
      <c r="G6067" s="417">
        <v>497334720.90999979</v>
      </c>
      <c r="H6067" s="387" t="b" cm="1">
        <f t="array" aca="1" ref="H6067" ca="1">EsNegrita(BP[[#This Row],[CODIGO]])</f>
        <v>0</v>
      </c>
      <c r="I6067" s="387" t="b" cm="1">
        <f t="array" ref="I6067">_xlfn.LET(
    _xlpm.codigos_devolucion, _xlfn.UNIQUE(_xlfn._xlws.FILTER(BP[CODIGO], ISNUMBER(SEARCH("devoluci", BP[NOMBRE CUENTA])), {""})),
    ISNUMBER(MATCH(BP[[#This Row],[CODIGO]], _xlpm.codigos_devolucion, 0))
)</f>
        <v>0</v>
      </c>
    </row>
    <row r="6068" spans="1:9" x14ac:dyDescent="0.25">
      <c r="A6068" s="608">
        <v>720572</v>
      </c>
      <c r="B6068" s="416" t="s">
        <v>554</v>
      </c>
      <c r="C6068" s="416" t="s">
        <v>1317</v>
      </c>
      <c r="D6068" s="416" t="s">
        <v>1363</v>
      </c>
      <c r="E6068" s="417">
        <v>37000</v>
      </c>
      <c r="F6068" s="417">
        <v>0</v>
      </c>
      <c r="G6068" s="417">
        <v>497371720.90999979</v>
      </c>
      <c r="H6068" s="387" t="b" cm="1">
        <f t="array" aca="1" ref="H6068" ca="1">EsNegrita(BP[[#This Row],[CODIGO]])</f>
        <v>0</v>
      </c>
      <c r="I6068" s="387" t="b" cm="1">
        <f t="array" ref="I6068">_xlfn.LET(
    _xlpm.codigos_devolucion, _xlfn.UNIQUE(_xlfn._xlws.FILTER(BP[CODIGO], ISNUMBER(SEARCH("devoluci", BP[NOMBRE CUENTA])), {""})),
    ISNUMBER(MATCH(BP[[#This Row],[CODIGO]], _xlpm.codigos_devolucion, 0))
)</f>
        <v>0</v>
      </c>
    </row>
    <row r="6069" spans="1:9" x14ac:dyDescent="0.25">
      <c r="A6069" s="608">
        <v>720572</v>
      </c>
      <c r="B6069" s="416" t="s">
        <v>554</v>
      </c>
      <c r="C6069" s="416" t="s">
        <v>760</v>
      </c>
      <c r="D6069" s="416" t="s">
        <v>1263</v>
      </c>
      <c r="E6069" s="417">
        <v>44773</v>
      </c>
      <c r="F6069" s="417">
        <v>0</v>
      </c>
      <c r="G6069" s="417">
        <v>497416493.90999979</v>
      </c>
      <c r="H6069" s="387" t="b" cm="1">
        <f t="array" aca="1" ref="H6069" ca="1">EsNegrita(BP[[#This Row],[CODIGO]])</f>
        <v>0</v>
      </c>
      <c r="I6069" s="387" t="b" cm="1">
        <f t="array" ref="I6069">_xlfn.LET(
    _xlpm.codigos_devolucion, _xlfn.UNIQUE(_xlfn._xlws.FILTER(BP[CODIGO], ISNUMBER(SEARCH("devoluci", BP[NOMBRE CUENTA])), {""})),
    ISNUMBER(MATCH(BP[[#This Row],[CODIGO]], _xlpm.codigos_devolucion, 0))
)</f>
        <v>0</v>
      </c>
    </row>
    <row r="6070" spans="1:9" x14ac:dyDescent="0.25">
      <c r="A6070" s="608">
        <v>720572</v>
      </c>
      <c r="B6070" s="416" t="s">
        <v>554</v>
      </c>
      <c r="C6070" s="416" t="s">
        <v>1313</v>
      </c>
      <c r="D6070" s="416" t="s">
        <v>1326</v>
      </c>
      <c r="E6070" s="417">
        <v>40533.33</v>
      </c>
      <c r="F6070" s="417">
        <v>0</v>
      </c>
      <c r="G6070" s="417">
        <v>497457027.23999977</v>
      </c>
      <c r="H6070" s="387" t="b" cm="1">
        <f t="array" aca="1" ref="H6070" ca="1">EsNegrita(BP[[#This Row],[CODIGO]])</f>
        <v>0</v>
      </c>
      <c r="I6070" s="387" t="b" cm="1">
        <f t="array" ref="I6070">_xlfn.LET(
    _xlpm.codigos_devolucion, _xlfn.UNIQUE(_xlfn._xlws.FILTER(BP[CODIGO], ISNUMBER(SEARCH("devoluci", BP[NOMBRE CUENTA])), {""})),
    ISNUMBER(MATCH(BP[[#This Row],[CODIGO]], _xlpm.codigos_devolucion, 0))
)</f>
        <v>0</v>
      </c>
    </row>
    <row r="6071" spans="1:9" x14ac:dyDescent="0.25">
      <c r="A6071" s="608">
        <v>720572</v>
      </c>
      <c r="B6071" s="416" t="s">
        <v>554</v>
      </c>
      <c r="C6071" s="416" t="s">
        <v>1297</v>
      </c>
      <c r="D6071" s="416" t="s">
        <v>1327</v>
      </c>
      <c r="E6071" s="417">
        <v>22387</v>
      </c>
      <c r="F6071" s="417">
        <v>0</v>
      </c>
      <c r="G6071" s="417">
        <v>497479414.23999977</v>
      </c>
      <c r="H6071" s="387" t="b" cm="1">
        <f t="array" aca="1" ref="H6071" ca="1">EsNegrita(BP[[#This Row],[CODIGO]])</f>
        <v>0</v>
      </c>
      <c r="I6071" s="387" t="b" cm="1">
        <f t="array" ref="I6071">_xlfn.LET(
    _xlpm.codigos_devolucion, _xlfn.UNIQUE(_xlfn._xlws.FILTER(BP[CODIGO], ISNUMBER(SEARCH("devoluci", BP[NOMBRE CUENTA])), {""})),
    ISNUMBER(MATCH(BP[[#This Row],[CODIGO]], _xlpm.codigos_devolucion, 0))
)</f>
        <v>0</v>
      </c>
    </row>
    <row r="6072" spans="1:9" x14ac:dyDescent="0.25">
      <c r="A6072" s="608">
        <v>720572</v>
      </c>
      <c r="B6072" s="416" t="s">
        <v>554</v>
      </c>
      <c r="C6072" s="416" t="s">
        <v>740</v>
      </c>
      <c r="D6072" s="416" t="s">
        <v>777</v>
      </c>
      <c r="E6072" s="417">
        <v>70036.2</v>
      </c>
      <c r="F6072" s="417">
        <v>0</v>
      </c>
      <c r="G6072" s="417">
        <v>497549450.43999976</v>
      </c>
      <c r="H6072" s="387" t="b" cm="1">
        <f t="array" aca="1" ref="H6072" ca="1">EsNegrita(BP[[#This Row],[CODIGO]])</f>
        <v>0</v>
      </c>
      <c r="I6072" s="387" t="b" cm="1">
        <f t="array" ref="I6072">_xlfn.LET(
    _xlpm.codigos_devolucion, _xlfn.UNIQUE(_xlfn._xlws.FILTER(BP[CODIGO], ISNUMBER(SEARCH("devoluci", BP[NOMBRE CUENTA])), {""})),
    ISNUMBER(MATCH(BP[[#This Row],[CODIGO]], _xlpm.codigos_devolucion, 0))
)</f>
        <v>0</v>
      </c>
    </row>
    <row r="6073" spans="1:9" x14ac:dyDescent="0.25">
      <c r="A6073" s="608">
        <v>720572</v>
      </c>
      <c r="B6073" s="416" t="s">
        <v>554</v>
      </c>
      <c r="C6073" s="416" t="s">
        <v>1287</v>
      </c>
      <c r="D6073" s="416" t="s">
        <v>777</v>
      </c>
      <c r="E6073" s="417">
        <v>163443.14000000001</v>
      </c>
      <c r="F6073" s="417">
        <v>0</v>
      </c>
      <c r="G6073" s="417">
        <v>497712893.57999974</v>
      </c>
      <c r="H6073" s="387" t="b" cm="1">
        <f t="array" aca="1" ref="H6073" ca="1">EsNegrita(BP[[#This Row],[CODIGO]])</f>
        <v>0</v>
      </c>
      <c r="I6073" s="387" t="b" cm="1">
        <f t="array" ref="I6073">_xlfn.LET(
    _xlpm.codigos_devolucion, _xlfn.UNIQUE(_xlfn._xlws.FILTER(BP[CODIGO], ISNUMBER(SEARCH("devoluci", BP[NOMBRE CUENTA])), {""})),
    ISNUMBER(MATCH(BP[[#This Row],[CODIGO]], _xlpm.codigos_devolucion, 0))
)</f>
        <v>0</v>
      </c>
    </row>
    <row r="6074" spans="1:9" x14ac:dyDescent="0.25">
      <c r="A6074" s="608">
        <v>720572</v>
      </c>
      <c r="B6074" s="416" t="s">
        <v>554</v>
      </c>
      <c r="C6074" s="416" t="s">
        <v>741</v>
      </c>
      <c r="D6074" s="416" t="s">
        <v>777</v>
      </c>
      <c r="E6074" s="417">
        <v>152331.66</v>
      </c>
      <c r="F6074" s="417">
        <v>0</v>
      </c>
      <c r="G6074" s="417">
        <v>497865225.23999977</v>
      </c>
      <c r="H6074" s="387" t="b" cm="1">
        <f t="array" aca="1" ref="H6074" ca="1">EsNegrita(BP[[#This Row],[CODIGO]])</f>
        <v>0</v>
      </c>
      <c r="I6074" s="387" t="b" cm="1">
        <f t="array" ref="I6074">_xlfn.LET(
    _xlpm.codigos_devolucion, _xlfn.UNIQUE(_xlfn._xlws.FILTER(BP[CODIGO], ISNUMBER(SEARCH("devoluci", BP[NOMBRE CUENTA])), {""})),
    ISNUMBER(MATCH(BP[[#This Row],[CODIGO]], _xlpm.codigos_devolucion, 0))
)</f>
        <v>0</v>
      </c>
    </row>
    <row r="6075" spans="1:9" x14ac:dyDescent="0.25">
      <c r="A6075" s="608">
        <v>720572</v>
      </c>
      <c r="B6075" s="416" t="s">
        <v>554</v>
      </c>
      <c r="C6075" s="416" t="s">
        <v>779</v>
      </c>
      <c r="D6075" s="416" t="s">
        <v>777</v>
      </c>
      <c r="E6075" s="417">
        <v>151833.87</v>
      </c>
      <c r="F6075" s="417">
        <v>0</v>
      </c>
      <c r="G6075" s="417">
        <v>498017059.10999978</v>
      </c>
      <c r="H6075" s="387" t="b" cm="1">
        <f t="array" aca="1" ref="H6075" ca="1">EsNegrita(BP[[#This Row],[CODIGO]])</f>
        <v>0</v>
      </c>
      <c r="I6075" s="387" t="b" cm="1">
        <f t="array" ref="I6075">_xlfn.LET(
    _xlpm.codigos_devolucion, _xlfn.UNIQUE(_xlfn._xlws.FILTER(BP[CODIGO], ISNUMBER(SEARCH("devoluci", BP[NOMBRE CUENTA])), {""})),
    ISNUMBER(MATCH(BP[[#This Row],[CODIGO]], _xlpm.codigos_devolucion, 0))
)</f>
        <v>0</v>
      </c>
    </row>
    <row r="6076" spans="1:9" x14ac:dyDescent="0.25">
      <c r="A6076" s="608">
        <v>720572</v>
      </c>
      <c r="B6076" s="416" t="s">
        <v>554</v>
      </c>
      <c r="C6076" s="416" t="s">
        <v>742</v>
      </c>
      <c r="D6076" s="416" t="s">
        <v>777</v>
      </c>
      <c r="E6076" s="417">
        <v>146669.78</v>
      </c>
      <c r="F6076" s="417">
        <v>0</v>
      </c>
      <c r="G6076" s="417">
        <v>498163728.88999975</v>
      </c>
      <c r="H6076" s="387" t="b" cm="1">
        <f t="array" aca="1" ref="H6076" ca="1">EsNegrita(BP[[#This Row],[CODIGO]])</f>
        <v>0</v>
      </c>
      <c r="I6076" s="387" t="b" cm="1">
        <f t="array" ref="I6076">_xlfn.LET(
    _xlpm.codigos_devolucion, _xlfn.UNIQUE(_xlfn._xlws.FILTER(BP[CODIGO], ISNUMBER(SEARCH("devoluci", BP[NOMBRE CUENTA])), {""})),
    ISNUMBER(MATCH(BP[[#This Row],[CODIGO]], _xlpm.codigos_devolucion, 0))
)</f>
        <v>0</v>
      </c>
    </row>
    <row r="6077" spans="1:9" x14ac:dyDescent="0.25">
      <c r="A6077" s="608">
        <v>720572</v>
      </c>
      <c r="B6077" s="416" t="s">
        <v>554</v>
      </c>
      <c r="C6077" s="416" t="s">
        <v>743</v>
      </c>
      <c r="D6077" s="416" t="s">
        <v>777</v>
      </c>
      <c r="E6077" s="417">
        <v>138096.64000000001</v>
      </c>
      <c r="F6077" s="417">
        <v>0</v>
      </c>
      <c r="G6077" s="417">
        <v>498301825.52999973</v>
      </c>
      <c r="H6077" s="387" t="b" cm="1">
        <f t="array" aca="1" ref="H6077" ca="1">EsNegrita(BP[[#This Row],[CODIGO]])</f>
        <v>0</v>
      </c>
      <c r="I6077" s="387" t="b" cm="1">
        <f t="array" ref="I6077">_xlfn.LET(
    _xlpm.codigos_devolucion, _xlfn.UNIQUE(_xlfn._xlws.FILTER(BP[CODIGO], ISNUMBER(SEARCH("devoluci", BP[NOMBRE CUENTA])), {""})),
    ISNUMBER(MATCH(BP[[#This Row],[CODIGO]], _xlpm.codigos_devolucion, 0))
)</f>
        <v>0</v>
      </c>
    </row>
    <row r="6078" spans="1:9" x14ac:dyDescent="0.25">
      <c r="A6078" s="608">
        <v>720572</v>
      </c>
      <c r="B6078" s="416" t="s">
        <v>554</v>
      </c>
      <c r="C6078" s="416" t="s">
        <v>744</v>
      </c>
      <c r="D6078" s="416" t="s">
        <v>777</v>
      </c>
      <c r="E6078" s="417">
        <v>124103.37</v>
      </c>
      <c r="F6078" s="417">
        <v>0</v>
      </c>
      <c r="G6078" s="417">
        <v>498425928.89999974</v>
      </c>
      <c r="H6078" s="387" t="b" cm="1">
        <f t="array" aca="1" ref="H6078" ca="1">EsNegrita(BP[[#This Row],[CODIGO]])</f>
        <v>0</v>
      </c>
      <c r="I6078" s="387" t="b" cm="1">
        <f t="array" ref="I6078">_xlfn.LET(
    _xlpm.codigos_devolucion, _xlfn.UNIQUE(_xlfn._xlws.FILTER(BP[CODIGO], ISNUMBER(SEARCH("devoluci", BP[NOMBRE CUENTA])), {""})),
    ISNUMBER(MATCH(BP[[#This Row],[CODIGO]], _xlpm.codigos_devolucion, 0))
)</f>
        <v>0</v>
      </c>
    </row>
    <row r="6079" spans="1:9" x14ac:dyDescent="0.25">
      <c r="A6079" s="608">
        <v>720572</v>
      </c>
      <c r="B6079" s="416" t="s">
        <v>554</v>
      </c>
      <c r="C6079" s="416" t="s">
        <v>745</v>
      </c>
      <c r="D6079" s="416" t="s">
        <v>777</v>
      </c>
      <c r="E6079" s="417">
        <v>151833.87</v>
      </c>
      <c r="F6079" s="417">
        <v>0</v>
      </c>
      <c r="G6079" s="417">
        <v>498577762.76999974</v>
      </c>
      <c r="H6079" s="387" t="b" cm="1">
        <f t="array" aca="1" ref="H6079" ca="1">EsNegrita(BP[[#This Row],[CODIGO]])</f>
        <v>0</v>
      </c>
      <c r="I6079" s="387" t="b" cm="1">
        <f t="array" ref="I6079">_xlfn.LET(
    _xlpm.codigos_devolucion, _xlfn.UNIQUE(_xlfn._xlws.FILTER(BP[CODIGO], ISNUMBER(SEARCH("devoluci", BP[NOMBRE CUENTA])), {""})),
    ISNUMBER(MATCH(BP[[#This Row],[CODIGO]], _xlpm.codigos_devolucion, 0))
)</f>
        <v>0</v>
      </c>
    </row>
    <row r="6080" spans="1:9" x14ac:dyDescent="0.25">
      <c r="A6080" s="608">
        <v>720572</v>
      </c>
      <c r="B6080" s="416" t="s">
        <v>554</v>
      </c>
      <c r="C6080" s="416" t="s">
        <v>1288</v>
      </c>
      <c r="D6080" s="416" t="s">
        <v>777</v>
      </c>
      <c r="E6080" s="417">
        <v>138841.69</v>
      </c>
      <c r="F6080" s="417">
        <v>0</v>
      </c>
      <c r="G6080" s="417">
        <v>498716604.45999974</v>
      </c>
      <c r="H6080" s="387" t="b" cm="1">
        <f t="array" aca="1" ref="H6080" ca="1">EsNegrita(BP[[#This Row],[CODIGO]])</f>
        <v>0</v>
      </c>
      <c r="I6080" s="387" t="b" cm="1">
        <f t="array" ref="I6080">_xlfn.LET(
    _xlpm.codigos_devolucion, _xlfn.UNIQUE(_xlfn._xlws.FILTER(BP[CODIGO], ISNUMBER(SEARCH("devoluci", BP[NOMBRE CUENTA])), {""})),
    ISNUMBER(MATCH(BP[[#This Row],[CODIGO]], _xlpm.codigos_devolucion, 0))
)</f>
        <v>0</v>
      </c>
    </row>
    <row r="6081" spans="1:9" x14ac:dyDescent="0.25">
      <c r="A6081" s="608">
        <v>720572</v>
      </c>
      <c r="B6081" s="416" t="s">
        <v>554</v>
      </c>
      <c r="C6081" s="416" t="s">
        <v>1267</v>
      </c>
      <c r="D6081" s="416" t="s">
        <v>777</v>
      </c>
      <c r="E6081" s="417">
        <v>152331.66</v>
      </c>
      <c r="F6081" s="417">
        <v>0</v>
      </c>
      <c r="G6081" s="417">
        <v>498868936.11999977</v>
      </c>
      <c r="H6081" s="387" t="b" cm="1">
        <f t="array" aca="1" ref="H6081" ca="1">EsNegrita(BP[[#This Row],[CODIGO]])</f>
        <v>0</v>
      </c>
      <c r="I6081" s="387" t="b" cm="1">
        <f t="array" ref="I6081">_xlfn.LET(
    _xlpm.codigos_devolucion, _xlfn.UNIQUE(_xlfn._xlws.FILTER(BP[CODIGO], ISNUMBER(SEARCH("devoluci", BP[NOMBRE CUENTA])), {""})),
    ISNUMBER(MATCH(BP[[#This Row],[CODIGO]], _xlpm.codigos_devolucion, 0))
)</f>
        <v>0</v>
      </c>
    </row>
    <row r="6082" spans="1:9" x14ac:dyDescent="0.25">
      <c r="A6082" s="608">
        <v>720572</v>
      </c>
      <c r="B6082" s="416" t="s">
        <v>554</v>
      </c>
      <c r="C6082" s="416" t="s">
        <v>1289</v>
      </c>
      <c r="D6082" s="416" t="s">
        <v>777</v>
      </c>
      <c r="E6082" s="417">
        <v>127083.55</v>
      </c>
      <c r="F6082" s="417">
        <v>0</v>
      </c>
      <c r="G6082" s="417">
        <v>498996019.66999978</v>
      </c>
      <c r="H6082" s="387" t="b" cm="1">
        <f t="array" aca="1" ref="H6082" ca="1">EsNegrita(BP[[#This Row],[CODIGO]])</f>
        <v>0</v>
      </c>
      <c r="I6082" s="387" t="b" cm="1">
        <f t="array" ref="I6082">_xlfn.LET(
    _xlpm.codigos_devolucion, _xlfn.UNIQUE(_xlfn._xlws.FILTER(BP[CODIGO], ISNUMBER(SEARCH("devoluci", BP[NOMBRE CUENTA])), {""})),
    ISNUMBER(MATCH(BP[[#This Row],[CODIGO]], _xlpm.codigos_devolucion, 0))
)</f>
        <v>0</v>
      </c>
    </row>
    <row r="6083" spans="1:9" x14ac:dyDescent="0.25">
      <c r="A6083" s="608">
        <v>720572</v>
      </c>
      <c r="B6083" s="416" t="s">
        <v>554</v>
      </c>
      <c r="C6083" s="416" t="s">
        <v>746</v>
      </c>
      <c r="D6083" s="416" t="s">
        <v>777</v>
      </c>
      <c r="E6083" s="417">
        <v>152331.66</v>
      </c>
      <c r="F6083" s="417">
        <v>0</v>
      </c>
      <c r="G6083" s="417">
        <v>499148351.3299998</v>
      </c>
      <c r="H6083" s="387" t="b" cm="1">
        <f t="array" aca="1" ref="H6083" ca="1">EsNegrita(BP[[#This Row],[CODIGO]])</f>
        <v>0</v>
      </c>
      <c r="I6083" s="387" t="b" cm="1">
        <f t="array" ref="I6083">_xlfn.LET(
    _xlpm.codigos_devolucion, _xlfn.UNIQUE(_xlfn._xlws.FILTER(BP[CODIGO], ISNUMBER(SEARCH("devoluci", BP[NOMBRE CUENTA])), {""})),
    ISNUMBER(MATCH(BP[[#This Row],[CODIGO]], _xlpm.codigos_devolucion, 0))
)</f>
        <v>0</v>
      </c>
    </row>
    <row r="6084" spans="1:9" x14ac:dyDescent="0.25">
      <c r="A6084" s="608">
        <v>720572</v>
      </c>
      <c r="B6084" s="416" t="s">
        <v>554</v>
      </c>
      <c r="C6084" s="416" t="s">
        <v>1268</v>
      </c>
      <c r="D6084" s="416" t="s">
        <v>777</v>
      </c>
      <c r="E6084" s="417">
        <v>159954.01</v>
      </c>
      <c r="F6084" s="417">
        <v>0</v>
      </c>
      <c r="G6084" s="417">
        <v>499308305.33999979</v>
      </c>
      <c r="H6084" s="387" t="b" cm="1">
        <f t="array" aca="1" ref="H6084" ca="1">EsNegrita(BP[[#This Row],[CODIGO]])</f>
        <v>0</v>
      </c>
      <c r="I6084" s="387" t="b" cm="1">
        <f t="array" ref="I6084">_xlfn.LET(
    _xlpm.codigos_devolucion, _xlfn.UNIQUE(_xlfn._xlws.FILTER(BP[CODIGO], ISNUMBER(SEARCH("devoluci", BP[NOMBRE CUENTA])), {""})),
    ISNUMBER(MATCH(BP[[#This Row],[CODIGO]], _xlpm.codigos_devolucion, 0))
)</f>
        <v>0</v>
      </c>
    </row>
    <row r="6085" spans="1:9" x14ac:dyDescent="0.25">
      <c r="A6085" s="608">
        <v>720572</v>
      </c>
      <c r="B6085" s="416" t="s">
        <v>554</v>
      </c>
      <c r="C6085" s="416" t="s">
        <v>1290</v>
      </c>
      <c r="D6085" s="416" t="s">
        <v>777</v>
      </c>
      <c r="E6085" s="417">
        <v>165532.75</v>
      </c>
      <c r="F6085" s="417">
        <v>0</v>
      </c>
      <c r="G6085" s="417">
        <v>499473838.08999979</v>
      </c>
      <c r="H6085" s="387" t="b" cm="1">
        <f t="array" aca="1" ref="H6085" ca="1">EsNegrita(BP[[#This Row],[CODIGO]])</f>
        <v>0</v>
      </c>
      <c r="I6085" s="387" t="b" cm="1">
        <f t="array" ref="I6085">_xlfn.LET(
    _xlpm.codigos_devolucion, _xlfn.UNIQUE(_xlfn._xlws.FILTER(BP[CODIGO], ISNUMBER(SEARCH("devoluci", BP[NOMBRE CUENTA])), {""})),
    ISNUMBER(MATCH(BP[[#This Row],[CODIGO]], _xlpm.codigos_devolucion, 0))
)</f>
        <v>0</v>
      </c>
    </row>
    <row r="6086" spans="1:9" x14ac:dyDescent="0.25">
      <c r="A6086" s="608">
        <v>720572</v>
      </c>
      <c r="B6086" s="416" t="s">
        <v>554</v>
      </c>
      <c r="C6086" s="416" t="s">
        <v>747</v>
      </c>
      <c r="D6086" s="416" t="s">
        <v>777</v>
      </c>
      <c r="E6086" s="417">
        <v>93700.72</v>
      </c>
      <c r="F6086" s="417">
        <v>0</v>
      </c>
      <c r="G6086" s="417">
        <v>499567538.80999982</v>
      </c>
      <c r="H6086" s="387" t="b" cm="1">
        <f t="array" aca="1" ref="H6086" ca="1">EsNegrita(BP[[#This Row],[CODIGO]])</f>
        <v>0</v>
      </c>
      <c r="I6086" s="387" t="b" cm="1">
        <f t="array" ref="I6086">_xlfn.LET(
    _xlpm.codigos_devolucion, _xlfn.UNIQUE(_xlfn._xlws.FILTER(BP[CODIGO], ISNUMBER(SEARCH("devoluci", BP[NOMBRE CUENTA])), {""})),
    ISNUMBER(MATCH(BP[[#This Row],[CODIGO]], _xlpm.codigos_devolucion, 0))
)</f>
        <v>0</v>
      </c>
    </row>
    <row r="6087" spans="1:9" x14ac:dyDescent="0.25">
      <c r="A6087" s="608">
        <v>720572</v>
      </c>
      <c r="B6087" s="416" t="s">
        <v>554</v>
      </c>
      <c r="C6087" s="416" t="s">
        <v>1293</v>
      </c>
      <c r="D6087" s="416" t="s">
        <v>777</v>
      </c>
      <c r="E6087" s="417">
        <v>152331.66</v>
      </c>
      <c r="F6087" s="417">
        <v>0</v>
      </c>
      <c r="G6087" s="417">
        <v>499719870.46999985</v>
      </c>
      <c r="H6087" s="387" t="b" cm="1">
        <f t="array" aca="1" ref="H6087" ca="1">EsNegrita(BP[[#This Row],[CODIGO]])</f>
        <v>0</v>
      </c>
      <c r="I6087" s="387" t="b" cm="1">
        <f t="array" ref="I6087">_xlfn.LET(
    _xlpm.codigos_devolucion, _xlfn.UNIQUE(_xlfn._xlws.FILTER(BP[CODIGO], ISNUMBER(SEARCH("devoluci", BP[NOMBRE CUENTA])), {""})),
    ISNUMBER(MATCH(BP[[#This Row],[CODIGO]], _xlpm.codigos_devolucion, 0))
)</f>
        <v>0</v>
      </c>
    </row>
    <row r="6088" spans="1:9" x14ac:dyDescent="0.25">
      <c r="A6088" s="608">
        <v>720572</v>
      </c>
      <c r="B6088" s="416" t="s">
        <v>554</v>
      </c>
      <c r="C6088" s="416" t="s">
        <v>1294</v>
      </c>
      <c r="D6088" s="416" t="s">
        <v>777</v>
      </c>
      <c r="E6088" s="417">
        <v>152331.66</v>
      </c>
      <c r="F6088" s="417">
        <v>0</v>
      </c>
      <c r="G6088" s="417">
        <v>499872202.12999988</v>
      </c>
      <c r="H6088" s="387" t="b" cm="1">
        <f t="array" aca="1" ref="H6088" ca="1">EsNegrita(BP[[#This Row],[CODIGO]])</f>
        <v>0</v>
      </c>
      <c r="I6088" s="387" t="b" cm="1">
        <f t="array" ref="I6088">_xlfn.LET(
    _xlpm.codigos_devolucion, _xlfn.UNIQUE(_xlfn._xlws.FILTER(BP[CODIGO], ISNUMBER(SEARCH("devoluci", BP[NOMBRE CUENTA])), {""})),
    ISNUMBER(MATCH(BP[[#This Row],[CODIGO]], _xlpm.codigos_devolucion, 0))
)</f>
        <v>0</v>
      </c>
    </row>
    <row r="6089" spans="1:9" x14ac:dyDescent="0.25">
      <c r="A6089" s="608">
        <v>720572</v>
      </c>
      <c r="B6089" s="416" t="s">
        <v>554</v>
      </c>
      <c r="C6089" s="416" t="s">
        <v>748</v>
      </c>
      <c r="D6089" s="416" t="s">
        <v>777</v>
      </c>
      <c r="E6089" s="417">
        <v>152331.66</v>
      </c>
      <c r="F6089" s="417">
        <v>0</v>
      </c>
      <c r="G6089" s="417">
        <v>500024533.7899999</v>
      </c>
      <c r="H6089" s="387" t="b" cm="1">
        <f t="array" aca="1" ref="H6089" ca="1">EsNegrita(BP[[#This Row],[CODIGO]])</f>
        <v>0</v>
      </c>
      <c r="I6089" s="387" t="b" cm="1">
        <f t="array" ref="I6089">_xlfn.LET(
    _xlpm.codigos_devolucion, _xlfn.UNIQUE(_xlfn._xlws.FILTER(BP[CODIGO], ISNUMBER(SEARCH("devoluci", BP[NOMBRE CUENTA])), {""})),
    ISNUMBER(MATCH(BP[[#This Row],[CODIGO]], _xlpm.codigos_devolucion, 0))
)</f>
        <v>0</v>
      </c>
    </row>
    <row r="6090" spans="1:9" x14ac:dyDescent="0.25">
      <c r="A6090" s="608">
        <v>720572</v>
      </c>
      <c r="B6090" s="416" t="s">
        <v>554</v>
      </c>
      <c r="C6090" s="416" t="s">
        <v>749</v>
      </c>
      <c r="D6090" s="416" t="s">
        <v>777</v>
      </c>
      <c r="E6090" s="417">
        <v>148261.6</v>
      </c>
      <c r="F6090" s="417">
        <v>0</v>
      </c>
      <c r="G6090" s="417">
        <v>500172795.38999993</v>
      </c>
      <c r="H6090" s="387" t="b" cm="1">
        <f t="array" aca="1" ref="H6090" ca="1">EsNegrita(BP[[#This Row],[CODIGO]])</f>
        <v>0</v>
      </c>
      <c r="I6090" s="387" t="b" cm="1">
        <f t="array" ref="I6090">_xlfn.LET(
    _xlpm.codigos_devolucion, _xlfn.UNIQUE(_xlfn._xlws.FILTER(BP[CODIGO], ISNUMBER(SEARCH("devoluci", BP[NOMBRE CUENTA])), {""})),
    ISNUMBER(MATCH(BP[[#This Row],[CODIGO]], _xlpm.codigos_devolucion, 0))
)</f>
        <v>0</v>
      </c>
    </row>
    <row r="6091" spans="1:9" x14ac:dyDescent="0.25">
      <c r="A6091" s="608">
        <v>720572</v>
      </c>
      <c r="B6091" s="416" t="s">
        <v>554</v>
      </c>
      <c r="C6091" s="416" t="s">
        <v>1295</v>
      </c>
      <c r="D6091" s="416" t="s">
        <v>777</v>
      </c>
      <c r="E6091" s="417">
        <v>77184.88</v>
      </c>
      <c r="F6091" s="417">
        <v>0</v>
      </c>
      <c r="G6091" s="417">
        <v>500249980.26999992</v>
      </c>
      <c r="H6091" s="387" t="b" cm="1">
        <f t="array" aca="1" ref="H6091" ca="1">EsNegrita(BP[[#This Row],[CODIGO]])</f>
        <v>0</v>
      </c>
      <c r="I6091" s="387" t="b" cm="1">
        <f t="array" ref="I6091">_xlfn.LET(
    _xlpm.codigos_devolucion, _xlfn.UNIQUE(_xlfn._xlws.FILTER(BP[CODIGO], ISNUMBER(SEARCH("devoluci", BP[NOMBRE CUENTA])), {""})),
    ISNUMBER(MATCH(BP[[#This Row],[CODIGO]], _xlpm.codigos_devolucion, 0))
)</f>
        <v>0</v>
      </c>
    </row>
    <row r="6092" spans="1:9" x14ac:dyDescent="0.25">
      <c r="A6092" s="608">
        <v>720572</v>
      </c>
      <c r="B6092" s="416" t="s">
        <v>554</v>
      </c>
      <c r="C6092" s="416" t="s">
        <v>750</v>
      </c>
      <c r="D6092" s="416" t="s">
        <v>777</v>
      </c>
      <c r="E6092" s="417">
        <v>86635</v>
      </c>
      <c r="F6092" s="417">
        <v>0</v>
      </c>
      <c r="G6092" s="417">
        <v>500336615.26999992</v>
      </c>
      <c r="H6092" s="387" t="b" cm="1">
        <f t="array" aca="1" ref="H6092" ca="1">EsNegrita(BP[[#This Row],[CODIGO]])</f>
        <v>0</v>
      </c>
      <c r="I6092" s="387" t="b" cm="1">
        <f t="array" ref="I6092">_xlfn.LET(
    _xlpm.codigos_devolucion, _xlfn.UNIQUE(_xlfn._xlws.FILTER(BP[CODIGO], ISNUMBER(SEARCH("devoluci", BP[NOMBRE CUENTA])), {""})),
    ISNUMBER(MATCH(BP[[#This Row],[CODIGO]], _xlpm.codigos_devolucion, 0))
)</f>
        <v>0</v>
      </c>
    </row>
    <row r="6093" spans="1:9" x14ac:dyDescent="0.25">
      <c r="A6093" s="608">
        <v>720572</v>
      </c>
      <c r="B6093" s="416" t="s">
        <v>554</v>
      </c>
      <c r="C6093" s="416" t="s">
        <v>1260</v>
      </c>
      <c r="D6093" s="416" t="s">
        <v>777</v>
      </c>
      <c r="E6093" s="417">
        <v>105003</v>
      </c>
      <c r="F6093" s="417">
        <v>0</v>
      </c>
      <c r="G6093" s="417">
        <v>500441618.26999992</v>
      </c>
      <c r="H6093" s="387" t="b" cm="1">
        <f t="array" aca="1" ref="H6093" ca="1">EsNegrita(BP[[#This Row],[CODIGO]])</f>
        <v>0</v>
      </c>
      <c r="I6093" s="387" t="b" cm="1">
        <f t="array" ref="I6093">_xlfn.LET(
    _xlpm.codigos_devolucion, _xlfn.UNIQUE(_xlfn._xlws.FILTER(BP[CODIGO], ISNUMBER(SEARCH("devoluci", BP[NOMBRE CUENTA])), {""})),
    ISNUMBER(MATCH(BP[[#This Row],[CODIGO]], _xlpm.codigos_devolucion, 0))
)</f>
        <v>0</v>
      </c>
    </row>
    <row r="6094" spans="1:9" x14ac:dyDescent="0.25">
      <c r="A6094" s="608">
        <v>720572</v>
      </c>
      <c r="B6094" s="416" t="s">
        <v>554</v>
      </c>
      <c r="C6094" s="416" t="s">
        <v>1338</v>
      </c>
      <c r="D6094" s="416" t="s">
        <v>777</v>
      </c>
      <c r="E6094" s="417">
        <v>70036.2</v>
      </c>
      <c r="F6094" s="417">
        <v>0</v>
      </c>
      <c r="G6094" s="417">
        <v>500511654.46999991</v>
      </c>
      <c r="H6094" s="387" t="b" cm="1">
        <f t="array" aca="1" ref="H6094" ca="1">EsNegrita(BP[[#This Row],[CODIGO]])</f>
        <v>0</v>
      </c>
      <c r="I6094" s="387" t="b" cm="1">
        <f t="array" ref="I6094">_xlfn.LET(
    _xlpm.codigos_devolucion, _xlfn.UNIQUE(_xlfn._xlws.FILTER(BP[CODIGO], ISNUMBER(SEARCH("devoluci", BP[NOMBRE CUENTA])), {""})),
    ISNUMBER(MATCH(BP[[#This Row],[CODIGO]], _xlpm.codigos_devolucion, 0))
)</f>
        <v>0</v>
      </c>
    </row>
    <row r="6095" spans="1:9" x14ac:dyDescent="0.25">
      <c r="A6095" s="608">
        <v>720572</v>
      </c>
      <c r="B6095" s="416" t="s">
        <v>554</v>
      </c>
      <c r="C6095" s="416" t="s">
        <v>1296</v>
      </c>
      <c r="D6095" s="416" t="s">
        <v>777</v>
      </c>
      <c r="E6095" s="417">
        <v>114078.58</v>
      </c>
      <c r="F6095" s="417">
        <v>0</v>
      </c>
      <c r="G6095" s="417">
        <v>500625733.04999989</v>
      </c>
      <c r="H6095" s="387" t="b" cm="1">
        <f t="array" aca="1" ref="H6095" ca="1">EsNegrita(BP[[#This Row],[CODIGO]])</f>
        <v>0</v>
      </c>
      <c r="I6095" s="387" t="b" cm="1">
        <f t="array" ref="I6095">_xlfn.LET(
    _xlpm.codigos_devolucion, _xlfn.UNIQUE(_xlfn._xlws.FILTER(BP[CODIGO], ISNUMBER(SEARCH("devoluci", BP[NOMBRE CUENTA])), {""})),
    ISNUMBER(MATCH(BP[[#This Row],[CODIGO]], _xlpm.codigos_devolucion, 0))
)</f>
        <v>0</v>
      </c>
    </row>
    <row r="6096" spans="1:9" x14ac:dyDescent="0.25">
      <c r="A6096" s="608">
        <v>720572</v>
      </c>
      <c r="B6096" s="416" t="s">
        <v>554</v>
      </c>
      <c r="C6096" s="416" t="s">
        <v>1261</v>
      </c>
      <c r="D6096" s="416" t="s">
        <v>777</v>
      </c>
      <c r="E6096" s="417">
        <v>120000</v>
      </c>
      <c r="F6096" s="417">
        <v>0</v>
      </c>
      <c r="G6096" s="417">
        <v>500745733.04999989</v>
      </c>
      <c r="H6096" s="387" t="b" cm="1">
        <f t="array" aca="1" ref="H6096" ca="1">EsNegrita(BP[[#This Row],[CODIGO]])</f>
        <v>0</v>
      </c>
      <c r="I6096" s="387" t="b" cm="1">
        <f t="array" ref="I6096">_xlfn.LET(
    _xlpm.codigos_devolucion, _xlfn.UNIQUE(_xlfn._xlws.FILTER(BP[CODIGO], ISNUMBER(SEARCH("devoluci", BP[NOMBRE CUENTA])), {""})),
    ISNUMBER(MATCH(BP[[#This Row],[CODIGO]], _xlpm.codigos_devolucion, 0))
)</f>
        <v>0</v>
      </c>
    </row>
    <row r="6097" spans="1:9" x14ac:dyDescent="0.25">
      <c r="A6097" s="608">
        <v>720572</v>
      </c>
      <c r="B6097" s="416" t="s">
        <v>554</v>
      </c>
      <c r="C6097" s="416" t="s">
        <v>1297</v>
      </c>
      <c r="D6097" s="416" t="s">
        <v>777</v>
      </c>
      <c r="E6097" s="417">
        <v>108071.26</v>
      </c>
      <c r="F6097" s="417">
        <v>0</v>
      </c>
      <c r="G6097" s="417">
        <v>500853804.30999988</v>
      </c>
      <c r="H6097" s="387" t="b" cm="1">
        <f t="array" aca="1" ref="H6097" ca="1">EsNegrita(BP[[#This Row],[CODIGO]])</f>
        <v>0</v>
      </c>
      <c r="I6097" s="387" t="b" cm="1">
        <f t="array" ref="I6097">_xlfn.LET(
    _xlpm.codigos_devolucion, _xlfn.UNIQUE(_xlfn._xlws.FILTER(BP[CODIGO], ISNUMBER(SEARCH("devoluci", BP[NOMBRE CUENTA])), {""})),
    ISNUMBER(MATCH(BP[[#This Row],[CODIGO]], _xlpm.codigos_devolucion, 0))
)</f>
        <v>0</v>
      </c>
    </row>
    <row r="6098" spans="1:9" x14ac:dyDescent="0.25">
      <c r="A6098" s="608">
        <v>720572</v>
      </c>
      <c r="B6098" s="416" t="s">
        <v>554</v>
      </c>
      <c r="C6098" s="416" t="s">
        <v>1298</v>
      </c>
      <c r="D6098" s="416" t="s">
        <v>777</v>
      </c>
      <c r="E6098" s="417">
        <v>125178.18</v>
      </c>
      <c r="F6098" s="417">
        <v>0</v>
      </c>
      <c r="G6098" s="417">
        <v>500978982.48999989</v>
      </c>
      <c r="H6098" s="387" t="b" cm="1">
        <f t="array" aca="1" ref="H6098" ca="1">EsNegrita(BP[[#This Row],[CODIGO]])</f>
        <v>0</v>
      </c>
      <c r="I6098" s="387" t="b" cm="1">
        <f t="array" ref="I6098">_xlfn.LET(
    _xlpm.codigos_devolucion, _xlfn.UNIQUE(_xlfn._xlws.FILTER(BP[CODIGO], ISNUMBER(SEARCH("devoluci", BP[NOMBRE CUENTA])), {""})),
    ISNUMBER(MATCH(BP[[#This Row],[CODIGO]], _xlpm.codigos_devolucion, 0))
)</f>
        <v>0</v>
      </c>
    </row>
    <row r="6099" spans="1:9" x14ac:dyDescent="0.25">
      <c r="A6099" s="608">
        <v>720572</v>
      </c>
      <c r="B6099" s="416" t="s">
        <v>554</v>
      </c>
      <c r="C6099" s="416" t="s">
        <v>752</v>
      </c>
      <c r="D6099" s="416" t="s">
        <v>777</v>
      </c>
      <c r="E6099" s="417">
        <v>75369.52</v>
      </c>
      <c r="F6099" s="417">
        <v>0</v>
      </c>
      <c r="G6099" s="417">
        <v>501054352.00999987</v>
      </c>
      <c r="H6099" s="387" t="b" cm="1">
        <f t="array" aca="1" ref="H6099" ca="1">EsNegrita(BP[[#This Row],[CODIGO]])</f>
        <v>0</v>
      </c>
      <c r="I6099" s="387" t="b" cm="1">
        <f t="array" ref="I6099">_xlfn.LET(
    _xlpm.codigos_devolucion, _xlfn.UNIQUE(_xlfn._xlws.FILTER(BP[CODIGO], ISNUMBER(SEARCH("devoluci", BP[NOMBRE CUENTA])), {""})),
    ISNUMBER(MATCH(BP[[#This Row],[CODIGO]], _xlpm.codigos_devolucion, 0))
)</f>
        <v>0</v>
      </c>
    </row>
    <row r="6100" spans="1:9" x14ac:dyDescent="0.25">
      <c r="A6100" s="608">
        <v>720572</v>
      </c>
      <c r="B6100" s="416" t="s">
        <v>554</v>
      </c>
      <c r="C6100" s="416" t="s">
        <v>1299</v>
      </c>
      <c r="D6100" s="416" t="s">
        <v>777</v>
      </c>
      <c r="E6100" s="417">
        <v>170449.35</v>
      </c>
      <c r="F6100" s="417">
        <v>0</v>
      </c>
      <c r="G6100" s="417">
        <v>501224801.3599999</v>
      </c>
      <c r="H6100" s="387" t="b" cm="1">
        <f t="array" aca="1" ref="H6100" ca="1">EsNegrita(BP[[#This Row],[CODIGO]])</f>
        <v>0</v>
      </c>
      <c r="I6100" s="387" t="b" cm="1">
        <f t="array" ref="I6100">_xlfn.LET(
    _xlpm.codigos_devolucion, _xlfn.UNIQUE(_xlfn._xlws.FILTER(BP[CODIGO], ISNUMBER(SEARCH("devoluci", BP[NOMBRE CUENTA])), {""})),
    ISNUMBER(MATCH(BP[[#This Row],[CODIGO]], _xlpm.codigos_devolucion, 0))
)</f>
        <v>0</v>
      </c>
    </row>
    <row r="6101" spans="1:9" x14ac:dyDescent="0.25">
      <c r="A6101" s="608">
        <v>720572</v>
      </c>
      <c r="B6101" s="416" t="s">
        <v>554</v>
      </c>
      <c r="C6101" s="416" t="s">
        <v>1340</v>
      </c>
      <c r="D6101" s="416" t="s">
        <v>777</v>
      </c>
      <c r="E6101" s="417">
        <v>131037.67</v>
      </c>
      <c r="F6101" s="417">
        <v>0</v>
      </c>
      <c r="G6101" s="417">
        <v>501355839.02999991</v>
      </c>
      <c r="H6101" s="387" t="b" cm="1">
        <f t="array" aca="1" ref="H6101" ca="1">EsNegrita(BP[[#This Row],[CODIGO]])</f>
        <v>0</v>
      </c>
      <c r="I6101" s="387" t="b" cm="1">
        <f t="array" ref="I6101">_xlfn.LET(
    _xlpm.codigos_devolucion, _xlfn.UNIQUE(_xlfn._xlws.FILTER(BP[CODIGO], ISNUMBER(SEARCH("devoluci", BP[NOMBRE CUENTA])), {""})),
    ISNUMBER(MATCH(BP[[#This Row],[CODIGO]], _xlpm.codigos_devolucion, 0))
)</f>
        <v>0</v>
      </c>
    </row>
    <row r="6102" spans="1:9" x14ac:dyDescent="0.25">
      <c r="A6102" s="608">
        <v>720572</v>
      </c>
      <c r="B6102" s="416" t="s">
        <v>554</v>
      </c>
      <c r="C6102" s="416" t="s">
        <v>756</v>
      </c>
      <c r="D6102" s="416" t="s">
        <v>777</v>
      </c>
      <c r="E6102" s="417">
        <v>148261.6</v>
      </c>
      <c r="F6102" s="417">
        <v>0</v>
      </c>
      <c r="G6102" s="417">
        <v>501504100.62999994</v>
      </c>
      <c r="H6102" s="387" t="b" cm="1">
        <f t="array" aca="1" ref="H6102" ca="1">EsNegrita(BP[[#This Row],[CODIGO]])</f>
        <v>0</v>
      </c>
      <c r="I6102" s="387" t="b" cm="1">
        <f t="array" ref="I6102">_xlfn.LET(
    _xlpm.codigos_devolucion, _xlfn.UNIQUE(_xlfn._xlws.FILTER(BP[CODIGO], ISNUMBER(SEARCH("devoluci", BP[NOMBRE CUENTA])), {""})),
    ISNUMBER(MATCH(BP[[#This Row],[CODIGO]], _xlpm.codigos_devolucion, 0))
)</f>
        <v>0</v>
      </c>
    </row>
    <row r="6103" spans="1:9" x14ac:dyDescent="0.25">
      <c r="A6103" s="608">
        <v>720572</v>
      </c>
      <c r="B6103" s="416" t="s">
        <v>554</v>
      </c>
      <c r="C6103" s="416" t="s">
        <v>757</v>
      </c>
      <c r="D6103" s="416" t="s">
        <v>777</v>
      </c>
      <c r="E6103" s="417">
        <v>151833.87</v>
      </c>
      <c r="F6103" s="417">
        <v>0</v>
      </c>
      <c r="G6103" s="417">
        <v>501655934.49999994</v>
      </c>
      <c r="H6103" s="387" t="b" cm="1">
        <f t="array" aca="1" ref="H6103" ca="1">EsNegrita(BP[[#This Row],[CODIGO]])</f>
        <v>0</v>
      </c>
      <c r="I6103" s="387" t="b" cm="1">
        <f t="array" ref="I6103">_xlfn.LET(
    _xlpm.codigos_devolucion, _xlfn.UNIQUE(_xlfn._xlws.FILTER(BP[CODIGO], ISNUMBER(SEARCH("devoluci", BP[NOMBRE CUENTA])), {""})),
    ISNUMBER(MATCH(BP[[#This Row],[CODIGO]], _xlpm.codigos_devolucion, 0))
)</f>
        <v>0</v>
      </c>
    </row>
    <row r="6104" spans="1:9" x14ac:dyDescent="0.25">
      <c r="A6104" s="608">
        <v>720572</v>
      </c>
      <c r="B6104" s="416" t="s">
        <v>554</v>
      </c>
      <c r="C6104" s="416" t="s">
        <v>1336</v>
      </c>
      <c r="D6104" s="416" t="s">
        <v>777</v>
      </c>
      <c r="E6104" s="417">
        <v>155885.96</v>
      </c>
      <c r="F6104" s="417">
        <v>0</v>
      </c>
      <c r="G6104" s="417">
        <v>501811820.45999992</v>
      </c>
      <c r="H6104" s="387" t="b" cm="1">
        <f t="array" aca="1" ref="H6104" ca="1">EsNegrita(BP[[#This Row],[CODIGO]])</f>
        <v>0</v>
      </c>
      <c r="I6104" s="387" t="b" cm="1">
        <f t="array" ref="I6104">_xlfn.LET(
    _xlpm.codigos_devolucion, _xlfn.UNIQUE(_xlfn._xlws.FILTER(BP[CODIGO], ISNUMBER(SEARCH("devoluci", BP[NOMBRE CUENTA])), {""})),
    ISNUMBER(MATCH(BP[[#This Row],[CODIGO]], _xlpm.codigos_devolucion, 0))
)</f>
        <v>0</v>
      </c>
    </row>
    <row r="6105" spans="1:9" x14ac:dyDescent="0.25">
      <c r="A6105" s="608">
        <v>720572</v>
      </c>
      <c r="B6105" s="416" t="s">
        <v>554</v>
      </c>
      <c r="C6105" s="416" t="s">
        <v>758</v>
      </c>
      <c r="D6105" s="416" t="s">
        <v>777</v>
      </c>
      <c r="E6105" s="417">
        <v>96181.24</v>
      </c>
      <c r="F6105" s="417">
        <v>0</v>
      </c>
      <c r="G6105" s="417">
        <v>501908001.69999993</v>
      </c>
      <c r="H6105" s="387" t="b" cm="1">
        <f t="array" aca="1" ref="H6105" ca="1">EsNegrita(BP[[#This Row],[CODIGO]])</f>
        <v>0</v>
      </c>
      <c r="I6105" s="387" t="b" cm="1">
        <f t="array" ref="I6105">_xlfn.LET(
    _xlpm.codigos_devolucion, _xlfn.UNIQUE(_xlfn._xlws.FILTER(BP[CODIGO], ISNUMBER(SEARCH("devoluci", BP[NOMBRE CUENTA])), {""})),
    ISNUMBER(MATCH(BP[[#This Row],[CODIGO]], _xlpm.codigos_devolucion, 0))
)</f>
        <v>0</v>
      </c>
    </row>
    <row r="6106" spans="1:9" x14ac:dyDescent="0.25">
      <c r="A6106" s="608">
        <v>720572</v>
      </c>
      <c r="B6106" s="416" t="s">
        <v>554</v>
      </c>
      <c r="C6106" s="416" t="s">
        <v>759</v>
      </c>
      <c r="D6106" s="416" t="s">
        <v>777</v>
      </c>
      <c r="E6106" s="417">
        <v>83950.52</v>
      </c>
      <c r="F6106" s="417">
        <v>0</v>
      </c>
      <c r="G6106" s="417">
        <v>501991952.21999991</v>
      </c>
      <c r="H6106" s="387" t="b" cm="1">
        <f t="array" aca="1" ref="H6106" ca="1">EsNegrita(BP[[#This Row],[CODIGO]])</f>
        <v>0</v>
      </c>
      <c r="I6106" s="387" t="b" cm="1">
        <f t="array" ref="I6106">_xlfn.LET(
    _xlpm.codigos_devolucion, _xlfn.UNIQUE(_xlfn._xlws.FILTER(BP[CODIGO], ISNUMBER(SEARCH("devoluci", BP[NOMBRE CUENTA])), {""})),
    ISNUMBER(MATCH(BP[[#This Row],[CODIGO]], _xlpm.codigos_devolucion, 0))
)</f>
        <v>0</v>
      </c>
    </row>
    <row r="6107" spans="1:9" x14ac:dyDescent="0.25">
      <c r="A6107" s="608">
        <v>720572</v>
      </c>
      <c r="B6107" s="416" t="s">
        <v>554</v>
      </c>
      <c r="C6107" s="416" t="s">
        <v>760</v>
      </c>
      <c r="D6107" s="416" t="s">
        <v>777</v>
      </c>
      <c r="E6107" s="417">
        <v>64948.82</v>
      </c>
      <c r="F6107" s="417">
        <v>0</v>
      </c>
      <c r="G6107" s="417">
        <v>502056901.0399999</v>
      </c>
      <c r="H6107" s="387" t="b" cm="1">
        <f t="array" aca="1" ref="H6107" ca="1">EsNegrita(BP[[#This Row],[CODIGO]])</f>
        <v>0</v>
      </c>
      <c r="I6107" s="387" t="b" cm="1">
        <f t="array" ref="I6107">_xlfn.LET(
    _xlpm.codigos_devolucion, _xlfn.UNIQUE(_xlfn._xlws.FILTER(BP[CODIGO], ISNUMBER(SEARCH("devoluci", BP[NOMBRE CUENTA])), {""})),
    ISNUMBER(MATCH(BP[[#This Row],[CODIGO]], _xlpm.codigos_devolucion, 0))
)</f>
        <v>0</v>
      </c>
    </row>
    <row r="6108" spans="1:9" x14ac:dyDescent="0.25">
      <c r="A6108" s="608">
        <v>720572</v>
      </c>
      <c r="B6108" s="416" t="s">
        <v>554</v>
      </c>
      <c r="C6108" s="416" t="s">
        <v>1270</v>
      </c>
      <c r="D6108" s="416" t="s">
        <v>777</v>
      </c>
      <c r="E6108" s="417">
        <v>165532.75</v>
      </c>
      <c r="F6108" s="417">
        <v>0</v>
      </c>
      <c r="G6108" s="417">
        <v>502222433.7899999</v>
      </c>
      <c r="H6108" s="387" t="b" cm="1">
        <f t="array" aca="1" ref="H6108" ca="1">EsNegrita(BP[[#This Row],[CODIGO]])</f>
        <v>0</v>
      </c>
      <c r="I6108" s="387" t="b" cm="1">
        <f t="array" ref="I6108">_xlfn.LET(
    _xlpm.codigos_devolucion, _xlfn.UNIQUE(_xlfn._xlws.FILTER(BP[CODIGO], ISNUMBER(SEARCH("devoluci", BP[NOMBRE CUENTA])), {""})),
    ISNUMBER(MATCH(BP[[#This Row],[CODIGO]], _xlpm.codigos_devolucion, 0))
)</f>
        <v>0</v>
      </c>
    </row>
    <row r="6109" spans="1:9" x14ac:dyDescent="0.25">
      <c r="A6109" s="608">
        <v>720572</v>
      </c>
      <c r="B6109" s="416" t="s">
        <v>554</v>
      </c>
      <c r="C6109" s="416" t="s">
        <v>761</v>
      </c>
      <c r="D6109" s="416" t="s">
        <v>777</v>
      </c>
      <c r="E6109" s="417">
        <v>151833.87</v>
      </c>
      <c r="F6109" s="417">
        <v>0</v>
      </c>
      <c r="G6109" s="417">
        <v>502374267.65999991</v>
      </c>
      <c r="H6109" s="387" t="b" cm="1">
        <f t="array" aca="1" ref="H6109" ca="1">EsNegrita(BP[[#This Row],[CODIGO]])</f>
        <v>0</v>
      </c>
      <c r="I6109" s="387" t="b" cm="1">
        <f t="array" ref="I6109">_xlfn.LET(
    _xlpm.codigos_devolucion, _xlfn.UNIQUE(_xlfn._xlws.FILTER(BP[CODIGO], ISNUMBER(SEARCH("devoluci", BP[NOMBRE CUENTA])), {""})),
    ISNUMBER(MATCH(BP[[#This Row],[CODIGO]], _xlpm.codigos_devolucion, 0))
)</f>
        <v>0</v>
      </c>
    </row>
    <row r="6110" spans="1:9" x14ac:dyDescent="0.25">
      <c r="A6110" s="608">
        <v>720572</v>
      </c>
      <c r="B6110" s="416" t="s">
        <v>554</v>
      </c>
      <c r="C6110" s="416" t="s">
        <v>1300</v>
      </c>
      <c r="D6110" s="416" t="s">
        <v>777</v>
      </c>
      <c r="E6110" s="417">
        <v>152331.66</v>
      </c>
      <c r="F6110" s="417">
        <v>0</v>
      </c>
      <c r="G6110" s="417">
        <v>502526599.31999993</v>
      </c>
      <c r="H6110" s="387" t="b" cm="1">
        <f t="array" aca="1" ref="H6110" ca="1">EsNegrita(BP[[#This Row],[CODIGO]])</f>
        <v>0</v>
      </c>
      <c r="I6110" s="387" t="b" cm="1">
        <f t="array" ref="I6110">_xlfn.LET(
    _xlpm.codigos_devolucion, _xlfn.UNIQUE(_xlfn._xlws.FILTER(BP[CODIGO], ISNUMBER(SEARCH("devoluci", BP[NOMBRE CUENTA])), {""})),
    ISNUMBER(MATCH(BP[[#This Row],[CODIGO]], _xlpm.codigos_devolucion, 0))
)</f>
        <v>0</v>
      </c>
    </row>
    <row r="6111" spans="1:9" x14ac:dyDescent="0.25">
      <c r="A6111" s="608">
        <v>720572</v>
      </c>
      <c r="B6111" s="416" t="s">
        <v>554</v>
      </c>
      <c r="C6111" s="416" t="s">
        <v>1301</v>
      </c>
      <c r="D6111" s="416" t="s">
        <v>777</v>
      </c>
      <c r="E6111" s="417">
        <v>167318.88</v>
      </c>
      <c r="F6111" s="417">
        <v>0</v>
      </c>
      <c r="G6111" s="417">
        <v>502693918.19999993</v>
      </c>
      <c r="H6111" s="387" t="b" cm="1">
        <f t="array" aca="1" ref="H6111" ca="1">EsNegrita(BP[[#This Row],[CODIGO]])</f>
        <v>0</v>
      </c>
      <c r="I6111" s="387" t="b" cm="1">
        <f t="array" ref="I6111">_xlfn.LET(
    _xlpm.codigos_devolucion, _xlfn.UNIQUE(_xlfn._xlws.FILTER(BP[CODIGO], ISNUMBER(SEARCH("devoluci", BP[NOMBRE CUENTA])), {""})),
    ISNUMBER(MATCH(BP[[#This Row],[CODIGO]], _xlpm.codigos_devolucion, 0))
)</f>
        <v>0</v>
      </c>
    </row>
    <row r="6112" spans="1:9" x14ac:dyDescent="0.25">
      <c r="A6112" s="608">
        <v>720572</v>
      </c>
      <c r="B6112" s="416" t="s">
        <v>554</v>
      </c>
      <c r="C6112" s="416" t="s">
        <v>1271</v>
      </c>
      <c r="D6112" s="416" t="s">
        <v>777</v>
      </c>
      <c r="E6112" s="417">
        <v>123688.09</v>
      </c>
      <c r="F6112" s="417">
        <v>0</v>
      </c>
      <c r="G6112" s="417">
        <v>502817606.2899999</v>
      </c>
      <c r="H6112" s="387" t="b" cm="1">
        <f t="array" aca="1" ref="H6112" ca="1">EsNegrita(BP[[#This Row],[CODIGO]])</f>
        <v>0</v>
      </c>
      <c r="I6112" s="387" t="b" cm="1">
        <f t="array" ref="I6112">_xlfn.LET(
    _xlpm.codigos_devolucion, _xlfn.UNIQUE(_xlfn._xlws.FILTER(BP[CODIGO], ISNUMBER(SEARCH("devoluci", BP[NOMBRE CUENTA])), {""})),
    ISNUMBER(MATCH(BP[[#This Row],[CODIGO]], _xlpm.codigos_devolucion, 0))
)</f>
        <v>0</v>
      </c>
    </row>
    <row r="6113" spans="1:9" x14ac:dyDescent="0.25">
      <c r="A6113" s="608">
        <v>720572</v>
      </c>
      <c r="B6113" s="416" t="s">
        <v>554</v>
      </c>
      <c r="C6113" s="416" t="s">
        <v>1302</v>
      </c>
      <c r="D6113" s="416" t="s">
        <v>777</v>
      </c>
      <c r="E6113" s="417">
        <v>117221.36</v>
      </c>
      <c r="F6113" s="417">
        <v>0</v>
      </c>
      <c r="G6113" s="417">
        <v>502934827.64999992</v>
      </c>
      <c r="H6113" s="387" t="b" cm="1">
        <f t="array" aca="1" ref="H6113" ca="1">EsNegrita(BP[[#This Row],[CODIGO]])</f>
        <v>0</v>
      </c>
      <c r="I6113" s="387" t="b" cm="1">
        <f t="array" ref="I6113">_xlfn.LET(
    _xlpm.codigos_devolucion, _xlfn.UNIQUE(_xlfn._xlws.FILTER(BP[CODIGO], ISNUMBER(SEARCH("devoluci", BP[NOMBRE CUENTA])), {""})),
    ISNUMBER(MATCH(BP[[#This Row],[CODIGO]], _xlpm.codigos_devolucion, 0))
)</f>
        <v>0</v>
      </c>
    </row>
    <row r="6114" spans="1:9" x14ac:dyDescent="0.25">
      <c r="A6114" s="608">
        <v>720572</v>
      </c>
      <c r="B6114" s="416" t="s">
        <v>554</v>
      </c>
      <c r="C6114" s="416" t="s">
        <v>1341</v>
      </c>
      <c r="D6114" s="416" t="s">
        <v>777</v>
      </c>
      <c r="E6114" s="417">
        <v>102395.34</v>
      </c>
      <c r="F6114" s="417">
        <v>0</v>
      </c>
      <c r="G6114" s="417">
        <v>503037222.98999989</v>
      </c>
      <c r="H6114" s="387" t="b" cm="1">
        <f t="array" aca="1" ref="H6114" ca="1">EsNegrita(BP[[#This Row],[CODIGO]])</f>
        <v>0</v>
      </c>
      <c r="I6114" s="387" t="b" cm="1">
        <f t="array" ref="I6114">_xlfn.LET(
    _xlpm.codigos_devolucion, _xlfn.UNIQUE(_xlfn._xlws.FILTER(BP[CODIGO], ISNUMBER(SEARCH("devoluci", BP[NOMBRE CUENTA])), {""})),
    ISNUMBER(MATCH(BP[[#This Row],[CODIGO]], _xlpm.codigos_devolucion, 0))
)</f>
        <v>0</v>
      </c>
    </row>
    <row r="6115" spans="1:9" x14ac:dyDescent="0.25">
      <c r="A6115" s="608">
        <v>720572</v>
      </c>
      <c r="B6115" s="416" t="s">
        <v>554</v>
      </c>
      <c r="C6115" s="416" t="s">
        <v>1262</v>
      </c>
      <c r="D6115" s="416" t="s">
        <v>777</v>
      </c>
      <c r="E6115" s="417">
        <v>127083.55</v>
      </c>
      <c r="F6115" s="417">
        <v>0</v>
      </c>
      <c r="G6115" s="417">
        <v>503164306.5399999</v>
      </c>
      <c r="H6115" s="387" t="b" cm="1">
        <f t="array" aca="1" ref="H6115" ca="1">EsNegrita(BP[[#This Row],[CODIGO]])</f>
        <v>0</v>
      </c>
      <c r="I6115" s="387" t="b" cm="1">
        <f t="array" ref="I6115">_xlfn.LET(
    _xlpm.codigos_devolucion, _xlfn.UNIQUE(_xlfn._xlws.FILTER(BP[CODIGO], ISNUMBER(SEARCH("devoluci", BP[NOMBRE CUENTA])), {""})),
    ISNUMBER(MATCH(BP[[#This Row],[CODIGO]], _xlpm.codigos_devolucion, 0))
)</f>
        <v>0</v>
      </c>
    </row>
    <row r="6116" spans="1:9" x14ac:dyDescent="0.25">
      <c r="A6116" s="608">
        <v>720572</v>
      </c>
      <c r="B6116" s="416" t="s">
        <v>554</v>
      </c>
      <c r="C6116" s="416" t="s">
        <v>1272</v>
      </c>
      <c r="D6116" s="416" t="s">
        <v>777</v>
      </c>
      <c r="E6116" s="417">
        <v>136353.37</v>
      </c>
      <c r="F6116" s="417">
        <v>0</v>
      </c>
      <c r="G6116" s="417">
        <v>503300659.90999991</v>
      </c>
      <c r="H6116" s="387" t="b" cm="1">
        <f t="array" aca="1" ref="H6116" ca="1">EsNegrita(BP[[#This Row],[CODIGO]])</f>
        <v>0</v>
      </c>
      <c r="I6116" s="387" t="b" cm="1">
        <f t="array" ref="I6116">_xlfn.LET(
    _xlpm.codigos_devolucion, _xlfn.UNIQUE(_xlfn._xlws.FILTER(BP[CODIGO], ISNUMBER(SEARCH("devoluci", BP[NOMBRE CUENTA])), {""})),
    ISNUMBER(MATCH(BP[[#This Row],[CODIGO]], _xlpm.codigos_devolucion, 0))
)</f>
        <v>0</v>
      </c>
    </row>
    <row r="6117" spans="1:9" x14ac:dyDescent="0.25">
      <c r="A6117" s="608">
        <v>720572</v>
      </c>
      <c r="B6117" s="416" t="s">
        <v>554</v>
      </c>
      <c r="C6117" s="416" t="s">
        <v>780</v>
      </c>
      <c r="D6117" s="416" t="s">
        <v>777</v>
      </c>
      <c r="E6117" s="417">
        <v>131240.29999999999</v>
      </c>
      <c r="F6117" s="417">
        <v>0</v>
      </c>
      <c r="G6117" s="417">
        <v>503431900.20999992</v>
      </c>
      <c r="H6117" s="387" t="b" cm="1">
        <f t="array" aca="1" ref="H6117" ca="1">EsNegrita(BP[[#This Row],[CODIGO]])</f>
        <v>0</v>
      </c>
      <c r="I6117" s="387" t="b" cm="1">
        <f t="array" ref="I6117">_xlfn.LET(
    _xlpm.codigos_devolucion, _xlfn.UNIQUE(_xlfn._xlws.FILTER(BP[CODIGO], ISNUMBER(SEARCH("devoluci", BP[NOMBRE CUENTA])), {""})),
    ISNUMBER(MATCH(BP[[#This Row],[CODIGO]], _xlpm.codigos_devolucion, 0))
)</f>
        <v>0</v>
      </c>
    </row>
    <row r="6118" spans="1:9" x14ac:dyDescent="0.25">
      <c r="A6118" s="608">
        <v>720572</v>
      </c>
      <c r="B6118" s="416" t="s">
        <v>554</v>
      </c>
      <c r="C6118" s="416" t="s">
        <v>762</v>
      </c>
      <c r="D6118" s="416" t="s">
        <v>777</v>
      </c>
      <c r="E6118" s="417">
        <v>127083.55</v>
      </c>
      <c r="F6118" s="417">
        <v>0</v>
      </c>
      <c r="G6118" s="417">
        <v>503558983.75999993</v>
      </c>
      <c r="H6118" s="387" t="b" cm="1">
        <f t="array" aca="1" ref="H6118" ca="1">EsNegrita(BP[[#This Row],[CODIGO]])</f>
        <v>0</v>
      </c>
      <c r="I6118" s="387" t="b" cm="1">
        <f t="array" ref="I6118">_xlfn.LET(
    _xlpm.codigos_devolucion, _xlfn.UNIQUE(_xlfn._xlws.FILTER(BP[CODIGO], ISNUMBER(SEARCH("devoluci", BP[NOMBRE CUENTA])), {""})),
    ISNUMBER(MATCH(BP[[#This Row],[CODIGO]], _xlpm.codigos_devolucion, 0))
)</f>
        <v>0</v>
      </c>
    </row>
    <row r="6119" spans="1:9" x14ac:dyDescent="0.25">
      <c r="A6119" s="608">
        <v>720572</v>
      </c>
      <c r="B6119" s="416" t="s">
        <v>554</v>
      </c>
      <c r="C6119" s="416" t="s">
        <v>1330</v>
      </c>
      <c r="D6119" s="416" t="s">
        <v>777</v>
      </c>
      <c r="E6119" s="417">
        <v>122198</v>
      </c>
      <c r="F6119" s="417">
        <v>0</v>
      </c>
      <c r="G6119" s="417">
        <v>503681181.75999993</v>
      </c>
      <c r="H6119" s="387" t="b" cm="1">
        <f t="array" aca="1" ref="H6119" ca="1">EsNegrita(BP[[#This Row],[CODIGO]])</f>
        <v>0</v>
      </c>
      <c r="I6119" s="387" t="b" cm="1">
        <f t="array" ref="I6119">_xlfn.LET(
    _xlpm.codigos_devolucion, _xlfn.UNIQUE(_xlfn._xlws.FILTER(BP[CODIGO], ISNUMBER(SEARCH("devoluci", BP[NOMBRE CUENTA])), {""})),
    ISNUMBER(MATCH(BP[[#This Row],[CODIGO]], _xlpm.codigos_devolucion, 0))
)</f>
        <v>0</v>
      </c>
    </row>
    <row r="6120" spans="1:9" x14ac:dyDescent="0.25">
      <c r="A6120" s="608">
        <v>720572</v>
      </c>
      <c r="B6120" s="416" t="s">
        <v>554</v>
      </c>
      <c r="C6120" s="416" t="s">
        <v>763</v>
      </c>
      <c r="D6120" s="416" t="s">
        <v>777</v>
      </c>
      <c r="E6120" s="417">
        <v>126668.27</v>
      </c>
      <c r="F6120" s="417">
        <v>0</v>
      </c>
      <c r="G6120" s="417">
        <v>503807850.02999991</v>
      </c>
      <c r="H6120" s="387" t="b" cm="1">
        <f t="array" aca="1" ref="H6120" ca="1">EsNegrita(BP[[#This Row],[CODIGO]])</f>
        <v>0</v>
      </c>
      <c r="I6120" s="387" t="b" cm="1">
        <f t="array" ref="I6120">_xlfn.LET(
    _xlpm.codigos_devolucion, _xlfn.UNIQUE(_xlfn._xlws.FILTER(BP[CODIGO], ISNUMBER(SEARCH("devoluci", BP[NOMBRE CUENTA])), {""})),
    ISNUMBER(MATCH(BP[[#This Row],[CODIGO]], _xlpm.codigos_devolucion, 0))
)</f>
        <v>0</v>
      </c>
    </row>
    <row r="6121" spans="1:9" x14ac:dyDescent="0.25">
      <c r="A6121" s="608">
        <v>720572</v>
      </c>
      <c r="B6121" s="416" t="s">
        <v>554</v>
      </c>
      <c r="C6121" s="416" t="s">
        <v>764</v>
      </c>
      <c r="D6121" s="416" t="s">
        <v>777</v>
      </c>
      <c r="E6121" s="417">
        <v>151833.87</v>
      </c>
      <c r="F6121" s="417">
        <v>0</v>
      </c>
      <c r="G6121" s="417">
        <v>503959683.89999992</v>
      </c>
      <c r="H6121" s="387" t="b" cm="1">
        <f t="array" aca="1" ref="H6121" ca="1">EsNegrita(BP[[#This Row],[CODIGO]])</f>
        <v>0</v>
      </c>
      <c r="I6121" s="387" t="b" cm="1">
        <f t="array" ref="I6121">_xlfn.LET(
    _xlpm.codigos_devolucion, _xlfn.UNIQUE(_xlfn._xlws.FILTER(BP[CODIGO], ISNUMBER(SEARCH("devoluci", BP[NOMBRE CUENTA])), {""})),
    ISNUMBER(MATCH(BP[[#This Row],[CODIGO]], _xlpm.codigos_devolucion, 0))
)</f>
        <v>0</v>
      </c>
    </row>
    <row r="6122" spans="1:9" x14ac:dyDescent="0.25">
      <c r="A6122" s="608">
        <v>720572</v>
      </c>
      <c r="B6122" s="416" t="s">
        <v>554</v>
      </c>
      <c r="C6122" s="416" t="s">
        <v>1284</v>
      </c>
      <c r="D6122" s="416" t="s">
        <v>777</v>
      </c>
      <c r="E6122" s="417">
        <v>164639.67999999999</v>
      </c>
      <c r="F6122" s="417">
        <v>0</v>
      </c>
      <c r="G6122" s="417">
        <v>504124323.57999992</v>
      </c>
      <c r="H6122" s="387" t="b" cm="1">
        <f t="array" aca="1" ref="H6122" ca="1">EsNegrita(BP[[#This Row],[CODIGO]])</f>
        <v>0</v>
      </c>
      <c r="I6122" s="387" t="b" cm="1">
        <f t="array" ref="I6122">_xlfn.LET(
    _xlpm.codigos_devolucion, _xlfn.UNIQUE(_xlfn._xlws.FILTER(BP[CODIGO], ISNUMBER(SEARCH("devoluci", BP[NOMBRE CUENTA])), {""})),
    ISNUMBER(MATCH(BP[[#This Row],[CODIGO]], _xlpm.codigos_devolucion, 0))
)</f>
        <v>0</v>
      </c>
    </row>
    <row r="6123" spans="1:9" x14ac:dyDescent="0.25">
      <c r="A6123" s="608">
        <v>720572</v>
      </c>
      <c r="B6123" s="416" t="s">
        <v>554</v>
      </c>
      <c r="C6123" s="416" t="s">
        <v>1303</v>
      </c>
      <c r="D6123" s="416" t="s">
        <v>777</v>
      </c>
      <c r="E6123" s="417">
        <v>123688.09</v>
      </c>
      <c r="F6123" s="417">
        <v>0</v>
      </c>
      <c r="G6123" s="417">
        <v>504248011.6699999</v>
      </c>
      <c r="H6123" s="387" t="b" cm="1">
        <f t="array" aca="1" ref="H6123" ca="1">EsNegrita(BP[[#This Row],[CODIGO]])</f>
        <v>0</v>
      </c>
      <c r="I6123" s="387" t="b" cm="1">
        <f t="array" ref="I6123">_xlfn.LET(
    _xlpm.codigos_devolucion, _xlfn.UNIQUE(_xlfn._xlws.FILTER(BP[CODIGO], ISNUMBER(SEARCH("devoluci", BP[NOMBRE CUENTA])), {""})),
    ISNUMBER(MATCH(BP[[#This Row],[CODIGO]], _xlpm.codigos_devolucion, 0))
)</f>
        <v>0</v>
      </c>
    </row>
    <row r="6124" spans="1:9" x14ac:dyDescent="0.25">
      <c r="A6124" s="608">
        <v>720572</v>
      </c>
      <c r="B6124" s="416" t="s">
        <v>554</v>
      </c>
      <c r="C6124" s="416" t="s">
        <v>765</v>
      </c>
      <c r="D6124" s="416" t="s">
        <v>777</v>
      </c>
      <c r="E6124" s="417">
        <v>83950.52</v>
      </c>
      <c r="F6124" s="417">
        <v>0</v>
      </c>
      <c r="G6124" s="417">
        <v>504331962.18999988</v>
      </c>
      <c r="H6124" s="387" t="b" cm="1">
        <f t="array" aca="1" ref="H6124" ca="1">EsNegrita(BP[[#This Row],[CODIGO]])</f>
        <v>0</v>
      </c>
      <c r="I6124" s="387" t="b" cm="1">
        <f t="array" ref="I6124">_xlfn.LET(
    _xlpm.codigos_devolucion, _xlfn.UNIQUE(_xlfn._xlws.FILTER(BP[CODIGO], ISNUMBER(SEARCH("devoluci", BP[NOMBRE CUENTA])), {""})),
    ISNUMBER(MATCH(BP[[#This Row],[CODIGO]], _xlpm.codigos_devolucion, 0))
)</f>
        <v>0</v>
      </c>
    </row>
    <row r="6125" spans="1:9" x14ac:dyDescent="0.25">
      <c r="A6125" s="608">
        <v>720572</v>
      </c>
      <c r="B6125" s="416" t="s">
        <v>554</v>
      </c>
      <c r="C6125" s="416" t="s">
        <v>1273</v>
      </c>
      <c r="D6125" s="416" t="s">
        <v>777</v>
      </c>
      <c r="E6125" s="417">
        <v>70036.2</v>
      </c>
      <c r="F6125" s="417">
        <v>0</v>
      </c>
      <c r="G6125" s="417">
        <v>504401998.38999987</v>
      </c>
      <c r="H6125" s="387" t="b" cm="1">
        <f t="array" aca="1" ref="H6125" ca="1">EsNegrita(BP[[#This Row],[CODIGO]])</f>
        <v>0</v>
      </c>
      <c r="I6125" s="387" t="b" cm="1">
        <f t="array" ref="I6125">_xlfn.LET(
    _xlpm.codigos_devolucion, _xlfn.UNIQUE(_xlfn._xlws.FILTER(BP[CODIGO], ISNUMBER(SEARCH("devoluci", BP[NOMBRE CUENTA])), {""})),
    ISNUMBER(MATCH(BP[[#This Row],[CODIGO]], _xlpm.codigos_devolucion, 0))
)</f>
        <v>0</v>
      </c>
    </row>
    <row r="6126" spans="1:9" x14ac:dyDescent="0.25">
      <c r="A6126" s="608">
        <v>720572</v>
      </c>
      <c r="B6126" s="416" t="s">
        <v>554</v>
      </c>
      <c r="C6126" s="416" t="s">
        <v>1304</v>
      </c>
      <c r="D6126" s="416" t="s">
        <v>777</v>
      </c>
      <c r="E6126" s="417">
        <v>165532.75</v>
      </c>
      <c r="F6126" s="417">
        <v>0</v>
      </c>
      <c r="G6126" s="417">
        <v>504567531.13999987</v>
      </c>
      <c r="H6126" s="387" t="b" cm="1">
        <f t="array" aca="1" ref="H6126" ca="1">EsNegrita(BP[[#This Row],[CODIGO]])</f>
        <v>0</v>
      </c>
      <c r="I6126" s="387" t="b" cm="1">
        <f t="array" ref="I6126">_xlfn.LET(
    _xlpm.codigos_devolucion, _xlfn.UNIQUE(_xlfn._xlws.FILTER(BP[CODIGO], ISNUMBER(SEARCH("devoluci", BP[NOMBRE CUENTA])), {""})),
    ISNUMBER(MATCH(BP[[#This Row],[CODIGO]], _xlpm.codigos_devolucion, 0))
)</f>
        <v>0</v>
      </c>
    </row>
    <row r="6127" spans="1:9" x14ac:dyDescent="0.25">
      <c r="A6127" s="608">
        <v>720572</v>
      </c>
      <c r="B6127" s="416" t="s">
        <v>554</v>
      </c>
      <c r="C6127" s="416" t="s">
        <v>1348</v>
      </c>
      <c r="D6127" s="416" t="s">
        <v>777</v>
      </c>
      <c r="E6127" s="417">
        <v>167318.88</v>
      </c>
      <c r="F6127" s="417">
        <v>0</v>
      </c>
      <c r="G6127" s="417">
        <v>504734850.01999986</v>
      </c>
      <c r="H6127" s="387" t="b" cm="1">
        <f t="array" aca="1" ref="H6127" ca="1">EsNegrita(BP[[#This Row],[CODIGO]])</f>
        <v>0</v>
      </c>
      <c r="I6127" s="387" t="b" cm="1">
        <f t="array" ref="I6127">_xlfn.LET(
    _xlpm.codigos_devolucion, _xlfn.UNIQUE(_xlfn._xlws.FILTER(BP[CODIGO], ISNUMBER(SEARCH("devoluci", BP[NOMBRE CUENTA])), {""})),
    ISNUMBER(MATCH(BP[[#This Row],[CODIGO]], _xlpm.codigos_devolucion, 0))
)</f>
        <v>0</v>
      </c>
    </row>
    <row r="6128" spans="1:9" x14ac:dyDescent="0.25">
      <c r="A6128" s="608">
        <v>720572</v>
      </c>
      <c r="B6128" s="416" t="s">
        <v>554</v>
      </c>
      <c r="C6128" s="416" t="s">
        <v>1305</v>
      </c>
      <c r="D6128" s="416" t="s">
        <v>777</v>
      </c>
      <c r="E6128" s="417">
        <v>99569.76</v>
      </c>
      <c r="F6128" s="417">
        <v>0</v>
      </c>
      <c r="G6128" s="417">
        <v>504834419.77999985</v>
      </c>
      <c r="H6128" s="387" t="b" cm="1">
        <f t="array" aca="1" ref="H6128" ca="1">EsNegrita(BP[[#This Row],[CODIGO]])</f>
        <v>0</v>
      </c>
      <c r="I6128" s="387" t="b" cm="1">
        <f t="array" ref="I6128">_xlfn.LET(
    _xlpm.codigos_devolucion, _xlfn.UNIQUE(_xlfn._xlws.FILTER(BP[CODIGO], ISNUMBER(SEARCH("devoluci", BP[NOMBRE CUENTA])), {""})),
    ISNUMBER(MATCH(BP[[#This Row],[CODIGO]], _xlpm.codigos_devolucion, 0))
)</f>
        <v>0</v>
      </c>
    </row>
    <row r="6129" spans="1:9" x14ac:dyDescent="0.25">
      <c r="A6129" s="608">
        <v>720572</v>
      </c>
      <c r="B6129" s="416" t="s">
        <v>554</v>
      </c>
      <c r="C6129" s="416" t="s">
        <v>1306</v>
      </c>
      <c r="D6129" s="416" t="s">
        <v>777</v>
      </c>
      <c r="E6129" s="417">
        <v>151833.78</v>
      </c>
      <c r="F6129" s="417">
        <v>0</v>
      </c>
      <c r="G6129" s="417">
        <v>504986253.55999982</v>
      </c>
      <c r="H6129" s="387" t="b" cm="1">
        <f t="array" aca="1" ref="H6129" ca="1">EsNegrita(BP[[#This Row],[CODIGO]])</f>
        <v>0</v>
      </c>
      <c r="I6129" s="387" t="b" cm="1">
        <f t="array" ref="I6129">_xlfn.LET(
    _xlpm.codigos_devolucion, _xlfn.UNIQUE(_xlfn._xlws.FILTER(BP[CODIGO], ISNUMBER(SEARCH("devoluci", BP[NOMBRE CUENTA])), {""})),
    ISNUMBER(MATCH(BP[[#This Row],[CODIGO]], _xlpm.codigos_devolucion, 0))
)</f>
        <v>0</v>
      </c>
    </row>
    <row r="6130" spans="1:9" x14ac:dyDescent="0.25">
      <c r="A6130" s="608">
        <v>720572</v>
      </c>
      <c r="B6130" s="416" t="s">
        <v>554</v>
      </c>
      <c r="C6130" s="416" t="s">
        <v>1274</v>
      </c>
      <c r="D6130" s="416" t="s">
        <v>777</v>
      </c>
      <c r="E6130" s="417">
        <v>97879.9</v>
      </c>
      <c r="F6130" s="417">
        <v>0</v>
      </c>
      <c r="G6130" s="417">
        <v>505084133.4599998</v>
      </c>
      <c r="H6130" s="387" t="b" cm="1">
        <f t="array" aca="1" ref="H6130" ca="1">EsNegrita(BP[[#This Row],[CODIGO]])</f>
        <v>0</v>
      </c>
      <c r="I6130" s="387" t="b" cm="1">
        <f t="array" ref="I6130">_xlfn.LET(
    _xlpm.codigos_devolucion, _xlfn.UNIQUE(_xlfn._xlws.FILTER(BP[CODIGO], ISNUMBER(SEARCH("devoluci", BP[NOMBRE CUENTA])), {""})),
    ISNUMBER(MATCH(BP[[#This Row],[CODIGO]], _xlpm.codigos_devolucion, 0))
)</f>
        <v>0</v>
      </c>
    </row>
    <row r="6131" spans="1:9" x14ac:dyDescent="0.25">
      <c r="A6131" s="608">
        <v>720572</v>
      </c>
      <c r="B6131" s="416" t="s">
        <v>554</v>
      </c>
      <c r="C6131" s="416" t="s">
        <v>1307</v>
      </c>
      <c r="D6131" s="416" t="s">
        <v>777</v>
      </c>
      <c r="E6131" s="417">
        <v>97879.9</v>
      </c>
      <c r="F6131" s="417">
        <v>0</v>
      </c>
      <c r="G6131" s="417">
        <v>505182013.35999978</v>
      </c>
      <c r="H6131" s="387" t="b" cm="1">
        <f t="array" aca="1" ref="H6131" ca="1">EsNegrita(BP[[#This Row],[CODIGO]])</f>
        <v>0</v>
      </c>
      <c r="I6131" s="387" t="b" cm="1">
        <f t="array" ref="I6131">_xlfn.LET(
    _xlpm.codigos_devolucion, _xlfn.UNIQUE(_xlfn._xlws.FILTER(BP[CODIGO], ISNUMBER(SEARCH("devoluci", BP[NOMBRE CUENTA])), {""})),
    ISNUMBER(MATCH(BP[[#This Row],[CODIGO]], _xlpm.codigos_devolucion, 0))
)</f>
        <v>0</v>
      </c>
    </row>
    <row r="6132" spans="1:9" x14ac:dyDescent="0.25">
      <c r="A6132" s="608">
        <v>720572</v>
      </c>
      <c r="B6132" s="416" t="s">
        <v>554</v>
      </c>
      <c r="C6132" s="416" t="s">
        <v>766</v>
      </c>
      <c r="D6132" s="416" t="s">
        <v>777</v>
      </c>
      <c r="E6132" s="417">
        <v>151833.87</v>
      </c>
      <c r="F6132" s="417">
        <v>0</v>
      </c>
      <c r="G6132" s="417">
        <v>505333847.22999978</v>
      </c>
      <c r="H6132" s="387" t="b" cm="1">
        <f t="array" aca="1" ref="H6132" ca="1">EsNegrita(BP[[#This Row],[CODIGO]])</f>
        <v>0</v>
      </c>
      <c r="I6132" s="387" t="b" cm="1">
        <f t="array" ref="I6132">_xlfn.LET(
    _xlpm.codigos_devolucion, _xlfn.UNIQUE(_xlfn._xlws.FILTER(BP[CODIGO], ISNUMBER(SEARCH("devoluci", BP[NOMBRE CUENTA])), {""})),
    ISNUMBER(MATCH(BP[[#This Row],[CODIGO]], _xlpm.codigos_devolucion, 0))
)</f>
        <v>0</v>
      </c>
    </row>
    <row r="6133" spans="1:9" x14ac:dyDescent="0.25">
      <c r="A6133" s="608">
        <v>720572</v>
      </c>
      <c r="B6133" s="416" t="s">
        <v>554</v>
      </c>
      <c r="C6133" s="416" t="s">
        <v>767</v>
      </c>
      <c r="D6133" s="416" t="s">
        <v>777</v>
      </c>
      <c r="E6133" s="417">
        <v>127083.55</v>
      </c>
      <c r="F6133" s="417">
        <v>0</v>
      </c>
      <c r="G6133" s="417">
        <v>505460930.77999979</v>
      </c>
      <c r="H6133" s="387" t="b" cm="1">
        <f t="array" aca="1" ref="H6133" ca="1">EsNegrita(BP[[#This Row],[CODIGO]])</f>
        <v>0</v>
      </c>
      <c r="I6133" s="387" t="b" cm="1">
        <f t="array" ref="I6133">_xlfn.LET(
    _xlpm.codigos_devolucion, _xlfn.UNIQUE(_xlfn._xlws.FILTER(BP[CODIGO], ISNUMBER(SEARCH("devoluci", BP[NOMBRE CUENTA])), {""})),
    ISNUMBER(MATCH(BP[[#This Row],[CODIGO]], _xlpm.codigos_devolucion, 0))
)</f>
        <v>0</v>
      </c>
    </row>
    <row r="6134" spans="1:9" x14ac:dyDescent="0.25">
      <c r="A6134" s="608">
        <v>720572</v>
      </c>
      <c r="B6134" s="416" t="s">
        <v>554</v>
      </c>
      <c r="C6134" s="416" t="s">
        <v>768</v>
      </c>
      <c r="D6134" s="416" t="s">
        <v>777</v>
      </c>
      <c r="E6134" s="417">
        <v>167318.88</v>
      </c>
      <c r="F6134" s="417">
        <v>0</v>
      </c>
      <c r="G6134" s="417">
        <v>505628249.65999979</v>
      </c>
      <c r="H6134" s="387" t="b" cm="1">
        <f t="array" aca="1" ref="H6134" ca="1">EsNegrita(BP[[#This Row],[CODIGO]])</f>
        <v>0</v>
      </c>
      <c r="I6134" s="387" t="b" cm="1">
        <f t="array" ref="I6134">_xlfn.LET(
    _xlpm.codigos_devolucion, _xlfn.UNIQUE(_xlfn._xlws.FILTER(BP[CODIGO], ISNUMBER(SEARCH("devoluci", BP[NOMBRE CUENTA])), {""})),
    ISNUMBER(MATCH(BP[[#This Row],[CODIGO]], _xlpm.codigos_devolucion, 0))
)</f>
        <v>0</v>
      </c>
    </row>
    <row r="6135" spans="1:9" x14ac:dyDescent="0.25">
      <c r="A6135" s="608">
        <v>720572</v>
      </c>
      <c r="B6135" s="416" t="s">
        <v>554</v>
      </c>
      <c r="C6135" s="416" t="s">
        <v>1344</v>
      </c>
      <c r="D6135" s="416" t="s">
        <v>777</v>
      </c>
      <c r="E6135" s="417">
        <v>104630.48</v>
      </c>
      <c r="F6135" s="417">
        <v>0</v>
      </c>
      <c r="G6135" s="417">
        <v>505732880.13999981</v>
      </c>
      <c r="H6135" s="387" t="b" cm="1">
        <f t="array" aca="1" ref="H6135" ca="1">EsNegrita(BP[[#This Row],[CODIGO]])</f>
        <v>0</v>
      </c>
      <c r="I6135" s="387" t="b" cm="1">
        <f t="array" ref="I6135">_xlfn.LET(
    _xlpm.codigos_devolucion, _xlfn.UNIQUE(_xlfn._xlws.FILTER(BP[CODIGO], ISNUMBER(SEARCH("devoluci", BP[NOMBRE CUENTA])), {""})),
    ISNUMBER(MATCH(BP[[#This Row],[CODIGO]], _xlpm.codigos_devolucion, 0))
)</f>
        <v>0</v>
      </c>
    </row>
    <row r="6136" spans="1:9" x14ac:dyDescent="0.25">
      <c r="A6136" s="608">
        <v>720572</v>
      </c>
      <c r="B6136" s="416" t="s">
        <v>554</v>
      </c>
      <c r="C6136" s="416" t="s">
        <v>769</v>
      </c>
      <c r="D6136" s="416" t="s">
        <v>777</v>
      </c>
      <c r="E6136" s="417">
        <v>138096.64000000001</v>
      </c>
      <c r="F6136" s="417">
        <v>0</v>
      </c>
      <c r="G6136" s="417">
        <v>505870976.77999979</v>
      </c>
      <c r="H6136" s="387" t="b" cm="1">
        <f t="array" aca="1" ref="H6136" ca="1">EsNegrita(BP[[#This Row],[CODIGO]])</f>
        <v>0</v>
      </c>
      <c r="I6136" s="387" t="b" cm="1">
        <f t="array" ref="I6136">_xlfn.LET(
    _xlpm.codigos_devolucion, _xlfn.UNIQUE(_xlfn._xlws.FILTER(BP[CODIGO], ISNUMBER(SEARCH("devoluci", BP[NOMBRE CUENTA])), {""})),
    ISNUMBER(MATCH(BP[[#This Row],[CODIGO]], _xlpm.codigos_devolucion, 0))
)</f>
        <v>0</v>
      </c>
    </row>
    <row r="6137" spans="1:9" x14ac:dyDescent="0.25">
      <c r="A6137" s="608">
        <v>720572</v>
      </c>
      <c r="B6137" s="416" t="s">
        <v>554</v>
      </c>
      <c r="C6137" s="416" t="s">
        <v>1309</v>
      </c>
      <c r="D6137" s="416" t="s">
        <v>777</v>
      </c>
      <c r="E6137" s="417">
        <v>102842.25</v>
      </c>
      <c r="F6137" s="417">
        <v>0</v>
      </c>
      <c r="G6137" s="417">
        <v>505973819.02999979</v>
      </c>
      <c r="H6137" s="387" t="b" cm="1">
        <f t="array" aca="1" ref="H6137" ca="1">EsNegrita(BP[[#This Row],[CODIGO]])</f>
        <v>0</v>
      </c>
      <c r="I6137" s="387" t="b" cm="1">
        <f t="array" ref="I6137">_xlfn.LET(
    _xlpm.codigos_devolucion, _xlfn.UNIQUE(_xlfn._xlws.FILTER(BP[CODIGO], ISNUMBER(SEARCH("devoluci", BP[NOMBRE CUENTA])), {""})),
    ISNUMBER(MATCH(BP[[#This Row],[CODIGO]], _xlpm.codigos_devolucion, 0))
)</f>
        <v>0</v>
      </c>
    </row>
    <row r="6138" spans="1:9" x14ac:dyDescent="0.25">
      <c r="A6138" s="608">
        <v>720572</v>
      </c>
      <c r="B6138" s="416" t="s">
        <v>554</v>
      </c>
      <c r="C6138" s="416" t="s">
        <v>1310</v>
      </c>
      <c r="D6138" s="416" t="s">
        <v>777</v>
      </c>
      <c r="E6138" s="417">
        <v>80000</v>
      </c>
      <c r="F6138" s="417">
        <v>0</v>
      </c>
      <c r="G6138" s="417">
        <v>506053819.02999979</v>
      </c>
      <c r="H6138" s="387" t="b" cm="1">
        <f t="array" aca="1" ref="H6138" ca="1">EsNegrita(BP[[#This Row],[CODIGO]])</f>
        <v>0</v>
      </c>
      <c r="I6138" s="387" t="b" cm="1">
        <f t="array" ref="I6138">_xlfn.LET(
    _xlpm.codigos_devolucion, _xlfn.UNIQUE(_xlfn._xlws.FILTER(BP[CODIGO], ISNUMBER(SEARCH("devoluci", BP[NOMBRE CUENTA])), {""})),
    ISNUMBER(MATCH(BP[[#This Row],[CODIGO]], _xlpm.codigos_devolucion, 0))
)</f>
        <v>0</v>
      </c>
    </row>
    <row r="6139" spans="1:9" x14ac:dyDescent="0.25">
      <c r="A6139" s="608">
        <v>720572</v>
      </c>
      <c r="B6139" s="416" t="s">
        <v>554</v>
      </c>
      <c r="C6139" s="416" t="s">
        <v>1275</v>
      </c>
      <c r="D6139" s="416" t="s">
        <v>777</v>
      </c>
      <c r="E6139" s="417">
        <v>91591.7</v>
      </c>
      <c r="F6139" s="417">
        <v>0</v>
      </c>
      <c r="G6139" s="417">
        <v>506145410.72999978</v>
      </c>
      <c r="H6139" s="387" t="b" cm="1">
        <f t="array" aca="1" ref="H6139" ca="1">EsNegrita(BP[[#This Row],[CODIGO]])</f>
        <v>0</v>
      </c>
      <c r="I6139" s="387" t="b" cm="1">
        <f t="array" ref="I6139">_xlfn.LET(
    _xlpm.codigos_devolucion, _xlfn.UNIQUE(_xlfn._xlws.FILTER(BP[CODIGO], ISNUMBER(SEARCH("devoluci", BP[NOMBRE CUENTA])), {""})),
    ISNUMBER(MATCH(BP[[#This Row],[CODIGO]], _xlpm.codigos_devolucion, 0))
)</f>
        <v>0</v>
      </c>
    </row>
    <row r="6140" spans="1:9" x14ac:dyDescent="0.25">
      <c r="A6140" s="608">
        <v>720572</v>
      </c>
      <c r="B6140" s="416" t="s">
        <v>554</v>
      </c>
      <c r="C6140" s="416" t="s">
        <v>771</v>
      </c>
      <c r="D6140" s="416" t="s">
        <v>777</v>
      </c>
      <c r="E6140" s="417">
        <v>114078.58</v>
      </c>
      <c r="F6140" s="417">
        <v>0</v>
      </c>
      <c r="G6140" s="417">
        <v>506259489.30999976</v>
      </c>
      <c r="H6140" s="387" t="b" cm="1">
        <f t="array" aca="1" ref="H6140" ca="1">EsNegrita(BP[[#This Row],[CODIGO]])</f>
        <v>0</v>
      </c>
      <c r="I6140" s="387" t="b" cm="1">
        <f t="array" ref="I6140">_xlfn.LET(
    _xlpm.codigos_devolucion, _xlfn.UNIQUE(_xlfn._xlws.FILTER(BP[CODIGO], ISNUMBER(SEARCH("devoluci", BP[NOMBRE CUENTA])), {""})),
    ISNUMBER(MATCH(BP[[#This Row],[CODIGO]], _xlpm.codigos_devolucion, 0))
)</f>
        <v>0</v>
      </c>
    </row>
    <row r="6141" spans="1:9" x14ac:dyDescent="0.25">
      <c r="A6141" s="608">
        <v>720572</v>
      </c>
      <c r="B6141" s="416" t="s">
        <v>554</v>
      </c>
      <c r="C6141" s="416" t="s">
        <v>1311</v>
      </c>
      <c r="D6141" s="416" t="s">
        <v>777</v>
      </c>
      <c r="E6141" s="417">
        <v>103512.91</v>
      </c>
      <c r="F6141" s="417">
        <v>0</v>
      </c>
      <c r="G6141" s="417">
        <v>506363002.21999979</v>
      </c>
      <c r="H6141" s="387" t="b" cm="1">
        <f t="array" aca="1" ref="H6141" ca="1">EsNegrita(BP[[#This Row],[CODIGO]])</f>
        <v>0</v>
      </c>
      <c r="I6141" s="387" t="b" cm="1">
        <f t="array" ref="I6141">_xlfn.LET(
    _xlpm.codigos_devolucion, _xlfn.UNIQUE(_xlfn._xlws.FILTER(BP[CODIGO], ISNUMBER(SEARCH("devoluci", BP[NOMBRE CUENTA])), {""})),
    ISNUMBER(MATCH(BP[[#This Row],[CODIGO]], _xlpm.codigos_devolucion, 0))
)</f>
        <v>0</v>
      </c>
    </row>
    <row r="6142" spans="1:9" x14ac:dyDescent="0.25">
      <c r="A6142" s="608">
        <v>720572</v>
      </c>
      <c r="B6142" s="416" t="s">
        <v>554</v>
      </c>
      <c r="C6142" s="416" t="s">
        <v>1277</v>
      </c>
      <c r="D6142" s="416" t="s">
        <v>777</v>
      </c>
      <c r="E6142" s="417">
        <v>153013.42000000001</v>
      </c>
      <c r="F6142" s="417">
        <v>0</v>
      </c>
      <c r="G6142" s="417">
        <v>506516015.63999981</v>
      </c>
      <c r="H6142" s="387" t="b" cm="1">
        <f t="array" aca="1" ref="H6142" ca="1">EsNegrita(BP[[#This Row],[CODIGO]])</f>
        <v>0</v>
      </c>
      <c r="I6142" s="387" t="b" cm="1">
        <f t="array" ref="I6142">_xlfn.LET(
    _xlpm.codigos_devolucion, _xlfn.UNIQUE(_xlfn._xlws.FILTER(BP[CODIGO], ISNUMBER(SEARCH("devoluci", BP[NOMBRE CUENTA])), {""})),
    ISNUMBER(MATCH(BP[[#This Row],[CODIGO]], _xlpm.codigos_devolucion, 0))
)</f>
        <v>0</v>
      </c>
    </row>
    <row r="6143" spans="1:9" x14ac:dyDescent="0.25">
      <c r="A6143" s="608">
        <v>720572</v>
      </c>
      <c r="B6143" s="416" t="s">
        <v>554</v>
      </c>
      <c r="C6143" s="416" t="s">
        <v>1312</v>
      </c>
      <c r="D6143" s="416" t="s">
        <v>777</v>
      </c>
      <c r="E6143" s="417">
        <v>145912.42000000001</v>
      </c>
      <c r="F6143" s="417">
        <v>0</v>
      </c>
      <c r="G6143" s="417">
        <v>506661928.05999982</v>
      </c>
      <c r="H6143" s="387" t="b" cm="1">
        <f t="array" aca="1" ref="H6143" ca="1">EsNegrita(BP[[#This Row],[CODIGO]])</f>
        <v>0</v>
      </c>
      <c r="I6143" s="387" t="b" cm="1">
        <f t="array" ref="I6143">_xlfn.LET(
    _xlpm.codigos_devolucion, _xlfn.UNIQUE(_xlfn._xlws.FILTER(BP[CODIGO], ISNUMBER(SEARCH("devoluci", BP[NOMBRE CUENTA])), {""})),
    ISNUMBER(MATCH(BP[[#This Row],[CODIGO]], _xlpm.codigos_devolucion, 0))
)</f>
        <v>0</v>
      </c>
    </row>
    <row r="6144" spans="1:9" x14ac:dyDescent="0.25">
      <c r="A6144" s="608">
        <v>720572</v>
      </c>
      <c r="B6144" s="416" t="s">
        <v>554</v>
      </c>
      <c r="C6144" s="416" t="s">
        <v>1355</v>
      </c>
      <c r="D6144" s="416" t="s">
        <v>777</v>
      </c>
      <c r="E6144" s="417">
        <v>98668.76</v>
      </c>
      <c r="F6144" s="417">
        <v>0</v>
      </c>
      <c r="G6144" s="417">
        <v>506760596.81999981</v>
      </c>
      <c r="H6144" s="387" t="b" cm="1">
        <f t="array" aca="1" ref="H6144" ca="1">EsNegrita(BP[[#This Row],[CODIGO]])</f>
        <v>0</v>
      </c>
      <c r="I6144" s="387" t="b" cm="1">
        <f t="array" ref="I6144">_xlfn.LET(
    _xlpm.codigos_devolucion, _xlfn.UNIQUE(_xlfn._xlws.FILTER(BP[CODIGO], ISNUMBER(SEARCH("devoluci", BP[NOMBRE CUENTA])), {""})),
    ISNUMBER(MATCH(BP[[#This Row],[CODIGO]], _xlpm.codigos_devolucion, 0))
)</f>
        <v>0</v>
      </c>
    </row>
    <row r="6145" spans="1:9" x14ac:dyDescent="0.25">
      <c r="A6145" s="608">
        <v>720572</v>
      </c>
      <c r="B6145" s="416" t="s">
        <v>554</v>
      </c>
      <c r="C6145" s="416" t="s">
        <v>1316</v>
      </c>
      <c r="D6145" s="416" t="s">
        <v>777</v>
      </c>
      <c r="E6145" s="417">
        <v>114078.58</v>
      </c>
      <c r="F6145" s="417">
        <v>0</v>
      </c>
      <c r="G6145" s="417">
        <v>506874675.3999998</v>
      </c>
      <c r="H6145" s="387" t="b" cm="1">
        <f t="array" aca="1" ref="H6145" ca="1">EsNegrita(BP[[#This Row],[CODIGO]])</f>
        <v>0</v>
      </c>
      <c r="I6145" s="387" t="b" cm="1">
        <f t="array" ref="I6145">_xlfn.LET(
    _xlpm.codigos_devolucion, _xlfn.UNIQUE(_xlfn._xlws.FILTER(BP[CODIGO], ISNUMBER(SEARCH("devoluci", BP[NOMBRE CUENTA])), {""})),
    ISNUMBER(MATCH(BP[[#This Row],[CODIGO]], _xlpm.codigos_devolucion, 0))
)</f>
        <v>0</v>
      </c>
    </row>
    <row r="6146" spans="1:9" x14ac:dyDescent="0.25">
      <c r="A6146" s="608">
        <v>720572</v>
      </c>
      <c r="B6146" s="416" t="s">
        <v>554</v>
      </c>
      <c r="C6146" s="416" t="s">
        <v>1317</v>
      </c>
      <c r="D6146" s="416" t="s">
        <v>777</v>
      </c>
      <c r="E6146" s="417">
        <v>135411.66</v>
      </c>
      <c r="F6146" s="417">
        <v>0</v>
      </c>
      <c r="G6146" s="417">
        <v>507010087.05999982</v>
      </c>
      <c r="H6146" s="387" t="b" cm="1">
        <f t="array" aca="1" ref="H6146" ca="1">EsNegrita(BP[[#This Row],[CODIGO]])</f>
        <v>0</v>
      </c>
      <c r="I6146" s="387" t="b" cm="1">
        <f t="array" ref="I6146">_xlfn.LET(
    _xlpm.codigos_devolucion, _xlfn.UNIQUE(_xlfn._xlws.FILTER(BP[CODIGO], ISNUMBER(SEARCH("devoluci", BP[NOMBRE CUENTA])), {""})),
    ISNUMBER(MATCH(BP[[#This Row],[CODIGO]], _xlpm.codigos_devolucion, 0))
)</f>
        <v>0</v>
      </c>
    </row>
    <row r="6147" spans="1:9" x14ac:dyDescent="0.25">
      <c r="A6147" s="608">
        <v>720572</v>
      </c>
      <c r="B6147" s="416" t="s">
        <v>554</v>
      </c>
      <c r="C6147" s="416" t="s">
        <v>1318</v>
      </c>
      <c r="D6147" s="416" t="s">
        <v>777</v>
      </c>
      <c r="E6147" s="417">
        <v>98729.23</v>
      </c>
      <c r="F6147" s="417">
        <v>0</v>
      </c>
      <c r="G6147" s="417">
        <v>507108816.28999984</v>
      </c>
      <c r="H6147" s="387" t="b" cm="1">
        <f t="array" aca="1" ref="H6147" ca="1">EsNegrita(BP[[#This Row],[CODIGO]])</f>
        <v>0</v>
      </c>
      <c r="I6147" s="387" t="b" cm="1">
        <f t="array" ref="I6147">_xlfn.LET(
    _xlpm.codigos_devolucion, _xlfn.UNIQUE(_xlfn._xlws.FILTER(BP[CODIGO], ISNUMBER(SEARCH("devoluci", BP[NOMBRE CUENTA])), {""})),
    ISNUMBER(MATCH(BP[[#This Row],[CODIGO]], _xlpm.codigos_devolucion, 0))
)</f>
        <v>0</v>
      </c>
    </row>
    <row r="6148" spans="1:9" x14ac:dyDescent="0.25">
      <c r="A6148" s="608">
        <v>720572</v>
      </c>
      <c r="B6148" s="416" t="s">
        <v>554</v>
      </c>
      <c r="C6148" s="416" t="s">
        <v>1278</v>
      </c>
      <c r="D6148" s="416" t="s">
        <v>777</v>
      </c>
      <c r="E6148" s="417">
        <v>137788.60999999999</v>
      </c>
      <c r="F6148" s="417">
        <v>0</v>
      </c>
      <c r="G6148" s="417">
        <v>507246604.89999986</v>
      </c>
      <c r="H6148" s="387" t="b" cm="1">
        <f t="array" aca="1" ref="H6148" ca="1">EsNegrita(BP[[#This Row],[CODIGO]])</f>
        <v>0</v>
      </c>
      <c r="I6148" s="387" t="b" cm="1">
        <f t="array" ref="I6148">_xlfn.LET(
    _xlpm.codigos_devolucion, _xlfn.UNIQUE(_xlfn._xlws.FILTER(BP[CODIGO], ISNUMBER(SEARCH("devoluci", BP[NOMBRE CUENTA])), {""})),
    ISNUMBER(MATCH(BP[[#This Row],[CODIGO]], _xlpm.codigos_devolucion, 0))
)</f>
        <v>0</v>
      </c>
    </row>
    <row r="6149" spans="1:9" x14ac:dyDescent="0.25">
      <c r="A6149" s="608">
        <v>720572</v>
      </c>
      <c r="B6149" s="416" t="s">
        <v>554</v>
      </c>
      <c r="C6149" s="416" t="s">
        <v>1331</v>
      </c>
      <c r="D6149" s="416" t="s">
        <v>777</v>
      </c>
      <c r="E6149" s="417">
        <v>99042.64</v>
      </c>
      <c r="F6149" s="417">
        <v>0</v>
      </c>
      <c r="G6149" s="417">
        <v>507345647.53999984</v>
      </c>
      <c r="H6149" s="387" t="b" cm="1">
        <f t="array" aca="1" ref="H6149" ca="1">EsNegrita(BP[[#This Row],[CODIGO]])</f>
        <v>0</v>
      </c>
      <c r="I6149" s="387" t="b" cm="1">
        <f t="array" ref="I6149">_xlfn.LET(
    _xlpm.codigos_devolucion, _xlfn.UNIQUE(_xlfn._xlws.FILTER(BP[CODIGO], ISNUMBER(SEARCH("devoluci", BP[NOMBRE CUENTA])), {""})),
    ISNUMBER(MATCH(BP[[#This Row],[CODIGO]], _xlpm.codigos_devolucion, 0))
)</f>
        <v>0</v>
      </c>
    </row>
    <row r="6150" spans="1:9" x14ac:dyDescent="0.25">
      <c r="A6150" s="608">
        <v>720572</v>
      </c>
      <c r="B6150" s="416" t="s">
        <v>554</v>
      </c>
      <c r="C6150" s="416" t="s">
        <v>1320</v>
      </c>
      <c r="D6150" s="416" t="s">
        <v>777</v>
      </c>
      <c r="E6150" s="417">
        <v>89197.56</v>
      </c>
      <c r="F6150" s="417">
        <v>0</v>
      </c>
      <c r="G6150" s="417">
        <v>507434845.09999985</v>
      </c>
      <c r="H6150" s="387" t="b" cm="1">
        <f t="array" aca="1" ref="H6150" ca="1">EsNegrita(BP[[#This Row],[CODIGO]])</f>
        <v>0</v>
      </c>
      <c r="I6150" s="387" t="b" cm="1">
        <f t="array" ref="I6150">_xlfn.LET(
    _xlpm.codigos_devolucion, _xlfn.UNIQUE(_xlfn._xlws.FILTER(BP[CODIGO], ISNUMBER(SEARCH("devoluci", BP[NOMBRE CUENTA])), {""})),
    ISNUMBER(MATCH(BP[[#This Row],[CODIGO]], _xlpm.codigos_devolucion, 0))
)</f>
        <v>0</v>
      </c>
    </row>
    <row r="6151" spans="1:9" x14ac:dyDescent="0.25">
      <c r="A6151" s="608">
        <v>720572</v>
      </c>
      <c r="B6151" s="416" t="s">
        <v>554</v>
      </c>
      <c r="C6151" s="416" t="s">
        <v>1322</v>
      </c>
      <c r="D6151" s="416" t="s">
        <v>777</v>
      </c>
      <c r="E6151" s="417">
        <v>70036.2</v>
      </c>
      <c r="F6151" s="417">
        <v>0</v>
      </c>
      <c r="G6151" s="417">
        <v>507504881.29999983</v>
      </c>
      <c r="H6151" s="387" t="b" cm="1">
        <f t="array" aca="1" ref="H6151" ca="1">EsNegrita(BP[[#This Row],[CODIGO]])</f>
        <v>0</v>
      </c>
      <c r="I6151" s="387" t="b" cm="1">
        <f t="array" ref="I6151">_xlfn.LET(
    _xlpm.codigos_devolucion, _xlfn.UNIQUE(_xlfn._xlws.FILTER(BP[CODIGO], ISNUMBER(SEARCH("devoluci", BP[NOMBRE CUENTA])), {""})),
    ISNUMBER(MATCH(BP[[#This Row],[CODIGO]], _xlpm.codigos_devolucion, 0))
)</f>
        <v>0</v>
      </c>
    </row>
    <row r="6152" spans="1:9" x14ac:dyDescent="0.25">
      <c r="A6152" s="608">
        <v>720572</v>
      </c>
      <c r="B6152" s="416" t="s">
        <v>554</v>
      </c>
      <c r="C6152" s="416" t="s">
        <v>1323</v>
      </c>
      <c r="D6152" s="416" t="s">
        <v>777</v>
      </c>
      <c r="E6152" s="417">
        <v>139586.73000000001</v>
      </c>
      <c r="F6152" s="417">
        <v>0</v>
      </c>
      <c r="G6152" s="417">
        <v>507644468.02999985</v>
      </c>
      <c r="H6152" s="387" t="b" cm="1">
        <f t="array" aca="1" ref="H6152" ca="1">EsNegrita(BP[[#This Row],[CODIGO]])</f>
        <v>0</v>
      </c>
      <c r="I6152" s="387" t="b" cm="1">
        <f t="array" ref="I6152">_xlfn.LET(
    _xlpm.codigos_devolucion, _xlfn.UNIQUE(_xlfn._xlws.FILTER(BP[CODIGO], ISNUMBER(SEARCH("devoluci", BP[NOMBRE CUENTA])), {""})),
    ISNUMBER(MATCH(BP[[#This Row],[CODIGO]], _xlpm.codigos_devolucion, 0))
)</f>
        <v>0</v>
      </c>
    </row>
    <row r="6153" spans="1:9" x14ac:dyDescent="0.25">
      <c r="A6153" s="608">
        <v>720572</v>
      </c>
      <c r="B6153" s="416" t="s">
        <v>554</v>
      </c>
      <c r="C6153" s="416" t="s">
        <v>1280</v>
      </c>
      <c r="D6153" s="416" t="s">
        <v>777</v>
      </c>
      <c r="E6153" s="417">
        <v>70036.2</v>
      </c>
      <c r="F6153" s="417">
        <v>0</v>
      </c>
      <c r="G6153" s="417">
        <v>507714504.22999984</v>
      </c>
      <c r="H6153" s="387" t="b" cm="1">
        <f t="array" aca="1" ref="H6153" ca="1">EsNegrita(BP[[#This Row],[CODIGO]])</f>
        <v>0</v>
      </c>
      <c r="I6153" s="387" t="b" cm="1">
        <f t="array" ref="I6153">_xlfn.LET(
    _xlpm.codigos_devolucion, _xlfn.UNIQUE(_xlfn._xlws.FILTER(BP[CODIGO], ISNUMBER(SEARCH("devoluci", BP[NOMBRE CUENTA])), {""})),
    ISNUMBER(MATCH(BP[[#This Row],[CODIGO]], _xlpm.codigos_devolucion, 0))
)</f>
        <v>0</v>
      </c>
    </row>
    <row r="6154" spans="1:9" x14ac:dyDescent="0.25">
      <c r="A6154" s="608">
        <v>720572</v>
      </c>
      <c r="B6154" s="416" t="s">
        <v>554</v>
      </c>
      <c r="C6154" s="416" t="s">
        <v>1357</v>
      </c>
      <c r="D6154" s="416" t="s">
        <v>777</v>
      </c>
      <c r="E6154" s="417">
        <v>103959.81</v>
      </c>
      <c r="F6154" s="417">
        <v>0</v>
      </c>
      <c r="G6154" s="417">
        <v>507818464.03999984</v>
      </c>
      <c r="H6154" s="387" t="b" cm="1">
        <f t="array" aca="1" ref="H6154" ca="1">EsNegrita(BP[[#This Row],[CODIGO]])</f>
        <v>0</v>
      </c>
      <c r="I6154" s="387" t="b" cm="1">
        <f t="array" ref="I6154">_xlfn.LET(
    _xlpm.codigos_devolucion, _xlfn.UNIQUE(_xlfn._xlws.FILTER(BP[CODIGO], ISNUMBER(SEARCH("devoluci", BP[NOMBRE CUENTA])), {""})),
    ISNUMBER(MATCH(BP[[#This Row],[CODIGO]], _xlpm.codigos_devolucion, 0))
)</f>
        <v>0</v>
      </c>
    </row>
    <row r="6155" spans="1:9" x14ac:dyDescent="0.25">
      <c r="A6155" s="608">
        <v>720572</v>
      </c>
      <c r="B6155" s="416" t="s">
        <v>554</v>
      </c>
      <c r="C6155" s="416" t="s">
        <v>1281</v>
      </c>
      <c r="D6155" s="416" t="s">
        <v>777</v>
      </c>
      <c r="E6155" s="417">
        <v>70036.2</v>
      </c>
      <c r="F6155" s="417">
        <v>0</v>
      </c>
      <c r="G6155" s="417">
        <v>507888500.23999983</v>
      </c>
      <c r="H6155" s="387" t="b" cm="1">
        <f t="array" aca="1" ref="H6155" ca="1">EsNegrita(BP[[#This Row],[CODIGO]])</f>
        <v>0</v>
      </c>
      <c r="I6155" s="387" t="b" cm="1">
        <f t="array" ref="I6155">_xlfn.LET(
    _xlpm.codigos_devolucion, _xlfn.UNIQUE(_xlfn._xlws.FILTER(BP[CODIGO], ISNUMBER(SEARCH("devoluci", BP[NOMBRE CUENTA])), {""})),
    ISNUMBER(MATCH(BP[[#This Row],[CODIGO]], _xlpm.codigos_devolucion, 0))
)</f>
        <v>0</v>
      </c>
    </row>
    <row r="6156" spans="1:9" x14ac:dyDescent="0.25">
      <c r="A6156" s="608">
        <v>720572</v>
      </c>
      <c r="B6156" s="416" t="s">
        <v>554</v>
      </c>
      <c r="C6156" s="416" t="s">
        <v>1322</v>
      </c>
      <c r="D6156" s="416" t="s">
        <v>1364</v>
      </c>
      <c r="E6156" s="417">
        <v>35018</v>
      </c>
      <c r="F6156" s="417">
        <v>0</v>
      </c>
      <c r="G6156" s="417">
        <v>507923518.23999983</v>
      </c>
      <c r="H6156" s="387" t="b" cm="1">
        <f t="array" aca="1" ref="H6156" ca="1">EsNegrita(BP[[#This Row],[CODIGO]])</f>
        <v>0</v>
      </c>
      <c r="I6156" s="387" t="b" cm="1">
        <f t="array" ref="I6156">_xlfn.LET(
    _xlpm.codigos_devolucion, _xlfn.UNIQUE(_xlfn._xlws.FILTER(BP[CODIGO], ISNUMBER(SEARCH("devoluci", BP[NOMBRE CUENTA])), {""})),
    ISNUMBER(MATCH(BP[[#This Row],[CODIGO]], _xlpm.codigos_devolucion, 0))
)</f>
        <v>0</v>
      </c>
    </row>
    <row r="6157" spans="1:9" x14ac:dyDescent="0.25">
      <c r="A6157" s="68"/>
      <c r="B6157" s="68"/>
      <c r="C6157" s="68"/>
      <c r="D6157" s="68"/>
      <c r="E6157" s="68"/>
      <c r="F6157" s="68"/>
      <c r="G6157" s="389"/>
      <c r="H6157" s="387" t="b" cm="1">
        <f t="array" aca="1" ref="H6157" ca="1">EsNegrita(BP[[#This Row],[CODIGO]])</f>
        <v>0</v>
      </c>
      <c r="I6157" s="387" t="b" cm="1">
        <f t="array" ref="I6157">_xlfn.LET(
    _xlpm.codigos_devolucion, _xlfn.UNIQUE(_xlfn._xlws.FILTER(BP[CODIGO], ISNUMBER(SEARCH("devoluci", BP[NOMBRE CUENTA])), {""})),
    ISNUMBER(MATCH(BP[[#This Row],[CODIGO]], _xlpm.codigos_devolucion, 0))
)</f>
        <v>0</v>
      </c>
    </row>
    <row r="6158" spans="1:9" x14ac:dyDescent="0.25">
      <c r="A6158" s="68"/>
      <c r="B6158" s="68"/>
      <c r="C6158" s="68"/>
      <c r="D6158" s="68"/>
      <c r="E6158" s="68"/>
      <c r="F6158" s="68"/>
      <c r="G6158" s="389"/>
      <c r="H6158" s="387" t="b" cm="1">
        <f t="array" aca="1" ref="H6158" ca="1">EsNegrita(BP[[#This Row],[CODIGO]])</f>
        <v>0</v>
      </c>
      <c r="I6158" s="387" t="b" cm="1">
        <f t="array" ref="I6158">_xlfn.LET(
    _xlpm.codigos_devolucion, _xlfn.UNIQUE(_xlfn._xlws.FILTER(BP[CODIGO], ISNUMBER(SEARCH("devoluci", BP[NOMBRE CUENTA])), {""})),
    ISNUMBER(MATCH(BP[[#This Row],[CODIGO]], _xlpm.codigos_devolucion, 0))
)</f>
        <v>0</v>
      </c>
    </row>
    <row r="6159" spans="1:9" x14ac:dyDescent="0.25">
      <c r="A6159" s="68"/>
      <c r="B6159" s="68"/>
      <c r="C6159" s="68"/>
      <c r="D6159" s="68"/>
      <c r="E6159" s="68"/>
      <c r="F6159" s="68"/>
      <c r="G6159" s="389"/>
      <c r="H6159" s="387" t="b" cm="1">
        <f t="array" aca="1" ref="H6159" ca="1">EsNegrita(BP[[#This Row],[CODIGO]])</f>
        <v>0</v>
      </c>
      <c r="I6159" s="387" t="b" cm="1">
        <f t="array" ref="I6159">_xlfn.LET(
    _xlpm.codigos_devolucion, _xlfn.UNIQUE(_xlfn._xlws.FILTER(BP[CODIGO], ISNUMBER(SEARCH("devoluci", BP[NOMBRE CUENTA])), {""})),
    ISNUMBER(MATCH(BP[[#This Row],[CODIGO]], _xlpm.codigos_devolucion, 0))
)</f>
        <v>0</v>
      </c>
    </row>
    <row r="6160" spans="1:9" x14ac:dyDescent="0.25">
      <c r="A6160" s="68"/>
      <c r="B6160" s="68"/>
      <c r="C6160" s="68"/>
      <c r="D6160" s="68"/>
      <c r="E6160" s="68"/>
      <c r="F6160" s="68"/>
      <c r="G6160" s="389"/>
      <c r="H6160" s="387" t="b" cm="1">
        <f t="array" aca="1" ref="H6160" ca="1">EsNegrita(BP[[#This Row],[CODIGO]])</f>
        <v>0</v>
      </c>
      <c r="I6160" s="387" t="b" cm="1">
        <f t="array" ref="I6160">_xlfn.LET(
    _xlpm.codigos_devolucion, _xlfn.UNIQUE(_xlfn._xlws.FILTER(BP[CODIGO], ISNUMBER(SEARCH("devoluci", BP[NOMBRE CUENTA])), {""})),
    ISNUMBER(MATCH(BP[[#This Row],[CODIGO]], _xlpm.codigos_devolucion, 0))
)</f>
        <v>0</v>
      </c>
    </row>
    <row r="6161" spans="1:9" x14ac:dyDescent="0.25">
      <c r="A6161" s="68"/>
      <c r="B6161" s="68"/>
      <c r="C6161" s="68"/>
      <c r="D6161" s="68"/>
      <c r="E6161" s="68"/>
      <c r="F6161" s="68"/>
      <c r="G6161" s="389"/>
      <c r="H6161" s="387" t="b" cm="1">
        <f t="array" aca="1" ref="H6161" ca="1">EsNegrita(BP[[#This Row],[CODIGO]])</f>
        <v>0</v>
      </c>
      <c r="I6161" s="387" t="b" cm="1">
        <f t="array" ref="I6161">_xlfn.LET(
    _xlpm.codigos_devolucion, _xlfn.UNIQUE(_xlfn._xlws.FILTER(BP[CODIGO], ISNUMBER(SEARCH("devoluci", BP[NOMBRE CUENTA])), {""})),
    ISNUMBER(MATCH(BP[[#This Row],[CODIGO]], _xlpm.codigos_devolucion, 0))
)</f>
        <v>0</v>
      </c>
    </row>
    <row r="6162" spans="1:9" x14ac:dyDescent="0.25">
      <c r="A6162" s="68"/>
      <c r="B6162" s="68"/>
      <c r="C6162" s="68"/>
      <c r="D6162" s="68"/>
      <c r="E6162" s="68"/>
      <c r="F6162" s="68"/>
      <c r="G6162" s="389"/>
      <c r="H6162" s="387" t="b" cm="1">
        <f t="array" aca="1" ref="H6162" ca="1">EsNegrita(BP[[#This Row],[CODIGO]])</f>
        <v>0</v>
      </c>
      <c r="I6162" s="387" t="b" cm="1">
        <f t="array" ref="I6162">_xlfn.LET(
    _xlpm.codigos_devolucion, _xlfn.UNIQUE(_xlfn._xlws.FILTER(BP[CODIGO], ISNUMBER(SEARCH("devoluci", BP[NOMBRE CUENTA])), {""})),
    ISNUMBER(MATCH(BP[[#This Row],[CODIGO]], _xlpm.codigos_devolucion, 0))
)</f>
        <v>0</v>
      </c>
    </row>
    <row r="6163" spans="1:9" x14ac:dyDescent="0.25">
      <c r="A6163" s="68"/>
      <c r="B6163" s="68"/>
      <c r="C6163" s="68"/>
      <c r="D6163" s="68"/>
      <c r="E6163" s="68"/>
      <c r="F6163" s="68"/>
      <c r="G6163" s="389"/>
      <c r="H6163" s="387" t="b" cm="1">
        <f t="array" aca="1" ref="H6163" ca="1">EsNegrita(BP[[#This Row],[CODIGO]])</f>
        <v>0</v>
      </c>
      <c r="I6163" s="387" t="b" cm="1">
        <f t="array" ref="I6163">_xlfn.LET(
    _xlpm.codigos_devolucion, _xlfn.UNIQUE(_xlfn._xlws.FILTER(BP[CODIGO], ISNUMBER(SEARCH("devoluci", BP[NOMBRE CUENTA])), {""})),
    ISNUMBER(MATCH(BP[[#This Row],[CODIGO]], _xlpm.codigos_devolucion, 0))
)</f>
        <v>0</v>
      </c>
    </row>
    <row r="6164" spans="1:9" x14ac:dyDescent="0.25">
      <c r="A6164" s="68"/>
      <c r="B6164" s="68"/>
      <c r="C6164" s="68"/>
      <c r="D6164" s="68"/>
      <c r="E6164" s="68"/>
      <c r="F6164" s="68"/>
      <c r="G6164" s="389"/>
      <c r="H6164" s="387" t="b" cm="1">
        <f t="array" aca="1" ref="H6164" ca="1">EsNegrita(BP[[#This Row],[CODIGO]])</f>
        <v>0</v>
      </c>
      <c r="I6164" s="387" t="b" cm="1">
        <f t="array" ref="I6164">_xlfn.LET(
    _xlpm.codigos_devolucion, _xlfn.UNIQUE(_xlfn._xlws.FILTER(BP[CODIGO], ISNUMBER(SEARCH("devoluci", BP[NOMBRE CUENTA])), {""})),
    ISNUMBER(MATCH(BP[[#This Row],[CODIGO]], _xlpm.codigos_devolucion, 0))
)</f>
        <v>0</v>
      </c>
    </row>
    <row r="6165" spans="1:9" x14ac:dyDescent="0.25">
      <c r="A6165" s="68"/>
      <c r="B6165" s="68"/>
      <c r="C6165" s="68"/>
      <c r="D6165" s="68"/>
      <c r="E6165" s="68"/>
      <c r="F6165" s="68"/>
      <c r="G6165" s="389"/>
      <c r="H6165" s="387" t="b" cm="1">
        <f t="array" aca="1" ref="H6165" ca="1">EsNegrita(BP[[#This Row],[CODIGO]])</f>
        <v>0</v>
      </c>
      <c r="I6165" s="387" t="b" cm="1">
        <f t="array" ref="I6165">_xlfn.LET(
    _xlpm.codigos_devolucion, _xlfn.UNIQUE(_xlfn._xlws.FILTER(BP[CODIGO], ISNUMBER(SEARCH("devoluci", BP[NOMBRE CUENTA])), {""})),
    ISNUMBER(MATCH(BP[[#This Row],[CODIGO]], _xlpm.codigos_devolucion, 0))
)</f>
        <v>0</v>
      </c>
    </row>
    <row r="6166" spans="1:9" x14ac:dyDescent="0.25">
      <c r="A6166" s="68"/>
      <c r="B6166" s="68"/>
      <c r="C6166" s="68"/>
      <c r="D6166" s="68"/>
      <c r="E6166" s="68"/>
      <c r="F6166" s="68"/>
      <c r="G6166" s="389"/>
      <c r="H6166" s="387" t="b" cm="1">
        <f t="array" aca="1" ref="H6166" ca="1">EsNegrita(BP[[#This Row],[CODIGO]])</f>
        <v>0</v>
      </c>
      <c r="I6166" s="387" t="b" cm="1">
        <f t="array" ref="I6166">_xlfn.LET(
    _xlpm.codigos_devolucion, _xlfn.UNIQUE(_xlfn._xlws.FILTER(BP[CODIGO], ISNUMBER(SEARCH("devoluci", BP[NOMBRE CUENTA])), {""})),
    ISNUMBER(MATCH(BP[[#This Row],[CODIGO]], _xlpm.codigos_devolucion, 0))
)</f>
        <v>0</v>
      </c>
    </row>
    <row r="6167" spans="1:9" x14ac:dyDescent="0.25">
      <c r="A6167" s="68"/>
      <c r="B6167" s="68"/>
      <c r="C6167" s="68"/>
      <c r="D6167" s="68"/>
      <c r="E6167" s="68"/>
      <c r="F6167" s="68"/>
      <c r="G6167" s="389"/>
      <c r="H6167" s="387" t="b" cm="1">
        <f t="array" aca="1" ref="H6167" ca="1">EsNegrita(BP[[#This Row],[CODIGO]])</f>
        <v>0</v>
      </c>
      <c r="I6167" s="387" t="b" cm="1">
        <f t="array" ref="I6167">_xlfn.LET(
    _xlpm.codigos_devolucion, _xlfn.UNIQUE(_xlfn._xlws.FILTER(BP[CODIGO], ISNUMBER(SEARCH("devoluci", BP[NOMBRE CUENTA])), {""})),
    ISNUMBER(MATCH(BP[[#This Row],[CODIGO]], _xlpm.codigos_devolucion, 0))
)</f>
        <v>0</v>
      </c>
    </row>
    <row r="6168" spans="1:9" x14ac:dyDescent="0.25">
      <c r="A6168" s="68"/>
      <c r="B6168" s="68"/>
      <c r="C6168" s="68"/>
      <c r="D6168" s="68"/>
      <c r="E6168" s="68"/>
      <c r="F6168" s="68"/>
      <c r="G6168" s="389"/>
      <c r="H6168" s="387" t="b" cm="1">
        <f t="array" aca="1" ref="H6168" ca="1">EsNegrita(BP[[#This Row],[CODIGO]])</f>
        <v>0</v>
      </c>
      <c r="I6168" s="387" t="b" cm="1">
        <f t="array" ref="I6168">_xlfn.LET(
    _xlpm.codigos_devolucion, _xlfn.UNIQUE(_xlfn._xlws.FILTER(BP[CODIGO], ISNUMBER(SEARCH("devoluci", BP[NOMBRE CUENTA])), {""})),
    ISNUMBER(MATCH(BP[[#This Row],[CODIGO]], _xlpm.codigos_devolucion, 0))
)</f>
        <v>0</v>
      </c>
    </row>
    <row r="6169" spans="1:9" x14ac:dyDescent="0.25">
      <c r="A6169" s="68"/>
      <c r="B6169" s="68"/>
      <c r="C6169" s="68"/>
      <c r="D6169" s="68"/>
      <c r="E6169" s="68"/>
      <c r="F6169" s="68"/>
      <c r="G6169" s="389"/>
      <c r="H6169" s="387" t="b" cm="1">
        <f t="array" aca="1" ref="H6169" ca="1">EsNegrita(BP[[#This Row],[CODIGO]])</f>
        <v>0</v>
      </c>
      <c r="I6169" s="387" t="b" cm="1">
        <f t="array" ref="I6169">_xlfn.LET(
    _xlpm.codigos_devolucion, _xlfn.UNIQUE(_xlfn._xlws.FILTER(BP[CODIGO], ISNUMBER(SEARCH("devoluci", BP[NOMBRE CUENTA])), {""})),
    ISNUMBER(MATCH(BP[[#This Row],[CODIGO]], _xlpm.codigos_devolucion, 0))
)</f>
        <v>0</v>
      </c>
    </row>
    <row r="6170" spans="1:9" x14ac:dyDescent="0.25">
      <c r="A6170" s="68"/>
      <c r="B6170" s="68"/>
      <c r="C6170" s="68"/>
      <c r="D6170" s="68"/>
      <c r="E6170" s="68"/>
      <c r="F6170" s="68"/>
      <c r="G6170" s="389"/>
      <c r="H6170" s="387" t="b" cm="1">
        <f t="array" aca="1" ref="H6170" ca="1">EsNegrita(BP[[#This Row],[CODIGO]])</f>
        <v>0</v>
      </c>
      <c r="I6170" s="387" t="b" cm="1">
        <f t="array" ref="I6170">_xlfn.LET(
    _xlpm.codigos_devolucion, _xlfn.UNIQUE(_xlfn._xlws.FILTER(BP[CODIGO], ISNUMBER(SEARCH("devoluci", BP[NOMBRE CUENTA])), {""})),
    ISNUMBER(MATCH(BP[[#This Row],[CODIGO]], _xlpm.codigos_devolucion, 0))
)</f>
        <v>0</v>
      </c>
    </row>
    <row r="6171" spans="1:9" x14ac:dyDescent="0.25">
      <c r="A6171" s="68"/>
      <c r="B6171" s="68"/>
      <c r="C6171" s="68"/>
      <c r="D6171" s="68"/>
      <c r="E6171" s="68"/>
      <c r="F6171" s="68"/>
      <c r="G6171" s="389"/>
      <c r="H6171" s="387" t="b" cm="1">
        <f t="array" aca="1" ref="H6171" ca="1">EsNegrita(BP[[#This Row],[CODIGO]])</f>
        <v>0</v>
      </c>
      <c r="I6171" s="387" t="b" cm="1">
        <f t="array" ref="I6171">_xlfn.LET(
    _xlpm.codigos_devolucion, _xlfn.UNIQUE(_xlfn._xlws.FILTER(BP[CODIGO], ISNUMBER(SEARCH("devoluci", BP[NOMBRE CUENTA])), {""})),
    ISNUMBER(MATCH(BP[[#This Row],[CODIGO]], _xlpm.codigos_devolucion, 0))
)</f>
        <v>0</v>
      </c>
    </row>
    <row r="6172" spans="1:9" x14ac:dyDescent="0.25">
      <c r="A6172" s="68"/>
      <c r="B6172" s="68"/>
      <c r="C6172" s="68"/>
      <c r="D6172" s="68"/>
      <c r="E6172" s="68"/>
      <c r="F6172" s="68"/>
      <c r="G6172" s="389"/>
      <c r="H6172" s="387" t="b" cm="1">
        <f t="array" aca="1" ref="H6172" ca="1">EsNegrita(BP[[#This Row],[CODIGO]])</f>
        <v>0</v>
      </c>
      <c r="I6172" s="387" t="b" cm="1">
        <f t="array" ref="I6172">_xlfn.LET(
    _xlpm.codigos_devolucion, _xlfn.UNIQUE(_xlfn._xlws.FILTER(BP[CODIGO], ISNUMBER(SEARCH("devoluci", BP[NOMBRE CUENTA])), {""})),
    ISNUMBER(MATCH(BP[[#This Row],[CODIGO]], _xlpm.codigos_devolucion, 0))
)</f>
        <v>0</v>
      </c>
    </row>
    <row r="6173" spans="1:9" x14ac:dyDescent="0.25">
      <c r="A6173" s="68"/>
      <c r="B6173" s="68"/>
      <c r="C6173" s="68"/>
      <c r="D6173" s="68"/>
      <c r="E6173" s="68"/>
      <c r="F6173" s="68"/>
      <c r="G6173" s="389"/>
      <c r="H6173" s="387" t="b" cm="1">
        <f t="array" aca="1" ref="H6173" ca="1">EsNegrita(BP[[#This Row],[CODIGO]])</f>
        <v>0</v>
      </c>
      <c r="I6173" s="387" t="b" cm="1">
        <f t="array" ref="I6173">_xlfn.LET(
    _xlpm.codigos_devolucion, _xlfn.UNIQUE(_xlfn._xlws.FILTER(BP[CODIGO], ISNUMBER(SEARCH("devoluci", BP[NOMBRE CUENTA])), {""})),
    ISNUMBER(MATCH(BP[[#This Row],[CODIGO]], _xlpm.codigos_devolucion, 0))
)</f>
        <v>0</v>
      </c>
    </row>
    <row r="6174" spans="1:9" x14ac:dyDescent="0.25">
      <c r="A6174" s="68"/>
      <c r="B6174" s="68"/>
      <c r="C6174" s="68"/>
      <c r="D6174" s="68"/>
      <c r="E6174" s="68"/>
      <c r="F6174" s="68"/>
      <c r="G6174" s="389"/>
      <c r="H6174" s="387" t="b" cm="1">
        <f t="array" aca="1" ref="H6174" ca="1">EsNegrita(BP[[#This Row],[CODIGO]])</f>
        <v>0</v>
      </c>
      <c r="I6174" s="387" t="b" cm="1">
        <f t="array" ref="I6174">_xlfn.LET(
    _xlpm.codigos_devolucion, _xlfn.UNIQUE(_xlfn._xlws.FILTER(BP[CODIGO], ISNUMBER(SEARCH("devoluci", BP[NOMBRE CUENTA])), {""})),
    ISNUMBER(MATCH(BP[[#This Row],[CODIGO]], _xlpm.codigos_devolucion, 0))
)</f>
        <v>0</v>
      </c>
    </row>
    <row r="6175" spans="1:9" x14ac:dyDescent="0.25">
      <c r="A6175" s="68"/>
      <c r="B6175" s="68"/>
      <c r="C6175" s="68"/>
      <c r="D6175" s="68"/>
      <c r="E6175" s="68"/>
      <c r="F6175" s="68"/>
      <c r="G6175" s="389"/>
      <c r="H6175" s="387" t="b" cm="1">
        <f t="array" aca="1" ref="H6175" ca="1">EsNegrita(BP[[#This Row],[CODIGO]])</f>
        <v>0</v>
      </c>
      <c r="I6175" s="387" t="b" cm="1">
        <f t="array" ref="I6175">_xlfn.LET(
    _xlpm.codigos_devolucion, _xlfn.UNIQUE(_xlfn._xlws.FILTER(BP[CODIGO], ISNUMBER(SEARCH("devoluci", BP[NOMBRE CUENTA])), {""})),
    ISNUMBER(MATCH(BP[[#This Row],[CODIGO]], _xlpm.codigos_devolucion, 0))
)</f>
        <v>0</v>
      </c>
    </row>
    <row r="6176" spans="1:9" x14ac:dyDescent="0.25">
      <c r="A6176" s="68"/>
      <c r="B6176" s="68"/>
      <c r="C6176" s="68"/>
      <c r="D6176" s="68"/>
      <c r="E6176" s="68"/>
      <c r="F6176" s="68"/>
      <c r="G6176" s="389"/>
      <c r="H6176" s="387" t="b" cm="1">
        <f t="array" aca="1" ref="H6176" ca="1">EsNegrita(BP[[#This Row],[CODIGO]])</f>
        <v>0</v>
      </c>
      <c r="I6176" s="387" t="b" cm="1">
        <f t="array" ref="I6176">_xlfn.LET(
    _xlpm.codigos_devolucion, _xlfn.UNIQUE(_xlfn._xlws.FILTER(BP[CODIGO], ISNUMBER(SEARCH("devoluci", BP[NOMBRE CUENTA])), {""})),
    ISNUMBER(MATCH(BP[[#This Row],[CODIGO]], _xlpm.codigos_devolucion, 0))
)</f>
        <v>0</v>
      </c>
    </row>
    <row r="6177" spans="1:9" x14ac:dyDescent="0.25">
      <c r="A6177" s="68"/>
      <c r="B6177" s="68"/>
      <c r="C6177" s="68"/>
      <c r="D6177" s="68"/>
      <c r="E6177" s="68"/>
      <c r="F6177" s="68"/>
      <c r="G6177" s="389"/>
      <c r="H6177" s="387" t="b" cm="1">
        <f t="array" aca="1" ref="H6177" ca="1">EsNegrita(BP[[#This Row],[CODIGO]])</f>
        <v>0</v>
      </c>
      <c r="I6177" s="387" t="b" cm="1">
        <f t="array" ref="I6177">_xlfn.LET(
    _xlpm.codigos_devolucion, _xlfn.UNIQUE(_xlfn._xlws.FILTER(BP[CODIGO], ISNUMBER(SEARCH("devoluci", BP[NOMBRE CUENTA])), {""})),
    ISNUMBER(MATCH(BP[[#This Row],[CODIGO]], _xlpm.codigos_devolucion, 0))
)</f>
        <v>0</v>
      </c>
    </row>
    <row r="6178" spans="1:9" x14ac:dyDescent="0.25">
      <c r="A6178" s="68"/>
      <c r="B6178" s="68"/>
      <c r="C6178" s="68"/>
      <c r="D6178" s="68"/>
      <c r="E6178" s="68"/>
      <c r="F6178" s="68"/>
      <c r="G6178" s="389"/>
      <c r="H6178" s="387" t="b" cm="1">
        <f t="array" aca="1" ref="H6178" ca="1">EsNegrita(BP[[#This Row],[CODIGO]])</f>
        <v>0</v>
      </c>
      <c r="I6178" s="387" t="b" cm="1">
        <f t="array" ref="I6178">_xlfn.LET(
    _xlpm.codigos_devolucion, _xlfn.UNIQUE(_xlfn._xlws.FILTER(BP[CODIGO], ISNUMBER(SEARCH("devoluci", BP[NOMBRE CUENTA])), {""})),
    ISNUMBER(MATCH(BP[[#This Row],[CODIGO]], _xlpm.codigos_devolucion, 0))
)</f>
        <v>0</v>
      </c>
    </row>
    <row r="6179" spans="1:9" x14ac:dyDescent="0.25">
      <c r="A6179" s="68"/>
      <c r="B6179" s="68"/>
      <c r="C6179" s="68"/>
      <c r="D6179" s="68"/>
      <c r="E6179" s="68"/>
      <c r="F6179" s="68"/>
      <c r="G6179" s="389"/>
      <c r="H6179" s="387" t="b" cm="1">
        <f t="array" aca="1" ref="H6179" ca="1">EsNegrita(BP[[#This Row],[CODIGO]])</f>
        <v>0</v>
      </c>
      <c r="I6179" s="387" t="b" cm="1">
        <f t="array" ref="I6179">_xlfn.LET(
    _xlpm.codigos_devolucion, _xlfn.UNIQUE(_xlfn._xlws.FILTER(BP[CODIGO], ISNUMBER(SEARCH("devoluci", BP[NOMBRE CUENTA])), {""})),
    ISNUMBER(MATCH(BP[[#This Row],[CODIGO]], _xlpm.codigos_devolucion, 0))
)</f>
        <v>0</v>
      </c>
    </row>
    <row r="6180" spans="1:9" x14ac:dyDescent="0.25">
      <c r="A6180" s="68"/>
      <c r="B6180" s="68"/>
      <c r="C6180" s="68"/>
      <c r="D6180" s="68"/>
      <c r="E6180" s="68"/>
      <c r="F6180" s="68"/>
      <c r="G6180" s="389"/>
      <c r="H6180" s="387" t="b" cm="1">
        <f t="array" aca="1" ref="H6180" ca="1">EsNegrita(BP[[#This Row],[CODIGO]])</f>
        <v>0</v>
      </c>
      <c r="I6180" s="387" t="b" cm="1">
        <f t="array" ref="I6180">_xlfn.LET(
    _xlpm.codigos_devolucion, _xlfn.UNIQUE(_xlfn._xlws.FILTER(BP[CODIGO], ISNUMBER(SEARCH("devoluci", BP[NOMBRE CUENTA])), {""})),
    ISNUMBER(MATCH(BP[[#This Row],[CODIGO]], _xlpm.codigos_devolucion, 0))
)</f>
        <v>0</v>
      </c>
    </row>
    <row r="6181" spans="1:9" x14ac:dyDescent="0.25">
      <c r="A6181" s="68"/>
      <c r="B6181" s="68"/>
      <c r="C6181" s="68"/>
      <c r="D6181" s="68"/>
      <c r="E6181" s="68"/>
      <c r="F6181" s="68"/>
      <c r="G6181" s="389"/>
      <c r="H6181" s="387" t="b" cm="1">
        <f t="array" aca="1" ref="H6181" ca="1">EsNegrita(BP[[#This Row],[CODIGO]])</f>
        <v>0</v>
      </c>
      <c r="I6181" s="387" t="b" cm="1">
        <f t="array" ref="I6181">_xlfn.LET(
    _xlpm.codigos_devolucion, _xlfn.UNIQUE(_xlfn._xlws.FILTER(BP[CODIGO], ISNUMBER(SEARCH("devoluci", BP[NOMBRE CUENTA])), {""})),
    ISNUMBER(MATCH(BP[[#This Row],[CODIGO]], _xlpm.codigos_devolucion, 0))
)</f>
        <v>0</v>
      </c>
    </row>
    <row r="6182" spans="1:9" x14ac:dyDescent="0.25">
      <c r="A6182" s="68"/>
      <c r="B6182" s="68"/>
      <c r="C6182" s="68"/>
      <c r="D6182" s="68"/>
      <c r="E6182" s="68"/>
      <c r="F6182" s="68"/>
      <c r="G6182" s="389"/>
      <c r="H6182" s="387" t="b" cm="1">
        <f t="array" aca="1" ref="H6182" ca="1">EsNegrita(BP[[#This Row],[CODIGO]])</f>
        <v>0</v>
      </c>
      <c r="I6182" s="387" t="b" cm="1">
        <f t="array" ref="I6182">_xlfn.LET(
    _xlpm.codigos_devolucion, _xlfn.UNIQUE(_xlfn._xlws.FILTER(BP[CODIGO], ISNUMBER(SEARCH("devoluci", BP[NOMBRE CUENTA])), {""})),
    ISNUMBER(MATCH(BP[[#This Row],[CODIGO]], _xlpm.codigos_devolucion, 0))
)</f>
        <v>0</v>
      </c>
    </row>
    <row r="6183" spans="1:9" x14ac:dyDescent="0.25">
      <c r="A6183" s="68"/>
      <c r="B6183" s="68"/>
      <c r="C6183" s="68"/>
      <c r="D6183" s="68"/>
      <c r="E6183" s="68"/>
      <c r="F6183" s="68"/>
      <c r="G6183" s="389"/>
      <c r="H6183" s="387" t="b" cm="1">
        <f t="array" aca="1" ref="H6183" ca="1">EsNegrita(BP[[#This Row],[CODIGO]])</f>
        <v>0</v>
      </c>
      <c r="I6183" s="387" t="b" cm="1">
        <f t="array" ref="I6183">_xlfn.LET(
    _xlpm.codigos_devolucion, _xlfn.UNIQUE(_xlfn._xlws.FILTER(BP[CODIGO], ISNUMBER(SEARCH("devoluci", BP[NOMBRE CUENTA])), {""})),
    ISNUMBER(MATCH(BP[[#This Row],[CODIGO]], _xlpm.codigos_devolucion, 0))
)</f>
        <v>0</v>
      </c>
    </row>
    <row r="6184" spans="1:9" x14ac:dyDescent="0.25">
      <c r="A6184" s="68"/>
      <c r="B6184" s="68"/>
      <c r="C6184" s="68"/>
      <c r="D6184" s="68"/>
      <c r="E6184" s="68"/>
      <c r="F6184" s="68"/>
      <c r="G6184" s="389"/>
      <c r="H6184" s="387" t="b" cm="1">
        <f t="array" aca="1" ref="H6184" ca="1">EsNegrita(BP[[#This Row],[CODIGO]])</f>
        <v>0</v>
      </c>
      <c r="I6184" s="387" t="b" cm="1">
        <f t="array" ref="I6184">_xlfn.LET(
    _xlpm.codigos_devolucion, _xlfn.UNIQUE(_xlfn._xlws.FILTER(BP[CODIGO], ISNUMBER(SEARCH("devoluci", BP[NOMBRE CUENTA])), {""})),
    ISNUMBER(MATCH(BP[[#This Row],[CODIGO]], _xlpm.codigos_devolucion, 0))
)</f>
        <v>0</v>
      </c>
    </row>
    <row r="6185" spans="1:9" x14ac:dyDescent="0.25">
      <c r="A6185" s="68"/>
      <c r="B6185" s="68"/>
      <c r="C6185" s="68"/>
      <c r="D6185" s="68"/>
      <c r="E6185" s="68"/>
      <c r="F6185" s="68"/>
      <c r="G6185" s="389"/>
      <c r="H6185" s="387" t="b" cm="1">
        <f t="array" aca="1" ref="H6185" ca="1">EsNegrita(BP[[#This Row],[CODIGO]])</f>
        <v>0</v>
      </c>
      <c r="I6185" s="387" t="b" cm="1">
        <f t="array" ref="I6185">_xlfn.LET(
    _xlpm.codigos_devolucion, _xlfn.UNIQUE(_xlfn._xlws.FILTER(BP[CODIGO], ISNUMBER(SEARCH("devoluci", BP[NOMBRE CUENTA])), {""})),
    ISNUMBER(MATCH(BP[[#This Row],[CODIGO]], _xlpm.codigos_devolucion, 0))
)</f>
        <v>0</v>
      </c>
    </row>
    <row r="6186" spans="1:9" x14ac:dyDescent="0.25">
      <c r="A6186" s="68"/>
      <c r="B6186" s="68"/>
      <c r="C6186" s="68"/>
      <c r="D6186" s="68"/>
      <c r="E6186" s="68"/>
      <c r="F6186" s="68"/>
      <c r="G6186" s="389"/>
      <c r="H6186" s="387" t="b" cm="1">
        <f t="array" aca="1" ref="H6186" ca="1">EsNegrita(BP[[#This Row],[CODIGO]])</f>
        <v>0</v>
      </c>
      <c r="I6186" s="387" t="b" cm="1">
        <f t="array" ref="I6186">_xlfn.LET(
    _xlpm.codigos_devolucion, _xlfn.UNIQUE(_xlfn._xlws.FILTER(BP[CODIGO], ISNUMBER(SEARCH("devoluci", BP[NOMBRE CUENTA])), {""})),
    ISNUMBER(MATCH(BP[[#This Row],[CODIGO]], _xlpm.codigos_devolucion, 0))
)</f>
        <v>0</v>
      </c>
    </row>
    <row r="6187" spans="1:9" x14ac:dyDescent="0.25">
      <c r="A6187" s="68"/>
      <c r="B6187" s="68"/>
      <c r="C6187" s="68"/>
      <c r="D6187" s="68"/>
      <c r="E6187" s="68"/>
      <c r="F6187" s="68"/>
      <c r="G6187" s="389"/>
      <c r="H6187" s="387" t="b" cm="1">
        <f t="array" aca="1" ref="H6187" ca="1">EsNegrita(BP[[#This Row],[CODIGO]])</f>
        <v>0</v>
      </c>
      <c r="I6187" s="387" t="b" cm="1">
        <f t="array" ref="I6187">_xlfn.LET(
    _xlpm.codigos_devolucion, _xlfn.UNIQUE(_xlfn._xlws.FILTER(BP[CODIGO], ISNUMBER(SEARCH("devoluci", BP[NOMBRE CUENTA])), {""})),
    ISNUMBER(MATCH(BP[[#This Row],[CODIGO]], _xlpm.codigos_devolucion, 0))
)</f>
        <v>0</v>
      </c>
    </row>
    <row r="6188" spans="1:9" x14ac:dyDescent="0.25">
      <c r="A6188" s="68"/>
      <c r="B6188" s="68"/>
      <c r="C6188" s="68"/>
      <c r="D6188" s="68"/>
      <c r="E6188" s="68"/>
      <c r="F6188" s="68"/>
      <c r="G6188" s="389"/>
      <c r="H6188" s="387" t="b" cm="1">
        <f t="array" aca="1" ref="H6188" ca="1">EsNegrita(BP[[#This Row],[CODIGO]])</f>
        <v>0</v>
      </c>
      <c r="I6188" s="387" t="b" cm="1">
        <f t="array" ref="I6188">_xlfn.LET(
    _xlpm.codigos_devolucion, _xlfn.UNIQUE(_xlfn._xlws.FILTER(BP[CODIGO], ISNUMBER(SEARCH("devoluci", BP[NOMBRE CUENTA])), {""})),
    ISNUMBER(MATCH(BP[[#This Row],[CODIGO]], _xlpm.codigos_devolucion, 0))
)</f>
        <v>0</v>
      </c>
    </row>
    <row r="6189" spans="1:9" x14ac:dyDescent="0.25">
      <c r="A6189" s="68"/>
      <c r="B6189" s="68"/>
      <c r="C6189" s="68"/>
      <c r="D6189" s="68"/>
      <c r="E6189" s="68"/>
      <c r="F6189" s="68"/>
      <c r="G6189" s="389"/>
      <c r="H6189" s="387" t="b" cm="1">
        <f t="array" aca="1" ref="H6189" ca="1">EsNegrita(BP[[#This Row],[CODIGO]])</f>
        <v>0</v>
      </c>
      <c r="I6189" s="387" t="b" cm="1">
        <f t="array" ref="I6189">_xlfn.LET(
    _xlpm.codigos_devolucion, _xlfn.UNIQUE(_xlfn._xlws.FILTER(BP[CODIGO], ISNUMBER(SEARCH("devoluci", BP[NOMBRE CUENTA])), {""})),
    ISNUMBER(MATCH(BP[[#This Row],[CODIGO]], _xlpm.codigos_devolucion, 0))
)</f>
        <v>0</v>
      </c>
    </row>
    <row r="6190" spans="1:9" x14ac:dyDescent="0.25">
      <c r="A6190" s="68"/>
      <c r="B6190" s="68"/>
      <c r="C6190" s="68"/>
      <c r="D6190" s="68"/>
      <c r="E6190" s="68"/>
      <c r="F6190" s="68"/>
      <c r="G6190" s="389"/>
      <c r="H6190" s="387" t="b" cm="1">
        <f t="array" aca="1" ref="H6190" ca="1">EsNegrita(BP[[#This Row],[CODIGO]])</f>
        <v>0</v>
      </c>
      <c r="I6190" s="387" t="b" cm="1">
        <f t="array" ref="I6190">_xlfn.LET(
    _xlpm.codigos_devolucion, _xlfn.UNIQUE(_xlfn._xlws.FILTER(BP[CODIGO], ISNUMBER(SEARCH("devoluci", BP[NOMBRE CUENTA])), {""})),
    ISNUMBER(MATCH(BP[[#This Row],[CODIGO]], _xlpm.codigos_devolucion, 0))
)</f>
        <v>0</v>
      </c>
    </row>
    <row r="6191" spans="1:9" x14ac:dyDescent="0.25">
      <c r="A6191" s="68"/>
      <c r="B6191" s="68"/>
      <c r="C6191" s="68"/>
      <c r="D6191" s="68"/>
      <c r="E6191" s="68"/>
      <c r="F6191" s="68"/>
      <c r="G6191" s="389"/>
      <c r="H6191" s="387" t="b" cm="1">
        <f t="array" aca="1" ref="H6191" ca="1">EsNegrita(BP[[#This Row],[CODIGO]])</f>
        <v>0</v>
      </c>
      <c r="I6191" s="387" t="b" cm="1">
        <f t="array" ref="I6191">_xlfn.LET(
    _xlpm.codigos_devolucion, _xlfn.UNIQUE(_xlfn._xlws.FILTER(BP[CODIGO], ISNUMBER(SEARCH("devoluci", BP[NOMBRE CUENTA])), {""})),
    ISNUMBER(MATCH(BP[[#This Row],[CODIGO]], _xlpm.codigos_devolucion, 0))
)</f>
        <v>0</v>
      </c>
    </row>
    <row r="6192" spans="1:9" x14ac:dyDescent="0.25">
      <c r="A6192" s="68"/>
      <c r="B6192" s="68"/>
      <c r="C6192" s="68"/>
      <c r="D6192" s="68"/>
      <c r="E6192" s="68"/>
      <c r="F6192" s="68"/>
      <c r="G6192" s="389"/>
      <c r="H6192" s="387" t="b" cm="1">
        <f t="array" aca="1" ref="H6192" ca="1">EsNegrita(BP[[#This Row],[CODIGO]])</f>
        <v>0</v>
      </c>
      <c r="I6192" s="387" t="b" cm="1">
        <f t="array" ref="I6192">_xlfn.LET(
    _xlpm.codigos_devolucion, _xlfn.UNIQUE(_xlfn._xlws.FILTER(BP[CODIGO], ISNUMBER(SEARCH("devoluci", BP[NOMBRE CUENTA])), {""})),
    ISNUMBER(MATCH(BP[[#This Row],[CODIGO]], _xlpm.codigos_devolucion, 0))
)</f>
        <v>0</v>
      </c>
    </row>
    <row r="6193" spans="1:9" x14ac:dyDescent="0.25">
      <c r="A6193" s="68"/>
      <c r="B6193" s="68"/>
      <c r="C6193" s="68"/>
      <c r="D6193" s="68"/>
      <c r="E6193" s="68"/>
      <c r="F6193" s="68"/>
      <c r="G6193" s="389"/>
      <c r="H6193" s="387" t="b" cm="1">
        <f t="array" aca="1" ref="H6193" ca="1">EsNegrita(BP[[#This Row],[CODIGO]])</f>
        <v>0</v>
      </c>
      <c r="I6193" s="387" t="b" cm="1">
        <f t="array" ref="I6193">_xlfn.LET(
    _xlpm.codigos_devolucion, _xlfn.UNIQUE(_xlfn._xlws.FILTER(BP[CODIGO], ISNUMBER(SEARCH("devoluci", BP[NOMBRE CUENTA])), {""})),
    ISNUMBER(MATCH(BP[[#This Row],[CODIGO]], _xlpm.codigos_devolucion, 0))
)</f>
        <v>0</v>
      </c>
    </row>
    <row r="6194" spans="1:9" x14ac:dyDescent="0.25">
      <c r="A6194" s="68"/>
      <c r="B6194" s="68"/>
      <c r="C6194" s="68"/>
      <c r="D6194" s="68"/>
      <c r="E6194" s="68"/>
      <c r="F6194" s="68"/>
      <c r="G6194" s="389"/>
      <c r="H6194" s="387" t="b" cm="1">
        <f t="array" aca="1" ref="H6194" ca="1">EsNegrita(BP[[#This Row],[CODIGO]])</f>
        <v>0</v>
      </c>
      <c r="I6194" s="387" t="b" cm="1">
        <f t="array" ref="I6194">_xlfn.LET(
    _xlpm.codigos_devolucion, _xlfn.UNIQUE(_xlfn._xlws.FILTER(BP[CODIGO], ISNUMBER(SEARCH("devoluci", BP[NOMBRE CUENTA])), {""})),
    ISNUMBER(MATCH(BP[[#This Row],[CODIGO]], _xlpm.codigos_devolucion, 0))
)</f>
        <v>0</v>
      </c>
    </row>
    <row r="6195" spans="1:9" x14ac:dyDescent="0.25">
      <c r="A6195" s="68"/>
      <c r="B6195" s="68"/>
      <c r="C6195" s="68"/>
      <c r="D6195" s="68"/>
      <c r="E6195" s="68"/>
      <c r="F6195" s="68"/>
      <c r="G6195" s="389"/>
      <c r="H6195" s="387" t="b" cm="1">
        <f t="array" aca="1" ref="H6195" ca="1">EsNegrita(BP[[#This Row],[CODIGO]])</f>
        <v>0</v>
      </c>
      <c r="I6195" s="387" t="b" cm="1">
        <f t="array" ref="I6195">_xlfn.LET(
    _xlpm.codigos_devolucion, _xlfn.UNIQUE(_xlfn._xlws.FILTER(BP[CODIGO], ISNUMBER(SEARCH("devoluci", BP[NOMBRE CUENTA])), {""})),
    ISNUMBER(MATCH(BP[[#This Row],[CODIGO]], _xlpm.codigos_devolucion, 0))
)</f>
        <v>0</v>
      </c>
    </row>
    <row r="6196" spans="1:9" x14ac:dyDescent="0.25">
      <c r="A6196" s="68"/>
      <c r="B6196" s="68"/>
      <c r="C6196" s="68"/>
      <c r="D6196" s="68"/>
      <c r="E6196" s="68"/>
      <c r="F6196" s="68"/>
      <c r="G6196" s="389"/>
      <c r="H6196" s="387" t="b" cm="1">
        <f t="array" aca="1" ref="H6196" ca="1">EsNegrita(BP[[#This Row],[CODIGO]])</f>
        <v>0</v>
      </c>
      <c r="I6196" s="387" t="b" cm="1">
        <f t="array" ref="I6196">_xlfn.LET(
    _xlpm.codigos_devolucion, _xlfn.UNIQUE(_xlfn._xlws.FILTER(BP[CODIGO], ISNUMBER(SEARCH("devoluci", BP[NOMBRE CUENTA])), {""})),
    ISNUMBER(MATCH(BP[[#This Row],[CODIGO]], _xlpm.codigos_devolucion, 0))
)</f>
        <v>0</v>
      </c>
    </row>
    <row r="6197" spans="1:9" x14ac:dyDescent="0.25">
      <c r="A6197" s="68"/>
      <c r="B6197" s="68"/>
      <c r="C6197" s="68"/>
      <c r="D6197" s="68"/>
      <c r="E6197" s="68"/>
      <c r="F6197" s="68"/>
      <c r="G6197" s="389"/>
      <c r="H6197" s="387" t="b" cm="1">
        <f t="array" aca="1" ref="H6197" ca="1">EsNegrita(BP[[#This Row],[CODIGO]])</f>
        <v>0</v>
      </c>
      <c r="I6197" s="387" t="b" cm="1">
        <f t="array" ref="I6197">_xlfn.LET(
    _xlpm.codigos_devolucion, _xlfn.UNIQUE(_xlfn._xlws.FILTER(BP[CODIGO], ISNUMBER(SEARCH("devoluci", BP[NOMBRE CUENTA])), {""})),
    ISNUMBER(MATCH(BP[[#This Row],[CODIGO]], _xlpm.codigos_devolucion, 0))
)</f>
        <v>0</v>
      </c>
    </row>
    <row r="6198" spans="1:9" x14ac:dyDescent="0.25">
      <c r="A6198" s="68"/>
      <c r="B6198" s="68"/>
      <c r="C6198" s="68"/>
      <c r="D6198" s="68"/>
      <c r="E6198" s="68"/>
      <c r="F6198" s="68"/>
      <c r="G6198" s="389"/>
      <c r="H6198" s="387" t="b" cm="1">
        <f t="array" aca="1" ref="H6198" ca="1">EsNegrita(BP[[#This Row],[CODIGO]])</f>
        <v>0</v>
      </c>
      <c r="I6198" s="387" t="b" cm="1">
        <f t="array" ref="I6198">_xlfn.LET(
    _xlpm.codigos_devolucion, _xlfn.UNIQUE(_xlfn._xlws.FILTER(BP[CODIGO], ISNUMBER(SEARCH("devoluci", BP[NOMBRE CUENTA])), {""})),
    ISNUMBER(MATCH(BP[[#This Row],[CODIGO]], _xlpm.codigos_devolucion, 0))
)</f>
        <v>0</v>
      </c>
    </row>
    <row r="6199" spans="1:9" x14ac:dyDescent="0.25">
      <c r="A6199" s="68"/>
      <c r="B6199" s="68"/>
      <c r="C6199" s="68"/>
      <c r="D6199" s="68"/>
      <c r="E6199" s="68"/>
      <c r="F6199" s="68"/>
      <c r="G6199" s="389"/>
      <c r="H6199" s="387" t="b" cm="1">
        <f t="array" aca="1" ref="H6199" ca="1">EsNegrita(BP[[#This Row],[CODIGO]])</f>
        <v>0</v>
      </c>
      <c r="I6199" s="387" t="b" cm="1">
        <f t="array" ref="I6199">_xlfn.LET(
    _xlpm.codigos_devolucion, _xlfn.UNIQUE(_xlfn._xlws.FILTER(BP[CODIGO], ISNUMBER(SEARCH("devoluci", BP[NOMBRE CUENTA])), {""})),
    ISNUMBER(MATCH(BP[[#This Row],[CODIGO]], _xlpm.codigos_devolucion, 0))
)</f>
        <v>0</v>
      </c>
    </row>
    <row r="6200" spans="1:9" x14ac:dyDescent="0.25">
      <c r="A6200" s="68"/>
      <c r="B6200" s="68"/>
      <c r="C6200" s="68"/>
      <c r="D6200" s="68"/>
      <c r="E6200" s="68"/>
      <c r="F6200" s="68"/>
      <c r="G6200" s="389"/>
      <c r="H6200" s="387" t="b" cm="1">
        <f t="array" aca="1" ref="H6200" ca="1">EsNegrita(BP[[#This Row],[CODIGO]])</f>
        <v>0</v>
      </c>
      <c r="I6200" s="387" t="b" cm="1">
        <f t="array" ref="I6200">_xlfn.LET(
    _xlpm.codigos_devolucion, _xlfn.UNIQUE(_xlfn._xlws.FILTER(BP[CODIGO], ISNUMBER(SEARCH("devoluci", BP[NOMBRE CUENTA])), {""})),
    ISNUMBER(MATCH(BP[[#This Row],[CODIGO]], _xlpm.codigos_devolucion, 0))
)</f>
        <v>0</v>
      </c>
    </row>
    <row r="6201" spans="1:9" x14ac:dyDescent="0.25">
      <c r="A6201" s="68"/>
      <c r="B6201" s="68"/>
      <c r="C6201" s="68"/>
      <c r="D6201" s="68"/>
      <c r="E6201" s="68"/>
      <c r="F6201" s="68"/>
      <c r="G6201" s="389"/>
      <c r="H6201" s="387" t="b" cm="1">
        <f t="array" aca="1" ref="H6201" ca="1">EsNegrita(BP[[#This Row],[CODIGO]])</f>
        <v>0</v>
      </c>
      <c r="I6201" s="387" t="b" cm="1">
        <f t="array" ref="I6201">_xlfn.LET(
    _xlpm.codigos_devolucion, _xlfn.UNIQUE(_xlfn._xlws.FILTER(BP[CODIGO], ISNUMBER(SEARCH("devoluci", BP[NOMBRE CUENTA])), {""})),
    ISNUMBER(MATCH(BP[[#This Row],[CODIGO]], _xlpm.codigos_devolucion, 0))
)</f>
        <v>0</v>
      </c>
    </row>
    <row r="6202" spans="1:9" x14ac:dyDescent="0.25">
      <c r="A6202" s="68"/>
      <c r="B6202" s="68"/>
      <c r="C6202" s="68"/>
      <c r="D6202" s="68"/>
      <c r="E6202" s="68"/>
      <c r="F6202" s="68"/>
      <c r="G6202" s="389"/>
      <c r="H6202" s="387" t="b" cm="1">
        <f t="array" aca="1" ref="H6202" ca="1">EsNegrita(BP[[#This Row],[CODIGO]])</f>
        <v>0</v>
      </c>
      <c r="I6202" s="387" t="b" cm="1">
        <f t="array" ref="I6202">_xlfn.LET(
    _xlpm.codigos_devolucion, _xlfn.UNIQUE(_xlfn._xlws.FILTER(BP[CODIGO], ISNUMBER(SEARCH("devoluci", BP[NOMBRE CUENTA])), {""})),
    ISNUMBER(MATCH(BP[[#This Row],[CODIGO]], _xlpm.codigos_devolucion, 0))
)</f>
        <v>0</v>
      </c>
    </row>
    <row r="6203" spans="1:9" x14ac:dyDescent="0.25">
      <c r="A6203" s="68"/>
      <c r="B6203" s="68"/>
      <c r="C6203" s="68"/>
      <c r="D6203" s="68"/>
      <c r="E6203" s="68"/>
      <c r="F6203" s="68"/>
      <c r="G6203" s="389"/>
      <c r="H6203" s="387" t="b" cm="1">
        <f t="array" aca="1" ref="H6203" ca="1">EsNegrita(BP[[#This Row],[CODIGO]])</f>
        <v>0</v>
      </c>
      <c r="I6203" s="387" t="b" cm="1">
        <f t="array" ref="I6203">_xlfn.LET(
    _xlpm.codigos_devolucion, _xlfn.UNIQUE(_xlfn._xlws.FILTER(BP[CODIGO], ISNUMBER(SEARCH("devoluci", BP[NOMBRE CUENTA])), {""})),
    ISNUMBER(MATCH(BP[[#This Row],[CODIGO]], _xlpm.codigos_devolucion, 0))
)</f>
        <v>0</v>
      </c>
    </row>
    <row r="6204" spans="1:9" x14ac:dyDescent="0.25">
      <c r="A6204" s="68"/>
      <c r="B6204" s="68"/>
      <c r="C6204" s="68"/>
      <c r="D6204" s="68"/>
      <c r="E6204" s="68"/>
      <c r="F6204" s="68"/>
      <c r="G6204" s="389"/>
      <c r="H6204" s="387" t="b" cm="1">
        <f t="array" aca="1" ref="H6204" ca="1">EsNegrita(BP[[#This Row],[CODIGO]])</f>
        <v>0</v>
      </c>
      <c r="I6204" s="387" t="b" cm="1">
        <f t="array" ref="I6204">_xlfn.LET(
    _xlpm.codigos_devolucion, _xlfn.UNIQUE(_xlfn._xlws.FILTER(BP[CODIGO], ISNUMBER(SEARCH("devoluci", BP[NOMBRE CUENTA])), {""})),
    ISNUMBER(MATCH(BP[[#This Row],[CODIGO]], _xlpm.codigos_devolucion, 0))
)</f>
        <v>0</v>
      </c>
    </row>
    <row r="6205" spans="1:9" x14ac:dyDescent="0.25">
      <c r="A6205" s="68"/>
      <c r="B6205" s="68"/>
      <c r="C6205" s="68"/>
      <c r="D6205" s="68"/>
      <c r="E6205" s="68"/>
      <c r="F6205" s="68"/>
      <c r="G6205" s="389"/>
      <c r="H6205" s="387" t="b" cm="1">
        <f t="array" aca="1" ref="H6205" ca="1">EsNegrita(BP[[#This Row],[CODIGO]])</f>
        <v>0</v>
      </c>
      <c r="I6205" s="387" t="b" cm="1">
        <f t="array" ref="I6205">_xlfn.LET(
    _xlpm.codigos_devolucion, _xlfn.UNIQUE(_xlfn._xlws.FILTER(BP[CODIGO], ISNUMBER(SEARCH("devoluci", BP[NOMBRE CUENTA])), {""})),
    ISNUMBER(MATCH(BP[[#This Row],[CODIGO]], _xlpm.codigos_devolucion, 0))
)</f>
        <v>0</v>
      </c>
    </row>
    <row r="6206" spans="1:9" x14ac:dyDescent="0.25">
      <c r="A6206" s="68"/>
      <c r="B6206" s="68"/>
      <c r="C6206" s="68"/>
      <c r="D6206" s="68"/>
      <c r="E6206" s="68"/>
      <c r="F6206" s="68"/>
      <c r="G6206" s="389"/>
      <c r="H6206" s="387" t="b" cm="1">
        <f t="array" aca="1" ref="H6206" ca="1">EsNegrita(BP[[#This Row],[CODIGO]])</f>
        <v>0</v>
      </c>
      <c r="I6206" s="387" t="b" cm="1">
        <f t="array" ref="I6206">_xlfn.LET(
    _xlpm.codigos_devolucion, _xlfn.UNIQUE(_xlfn._xlws.FILTER(BP[CODIGO], ISNUMBER(SEARCH("devoluci", BP[NOMBRE CUENTA])), {""})),
    ISNUMBER(MATCH(BP[[#This Row],[CODIGO]], _xlpm.codigos_devolucion, 0))
)</f>
        <v>0</v>
      </c>
    </row>
    <row r="6207" spans="1:9" x14ac:dyDescent="0.25">
      <c r="A6207" s="68"/>
      <c r="B6207" s="68"/>
      <c r="C6207" s="68"/>
      <c r="D6207" s="68"/>
      <c r="E6207" s="68"/>
      <c r="F6207" s="68"/>
      <c r="G6207" s="389"/>
      <c r="H6207" s="387" t="b" cm="1">
        <f t="array" aca="1" ref="H6207" ca="1">EsNegrita(BP[[#This Row],[CODIGO]])</f>
        <v>0</v>
      </c>
      <c r="I6207" s="387" t="b" cm="1">
        <f t="array" ref="I6207">_xlfn.LET(
    _xlpm.codigos_devolucion, _xlfn.UNIQUE(_xlfn._xlws.FILTER(BP[CODIGO], ISNUMBER(SEARCH("devoluci", BP[NOMBRE CUENTA])), {""})),
    ISNUMBER(MATCH(BP[[#This Row],[CODIGO]], _xlpm.codigos_devolucion, 0))
)</f>
        <v>0</v>
      </c>
    </row>
    <row r="6208" spans="1:9" x14ac:dyDescent="0.25">
      <c r="A6208" s="68"/>
      <c r="B6208" s="68"/>
      <c r="C6208" s="68"/>
      <c r="D6208" s="68"/>
      <c r="E6208" s="68"/>
      <c r="F6208" s="68"/>
      <c r="G6208" s="389"/>
      <c r="H6208" s="387" t="b" cm="1">
        <f t="array" aca="1" ref="H6208" ca="1">EsNegrita(BP[[#This Row],[CODIGO]])</f>
        <v>0</v>
      </c>
      <c r="I6208" s="387" t="b" cm="1">
        <f t="array" ref="I6208">_xlfn.LET(
    _xlpm.codigos_devolucion, _xlfn.UNIQUE(_xlfn._xlws.FILTER(BP[CODIGO], ISNUMBER(SEARCH("devoluci", BP[NOMBRE CUENTA])), {""})),
    ISNUMBER(MATCH(BP[[#This Row],[CODIGO]], _xlpm.codigos_devolucion, 0))
)</f>
        <v>0</v>
      </c>
    </row>
    <row r="6209" spans="1:9" x14ac:dyDescent="0.25">
      <c r="A6209" s="68"/>
      <c r="B6209" s="68"/>
      <c r="C6209" s="68"/>
      <c r="D6209" s="68"/>
      <c r="E6209" s="68"/>
      <c r="F6209" s="68"/>
      <c r="G6209" s="389"/>
      <c r="H6209" s="387" t="b" cm="1">
        <f t="array" aca="1" ref="H6209" ca="1">EsNegrita(BP[[#This Row],[CODIGO]])</f>
        <v>0</v>
      </c>
      <c r="I6209" s="387" t="b" cm="1">
        <f t="array" ref="I6209">_xlfn.LET(
    _xlpm.codigos_devolucion, _xlfn.UNIQUE(_xlfn._xlws.FILTER(BP[CODIGO], ISNUMBER(SEARCH("devoluci", BP[NOMBRE CUENTA])), {""})),
    ISNUMBER(MATCH(BP[[#This Row],[CODIGO]], _xlpm.codigos_devolucion, 0))
)</f>
        <v>0</v>
      </c>
    </row>
    <row r="6210" spans="1:9" x14ac:dyDescent="0.25">
      <c r="A6210" s="68"/>
      <c r="B6210" s="68"/>
      <c r="C6210" s="68"/>
      <c r="D6210" s="68"/>
      <c r="E6210" s="68"/>
      <c r="F6210" s="68"/>
      <c r="G6210" s="389"/>
      <c r="H6210" s="387" t="b" cm="1">
        <f t="array" aca="1" ref="H6210" ca="1">EsNegrita(BP[[#This Row],[CODIGO]])</f>
        <v>0</v>
      </c>
      <c r="I6210" s="387" t="b" cm="1">
        <f t="array" ref="I6210">_xlfn.LET(
    _xlpm.codigos_devolucion, _xlfn.UNIQUE(_xlfn._xlws.FILTER(BP[CODIGO], ISNUMBER(SEARCH("devoluci", BP[NOMBRE CUENTA])), {""})),
    ISNUMBER(MATCH(BP[[#This Row],[CODIGO]], _xlpm.codigos_devolucion, 0))
)</f>
        <v>0</v>
      </c>
    </row>
    <row r="6211" spans="1:9" x14ac:dyDescent="0.25">
      <c r="A6211" s="68"/>
      <c r="B6211" s="68"/>
      <c r="C6211" s="68"/>
      <c r="D6211" s="68"/>
      <c r="E6211" s="68"/>
      <c r="F6211" s="68"/>
      <c r="G6211" s="389"/>
      <c r="H6211" s="387" t="b" cm="1">
        <f t="array" aca="1" ref="H6211" ca="1">EsNegrita(BP[[#This Row],[CODIGO]])</f>
        <v>0</v>
      </c>
      <c r="I6211" s="387" t="b" cm="1">
        <f t="array" ref="I6211">_xlfn.LET(
    _xlpm.codigos_devolucion, _xlfn.UNIQUE(_xlfn._xlws.FILTER(BP[CODIGO], ISNUMBER(SEARCH("devoluci", BP[NOMBRE CUENTA])), {""})),
    ISNUMBER(MATCH(BP[[#This Row],[CODIGO]], _xlpm.codigos_devolucion, 0))
)</f>
        <v>0</v>
      </c>
    </row>
    <row r="6212" spans="1:9" x14ac:dyDescent="0.25">
      <c r="A6212" s="68"/>
      <c r="B6212" s="68"/>
      <c r="C6212" s="68"/>
      <c r="D6212" s="68"/>
      <c r="E6212" s="68"/>
      <c r="F6212" s="68"/>
      <c r="G6212" s="389"/>
      <c r="H6212" s="387" t="b" cm="1">
        <f t="array" aca="1" ref="H6212" ca="1">EsNegrita(BP[[#This Row],[CODIGO]])</f>
        <v>0</v>
      </c>
      <c r="I6212" s="387" t="b" cm="1">
        <f t="array" ref="I6212">_xlfn.LET(
    _xlpm.codigos_devolucion, _xlfn.UNIQUE(_xlfn._xlws.FILTER(BP[CODIGO], ISNUMBER(SEARCH("devoluci", BP[NOMBRE CUENTA])), {""})),
    ISNUMBER(MATCH(BP[[#This Row],[CODIGO]], _xlpm.codigos_devolucion, 0))
)</f>
        <v>0</v>
      </c>
    </row>
    <row r="6213" spans="1:9" x14ac:dyDescent="0.25">
      <c r="A6213" s="68"/>
      <c r="B6213" s="68"/>
      <c r="C6213" s="68"/>
      <c r="D6213" s="68"/>
      <c r="E6213" s="68"/>
      <c r="F6213" s="68"/>
      <c r="G6213" s="389"/>
      <c r="H6213" s="387" t="b" cm="1">
        <f t="array" aca="1" ref="H6213" ca="1">EsNegrita(BP[[#This Row],[CODIGO]])</f>
        <v>0</v>
      </c>
      <c r="I6213" s="387" t="b" cm="1">
        <f t="array" ref="I6213">_xlfn.LET(
    _xlpm.codigos_devolucion, _xlfn.UNIQUE(_xlfn._xlws.FILTER(BP[CODIGO], ISNUMBER(SEARCH("devoluci", BP[NOMBRE CUENTA])), {""})),
    ISNUMBER(MATCH(BP[[#This Row],[CODIGO]], _xlpm.codigos_devolucion, 0))
)</f>
        <v>0</v>
      </c>
    </row>
    <row r="6214" spans="1:9" x14ac:dyDescent="0.25">
      <c r="A6214" s="68"/>
      <c r="B6214" s="68"/>
      <c r="C6214" s="68"/>
      <c r="D6214" s="68"/>
      <c r="E6214" s="68"/>
      <c r="F6214" s="68"/>
      <c r="G6214" s="389"/>
      <c r="H6214" s="387" t="b" cm="1">
        <f t="array" aca="1" ref="H6214" ca="1">EsNegrita(BP[[#This Row],[CODIGO]])</f>
        <v>0</v>
      </c>
      <c r="I6214" s="387" t="b" cm="1">
        <f t="array" ref="I6214">_xlfn.LET(
    _xlpm.codigos_devolucion, _xlfn.UNIQUE(_xlfn._xlws.FILTER(BP[CODIGO], ISNUMBER(SEARCH("devoluci", BP[NOMBRE CUENTA])), {""})),
    ISNUMBER(MATCH(BP[[#This Row],[CODIGO]], _xlpm.codigos_devolucion, 0))
)</f>
        <v>0</v>
      </c>
    </row>
    <row r="6215" spans="1:9" x14ac:dyDescent="0.25">
      <c r="A6215" s="68"/>
      <c r="B6215" s="68"/>
      <c r="C6215" s="68"/>
      <c r="D6215" s="68"/>
      <c r="E6215" s="68"/>
      <c r="F6215" s="68"/>
      <c r="G6215" s="389"/>
      <c r="H6215" s="387" t="b" cm="1">
        <f t="array" aca="1" ref="H6215" ca="1">EsNegrita(BP[[#This Row],[CODIGO]])</f>
        <v>0</v>
      </c>
      <c r="I6215" s="387" t="b" cm="1">
        <f t="array" ref="I6215">_xlfn.LET(
    _xlpm.codigos_devolucion, _xlfn.UNIQUE(_xlfn._xlws.FILTER(BP[CODIGO], ISNUMBER(SEARCH("devoluci", BP[NOMBRE CUENTA])), {""})),
    ISNUMBER(MATCH(BP[[#This Row],[CODIGO]], _xlpm.codigos_devolucion, 0))
)</f>
        <v>0</v>
      </c>
    </row>
    <row r="6216" spans="1:9" x14ac:dyDescent="0.25">
      <c r="A6216" s="68"/>
      <c r="B6216" s="68"/>
      <c r="C6216" s="68"/>
      <c r="D6216" s="68"/>
      <c r="E6216" s="68"/>
      <c r="F6216" s="68"/>
      <c r="G6216" s="389"/>
      <c r="H6216" s="387" t="b" cm="1">
        <f t="array" aca="1" ref="H6216" ca="1">EsNegrita(BP[[#This Row],[CODIGO]])</f>
        <v>0</v>
      </c>
      <c r="I6216" s="387" t="b" cm="1">
        <f t="array" ref="I6216">_xlfn.LET(
    _xlpm.codigos_devolucion, _xlfn.UNIQUE(_xlfn._xlws.FILTER(BP[CODIGO], ISNUMBER(SEARCH("devoluci", BP[NOMBRE CUENTA])), {""})),
    ISNUMBER(MATCH(BP[[#This Row],[CODIGO]], _xlpm.codigos_devolucion, 0))
)</f>
        <v>0</v>
      </c>
    </row>
    <row r="6217" spans="1:9" x14ac:dyDescent="0.25">
      <c r="A6217" s="68"/>
      <c r="B6217" s="68"/>
      <c r="C6217" s="68"/>
      <c r="D6217" s="68"/>
      <c r="E6217" s="68"/>
      <c r="F6217" s="68"/>
      <c r="G6217" s="389"/>
      <c r="H6217" s="387" t="b" cm="1">
        <f t="array" aca="1" ref="H6217" ca="1">EsNegrita(BP[[#This Row],[CODIGO]])</f>
        <v>0</v>
      </c>
      <c r="I6217" s="387" t="b" cm="1">
        <f t="array" ref="I6217">_xlfn.LET(
    _xlpm.codigos_devolucion, _xlfn.UNIQUE(_xlfn._xlws.FILTER(BP[CODIGO], ISNUMBER(SEARCH("devoluci", BP[NOMBRE CUENTA])), {""})),
    ISNUMBER(MATCH(BP[[#This Row],[CODIGO]], _xlpm.codigos_devolucion, 0))
)</f>
        <v>0</v>
      </c>
    </row>
    <row r="6218" spans="1:9" x14ac:dyDescent="0.25">
      <c r="A6218" s="68"/>
      <c r="B6218" s="68"/>
      <c r="C6218" s="68"/>
      <c r="D6218" s="68"/>
      <c r="E6218" s="68"/>
      <c r="F6218" s="68"/>
      <c r="G6218" s="389"/>
      <c r="H6218" s="387" t="b" cm="1">
        <f t="array" aca="1" ref="H6218" ca="1">EsNegrita(BP[[#This Row],[CODIGO]])</f>
        <v>0</v>
      </c>
      <c r="I6218" s="387" t="b" cm="1">
        <f t="array" ref="I6218">_xlfn.LET(
    _xlpm.codigos_devolucion, _xlfn.UNIQUE(_xlfn._xlws.FILTER(BP[CODIGO], ISNUMBER(SEARCH("devoluci", BP[NOMBRE CUENTA])), {""})),
    ISNUMBER(MATCH(BP[[#This Row],[CODIGO]], _xlpm.codigos_devolucion, 0))
)</f>
        <v>0</v>
      </c>
    </row>
    <row r="6219" spans="1:9" x14ac:dyDescent="0.25">
      <c r="A6219" s="68"/>
      <c r="B6219" s="68"/>
      <c r="C6219" s="68"/>
      <c r="D6219" s="68"/>
      <c r="E6219" s="68"/>
      <c r="F6219" s="68"/>
      <c r="G6219" s="389"/>
      <c r="H6219" s="387" t="b" cm="1">
        <f t="array" aca="1" ref="H6219" ca="1">EsNegrita(BP[[#This Row],[CODIGO]])</f>
        <v>0</v>
      </c>
      <c r="I6219" s="387" t="b" cm="1">
        <f t="array" ref="I6219">_xlfn.LET(
    _xlpm.codigos_devolucion, _xlfn.UNIQUE(_xlfn._xlws.FILTER(BP[CODIGO], ISNUMBER(SEARCH("devoluci", BP[NOMBRE CUENTA])), {""})),
    ISNUMBER(MATCH(BP[[#This Row],[CODIGO]], _xlpm.codigos_devolucion, 0))
)</f>
        <v>0</v>
      </c>
    </row>
    <row r="6220" spans="1:9" x14ac:dyDescent="0.25">
      <c r="A6220" s="68"/>
      <c r="B6220" s="68"/>
      <c r="C6220" s="68"/>
      <c r="D6220" s="68"/>
      <c r="E6220" s="68"/>
      <c r="F6220" s="68"/>
      <c r="G6220" s="389"/>
      <c r="H6220" s="387" t="b" cm="1">
        <f t="array" aca="1" ref="H6220" ca="1">EsNegrita(BP[[#This Row],[CODIGO]])</f>
        <v>0</v>
      </c>
      <c r="I6220" s="387" t="b" cm="1">
        <f t="array" ref="I6220">_xlfn.LET(
    _xlpm.codigos_devolucion, _xlfn.UNIQUE(_xlfn._xlws.FILTER(BP[CODIGO], ISNUMBER(SEARCH("devoluci", BP[NOMBRE CUENTA])), {""})),
    ISNUMBER(MATCH(BP[[#This Row],[CODIGO]], _xlpm.codigos_devolucion, 0))
)</f>
        <v>0</v>
      </c>
    </row>
    <row r="6221" spans="1:9" x14ac:dyDescent="0.25">
      <c r="A6221" s="68"/>
      <c r="B6221" s="68"/>
      <c r="C6221" s="68"/>
      <c r="D6221" s="68"/>
      <c r="E6221" s="68"/>
      <c r="F6221" s="68"/>
      <c r="G6221" s="389"/>
      <c r="H6221" s="387" t="b" cm="1">
        <f t="array" aca="1" ref="H6221" ca="1">EsNegrita(BP[[#This Row],[CODIGO]])</f>
        <v>0</v>
      </c>
      <c r="I6221" s="387" t="b" cm="1">
        <f t="array" ref="I6221">_xlfn.LET(
    _xlpm.codigos_devolucion, _xlfn.UNIQUE(_xlfn._xlws.FILTER(BP[CODIGO], ISNUMBER(SEARCH("devoluci", BP[NOMBRE CUENTA])), {""})),
    ISNUMBER(MATCH(BP[[#This Row],[CODIGO]], _xlpm.codigos_devolucion, 0))
)</f>
        <v>0</v>
      </c>
    </row>
    <row r="6222" spans="1:9" x14ac:dyDescent="0.25">
      <c r="A6222" s="68"/>
      <c r="B6222" s="68"/>
      <c r="C6222" s="68"/>
      <c r="D6222" s="68"/>
      <c r="E6222" s="68"/>
      <c r="F6222" s="68"/>
      <c r="G6222" s="389"/>
      <c r="H6222" s="387" t="b" cm="1">
        <f t="array" aca="1" ref="H6222" ca="1">EsNegrita(BP[[#This Row],[CODIGO]])</f>
        <v>0</v>
      </c>
      <c r="I6222" s="387" t="b" cm="1">
        <f t="array" ref="I6222">_xlfn.LET(
    _xlpm.codigos_devolucion, _xlfn.UNIQUE(_xlfn._xlws.FILTER(BP[CODIGO], ISNUMBER(SEARCH("devoluci", BP[NOMBRE CUENTA])), {""})),
    ISNUMBER(MATCH(BP[[#This Row],[CODIGO]], _xlpm.codigos_devolucion, 0))
)</f>
        <v>0</v>
      </c>
    </row>
    <row r="6223" spans="1:9" x14ac:dyDescent="0.25">
      <c r="A6223" s="68"/>
      <c r="B6223" s="68"/>
      <c r="C6223" s="68"/>
      <c r="D6223" s="68"/>
      <c r="E6223" s="68"/>
      <c r="F6223" s="68"/>
      <c r="G6223" s="389"/>
      <c r="H6223" s="387" t="b" cm="1">
        <f t="array" aca="1" ref="H6223" ca="1">EsNegrita(BP[[#This Row],[CODIGO]])</f>
        <v>0</v>
      </c>
      <c r="I6223" s="387" t="b" cm="1">
        <f t="array" ref="I6223">_xlfn.LET(
    _xlpm.codigos_devolucion, _xlfn.UNIQUE(_xlfn._xlws.FILTER(BP[CODIGO], ISNUMBER(SEARCH("devoluci", BP[NOMBRE CUENTA])), {""})),
    ISNUMBER(MATCH(BP[[#This Row],[CODIGO]], _xlpm.codigos_devolucion, 0))
)</f>
        <v>0</v>
      </c>
    </row>
    <row r="6224" spans="1:9" x14ac:dyDescent="0.25">
      <c r="A6224" s="68"/>
      <c r="B6224" s="68"/>
      <c r="C6224" s="68"/>
      <c r="D6224" s="68"/>
      <c r="E6224" s="68"/>
      <c r="F6224" s="68"/>
      <c r="G6224" s="389"/>
      <c r="H6224" s="387" t="b" cm="1">
        <f t="array" aca="1" ref="H6224" ca="1">EsNegrita(BP[[#This Row],[CODIGO]])</f>
        <v>0</v>
      </c>
      <c r="I6224" s="387" t="b" cm="1">
        <f t="array" ref="I6224">_xlfn.LET(
    _xlpm.codigos_devolucion, _xlfn.UNIQUE(_xlfn._xlws.FILTER(BP[CODIGO], ISNUMBER(SEARCH("devoluci", BP[NOMBRE CUENTA])), {""})),
    ISNUMBER(MATCH(BP[[#This Row],[CODIGO]], _xlpm.codigos_devolucion, 0))
)</f>
        <v>0</v>
      </c>
    </row>
    <row r="6225" spans="1:9" x14ac:dyDescent="0.25">
      <c r="A6225" s="68"/>
      <c r="B6225" s="68"/>
      <c r="C6225" s="68"/>
      <c r="D6225" s="68"/>
      <c r="E6225" s="68"/>
      <c r="F6225" s="68"/>
      <c r="G6225" s="389"/>
      <c r="H6225" s="387" t="b" cm="1">
        <f t="array" aca="1" ref="H6225" ca="1">EsNegrita(BP[[#This Row],[CODIGO]])</f>
        <v>0</v>
      </c>
      <c r="I6225" s="387" t="b" cm="1">
        <f t="array" ref="I6225">_xlfn.LET(
    _xlpm.codigos_devolucion, _xlfn.UNIQUE(_xlfn._xlws.FILTER(BP[CODIGO], ISNUMBER(SEARCH("devoluci", BP[NOMBRE CUENTA])), {""})),
    ISNUMBER(MATCH(BP[[#This Row],[CODIGO]], _xlpm.codigos_devolucion, 0))
)</f>
        <v>0</v>
      </c>
    </row>
    <row r="6226" spans="1:9" x14ac:dyDescent="0.25">
      <c r="A6226" s="68"/>
      <c r="B6226" s="68"/>
      <c r="C6226" s="68"/>
      <c r="D6226" s="68"/>
      <c r="E6226" s="68"/>
      <c r="F6226" s="68"/>
      <c r="G6226" s="389"/>
      <c r="H6226" s="387" t="b" cm="1">
        <f t="array" aca="1" ref="H6226" ca="1">EsNegrita(BP[[#This Row],[CODIGO]])</f>
        <v>0</v>
      </c>
      <c r="I6226" s="387" t="b" cm="1">
        <f t="array" ref="I6226">_xlfn.LET(
    _xlpm.codigos_devolucion, _xlfn.UNIQUE(_xlfn._xlws.FILTER(BP[CODIGO], ISNUMBER(SEARCH("devoluci", BP[NOMBRE CUENTA])), {""})),
    ISNUMBER(MATCH(BP[[#This Row],[CODIGO]], _xlpm.codigos_devolucion, 0))
)</f>
        <v>0</v>
      </c>
    </row>
    <row r="6227" spans="1:9" x14ac:dyDescent="0.25">
      <c r="A6227" s="68"/>
      <c r="B6227" s="68"/>
      <c r="C6227" s="68"/>
      <c r="D6227" s="68"/>
      <c r="E6227" s="68"/>
      <c r="F6227" s="68"/>
      <c r="G6227" s="389"/>
      <c r="H6227" s="387" t="b" cm="1">
        <f t="array" aca="1" ref="H6227" ca="1">EsNegrita(BP[[#This Row],[CODIGO]])</f>
        <v>0</v>
      </c>
      <c r="I6227" s="387" t="b" cm="1">
        <f t="array" ref="I6227">_xlfn.LET(
    _xlpm.codigos_devolucion, _xlfn.UNIQUE(_xlfn._xlws.FILTER(BP[CODIGO], ISNUMBER(SEARCH("devoluci", BP[NOMBRE CUENTA])), {""})),
    ISNUMBER(MATCH(BP[[#This Row],[CODIGO]], _xlpm.codigos_devolucion, 0))
)</f>
        <v>0</v>
      </c>
    </row>
    <row r="6228" spans="1:9" x14ac:dyDescent="0.25">
      <c r="A6228" s="68"/>
      <c r="B6228" s="68"/>
      <c r="C6228" s="68"/>
      <c r="D6228" s="68"/>
      <c r="E6228" s="68"/>
      <c r="F6228" s="68"/>
      <c r="G6228" s="389"/>
      <c r="H6228" s="387" t="b" cm="1">
        <f t="array" aca="1" ref="H6228" ca="1">EsNegrita(BP[[#This Row],[CODIGO]])</f>
        <v>0</v>
      </c>
      <c r="I6228" s="387" t="b" cm="1">
        <f t="array" ref="I6228">_xlfn.LET(
    _xlpm.codigos_devolucion, _xlfn.UNIQUE(_xlfn._xlws.FILTER(BP[CODIGO], ISNUMBER(SEARCH("devoluci", BP[NOMBRE CUENTA])), {""})),
    ISNUMBER(MATCH(BP[[#This Row],[CODIGO]], _xlpm.codigos_devolucion, 0))
)</f>
        <v>0</v>
      </c>
    </row>
    <row r="6229" spans="1:9" x14ac:dyDescent="0.25">
      <c r="A6229" s="68"/>
      <c r="B6229" s="68"/>
      <c r="C6229" s="68"/>
      <c r="D6229" s="68"/>
      <c r="E6229" s="68"/>
      <c r="F6229" s="68"/>
      <c r="G6229" s="389"/>
      <c r="H6229" s="387" t="b" cm="1">
        <f t="array" aca="1" ref="H6229" ca="1">EsNegrita(BP[[#This Row],[CODIGO]])</f>
        <v>0</v>
      </c>
      <c r="I6229" s="387" t="b" cm="1">
        <f t="array" ref="I6229">_xlfn.LET(
    _xlpm.codigos_devolucion, _xlfn.UNIQUE(_xlfn._xlws.FILTER(BP[CODIGO], ISNUMBER(SEARCH("devoluci", BP[NOMBRE CUENTA])), {""})),
    ISNUMBER(MATCH(BP[[#This Row],[CODIGO]], _xlpm.codigos_devolucion, 0))
)</f>
        <v>0</v>
      </c>
    </row>
    <row r="6230" spans="1:9" x14ac:dyDescent="0.25">
      <c r="A6230" s="68"/>
      <c r="B6230" s="68"/>
      <c r="C6230" s="68"/>
      <c r="D6230" s="68"/>
      <c r="E6230" s="68"/>
      <c r="F6230" s="68"/>
      <c r="G6230" s="389"/>
      <c r="H6230" s="387" t="b" cm="1">
        <f t="array" aca="1" ref="H6230" ca="1">EsNegrita(BP[[#This Row],[CODIGO]])</f>
        <v>0</v>
      </c>
      <c r="I6230" s="387" t="b" cm="1">
        <f t="array" ref="I6230">_xlfn.LET(
    _xlpm.codigos_devolucion, _xlfn.UNIQUE(_xlfn._xlws.FILTER(BP[CODIGO], ISNUMBER(SEARCH("devoluci", BP[NOMBRE CUENTA])), {""})),
    ISNUMBER(MATCH(BP[[#This Row],[CODIGO]], _xlpm.codigos_devolucion, 0))
)</f>
        <v>0</v>
      </c>
    </row>
    <row r="6231" spans="1:9" x14ac:dyDescent="0.25">
      <c r="A6231" s="68"/>
      <c r="B6231" s="68"/>
      <c r="C6231" s="68"/>
      <c r="D6231" s="68"/>
      <c r="E6231" s="68"/>
      <c r="F6231" s="68"/>
      <c r="G6231" s="389"/>
      <c r="H6231" s="387" t="b" cm="1">
        <f t="array" aca="1" ref="H6231" ca="1">EsNegrita(BP[[#This Row],[CODIGO]])</f>
        <v>0</v>
      </c>
      <c r="I6231" s="387" t="b" cm="1">
        <f t="array" ref="I6231">_xlfn.LET(
    _xlpm.codigos_devolucion, _xlfn.UNIQUE(_xlfn._xlws.FILTER(BP[CODIGO], ISNUMBER(SEARCH("devoluci", BP[NOMBRE CUENTA])), {""})),
    ISNUMBER(MATCH(BP[[#This Row],[CODIGO]], _xlpm.codigos_devolucion, 0))
)</f>
        <v>0</v>
      </c>
    </row>
    <row r="6232" spans="1:9" x14ac:dyDescent="0.25">
      <c r="A6232" s="68"/>
      <c r="B6232" s="68"/>
      <c r="C6232" s="68"/>
      <c r="D6232" s="68"/>
      <c r="E6232" s="68"/>
      <c r="F6232" s="68"/>
      <c r="G6232" s="389"/>
      <c r="H6232" s="387" t="b" cm="1">
        <f t="array" aca="1" ref="H6232" ca="1">EsNegrita(BP[[#This Row],[CODIGO]])</f>
        <v>0</v>
      </c>
      <c r="I6232" s="387" t="b" cm="1">
        <f t="array" ref="I6232">_xlfn.LET(
    _xlpm.codigos_devolucion, _xlfn.UNIQUE(_xlfn._xlws.FILTER(BP[CODIGO], ISNUMBER(SEARCH("devoluci", BP[NOMBRE CUENTA])), {""})),
    ISNUMBER(MATCH(BP[[#This Row],[CODIGO]], _xlpm.codigos_devolucion, 0))
)</f>
        <v>0</v>
      </c>
    </row>
    <row r="6233" spans="1:9" x14ac:dyDescent="0.25">
      <c r="A6233" s="68"/>
      <c r="B6233" s="68"/>
      <c r="C6233" s="68"/>
      <c r="D6233" s="68"/>
      <c r="E6233" s="68"/>
      <c r="F6233" s="68"/>
      <c r="G6233" s="389"/>
      <c r="H6233" s="387" t="b" cm="1">
        <f t="array" aca="1" ref="H6233" ca="1">EsNegrita(BP[[#This Row],[CODIGO]])</f>
        <v>0</v>
      </c>
      <c r="I6233" s="387" t="b" cm="1">
        <f t="array" ref="I6233">_xlfn.LET(
    _xlpm.codigos_devolucion, _xlfn.UNIQUE(_xlfn._xlws.FILTER(BP[CODIGO], ISNUMBER(SEARCH("devoluci", BP[NOMBRE CUENTA])), {""})),
    ISNUMBER(MATCH(BP[[#This Row],[CODIGO]], _xlpm.codigos_devolucion, 0))
)</f>
        <v>0</v>
      </c>
    </row>
    <row r="6234" spans="1:9" x14ac:dyDescent="0.25">
      <c r="A6234" s="68"/>
      <c r="B6234" s="68"/>
      <c r="C6234" s="68"/>
      <c r="D6234" s="68"/>
      <c r="E6234" s="68"/>
      <c r="F6234" s="68"/>
      <c r="G6234" s="389"/>
      <c r="H6234" s="387" t="b" cm="1">
        <f t="array" aca="1" ref="H6234" ca="1">EsNegrita(BP[[#This Row],[CODIGO]])</f>
        <v>0</v>
      </c>
      <c r="I6234" s="387" t="b" cm="1">
        <f t="array" ref="I6234">_xlfn.LET(
    _xlpm.codigos_devolucion, _xlfn.UNIQUE(_xlfn._xlws.FILTER(BP[CODIGO], ISNUMBER(SEARCH("devoluci", BP[NOMBRE CUENTA])), {""})),
    ISNUMBER(MATCH(BP[[#This Row],[CODIGO]], _xlpm.codigos_devolucion, 0))
)</f>
        <v>0</v>
      </c>
    </row>
    <row r="6235" spans="1:9" x14ac:dyDescent="0.25">
      <c r="A6235" s="68"/>
      <c r="B6235" s="68"/>
      <c r="C6235" s="68"/>
      <c r="D6235" s="68"/>
      <c r="E6235" s="68"/>
      <c r="F6235" s="68"/>
      <c r="G6235" s="389"/>
      <c r="H6235" s="387" t="b" cm="1">
        <f t="array" aca="1" ref="H6235" ca="1">EsNegrita(BP[[#This Row],[CODIGO]])</f>
        <v>0</v>
      </c>
      <c r="I6235" s="387" t="b" cm="1">
        <f t="array" ref="I6235">_xlfn.LET(
    _xlpm.codigos_devolucion, _xlfn.UNIQUE(_xlfn._xlws.FILTER(BP[CODIGO], ISNUMBER(SEARCH("devoluci", BP[NOMBRE CUENTA])), {""})),
    ISNUMBER(MATCH(BP[[#This Row],[CODIGO]], _xlpm.codigos_devolucion, 0))
)</f>
        <v>0</v>
      </c>
    </row>
    <row r="6236" spans="1:9" x14ac:dyDescent="0.25">
      <c r="A6236" s="68"/>
      <c r="B6236" s="68"/>
      <c r="C6236" s="68"/>
      <c r="D6236" s="68"/>
      <c r="E6236" s="68"/>
      <c r="F6236" s="68"/>
      <c r="G6236" s="389"/>
      <c r="H6236" s="387" t="b" cm="1">
        <f t="array" aca="1" ref="H6236" ca="1">EsNegrita(BP[[#This Row],[CODIGO]])</f>
        <v>0</v>
      </c>
      <c r="I6236" s="387" t="b" cm="1">
        <f t="array" ref="I6236">_xlfn.LET(
    _xlpm.codigos_devolucion, _xlfn.UNIQUE(_xlfn._xlws.FILTER(BP[CODIGO], ISNUMBER(SEARCH("devoluci", BP[NOMBRE CUENTA])), {""})),
    ISNUMBER(MATCH(BP[[#This Row],[CODIGO]], _xlpm.codigos_devolucion, 0))
)</f>
        <v>0</v>
      </c>
    </row>
    <row r="6237" spans="1:9" x14ac:dyDescent="0.25">
      <c r="A6237" s="68"/>
      <c r="B6237" s="68"/>
      <c r="C6237" s="68"/>
      <c r="D6237" s="68"/>
      <c r="E6237" s="68"/>
      <c r="F6237" s="68"/>
      <c r="G6237" s="389"/>
      <c r="H6237" s="387" t="b" cm="1">
        <f t="array" aca="1" ref="H6237" ca="1">EsNegrita(BP[[#This Row],[CODIGO]])</f>
        <v>0</v>
      </c>
      <c r="I6237" s="387" t="b" cm="1">
        <f t="array" ref="I6237">_xlfn.LET(
    _xlpm.codigos_devolucion, _xlfn.UNIQUE(_xlfn._xlws.FILTER(BP[CODIGO], ISNUMBER(SEARCH("devoluci", BP[NOMBRE CUENTA])), {""})),
    ISNUMBER(MATCH(BP[[#This Row],[CODIGO]], _xlpm.codigos_devolucion, 0))
)</f>
        <v>0</v>
      </c>
    </row>
    <row r="6238" spans="1:9" x14ac:dyDescent="0.25">
      <c r="A6238" s="68"/>
      <c r="B6238" s="68"/>
      <c r="C6238" s="68"/>
      <c r="D6238" s="68"/>
      <c r="E6238" s="68"/>
      <c r="F6238" s="68"/>
      <c r="G6238" s="389"/>
      <c r="H6238" s="387" t="b" cm="1">
        <f t="array" aca="1" ref="H6238" ca="1">EsNegrita(BP[[#This Row],[CODIGO]])</f>
        <v>0</v>
      </c>
      <c r="I6238" s="387" t="b" cm="1">
        <f t="array" ref="I6238">_xlfn.LET(
    _xlpm.codigos_devolucion, _xlfn.UNIQUE(_xlfn._xlws.FILTER(BP[CODIGO], ISNUMBER(SEARCH("devoluci", BP[NOMBRE CUENTA])), {""})),
    ISNUMBER(MATCH(BP[[#This Row],[CODIGO]], _xlpm.codigos_devolucion, 0))
)</f>
        <v>0</v>
      </c>
    </row>
    <row r="6239" spans="1:9" x14ac:dyDescent="0.25">
      <c r="A6239" s="68"/>
      <c r="B6239" s="68"/>
      <c r="C6239" s="68"/>
      <c r="D6239" s="68"/>
      <c r="E6239" s="68"/>
      <c r="F6239" s="68"/>
      <c r="G6239" s="389"/>
      <c r="H6239" s="387" t="b" cm="1">
        <f t="array" aca="1" ref="H6239" ca="1">EsNegrita(BP[[#This Row],[CODIGO]])</f>
        <v>0</v>
      </c>
      <c r="I6239" s="387" t="b" cm="1">
        <f t="array" ref="I6239">_xlfn.LET(
    _xlpm.codigos_devolucion, _xlfn.UNIQUE(_xlfn._xlws.FILTER(BP[CODIGO], ISNUMBER(SEARCH("devoluci", BP[NOMBRE CUENTA])), {""})),
    ISNUMBER(MATCH(BP[[#This Row],[CODIGO]], _xlpm.codigos_devolucion, 0))
)</f>
        <v>0</v>
      </c>
    </row>
    <row r="6240" spans="1:9" x14ac:dyDescent="0.25">
      <c r="A6240" s="68"/>
      <c r="B6240" s="68"/>
      <c r="C6240" s="68"/>
      <c r="D6240" s="68"/>
      <c r="E6240" s="68"/>
      <c r="F6240" s="68"/>
      <c r="G6240" s="389"/>
      <c r="H6240" s="387" t="b" cm="1">
        <f t="array" aca="1" ref="H6240" ca="1">EsNegrita(BP[[#This Row],[CODIGO]])</f>
        <v>0</v>
      </c>
      <c r="I6240" s="387" t="b" cm="1">
        <f t="array" ref="I6240">_xlfn.LET(
    _xlpm.codigos_devolucion, _xlfn.UNIQUE(_xlfn._xlws.FILTER(BP[CODIGO], ISNUMBER(SEARCH("devoluci", BP[NOMBRE CUENTA])), {""})),
    ISNUMBER(MATCH(BP[[#This Row],[CODIGO]], _xlpm.codigos_devolucion, 0))
)</f>
        <v>0</v>
      </c>
    </row>
    <row r="6241" spans="1:9" x14ac:dyDescent="0.25">
      <c r="A6241" s="68"/>
      <c r="B6241" s="68"/>
      <c r="C6241" s="68"/>
      <c r="D6241" s="68"/>
      <c r="E6241" s="68"/>
      <c r="F6241" s="68"/>
      <c r="G6241" s="389"/>
      <c r="H6241" s="387" t="b" cm="1">
        <f t="array" aca="1" ref="H6241" ca="1">EsNegrita(BP[[#This Row],[CODIGO]])</f>
        <v>0</v>
      </c>
      <c r="I6241" s="387" t="b" cm="1">
        <f t="array" ref="I6241">_xlfn.LET(
    _xlpm.codigos_devolucion, _xlfn.UNIQUE(_xlfn._xlws.FILTER(BP[CODIGO], ISNUMBER(SEARCH("devoluci", BP[NOMBRE CUENTA])), {""})),
    ISNUMBER(MATCH(BP[[#This Row],[CODIGO]], _xlpm.codigos_devolucion, 0))
)</f>
        <v>0</v>
      </c>
    </row>
    <row r="6242" spans="1:9" x14ac:dyDescent="0.25">
      <c r="A6242" s="68"/>
      <c r="B6242" s="68"/>
      <c r="C6242" s="68"/>
      <c r="D6242" s="68"/>
      <c r="E6242" s="68"/>
      <c r="F6242" s="68"/>
      <c r="G6242" s="389"/>
      <c r="H6242" s="387" t="b" cm="1">
        <f t="array" aca="1" ref="H6242" ca="1">EsNegrita(BP[[#This Row],[CODIGO]])</f>
        <v>0</v>
      </c>
      <c r="I6242" s="387" t="b" cm="1">
        <f t="array" ref="I6242">_xlfn.LET(
    _xlpm.codigos_devolucion, _xlfn.UNIQUE(_xlfn._xlws.FILTER(BP[CODIGO], ISNUMBER(SEARCH("devoluci", BP[NOMBRE CUENTA])), {""})),
    ISNUMBER(MATCH(BP[[#This Row],[CODIGO]], _xlpm.codigos_devolucion, 0))
)</f>
        <v>0</v>
      </c>
    </row>
    <row r="6243" spans="1:9" x14ac:dyDescent="0.25">
      <c r="A6243" s="68"/>
      <c r="B6243" s="68"/>
      <c r="C6243" s="68"/>
      <c r="D6243" s="68"/>
      <c r="E6243" s="68"/>
      <c r="F6243" s="68"/>
      <c r="G6243" s="389"/>
      <c r="H6243" s="387" t="b" cm="1">
        <f t="array" aca="1" ref="H6243" ca="1">EsNegrita(BP[[#This Row],[CODIGO]])</f>
        <v>0</v>
      </c>
      <c r="I6243" s="387" t="b" cm="1">
        <f t="array" ref="I6243">_xlfn.LET(
    _xlpm.codigos_devolucion, _xlfn.UNIQUE(_xlfn._xlws.FILTER(BP[CODIGO], ISNUMBER(SEARCH("devoluci", BP[NOMBRE CUENTA])), {""})),
    ISNUMBER(MATCH(BP[[#This Row],[CODIGO]], _xlpm.codigos_devolucion, 0))
)</f>
        <v>0</v>
      </c>
    </row>
    <row r="6244" spans="1:9" x14ac:dyDescent="0.25">
      <c r="A6244" s="68"/>
      <c r="B6244" s="68"/>
      <c r="C6244" s="68"/>
      <c r="D6244" s="68"/>
      <c r="E6244" s="68"/>
      <c r="F6244" s="68"/>
      <c r="G6244" s="389"/>
      <c r="H6244" s="387" t="b" cm="1">
        <f t="array" aca="1" ref="H6244" ca="1">EsNegrita(BP[[#This Row],[CODIGO]])</f>
        <v>0</v>
      </c>
      <c r="I6244" s="387" t="b" cm="1">
        <f t="array" ref="I6244">_xlfn.LET(
    _xlpm.codigos_devolucion, _xlfn.UNIQUE(_xlfn._xlws.FILTER(BP[CODIGO], ISNUMBER(SEARCH("devoluci", BP[NOMBRE CUENTA])), {""})),
    ISNUMBER(MATCH(BP[[#This Row],[CODIGO]], _xlpm.codigos_devolucion, 0))
)</f>
        <v>0</v>
      </c>
    </row>
    <row r="6245" spans="1:9" x14ac:dyDescent="0.25">
      <c r="A6245" s="68"/>
      <c r="B6245" s="68"/>
      <c r="C6245" s="68"/>
      <c r="D6245" s="68"/>
      <c r="E6245" s="68"/>
      <c r="F6245" s="68"/>
      <c r="G6245" s="389"/>
      <c r="H6245" s="387" t="b" cm="1">
        <f t="array" aca="1" ref="H6245" ca="1">EsNegrita(BP[[#This Row],[CODIGO]])</f>
        <v>0</v>
      </c>
      <c r="I6245" s="387" t="b" cm="1">
        <f t="array" ref="I6245">_xlfn.LET(
    _xlpm.codigos_devolucion, _xlfn.UNIQUE(_xlfn._xlws.FILTER(BP[CODIGO], ISNUMBER(SEARCH("devoluci", BP[NOMBRE CUENTA])), {""})),
    ISNUMBER(MATCH(BP[[#This Row],[CODIGO]], _xlpm.codigos_devolucion, 0))
)</f>
        <v>0</v>
      </c>
    </row>
    <row r="6246" spans="1:9" x14ac:dyDescent="0.25">
      <c r="A6246" s="68"/>
      <c r="B6246" s="68"/>
      <c r="C6246" s="68"/>
      <c r="D6246" s="68"/>
      <c r="E6246" s="68"/>
      <c r="F6246" s="68"/>
      <c r="G6246" s="389"/>
      <c r="H6246" s="387" t="b" cm="1">
        <f t="array" aca="1" ref="H6246" ca="1">EsNegrita(BP[[#This Row],[CODIGO]])</f>
        <v>0</v>
      </c>
      <c r="I6246" s="387" t="b" cm="1">
        <f t="array" ref="I6246">_xlfn.LET(
    _xlpm.codigos_devolucion, _xlfn.UNIQUE(_xlfn._xlws.FILTER(BP[CODIGO], ISNUMBER(SEARCH("devoluci", BP[NOMBRE CUENTA])), {""})),
    ISNUMBER(MATCH(BP[[#This Row],[CODIGO]], _xlpm.codigos_devolucion, 0))
)</f>
        <v>0</v>
      </c>
    </row>
    <row r="6247" spans="1:9" x14ac:dyDescent="0.25">
      <c r="A6247" s="68"/>
      <c r="B6247" s="68"/>
      <c r="C6247" s="68"/>
      <c r="D6247" s="68"/>
      <c r="E6247" s="68"/>
      <c r="F6247" s="68"/>
      <c r="G6247" s="389"/>
      <c r="H6247" s="387" t="b" cm="1">
        <f t="array" aca="1" ref="H6247" ca="1">EsNegrita(BP[[#This Row],[CODIGO]])</f>
        <v>0</v>
      </c>
      <c r="I6247" s="387" t="b" cm="1">
        <f t="array" ref="I6247">_xlfn.LET(
    _xlpm.codigos_devolucion, _xlfn.UNIQUE(_xlfn._xlws.FILTER(BP[CODIGO], ISNUMBER(SEARCH("devoluci", BP[NOMBRE CUENTA])), {""})),
    ISNUMBER(MATCH(BP[[#This Row],[CODIGO]], _xlpm.codigos_devolucion, 0))
)</f>
        <v>0</v>
      </c>
    </row>
    <row r="6248" spans="1:9" x14ac:dyDescent="0.25">
      <c r="A6248" s="68"/>
      <c r="B6248" s="68"/>
      <c r="C6248" s="68"/>
      <c r="D6248" s="68"/>
      <c r="E6248" s="68"/>
      <c r="F6248" s="68"/>
      <c r="G6248" s="389"/>
      <c r="H6248" s="387" t="b" cm="1">
        <f t="array" aca="1" ref="H6248" ca="1">EsNegrita(BP[[#This Row],[CODIGO]])</f>
        <v>0</v>
      </c>
      <c r="I6248" s="387" t="b" cm="1">
        <f t="array" ref="I6248">_xlfn.LET(
    _xlpm.codigos_devolucion, _xlfn.UNIQUE(_xlfn._xlws.FILTER(BP[CODIGO], ISNUMBER(SEARCH("devoluci", BP[NOMBRE CUENTA])), {""})),
    ISNUMBER(MATCH(BP[[#This Row],[CODIGO]], _xlpm.codigos_devolucion, 0))
)</f>
        <v>0</v>
      </c>
    </row>
    <row r="6249" spans="1:9" x14ac:dyDescent="0.25">
      <c r="A6249" s="68"/>
      <c r="B6249" s="68"/>
      <c r="C6249" s="68"/>
      <c r="D6249" s="68"/>
      <c r="E6249" s="68"/>
      <c r="F6249" s="68"/>
      <c r="G6249" s="389"/>
      <c r="H6249" s="387" t="b" cm="1">
        <f t="array" aca="1" ref="H6249" ca="1">EsNegrita(BP[[#This Row],[CODIGO]])</f>
        <v>0</v>
      </c>
      <c r="I6249" s="387" t="b" cm="1">
        <f t="array" ref="I6249">_xlfn.LET(
    _xlpm.codigos_devolucion, _xlfn.UNIQUE(_xlfn._xlws.FILTER(BP[CODIGO], ISNUMBER(SEARCH("devoluci", BP[NOMBRE CUENTA])), {""})),
    ISNUMBER(MATCH(BP[[#This Row],[CODIGO]], _xlpm.codigos_devolucion, 0))
)</f>
        <v>0</v>
      </c>
    </row>
    <row r="6250" spans="1:9" x14ac:dyDescent="0.25">
      <c r="A6250" s="68"/>
      <c r="B6250" s="68"/>
      <c r="C6250" s="68"/>
      <c r="D6250" s="68"/>
      <c r="E6250" s="68"/>
      <c r="F6250" s="68"/>
      <c r="G6250" s="389"/>
      <c r="H6250" s="387" t="b" cm="1">
        <f t="array" aca="1" ref="H6250" ca="1">EsNegrita(BP[[#This Row],[CODIGO]])</f>
        <v>0</v>
      </c>
      <c r="I6250" s="387" t="b" cm="1">
        <f t="array" ref="I6250">_xlfn.LET(
    _xlpm.codigos_devolucion, _xlfn.UNIQUE(_xlfn._xlws.FILTER(BP[CODIGO], ISNUMBER(SEARCH("devoluci", BP[NOMBRE CUENTA])), {""})),
    ISNUMBER(MATCH(BP[[#This Row],[CODIGO]], _xlpm.codigos_devolucion, 0))
)</f>
        <v>0</v>
      </c>
    </row>
    <row r="6251" spans="1:9" x14ac:dyDescent="0.25">
      <c r="A6251" s="68"/>
      <c r="B6251" s="68"/>
      <c r="C6251" s="68"/>
      <c r="D6251" s="68"/>
      <c r="E6251" s="68"/>
      <c r="F6251" s="68"/>
      <c r="G6251" s="389"/>
      <c r="H6251" s="387" t="b" cm="1">
        <f t="array" aca="1" ref="H6251" ca="1">EsNegrita(BP[[#This Row],[CODIGO]])</f>
        <v>0</v>
      </c>
      <c r="I6251" s="387" t="b" cm="1">
        <f t="array" ref="I6251">_xlfn.LET(
    _xlpm.codigos_devolucion, _xlfn.UNIQUE(_xlfn._xlws.FILTER(BP[CODIGO], ISNUMBER(SEARCH("devoluci", BP[NOMBRE CUENTA])), {""})),
    ISNUMBER(MATCH(BP[[#This Row],[CODIGO]], _xlpm.codigos_devolucion, 0))
)</f>
        <v>0</v>
      </c>
    </row>
    <row r="6252" spans="1:9" x14ac:dyDescent="0.25">
      <c r="A6252" s="68"/>
      <c r="B6252" s="68"/>
      <c r="C6252" s="68"/>
      <c r="D6252" s="68"/>
      <c r="E6252" s="68"/>
      <c r="F6252" s="68"/>
      <c r="G6252" s="389"/>
      <c r="H6252" s="387" t="b" cm="1">
        <f t="array" aca="1" ref="H6252" ca="1">EsNegrita(BP[[#This Row],[CODIGO]])</f>
        <v>0</v>
      </c>
      <c r="I6252" s="387" t="b" cm="1">
        <f t="array" ref="I6252">_xlfn.LET(
    _xlpm.codigos_devolucion, _xlfn.UNIQUE(_xlfn._xlws.FILTER(BP[CODIGO], ISNUMBER(SEARCH("devoluci", BP[NOMBRE CUENTA])), {""})),
    ISNUMBER(MATCH(BP[[#This Row],[CODIGO]], _xlpm.codigos_devolucion, 0))
)</f>
        <v>0</v>
      </c>
    </row>
    <row r="6253" spans="1:9" x14ac:dyDescent="0.25">
      <c r="A6253" s="68"/>
      <c r="B6253" s="68"/>
      <c r="C6253" s="68"/>
      <c r="D6253" s="68"/>
      <c r="E6253" s="68"/>
      <c r="F6253" s="68"/>
      <c r="G6253" s="389"/>
      <c r="H6253" s="387" t="b" cm="1">
        <f t="array" aca="1" ref="H6253" ca="1">EsNegrita(BP[[#This Row],[CODIGO]])</f>
        <v>0</v>
      </c>
      <c r="I6253" s="387" t="b" cm="1">
        <f t="array" ref="I6253">_xlfn.LET(
    _xlpm.codigos_devolucion, _xlfn.UNIQUE(_xlfn._xlws.FILTER(BP[CODIGO], ISNUMBER(SEARCH("devoluci", BP[NOMBRE CUENTA])), {""})),
    ISNUMBER(MATCH(BP[[#This Row],[CODIGO]], _xlpm.codigos_devolucion, 0))
)</f>
        <v>0</v>
      </c>
    </row>
    <row r="6254" spans="1:9" x14ac:dyDescent="0.25">
      <c r="A6254" s="68"/>
      <c r="B6254" s="68"/>
      <c r="C6254" s="68"/>
      <c r="D6254" s="68"/>
      <c r="E6254" s="68"/>
      <c r="F6254" s="68"/>
      <c r="G6254" s="389"/>
      <c r="H6254" s="387" t="b" cm="1">
        <f t="array" aca="1" ref="H6254" ca="1">EsNegrita(BP[[#This Row],[CODIGO]])</f>
        <v>0</v>
      </c>
      <c r="I6254" s="387" t="b" cm="1">
        <f t="array" ref="I6254">_xlfn.LET(
    _xlpm.codigos_devolucion, _xlfn.UNIQUE(_xlfn._xlws.FILTER(BP[CODIGO], ISNUMBER(SEARCH("devoluci", BP[NOMBRE CUENTA])), {""})),
    ISNUMBER(MATCH(BP[[#This Row],[CODIGO]], _xlpm.codigos_devolucion, 0))
)</f>
        <v>0</v>
      </c>
    </row>
    <row r="6255" spans="1:9" x14ac:dyDescent="0.25">
      <c r="A6255" s="68"/>
      <c r="B6255" s="68"/>
      <c r="C6255" s="68"/>
      <c r="D6255" s="68"/>
      <c r="E6255" s="68"/>
      <c r="F6255" s="68"/>
      <c r="G6255" s="389"/>
      <c r="H6255" s="387" t="b" cm="1">
        <f t="array" aca="1" ref="H6255" ca="1">EsNegrita(BP[[#This Row],[CODIGO]])</f>
        <v>0</v>
      </c>
      <c r="I6255" s="387" t="b" cm="1">
        <f t="array" ref="I6255">_xlfn.LET(
    _xlpm.codigos_devolucion, _xlfn.UNIQUE(_xlfn._xlws.FILTER(BP[CODIGO], ISNUMBER(SEARCH("devoluci", BP[NOMBRE CUENTA])), {""})),
    ISNUMBER(MATCH(BP[[#This Row],[CODIGO]], _xlpm.codigos_devolucion, 0))
)</f>
        <v>0</v>
      </c>
    </row>
    <row r="6256" spans="1:9" x14ac:dyDescent="0.25">
      <c r="A6256" s="68"/>
      <c r="B6256" s="68"/>
      <c r="C6256" s="68"/>
      <c r="D6256" s="68"/>
      <c r="E6256" s="68"/>
      <c r="F6256" s="68"/>
      <c r="G6256" s="389"/>
      <c r="H6256" s="387" t="b" cm="1">
        <f t="array" aca="1" ref="H6256" ca="1">EsNegrita(BP[[#This Row],[CODIGO]])</f>
        <v>0</v>
      </c>
      <c r="I6256" s="387" t="b" cm="1">
        <f t="array" ref="I6256">_xlfn.LET(
    _xlpm.codigos_devolucion, _xlfn.UNIQUE(_xlfn._xlws.FILTER(BP[CODIGO], ISNUMBER(SEARCH("devoluci", BP[NOMBRE CUENTA])), {""})),
    ISNUMBER(MATCH(BP[[#This Row],[CODIGO]], _xlpm.codigos_devolucion, 0))
)</f>
        <v>0</v>
      </c>
    </row>
    <row r="6257" spans="1:9" x14ac:dyDescent="0.25">
      <c r="A6257" s="68"/>
      <c r="B6257" s="68"/>
      <c r="C6257" s="68"/>
      <c r="D6257" s="68"/>
      <c r="E6257" s="68"/>
      <c r="F6257" s="68"/>
      <c r="G6257" s="389"/>
      <c r="H6257" s="387" t="b" cm="1">
        <f t="array" aca="1" ref="H6257" ca="1">EsNegrita(BP[[#This Row],[CODIGO]])</f>
        <v>0</v>
      </c>
      <c r="I6257" s="387" t="b" cm="1">
        <f t="array" ref="I6257">_xlfn.LET(
    _xlpm.codigos_devolucion, _xlfn.UNIQUE(_xlfn._xlws.FILTER(BP[CODIGO], ISNUMBER(SEARCH("devoluci", BP[NOMBRE CUENTA])), {""})),
    ISNUMBER(MATCH(BP[[#This Row],[CODIGO]], _xlpm.codigos_devolucion, 0))
)</f>
        <v>0</v>
      </c>
    </row>
    <row r="6258" spans="1:9" x14ac:dyDescent="0.25">
      <c r="A6258" s="68"/>
      <c r="B6258" s="68"/>
      <c r="C6258" s="68"/>
      <c r="D6258" s="68"/>
      <c r="E6258" s="68"/>
      <c r="F6258" s="68"/>
      <c r="G6258" s="389"/>
      <c r="H6258" s="387" t="b" cm="1">
        <f t="array" aca="1" ref="H6258" ca="1">EsNegrita(BP[[#This Row],[CODIGO]])</f>
        <v>0</v>
      </c>
      <c r="I6258" s="387" t="b" cm="1">
        <f t="array" ref="I6258">_xlfn.LET(
    _xlpm.codigos_devolucion, _xlfn.UNIQUE(_xlfn._xlws.FILTER(BP[CODIGO], ISNUMBER(SEARCH("devoluci", BP[NOMBRE CUENTA])), {""})),
    ISNUMBER(MATCH(BP[[#This Row],[CODIGO]], _xlpm.codigos_devolucion, 0))
)</f>
        <v>0</v>
      </c>
    </row>
    <row r="6259" spans="1:9" x14ac:dyDescent="0.25">
      <c r="A6259" s="68"/>
      <c r="B6259" s="68"/>
      <c r="C6259" s="68"/>
      <c r="D6259" s="68"/>
      <c r="E6259" s="68"/>
      <c r="F6259" s="68"/>
      <c r="G6259" s="389"/>
      <c r="H6259" s="387" t="b" cm="1">
        <f t="array" aca="1" ref="H6259" ca="1">EsNegrita(BP[[#This Row],[CODIGO]])</f>
        <v>0</v>
      </c>
      <c r="I6259" s="387" t="b" cm="1">
        <f t="array" ref="I6259">_xlfn.LET(
    _xlpm.codigos_devolucion, _xlfn.UNIQUE(_xlfn._xlws.FILTER(BP[CODIGO], ISNUMBER(SEARCH("devoluci", BP[NOMBRE CUENTA])), {""})),
    ISNUMBER(MATCH(BP[[#This Row],[CODIGO]], _xlpm.codigos_devolucion, 0))
)</f>
        <v>0</v>
      </c>
    </row>
    <row r="6260" spans="1:9" x14ac:dyDescent="0.25">
      <c r="A6260" s="68"/>
      <c r="B6260" s="68"/>
      <c r="C6260" s="68"/>
      <c r="D6260" s="68"/>
      <c r="E6260" s="68"/>
      <c r="F6260" s="68"/>
      <c r="G6260" s="389"/>
      <c r="H6260" s="387" t="b" cm="1">
        <f t="array" aca="1" ref="H6260" ca="1">EsNegrita(BP[[#This Row],[CODIGO]])</f>
        <v>0</v>
      </c>
      <c r="I6260" s="387" t="b" cm="1">
        <f t="array" ref="I6260">_xlfn.LET(
    _xlpm.codigos_devolucion, _xlfn.UNIQUE(_xlfn._xlws.FILTER(BP[CODIGO], ISNUMBER(SEARCH("devoluci", BP[NOMBRE CUENTA])), {""})),
    ISNUMBER(MATCH(BP[[#This Row],[CODIGO]], _xlpm.codigos_devolucion, 0))
)</f>
        <v>0</v>
      </c>
    </row>
    <row r="6261" spans="1:9" x14ac:dyDescent="0.25">
      <c r="A6261" s="68"/>
      <c r="B6261" s="68"/>
      <c r="C6261" s="68"/>
      <c r="D6261" s="68"/>
      <c r="E6261" s="68"/>
      <c r="F6261" s="68"/>
      <c r="G6261" s="389"/>
      <c r="H6261" s="387" t="b" cm="1">
        <f t="array" aca="1" ref="H6261" ca="1">EsNegrita(BP[[#This Row],[CODIGO]])</f>
        <v>0</v>
      </c>
      <c r="I6261" s="387" t="b" cm="1">
        <f t="array" ref="I6261">_xlfn.LET(
    _xlpm.codigos_devolucion, _xlfn.UNIQUE(_xlfn._xlws.FILTER(BP[CODIGO], ISNUMBER(SEARCH("devoluci", BP[NOMBRE CUENTA])), {""})),
    ISNUMBER(MATCH(BP[[#This Row],[CODIGO]], _xlpm.codigos_devolucion, 0))
)</f>
        <v>0</v>
      </c>
    </row>
    <row r="6262" spans="1:9" x14ac:dyDescent="0.25">
      <c r="A6262" s="68"/>
      <c r="B6262" s="68"/>
      <c r="C6262" s="68"/>
      <c r="D6262" s="68"/>
      <c r="E6262" s="68"/>
      <c r="F6262" s="68"/>
      <c r="G6262" s="389"/>
      <c r="H6262" s="387" t="b" cm="1">
        <f t="array" aca="1" ref="H6262" ca="1">EsNegrita(BP[[#This Row],[CODIGO]])</f>
        <v>0</v>
      </c>
      <c r="I6262" s="387" t="b" cm="1">
        <f t="array" ref="I6262">_xlfn.LET(
    _xlpm.codigos_devolucion, _xlfn.UNIQUE(_xlfn._xlws.FILTER(BP[CODIGO], ISNUMBER(SEARCH("devoluci", BP[NOMBRE CUENTA])), {""})),
    ISNUMBER(MATCH(BP[[#This Row],[CODIGO]], _xlpm.codigos_devolucion, 0))
)</f>
        <v>0</v>
      </c>
    </row>
    <row r="6263" spans="1:9" x14ac:dyDescent="0.25">
      <c r="A6263" s="68"/>
      <c r="B6263" s="68"/>
      <c r="C6263" s="68"/>
      <c r="D6263" s="68"/>
      <c r="E6263" s="68"/>
      <c r="F6263" s="68"/>
      <c r="G6263" s="389"/>
      <c r="H6263" s="387" t="b" cm="1">
        <f t="array" aca="1" ref="H6263" ca="1">EsNegrita(BP[[#This Row],[CODIGO]])</f>
        <v>0</v>
      </c>
      <c r="I6263" s="387" t="b" cm="1">
        <f t="array" ref="I6263">_xlfn.LET(
    _xlpm.codigos_devolucion, _xlfn.UNIQUE(_xlfn._xlws.FILTER(BP[CODIGO], ISNUMBER(SEARCH("devoluci", BP[NOMBRE CUENTA])), {""})),
    ISNUMBER(MATCH(BP[[#This Row],[CODIGO]], _xlpm.codigos_devolucion, 0))
)</f>
        <v>0</v>
      </c>
    </row>
    <row r="6264" spans="1:9" x14ac:dyDescent="0.25">
      <c r="A6264" s="68"/>
      <c r="B6264" s="68"/>
      <c r="C6264" s="68"/>
      <c r="D6264" s="68"/>
      <c r="E6264" s="68"/>
      <c r="F6264" s="68"/>
      <c r="G6264" s="389"/>
      <c r="H6264" s="387" t="b" cm="1">
        <f t="array" aca="1" ref="H6264" ca="1">EsNegrita(BP[[#This Row],[CODIGO]])</f>
        <v>0</v>
      </c>
      <c r="I6264" s="387" t="b" cm="1">
        <f t="array" ref="I6264">_xlfn.LET(
    _xlpm.codigos_devolucion, _xlfn.UNIQUE(_xlfn._xlws.FILTER(BP[CODIGO], ISNUMBER(SEARCH("devoluci", BP[NOMBRE CUENTA])), {""})),
    ISNUMBER(MATCH(BP[[#This Row],[CODIGO]], _xlpm.codigos_devolucion, 0))
)</f>
        <v>0</v>
      </c>
    </row>
    <row r="6265" spans="1:9" x14ac:dyDescent="0.25">
      <c r="A6265" s="68"/>
      <c r="B6265" s="68"/>
      <c r="C6265" s="68"/>
      <c r="D6265" s="68"/>
      <c r="E6265" s="68"/>
      <c r="F6265" s="68"/>
      <c r="G6265" s="389"/>
      <c r="H6265" s="387" t="b" cm="1">
        <f t="array" aca="1" ref="H6265" ca="1">EsNegrita(BP[[#This Row],[CODIGO]])</f>
        <v>0</v>
      </c>
      <c r="I6265" s="387" t="b" cm="1">
        <f t="array" ref="I6265">_xlfn.LET(
    _xlpm.codigos_devolucion, _xlfn.UNIQUE(_xlfn._xlws.FILTER(BP[CODIGO], ISNUMBER(SEARCH("devoluci", BP[NOMBRE CUENTA])), {""})),
    ISNUMBER(MATCH(BP[[#This Row],[CODIGO]], _xlpm.codigos_devolucion, 0))
)</f>
        <v>0</v>
      </c>
    </row>
    <row r="6266" spans="1:9" x14ac:dyDescent="0.25">
      <c r="A6266" s="68"/>
      <c r="B6266" s="68"/>
      <c r="C6266" s="68"/>
      <c r="D6266" s="68"/>
      <c r="E6266" s="68"/>
      <c r="F6266" s="68"/>
      <c r="G6266" s="389"/>
      <c r="H6266" s="387" t="b" cm="1">
        <f t="array" aca="1" ref="H6266" ca="1">EsNegrita(BP[[#This Row],[CODIGO]])</f>
        <v>0</v>
      </c>
      <c r="I6266" s="387" t="b" cm="1">
        <f t="array" ref="I6266">_xlfn.LET(
    _xlpm.codigos_devolucion, _xlfn.UNIQUE(_xlfn._xlws.FILTER(BP[CODIGO], ISNUMBER(SEARCH("devoluci", BP[NOMBRE CUENTA])), {""})),
    ISNUMBER(MATCH(BP[[#This Row],[CODIGO]], _xlpm.codigos_devolucion, 0))
)</f>
        <v>0</v>
      </c>
    </row>
    <row r="6267" spans="1:9" x14ac:dyDescent="0.25">
      <c r="A6267" s="68"/>
      <c r="B6267" s="68"/>
      <c r="C6267" s="68"/>
      <c r="D6267" s="68"/>
      <c r="E6267" s="68"/>
      <c r="F6267" s="68"/>
      <c r="G6267" s="389"/>
      <c r="H6267" s="387" t="b" cm="1">
        <f t="array" aca="1" ref="H6267" ca="1">EsNegrita(BP[[#This Row],[CODIGO]])</f>
        <v>0</v>
      </c>
      <c r="I6267" s="387" t="b" cm="1">
        <f t="array" ref="I6267">_xlfn.LET(
    _xlpm.codigos_devolucion, _xlfn.UNIQUE(_xlfn._xlws.FILTER(BP[CODIGO], ISNUMBER(SEARCH("devoluci", BP[NOMBRE CUENTA])), {""})),
    ISNUMBER(MATCH(BP[[#This Row],[CODIGO]], _xlpm.codigos_devolucion, 0))
)</f>
        <v>0</v>
      </c>
    </row>
    <row r="6268" spans="1:9" x14ac:dyDescent="0.25">
      <c r="A6268" s="68"/>
      <c r="B6268" s="68"/>
      <c r="C6268" s="68"/>
      <c r="D6268" s="68"/>
      <c r="E6268" s="68"/>
      <c r="F6268" s="68"/>
      <c r="G6268" s="389"/>
      <c r="H6268" s="387" t="b" cm="1">
        <f t="array" aca="1" ref="H6268" ca="1">EsNegrita(BP[[#This Row],[CODIGO]])</f>
        <v>0</v>
      </c>
      <c r="I6268" s="387" t="b" cm="1">
        <f t="array" ref="I6268">_xlfn.LET(
    _xlpm.codigos_devolucion, _xlfn.UNIQUE(_xlfn._xlws.FILTER(BP[CODIGO], ISNUMBER(SEARCH("devoluci", BP[NOMBRE CUENTA])), {""})),
    ISNUMBER(MATCH(BP[[#This Row],[CODIGO]], _xlpm.codigos_devolucion, 0))
)</f>
        <v>0</v>
      </c>
    </row>
    <row r="6269" spans="1:9" x14ac:dyDescent="0.25">
      <c r="A6269" s="68"/>
      <c r="B6269" s="68"/>
      <c r="C6269" s="68"/>
      <c r="D6269" s="68"/>
      <c r="E6269" s="68"/>
      <c r="F6269" s="68"/>
      <c r="G6269" s="389"/>
      <c r="H6269" s="387" t="b" cm="1">
        <f t="array" aca="1" ref="H6269" ca="1">EsNegrita(BP[[#This Row],[CODIGO]])</f>
        <v>0</v>
      </c>
      <c r="I6269" s="387" t="b" cm="1">
        <f t="array" ref="I6269">_xlfn.LET(
    _xlpm.codigos_devolucion, _xlfn.UNIQUE(_xlfn._xlws.FILTER(BP[CODIGO], ISNUMBER(SEARCH("devoluci", BP[NOMBRE CUENTA])), {""})),
    ISNUMBER(MATCH(BP[[#This Row],[CODIGO]], _xlpm.codigos_devolucion, 0))
)</f>
        <v>0</v>
      </c>
    </row>
    <row r="6270" spans="1:9" x14ac:dyDescent="0.25">
      <c r="A6270" s="68"/>
      <c r="B6270" s="68"/>
      <c r="C6270" s="68"/>
      <c r="D6270" s="68"/>
      <c r="E6270" s="68"/>
      <c r="F6270" s="68"/>
      <c r="G6270" s="389"/>
      <c r="H6270" s="387" t="b" cm="1">
        <f t="array" aca="1" ref="H6270" ca="1">EsNegrita(BP[[#This Row],[CODIGO]])</f>
        <v>0</v>
      </c>
      <c r="I6270" s="387" t="b" cm="1">
        <f t="array" ref="I6270">_xlfn.LET(
    _xlpm.codigos_devolucion, _xlfn.UNIQUE(_xlfn._xlws.FILTER(BP[CODIGO], ISNUMBER(SEARCH("devoluci", BP[NOMBRE CUENTA])), {""})),
    ISNUMBER(MATCH(BP[[#This Row],[CODIGO]], _xlpm.codigos_devolucion, 0))
)</f>
        <v>0</v>
      </c>
    </row>
    <row r="6271" spans="1:9" x14ac:dyDescent="0.25">
      <c r="A6271" s="68"/>
      <c r="B6271" s="68"/>
      <c r="C6271" s="68"/>
      <c r="D6271" s="68"/>
      <c r="E6271" s="68"/>
      <c r="F6271" s="68"/>
      <c r="G6271" s="389"/>
      <c r="H6271" s="387" t="b" cm="1">
        <f t="array" aca="1" ref="H6271" ca="1">EsNegrita(BP[[#This Row],[CODIGO]])</f>
        <v>0</v>
      </c>
      <c r="I6271" s="387" t="b" cm="1">
        <f t="array" ref="I6271">_xlfn.LET(
    _xlpm.codigos_devolucion, _xlfn.UNIQUE(_xlfn._xlws.FILTER(BP[CODIGO], ISNUMBER(SEARCH("devoluci", BP[NOMBRE CUENTA])), {""})),
    ISNUMBER(MATCH(BP[[#This Row],[CODIGO]], _xlpm.codigos_devolucion, 0))
)</f>
        <v>0</v>
      </c>
    </row>
    <row r="6272" spans="1:9" x14ac:dyDescent="0.25">
      <c r="A6272" s="68"/>
      <c r="B6272" s="68"/>
      <c r="C6272" s="68"/>
      <c r="D6272" s="68"/>
      <c r="E6272" s="68"/>
      <c r="F6272" s="68"/>
      <c r="G6272" s="389"/>
      <c r="H6272" s="387" t="b" cm="1">
        <f t="array" aca="1" ref="H6272" ca="1">EsNegrita(BP[[#This Row],[CODIGO]])</f>
        <v>0</v>
      </c>
      <c r="I6272" s="387" t="b" cm="1">
        <f t="array" ref="I6272">_xlfn.LET(
    _xlpm.codigos_devolucion, _xlfn.UNIQUE(_xlfn._xlws.FILTER(BP[CODIGO], ISNUMBER(SEARCH("devoluci", BP[NOMBRE CUENTA])), {""})),
    ISNUMBER(MATCH(BP[[#This Row],[CODIGO]], _xlpm.codigos_devolucion, 0))
)</f>
        <v>0</v>
      </c>
    </row>
    <row r="6273" spans="1:9" x14ac:dyDescent="0.25">
      <c r="A6273" s="68"/>
      <c r="B6273" s="68"/>
      <c r="C6273" s="68"/>
      <c r="D6273" s="68"/>
      <c r="E6273" s="68"/>
      <c r="F6273" s="68"/>
      <c r="G6273" s="389"/>
      <c r="H6273" s="387" t="b" cm="1">
        <f t="array" aca="1" ref="H6273" ca="1">EsNegrita(BP[[#This Row],[CODIGO]])</f>
        <v>0</v>
      </c>
      <c r="I6273" s="387" t="b" cm="1">
        <f t="array" ref="I6273">_xlfn.LET(
    _xlpm.codigos_devolucion, _xlfn.UNIQUE(_xlfn._xlws.FILTER(BP[CODIGO], ISNUMBER(SEARCH("devoluci", BP[NOMBRE CUENTA])), {""})),
    ISNUMBER(MATCH(BP[[#This Row],[CODIGO]], _xlpm.codigos_devolucion, 0))
)</f>
        <v>0</v>
      </c>
    </row>
    <row r="6274" spans="1:9" x14ac:dyDescent="0.25">
      <c r="A6274" s="68"/>
      <c r="B6274" s="68"/>
      <c r="C6274" s="68"/>
      <c r="D6274" s="68"/>
      <c r="E6274" s="68"/>
      <c r="F6274" s="68"/>
      <c r="G6274" s="389"/>
      <c r="H6274" s="387" t="b" cm="1">
        <f t="array" aca="1" ref="H6274" ca="1">EsNegrita(BP[[#This Row],[CODIGO]])</f>
        <v>0</v>
      </c>
      <c r="I6274" s="387" t="b" cm="1">
        <f t="array" ref="I6274">_xlfn.LET(
    _xlpm.codigos_devolucion, _xlfn.UNIQUE(_xlfn._xlws.FILTER(BP[CODIGO], ISNUMBER(SEARCH("devoluci", BP[NOMBRE CUENTA])), {""})),
    ISNUMBER(MATCH(BP[[#This Row],[CODIGO]], _xlpm.codigos_devolucion, 0))
)</f>
        <v>0</v>
      </c>
    </row>
    <row r="6275" spans="1:9" x14ac:dyDescent="0.25">
      <c r="A6275" s="68"/>
      <c r="B6275" s="68"/>
      <c r="C6275" s="68"/>
      <c r="D6275" s="68"/>
      <c r="E6275" s="68"/>
      <c r="F6275" s="68"/>
      <c r="G6275" s="389"/>
      <c r="H6275" s="387" t="b" cm="1">
        <f t="array" aca="1" ref="H6275" ca="1">EsNegrita(BP[[#This Row],[CODIGO]])</f>
        <v>0</v>
      </c>
      <c r="I6275" s="387" t="b" cm="1">
        <f t="array" ref="I6275">_xlfn.LET(
    _xlpm.codigos_devolucion, _xlfn.UNIQUE(_xlfn._xlws.FILTER(BP[CODIGO], ISNUMBER(SEARCH("devoluci", BP[NOMBRE CUENTA])), {""})),
    ISNUMBER(MATCH(BP[[#This Row],[CODIGO]], _xlpm.codigos_devolucion, 0))
)</f>
        <v>0</v>
      </c>
    </row>
    <row r="6276" spans="1:9" x14ac:dyDescent="0.25">
      <c r="A6276" s="68"/>
      <c r="B6276" s="68"/>
      <c r="C6276" s="68"/>
      <c r="D6276" s="68"/>
      <c r="E6276" s="68"/>
      <c r="F6276" s="68"/>
      <c r="G6276" s="389"/>
      <c r="H6276" s="387" t="b" cm="1">
        <f t="array" aca="1" ref="H6276" ca="1">EsNegrita(BP[[#This Row],[CODIGO]])</f>
        <v>0</v>
      </c>
      <c r="I6276" s="387" t="b" cm="1">
        <f t="array" ref="I6276">_xlfn.LET(
    _xlpm.codigos_devolucion, _xlfn.UNIQUE(_xlfn._xlws.FILTER(BP[CODIGO], ISNUMBER(SEARCH("devoluci", BP[NOMBRE CUENTA])), {""})),
    ISNUMBER(MATCH(BP[[#This Row],[CODIGO]], _xlpm.codigos_devolucion, 0))
)</f>
        <v>0</v>
      </c>
    </row>
    <row r="6277" spans="1:9" x14ac:dyDescent="0.25">
      <c r="A6277" s="68"/>
      <c r="B6277" s="68"/>
      <c r="C6277" s="68"/>
      <c r="D6277" s="68"/>
      <c r="E6277" s="68"/>
      <c r="F6277" s="68"/>
      <c r="G6277" s="389"/>
      <c r="H6277" s="387" t="b" cm="1">
        <f t="array" aca="1" ref="H6277" ca="1">EsNegrita(BP[[#This Row],[CODIGO]])</f>
        <v>0</v>
      </c>
      <c r="I6277" s="387" t="b" cm="1">
        <f t="array" ref="I6277">_xlfn.LET(
    _xlpm.codigos_devolucion, _xlfn.UNIQUE(_xlfn._xlws.FILTER(BP[CODIGO], ISNUMBER(SEARCH("devoluci", BP[NOMBRE CUENTA])), {""})),
    ISNUMBER(MATCH(BP[[#This Row],[CODIGO]], _xlpm.codigos_devolucion, 0))
)</f>
        <v>0</v>
      </c>
    </row>
    <row r="6278" spans="1:9" x14ac:dyDescent="0.25">
      <c r="A6278" s="68"/>
      <c r="B6278" s="68"/>
      <c r="C6278" s="68"/>
      <c r="D6278" s="68"/>
      <c r="E6278" s="68"/>
      <c r="F6278" s="68"/>
      <c r="G6278" s="389"/>
      <c r="H6278" s="387" t="b" cm="1">
        <f t="array" aca="1" ref="H6278" ca="1">EsNegrita(BP[[#This Row],[CODIGO]])</f>
        <v>0</v>
      </c>
      <c r="I6278" s="387" t="b" cm="1">
        <f t="array" ref="I6278">_xlfn.LET(
    _xlpm.codigos_devolucion, _xlfn.UNIQUE(_xlfn._xlws.FILTER(BP[CODIGO], ISNUMBER(SEARCH("devoluci", BP[NOMBRE CUENTA])), {""})),
    ISNUMBER(MATCH(BP[[#This Row],[CODIGO]], _xlpm.codigos_devolucion, 0))
)</f>
        <v>0</v>
      </c>
    </row>
    <row r="6279" spans="1:9" x14ac:dyDescent="0.25">
      <c r="A6279" s="68"/>
      <c r="B6279" s="68"/>
      <c r="C6279" s="68"/>
      <c r="D6279" s="68"/>
      <c r="E6279" s="68"/>
      <c r="F6279" s="68"/>
      <c r="G6279" s="389"/>
      <c r="H6279" s="387" t="b" cm="1">
        <f t="array" aca="1" ref="H6279" ca="1">EsNegrita(BP[[#This Row],[CODIGO]])</f>
        <v>0</v>
      </c>
      <c r="I6279" s="387" t="b" cm="1">
        <f t="array" ref="I6279">_xlfn.LET(
    _xlpm.codigos_devolucion, _xlfn.UNIQUE(_xlfn._xlws.FILTER(BP[CODIGO], ISNUMBER(SEARCH("devoluci", BP[NOMBRE CUENTA])), {""})),
    ISNUMBER(MATCH(BP[[#This Row],[CODIGO]], _xlpm.codigos_devolucion, 0))
)</f>
        <v>0</v>
      </c>
    </row>
    <row r="6280" spans="1:9" x14ac:dyDescent="0.25">
      <c r="A6280" s="68"/>
      <c r="B6280" s="68"/>
      <c r="C6280" s="68"/>
      <c r="D6280" s="68"/>
      <c r="E6280" s="68"/>
      <c r="F6280" s="68"/>
      <c r="G6280" s="389"/>
      <c r="H6280" s="387" t="b" cm="1">
        <f t="array" aca="1" ref="H6280" ca="1">EsNegrita(BP[[#This Row],[CODIGO]])</f>
        <v>0</v>
      </c>
      <c r="I6280" s="387" t="b" cm="1">
        <f t="array" ref="I6280">_xlfn.LET(
    _xlpm.codigos_devolucion, _xlfn.UNIQUE(_xlfn._xlws.FILTER(BP[CODIGO], ISNUMBER(SEARCH("devoluci", BP[NOMBRE CUENTA])), {""})),
    ISNUMBER(MATCH(BP[[#This Row],[CODIGO]], _xlpm.codigos_devolucion, 0))
)</f>
        <v>0</v>
      </c>
    </row>
    <row r="6281" spans="1:9" x14ac:dyDescent="0.25">
      <c r="A6281" s="68"/>
      <c r="B6281" s="68"/>
      <c r="C6281" s="68"/>
      <c r="D6281" s="68"/>
      <c r="E6281" s="68"/>
      <c r="F6281" s="68"/>
      <c r="G6281" s="389"/>
      <c r="H6281" s="387" t="b" cm="1">
        <f t="array" aca="1" ref="H6281" ca="1">EsNegrita(BP[[#This Row],[CODIGO]])</f>
        <v>0</v>
      </c>
      <c r="I6281" s="387" t="b" cm="1">
        <f t="array" ref="I6281">_xlfn.LET(
    _xlpm.codigos_devolucion, _xlfn.UNIQUE(_xlfn._xlws.FILTER(BP[CODIGO], ISNUMBER(SEARCH("devoluci", BP[NOMBRE CUENTA])), {""})),
    ISNUMBER(MATCH(BP[[#This Row],[CODIGO]], _xlpm.codigos_devolucion, 0))
)</f>
        <v>0</v>
      </c>
    </row>
    <row r="6282" spans="1:9" x14ac:dyDescent="0.25">
      <c r="A6282" s="68"/>
      <c r="B6282" s="68"/>
      <c r="C6282" s="68"/>
      <c r="D6282" s="68"/>
      <c r="E6282" s="68"/>
      <c r="F6282" s="68"/>
      <c r="G6282" s="389"/>
      <c r="H6282" s="387" t="b" cm="1">
        <f t="array" aca="1" ref="H6282" ca="1">EsNegrita(BP[[#This Row],[CODIGO]])</f>
        <v>0</v>
      </c>
      <c r="I6282" s="387" t="b" cm="1">
        <f t="array" ref="I6282">_xlfn.LET(
    _xlpm.codigos_devolucion, _xlfn.UNIQUE(_xlfn._xlws.FILTER(BP[CODIGO], ISNUMBER(SEARCH("devoluci", BP[NOMBRE CUENTA])), {""})),
    ISNUMBER(MATCH(BP[[#This Row],[CODIGO]], _xlpm.codigos_devolucion, 0))
)</f>
        <v>0</v>
      </c>
    </row>
    <row r="6283" spans="1:9" x14ac:dyDescent="0.25">
      <c r="A6283" s="68"/>
      <c r="B6283" s="68"/>
      <c r="C6283" s="68"/>
      <c r="D6283" s="68"/>
      <c r="E6283" s="68"/>
      <c r="F6283" s="68"/>
      <c r="G6283" s="389"/>
      <c r="H6283" s="387" t="b" cm="1">
        <f t="array" aca="1" ref="H6283" ca="1">EsNegrita(BP[[#This Row],[CODIGO]])</f>
        <v>0</v>
      </c>
      <c r="I6283" s="387" t="b" cm="1">
        <f t="array" ref="I6283">_xlfn.LET(
    _xlpm.codigos_devolucion, _xlfn.UNIQUE(_xlfn._xlws.FILTER(BP[CODIGO], ISNUMBER(SEARCH("devoluci", BP[NOMBRE CUENTA])), {""})),
    ISNUMBER(MATCH(BP[[#This Row],[CODIGO]], _xlpm.codigos_devolucion, 0))
)</f>
        <v>0</v>
      </c>
    </row>
    <row r="6284" spans="1:9" x14ac:dyDescent="0.25">
      <c r="A6284" s="392"/>
      <c r="B6284" s="392"/>
      <c r="C6284" s="392"/>
      <c r="D6284" s="392"/>
      <c r="E6284" s="392"/>
      <c r="F6284" s="392"/>
      <c r="G6284" s="393"/>
      <c r="H6284" s="387" t="b" cm="1">
        <f t="array" aca="1" ref="H6284" ca="1">EsNegrita(BP[[#This Row],[CODIGO]])</f>
        <v>0</v>
      </c>
      <c r="I6284" s="387" t="b" cm="1">
        <f t="array" ref="I6284">_xlfn.LET(
    _xlpm.codigos_devolucion, _xlfn.UNIQUE(_xlfn._xlws.FILTER(BP[CODIGO], ISNUMBER(SEARCH("devoluci", BP[NOMBRE CUENTA])), {""})),
    ISNUMBER(MATCH(BP[[#This Row],[CODIGO]], _xlpm.codigos_devolucion, 0))
)</f>
        <v>0</v>
      </c>
    </row>
    <row r="6285" spans="1:9" x14ac:dyDescent="0.25">
      <c r="A6285" s="68"/>
      <c r="B6285" s="68"/>
      <c r="C6285" s="68"/>
      <c r="D6285" s="68"/>
      <c r="E6285" s="68"/>
      <c r="F6285" s="68"/>
      <c r="G6285" s="389"/>
      <c r="H6285" s="387" t="b" cm="1">
        <f t="array" aca="1" ref="H6285" ca="1">EsNegrita(BP[[#This Row],[CODIGO]])</f>
        <v>0</v>
      </c>
      <c r="I6285" s="387" t="b" cm="1">
        <f t="array" ref="I6285">_xlfn.LET(
    _xlpm.codigos_devolucion, _xlfn.UNIQUE(_xlfn._xlws.FILTER(BP[CODIGO], ISNUMBER(SEARCH("devoluci", BP[NOMBRE CUENTA])), {""})),
    ISNUMBER(MATCH(BP[[#This Row],[CODIGO]], _xlpm.codigos_devolucion, 0))
)</f>
        <v>0</v>
      </c>
    </row>
    <row r="6286" spans="1:9" x14ac:dyDescent="0.25">
      <c r="A6286" s="68"/>
      <c r="B6286" s="68"/>
      <c r="C6286" s="68"/>
      <c r="D6286" s="68"/>
      <c r="E6286" s="68"/>
      <c r="F6286" s="68"/>
      <c r="G6286" s="389"/>
      <c r="H6286" s="387" t="b" cm="1">
        <f t="array" aca="1" ref="H6286" ca="1">EsNegrita(BP[[#This Row],[CODIGO]])</f>
        <v>0</v>
      </c>
      <c r="I6286" s="387" t="b" cm="1">
        <f t="array" ref="I6286">_xlfn.LET(
    _xlpm.codigos_devolucion, _xlfn.UNIQUE(_xlfn._xlws.FILTER(BP[CODIGO], ISNUMBER(SEARCH("devoluci", BP[NOMBRE CUENTA])), {""})),
    ISNUMBER(MATCH(BP[[#This Row],[CODIGO]], _xlpm.codigos_devolucion, 0))
)</f>
        <v>0</v>
      </c>
    </row>
    <row r="6287" spans="1:9" x14ac:dyDescent="0.25">
      <c r="A6287" s="68"/>
      <c r="B6287" s="68"/>
      <c r="C6287" s="68"/>
      <c r="D6287" s="68"/>
      <c r="E6287" s="68"/>
      <c r="F6287" s="68"/>
      <c r="G6287" s="389"/>
      <c r="H6287" s="387" t="b" cm="1">
        <f t="array" aca="1" ref="H6287" ca="1">EsNegrita(BP[[#This Row],[CODIGO]])</f>
        <v>0</v>
      </c>
      <c r="I6287" s="387" t="b" cm="1">
        <f t="array" ref="I6287">_xlfn.LET(
    _xlpm.codigos_devolucion, _xlfn.UNIQUE(_xlfn._xlws.FILTER(BP[CODIGO], ISNUMBER(SEARCH("devoluci", BP[NOMBRE CUENTA])), {""})),
    ISNUMBER(MATCH(BP[[#This Row],[CODIGO]], _xlpm.codigos_devolucion, 0))
)</f>
        <v>0</v>
      </c>
    </row>
    <row r="6288" spans="1:9" x14ac:dyDescent="0.25">
      <c r="A6288" s="68"/>
      <c r="B6288" s="68"/>
      <c r="C6288" s="68"/>
      <c r="D6288" s="68"/>
      <c r="E6288" s="68"/>
      <c r="F6288" s="68"/>
      <c r="G6288" s="389"/>
      <c r="H6288" s="387" t="b" cm="1">
        <f t="array" aca="1" ref="H6288" ca="1">EsNegrita(BP[[#This Row],[CODIGO]])</f>
        <v>0</v>
      </c>
      <c r="I6288" s="387" t="b" cm="1">
        <f t="array" ref="I6288">_xlfn.LET(
    _xlpm.codigos_devolucion, _xlfn.UNIQUE(_xlfn._xlws.FILTER(BP[CODIGO], ISNUMBER(SEARCH("devoluci", BP[NOMBRE CUENTA])), {""})),
    ISNUMBER(MATCH(BP[[#This Row],[CODIGO]], _xlpm.codigos_devolucion, 0))
)</f>
        <v>0</v>
      </c>
    </row>
    <row r="6289" spans="1:9" x14ac:dyDescent="0.25">
      <c r="A6289" s="68"/>
      <c r="B6289" s="68"/>
      <c r="C6289" s="68"/>
      <c r="D6289" s="68"/>
      <c r="E6289" s="68"/>
      <c r="F6289" s="68"/>
      <c r="G6289" s="389"/>
      <c r="H6289" s="387" t="b" cm="1">
        <f t="array" aca="1" ref="H6289" ca="1">EsNegrita(BP[[#This Row],[CODIGO]])</f>
        <v>0</v>
      </c>
      <c r="I6289" s="387" t="b" cm="1">
        <f t="array" ref="I6289">_xlfn.LET(
    _xlpm.codigos_devolucion, _xlfn.UNIQUE(_xlfn._xlws.FILTER(BP[CODIGO], ISNUMBER(SEARCH("devoluci", BP[NOMBRE CUENTA])), {""})),
    ISNUMBER(MATCH(BP[[#This Row],[CODIGO]], _xlpm.codigos_devolucion, 0))
)</f>
        <v>0</v>
      </c>
    </row>
    <row r="6290" spans="1:9" x14ac:dyDescent="0.25">
      <c r="A6290" s="68"/>
      <c r="B6290" s="68"/>
      <c r="C6290" s="68"/>
      <c r="D6290" s="68"/>
      <c r="E6290" s="68"/>
      <c r="F6290" s="68"/>
      <c r="G6290" s="389"/>
      <c r="H6290" s="387" t="b" cm="1">
        <f t="array" aca="1" ref="H6290" ca="1">EsNegrita(BP[[#This Row],[CODIGO]])</f>
        <v>0</v>
      </c>
      <c r="I6290" s="387" t="b" cm="1">
        <f t="array" ref="I6290">_xlfn.LET(
    _xlpm.codigos_devolucion, _xlfn.UNIQUE(_xlfn._xlws.FILTER(BP[CODIGO], ISNUMBER(SEARCH("devoluci", BP[NOMBRE CUENTA])), {""})),
    ISNUMBER(MATCH(BP[[#This Row],[CODIGO]], _xlpm.codigos_devolucion, 0))
)</f>
        <v>0</v>
      </c>
    </row>
    <row r="6291" spans="1:9" x14ac:dyDescent="0.25">
      <c r="A6291" s="68"/>
      <c r="B6291" s="68"/>
      <c r="C6291" s="68"/>
      <c r="D6291" s="68"/>
      <c r="E6291" s="68"/>
      <c r="F6291" s="68"/>
      <c r="G6291" s="389"/>
      <c r="H6291" s="387" t="b" cm="1">
        <f t="array" aca="1" ref="H6291" ca="1">EsNegrita(BP[[#This Row],[CODIGO]])</f>
        <v>0</v>
      </c>
      <c r="I6291" s="387" t="b" cm="1">
        <f t="array" ref="I6291">_xlfn.LET(
    _xlpm.codigos_devolucion, _xlfn.UNIQUE(_xlfn._xlws.FILTER(BP[CODIGO], ISNUMBER(SEARCH("devoluci", BP[NOMBRE CUENTA])), {""})),
    ISNUMBER(MATCH(BP[[#This Row],[CODIGO]], _xlpm.codigos_devolucion, 0))
)</f>
        <v>0</v>
      </c>
    </row>
    <row r="6292" spans="1:9" x14ac:dyDescent="0.25">
      <c r="A6292" s="68"/>
      <c r="B6292" s="68"/>
      <c r="C6292" s="68"/>
      <c r="D6292" s="68"/>
      <c r="E6292" s="68"/>
      <c r="F6292" s="68"/>
      <c r="G6292" s="389"/>
      <c r="H6292" s="387" t="b" cm="1">
        <f t="array" aca="1" ref="H6292" ca="1">EsNegrita(BP[[#This Row],[CODIGO]])</f>
        <v>0</v>
      </c>
      <c r="I6292" s="387" t="b" cm="1">
        <f t="array" ref="I6292">_xlfn.LET(
    _xlpm.codigos_devolucion, _xlfn.UNIQUE(_xlfn._xlws.FILTER(BP[CODIGO], ISNUMBER(SEARCH("devoluci", BP[NOMBRE CUENTA])), {""})),
    ISNUMBER(MATCH(BP[[#This Row],[CODIGO]], _xlpm.codigos_devolucion, 0))
)</f>
        <v>0</v>
      </c>
    </row>
    <row r="6293" spans="1:9" x14ac:dyDescent="0.25">
      <c r="A6293" s="68"/>
      <c r="B6293" s="68"/>
      <c r="C6293" s="68"/>
      <c r="D6293" s="68"/>
      <c r="E6293" s="68"/>
      <c r="F6293" s="68"/>
      <c r="G6293" s="389"/>
      <c r="H6293" s="387" t="b" cm="1">
        <f t="array" aca="1" ref="H6293" ca="1">EsNegrita(BP[[#This Row],[CODIGO]])</f>
        <v>0</v>
      </c>
      <c r="I6293" s="387" t="b" cm="1">
        <f t="array" ref="I6293">_xlfn.LET(
    _xlpm.codigos_devolucion, _xlfn.UNIQUE(_xlfn._xlws.FILTER(BP[CODIGO], ISNUMBER(SEARCH("devoluci", BP[NOMBRE CUENTA])), {""})),
    ISNUMBER(MATCH(BP[[#This Row],[CODIGO]], _xlpm.codigos_devolucion, 0))
)</f>
        <v>0</v>
      </c>
    </row>
    <row r="6294" spans="1:9" x14ac:dyDescent="0.25">
      <c r="A6294" s="68"/>
      <c r="B6294" s="68"/>
      <c r="C6294" s="68"/>
      <c r="D6294" s="68"/>
      <c r="E6294" s="68"/>
      <c r="F6294" s="68"/>
      <c r="G6294" s="389"/>
      <c r="H6294" s="387" t="b" cm="1">
        <f t="array" aca="1" ref="H6294" ca="1">EsNegrita(BP[[#This Row],[CODIGO]])</f>
        <v>0</v>
      </c>
      <c r="I6294" s="387" t="b" cm="1">
        <f t="array" ref="I6294">_xlfn.LET(
    _xlpm.codigos_devolucion, _xlfn.UNIQUE(_xlfn._xlws.FILTER(BP[CODIGO], ISNUMBER(SEARCH("devoluci", BP[NOMBRE CUENTA])), {""})),
    ISNUMBER(MATCH(BP[[#This Row],[CODIGO]], _xlpm.codigos_devolucion, 0))
)</f>
        <v>0</v>
      </c>
    </row>
    <row r="6295" spans="1:9" x14ac:dyDescent="0.25">
      <c r="A6295" s="68"/>
      <c r="B6295" s="68"/>
      <c r="C6295" s="68"/>
      <c r="D6295" s="68"/>
      <c r="E6295" s="68"/>
      <c r="F6295" s="68"/>
      <c r="G6295" s="389"/>
      <c r="H6295" s="387" t="b" cm="1">
        <f t="array" aca="1" ref="H6295" ca="1">EsNegrita(BP[[#This Row],[CODIGO]])</f>
        <v>0</v>
      </c>
      <c r="I6295" s="387" t="b" cm="1">
        <f t="array" ref="I6295">_xlfn.LET(
    _xlpm.codigos_devolucion, _xlfn.UNIQUE(_xlfn._xlws.FILTER(BP[CODIGO], ISNUMBER(SEARCH("devoluci", BP[NOMBRE CUENTA])), {""})),
    ISNUMBER(MATCH(BP[[#This Row],[CODIGO]], _xlpm.codigos_devolucion, 0))
)</f>
        <v>0</v>
      </c>
    </row>
    <row r="6296" spans="1:9" x14ac:dyDescent="0.25">
      <c r="A6296" s="68"/>
      <c r="B6296" s="68"/>
      <c r="C6296" s="68"/>
      <c r="D6296" s="68"/>
      <c r="E6296" s="68"/>
      <c r="F6296" s="68"/>
      <c r="G6296" s="389"/>
      <c r="H6296" s="387" t="b" cm="1">
        <f t="array" aca="1" ref="H6296" ca="1">EsNegrita(BP[[#This Row],[CODIGO]])</f>
        <v>0</v>
      </c>
      <c r="I6296" s="387" t="b" cm="1">
        <f t="array" ref="I6296">_xlfn.LET(
    _xlpm.codigos_devolucion, _xlfn.UNIQUE(_xlfn._xlws.FILTER(BP[CODIGO], ISNUMBER(SEARCH("devoluci", BP[NOMBRE CUENTA])), {""})),
    ISNUMBER(MATCH(BP[[#This Row],[CODIGO]], _xlpm.codigos_devolucion, 0))
)</f>
        <v>0</v>
      </c>
    </row>
    <row r="6297" spans="1:9" x14ac:dyDescent="0.25">
      <c r="A6297" s="68"/>
      <c r="B6297" s="68"/>
      <c r="C6297" s="68"/>
      <c r="D6297" s="68"/>
      <c r="E6297" s="68"/>
      <c r="F6297" s="68"/>
      <c r="G6297" s="389"/>
      <c r="H6297" s="387" t="b" cm="1">
        <f t="array" aca="1" ref="H6297" ca="1">EsNegrita(BP[[#This Row],[CODIGO]])</f>
        <v>0</v>
      </c>
      <c r="I6297" s="387" t="b" cm="1">
        <f t="array" ref="I6297">_xlfn.LET(
    _xlpm.codigos_devolucion, _xlfn.UNIQUE(_xlfn._xlws.FILTER(BP[CODIGO], ISNUMBER(SEARCH("devoluci", BP[NOMBRE CUENTA])), {""})),
    ISNUMBER(MATCH(BP[[#This Row],[CODIGO]], _xlpm.codigos_devolucion, 0))
)</f>
        <v>0</v>
      </c>
    </row>
    <row r="6298" spans="1:9" x14ac:dyDescent="0.25">
      <c r="A6298" s="68"/>
      <c r="B6298" s="68"/>
      <c r="C6298" s="68"/>
      <c r="D6298" s="68"/>
      <c r="E6298" s="68"/>
      <c r="F6298" s="68"/>
      <c r="G6298" s="389"/>
      <c r="H6298" s="387" t="b" cm="1">
        <f t="array" aca="1" ref="H6298" ca="1">EsNegrita(BP[[#This Row],[CODIGO]])</f>
        <v>0</v>
      </c>
      <c r="I6298" s="387" t="b" cm="1">
        <f t="array" ref="I6298">_xlfn.LET(
    _xlpm.codigos_devolucion, _xlfn.UNIQUE(_xlfn._xlws.FILTER(BP[CODIGO], ISNUMBER(SEARCH("devoluci", BP[NOMBRE CUENTA])), {""})),
    ISNUMBER(MATCH(BP[[#This Row],[CODIGO]], _xlpm.codigos_devolucion, 0))
)</f>
        <v>0</v>
      </c>
    </row>
    <row r="6299" spans="1:9" x14ac:dyDescent="0.25">
      <c r="A6299" s="68"/>
      <c r="B6299" s="68"/>
      <c r="C6299" s="68"/>
      <c r="D6299" s="68"/>
      <c r="E6299" s="68"/>
      <c r="F6299" s="68"/>
      <c r="G6299" s="389"/>
      <c r="H6299" s="387" t="b" cm="1">
        <f t="array" aca="1" ref="H6299" ca="1">EsNegrita(BP[[#This Row],[CODIGO]])</f>
        <v>0</v>
      </c>
      <c r="I6299" s="387" t="b" cm="1">
        <f t="array" ref="I6299">_xlfn.LET(
    _xlpm.codigos_devolucion, _xlfn.UNIQUE(_xlfn._xlws.FILTER(BP[CODIGO], ISNUMBER(SEARCH("devoluci", BP[NOMBRE CUENTA])), {""})),
    ISNUMBER(MATCH(BP[[#This Row],[CODIGO]], _xlpm.codigos_devolucion, 0))
)</f>
        <v>0</v>
      </c>
    </row>
    <row r="6300" spans="1:9" x14ac:dyDescent="0.25">
      <c r="A6300" s="68"/>
      <c r="B6300" s="68"/>
      <c r="C6300" s="68"/>
      <c r="D6300" s="68"/>
      <c r="E6300" s="68"/>
      <c r="F6300" s="68"/>
      <c r="G6300" s="389"/>
      <c r="H6300" s="387" t="b" cm="1">
        <f t="array" aca="1" ref="H6300" ca="1">EsNegrita(BP[[#This Row],[CODIGO]])</f>
        <v>0</v>
      </c>
      <c r="I6300" s="387" t="b" cm="1">
        <f t="array" ref="I6300">_xlfn.LET(
    _xlpm.codigos_devolucion, _xlfn.UNIQUE(_xlfn._xlws.FILTER(BP[CODIGO], ISNUMBER(SEARCH("devoluci", BP[NOMBRE CUENTA])), {""})),
    ISNUMBER(MATCH(BP[[#This Row],[CODIGO]], _xlpm.codigos_devolucion, 0))
)</f>
        <v>0</v>
      </c>
    </row>
    <row r="6301" spans="1:9" x14ac:dyDescent="0.25">
      <c r="A6301" s="68"/>
      <c r="B6301" s="68"/>
      <c r="C6301" s="68"/>
      <c r="D6301" s="68"/>
      <c r="E6301" s="68"/>
      <c r="F6301" s="68"/>
      <c r="G6301" s="389"/>
      <c r="H6301" s="387" t="b" cm="1">
        <f t="array" aca="1" ref="H6301" ca="1">EsNegrita(BP[[#This Row],[CODIGO]])</f>
        <v>0</v>
      </c>
      <c r="I6301" s="387" t="b" cm="1">
        <f t="array" ref="I6301">_xlfn.LET(
    _xlpm.codigos_devolucion, _xlfn.UNIQUE(_xlfn._xlws.FILTER(BP[CODIGO], ISNUMBER(SEARCH("devoluci", BP[NOMBRE CUENTA])), {""})),
    ISNUMBER(MATCH(BP[[#This Row],[CODIGO]], _xlpm.codigos_devolucion, 0))
)</f>
        <v>0</v>
      </c>
    </row>
    <row r="6302" spans="1:9" x14ac:dyDescent="0.25">
      <c r="A6302" s="68"/>
      <c r="B6302" s="68"/>
      <c r="C6302" s="68"/>
      <c r="D6302" s="68"/>
      <c r="E6302" s="68"/>
      <c r="F6302" s="68"/>
      <c r="G6302" s="389"/>
      <c r="H6302" s="387" t="b" cm="1">
        <f t="array" aca="1" ref="H6302" ca="1">EsNegrita(BP[[#This Row],[CODIGO]])</f>
        <v>0</v>
      </c>
      <c r="I6302" s="387" t="b" cm="1">
        <f t="array" ref="I6302">_xlfn.LET(
    _xlpm.codigos_devolucion, _xlfn.UNIQUE(_xlfn._xlws.FILTER(BP[CODIGO], ISNUMBER(SEARCH("devoluci", BP[NOMBRE CUENTA])), {""})),
    ISNUMBER(MATCH(BP[[#This Row],[CODIGO]], _xlpm.codigos_devolucion, 0))
)</f>
        <v>0</v>
      </c>
    </row>
    <row r="6303" spans="1:9" x14ac:dyDescent="0.25">
      <c r="A6303" s="68"/>
      <c r="B6303" s="68"/>
      <c r="C6303" s="68"/>
      <c r="D6303" s="68"/>
      <c r="E6303" s="68"/>
      <c r="F6303" s="68"/>
      <c r="G6303" s="389"/>
      <c r="H6303" s="387" t="b" cm="1">
        <f t="array" aca="1" ref="H6303" ca="1">EsNegrita(BP[[#This Row],[CODIGO]])</f>
        <v>0</v>
      </c>
      <c r="I6303" s="387" t="b" cm="1">
        <f t="array" ref="I6303">_xlfn.LET(
    _xlpm.codigos_devolucion, _xlfn.UNIQUE(_xlfn._xlws.FILTER(BP[CODIGO], ISNUMBER(SEARCH("devoluci", BP[NOMBRE CUENTA])), {""})),
    ISNUMBER(MATCH(BP[[#This Row],[CODIGO]], _xlpm.codigos_devolucion, 0))
)</f>
        <v>0</v>
      </c>
    </row>
    <row r="6304" spans="1:9" x14ac:dyDescent="0.25">
      <c r="A6304" s="68"/>
      <c r="B6304" s="68"/>
      <c r="C6304" s="68"/>
      <c r="D6304" s="68"/>
      <c r="E6304" s="68"/>
      <c r="F6304" s="68"/>
      <c r="G6304" s="389"/>
      <c r="H6304" s="387" t="b" cm="1">
        <f t="array" aca="1" ref="H6304" ca="1">EsNegrita(BP[[#This Row],[CODIGO]])</f>
        <v>0</v>
      </c>
      <c r="I6304" s="387" t="b" cm="1">
        <f t="array" ref="I6304">_xlfn.LET(
    _xlpm.codigos_devolucion, _xlfn.UNIQUE(_xlfn._xlws.FILTER(BP[CODIGO], ISNUMBER(SEARCH("devoluci", BP[NOMBRE CUENTA])), {""})),
    ISNUMBER(MATCH(BP[[#This Row],[CODIGO]], _xlpm.codigos_devolucion, 0))
)</f>
        <v>0</v>
      </c>
    </row>
    <row r="6305" spans="1:9" x14ac:dyDescent="0.25">
      <c r="A6305" s="68"/>
      <c r="B6305" s="68"/>
      <c r="C6305" s="68"/>
      <c r="D6305" s="68"/>
      <c r="E6305" s="68"/>
      <c r="F6305" s="68"/>
      <c r="G6305" s="389"/>
      <c r="H6305" s="387" t="b" cm="1">
        <f t="array" aca="1" ref="H6305" ca="1">EsNegrita(BP[[#This Row],[CODIGO]])</f>
        <v>0</v>
      </c>
      <c r="I6305" s="387" t="b" cm="1">
        <f t="array" ref="I6305">_xlfn.LET(
    _xlpm.codigos_devolucion, _xlfn.UNIQUE(_xlfn._xlws.FILTER(BP[CODIGO], ISNUMBER(SEARCH("devoluci", BP[NOMBRE CUENTA])), {""})),
    ISNUMBER(MATCH(BP[[#This Row],[CODIGO]], _xlpm.codigos_devolucion, 0))
)</f>
        <v>0</v>
      </c>
    </row>
    <row r="6306" spans="1:9" x14ac:dyDescent="0.25">
      <c r="A6306" s="68"/>
      <c r="B6306" s="68"/>
      <c r="C6306" s="68"/>
      <c r="D6306" s="68"/>
      <c r="E6306" s="68"/>
      <c r="F6306" s="68"/>
      <c r="G6306" s="389"/>
      <c r="H6306" s="387" t="b" cm="1">
        <f t="array" aca="1" ref="H6306" ca="1">EsNegrita(BP[[#This Row],[CODIGO]])</f>
        <v>0</v>
      </c>
      <c r="I6306" s="387" t="b" cm="1">
        <f t="array" ref="I6306">_xlfn.LET(
    _xlpm.codigos_devolucion, _xlfn.UNIQUE(_xlfn._xlws.FILTER(BP[CODIGO], ISNUMBER(SEARCH("devoluci", BP[NOMBRE CUENTA])), {""})),
    ISNUMBER(MATCH(BP[[#This Row],[CODIGO]], _xlpm.codigos_devolucion, 0))
)</f>
        <v>0</v>
      </c>
    </row>
    <row r="6307" spans="1:9" x14ac:dyDescent="0.25">
      <c r="A6307" s="68"/>
      <c r="B6307" s="68"/>
      <c r="C6307" s="68"/>
      <c r="D6307" s="68"/>
      <c r="E6307" s="68"/>
      <c r="F6307" s="68"/>
      <c r="G6307" s="389"/>
      <c r="H6307" s="387" t="b" cm="1">
        <f t="array" aca="1" ref="H6307" ca="1">EsNegrita(BP[[#This Row],[CODIGO]])</f>
        <v>0</v>
      </c>
      <c r="I6307" s="387" t="b" cm="1">
        <f t="array" ref="I6307">_xlfn.LET(
    _xlpm.codigos_devolucion, _xlfn.UNIQUE(_xlfn._xlws.FILTER(BP[CODIGO], ISNUMBER(SEARCH("devoluci", BP[NOMBRE CUENTA])), {""})),
    ISNUMBER(MATCH(BP[[#This Row],[CODIGO]], _xlpm.codigos_devolucion, 0))
)</f>
        <v>0</v>
      </c>
    </row>
    <row r="6308" spans="1:9" x14ac:dyDescent="0.25">
      <c r="A6308" s="68"/>
      <c r="B6308" s="68"/>
      <c r="C6308" s="68"/>
      <c r="D6308" s="68"/>
      <c r="E6308" s="68"/>
      <c r="F6308" s="68"/>
      <c r="G6308" s="389"/>
      <c r="H6308" s="387" t="b" cm="1">
        <f t="array" aca="1" ref="H6308" ca="1">EsNegrita(BP[[#This Row],[CODIGO]])</f>
        <v>0</v>
      </c>
      <c r="I6308" s="387" t="b" cm="1">
        <f t="array" ref="I6308">_xlfn.LET(
    _xlpm.codigos_devolucion, _xlfn.UNIQUE(_xlfn._xlws.FILTER(BP[CODIGO], ISNUMBER(SEARCH("devoluci", BP[NOMBRE CUENTA])), {""})),
    ISNUMBER(MATCH(BP[[#This Row],[CODIGO]], _xlpm.codigos_devolucion, 0))
)</f>
        <v>0</v>
      </c>
    </row>
    <row r="6309" spans="1:9" x14ac:dyDescent="0.25">
      <c r="A6309" s="68"/>
      <c r="B6309" s="68"/>
      <c r="C6309" s="68"/>
      <c r="D6309" s="68"/>
      <c r="E6309" s="68"/>
      <c r="F6309" s="68"/>
      <c r="G6309" s="389"/>
      <c r="H6309" s="387" t="b" cm="1">
        <f t="array" aca="1" ref="H6309" ca="1">EsNegrita(BP[[#This Row],[CODIGO]])</f>
        <v>0</v>
      </c>
      <c r="I6309" s="387" t="b" cm="1">
        <f t="array" ref="I6309">_xlfn.LET(
    _xlpm.codigos_devolucion, _xlfn.UNIQUE(_xlfn._xlws.FILTER(BP[CODIGO], ISNUMBER(SEARCH("devoluci", BP[NOMBRE CUENTA])), {""})),
    ISNUMBER(MATCH(BP[[#This Row],[CODIGO]], _xlpm.codigos_devolucion, 0))
)</f>
        <v>0</v>
      </c>
    </row>
    <row r="6310" spans="1:9" x14ac:dyDescent="0.25">
      <c r="A6310" s="68"/>
      <c r="B6310" s="68"/>
      <c r="C6310" s="68"/>
      <c r="D6310" s="68"/>
      <c r="E6310" s="68"/>
      <c r="F6310" s="68"/>
      <c r="G6310" s="389"/>
      <c r="H6310" s="387" t="b" cm="1">
        <f t="array" aca="1" ref="H6310" ca="1">EsNegrita(BP[[#This Row],[CODIGO]])</f>
        <v>0</v>
      </c>
      <c r="I6310" s="387" t="b" cm="1">
        <f t="array" ref="I6310">_xlfn.LET(
    _xlpm.codigos_devolucion, _xlfn.UNIQUE(_xlfn._xlws.FILTER(BP[CODIGO], ISNUMBER(SEARCH("devoluci", BP[NOMBRE CUENTA])), {""})),
    ISNUMBER(MATCH(BP[[#This Row],[CODIGO]], _xlpm.codigos_devolucion, 0))
)</f>
        <v>0</v>
      </c>
    </row>
    <row r="6311" spans="1:9" x14ac:dyDescent="0.25">
      <c r="A6311" s="68"/>
      <c r="B6311" s="68"/>
      <c r="C6311" s="68"/>
      <c r="D6311" s="68"/>
      <c r="E6311" s="68"/>
      <c r="F6311" s="68"/>
      <c r="G6311" s="389"/>
      <c r="H6311" s="387" t="b" cm="1">
        <f t="array" aca="1" ref="H6311" ca="1">EsNegrita(BP[[#This Row],[CODIGO]])</f>
        <v>0</v>
      </c>
      <c r="I6311" s="387" t="b" cm="1">
        <f t="array" ref="I6311">_xlfn.LET(
    _xlpm.codigos_devolucion, _xlfn.UNIQUE(_xlfn._xlws.FILTER(BP[CODIGO], ISNUMBER(SEARCH("devoluci", BP[NOMBRE CUENTA])), {""})),
    ISNUMBER(MATCH(BP[[#This Row],[CODIGO]], _xlpm.codigos_devolucion, 0))
)</f>
        <v>0</v>
      </c>
    </row>
    <row r="6312" spans="1:9" x14ac:dyDescent="0.25">
      <c r="A6312" s="68"/>
      <c r="B6312" s="68"/>
      <c r="C6312" s="68"/>
      <c r="D6312" s="68"/>
      <c r="E6312" s="68"/>
      <c r="F6312" s="68"/>
      <c r="G6312" s="389"/>
      <c r="H6312" s="387" t="b" cm="1">
        <f t="array" aca="1" ref="H6312" ca="1">EsNegrita(BP[[#This Row],[CODIGO]])</f>
        <v>0</v>
      </c>
      <c r="I6312" s="387" t="b" cm="1">
        <f t="array" ref="I6312">_xlfn.LET(
    _xlpm.codigos_devolucion, _xlfn.UNIQUE(_xlfn._xlws.FILTER(BP[CODIGO], ISNUMBER(SEARCH("devoluci", BP[NOMBRE CUENTA])), {""})),
    ISNUMBER(MATCH(BP[[#This Row],[CODIGO]], _xlpm.codigos_devolucion, 0))
)</f>
        <v>0</v>
      </c>
    </row>
    <row r="6313" spans="1:9" x14ac:dyDescent="0.25">
      <c r="A6313" s="68"/>
      <c r="B6313" s="68"/>
      <c r="C6313" s="68"/>
      <c r="D6313" s="68"/>
      <c r="E6313" s="68"/>
      <c r="F6313" s="68"/>
      <c r="G6313" s="389"/>
      <c r="H6313" s="387" t="b" cm="1">
        <f t="array" aca="1" ref="H6313" ca="1">EsNegrita(BP[[#This Row],[CODIGO]])</f>
        <v>0</v>
      </c>
      <c r="I6313" s="387" t="b" cm="1">
        <f t="array" ref="I6313">_xlfn.LET(
    _xlpm.codigos_devolucion, _xlfn.UNIQUE(_xlfn._xlws.FILTER(BP[CODIGO], ISNUMBER(SEARCH("devoluci", BP[NOMBRE CUENTA])), {""})),
    ISNUMBER(MATCH(BP[[#This Row],[CODIGO]], _xlpm.codigos_devolucion, 0))
)</f>
        <v>0</v>
      </c>
    </row>
    <row r="6314" spans="1:9" x14ac:dyDescent="0.25">
      <c r="A6314" s="68"/>
      <c r="B6314" s="68"/>
      <c r="C6314" s="68"/>
      <c r="D6314" s="68"/>
      <c r="E6314" s="68"/>
      <c r="F6314" s="68"/>
      <c r="G6314" s="389"/>
      <c r="H6314" s="387" t="b" cm="1">
        <f t="array" aca="1" ref="H6314" ca="1">EsNegrita(BP[[#This Row],[CODIGO]])</f>
        <v>0</v>
      </c>
      <c r="I6314" s="387" t="b" cm="1">
        <f t="array" ref="I6314">_xlfn.LET(
    _xlpm.codigos_devolucion, _xlfn.UNIQUE(_xlfn._xlws.FILTER(BP[CODIGO], ISNUMBER(SEARCH("devoluci", BP[NOMBRE CUENTA])), {""})),
    ISNUMBER(MATCH(BP[[#This Row],[CODIGO]], _xlpm.codigos_devolucion, 0))
)</f>
        <v>0</v>
      </c>
    </row>
    <row r="6315" spans="1:9" x14ac:dyDescent="0.25">
      <c r="A6315" s="68"/>
      <c r="B6315" s="68"/>
      <c r="C6315" s="68"/>
      <c r="D6315" s="68"/>
      <c r="E6315" s="68"/>
      <c r="F6315" s="68"/>
      <c r="G6315" s="389"/>
      <c r="H6315" s="387" t="b" cm="1">
        <f t="array" aca="1" ref="H6315" ca="1">EsNegrita(BP[[#This Row],[CODIGO]])</f>
        <v>0</v>
      </c>
      <c r="I6315" s="387" t="b" cm="1">
        <f t="array" ref="I6315">_xlfn.LET(
    _xlpm.codigos_devolucion, _xlfn.UNIQUE(_xlfn._xlws.FILTER(BP[CODIGO], ISNUMBER(SEARCH("devoluci", BP[NOMBRE CUENTA])), {""})),
    ISNUMBER(MATCH(BP[[#This Row],[CODIGO]], _xlpm.codigos_devolucion, 0))
)</f>
        <v>0</v>
      </c>
    </row>
    <row r="6316" spans="1:9" x14ac:dyDescent="0.25">
      <c r="A6316" s="68"/>
      <c r="B6316" s="68"/>
      <c r="C6316" s="68"/>
      <c r="D6316" s="68"/>
      <c r="E6316" s="68"/>
      <c r="F6316" s="68"/>
      <c r="G6316" s="389"/>
      <c r="H6316" s="387" t="b" cm="1">
        <f t="array" aca="1" ref="H6316" ca="1">EsNegrita(BP[[#This Row],[CODIGO]])</f>
        <v>0</v>
      </c>
      <c r="I6316" s="387" t="b" cm="1">
        <f t="array" ref="I6316">_xlfn.LET(
    _xlpm.codigos_devolucion, _xlfn.UNIQUE(_xlfn._xlws.FILTER(BP[CODIGO], ISNUMBER(SEARCH("devoluci", BP[NOMBRE CUENTA])), {""})),
    ISNUMBER(MATCH(BP[[#This Row],[CODIGO]], _xlpm.codigos_devolucion, 0))
)</f>
        <v>0</v>
      </c>
    </row>
    <row r="6317" spans="1:9" x14ac:dyDescent="0.25">
      <c r="A6317" s="68"/>
      <c r="B6317" s="68"/>
      <c r="C6317" s="68"/>
      <c r="D6317" s="68"/>
      <c r="E6317" s="68"/>
      <c r="F6317" s="68"/>
      <c r="G6317" s="389"/>
      <c r="H6317" s="387" t="b" cm="1">
        <f t="array" aca="1" ref="H6317" ca="1">EsNegrita(BP[[#This Row],[CODIGO]])</f>
        <v>0</v>
      </c>
      <c r="I6317" s="387" t="b" cm="1">
        <f t="array" ref="I6317">_xlfn.LET(
    _xlpm.codigos_devolucion, _xlfn.UNIQUE(_xlfn._xlws.FILTER(BP[CODIGO], ISNUMBER(SEARCH("devoluci", BP[NOMBRE CUENTA])), {""})),
    ISNUMBER(MATCH(BP[[#This Row],[CODIGO]], _xlpm.codigos_devolucion, 0))
)</f>
        <v>0</v>
      </c>
    </row>
    <row r="6318" spans="1:9" x14ac:dyDescent="0.25">
      <c r="A6318" s="68"/>
      <c r="B6318" s="68"/>
      <c r="C6318" s="68"/>
      <c r="D6318" s="68"/>
      <c r="E6318" s="68"/>
      <c r="F6318" s="68"/>
      <c r="G6318" s="389"/>
      <c r="H6318" s="387" t="b" cm="1">
        <f t="array" aca="1" ref="H6318" ca="1">EsNegrita(BP[[#This Row],[CODIGO]])</f>
        <v>0</v>
      </c>
      <c r="I6318" s="387" t="b" cm="1">
        <f t="array" ref="I6318">_xlfn.LET(
    _xlpm.codigos_devolucion, _xlfn.UNIQUE(_xlfn._xlws.FILTER(BP[CODIGO], ISNUMBER(SEARCH("devoluci", BP[NOMBRE CUENTA])), {""})),
    ISNUMBER(MATCH(BP[[#This Row],[CODIGO]], _xlpm.codigos_devolucion, 0))
)</f>
        <v>0</v>
      </c>
    </row>
    <row r="6319" spans="1:9" x14ac:dyDescent="0.25">
      <c r="A6319" s="68"/>
      <c r="B6319" s="68"/>
      <c r="C6319" s="68"/>
      <c r="D6319" s="68"/>
      <c r="E6319" s="68"/>
      <c r="F6319" s="68"/>
      <c r="G6319" s="389"/>
      <c r="H6319" s="387" t="b" cm="1">
        <f t="array" aca="1" ref="H6319" ca="1">EsNegrita(BP[[#This Row],[CODIGO]])</f>
        <v>0</v>
      </c>
      <c r="I6319" s="387" t="b" cm="1">
        <f t="array" ref="I6319">_xlfn.LET(
    _xlpm.codigos_devolucion, _xlfn.UNIQUE(_xlfn._xlws.FILTER(BP[CODIGO], ISNUMBER(SEARCH("devoluci", BP[NOMBRE CUENTA])), {""})),
    ISNUMBER(MATCH(BP[[#This Row],[CODIGO]], _xlpm.codigos_devolucion, 0))
)</f>
        <v>0</v>
      </c>
    </row>
    <row r="6320" spans="1:9" x14ac:dyDescent="0.25">
      <c r="A6320" s="68"/>
      <c r="B6320" s="68"/>
      <c r="C6320" s="68"/>
      <c r="D6320" s="68"/>
      <c r="E6320" s="68"/>
      <c r="F6320" s="68"/>
      <c r="G6320" s="389"/>
      <c r="H6320" s="387" t="b" cm="1">
        <f t="array" aca="1" ref="H6320" ca="1">EsNegrita(BP[[#This Row],[CODIGO]])</f>
        <v>0</v>
      </c>
      <c r="I6320" s="387" t="b" cm="1">
        <f t="array" ref="I6320">_xlfn.LET(
    _xlpm.codigos_devolucion, _xlfn.UNIQUE(_xlfn._xlws.FILTER(BP[CODIGO], ISNUMBER(SEARCH("devoluci", BP[NOMBRE CUENTA])), {""})),
    ISNUMBER(MATCH(BP[[#This Row],[CODIGO]], _xlpm.codigos_devolucion, 0))
)</f>
        <v>0</v>
      </c>
    </row>
    <row r="6321" spans="1:9" x14ac:dyDescent="0.25">
      <c r="A6321" s="68"/>
      <c r="B6321" s="68"/>
      <c r="C6321" s="68"/>
      <c r="D6321" s="68"/>
      <c r="E6321" s="68"/>
      <c r="F6321" s="68"/>
      <c r="G6321" s="389"/>
      <c r="H6321" s="387" t="b" cm="1">
        <f t="array" aca="1" ref="H6321" ca="1">EsNegrita(BP[[#This Row],[CODIGO]])</f>
        <v>0</v>
      </c>
      <c r="I6321" s="387" t="b" cm="1">
        <f t="array" ref="I6321">_xlfn.LET(
    _xlpm.codigos_devolucion, _xlfn.UNIQUE(_xlfn._xlws.FILTER(BP[CODIGO], ISNUMBER(SEARCH("devoluci", BP[NOMBRE CUENTA])), {""})),
    ISNUMBER(MATCH(BP[[#This Row],[CODIGO]], _xlpm.codigos_devolucion, 0))
)</f>
        <v>0</v>
      </c>
    </row>
    <row r="6322" spans="1:9" x14ac:dyDescent="0.25">
      <c r="A6322" s="68"/>
      <c r="B6322" s="68"/>
      <c r="C6322" s="68"/>
      <c r="D6322" s="68"/>
      <c r="E6322" s="68"/>
      <c r="F6322" s="68"/>
      <c r="G6322" s="389"/>
      <c r="H6322" s="387" t="b" cm="1">
        <f t="array" aca="1" ref="H6322" ca="1">EsNegrita(BP[[#This Row],[CODIGO]])</f>
        <v>0</v>
      </c>
      <c r="I6322" s="387" t="b" cm="1">
        <f t="array" ref="I6322">_xlfn.LET(
    _xlpm.codigos_devolucion, _xlfn.UNIQUE(_xlfn._xlws.FILTER(BP[CODIGO], ISNUMBER(SEARCH("devoluci", BP[NOMBRE CUENTA])), {""})),
    ISNUMBER(MATCH(BP[[#This Row],[CODIGO]], _xlpm.codigos_devolucion, 0))
)</f>
        <v>0</v>
      </c>
    </row>
    <row r="6323" spans="1:9" x14ac:dyDescent="0.25">
      <c r="A6323" s="68"/>
      <c r="B6323" s="68"/>
      <c r="C6323" s="68"/>
      <c r="D6323" s="68"/>
      <c r="E6323" s="68"/>
      <c r="F6323" s="68"/>
      <c r="G6323" s="389"/>
      <c r="H6323" s="387" t="b" cm="1">
        <f t="array" aca="1" ref="H6323" ca="1">EsNegrita(BP[[#This Row],[CODIGO]])</f>
        <v>0</v>
      </c>
      <c r="I6323" s="387" t="b" cm="1">
        <f t="array" ref="I6323">_xlfn.LET(
    _xlpm.codigos_devolucion, _xlfn.UNIQUE(_xlfn._xlws.FILTER(BP[CODIGO], ISNUMBER(SEARCH("devoluci", BP[NOMBRE CUENTA])), {""})),
    ISNUMBER(MATCH(BP[[#This Row],[CODIGO]], _xlpm.codigos_devolucion, 0))
)</f>
        <v>0</v>
      </c>
    </row>
    <row r="6324" spans="1:9" x14ac:dyDescent="0.25">
      <c r="A6324" s="68"/>
      <c r="B6324" s="68"/>
      <c r="C6324" s="68"/>
      <c r="D6324" s="68"/>
      <c r="E6324" s="68"/>
      <c r="F6324" s="68"/>
      <c r="G6324" s="389"/>
      <c r="H6324" s="387" t="b" cm="1">
        <f t="array" aca="1" ref="H6324" ca="1">EsNegrita(BP[[#This Row],[CODIGO]])</f>
        <v>0</v>
      </c>
      <c r="I6324" s="387" t="b" cm="1">
        <f t="array" ref="I6324">_xlfn.LET(
    _xlpm.codigos_devolucion, _xlfn.UNIQUE(_xlfn._xlws.FILTER(BP[CODIGO], ISNUMBER(SEARCH("devoluci", BP[NOMBRE CUENTA])), {""})),
    ISNUMBER(MATCH(BP[[#This Row],[CODIGO]], _xlpm.codigos_devolucion, 0))
)</f>
        <v>0</v>
      </c>
    </row>
    <row r="6325" spans="1:9" x14ac:dyDescent="0.25">
      <c r="A6325" s="68"/>
      <c r="B6325" s="68"/>
      <c r="C6325" s="68"/>
      <c r="D6325" s="68"/>
      <c r="E6325" s="68"/>
      <c r="F6325" s="68"/>
      <c r="G6325" s="389"/>
      <c r="H6325" s="387" t="b" cm="1">
        <f t="array" aca="1" ref="H6325" ca="1">EsNegrita(BP[[#This Row],[CODIGO]])</f>
        <v>0</v>
      </c>
      <c r="I6325" s="387" t="b" cm="1">
        <f t="array" ref="I6325">_xlfn.LET(
    _xlpm.codigos_devolucion, _xlfn.UNIQUE(_xlfn._xlws.FILTER(BP[CODIGO], ISNUMBER(SEARCH("devoluci", BP[NOMBRE CUENTA])), {""})),
    ISNUMBER(MATCH(BP[[#This Row],[CODIGO]], _xlpm.codigos_devolucion, 0))
)</f>
        <v>0</v>
      </c>
    </row>
    <row r="6326" spans="1:9" x14ac:dyDescent="0.25">
      <c r="A6326" s="68"/>
      <c r="B6326" s="68"/>
      <c r="C6326" s="68"/>
      <c r="D6326" s="68"/>
      <c r="E6326" s="68"/>
      <c r="F6326" s="68"/>
      <c r="G6326" s="389"/>
      <c r="H6326" s="387" t="b" cm="1">
        <f t="array" aca="1" ref="H6326" ca="1">EsNegrita(BP[[#This Row],[CODIGO]])</f>
        <v>0</v>
      </c>
      <c r="I6326" s="387" t="b" cm="1">
        <f t="array" ref="I6326">_xlfn.LET(
    _xlpm.codigos_devolucion, _xlfn.UNIQUE(_xlfn._xlws.FILTER(BP[CODIGO], ISNUMBER(SEARCH("devoluci", BP[NOMBRE CUENTA])), {""})),
    ISNUMBER(MATCH(BP[[#This Row],[CODIGO]], _xlpm.codigos_devolucion, 0))
)</f>
        <v>0</v>
      </c>
    </row>
    <row r="6327" spans="1:9" x14ac:dyDescent="0.25">
      <c r="A6327" s="68"/>
      <c r="B6327" s="68"/>
      <c r="C6327" s="68"/>
      <c r="D6327" s="68"/>
      <c r="E6327" s="68"/>
      <c r="F6327" s="68"/>
      <c r="G6327" s="389"/>
      <c r="H6327" s="387" t="b" cm="1">
        <f t="array" aca="1" ref="H6327" ca="1">EsNegrita(BP[[#This Row],[CODIGO]])</f>
        <v>0</v>
      </c>
      <c r="I6327" s="387" t="b" cm="1">
        <f t="array" ref="I6327">_xlfn.LET(
    _xlpm.codigos_devolucion, _xlfn.UNIQUE(_xlfn._xlws.FILTER(BP[CODIGO], ISNUMBER(SEARCH("devoluci", BP[NOMBRE CUENTA])), {""})),
    ISNUMBER(MATCH(BP[[#This Row],[CODIGO]], _xlpm.codigos_devolucion, 0))
)</f>
        <v>0</v>
      </c>
    </row>
    <row r="6328" spans="1:9" x14ac:dyDescent="0.25">
      <c r="A6328" s="68"/>
      <c r="B6328" s="68"/>
      <c r="C6328" s="68"/>
      <c r="D6328" s="68"/>
      <c r="E6328" s="68"/>
      <c r="F6328" s="68"/>
      <c r="G6328" s="389"/>
      <c r="H6328" s="387" t="b" cm="1">
        <f t="array" aca="1" ref="H6328" ca="1">EsNegrita(BP[[#This Row],[CODIGO]])</f>
        <v>0</v>
      </c>
      <c r="I6328" s="387" t="b" cm="1">
        <f t="array" ref="I6328">_xlfn.LET(
    _xlpm.codigos_devolucion, _xlfn.UNIQUE(_xlfn._xlws.FILTER(BP[CODIGO], ISNUMBER(SEARCH("devoluci", BP[NOMBRE CUENTA])), {""})),
    ISNUMBER(MATCH(BP[[#This Row],[CODIGO]], _xlpm.codigos_devolucion, 0))
)</f>
        <v>0</v>
      </c>
    </row>
    <row r="6329" spans="1:9" x14ac:dyDescent="0.25">
      <c r="A6329" s="68"/>
      <c r="B6329" s="68"/>
      <c r="C6329" s="68"/>
      <c r="D6329" s="68"/>
      <c r="E6329" s="68"/>
      <c r="F6329" s="68"/>
      <c r="G6329" s="389"/>
      <c r="H6329" s="387" t="b" cm="1">
        <f t="array" aca="1" ref="H6329" ca="1">EsNegrita(BP[[#This Row],[CODIGO]])</f>
        <v>0</v>
      </c>
      <c r="I6329" s="387" t="b" cm="1">
        <f t="array" ref="I6329">_xlfn.LET(
    _xlpm.codigos_devolucion, _xlfn.UNIQUE(_xlfn._xlws.FILTER(BP[CODIGO], ISNUMBER(SEARCH("devoluci", BP[NOMBRE CUENTA])), {""})),
    ISNUMBER(MATCH(BP[[#This Row],[CODIGO]], _xlpm.codigos_devolucion, 0))
)</f>
        <v>0</v>
      </c>
    </row>
    <row r="6330" spans="1:9" x14ac:dyDescent="0.25">
      <c r="A6330" s="68"/>
      <c r="B6330" s="68"/>
      <c r="C6330" s="68"/>
      <c r="D6330" s="68"/>
      <c r="E6330" s="68"/>
      <c r="F6330" s="68"/>
      <c r="G6330" s="389"/>
      <c r="H6330" s="387" t="b" cm="1">
        <f t="array" aca="1" ref="H6330" ca="1">EsNegrita(BP[[#This Row],[CODIGO]])</f>
        <v>0</v>
      </c>
      <c r="I6330" s="387" t="b" cm="1">
        <f t="array" ref="I6330">_xlfn.LET(
    _xlpm.codigos_devolucion, _xlfn.UNIQUE(_xlfn._xlws.FILTER(BP[CODIGO], ISNUMBER(SEARCH("devoluci", BP[NOMBRE CUENTA])), {""})),
    ISNUMBER(MATCH(BP[[#This Row],[CODIGO]], _xlpm.codigos_devolucion, 0))
)</f>
        <v>0</v>
      </c>
    </row>
    <row r="6331" spans="1:9" x14ac:dyDescent="0.25">
      <c r="A6331" s="68"/>
      <c r="B6331" s="68"/>
      <c r="C6331" s="68"/>
      <c r="D6331" s="68"/>
      <c r="E6331" s="68"/>
      <c r="F6331" s="68"/>
      <c r="G6331" s="389"/>
      <c r="H6331" s="387" t="b" cm="1">
        <f t="array" aca="1" ref="H6331" ca="1">EsNegrita(BP[[#This Row],[CODIGO]])</f>
        <v>0</v>
      </c>
      <c r="I6331" s="387" t="b" cm="1">
        <f t="array" ref="I6331">_xlfn.LET(
    _xlpm.codigos_devolucion, _xlfn.UNIQUE(_xlfn._xlws.FILTER(BP[CODIGO], ISNUMBER(SEARCH("devoluci", BP[NOMBRE CUENTA])), {""})),
    ISNUMBER(MATCH(BP[[#This Row],[CODIGO]], _xlpm.codigos_devolucion, 0))
)</f>
        <v>0</v>
      </c>
    </row>
    <row r="6332" spans="1:9" x14ac:dyDescent="0.25">
      <c r="A6332" s="68"/>
      <c r="B6332" s="68"/>
      <c r="C6332" s="68"/>
      <c r="D6332" s="68"/>
      <c r="E6332" s="68"/>
      <c r="F6332" s="68"/>
      <c r="G6332" s="389"/>
      <c r="H6332" s="387" t="b" cm="1">
        <f t="array" aca="1" ref="H6332" ca="1">EsNegrita(BP[[#This Row],[CODIGO]])</f>
        <v>0</v>
      </c>
      <c r="I6332" s="387" t="b" cm="1">
        <f t="array" ref="I6332">_xlfn.LET(
    _xlpm.codigos_devolucion, _xlfn.UNIQUE(_xlfn._xlws.FILTER(BP[CODIGO], ISNUMBER(SEARCH("devoluci", BP[NOMBRE CUENTA])), {""})),
    ISNUMBER(MATCH(BP[[#This Row],[CODIGO]], _xlpm.codigos_devolucion, 0))
)</f>
        <v>0</v>
      </c>
    </row>
    <row r="6333" spans="1:9" x14ac:dyDescent="0.25">
      <c r="A6333" s="68"/>
      <c r="B6333" s="68"/>
      <c r="C6333" s="68"/>
      <c r="D6333" s="68"/>
      <c r="E6333" s="68"/>
      <c r="F6333" s="68"/>
      <c r="G6333" s="389"/>
      <c r="H6333" s="387" t="b" cm="1">
        <f t="array" aca="1" ref="H6333" ca="1">EsNegrita(BP[[#This Row],[CODIGO]])</f>
        <v>0</v>
      </c>
      <c r="I6333" s="387" t="b" cm="1">
        <f t="array" ref="I6333">_xlfn.LET(
    _xlpm.codigos_devolucion, _xlfn.UNIQUE(_xlfn._xlws.FILTER(BP[CODIGO], ISNUMBER(SEARCH("devoluci", BP[NOMBRE CUENTA])), {""})),
    ISNUMBER(MATCH(BP[[#This Row],[CODIGO]], _xlpm.codigos_devolucion, 0))
)</f>
        <v>0</v>
      </c>
    </row>
    <row r="6334" spans="1:9" x14ac:dyDescent="0.25">
      <c r="A6334" s="68"/>
      <c r="B6334" s="68"/>
      <c r="C6334" s="68"/>
      <c r="D6334" s="68"/>
      <c r="E6334" s="68"/>
      <c r="F6334" s="68"/>
      <c r="G6334" s="389"/>
      <c r="H6334" s="387" t="b" cm="1">
        <f t="array" aca="1" ref="H6334" ca="1">EsNegrita(BP[[#This Row],[CODIGO]])</f>
        <v>0</v>
      </c>
      <c r="I6334" s="387" t="b" cm="1">
        <f t="array" ref="I6334">_xlfn.LET(
    _xlpm.codigos_devolucion, _xlfn.UNIQUE(_xlfn._xlws.FILTER(BP[CODIGO], ISNUMBER(SEARCH("devoluci", BP[NOMBRE CUENTA])), {""})),
    ISNUMBER(MATCH(BP[[#This Row],[CODIGO]], _xlpm.codigos_devolucion, 0))
)</f>
        <v>0</v>
      </c>
    </row>
    <row r="6335" spans="1:9" x14ac:dyDescent="0.25">
      <c r="A6335" s="68"/>
      <c r="B6335" s="68"/>
      <c r="C6335" s="68"/>
      <c r="D6335" s="68"/>
      <c r="E6335" s="68"/>
      <c r="F6335" s="68"/>
      <c r="G6335" s="389"/>
      <c r="H6335" s="387" t="b" cm="1">
        <f t="array" aca="1" ref="H6335" ca="1">EsNegrita(BP[[#This Row],[CODIGO]])</f>
        <v>0</v>
      </c>
      <c r="I6335" s="387" t="b" cm="1">
        <f t="array" ref="I6335">_xlfn.LET(
    _xlpm.codigos_devolucion, _xlfn.UNIQUE(_xlfn._xlws.FILTER(BP[CODIGO], ISNUMBER(SEARCH("devoluci", BP[NOMBRE CUENTA])), {""})),
    ISNUMBER(MATCH(BP[[#This Row],[CODIGO]], _xlpm.codigos_devolucion, 0))
)</f>
        <v>0</v>
      </c>
    </row>
    <row r="6336" spans="1:9" x14ac:dyDescent="0.25">
      <c r="A6336" s="68"/>
      <c r="B6336" s="68"/>
      <c r="C6336" s="68"/>
      <c r="D6336" s="68"/>
      <c r="E6336" s="68"/>
      <c r="F6336" s="68"/>
      <c r="G6336" s="389"/>
      <c r="H6336" s="387" t="b" cm="1">
        <f t="array" aca="1" ref="H6336" ca="1">EsNegrita(BP[[#This Row],[CODIGO]])</f>
        <v>0</v>
      </c>
      <c r="I6336" s="387" t="b" cm="1">
        <f t="array" ref="I6336">_xlfn.LET(
    _xlpm.codigos_devolucion, _xlfn.UNIQUE(_xlfn._xlws.FILTER(BP[CODIGO], ISNUMBER(SEARCH("devoluci", BP[NOMBRE CUENTA])), {""})),
    ISNUMBER(MATCH(BP[[#This Row],[CODIGO]], _xlpm.codigos_devolucion, 0))
)</f>
        <v>0</v>
      </c>
    </row>
    <row r="6337" spans="1:9" x14ac:dyDescent="0.25">
      <c r="A6337" s="68"/>
      <c r="B6337" s="68"/>
      <c r="C6337" s="68"/>
      <c r="D6337" s="68"/>
      <c r="E6337" s="68"/>
      <c r="F6337" s="68"/>
      <c r="G6337" s="389"/>
      <c r="H6337" s="387" t="b" cm="1">
        <f t="array" aca="1" ref="H6337" ca="1">EsNegrita(BP[[#This Row],[CODIGO]])</f>
        <v>0</v>
      </c>
      <c r="I6337" s="387" t="b" cm="1">
        <f t="array" ref="I6337">_xlfn.LET(
    _xlpm.codigos_devolucion, _xlfn.UNIQUE(_xlfn._xlws.FILTER(BP[CODIGO], ISNUMBER(SEARCH("devoluci", BP[NOMBRE CUENTA])), {""})),
    ISNUMBER(MATCH(BP[[#This Row],[CODIGO]], _xlpm.codigos_devolucion, 0))
)</f>
        <v>0</v>
      </c>
    </row>
    <row r="6338" spans="1:9" x14ac:dyDescent="0.25">
      <c r="A6338" s="68"/>
      <c r="B6338" s="68"/>
      <c r="C6338" s="68"/>
      <c r="D6338" s="68"/>
      <c r="E6338" s="68"/>
      <c r="F6338" s="68"/>
      <c r="G6338" s="389"/>
      <c r="H6338" s="387" t="b" cm="1">
        <f t="array" aca="1" ref="H6338" ca="1">EsNegrita(BP[[#This Row],[CODIGO]])</f>
        <v>0</v>
      </c>
      <c r="I6338" s="387" t="b" cm="1">
        <f t="array" ref="I6338">_xlfn.LET(
    _xlpm.codigos_devolucion, _xlfn.UNIQUE(_xlfn._xlws.FILTER(BP[CODIGO], ISNUMBER(SEARCH("devoluci", BP[NOMBRE CUENTA])), {""})),
    ISNUMBER(MATCH(BP[[#This Row],[CODIGO]], _xlpm.codigos_devolucion, 0))
)</f>
        <v>0</v>
      </c>
    </row>
    <row r="6339" spans="1:9" x14ac:dyDescent="0.25">
      <c r="A6339" s="68"/>
      <c r="B6339" s="68"/>
      <c r="C6339" s="68"/>
      <c r="D6339" s="68"/>
      <c r="E6339" s="68"/>
      <c r="F6339" s="68"/>
      <c r="G6339" s="389"/>
      <c r="H6339" s="387" t="b" cm="1">
        <f t="array" aca="1" ref="H6339" ca="1">EsNegrita(BP[[#This Row],[CODIGO]])</f>
        <v>0</v>
      </c>
      <c r="I6339" s="387" t="b" cm="1">
        <f t="array" ref="I6339">_xlfn.LET(
    _xlpm.codigos_devolucion, _xlfn.UNIQUE(_xlfn._xlws.FILTER(BP[CODIGO], ISNUMBER(SEARCH("devoluci", BP[NOMBRE CUENTA])), {""})),
    ISNUMBER(MATCH(BP[[#This Row],[CODIGO]], _xlpm.codigos_devolucion, 0))
)</f>
        <v>0</v>
      </c>
    </row>
    <row r="6340" spans="1:9" x14ac:dyDescent="0.25">
      <c r="A6340" s="68"/>
      <c r="B6340" s="68"/>
      <c r="C6340" s="68"/>
      <c r="D6340" s="68"/>
      <c r="E6340" s="68"/>
      <c r="F6340" s="68"/>
      <c r="G6340" s="389"/>
      <c r="H6340" s="387" t="b" cm="1">
        <f t="array" aca="1" ref="H6340" ca="1">EsNegrita(BP[[#This Row],[CODIGO]])</f>
        <v>0</v>
      </c>
      <c r="I6340" s="387" t="b" cm="1">
        <f t="array" ref="I6340">_xlfn.LET(
    _xlpm.codigos_devolucion, _xlfn.UNIQUE(_xlfn._xlws.FILTER(BP[CODIGO], ISNUMBER(SEARCH("devoluci", BP[NOMBRE CUENTA])), {""})),
    ISNUMBER(MATCH(BP[[#This Row],[CODIGO]], _xlpm.codigos_devolucion, 0))
)</f>
        <v>0</v>
      </c>
    </row>
    <row r="6341" spans="1:9" x14ac:dyDescent="0.25">
      <c r="A6341" s="68"/>
      <c r="B6341" s="68"/>
      <c r="C6341" s="68"/>
      <c r="D6341" s="68"/>
      <c r="E6341" s="68"/>
      <c r="F6341" s="68"/>
      <c r="G6341" s="389"/>
      <c r="H6341" s="387" t="b" cm="1">
        <f t="array" aca="1" ref="H6341" ca="1">EsNegrita(BP[[#This Row],[CODIGO]])</f>
        <v>0</v>
      </c>
      <c r="I6341" s="387" t="b" cm="1">
        <f t="array" ref="I6341">_xlfn.LET(
    _xlpm.codigos_devolucion, _xlfn.UNIQUE(_xlfn._xlws.FILTER(BP[CODIGO], ISNUMBER(SEARCH("devoluci", BP[NOMBRE CUENTA])), {""})),
    ISNUMBER(MATCH(BP[[#This Row],[CODIGO]], _xlpm.codigos_devolucion, 0))
)</f>
        <v>0</v>
      </c>
    </row>
    <row r="6342" spans="1:9" x14ac:dyDescent="0.25">
      <c r="A6342" s="68"/>
      <c r="B6342" s="68"/>
      <c r="C6342" s="68"/>
      <c r="D6342" s="68"/>
      <c r="E6342" s="68"/>
      <c r="F6342" s="68"/>
      <c r="G6342" s="389"/>
      <c r="H6342" s="387" t="b" cm="1">
        <f t="array" aca="1" ref="H6342" ca="1">EsNegrita(BP[[#This Row],[CODIGO]])</f>
        <v>0</v>
      </c>
      <c r="I6342" s="387" t="b" cm="1">
        <f t="array" ref="I6342">_xlfn.LET(
    _xlpm.codigos_devolucion, _xlfn.UNIQUE(_xlfn._xlws.FILTER(BP[CODIGO], ISNUMBER(SEARCH("devoluci", BP[NOMBRE CUENTA])), {""})),
    ISNUMBER(MATCH(BP[[#This Row],[CODIGO]], _xlpm.codigos_devolucion, 0))
)</f>
        <v>0</v>
      </c>
    </row>
    <row r="6343" spans="1:9" x14ac:dyDescent="0.25">
      <c r="A6343" s="68"/>
      <c r="B6343" s="68"/>
      <c r="C6343" s="68"/>
      <c r="D6343" s="68"/>
      <c r="E6343" s="68"/>
      <c r="F6343" s="68"/>
      <c r="G6343" s="389"/>
      <c r="H6343" s="387" t="b" cm="1">
        <f t="array" aca="1" ref="H6343" ca="1">EsNegrita(BP[[#This Row],[CODIGO]])</f>
        <v>0</v>
      </c>
      <c r="I6343" s="387" t="b" cm="1">
        <f t="array" ref="I6343">_xlfn.LET(
    _xlpm.codigos_devolucion, _xlfn.UNIQUE(_xlfn._xlws.FILTER(BP[CODIGO], ISNUMBER(SEARCH("devoluci", BP[NOMBRE CUENTA])), {""})),
    ISNUMBER(MATCH(BP[[#This Row],[CODIGO]], _xlpm.codigos_devolucion, 0))
)</f>
        <v>0</v>
      </c>
    </row>
    <row r="6344" spans="1:9" x14ac:dyDescent="0.25">
      <c r="A6344" s="68"/>
      <c r="B6344" s="68"/>
      <c r="C6344" s="68"/>
      <c r="D6344" s="68"/>
      <c r="E6344" s="68"/>
      <c r="F6344" s="68"/>
      <c r="G6344" s="389"/>
      <c r="H6344" s="387" t="b" cm="1">
        <f t="array" aca="1" ref="H6344" ca="1">EsNegrita(BP[[#This Row],[CODIGO]])</f>
        <v>0</v>
      </c>
      <c r="I6344" s="387" t="b" cm="1">
        <f t="array" ref="I6344">_xlfn.LET(
    _xlpm.codigos_devolucion, _xlfn.UNIQUE(_xlfn._xlws.FILTER(BP[CODIGO], ISNUMBER(SEARCH("devoluci", BP[NOMBRE CUENTA])), {""})),
    ISNUMBER(MATCH(BP[[#This Row],[CODIGO]], _xlpm.codigos_devolucion, 0))
)</f>
        <v>0</v>
      </c>
    </row>
    <row r="6345" spans="1:9" x14ac:dyDescent="0.25">
      <c r="A6345" s="68"/>
      <c r="B6345" s="68"/>
      <c r="C6345" s="68"/>
      <c r="D6345" s="68"/>
      <c r="E6345" s="68"/>
      <c r="F6345" s="68"/>
      <c r="G6345" s="389"/>
      <c r="H6345" s="387" t="b" cm="1">
        <f t="array" aca="1" ref="H6345" ca="1">EsNegrita(BP[[#This Row],[CODIGO]])</f>
        <v>0</v>
      </c>
      <c r="I6345" s="387" t="b" cm="1">
        <f t="array" ref="I6345">_xlfn.LET(
    _xlpm.codigos_devolucion, _xlfn.UNIQUE(_xlfn._xlws.FILTER(BP[CODIGO], ISNUMBER(SEARCH("devoluci", BP[NOMBRE CUENTA])), {""})),
    ISNUMBER(MATCH(BP[[#This Row],[CODIGO]], _xlpm.codigos_devolucion, 0))
)</f>
        <v>0</v>
      </c>
    </row>
    <row r="6346" spans="1:9" x14ac:dyDescent="0.25">
      <c r="A6346" s="68"/>
      <c r="B6346" s="68"/>
      <c r="C6346" s="68"/>
      <c r="D6346" s="68"/>
      <c r="E6346" s="68"/>
      <c r="F6346" s="68"/>
      <c r="G6346" s="389"/>
      <c r="H6346" s="387" t="b" cm="1">
        <f t="array" aca="1" ref="H6346" ca="1">EsNegrita(BP[[#This Row],[CODIGO]])</f>
        <v>0</v>
      </c>
      <c r="I6346" s="387" t="b" cm="1">
        <f t="array" ref="I6346">_xlfn.LET(
    _xlpm.codigos_devolucion, _xlfn.UNIQUE(_xlfn._xlws.FILTER(BP[CODIGO], ISNUMBER(SEARCH("devoluci", BP[NOMBRE CUENTA])), {""})),
    ISNUMBER(MATCH(BP[[#This Row],[CODIGO]], _xlpm.codigos_devolucion, 0))
)</f>
        <v>0</v>
      </c>
    </row>
    <row r="6347" spans="1:9" x14ac:dyDescent="0.25">
      <c r="A6347" s="68"/>
      <c r="B6347" s="68"/>
      <c r="C6347" s="68"/>
      <c r="D6347" s="68"/>
      <c r="E6347" s="68"/>
      <c r="F6347" s="68"/>
      <c r="G6347" s="389"/>
      <c r="H6347" s="387" t="b" cm="1">
        <f t="array" aca="1" ref="H6347" ca="1">EsNegrita(BP[[#This Row],[CODIGO]])</f>
        <v>0</v>
      </c>
      <c r="I6347" s="387" t="b" cm="1">
        <f t="array" ref="I6347">_xlfn.LET(
    _xlpm.codigos_devolucion, _xlfn.UNIQUE(_xlfn._xlws.FILTER(BP[CODIGO], ISNUMBER(SEARCH("devoluci", BP[NOMBRE CUENTA])), {""})),
    ISNUMBER(MATCH(BP[[#This Row],[CODIGO]], _xlpm.codigos_devolucion, 0))
)</f>
        <v>0</v>
      </c>
    </row>
    <row r="6348" spans="1:9" x14ac:dyDescent="0.25">
      <c r="A6348" s="68"/>
      <c r="B6348" s="68"/>
      <c r="C6348" s="68"/>
      <c r="D6348" s="68"/>
      <c r="E6348" s="68"/>
      <c r="F6348" s="68"/>
      <c r="G6348" s="389"/>
      <c r="H6348" s="387" t="b" cm="1">
        <f t="array" aca="1" ref="H6348" ca="1">EsNegrita(BP[[#This Row],[CODIGO]])</f>
        <v>0</v>
      </c>
      <c r="I6348" s="387" t="b" cm="1">
        <f t="array" ref="I6348">_xlfn.LET(
    _xlpm.codigos_devolucion, _xlfn.UNIQUE(_xlfn._xlws.FILTER(BP[CODIGO], ISNUMBER(SEARCH("devoluci", BP[NOMBRE CUENTA])), {""})),
    ISNUMBER(MATCH(BP[[#This Row],[CODIGO]], _xlpm.codigos_devolucion, 0))
)</f>
        <v>0</v>
      </c>
    </row>
    <row r="6349" spans="1:9" x14ac:dyDescent="0.25">
      <c r="A6349" s="68"/>
      <c r="B6349" s="68"/>
      <c r="C6349" s="68"/>
      <c r="D6349" s="68"/>
      <c r="E6349" s="68"/>
      <c r="F6349" s="68"/>
      <c r="G6349" s="389"/>
      <c r="H6349" s="387" t="b" cm="1">
        <f t="array" aca="1" ref="H6349" ca="1">EsNegrita(BP[[#This Row],[CODIGO]])</f>
        <v>0</v>
      </c>
      <c r="I6349" s="387" t="b" cm="1">
        <f t="array" ref="I6349">_xlfn.LET(
    _xlpm.codigos_devolucion, _xlfn.UNIQUE(_xlfn._xlws.FILTER(BP[CODIGO], ISNUMBER(SEARCH("devoluci", BP[NOMBRE CUENTA])), {""})),
    ISNUMBER(MATCH(BP[[#This Row],[CODIGO]], _xlpm.codigos_devolucion, 0))
)</f>
        <v>0</v>
      </c>
    </row>
    <row r="6350" spans="1:9" x14ac:dyDescent="0.25">
      <c r="A6350" s="68"/>
      <c r="B6350" s="68"/>
      <c r="C6350" s="68"/>
      <c r="D6350" s="68"/>
      <c r="E6350" s="68"/>
      <c r="F6350" s="68"/>
      <c r="G6350" s="389"/>
      <c r="H6350" s="387" t="b" cm="1">
        <f t="array" aca="1" ref="H6350" ca="1">EsNegrita(BP[[#This Row],[CODIGO]])</f>
        <v>0</v>
      </c>
      <c r="I6350" s="387" t="b" cm="1">
        <f t="array" ref="I6350">_xlfn.LET(
    _xlpm.codigos_devolucion, _xlfn.UNIQUE(_xlfn._xlws.FILTER(BP[CODIGO], ISNUMBER(SEARCH("devoluci", BP[NOMBRE CUENTA])), {""})),
    ISNUMBER(MATCH(BP[[#This Row],[CODIGO]], _xlpm.codigos_devolucion, 0))
)</f>
        <v>0</v>
      </c>
    </row>
    <row r="6351" spans="1:9" x14ac:dyDescent="0.25">
      <c r="A6351" s="68"/>
      <c r="B6351" s="68"/>
      <c r="C6351" s="68"/>
      <c r="D6351" s="68"/>
      <c r="E6351" s="68"/>
      <c r="F6351" s="68"/>
      <c r="G6351" s="389"/>
      <c r="H6351" s="387" t="b" cm="1">
        <f t="array" aca="1" ref="H6351" ca="1">EsNegrita(BP[[#This Row],[CODIGO]])</f>
        <v>0</v>
      </c>
      <c r="I6351" s="387" t="b" cm="1">
        <f t="array" ref="I6351">_xlfn.LET(
    _xlpm.codigos_devolucion, _xlfn.UNIQUE(_xlfn._xlws.FILTER(BP[CODIGO], ISNUMBER(SEARCH("devoluci", BP[NOMBRE CUENTA])), {""})),
    ISNUMBER(MATCH(BP[[#This Row],[CODIGO]], _xlpm.codigos_devolucion, 0))
)</f>
        <v>0</v>
      </c>
    </row>
    <row r="6352" spans="1:9" x14ac:dyDescent="0.25">
      <c r="A6352" s="68"/>
      <c r="B6352" s="68"/>
      <c r="C6352" s="68"/>
      <c r="D6352" s="68"/>
      <c r="E6352" s="68"/>
      <c r="F6352" s="68"/>
      <c r="G6352" s="389"/>
      <c r="H6352" s="387" t="b" cm="1">
        <f t="array" aca="1" ref="H6352" ca="1">EsNegrita(BP[[#This Row],[CODIGO]])</f>
        <v>0</v>
      </c>
      <c r="I6352" s="387" t="b" cm="1">
        <f t="array" ref="I6352">_xlfn.LET(
    _xlpm.codigos_devolucion, _xlfn.UNIQUE(_xlfn._xlws.FILTER(BP[CODIGO], ISNUMBER(SEARCH("devoluci", BP[NOMBRE CUENTA])), {""})),
    ISNUMBER(MATCH(BP[[#This Row],[CODIGO]], _xlpm.codigos_devolucion, 0))
)</f>
        <v>0</v>
      </c>
    </row>
    <row r="6353" spans="1:9" x14ac:dyDescent="0.25">
      <c r="A6353" s="68"/>
      <c r="B6353" s="68"/>
      <c r="C6353" s="68"/>
      <c r="D6353" s="68"/>
      <c r="E6353" s="68"/>
      <c r="F6353" s="68"/>
      <c r="G6353" s="389"/>
      <c r="H6353" s="387" t="b" cm="1">
        <f t="array" aca="1" ref="H6353" ca="1">EsNegrita(BP[[#This Row],[CODIGO]])</f>
        <v>0</v>
      </c>
      <c r="I6353" s="387" t="b" cm="1">
        <f t="array" ref="I6353">_xlfn.LET(
    _xlpm.codigos_devolucion, _xlfn.UNIQUE(_xlfn._xlws.FILTER(BP[CODIGO], ISNUMBER(SEARCH("devoluci", BP[NOMBRE CUENTA])), {""})),
    ISNUMBER(MATCH(BP[[#This Row],[CODIGO]], _xlpm.codigos_devolucion, 0))
)</f>
        <v>0</v>
      </c>
    </row>
    <row r="6354" spans="1:9" x14ac:dyDescent="0.25">
      <c r="A6354" s="68"/>
      <c r="B6354" s="68"/>
      <c r="C6354" s="68"/>
      <c r="D6354" s="68"/>
      <c r="E6354" s="68"/>
      <c r="F6354" s="68"/>
      <c r="G6354" s="389"/>
      <c r="H6354" s="387" t="b" cm="1">
        <f t="array" aca="1" ref="H6354" ca="1">EsNegrita(BP[[#This Row],[CODIGO]])</f>
        <v>0</v>
      </c>
      <c r="I6354" s="387" t="b" cm="1">
        <f t="array" ref="I6354">_xlfn.LET(
    _xlpm.codigos_devolucion, _xlfn.UNIQUE(_xlfn._xlws.FILTER(BP[CODIGO], ISNUMBER(SEARCH("devoluci", BP[NOMBRE CUENTA])), {""})),
    ISNUMBER(MATCH(BP[[#This Row],[CODIGO]], _xlpm.codigos_devolucion, 0))
)</f>
        <v>0</v>
      </c>
    </row>
    <row r="6355" spans="1:9" x14ac:dyDescent="0.25">
      <c r="A6355" s="68"/>
      <c r="B6355" s="68"/>
      <c r="C6355" s="68"/>
      <c r="D6355" s="68"/>
      <c r="E6355" s="68"/>
      <c r="F6355" s="68"/>
      <c r="G6355" s="389"/>
      <c r="H6355" s="387" t="b" cm="1">
        <f t="array" aca="1" ref="H6355" ca="1">EsNegrita(BP[[#This Row],[CODIGO]])</f>
        <v>0</v>
      </c>
      <c r="I6355" s="387" t="b" cm="1">
        <f t="array" ref="I6355">_xlfn.LET(
    _xlpm.codigos_devolucion, _xlfn.UNIQUE(_xlfn._xlws.FILTER(BP[CODIGO], ISNUMBER(SEARCH("devoluci", BP[NOMBRE CUENTA])), {""})),
    ISNUMBER(MATCH(BP[[#This Row],[CODIGO]], _xlpm.codigos_devolucion, 0))
)</f>
        <v>0</v>
      </c>
    </row>
    <row r="6356" spans="1:9" x14ac:dyDescent="0.25">
      <c r="A6356" s="68"/>
      <c r="B6356" s="68"/>
      <c r="C6356" s="68"/>
      <c r="D6356" s="68"/>
      <c r="E6356" s="68"/>
      <c r="F6356" s="68"/>
      <c r="G6356" s="389"/>
      <c r="H6356" s="387" t="b" cm="1">
        <f t="array" aca="1" ref="H6356" ca="1">EsNegrita(BP[[#This Row],[CODIGO]])</f>
        <v>0</v>
      </c>
      <c r="I6356" s="387" t="b" cm="1">
        <f t="array" ref="I6356">_xlfn.LET(
    _xlpm.codigos_devolucion, _xlfn.UNIQUE(_xlfn._xlws.FILTER(BP[CODIGO], ISNUMBER(SEARCH("devoluci", BP[NOMBRE CUENTA])), {""})),
    ISNUMBER(MATCH(BP[[#This Row],[CODIGO]], _xlpm.codigos_devolucion, 0))
)</f>
        <v>0</v>
      </c>
    </row>
    <row r="6357" spans="1:9" x14ac:dyDescent="0.25">
      <c r="A6357" s="68"/>
      <c r="B6357" s="68"/>
      <c r="C6357" s="68"/>
      <c r="D6357" s="68"/>
      <c r="E6357" s="68"/>
      <c r="F6357" s="68"/>
      <c r="G6357" s="389"/>
      <c r="H6357" s="387" t="b" cm="1">
        <f t="array" aca="1" ref="H6357" ca="1">EsNegrita(BP[[#This Row],[CODIGO]])</f>
        <v>0</v>
      </c>
      <c r="I6357" s="387" t="b" cm="1">
        <f t="array" ref="I6357">_xlfn.LET(
    _xlpm.codigos_devolucion, _xlfn.UNIQUE(_xlfn._xlws.FILTER(BP[CODIGO], ISNUMBER(SEARCH("devoluci", BP[NOMBRE CUENTA])), {""})),
    ISNUMBER(MATCH(BP[[#This Row],[CODIGO]], _xlpm.codigos_devolucion, 0))
)</f>
        <v>0</v>
      </c>
    </row>
    <row r="6358" spans="1:9" x14ac:dyDescent="0.25">
      <c r="A6358" s="68"/>
      <c r="B6358" s="68"/>
      <c r="C6358" s="68"/>
      <c r="D6358" s="68"/>
      <c r="E6358" s="68"/>
      <c r="F6358" s="68"/>
      <c r="G6358" s="389"/>
      <c r="H6358" s="387" t="b" cm="1">
        <f t="array" aca="1" ref="H6358" ca="1">EsNegrita(BP[[#This Row],[CODIGO]])</f>
        <v>0</v>
      </c>
      <c r="I6358" s="387" t="b" cm="1">
        <f t="array" ref="I6358">_xlfn.LET(
    _xlpm.codigos_devolucion, _xlfn.UNIQUE(_xlfn._xlws.FILTER(BP[CODIGO], ISNUMBER(SEARCH("devoluci", BP[NOMBRE CUENTA])), {""})),
    ISNUMBER(MATCH(BP[[#This Row],[CODIGO]], _xlpm.codigos_devolucion, 0))
)</f>
        <v>0</v>
      </c>
    </row>
    <row r="6359" spans="1:9" x14ac:dyDescent="0.25">
      <c r="A6359" s="68"/>
      <c r="B6359" s="68"/>
      <c r="C6359" s="68"/>
      <c r="D6359" s="68"/>
      <c r="E6359" s="68"/>
      <c r="F6359" s="68"/>
      <c r="G6359" s="389"/>
      <c r="H6359" s="387" t="b" cm="1">
        <f t="array" aca="1" ref="H6359" ca="1">EsNegrita(BP[[#This Row],[CODIGO]])</f>
        <v>0</v>
      </c>
      <c r="I6359" s="387" t="b" cm="1">
        <f t="array" ref="I6359">_xlfn.LET(
    _xlpm.codigos_devolucion, _xlfn.UNIQUE(_xlfn._xlws.FILTER(BP[CODIGO], ISNUMBER(SEARCH("devoluci", BP[NOMBRE CUENTA])), {""})),
    ISNUMBER(MATCH(BP[[#This Row],[CODIGO]], _xlpm.codigos_devolucion, 0))
)</f>
        <v>0</v>
      </c>
    </row>
    <row r="6360" spans="1:9" x14ac:dyDescent="0.25">
      <c r="A6360" s="68"/>
      <c r="B6360" s="68"/>
      <c r="C6360" s="68"/>
      <c r="D6360" s="68"/>
      <c r="E6360" s="68"/>
      <c r="F6360" s="68"/>
      <c r="G6360" s="389"/>
      <c r="H6360" s="387" t="b" cm="1">
        <f t="array" aca="1" ref="H6360" ca="1">EsNegrita(BP[[#This Row],[CODIGO]])</f>
        <v>0</v>
      </c>
      <c r="I6360" s="387" t="b" cm="1">
        <f t="array" ref="I6360">_xlfn.LET(
    _xlpm.codigos_devolucion, _xlfn.UNIQUE(_xlfn._xlws.FILTER(BP[CODIGO], ISNUMBER(SEARCH("devoluci", BP[NOMBRE CUENTA])), {""})),
    ISNUMBER(MATCH(BP[[#This Row],[CODIGO]], _xlpm.codigos_devolucion, 0))
)</f>
        <v>0</v>
      </c>
    </row>
    <row r="6361" spans="1:9" x14ac:dyDescent="0.25">
      <c r="A6361" s="68"/>
      <c r="B6361" s="68"/>
      <c r="C6361" s="68"/>
      <c r="D6361" s="68"/>
      <c r="E6361" s="68"/>
      <c r="F6361" s="68"/>
      <c r="G6361" s="389"/>
      <c r="H6361" s="387" t="b" cm="1">
        <f t="array" aca="1" ref="H6361" ca="1">EsNegrita(BP[[#This Row],[CODIGO]])</f>
        <v>0</v>
      </c>
      <c r="I6361" s="387" t="b" cm="1">
        <f t="array" ref="I6361">_xlfn.LET(
    _xlpm.codigos_devolucion, _xlfn.UNIQUE(_xlfn._xlws.FILTER(BP[CODIGO], ISNUMBER(SEARCH("devoluci", BP[NOMBRE CUENTA])), {""})),
    ISNUMBER(MATCH(BP[[#This Row],[CODIGO]], _xlpm.codigos_devolucion, 0))
)</f>
        <v>0</v>
      </c>
    </row>
    <row r="6362" spans="1:9" x14ac:dyDescent="0.25">
      <c r="A6362" s="68"/>
      <c r="B6362" s="68"/>
      <c r="C6362" s="68"/>
      <c r="D6362" s="68"/>
      <c r="E6362" s="68"/>
      <c r="F6362" s="68"/>
      <c r="G6362" s="389"/>
      <c r="H6362" s="387" t="b" cm="1">
        <f t="array" aca="1" ref="H6362" ca="1">EsNegrita(BP[[#This Row],[CODIGO]])</f>
        <v>0</v>
      </c>
      <c r="I6362" s="387" t="b" cm="1">
        <f t="array" ref="I6362">_xlfn.LET(
    _xlpm.codigos_devolucion, _xlfn.UNIQUE(_xlfn._xlws.FILTER(BP[CODIGO], ISNUMBER(SEARCH("devoluci", BP[NOMBRE CUENTA])), {""})),
    ISNUMBER(MATCH(BP[[#This Row],[CODIGO]], _xlpm.codigos_devolucion, 0))
)</f>
        <v>0</v>
      </c>
    </row>
    <row r="6363" spans="1:9" x14ac:dyDescent="0.25">
      <c r="A6363" s="68"/>
      <c r="B6363" s="68"/>
      <c r="C6363" s="68"/>
      <c r="D6363" s="68"/>
      <c r="E6363" s="68"/>
      <c r="F6363" s="68"/>
      <c r="G6363" s="389"/>
      <c r="H6363" s="387" t="b" cm="1">
        <f t="array" aca="1" ref="H6363" ca="1">EsNegrita(BP[[#This Row],[CODIGO]])</f>
        <v>0</v>
      </c>
      <c r="I6363" s="387" t="b" cm="1">
        <f t="array" ref="I6363">_xlfn.LET(
    _xlpm.codigos_devolucion, _xlfn.UNIQUE(_xlfn._xlws.FILTER(BP[CODIGO], ISNUMBER(SEARCH("devoluci", BP[NOMBRE CUENTA])), {""})),
    ISNUMBER(MATCH(BP[[#This Row],[CODIGO]], _xlpm.codigos_devolucion, 0))
)</f>
        <v>0</v>
      </c>
    </row>
    <row r="6364" spans="1:9" x14ac:dyDescent="0.25">
      <c r="A6364" s="68"/>
      <c r="B6364" s="68"/>
      <c r="C6364" s="68"/>
      <c r="D6364" s="68"/>
      <c r="E6364" s="68"/>
      <c r="F6364" s="68"/>
      <c r="G6364" s="389"/>
      <c r="H6364" s="387" t="b" cm="1">
        <f t="array" aca="1" ref="H6364" ca="1">EsNegrita(BP[[#This Row],[CODIGO]])</f>
        <v>0</v>
      </c>
      <c r="I6364" s="387" t="b" cm="1">
        <f t="array" ref="I6364">_xlfn.LET(
    _xlpm.codigos_devolucion, _xlfn.UNIQUE(_xlfn._xlws.FILTER(BP[CODIGO], ISNUMBER(SEARCH("devoluci", BP[NOMBRE CUENTA])), {""})),
    ISNUMBER(MATCH(BP[[#This Row],[CODIGO]], _xlpm.codigos_devolucion, 0))
)</f>
        <v>0</v>
      </c>
    </row>
    <row r="6365" spans="1:9" x14ac:dyDescent="0.25">
      <c r="A6365" s="68"/>
      <c r="B6365" s="68"/>
      <c r="C6365" s="68"/>
      <c r="D6365" s="68"/>
      <c r="E6365" s="68"/>
      <c r="F6365" s="68"/>
      <c r="G6365" s="389"/>
      <c r="H6365" s="387" t="b" cm="1">
        <f t="array" aca="1" ref="H6365" ca="1">EsNegrita(BP[[#This Row],[CODIGO]])</f>
        <v>0</v>
      </c>
      <c r="I6365" s="387" t="b" cm="1">
        <f t="array" ref="I6365">_xlfn.LET(
    _xlpm.codigos_devolucion, _xlfn.UNIQUE(_xlfn._xlws.FILTER(BP[CODIGO], ISNUMBER(SEARCH("devoluci", BP[NOMBRE CUENTA])), {""})),
    ISNUMBER(MATCH(BP[[#This Row],[CODIGO]], _xlpm.codigos_devolucion, 0))
)</f>
        <v>0</v>
      </c>
    </row>
    <row r="6366" spans="1:9" x14ac:dyDescent="0.25">
      <c r="A6366" s="68"/>
      <c r="B6366" s="68"/>
      <c r="C6366" s="68"/>
      <c r="D6366" s="68"/>
      <c r="E6366" s="68"/>
      <c r="F6366" s="68"/>
      <c r="G6366" s="389"/>
      <c r="H6366" s="387" t="b" cm="1">
        <f t="array" aca="1" ref="H6366" ca="1">EsNegrita(BP[[#This Row],[CODIGO]])</f>
        <v>0</v>
      </c>
      <c r="I6366" s="387" t="b" cm="1">
        <f t="array" ref="I6366">_xlfn.LET(
    _xlpm.codigos_devolucion, _xlfn.UNIQUE(_xlfn._xlws.FILTER(BP[CODIGO], ISNUMBER(SEARCH("devoluci", BP[NOMBRE CUENTA])), {""})),
    ISNUMBER(MATCH(BP[[#This Row],[CODIGO]], _xlpm.codigos_devolucion, 0))
)</f>
        <v>0</v>
      </c>
    </row>
    <row r="6367" spans="1:9" x14ac:dyDescent="0.25">
      <c r="A6367" s="68"/>
      <c r="B6367" s="68"/>
      <c r="C6367" s="68"/>
      <c r="D6367" s="68"/>
      <c r="E6367" s="68"/>
      <c r="F6367" s="68"/>
      <c r="G6367" s="389"/>
      <c r="H6367" s="387" t="b" cm="1">
        <f t="array" aca="1" ref="H6367" ca="1">EsNegrita(BP[[#This Row],[CODIGO]])</f>
        <v>0</v>
      </c>
      <c r="I6367" s="387" t="b" cm="1">
        <f t="array" ref="I6367">_xlfn.LET(
    _xlpm.codigos_devolucion, _xlfn.UNIQUE(_xlfn._xlws.FILTER(BP[CODIGO], ISNUMBER(SEARCH("devoluci", BP[NOMBRE CUENTA])), {""})),
    ISNUMBER(MATCH(BP[[#This Row],[CODIGO]], _xlpm.codigos_devolucion, 0))
)</f>
        <v>0</v>
      </c>
    </row>
    <row r="6368" spans="1:9" x14ac:dyDescent="0.25">
      <c r="A6368" s="68"/>
      <c r="B6368" s="68"/>
      <c r="C6368" s="68"/>
      <c r="D6368" s="68"/>
      <c r="E6368" s="68"/>
      <c r="F6368" s="68"/>
      <c r="G6368" s="389"/>
      <c r="H6368" s="387" t="b" cm="1">
        <f t="array" aca="1" ref="H6368" ca="1">EsNegrita(BP[[#This Row],[CODIGO]])</f>
        <v>0</v>
      </c>
      <c r="I6368" s="387" t="b" cm="1">
        <f t="array" ref="I6368">_xlfn.LET(
    _xlpm.codigos_devolucion, _xlfn.UNIQUE(_xlfn._xlws.FILTER(BP[CODIGO], ISNUMBER(SEARCH("devoluci", BP[NOMBRE CUENTA])), {""})),
    ISNUMBER(MATCH(BP[[#This Row],[CODIGO]], _xlpm.codigos_devolucion, 0))
)</f>
        <v>0</v>
      </c>
    </row>
    <row r="6369" spans="1:9" x14ac:dyDescent="0.25">
      <c r="A6369" s="68"/>
      <c r="B6369" s="68"/>
      <c r="C6369" s="68"/>
      <c r="D6369" s="68"/>
      <c r="E6369" s="68"/>
      <c r="F6369" s="68"/>
      <c r="G6369" s="389"/>
      <c r="H6369" s="387" t="b" cm="1">
        <f t="array" aca="1" ref="H6369" ca="1">EsNegrita(BP[[#This Row],[CODIGO]])</f>
        <v>0</v>
      </c>
      <c r="I6369" s="387" t="b" cm="1">
        <f t="array" ref="I6369">_xlfn.LET(
    _xlpm.codigos_devolucion, _xlfn.UNIQUE(_xlfn._xlws.FILTER(BP[CODIGO], ISNUMBER(SEARCH("devoluci", BP[NOMBRE CUENTA])), {""})),
    ISNUMBER(MATCH(BP[[#This Row],[CODIGO]], _xlpm.codigos_devolucion, 0))
)</f>
        <v>0</v>
      </c>
    </row>
    <row r="6370" spans="1:9" x14ac:dyDescent="0.25">
      <c r="A6370" s="68"/>
      <c r="B6370" s="68"/>
      <c r="C6370" s="68"/>
      <c r="D6370" s="68"/>
      <c r="E6370" s="68"/>
      <c r="F6370" s="68"/>
      <c r="G6370" s="389"/>
      <c r="H6370" s="387" t="b" cm="1">
        <f t="array" aca="1" ref="H6370" ca="1">EsNegrita(BP[[#This Row],[CODIGO]])</f>
        <v>0</v>
      </c>
      <c r="I6370" s="387" t="b" cm="1">
        <f t="array" ref="I6370">_xlfn.LET(
    _xlpm.codigos_devolucion, _xlfn.UNIQUE(_xlfn._xlws.FILTER(BP[CODIGO], ISNUMBER(SEARCH("devoluci", BP[NOMBRE CUENTA])), {""})),
    ISNUMBER(MATCH(BP[[#This Row],[CODIGO]], _xlpm.codigos_devolucion, 0))
)</f>
        <v>0</v>
      </c>
    </row>
    <row r="6371" spans="1:9" x14ac:dyDescent="0.25">
      <c r="A6371" s="68"/>
      <c r="B6371" s="68"/>
      <c r="C6371" s="68"/>
      <c r="D6371" s="68"/>
      <c r="E6371" s="68"/>
      <c r="F6371" s="68"/>
      <c r="G6371" s="389"/>
      <c r="H6371" s="387" t="b" cm="1">
        <f t="array" aca="1" ref="H6371" ca="1">EsNegrita(BP[[#This Row],[CODIGO]])</f>
        <v>0</v>
      </c>
      <c r="I6371" s="387" t="b" cm="1">
        <f t="array" ref="I6371">_xlfn.LET(
    _xlpm.codigos_devolucion, _xlfn.UNIQUE(_xlfn._xlws.FILTER(BP[CODIGO], ISNUMBER(SEARCH("devoluci", BP[NOMBRE CUENTA])), {""})),
    ISNUMBER(MATCH(BP[[#This Row],[CODIGO]], _xlpm.codigos_devolucion, 0))
)</f>
        <v>0</v>
      </c>
    </row>
    <row r="6372" spans="1:9" x14ac:dyDescent="0.25">
      <c r="A6372" s="68"/>
      <c r="B6372" s="68"/>
      <c r="C6372" s="68"/>
      <c r="D6372" s="68"/>
      <c r="E6372" s="68"/>
      <c r="F6372" s="68"/>
      <c r="G6372" s="389"/>
      <c r="H6372" s="387" t="b" cm="1">
        <f t="array" aca="1" ref="H6372" ca="1">EsNegrita(BP[[#This Row],[CODIGO]])</f>
        <v>0</v>
      </c>
      <c r="I6372" s="387" t="b" cm="1">
        <f t="array" ref="I6372">_xlfn.LET(
    _xlpm.codigos_devolucion, _xlfn.UNIQUE(_xlfn._xlws.FILTER(BP[CODIGO], ISNUMBER(SEARCH("devoluci", BP[NOMBRE CUENTA])), {""})),
    ISNUMBER(MATCH(BP[[#This Row],[CODIGO]], _xlpm.codigos_devolucion, 0))
)</f>
        <v>0</v>
      </c>
    </row>
    <row r="6373" spans="1:9" x14ac:dyDescent="0.25">
      <c r="A6373" s="68"/>
      <c r="B6373" s="68"/>
      <c r="C6373" s="68"/>
      <c r="D6373" s="68"/>
      <c r="E6373" s="68"/>
      <c r="F6373" s="68"/>
      <c r="G6373" s="389"/>
      <c r="H6373" s="387" t="b" cm="1">
        <f t="array" aca="1" ref="H6373" ca="1">EsNegrita(BP[[#This Row],[CODIGO]])</f>
        <v>0</v>
      </c>
      <c r="I6373" s="387" t="b" cm="1">
        <f t="array" ref="I6373">_xlfn.LET(
    _xlpm.codigos_devolucion, _xlfn.UNIQUE(_xlfn._xlws.FILTER(BP[CODIGO], ISNUMBER(SEARCH("devoluci", BP[NOMBRE CUENTA])), {""})),
    ISNUMBER(MATCH(BP[[#This Row],[CODIGO]], _xlpm.codigos_devolucion, 0))
)</f>
        <v>0</v>
      </c>
    </row>
    <row r="6374" spans="1:9" x14ac:dyDescent="0.25">
      <c r="A6374" s="68"/>
      <c r="B6374" s="68"/>
      <c r="C6374" s="68"/>
      <c r="D6374" s="68"/>
      <c r="E6374" s="68"/>
      <c r="F6374" s="68"/>
      <c r="G6374" s="389"/>
      <c r="H6374" s="387" t="b" cm="1">
        <f t="array" aca="1" ref="H6374" ca="1">EsNegrita(BP[[#This Row],[CODIGO]])</f>
        <v>0</v>
      </c>
      <c r="I6374" s="387" t="b" cm="1">
        <f t="array" ref="I6374">_xlfn.LET(
    _xlpm.codigos_devolucion, _xlfn.UNIQUE(_xlfn._xlws.FILTER(BP[CODIGO], ISNUMBER(SEARCH("devoluci", BP[NOMBRE CUENTA])), {""})),
    ISNUMBER(MATCH(BP[[#This Row],[CODIGO]], _xlpm.codigos_devolucion, 0))
)</f>
        <v>0</v>
      </c>
    </row>
    <row r="6375" spans="1:9" x14ac:dyDescent="0.25">
      <c r="A6375" s="68"/>
      <c r="B6375" s="68"/>
      <c r="C6375" s="68"/>
      <c r="D6375" s="68"/>
      <c r="E6375" s="68"/>
      <c r="F6375" s="68"/>
      <c r="G6375" s="389"/>
      <c r="H6375" s="387" t="b" cm="1">
        <f t="array" aca="1" ref="H6375" ca="1">EsNegrita(BP[[#This Row],[CODIGO]])</f>
        <v>0</v>
      </c>
      <c r="I6375" s="387" t="b" cm="1">
        <f t="array" ref="I6375">_xlfn.LET(
    _xlpm.codigos_devolucion, _xlfn.UNIQUE(_xlfn._xlws.FILTER(BP[CODIGO], ISNUMBER(SEARCH("devoluci", BP[NOMBRE CUENTA])), {""})),
    ISNUMBER(MATCH(BP[[#This Row],[CODIGO]], _xlpm.codigos_devolucion, 0))
)</f>
        <v>0</v>
      </c>
    </row>
    <row r="6376" spans="1:9" x14ac:dyDescent="0.25">
      <c r="A6376" s="68"/>
      <c r="B6376" s="68"/>
      <c r="C6376" s="68"/>
      <c r="D6376" s="68"/>
      <c r="E6376" s="68"/>
      <c r="F6376" s="68"/>
      <c r="G6376" s="389"/>
      <c r="H6376" s="387" t="b" cm="1">
        <f t="array" aca="1" ref="H6376" ca="1">EsNegrita(BP[[#This Row],[CODIGO]])</f>
        <v>0</v>
      </c>
      <c r="I6376" s="387" t="b" cm="1">
        <f t="array" ref="I6376">_xlfn.LET(
    _xlpm.codigos_devolucion, _xlfn.UNIQUE(_xlfn._xlws.FILTER(BP[CODIGO], ISNUMBER(SEARCH("devoluci", BP[NOMBRE CUENTA])), {""})),
    ISNUMBER(MATCH(BP[[#This Row],[CODIGO]], _xlpm.codigos_devolucion, 0))
)</f>
        <v>0</v>
      </c>
    </row>
    <row r="6377" spans="1:9" x14ac:dyDescent="0.25">
      <c r="A6377" s="68"/>
      <c r="B6377" s="68"/>
      <c r="C6377" s="68"/>
      <c r="D6377" s="68"/>
      <c r="E6377" s="68"/>
      <c r="F6377" s="68"/>
      <c r="G6377" s="389"/>
      <c r="H6377" s="387" t="b" cm="1">
        <f t="array" aca="1" ref="H6377" ca="1">EsNegrita(BP[[#This Row],[CODIGO]])</f>
        <v>0</v>
      </c>
      <c r="I6377" s="387" t="b" cm="1">
        <f t="array" ref="I6377">_xlfn.LET(
    _xlpm.codigos_devolucion, _xlfn.UNIQUE(_xlfn._xlws.FILTER(BP[CODIGO], ISNUMBER(SEARCH("devoluci", BP[NOMBRE CUENTA])), {""})),
    ISNUMBER(MATCH(BP[[#This Row],[CODIGO]], _xlpm.codigos_devolucion, 0))
)</f>
        <v>0</v>
      </c>
    </row>
    <row r="6378" spans="1:9" x14ac:dyDescent="0.25">
      <c r="A6378" s="68"/>
      <c r="B6378" s="68"/>
      <c r="C6378" s="68"/>
      <c r="D6378" s="68"/>
      <c r="E6378" s="68"/>
      <c r="F6378" s="68"/>
      <c r="G6378" s="389"/>
      <c r="H6378" s="387" t="b" cm="1">
        <f t="array" aca="1" ref="H6378" ca="1">EsNegrita(BP[[#This Row],[CODIGO]])</f>
        <v>0</v>
      </c>
      <c r="I6378" s="387" t="b" cm="1">
        <f t="array" ref="I6378">_xlfn.LET(
    _xlpm.codigos_devolucion, _xlfn.UNIQUE(_xlfn._xlws.FILTER(BP[CODIGO], ISNUMBER(SEARCH("devoluci", BP[NOMBRE CUENTA])), {""})),
    ISNUMBER(MATCH(BP[[#This Row],[CODIGO]], _xlpm.codigos_devolucion, 0))
)</f>
        <v>0</v>
      </c>
    </row>
    <row r="6379" spans="1:9" x14ac:dyDescent="0.25">
      <c r="A6379" s="68"/>
      <c r="B6379" s="68"/>
      <c r="C6379" s="68"/>
      <c r="D6379" s="68"/>
      <c r="E6379" s="68"/>
      <c r="F6379" s="68"/>
      <c r="G6379" s="389"/>
      <c r="H6379" s="387" t="b" cm="1">
        <f t="array" aca="1" ref="H6379" ca="1">EsNegrita(BP[[#This Row],[CODIGO]])</f>
        <v>0</v>
      </c>
      <c r="I6379" s="387" t="b" cm="1">
        <f t="array" ref="I6379">_xlfn.LET(
    _xlpm.codigos_devolucion, _xlfn.UNIQUE(_xlfn._xlws.FILTER(BP[CODIGO], ISNUMBER(SEARCH("devoluci", BP[NOMBRE CUENTA])), {""})),
    ISNUMBER(MATCH(BP[[#This Row],[CODIGO]], _xlpm.codigos_devolucion, 0))
)</f>
        <v>0</v>
      </c>
    </row>
    <row r="6380" spans="1:9" x14ac:dyDescent="0.25">
      <c r="A6380" s="68"/>
      <c r="B6380" s="68"/>
      <c r="C6380" s="68"/>
      <c r="D6380" s="68"/>
      <c r="E6380" s="68"/>
      <c r="F6380" s="68"/>
      <c r="G6380" s="389"/>
      <c r="H6380" s="387" t="b" cm="1">
        <f t="array" aca="1" ref="H6380" ca="1">EsNegrita(BP[[#This Row],[CODIGO]])</f>
        <v>0</v>
      </c>
      <c r="I6380" s="387" t="b" cm="1">
        <f t="array" ref="I6380">_xlfn.LET(
    _xlpm.codigos_devolucion, _xlfn.UNIQUE(_xlfn._xlws.FILTER(BP[CODIGO], ISNUMBER(SEARCH("devoluci", BP[NOMBRE CUENTA])), {""})),
    ISNUMBER(MATCH(BP[[#This Row],[CODIGO]], _xlpm.codigos_devolucion, 0))
)</f>
        <v>0</v>
      </c>
    </row>
    <row r="6381" spans="1:9" x14ac:dyDescent="0.25">
      <c r="A6381" s="68"/>
      <c r="B6381" s="68"/>
      <c r="C6381" s="68"/>
      <c r="D6381" s="68"/>
      <c r="E6381" s="68"/>
      <c r="F6381" s="68"/>
      <c r="G6381" s="389"/>
      <c r="H6381" s="387" t="b" cm="1">
        <f t="array" aca="1" ref="H6381" ca="1">EsNegrita(BP[[#This Row],[CODIGO]])</f>
        <v>0</v>
      </c>
      <c r="I6381" s="387" t="b" cm="1">
        <f t="array" ref="I6381">_xlfn.LET(
    _xlpm.codigos_devolucion, _xlfn.UNIQUE(_xlfn._xlws.FILTER(BP[CODIGO], ISNUMBER(SEARCH("devoluci", BP[NOMBRE CUENTA])), {""})),
    ISNUMBER(MATCH(BP[[#This Row],[CODIGO]], _xlpm.codigos_devolucion, 0))
)</f>
        <v>0</v>
      </c>
    </row>
    <row r="6382" spans="1:9" x14ac:dyDescent="0.25">
      <c r="A6382" s="68"/>
      <c r="B6382" s="68"/>
      <c r="C6382" s="68"/>
      <c r="D6382" s="68"/>
      <c r="E6382" s="68"/>
      <c r="F6382" s="68"/>
      <c r="G6382" s="389"/>
      <c r="H6382" s="387" t="b" cm="1">
        <f t="array" aca="1" ref="H6382" ca="1">EsNegrita(BP[[#This Row],[CODIGO]])</f>
        <v>0</v>
      </c>
      <c r="I6382" s="387" t="b" cm="1">
        <f t="array" ref="I6382">_xlfn.LET(
    _xlpm.codigos_devolucion, _xlfn.UNIQUE(_xlfn._xlws.FILTER(BP[CODIGO], ISNUMBER(SEARCH("devoluci", BP[NOMBRE CUENTA])), {""})),
    ISNUMBER(MATCH(BP[[#This Row],[CODIGO]], _xlpm.codigos_devolucion, 0))
)</f>
        <v>0</v>
      </c>
    </row>
    <row r="6383" spans="1:9" x14ac:dyDescent="0.25">
      <c r="A6383" s="68"/>
      <c r="B6383" s="68"/>
      <c r="C6383" s="68"/>
      <c r="D6383" s="68"/>
      <c r="E6383" s="68"/>
      <c r="F6383" s="68"/>
      <c r="G6383" s="389"/>
      <c r="H6383" s="387" t="b" cm="1">
        <f t="array" aca="1" ref="H6383" ca="1">EsNegrita(BP[[#This Row],[CODIGO]])</f>
        <v>0</v>
      </c>
      <c r="I6383" s="387" t="b" cm="1">
        <f t="array" ref="I6383">_xlfn.LET(
    _xlpm.codigos_devolucion, _xlfn.UNIQUE(_xlfn._xlws.FILTER(BP[CODIGO], ISNUMBER(SEARCH("devoluci", BP[NOMBRE CUENTA])), {""})),
    ISNUMBER(MATCH(BP[[#This Row],[CODIGO]], _xlpm.codigos_devolucion, 0))
)</f>
        <v>0</v>
      </c>
    </row>
    <row r="6384" spans="1:9" x14ac:dyDescent="0.25">
      <c r="A6384" s="68"/>
      <c r="B6384" s="68"/>
      <c r="C6384" s="68"/>
      <c r="D6384" s="68"/>
      <c r="E6384" s="68"/>
      <c r="F6384" s="68"/>
      <c r="G6384" s="389"/>
      <c r="H6384" s="387" t="b" cm="1">
        <f t="array" aca="1" ref="H6384" ca="1">EsNegrita(BP[[#This Row],[CODIGO]])</f>
        <v>0</v>
      </c>
      <c r="I6384" s="387" t="b" cm="1">
        <f t="array" ref="I6384">_xlfn.LET(
    _xlpm.codigos_devolucion, _xlfn.UNIQUE(_xlfn._xlws.FILTER(BP[CODIGO], ISNUMBER(SEARCH("devoluci", BP[NOMBRE CUENTA])), {""})),
    ISNUMBER(MATCH(BP[[#This Row],[CODIGO]], _xlpm.codigos_devolucion, 0))
)</f>
        <v>0</v>
      </c>
    </row>
    <row r="6385" spans="1:9" x14ac:dyDescent="0.25">
      <c r="A6385" s="68"/>
      <c r="B6385" s="68"/>
      <c r="C6385" s="68"/>
      <c r="D6385" s="68"/>
      <c r="E6385" s="68"/>
      <c r="F6385" s="68"/>
      <c r="G6385" s="389"/>
      <c r="H6385" s="387" t="b" cm="1">
        <f t="array" aca="1" ref="H6385" ca="1">EsNegrita(BP[[#This Row],[CODIGO]])</f>
        <v>0</v>
      </c>
      <c r="I6385" s="387" t="b" cm="1">
        <f t="array" ref="I6385">_xlfn.LET(
    _xlpm.codigos_devolucion, _xlfn.UNIQUE(_xlfn._xlws.FILTER(BP[CODIGO], ISNUMBER(SEARCH("devoluci", BP[NOMBRE CUENTA])), {""})),
    ISNUMBER(MATCH(BP[[#This Row],[CODIGO]], _xlpm.codigos_devolucion, 0))
)</f>
        <v>0</v>
      </c>
    </row>
    <row r="6386" spans="1:9" x14ac:dyDescent="0.25">
      <c r="A6386" s="68"/>
      <c r="B6386" s="68"/>
      <c r="C6386" s="68"/>
      <c r="D6386" s="68"/>
      <c r="E6386" s="68"/>
      <c r="F6386" s="68"/>
      <c r="G6386" s="389"/>
      <c r="H6386" s="387" t="b" cm="1">
        <f t="array" aca="1" ref="H6386" ca="1">EsNegrita(BP[[#This Row],[CODIGO]])</f>
        <v>0</v>
      </c>
      <c r="I6386" s="387" t="b" cm="1">
        <f t="array" ref="I6386">_xlfn.LET(
    _xlpm.codigos_devolucion, _xlfn.UNIQUE(_xlfn._xlws.FILTER(BP[CODIGO], ISNUMBER(SEARCH("devoluci", BP[NOMBRE CUENTA])), {""})),
    ISNUMBER(MATCH(BP[[#This Row],[CODIGO]], _xlpm.codigos_devolucion, 0))
)</f>
        <v>0</v>
      </c>
    </row>
    <row r="6387" spans="1:9" x14ac:dyDescent="0.25">
      <c r="A6387" s="68"/>
      <c r="B6387" s="68"/>
      <c r="C6387" s="68"/>
      <c r="D6387" s="68"/>
      <c r="E6387" s="68"/>
      <c r="F6387" s="68"/>
      <c r="G6387" s="389"/>
      <c r="H6387" s="387" t="b" cm="1">
        <f t="array" aca="1" ref="H6387" ca="1">EsNegrita(BP[[#This Row],[CODIGO]])</f>
        <v>0</v>
      </c>
      <c r="I6387" s="387" t="b" cm="1">
        <f t="array" ref="I6387">_xlfn.LET(
    _xlpm.codigos_devolucion, _xlfn.UNIQUE(_xlfn._xlws.FILTER(BP[CODIGO], ISNUMBER(SEARCH("devoluci", BP[NOMBRE CUENTA])), {""})),
    ISNUMBER(MATCH(BP[[#This Row],[CODIGO]], _xlpm.codigos_devolucion, 0))
)</f>
        <v>0</v>
      </c>
    </row>
    <row r="6388" spans="1:9" x14ac:dyDescent="0.25">
      <c r="A6388" s="68"/>
      <c r="B6388" s="68"/>
      <c r="C6388" s="68"/>
      <c r="D6388" s="68"/>
      <c r="E6388" s="68"/>
      <c r="F6388" s="68"/>
      <c r="G6388" s="389"/>
      <c r="H6388" s="387" t="b" cm="1">
        <f t="array" aca="1" ref="H6388" ca="1">EsNegrita(BP[[#This Row],[CODIGO]])</f>
        <v>0</v>
      </c>
      <c r="I6388" s="387" t="b" cm="1">
        <f t="array" ref="I6388">_xlfn.LET(
    _xlpm.codigos_devolucion, _xlfn.UNIQUE(_xlfn._xlws.FILTER(BP[CODIGO], ISNUMBER(SEARCH("devoluci", BP[NOMBRE CUENTA])), {""})),
    ISNUMBER(MATCH(BP[[#This Row],[CODIGO]], _xlpm.codigos_devolucion, 0))
)</f>
        <v>0</v>
      </c>
    </row>
    <row r="6389" spans="1:9" x14ac:dyDescent="0.25">
      <c r="A6389" s="68"/>
      <c r="B6389" s="68"/>
      <c r="C6389" s="68"/>
      <c r="D6389" s="68"/>
      <c r="E6389" s="68"/>
      <c r="F6389" s="68"/>
      <c r="G6389" s="389"/>
      <c r="H6389" s="387" t="b" cm="1">
        <f t="array" aca="1" ref="H6389" ca="1">EsNegrita(BP[[#This Row],[CODIGO]])</f>
        <v>0</v>
      </c>
      <c r="I6389" s="387" t="b" cm="1">
        <f t="array" ref="I6389">_xlfn.LET(
    _xlpm.codigos_devolucion, _xlfn.UNIQUE(_xlfn._xlws.FILTER(BP[CODIGO], ISNUMBER(SEARCH("devoluci", BP[NOMBRE CUENTA])), {""})),
    ISNUMBER(MATCH(BP[[#This Row],[CODIGO]], _xlpm.codigos_devolucion, 0))
)</f>
        <v>0</v>
      </c>
    </row>
    <row r="6390" spans="1:9" x14ac:dyDescent="0.25">
      <c r="A6390" s="68"/>
      <c r="B6390" s="68"/>
      <c r="C6390" s="68"/>
      <c r="D6390" s="68"/>
      <c r="E6390" s="68"/>
      <c r="F6390" s="68"/>
      <c r="G6390" s="389"/>
      <c r="H6390" s="387" t="b" cm="1">
        <f t="array" aca="1" ref="H6390" ca="1">EsNegrita(BP[[#This Row],[CODIGO]])</f>
        <v>0</v>
      </c>
      <c r="I6390" s="387" t="b" cm="1">
        <f t="array" ref="I6390">_xlfn.LET(
    _xlpm.codigos_devolucion, _xlfn.UNIQUE(_xlfn._xlws.FILTER(BP[CODIGO], ISNUMBER(SEARCH("devoluci", BP[NOMBRE CUENTA])), {""})),
    ISNUMBER(MATCH(BP[[#This Row],[CODIGO]], _xlpm.codigos_devolucion, 0))
)</f>
        <v>0</v>
      </c>
    </row>
    <row r="6391" spans="1:9" x14ac:dyDescent="0.25">
      <c r="A6391" s="68"/>
      <c r="B6391" s="68"/>
      <c r="C6391" s="68"/>
      <c r="D6391" s="68"/>
      <c r="E6391" s="68"/>
      <c r="F6391" s="68"/>
      <c r="G6391" s="389"/>
      <c r="H6391" s="387" t="b" cm="1">
        <f t="array" aca="1" ref="H6391" ca="1">EsNegrita(BP[[#This Row],[CODIGO]])</f>
        <v>0</v>
      </c>
      <c r="I6391" s="387" t="b" cm="1">
        <f t="array" ref="I6391">_xlfn.LET(
    _xlpm.codigos_devolucion, _xlfn.UNIQUE(_xlfn._xlws.FILTER(BP[CODIGO], ISNUMBER(SEARCH("devoluci", BP[NOMBRE CUENTA])), {""})),
    ISNUMBER(MATCH(BP[[#This Row],[CODIGO]], _xlpm.codigos_devolucion, 0))
)</f>
        <v>0</v>
      </c>
    </row>
    <row r="6392" spans="1:9" x14ac:dyDescent="0.25">
      <c r="A6392" s="68"/>
      <c r="B6392" s="68"/>
      <c r="C6392" s="68"/>
      <c r="D6392" s="68"/>
      <c r="E6392" s="68"/>
      <c r="F6392" s="68"/>
      <c r="G6392" s="389"/>
      <c r="H6392" s="387" t="b" cm="1">
        <f t="array" aca="1" ref="H6392" ca="1">EsNegrita(BP[[#This Row],[CODIGO]])</f>
        <v>0</v>
      </c>
      <c r="I6392" s="387" t="b" cm="1">
        <f t="array" ref="I6392">_xlfn.LET(
    _xlpm.codigos_devolucion, _xlfn.UNIQUE(_xlfn._xlws.FILTER(BP[CODIGO], ISNUMBER(SEARCH("devoluci", BP[NOMBRE CUENTA])), {""})),
    ISNUMBER(MATCH(BP[[#This Row],[CODIGO]], _xlpm.codigos_devolucion, 0))
)</f>
        <v>0</v>
      </c>
    </row>
    <row r="6393" spans="1:9" x14ac:dyDescent="0.25">
      <c r="A6393" s="68"/>
      <c r="B6393" s="68"/>
      <c r="C6393" s="68"/>
      <c r="D6393" s="68"/>
      <c r="E6393" s="68"/>
      <c r="F6393" s="68"/>
      <c r="G6393" s="389"/>
      <c r="H6393" s="387" t="b" cm="1">
        <f t="array" aca="1" ref="H6393" ca="1">EsNegrita(BP[[#This Row],[CODIGO]])</f>
        <v>0</v>
      </c>
      <c r="I6393" s="387" t="b" cm="1">
        <f t="array" ref="I6393">_xlfn.LET(
    _xlpm.codigos_devolucion, _xlfn.UNIQUE(_xlfn._xlws.FILTER(BP[CODIGO], ISNUMBER(SEARCH("devoluci", BP[NOMBRE CUENTA])), {""})),
    ISNUMBER(MATCH(BP[[#This Row],[CODIGO]], _xlpm.codigos_devolucion, 0))
)</f>
        <v>0</v>
      </c>
    </row>
    <row r="6394" spans="1:9" x14ac:dyDescent="0.25">
      <c r="A6394" s="68"/>
      <c r="B6394" s="68"/>
      <c r="C6394" s="68"/>
      <c r="D6394" s="68"/>
      <c r="E6394" s="68"/>
      <c r="F6394" s="68"/>
      <c r="G6394" s="389"/>
      <c r="H6394" s="387" t="b" cm="1">
        <f t="array" aca="1" ref="H6394" ca="1">EsNegrita(BP[[#This Row],[CODIGO]])</f>
        <v>0</v>
      </c>
      <c r="I6394" s="387" t="b" cm="1">
        <f t="array" ref="I6394">_xlfn.LET(
    _xlpm.codigos_devolucion, _xlfn.UNIQUE(_xlfn._xlws.FILTER(BP[CODIGO], ISNUMBER(SEARCH("devoluci", BP[NOMBRE CUENTA])), {""})),
    ISNUMBER(MATCH(BP[[#This Row],[CODIGO]], _xlpm.codigos_devolucion, 0))
)</f>
        <v>0</v>
      </c>
    </row>
    <row r="6395" spans="1:9" x14ac:dyDescent="0.25">
      <c r="A6395" s="68"/>
      <c r="B6395" s="68"/>
      <c r="C6395" s="68"/>
      <c r="D6395" s="68"/>
      <c r="E6395" s="68"/>
      <c r="F6395" s="68"/>
      <c r="G6395" s="389"/>
      <c r="H6395" s="387" t="b" cm="1">
        <f t="array" aca="1" ref="H6395" ca="1">EsNegrita(BP[[#This Row],[CODIGO]])</f>
        <v>0</v>
      </c>
      <c r="I6395" s="387" t="b" cm="1">
        <f t="array" ref="I6395">_xlfn.LET(
    _xlpm.codigos_devolucion, _xlfn.UNIQUE(_xlfn._xlws.FILTER(BP[CODIGO], ISNUMBER(SEARCH("devoluci", BP[NOMBRE CUENTA])), {""})),
    ISNUMBER(MATCH(BP[[#This Row],[CODIGO]], _xlpm.codigos_devolucion, 0))
)</f>
        <v>0</v>
      </c>
    </row>
    <row r="6396" spans="1:9" x14ac:dyDescent="0.25">
      <c r="A6396" s="68"/>
      <c r="B6396" s="68"/>
      <c r="C6396" s="68"/>
      <c r="D6396" s="68"/>
      <c r="E6396" s="68"/>
      <c r="F6396" s="68"/>
      <c r="G6396" s="389"/>
      <c r="H6396" s="387" t="b" cm="1">
        <f t="array" aca="1" ref="H6396" ca="1">EsNegrita(BP[[#This Row],[CODIGO]])</f>
        <v>0</v>
      </c>
      <c r="I6396" s="387" t="b" cm="1">
        <f t="array" ref="I6396">_xlfn.LET(
    _xlpm.codigos_devolucion, _xlfn.UNIQUE(_xlfn._xlws.FILTER(BP[CODIGO], ISNUMBER(SEARCH("devoluci", BP[NOMBRE CUENTA])), {""})),
    ISNUMBER(MATCH(BP[[#This Row],[CODIGO]], _xlpm.codigos_devolucion, 0))
)</f>
        <v>0</v>
      </c>
    </row>
    <row r="6397" spans="1:9" x14ac:dyDescent="0.25">
      <c r="A6397" s="68"/>
      <c r="B6397" s="68"/>
      <c r="C6397" s="68"/>
      <c r="D6397" s="68"/>
      <c r="E6397" s="68"/>
      <c r="F6397" s="68"/>
      <c r="G6397" s="389"/>
      <c r="H6397" s="387" t="b" cm="1">
        <f t="array" aca="1" ref="H6397" ca="1">EsNegrita(BP[[#This Row],[CODIGO]])</f>
        <v>0</v>
      </c>
      <c r="I6397" s="387" t="b" cm="1">
        <f t="array" ref="I6397">_xlfn.LET(
    _xlpm.codigos_devolucion, _xlfn.UNIQUE(_xlfn._xlws.FILTER(BP[CODIGO], ISNUMBER(SEARCH("devoluci", BP[NOMBRE CUENTA])), {""})),
    ISNUMBER(MATCH(BP[[#This Row],[CODIGO]], _xlpm.codigos_devolucion, 0))
)</f>
        <v>0</v>
      </c>
    </row>
    <row r="6398" spans="1:9" x14ac:dyDescent="0.25">
      <c r="A6398" s="68"/>
      <c r="B6398" s="68"/>
      <c r="C6398" s="68"/>
      <c r="D6398" s="68"/>
      <c r="E6398" s="68"/>
      <c r="F6398" s="68"/>
      <c r="G6398" s="389"/>
      <c r="H6398" s="387" t="b" cm="1">
        <f t="array" aca="1" ref="H6398" ca="1">EsNegrita(BP[[#This Row],[CODIGO]])</f>
        <v>0</v>
      </c>
      <c r="I6398" s="387" t="b" cm="1">
        <f t="array" ref="I6398">_xlfn.LET(
    _xlpm.codigos_devolucion, _xlfn.UNIQUE(_xlfn._xlws.FILTER(BP[CODIGO], ISNUMBER(SEARCH("devoluci", BP[NOMBRE CUENTA])), {""})),
    ISNUMBER(MATCH(BP[[#This Row],[CODIGO]], _xlpm.codigos_devolucion, 0))
)</f>
        <v>0</v>
      </c>
    </row>
    <row r="6399" spans="1:9" x14ac:dyDescent="0.25">
      <c r="A6399" s="68"/>
      <c r="B6399" s="68"/>
      <c r="C6399" s="68"/>
      <c r="D6399" s="68"/>
      <c r="E6399" s="68"/>
      <c r="F6399" s="68"/>
      <c r="G6399" s="389"/>
      <c r="H6399" s="387" t="b" cm="1">
        <f t="array" aca="1" ref="H6399" ca="1">EsNegrita(BP[[#This Row],[CODIGO]])</f>
        <v>0</v>
      </c>
      <c r="I6399" s="387" t="b" cm="1">
        <f t="array" ref="I6399">_xlfn.LET(
    _xlpm.codigos_devolucion, _xlfn.UNIQUE(_xlfn._xlws.FILTER(BP[CODIGO], ISNUMBER(SEARCH("devoluci", BP[NOMBRE CUENTA])), {""})),
    ISNUMBER(MATCH(BP[[#This Row],[CODIGO]], _xlpm.codigos_devolucion, 0))
)</f>
        <v>0</v>
      </c>
    </row>
    <row r="6400" spans="1:9" x14ac:dyDescent="0.25">
      <c r="A6400" s="68"/>
      <c r="B6400" s="68"/>
      <c r="C6400" s="68"/>
      <c r="D6400" s="68"/>
      <c r="E6400" s="68"/>
      <c r="F6400" s="68"/>
      <c r="G6400" s="389"/>
      <c r="H6400" s="387" t="b" cm="1">
        <f t="array" aca="1" ref="H6400" ca="1">EsNegrita(BP[[#This Row],[CODIGO]])</f>
        <v>0</v>
      </c>
      <c r="I6400" s="387" t="b" cm="1">
        <f t="array" ref="I6400">_xlfn.LET(
    _xlpm.codigos_devolucion, _xlfn.UNIQUE(_xlfn._xlws.FILTER(BP[CODIGO], ISNUMBER(SEARCH("devoluci", BP[NOMBRE CUENTA])), {""})),
    ISNUMBER(MATCH(BP[[#This Row],[CODIGO]], _xlpm.codigos_devolucion, 0))
)</f>
        <v>0</v>
      </c>
    </row>
    <row r="6401" spans="1:9" x14ac:dyDescent="0.25">
      <c r="A6401" s="68"/>
      <c r="B6401" s="68"/>
      <c r="C6401" s="68"/>
      <c r="D6401" s="68"/>
      <c r="E6401" s="68"/>
      <c r="F6401" s="68"/>
      <c r="G6401" s="389"/>
      <c r="H6401" s="387" t="b" cm="1">
        <f t="array" aca="1" ref="H6401" ca="1">EsNegrita(BP[[#This Row],[CODIGO]])</f>
        <v>0</v>
      </c>
      <c r="I6401" s="387" t="b" cm="1">
        <f t="array" ref="I6401">_xlfn.LET(
    _xlpm.codigos_devolucion, _xlfn.UNIQUE(_xlfn._xlws.FILTER(BP[CODIGO], ISNUMBER(SEARCH("devoluci", BP[NOMBRE CUENTA])), {""})),
    ISNUMBER(MATCH(BP[[#This Row],[CODIGO]], _xlpm.codigos_devolucion, 0))
)</f>
        <v>0</v>
      </c>
    </row>
    <row r="6402" spans="1:9" x14ac:dyDescent="0.25">
      <c r="A6402" s="68"/>
      <c r="B6402" s="68"/>
      <c r="C6402" s="68"/>
      <c r="D6402" s="68"/>
      <c r="E6402" s="68"/>
      <c r="F6402" s="68"/>
      <c r="G6402" s="389"/>
      <c r="H6402" s="387" t="b" cm="1">
        <f t="array" aca="1" ref="H6402" ca="1">EsNegrita(BP[[#This Row],[CODIGO]])</f>
        <v>0</v>
      </c>
      <c r="I6402" s="387" t="b" cm="1">
        <f t="array" ref="I6402">_xlfn.LET(
    _xlpm.codigos_devolucion, _xlfn.UNIQUE(_xlfn._xlws.FILTER(BP[CODIGO], ISNUMBER(SEARCH("devoluci", BP[NOMBRE CUENTA])), {""})),
    ISNUMBER(MATCH(BP[[#This Row],[CODIGO]], _xlpm.codigos_devolucion, 0))
)</f>
        <v>0</v>
      </c>
    </row>
    <row r="6403" spans="1:9" x14ac:dyDescent="0.25">
      <c r="A6403" s="68"/>
      <c r="B6403" s="68"/>
      <c r="C6403" s="68"/>
      <c r="D6403" s="68"/>
      <c r="E6403" s="68"/>
      <c r="F6403" s="68"/>
      <c r="G6403" s="389"/>
      <c r="H6403" s="387" t="b" cm="1">
        <f t="array" aca="1" ref="H6403" ca="1">EsNegrita(BP[[#This Row],[CODIGO]])</f>
        <v>0</v>
      </c>
      <c r="I6403" s="387" t="b" cm="1">
        <f t="array" ref="I6403">_xlfn.LET(
    _xlpm.codigos_devolucion, _xlfn.UNIQUE(_xlfn._xlws.FILTER(BP[CODIGO], ISNUMBER(SEARCH("devoluci", BP[NOMBRE CUENTA])), {""})),
    ISNUMBER(MATCH(BP[[#This Row],[CODIGO]], _xlpm.codigos_devolucion, 0))
)</f>
        <v>0</v>
      </c>
    </row>
    <row r="6404" spans="1:9" x14ac:dyDescent="0.25">
      <c r="A6404" s="68"/>
      <c r="B6404" s="68"/>
      <c r="C6404" s="68"/>
      <c r="D6404" s="68"/>
      <c r="E6404" s="68"/>
      <c r="F6404" s="68"/>
      <c r="G6404" s="389"/>
      <c r="H6404" s="387" t="b" cm="1">
        <f t="array" aca="1" ref="H6404" ca="1">EsNegrita(BP[[#This Row],[CODIGO]])</f>
        <v>0</v>
      </c>
      <c r="I6404" s="387" t="b" cm="1">
        <f t="array" ref="I6404">_xlfn.LET(
    _xlpm.codigos_devolucion, _xlfn.UNIQUE(_xlfn._xlws.FILTER(BP[CODIGO], ISNUMBER(SEARCH("devoluci", BP[NOMBRE CUENTA])), {""})),
    ISNUMBER(MATCH(BP[[#This Row],[CODIGO]], _xlpm.codigos_devolucion, 0))
)</f>
        <v>0</v>
      </c>
    </row>
    <row r="6405" spans="1:9" x14ac:dyDescent="0.25">
      <c r="A6405" s="68"/>
      <c r="B6405" s="68"/>
      <c r="C6405" s="68"/>
      <c r="D6405" s="68"/>
      <c r="E6405" s="68"/>
      <c r="F6405" s="68"/>
      <c r="G6405" s="389"/>
      <c r="H6405" s="387" t="b" cm="1">
        <f t="array" aca="1" ref="H6405" ca="1">EsNegrita(BP[[#This Row],[CODIGO]])</f>
        <v>0</v>
      </c>
      <c r="I6405" s="387" t="b" cm="1">
        <f t="array" ref="I6405">_xlfn.LET(
    _xlpm.codigos_devolucion, _xlfn.UNIQUE(_xlfn._xlws.FILTER(BP[CODIGO], ISNUMBER(SEARCH("devoluci", BP[NOMBRE CUENTA])), {""})),
    ISNUMBER(MATCH(BP[[#This Row],[CODIGO]], _xlpm.codigos_devolucion, 0))
)</f>
        <v>0</v>
      </c>
    </row>
    <row r="6406" spans="1:9" x14ac:dyDescent="0.25">
      <c r="A6406" s="68"/>
      <c r="B6406" s="68"/>
      <c r="C6406" s="68"/>
      <c r="D6406" s="68"/>
      <c r="E6406" s="68"/>
      <c r="F6406" s="68"/>
      <c r="G6406" s="389"/>
      <c r="H6406" s="387" t="b" cm="1">
        <f t="array" aca="1" ref="H6406" ca="1">EsNegrita(BP[[#This Row],[CODIGO]])</f>
        <v>0</v>
      </c>
      <c r="I6406" s="387" t="b" cm="1">
        <f t="array" ref="I6406">_xlfn.LET(
    _xlpm.codigos_devolucion, _xlfn.UNIQUE(_xlfn._xlws.FILTER(BP[CODIGO], ISNUMBER(SEARCH("devoluci", BP[NOMBRE CUENTA])), {""})),
    ISNUMBER(MATCH(BP[[#This Row],[CODIGO]], _xlpm.codigos_devolucion, 0))
)</f>
        <v>0</v>
      </c>
    </row>
    <row r="6407" spans="1:9" x14ac:dyDescent="0.25">
      <c r="A6407" s="68"/>
      <c r="B6407" s="68"/>
      <c r="C6407" s="68"/>
      <c r="D6407" s="68"/>
      <c r="E6407" s="68"/>
      <c r="F6407" s="68"/>
      <c r="G6407" s="389"/>
      <c r="H6407" s="387" t="b" cm="1">
        <f t="array" aca="1" ref="H6407" ca="1">EsNegrita(BP[[#This Row],[CODIGO]])</f>
        <v>0</v>
      </c>
      <c r="I6407" s="387" t="b" cm="1">
        <f t="array" ref="I6407">_xlfn.LET(
    _xlpm.codigos_devolucion, _xlfn.UNIQUE(_xlfn._xlws.FILTER(BP[CODIGO], ISNUMBER(SEARCH("devoluci", BP[NOMBRE CUENTA])), {""})),
    ISNUMBER(MATCH(BP[[#This Row],[CODIGO]], _xlpm.codigos_devolucion, 0))
)</f>
        <v>0</v>
      </c>
    </row>
    <row r="6408" spans="1:9" x14ac:dyDescent="0.25">
      <c r="A6408" s="68"/>
      <c r="B6408" s="68"/>
      <c r="C6408" s="68"/>
      <c r="D6408" s="68"/>
      <c r="E6408" s="68"/>
      <c r="F6408" s="68"/>
      <c r="G6408" s="389"/>
      <c r="H6408" s="387" t="b" cm="1">
        <f t="array" aca="1" ref="H6408" ca="1">EsNegrita(BP[[#This Row],[CODIGO]])</f>
        <v>0</v>
      </c>
      <c r="I6408" s="387" t="b" cm="1">
        <f t="array" ref="I6408">_xlfn.LET(
    _xlpm.codigos_devolucion, _xlfn.UNIQUE(_xlfn._xlws.FILTER(BP[CODIGO], ISNUMBER(SEARCH("devoluci", BP[NOMBRE CUENTA])), {""})),
    ISNUMBER(MATCH(BP[[#This Row],[CODIGO]], _xlpm.codigos_devolucion, 0))
)</f>
        <v>0</v>
      </c>
    </row>
    <row r="6409" spans="1:9" x14ac:dyDescent="0.25">
      <c r="A6409" s="68"/>
      <c r="B6409" s="68"/>
      <c r="C6409" s="68"/>
      <c r="D6409" s="68"/>
      <c r="E6409" s="68"/>
      <c r="F6409" s="68"/>
      <c r="G6409" s="389"/>
      <c r="H6409" s="387" t="b" cm="1">
        <f t="array" aca="1" ref="H6409" ca="1">EsNegrita(BP[[#This Row],[CODIGO]])</f>
        <v>0</v>
      </c>
      <c r="I6409" s="387" t="b" cm="1">
        <f t="array" ref="I6409">_xlfn.LET(
    _xlpm.codigos_devolucion, _xlfn.UNIQUE(_xlfn._xlws.FILTER(BP[CODIGO], ISNUMBER(SEARCH("devoluci", BP[NOMBRE CUENTA])), {""})),
    ISNUMBER(MATCH(BP[[#This Row],[CODIGO]], _xlpm.codigos_devolucion, 0))
)</f>
        <v>0</v>
      </c>
    </row>
    <row r="6410" spans="1:9" x14ac:dyDescent="0.25">
      <c r="A6410" s="68"/>
      <c r="B6410" s="68"/>
      <c r="C6410" s="68"/>
      <c r="D6410" s="68"/>
      <c r="E6410" s="68"/>
      <c r="F6410" s="68"/>
      <c r="G6410" s="389"/>
      <c r="H6410" s="387" t="b" cm="1">
        <f t="array" aca="1" ref="H6410" ca="1">EsNegrita(BP[[#This Row],[CODIGO]])</f>
        <v>0</v>
      </c>
      <c r="I6410" s="387" t="b" cm="1">
        <f t="array" ref="I6410">_xlfn.LET(
    _xlpm.codigos_devolucion, _xlfn.UNIQUE(_xlfn._xlws.FILTER(BP[CODIGO], ISNUMBER(SEARCH("devoluci", BP[NOMBRE CUENTA])), {""})),
    ISNUMBER(MATCH(BP[[#This Row],[CODIGO]], _xlpm.codigos_devolucion, 0))
)</f>
        <v>0</v>
      </c>
    </row>
    <row r="6411" spans="1:9" x14ac:dyDescent="0.25">
      <c r="A6411" s="68"/>
      <c r="B6411" s="68"/>
      <c r="C6411" s="68"/>
      <c r="D6411" s="68"/>
      <c r="E6411" s="68"/>
      <c r="F6411" s="68"/>
      <c r="G6411" s="389"/>
      <c r="H6411" s="387" t="b" cm="1">
        <f t="array" aca="1" ref="H6411" ca="1">EsNegrita(BP[[#This Row],[CODIGO]])</f>
        <v>0</v>
      </c>
      <c r="I6411" s="387" t="b" cm="1">
        <f t="array" ref="I6411">_xlfn.LET(
    _xlpm.codigos_devolucion, _xlfn.UNIQUE(_xlfn._xlws.FILTER(BP[CODIGO], ISNUMBER(SEARCH("devoluci", BP[NOMBRE CUENTA])), {""})),
    ISNUMBER(MATCH(BP[[#This Row],[CODIGO]], _xlpm.codigos_devolucion, 0))
)</f>
        <v>0</v>
      </c>
    </row>
    <row r="6412" spans="1:9" x14ac:dyDescent="0.25">
      <c r="A6412" s="68"/>
      <c r="B6412" s="68"/>
      <c r="C6412" s="68"/>
      <c r="D6412" s="68"/>
      <c r="E6412" s="68"/>
      <c r="F6412" s="68"/>
      <c r="G6412" s="389"/>
      <c r="H6412" s="387" t="b" cm="1">
        <f t="array" aca="1" ref="H6412" ca="1">EsNegrita(BP[[#This Row],[CODIGO]])</f>
        <v>0</v>
      </c>
      <c r="I6412" s="387" t="b" cm="1">
        <f t="array" ref="I6412">_xlfn.LET(
    _xlpm.codigos_devolucion, _xlfn.UNIQUE(_xlfn._xlws.FILTER(BP[CODIGO], ISNUMBER(SEARCH("devoluci", BP[NOMBRE CUENTA])), {""})),
    ISNUMBER(MATCH(BP[[#This Row],[CODIGO]], _xlpm.codigos_devolucion, 0))
)</f>
        <v>0</v>
      </c>
    </row>
    <row r="6413" spans="1:9" x14ac:dyDescent="0.25">
      <c r="A6413" s="68"/>
      <c r="B6413" s="68"/>
      <c r="C6413" s="68"/>
      <c r="D6413" s="68"/>
      <c r="E6413" s="68"/>
      <c r="F6413" s="68"/>
      <c r="G6413" s="389"/>
      <c r="H6413" s="387" t="b" cm="1">
        <f t="array" aca="1" ref="H6413" ca="1">EsNegrita(BP[[#This Row],[CODIGO]])</f>
        <v>0</v>
      </c>
      <c r="I6413" s="387" t="b" cm="1">
        <f t="array" ref="I6413">_xlfn.LET(
    _xlpm.codigos_devolucion, _xlfn.UNIQUE(_xlfn._xlws.FILTER(BP[CODIGO], ISNUMBER(SEARCH("devoluci", BP[NOMBRE CUENTA])), {""})),
    ISNUMBER(MATCH(BP[[#This Row],[CODIGO]], _xlpm.codigos_devolucion, 0))
)</f>
        <v>0</v>
      </c>
    </row>
    <row r="6414" spans="1:9" x14ac:dyDescent="0.25">
      <c r="A6414" s="68"/>
      <c r="B6414" s="68"/>
      <c r="C6414" s="68"/>
      <c r="D6414" s="68"/>
      <c r="E6414" s="68"/>
      <c r="F6414" s="68"/>
      <c r="G6414" s="389"/>
      <c r="H6414" s="387" t="b" cm="1">
        <f t="array" aca="1" ref="H6414" ca="1">EsNegrita(BP[[#This Row],[CODIGO]])</f>
        <v>0</v>
      </c>
      <c r="I6414" s="387" t="b" cm="1">
        <f t="array" ref="I6414">_xlfn.LET(
    _xlpm.codigos_devolucion, _xlfn.UNIQUE(_xlfn._xlws.FILTER(BP[CODIGO], ISNUMBER(SEARCH("devoluci", BP[NOMBRE CUENTA])), {""})),
    ISNUMBER(MATCH(BP[[#This Row],[CODIGO]], _xlpm.codigos_devolucion, 0))
)</f>
        <v>0</v>
      </c>
    </row>
    <row r="6415" spans="1:9" x14ac:dyDescent="0.25">
      <c r="A6415" s="68"/>
      <c r="B6415" s="68"/>
      <c r="C6415" s="68"/>
      <c r="D6415" s="68"/>
      <c r="E6415" s="68"/>
      <c r="F6415" s="68"/>
      <c r="G6415" s="389"/>
      <c r="H6415" s="387" t="b" cm="1">
        <f t="array" aca="1" ref="H6415" ca="1">EsNegrita(BP[[#This Row],[CODIGO]])</f>
        <v>0</v>
      </c>
      <c r="I6415" s="387" t="b" cm="1">
        <f t="array" ref="I6415">_xlfn.LET(
    _xlpm.codigos_devolucion, _xlfn.UNIQUE(_xlfn._xlws.FILTER(BP[CODIGO], ISNUMBER(SEARCH("devoluci", BP[NOMBRE CUENTA])), {""})),
    ISNUMBER(MATCH(BP[[#This Row],[CODIGO]], _xlpm.codigos_devolucion, 0))
)</f>
        <v>0</v>
      </c>
    </row>
    <row r="6416" spans="1:9" x14ac:dyDescent="0.25">
      <c r="A6416" s="68"/>
      <c r="B6416" s="68"/>
      <c r="C6416" s="68"/>
      <c r="D6416" s="68"/>
      <c r="E6416" s="68"/>
      <c r="F6416" s="68"/>
      <c r="G6416" s="389"/>
      <c r="H6416" s="387" t="b" cm="1">
        <f t="array" aca="1" ref="H6416" ca="1">EsNegrita(BP[[#This Row],[CODIGO]])</f>
        <v>0</v>
      </c>
      <c r="I6416" s="387" t="b" cm="1">
        <f t="array" ref="I6416">_xlfn.LET(
    _xlpm.codigos_devolucion, _xlfn.UNIQUE(_xlfn._xlws.FILTER(BP[CODIGO], ISNUMBER(SEARCH("devoluci", BP[NOMBRE CUENTA])), {""})),
    ISNUMBER(MATCH(BP[[#This Row],[CODIGO]], _xlpm.codigos_devolucion, 0))
)</f>
        <v>0</v>
      </c>
    </row>
    <row r="6417" spans="1:9" x14ac:dyDescent="0.25">
      <c r="A6417" s="68"/>
      <c r="B6417" s="68"/>
      <c r="C6417" s="68"/>
      <c r="D6417" s="68"/>
      <c r="E6417" s="68"/>
      <c r="F6417" s="68"/>
      <c r="G6417" s="389"/>
      <c r="H6417" s="387" t="b" cm="1">
        <f t="array" aca="1" ref="H6417" ca="1">EsNegrita(BP[[#This Row],[CODIGO]])</f>
        <v>0</v>
      </c>
      <c r="I6417" s="387" t="b" cm="1">
        <f t="array" ref="I6417">_xlfn.LET(
    _xlpm.codigos_devolucion, _xlfn.UNIQUE(_xlfn._xlws.FILTER(BP[CODIGO], ISNUMBER(SEARCH("devoluci", BP[NOMBRE CUENTA])), {""})),
    ISNUMBER(MATCH(BP[[#This Row],[CODIGO]], _xlpm.codigos_devolucion, 0))
)</f>
        <v>0</v>
      </c>
    </row>
    <row r="6418" spans="1:9" x14ac:dyDescent="0.25">
      <c r="A6418" s="68"/>
      <c r="B6418" s="68"/>
      <c r="C6418" s="68"/>
      <c r="D6418" s="68"/>
      <c r="E6418" s="68"/>
      <c r="F6418" s="68"/>
      <c r="G6418" s="389"/>
      <c r="H6418" s="387" t="b" cm="1">
        <f t="array" aca="1" ref="H6418" ca="1">EsNegrita(BP[[#This Row],[CODIGO]])</f>
        <v>0</v>
      </c>
      <c r="I6418" s="387" t="b" cm="1">
        <f t="array" ref="I6418">_xlfn.LET(
    _xlpm.codigos_devolucion, _xlfn.UNIQUE(_xlfn._xlws.FILTER(BP[CODIGO], ISNUMBER(SEARCH("devoluci", BP[NOMBRE CUENTA])), {""})),
    ISNUMBER(MATCH(BP[[#This Row],[CODIGO]], _xlpm.codigos_devolucion, 0))
)</f>
        <v>0</v>
      </c>
    </row>
    <row r="6419" spans="1:9" x14ac:dyDescent="0.25">
      <c r="A6419" s="68"/>
      <c r="B6419" s="68"/>
      <c r="C6419" s="68"/>
      <c r="D6419" s="68"/>
      <c r="E6419" s="68"/>
      <c r="F6419" s="68"/>
      <c r="G6419" s="389"/>
      <c r="H6419" s="387" t="b" cm="1">
        <f t="array" aca="1" ref="H6419" ca="1">EsNegrita(BP[[#This Row],[CODIGO]])</f>
        <v>0</v>
      </c>
      <c r="I6419" s="387" t="b" cm="1">
        <f t="array" ref="I6419">_xlfn.LET(
    _xlpm.codigos_devolucion, _xlfn.UNIQUE(_xlfn._xlws.FILTER(BP[CODIGO], ISNUMBER(SEARCH("devoluci", BP[NOMBRE CUENTA])), {""})),
    ISNUMBER(MATCH(BP[[#This Row],[CODIGO]], _xlpm.codigos_devolucion, 0))
)</f>
        <v>0</v>
      </c>
    </row>
    <row r="6420" spans="1:9" x14ac:dyDescent="0.25">
      <c r="A6420" s="68"/>
      <c r="B6420" s="68"/>
      <c r="C6420" s="68"/>
      <c r="D6420" s="68"/>
      <c r="E6420" s="68"/>
      <c r="F6420" s="68"/>
      <c r="G6420" s="389"/>
      <c r="H6420" s="387" t="b" cm="1">
        <f t="array" aca="1" ref="H6420" ca="1">EsNegrita(BP[[#This Row],[CODIGO]])</f>
        <v>0</v>
      </c>
      <c r="I6420" s="387" t="b" cm="1">
        <f t="array" ref="I6420">_xlfn.LET(
    _xlpm.codigos_devolucion, _xlfn.UNIQUE(_xlfn._xlws.FILTER(BP[CODIGO], ISNUMBER(SEARCH("devoluci", BP[NOMBRE CUENTA])), {""})),
    ISNUMBER(MATCH(BP[[#This Row],[CODIGO]], _xlpm.codigos_devolucion, 0))
)</f>
        <v>0</v>
      </c>
    </row>
    <row r="6421" spans="1:9" x14ac:dyDescent="0.25">
      <c r="A6421" s="68"/>
      <c r="B6421" s="68"/>
      <c r="C6421" s="68"/>
      <c r="D6421" s="68"/>
      <c r="E6421" s="68"/>
      <c r="F6421" s="68"/>
      <c r="G6421" s="389"/>
      <c r="H6421" s="387" t="b" cm="1">
        <f t="array" aca="1" ref="H6421" ca="1">EsNegrita(BP[[#This Row],[CODIGO]])</f>
        <v>0</v>
      </c>
      <c r="I6421" s="387" t="b" cm="1">
        <f t="array" ref="I6421">_xlfn.LET(
    _xlpm.codigos_devolucion, _xlfn.UNIQUE(_xlfn._xlws.FILTER(BP[CODIGO], ISNUMBER(SEARCH("devoluci", BP[NOMBRE CUENTA])), {""})),
    ISNUMBER(MATCH(BP[[#This Row],[CODIGO]], _xlpm.codigos_devolucion, 0))
)</f>
        <v>0</v>
      </c>
    </row>
    <row r="6422" spans="1:9" x14ac:dyDescent="0.25">
      <c r="A6422" s="68"/>
      <c r="B6422" s="68"/>
      <c r="C6422" s="68"/>
      <c r="D6422" s="68"/>
      <c r="E6422" s="68"/>
      <c r="F6422" s="68"/>
      <c r="G6422" s="389"/>
      <c r="H6422" s="387" t="b" cm="1">
        <f t="array" aca="1" ref="H6422" ca="1">EsNegrita(BP[[#This Row],[CODIGO]])</f>
        <v>0</v>
      </c>
      <c r="I6422" s="387" t="b" cm="1">
        <f t="array" ref="I6422">_xlfn.LET(
    _xlpm.codigos_devolucion, _xlfn.UNIQUE(_xlfn._xlws.FILTER(BP[CODIGO], ISNUMBER(SEARCH("devoluci", BP[NOMBRE CUENTA])), {""})),
    ISNUMBER(MATCH(BP[[#This Row],[CODIGO]], _xlpm.codigos_devolucion, 0))
)</f>
        <v>0</v>
      </c>
    </row>
    <row r="6423" spans="1:9" x14ac:dyDescent="0.25">
      <c r="A6423" s="68"/>
      <c r="B6423" s="68"/>
      <c r="C6423" s="68"/>
      <c r="D6423" s="68"/>
      <c r="E6423" s="68"/>
      <c r="F6423" s="68"/>
      <c r="G6423" s="389"/>
      <c r="H6423" s="387" t="b" cm="1">
        <f t="array" aca="1" ref="H6423" ca="1">EsNegrita(BP[[#This Row],[CODIGO]])</f>
        <v>0</v>
      </c>
      <c r="I6423" s="387" t="b" cm="1">
        <f t="array" ref="I6423">_xlfn.LET(
    _xlpm.codigos_devolucion, _xlfn.UNIQUE(_xlfn._xlws.FILTER(BP[CODIGO], ISNUMBER(SEARCH("devoluci", BP[NOMBRE CUENTA])), {""})),
    ISNUMBER(MATCH(BP[[#This Row],[CODIGO]], _xlpm.codigos_devolucion, 0))
)</f>
        <v>0</v>
      </c>
    </row>
    <row r="6424" spans="1:9" x14ac:dyDescent="0.25">
      <c r="A6424" s="68"/>
      <c r="B6424" s="68"/>
      <c r="C6424" s="68"/>
      <c r="D6424" s="68"/>
      <c r="E6424" s="68"/>
      <c r="F6424" s="68"/>
      <c r="G6424" s="389"/>
      <c r="H6424" s="387" t="b" cm="1">
        <f t="array" aca="1" ref="H6424" ca="1">EsNegrita(BP[[#This Row],[CODIGO]])</f>
        <v>0</v>
      </c>
      <c r="I6424" s="387" t="b" cm="1">
        <f t="array" ref="I6424">_xlfn.LET(
    _xlpm.codigos_devolucion, _xlfn.UNIQUE(_xlfn._xlws.FILTER(BP[CODIGO], ISNUMBER(SEARCH("devoluci", BP[NOMBRE CUENTA])), {""})),
    ISNUMBER(MATCH(BP[[#This Row],[CODIGO]], _xlpm.codigos_devolucion, 0))
)</f>
        <v>0</v>
      </c>
    </row>
    <row r="6425" spans="1:9" x14ac:dyDescent="0.25">
      <c r="A6425" s="68"/>
      <c r="B6425" s="68"/>
      <c r="C6425" s="68"/>
      <c r="D6425" s="68"/>
      <c r="E6425" s="68"/>
      <c r="F6425" s="68"/>
      <c r="G6425" s="389"/>
      <c r="H6425" s="387" t="b" cm="1">
        <f t="array" aca="1" ref="H6425" ca="1">EsNegrita(BP[[#This Row],[CODIGO]])</f>
        <v>0</v>
      </c>
      <c r="I6425" s="387" t="b" cm="1">
        <f t="array" ref="I6425">_xlfn.LET(
    _xlpm.codigos_devolucion, _xlfn.UNIQUE(_xlfn._xlws.FILTER(BP[CODIGO], ISNUMBER(SEARCH("devoluci", BP[NOMBRE CUENTA])), {""})),
    ISNUMBER(MATCH(BP[[#This Row],[CODIGO]], _xlpm.codigos_devolucion, 0))
)</f>
        <v>0</v>
      </c>
    </row>
    <row r="6426" spans="1:9" x14ac:dyDescent="0.25">
      <c r="A6426" s="68"/>
      <c r="B6426" s="68"/>
      <c r="C6426" s="68"/>
      <c r="D6426" s="68"/>
      <c r="E6426" s="68"/>
      <c r="F6426" s="68"/>
      <c r="G6426" s="389"/>
      <c r="H6426" s="387" t="b" cm="1">
        <f t="array" aca="1" ref="H6426" ca="1">EsNegrita(BP[[#This Row],[CODIGO]])</f>
        <v>0</v>
      </c>
      <c r="I6426" s="387" t="b" cm="1">
        <f t="array" ref="I6426">_xlfn.LET(
    _xlpm.codigos_devolucion, _xlfn.UNIQUE(_xlfn._xlws.FILTER(BP[CODIGO], ISNUMBER(SEARCH("devoluci", BP[NOMBRE CUENTA])), {""})),
    ISNUMBER(MATCH(BP[[#This Row],[CODIGO]], _xlpm.codigos_devolucion, 0))
)</f>
        <v>0</v>
      </c>
    </row>
    <row r="6427" spans="1:9" x14ac:dyDescent="0.25">
      <c r="A6427" s="68"/>
      <c r="B6427" s="68"/>
      <c r="C6427" s="68"/>
      <c r="D6427" s="68"/>
      <c r="E6427" s="68"/>
      <c r="F6427" s="68"/>
      <c r="G6427" s="389"/>
      <c r="H6427" s="387" t="b" cm="1">
        <f t="array" aca="1" ref="H6427" ca="1">EsNegrita(BP[[#This Row],[CODIGO]])</f>
        <v>0</v>
      </c>
      <c r="I6427" s="387" t="b" cm="1">
        <f t="array" ref="I6427">_xlfn.LET(
    _xlpm.codigos_devolucion, _xlfn.UNIQUE(_xlfn._xlws.FILTER(BP[CODIGO], ISNUMBER(SEARCH("devoluci", BP[NOMBRE CUENTA])), {""})),
    ISNUMBER(MATCH(BP[[#This Row],[CODIGO]], _xlpm.codigos_devolucion, 0))
)</f>
        <v>0</v>
      </c>
    </row>
    <row r="6428" spans="1:9" x14ac:dyDescent="0.25">
      <c r="A6428" s="68"/>
      <c r="B6428" s="68"/>
      <c r="C6428" s="68"/>
      <c r="D6428" s="68"/>
      <c r="E6428" s="68"/>
      <c r="F6428" s="68"/>
      <c r="G6428" s="389"/>
      <c r="H6428" s="387" t="b" cm="1">
        <f t="array" aca="1" ref="H6428" ca="1">EsNegrita(BP[[#This Row],[CODIGO]])</f>
        <v>0</v>
      </c>
      <c r="I6428" s="387" t="b" cm="1">
        <f t="array" ref="I6428">_xlfn.LET(
    _xlpm.codigos_devolucion, _xlfn.UNIQUE(_xlfn._xlws.FILTER(BP[CODIGO], ISNUMBER(SEARCH("devoluci", BP[NOMBRE CUENTA])), {""})),
    ISNUMBER(MATCH(BP[[#This Row],[CODIGO]], _xlpm.codigos_devolucion, 0))
)</f>
        <v>0</v>
      </c>
    </row>
    <row r="6429" spans="1:9" x14ac:dyDescent="0.25">
      <c r="A6429" s="68"/>
      <c r="B6429" s="68"/>
      <c r="C6429" s="68"/>
      <c r="D6429" s="68"/>
      <c r="E6429" s="68"/>
      <c r="F6429" s="68"/>
      <c r="G6429" s="389"/>
      <c r="H6429" s="387" t="b" cm="1">
        <f t="array" aca="1" ref="H6429" ca="1">EsNegrita(BP[[#This Row],[CODIGO]])</f>
        <v>0</v>
      </c>
      <c r="I6429" s="387" t="b" cm="1">
        <f t="array" ref="I6429">_xlfn.LET(
    _xlpm.codigos_devolucion, _xlfn.UNIQUE(_xlfn._xlws.FILTER(BP[CODIGO], ISNUMBER(SEARCH("devoluci", BP[NOMBRE CUENTA])), {""})),
    ISNUMBER(MATCH(BP[[#This Row],[CODIGO]], _xlpm.codigos_devolucion, 0))
)</f>
        <v>0</v>
      </c>
    </row>
    <row r="6430" spans="1:9" x14ac:dyDescent="0.25">
      <c r="A6430" s="68"/>
      <c r="B6430" s="68"/>
      <c r="C6430" s="68"/>
      <c r="D6430" s="68"/>
      <c r="E6430" s="68"/>
      <c r="F6430" s="68"/>
      <c r="G6430" s="389"/>
      <c r="H6430" s="387" t="b" cm="1">
        <f t="array" aca="1" ref="H6430" ca="1">EsNegrita(BP[[#This Row],[CODIGO]])</f>
        <v>0</v>
      </c>
      <c r="I6430" s="387" t="b" cm="1">
        <f t="array" ref="I6430">_xlfn.LET(
    _xlpm.codigos_devolucion, _xlfn.UNIQUE(_xlfn._xlws.FILTER(BP[CODIGO], ISNUMBER(SEARCH("devoluci", BP[NOMBRE CUENTA])), {""})),
    ISNUMBER(MATCH(BP[[#This Row],[CODIGO]], _xlpm.codigos_devolucion, 0))
)</f>
        <v>0</v>
      </c>
    </row>
    <row r="6431" spans="1:9" x14ac:dyDescent="0.25">
      <c r="A6431" s="68"/>
      <c r="B6431" s="68"/>
      <c r="C6431" s="68"/>
      <c r="D6431" s="68"/>
      <c r="E6431" s="68"/>
      <c r="F6431" s="68"/>
      <c r="G6431" s="389"/>
      <c r="H6431" s="387" t="b" cm="1">
        <f t="array" aca="1" ref="H6431" ca="1">EsNegrita(BP[[#This Row],[CODIGO]])</f>
        <v>0</v>
      </c>
      <c r="I6431" s="387" t="b" cm="1">
        <f t="array" ref="I6431">_xlfn.LET(
    _xlpm.codigos_devolucion, _xlfn.UNIQUE(_xlfn._xlws.FILTER(BP[CODIGO], ISNUMBER(SEARCH("devoluci", BP[NOMBRE CUENTA])), {""})),
    ISNUMBER(MATCH(BP[[#This Row],[CODIGO]], _xlpm.codigos_devolucion, 0))
)</f>
        <v>0</v>
      </c>
    </row>
    <row r="6432" spans="1:9" x14ac:dyDescent="0.25">
      <c r="A6432" s="68"/>
      <c r="B6432" s="68"/>
      <c r="C6432" s="68"/>
      <c r="D6432" s="68"/>
      <c r="E6432" s="68"/>
      <c r="F6432" s="68"/>
      <c r="G6432" s="389"/>
      <c r="H6432" s="387" t="b" cm="1">
        <f t="array" aca="1" ref="H6432" ca="1">EsNegrita(BP[[#This Row],[CODIGO]])</f>
        <v>0</v>
      </c>
      <c r="I6432" s="387" t="b" cm="1">
        <f t="array" ref="I6432">_xlfn.LET(
    _xlpm.codigos_devolucion, _xlfn.UNIQUE(_xlfn._xlws.FILTER(BP[CODIGO], ISNUMBER(SEARCH("devoluci", BP[NOMBRE CUENTA])), {""})),
    ISNUMBER(MATCH(BP[[#This Row],[CODIGO]], _xlpm.codigos_devolucion, 0))
)</f>
        <v>0</v>
      </c>
    </row>
    <row r="6433" spans="1:9" x14ac:dyDescent="0.25">
      <c r="A6433" s="68"/>
      <c r="B6433" s="68"/>
      <c r="C6433" s="68"/>
      <c r="D6433" s="68"/>
      <c r="E6433" s="68"/>
      <c r="F6433" s="68"/>
      <c r="G6433" s="389"/>
      <c r="H6433" s="387" t="b" cm="1">
        <f t="array" aca="1" ref="H6433" ca="1">EsNegrita(BP[[#This Row],[CODIGO]])</f>
        <v>0</v>
      </c>
      <c r="I6433" s="387" t="b" cm="1">
        <f t="array" ref="I6433">_xlfn.LET(
    _xlpm.codigos_devolucion, _xlfn.UNIQUE(_xlfn._xlws.FILTER(BP[CODIGO], ISNUMBER(SEARCH("devoluci", BP[NOMBRE CUENTA])), {""})),
    ISNUMBER(MATCH(BP[[#This Row],[CODIGO]], _xlpm.codigos_devolucion, 0))
)</f>
        <v>0</v>
      </c>
    </row>
    <row r="6434" spans="1:9" x14ac:dyDescent="0.25">
      <c r="A6434" s="68"/>
      <c r="B6434" s="68"/>
      <c r="C6434" s="68"/>
      <c r="D6434" s="68"/>
      <c r="E6434" s="68"/>
      <c r="F6434" s="68"/>
      <c r="G6434" s="389"/>
      <c r="H6434" s="387" t="b" cm="1">
        <f t="array" aca="1" ref="H6434" ca="1">EsNegrita(BP[[#This Row],[CODIGO]])</f>
        <v>0</v>
      </c>
      <c r="I6434" s="387" t="b" cm="1">
        <f t="array" ref="I6434">_xlfn.LET(
    _xlpm.codigos_devolucion, _xlfn.UNIQUE(_xlfn._xlws.FILTER(BP[CODIGO], ISNUMBER(SEARCH("devoluci", BP[NOMBRE CUENTA])), {""})),
    ISNUMBER(MATCH(BP[[#This Row],[CODIGO]], _xlpm.codigos_devolucion, 0))
)</f>
        <v>0</v>
      </c>
    </row>
    <row r="6435" spans="1:9" x14ac:dyDescent="0.25">
      <c r="A6435" s="68"/>
      <c r="B6435" s="68"/>
      <c r="C6435" s="68"/>
      <c r="D6435" s="68"/>
      <c r="E6435" s="68"/>
      <c r="F6435" s="68"/>
      <c r="G6435" s="389"/>
      <c r="H6435" s="387" t="b" cm="1">
        <f t="array" aca="1" ref="H6435" ca="1">EsNegrita(BP[[#This Row],[CODIGO]])</f>
        <v>0</v>
      </c>
      <c r="I6435" s="387" t="b" cm="1">
        <f t="array" ref="I6435">_xlfn.LET(
    _xlpm.codigos_devolucion, _xlfn.UNIQUE(_xlfn._xlws.FILTER(BP[CODIGO], ISNUMBER(SEARCH("devoluci", BP[NOMBRE CUENTA])), {""})),
    ISNUMBER(MATCH(BP[[#This Row],[CODIGO]], _xlpm.codigos_devolucion, 0))
)</f>
        <v>0</v>
      </c>
    </row>
    <row r="6436" spans="1:9" x14ac:dyDescent="0.25">
      <c r="A6436" s="68"/>
      <c r="B6436" s="68"/>
      <c r="C6436" s="68"/>
      <c r="D6436" s="68"/>
      <c r="E6436" s="68"/>
      <c r="F6436" s="68"/>
      <c r="G6436" s="389"/>
      <c r="H6436" s="387" t="b" cm="1">
        <f t="array" aca="1" ref="H6436" ca="1">EsNegrita(BP[[#This Row],[CODIGO]])</f>
        <v>0</v>
      </c>
      <c r="I6436" s="387" t="b" cm="1">
        <f t="array" ref="I6436">_xlfn.LET(
    _xlpm.codigos_devolucion, _xlfn.UNIQUE(_xlfn._xlws.FILTER(BP[CODIGO], ISNUMBER(SEARCH("devoluci", BP[NOMBRE CUENTA])), {""})),
    ISNUMBER(MATCH(BP[[#This Row],[CODIGO]], _xlpm.codigos_devolucion, 0))
)</f>
        <v>0</v>
      </c>
    </row>
    <row r="6437" spans="1:9" x14ac:dyDescent="0.25">
      <c r="A6437" s="68"/>
      <c r="B6437" s="68"/>
      <c r="C6437" s="68"/>
      <c r="D6437" s="68"/>
      <c r="E6437" s="68"/>
      <c r="F6437" s="68"/>
      <c r="G6437" s="389"/>
      <c r="H6437" s="387" t="b" cm="1">
        <f t="array" aca="1" ref="H6437" ca="1">EsNegrita(BP[[#This Row],[CODIGO]])</f>
        <v>0</v>
      </c>
      <c r="I6437" s="387" t="b" cm="1">
        <f t="array" ref="I6437">_xlfn.LET(
    _xlpm.codigos_devolucion, _xlfn.UNIQUE(_xlfn._xlws.FILTER(BP[CODIGO], ISNUMBER(SEARCH("devoluci", BP[NOMBRE CUENTA])), {""})),
    ISNUMBER(MATCH(BP[[#This Row],[CODIGO]], _xlpm.codigos_devolucion, 0))
)</f>
        <v>0</v>
      </c>
    </row>
    <row r="6438" spans="1:9" x14ac:dyDescent="0.25">
      <c r="A6438" s="68"/>
      <c r="B6438" s="68"/>
      <c r="C6438" s="68"/>
      <c r="D6438" s="68"/>
      <c r="E6438" s="68"/>
      <c r="F6438" s="68"/>
      <c r="G6438" s="389"/>
      <c r="H6438" s="387" t="b" cm="1">
        <f t="array" aca="1" ref="H6438" ca="1">EsNegrita(BP[[#This Row],[CODIGO]])</f>
        <v>0</v>
      </c>
      <c r="I6438" s="387" t="b" cm="1">
        <f t="array" ref="I6438">_xlfn.LET(
    _xlpm.codigos_devolucion, _xlfn.UNIQUE(_xlfn._xlws.FILTER(BP[CODIGO], ISNUMBER(SEARCH("devoluci", BP[NOMBRE CUENTA])), {""})),
    ISNUMBER(MATCH(BP[[#This Row],[CODIGO]], _xlpm.codigos_devolucion, 0))
)</f>
        <v>0</v>
      </c>
    </row>
    <row r="6439" spans="1:9" x14ac:dyDescent="0.25">
      <c r="A6439" s="68"/>
      <c r="B6439" s="68"/>
      <c r="C6439" s="68"/>
      <c r="D6439" s="68"/>
      <c r="E6439" s="68"/>
      <c r="F6439" s="68"/>
      <c r="G6439" s="389"/>
      <c r="H6439" s="387" t="b" cm="1">
        <f t="array" aca="1" ref="H6439" ca="1">EsNegrita(BP[[#This Row],[CODIGO]])</f>
        <v>0</v>
      </c>
      <c r="I6439" s="387" t="b" cm="1">
        <f t="array" ref="I6439">_xlfn.LET(
    _xlpm.codigos_devolucion, _xlfn.UNIQUE(_xlfn._xlws.FILTER(BP[CODIGO], ISNUMBER(SEARCH("devoluci", BP[NOMBRE CUENTA])), {""})),
    ISNUMBER(MATCH(BP[[#This Row],[CODIGO]], _xlpm.codigos_devolucion, 0))
)</f>
        <v>0</v>
      </c>
    </row>
    <row r="6440" spans="1:9" x14ac:dyDescent="0.25">
      <c r="A6440" s="68"/>
      <c r="B6440" s="68"/>
      <c r="C6440" s="68"/>
      <c r="D6440" s="68"/>
      <c r="E6440" s="68"/>
      <c r="F6440" s="68"/>
      <c r="G6440" s="389"/>
      <c r="H6440" s="387" t="b" cm="1">
        <f t="array" aca="1" ref="H6440" ca="1">EsNegrita(BP[[#This Row],[CODIGO]])</f>
        <v>0</v>
      </c>
      <c r="I6440" s="387" t="b" cm="1">
        <f t="array" ref="I6440">_xlfn.LET(
    _xlpm.codigos_devolucion, _xlfn.UNIQUE(_xlfn._xlws.FILTER(BP[CODIGO], ISNUMBER(SEARCH("devoluci", BP[NOMBRE CUENTA])), {""})),
    ISNUMBER(MATCH(BP[[#This Row],[CODIGO]], _xlpm.codigos_devolucion, 0))
)</f>
        <v>0</v>
      </c>
    </row>
    <row r="6441" spans="1:9" x14ac:dyDescent="0.25">
      <c r="A6441" s="68"/>
      <c r="B6441" s="68"/>
      <c r="C6441" s="68"/>
      <c r="D6441" s="68"/>
      <c r="E6441" s="68"/>
      <c r="F6441" s="68"/>
      <c r="G6441" s="389"/>
      <c r="H6441" s="387" t="b" cm="1">
        <f t="array" aca="1" ref="H6441" ca="1">EsNegrita(BP[[#This Row],[CODIGO]])</f>
        <v>0</v>
      </c>
      <c r="I6441" s="387" t="b" cm="1">
        <f t="array" ref="I6441">_xlfn.LET(
    _xlpm.codigos_devolucion, _xlfn.UNIQUE(_xlfn._xlws.FILTER(BP[CODIGO], ISNUMBER(SEARCH("devoluci", BP[NOMBRE CUENTA])), {""})),
    ISNUMBER(MATCH(BP[[#This Row],[CODIGO]], _xlpm.codigos_devolucion, 0))
)</f>
        <v>0</v>
      </c>
    </row>
    <row r="6442" spans="1:9" x14ac:dyDescent="0.25">
      <c r="A6442" s="68"/>
      <c r="B6442" s="68"/>
      <c r="C6442" s="68"/>
      <c r="D6442" s="68"/>
      <c r="E6442" s="68"/>
      <c r="F6442" s="68"/>
      <c r="G6442" s="389"/>
      <c r="H6442" s="387" t="b" cm="1">
        <f t="array" aca="1" ref="H6442" ca="1">EsNegrita(BP[[#This Row],[CODIGO]])</f>
        <v>0</v>
      </c>
      <c r="I6442" s="387" t="b" cm="1">
        <f t="array" ref="I6442">_xlfn.LET(
    _xlpm.codigos_devolucion, _xlfn.UNIQUE(_xlfn._xlws.FILTER(BP[CODIGO], ISNUMBER(SEARCH("devoluci", BP[NOMBRE CUENTA])), {""})),
    ISNUMBER(MATCH(BP[[#This Row],[CODIGO]], _xlpm.codigos_devolucion, 0))
)</f>
        <v>0</v>
      </c>
    </row>
    <row r="6443" spans="1:9" x14ac:dyDescent="0.25">
      <c r="A6443" s="68"/>
      <c r="B6443" s="68"/>
      <c r="C6443" s="68"/>
      <c r="D6443" s="68"/>
      <c r="E6443" s="68"/>
      <c r="F6443" s="68"/>
      <c r="G6443" s="389"/>
      <c r="H6443" s="387" t="b" cm="1">
        <f t="array" aca="1" ref="H6443" ca="1">EsNegrita(BP[[#This Row],[CODIGO]])</f>
        <v>0</v>
      </c>
      <c r="I6443" s="387" t="b" cm="1">
        <f t="array" ref="I6443">_xlfn.LET(
    _xlpm.codigos_devolucion, _xlfn.UNIQUE(_xlfn._xlws.FILTER(BP[CODIGO], ISNUMBER(SEARCH("devoluci", BP[NOMBRE CUENTA])), {""})),
    ISNUMBER(MATCH(BP[[#This Row],[CODIGO]], _xlpm.codigos_devolucion, 0))
)</f>
        <v>0</v>
      </c>
    </row>
    <row r="6444" spans="1:9" x14ac:dyDescent="0.25">
      <c r="A6444" s="68"/>
      <c r="B6444" s="68"/>
      <c r="C6444" s="68"/>
      <c r="D6444" s="68"/>
      <c r="E6444" s="68"/>
      <c r="F6444" s="68"/>
      <c r="G6444" s="389"/>
      <c r="H6444" s="387" t="b" cm="1">
        <f t="array" aca="1" ref="H6444" ca="1">EsNegrita(BP[[#This Row],[CODIGO]])</f>
        <v>0</v>
      </c>
      <c r="I6444" s="387" t="b" cm="1">
        <f t="array" ref="I6444">_xlfn.LET(
    _xlpm.codigos_devolucion, _xlfn.UNIQUE(_xlfn._xlws.FILTER(BP[CODIGO], ISNUMBER(SEARCH("devoluci", BP[NOMBRE CUENTA])), {""})),
    ISNUMBER(MATCH(BP[[#This Row],[CODIGO]], _xlpm.codigos_devolucion, 0))
)</f>
        <v>0</v>
      </c>
    </row>
    <row r="6445" spans="1:9" x14ac:dyDescent="0.25">
      <c r="A6445" s="68"/>
      <c r="B6445" s="68"/>
      <c r="C6445" s="68"/>
      <c r="D6445" s="68"/>
      <c r="E6445" s="68"/>
      <c r="F6445" s="68"/>
      <c r="G6445" s="389"/>
      <c r="H6445" s="387" t="b" cm="1">
        <f t="array" aca="1" ref="H6445" ca="1">EsNegrita(BP[[#This Row],[CODIGO]])</f>
        <v>0</v>
      </c>
      <c r="I6445" s="387" t="b" cm="1">
        <f t="array" ref="I6445">_xlfn.LET(
    _xlpm.codigos_devolucion, _xlfn.UNIQUE(_xlfn._xlws.FILTER(BP[CODIGO], ISNUMBER(SEARCH("devoluci", BP[NOMBRE CUENTA])), {""})),
    ISNUMBER(MATCH(BP[[#This Row],[CODIGO]], _xlpm.codigos_devolucion, 0))
)</f>
        <v>0</v>
      </c>
    </row>
    <row r="6446" spans="1:9" x14ac:dyDescent="0.25">
      <c r="A6446" s="68"/>
      <c r="B6446" s="68"/>
      <c r="C6446" s="68"/>
      <c r="D6446" s="68"/>
      <c r="E6446" s="68"/>
      <c r="F6446" s="68"/>
      <c r="G6446" s="389"/>
      <c r="H6446" s="387" t="b" cm="1">
        <f t="array" aca="1" ref="H6446" ca="1">EsNegrita(BP[[#This Row],[CODIGO]])</f>
        <v>0</v>
      </c>
      <c r="I6446" s="387" t="b" cm="1">
        <f t="array" ref="I6446">_xlfn.LET(
    _xlpm.codigos_devolucion, _xlfn.UNIQUE(_xlfn._xlws.FILTER(BP[CODIGO], ISNUMBER(SEARCH("devoluci", BP[NOMBRE CUENTA])), {""})),
    ISNUMBER(MATCH(BP[[#This Row],[CODIGO]], _xlpm.codigos_devolucion, 0))
)</f>
        <v>0</v>
      </c>
    </row>
    <row r="6447" spans="1:9" x14ac:dyDescent="0.25">
      <c r="A6447" s="68"/>
      <c r="B6447" s="68"/>
      <c r="C6447" s="68"/>
      <c r="D6447" s="68"/>
      <c r="E6447" s="68"/>
      <c r="F6447" s="68"/>
      <c r="G6447" s="389"/>
      <c r="H6447" s="387" t="b" cm="1">
        <f t="array" aca="1" ref="H6447" ca="1">EsNegrita(BP[[#This Row],[CODIGO]])</f>
        <v>0</v>
      </c>
      <c r="I6447" s="387" t="b" cm="1">
        <f t="array" ref="I6447">_xlfn.LET(
    _xlpm.codigos_devolucion, _xlfn.UNIQUE(_xlfn._xlws.FILTER(BP[CODIGO], ISNUMBER(SEARCH("devoluci", BP[NOMBRE CUENTA])), {""})),
    ISNUMBER(MATCH(BP[[#This Row],[CODIGO]], _xlpm.codigos_devolucion, 0))
)</f>
        <v>0</v>
      </c>
    </row>
    <row r="6448" spans="1:9" x14ac:dyDescent="0.25">
      <c r="A6448" s="68"/>
      <c r="B6448" s="68"/>
      <c r="C6448" s="68"/>
      <c r="D6448" s="68"/>
      <c r="E6448" s="68"/>
      <c r="F6448" s="68"/>
      <c r="G6448" s="389"/>
      <c r="H6448" s="387" t="b" cm="1">
        <f t="array" aca="1" ref="H6448" ca="1">EsNegrita(BP[[#This Row],[CODIGO]])</f>
        <v>0</v>
      </c>
      <c r="I6448" s="387" t="b" cm="1">
        <f t="array" ref="I6448">_xlfn.LET(
    _xlpm.codigos_devolucion, _xlfn.UNIQUE(_xlfn._xlws.FILTER(BP[CODIGO], ISNUMBER(SEARCH("devoluci", BP[NOMBRE CUENTA])), {""})),
    ISNUMBER(MATCH(BP[[#This Row],[CODIGO]], _xlpm.codigos_devolucion, 0))
)</f>
        <v>0</v>
      </c>
    </row>
    <row r="6449" spans="1:9" x14ac:dyDescent="0.25">
      <c r="A6449" s="68"/>
      <c r="B6449" s="68"/>
      <c r="C6449" s="68"/>
      <c r="D6449" s="68"/>
      <c r="E6449" s="68"/>
      <c r="F6449" s="68"/>
      <c r="G6449" s="389"/>
      <c r="H6449" s="387" t="b" cm="1">
        <f t="array" aca="1" ref="H6449" ca="1">EsNegrita(BP[[#This Row],[CODIGO]])</f>
        <v>0</v>
      </c>
      <c r="I6449" s="387" t="b" cm="1">
        <f t="array" ref="I6449">_xlfn.LET(
    _xlpm.codigos_devolucion, _xlfn.UNIQUE(_xlfn._xlws.FILTER(BP[CODIGO], ISNUMBER(SEARCH("devoluci", BP[NOMBRE CUENTA])), {""})),
    ISNUMBER(MATCH(BP[[#This Row],[CODIGO]], _xlpm.codigos_devolucion, 0))
)</f>
        <v>0</v>
      </c>
    </row>
    <row r="6450" spans="1:9" x14ac:dyDescent="0.25">
      <c r="A6450" s="68"/>
      <c r="B6450" s="68"/>
      <c r="C6450" s="68"/>
      <c r="D6450" s="68"/>
      <c r="E6450" s="68"/>
      <c r="F6450" s="68"/>
      <c r="G6450" s="389"/>
      <c r="H6450" s="387" t="b" cm="1">
        <f t="array" aca="1" ref="H6450" ca="1">EsNegrita(BP[[#This Row],[CODIGO]])</f>
        <v>0</v>
      </c>
      <c r="I6450" s="387" t="b" cm="1">
        <f t="array" ref="I6450">_xlfn.LET(
    _xlpm.codigos_devolucion, _xlfn.UNIQUE(_xlfn._xlws.FILTER(BP[CODIGO], ISNUMBER(SEARCH("devoluci", BP[NOMBRE CUENTA])), {""})),
    ISNUMBER(MATCH(BP[[#This Row],[CODIGO]], _xlpm.codigos_devolucion, 0))
)</f>
        <v>0</v>
      </c>
    </row>
    <row r="6451" spans="1:9" x14ac:dyDescent="0.25">
      <c r="A6451" s="68"/>
      <c r="B6451" s="68"/>
      <c r="C6451" s="68"/>
      <c r="D6451" s="68"/>
      <c r="E6451" s="68"/>
      <c r="F6451" s="68"/>
      <c r="G6451" s="389"/>
      <c r="H6451" s="387" t="b" cm="1">
        <f t="array" aca="1" ref="H6451" ca="1">EsNegrita(BP[[#This Row],[CODIGO]])</f>
        <v>0</v>
      </c>
      <c r="I6451" s="387" t="b" cm="1">
        <f t="array" ref="I6451">_xlfn.LET(
    _xlpm.codigos_devolucion, _xlfn.UNIQUE(_xlfn._xlws.FILTER(BP[CODIGO], ISNUMBER(SEARCH("devoluci", BP[NOMBRE CUENTA])), {""})),
    ISNUMBER(MATCH(BP[[#This Row],[CODIGO]], _xlpm.codigos_devolucion, 0))
)</f>
        <v>0</v>
      </c>
    </row>
    <row r="6452" spans="1:9" x14ac:dyDescent="0.25">
      <c r="A6452" s="68"/>
      <c r="B6452" s="68"/>
      <c r="C6452" s="68"/>
      <c r="D6452" s="68"/>
      <c r="E6452" s="68"/>
      <c r="F6452" s="68"/>
      <c r="G6452" s="389"/>
      <c r="H6452" s="387" t="b" cm="1">
        <f t="array" aca="1" ref="H6452" ca="1">EsNegrita(BP[[#This Row],[CODIGO]])</f>
        <v>0</v>
      </c>
      <c r="I6452" s="387" t="b" cm="1">
        <f t="array" ref="I6452">_xlfn.LET(
    _xlpm.codigos_devolucion, _xlfn.UNIQUE(_xlfn._xlws.FILTER(BP[CODIGO], ISNUMBER(SEARCH("devoluci", BP[NOMBRE CUENTA])), {""})),
    ISNUMBER(MATCH(BP[[#This Row],[CODIGO]], _xlpm.codigos_devolucion, 0))
)</f>
        <v>0</v>
      </c>
    </row>
    <row r="6453" spans="1:9" x14ac:dyDescent="0.25">
      <c r="A6453" s="68"/>
      <c r="B6453" s="68"/>
      <c r="C6453" s="68"/>
      <c r="D6453" s="68"/>
      <c r="E6453" s="68"/>
      <c r="F6453" s="68"/>
      <c r="G6453" s="389"/>
      <c r="H6453" s="387" t="b" cm="1">
        <f t="array" aca="1" ref="H6453" ca="1">EsNegrita(BP[[#This Row],[CODIGO]])</f>
        <v>0</v>
      </c>
      <c r="I6453" s="387" t="b" cm="1">
        <f t="array" ref="I6453">_xlfn.LET(
    _xlpm.codigos_devolucion, _xlfn.UNIQUE(_xlfn._xlws.FILTER(BP[CODIGO], ISNUMBER(SEARCH("devoluci", BP[NOMBRE CUENTA])), {""})),
    ISNUMBER(MATCH(BP[[#This Row],[CODIGO]], _xlpm.codigos_devolucion, 0))
)</f>
        <v>0</v>
      </c>
    </row>
    <row r="6454" spans="1:9" x14ac:dyDescent="0.25">
      <c r="A6454" s="68"/>
      <c r="B6454" s="68"/>
      <c r="C6454" s="68"/>
      <c r="D6454" s="68"/>
      <c r="E6454" s="68"/>
      <c r="F6454" s="68"/>
      <c r="G6454" s="389"/>
      <c r="H6454" s="387" t="b" cm="1">
        <f t="array" aca="1" ref="H6454" ca="1">EsNegrita(BP[[#This Row],[CODIGO]])</f>
        <v>0</v>
      </c>
      <c r="I6454" s="387" t="b" cm="1">
        <f t="array" ref="I6454">_xlfn.LET(
    _xlpm.codigos_devolucion, _xlfn.UNIQUE(_xlfn._xlws.FILTER(BP[CODIGO], ISNUMBER(SEARCH("devoluci", BP[NOMBRE CUENTA])), {""})),
    ISNUMBER(MATCH(BP[[#This Row],[CODIGO]], _xlpm.codigos_devolucion, 0))
)</f>
        <v>0</v>
      </c>
    </row>
    <row r="6455" spans="1:9" x14ac:dyDescent="0.25">
      <c r="A6455" s="68"/>
      <c r="B6455" s="68"/>
      <c r="C6455" s="68"/>
      <c r="D6455" s="68"/>
      <c r="E6455" s="68"/>
      <c r="F6455" s="68"/>
      <c r="G6455" s="389"/>
      <c r="H6455" s="387" t="b" cm="1">
        <f t="array" aca="1" ref="H6455" ca="1">EsNegrita(BP[[#This Row],[CODIGO]])</f>
        <v>0</v>
      </c>
      <c r="I6455" s="387" t="b" cm="1">
        <f t="array" ref="I6455">_xlfn.LET(
    _xlpm.codigos_devolucion, _xlfn.UNIQUE(_xlfn._xlws.FILTER(BP[CODIGO], ISNUMBER(SEARCH("devoluci", BP[NOMBRE CUENTA])), {""})),
    ISNUMBER(MATCH(BP[[#This Row],[CODIGO]], _xlpm.codigos_devolucion, 0))
)</f>
        <v>0</v>
      </c>
    </row>
    <row r="6456" spans="1:9" x14ac:dyDescent="0.25">
      <c r="A6456" s="68"/>
      <c r="B6456" s="68"/>
      <c r="C6456" s="68"/>
      <c r="D6456" s="68"/>
      <c r="E6456" s="68"/>
      <c r="F6456" s="68"/>
      <c r="G6456" s="389"/>
      <c r="H6456" s="387" t="b" cm="1">
        <f t="array" aca="1" ref="H6456" ca="1">EsNegrita(BP[[#This Row],[CODIGO]])</f>
        <v>0</v>
      </c>
      <c r="I6456" s="387" t="b" cm="1">
        <f t="array" ref="I6456">_xlfn.LET(
    _xlpm.codigos_devolucion, _xlfn.UNIQUE(_xlfn._xlws.FILTER(BP[CODIGO], ISNUMBER(SEARCH("devoluci", BP[NOMBRE CUENTA])), {""})),
    ISNUMBER(MATCH(BP[[#This Row],[CODIGO]], _xlpm.codigos_devolucion, 0))
)</f>
        <v>0</v>
      </c>
    </row>
    <row r="6457" spans="1:9" x14ac:dyDescent="0.25">
      <c r="A6457" s="68"/>
      <c r="B6457" s="68"/>
      <c r="C6457" s="68"/>
      <c r="D6457" s="68"/>
      <c r="E6457" s="68"/>
      <c r="F6457" s="68"/>
      <c r="G6457" s="389"/>
      <c r="H6457" s="387" t="b" cm="1">
        <f t="array" aca="1" ref="H6457" ca="1">EsNegrita(BP[[#This Row],[CODIGO]])</f>
        <v>0</v>
      </c>
      <c r="I6457" s="387" t="b" cm="1">
        <f t="array" ref="I6457">_xlfn.LET(
    _xlpm.codigos_devolucion, _xlfn.UNIQUE(_xlfn._xlws.FILTER(BP[CODIGO], ISNUMBER(SEARCH("devoluci", BP[NOMBRE CUENTA])), {""})),
    ISNUMBER(MATCH(BP[[#This Row],[CODIGO]], _xlpm.codigos_devolucion, 0))
)</f>
        <v>0</v>
      </c>
    </row>
    <row r="6458" spans="1:9" x14ac:dyDescent="0.25">
      <c r="A6458" s="68"/>
      <c r="B6458" s="68"/>
      <c r="C6458" s="68"/>
      <c r="D6458" s="68"/>
      <c r="E6458" s="68"/>
      <c r="F6458" s="68"/>
      <c r="G6458" s="389"/>
      <c r="H6458" s="387" t="b" cm="1">
        <f t="array" aca="1" ref="H6458" ca="1">EsNegrita(BP[[#This Row],[CODIGO]])</f>
        <v>0</v>
      </c>
      <c r="I6458" s="387" t="b" cm="1">
        <f t="array" ref="I6458">_xlfn.LET(
    _xlpm.codigos_devolucion, _xlfn.UNIQUE(_xlfn._xlws.FILTER(BP[CODIGO], ISNUMBER(SEARCH("devoluci", BP[NOMBRE CUENTA])), {""})),
    ISNUMBER(MATCH(BP[[#This Row],[CODIGO]], _xlpm.codigos_devolucion, 0))
)</f>
        <v>0</v>
      </c>
    </row>
    <row r="6459" spans="1:9" x14ac:dyDescent="0.25">
      <c r="A6459" s="68"/>
      <c r="B6459" s="68"/>
      <c r="C6459" s="68"/>
      <c r="D6459" s="68"/>
      <c r="E6459" s="68"/>
      <c r="F6459" s="68"/>
      <c r="G6459" s="389"/>
      <c r="H6459" s="387" t="b" cm="1">
        <f t="array" aca="1" ref="H6459" ca="1">EsNegrita(BP[[#This Row],[CODIGO]])</f>
        <v>0</v>
      </c>
      <c r="I6459" s="387" t="b" cm="1">
        <f t="array" ref="I6459">_xlfn.LET(
    _xlpm.codigos_devolucion, _xlfn.UNIQUE(_xlfn._xlws.FILTER(BP[CODIGO], ISNUMBER(SEARCH("devoluci", BP[NOMBRE CUENTA])), {""})),
    ISNUMBER(MATCH(BP[[#This Row],[CODIGO]], _xlpm.codigos_devolucion, 0))
)</f>
        <v>0</v>
      </c>
    </row>
    <row r="6460" spans="1:9" x14ac:dyDescent="0.25">
      <c r="A6460" s="68"/>
      <c r="B6460" s="68"/>
      <c r="C6460" s="68"/>
      <c r="D6460" s="68"/>
      <c r="E6460" s="68"/>
      <c r="F6460" s="68"/>
      <c r="G6460" s="389"/>
      <c r="H6460" s="387" t="b" cm="1">
        <f t="array" aca="1" ref="H6460" ca="1">EsNegrita(BP[[#This Row],[CODIGO]])</f>
        <v>0</v>
      </c>
      <c r="I6460" s="387" t="b" cm="1">
        <f t="array" ref="I6460">_xlfn.LET(
    _xlpm.codigos_devolucion, _xlfn.UNIQUE(_xlfn._xlws.FILTER(BP[CODIGO], ISNUMBER(SEARCH("devoluci", BP[NOMBRE CUENTA])), {""})),
    ISNUMBER(MATCH(BP[[#This Row],[CODIGO]], _xlpm.codigos_devolucion, 0))
)</f>
        <v>0</v>
      </c>
    </row>
    <row r="6461" spans="1:9" x14ac:dyDescent="0.25">
      <c r="A6461" s="68"/>
      <c r="B6461" s="68"/>
      <c r="C6461" s="68"/>
      <c r="D6461" s="68"/>
      <c r="E6461" s="68"/>
      <c r="F6461" s="68"/>
      <c r="G6461" s="389"/>
      <c r="H6461" s="387" t="b" cm="1">
        <f t="array" aca="1" ref="H6461" ca="1">EsNegrita(BP[[#This Row],[CODIGO]])</f>
        <v>0</v>
      </c>
      <c r="I6461" s="387" t="b" cm="1">
        <f t="array" ref="I6461">_xlfn.LET(
    _xlpm.codigos_devolucion, _xlfn.UNIQUE(_xlfn._xlws.FILTER(BP[CODIGO], ISNUMBER(SEARCH("devoluci", BP[NOMBRE CUENTA])), {""})),
    ISNUMBER(MATCH(BP[[#This Row],[CODIGO]], _xlpm.codigos_devolucion, 0))
)</f>
        <v>0</v>
      </c>
    </row>
    <row r="6462" spans="1:9" x14ac:dyDescent="0.25">
      <c r="A6462" s="68"/>
      <c r="B6462" s="68"/>
      <c r="C6462" s="68"/>
      <c r="D6462" s="68"/>
      <c r="E6462" s="68"/>
      <c r="F6462" s="68"/>
      <c r="G6462" s="389"/>
      <c r="H6462" s="387" t="b" cm="1">
        <f t="array" aca="1" ref="H6462" ca="1">EsNegrita(BP[[#This Row],[CODIGO]])</f>
        <v>0</v>
      </c>
      <c r="I6462" s="387" t="b" cm="1">
        <f t="array" ref="I6462">_xlfn.LET(
    _xlpm.codigos_devolucion, _xlfn.UNIQUE(_xlfn._xlws.FILTER(BP[CODIGO], ISNUMBER(SEARCH("devoluci", BP[NOMBRE CUENTA])), {""})),
    ISNUMBER(MATCH(BP[[#This Row],[CODIGO]], _xlpm.codigos_devolucion, 0))
)</f>
        <v>0</v>
      </c>
    </row>
    <row r="6463" spans="1:9" x14ac:dyDescent="0.25">
      <c r="A6463" s="68"/>
      <c r="B6463" s="68"/>
      <c r="C6463" s="68"/>
      <c r="D6463" s="68"/>
      <c r="E6463" s="68"/>
      <c r="F6463" s="68"/>
      <c r="G6463" s="389"/>
      <c r="H6463" s="387" t="b" cm="1">
        <f t="array" aca="1" ref="H6463" ca="1">EsNegrita(BP[[#This Row],[CODIGO]])</f>
        <v>0</v>
      </c>
      <c r="I6463" s="387" t="b" cm="1">
        <f t="array" ref="I6463">_xlfn.LET(
    _xlpm.codigos_devolucion, _xlfn.UNIQUE(_xlfn._xlws.FILTER(BP[CODIGO], ISNUMBER(SEARCH("devoluci", BP[NOMBRE CUENTA])), {""})),
    ISNUMBER(MATCH(BP[[#This Row],[CODIGO]], _xlpm.codigos_devolucion, 0))
)</f>
        <v>0</v>
      </c>
    </row>
    <row r="6464" spans="1:9" x14ac:dyDescent="0.25">
      <c r="A6464" s="68"/>
      <c r="B6464" s="68"/>
      <c r="C6464" s="68"/>
      <c r="D6464" s="68"/>
      <c r="E6464" s="68"/>
      <c r="F6464" s="68"/>
      <c r="G6464" s="389"/>
      <c r="H6464" s="387" t="b" cm="1">
        <f t="array" aca="1" ref="H6464" ca="1">EsNegrita(BP[[#This Row],[CODIGO]])</f>
        <v>0</v>
      </c>
      <c r="I6464" s="387" t="b" cm="1">
        <f t="array" ref="I6464">_xlfn.LET(
    _xlpm.codigos_devolucion, _xlfn.UNIQUE(_xlfn._xlws.FILTER(BP[CODIGO], ISNUMBER(SEARCH("devoluci", BP[NOMBRE CUENTA])), {""})),
    ISNUMBER(MATCH(BP[[#This Row],[CODIGO]], _xlpm.codigos_devolucion, 0))
)</f>
        <v>0</v>
      </c>
    </row>
    <row r="6465" spans="1:9" x14ac:dyDescent="0.25">
      <c r="A6465" s="68"/>
      <c r="B6465" s="68"/>
      <c r="C6465" s="68"/>
      <c r="D6465" s="68"/>
      <c r="E6465" s="68"/>
      <c r="F6465" s="68"/>
      <c r="G6465" s="389"/>
      <c r="H6465" s="387" t="b" cm="1">
        <f t="array" aca="1" ref="H6465" ca="1">EsNegrita(BP[[#This Row],[CODIGO]])</f>
        <v>0</v>
      </c>
      <c r="I6465" s="387" t="b" cm="1">
        <f t="array" ref="I6465">_xlfn.LET(
    _xlpm.codigos_devolucion, _xlfn.UNIQUE(_xlfn._xlws.FILTER(BP[CODIGO], ISNUMBER(SEARCH("devoluci", BP[NOMBRE CUENTA])), {""})),
    ISNUMBER(MATCH(BP[[#This Row],[CODIGO]], _xlpm.codigos_devolucion, 0))
)</f>
        <v>0</v>
      </c>
    </row>
    <row r="6466" spans="1:9" x14ac:dyDescent="0.25">
      <c r="A6466" s="68"/>
      <c r="B6466" s="68"/>
      <c r="C6466" s="68"/>
      <c r="D6466" s="68"/>
      <c r="E6466" s="68"/>
      <c r="F6466" s="68"/>
      <c r="G6466" s="389"/>
      <c r="H6466" s="387" t="b" cm="1">
        <f t="array" aca="1" ref="H6466" ca="1">EsNegrita(BP[[#This Row],[CODIGO]])</f>
        <v>0</v>
      </c>
      <c r="I6466" s="387" t="b" cm="1">
        <f t="array" ref="I6466">_xlfn.LET(
    _xlpm.codigos_devolucion, _xlfn.UNIQUE(_xlfn._xlws.FILTER(BP[CODIGO], ISNUMBER(SEARCH("devoluci", BP[NOMBRE CUENTA])), {""})),
    ISNUMBER(MATCH(BP[[#This Row],[CODIGO]], _xlpm.codigos_devolucion, 0))
)</f>
        <v>0</v>
      </c>
    </row>
    <row r="6467" spans="1:9" x14ac:dyDescent="0.25">
      <c r="A6467" s="68"/>
      <c r="B6467" s="68"/>
      <c r="C6467" s="68"/>
      <c r="D6467" s="68"/>
      <c r="E6467" s="68"/>
      <c r="F6467" s="68"/>
      <c r="G6467" s="389"/>
      <c r="H6467" s="387" t="b" cm="1">
        <f t="array" aca="1" ref="H6467" ca="1">EsNegrita(BP[[#This Row],[CODIGO]])</f>
        <v>0</v>
      </c>
      <c r="I6467" s="387" t="b" cm="1">
        <f t="array" ref="I6467">_xlfn.LET(
    _xlpm.codigos_devolucion, _xlfn.UNIQUE(_xlfn._xlws.FILTER(BP[CODIGO], ISNUMBER(SEARCH("devoluci", BP[NOMBRE CUENTA])), {""})),
    ISNUMBER(MATCH(BP[[#This Row],[CODIGO]], _xlpm.codigos_devolucion, 0))
)</f>
        <v>0</v>
      </c>
    </row>
    <row r="6468" spans="1:9" x14ac:dyDescent="0.25">
      <c r="A6468" s="68"/>
      <c r="B6468" s="68"/>
      <c r="C6468" s="68"/>
      <c r="D6468" s="68"/>
      <c r="E6468" s="68"/>
      <c r="F6468" s="68"/>
      <c r="G6468" s="389"/>
      <c r="H6468" s="387" t="b" cm="1">
        <f t="array" aca="1" ref="H6468" ca="1">EsNegrita(BP[[#This Row],[CODIGO]])</f>
        <v>0</v>
      </c>
      <c r="I6468" s="387" t="b" cm="1">
        <f t="array" ref="I6468">_xlfn.LET(
    _xlpm.codigos_devolucion, _xlfn.UNIQUE(_xlfn._xlws.FILTER(BP[CODIGO], ISNUMBER(SEARCH("devoluci", BP[NOMBRE CUENTA])), {""})),
    ISNUMBER(MATCH(BP[[#This Row],[CODIGO]], _xlpm.codigos_devolucion, 0))
)</f>
        <v>0</v>
      </c>
    </row>
    <row r="6469" spans="1:9" x14ac:dyDescent="0.25">
      <c r="A6469" s="68"/>
      <c r="B6469" s="68"/>
      <c r="C6469" s="68"/>
      <c r="D6469" s="68"/>
      <c r="E6469" s="68"/>
      <c r="F6469" s="68"/>
      <c r="G6469" s="389"/>
      <c r="H6469" s="387" t="b" cm="1">
        <f t="array" aca="1" ref="H6469" ca="1">EsNegrita(BP[[#This Row],[CODIGO]])</f>
        <v>0</v>
      </c>
      <c r="I6469" s="387" t="b" cm="1">
        <f t="array" ref="I6469">_xlfn.LET(
    _xlpm.codigos_devolucion, _xlfn.UNIQUE(_xlfn._xlws.FILTER(BP[CODIGO], ISNUMBER(SEARCH("devoluci", BP[NOMBRE CUENTA])), {""})),
    ISNUMBER(MATCH(BP[[#This Row],[CODIGO]], _xlpm.codigos_devolucion, 0))
)</f>
        <v>0</v>
      </c>
    </row>
    <row r="6470" spans="1:9" x14ac:dyDescent="0.25">
      <c r="A6470" s="68"/>
      <c r="B6470" s="68"/>
      <c r="C6470" s="68"/>
      <c r="D6470" s="68"/>
      <c r="E6470" s="68"/>
      <c r="F6470" s="68"/>
      <c r="G6470" s="389"/>
      <c r="H6470" s="387" t="b" cm="1">
        <f t="array" aca="1" ref="H6470" ca="1">EsNegrita(BP[[#This Row],[CODIGO]])</f>
        <v>0</v>
      </c>
      <c r="I6470" s="387" t="b" cm="1">
        <f t="array" ref="I6470">_xlfn.LET(
    _xlpm.codigos_devolucion, _xlfn.UNIQUE(_xlfn._xlws.FILTER(BP[CODIGO], ISNUMBER(SEARCH("devoluci", BP[NOMBRE CUENTA])), {""})),
    ISNUMBER(MATCH(BP[[#This Row],[CODIGO]], _xlpm.codigos_devolucion, 0))
)</f>
        <v>0</v>
      </c>
    </row>
    <row r="6471" spans="1:9" x14ac:dyDescent="0.25">
      <c r="A6471" s="68"/>
      <c r="B6471" s="68"/>
      <c r="C6471" s="68"/>
      <c r="D6471" s="68"/>
      <c r="E6471" s="68"/>
      <c r="F6471" s="68"/>
      <c r="G6471" s="389"/>
      <c r="H6471" s="387" t="b" cm="1">
        <f t="array" aca="1" ref="H6471" ca="1">EsNegrita(BP[[#This Row],[CODIGO]])</f>
        <v>0</v>
      </c>
      <c r="I6471" s="387" t="b" cm="1">
        <f t="array" ref="I6471">_xlfn.LET(
    _xlpm.codigos_devolucion, _xlfn.UNIQUE(_xlfn._xlws.FILTER(BP[CODIGO], ISNUMBER(SEARCH("devoluci", BP[NOMBRE CUENTA])), {""})),
    ISNUMBER(MATCH(BP[[#This Row],[CODIGO]], _xlpm.codigos_devolucion, 0))
)</f>
        <v>0</v>
      </c>
    </row>
    <row r="6472" spans="1:9" x14ac:dyDescent="0.25">
      <c r="A6472" s="68"/>
      <c r="B6472" s="68"/>
      <c r="C6472" s="68"/>
      <c r="D6472" s="68"/>
      <c r="E6472" s="68"/>
      <c r="F6472" s="68"/>
      <c r="G6472" s="389"/>
      <c r="H6472" s="387" t="b" cm="1">
        <f t="array" aca="1" ref="H6472" ca="1">EsNegrita(BP[[#This Row],[CODIGO]])</f>
        <v>0</v>
      </c>
      <c r="I6472" s="387" t="b" cm="1">
        <f t="array" ref="I6472">_xlfn.LET(
    _xlpm.codigos_devolucion, _xlfn.UNIQUE(_xlfn._xlws.FILTER(BP[CODIGO], ISNUMBER(SEARCH("devoluci", BP[NOMBRE CUENTA])), {""})),
    ISNUMBER(MATCH(BP[[#This Row],[CODIGO]], _xlpm.codigos_devolucion, 0))
)</f>
        <v>0</v>
      </c>
    </row>
    <row r="6473" spans="1:9" x14ac:dyDescent="0.25">
      <c r="A6473" s="68"/>
      <c r="B6473" s="68"/>
      <c r="C6473" s="68"/>
      <c r="D6473" s="68"/>
      <c r="E6473" s="68"/>
      <c r="F6473" s="68"/>
      <c r="G6473" s="389"/>
      <c r="H6473" s="387" t="b" cm="1">
        <f t="array" aca="1" ref="H6473" ca="1">EsNegrita(BP[[#This Row],[CODIGO]])</f>
        <v>0</v>
      </c>
      <c r="I6473" s="387" t="b" cm="1">
        <f t="array" ref="I6473">_xlfn.LET(
    _xlpm.codigos_devolucion, _xlfn.UNIQUE(_xlfn._xlws.FILTER(BP[CODIGO], ISNUMBER(SEARCH("devoluci", BP[NOMBRE CUENTA])), {""})),
    ISNUMBER(MATCH(BP[[#This Row],[CODIGO]], _xlpm.codigos_devolucion, 0))
)</f>
        <v>0</v>
      </c>
    </row>
    <row r="6474" spans="1:9" x14ac:dyDescent="0.25">
      <c r="A6474" s="68"/>
      <c r="B6474" s="68"/>
      <c r="C6474" s="68"/>
      <c r="D6474" s="68"/>
      <c r="E6474" s="68"/>
      <c r="F6474" s="68"/>
      <c r="G6474" s="389"/>
      <c r="H6474" s="387" t="b" cm="1">
        <f t="array" aca="1" ref="H6474" ca="1">EsNegrita(BP[[#This Row],[CODIGO]])</f>
        <v>0</v>
      </c>
      <c r="I6474" s="387" t="b" cm="1">
        <f t="array" ref="I6474">_xlfn.LET(
    _xlpm.codigos_devolucion, _xlfn.UNIQUE(_xlfn._xlws.FILTER(BP[CODIGO], ISNUMBER(SEARCH("devoluci", BP[NOMBRE CUENTA])), {""})),
    ISNUMBER(MATCH(BP[[#This Row],[CODIGO]], _xlpm.codigos_devolucion, 0))
)</f>
        <v>0</v>
      </c>
    </row>
    <row r="6475" spans="1:9" x14ac:dyDescent="0.25">
      <c r="A6475" s="68"/>
      <c r="B6475" s="68"/>
      <c r="C6475" s="68"/>
      <c r="D6475" s="68"/>
      <c r="E6475" s="68"/>
      <c r="F6475" s="68"/>
      <c r="G6475" s="389"/>
      <c r="H6475" s="387" t="b" cm="1">
        <f t="array" aca="1" ref="H6475" ca="1">EsNegrita(BP[[#This Row],[CODIGO]])</f>
        <v>0</v>
      </c>
      <c r="I6475" s="387" t="b" cm="1">
        <f t="array" ref="I6475">_xlfn.LET(
    _xlpm.codigos_devolucion, _xlfn.UNIQUE(_xlfn._xlws.FILTER(BP[CODIGO], ISNUMBER(SEARCH("devoluci", BP[NOMBRE CUENTA])), {""})),
    ISNUMBER(MATCH(BP[[#This Row],[CODIGO]], _xlpm.codigos_devolucion, 0))
)</f>
        <v>0</v>
      </c>
    </row>
    <row r="6476" spans="1:9" x14ac:dyDescent="0.25">
      <c r="A6476" s="68"/>
      <c r="B6476" s="68"/>
      <c r="C6476" s="68"/>
      <c r="D6476" s="68"/>
      <c r="E6476" s="68"/>
      <c r="F6476" s="68"/>
      <c r="G6476" s="389"/>
      <c r="H6476" s="387" t="b" cm="1">
        <f t="array" aca="1" ref="H6476" ca="1">EsNegrita(BP[[#This Row],[CODIGO]])</f>
        <v>0</v>
      </c>
      <c r="I6476" s="387" t="b" cm="1">
        <f t="array" ref="I6476">_xlfn.LET(
    _xlpm.codigos_devolucion, _xlfn.UNIQUE(_xlfn._xlws.FILTER(BP[CODIGO], ISNUMBER(SEARCH("devoluci", BP[NOMBRE CUENTA])), {""})),
    ISNUMBER(MATCH(BP[[#This Row],[CODIGO]], _xlpm.codigos_devolucion, 0))
)</f>
        <v>0</v>
      </c>
    </row>
    <row r="6477" spans="1:9" x14ac:dyDescent="0.25">
      <c r="A6477" s="68"/>
      <c r="B6477" s="68"/>
      <c r="C6477" s="68"/>
      <c r="D6477" s="68"/>
      <c r="E6477" s="68"/>
      <c r="F6477" s="68"/>
      <c r="G6477" s="389"/>
      <c r="H6477" s="387" t="b" cm="1">
        <f t="array" aca="1" ref="H6477" ca="1">EsNegrita(BP[[#This Row],[CODIGO]])</f>
        <v>0</v>
      </c>
      <c r="I6477" s="387" t="b" cm="1">
        <f t="array" ref="I6477">_xlfn.LET(
    _xlpm.codigos_devolucion, _xlfn.UNIQUE(_xlfn._xlws.FILTER(BP[CODIGO], ISNUMBER(SEARCH("devoluci", BP[NOMBRE CUENTA])), {""})),
    ISNUMBER(MATCH(BP[[#This Row],[CODIGO]], _xlpm.codigos_devolucion, 0))
)</f>
        <v>0</v>
      </c>
    </row>
    <row r="6478" spans="1:9" x14ac:dyDescent="0.25">
      <c r="A6478" s="392"/>
      <c r="B6478" s="392"/>
      <c r="C6478" s="392"/>
      <c r="D6478" s="392"/>
      <c r="E6478" s="392"/>
      <c r="F6478" s="392"/>
      <c r="G6478" s="393"/>
      <c r="H6478" s="387" t="b" cm="1">
        <f t="array" aca="1" ref="H6478" ca="1">EsNegrita(BP[[#This Row],[CODIGO]])</f>
        <v>0</v>
      </c>
      <c r="I6478" s="387" t="b" cm="1">
        <f t="array" ref="I6478">_xlfn.LET(
    _xlpm.codigos_devolucion, _xlfn.UNIQUE(_xlfn._xlws.FILTER(BP[CODIGO], ISNUMBER(SEARCH("devoluci", BP[NOMBRE CUENTA])), {""})),
    ISNUMBER(MATCH(BP[[#This Row],[CODIGO]], _xlpm.codigos_devolucion, 0))
)</f>
        <v>0</v>
      </c>
    </row>
    <row r="6479" spans="1:9" x14ac:dyDescent="0.25">
      <c r="A6479" s="68"/>
      <c r="B6479" s="68"/>
      <c r="C6479" s="68"/>
      <c r="D6479" s="68"/>
      <c r="E6479" s="68"/>
      <c r="F6479" s="68"/>
      <c r="G6479" s="389"/>
      <c r="H6479" s="387" t="b" cm="1">
        <f t="array" aca="1" ref="H6479" ca="1">EsNegrita(BP[[#This Row],[CODIGO]])</f>
        <v>0</v>
      </c>
      <c r="I6479" s="387" t="b" cm="1">
        <f t="array" ref="I6479">_xlfn.LET(
    _xlpm.codigos_devolucion, _xlfn.UNIQUE(_xlfn._xlws.FILTER(BP[CODIGO], ISNUMBER(SEARCH("devoluci", BP[NOMBRE CUENTA])), {""})),
    ISNUMBER(MATCH(BP[[#This Row],[CODIGO]], _xlpm.codigos_devolucion, 0))
)</f>
        <v>0</v>
      </c>
    </row>
    <row r="6480" spans="1:9" x14ac:dyDescent="0.25">
      <c r="A6480" s="68"/>
      <c r="B6480" s="68"/>
      <c r="C6480" s="68"/>
      <c r="D6480" s="68"/>
      <c r="E6480" s="68"/>
      <c r="F6480" s="68"/>
      <c r="G6480" s="389"/>
      <c r="H6480" s="387" t="b" cm="1">
        <f t="array" aca="1" ref="H6480" ca="1">EsNegrita(BP[[#This Row],[CODIGO]])</f>
        <v>0</v>
      </c>
      <c r="I6480" s="387" t="b" cm="1">
        <f t="array" ref="I6480">_xlfn.LET(
    _xlpm.codigos_devolucion, _xlfn.UNIQUE(_xlfn._xlws.FILTER(BP[CODIGO], ISNUMBER(SEARCH("devoluci", BP[NOMBRE CUENTA])), {""})),
    ISNUMBER(MATCH(BP[[#This Row],[CODIGO]], _xlpm.codigos_devolucion, 0))
)</f>
        <v>0</v>
      </c>
    </row>
    <row r="6481" spans="1:9" x14ac:dyDescent="0.25">
      <c r="A6481" s="68"/>
      <c r="B6481" s="68"/>
      <c r="C6481" s="68"/>
      <c r="D6481" s="68"/>
      <c r="E6481" s="68"/>
      <c r="F6481" s="68"/>
      <c r="G6481" s="389"/>
      <c r="H6481" s="387" t="b" cm="1">
        <f t="array" aca="1" ref="H6481" ca="1">EsNegrita(BP[[#This Row],[CODIGO]])</f>
        <v>0</v>
      </c>
      <c r="I6481" s="387" t="b" cm="1">
        <f t="array" ref="I6481">_xlfn.LET(
    _xlpm.codigos_devolucion, _xlfn.UNIQUE(_xlfn._xlws.FILTER(BP[CODIGO], ISNUMBER(SEARCH("devoluci", BP[NOMBRE CUENTA])), {""})),
    ISNUMBER(MATCH(BP[[#This Row],[CODIGO]], _xlpm.codigos_devolucion, 0))
)</f>
        <v>0</v>
      </c>
    </row>
    <row r="6482" spans="1:9" x14ac:dyDescent="0.25">
      <c r="A6482" s="68"/>
      <c r="B6482" s="68"/>
      <c r="C6482" s="68"/>
      <c r="D6482" s="68"/>
      <c r="E6482" s="68"/>
      <c r="F6482" s="68"/>
      <c r="G6482" s="389"/>
      <c r="H6482" s="387" t="b" cm="1">
        <f t="array" aca="1" ref="H6482" ca="1">EsNegrita(BP[[#This Row],[CODIGO]])</f>
        <v>0</v>
      </c>
      <c r="I6482" s="387" t="b" cm="1">
        <f t="array" ref="I6482">_xlfn.LET(
    _xlpm.codigos_devolucion, _xlfn.UNIQUE(_xlfn._xlws.FILTER(BP[CODIGO], ISNUMBER(SEARCH("devoluci", BP[NOMBRE CUENTA])), {""})),
    ISNUMBER(MATCH(BP[[#This Row],[CODIGO]], _xlpm.codigos_devolucion, 0))
)</f>
        <v>0</v>
      </c>
    </row>
    <row r="6483" spans="1:9" x14ac:dyDescent="0.25">
      <c r="A6483" s="68"/>
      <c r="B6483" s="68"/>
      <c r="C6483" s="68"/>
      <c r="D6483" s="68"/>
      <c r="E6483" s="68"/>
      <c r="F6483" s="68"/>
      <c r="G6483" s="389"/>
      <c r="H6483" s="387" t="b" cm="1">
        <f t="array" aca="1" ref="H6483" ca="1">EsNegrita(BP[[#This Row],[CODIGO]])</f>
        <v>0</v>
      </c>
      <c r="I6483" s="387" t="b" cm="1">
        <f t="array" ref="I6483">_xlfn.LET(
    _xlpm.codigos_devolucion, _xlfn.UNIQUE(_xlfn._xlws.FILTER(BP[CODIGO], ISNUMBER(SEARCH("devoluci", BP[NOMBRE CUENTA])), {""})),
    ISNUMBER(MATCH(BP[[#This Row],[CODIGO]], _xlpm.codigos_devolucion, 0))
)</f>
        <v>0</v>
      </c>
    </row>
    <row r="6484" spans="1:9" x14ac:dyDescent="0.25">
      <c r="A6484" s="68"/>
      <c r="B6484" s="68"/>
      <c r="C6484" s="68"/>
      <c r="D6484" s="68"/>
      <c r="E6484" s="68"/>
      <c r="F6484" s="68"/>
      <c r="G6484" s="389"/>
      <c r="H6484" s="387" t="b" cm="1">
        <f t="array" aca="1" ref="H6484" ca="1">EsNegrita(BP[[#This Row],[CODIGO]])</f>
        <v>0</v>
      </c>
      <c r="I6484" s="387" t="b" cm="1">
        <f t="array" ref="I6484">_xlfn.LET(
    _xlpm.codigos_devolucion, _xlfn.UNIQUE(_xlfn._xlws.FILTER(BP[CODIGO], ISNUMBER(SEARCH("devoluci", BP[NOMBRE CUENTA])), {""})),
    ISNUMBER(MATCH(BP[[#This Row],[CODIGO]], _xlpm.codigos_devolucion, 0))
)</f>
        <v>0</v>
      </c>
    </row>
    <row r="6485" spans="1:9" x14ac:dyDescent="0.25">
      <c r="A6485" s="68"/>
      <c r="B6485" s="68"/>
      <c r="C6485" s="68"/>
      <c r="D6485" s="68"/>
      <c r="E6485" s="68"/>
      <c r="F6485" s="68"/>
      <c r="G6485" s="389"/>
      <c r="H6485" s="387" t="b" cm="1">
        <f t="array" aca="1" ref="H6485" ca="1">EsNegrita(BP[[#This Row],[CODIGO]])</f>
        <v>0</v>
      </c>
      <c r="I6485" s="387" t="b" cm="1">
        <f t="array" ref="I6485">_xlfn.LET(
    _xlpm.codigos_devolucion, _xlfn.UNIQUE(_xlfn._xlws.FILTER(BP[CODIGO], ISNUMBER(SEARCH("devoluci", BP[NOMBRE CUENTA])), {""})),
    ISNUMBER(MATCH(BP[[#This Row],[CODIGO]], _xlpm.codigos_devolucion, 0))
)</f>
        <v>0</v>
      </c>
    </row>
    <row r="6486" spans="1:9" x14ac:dyDescent="0.25">
      <c r="A6486" s="68"/>
      <c r="B6486" s="68"/>
      <c r="C6486" s="68"/>
      <c r="D6486" s="68"/>
      <c r="E6486" s="68"/>
      <c r="F6486" s="68"/>
      <c r="G6486" s="389"/>
      <c r="H6486" s="387" t="b" cm="1">
        <f t="array" aca="1" ref="H6486" ca="1">EsNegrita(BP[[#This Row],[CODIGO]])</f>
        <v>0</v>
      </c>
      <c r="I6486" s="387" t="b" cm="1">
        <f t="array" ref="I6486">_xlfn.LET(
    _xlpm.codigos_devolucion, _xlfn.UNIQUE(_xlfn._xlws.FILTER(BP[CODIGO], ISNUMBER(SEARCH("devoluci", BP[NOMBRE CUENTA])), {""})),
    ISNUMBER(MATCH(BP[[#This Row],[CODIGO]], _xlpm.codigos_devolucion, 0))
)</f>
        <v>0</v>
      </c>
    </row>
    <row r="6487" spans="1:9" x14ac:dyDescent="0.25">
      <c r="A6487" s="68"/>
      <c r="B6487" s="68"/>
      <c r="C6487" s="68"/>
      <c r="D6487" s="68"/>
      <c r="E6487" s="68"/>
      <c r="F6487" s="68"/>
      <c r="G6487" s="389"/>
      <c r="H6487" s="387" t="b" cm="1">
        <f t="array" aca="1" ref="H6487" ca="1">EsNegrita(BP[[#This Row],[CODIGO]])</f>
        <v>0</v>
      </c>
      <c r="I6487" s="387" t="b" cm="1">
        <f t="array" ref="I6487">_xlfn.LET(
    _xlpm.codigos_devolucion, _xlfn.UNIQUE(_xlfn._xlws.FILTER(BP[CODIGO], ISNUMBER(SEARCH("devoluci", BP[NOMBRE CUENTA])), {""})),
    ISNUMBER(MATCH(BP[[#This Row],[CODIGO]], _xlpm.codigos_devolucion, 0))
)</f>
        <v>0</v>
      </c>
    </row>
    <row r="6488" spans="1:9" x14ac:dyDescent="0.25">
      <c r="A6488" s="68"/>
      <c r="B6488" s="68"/>
      <c r="C6488" s="68"/>
      <c r="D6488" s="68"/>
      <c r="E6488" s="68"/>
      <c r="F6488" s="68"/>
      <c r="G6488" s="389"/>
      <c r="H6488" s="387" t="b" cm="1">
        <f t="array" aca="1" ref="H6488" ca="1">EsNegrita(BP[[#This Row],[CODIGO]])</f>
        <v>0</v>
      </c>
      <c r="I6488" s="387" t="b" cm="1">
        <f t="array" ref="I6488">_xlfn.LET(
    _xlpm.codigos_devolucion, _xlfn.UNIQUE(_xlfn._xlws.FILTER(BP[CODIGO], ISNUMBER(SEARCH("devoluci", BP[NOMBRE CUENTA])), {""})),
    ISNUMBER(MATCH(BP[[#This Row],[CODIGO]], _xlpm.codigos_devolucion, 0))
)</f>
        <v>0</v>
      </c>
    </row>
    <row r="6489" spans="1:9" x14ac:dyDescent="0.25">
      <c r="A6489" s="68"/>
      <c r="B6489" s="68"/>
      <c r="C6489" s="68"/>
      <c r="D6489" s="68"/>
      <c r="E6489" s="68"/>
      <c r="F6489" s="68"/>
      <c r="G6489" s="389"/>
      <c r="H6489" s="387" t="b" cm="1">
        <f t="array" aca="1" ref="H6489" ca="1">EsNegrita(BP[[#This Row],[CODIGO]])</f>
        <v>0</v>
      </c>
      <c r="I6489" s="387" t="b" cm="1">
        <f t="array" ref="I6489">_xlfn.LET(
    _xlpm.codigos_devolucion, _xlfn.UNIQUE(_xlfn._xlws.FILTER(BP[CODIGO], ISNUMBER(SEARCH("devoluci", BP[NOMBRE CUENTA])), {""})),
    ISNUMBER(MATCH(BP[[#This Row],[CODIGO]], _xlpm.codigos_devolucion, 0))
)</f>
        <v>0</v>
      </c>
    </row>
    <row r="6490" spans="1:9" x14ac:dyDescent="0.25">
      <c r="A6490" s="68"/>
      <c r="B6490" s="68"/>
      <c r="C6490" s="68"/>
      <c r="D6490" s="68"/>
      <c r="E6490" s="68"/>
      <c r="F6490" s="68"/>
      <c r="G6490" s="389"/>
      <c r="H6490" s="387" t="b" cm="1">
        <f t="array" aca="1" ref="H6490" ca="1">EsNegrita(BP[[#This Row],[CODIGO]])</f>
        <v>0</v>
      </c>
      <c r="I6490" s="387" t="b" cm="1">
        <f t="array" ref="I6490">_xlfn.LET(
    _xlpm.codigos_devolucion, _xlfn.UNIQUE(_xlfn._xlws.FILTER(BP[CODIGO], ISNUMBER(SEARCH("devoluci", BP[NOMBRE CUENTA])), {""})),
    ISNUMBER(MATCH(BP[[#This Row],[CODIGO]], _xlpm.codigos_devolucion, 0))
)</f>
        <v>0</v>
      </c>
    </row>
    <row r="6491" spans="1:9" x14ac:dyDescent="0.25">
      <c r="A6491" s="68"/>
      <c r="B6491" s="68"/>
      <c r="C6491" s="68"/>
      <c r="D6491" s="68"/>
      <c r="E6491" s="68"/>
      <c r="F6491" s="68"/>
      <c r="G6491" s="389"/>
      <c r="H6491" s="387" t="b" cm="1">
        <f t="array" aca="1" ref="H6491" ca="1">EsNegrita(BP[[#This Row],[CODIGO]])</f>
        <v>0</v>
      </c>
      <c r="I6491" s="387" t="b" cm="1">
        <f t="array" ref="I6491">_xlfn.LET(
    _xlpm.codigos_devolucion, _xlfn.UNIQUE(_xlfn._xlws.FILTER(BP[CODIGO], ISNUMBER(SEARCH("devoluci", BP[NOMBRE CUENTA])), {""})),
    ISNUMBER(MATCH(BP[[#This Row],[CODIGO]], _xlpm.codigos_devolucion, 0))
)</f>
        <v>0</v>
      </c>
    </row>
    <row r="6492" spans="1:9" x14ac:dyDescent="0.25">
      <c r="A6492" s="68"/>
      <c r="B6492" s="68"/>
      <c r="C6492" s="68"/>
      <c r="D6492" s="68"/>
      <c r="E6492" s="68"/>
      <c r="F6492" s="68"/>
      <c r="G6492" s="389"/>
      <c r="H6492" s="387" t="b" cm="1">
        <f t="array" aca="1" ref="H6492" ca="1">EsNegrita(BP[[#This Row],[CODIGO]])</f>
        <v>0</v>
      </c>
      <c r="I6492" s="387" t="b" cm="1">
        <f t="array" ref="I6492">_xlfn.LET(
    _xlpm.codigos_devolucion, _xlfn.UNIQUE(_xlfn._xlws.FILTER(BP[CODIGO], ISNUMBER(SEARCH("devoluci", BP[NOMBRE CUENTA])), {""})),
    ISNUMBER(MATCH(BP[[#This Row],[CODIGO]], _xlpm.codigos_devolucion, 0))
)</f>
        <v>0</v>
      </c>
    </row>
    <row r="6493" spans="1:9" x14ac:dyDescent="0.25">
      <c r="A6493" s="68"/>
      <c r="B6493" s="68"/>
      <c r="C6493" s="68"/>
      <c r="D6493" s="68"/>
      <c r="E6493" s="68"/>
      <c r="F6493" s="68"/>
      <c r="G6493" s="389"/>
      <c r="H6493" s="387" t="b" cm="1">
        <f t="array" aca="1" ref="H6493" ca="1">EsNegrita(BP[[#This Row],[CODIGO]])</f>
        <v>0</v>
      </c>
      <c r="I6493" s="387" t="b" cm="1">
        <f t="array" ref="I6493">_xlfn.LET(
    _xlpm.codigos_devolucion, _xlfn.UNIQUE(_xlfn._xlws.FILTER(BP[CODIGO], ISNUMBER(SEARCH("devoluci", BP[NOMBRE CUENTA])), {""})),
    ISNUMBER(MATCH(BP[[#This Row],[CODIGO]], _xlpm.codigos_devolucion, 0))
)</f>
        <v>0</v>
      </c>
    </row>
    <row r="6494" spans="1:9" x14ac:dyDescent="0.25">
      <c r="A6494" s="68"/>
      <c r="B6494" s="68"/>
      <c r="C6494" s="68"/>
      <c r="D6494" s="68"/>
      <c r="E6494" s="68"/>
      <c r="F6494" s="68"/>
      <c r="G6494" s="389"/>
      <c r="H6494" s="387" t="b" cm="1">
        <f t="array" aca="1" ref="H6494" ca="1">EsNegrita(BP[[#This Row],[CODIGO]])</f>
        <v>0</v>
      </c>
      <c r="I6494" s="387" t="b" cm="1">
        <f t="array" ref="I6494">_xlfn.LET(
    _xlpm.codigos_devolucion, _xlfn.UNIQUE(_xlfn._xlws.FILTER(BP[CODIGO], ISNUMBER(SEARCH("devoluci", BP[NOMBRE CUENTA])), {""})),
    ISNUMBER(MATCH(BP[[#This Row],[CODIGO]], _xlpm.codigos_devolucion, 0))
)</f>
        <v>0</v>
      </c>
    </row>
    <row r="6495" spans="1:9" x14ac:dyDescent="0.25">
      <c r="A6495" s="68"/>
      <c r="B6495" s="68"/>
      <c r="C6495" s="68"/>
      <c r="D6495" s="68"/>
      <c r="E6495" s="68"/>
      <c r="F6495" s="68"/>
      <c r="G6495" s="389"/>
      <c r="H6495" s="387" t="b" cm="1">
        <f t="array" aca="1" ref="H6495" ca="1">EsNegrita(BP[[#This Row],[CODIGO]])</f>
        <v>0</v>
      </c>
      <c r="I6495" s="387" t="b" cm="1">
        <f t="array" ref="I6495">_xlfn.LET(
    _xlpm.codigos_devolucion, _xlfn.UNIQUE(_xlfn._xlws.FILTER(BP[CODIGO], ISNUMBER(SEARCH("devoluci", BP[NOMBRE CUENTA])), {""})),
    ISNUMBER(MATCH(BP[[#This Row],[CODIGO]], _xlpm.codigos_devolucion, 0))
)</f>
        <v>0</v>
      </c>
    </row>
    <row r="6496" spans="1:9" x14ac:dyDescent="0.25">
      <c r="A6496" s="68"/>
      <c r="B6496" s="68"/>
      <c r="C6496" s="68"/>
      <c r="D6496" s="68"/>
      <c r="E6496" s="68"/>
      <c r="F6496" s="68"/>
      <c r="G6496" s="389"/>
      <c r="H6496" s="387" t="b" cm="1">
        <f t="array" aca="1" ref="H6496" ca="1">EsNegrita(BP[[#This Row],[CODIGO]])</f>
        <v>0</v>
      </c>
      <c r="I6496" s="387" t="b" cm="1">
        <f t="array" ref="I6496">_xlfn.LET(
    _xlpm.codigos_devolucion, _xlfn.UNIQUE(_xlfn._xlws.FILTER(BP[CODIGO], ISNUMBER(SEARCH("devoluci", BP[NOMBRE CUENTA])), {""})),
    ISNUMBER(MATCH(BP[[#This Row],[CODIGO]], _xlpm.codigos_devolucion, 0))
)</f>
        <v>0</v>
      </c>
    </row>
    <row r="6497" spans="1:9" x14ac:dyDescent="0.25">
      <c r="A6497" s="68"/>
      <c r="B6497" s="68"/>
      <c r="C6497" s="68"/>
      <c r="D6497" s="68"/>
      <c r="E6497" s="68"/>
      <c r="F6497" s="68"/>
      <c r="G6497" s="389"/>
      <c r="H6497" s="387" t="b" cm="1">
        <f t="array" aca="1" ref="H6497" ca="1">EsNegrita(BP[[#This Row],[CODIGO]])</f>
        <v>0</v>
      </c>
      <c r="I6497" s="387" t="b" cm="1">
        <f t="array" ref="I6497">_xlfn.LET(
    _xlpm.codigos_devolucion, _xlfn.UNIQUE(_xlfn._xlws.FILTER(BP[CODIGO], ISNUMBER(SEARCH("devoluci", BP[NOMBRE CUENTA])), {""})),
    ISNUMBER(MATCH(BP[[#This Row],[CODIGO]], _xlpm.codigos_devolucion, 0))
)</f>
        <v>0</v>
      </c>
    </row>
    <row r="6498" spans="1:9" x14ac:dyDescent="0.25">
      <c r="A6498" s="68"/>
      <c r="B6498" s="68"/>
      <c r="C6498" s="68"/>
      <c r="D6498" s="68"/>
      <c r="E6498" s="68"/>
      <c r="F6498" s="68"/>
      <c r="G6498" s="389"/>
      <c r="H6498" s="387" t="b" cm="1">
        <f t="array" aca="1" ref="H6498" ca="1">EsNegrita(BP[[#This Row],[CODIGO]])</f>
        <v>0</v>
      </c>
      <c r="I6498" s="387" t="b" cm="1">
        <f t="array" ref="I6498">_xlfn.LET(
    _xlpm.codigos_devolucion, _xlfn.UNIQUE(_xlfn._xlws.FILTER(BP[CODIGO], ISNUMBER(SEARCH("devoluci", BP[NOMBRE CUENTA])), {""})),
    ISNUMBER(MATCH(BP[[#This Row],[CODIGO]], _xlpm.codigos_devolucion, 0))
)</f>
        <v>0</v>
      </c>
    </row>
    <row r="6499" spans="1:9" x14ac:dyDescent="0.25">
      <c r="A6499" s="68"/>
      <c r="B6499" s="68"/>
      <c r="C6499" s="68"/>
      <c r="D6499" s="68"/>
      <c r="E6499" s="68"/>
      <c r="F6499" s="68"/>
      <c r="G6499" s="389"/>
      <c r="H6499" s="387" t="b" cm="1">
        <f t="array" aca="1" ref="H6499" ca="1">EsNegrita(BP[[#This Row],[CODIGO]])</f>
        <v>0</v>
      </c>
      <c r="I6499" s="387" t="b" cm="1">
        <f t="array" ref="I6499">_xlfn.LET(
    _xlpm.codigos_devolucion, _xlfn.UNIQUE(_xlfn._xlws.FILTER(BP[CODIGO], ISNUMBER(SEARCH("devoluci", BP[NOMBRE CUENTA])), {""})),
    ISNUMBER(MATCH(BP[[#This Row],[CODIGO]], _xlpm.codigos_devolucion, 0))
)</f>
        <v>0</v>
      </c>
    </row>
    <row r="6500" spans="1:9" x14ac:dyDescent="0.25">
      <c r="A6500" s="68"/>
      <c r="B6500" s="68"/>
      <c r="C6500" s="68"/>
      <c r="D6500" s="68"/>
      <c r="E6500" s="68"/>
      <c r="F6500" s="68"/>
      <c r="G6500" s="389"/>
      <c r="H6500" s="387" t="b" cm="1">
        <f t="array" aca="1" ref="H6500" ca="1">EsNegrita(BP[[#This Row],[CODIGO]])</f>
        <v>0</v>
      </c>
      <c r="I6500" s="387" t="b" cm="1">
        <f t="array" ref="I6500">_xlfn.LET(
    _xlpm.codigos_devolucion, _xlfn.UNIQUE(_xlfn._xlws.FILTER(BP[CODIGO], ISNUMBER(SEARCH("devoluci", BP[NOMBRE CUENTA])), {""})),
    ISNUMBER(MATCH(BP[[#This Row],[CODIGO]], _xlpm.codigos_devolucion, 0))
)</f>
        <v>0</v>
      </c>
    </row>
    <row r="6501" spans="1:9" x14ac:dyDescent="0.25">
      <c r="A6501" s="68"/>
      <c r="B6501" s="68"/>
      <c r="C6501" s="68"/>
      <c r="D6501" s="68"/>
      <c r="E6501" s="68"/>
      <c r="F6501" s="68"/>
      <c r="G6501" s="389"/>
      <c r="H6501" s="387" t="b" cm="1">
        <f t="array" aca="1" ref="H6501" ca="1">EsNegrita(BP[[#This Row],[CODIGO]])</f>
        <v>0</v>
      </c>
      <c r="I6501" s="387" t="b" cm="1">
        <f t="array" ref="I6501">_xlfn.LET(
    _xlpm.codigos_devolucion, _xlfn.UNIQUE(_xlfn._xlws.FILTER(BP[CODIGO], ISNUMBER(SEARCH("devoluci", BP[NOMBRE CUENTA])), {""})),
    ISNUMBER(MATCH(BP[[#This Row],[CODIGO]], _xlpm.codigos_devolucion, 0))
)</f>
        <v>0</v>
      </c>
    </row>
    <row r="6502" spans="1:9" x14ac:dyDescent="0.25">
      <c r="A6502" s="68"/>
      <c r="B6502" s="68"/>
      <c r="C6502" s="68"/>
      <c r="D6502" s="68"/>
      <c r="E6502" s="68"/>
      <c r="F6502" s="68"/>
      <c r="G6502" s="389"/>
      <c r="H6502" s="387" t="b" cm="1">
        <f t="array" aca="1" ref="H6502" ca="1">EsNegrita(BP[[#This Row],[CODIGO]])</f>
        <v>0</v>
      </c>
      <c r="I6502" s="387" t="b" cm="1">
        <f t="array" ref="I6502">_xlfn.LET(
    _xlpm.codigos_devolucion, _xlfn.UNIQUE(_xlfn._xlws.FILTER(BP[CODIGO], ISNUMBER(SEARCH("devoluci", BP[NOMBRE CUENTA])), {""})),
    ISNUMBER(MATCH(BP[[#This Row],[CODIGO]], _xlpm.codigos_devolucion, 0))
)</f>
        <v>0</v>
      </c>
    </row>
    <row r="6503" spans="1:9" x14ac:dyDescent="0.25">
      <c r="A6503" s="68"/>
      <c r="B6503" s="68"/>
      <c r="C6503" s="68"/>
      <c r="D6503" s="68"/>
      <c r="E6503" s="68"/>
      <c r="F6503" s="68"/>
      <c r="G6503" s="389"/>
      <c r="H6503" s="387" t="b" cm="1">
        <f t="array" aca="1" ref="H6503" ca="1">EsNegrita(BP[[#This Row],[CODIGO]])</f>
        <v>0</v>
      </c>
      <c r="I6503" s="387" t="b" cm="1">
        <f t="array" ref="I6503">_xlfn.LET(
    _xlpm.codigos_devolucion, _xlfn.UNIQUE(_xlfn._xlws.FILTER(BP[CODIGO], ISNUMBER(SEARCH("devoluci", BP[NOMBRE CUENTA])), {""})),
    ISNUMBER(MATCH(BP[[#This Row],[CODIGO]], _xlpm.codigos_devolucion, 0))
)</f>
        <v>0</v>
      </c>
    </row>
    <row r="6504" spans="1:9" x14ac:dyDescent="0.25">
      <c r="A6504" s="68"/>
      <c r="B6504" s="68"/>
      <c r="C6504" s="68"/>
      <c r="D6504" s="68"/>
      <c r="E6504" s="68"/>
      <c r="F6504" s="68"/>
      <c r="G6504" s="389"/>
      <c r="H6504" s="387" t="b" cm="1">
        <f t="array" aca="1" ref="H6504" ca="1">EsNegrita(BP[[#This Row],[CODIGO]])</f>
        <v>0</v>
      </c>
      <c r="I6504" s="387" t="b" cm="1">
        <f t="array" ref="I6504">_xlfn.LET(
    _xlpm.codigos_devolucion, _xlfn.UNIQUE(_xlfn._xlws.FILTER(BP[CODIGO], ISNUMBER(SEARCH("devoluci", BP[NOMBRE CUENTA])), {""})),
    ISNUMBER(MATCH(BP[[#This Row],[CODIGO]], _xlpm.codigos_devolucion, 0))
)</f>
        <v>0</v>
      </c>
    </row>
    <row r="6505" spans="1:9" x14ac:dyDescent="0.25">
      <c r="A6505" s="68"/>
      <c r="B6505" s="68"/>
      <c r="C6505" s="68"/>
      <c r="D6505" s="68"/>
      <c r="E6505" s="68"/>
      <c r="F6505" s="68"/>
      <c r="G6505" s="389"/>
      <c r="H6505" s="387" t="b" cm="1">
        <f t="array" aca="1" ref="H6505" ca="1">EsNegrita(BP[[#This Row],[CODIGO]])</f>
        <v>0</v>
      </c>
      <c r="I6505" s="387" t="b" cm="1">
        <f t="array" ref="I6505">_xlfn.LET(
    _xlpm.codigos_devolucion, _xlfn.UNIQUE(_xlfn._xlws.FILTER(BP[CODIGO], ISNUMBER(SEARCH("devoluci", BP[NOMBRE CUENTA])), {""})),
    ISNUMBER(MATCH(BP[[#This Row],[CODIGO]], _xlpm.codigos_devolucion, 0))
)</f>
        <v>0</v>
      </c>
    </row>
    <row r="6506" spans="1:9" x14ac:dyDescent="0.25">
      <c r="A6506" s="68"/>
      <c r="B6506" s="68"/>
      <c r="C6506" s="68"/>
      <c r="D6506" s="68"/>
      <c r="E6506" s="68"/>
      <c r="F6506" s="68"/>
      <c r="G6506" s="389"/>
      <c r="H6506" s="387" t="b" cm="1">
        <f t="array" aca="1" ref="H6506" ca="1">EsNegrita(BP[[#This Row],[CODIGO]])</f>
        <v>0</v>
      </c>
      <c r="I6506" s="387" t="b" cm="1">
        <f t="array" ref="I6506">_xlfn.LET(
    _xlpm.codigos_devolucion, _xlfn.UNIQUE(_xlfn._xlws.FILTER(BP[CODIGO], ISNUMBER(SEARCH("devoluci", BP[NOMBRE CUENTA])), {""})),
    ISNUMBER(MATCH(BP[[#This Row],[CODIGO]], _xlpm.codigos_devolucion, 0))
)</f>
        <v>0</v>
      </c>
    </row>
    <row r="6507" spans="1:9" x14ac:dyDescent="0.25">
      <c r="A6507" s="68"/>
      <c r="B6507" s="68"/>
      <c r="C6507" s="68"/>
      <c r="D6507" s="68"/>
      <c r="E6507" s="68"/>
      <c r="F6507" s="68"/>
      <c r="G6507" s="389"/>
      <c r="H6507" s="387" t="b" cm="1">
        <f t="array" aca="1" ref="H6507" ca="1">EsNegrita(BP[[#This Row],[CODIGO]])</f>
        <v>0</v>
      </c>
      <c r="I6507" s="387" t="b" cm="1">
        <f t="array" ref="I6507">_xlfn.LET(
    _xlpm.codigos_devolucion, _xlfn.UNIQUE(_xlfn._xlws.FILTER(BP[CODIGO], ISNUMBER(SEARCH("devoluci", BP[NOMBRE CUENTA])), {""})),
    ISNUMBER(MATCH(BP[[#This Row],[CODIGO]], _xlpm.codigos_devolucion, 0))
)</f>
        <v>0</v>
      </c>
    </row>
    <row r="6508" spans="1:9" x14ac:dyDescent="0.25">
      <c r="A6508" s="68"/>
      <c r="B6508" s="68"/>
      <c r="C6508" s="68"/>
      <c r="D6508" s="68"/>
      <c r="E6508" s="68"/>
      <c r="F6508" s="68"/>
      <c r="G6508" s="389"/>
      <c r="H6508" s="387" t="b" cm="1">
        <f t="array" aca="1" ref="H6508" ca="1">EsNegrita(BP[[#This Row],[CODIGO]])</f>
        <v>0</v>
      </c>
      <c r="I6508" s="387" t="b" cm="1">
        <f t="array" ref="I6508">_xlfn.LET(
    _xlpm.codigos_devolucion, _xlfn.UNIQUE(_xlfn._xlws.FILTER(BP[CODIGO], ISNUMBER(SEARCH("devoluci", BP[NOMBRE CUENTA])), {""})),
    ISNUMBER(MATCH(BP[[#This Row],[CODIGO]], _xlpm.codigos_devolucion, 0))
)</f>
        <v>0</v>
      </c>
    </row>
    <row r="6509" spans="1:9" x14ac:dyDescent="0.25">
      <c r="A6509" s="68"/>
      <c r="B6509" s="68"/>
      <c r="C6509" s="68"/>
      <c r="D6509" s="68"/>
      <c r="E6509" s="68"/>
      <c r="F6509" s="68"/>
      <c r="G6509" s="389"/>
      <c r="H6509" s="387" t="b" cm="1">
        <f t="array" aca="1" ref="H6509" ca="1">EsNegrita(BP[[#This Row],[CODIGO]])</f>
        <v>0</v>
      </c>
      <c r="I6509" s="387" t="b" cm="1">
        <f t="array" ref="I6509">_xlfn.LET(
    _xlpm.codigos_devolucion, _xlfn.UNIQUE(_xlfn._xlws.FILTER(BP[CODIGO], ISNUMBER(SEARCH("devoluci", BP[NOMBRE CUENTA])), {""})),
    ISNUMBER(MATCH(BP[[#This Row],[CODIGO]], _xlpm.codigos_devolucion, 0))
)</f>
        <v>0</v>
      </c>
    </row>
    <row r="6510" spans="1:9" x14ac:dyDescent="0.25">
      <c r="A6510" s="68"/>
      <c r="B6510" s="68"/>
      <c r="C6510" s="68"/>
      <c r="D6510" s="68"/>
      <c r="E6510" s="68"/>
      <c r="F6510" s="68"/>
      <c r="G6510" s="389"/>
      <c r="H6510" s="387" t="b" cm="1">
        <f t="array" aca="1" ref="H6510" ca="1">EsNegrita(BP[[#This Row],[CODIGO]])</f>
        <v>0</v>
      </c>
      <c r="I6510" s="387" t="b" cm="1">
        <f t="array" ref="I6510">_xlfn.LET(
    _xlpm.codigos_devolucion, _xlfn.UNIQUE(_xlfn._xlws.FILTER(BP[CODIGO], ISNUMBER(SEARCH("devoluci", BP[NOMBRE CUENTA])), {""})),
    ISNUMBER(MATCH(BP[[#This Row],[CODIGO]], _xlpm.codigos_devolucion, 0))
)</f>
        <v>0</v>
      </c>
    </row>
    <row r="6511" spans="1:9" x14ac:dyDescent="0.25">
      <c r="A6511" s="68"/>
      <c r="B6511" s="68"/>
      <c r="C6511" s="68"/>
      <c r="D6511" s="68"/>
      <c r="E6511" s="68"/>
      <c r="F6511" s="68"/>
      <c r="G6511" s="389"/>
      <c r="H6511" s="387" t="b" cm="1">
        <f t="array" aca="1" ref="H6511" ca="1">EsNegrita(BP[[#This Row],[CODIGO]])</f>
        <v>0</v>
      </c>
      <c r="I6511" s="387" t="b" cm="1">
        <f t="array" ref="I6511">_xlfn.LET(
    _xlpm.codigos_devolucion, _xlfn.UNIQUE(_xlfn._xlws.FILTER(BP[CODIGO], ISNUMBER(SEARCH("devoluci", BP[NOMBRE CUENTA])), {""})),
    ISNUMBER(MATCH(BP[[#This Row],[CODIGO]], _xlpm.codigos_devolucion, 0))
)</f>
        <v>0</v>
      </c>
    </row>
    <row r="6512" spans="1:9" x14ac:dyDescent="0.25">
      <c r="A6512" s="68"/>
      <c r="B6512" s="68"/>
      <c r="C6512" s="68"/>
      <c r="D6512" s="68"/>
      <c r="E6512" s="68"/>
      <c r="F6512" s="68"/>
      <c r="G6512" s="389"/>
      <c r="H6512" s="387" t="b" cm="1">
        <f t="array" aca="1" ref="H6512" ca="1">EsNegrita(BP[[#This Row],[CODIGO]])</f>
        <v>0</v>
      </c>
      <c r="I6512" s="387" t="b" cm="1">
        <f t="array" ref="I6512">_xlfn.LET(
    _xlpm.codigos_devolucion, _xlfn.UNIQUE(_xlfn._xlws.FILTER(BP[CODIGO], ISNUMBER(SEARCH("devoluci", BP[NOMBRE CUENTA])), {""})),
    ISNUMBER(MATCH(BP[[#This Row],[CODIGO]], _xlpm.codigos_devolucion, 0))
)</f>
        <v>0</v>
      </c>
    </row>
    <row r="6513" spans="1:9" x14ac:dyDescent="0.25">
      <c r="A6513" s="68"/>
      <c r="B6513" s="68"/>
      <c r="C6513" s="68"/>
      <c r="D6513" s="68"/>
      <c r="E6513" s="68"/>
      <c r="F6513" s="68"/>
      <c r="G6513" s="389"/>
      <c r="H6513" s="387" t="b" cm="1">
        <f t="array" aca="1" ref="H6513" ca="1">EsNegrita(BP[[#This Row],[CODIGO]])</f>
        <v>0</v>
      </c>
      <c r="I6513" s="387" t="b" cm="1">
        <f t="array" ref="I6513">_xlfn.LET(
    _xlpm.codigos_devolucion, _xlfn.UNIQUE(_xlfn._xlws.FILTER(BP[CODIGO], ISNUMBER(SEARCH("devoluci", BP[NOMBRE CUENTA])), {""})),
    ISNUMBER(MATCH(BP[[#This Row],[CODIGO]], _xlpm.codigos_devolucion, 0))
)</f>
        <v>0</v>
      </c>
    </row>
    <row r="6514" spans="1:9" x14ac:dyDescent="0.25">
      <c r="A6514" s="68"/>
      <c r="B6514" s="68"/>
      <c r="C6514" s="68"/>
      <c r="D6514" s="68"/>
      <c r="E6514" s="68"/>
      <c r="F6514" s="68"/>
      <c r="G6514" s="389"/>
      <c r="H6514" s="387" t="b" cm="1">
        <f t="array" aca="1" ref="H6514" ca="1">EsNegrita(BP[[#This Row],[CODIGO]])</f>
        <v>0</v>
      </c>
      <c r="I6514" s="387" t="b" cm="1">
        <f t="array" ref="I6514">_xlfn.LET(
    _xlpm.codigos_devolucion, _xlfn.UNIQUE(_xlfn._xlws.FILTER(BP[CODIGO], ISNUMBER(SEARCH("devoluci", BP[NOMBRE CUENTA])), {""})),
    ISNUMBER(MATCH(BP[[#This Row],[CODIGO]], _xlpm.codigos_devolucion, 0))
)</f>
        <v>0</v>
      </c>
    </row>
    <row r="6515" spans="1:9" x14ac:dyDescent="0.25">
      <c r="A6515" s="68"/>
      <c r="B6515" s="68"/>
      <c r="C6515" s="68"/>
      <c r="D6515" s="68"/>
      <c r="E6515" s="68"/>
      <c r="F6515" s="68"/>
      <c r="G6515" s="389"/>
      <c r="H6515" s="387" t="b" cm="1">
        <f t="array" aca="1" ref="H6515" ca="1">EsNegrita(BP[[#This Row],[CODIGO]])</f>
        <v>0</v>
      </c>
      <c r="I6515" s="387" t="b" cm="1">
        <f t="array" ref="I6515">_xlfn.LET(
    _xlpm.codigos_devolucion, _xlfn.UNIQUE(_xlfn._xlws.FILTER(BP[CODIGO], ISNUMBER(SEARCH("devoluci", BP[NOMBRE CUENTA])), {""})),
    ISNUMBER(MATCH(BP[[#This Row],[CODIGO]], _xlpm.codigos_devolucion, 0))
)</f>
        <v>0</v>
      </c>
    </row>
    <row r="6516" spans="1:9" x14ac:dyDescent="0.25">
      <c r="A6516" s="68"/>
      <c r="B6516" s="68"/>
      <c r="C6516" s="68"/>
      <c r="D6516" s="68"/>
      <c r="E6516" s="68"/>
      <c r="F6516" s="68"/>
      <c r="G6516" s="389"/>
      <c r="H6516" s="387" t="b" cm="1">
        <f t="array" aca="1" ref="H6516" ca="1">EsNegrita(BP[[#This Row],[CODIGO]])</f>
        <v>0</v>
      </c>
      <c r="I6516" s="387" t="b" cm="1">
        <f t="array" ref="I6516">_xlfn.LET(
    _xlpm.codigos_devolucion, _xlfn.UNIQUE(_xlfn._xlws.FILTER(BP[CODIGO], ISNUMBER(SEARCH("devoluci", BP[NOMBRE CUENTA])), {""})),
    ISNUMBER(MATCH(BP[[#This Row],[CODIGO]], _xlpm.codigos_devolucion, 0))
)</f>
        <v>0</v>
      </c>
    </row>
    <row r="6517" spans="1:9" x14ac:dyDescent="0.25">
      <c r="A6517" s="68"/>
      <c r="B6517" s="68"/>
      <c r="C6517" s="68"/>
      <c r="D6517" s="68"/>
      <c r="E6517" s="68"/>
      <c r="F6517" s="68"/>
      <c r="G6517" s="389"/>
      <c r="H6517" s="387" t="b" cm="1">
        <f t="array" aca="1" ref="H6517" ca="1">EsNegrita(BP[[#This Row],[CODIGO]])</f>
        <v>0</v>
      </c>
      <c r="I6517" s="387" t="b" cm="1">
        <f t="array" ref="I6517">_xlfn.LET(
    _xlpm.codigos_devolucion, _xlfn.UNIQUE(_xlfn._xlws.FILTER(BP[CODIGO], ISNUMBER(SEARCH("devoluci", BP[NOMBRE CUENTA])), {""})),
    ISNUMBER(MATCH(BP[[#This Row],[CODIGO]], _xlpm.codigos_devolucion, 0))
)</f>
        <v>0</v>
      </c>
    </row>
    <row r="6518" spans="1:9" x14ac:dyDescent="0.25">
      <c r="A6518" s="68"/>
      <c r="B6518" s="68"/>
      <c r="C6518" s="68"/>
      <c r="D6518" s="68"/>
      <c r="E6518" s="68"/>
      <c r="F6518" s="68"/>
      <c r="G6518" s="389"/>
      <c r="H6518" s="387" t="b" cm="1">
        <f t="array" aca="1" ref="H6518" ca="1">EsNegrita(BP[[#This Row],[CODIGO]])</f>
        <v>0</v>
      </c>
      <c r="I6518" s="387" t="b" cm="1">
        <f t="array" ref="I6518">_xlfn.LET(
    _xlpm.codigos_devolucion, _xlfn.UNIQUE(_xlfn._xlws.FILTER(BP[CODIGO], ISNUMBER(SEARCH("devoluci", BP[NOMBRE CUENTA])), {""})),
    ISNUMBER(MATCH(BP[[#This Row],[CODIGO]], _xlpm.codigos_devolucion, 0))
)</f>
        <v>0</v>
      </c>
    </row>
    <row r="6519" spans="1:9" x14ac:dyDescent="0.25">
      <c r="A6519" s="68"/>
      <c r="B6519" s="68"/>
      <c r="C6519" s="68"/>
      <c r="D6519" s="68"/>
      <c r="E6519" s="68"/>
      <c r="F6519" s="68"/>
      <c r="G6519" s="389"/>
      <c r="H6519" s="387" t="b" cm="1">
        <f t="array" aca="1" ref="H6519" ca="1">EsNegrita(BP[[#This Row],[CODIGO]])</f>
        <v>0</v>
      </c>
      <c r="I6519" s="387" t="b" cm="1">
        <f t="array" ref="I6519">_xlfn.LET(
    _xlpm.codigos_devolucion, _xlfn.UNIQUE(_xlfn._xlws.FILTER(BP[CODIGO], ISNUMBER(SEARCH("devoluci", BP[NOMBRE CUENTA])), {""})),
    ISNUMBER(MATCH(BP[[#This Row],[CODIGO]], _xlpm.codigos_devolucion, 0))
)</f>
        <v>0</v>
      </c>
    </row>
    <row r="6520" spans="1:9" x14ac:dyDescent="0.25">
      <c r="A6520" s="68"/>
      <c r="B6520" s="68"/>
      <c r="C6520" s="68"/>
      <c r="D6520" s="68"/>
      <c r="E6520" s="68"/>
      <c r="F6520" s="68"/>
      <c r="G6520" s="389"/>
      <c r="H6520" s="387" t="b" cm="1">
        <f t="array" aca="1" ref="H6520" ca="1">EsNegrita(BP[[#This Row],[CODIGO]])</f>
        <v>0</v>
      </c>
      <c r="I6520" s="387" t="b" cm="1">
        <f t="array" ref="I6520">_xlfn.LET(
    _xlpm.codigos_devolucion, _xlfn.UNIQUE(_xlfn._xlws.FILTER(BP[CODIGO], ISNUMBER(SEARCH("devoluci", BP[NOMBRE CUENTA])), {""})),
    ISNUMBER(MATCH(BP[[#This Row],[CODIGO]], _xlpm.codigos_devolucion, 0))
)</f>
        <v>0</v>
      </c>
    </row>
    <row r="6521" spans="1:9" x14ac:dyDescent="0.25">
      <c r="A6521" s="68"/>
      <c r="B6521" s="68"/>
      <c r="C6521" s="68"/>
      <c r="D6521" s="68"/>
      <c r="E6521" s="68"/>
      <c r="F6521" s="68"/>
      <c r="G6521" s="389"/>
      <c r="H6521" s="387" t="b" cm="1">
        <f t="array" aca="1" ref="H6521" ca="1">EsNegrita(BP[[#This Row],[CODIGO]])</f>
        <v>0</v>
      </c>
      <c r="I6521" s="387" t="b" cm="1">
        <f t="array" ref="I6521">_xlfn.LET(
    _xlpm.codigos_devolucion, _xlfn.UNIQUE(_xlfn._xlws.FILTER(BP[CODIGO], ISNUMBER(SEARCH("devoluci", BP[NOMBRE CUENTA])), {""})),
    ISNUMBER(MATCH(BP[[#This Row],[CODIGO]], _xlpm.codigos_devolucion, 0))
)</f>
        <v>0</v>
      </c>
    </row>
    <row r="6522" spans="1:9" x14ac:dyDescent="0.25">
      <c r="A6522" s="68"/>
      <c r="B6522" s="68"/>
      <c r="C6522" s="68"/>
      <c r="D6522" s="68"/>
      <c r="E6522" s="68"/>
      <c r="F6522" s="68"/>
      <c r="G6522" s="389"/>
      <c r="H6522" s="387" t="b" cm="1">
        <f t="array" aca="1" ref="H6522" ca="1">EsNegrita(BP[[#This Row],[CODIGO]])</f>
        <v>0</v>
      </c>
      <c r="I6522" s="387" t="b" cm="1">
        <f t="array" ref="I6522">_xlfn.LET(
    _xlpm.codigos_devolucion, _xlfn.UNIQUE(_xlfn._xlws.FILTER(BP[CODIGO], ISNUMBER(SEARCH("devoluci", BP[NOMBRE CUENTA])), {""})),
    ISNUMBER(MATCH(BP[[#This Row],[CODIGO]], _xlpm.codigos_devolucion, 0))
)</f>
        <v>0</v>
      </c>
    </row>
    <row r="6523" spans="1:9" x14ac:dyDescent="0.25">
      <c r="A6523" s="68"/>
      <c r="B6523" s="68"/>
      <c r="C6523" s="68"/>
      <c r="D6523" s="68"/>
      <c r="E6523" s="68"/>
      <c r="F6523" s="68"/>
      <c r="G6523" s="389"/>
      <c r="H6523" s="387" t="b" cm="1">
        <f t="array" aca="1" ref="H6523" ca="1">EsNegrita(BP[[#This Row],[CODIGO]])</f>
        <v>0</v>
      </c>
      <c r="I6523" s="387" t="b" cm="1">
        <f t="array" ref="I6523">_xlfn.LET(
    _xlpm.codigos_devolucion, _xlfn.UNIQUE(_xlfn._xlws.FILTER(BP[CODIGO], ISNUMBER(SEARCH("devoluci", BP[NOMBRE CUENTA])), {""})),
    ISNUMBER(MATCH(BP[[#This Row],[CODIGO]], _xlpm.codigos_devolucion, 0))
)</f>
        <v>0</v>
      </c>
    </row>
    <row r="6524" spans="1:9" x14ac:dyDescent="0.25">
      <c r="A6524" s="68"/>
      <c r="B6524" s="68"/>
      <c r="C6524" s="68"/>
      <c r="D6524" s="68"/>
      <c r="E6524" s="68"/>
      <c r="F6524" s="68"/>
      <c r="G6524" s="389"/>
      <c r="H6524" s="387" t="b" cm="1">
        <f t="array" aca="1" ref="H6524" ca="1">EsNegrita(BP[[#This Row],[CODIGO]])</f>
        <v>0</v>
      </c>
      <c r="I6524" s="387" t="b" cm="1">
        <f t="array" ref="I6524">_xlfn.LET(
    _xlpm.codigos_devolucion, _xlfn.UNIQUE(_xlfn._xlws.FILTER(BP[CODIGO], ISNUMBER(SEARCH("devoluci", BP[NOMBRE CUENTA])), {""})),
    ISNUMBER(MATCH(BP[[#This Row],[CODIGO]], _xlpm.codigos_devolucion, 0))
)</f>
        <v>0</v>
      </c>
    </row>
    <row r="6525" spans="1:9" x14ac:dyDescent="0.25">
      <c r="A6525" s="68"/>
      <c r="B6525" s="68"/>
      <c r="C6525" s="68"/>
      <c r="D6525" s="68"/>
      <c r="E6525" s="68"/>
      <c r="F6525" s="68"/>
      <c r="G6525" s="389"/>
      <c r="H6525" s="387" t="b" cm="1">
        <f t="array" aca="1" ref="H6525" ca="1">EsNegrita(BP[[#This Row],[CODIGO]])</f>
        <v>0</v>
      </c>
      <c r="I6525" s="387" t="b" cm="1">
        <f t="array" ref="I6525">_xlfn.LET(
    _xlpm.codigos_devolucion, _xlfn.UNIQUE(_xlfn._xlws.FILTER(BP[CODIGO], ISNUMBER(SEARCH("devoluci", BP[NOMBRE CUENTA])), {""})),
    ISNUMBER(MATCH(BP[[#This Row],[CODIGO]], _xlpm.codigos_devolucion, 0))
)</f>
        <v>0</v>
      </c>
    </row>
    <row r="6526" spans="1:9" x14ac:dyDescent="0.25">
      <c r="A6526" s="68"/>
      <c r="B6526" s="68"/>
      <c r="C6526" s="68"/>
      <c r="D6526" s="68"/>
      <c r="E6526" s="68"/>
      <c r="F6526" s="68"/>
      <c r="G6526" s="389"/>
      <c r="H6526" s="387" t="b" cm="1">
        <f t="array" aca="1" ref="H6526" ca="1">EsNegrita(BP[[#This Row],[CODIGO]])</f>
        <v>0</v>
      </c>
      <c r="I6526" s="387" t="b" cm="1">
        <f t="array" ref="I6526">_xlfn.LET(
    _xlpm.codigos_devolucion, _xlfn.UNIQUE(_xlfn._xlws.FILTER(BP[CODIGO], ISNUMBER(SEARCH("devoluci", BP[NOMBRE CUENTA])), {""})),
    ISNUMBER(MATCH(BP[[#This Row],[CODIGO]], _xlpm.codigos_devolucion, 0))
)</f>
        <v>0</v>
      </c>
    </row>
    <row r="6527" spans="1:9" x14ac:dyDescent="0.25">
      <c r="A6527" s="68"/>
      <c r="B6527" s="68"/>
      <c r="C6527" s="68"/>
      <c r="D6527" s="68"/>
      <c r="E6527" s="68"/>
      <c r="F6527" s="68"/>
      <c r="G6527" s="389"/>
      <c r="H6527" s="387" t="b" cm="1">
        <f t="array" aca="1" ref="H6527" ca="1">EsNegrita(BP[[#This Row],[CODIGO]])</f>
        <v>0</v>
      </c>
      <c r="I6527" s="387" t="b" cm="1">
        <f t="array" ref="I6527">_xlfn.LET(
    _xlpm.codigos_devolucion, _xlfn.UNIQUE(_xlfn._xlws.FILTER(BP[CODIGO], ISNUMBER(SEARCH("devoluci", BP[NOMBRE CUENTA])), {""})),
    ISNUMBER(MATCH(BP[[#This Row],[CODIGO]], _xlpm.codigos_devolucion, 0))
)</f>
        <v>0</v>
      </c>
    </row>
    <row r="6528" spans="1:9" x14ac:dyDescent="0.25">
      <c r="A6528" s="68"/>
      <c r="B6528" s="68"/>
      <c r="C6528" s="68"/>
      <c r="D6528" s="68"/>
      <c r="E6528" s="68"/>
      <c r="F6528" s="68"/>
      <c r="G6528" s="389"/>
      <c r="H6528" s="387" t="b" cm="1">
        <f t="array" aca="1" ref="H6528" ca="1">EsNegrita(BP[[#This Row],[CODIGO]])</f>
        <v>0</v>
      </c>
      <c r="I6528" s="387" t="b" cm="1">
        <f t="array" ref="I6528">_xlfn.LET(
    _xlpm.codigos_devolucion, _xlfn.UNIQUE(_xlfn._xlws.FILTER(BP[CODIGO], ISNUMBER(SEARCH("devoluci", BP[NOMBRE CUENTA])), {""})),
    ISNUMBER(MATCH(BP[[#This Row],[CODIGO]], _xlpm.codigos_devolucion, 0))
)</f>
        <v>0</v>
      </c>
    </row>
    <row r="6529" spans="1:9" x14ac:dyDescent="0.25">
      <c r="A6529" s="68"/>
      <c r="B6529" s="68"/>
      <c r="C6529" s="68"/>
      <c r="D6529" s="68"/>
      <c r="E6529" s="68"/>
      <c r="F6529" s="68"/>
      <c r="G6529" s="389"/>
      <c r="H6529" s="387" t="b" cm="1">
        <f t="array" aca="1" ref="H6529" ca="1">EsNegrita(BP[[#This Row],[CODIGO]])</f>
        <v>0</v>
      </c>
      <c r="I6529" s="387" t="b" cm="1">
        <f t="array" ref="I6529">_xlfn.LET(
    _xlpm.codigos_devolucion, _xlfn.UNIQUE(_xlfn._xlws.FILTER(BP[CODIGO], ISNUMBER(SEARCH("devoluci", BP[NOMBRE CUENTA])), {""})),
    ISNUMBER(MATCH(BP[[#This Row],[CODIGO]], _xlpm.codigos_devolucion, 0))
)</f>
        <v>0</v>
      </c>
    </row>
    <row r="6530" spans="1:9" x14ac:dyDescent="0.25">
      <c r="A6530" s="68"/>
      <c r="B6530" s="68"/>
      <c r="C6530" s="68"/>
      <c r="D6530" s="68"/>
      <c r="E6530" s="68"/>
      <c r="F6530" s="68"/>
      <c r="G6530" s="389"/>
      <c r="H6530" s="387" t="b" cm="1">
        <f t="array" aca="1" ref="H6530" ca="1">EsNegrita(BP[[#This Row],[CODIGO]])</f>
        <v>0</v>
      </c>
      <c r="I6530" s="387" t="b" cm="1">
        <f t="array" ref="I6530">_xlfn.LET(
    _xlpm.codigos_devolucion, _xlfn.UNIQUE(_xlfn._xlws.FILTER(BP[CODIGO], ISNUMBER(SEARCH("devoluci", BP[NOMBRE CUENTA])), {""})),
    ISNUMBER(MATCH(BP[[#This Row],[CODIGO]], _xlpm.codigos_devolucion, 0))
)</f>
        <v>0</v>
      </c>
    </row>
    <row r="6531" spans="1:9" x14ac:dyDescent="0.25">
      <c r="A6531" s="68"/>
      <c r="B6531" s="68"/>
      <c r="C6531" s="68"/>
      <c r="D6531" s="68"/>
      <c r="E6531" s="68"/>
      <c r="F6531" s="68"/>
      <c r="G6531" s="389"/>
      <c r="H6531" s="387" t="b" cm="1">
        <f t="array" aca="1" ref="H6531" ca="1">EsNegrita(BP[[#This Row],[CODIGO]])</f>
        <v>0</v>
      </c>
      <c r="I6531" s="387" t="b" cm="1">
        <f t="array" ref="I6531">_xlfn.LET(
    _xlpm.codigos_devolucion, _xlfn.UNIQUE(_xlfn._xlws.FILTER(BP[CODIGO], ISNUMBER(SEARCH("devoluci", BP[NOMBRE CUENTA])), {""})),
    ISNUMBER(MATCH(BP[[#This Row],[CODIGO]], _xlpm.codigos_devolucion, 0))
)</f>
        <v>0</v>
      </c>
    </row>
    <row r="6532" spans="1:9" x14ac:dyDescent="0.25">
      <c r="A6532" s="68"/>
      <c r="B6532" s="68"/>
      <c r="C6532" s="68"/>
      <c r="D6532" s="68"/>
      <c r="E6532" s="68"/>
      <c r="F6532" s="68"/>
      <c r="G6532" s="389"/>
      <c r="H6532" s="387" t="b" cm="1">
        <f t="array" aca="1" ref="H6532" ca="1">EsNegrita(BP[[#This Row],[CODIGO]])</f>
        <v>0</v>
      </c>
      <c r="I6532" s="387" t="b" cm="1">
        <f t="array" ref="I6532">_xlfn.LET(
    _xlpm.codigos_devolucion, _xlfn.UNIQUE(_xlfn._xlws.FILTER(BP[CODIGO], ISNUMBER(SEARCH("devoluci", BP[NOMBRE CUENTA])), {""})),
    ISNUMBER(MATCH(BP[[#This Row],[CODIGO]], _xlpm.codigos_devolucion, 0))
)</f>
        <v>0</v>
      </c>
    </row>
    <row r="6533" spans="1:9" x14ac:dyDescent="0.25">
      <c r="A6533" s="68"/>
      <c r="B6533" s="68"/>
      <c r="C6533" s="68"/>
      <c r="D6533" s="68"/>
      <c r="E6533" s="68"/>
      <c r="F6533" s="68"/>
      <c r="G6533" s="389"/>
      <c r="H6533" s="387" t="b" cm="1">
        <f t="array" aca="1" ref="H6533" ca="1">EsNegrita(BP[[#This Row],[CODIGO]])</f>
        <v>0</v>
      </c>
      <c r="I6533" s="387" t="b" cm="1">
        <f t="array" ref="I6533">_xlfn.LET(
    _xlpm.codigos_devolucion, _xlfn.UNIQUE(_xlfn._xlws.FILTER(BP[CODIGO], ISNUMBER(SEARCH("devoluci", BP[NOMBRE CUENTA])), {""})),
    ISNUMBER(MATCH(BP[[#This Row],[CODIGO]], _xlpm.codigos_devolucion, 0))
)</f>
        <v>0</v>
      </c>
    </row>
    <row r="6534" spans="1:9" x14ac:dyDescent="0.25">
      <c r="A6534" s="68"/>
      <c r="B6534" s="68"/>
      <c r="C6534" s="68"/>
      <c r="D6534" s="68"/>
      <c r="E6534" s="68"/>
      <c r="F6534" s="68"/>
      <c r="G6534" s="389"/>
      <c r="H6534" s="387" t="b" cm="1">
        <f t="array" aca="1" ref="H6534" ca="1">EsNegrita(BP[[#This Row],[CODIGO]])</f>
        <v>0</v>
      </c>
      <c r="I6534" s="387" t="b" cm="1">
        <f t="array" ref="I6534">_xlfn.LET(
    _xlpm.codigos_devolucion, _xlfn.UNIQUE(_xlfn._xlws.FILTER(BP[CODIGO], ISNUMBER(SEARCH("devoluci", BP[NOMBRE CUENTA])), {""})),
    ISNUMBER(MATCH(BP[[#This Row],[CODIGO]], _xlpm.codigos_devolucion, 0))
)</f>
        <v>0</v>
      </c>
    </row>
    <row r="6535" spans="1:9" x14ac:dyDescent="0.25">
      <c r="A6535" s="68"/>
      <c r="B6535" s="68"/>
      <c r="C6535" s="68"/>
      <c r="D6535" s="68"/>
      <c r="E6535" s="68"/>
      <c r="F6535" s="68"/>
      <c r="G6535" s="389"/>
      <c r="H6535" s="387" t="b" cm="1">
        <f t="array" aca="1" ref="H6535" ca="1">EsNegrita(BP[[#This Row],[CODIGO]])</f>
        <v>0</v>
      </c>
      <c r="I6535" s="387" t="b" cm="1">
        <f t="array" ref="I6535">_xlfn.LET(
    _xlpm.codigos_devolucion, _xlfn.UNIQUE(_xlfn._xlws.FILTER(BP[CODIGO], ISNUMBER(SEARCH("devoluci", BP[NOMBRE CUENTA])), {""})),
    ISNUMBER(MATCH(BP[[#This Row],[CODIGO]], _xlpm.codigos_devolucion, 0))
)</f>
        <v>0</v>
      </c>
    </row>
    <row r="6536" spans="1:9" x14ac:dyDescent="0.25">
      <c r="A6536" s="68"/>
      <c r="B6536" s="68"/>
      <c r="C6536" s="68"/>
      <c r="D6536" s="68"/>
      <c r="E6536" s="68"/>
      <c r="F6536" s="68"/>
      <c r="G6536" s="389"/>
      <c r="H6536" s="387" t="b" cm="1">
        <f t="array" aca="1" ref="H6536" ca="1">EsNegrita(BP[[#This Row],[CODIGO]])</f>
        <v>0</v>
      </c>
      <c r="I6536" s="387" t="b" cm="1">
        <f t="array" ref="I6536">_xlfn.LET(
    _xlpm.codigos_devolucion, _xlfn.UNIQUE(_xlfn._xlws.FILTER(BP[CODIGO], ISNUMBER(SEARCH("devoluci", BP[NOMBRE CUENTA])), {""})),
    ISNUMBER(MATCH(BP[[#This Row],[CODIGO]], _xlpm.codigos_devolucion, 0))
)</f>
        <v>0</v>
      </c>
    </row>
    <row r="6537" spans="1:9" x14ac:dyDescent="0.25">
      <c r="A6537" s="68"/>
      <c r="B6537" s="68"/>
      <c r="C6537" s="68"/>
      <c r="D6537" s="68"/>
      <c r="E6537" s="68"/>
      <c r="F6537" s="68"/>
      <c r="G6537" s="389"/>
      <c r="H6537" s="387" t="b" cm="1">
        <f t="array" aca="1" ref="H6537" ca="1">EsNegrita(BP[[#This Row],[CODIGO]])</f>
        <v>0</v>
      </c>
      <c r="I6537" s="387" t="b" cm="1">
        <f t="array" ref="I6537">_xlfn.LET(
    _xlpm.codigos_devolucion, _xlfn.UNIQUE(_xlfn._xlws.FILTER(BP[CODIGO], ISNUMBER(SEARCH("devoluci", BP[NOMBRE CUENTA])), {""})),
    ISNUMBER(MATCH(BP[[#This Row],[CODIGO]], _xlpm.codigos_devolucion, 0))
)</f>
        <v>0</v>
      </c>
    </row>
    <row r="6538" spans="1:9" x14ac:dyDescent="0.25">
      <c r="A6538" s="68"/>
      <c r="B6538" s="68"/>
      <c r="C6538" s="68"/>
      <c r="D6538" s="68"/>
      <c r="E6538" s="68"/>
      <c r="F6538" s="68"/>
      <c r="G6538" s="389"/>
      <c r="H6538" s="387" t="b" cm="1">
        <f t="array" aca="1" ref="H6538" ca="1">EsNegrita(BP[[#This Row],[CODIGO]])</f>
        <v>0</v>
      </c>
      <c r="I6538" s="387" t="b" cm="1">
        <f t="array" ref="I6538">_xlfn.LET(
    _xlpm.codigos_devolucion, _xlfn.UNIQUE(_xlfn._xlws.FILTER(BP[CODIGO], ISNUMBER(SEARCH("devoluci", BP[NOMBRE CUENTA])), {""})),
    ISNUMBER(MATCH(BP[[#This Row],[CODIGO]], _xlpm.codigos_devolucion, 0))
)</f>
        <v>0</v>
      </c>
    </row>
    <row r="6539" spans="1:9" x14ac:dyDescent="0.25">
      <c r="A6539" s="68"/>
      <c r="B6539" s="68"/>
      <c r="C6539" s="68"/>
      <c r="D6539" s="68"/>
      <c r="E6539" s="68"/>
      <c r="F6539" s="68"/>
      <c r="G6539" s="389"/>
      <c r="H6539" s="387" t="b" cm="1">
        <f t="array" aca="1" ref="H6539" ca="1">EsNegrita(BP[[#This Row],[CODIGO]])</f>
        <v>0</v>
      </c>
      <c r="I6539" s="387" t="b" cm="1">
        <f t="array" ref="I6539">_xlfn.LET(
    _xlpm.codigos_devolucion, _xlfn.UNIQUE(_xlfn._xlws.FILTER(BP[CODIGO], ISNUMBER(SEARCH("devoluci", BP[NOMBRE CUENTA])), {""})),
    ISNUMBER(MATCH(BP[[#This Row],[CODIGO]], _xlpm.codigos_devolucion, 0))
)</f>
        <v>0</v>
      </c>
    </row>
    <row r="6540" spans="1:9" x14ac:dyDescent="0.25">
      <c r="A6540" s="68"/>
      <c r="B6540" s="68"/>
      <c r="C6540" s="68"/>
      <c r="D6540" s="68"/>
      <c r="E6540" s="68"/>
      <c r="F6540" s="68"/>
      <c r="G6540" s="389"/>
      <c r="H6540" s="387" t="b" cm="1">
        <f t="array" aca="1" ref="H6540" ca="1">EsNegrita(BP[[#This Row],[CODIGO]])</f>
        <v>0</v>
      </c>
      <c r="I6540" s="387" t="b" cm="1">
        <f t="array" ref="I6540">_xlfn.LET(
    _xlpm.codigos_devolucion, _xlfn.UNIQUE(_xlfn._xlws.FILTER(BP[CODIGO], ISNUMBER(SEARCH("devoluci", BP[NOMBRE CUENTA])), {""})),
    ISNUMBER(MATCH(BP[[#This Row],[CODIGO]], _xlpm.codigos_devolucion, 0))
)</f>
        <v>0</v>
      </c>
    </row>
    <row r="6541" spans="1:9" x14ac:dyDescent="0.25">
      <c r="A6541" s="68"/>
      <c r="B6541" s="68"/>
      <c r="C6541" s="68"/>
      <c r="D6541" s="68"/>
      <c r="E6541" s="68"/>
      <c r="F6541" s="68"/>
      <c r="G6541" s="389"/>
      <c r="H6541" s="387" t="b" cm="1">
        <f t="array" aca="1" ref="H6541" ca="1">EsNegrita(BP[[#This Row],[CODIGO]])</f>
        <v>0</v>
      </c>
      <c r="I6541" s="387" t="b" cm="1">
        <f t="array" ref="I6541">_xlfn.LET(
    _xlpm.codigos_devolucion, _xlfn.UNIQUE(_xlfn._xlws.FILTER(BP[CODIGO], ISNUMBER(SEARCH("devoluci", BP[NOMBRE CUENTA])), {""})),
    ISNUMBER(MATCH(BP[[#This Row],[CODIGO]], _xlpm.codigos_devolucion, 0))
)</f>
        <v>0</v>
      </c>
    </row>
    <row r="6542" spans="1:9" x14ac:dyDescent="0.25">
      <c r="A6542" s="68"/>
      <c r="B6542" s="68"/>
      <c r="C6542" s="68"/>
      <c r="D6542" s="68"/>
      <c r="E6542" s="68"/>
      <c r="F6542" s="68"/>
      <c r="G6542" s="389"/>
      <c r="H6542" s="387" t="b" cm="1">
        <f t="array" aca="1" ref="H6542" ca="1">EsNegrita(BP[[#This Row],[CODIGO]])</f>
        <v>0</v>
      </c>
      <c r="I6542" s="387" t="b" cm="1">
        <f t="array" ref="I6542">_xlfn.LET(
    _xlpm.codigos_devolucion, _xlfn.UNIQUE(_xlfn._xlws.FILTER(BP[CODIGO], ISNUMBER(SEARCH("devoluci", BP[NOMBRE CUENTA])), {""})),
    ISNUMBER(MATCH(BP[[#This Row],[CODIGO]], _xlpm.codigos_devolucion, 0))
)</f>
        <v>0</v>
      </c>
    </row>
    <row r="6543" spans="1:9" x14ac:dyDescent="0.25">
      <c r="A6543" s="68"/>
      <c r="B6543" s="68"/>
      <c r="C6543" s="68"/>
      <c r="D6543" s="68"/>
      <c r="E6543" s="68"/>
      <c r="F6543" s="68"/>
      <c r="G6543" s="389"/>
      <c r="H6543" s="387" t="b" cm="1">
        <f t="array" aca="1" ref="H6543" ca="1">EsNegrita(BP[[#This Row],[CODIGO]])</f>
        <v>0</v>
      </c>
      <c r="I6543" s="387" t="b" cm="1">
        <f t="array" ref="I6543">_xlfn.LET(
    _xlpm.codigos_devolucion, _xlfn.UNIQUE(_xlfn._xlws.FILTER(BP[CODIGO], ISNUMBER(SEARCH("devoluci", BP[NOMBRE CUENTA])), {""})),
    ISNUMBER(MATCH(BP[[#This Row],[CODIGO]], _xlpm.codigos_devolucion, 0))
)</f>
        <v>0</v>
      </c>
    </row>
    <row r="6544" spans="1:9" x14ac:dyDescent="0.25">
      <c r="A6544" s="68"/>
      <c r="B6544" s="68"/>
      <c r="C6544" s="68"/>
      <c r="D6544" s="68"/>
      <c r="E6544" s="68"/>
      <c r="F6544" s="68"/>
      <c r="G6544" s="389"/>
      <c r="H6544" s="387" t="b" cm="1">
        <f t="array" aca="1" ref="H6544" ca="1">EsNegrita(BP[[#This Row],[CODIGO]])</f>
        <v>0</v>
      </c>
      <c r="I6544" s="387" t="b" cm="1">
        <f t="array" ref="I6544">_xlfn.LET(
    _xlpm.codigos_devolucion, _xlfn.UNIQUE(_xlfn._xlws.FILTER(BP[CODIGO], ISNUMBER(SEARCH("devoluci", BP[NOMBRE CUENTA])), {""})),
    ISNUMBER(MATCH(BP[[#This Row],[CODIGO]], _xlpm.codigos_devolucion, 0))
)</f>
        <v>0</v>
      </c>
    </row>
    <row r="6545" spans="1:9" x14ac:dyDescent="0.25">
      <c r="A6545" s="68"/>
      <c r="B6545" s="68"/>
      <c r="C6545" s="68"/>
      <c r="D6545" s="68"/>
      <c r="E6545" s="68"/>
      <c r="F6545" s="68"/>
      <c r="G6545" s="389"/>
      <c r="H6545" s="387" t="b" cm="1">
        <f t="array" aca="1" ref="H6545" ca="1">EsNegrita(BP[[#This Row],[CODIGO]])</f>
        <v>0</v>
      </c>
      <c r="I6545" s="387" t="b" cm="1">
        <f t="array" ref="I6545">_xlfn.LET(
    _xlpm.codigos_devolucion, _xlfn.UNIQUE(_xlfn._xlws.FILTER(BP[CODIGO], ISNUMBER(SEARCH("devoluci", BP[NOMBRE CUENTA])), {""})),
    ISNUMBER(MATCH(BP[[#This Row],[CODIGO]], _xlpm.codigos_devolucion, 0))
)</f>
        <v>0</v>
      </c>
    </row>
    <row r="6546" spans="1:9" x14ac:dyDescent="0.25">
      <c r="A6546" s="68"/>
      <c r="B6546" s="68"/>
      <c r="C6546" s="68"/>
      <c r="D6546" s="68"/>
      <c r="E6546" s="68"/>
      <c r="F6546" s="68"/>
      <c r="G6546" s="389"/>
      <c r="H6546" s="387" t="b" cm="1">
        <f t="array" aca="1" ref="H6546" ca="1">EsNegrita(BP[[#This Row],[CODIGO]])</f>
        <v>0</v>
      </c>
      <c r="I6546" s="387" t="b" cm="1">
        <f t="array" ref="I6546">_xlfn.LET(
    _xlpm.codigos_devolucion, _xlfn.UNIQUE(_xlfn._xlws.FILTER(BP[CODIGO], ISNUMBER(SEARCH("devoluci", BP[NOMBRE CUENTA])), {""})),
    ISNUMBER(MATCH(BP[[#This Row],[CODIGO]], _xlpm.codigos_devolucion, 0))
)</f>
        <v>0</v>
      </c>
    </row>
    <row r="6547" spans="1:9" x14ac:dyDescent="0.25">
      <c r="A6547" s="68"/>
      <c r="B6547" s="68"/>
      <c r="C6547" s="68"/>
      <c r="D6547" s="68"/>
      <c r="E6547" s="68"/>
      <c r="F6547" s="68"/>
      <c r="G6547" s="389"/>
      <c r="H6547" s="387" t="b" cm="1">
        <f t="array" aca="1" ref="H6547" ca="1">EsNegrita(BP[[#This Row],[CODIGO]])</f>
        <v>0</v>
      </c>
      <c r="I6547" s="387" t="b" cm="1">
        <f t="array" ref="I6547">_xlfn.LET(
    _xlpm.codigos_devolucion, _xlfn.UNIQUE(_xlfn._xlws.FILTER(BP[CODIGO], ISNUMBER(SEARCH("devoluci", BP[NOMBRE CUENTA])), {""})),
    ISNUMBER(MATCH(BP[[#This Row],[CODIGO]], _xlpm.codigos_devolucion, 0))
)</f>
        <v>0</v>
      </c>
    </row>
    <row r="6548" spans="1:9" x14ac:dyDescent="0.25">
      <c r="A6548" s="68"/>
      <c r="B6548" s="68"/>
      <c r="C6548" s="68"/>
      <c r="D6548" s="68"/>
      <c r="E6548" s="68"/>
      <c r="F6548" s="68"/>
      <c r="G6548" s="389"/>
      <c r="H6548" s="387" t="b" cm="1">
        <f t="array" aca="1" ref="H6548" ca="1">EsNegrita(BP[[#This Row],[CODIGO]])</f>
        <v>0</v>
      </c>
      <c r="I6548" s="387" t="b" cm="1">
        <f t="array" ref="I6548">_xlfn.LET(
    _xlpm.codigos_devolucion, _xlfn.UNIQUE(_xlfn._xlws.FILTER(BP[CODIGO], ISNUMBER(SEARCH("devoluci", BP[NOMBRE CUENTA])), {""})),
    ISNUMBER(MATCH(BP[[#This Row],[CODIGO]], _xlpm.codigos_devolucion, 0))
)</f>
        <v>0</v>
      </c>
    </row>
    <row r="6549" spans="1:9" x14ac:dyDescent="0.25">
      <c r="A6549" s="68"/>
      <c r="B6549" s="68"/>
      <c r="C6549" s="68"/>
      <c r="D6549" s="68"/>
      <c r="E6549" s="68"/>
      <c r="F6549" s="68"/>
      <c r="G6549" s="389"/>
      <c r="H6549" s="387" t="b" cm="1">
        <f t="array" aca="1" ref="H6549" ca="1">EsNegrita(BP[[#This Row],[CODIGO]])</f>
        <v>0</v>
      </c>
      <c r="I6549" s="387" t="b" cm="1">
        <f t="array" ref="I6549">_xlfn.LET(
    _xlpm.codigos_devolucion, _xlfn.UNIQUE(_xlfn._xlws.FILTER(BP[CODIGO], ISNUMBER(SEARCH("devoluci", BP[NOMBRE CUENTA])), {""})),
    ISNUMBER(MATCH(BP[[#This Row],[CODIGO]], _xlpm.codigos_devolucion, 0))
)</f>
        <v>0</v>
      </c>
    </row>
    <row r="6550" spans="1:9" x14ac:dyDescent="0.25">
      <c r="A6550" s="68"/>
      <c r="B6550" s="68"/>
      <c r="C6550" s="68"/>
      <c r="D6550" s="68"/>
      <c r="E6550" s="68"/>
      <c r="F6550" s="68"/>
      <c r="G6550" s="389"/>
      <c r="H6550" s="387" t="b" cm="1">
        <f t="array" aca="1" ref="H6550" ca="1">EsNegrita(BP[[#This Row],[CODIGO]])</f>
        <v>0</v>
      </c>
      <c r="I6550" s="387" t="b" cm="1">
        <f t="array" ref="I6550">_xlfn.LET(
    _xlpm.codigos_devolucion, _xlfn.UNIQUE(_xlfn._xlws.FILTER(BP[CODIGO], ISNUMBER(SEARCH("devoluci", BP[NOMBRE CUENTA])), {""})),
    ISNUMBER(MATCH(BP[[#This Row],[CODIGO]], _xlpm.codigos_devolucion, 0))
)</f>
        <v>0</v>
      </c>
    </row>
    <row r="6551" spans="1:9" x14ac:dyDescent="0.25">
      <c r="A6551" s="68"/>
      <c r="B6551" s="68"/>
      <c r="C6551" s="68"/>
      <c r="D6551" s="68"/>
      <c r="E6551" s="68"/>
      <c r="F6551" s="68"/>
      <c r="G6551" s="389"/>
      <c r="H6551" s="387" t="b" cm="1">
        <f t="array" aca="1" ref="H6551" ca="1">EsNegrita(BP[[#This Row],[CODIGO]])</f>
        <v>0</v>
      </c>
      <c r="I6551" s="387" t="b" cm="1">
        <f t="array" ref="I6551">_xlfn.LET(
    _xlpm.codigos_devolucion, _xlfn.UNIQUE(_xlfn._xlws.FILTER(BP[CODIGO], ISNUMBER(SEARCH("devoluci", BP[NOMBRE CUENTA])), {""})),
    ISNUMBER(MATCH(BP[[#This Row],[CODIGO]], _xlpm.codigos_devolucion, 0))
)</f>
        <v>0</v>
      </c>
    </row>
    <row r="6552" spans="1:9" x14ac:dyDescent="0.25">
      <c r="A6552" s="68"/>
      <c r="B6552" s="68"/>
      <c r="C6552" s="68"/>
      <c r="D6552" s="68"/>
      <c r="E6552" s="68"/>
      <c r="F6552" s="68"/>
      <c r="G6552" s="389"/>
      <c r="H6552" s="387" t="b" cm="1">
        <f t="array" aca="1" ref="H6552" ca="1">EsNegrita(BP[[#This Row],[CODIGO]])</f>
        <v>0</v>
      </c>
      <c r="I6552" s="387" t="b" cm="1">
        <f t="array" ref="I6552">_xlfn.LET(
    _xlpm.codigos_devolucion, _xlfn.UNIQUE(_xlfn._xlws.FILTER(BP[CODIGO], ISNUMBER(SEARCH("devoluci", BP[NOMBRE CUENTA])), {""})),
    ISNUMBER(MATCH(BP[[#This Row],[CODIGO]], _xlpm.codigos_devolucion, 0))
)</f>
        <v>0</v>
      </c>
    </row>
    <row r="6553" spans="1:9" x14ac:dyDescent="0.25">
      <c r="A6553" s="68"/>
      <c r="B6553" s="68"/>
      <c r="C6553" s="68"/>
      <c r="D6553" s="68"/>
      <c r="E6553" s="68"/>
      <c r="F6553" s="68"/>
      <c r="G6553" s="389"/>
      <c r="H6553" s="387" t="b" cm="1">
        <f t="array" aca="1" ref="H6553" ca="1">EsNegrita(BP[[#This Row],[CODIGO]])</f>
        <v>0</v>
      </c>
      <c r="I6553" s="387" t="b" cm="1">
        <f t="array" ref="I6553">_xlfn.LET(
    _xlpm.codigos_devolucion, _xlfn.UNIQUE(_xlfn._xlws.FILTER(BP[CODIGO], ISNUMBER(SEARCH("devoluci", BP[NOMBRE CUENTA])), {""})),
    ISNUMBER(MATCH(BP[[#This Row],[CODIGO]], _xlpm.codigos_devolucion, 0))
)</f>
        <v>0</v>
      </c>
    </row>
    <row r="6554" spans="1:9" x14ac:dyDescent="0.25">
      <c r="A6554" s="68"/>
      <c r="B6554" s="68"/>
      <c r="C6554" s="68"/>
      <c r="D6554" s="68"/>
      <c r="E6554" s="68"/>
      <c r="F6554" s="68"/>
      <c r="G6554" s="389"/>
      <c r="H6554" s="387" t="b" cm="1">
        <f t="array" aca="1" ref="H6554" ca="1">EsNegrita(BP[[#This Row],[CODIGO]])</f>
        <v>0</v>
      </c>
      <c r="I6554" s="387" t="b" cm="1">
        <f t="array" ref="I6554">_xlfn.LET(
    _xlpm.codigos_devolucion, _xlfn.UNIQUE(_xlfn._xlws.FILTER(BP[CODIGO], ISNUMBER(SEARCH("devoluci", BP[NOMBRE CUENTA])), {""})),
    ISNUMBER(MATCH(BP[[#This Row],[CODIGO]], _xlpm.codigos_devolucion, 0))
)</f>
        <v>0</v>
      </c>
    </row>
    <row r="6555" spans="1:9" x14ac:dyDescent="0.25">
      <c r="A6555" s="68"/>
      <c r="B6555" s="68"/>
      <c r="C6555" s="68"/>
      <c r="D6555" s="68"/>
      <c r="E6555" s="68"/>
      <c r="F6555" s="68"/>
      <c r="G6555" s="389"/>
      <c r="H6555" s="387" t="b" cm="1">
        <f t="array" aca="1" ref="H6555" ca="1">EsNegrita(BP[[#This Row],[CODIGO]])</f>
        <v>0</v>
      </c>
      <c r="I6555" s="387" t="b" cm="1">
        <f t="array" ref="I6555">_xlfn.LET(
    _xlpm.codigos_devolucion, _xlfn.UNIQUE(_xlfn._xlws.FILTER(BP[CODIGO], ISNUMBER(SEARCH("devoluci", BP[NOMBRE CUENTA])), {""})),
    ISNUMBER(MATCH(BP[[#This Row],[CODIGO]], _xlpm.codigos_devolucion, 0))
)</f>
        <v>0</v>
      </c>
    </row>
    <row r="6556" spans="1:9" x14ac:dyDescent="0.25">
      <c r="A6556" s="68"/>
      <c r="B6556" s="68"/>
      <c r="C6556" s="68"/>
      <c r="D6556" s="68"/>
      <c r="E6556" s="68"/>
      <c r="F6556" s="68"/>
      <c r="G6556" s="389"/>
      <c r="H6556" s="387" t="b" cm="1">
        <f t="array" aca="1" ref="H6556" ca="1">EsNegrita(BP[[#This Row],[CODIGO]])</f>
        <v>0</v>
      </c>
      <c r="I6556" s="387" t="b" cm="1">
        <f t="array" ref="I6556">_xlfn.LET(
    _xlpm.codigos_devolucion, _xlfn.UNIQUE(_xlfn._xlws.FILTER(BP[CODIGO], ISNUMBER(SEARCH("devoluci", BP[NOMBRE CUENTA])), {""})),
    ISNUMBER(MATCH(BP[[#This Row],[CODIGO]], _xlpm.codigos_devolucion, 0))
)</f>
        <v>0</v>
      </c>
    </row>
    <row r="6557" spans="1:9" x14ac:dyDescent="0.25">
      <c r="A6557" s="68"/>
      <c r="B6557" s="68"/>
      <c r="C6557" s="68"/>
      <c r="D6557" s="68"/>
      <c r="E6557" s="68"/>
      <c r="F6557" s="68"/>
      <c r="G6557" s="389"/>
      <c r="H6557" s="387" t="b" cm="1">
        <f t="array" aca="1" ref="H6557" ca="1">EsNegrita(BP[[#This Row],[CODIGO]])</f>
        <v>0</v>
      </c>
      <c r="I6557" s="387" t="b" cm="1">
        <f t="array" ref="I6557">_xlfn.LET(
    _xlpm.codigos_devolucion, _xlfn.UNIQUE(_xlfn._xlws.FILTER(BP[CODIGO], ISNUMBER(SEARCH("devoluci", BP[NOMBRE CUENTA])), {""})),
    ISNUMBER(MATCH(BP[[#This Row],[CODIGO]], _xlpm.codigos_devolucion, 0))
)</f>
        <v>0</v>
      </c>
    </row>
    <row r="6558" spans="1:9" x14ac:dyDescent="0.25">
      <c r="A6558" s="68"/>
      <c r="B6558" s="68"/>
      <c r="C6558" s="68"/>
      <c r="D6558" s="68"/>
      <c r="E6558" s="68"/>
      <c r="F6558" s="68"/>
      <c r="G6558" s="389"/>
      <c r="H6558" s="387" t="b" cm="1">
        <f t="array" aca="1" ref="H6558" ca="1">EsNegrita(BP[[#This Row],[CODIGO]])</f>
        <v>0</v>
      </c>
      <c r="I6558" s="387" t="b" cm="1">
        <f t="array" ref="I6558">_xlfn.LET(
    _xlpm.codigos_devolucion, _xlfn.UNIQUE(_xlfn._xlws.FILTER(BP[CODIGO], ISNUMBER(SEARCH("devoluci", BP[NOMBRE CUENTA])), {""})),
    ISNUMBER(MATCH(BP[[#This Row],[CODIGO]], _xlpm.codigos_devolucion, 0))
)</f>
        <v>0</v>
      </c>
    </row>
    <row r="6559" spans="1:9" x14ac:dyDescent="0.25">
      <c r="A6559" s="68"/>
      <c r="B6559" s="68"/>
      <c r="C6559" s="68"/>
      <c r="D6559" s="68"/>
      <c r="E6559" s="68"/>
      <c r="F6559" s="68"/>
      <c r="G6559" s="389"/>
      <c r="H6559" s="387" t="b" cm="1">
        <f t="array" aca="1" ref="H6559" ca="1">EsNegrita(BP[[#This Row],[CODIGO]])</f>
        <v>0</v>
      </c>
      <c r="I6559" s="387" t="b" cm="1">
        <f t="array" ref="I6559">_xlfn.LET(
    _xlpm.codigos_devolucion, _xlfn.UNIQUE(_xlfn._xlws.FILTER(BP[CODIGO], ISNUMBER(SEARCH("devoluci", BP[NOMBRE CUENTA])), {""})),
    ISNUMBER(MATCH(BP[[#This Row],[CODIGO]], _xlpm.codigos_devolucion, 0))
)</f>
        <v>0</v>
      </c>
    </row>
    <row r="6560" spans="1:9" x14ac:dyDescent="0.25">
      <c r="A6560" s="68"/>
      <c r="B6560" s="68"/>
      <c r="C6560" s="68"/>
      <c r="D6560" s="68"/>
      <c r="E6560" s="68"/>
      <c r="F6560" s="68"/>
      <c r="G6560" s="389"/>
      <c r="H6560" s="387" t="b" cm="1">
        <f t="array" aca="1" ref="H6560" ca="1">EsNegrita(BP[[#This Row],[CODIGO]])</f>
        <v>0</v>
      </c>
      <c r="I6560" s="387" t="b" cm="1">
        <f t="array" ref="I6560">_xlfn.LET(
    _xlpm.codigos_devolucion, _xlfn.UNIQUE(_xlfn._xlws.FILTER(BP[CODIGO], ISNUMBER(SEARCH("devoluci", BP[NOMBRE CUENTA])), {""})),
    ISNUMBER(MATCH(BP[[#This Row],[CODIGO]], _xlpm.codigos_devolucion, 0))
)</f>
        <v>0</v>
      </c>
    </row>
    <row r="6561" spans="1:9" x14ac:dyDescent="0.25">
      <c r="A6561" s="68"/>
      <c r="B6561" s="68"/>
      <c r="C6561" s="68"/>
      <c r="D6561" s="68"/>
      <c r="E6561" s="68"/>
      <c r="F6561" s="68"/>
      <c r="G6561" s="389"/>
      <c r="H6561" s="387" t="b" cm="1">
        <f t="array" aca="1" ref="H6561" ca="1">EsNegrita(BP[[#This Row],[CODIGO]])</f>
        <v>0</v>
      </c>
      <c r="I6561" s="387" t="b" cm="1">
        <f t="array" ref="I6561">_xlfn.LET(
    _xlpm.codigos_devolucion, _xlfn.UNIQUE(_xlfn._xlws.FILTER(BP[CODIGO], ISNUMBER(SEARCH("devoluci", BP[NOMBRE CUENTA])), {""})),
    ISNUMBER(MATCH(BP[[#This Row],[CODIGO]], _xlpm.codigos_devolucion, 0))
)</f>
        <v>0</v>
      </c>
    </row>
    <row r="6562" spans="1:9" x14ac:dyDescent="0.25">
      <c r="A6562" s="68"/>
      <c r="B6562" s="68"/>
      <c r="C6562" s="68"/>
      <c r="D6562" s="68"/>
      <c r="E6562" s="68"/>
      <c r="F6562" s="68"/>
      <c r="G6562" s="389"/>
      <c r="H6562" s="387" t="b" cm="1">
        <f t="array" aca="1" ref="H6562" ca="1">EsNegrita(BP[[#This Row],[CODIGO]])</f>
        <v>0</v>
      </c>
      <c r="I6562" s="387" t="b" cm="1">
        <f t="array" ref="I6562">_xlfn.LET(
    _xlpm.codigos_devolucion, _xlfn.UNIQUE(_xlfn._xlws.FILTER(BP[CODIGO], ISNUMBER(SEARCH("devoluci", BP[NOMBRE CUENTA])), {""})),
    ISNUMBER(MATCH(BP[[#This Row],[CODIGO]], _xlpm.codigos_devolucion, 0))
)</f>
        <v>0</v>
      </c>
    </row>
    <row r="6563" spans="1:9" x14ac:dyDescent="0.25">
      <c r="A6563" s="68"/>
      <c r="B6563" s="68"/>
      <c r="C6563" s="68"/>
      <c r="D6563" s="68"/>
      <c r="E6563" s="68"/>
      <c r="F6563" s="68"/>
      <c r="G6563" s="389"/>
      <c r="H6563" s="387" t="b" cm="1">
        <f t="array" aca="1" ref="H6563" ca="1">EsNegrita(BP[[#This Row],[CODIGO]])</f>
        <v>0</v>
      </c>
      <c r="I6563" s="387" t="b" cm="1">
        <f t="array" ref="I6563">_xlfn.LET(
    _xlpm.codigos_devolucion, _xlfn.UNIQUE(_xlfn._xlws.FILTER(BP[CODIGO], ISNUMBER(SEARCH("devoluci", BP[NOMBRE CUENTA])), {""})),
    ISNUMBER(MATCH(BP[[#This Row],[CODIGO]], _xlpm.codigos_devolucion, 0))
)</f>
        <v>0</v>
      </c>
    </row>
    <row r="6564" spans="1:9" x14ac:dyDescent="0.25">
      <c r="A6564" s="68"/>
      <c r="B6564" s="68"/>
      <c r="C6564" s="68"/>
      <c r="D6564" s="68"/>
      <c r="E6564" s="68"/>
      <c r="F6564" s="68"/>
      <c r="G6564" s="389"/>
      <c r="H6564" s="387" t="b" cm="1">
        <f t="array" aca="1" ref="H6564" ca="1">EsNegrita(BP[[#This Row],[CODIGO]])</f>
        <v>0</v>
      </c>
      <c r="I6564" s="387" t="b" cm="1">
        <f t="array" ref="I6564">_xlfn.LET(
    _xlpm.codigos_devolucion, _xlfn.UNIQUE(_xlfn._xlws.FILTER(BP[CODIGO], ISNUMBER(SEARCH("devoluci", BP[NOMBRE CUENTA])), {""})),
    ISNUMBER(MATCH(BP[[#This Row],[CODIGO]], _xlpm.codigos_devolucion, 0))
)</f>
        <v>0</v>
      </c>
    </row>
    <row r="6565" spans="1:9" x14ac:dyDescent="0.25">
      <c r="A6565" s="68"/>
      <c r="B6565" s="68"/>
      <c r="C6565" s="68"/>
      <c r="D6565" s="68"/>
      <c r="E6565" s="68"/>
      <c r="F6565" s="68"/>
      <c r="G6565" s="389"/>
      <c r="H6565" s="387" t="b" cm="1">
        <f t="array" aca="1" ref="H6565" ca="1">EsNegrita(BP[[#This Row],[CODIGO]])</f>
        <v>0</v>
      </c>
      <c r="I6565" s="387" t="b" cm="1">
        <f t="array" ref="I6565">_xlfn.LET(
    _xlpm.codigos_devolucion, _xlfn.UNIQUE(_xlfn._xlws.FILTER(BP[CODIGO], ISNUMBER(SEARCH("devoluci", BP[NOMBRE CUENTA])), {""})),
    ISNUMBER(MATCH(BP[[#This Row],[CODIGO]], _xlpm.codigos_devolucion, 0))
)</f>
        <v>0</v>
      </c>
    </row>
    <row r="6566" spans="1:9" x14ac:dyDescent="0.25">
      <c r="A6566" s="68"/>
      <c r="B6566" s="68"/>
      <c r="C6566" s="68"/>
      <c r="D6566" s="68"/>
      <c r="E6566" s="68"/>
      <c r="F6566" s="68"/>
      <c r="G6566" s="389"/>
      <c r="H6566" s="387" t="b" cm="1">
        <f t="array" aca="1" ref="H6566" ca="1">EsNegrita(BP[[#This Row],[CODIGO]])</f>
        <v>0</v>
      </c>
      <c r="I6566" s="387" t="b" cm="1">
        <f t="array" ref="I6566">_xlfn.LET(
    _xlpm.codigos_devolucion, _xlfn.UNIQUE(_xlfn._xlws.FILTER(BP[CODIGO], ISNUMBER(SEARCH("devoluci", BP[NOMBRE CUENTA])), {""})),
    ISNUMBER(MATCH(BP[[#This Row],[CODIGO]], _xlpm.codigos_devolucion, 0))
)</f>
        <v>0</v>
      </c>
    </row>
    <row r="6567" spans="1:9" x14ac:dyDescent="0.25">
      <c r="A6567" s="68"/>
      <c r="B6567" s="68"/>
      <c r="C6567" s="68"/>
      <c r="D6567" s="68"/>
      <c r="E6567" s="68"/>
      <c r="F6567" s="68"/>
      <c r="G6567" s="389"/>
      <c r="H6567" s="387" t="b" cm="1">
        <f t="array" aca="1" ref="H6567" ca="1">EsNegrita(BP[[#This Row],[CODIGO]])</f>
        <v>0</v>
      </c>
      <c r="I6567" s="387" t="b" cm="1">
        <f t="array" ref="I6567">_xlfn.LET(
    _xlpm.codigos_devolucion, _xlfn.UNIQUE(_xlfn._xlws.FILTER(BP[CODIGO], ISNUMBER(SEARCH("devoluci", BP[NOMBRE CUENTA])), {""})),
    ISNUMBER(MATCH(BP[[#This Row],[CODIGO]], _xlpm.codigos_devolucion, 0))
)</f>
        <v>0</v>
      </c>
    </row>
    <row r="6568" spans="1:9" x14ac:dyDescent="0.25">
      <c r="A6568" s="68"/>
      <c r="B6568" s="68"/>
      <c r="C6568" s="68"/>
      <c r="D6568" s="68"/>
      <c r="E6568" s="68"/>
      <c r="F6568" s="68"/>
      <c r="G6568" s="389"/>
      <c r="H6568" s="387" t="b" cm="1">
        <f t="array" aca="1" ref="H6568" ca="1">EsNegrita(BP[[#This Row],[CODIGO]])</f>
        <v>0</v>
      </c>
      <c r="I6568" s="387" t="b" cm="1">
        <f t="array" ref="I6568">_xlfn.LET(
    _xlpm.codigos_devolucion, _xlfn.UNIQUE(_xlfn._xlws.FILTER(BP[CODIGO], ISNUMBER(SEARCH("devoluci", BP[NOMBRE CUENTA])), {""})),
    ISNUMBER(MATCH(BP[[#This Row],[CODIGO]], _xlpm.codigos_devolucion, 0))
)</f>
        <v>0</v>
      </c>
    </row>
    <row r="6569" spans="1:9" x14ac:dyDescent="0.25">
      <c r="A6569" s="68"/>
      <c r="B6569" s="68"/>
      <c r="C6569" s="68"/>
      <c r="D6569" s="68"/>
      <c r="E6569" s="68"/>
      <c r="F6569" s="68"/>
      <c r="G6569" s="389"/>
      <c r="H6569" s="387" t="b" cm="1">
        <f t="array" aca="1" ref="H6569" ca="1">EsNegrita(BP[[#This Row],[CODIGO]])</f>
        <v>0</v>
      </c>
      <c r="I6569" s="387" t="b" cm="1">
        <f t="array" ref="I6569">_xlfn.LET(
    _xlpm.codigos_devolucion, _xlfn.UNIQUE(_xlfn._xlws.FILTER(BP[CODIGO], ISNUMBER(SEARCH("devoluci", BP[NOMBRE CUENTA])), {""})),
    ISNUMBER(MATCH(BP[[#This Row],[CODIGO]], _xlpm.codigos_devolucion, 0))
)</f>
        <v>0</v>
      </c>
    </row>
    <row r="6570" spans="1:9" x14ac:dyDescent="0.25">
      <c r="A6570" s="68"/>
      <c r="B6570" s="68"/>
      <c r="C6570" s="68"/>
      <c r="D6570" s="68"/>
      <c r="E6570" s="68"/>
      <c r="F6570" s="68"/>
      <c r="G6570" s="389"/>
      <c r="H6570" s="387" t="b" cm="1">
        <f t="array" aca="1" ref="H6570" ca="1">EsNegrita(BP[[#This Row],[CODIGO]])</f>
        <v>0</v>
      </c>
      <c r="I6570" s="387" t="b" cm="1">
        <f t="array" ref="I6570">_xlfn.LET(
    _xlpm.codigos_devolucion, _xlfn.UNIQUE(_xlfn._xlws.FILTER(BP[CODIGO], ISNUMBER(SEARCH("devoluci", BP[NOMBRE CUENTA])), {""})),
    ISNUMBER(MATCH(BP[[#This Row],[CODIGO]], _xlpm.codigos_devolucion, 0))
)</f>
        <v>0</v>
      </c>
    </row>
    <row r="6571" spans="1:9" x14ac:dyDescent="0.25">
      <c r="A6571" s="68"/>
      <c r="B6571" s="68"/>
      <c r="C6571" s="68"/>
      <c r="D6571" s="68"/>
      <c r="E6571" s="68"/>
      <c r="F6571" s="68"/>
      <c r="G6571" s="389"/>
      <c r="H6571" s="387" t="b" cm="1">
        <f t="array" aca="1" ref="H6571" ca="1">EsNegrita(BP[[#This Row],[CODIGO]])</f>
        <v>0</v>
      </c>
      <c r="I6571" s="387" t="b" cm="1">
        <f t="array" ref="I6571">_xlfn.LET(
    _xlpm.codigos_devolucion, _xlfn.UNIQUE(_xlfn._xlws.FILTER(BP[CODIGO], ISNUMBER(SEARCH("devoluci", BP[NOMBRE CUENTA])), {""})),
    ISNUMBER(MATCH(BP[[#This Row],[CODIGO]], _xlpm.codigos_devolucion, 0))
)</f>
        <v>0</v>
      </c>
    </row>
    <row r="6572" spans="1:9" x14ac:dyDescent="0.25">
      <c r="A6572" s="68"/>
      <c r="B6572" s="68"/>
      <c r="C6572" s="68"/>
      <c r="D6572" s="68"/>
      <c r="E6572" s="68"/>
      <c r="F6572" s="68"/>
      <c r="G6572" s="389"/>
      <c r="H6572" s="387" t="b" cm="1">
        <f t="array" aca="1" ref="H6572" ca="1">EsNegrita(BP[[#This Row],[CODIGO]])</f>
        <v>0</v>
      </c>
      <c r="I6572" s="387" t="b" cm="1">
        <f t="array" ref="I6572">_xlfn.LET(
    _xlpm.codigos_devolucion, _xlfn.UNIQUE(_xlfn._xlws.FILTER(BP[CODIGO], ISNUMBER(SEARCH("devoluci", BP[NOMBRE CUENTA])), {""})),
    ISNUMBER(MATCH(BP[[#This Row],[CODIGO]], _xlpm.codigos_devolucion, 0))
)</f>
        <v>0</v>
      </c>
    </row>
    <row r="6573" spans="1:9" x14ac:dyDescent="0.25">
      <c r="A6573" s="68"/>
      <c r="B6573" s="68"/>
      <c r="C6573" s="68"/>
      <c r="D6573" s="68"/>
      <c r="E6573" s="68"/>
      <c r="F6573" s="68"/>
      <c r="G6573" s="389"/>
      <c r="H6573" s="387" t="b" cm="1">
        <f t="array" aca="1" ref="H6573" ca="1">EsNegrita(BP[[#This Row],[CODIGO]])</f>
        <v>0</v>
      </c>
      <c r="I6573" s="387" t="b" cm="1">
        <f t="array" ref="I6573">_xlfn.LET(
    _xlpm.codigos_devolucion, _xlfn.UNIQUE(_xlfn._xlws.FILTER(BP[CODIGO], ISNUMBER(SEARCH("devoluci", BP[NOMBRE CUENTA])), {""})),
    ISNUMBER(MATCH(BP[[#This Row],[CODIGO]], _xlpm.codigos_devolucion, 0))
)</f>
        <v>0</v>
      </c>
    </row>
    <row r="6574" spans="1:9" x14ac:dyDescent="0.25">
      <c r="A6574" s="68"/>
      <c r="B6574" s="68"/>
      <c r="C6574" s="68"/>
      <c r="D6574" s="68"/>
      <c r="E6574" s="68"/>
      <c r="F6574" s="68"/>
      <c r="G6574" s="389"/>
      <c r="H6574" s="387" t="b" cm="1">
        <f t="array" aca="1" ref="H6574" ca="1">EsNegrita(BP[[#This Row],[CODIGO]])</f>
        <v>0</v>
      </c>
      <c r="I6574" s="387" t="b" cm="1">
        <f t="array" ref="I6574">_xlfn.LET(
    _xlpm.codigos_devolucion, _xlfn.UNIQUE(_xlfn._xlws.FILTER(BP[CODIGO], ISNUMBER(SEARCH("devoluci", BP[NOMBRE CUENTA])), {""})),
    ISNUMBER(MATCH(BP[[#This Row],[CODIGO]], _xlpm.codigos_devolucion, 0))
)</f>
        <v>0</v>
      </c>
    </row>
    <row r="6575" spans="1:9" x14ac:dyDescent="0.25">
      <c r="A6575" s="68"/>
      <c r="B6575" s="68"/>
      <c r="C6575" s="68"/>
      <c r="D6575" s="68"/>
      <c r="E6575" s="68"/>
      <c r="F6575" s="68"/>
      <c r="G6575" s="389"/>
      <c r="H6575" s="387" t="b" cm="1">
        <f t="array" aca="1" ref="H6575" ca="1">EsNegrita(BP[[#This Row],[CODIGO]])</f>
        <v>0</v>
      </c>
      <c r="I6575" s="387" t="b" cm="1">
        <f t="array" ref="I6575">_xlfn.LET(
    _xlpm.codigos_devolucion, _xlfn.UNIQUE(_xlfn._xlws.FILTER(BP[CODIGO], ISNUMBER(SEARCH("devoluci", BP[NOMBRE CUENTA])), {""})),
    ISNUMBER(MATCH(BP[[#This Row],[CODIGO]], _xlpm.codigos_devolucion, 0))
)</f>
        <v>0</v>
      </c>
    </row>
    <row r="6576" spans="1:9" x14ac:dyDescent="0.25">
      <c r="A6576" s="68"/>
      <c r="B6576" s="68"/>
      <c r="C6576" s="68"/>
      <c r="D6576" s="68"/>
      <c r="E6576" s="68"/>
      <c r="F6576" s="68"/>
      <c r="G6576" s="389"/>
      <c r="H6576" s="387" t="b" cm="1">
        <f t="array" aca="1" ref="H6576" ca="1">EsNegrita(BP[[#This Row],[CODIGO]])</f>
        <v>0</v>
      </c>
      <c r="I6576" s="387" t="b" cm="1">
        <f t="array" ref="I6576">_xlfn.LET(
    _xlpm.codigos_devolucion, _xlfn.UNIQUE(_xlfn._xlws.FILTER(BP[CODIGO], ISNUMBER(SEARCH("devoluci", BP[NOMBRE CUENTA])), {""})),
    ISNUMBER(MATCH(BP[[#This Row],[CODIGO]], _xlpm.codigos_devolucion, 0))
)</f>
        <v>0</v>
      </c>
    </row>
    <row r="6577" spans="1:9" x14ac:dyDescent="0.25">
      <c r="A6577" s="68"/>
      <c r="B6577" s="68"/>
      <c r="C6577" s="68"/>
      <c r="D6577" s="68"/>
      <c r="E6577" s="68"/>
      <c r="F6577" s="68"/>
      <c r="G6577" s="389"/>
      <c r="H6577" s="387" t="b" cm="1">
        <f t="array" aca="1" ref="H6577" ca="1">EsNegrita(BP[[#This Row],[CODIGO]])</f>
        <v>0</v>
      </c>
      <c r="I6577" s="387" t="b" cm="1">
        <f t="array" ref="I6577">_xlfn.LET(
    _xlpm.codigos_devolucion, _xlfn.UNIQUE(_xlfn._xlws.FILTER(BP[CODIGO], ISNUMBER(SEARCH("devoluci", BP[NOMBRE CUENTA])), {""})),
    ISNUMBER(MATCH(BP[[#This Row],[CODIGO]], _xlpm.codigos_devolucion, 0))
)</f>
        <v>0</v>
      </c>
    </row>
    <row r="6578" spans="1:9" x14ac:dyDescent="0.25">
      <c r="A6578" s="68"/>
      <c r="B6578" s="68"/>
      <c r="C6578" s="68"/>
      <c r="D6578" s="68"/>
      <c r="E6578" s="68"/>
      <c r="F6578" s="68"/>
      <c r="G6578" s="389"/>
      <c r="H6578" s="387" t="b" cm="1">
        <f t="array" aca="1" ref="H6578" ca="1">EsNegrita(BP[[#This Row],[CODIGO]])</f>
        <v>0</v>
      </c>
      <c r="I6578" s="387" t="b" cm="1">
        <f t="array" ref="I6578">_xlfn.LET(
    _xlpm.codigos_devolucion, _xlfn.UNIQUE(_xlfn._xlws.FILTER(BP[CODIGO], ISNUMBER(SEARCH("devoluci", BP[NOMBRE CUENTA])), {""})),
    ISNUMBER(MATCH(BP[[#This Row],[CODIGO]], _xlpm.codigos_devolucion, 0))
)</f>
        <v>0</v>
      </c>
    </row>
    <row r="6579" spans="1:9" x14ac:dyDescent="0.25">
      <c r="A6579" s="68"/>
      <c r="B6579" s="68"/>
      <c r="C6579" s="68"/>
      <c r="D6579" s="68"/>
      <c r="E6579" s="68"/>
      <c r="F6579" s="68"/>
      <c r="G6579" s="389"/>
      <c r="H6579" s="387" t="b" cm="1">
        <f t="array" aca="1" ref="H6579" ca="1">EsNegrita(BP[[#This Row],[CODIGO]])</f>
        <v>0</v>
      </c>
      <c r="I6579" s="387" t="b" cm="1">
        <f t="array" ref="I6579">_xlfn.LET(
    _xlpm.codigos_devolucion, _xlfn.UNIQUE(_xlfn._xlws.FILTER(BP[CODIGO], ISNUMBER(SEARCH("devoluci", BP[NOMBRE CUENTA])), {""})),
    ISNUMBER(MATCH(BP[[#This Row],[CODIGO]], _xlpm.codigos_devolucion, 0))
)</f>
        <v>0</v>
      </c>
    </row>
    <row r="6580" spans="1:9" x14ac:dyDescent="0.25">
      <c r="A6580" s="68"/>
      <c r="B6580" s="68"/>
      <c r="C6580" s="68"/>
      <c r="D6580" s="68"/>
      <c r="E6580" s="68"/>
      <c r="F6580" s="68"/>
      <c r="G6580" s="389"/>
      <c r="H6580" s="387" t="b" cm="1">
        <f t="array" aca="1" ref="H6580" ca="1">EsNegrita(BP[[#This Row],[CODIGO]])</f>
        <v>0</v>
      </c>
      <c r="I6580" s="387" t="b" cm="1">
        <f t="array" ref="I6580">_xlfn.LET(
    _xlpm.codigos_devolucion, _xlfn.UNIQUE(_xlfn._xlws.FILTER(BP[CODIGO], ISNUMBER(SEARCH("devoluci", BP[NOMBRE CUENTA])), {""})),
    ISNUMBER(MATCH(BP[[#This Row],[CODIGO]], _xlpm.codigos_devolucion, 0))
)</f>
        <v>0</v>
      </c>
    </row>
    <row r="6581" spans="1:9" x14ac:dyDescent="0.25">
      <c r="A6581" s="68"/>
      <c r="B6581" s="68"/>
      <c r="C6581" s="68"/>
      <c r="D6581" s="68"/>
      <c r="E6581" s="68"/>
      <c r="F6581" s="68"/>
      <c r="G6581" s="389"/>
      <c r="H6581" s="387" t="b" cm="1">
        <f t="array" aca="1" ref="H6581" ca="1">EsNegrita(BP[[#This Row],[CODIGO]])</f>
        <v>0</v>
      </c>
      <c r="I6581" s="387" t="b" cm="1">
        <f t="array" ref="I6581">_xlfn.LET(
    _xlpm.codigos_devolucion, _xlfn.UNIQUE(_xlfn._xlws.FILTER(BP[CODIGO], ISNUMBER(SEARCH("devoluci", BP[NOMBRE CUENTA])), {""})),
    ISNUMBER(MATCH(BP[[#This Row],[CODIGO]], _xlpm.codigos_devolucion, 0))
)</f>
        <v>0</v>
      </c>
    </row>
    <row r="6582" spans="1:9" x14ac:dyDescent="0.25">
      <c r="A6582" s="68"/>
      <c r="B6582" s="68"/>
      <c r="C6582" s="68"/>
      <c r="D6582" s="68"/>
      <c r="E6582" s="68"/>
      <c r="F6582" s="68"/>
      <c r="G6582" s="389"/>
      <c r="H6582" s="387" t="b" cm="1">
        <f t="array" aca="1" ref="H6582" ca="1">EsNegrita(BP[[#This Row],[CODIGO]])</f>
        <v>0</v>
      </c>
      <c r="I6582" s="387" t="b" cm="1">
        <f t="array" ref="I6582">_xlfn.LET(
    _xlpm.codigos_devolucion, _xlfn.UNIQUE(_xlfn._xlws.FILTER(BP[CODIGO], ISNUMBER(SEARCH("devoluci", BP[NOMBRE CUENTA])), {""})),
    ISNUMBER(MATCH(BP[[#This Row],[CODIGO]], _xlpm.codigos_devolucion, 0))
)</f>
        <v>0</v>
      </c>
    </row>
    <row r="6583" spans="1:9" x14ac:dyDescent="0.25">
      <c r="A6583" s="68"/>
      <c r="B6583" s="68"/>
      <c r="C6583" s="68"/>
      <c r="D6583" s="68"/>
      <c r="E6583" s="68"/>
      <c r="F6583" s="68"/>
      <c r="G6583" s="389"/>
      <c r="H6583" s="387" t="b" cm="1">
        <f t="array" aca="1" ref="H6583" ca="1">EsNegrita(BP[[#This Row],[CODIGO]])</f>
        <v>0</v>
      </c>
      <c r="I6583" s="387" t="b" cm="1">
        <f t="array" ref="I6583">_xlfn.LET(
    _xlpm.codigos_devolucion, _xlfn.UNIQUE(_xlfn._xlws.FILTER(BP[CODIGO], ISNUMBER(SEARCH("devoluci", BP[NOMBRE CUENTA])), {""})),
    ISNUMBER(MATCH(BP[[#This Row],[CODIGO]], _xlpm.codigos_devolucion, 0))
)</f>
        <v>0</v>
      </c>
    </row>
    <row r="6584" spans="1:9" x14ac:dyDescent="0.25">
      <c r="A6584" s="68"/>
      <c r="B6584" s="68"/>
      <c r="C6584" s="68"/>
      <c r="D6584" s="68"/>
      <c r="E6584" s="68"/>
      <c r="F6584" s="68"/>
      <c r="G6584" s="389"/>
      <c r="H6584" s="387" t="b" cm="1">
        <f t="array" aca="1" ref="H6584" ca="1">EsNegrita(BP[[#This Row],[CODIGO]])</f>
        <v>0</v>
      </c>
      <c r="I6584" s="387" t="b" cm="1">
        <f t="array" ref="I6584">_xlfn.LET(
    _xlpm.codigos_devolucion, _xlfn.UNIQUE(_xlfn._xlws.FILTER(BP[CODIGO], ISNUMBER(SEARCH("devoluci", BP[NOMBRE CUENTA])), {""})),
    ISNUMBER(MATCH(BP[[#This Row],[CODIGO]], _xlpm.codigos_devolucion, 0))
)</f>
        <v>0</v>
      </c>
    </row>
    <row r="6585" spans="1:9" x14ac:dyDescent="0.25">
      <c r="A6585" s="68"/>
      <c r="B6585" s="68"/>
      <c r="C6585" s="68"/>
      <c r="D6585" s="68"/>
      <c r="E6585" s="68"/>
      <c r="F6585" s="68"/>
      <c r="G6585" s="389"/>
      <c r="H6585" s="387" t="b" cm="1">
        <f t="array" aca="1" ref="H6585" ca="1">EsNegrita(BP[[#This Row],[CODIGO]])</f>
        <v>0</v>
      </c>
      <c r="I6585" s="387" t="b" cm="1">
        <f t="array" ref="I6585">_xlfn.LET(
    _xlpm.codigos_devolucion, _xlfn.UNIQUE(_xlfn._xlws.FILTER(BP[CODIGO], ISNUMBER(SEARCH("devoluci", BP[NOMBRE CUENTA])), {""})),
    ISNUMBER(MATCH(BP[[#This Row],[CODIGO]], _xlpm.codigos_devolucion, 0))
)</f>
        <v>0</v>
      </c>
    </row>
    <row r="6586" spans="1:9" x14ac:dyDescent="0.25">
      <c r="A6586" s="68"/>
      <c r="B6586" s="68"/>
      <c r="C6586" s="68"/>
      <c r="D6586" s="68"/>
      <c r="E6586" s="68"/>
      <c r="F6586" s="68"/>
      <c r="G6586" s="389"/>
      <c r="H6586" s="387" t="b" cm="1">
        <f t="array" aca="1" ref="H6586" ca="1">EsNegrita(BP[[#This Row],[CODIGO]])</f>
        <v>0</v>
      </c>
      <c r="I6586" s="387" t="b" cm="1">
        <f t="array" ref="I6586">_xlfn.LET(
    _xlpm.codigos_devolucion, _xlfn.UNIQUE(_xlfn._xlws.FILTER(BP[CODIGO], ISNUMBER(SEARCH("devoluci", BP[NOMBRE CUENTA])), {""})),
    ISNUMBER(MATCH(BP[[#This Row],[CODIGO]], _xlpm.codigos_devolucion, 0))
)</f>
        <v>0</v>
      </c>
    </row>
    <row r="6587" spans="1:9" x14ac:dyDescent="0.25">
      <c r="A6587" s="68"/>
      <c r="B6587" s="68"/>
      <c r="C6587" s="68"/>
      <c r="D6587" s="68"/>
      <c r="E6587" s="68"/>
      <c r="F6587" s="68"/>
      <c r="G6587" s="389"/>
      <c r="H6587" s="387" t="b" cm="1">
        <f t="array" aca="1" ref="H6587" ca="1">EsNegrita(BP[[#This Row],[CODIGO]])</f>
        <v>0</v>
      </c>
      <c r="I6587" s="387" t="b" cm="1">
        <f t="array" ref="I6587">_xlfn.LET(
    _xlpm.codigos_devolucion, _xlfn.UNIQUE(_xlfn._xlws.FILTER(BP[CODIGO], ISNUMBER(SEARCH("devoluci", BP[NOMBRE CUENTA])), {""})),
    ISNUMBER(MATCH(BP[[#This Row],[CODIGO]], _xlpm.codigos_devolucion, 0))
)</f>
        <v>0</v>
      </c>
    </row>
    <row r="6588" spans="1:9" x14ac:dyDescent="0.25">
      <c r="A6588" s="68"/>
      <c r="B6588" s="68"/>
      <c r="C6588" s="68"/>
      <c r="D6588" s="68"/>
      <c r="E6588" s="68"/>
      <c r="F6588" s="68"/>
      <c r="G6588" s="389"/>
      <c r="H6588" s="387" t="b" cm="1">
        <f t="array" aca="1" ref="H6588" ca="1">EsNegrita(BP[[#This Row],[CODIGO]])</f>
        <v>0</v>
      </c>
      <c r="I6588" s="387" t="b" cm="1">
        <f t="array" ref="I6588">_xlfn.LET(
    _xlpm.codigos_devolucion, _xlfn.UNIQUE(_xlfn._xlws.FILTER(BP[CODIGO], ISNUMBER(SEARCH("devoluci", BP[NOMBRE CUENTA])), {""})),
    ISNUMBER(MATCH(BP[[#This Row],[CODIGO]], _xlpm.codigos_devolucion, 0))
)</f>
        <v>0</v>
      </c>
    </row>
    <row r="6589" spans="1:9" x14ac:dyDescent="0.25">
      <c r="A6589" s="68"/>
      <c r="B6589" s="68"/>
      <c r="C6589" s="68"/>
      <c r="D6589" s="68"/>
      <c r="E6589" s="68"/>
      <c r="F6589" s="68"/>
      <c r="G6589" s="389"/>
      <c r="H6589" s="387" t="b" cm="1">
        <f t="array" aca="1" ref="H6589" ca="1">EsNegrita(BP[[#This Row],[CODIGO]])</f>
        <v>0</v>
      </c>
      <c r="I6589" s="387" t="b" cm="1">
        <f t="array" ref="I6589">_xlfn.LET(
    _xlpm.codigos_devolucion, _xlfn.UNIQUE(_xlfn._xlws.FILTER(BP[CODIGO], ISNUMBER(SEARCH("devoluci", BP[NOMBRE CUENTA])), {""})),
    ISNUMBER(MATCH(BP[[#This Row],[CODIGO]], _xlpm.codigos_devolucion, 0))
)</f>
        <v>0</v>
      </c>
    </row>
    <row r="6590" spans="1:9" x14ac:dyDescent="0.25">
      <c r="A6590" s="68"/>
      <c r="B6590" s="68"/>
      <c r="C6590" s="68"/>
      <c r="D6590" s="68"/>
      <c r="E6590" s="68"/>
      <c r="F6590" s="68"/>
      <c r="G6590" s="389"/>
      <c r="H6590" s="387" t="b" cm="1">
        <f t="array" aca="1" ref="H6590" ca="1">EsNegrita(BP[[#This Row],[CODIGO]])</f>
        <v>0</v>
      </c>
      <c r="I6590" s="387" t="b" cm="1">
        <f t="array" ref="I6590">_xlfn.LET(
    _xlpm.codigos_devolucion, _xlfn.UNIQUE(_xlfn._xlws.FILTER(BP[CODIGO], ISNUMBER(SEARCH("devoluci", BP[NOMBRE CUENTA])), {""})),
    ISNUMBER(MATCH(BP[[#This Row],[CODIGO]], _xlpm.codigos_devolucion, 0))
)</f>
        <v>0</v>
      </c>
    </row>
    <row r="6591" spans="1:9" x14ac:dyDescent="0.25">
      <c r="A6591" s="68"/>
      <c r="B6591" s="68"/>
      <c r="C6591" s="68"/>
      <c r="D6591" s="68"/>
      <c r="E6591" s="68"/>
      <c r="F6591" s="68"/>
      <c r="G6591" s="389"/>
      <c r="H6591" s="387" t="b" cm="1">
        <f t="array" aca="1" ref="H6591" ca="1">EsNegrita(BP[[#This Row],[CODIGO]])</f>
        <v>0</v>
      </c>
      <c r="I6591" s="387" t="b" cm="1">
        <f t="array" ref="I6591">_xlfn.LET(
    _xlpm.codigos_devolucion, _xlfn.UNIQUE(_xlfn._xlws.FILTER(BP[CODIGO], ISNUMBER(SEARCH("devoluci", BP[NOMBRE CUENTA])), {""})),
    ISNUMBER(MATCH(BP[[#This Row],[CODIGO]], _xlpm.codigos_devolucion, 0))
)</f>
        <v>0</v>
      </c>
    </row>
    <row r="6592" spans="1:9" x14ac:dyDescent="0.25">
      <c r="A6592" s="68"/>
      <c r="B6592" s="68"/>
      <c r="C6592" s="68"/>
      <c r="D6592" s="68"/>
      <c r="E6592" s="68"/>
      <c r="F6592" s="68"/>
      <c r="G6592" s="389"/>
      <c r="H6592" s="387" t="b" cm="1">
        <f t="array" aca="1" ref="H6592" ca="1">EsNegrita(BP[[#This Row],[CODIGO]])</f>
        <v>0</v>
      </c>
      <c r="I6592" s="387" t="b" cm="1">
        <f t="array" ref="I6592">_xlfn.LET(
    _xlpm.codigos_devolucion, _xlfn.UNIQUE(_xlfn._xlws.FILTER(BP[CODIGO], ISNUMBER(SEARCH("devoluci", BP[NOMBRE CUENTA])), {""})),
    ISNUMBER(MATCH(BP[[#This Row],[CODIGO]], _xlpm.codigos_devolucion, 0))
)</f>
        <v>0</v>
      </c>
    </row>
    <row r="6593" spans="1:9" x14ac:dyDescent="0.25">
      <c r="A6593" s="68"/>
      <c r="B6593" s="68"/>
      <c r="C6593" s="68"/>
      <c r="D6593" s="68"/>
      <c r="E6593" s="68"/>
      <c r="F6593" s="68"/>
      <c r="G6593" s="389"/>
      <c r="H6593" s="387" t="b" cm="1">
        <f t="array" aca="1" ref="H6593" ca="1">EsNegrita(BP[[#This Row],[CODIGO]])</f>
        <v>0</v>
      </c>
      <c r="I6593" s="387" t="b" cm="1">
        <f t="array" ref="I6593">_xlfn.LET(
    _xlpm.codigos_devolucion, _xlfn.UNIQUE(_xlfn._xlws.FILTER(BP[CODIGO], ISNUMBER(SEARCH("devoluci", BP[NOMBRE CUENTA])), {""})),
    ISNUMBER(MATCH(BP[[#This Row],[CODIGO]], _xlpm.codigos_devolucion, 0))
)</f>
        <v>0</v>
      </c>
    </row>
    <row r="6594" spans="1:9" x14ac:dyDescent="0.25">
      <c r="A6594" s="68"/>
      <c r="B6594" s="68"/>
      <c r="C6594" s="68"/>
      <c r="D6594" s="68"/>
      <c r="E6594" s="68"/>
      <c r="F6594" s="68"/>
      <c r="G6594" s="389"/>
      <c r="H6594" s="387" t="b" cm="1">
        <f t="array" aca="1" ref="H6594" ca="1">EsNegrita(BP[[#This Row],[CODIGO]])</f>
        <v>0</v>
      </c>
      <c r="I6594" s="387" t="b" cm="1">
        <f t="array" ref="I6594">_xlfn.LET(
    _xlpm.codigos_devolucion, _xlfn.UNIQUE(_xlfn._xlws.FILTER(BP[CODIGO], ISNUMBER(SEARCH("devoluci", BP[NOMBRE CUENTA])), {""})),
    ISNUMBER(MATCH(BP[[#This Row],[CODIGO]], _xlpm.codigos_devolucion, 0))
)</f>
        <v>0</v>
      </c>
    </row>
    <row r="6595" spans="1:9" x14ac:dyDescent="0.25">
      <c r="A6595" s="68"/>
      <c r="B6595" s="68"/>
      <c r="C6595" s="68"/>
      <c r="D6595" s="68"/>
      <c r="E6595" s="68"/>
      <c r="F6595" s="68"/>
      <c r="G6595" s="389"/>
      <c r="H6595" s="387" t="b" cm="1">
        <f t="array" aca="1" ref="H6595" ca="1">EsNegrita(BP[[#This Row],[CODIGO]])</f>
        <v>0</v>
      </c>
      <c r="I6595" s="387" t="b" cm="1">
        <f t="array" ref="I6595">_xlfn.LET(
    _xlpm.codigos_devolucion, _xlfn.UNIQUE(_xlfn._xlws.FILTER(BP[CODIGO], ISNUMBER(SEARCH("devoluci", BP[NOMBRE CUENTA])), {""})),
    ISNUMBER(MATCH(BP[[#This Row],[CODIGO]], _xlpm.codigos_devolucion, 0))
)</f>
        <v>0</v>
      </c>
    </row>
    <row r="6596" spans="1:9" x14ac:dyDescent="0.25">
      <c r="A6596" s="68"/>
      <c r="B6596" s="68"/>
      <c r="C6596" s="68"/>
      <c r="D6596" s="68"/>
      <c r="E6596" s="68"/>
      <c r="F6596" s="68"/>
      <c r="G6596" s="389"/>
      <c r="H6596" s="387" t="b" cm="1">
        <f t="array" aca="1" ref="H6596" ca="1">EsNegrita(BP[[#This Row],[CODIGO]])</f>
        <v>0</v>
      </c>
      <c r="I6596" s="387" t="b" cm="1">
        <f t="array" ref="I6596">_xlfn.LET(
    _xlpm.codigos_devolucion, _xlfn.UNIQUE(_xlfn._xlws.FILTER(BP[CODIGO], ISNUMBER(SEARCH("devoluci", BP[NOMBRE CUENTA])), {""})),
    ISNUMBER(MATCH(BP[[#This Row],[CODIGO]], _xlpm.codigos_devolucion, 0))
)</f>
        <v>0</v>
      </c>
    </row>
    <row r="6597" spans="1:9" x14ac:dyDescent="0.25">
      <c r="A6597" s="68"/>
      <c r="B6597" s="68"/>
      <c r="C6597" s="68"/>
      <c r="D6597" s="68"/>
      <c r="E6597" s="68"/>
      <c r="F6597" s="68"/>
      <c r="G6597" s="389"/>
      <c r="H6597" s="387" t="b" cm="1">
        <f t="array" aca="1" ref="H6597" ca="1">EsNegrita(BP[[#This Row],[CODIGO]])</f>
        <v>0</v>
      </c>
      <c r="I6597" s="387" t="b" cm="1">
        <f t="array" ref="I6597">_xlfn.LET(
    _xlpm.codigos_devolucion, _xlfn.UNIQUE(_xlfn._xlws.FILTER(BP[CODIGO], ISNUMBER(SEARCH("devoluci", BP[NOMBRE CUENTA])), {""})),
    ISNUMBER(MATCH(BP[[#This Row],[CODIGO]], _xlpm.codigos_devolucion, 0))
)</f>
        <v>0</v>
      </c>
    </row>
    <row r="6598" spans="1:9" x14ac:dyDescent="0.25">
      <c r="A6598" s="68"/>
      <c r="B6598" s="68"/>
      <c r="C6598" s="68"/>
      <c r="D6598" s="68"/>
      <c r="E6598" s="68"/>
      <c r="F6598" s="68"/>
      <c r="G6598" s="389"/>
      <c r="H6598" s="387" t="b" cm="1">
        <f t="array" aca="1" ref="H6598" ca="1">EsNegrita(BP[[#This Row],[CODIGO]])</f>
        <v>0</v>
      </c>
      <c r="I6598" s="387" t="b" cm="1">
        <f t="array" ref="I6598">_xlfn.LET(
    _xlpm.codigos_devolucion, _xlfn.UNIQUE(_xlfn._xlws.FILTER(BP[CODIGO], ISNUMBER(SEARCH("devoluci", BP[NOMBRE CUENTA])), {""})),
    ISNUMBER(MATCH(BP[[#This Row],[CODIGO]], _xlpm.codigos_devolucion, 0))
)</f>
        <v>0</v>
      </c>
    </row>
    <row r="6599" spans="1:9" x14ac:dyDescent="0.25">
      <c r="A6599" s="68"/>
      <c r="B6599" s="68"/>
      <c r="C6599" s="68"/>
      <c r="D6599" s="68"/>
      <c r="E6599" s="68"/>
      <c r="F6599" s="68"/>
      <c r="G6599" s="389"/>
      <c r="H6599" s="387" t="b" cm="1">
        <f t="array" aca="1" ref="H6599" ca="1">EsNegrita(BP[[#This Row],[CODIGO]])</f>
        <v>0</v>
      </c>
      <c r="I6599" s="387" t="b" cm="1">
        <f t="array" ref="I6599">_xlfn.LET(
    _xlpm.codigos_devolucion, _xlfn.UNIQUE(_xlfn._xlws.FILTER(BP[CODIGO], ISNUMBER(SEARCH("devoluci", BP[NOMBRE CUENTA])), {""})),
    ISNUMBER(MATCH(BP[[#This Row],[CODIGO]], _xlpm.codigos_devolucion, 0))
)</f>
        <v>0</v>
      </c>
    </row>
    <row r="6600" spans="1:9" x14ac:dyDescent="0.25">
      <c r="A6600" s="68"/>
      <c r="B6600" s="68"/>
      <c r="C6600" s="68"/>
      <c r="D6600" s="68"/>
      <c r="E6600" s="68"/>
      <c r="F6600" s="68"/>
      <c r="G6600" s="389"/>
      <c r="H6600" s="387" t="b" cm="1">
        <f t="array" aca="1" ref="H6600" ca="1">EsNegrita(BP[[#This Row],[CODIGO]])</f>
        <v>0</v>
      </c>
      <c r="I6600" s="387" t="b" cm="1">
        <f t="array" ref="I6600">_xlfn.LET(
    _xlpm.codigos_devolucion, _xlfn.UNIQUE(_xlfn._xlws.FILTER(BP[CODIGO], ISNUMBER(SEARCH("devoluci", BP[NOMBRE CUENTA])), {""})),
    ISNUMBER(MATCH(BP[[#This Row],[CODIGO]], _xlpm.codigos_devolucion, 0))
)</f>
        <v>0</v>
      </c>
    </row>
    <row r="6601" spans="1:9" x14ac:dyDescent="0.25">
      <c r="A6601" s="68"/>
      <c r="B6601" s="68"/>
      <c r="C6601" s="68"/>
      <c r="D6601" s="68"/>
      <c r="E6601" s="68"/>
      <c r="F6601" s="68"/>
      <c r="G6601" s="389"/>
      <c r="H6601" s="387" t="b" cm="1">
        <f t="array" aca="1" ref="H6601" ca="1">EsNegrita(BP[[#This Row],[CODIGO]])</f>
        <v>0</v>
      </c>
      <c r="I6601" s="387" t="b" cm="1">
        <f t="array" ref="I6601">_xlfn.LET(
    _xlpm.codigos_devolucion, _xlfn.UNIQUE(_xlfn._xlws.FILTER(BP[CODIGO], ISNUMBER(SEARCH("devoluci", BP[NOMBRE CUENTA])), {""})),
    ISNUMBER(MATCH(BP[[#This Row],[CODIGO]], _xlpm.codigos_devolucion, 0))
)</f>
        <v>0</v>
      </c>
    </row>
    <row r="6602" spans="1:9" x14ac:dyDescent="0.25">
      <c r="A6602" s="68"/>
      <c r="B6602" s="68"/>
      <c r="C6602" s="68"/>
      <c r="D6602" s="68"/>
      <c r="E6602" s="68"/>
      <c r="F6602" s="68"/>
      <c r="G6602" s="389"/>
      <c r="H6602" s="387" t="b" cm="1">
        <f t="array" aca="1" ref="H6602" ca="1">EsNegrita(BP[[#This Row],[CODIGO]])</f>
        <v>0</v>
      </c>
      <c r="I6602" s="387" t="b" cm="1">
        <f t="array" ref="I6602">_xlfn.LET(
    _xlpm.codigos_devolucion, _xlfn.UNIQUE(_xlfn._xlws.FILTER(BP[CODIGO], ISNUMBER(SEARCH("devoluci", BP[NOMBRE CUENTA])), {""})),
    ISNUMBER(MATCH(BP[[#This Row],[CODIGO]], _xlpm.codigos_devolucion, 0))
)</f>
        <v>0</v>
      </c>
    </row>
    <row r="6603" spans="1:9" x14ac:dyDescent="0.25">
      <c r="A6603" s="68"/>
      <c r="B6603" s="68"/>
      <c r="C6603" s="68"/>
      <c r="D6603" s="68"/>
      <c r="E6603" s="68"/>
      <c r="F6603" s="68"/>
      <c r="G6603" s="389"/>
      <c r="H6603" s="387" t="b" cm="1">
        <f t="array" aca="1" ref="H6603" ca="1">EsNegrita(BP[[#This Row],[CODIGO]])</f>
        <v>0</v>
      </c>
      <c r="I6603" s="387" t="b" cm="1">
        <f t="array" ref="I6603">_xlfn.LET(
    _xlpm.codigos_devolucion, _xlfn.UNIQUE(_xlfn._xlws.FILTER(BP[CODIGO], ISNUMBER(SEARCH("devoluci", BP[NOMBRE CUENTA])), {""})),
    ISNUMBER(MATCH(BP[[#This Row],[CODIGO]], _xlpm.codigos_devolucion, 0))
)</f>
        <v>0</v>
      </c>
    </row>
    <row r="6604" spans="1:9" x14ac:dyDescent="0.25">
      <c r="A6604" s="68"/>
      <c r="B6604" s="68"/>
      <c r="C6604" s="68"/>
      <c r="D6604" s="68"/>
      <c r="E6604" s="68"/>
      <c r="F6604" s="68"/>
      <c r="G6604" s="389"/>
      <c r="H6604" s="387" t="b" cm="1">
        <f t="array" aca="1" ref="H6604" ca="1">EsNegrita(BP[[#This Row],[CODIGO]])</f>
        <v>0</v>
      </c>
      <c r="I6604" s="387" t="b" cm="1">
        <f t="array" ref="I6604">_xlfn.LET(
    _xlpm.codigos_devolucion, _xlfn.UNIQUE(_xlfn._xlws.FILTER(BP[CODIGO], ISNUMBER(SEARCH("devoluci", BP[NOMBRE CUENTA])), {""})),
    ISNUMBER(MATCH(BP[[#This Row],[CODIGO]], _xlpm.codigos_devolucion, 0))
)</f>
        <v>0</v>
      </c>
    </row>
    <row r="6605" spans="1:9" x14ac:dyDescent="0.25">
      <c r="A6605" s="68"/>
      <c r="B6605" s="68"/>
      <c r="C6605" s="68"/>
      <c r="D6605" s="68"/>
      <c r="E6605" s="68"/>
      <c r="F6605" s="68"/>
      <c r="G6605" s="389"/>
      <c r="H6605" s="387" t="b" cm="1">
        <f t="array" aca="1" ref="H6605" ca="1">EsNegrita(BP[[#This Row],[CODIGO]])</f>
        <v>0</v>
      </c>
      <c r="I6605" s="387" t="b" cm="1">
        <f t="array" ref="I6605">_xlfn.LET(
    _xlpm.codigos_devolucion, _xlfn.UNIQUE(_xlfn._xlws.FILTER(BP[CODIGO], ISNUMBER(SEARCH("devoluci", BP[NOMBRE CUENTA])), {""})),
    ISNUMBER(MATCH(BP[[#This Row],[CODIGO]], _xlpm.codigos_devolucion, 0))
)</f>
        <v>0</v>
      </c>
    </row>
    <row r="6606" spans="1:9" x14ac:dyDescent="0.25">
      <c r="A6606" s="68"/>
      <c r="B6606" s="68"/>
      <c r="C6606" s="68"/>
      <c r="D6606" s="68"/>
      <c r="E6606" s="68"/>
      <c r="F6606" s="68"/>
      <c r="G6606" s="389"/>
      <c r="H6606" s="387" t="b" cm="1">
        <f t="array" aca="1" ref="H6606" ca="1">EsNegrita(BP[[#This Row],[CODIGO]])</f>
        <v>0</v>
      </c>
      <c r="I6606" s="387" t="b" cm="1">
        <f t="array" ref="I6606">_xlfn.LET(
    _xlpm.codigos_devolucion, _xlfn.UNIQUE(_xlfn._xlws.FILTER(BP[CODIGO], ISNUMBER(SEARCH("devoluci", BP[NOMBRE CUENTA])), {""})),
    ISNUMBER(MATCH(BP[[#This Row],[CODIGO]], _xlpm.codigos_devolucion, 0))
)</f>
        <v>0</v>
      </c>
    </row>
    <row r="6607" spans="1:9" x14ac:dyDescent="0.25">
      <c r="A6607" s="68"/>
      <c r="B6607" s="68"/>
      <c r="C6607" s="68"/>
      <c r="D6607" s="68"/>
      <c r="E6607" s="68"/>
      <c r="F6607" s="68"/>
      <c r="G6607" s="389"/>
      <c r="H6607" s="387" t="b" cm="1">
        <f t="array" aca="1" ref="H6607" ca="1">EsNegrita(BP[[#This Row],[CODIGO]])</f>
        <v>0</v>
      </c>
      <c r="I6607" s="387" t="b" cm="1">
        <f t="array" ref="I6607">_xlfn.LET(
    _xlpm.codigos_devolucion, _xlfn.UNIQUE(_xlfn._xlws.FILTER(BP[CODIGO], ISNUMBER(SEARCH("devoluci", BP[NOMBRE CUENTA])), {""})),
    ISNUMBER(MATCH(BP[[#This Row],[CODIGO]], _xlpm.codigos_devolucion, 0))
)</f>
        <v>0</v>
      </c>
    </row>
    <row r="6608" spans="1:9" x14ac:dyDescent="0.25">
      <c r="A6608" s="68"/>
      <c r="B6608" s="68"/>
      <c r="C6608" s="68"/>
      <c r="D6608" s="68"/>
      <c r="E6608" s="68"/>
      <c r="F6608" s="68"/>
      <c r="G6608" s="389"/>
      <c r="H6608" s="387" t="b" cm="1">
        <f t="array" aca="1" ref="H6608" ca="1">EsNegrita(BP[[#This Row],[CODIGO]])</f>
        <v>0</v>
      </c>
      <c r="I6608" s="387" t="b" cm="1">
        <f t="array" ref="I6608">_xlfn.LET(
    _xlpm.codigos_devolucion, _xlfn.UNIQUE(_xlfn._xlws.FILTER(BP[CODIGO], ISNUMBER(SEARCH("devoluci", BP[NOMBRE CUENTA])), {""})),
    ISNUMBER(MATCH(BP[[#This Row],[CODIGO]], _xlpm.codigos_devolucion, 0))
)</f>
        <v>0</v>
      </c>
    </row>
    <row r="6609" spans="1:9" x14ac:dyDescent="0.25">
      <c r="A6609" s="68"/>
      <c r="B6609" s="68"/>
      <c r="C6609" s="68"/>
      <c r="D6609" s="68"/>
      <c r="E6609" s="68"/>
      <c r="F6609" s="68"/>
      <c r="G6609" s="389"/>
      <c r="H6609" s="387" t="b" cm="1">
        <f t="array" aca="1" ref="H6609" ca="1">EsNegrita(BP[[#This Row],[CODIGO]])</f>
        <v>0</v>
      </c>
      <c r="I6609" s="387" t="b" cm="1">
        <f t="array" ref="I6609">_xlfn.LET(
    _xlpm.codigos_devolucion, _xlfn.UNIQUE(_xlfn._xlws.FILTER(BP[CODIGO], ISNUMBER(SEARCH("devoluci", BP[NOMBRE CUENTA])), {""})),
    ISNUMBER(MATCH(BP[[#This Row],[CODIGO]], _xlpm.codigos_devolucion, 0))
)</f>
        <v>0</v>
      </c>
    </row>
    <row r="6610" spans="1:9" x14ac:dyDescent="0.25">
      <c r="A6610" s="68"/>
      <c r="B6610" s="68"/>
      <c r="C6610" s="68"/>
      <c r="D6610" s="68"/>
      <c r="E6610" s="68"/>
      <c r="F6610" s="68"/>
      <c r="G6610" s="389"/>
      <c r="H6610" s="387" t="b" cm="1">
        <f t="array" aca="1" ref="H6610" ca="1">EsNegrita(BP[[#This Row],[CODIGO]])</f>
        <v>0</v>
      </c>
      <c r="I6610" s="387" t="b" cm="1">
        <f t="array" ref="I6610">_xlfn.LET(
    _xlpm.codigos_devolucion, _xlfn.UNIQUE(_xlfn._xlws.FILTER(BP[CODIGO], ISNUMBER(SEARCH("devoluci", BP[NOMBRE CUENTA])), {""})),
    ISNUMBER(MATCH(BP[[#This Row],[CODIGO]], _xlpm.codigos_devolucion, 0))
)</f>
        <v>0</v>
      </c>
    </row>
    <row r="6611" spans="1:9" x14ac:dyDescent="0.25">
      <c r="A6611" s="68"/>
      <c r="B6611" s="68"/>
      <c r="C6611" s="68"/>
      <c r="D6611" s="68"/>
      <c r="E6611" s="68"/>
      <c r="F6611" s="68"/>
      <c r="G6611" s="389"/>
      <c r="H6611" s="387" t="b" cm="1">
        <f t="array" aca="1" ref="H6611" ca="1">EsNegrita(BP[[#This Row],[CODIGO]])</f>
        <v>0</v>
      </c>
      <c r="I6611" s="387" t="b" cm="1">
        <f t="array" ref="I6611">_xlfn.LET(
    _xlpm.codigos_devolucion, _xlfn.UNIQUE(_xlfn._xlws.FILTER(BP[CODIGO], ISNUMBER(SEARCH("devoluci", BP[NOMBRE CUENTA])), {""})),
    ISNUMBER(MATCH(BP[[#This Row],[CODIGO]], _xlpm.codigos_devolucion, 0))
)</f>
        <v>0</v>
      </c>
    </row>
    <row r="6612" spans="1:9" x14ac:dyDescent="0.25">
      <c r="A6612" s="68"/>
      <c r="B6612" s="68"/>
      <c r="C6612" s="68"/>
      <c r="D6612" s="68"/>
      <c r="E6612" s="68"/>
      <c r="F6612" s="68"/>
      <c r="G6612" s="389"/>
      <c r="H6612" s="387" t="b" cm="1">
        <f t="array" aca="1" ref="H6612" ca="1">EsNegrita(BP[[#This Row],[CODIGO]])</f>
        <v>0</v>
      </c>
      <c r="I6612" s="387" t="b" cm="1">
        <f t="array" ref="I6612">_xlfn.LET(
    _xlpm.codigos_devolucion, _xlfn.UNIQUE(_xlfn._xlws.FILTER(BP[CODIGO], ISNUMBER(SEARCH("devoluci", BP[NOMBRE CUENTA])), {""})),
    ISNUMBER(MATCH(BP[[#This Row],[CODIGO]], _xlpm.codigos_devolucion, 0))
)</f>
        <v>0</v>
      </c>
    </row>
    <row r="6613" spans="1:9" x14ac:dyDescent="0.25">
      <c r="A6613" s="68"/>
      <c r="B6613" s="68"/>
      <c r="C6613" s="68"/>
      <c r="D6613" s="68"/>
      <c r="E6613" s="68"/>
      <c r="F6613" s="68"/>
      <c r="G6613" s="389"/>
      <c r="H6613" s="387" t="b" cm="1">
        <f t="array" aca="1" ref="H6613" ca="1">EsNegrita(BP[[#This Row],[CODIGO]])</f>
        <v>0</v>
      </c>
      <c r="I6613" s="387" t="b" cm="1">
        <f t="array" ref="I6613">_xlfn.LET(
    _xlpm.codigos_devolucion, _xlfn.UNIQUE(_xlfn._xlws.FILTER(BP[CODIGO], ISNUMBER(SEARCH("devoluci", BP[NOMBRE CUENTA])), {""})),
    ISNUMBER(MATCH(BP[[#This Row],[CODIGO]], _xlpm.codigos_devolucion, 0))
)</f>
        <v>0</v>
      </c>
    </row>
    <row r="6614" spans="1:9" x14ac:dyDescent="0.25">
      <c r="A6614" s="68"/>
      <c r="B6614" s="68"/>
      <c r="C6614" s="68"/>
      <c r="D6614" s="68"/>
      <c r="E6614" s="68"/>
      <c r="F6614" s="68"/>
      <c r="G6614" s="389"/>
      <c r="H6614" s="387" t="b" cm="1">
        <f t="array" aca="1" ref="H6614" ca="1">EsNegrita(BP[[#This Row],[CODIGO]])</f>
        <v>0</v>
      </c>
      <c r="I6614" s="387" t="b" cm="1">
        <f t="array" ref="I6614">_xlfn.LET(
    _xlpm.codigos_devolucion, _xlfn.UNIQUE(_xlfn._xlws.FILTER(BP[CODIGO], ISNUMBER(SEARCH("devoluci", BP[NOMBRE CUENTA])), {""})),
    ISNUMBER(MATCH(BP[[#This Row],[CODIGO]], _xlpm.codigos_devolucion, 0))
)</f>
        <v>0</v>
      </c>
    </row>
    <row r="6615" spans="1:9" x14ac:dyDescent="0.25">
      <c r="A6615" s="68"/>
      <c r="B6615" s="68"/>
      <c r="C6615" s="68"/>
      <c r="D6615" s="68"/>
      <c r="E6615" s="68"/>
      <c r="F6615" s="68"/>
      <c r="G6615" s="389"/>
      <c r="H6615" s="387" t="b" cm="1">
        <f t="array" aca="1" ref="H6615" ca="1">EsNegrita(BP[[#This Row],[CODIGO]])</f>
        <v>0</v>
      </c>
      <c r="I6615" s="387" t="b" cm="1">
        <f t="array" ref="I6615">_xlfn.LET(
    _xlpm.codigos_devolucion, _xlfn.UNIQUE(_xlfn._xlws.FILTER(BP[CODIGO], ISNUMBER(SEARCH("devoluci", BP[NOMBRE CUENTA])), {""})),
    ISNUMBER(MATCH(BP[[#This Row],[CODIGO]], _xlpm.codigos_devolucion, 0))
)</f>
        <v>0</v>
      </c>
    </row>
    <row r="6616" spans="1:9" x14ac:dyDescent="0.25">
      <c r="A6616" s="68"/>
      <c r="B6616" s="68"/>
      <c r="C6616" s="68"/>
      <c r="D6616" s="68"/>
      <c r="E6616" s="68"/>
      <c r="F6616" s="68"/>
      <c r="G6616" s="389"/>
      <c r="H6616" s="387" t="b" cm="1">
        <f t="array" aca="1" ref="H6616" ca="1">EsNegrita(BP[[#This Row],[CODIGO]])</f>
        <v>0</v>
      </c>
      <c r="I6616" s="387" t="b" cm="1">
        <f t="array" ref="I6616">_xlfn.LET(
    _xlpm.codigos_devolucion, _xlfn.UNIQUE(_xlfn._xlws.FILTER(BP[CODIGO], ISNUMBER(SEARCH("devoluci", BP[NOMBRE CUENTA])), {""})),
    ISNUMBER(MATCH(BP[[#This Row],[CODIGO]], _xlpm.codigos_devolucion, 0))
)</f>
        <v>0</v>
      </c>
    </row>
    <row r="6617" spans="1:9" x14ac:dyDescent="0.25">
      <c r="A6617" s="68"/>
      <c r="B6617" s="68"/>
      <c r="C6617" s="68"/>
      <c r="D6617" s="68"/>
      <c r="E6617" s="68"/>
      <c r="F6617" s="68"/>
      <c r="G6617" s="389"/>
      <c r="H6617" s="387" t="b" cm="1">
        <f t="array" aca="1" ref="H6617" ca="1">EsNegrita(BP[[#This Row],[CODIGO]])</f>
        <v>0</v>
      </c>
      <c r="I6617" s="387" t="b" cm="1">
        <f t="array" ref="I6617">_xlfn.LET(
    _xlpm.codigos_devolucion, _xlfn.UNIQUE(_xlfn._xlws.FILTER(BP[CODIGO], ISNUMBER(SEARCH("devoluci", BP[NOMBRE CUENTA])), {""})),
    ISNUMBER(MATCH(BP[[#This Row],[CODIGO]], _xlpm.codigos_devolucion, 0))
)</f>
        <v>0</v>
      </c>
    </row>
    <row r="6618" spans="1:9" x14ac:dyDescent="0.25">
      <c r="A6618" s="68"/>
      <c r="B6618" s="68"/>
      <c r="C6618" s="68"/>
      <c r="D6618" s="68"/>
      <c r="E6618" s="68"/>
      <c r="F6618" s="68"/>
      <c r="G6618" s="389"/>
      <c r="H6618" s="387" t="b" cm="1">
        <f t="array" aca="1" ref="H6618" ca="1">EsNegrita(BP[[#This Row],[CODIGO]])</f>
        <v>0</v>
      </c>
      <c r="I6618" s="387" t="b" cm="1">
        <f t="array" ref="I6618">_xlfn.LET(
    _xlpm.codigos_devolucion, _xlfn.UNIQUE(_xlfn._xlws.FILTER(BP[CODIGO], ISNUMBER(SEARCH("devoluci", BP[NOMBRE CUENTA])), {""})),
    ISNUMBER(MATCH(BP[[#This Row],[CODIGO]], _xlpm.codigos_devolucion, 0))
)</f>
        <v>0</v>
      </c>
    </row>
    <row r="6619" spans="1:9" x14ac:dyDescent="0.25">
      <c r="A6619" s="68"/>
      <c r="B6619" s="68"/>
      <c r="C6619" s="68"/>
      <c r="D6619" s="68"/>
      <c r="E6619" s="68"/>
      <c r="F6619" s="68"/>
      <c r="G6619" s="389"/>
      <c r="H6619" s="387" t="b" cm="1">
        <f t="array" aca="1" ref="H6619" ca="1">EsNegrita(BP[[#This Row],[CODIGO]])</f>
        <v>0</v>
      </c>
      <c r="I6619" s="387" t="b" cm="1">
        <f t="array" ref="I6619">_xlfn.LET(
    _xlpm.codigos_devolucion, _xlfn.UNIQUE(_xlfn._xlws.FILTER(BP[CODIGO], ISNUMBER(SEARCH("devoluci", BP[NOMBRE CUENTA])), {""})),
    ISNUMBER(MATCH(BP[[#This Row],[CODIGO]], _xlpm.codigos_devolucion, 0))
)</f>
        <v>0</v>
      </c>
    </row>
    <row r="6620" spans="1:9" x14ac:dyDescent="0.25">
      <c r="A6620" s="68"/>
      <c r="B6620" s="68"/>
      <c r="C6620" s="68"/>
      <c r="D6620" s="68"/>
      <c r="E6620" s="68"/>
      <c r="F6620" s="68"/>
      <c r="G6620" s="389"/>
      <c r="H6620" s="387" t="b" cm="1">
        <f t="array" aca="1" ref="H6620" ca="1">EsNegrita(BP[[#This Row],[CODIGO]])</f>
        <v>0</v>
      </c>
      <c r="I6620" s="387" t="b" cm="1">
        <f t="array" ref="I6620">_xlfn.LET(
    _xlpm.codigos_devolucion, _xlfn.UNIQUE(_xlfn._xlws.FILTER(BP[CODIGO], ISNUMBER(SEARCH("devoluci", BP[NOMBRE CUENTA])), {""})),
    ISNUMBER(MATCH(BP[[#This Row],[CODIGO]], _xlpm.codigos_devolucion, 0))
)</f>
        <v>0</v>
      </c>
    </row>
    <row r="6621" spans="1:9" x14ac:dyDescent="0.25">
      <c r="A6621" s="68"/>
      <c r="B6621" s="68"/>
      <c r="C6621" s="68"/>
      <c r="D6621" s="68"/>
      <c r="E6621" s="68"/>
      <c r="F6621" s="68"/>
      <c r="G6621" s="389"/>
      <c r="H6621" s="387" t="b" cm="1">
        <f t="array" aca="1" ref="H6621" ca="1">EsNegrita(BP[[#This Row],[CODIGO]])</f>
        <v>0</v>
      </c>
      <c r="I6621" s="387" t="b" cm="1">
        <f t="array" ref="I6621">_xlfn.LET(
    _xlpm.codigos_devolucion, _xlfn.UNIQUE(_xlfn._xlws.FILTER(BP[CODIGO], ISNUMBER(SEARCH("devoluci", BP[NOMBRE CUENTA])), {""})),
    ISNUMBER(MATCH(BP[[#This Row],[CODIGO]], _xlpm.codigos_devolucion, 0))
)</f>
        <v>0</v>
      </c>
    </row>
    <row r="6622" spans="1:9" x14ac:dyDescent="0.25">
      <c r="A6622" s="68"/>
      <c r="B6622" s="68"/>
      <c r="C6622" s="68"/>
      <c r="D6622" s="68"/>
      <c r="E6622" s="68"/>
      <c r="F6622" s="68"/>
      <c r="G6622" s="389"/>
      <c r="H6622" s="387" t="b" cm="1">
        <f t="array" aca="1" ref="H6622" ca="1">EsNegrita(BP[[#This Row],[CODIGO]])</f>
        <v>0</v>
      </c>
      <c r="I6622" s="387" t="b" cm="1">
        <f t="array" ref="I6622">_xlfn.LET(
    _xlpm.codigos_devolucion, _xlfn.UNIQUE(_xlfn._xlws.FILTER(BP[CODIGO], ISNUMBER(SEARCH("devoluci", BP[NOMBRE CUENTA])), {""})),
    ISNUMBER(MATCH(BP[[#This Row],[CODIGO]], _xlpm.codigos_devolucion, 0))
)</f>
        <v>0</v>
      </c>
    </row>
    <row r="6623" spans="1:9" x14ac:dyDescent="0.25">
      <c r="A6623" s="68"/>
      <c r="B6623" s="68"/>
      <c r="C6623" s="68"/>
      <c r="D6623" s="68"/>
      <c r="E6623" s="68"/>
      <c r="F6623" s="68"/>
      <c r="G6623" s="389"/>
      <c r="H6623" s="387" t="b" cm="1">
        <f t="array" aca="1" ref="H6623" ca="1">EsNegrita(BP[[#This Row],[CODIGO]])</f>
        <v>0</v>
      </c>
      <c r="I6623" s="387" t="b" cm="1">
        <f t="array" ref="I6623">_xlfn.LET(
    _xlpm.codigos_devolucion, _xlfn.UNIQUE(_xlfn._xlws.FILTER(BP[CODIGO], ISNUMBER(SEARCH("devoluci", BP[NOMBRE CUENTA])), {""})),
    ISNUMBER(MATCH(BP[[#This Row],[CODIGO]], _xlpm.codigos_devolucion, 0))
)</f>
        <v>0</v>
      </c>
    </row>
    <row r="6624" spans="1:9" x14ac:dyDescent="0.25">
      <c r="A6624" s="68"/>
      <c r="B6624" s="68"/>
      <c r="C6624" s="68"/>
      <c r="D6624" s="68"/>
      <c r="E6624" s="68"/>
      <c r="F6624" s="68"/>
      <c r="G6624" s="389"/>
      <c r="H6624" s="387" t="b" cm="1">
        <f t="array" aca="1" ref="H6624" ca="1">EsNegrita(BP[[#This Row],[CODIGO]])</f>
        <v>0</v>
      </c>
      <c r="I6624" s="387" t="b" cm="1">
        <f t="array" ref="I6624">_xlfn.LET(
    _xlpm.codigos_devolucion, _xlfn.UNIQUE(_xlfn._xlws.FILTER(BP[CODIGO], ISNUMBER(SEARCH("devoluci", BP[NOMBRE CUENTA])), {""})),
    ISNUMBER(MATCH(BP[[#This Row],[CODIGO]], _xlpm.codigos_devolucion, 0))
)</f>
        <v>0</v>
      </c>
    </row>
    <row r="6625" spans="1:9" x14ac:dyDescent="0.25">
      <c r="A6625" s="68"/>
      <c r="B6625" s="68"/>
      <c r="C6625" s="68"/>
      <c r="D6625" s="68"/>
      <c r="E6625" s="68"/>
      <c r="F6625" s="68"/>
      <c r="G6625" s="389"/>
      <c r="H6625" s="387" t="b" cm="1">
        <f t="array" aca="1" ref="H6625" ca="1">EsNegrita(BP[[#This Row],[CODIGO]])</f>
        <v>0</v>
      </c>
      <c r="I6625" s="387" t="b" cm="1">
        <f t="array" ref="I6625">_xlfn.LET(
    _xlpm.codigos_devolucion, _xlfn.UNIQUE(_xlfn._xlws.FILTER(BP[CODIGO], ISNUMBER(SEARCH("devoluci", BP[NOMBRE CUENTA])), {""})),
    ISNUMBER(MATCH(BP[[#This Row],[CODIGO]], _xlpm.codigos_devolucion, 0))
)</f>
        <v>0</v>
      </c>
    </row>
    <row r="6626" spans="1:9" x14ac:dyDescent="0.25">
      <c r="A6626" s="68"/>
      <c r="B6626" s="68"/>
      <c r="C6626" s="68"/>
      <c r="D6626" s="68"/>
      <c r="E6626" s="68"/>
      <c r="F6626" s="68"/>
      <c r="G6626" s="389"/>
      <c r="H6626" s="387" t="b" cm="1">
        <f t="array" aca="1" ref="H6626" ca="1">EsNegrita(BP[[#This Row],[CODIGO]])</f>
        <v>0</v>
      </c>
      <c r="I6626" s="387" t="b" cm="1">
        <f t="array" ref="I6626">_xlfn.LET(
    _xlpm.codigos_devolucion, _xlfn.UNIQUE(_xlfn._xlws.FILTER(BP[CODIGO], ISNUMBER(SEARCH("devoluci", BP[NOMBRE CUENTA])), {""})),
    ISNUMBER(MATCH(BP[[#This Row],[CODIGO]], _xlpm.codigos_devolucion, 0))
)</f>
        <v>0</v>
      </c>
    </row>
    <row r="6627" spans="1:9" x14ac:dyDescent="0.25">
      <c r="A6627" s="68"/>
      <c r="B6627" s="68"/>
      <c r="C6627" s="68"/>
      <c r="D6627" s="68"/>
      <c r="E6627" s="68"/>
      <c r="F6627" s="68"/>
      <c r="G6627" s="389"/>
      <c r="H6627" s="387" t="b" cm="1">
        <f t="array" aca="1" ref="H6627" ca="1">EsNegrita(BP[[#This Row],[CODIGO]])</f>
        <v>0</v>
      </c>
      <c r="I6627" s="387" t="b" cm="1">
        <f t="array" ref="I6627">_xlfn.LET(
    _xlpm.codigos_devolucion, _xlfn.UNIQUE(_xlfn._xlws.FILTER(BP[CODIGO], ISNUMBER(SEARCH("devoluci", BP[NOMBRE CUENTA])), {""})),
    ISNUMBER(MATCH(BP[[#This Row],[CODIGO]], _xlpm.codigos_devolucion, 0))
)</f>
        <v>0</v>
      </c>
    </row>
    <row r="6628" spans="1:9" x14ac:dyDescent="0.25">
      <c r="A6628" s="68"/>
      <c r="B6628" s="68"/>
      <c r="C6628" s="68"/>
      <c r="D6628" s="68"/>
      <c r="E6628" s="68"/>
      <c r="F6628" s="68"/>
      <c r="G6628" s="389"/>
      <c r="H6628" s="387" t="b" cm="1">
        <f t="array" aca="1" ref="H6628" ca="1">EsNegrita(BP[[#This Row],[CODIGO]])</f>
        <v>0</v>
      </c>
      <c r="I6628" s="387" t="b" cm="1">
        <f t="array" ref="I6628">_xlfn.LET(
    _xlpm.codigos_devolucion, _xlfn.UNIQUE(_xlfn._xlws.FILTER(BP[CODIGO], ISNUMBER(SEARCH("devoluci", BP[NOMBRE CUENTA])), {""})),
    ISNUMBER(MATCH(BP[[#This Row],[CODIGO]], _xlpm.codigos_devolucion, 0))
)</f>
        <v>0</v>
      </c>
    </row>
    <row r="6629" spans="1:9" x14ac:dyDescent="0.25">
      <c r="A6629" s="68"/>
      <c r="B6629" s="68"/>
      <c r="C6629" s="68"/>
      <c r="D6629" s="68"/>
      <c r="E6629" s="68"/>
      <c r="F6629" s="68"/>
      <c r="G6629" s="389"/>
      <c r="H6629" s="387" t="b" cm="1">
        <f t="array" aca="1" ref="H6629" ca="1">EsNegrita(BP[[#This Row],[CODIGO]])</f>
        <v>0</v>
      </c>
      <c r="I6629" s="387" t="b" cm="1">
        <f t="array" ref="I6629">_xlfn.LET(
    _xlpm.codigos_devolucion, _xlfn.UNIQUE(_xlfn._xlws.FILTER(BP[CODIGO], ISNUMBER(SEARCH("devoluci", BP[NOMBRE CUENTA])), {""})),
    ISNUMBER(MATCH(BP[[#This Row],[CODIGO]], _xlpm.codigos_devolucion, 0))
)</f>
        <v>0</v>
      </c>
    </row>
    <row r="6630" spans="1:9" x14ac:dyDescent="0.25">
      <c r="A6630" s="68"/>
      <c r="B6630" s="68"/>
      <c r="C6630" s="68"/>
      <c r="D6630" s="68"/>
      <c r="E6630" s="68"/>
      <c r="F6630" s="68"/>
      <c r="G6630" s="389"/>
      <c r="H6630" s="387" t="b" cm="1">
        <f t="array" aca="1" ref="H6630" ca="1">EsNegrita(BP[[#This Row],[CODIGO]])</f>
        <v>0</v>
      </c>
      <c r="I6630" s="387" t="b" cm="1">
        <f t="array" ref="I6630">_xlfn.LET(
    _xlpm.codigos_devolucion, _xlfn.UNIQUE(_xlfn._xlws.FILTER(BP[CODIGO], ISNUMBER(SEARCH("devoluci", BP[NOMBRE CUENTA])), {""})),
    ISNUMBER(MATCH(BP[[#This Row],[CODIGO]], _xlpm.codigos_devolucion, 0))
)</f>
        <v>0</v>
      </c>
    </row>
    <row r="6631" spans="1:9" x14ac:dyDescent="0.25">
      <c r="A6631" s="68"/>
      <c r="B6631" s="68"/>
      <c r="C6631" s="68"/>
      <c r="D6631" s="68"/>
      <c r="E6631" s="68"/>
      <c r="F6631" s="68"/>
      <c r="G6631" s="389"/>
      <c r="H6631" s="387" t="b" cm="1">
        <f t="array" aca="1" ref="H6631" ca="1">EsNegrita(BP[[#This Row],[CODIGO]])</f>
        <v>0</v>
      </c>
      <c r="I6631" s="387" t="b" cm="1">
        <f t="array" ref="I6631">_xlfn.LET(
    _xlpm.codigos_devolucion, _xlfn.UNIQUE(_xlfn._xlws.FILTER(BP[CODIGO], ISNUMBER(SEARCH("devoluci", BP[NOMBRE CUENTA])), {""})),
    ISNUMBER(MATCH(BP[[#This Row],[CODIGO]], _xlpm.codigos_devolucion, 0))
)</f>
        <v>0</v>
      </c>
    </row>
    <row r="6632" spans="1:9" x14ac:dyDescent="0.25">
      <c r="A6632" s="68"/>
      <c r="B6632" s="68"/>
      <c r="C6632" s="68"/>
      <c r="D6632" s="68"/>
      <c r="E6632" s="68"/>
      <c r="F6632" s="68"/>
      <c r="G6632" s="389"/>
      <c r="H6632" s="387" t="b" cm="1">
        <f t="array" aca="1" ref="H6632" ca="1">EsNegrita(BP[[#This Row],[CODIGO]])</f>
        <v>0</v>
      </c>
      <c r="I6632" s="387" t="b" cm="1">
        <f t="array" ref="I6632">_xlfn.LET(
    _xlpm.codigos_devolucion, _xlfn.UNIQUE(_xlfn._xlws.FILTER(BP[CODIGO], ISNUMBER(SEARCH("devoluci", BP[NOMBRE CUENTA])), {""})),
    ISNUMBER(MATCH(BP[[#This Row],[CODIGO]], _xlpm.codigos_devolucion, 0))
)</f>
        <v>0</v>
      </c>
    </row>
    <row r="6633" spans="1:9" x14ac:dyDescent="0.25">
      <c r="A6633" s="68"/>
      <c r="B6633" s="68"/>
      <c r="C6633" s="68"/>
      <c r="D6633" s="68"/>
      <c r="E6633" s="68"/>
      <c r="F6633" s="68"/>
      <c r="G6633" s="389"/>
      <c r="H6633" s="387" t="b" cm="1">
        <f t="array" aca="1" ref="H6633" ca="1">EsNegrita(BP[[#This Row],[CODIGO]])</f>
        <v>0</v>
      </c>
      <c r="I6633" s="387" t="b" cm="1">
        <f t="array" ref="I6633">_xlfn.LET(
    _xlpm.codigos_devolucion, _xlfn.UNIQUE(_xlfn._xlws.FILTER(BP[CODIGO], ISNUMBER(SEARCH("devoluci", BP[NOMBRE CUENTA])), {""})),
    ISNUMBER(MATCH(BP[[#This Row],[CODIGO]], _xlpm.codigos_devolucion, 0))
)</f>
        <v>0</v>
      </c>
    </row>
    <row r="6634" spans="1:9" x14ac:dyDescent="0.25">
      <c r="A6634" s="68"/>
      <c r="B6634" s="68"/>
      <c r="C6634" s="68"/>
      <c r="D6634" s="68"/>
      <c r="E6634" s="68"/>
      <c r="F6634" s="68"/>
      <c r="G6634" s="389"/>
      <c r="H6634" s="387" t="b" cm="1">
        <f t="array" aca="1" ref="H6634" ca="1">EsNegrita(BP[[#This Row],[CODIGO]])</f>
        <v>0</v>
      </c>
      <c r="I6634" s="387" t="b" cm="1">
        <f t="array" ref="I6634">_xlfn.LET(
    _xlpm.codigos_devolucion, _xlfn.UNIQUE(_xlfn._xlws.FILTER(BP[CODIGO], ISNUMBER(SEARCH("devoluci", BP[NOMBRE CUENTA])), {""})),
    ISNUMBER(MATCH(BP[[#This Row],[CODIGO]], _xlpm.codigos_devolucion, 0))
)</f>
        <v>0</v>
      </c>
    </row>
    <row r="6635" spans="1:9" x14ac:dyDescent="0.25">
      <c r="A6635" s="68"/>
      <c r="B6635" s="68"/>
      <c r="C6635" s="68"/>
      <c r="D6635" s="68"/>
      <c r="E6635" s="68"/>
      <c r="F6635" s="68"/>
      <c r="G6635" s="389"/>
      <c r="H6635" s="387" t="b" cm="1">
        <f t="array" aca="1" ref="H6635" ca="1">EsNegrita(BP[[#This Row],[CODIGO]])</f>
        <v>0</v>
      </c>
      <c r="I6635" s="387" t="b" cm="1">
        <f t="array" ref="I6635">_xlfn.LET(
    _xlpm.codigos_devolucion, _xlfn.UNIQUE(_xlfn._xlws.FILTER(BP[CODIGO], ISNUMBER(SEARCH("devoluci", BP[NOMBRE CUENTA])), {""})),
    ISNUMBER(MATCH(BP[[#This Row],[CODIGO]], _xlpm.codigos_devolucion, 0))
)</f>
        <v>0</v>
      </c>
    </row>
    <row r="6636" spans="1:9" x14ac:dyDescent="0.25">
      <c r="A6636" s="68"/>
      <c r="B6636" s="68"/>
      <c r="C6636" s="68"/>
      <c r="D6636" s="68"/>
      <c r="E6636" s="68"/>
      <c r="F6636" s="68"/>
      <c r="G6636" s="389"/>
      <c r="H6636" s="387" t="b" cm="1">
        <f t="array" aca="1" ref="H6636" ca="1">EsNegrita(BP[[#This Row],[CODIGO]])</f>
        <v>0</v>
      </c>
      <c r="I6636" s="387" t="b" cm="1">
        <f t="array" ref="I6636">_xlfn.LET(
    _xlpm.codigos_devolucion, _xlfn.UNIQUE(_xlfn._xlws.FILTER(BP[CODIGO], ISNUMBER(SEARCH("devoluci", BP[NOMBRE CUENTA])), {""})),
    ISNUMBER(MATCH(BP[[#This Row],[CODIGO]], _xlpm.codigos_devolucion, 0))
)</f>
        <v>0</v>
      </c>
    </row>
    <row r="6637" spans="1:9" x14ac:dyDescent="0.25">
      <c r="A6637" s="68"/>
      <c r="B6637" s="68"/>
      <c r="C6637" s="68"/>
      <c r="D6637" s="68"/>
      <c r="E6637" s="68"/>
      <c r="F6637" s="68"/>
      <c r="G6637" s="389"/>
      <c r="H6637" s="387" t="b" cm="1">
        <f t="array" aca="1" ref="H6637" ca="1">EsNegrita(BP[[#This Row],[CODIGO]])</f>
        <v>0</v>
      </c>
      <c r="I6637" s="387" t="b" cm="1">
        <f t="array" ref="I6637">_xlfn.LET(
    _xlpm.codigos_devolucion, _xlfn.UNIQUE(_xlfn._xlws.FILTER(BP[CODIGO], ISNUMBER(SEARCH("devoluci", BP[NOMBRE CUENTA])), {""})),
    ISNUMBER(MATCH(BP[[#This Row],[CODIGO]], _xlpm.codigos_devolucion, 0))
)</f>
        <v>0</v>
      </c>
    </row>
    <row r="6638" spans="1:9" x14ac:dyDescent="0.25">
      <c r="A6638" s="68"/>
      <c r="B6638" s="68"/>
      <c r="C6638" s="68"/>
      <c r="D6638" s="68"/>
      <c r="E6638" s="68"/>
      <c r="F6638" s="68"/>
      <c r="G6638" s="389"/>
      <c r="H6638" s="387" t="b" cm="1">
        <f t="array" aca="1" ref="H6638" ca="1">EsNegrita(BP[[#This Row],[CODIGO]])</f>
        <v>0</v>
      </c>
      <c r="I6638" s="387" t="b" cm="1">
        <f t="array" ref="I6638">_xlfn.LET(
    _xlpm.codigos_devolucion, _xlfn.UNIQUE(_xlfn._xlws.FILTER(BP[CODIGO], ISNUMBER(SEARCH("devoluci", BP[NOMBRE CUENTA])), {""})),
    ISNUMBER(MATCH(BP[[#This Row],[CODIGO]], _xlpm.codigos_devolucion, 0))
)</f>
        <v>0</v>
      </c>
    </row>
    <row r="6639" spans="1:9" x14ac:dyDescent="0.25">
      <c r="A6639" s="68"/>
      <c r="B6639" s="68"/>
      <c r="C6639" s="68"/>
      <c r="D6639" s="68"/>
      <c r="E6639" s="68"/>
      <c r="F6639" s="68"/>
      <c r="G6639" s="389"/>
      <c r="H6639" s="387" t="b" cm="1">
        <f t="array" aca="1" ref="H6639" ca="1">EsNegrita(BP[[#This Row],[CODIGO]])</f>
        <v>0</v>
      </c>
      <c r="I6639" s="387" t="b" cm="1">
        <f t="array" ref="I6639">_xlfn.LET(
    _xlpm.codigos_devolucion, _xlfn.UNIQUE(_xlfn._xlws.FILTER(BP[CODIGO], ISNUMBER(SEARCH("devoluci", BP[NOMBRE CUENTA])), {""})),
    ISNUMBER(MATCH(BP[[#This Row],[CODIGO]], _xlpm.codigos_devolucion, 0))
)</f>
        <v>0</v>
      </c>
    </row>
    <row r="6640" spans="1:9" x14ac:dyDescent="0.25">
      <c r="A6640" s="68"/>
      <c r="B6640" s="68"/>
      <c r="C6640" s="68"/>
      <c r="D6640" s="68"/>
      <c r="E6640" s="68"/>
      <c r="F6640" s="68"/>
      <c r="G6640" s="389"/>
      <c r="H6640" s="387" t="b" cm="1">
        <f t="array" aca="1" ref="H6640" ca="1">EsNegrita(BP[[#This Row],[CODIGO]])</f>
        <v>0</v>
      </c>
      <c r="I6640" s="387" t="b" cm="1">
        <f t="array" ref="I6640">_xlfn.LET(
    _xlpm.codigos_devolucion, _xlfn.UNIQUE(_xlfn._xlws.FILTER(BP[CODIGO], ISNUMBER(SEARCH("devoluci", BP[NOMBRE CUENTA])), {""})),
    ISNUMBER(MATCH(BP[[#This Row],[CODIGO]], _xlpm.codigos_devolucion, 0))
)</f>
        <v>0</v>
      </c>
    </row>
    <row r="6641" spans="1:9" x14ac:dyDescent="0.25">
      <c r="A6641" s="68"/>
      <c r="B6641" s="68"/>
      <c r="C6641" s="68"/>
      <c r="D6641" s="68"/>
      <c r="E6641" s="68"/>
      <c r="F6641" s="68"/>
      <c r="G6641" s="389"/>
      <c r="H6641" s="387" t="b" cm="1">
        <f t="array" aca="1" ref="H6641" ca="1">EsNegrita(BP[[#This Row],[CODIGO]])</f>
        <v>0</v>
      </c>
      <c r="I6641" s="387" t="b" cm="1">
        <f t="array" ref="I6641">_xlfn.LET(
    _xlpm.codigos_devolucion, _xlfn.UNIQUE(_xlfn._xlws.FILTER(BP[CODIGO], ISNUMBER(SEARCH("devoluci", BP[NOMBRE CUENTA])), {""})),
    ISNUMBER(MATCH(BP[[#This Row],[CODIGO]], _xlpm.codigos_devolucion, 0))
)</f>
        <v>0</v>
      </c>
    </row>
    <row r="6642" spans="1:9" x14ac:dyDescent="0.25">
      <c r="A6642" s="68"/>
      <c r="B6642" s="68"/>
      <c r="C6642" s="68"/>
      <c r="D6642" s="68"/>
      <c r="E6642" s="68"/>
      <c r="F6642" s="68"/>
      <c r="G6642" s="389"/>
      <c r="H6642" s="387" t="b" cm="1">
        <f t="array" aca="1" ref="H6642" ca="1">EsNegrita(BP[[#This Row],[CODIGO]])</f>
        <v>0</v>
      </c>
      <c r="I6642" s="387" t="b" cm="1">
        <f t="array" ref="I6642">_xlfn.LET(
    _xlpm.codigos_devolucion, _xlfn.UNIQUE(_xlfn._xlws.FILTER(BP[CODIGO], ISNUMBER(SEARCH("devoluci", BP[NOMBRE CUENTA])), {""})),
    ISNUMBER(MATCH(BP[[#This Row],[CODIGO]], _xlpm.codigos_devolucion, 0))
)</f>
        <v>0</v>
      </c>
    </row>
    <row r="6643" spans="1:9" x14ac:dyDescent="0.25">
      <c r="A6643" s="68"/>
      <c r="B6643" s="68"/>
      <c r="C6643" s="68"/>
      <c r="D6643" s="68"/>
      <c r="E6643" s="68"/>
      <c r="F6643" s="68"/>
      <c r="G6643" s="389"/>
      <c r="H6643" s="387" t="b" cm="1">
        <f t="array" aca="1" ref="H6643" ca="1">EsNegrita(BP[[#This Row],[CODIGO]])</f>
        <v>0</v>
      </c>
      <c r="I6643" s="387" t="b" cm="1">
        <f t="array" ref="I6643">_xlfn.LET(
    _xlpm.codigos_devolucion, _xlfn.UNIQUE(_xlfn._xlws.FILTER(BP[CODIGO], ISNUMBER(SEARCH("devoluci", BP[NOMBRE CUENTA])), {""})),
    ISNUMBER(MATCH(BP[[#This Row],[CODIGO]], _xlpm.codigos_devolucion, 0))
)</f>
        <v>0</v>
      </c>
    </row>
    <row r="6644" spans="1:9" x14ac:dyDescent="0.25">
      <c r="A6644" s="68"/>
      <c r="B6644" s="68"/>
      <c r="C6644" s="68"/>
      <c r="D6644" s="68"/>
      <c r="E6644" s="68"/>
      <c r="F6644" s="68"/>
      <c r="G6644" s="389"/>
      <c r="H6644" s="387" t="b" cm="1">
        <f t="array" aca="1" ref="H6644" ca="1">EsNegrita(BP[[#This Row],[CODIGO]])</f>
        <v>0</v>
      </c>
      <c r="I6644" s="387" t="b" cm="1">
        <f t="array" ref="I6644">_xlfn.LET(
    _xlpm.codigos_devolucion, _xlfn.UNIQUE(_xlfn._xlws.FILTER(BP[CODIGO], ISNUMBER(SEARCH("devoluci", BP[NOMBRE CUENTA])), {""})),
    ISNUMBER(MATCH(BP[[#This Row],[CODIGO]], _xlpm.codigos_devolucion, 0))
)</f>
        <v>0</v>
      </c>
    </row>
    <row r="6645" spans="1:9" x14ac:dyDescent="0.25">
      <c r="A6645" s="68"/>
      <c r="B6645" s="68"/>
      <c r="C6645" s="68"/>
      <c r="D6645" s="68"/>
      <c r="E6645" s="68"/>
      <c r="F6645" s="68"/>
      <c r="G6645" s="389"/>
      <c r="H6645" s="387" t="b" cm="1">
        <f t="array" aca="1" ref="H6645" ca="1">EsNegrita(BP[[#This Row],[CODIGO]])</f>
        <v>0</v>
      </c>
      <c r="I6645" s="387" t="b" cm="1">
        <f t="array" ref="I6645">_xlfn.LET(
    _xlpm.codigos_devolucion, _xlfn.UNIQUE(_xlfn._xlws.FILTER(BP[CODIGO], ISNUMBER(SEARCH("devoluci", BP[NOMBRE CUENTA])), {""})),
    ISNUMBER(MATCH(BP[[#This Row],[CODIGO]], _xlpm.codigos_devolucion, 0))
)</f>
        <v>0</v>
      </c>
    </row>
    <row r="6646" spans="1:9" x14ac:dyDescent="0.25">
      <c r="A6646" s="68"/>
      <c r="B6646" s="68"/>
      <c r="C6646" s="68"/>
      <c r="D6646" s="68"/>
      <c r="E6646" s="68"/>
      <c r="F6646" s="68"/>
      <c r="G6646" s="389"/>
      <c r="H6646" s="387" t="b" cm="1">
        <f t="array" aca="1" ref="H6646" ca="1">EsNegrita(BP[[#This Row],[CODIGO]])</f>
        <v>0</v>
      </c>
      <c r="I6646" s="387" t="b" cm="1">
        <f t="array" ref="I6646">_xlfn.LET(
    _xlpm.codigos_devolucion, _xlfn.UNIQUE(_xlfn._xlws.FILTER(BP[CODIGO], ISNUMBER(SEARCH("devoluci", BP[NOMBRE CUENTA])), {""})),
    ISNUMBER(MATCH(BP[[#This Row],[CODIGO]], _xlpm.codigos_devolucion, 0))
)</f>
        <v>0</v>
      </c>
    </row>
    <row r="6647" spans="1:9" x14ac:dyDescent="0.25">
      <c r="A6647" s="68"/>
      <c r="B6647" s="68"/>
      <c r="C6647" s="68"/>
      <c r="D6647" s="68"/>
      <c r="E6647" s="68"/>
      <c r="F6647" s="68"/>
      <c r="G6647" s="389"/>
      <c r="H6647" s="387" t="b" cm="1">
        <f t="array" aca="1" ref="H6647" ca="1">EsNegrita(BP[[#This Row],[CODIGO]])</f>
        <v>0</v>
      </c>
      <c r="I6647" s="387" t="b" cm="1">
        <f t="array" ref="I6647">_xlfn.LET(
    _xlpm.codigos_devolucion, _xlfn.UNIQUE(_xlfn._xlws.FILTER(BP[CODIGO], ISNUMBER(SEARCH("devoluci", BP[NOMBRE CUENTA])), {""})),
    ISNUMBER(MATCH(BP[[#This Row],[CODIGO]], _xlpm.codigos_devolucion, 0))
)</f>
        <v>0</v>
      </c>
    </row>
    <row r="6648" spans="1:9" x14ac:dyDescent="0.25">
      <c r="A6648" s="68"/>
      <c r="B6648" s="68"/>
      <c r="C6648" s="68"/>
      <c r="D6648" s="68"/>
      <c r="E6648" s="68"/>
      <c r="F6648" s="68"/>
      <c r="G6648" s="389"/>
      <c r="H6648" s="387" t="b" cm="1">
        <f t="array" aca="1" ref="H6648" ca="1">EsNegrita(BP[[#This Row],[CODIGO]])</f>
        <v>0</v>
      </c>
      <c r="I6648" s="387" t="b" cm="1">
        <f t="array" ref="I6648">_xlfn.LET(
    _xlpm.codigos_devolucion, _xlfn.UNIQUE(_xlfn._xlws.FILTER(BP[CODIGO], ISNUMBER(SEARCH("devoluci", BP[NOMBRE CUENTA])), {""})),
    ISNUMBER(MATCH(BP[[#This Row],[CODIGO]], _xlpm.codigos_devolucion, 0))
)</f>
        <v>0</v>
      </c>
    </row>
    <row r="6649" spans="1:9" x14ac:dyDescent="0.25">
      <c r="A6649" s="68"/>
      <c r="B6649" s="68"/>
      <c r="C6649" s="68"/>
      <c r="D6649" s="68"/>
      <c r="E6649" s="68"/>
      <c r="F6649" s="68"/>
      <c r="G6649" s="389"/>
      <c r="H6649" s="387" t="b" cm="1">
        <f t="array" aca="1" ref="H6649" ca="1">EsNegrita(BP[[#This Row],[CODIGO]])</f>
        <v>0</v>
      </c>
      <c r="I6649" s="387" t="b" cm="1">
        <f t="array" ref="I6649">_xlfn.LET(
    _xlpm.codigos_devolucion, _xlfn.UNIQUE(_xlfn._xlws.FILTER(BP[CODIGO], ISNUMBER(SEARCH("devoluci", BP[NOMBRE CUENTA])), {""})),
    ISNUMBER(MATCH(BP[[#This Row],[CODIGO]], _xlpm.codigos_devolucion, 0))
)</f>
        <v>0</v>
      </c>
    </row>
    <row r="6650" spans="1:9" x14ac:dyDescent="0.25">
      <c r="A6650" s="68"/>
      <c r="B6650" s="68"/>
      <c r="C6650" s="68"/>
      <c r="D6650" s="68"/>
      <c r="E6650" s="68"/>
      <c r="F6650" s="68"/>
      <c r="G6650" s="389"/>
      <c r="H6650" s="387" t="b" cm="1">
        <f t="array" aca="1" ref="H6650" ca="1">EsNegrita(BP[[#This Row],[CODIGO]])</f>
        <v>0</v>
      </c>
      <c r="I6650" s="387" t="b" cm="1">
        <f t="array" ref="I6650">_xlfn.LET(
    _xlpm.codigos_devolucion, _xlfn.UNIQUE(_xlfn._xlws.FILTER(BP[CODIGO], ISNUMBER(SEARCH("devoluci", BP[NOMBRE CUENTA])), {""})),
    ISNUMBER(MATCH(BP[[#This Row],[CODIGO]], _xlpm.codigos_devolucion, 0))
)</f>
        <v>0</v>
      </c>
    </row>
    <row r="6651" spans="1:9" x14ac:dyDescent="0.25">
      <c r="A6651" s="68"/>
      <c r="B6651" s="68"/>
      <c r="C6651" s="68"/>
      <c r="D6651" s="68"/>
      <c r="E6651" s="68"/>
      <c r="F6651" s="68"/>
      <c r="G6651" s="389"/>
      <c r="H6651" s="387" t="b" cm="1">
        <f t="array" aca="1" ref="H6651" ca="1">EsNegrita(BP[[#This Row],[CODIGO]])</f>
        <v>0</v>
      </c>
      <c r="I6651" s="387" t="b" cm="1">
        <f t="array" ref="I6651">_xlfn.LET(
    _xlpm.codigos_devolucion, _xlfn.UNIQUE(_xlfn._xlws.FILTER(BP[CODIGO], ISNUMBER(SEARCH("devoluci", BP[NOMBRE CUENTA])), {""})),
    ISNUMBER(MATCH(BP[[#This Row],[CODIGO]], _xlpm.codigos_devolucion, 0))
)</f>
        <v>0</v>
      </c>
    </row>
    <row r="6652" spans="1:9" x14ac:dyDescent="0.25">
      <c r="A6652" s="68"/>
      <c r="B6652" s="68"/>
      <c r="C6652" s="68"/>
      <c r="D6652" s="68"/>
      <c r="E6652" s="68"/>
      <c r="F6652" s="68"/>
      <c r="G6652" s="389"/>
      <c r="H6652" s="387" t="b" cm="1">
        <f t="array" aca="1" ref="H6652" ca="1">EsNegrita(BP[[#This Row],[CODIGO]])</f>
        <v>0</v>
      </c>
      <c r="I6652" s="387" t="b" cm="1">
        <f t="array" ref="I6652">_xlfn.LET(
    _xlpm.codigos_devolucion, _xlfn.UNIQUE(_xlfn._xlws.FILTER(BP[CODIGO], ISNUMBER(SEARCH("devoluci", BP[NOMBRE CUENTA])), {""})),
    ISNUMBER(MATCH(BP[[#This Row],[CODIGO]], _xlpm.codigos_devolucion, 0))
)</f>
        <v>0</v>
      </c>
    </row>
    <row r="6653" spans="1:9" x14ac:dyDescent="0.25">
      <c r="A6653" s="68"/>
      <c r="B6653" s="68"/>
      <c r="C6653" s="68"/>
      <c r="D6653" s="68"/>
      <c r="E6653" s="68"/>
      <c r="F6653" s="68"/>
      <c r="G6653" s="389"/>
      <c r="H6653" s="387" t="b" cm="1">
        <f t="array" aca="1" ref="H6653" ca="1">EsNegrita(BP[[#This Row],[CODIGO]])</f>
        <v>0</v>
      </c>
      <c r="I6653" s="387" t="b" cm="1">
        <f t="array" ref="I6653">_xlfn.LET(
    _xlpm.codigos_devolucion, _xlfn.UNIQUE(_xlfn._xlws.FILTER(BP[CODIGO], ISNUMBER(SEARCH("devoluci", BP[NOMBRE CUENTA])), {""})),
    ISNUMBER(MATCH(BP[[#This Row],[CODIGO]], _xlpm.codigos_devolucion, 0))
)</f>
        <v>0</v>
      </c>
    </row>
    <row r="6654" spans="1:9" x14ac:dyDescent="0.25">
      <c r="A6654" s="68"/>
      <c r="B6654" s="68"/>
      <c r="C6654" s="68"/>
      <c r="D6654" s="68"/>
      <c r="E6654" s="68"/>
      <c r="F6654" s="68"/>
      <c r="G6654" s="389"/>
      <c r="H6654" s="387" t="b" cm="1">
        <f t="array" aca="1" ref="H6654" ca="1">EsNegrita(BP[[#This Row],[CODIGO]])</f>
        <v>0</v>
      </c>
      <c r="I6654" s="387" t="b" cm="1">
        <f t="array" ref="I6654">_xlfn.LET(
    _xlpm.codigos_devolucion, _xlfn.UNIQUE(_xlfn._xlws.FILTER(BP[CODIGO], ISNUMBER(SEARCH("devoluci", BP[NOMBRE CUENTA])), {""})),
    ISNUMBER(MATCH(BP[[#This Row],[CODIGO]], _xlpm.codigos_devolucion, 0))
)</f>
        <v>0</v>
      </c>
    </row>
    <row r="6655" spans="1:9" x14ac:dyDescent="0.25">
      <c r="A6655" s="68"/>
      <c r="B6655" s="68"/>
      <c r="C6655" s="68"/>
      <c r="D6655" s="68"/>
      <c r="E6655" s="68"/>
      <c r="F6655" s="68"/>
      <c r="G6655" s="389"/>
      <c r="H6655" s="387" t="b" cm="1">
        <f t="array" aca="1" ref="H6655" ca="1">EsNegrita(BP[[#This Row],[CODIGO]])</f>
        <v>0</v>
      </c>
      <c r="I6655" s="387" t="b" cm="1">
        <f t="array" ref="I6655">_xlfn.LET(
    _xlpm.codigos_devolucion, _xlfn.UNIQUE(_xlfn._xlws.FILTER(BP[CODIGO], ISNUMBER(SEARCH("devoluci", BP[NOMBRE CUENTA])), {""})),
    ISNUMBER(MATCH(BP[[#This Row],[CODIGO]], _xlpm.codigos_devolucion, 0))
)</f>
        <v>0</v>
      </c>
    </row>
    <row r="6656" spans="1:9" x14ac:dyDescent="0.25">
      <c r="A6656" s="68"/>
      <c r="B6656" s="68"/>
      <c r="C6656" s="68"/>
      <c r="D6656" s="68"/>
      <c r="E6656" s="68"/>
      <c r="F6656" s="68"/>
      <c r="G6656" s="389"/>
      <c r="H6656" s="387" t="b" cm="1">
        <f t="array" aca="1" ref="H6656" ca="1">EsNegrita(BP[[#This Row],[CODIGO]])</f>
        <v>0</v>
      </c>
      <c r="I6656" s="387" t="b" cm="1">
        <f t="array" ref="I6656">_xlfn.LET(
    _xlpm.codigos_devolucion, _xlfn.UNIQUE(_xlfn._xlws.FILTER(BP[CODIGO], ISNUMBER(SEARCH("devoluci", BP[NOMBRE CUENTA])), {""})),
    ISNUMBER(MATCH(BP[[#This Row],[CODIGO]], _xlpm.codigos_devolucion, 0))
)</f>
        <v>0</v>
      </c>
    </row>
    <row r="6657" spans="1:9" x14ac:dyDescent="0.25">
      <c r="A6657" s="68"/>
      <c r="B6657" s="68"/>
      <c r="C6657" s="68"/>
      <c r="D6657" s="68"/>
      <c r="E6657" s="68"/>
      <c r="F6657" s="68"/>
      <c r="G6657" s="389"/>
      <c r="H6657" s="387" t="b" cm="1">
        <f t="array" aca="1" ref="H6657" ca="1">EsNegrita(BP[[#This Row],[CODIGO]])</f>
        <v>0</v>
      </c>
      <c r="I6657" s="387" t="b" cm="1">
        <f t="array" ref="I6657">_xlfn.LET(
    _xlpm.codigos_devolucion, _xlfn.UNIQUE(_xlfn._xlws.FILTER(BP[CODIGO], ISNUMBER(SEARCH("devoluci", BP[NOMBRE CUENTA])), {""})),
    ISNUMBER(MATCH(BP[[#This Row],[CODIGO]], _xlpm.codigos_devolucion, 0))
)</f>
        <v>0</v>
      </c>
    </row>
    <row r="6658" spans="1:9" x14ac:dyDescent="0.25">
      <c r="A6658" s="68"/>
      <c r="B6658" s="68"/>
      <c r="C6658" s="68"/>
      <c r="D6658" s="68"/>
      <c r="E6658" s="68"/>
      <c r="F6658" s="68"/>
      <c r="G6658" s="389"/>
      <c r="H6658" s="387" t="b" cm="1">
        <f t="array" aca="1" ref="H6658" ca="1">EsNegrita(BP[[#This Row],[CODIGO]])</f>
        <v>0</v>
      </c>
      <c r="I6658" s="387" t="b" cm="1">
        <f t="array" ref="I6658">_xlfn.LET(
    _xlpm.codigos_devolucion, _xlfn.UNIQUE(_xlfn._xlws.FILTER(BP[CODIGO], ISNUMBER(SEARCH("devoluci", BP[NOMBRE CUENTA])), {""})),
    ISNUMBER(MATCH(BP[[#This Row],[CODIGO]], _xlpm.codigos_devolucion, 0))
)</f>
        <v>0</v>
      </c>
    </row>
    <row r="6659" spans="1:9" x14ac:dyDescent="0.25">
      <c r="A6659" s="68"/>
      <c r="B6659" s="68"/>
      <c r="C6659" s="68"/>
      <c r="D6659" s="68"/>
      <c r="E6659" s="68"/>
      <c r="F6659" s="68"/>
      <c r="G6659" s="389"/>
      <c r="H6659" s="387" t="b" cm="1">
        <f t="array" aca="1" ref="H6659" ca="1">EsNegrita(BP[[#This Row],[CODIGO]])</f>
        <v>0</v>
      </c>
      <c r="I6659" s="387" t="b" cm="1">
        <f t="array" ref="I6659">_xlfn.LET(
    _xlpm.codigos_devolucion, _xlfn.UNIQUE(_xlfn._xlws.FILTER(BP[CODIGO], ISNUMBER(SEARCH("devoluci", BP[NOMBRE CUENTA])), {""})),
    ISNUMBER(MATCH(BP[[#This Row],[CODIGO]], _xlpm.codigos_devolucion, 0))
)</f>
        <v>0</v>
      </c>
    </row>
    <row r="6660" spans="1:9" x14ac:dyDescent="0.25">
      <c r="A6660" s="68"/>
      <c r="B6660" s="68"/>
      <c r="C6660" s="68"/>
      <c r="D6660" s="68"/>
      <c r="E6660" s="68"/>
      <c r="F6660" s="68"/>
      <c r="G6660" s="389"/>
      <c r="H6660" s="387" t="b" cm="1">
        <f t="array" aca="1" ref="H6660" ca="1">EsNegrita(BP[[#This Row],[CODIGO]])</f>
        <v>0</v>
      </c>
      <c r="I6660" s="387" t="b" cm="1">
        <f t="array" ref="I6660">_xlfn.LET(
    _xlpm.codigos_devolucion, _xlfn.UNIQUE(_xlfn._xlws.FILTER(BP[CODIGO], ISNUMBER(SEARCH("devoluci", BP[NOMBRE CUENTA])), {""})),
    ISNUMBER(MATCH(BP[[#This Row],[CODIGO]], _xlpm.codigos_devolucion, 0))
)</f>
        <v>0</v>
      </c>
    </row>
    <row r="6661" spans="1:9" x14ac:dyDescent="0.25">
      <c r="A6661" s="68"/>
      <c r="B6661" s="68"/>
      <c r="C6661" s="68"/>
      <c r="D6661" s="68"/>
      <c r="E6661" s="68"/>
      <c r="F6661" s="68"/>
      <c r="G6661" s="389"/>
      <c r="H6661" s="387" t="b" cm="1">
        <f t="array" aca="1" ref="H6661" ca="1">EsNegrita(BP[[#This Row],[CODIGO]])</f>
        <v>0</v>
      </c>
      <c r="I6661" s="387" t="b" cm="1">
        <f t="array" ref="I6661">_xlfn.LET(
    _xlpm.codigos_devolucion, _xlfn.UNIQUE(_xlfn._xlws.FILTER(BP[CODIGO], ISNUMBER(SEARCH("devoluci", BP[NOMBRE CUENTA])), {""})),
    ISNUMBER(MATCH(BP[[#This Row],[CODIGO]], _xlpm.codigos_devolucion, 0))
)</f>
        <v>0</v>
      </c>
    </row>
    <row r="6662" spans="1:9" x14ac:dyDescent="0.25">
      <c r="A6662" s="68"/>
      <c r="B6662" s="68"/>
      <c r="C6662" s="68"/>
      <c r="D6662" s="68"/>
      <c r="E6662" s="68"/>
      <c r="F6662" s="68"/>
      <c r="G6662" s="389"/>
      <c r="H6662" s="387" t="b" cm="1">
        <f t="array" aca="1" ref="H6662" ca="1">EsNegrita(BP[[#This Row],[CODIGO]])</f>
        <v>0</v>
      </c>
      <c r="I6662" s="387" t="b" cm="1">
        <f t="array" ref="I6662">_xlfn.LET(
    _xlpm.codigos_devolucion, _xlfn.UNIQUE(_xlfn._xlws.FILTER(BP[CODIGO], ISNUMBER(SEARCH("devoluci", BP[NOMBRE CUENTA])), {""})),
    ISNUMBER(MATCH(BP[[#This Row],[CODIGO]], _xlpm.codigos_devolucion, 0))
)</f>
        <v>0</v>
      </c>
    </row>
    <row r="6663" spans="1:9" x14ac:dyDescent="0.25">
      <c r="A6663" s="68"/>
      <c r="B6663" s="68"/>
      <c r="C6663" s="68"/>
      <c r="D6663" s="68"/>
      <c r="E6663" s="68"/>
      <c r="F6663" s="68"/>
      <c r="G6663" s="389"/>
      <c r="H6663" s="387" t="b" cm="1">
        <f t="array" aca="1" ref="H6663" ca="1">EsNegrita(BP[[#This Row],[CODIGO]])</f>
        <v>0</v>
      </c>
      <c r="I6663" s="387" t="b" cm="1">
        <f t="array" ref="I6663">_xlfn.LET(
    _xlpm.codigos_devolucion, _xlfn.UNIQUE(_xlfn._xlws.FILTER(BP[CODIGO], ISNUMBER(SEARCH("devoluci", BP[NOMBRE CUENTA])), {""})),
    ISNUMBER(MATCH(BP[[#This Row],[CODIGO]], _xlpm.codigos_devolucion, 0))
)</f>
        <v>0</v>
      </c>
    </row>
    <row r="6664" spans="1:9" x14ac:dyDescent="0.25">
      <c r="A6664" s="68"/>
      <c r="B6664" s="68"/>
      <c r="C6664" s="68"/>
      <c r="D6664" s="68"/>
      <c r="E6664" s="68"/>
      <c r="F6664" s="68"/>
      <c r="G6664" s="389"/>
      <c r="H6664" s="387" t="b" cm="1">
        <f t="array" aca="1" ref="H6664" ca="1">EsNegrita(BP[[#This Row],[CODIGO]])</f>
        <v>0</v>
      </c>
      <c r="I6664" s="387" t="b" cm="1">
        <f t="array" ref="I6664">_xlfn.LET(
    _xlpm.codigos_devolucion, _xlfn.UNIQUE(_xlfn._xlws.FILTER(BP[CODIGO], ISNUMBER(SEARCH("devoluci", BP[NOMBRE CUENTA])), {""})),
    ISNUMBER(MATCH(BP[[#This Row],[CODIGO]], _xlpm.codigos_devolucion, 0))
)</f>
        <v>0</v>
      </c>
    </row>
    <row r="6665" spans="1:9" x14ac:dyDescent="0.25">
      <c r="A6665" s="68"/>
      <c r="B6665" s="68"/>
      <c r="C6665" s="68"/>
      <c r="D6665" s="68"/>
      <c r="E6665" s="68"/>
      <c r="F6665" s="68"/>
      <c r="G6665" s="389"/>
      <c r="H6665" s="387" t="b" cm="1">
        <f t="array" aca="1" ref="H6665" ca="1">EsNegrita(BP[[#This Row],[CODIGO]])</f>
        <v>0</v>
      </c>
      <c r="I6665" s="387" t="b" cm="1">
        <f t="array" ref="I6665">_xlfn.LET(
    _xlpm.codigos_devolucion, _xlfn.UNIQUE(_xlfn._xlws.FILTER(BP[CODIGO], ISNUMBER(SEARCH("devoluci", BP[NOMBRE CUENTA])), {""})),
    ISNUMBER(MATCH(BP[[#This Row],[CODIGO]], _xlpm.codigos_devolucion, 0))
)</f>
        <v>0</v>
      </c>
    </row>
    <row r="6666" spans="1:9" x14ac:dyDescent="0.25">
      <c r="A6666" s="68"/>
      <c r="B6666" s="68"/>
      <c r="C6666" s="68"/>
      <c r="D6666" s="68"/>
      <c r="E6666" s="68"/>
      <c r="F6666" s="68"/>
      <c r="G6666" s="389"/>
      <c r="H6666" s="387" t="b" cm="1">
        <f t="array" aca="1" ref="H6666" ca="1">EsNegrita(BP[[#This Row],[CODIGO]])</f>
        <v>0</v>
      </c>
      <c r="I6666" s="387" t="b" cm="1">
        <f t="array" ref="I6666">_xlfn.LET(
    _xlpm.codigos_devolucion, _xlfn.UNIQUE(_xlfn._xlws.FILTER(BP[CODIGO], ISNUMBER(SEARCH("devoluci", BP[NOMBRE CUENTA])), {""})),
    ISNUMBER(MATCH(BP[[#This Row],[CODIGO]], _xlpm.codigos_devolucion, 0))
)</f>
        <v>0</v>
      </c>
    </row>
    <row r="6667" spans="1:9" x14ac:dyDescent="0.25">
      <c r="A6667" s="68"/>
      <c r="B6667" s="68"/>
      <c r="C6667" s="68"/>
      <c r="D6667" s="68"/>
      <c r="E6667" s="68"/>
      <c r="F6667" s="68"/>
      <c r="G6667" s="389"/>
      <c r="H6667" s="387" t="b" cm="1">
        <f t="array" aca="1" ref="H6667" ca="1">EsNegrita(BP[[#This Row],[CODIGO]])</f>
        <v>0</v>
      </c>
      <c r="I6667" s="387" t="b" cm="1">
        <f t="array" ref="I6667">_xlfn.LET(
    _xlpm.codigos_devolucion, _xlfn.UNIQUE(_xlfn._xlws.FILTER(BP[CODIGO], ISNUMBER(SEARCH("devoluci", BP[NOMBRE CUENTA])), {""})),
    ISNUMBER(MATCH(BP[[#This Row],[CODIGO]], _xlpm.codigos_devolucion, 0))
)</f>
        <v>0</v>
      </c>
    </row>
    <row r="6668" spans="1:9" x14ac:dyDescent="0.25">
      <c r="A6668" s="68"/>
      <c r="B6668" s="68"/>
      <c r="C6668" s="68"/>
      <c r="D6668" s="68"/>
      <c r="E6668" s="68"/>
      <c r="F6668" s="68"/>
      <c r="G6668" s="389"/>
      <c r="H6668" s="387" t="b" cm="1">
        <f t="array" aca="1" ref="H6668" ca="1">EsNegrita(BP[[#This Row],[CODIGO]])</f>
        <v>0</v>
      </c>
      <c r="I6668" s="387" t="b" cm="1">
        <f t="array" ref="I6668">_xlfn.LET(
    _xlpm.codigos_devolucion, _xlfn.UNIQUE(_xlfn._xlws.FILTER(BP[CODIGO], ISNUMBER(SEARCH("devoluci", BP[NOMBRE CUENTA])), {""})),
    ISNUMBER(MATCH(BP[[#This Row],[CODIGO]], _xlpm.codigos_devolucion, 0))
)</f>
        <v>0</v>
      </c>
    </row>
    <row r="6669" spans="1:9" x14ac:dyDescent="0.25">
      <c r="A6669" s="68"/>
      <c r="B6669" s="68"/>
      <c r="C6669" s="68"/>
      <c r="D6669" s="68"/>
      <c r="E6669" s="68"/>
      <c r="F6669" s="68"/>
      <c r="G6669" s="389"/>
      <c r="H6669" s="387" t="b" cm="1">
        <f t="array" aca="1" ref="H6669" ca="1">EsNegrita(BP[[#This Row],[CODIGO]])</f>
        <v>0</v>
      </c>
      <c r="I6669" s="387" t="b" cm="1">
        <f t="array" ref="I6669">_xlfn.LET(
    _xlpm.codigos_devolucion, _xlfn.UNIQUE(_xlfn._xlws.FILTER(BP[CODIGO], ISNUMBER(SEARCH("devoluci", BP[NOMBRE CUENTA])), {""})),
    ISNUMBER(MATCH(BP[[#This Row],[CODIGO]], _xlpm.codigos_devolucion, 0))
)</f>
        <v>0</v>
      </c>
    </row>
    <row r="6670" spans="1:9" x14ac:dyDescent="0.25">
      <c r="A6670" s="68"/>
      <c r="B6670" s="68"/>
      <c r="C6670" s="68"/>
      <c r="D6670" s="68"/>
      <c r="E6670" s="68"/>
      <c r="F6670" s="68"/>
      <c r="G6670" s="389"/>
      <c r="H6670" s="387" t="b" cm="1">
        <f t="array" aca="1" ref="H6670" ca="1">EsNegrita(BP[[#This Row],[CODIGO]])</f>
        <v>0</v>
      </c>
      <c r="I6670" s="387" t="b" cm="1">
        <f t="array" ref="I6670">_xlfn.LET(
    _xlpm.codigos_devolucion, _xlfn.UNIQUE(_xlfn._xlws.FILTER(BP[CODIGO], ISNUMBER(SEARCH("devoluci", BP[NOMBRE CUENTA])), {""})),
    ISNUMBER(MATCH(BP[[#This Row],[CODIGO]], _xlpm.codigos_devolucion, 0))
)</f>
        <v>0</v>
      </c>
    </row>
    <row r="6671" spans="1:9" x14ac:dyDescent="0.25">
      <c r="A6671" s="68"/>
      <c r="B6671" s="68"/>
      <c r="C6671" s="68"/>
      <c r="D6671" s="68"/>
      <c r="E6671" s="68"/>
      <c r="F6671" s="68"/>
      <c r="G6671" s="389"/>
      <c r="H6671" s="387" t="b" cm="1">
        <f t="array" aca="1" ref="H6671" ca="1">EsNegrita(BP[[#This Row],[CODIGO]])</f>
        <v>0</v>
      </c>
      <c r="I6671" s="387" t="b" cm="1">
        <f t="array" ref="I6671">_xlfn.LET(
    _xlpm.codigos_devolucion, _xlfn.UNIQUE(_xlfn._xlws.FILTER(BP[CODIGO], ISNUMBER(SEARCH("devoluci", BP[NOMBRE CUENTA])), {""})),
    ISNUMBER(MATCH(BP[[#This Row],[CODIGO]], _xlpm.codigos_devolucion, 0))
)</f>
        <v>0</v>
      </c>
    </row>
    <row r="6672" spans="1:9" x14ac:dyDescent="0.25">
      <c r="A6672" s="68"/>
      <c r="B6672" s="68"/>
      <c r="C6672" s="68"/>
      <c r="D6672" s="68"/>
      <c r="E6672" s="68"/>
      <c r="F6672" s="68"/>
      <c r="G6672" s="389"/>
      <c r="H6672" s="387" t="b" cm="1">
        <f t="array" aca="1" ref="H6672" ca="1">EsNegrita(BP[[#This Row],[CODIGO]])</f>
        <v>0</v>
      </c>
      <c r="I6672" s="387" t="b" cm="1">
        <f t="array" ref="I6672">_xlfn.LET(
    _xlpm.codigos_devolucion, _xlfn.UNIQUE(_xlfn._xlws.FILTER(BP[CODIGO], ISNUMBER(SEARCH("devoluci", BP[NOMBRE CUENTA])), {""})),
    ISNUMBER(MATCH(BP[[#This Row],[CODIGO]], _xlpm.codigos_devolucion, 0))
)</f>
        <v>0</v>
      </c>
    </row>
    <row r="6673" spans="1:9" x14ac:dyDescent="0.25">
      <c r="A6673" s="68"/>
      <c r="B6673" s="68"/>
      <c r="C6673" s="68"/>
      <c r="D6673" s="68"/>
      <c r="E6673" s="68"/>
      <c r="F6673" s="68"/>
      <c r="G6673" s="389"/>
      <c r="H6673" s="387" t="b" cm="1">
        <f t="array" aca="1" ref="H6673" ca="1">EsNegrita(BP[[#This Row],[CODIGO]])</f>
        <v>0</v>
      </c>
      <c r="I6673" s="387" t="b" cm="1">
        <f t="array" ref="I6673">_xlfn.LET(
    _xlpm.codigos_devolucion, _xlfn.UNIQUE(_xlfn._xlws.FILTER(BP[CODIGO], ISNUMBER(SEARCH("devoluci", BP[NOMBRE CUENTA])), {""})),
    ISNUMBER(MATCH(BP[[#This Row],[CODIGO]], _xlpm.codigos_devolucion, 0))
)</f>
        <v>0</v>
      </c>
    </row>
    <row r="6674" spans="1:9" x14ac:dyDescent="0.25">
      <c r="A6674" s="68"/>
      <c r="B6674" s="68"/>
      <c r="C6674" s="68"/>
      <c r="D6674" s="68"/>
      <c r="E6674" s="68"/>
      <c r="F6674" s="68"/>
      <c r="G6674" s="389"/>
      <c r="H6674" s="387" t="b" cm="1">
        <f t="array" aca="1" ref="H6674" ca="1">EsNegrita(BP[[#This Row],[CODIGO]])</f>
        <v>0</v>
      </c>
      <c r="I6674" s="387" t="b" cm="1">
        <f t="array" ref="I6674">_xlfn.LET(
    _xlpm.codigos_devolucion, _xlfn.UNIQUE(_xlfn._xlws.FILTER(BP[CODIGO], ISNUMBER(SEARCH("devoluci", BP[NOMBRE CUENTA])), {""})),
    ISNUMBER(MATCH(BP[[#This Row],[CODIGO]], _xlpm.codigos_devolucion, 0))
)</f>
        <v>0</v>
      </c>
    </row>
    <row r="6675" spans="1:9" x14ac:dyDescent="0.25">
      <c r="A6675" s="68"/>
      <c r="B6675" s="68"/>
      <c r="C6675" s="68"/>
      <c r="D6675" s="68"/>
      <c r="E6675" s="68"/>
      <c r="F6675" s="68"/>
      <c r="G6675" s="389"/>
      <c r="H6675" s="387" t="b" cm="1">
        <f t="array" aca="1" ref="H6675" ca="1">EsNegrita(BP[[#This Row],[CODIGO]])</f>
        <v>0</v>
      </c>
      <c r="I6675" s="387" t="b" cm="1">
        <f t="array" ref="I6675">_xlfn.LET(
    _xlpm.codigos_devolucion, _xlfn.UNIQUE(_xlfn._xlws.FILTER(BP[CODIGO], ISNUMBER(SEARCH("devoluci", BP[NOMBRE CUENTA])), {""})),
    ISNUMBER(MATCH(BP[[#This Row],[CODIGO]], _xlpm.codigos_devolucion, 0))
)</f>
        <v>0</v>
      </c>
    </row>
    <row r="6676" spans="1:9" x14ac:dyDescent="0.25">
      <c r="A6676" s="68"/>
      <c r="B6676" s="68"/>
      <c r="C6676" s="68"/>
      <c r="D6676" s="68"/>
      <c r="E6676" s="68"/>
      <c r="F6676" s="68"/>
      <c r="G6676" s="389"/>
      <c r="H6676" s="387" t="b" cm="1">
        <f t="array" aca="1" ref="H6676" ca="1">EsNegrita(BP[[#This Row],[CODIGO]])</f>
        <v>0</v>
      </c>
      <c r="I6676" s="387" t="b" cm="1">
        <f t="array" ref="I6676">_xlfn.LET(
    _xlpm.codigos_devolucion, _xlfn.UNIQUE(_xlfn._xlws.FILTER(BP[CODIGO], ISNUMBER(SEARCH("devoluci", BP[NOMBRE CUENTA])), {""})),
    ISNUMBER(MATCH(BP[[#This Row],[CODIGO]], _xlpm.codigos_devolucion, 0))
)</f>
        <v>0</v>
      </c>
    </row>
    <row r="6677" spans="1:9" x14ac:dyDescent="0.25">
      <c r="A6677" s="68"/>
      <c r="B6677" s="68"/>
      <c r="C6677" s="68"/>
      <c r="D6677" s="68"/>
      <c r="E6677" s="68"/>
      <c r="F6677" s="68"/>
      <c r="G6677" s="389"/>
      <c r="H6677" s="387" t="b" cm="1">
        <f t="array" aca="1" ref="H6677" ca="1">EsNegrita(BP[[#This Row],[CODIGO]])</f>
        <v>0</v>
      </c>
      <c r="I6677" s="387" t="b" cm="1">
        <f t="array" ref="I6677">_xlfn.LET(
    _xlpm.codigos_devolucion, _xlfn.UNIQUE(_xlfn._xlws.FILTER(BP[CODIGO], ISNUMBER(SEARCH("devoluci", BP[NOMBRE CUENTA])), {""})),
    ISNUMBER(MATCH(BP[[#This Row],[CODIGO]], _xlpm.codigos_devolucion, 0))
)</f>
        <v>0</v>
      </c>
    </row>
    <row r="6678" spans="1:9" x14ac:dyDescent="0.25">
      <c r="A6678" s="68"/>
      <c r="B6678" s="68"/>
      <c r="C6678" s="68"/>
      <c r="D6678" s="68"/>
      <c r="E6678" s="68"/>
      <c r="F6678" s="68"/>
      <c r="G6678" s="389"/>
      <c r="H6678" s="387" t="b" cm="1">
        <f t="array" aca="1" ref="H6678" ca="1">EsNegrita(BP[[#This Row],[CODIGO]])</f>
        <v>0</v>
      </c>
      <c r="I6678" s="387" t="b" cm="1">
        <f t="array" ref="I6678">_xlfn.LET(
    _xlpm.codigos_devolucion, _xlfn.UNIQUE(_xlfn._xlws.FILTER(BP[CODIGO], ISNUMBER(SEARCH("devoluci", BP[NOMBRE CUENTA])), {""})),
    ISNUMBER(MATCH(BP[[#This Row],[CODIGO]], _xlpm.codigos_devolucion, 0))
)</f>
        <v>0</v>
      </c>
    </row>
    <row r="6679" spans="1:9" x14ac:dyDescent="0.25">
      <c r="A6679" s="68"/>
      <c r="B6679" s="68"/>
      <c r="C6679" s="68"/>
      <c r="D6679" s="68"/>
      <c r="E6679" s="68"/>
      <c r="F6679" s="68"/>
      <c r="G6679" s="389"/>
      <c r="H6679" s="387" t="b" cm="1">
        <f t="array" aca="1" ref="H6679" ca="1">EsNegrita(BP[[#This Row],[CODIGO]])</f>
        <v>0</v>
      </c>
      <c r="I6679" s="387" t="b" cm="1">
        <f t="array" ref="I6679">_xlfn.LET(
    _xlpm.codigos_devolucion, _xlfn.UNIQUE(_xlfn._xlws.FILTER(BP[CODIGO], ISNUMBER(SEARCH("devoluci", BP[NOMBRE CUENTA])), {""})),
    ISNUMBER(MATCH(BP[[#This Row],[CODIGO]], _xlpm.codigos_devolucion, 0))
)</f>
        <v>0</v>
      </c>
    </row>
    <row r="6680" spans="1:9" x14ac:dyDescent="0.25">
      <c r="A6680" s="68"/>
      <c r="B6680" s="68"/>
      <c r="C6680" s="68"/>
      <c r="D6680" s="68"/>
      <c r="E6680" s="68"/>
      <c r="F6680" s="68"/>
      <c r="G6680" s="389"/>
      <c r="H6680" s="387" t="b" cm="1">
        <f t="array" aca="1" ref="H6680" ca="1">EsNegrita(BP[[#This Row],[CODIGO]])</f>
        <v>0</v>
      </c>
      <c r="I6680" s="387" t="b" cm="1">
        <f t="array" ref="I6680">_xlfn.LET(
    _xlpm.codigos_devolucion, _xlfn.UNIQUE(_xlfn._xlws.FILTER(BP[CODIGO], ISNUMBER(SEARCH("devoluci", BP[NOMBRE CUENTA])), {""})),
    ISNUMBER(MATCH(BP[[#This Row],[CODIGO]], _xlpm.codigos_devolucion, 0))
)</f>
        <v>0</v>
      </c>
    </row>
    <row r="6681" spans="1:9" x14ac:dyDescent="0.25">
      <c r="A6681" s="68"/>
      <c r="B6681" s="68"/>
      <c r="C6681" s="68"/>
      <c r="D6681" s="68"/>
      <c r="E6681" s="68"/>
      <c r="F6681" s="68"/>
      <c r="G6681" s="389"/>
      <c r="H6681" s="387" t="b" cm="1">
        <f t="array" aca="1" ref="H6681" ca="1">EsNegrita(BP[[#This Row],[CODIGO]])</f>
        <v>0</v>
      </c>
      <c r="I6681" s="387" t="b" cm="1">
        <f t="array" ref="I6681">_xlfn.LET(
    _xlpm.codigos_devolucion, _xlfn.UNIQUE(_xlfn._xlws.FILTER(BP[CODIGO], ISNUMBER(SEARCH("devoluci", BP[NOMBRE CUENTA])), {""})),
    ISNUMBER(MATCH(BP[[#This Row],[CODIGO]], _xlpm.codigos_devolucion, 0))
)</f>
        <v>0</v>
      </c>
    </row>
    <row r="6682" spans="1:9" x14ac:dyDescent="0.25">
      <c r="A6682" s="68"/>
      <c r="B6682" s="68"/>
      <c r="C6682" s="68"/>
      <c r="D6682" s="68"/>
      <c r="E6682" s="68"/>
      <c r="F6682" s="68"/>
      <c r="G6682" s="389"/>
      <c r="H6682" s="387" t="b" cm="1">
        <f t="array" aca="1" ref="H6682" ca="1">EsNegrita(BP[[#This Row],[CODIGO]])</f>
        <v>0</v>
      </c>
      <c r="I6682" s="387" t="b" cm="1">
        <f t="array" ref="I6682">_xlfn.LET(
    _xlpm.codigos_devolucion, _xlfn.UNIQUE(_xlfn._xlws.FILTER(BP[CODIGO], ISNUMBER(SEARCH("devoluci", BP[NOMBRE CUENTA])), {""})),
    ISNUMBER(MATCH(BP[[#This Row],[CODIGO]], _xlpm.codigos_devolucion, 0))
)</f>
        <v>0</v>
      </c>
    </row>
    <row r="6683" spans="1:9" x14ac:dyDescent="0.25">
      <c r="A6683" s="68"/>
      <c r="B6683" s="68"/>
      <c r="C6683" s="68"/>
      <c r="D6683" s="68"/>
      <c r="E6683" s="68"/>
      <c r="F6683" s="68"/>
      <c r="G6683" s="389"/>
      <c r="H6683" s="387" t="b" cm="1">
        <f t="array" aca="1" ref="H6683" ca="1">EsNegrita(BP[[#This Row],[CODIGO]])</f>
        <v>0</v>
      </c>
      <c r="I6683" s="387" t="b" cm="1">
        <f t="array" ref="I6683">_xlfn.LET(
    _xlpm.codigos_devolucion, _xlfn.UNIQUE(_xlfn._xlws.FILTER(BP[CODIGO], ISNUMBER(SEARCH("devoluci", BP[NOMBRE CUENTA])), {""})),
    ISNUMBER(MATCH(BP[[#This Row],[CODIGO]], _xlpm.codigos_devolucion, 0))
)</f>
        <v>0</v>
      </c>
    </row>
    <row r="6684" spans="1:9" x14ac:dyDescent="0.25">
      <c r="A6684" s="68"/>
      <c r="B6684" s="68"/>
      <c r="C6684" s="68"/>
      <c r="D6684" s="68"/>
      <c r="E6684" s="68"/>
      <c r="F6684" s="68"/>
      <c r="G6684" s="389"/>
      <c r="H6684" s="387" t="b" cm="1">
        <f t="array" aca="1" ref="H6684" ca="1">EsNegrita(BP[[#This Row],[CODIGO]])</f>
        <v>0</v>
      </c>
      <c r="I6684" s="387" t="b" cm="1">
        <f t="array" ref="I6684">_xlfn.LET(
    _xlpm.codigos_devolucion, _xlfn.UNIQUE(_xlfn._xlws.FILTER(BP[CODIGO], ISNUMBER(SEARCH("devoluci", BP[NOMBRE CUENTA])), {""})),
    ISNUMBER(MATCH(BP[[#This Row],[CODIGO]], _xlpm.codigos_devolucion, 0))
)</f>
        <v>0</v>
      </c>
    </row>
    <row r="6685" spans="1:9" x14ac:dyDescent="0.25">
      <c r="A6685" s="68"/>
      <c r="B6685" s="68"/>
      <c r="C6685" s="68"/>
      <c r="D6685" s="68"/>
      <c r="E6685" s="68"/>
      <c r="F6685" s="68"/>
      <c r="G6685" s="389"/>
      <c r="H6685" s="387" t="b" cm="1">
        <f t="array" aca="1" ref="H6685" ca="1">EsNegrita(BP[[#This Row],[CODIGO]])</f>
        <v>0</v>
      </c>
      <c r="I6685" s="387" t="b" cm="1">
        <f t="array" ref="I6685">_xlfn.LET(
    _xlpm.codigos_devolucion, _xlfn.UNIQUE(_xlfn._xlws.FILTER(BP[CODIGO], ISNUMBER(SEARCH("devoluci", BP[NOMBRE CUENTA])), {""})),
    ISNUMBER(MATCH(BP[[#This Row],[CODIGO]], _xlpm.codigos_devolucion, 0))
)</f>
        <v>0</v>
      </c>
    </row>
    <row r="6686" spans="1:9" x14ac:dyDescent="0.25">
      <c r="A6686" s="68"/>
      <c r="B6686" s="68"/>
      <c r="C6686" s="68"/>
      <c r="D6686" s="68"/>
      <c r="E6686" s="68"/>
      <c r="F6686" s="68"/>
      <c r="G6686" s="389"/>
      <c r="H6686" s="387" t="b" cm="1">
        <f t="array" aca="1" ref="H6686" ca="1">EsNegrita(BP[[#This Row],[CODIGO]])</f>
        <v>0</v>
      </c>
      <c r="I6686" s="387" t="b" cm="1">
        <f t="array" ref="I6686">_xlfn.LET(
    _xlpm.codigos_devolucion, _xlfn.UNIQUE(_xlfn._xlws.FILTER(BP[CODIGO], ISNUMBER(SEARCH("devoluci", BP[NOMBRE CUENTA])), {""})),
    ISNUMBER(MATCH(BP[[#This Row],[CODIGO]], _xlpm.codigos_devolucion, 0))
)</f>
        <v>0</v>
      </c>
    </row>
    <row r="6687" spans="1:9" x14ac:dyDescent="0.25">
      <c r="A6687" s="68"/>
      <c r="B6687" s="68"/>
      <c r="C6687" s="68"/>
      <c r="D6687" s="68"/>
      <c r="E6687" s="68"/>
      <c r="F6687" s="68"/>
      <c r="G6687" s="389"/>
      <c r="H6687" s="387" t="b" cm="1">
        <f t="array" aca="1" ref="H6687" ca="1">EsNegrita(BP[[#This Row],[CODIGO]])</f>
        <v>0</v>
      </c>
      <c r="I6687" s="387" t="b" cm="1">
        <f t="array" ref="I6687">_xlfn.LET(
    _xlpm.codigos_devolucion, _xlfn.UNIQUE(_xlfn._xlws.FILTER(BP[CODIGO], ISNUMBER(SEARCH("devoluci", BP[NOMBRE CUENTA])), {""})),
    ISNUMBER(MATCH(BP[[#This Row],[CODIGO]], _xlpm.codigos_devolucion, 0))
)</f>
        <v>0</v>
      </c>
    </row>
    <row r="6688" spans="1:9" x14ac:dyDescent="0.25">
      <c r="A6688" s="68"/>
      <c r="B6688" s="68"/>
      <c r="C6688" s="68"/>
      <c r="D6688" s="68"/>
      <c r="E6688" s="68"/>
      <c r="F6688" s="68"/>
      <c r="G6688" s="389"/>
      <c r="H6688" s="387" t="b" cm="1">
        <f t="array" aca="1" ref="H6688" ca="1">EsNegrita(BP[[#This Row],[CODIGO]])</f>
        <v>0</v>
      </c>
      <c r="I6688" s="387" t="b" cm="1">
        <f t="array" ref="I6688">_xlfn.LET(
    _xlpm.codigos_devolucion, _xlfn.UNIQUE(_xlfn._xlws.FILTER(BP[CODIGO], ISNUMBER(SEARCH("devoluci", BP[NOMBRE CUENTA])), {""})),
    ISNUMBER(MATCH(BP[[#This Row],[CODIGO]], _xlpm.codigos_devolucion, 0))
)</f>
        <v>0</v>
      </c>
    </row>
    <row r="6689" spans="1:9" x14ac:dyDescent="0.25">
      <c r="A6689" s="68"/>
      <c r="B6689" s="68"/>
      <c r="C6689" s="68"/>
      <c r="D6689" s="68"/>
      <c r="E6689" s="68"/>
      <c r="F6689" s="68"/>
      <c r="G6689" s="389"/>
      <c r="H6689" s="387" t="b" cm="1">
        <f t="array" aca="1" ref="H6689" ca="1">EsNegrita(BP[[#This Row],[CODIGO]])</f>
        <v>0</v>
      </c>
      <c r="I6689" s="387" t="b" cm="1">
        <f t="array" ref="I6689">_xlfn.LET(
    _xlpm.codigos_devolucion, _xlfn.UNIQUE(_xlfn._xlws.FILTER(BP[CODIGO], ISNUMBER(SEARCH("devoluci", BP[NOMBRE CUENTA])), {""})),
    ISNUMBER(MATCH(BP[[#This Row],[CODIGO]], _xlpm.codigos_devolucion, 0))
)</f>
        <v>0</v>
      </c>
    </row>
    <row r="6690" spans="1:9" x14ac:dyDescent="0.25">
      <c r="A6690" s="68"/>
      <c r="B6690" s="68"/>
      <c r="C6690" s="68"/>
      <c r="D6690" s="68"/>
      <c r="E6690" s="68"/>
      <c r="F6690" s="68"/>
      <c r="G6690" s="389"/>
      <c r="H6690" s="387" t="b" cm="1">
        <f t="array" aca="1" ref="H6690" ca="1">EsNegrita(BP[[#This Row],[CODIGO]])</f>
        <v>0</v>
      </c>
      <c r="I6690" s="387" t="b" cm="1">
        <f t="array" ref="I6690">_xlfn.LET(
    _xlpm.codigos_devolucion, _xlfn.UNIQUE(_xlfn._xlws.FILTER(BP[CODIGO], ISNUMBER(SEARCH("devoluci", BP[NOMBRE CUENTA])), {""})),
    ISNUMBER(MATCH(BP[[#This Row],[CODIGO]], _xlpm.codigos_devolucion, 0))
)</f>
        <v>0</v>
      </c>
    </row>
    <row r="6691" spans="1:9" x14ac:dyDescent="0.25">
      <c r="A6691" s="68"/>
      <c r="B6691" s="68"/>
      <c r="C6691" s="68"/>
      <c r="D6691" s="68"/>
      <c r="E6691" s="68"/>
      <c r="F6691" s="68"/>
      <c r="G6691" s="389"/>
      <c r="H6691" s="387" t="b" cm="1">
        <f t="array" aca="1" ref="H6691" ca="1">EsNegrita(BP[[#This Row],[CODIGO]])</f>
        <v>0</v>
      </c>
      <c r="I6691" s="387" t="b" cm="1">
        <f t="array" ref="I6691">_xlfn.LET(
    _xlpm.codigos_devolucion, _xlfn.UNIQUE(_xlfn._xlws.FILTER(BP[CODIGO], ISNUMBER(SEARCH("devoluci", BP[NOMBRE CUENTA])), {""})),
    ISNUMBER(MATCH(BP[[#This Row],[CODIGO]], _xlpm.codigos_devolucion, 0))
)</f>
        <v>0</v>
      </c>
    </row>
    <row r="6692" spans="1:9" x14ac:dyDescent="0.25">
      <c r="A6692" s="68"/>
      <c r="B6692" s="68"/>
      <c r="C6692" s="68"/>
      <c r="D6692" s="68"/>
      <c r="E6692" s="68"/>
      <c r="F6692" s="68"/>
      <c r="G6692" s="389"/>
      <c r="H6692" s="387" t="b" cm="1">
        <f t="array" aca="1" ref="H6692" ca="1">EsNegrita(BP[[#This Row],[CODIGO]])</f>
        <v>0</v>
      </c>
      <c r="I6692" s="387" t="b" cm="1">
        <f t="array" ref="I6692">_xlfn.LET(
    _xlpm.codigos_devolucion, _xlfn.UNIQUE(_xlfn._xlws.FILTER(BP[CODIGO], ISNUMBER(SEARCH("devoluci", BP[NOMBRE CUENTA])), {""})),
    ISNUMBER(MATCH(BP[[#This Row],[CODIGO]], _xlpm.codigos_devolucion, 0))
)</f>
        <v>0</v>
      </c>
    </row>
    <row r="6693" spans="1:9" x14ac:dyDescent="0.25">
      <c r="A6693" s="68"/>
      <c r="B6693" s="68"/>
      <c r="C6693" s="68"/>
      <c r="D6693" s="68"/>
      <c r="E6693" s="68"/>
      <c r="F6693" s="68"/>
      <c r="G6693" s="389"/>
      <c r="H6693" s="387" t="b" cm="1">
        <f t="array" aca="1" ref="H6693" ca="1">EsNegrita(BP[[#This Row],[CODIGO]])</f>
        <v>0</v>
      </c>
      <c r="I6693" s="387" t="b" cm="1">
        <f t="array" ref="I6693">_xlfn.LET(
    _xlpm.codigos_devolucion, _xlfn.UNIQUE(_xlfn._xlws.FILTER(BP[CODIGO], ISNUMBER(SEARCH("devoluci", BP[NOMBRE CUENTA])), {""})),
    ISNUMBER(MATCH(BP[[#This Row],[CODIGO]], _xlpm.codigos_devolucion, 0))
)</f>
        <v>0</v>
      </c>
    </row>
    <row r="6694" spans="1:9" x14ac:dyDescent="0.25">
      <c r="A6694" s="68"/>
      <c r="B6694" s="68"/>
      <c r="C6694" s="68"/>
      <c r="D6694" s="68"/>
      <c r="E6694" s="68"/>
      <c r="F6694" s="68"/>
      <c r="G6694" s="389"/>
      <c r="H6694" s="387" t="b" cm="1">
        <f t="array" aca="1" ref="H6694" ca="1">EsNegrita(BP[[#This Row],[CODIGO]])</f>
        <v>0</v>
      </c>
      <c r="I6694" s="387" t="b" cm="1">
        <f t="array" ref="I6694">_xlfn.LET(
    _xlpm.codigos_devolucion, _xlfn.UNIQUE(_xlfn._xlws.FILTER(BP[CODIGO], ISNUMBER(SEARCH("devoluci", BP[NOMBRE CUENTA])), {""})),
    ISNUMBER(MATCH(BP[[#This Row],[CODIGO]], _xlpm.codigos_devolucion, 0))
)</f>
        <v>0</v>
      </c>
    </row>
    <row r="6695" spans="1:9" x14ac:dyDescent="0.25">
      <c r="A6695" s="68"/>
      <c r="B6695" s="68"/>
      <c r="C6695" s="68"/>
      <c r="D6695" s="68"/>
      <c r="E6695" s="68"/>
      <c r="F6695" s="68"/>
      <c r="G6695" s="389"/>
      <c r="H6695" s="387" t="b" cm="1">
        <f t="array" aca="1" ref="H6695" ca="1">EsNegrita(BP[[#This Row],[CODIGO]])</f>
        <v>0</v>
      </c>
      <c r="I6695" s="387" t="b" cm="1">
        <f t="array" ref="I6695">_xlfn.LET(
    _xlpm.codigos_devolucion, _xlfn.UNIQUE(_xlfn._xlws.FILTER(BP[CODIGO], ISNUMBER(SEARCH("devoluci", BP[NOMBRE CUENTA])), {""})),
    ISNUMBER(MATCH(BP[[#This Row],[CODIGO]], _xlpm.codigos_devolucion, 0))
)</f>
        <v>0</v>
      </c>
    </row>
    <row r="6696" spans="1:9" x14ac:dyDescent="0.25">
      <c r="A6696" s="68"/>
      <c r="B6696" s="68"/>
      <c r="C6696" s="68"/>
      <c r="D6696" s="68"/>
      <c r="E6696" s="68"/>
      <c r="F6696" s="68"/>
      <c r="G6696" s="389"/>
      <c r="H6696" s="387" t="b" cm="1">
        <f t="array" aca="1" ref="H6696" ca="1">EsNegrita(BP[[#This Row],[CODIGO]])</f>
        <v>0</v>
      </c>
      <c r="I6696" s="387" t="b" cm="1">
        <f t="array" ref="I6696">_xlfn.LET(
    _xlpm.codigos_devolucion, _xlfn.UNIQUE(_xlfn._xlws.FILTER(BP[CODIGO], ISNUMBER(SEARCH("devoluci", BP[NOMBRE CUENTA])), {""})),
    ISNUMBER(MATCH(BP[[#This Row],[CODIGO]], _xlpm.codigos_devolucion, 0))
)</f>
        <v>0</v>
      </c>
    </row>
    <row r="6697" spans="1:9" x14ac:dyDescent="0.25">
      <c r="A6697" s="68"/>
      <c r="B6697" s="68"/>
      <c r="C6697" s="68"/>
      <c r="D6697" s="68"/>
      <c r="E6697" s="68"/>
      <c r="F6697" s="68"/>
      <c r="G6697" s="389"/>
      <c r="H6697" s="387" t="b" cm="1">
        <f t="array" aca="1" ref="H6697" ca="1">EsNegrita(BP[[#This Row],[CODIGO]])</f>
        <v>0</v>
      </c>
      <c r="I6697" s="387" t="b" cm="1">
        <f t="array" ref="I6697">_xlfn.LET(
    _xlpm.codigos_devolucion, _xlfn.UNIQUE(_xlfn._xlws.FILTER(BP[CODIGO], ISNUMBER(SEARCH("devoluci", BP[NOMBRE CUENTA])), {""})),
    ISNUMBER(MATCH(BP[[#This Row],[CODIGO]], _xlpm.codigos_devolucion, 0))
)</f>
        <v>0</v>
      </c>
    </row>
    <row r="6698" spans="1:9" x14ac:dyDescent="0.25">
      <c r="A6698" s="68"/>
      <c r="B6698" s="68"/>
      <c r="C6698" s="68"/>
      <c r="D6698" s="68"/>
      <c r="E6698" s="68"/>
      <c r="F6698" s="68"/>
      <c r="G6698" s="389"/>
      <c r="H6698" s="387" t="b" cm="1">
        <f t="array" aca="1" ref="H6698" ca="1">EsNegrita(BP[[#This Row],[CODIGO]])</f>
        <v>0</v>
      </c>
      <c r="I6698" s="387" t="b" cm="1">
        <f t="array" ref="I6698">_xlfn.LET(
    _xlpm.codigos_devolucion, _xlfn.UNIQUE(_xlfn._xlws.FILTER(BP[CODIGO], ISNUMBER(SEARCH("devoluci", BP[NOMBRE CUENTA])), {""})),
    ISNUMBER(MATCH(BP[[#This Row],[CODIGO]], _xlpm.codigos_devolucion, 0))
)</f>
        <v>0</v>
      </c>
    </row>
    <row r="6699" spans="1:9" x14ac:dyDescent="0.25">
      <c r="A6699" s="68"/>
      <c r="B6699" s="68"/>
      <c r="C6699" s="68"/>
      <c r="D6699" s="68"/>
      <c r="E6699" s="68"/>
      <c r="F6699" s="68"/>
      <c r="G6699" s="389"/>
      <c r="H6699" s="387" t="b" cm="1">
        <f t="array" aca="1" ref="H6699" ca="1">EsNegrita(BP[[#This Row],[CODIGO]])</f>
        <v>0</v>
      </c>
      <c r="I6699" s="387" t="b" cm="1">
        <f t="array" ref="I6699">_xlfn.LET(
    _xlpm.codigos_devolucion, _xlfn.UNIQUE(_xlfn._xlws.FILTER(BP[CODIGO], ISNUMBER(SEARCH("devoluci", BP[NOMBRE CUENTA])), {""})),
    ISNUMBER(MATCH(BP[[#This Row],[CODIGO]], _xlpm.codigos_devolucion, 0))
)</f>
        <v>0</v>
      </c>
    </row>
    <row r="6700" spans="1:9" x14ac:dyDescent="0.25">
      <c r="A6700" s="68"/>
      <c r="B6700" s="68"/>
      <c r="C6700" s="68"/>
      <c r="D6700" s="68"/>
      <c r="E6700" s="68"/>
      <c r="F6700" s="68"/>
      <c r="G6700" s="389"/>
      <c r="H6700" s="387" t="b" cm="1">
        <f t="array" aca="1" ref="H6700" ca="1">EsNegrita(BP[[#This Row],[CODIGO]])</f>
        <v>0</v>
      </c>
      <c r="I6700" s="387" t="b" cm="1">
        <f t="array" ref="I6700">_xlfn.LET(
    _xlpm.codigos_devolucion, _xlfn.UNIQUE(_xlfn._xlws.FILTER(BP[CODIGO], ISNUMBER(SEARCH("devoluci", BP[NOMBRE CUENTA])), {""})),
    ISNUMBER(MATCH(BP[[#This Row],[CODIGO]], _xlpm.codigos_devolucion, 0))
)</f>
        <v>0</v>
      </c>
    </row>
    <row r="6701" spans="1:9" x14ac:dyDescent="0.25">
      <c r="A6701" s="68"/>
      <c r="B6701" s="68"/>
      <c r="C6701" s="68"/>
      <c r="D6701" s="68"/>
      <c r="E6701" s="68"/>
      <c r="F6701" s="68"/>
      <c r="G6701" s="389"/>
      <c r="H6701" s="387" t="b" cm="1">
        <f t="array" aca="1" ref="H6701" ca="1">EsNegrita(BP[[#This Row],[CODIGO]])</f>
        <v>0</v>
      </c>
      <c r="I6701" s="387" t="b" cm="1">
        <f t="array" ref="I6701">_xlfn.LET(
    _xlpm.codigos_devolucion, _xlfn.UNIQUE(_xlfn._xlws.FILTER(BP[CODIGO], ISNUMBER(SEARCH("devoluci", BP[NOMBRE CUENTA])), {""})),
    ISNUMBER(MATCH(BP[[#This Row],[CODIGO]], _xlpm.codigos_devolucion, 0))
)</f>
        <v>0</v>
      </c>
    </row>
    <row r="6702" spans="1:9" x14ac:dyDescent="0.25">
      <c r="A6702" s="394"/>
      <c r="B6702" s="394"/>
      <c r="C6702" s="394"/>
      <c r="D6702" s="394"/>
      <c r="E6702" s="394"/>
      <c r="F6702" s="394"/>
      <c r="G6702" s="395"/>
      <c r="H6702" s="387" t="b" cm="1">
        <f t="array" aca="1" ref="H6702" ca="1">EsNegrita(BP[[#This Row],[CODIGO]])</f>
        <v>0</v>
      </c>
      <c r="I6702" s="387" t="b" cm="1">
        <f t="array" ref="I6702">_xlfn.LET(
    _xlpm.codigos_devolucion, _xlfn.UNIQUE(_xlfn._xlws.FILTER(BP[CODIGO], ISNUMBER(SEARCH("devoluci", BP[NOMBRE CUENTA])), {""})),
    ISNUMBER(MATCH(BP[[#This Row],[CODIGO]], _xlpm.codigos_devolucion, 0))
)</f>
        <v>0</v>
      </c>
    </row>
    <row r="6703" spans="1:9" x14ac:dyDescent="0.25">
      <c r="A6703" s="392"/>
      <c r="B6703" s="392"/>
      <c r="C6703" s="392"/>
      <c r="D6703" s="392"/>
      <c r="E6703" s="392"/>
      <c r="F6703" s="392"/>
      <c r="G6703" s="393"/>
      <c r="H6703" s="387" t="b" cm="1">
        <f t="array" aca="1" ref="H6703" ca="1">EsNegrita(BP[[#This Row],[CODIGO]])</f>
        <v>0</v>
      </c>
      <c r="I6703" s="387" t="b" cm="1">
        <f t="array" ref="I6703">_xlfn.LET(
    _xlpm.codigos_devolucion, _xlfn.UNIQUE(_xlfn._xlws.FILTER(BP[CODIGO], ISNUMBER(SEARCH("devoluci", BP[NOMBRE CUENTA])), {""})),
    ISNUMBER(MATCH(BP[[#This Row],[CODIGO]], _xlpm.codigos_devolucion, 0))
)</f>
        <v>0</v>
      </c>
    </row>
    <row r="6704" spans="1:9" x14ac:dyDescent="0.25">
      <c r="A6704" s="68"/>
      <c r="B6704" s="68"/>
      <c r="C6704" s="68"/>
      <c r="D6704" s="68"/>
      <c r="E6704" s="68"/>
      <c r="F6704" s="68"/>
      <c r="G6704" s="389"/>
      <c r="H6704" s="387" t="b" cm="1">
        <f t="array" aca="1" ref="H6704" ca="1">EsNegrita(BP[[#This Row],[CODIGO]])</f>
        <v>0</v>
      </c>
      <c r="I6704" s="387" t="b" cm="1">
        <f t="array" ref="I6704">_xlfn.LET(
    _xlpm.codigos_devolucion, _xlfn.UNIQUE(_xlfn._xlws.FILTER(BP[CODIGO], ISNUMBER(SEARCH("devoluci", BP[NOMBRE CUENTA])), {""})),
    ISNUMBER(MATCH(BP[[#This Row],[CODIGO]], _xlpm.codigos_devolucion, 0))
)</f>
        <v>0</v>
      </c>
    </row>
    <row r="6705" spans="1:9" x14ac:dyDescent="0.25">
      <c r="A6705" s="394"/>
      <c r="B6705" s="394"/>
      <c r="C6705" s="394"/>
      <c r="D6705" s="394"/>
      <c r="E6705" s="394"/>
      <c r="F6705" s="394"/>
      <c r="G6705" s="395"/>
      <c r="H6705" s="387" t="b" cm="1">
        <f t="array" aca="1" ref="H6705" ca="1">EsNegrita(BP[[#This Row],[CODIGO]])</f>
        <v>0</v>
      </c>
      <c r="I6705" s="387" t="b" cm="1">
        <f t="array" ref="I6705">_xlfn.LET(
    _xlpm.codigos_devolucion, _xlfn.UNIQUE(_xlfn._xlws.FILTER(BP[CODIGO], ISNUMBER(SEARCH("devoluci", BP[NOMBRE CUENTA])), {""})),
    ISNUMBER(MATCH(BP[[#This Row],[CODIGO]], _xlpm.codigos_devolucion, 0))
)</f>
        <v>0</v>
      </c>
    </row>
    <row r="6706" spans="1:9" x14ac:dyDescent="0.25">
      <c r="A6706" s="392"/>
      <c r="B6706" s="392"/>
      <c r="C6706" s="392"/>
      <c r="D6706" s="392"/>
      <c r="E6706" s="392"/>
      <c r="F6706" s="392"/>
      <c r="G6706" s="393"/>
      <c r="H6706" s="387" t="b" cm="1">
        <f t="array" aca="1" ref="H6706" ca="1">EsNegrita(BP[[#This Row],[CODIGO]])</f>
        <v>0</v>
      </c>
      <c r="I6706" s="387" t="b" cm="1">
        <f t="array" ref="I6706">_xlfn.LET(
    _xlpm.codigos_devolucion, _xlfn.UNIQUE(_xlfn._xlws.FILTER(BP[CODIGO], ISNUMBER(SEARCH("devoluci", BP[NOMBRE CUENTA])), {""})),
    ISNUMBER(MATCH(BP[[#This Row],[CODIGO]], _xlpm.codigos_devolucion, 0))
)</f>
        <v>0</v>
      </c>
    </row>
    <row r="6707" spans="1:9" x14ac:dyDescent="0.25">
      <c r="A6707" s="68"/>
      <c r="B6707" s="68"/>
      <c r="C6707" s="68"/>
      <c r="D6707" s="68"/>
      <c r="E6707" s="68"/>
      <c r="F6707" s="68"/>
      <c r="G6707" s="389"/>
      <c r="H6707" s="387" t="b" cm="1">
        <f t="array" aca="1" ref="H6707" ca="1">EsNegrita(BP[[#This Row],[CODIGO]])</f>
        <v>0</v>
      </c>
      <c r="I6707" s="387" t="b" cm="1">
        <f t="array" ref="I6707">_xlfn.LET(
    _xlpm.codigos_devolucion, _xlfn.UNIQUE(_xlfn._xlws.FILTER(BP[CODIGO], ISNUMBER(SEARCH("devoluci", BP[NOMBRE CUENTA])), {""})),
    ISNUMBER(MATCH(BP[[#This Row],[CODIGO]], _xlpm.codigos_devolucion, 0))
)</f>
        <v>0</v>
      </c>
    </row>
    <row r="6708" spans="1:9" ht="15.75" x14ac:dyDescent="0.25">
      <c r="A6708" s="396"/>
      <c r="B6708" s="396"/>
      <c r="C6708" s="396"/>
      <c r="D6708" s="396"/>
      <c r="E6708" s="396"/>
      <c r="F6708" s="396"/>
      <c r="G6708" s="397"/>
      <c r="H6708" s="387" t="b" cm="1">
        <f t="array" aca="1" ref="H6708" ca="1">EsNegrita(BP[[#This Row],[CODIGO]])</f>
        <v>0</v>
      </c>
      <c r="I6708" s="387" t="b" cm="1">
        <f t="array" ref="I6708">_xlfn.LET(
    _xlpm.codigos_devolucion, _xlfn.UNIQUE(_xlfn._xlws.FILTER(BP[CODIGO], ISNUMBER(SEARCH("devoluci", BP[NOMBRE CUENTA])), {""})),
    ISNUMBER(MATCH(BP[[#This Row],[CODIGO]], _xlpm.codigos_devolucion, 0))
)</f>
        <v>0</v>
      </c>
    </row>
    <row r="6709" spans="1:9" x14ac:dyDescent="0.25">
      <c r="A6709" s="394"/>
      <c r="B6709" s="394"/>
      <c r="C6709" s="394"/>
      <c r="D6709" s="394"/>
      <c r="E6709" s="394"/>
      <c r="F6709" s="394"/>
      <c r="G6709" s="395"/>
      <c r="H6709" s="387" t="b" cm="1">
        <f t="array" aca="1" ref="H6709" ca="1">EsNegrita(BP[[#This Row],[CODIGO]])</f>
        <v>0</v>
      </c>
      <c r="I6709" s="387" t="b" cm="1">
        <f t="array" ref="I6709">_xlfn.LET(
    _xlpm.codigos_devolucion, _xlfn.UNIQUE(_xlfn._xlws.FILTER(BP[CODIGO], ISNUMBER(SEARCH("devoluci", BP[NOMBRE CUENTA])), {""})),
    ISNUMBER(MATCH(BP[[#This Row],[CODIGO]], _xlpm.codigos_devolucion, 0))
)</f>
        <v>0</v>
      </c>
    </row>
    <row r="6710" spans="1:9" x14ac:dyDescent="0.25">
      <c r="A6710" s="392"/>
      <c r="B6710" s="392"/>
      <c r="C6710" s="392"/>
      <c r="D6710" s="392"/>
      <c r="E6710" s="392"/>
      <c r="F6710" s="392"/>
      <c r="G6710" s="393"/>
      <c r="H6710" s="387" t="b" cm="1">
        <f t="array" aca="1" ref="H6710" ca="1">EsNegrita(BP[[#This Row],[CODIGO]])</f>
        <v>0</v>
      </c>
      <c r="I6710" s="387" t="b" cm="1">
        <f t="array" ref="I6710">_xlfn.LET(
    _xlpm.codigos_devolucion, _xlfn.UNIQUE(_xlfn._xlws.FILTER(BP[CODIGO], ISNUMBER(SEARCH("devoluci", BP[NOMBRE CUENTA])), {""})),
    ISNUMBER(MATCH(BP[[#This Row],[CODIGO]], _xlpm.codigos_devolucion, 0))
)</f>
        <v>0</v>
      </c>
    </row>
    <row r="6711" spans="1:9" x14ac:dyDescent="0.25">
      <c r="A6711" s="68"/>
      <c r="B6711" s="68"/>
      <c r="C6711" s="68"/>
      <c r="D6711" s="68"/>
      <c r="E6711" s="68"/>
      <c r="F6711" s="68"/>
      <c r="G6711" s="389"/>
      <c r="H6711" s="387" t="b" cm="1">
        <f t="array" aca="1" ref="H6711" ca="1">EsNegrita(BP[[#This Row],[CODIGO]])</f>
        <v>0</v>
      </c>
      <c r="I6711" s="387" t="b" cm="1">
        <f t="array" ref="I6711">_xlfn.LET(
    _xlpm.codigos_devolucion, _xlfn.UNIQUE(_xlfn._xlws.FILTER(BP[CODIGO], ISNUMBER(SEARCH("devoluci", BP[NOMBRE CUENTA])), {""})),
    ISNUMBER(MATCH(BP[[#This Row],[CODIGO]], _xlpm.codigos_devolucion, 0))
)</f>
        <v>0</v>
      </c>
    </row>
    <row r="6712" spans="1:9" ht="15.75" x14ac:dyDescent="0.25">
      <c r="A6712" s="396"/>
      <c r="B6712" s="396"/>
      <c r="C6712" s="396"/>
      <c r="D6712" s="396"/>
      <c r="E6712" s="396"/>
      <c r="F6712" s="396"/>
      <c r="G6712" s="397"/>
      <c r="H6712" s="387" t="b" cm="1">
        <f t="array" aca="1" ref="H6712" ca="1">EsNegrita(BP[[#This Row],[CODIGO]])</f>
        <v>0</v>
      </c>
      <c r="I6712" s="387" t="b" cm="1">
        <f t="array" ref="I6712">_xlfn.LET(
    _xlpm.codigos_devolucion, _xlfn.UNIQUE(_xlfn._xlws.FILTER(BP[CODIGO], ISNUMBER(SEARCH("devoluci", BP[NOMBRE CUENTA])), {""})),
    ISNUMBER(MATCH(BP[[#This Row],[CODIGO]], _xlpm.codigos_devolucion, 0))
)</f>
        <v>0</v>
      </c>
    </row>
    <row r="6713" spans="1:9" x14ac:dyDescent="0.25">
      <c r="A6713" s="394"/>
      <c r="B6713" s="394"/>
      <c r="C6713" s="394"/>
      <c r="D6713" s="394"/>
      <c r="E6713" s="394"/>
      <c r="F6713" s="394"/>
      <c r="G6713" s="395"/>
      <c r="H6713" s="387" t="b" cm="1">
        <f t="array" aca="1" ref="H6713" ca="1">EsNegrita(BP[[#This Row],[CODIGO]])</f>
        <v>0</v>
      </c>
      <c r="I6713" s="387" t="b" cm="1">
        <f t="array" ref="I6713">_xlfn.LET(
    _xlpm.codigos_devolucion, _xlfn.UNIQUE(_xlfn._xlws.FILTER(BP[CODIGO], ISNUMBER(SEARCH("devoluci", BP[NOMBRE CUENTA])), {""})),
    ISNUMBER(MATCH(BP[[#This Row],[CODIGO]], _xlpm.codigos_devolucion, 0))
)</f>
        <v>0</v>
      </c>
    </row>
    <row r="6714" spans="1:9" x14ac:dyDescent="0.25">
      <c r="A6714" s="392"/>
      <c r="B6714" s="392"/>
      <c r="C6714" s="392"/>
      <c r="D6714" s="392"/>
      <c r="E6714" s="392"/>
      <c r="F6714" s="392"/>
      <c r="G6714" s="393"/>
      <c r="H6714" s="387" t="b" cm="1">
        <f t="array" aca="1" ref="H6714" ca="1">EsNegrita(BP[[#This Row],[CODIGO]])</f>
        <v>0</v>
      </c>
      <c r="I6714" s="387" t="b" cm="1">
        <f t="array" ref="I6714">_xlfn.LET(
    _xlpm.codigos_devolucion, _xlfn.UNIQUE(_xlfn._xlws.FILTER(BP[CODIGO], ISNUMBER(SEARCH("devoluci", BP[NOMBRE CUENTA])), {""})),
    ISNUMBER(MATCH(BP[[#This Row],[CODIGO]], _xlpm.codigos_devolucion, 0))
)</f>
        <v>0</v>
      </c>
    </row>
    <row r="6715" spans="1:9" x14ac:dyDescent="0.25">
      <c r="A6715" s="68"/>
      <c r="B6715" s="68"/>
      <c r="C6715" s="68"/>
      <c r="D6715" s="68"/>
      <c r="E6715" s="68"/>
      <c r="F6715" s="68"/>
      <c r="G6715" s="389"/>
      <c r="H6715" s="387" t="b" cm="1">
        <f t="array" aca="1" ref="H6715" ca="1">EsNegrita(BP[[#This Row],[CODIGO]])</f>
        <v>0</v>
      </c>
      <c r="I6715" s="387" t="b" cm="1">
        <f t="array" ref="I6715">_xlfn.LET(
    _xlpm.codigos_devolucion, _xlfn.UNIQUE(_xlfn._xlws.FILTER(BP[CODIGO], ISNUMBER(SEARCH("devoluci", BP[NOMBRE CUENTA])), {""})),
    ISNUMBER(MATCH(BP[[#This Row],[CODIGO]], _xlpm.codigos_devolucion, 0))
)</f>
        <v>0</v>
      </c>
    </row>
    <row r="6716" spans="1:9" ht="15.75" x14ac:dyDescent="0.25">
      <c r="A6716" s="398"/>
      <c r="B6716" s="398"/>
      <c r="C6716" s="398"/>
      <c r="D6716" s="398"/>
      <c r="E6716" s="398"/>
      <c r="F6716" s="398"/>
      <c r="G6716" s="399"/>
      <c r="H6716" s="387" t="b" cm="1">
        <f t="array" aca="1" ref="H6716" ca="1">EsNegrita(BP[[#This Row],[CODIGO]])</f>
        <v>0</v>
      </c>
      <c r="I6716" s="387" t="b" cm="1">
        <f t="array" ref="I6716">_xlfn.LET(
    _xlpm.codigos_devolucion, _xlfn.UNIQUE(_xlfn._xlws.FILTER(BP[CODIGO], ISNUMBER(SEARCH("devoluci", BP[NOMBRE CUENTA])), {""})),
    ISNUMBER(MATCH(BP[[#This Row],[CODIGO]], _xlpm.codigos_devolucion, 0))
)</f>
        <v>0</v>
      </c>
    </row>
    <row r="6717" spans="1:9" ht="15.75" x14ac:dyDescent="0.25">
      <c r="A6717" s="396"/>
      <c r="B6717" s="396"/>
      <c r="C6717" s="396"/>
      <c r="D6717" s="396"/>
      <c r="E6717" s="396"/>
      <c r="F6717" s="396"/>
      <c r="G6717" s="397"/>
      <c r="H6717" s="387" t="b" cm="1">
        <f t="array" aca="1" ref="H6717" ca="1">EsNegrita(BP[[#This Row],[CODIGO]])</f>
        <v>0</v>
      </c>
      <c r="I6717" s="387" t="b" cm="1">
        <f t="array" ref="I6717">_xlfn.LET(
    _xlpm.codigos_devolucion, _xlfn.UNIQUE(_xlfn._xlws.FILTER(BP[CODIGO], ISNUMBER(SEARCH("devoluci", BP[NOMBRE CUENTA])), {""})),
    ISNUMBER(MATCH(BP[[#This Row],[CODIGO]], _xlpm.codigos_devolucion, 0))
)</f>
        <v>0</v>
      </c>
    </row>
    <row r="6718" spans="1:9" x14ac:dyDescent="0.25">
      <c r="A6718" s="394"/>
      <c r="B6718" s="394"/>
      <c r="C6718" s="394"/>
      <c r="D6718" s="394"/>
      <c r="E6718" s="394"/>
      <c r="F6718" s="394"/>
      <c r="G6718" s="395"/>
      <c r="H6718" s="387" t="b" cm="1">
        <f t="array" aca="1" ref="H6718" ca="1">EsNegrita(BP[[#This Row],[CODIGO]])</f>
        <v>0</v>
      </c>
      <c r="I6718" s="387" t="b" cm="1">
        <f t="array" ref="I6718">_xlfn.LET(
    _xlpm.codigos_devolucion, _xlfn.UNIQUE(_xlfn._xlws.FILTER(BP[CODIGO], ISNUMBER(SEARCH("devoluci", BP[NOMBRE CUENTA])), {""})),
    ISNUMBER(MATCH(BP[[#This Row],[CODIGO]], _xlpm.codigos_devolucion, 0))
)</f>
        <v>0</v>
      </c>
    </row>
    <row r="6719" spans="1:9" x14ac:dyDescent="0.25">
      <c r="A6719" s="392"/>
      <c r="B6719" s="392"/>
      <c r="C6719" s="392"/>
      <c r="D6719" s="392"/>
      <c r="E6719" s="392"/>
      <c r="F6719" s="392"/>
      <c r="G6719" s="393"/>
      <c r="H6719" s="387" t="b" cm="1">
        <f t="array" aca="1" ref="H6719" ca="1">EsNegrita(BP[[#This Row],[CODIGO]])</f>
        <v>0</v>
      </c>
      <c r="I6719" s="387" t="b" cm="1">
        <f t="array" ref="I6719">_xlfn.LET(
    _xlpm.codigos_devolucion, _xlfn.UNIQUE(_xlfn._xlws.FILTER(BP[CODIGO], ISNUMBER(SEARCH("devoluci", BP[NOMBRE CUENTA])), {""})),
    ISNUMBER(MATCH(BP[[#This Row],[CODIGO]], _xlpm.codigos_devolucion, 0))
)</f>
        <v>0</v>
      </c>
    </row>
    <row r="6720" spans="1:9" x14ac:dyDescent="0.25">
      <c r="A6720" s="68"/>
      <c r="B6720" s="68"/>
      <c r="C6720" s="68"/>
      <c r="D6720" s="68"/>
      <c r="E6720" s="68"/>
      <c r="F6720" s="68"/>
      <c r="G6720" s="389"/>
      <c r="H6720" s="387" t="b" cm="1">
        <f t="array" aca="1" ref="H6720" ca="1">EsNegrita(BP[[#This Row],[CODIGO]])</f>
        <v>0</v>
      </c>
      <c r="I6720" s="387" t="b" cm="1">
        <f t="array" ref="I6720">_xlfn.LET(
    _xlpm.codigos_devolucion, _xlfn.UNIQUE(_xlfn._xlws.FILTER(BP[CODIGO], ISNUMBER(SEARCH("devoluci", BP[NOMBRE CUENTA])), {""})),
    ISNUMBER(MATCH(BP[[#This Row],[CODIGO]], _xlpm.codigos_devolucion, 0))
)</f>
        <v>0</v>
      </c>
    </row>
    <row r="6721" spans="1:9" ht="15.75" x14ac:dyDescent="0.25">
      <c r="A6721" s="396"/>
      <c r="B6721" s="396"/>
      <c r="C6721" s="396"/>
      <c r="D6721" s="396"/>
      <c r="E6721" s="396"/>
      <c r="F6721" s="396"/>
      <c r="G6721" s="397"/>
      <c r="H6721" s="387" t="b" cm="1">
        <f t="array" aca="1" ref="H6721" ca="1">EsNegrita(BP[[#This Row],[CODIGO]])</f>
        <v>0</v>
      </c>
      <c r="I6721" s="387" t="b" cm="1">
        <f t="array" ref="I6721">_xlfn.LET(
    _xlpm.codigos_devolucion, _xlfn.UNIQUE(_xlfn._xlws.FILTER(BP[CODIGO], ISNUMBER(SEARCH("devoluci", BP[NOMBRE CUENTA])), {""})),
    ISNUMBER(MATCH(BP[[#This Row],[CODIGO]], _xlpm.codigos_devolucion, 0))
)</f>
        <v>0</v>
      </c>
    </row>
    <row r="6722" spans="1:9" x14ac:dyDescent="0.25">
      <c r="A6722" s="394"/>
      <c r="B6722" s="394"/>
      <c r="C6722" s="394"/>
      <c r="D6722" s="394"/>
      <c r="E6722" s="394"/>
      <c r="F6722" s="394"/>
      <c r="G6722" s="395"/>
      <c r="H6722" s="387" t="b" cm="1">
        <f t="array" aca="1" ref="H6722" ca="1">EsNegrita(BP[[#This Row],[CODIGO]])</f>
        <v>0</v>
      </c>
      <c r="I6722" s="387" t="b" cm="1">
        <f t="array" ref="I6722">_xlfn.LET(
    _xlpm.codigos_devolucion, _xlfn.UNIQUE(_xlfn._xlws.FILTER(BP[CODIGO], ISNUMBER(SEARCH("devoluci", BP[NOMBRE CUENTA])), {""})),
    ISNUMBER(MATCH(BP[[#This Row],[CODIGO]], _xlpm.codigos_devolucion, 0))
)</f>
        <v>0</v>
      </c>
    </row>
    <row r="6723" spans="1:9" x14ac:dyDescent="0.25">
      <c r="A6723" s="392"/>
      <c r="B6723" s="392"/>
      <c r="C6723" s="392"/>
      <c r="D6723" s="392"/>
      <c r="E6723" s="392"/>
      <c r="F6723" s="392"/>
      <c r="G6723" s="393"/>
      <c r="H6723" s="387" t="b" cm="1">
        <f t="array" aca="1" ref="H6723" ca="1">EsNegrita(BP[[#This Row],[CODIGO]])</f>
        <v>0</v>
      </c>
      <c r="I6723" s="387" t="b" cm="1">
        <f t="array" ref="I6723">_xlfn.LET(
    _xlpm.codigos_devolucion, _xlfn.UNIQUE(_xlfn._xlws.FILTER(BP[CODIGO], ISNUMBER(SEARCH("devoluci", BP[NOMBRE CUENTA])), {""})),
    ISNUMBER(MATCH(BP[[#This Row],[CODIGO]], _xlpm.codigos_devolucion, 0))
)</f>
        <v>0</v>
      </c>
    </row>
    <row r="6724" spans="1:9" x14ac:dyDescent="0.25">
      <c r="A6724" s="68"/>
      <c r="B6724" s="68"/>
      <c r="C6724" s="68"/>
      <c r="D6724" s="68"/>
      <c r="E6724" s="68"/>
      <c r="F6724" s="68"/>
      <c r="G6724" s="389"/>
      <c r="H6724" s="387" t="b" cm="1">
        <f t="array" aca="1" ref="H6724" ca="1">EsNegrita(BP[[#This Row],[CODIGO]])</f>
        <v>0</v>
      </c>
      <c r="I6724" s="387" t="b" cm="1">
        <f t="array" ref="I6724">_xlfn.LET(
    _xlpm.codigos_devolucion, _xlfn.UNIQUE(_xlfn._xlws.FILTER(BP[CODIGO], ISNUMBER(SEARCH("devoluci", BP[NOMBRE CUENTA])), {""})),
    ISNUMBER(MATCH(BP[[#This Row],[CODIGO]], _xlpm.codigos_devolucion, 0))
)</f>
        <v>0</v>
      </c>
    </row>
    <row r="6725" spans="1:9" ht="15.75" x14ac:dyDescent="0.25">
      <c r="A6725" s="396"/>
      <c r="B6725" s="396"/>
      <c r="C6725" s="396"/>
      <c r="D6725" s="396"/>
      <c r="E6725" s="396"/>
      <c r="F6725" s="396"/>
      <c r="G6725" s="397"/>
      <c r="H6725" s="387" t="b" cm="1">
        <f t="array" aca="1" ref="H6725" ca="1">EsNegrita(BP[[#This Row],[CODIGO]])</f>
        <v>0</v>
      </c>
      <c r="I6725" s="387" t="b" cm="1">
        <f t="array" ref="I6725">_xlfn.LET(
    _xlpm.codigos_devolucion, _xlfn.UNIQUE(_xlfn._xlws.FILTER(BP[CODIGO], ISNUMBER(SEARCH("devoluci", BP[NOMBRE CUENTA])), {""})),
    ISNUMBER(MATCH(BP[[#This Row],[CODIGO]], _xlpm.codigos_devolucion, 0))
)</f>
        <v>0</v>
      </c>
    </row>
    <row r="6726" spans="1:9" x14ac:dyDescent="0.25">
      <c r="A6726" s="394"/>
      <c r="B6726" s="394"/>
      <c r="C6726" s="394"/>
      <c r="D6726" s="394"/>
      <c r="E6726" s="394"/>
      <c r="F6726" s="394"/>
      <c r="G6726" s="395"/>
      <c r="H6726" s="387" t="b" cm="1">
        <f t="array" aca="1" ref="H6726" ca="1">EsNegrita(BP[[#This Row],[CODIGO]])</f>
        <v>0</v>
      </c>
      <c r="I6726" s="387" t="b" cm="1">
        <f t="array" ref="I6726">_xlfn.LET(
    _xlpm.codigos_devolucion, _xlfn.UNIQUE(_xlfn._xlws.FILTER(BP[CODIGO], ISNUMBER(SEARCH("devoluci", BP[NOMBRE CUENTA])), {""})),
    ISNUMBER(MATCH(BP[[#This Row],[CODIGO]], _xlpm.codigos_devolucion, 0))
)</f>
        <v>0</v>
      </c>
    </row>
    <row r="6727" spans="1:9" x14ac:dyDescent="0.25">
      <c r="A6727" s="392"/>
      <c r="B6727" s="392"/>
      <c r="C6727" s="392"/>
      <c r="D6727" s="392"/>
      <c r="E6727" s="392"/>
      <c r="F6727" s="392"/>
      <c r="G6727" s="393"/>
      <c r="H6727" s="387" t="b" cm="1">
        <f t="array" aca="1" ref="H6727" ca="1">EsNegrita(BP[[#This Row],[CODIGO]])</f>
        <v>0</v>
      </c>
      <c r="I6727" s="387" t="b" cm="1">
        <f t="array" ref="I6727">_xlfn.LET(
    _xlpm.codigos_devolucion, _xlfn.UNIQUE(_xlfn._xlws.FILTER(BP[CODIGO], ISNUMBER(SEARCH("devoluci", BP[NOMBRE CUENTA])), {""})),
    ISNUMBER(MATCH(BP[[#This Row],[CODIGO]], _xlpm.codigos_devolucion, 0))
)</f>
        <v>0</v>
      </c>
    </row>
    <row r="6728" spans="1:9" x14ac:dyDescent="0.25">
      <c r="A6728" s="68"/>
      <c r="B6728" s="68"/>
      <c r="C6728" s="68"/>
      <c r="D6728" s="68"/>
      <c r="E6728" s="68"/>
      <c r="F6728" s="68"/>
      <c r="G6728" s="389"/>
      <c r="H6728" s="387" t="b" cm="1">
        <f t="array" aca="1" ref="H6728" ca="1">EsNegrita(BP[[#This Row],[CODIGO]])</f>
        <v>0</v>
      </c>
      <c r="I6728" s="387" t="b" cm="1">
        <f t="array" ref="I6728">_xlfn.LET(
    _xlpm.codigos_devolucion, _xlfn.UNIQUE(_xlfn._xlws.FILTER(BP[CODIGO], ISNUMBER(SEARCH("devoluci", BP[NOMBRE CUENTA])), {""})),
    ISNUMBER(MATCH(BP[[#This Row],[CODIGO]], _xlpm.codigos_devolucion, 0))
)</f>
        <v>0</v>
      </c>
    </row>
    <row r="6729" spans="1:9" x14ac:dyDescent="0.25">
      <c r="A6729" s="394"/>
      <c r="B6729" s="394"/>
      <c r="C6729" s="394"/>
      <c r="D6729" s="394"/>
      <c r="E6729" s="394"/>
      <c r="F6729" s="394"/>
      <c r="G6729" s="395"/>
      <c r="H6729" s="387" t="b" cm="1">
        <f t="array" aca="1" ref="H6729" ca="1">EsNegrita(BP[[#This Row],[CODIGO]])</f>
        <v>0</v>
      </c>
      <c r="I6729" s="387" t="b" cm="1">
        <f t="array" ref="I6729">_xlfn.LET(
    _xlpm.codigos_devolucion, _xlfn.UNIQUE(_xlfn._xlws.FILTER(BP[CODIGO], ISNUMBER(SEARCH("devoluci", BP[NOMBRE CUENTA])), {""})),
    ISNUMBER(MATCH(BP[[#This Row],[CODIGO]], _xlpm.codigos_devolucion, 0))
)</f>
        <v>0</v>
      </c>
    </row>
    <row r="6730" spans="1:9" x14ac:dyDescent="0.25">
      <c r="A6730" s="392"/>
      <c r="B6730" s="392"/>
      <c r="C6730" s="392"/>
      <c r="D6730" s="392"/>
      <c r="E6730" s="392"/>
      <c r="F6730" s="392"/>
      <c r="G6730" s="393"/>
      <c r="H6730" s="387" t="b" cm="1">
        <f t="array" aca="1" ref="H6730" ca="1">EsNegrita(BP[[#This Row],[CODIGO]])</f>
        <v>0</v>
      </c>
      <c r="I6730" s="387" t="b" cm="1">
        <f t="array" ref="I6730">_xlfn.LET(
    _xlpm.codigos_devolucion, _xlfn.UNIQUE(_xlfn._xlws.FILTER(BP[CODIGO], ISNUMBER(SEARCH("devoluci", BP[NOMBRE CUENTA])), {""})),
    ISNUMBER(MATCH(BP[[#This Row],[CODIGO]], _xlpm.codigos_devolucion, 0))
)</f>
        <v>0</v>
      </c>
    </row>
    <row r="6731" spans="1:9" x14ac:dyDescent="0.25">
      <c r="A6731" s="68"/>
      <c r="B6731" s="68"/>
      <c r="C6731" s="68"/>
      <c r="D6731" s="68"/>
      <c r="E6731" s="68"/>
      <c r="F6731" s="68"/>
      <c r="G6731" s="389"/>
      <c r="H6731" s="387" t="b" cm="1">
        <f t="array" aca="1" ref="H6731" ca="1">EsNegrita(BP[[#This Row],[CODIGO]])</f>
        <v>0</v>
      </c>
      <c r="I6731" s="387" t="b" cm="1">
        <f t="array" ref="I6731">_xlfn.LET(
    _xlpm.codigos_devolucion, _xlfn.UNIQUE(_xlfn._xlws.FILTER(BP[CODIGO], ISNUMBER(SEARCH("devoluci", BP[NOMBRE CUENTA])), {""})),
    ISNUMBER(MATCH(BP[[#This Row],[CODIGO]], _xlpm.codigos_devolucion, 0))
)</f>
        <v>0</v>
      </c>
    </row>
    <row r="6732" spans="1:9" ht="15.75" x14ac:dyDescent="0.25">
      <c r="A6732" s="396"/>
      <c r="B6732" s="396"/>
      <c r="C6732" s="396"/>
      <c r="D6732" s="396"/>
      <c r="E6732" s="396"/>
      <c r="F6732" s="396"/>
      <c r="G6732" s="397"/>
      <c r="H6732" s="387" t="b" cm="1">
        <f t="array" aca="1" ref="H6732" ca="1">EsNegrita(BP[[#This Row],[CODIGO]])</f>
        <v>0</v>
      </c>
      <c r="I6732" s="387" t="b" cm="1">
        <f t="array" ref="I6732">_xlfn.LET(
    _xlpm.codigos_devolucion, _xlfn.UNIQUE(_xlfn._xlws.FILTER(BP[CODIGO], ISNUMBER(SEARCH("devoluci", BP[NOMBRE CUENTA])), {""})),
    ISNUMBER(MATCH(BP[[#This Row],[CODIGO]], _xlpm.codigos_devolucion, 0))
)</f>
        <v>0</v>
      </c>
    </row>
    <row r="6733" spans="1:9" x14ac:dyDescent="0.25">
      <c r="A6733" s="394"/>
      <c r="B6733" s="394"/>
      <c r="C6733" s="394"/>
      <c r="D6733" s="394"/>
      <c r="E6733" s="394"/>
      <c r="F6733" s="394"/>
      <c r="G6733" s="395"/>
      <c r="H6733" s="387" t="b" cm="1">
        <f t="array" aca="1" ref="H6733" ca="1">EsNegrita(BP[[#This Row],[CODIGO]])</f>
        <v>0</v>
      </c>
      <c r="I6733" s="387" t="b" cm="1">
        <f t="array" ref="I6733">_xlfn.LET(
    _xlpm.codigos_devolucion, _xlfn.UNIQUE(_xlfn._xlws.FILTER(BP[CODIGO], ISNUMBER(SEARCH("devoluci", BP[NOMBRE CUENTA])), {""})),
    ISNUMBER(MATCH(BP[[#This Row],[CODIGO]], _xlpm.codigos_devolucion, 0))
)</f>
        <v>0</v>
      </c>
    </row>
    <row r="6734" spans="1:9" x14ac:dyDescent="0.25">
      <c r="A6734" s="392"/>
      <c r="B6734" s="392"/>
      <c r="C6734" s="392"/>
      <c r="D6734" s="392"/>
      <c r="E6734" s="392"/>
      <c r="F6734" s="392"/>
      <c r="G6734" s="393"/>
      <c r="H6734" s="387" t="b" cm="1">
        <f t="array" aca="1" ref="H6734" ca="1">EsNegrita(BP[[#This Row],[CODIGO]])</f>
        <v>0</v>
      </c>
      <c r="I6734" s="387" t="b" cm="1">
        <f t="array" ref="I6734">_xlfn.LET(
    _xlpm.codigos_devolucion, _xlfn.UNIQUE(_xlfn._xlws.FILTER(BP[CODIGO], ISNUMBER(SEARCH("devoluci", BP[NOMBRE CUENTA])), {""})),
    ISNUMBER(MATCH(BP[[#This Row],[CODIGO]], _xlpm.codigos_devolucion, 0))
)</f>
        <v>0</v>
      </c>
    </row>
    <row r="6735" spans="1:9" x14ac:dyDescent="0.25">
      <c r="A6735" s="68"/>
      <c r="B6735" s="68"/>
      <c r="C6735" s="68"/>
      <c r="D6735" s="68"/>
      <c r="E6735" s="68"/>
      <c r="F6735" s="68"/>
      <c r="G6735" s="389"/>
      <c r="H6735" s="387" t="b" cm="1">
        <f t="array" aca="1" ref="H6735" ca="1">EsNegrita(BP[[#This Row],[CODIGO]])</f>
        <v>0</v>
      </c>
      <c r="I6735" s="387" t="b" cm="1">
        <f t="array" ref="I6735">_xlfn.LET(
    _xlpm.codigos_devolucion, _xlfn.UNIQUE(_xlfn._xlws.FILTER(BP[CODIGO], ISNUMBER(SEARCH("devoluci", BP[NOMBRE CUENTA])), {""})),
    ISNUMBER(MATCH(BP[[#This Row],[CODIGO]], _xlpm.codigos_devolucion, 0))
)</f>
        <v>0</v>
      </c>
    </row>
    <row r="6736" spans="1:9" ht="15.75" x14ac:dyDescent="0.25">
      <c r="A6736" s="398"/>
      <c r="B6736" s="398"/>
      <c r="C6736" s="398"/>
      <c r="D6736" s="398"/>
      <c r="E6736" s="398"/>
      <c r="F6736" s="398"/>
      <c r="G6736" s="399"/>
      <c r="H6736" s="387" t="b" cm="1">
        <f t="array" aca="1" ref="H6736" ca="1">EsNegrita(BP[[#This Row],[CODIGO]])</f>
        <v>0</v>
      </c>
      <c r="I6736" s="387" t="b" cm="1">
        <f t="array" ref="I6736">_xlfn.LET(
    _xlpm.codigos_devolucion, _xlfn.UNIQUE(_xlfn._xlws.FILTER(BP[CODIGO], ISNUMBER(SEARCH("devoluci", BP[NOMBRE CUENTA])), {""})),
    ISNUMBER(MATCH(BP[[#This Row],[CODIGO]], _xlpm.codigos_devolucion, 0))
)</f>
        <v>0</v>
      </c>
    </row>
    <row r="6737" spans="1:9" ht="15.75" x14ac:dyDescent="0.25">
      <c r="A6737" s="396"/>
      <c r="B6737" s="396"/>
      <c r="C6737" s="396"/>
      <c r="D6737" s="396"/>
      <c r="E6737" s="396"/>
      <c r="F6737" s="396"/>
      <c r="G6737" s="397"/>
      <c r="H6737" s="387" t="b" cm="1">
        <f t="array" aca="1" ref="H6737" ca="1">EsNegrita(BP[[#This Row],[CODIGO]])</f>
        <v>0</v>
      </c>
      <c r="I6737" s="387" t="b" cm="1">
        <f t="array" ref="I6737">_xlfn.LET(
    _xlpm.codigos_devolucion, _xlfn.UNIQUE(_xlfn._xlws.FILTER(BP[CODIGO], ISNUMBER(SEARCH("devoluci", BP[NOMBRE CUENTA])), {""})),
    ISNUMBER(MATCH(BP[[#This Row],[CODIGO]], _xlpm.codigos_devolucion, 0))
)</f>
        <v>0</v>
      </c>
    </row>
    <row r="6738" spans="1:9" x14ac:dyDescent="0.25">
      <c r="A6738" s="394"/>
      <c r="B6738" s="394"/>
      <c r="C6738" s="394"/>
      <c r="D6738" s="394"/>
      <c r="E6738" s="394"/>
      <c r="F6738" s="394"/>
      <c r="G6738" s="395"/>
      <c r="H6738" s="387" t="b" cm="1">
        <f t="array" aca="1" ref="H6738" ca="1">EsNegrita(BP[[#This Row],[CODIGO]])</f>
        <v>0</v>
      </c>
      <c r="I6738" s="387" t="b" cm="1">
        <f t="array" ref="I6738">_xlfn.LET(
    _xlpm.codigos_devolucion, _xlfn.UNIQUE(_xlfn._xlws.FILTER(BP[CODIGO], ISNUMBER(SEARCH("devoluci", BP[NOMBRE CUENTA])), {""})),
    ISNUMBER(MATCH(BP[[#This Row],[CODIGO]], _xlpm.codigos_devolucion, 0))
)</f>
        <v>0</v>
      </c>
    </row>
    <row r="6739" spans="1:9" x14ac:dyDescent="0.25">
      <c r="A6739" s="392"/>
      <c r="B6739" s="392"/>
      <c r="C6739" s="392"/>
      <c r="D6739" s="392"/>
      <c r="E6739" s="392"/>
      <c r="F6739" s="392"/>
      <c r="G6739" s="393"/>
      <c r="H6739" s="387" t="b" cm="1">
        <f t="array" aca="1" ref="H6739" ca="1">EsNegrita(BP[[#This Row],[CODIGO]])</f>
        <v>0</v>
      </c>
      <c r="I6739" s="387" t="b" cm="1">
        <f t="array" ref="I6739">_xlfn.LET(
    _xlpm.codigos_devolucion, _xlfn.UNIQUE(_xlfn._xlws.FILTER(BP[CODIGO], ISNUMBER(SEARCH("devoluci", BP[NOMBRE CUENTA])), {""})),
    ISNUMBER(MATCH(BP[[#This Row],[CODIGO]], _xlpm.codigos_devolucion, 0))
)</f>
        <v>0</v>
      </c>
    </row>
    <row r="6740" spans="1:9" x14ac:dyDescent="0.25">
      <c r="A6740" s="390"/>
      <c r="B6740" s="390"/>
      <c r="C6740" s="390"/>
      <c r="D6740" s="390"/>
      <c r="E6740" s="390"/>
      <c r="F6740" s="390"/>
      <c r="G6740" s="391"/>
      <c r="H6740" s="387" t="b" cm="1">
        <f t="array" aca="1" ref="H6740" ca="1">EsNegrita(BP[[#This Row],[CODIGO]])</f>
        <v>0</v>
      </c>
      <c r="I6740" s="387" t="b" cm="1">
        <f t="array" ref="I6740">_xlfn.LET(
    _xlpm.codigos_devolucion, _xlfn.UNIQUE(_xlfn._xlws.FILTER(BP[CODIGO], ISNUMBER(SEARCH("devoluci", BP[NOMBRE CUENTA])), {""})),
    ISNUMBER(MATCH(BP[[#This Row],[CODIGO]], _xlpm.codigos_devolucion, 0))
)</f>
        <v>0</v>
      </c>
    </row>
    <row r="6741" spans="1:9" x14ac:dyDescent="0.25">
      <c r="A6741" s="68"/>
      <c r="B6741" s="68"/>
      <c r="C6741" s="68"/>
      <c r="D6741" s="68"/>
      <c r="E6741" s="68"/>
      <c r="F6741" s="68"/>
      <c r="G6741" s="389"/>
      <c r="H6741" s="387" t="b" cm="1">
        <f t="array" aca="1" ref="H6741" ca="1">EsNegrita(BP[[#This Row],[CODIGO]])</f>
        <v>0</v>
      </c>
      <c r="I6741" s="387" t="b" cm="1">
        <f t="array" ref="I6741">_xlfn.LET(
    _xlpm.codigos_devolucion, _xlfn.UNIQUE(_xlfn._xlws.FILTER(BP[CODIGO], ISNUMBER(SEARCH("devoluci", BP[NOMBRE CUENTA])), {""})),
    ISNUMBER(MATCH(BP[[#This Row],[CODIGO]], _xlpm.codigos_devolucion, 0))
)</f>
        <v>0</v>
      </c>
    </row>
    <row r="6742" spans="1:9" x14ac:dyDescent="0.25">
      <c r="A6742" s="68"/>
      <c r="B6742" s="68"/>
      <c r="C6742" s="68"/>
      <c r="D6742" s="68"/>
      <c r="E6742" s="68"/>
      <c r="F6742" s="68"/>
      <c r="G6742" s="389"/>
      <c r="H6742" s="387" t="b" cm="1">
        <f t="array" aca="1" ref="H6742" ca="1">EsNegrita(BP[[#This Row],[CODIGO]])</f>
        <v>0</v>
      </c>
      <c r="I6742" s="387" t="b" cm="1">
        <f t="array" ref="I6742">_xlfn.LET(
    _xlpm.codigos_devolucion, _xlfn.UNIQUE(_xlfn._xlws.FILTER(BP[CODIGO], ISNUMBER(SEARCH("devoluci", BP[NOMBRE CUENTA])), {""})),
    ISNUMBER(MATCH(BP[[#This Row],[CODIGO]], _xlpm.codigos_devolucion, 0))
)</f>
        <v>0</v>
      </c>
    </row>
    <row r="6743" spans="1:9" x14ac:dyDescent="0.25">
      <c r="A6743" s="390"/>
      <c r="B6743" s="390"/>
      <c r="C6743" s="390"/>
      <c r="D6743" s="390"/>
      <c r="E6743" s="390"/>
      <c r="F6743" s="390"/>
      <c r="G6743" s="391"/>
      <c r="H6743" s="387" t="b" cm="1">
        <f t="array" aca="1" ref="H6743" ca="1">EsNegrita(BP[[#This Row],[CODIGO]])</f>
        <v>0</v>
      </c>
      <c r="I6743" s="387" t="b" cm="1">
        <f t="array" ref="I6743">_xlfn.LET(
    _xlpm.codigos_devolucion, _xlfn.UNIQUE(_xlfn._xlws.FILTER(BP[CODIGO], ISNUMBER(SEARCH("devoluci", BP[NOMBRE CUENTA])), {""})),
    ISNUMBER(MATCH(BP[[#This Row],[CODIGO]], _xlpm.codigos_devolucion, 0))
)</f>
        <v>0</v>
      </c>
    </row>
    <row r="6744" spans="1:9" x14ac:dyDescent="0.25">
      <c r="A6744" s="68"/>
      <c r="B6744" s="68"/>
      <c r="C6744" s="68"/>
      <c r="D6744" s="68"/>
      <c r="E6744" s="68"/>
      <c r="F6744" s="68"/>
      <c r="G6744" s="389"/>
      <c r="H6744" s="387" t="b" cm="1">
        <f t="array" aca="1" ref="H6744" ca="1">EsNegrita(BP[[#This Row],[CODIGO]])</f>
        <v>0</v>
      </c>
      <c r="I6744" s="387" t="b" cm="1">
        <f t="array" ref="I6744">_xlfn.LET(
    _xlpm.codigos_devolucion, _xlfn.UNIQUE(_xlfn._xlws.FILTER(BP[CODIGO], ISNUMBER(SEARCH("devoluci", BP[NOMBRE CUENTA])), {""})),
    ISNUMBER(MATCH(BP[[#This Row],[CODIGO]], _xlpm.codigos_devolucion, 0))
)</f>
        <v>0</v>
      </c>
    </row>
    <row r="6745" spans="1:9" x14ac:dyDescent="0.25">
      <c r="A6745" s="68"/>
      <c r="B6745" s="68"/>
      <c r="C6745" s="68"/>
      <c r="D6745" s="68"/>
      <c r="E6745" s="68"/>
      <c r="F6745" s="68"/>
      <c r="G6745" s="389"/>
      <c r="H6745" s="387" t="b" cm="1">
        <f t="array" aca="1" ref="H6745" ca="1">EsNegrita(BP[[#This Row],[CODIGO]])</f>
        <v>0</v>
      </c>
      <c r="I6745" s="387" t="b" cm="1">
        <f t="array" ref="I6745">_xlfn.LET(
    _xlpm.codigos_devolucion, _xlfn.UNIQUE(_xlfn._xlws.FILTER(BP[CODIGO], ISNUMBER(SEARCH("devoluci", BP[NOMBRE CUENTA])), {""})),
    ISNUMBER(MATCH(BP[[#This Row],[CODIGO]], _xlpm.codigos_devolucion, 0))
)</f>
        <v>0</v>
      </c>
    </row>
    <row r="6746" spans="1:9" x14ac:dyDescent="0.25">
      <c r="A6746" s="394"/>
      <c r="B6746" s="394"/>
      <c r="C6746" s="394"/>
      <c r="D6746" s="394"/>
      <c r="E6746" s="394"/>
      <c r="F6746" s="394"/>
      <c r="G6746" s="395"/>
      <c r="H6746" s="387" t="b" cm="1">
        <f t="array" aca="1" ref="H6746" ca="1">EsNegrita(BP[[#This Row],[CODIGO]])</f>
        <v>0</v>
      </c>
      <c r="I6746" s="387" t="b" cm="1">
        <f t="array" ref="I6746">_xlfn.LET(
    _xlpm.codigos_devolucion, _xlfn.UNIQUE(_xlfn._xlws.FILTER(BP[CODIGO], ISNUMBER(SEARCH("devoluci", BP[NOMBRE CUENTA])), {""})),
    ISNUMBER(MATCH(BP[[#This Row],[CODIGO]], _xlpm.codigos_devolucion, 0))
)</f>
        <v>0</v>
      </c>
    </row>
    <row r="6747" spans="1:9" x14ac:dyDescent="0.25">
      <c r="A6747" s="392"/>
      <c r="B6747" s="392"/>
      <c r="C6747" s="392"/>
      <c r="D6747" s="392"/>
      <c r="E6747" s="392"/>
      <c r="F6747" s="392"/>
      <c r="G6747" s="393"/>
      <c r="H6747" s="387" t="b" cm="1">
        <f t="array" aca="1" ref="H6747" ca="1">EsNegrita(BP[[#This Row],[CODIGO]])</f>
        <v>0</v>
      </c>
      <c r="I6747" s="387" t="b" cm="1">
        <f t="array" ref="I6747">_xlfn.LET(
    _xlpm.codigos_devolucion, _xlfn.UNIQUE(_xlfn._xlws.FILTER(BP[CODIGO], ISNUMBER(SEARCH("devoluci", BP[NOMBRE CUENTA])), {""})),
    ISNUMBER(MATCH(BP[[#This Row],[CODIGO]], _xlpm.codigos_devolucion, 0))
)</f>
        <v>0</v>
      </c>
    </row>
    <row r="6748" spans="1:9" x14ac:dyDescent="0.25">
      <c r="A6748" s="68"/>
      <c r="B6748" s="68"/>
      <c r="C6748" s="68"/>
      <c r="D6748" s="68"/>
      <c r="E6748" s="68"/>
      <c r="F6748" s="68"/>
      <c r="G6748" s="389"/>
      <c r="H6748" s="387" t="b" cm="1">
        <f t="array" aca="1" ref="H6748" ca="1">EsNegrita(BP[[#This Row],[CODIGO]])</f>
        <v>0</v>
      </c>
      <c r="I6748" s="387" t="b" cm="1">
        <f t="array" ref="I6748">_xlfn.LET(
    _xlpm.codigos_devolucion, _xlfn.UNIQUE(_xlfn._xlws.FILTER(BP[CODIGO], ISNUMBER(SEARCH("devoluci", BP[NOMBRE CUENTA])), {""})),
    ISNUMBER(MATCH(BP[[#This Row],[CODIGO]], _xlpm.codigos_devolucion, 0))
)</f>
        <v>0</v>
      </c>
    </row>
    <row r="6749" spans="1:9" x14ac:dyDescent="0.25">
      <c r="A6749" s="68"/>
      <c r="B6749" s="68"/>
      <c r="C6749" s="68"/>
      <c r="D6749" s="68"/>
      <c r="E6749" s="68"/>
      <c r="F6749" s="68"/>
      <c r="G6749" s="389"/>
      <c r="H6749" s="387" t="b" cm="1">
        <f t="array" aca="1" ref="H6749" ca="1">EsNegrita(BP[[#This Row],[CODIGO]])</f>
        <v>0</v>
      </c>
      <c r="I6749" s="387" t="b" cm="1">
        <f t="array" ref="I6749">_xlfn.LET(
    _xlpm.codigos_devolucion, _xlfn.UNIQUE(_xlfn._xlws.FILTER(BP[CODIGO], ISNUMBER(SEARCH("devoluci", BP[NOMBRE CUENTA])), {""})),
    ISNUMBER(MATCH(BP[[#This Row],[CODIGO]], _xlpm.codigos_devolucion, 0))
)</f>
        <v>0</v>
      </c>
    </row>
    <row r="6750" spans="1:9" x14ac:dyDescent="0.25">
      <c r="A6750" s="68"/>
      <c r="B6750" s="68"/>
      <c r="C6750" s="68"/>
      <c r="D6750" s="68"/>
      <c r="E6750" s="68"/>
      <c r="F6750" s="68"/>
      <c r="G6750" s="389"/>
      <c r="H6750" s="387" t="b" cm="1">
        <f t="array" aca="1" ref="H6750" ca="1">EsNegrita(BP[[#This Row],[CODIGO]])</f>
        <v>0</v>
      </c>
      <c r="I6750" s="387" t="b" cm="1">
        <f t="array" ref="I6750">_xlfn.LET(
    _xlpm.codigos_devolucion, _xlfn.UNIQUE(_xlfn._xlws.FILTER(BP[CODIGO], ISNUMBER(SEARCH("devoluci", BP[NOMBRE CUENTA])), {""})),
    ISNUMBER(MATCH(BP[[#This Row],[CODIGO]], _xlpm.codigos_devolucion, 0))
)</f>
        <v>0</v>
      </c>
    </row>
    <row r="6751" spans="1:9" x14ac:dyDescent="0.25">
      <c r="A6751" s="68"/>
      <c r="B6751" s="68"/>
      <c r="C6751" s="68"/>
      <c r="D6751" s="68"/>
      <c r="E6751" s="68"/>
      <c r="F6751" s="68"/>
      <c r="G6751" s="389"/>
      <c r="H6751" s="387" t="b" cm="1">
        <f t="array" aca="1" ref="H6751" ca="1">EsNegrita(BP[[#This Row],[CODIGO]])</f>
        <v>0</v>
      </c>
      <c r="I6751" s="387" t="b" cm="1">
        <f t="array" ref="I6751">_xlfn.LET(
    _xlpm.codigos_devolucion, _xlfn.UNIQUE(_xlfn._xlws.FILTER(BP[CODIGO], ISNUMBER(SEARCH("devoluci", BP[NOMBRE CUENTA])), {""})),
    ISNUMBER(MATCH(BP[[#This Row],[CODIGO]], _xlpm.codigos_devolucion, 0))
)</f>
        <v>0</v>
      </c>
    </row>
    <row r="6752" spans="1:9" x14ac:dyDescent="0.25">
      <c r="A6752" s="68"/>
      <c r="B6752" s="68"/>
      <c r="C6752" s="68"/>
      <c r="D6752" s="68"/>
      <c r="E6752" s="68"/>
      <c r="F6752" s="68"/>
      <c r="G6752" s="389"/>
      <c r="H6752" s="387" t="b" cm="1">
        <f t="array" aca="1" ref="H6752" ca="1">EsNegrita(BP[[#This Row],[CODIGO]])</f>
        <v>0</v>
      </c>
      <c r="I6752" s="387" t="b" cm="1">
        <f t="array" ref="I6752">_xlfn.LET(
    _xlpm.codigos_devolucion, _xlfn.UNIQUE(_xlfn._xlws.FILTER(BP[CODIGO], ISNUMBER(SEARCH("devoluci", BP[NOMBRE CUENTA])), {""})),
    ISNUMBER(MATCH(BP[[#This Row],[CODIGO]], _xlpm.codigos_devolucion, 0))
)</f>
        <v>0</v>
      </c>
    </row>
    <row r="6753" spans="1:9" x14ac:dyDescent="0.25">
      <c r="A6753" s="68"/>
      <c r="B6753" s="68"/>
      <c r="C6753" s="68"/>
      <c r="D6753" s="68"/>
      <c r="E6753" s="68"/>
      <c r="F6753" s="68"/>
      <c r="G6753" s="389"/>
      <c r="H6753" s="387" t="b" cm="1">
        <f t="array" aca="1" ref="H6753" ca="1">EsNegrita(BP[[#This Row],[CODIGO]])</f>
        <v>0</v>
      </c>
      <c r="I6753" s="387" t="b" cm="1">
        <f t="array" ref="I6753">_xlfn.LET(
    _xlpm.codigos_devolucion, _xlfn.UNIQUE(_xlfn._xlws.FILTER(BP[CODIGO], ISNUMBER(SEARCH("devoluci", BP[NOMBRE CUENTA])), {""})),
    ISNUMBER(MATCH(BP[[#This Row],[CODIGO]], _xlpm.codigos_devolucion, 0))
)</f>
        <v>0</v>
      </c>
    </row>
    <row r="6754" spans="1:9" x14ac:dyDescent="0.25">
      <c r="A6754" s="68"/>
      <c r="B6754" s="68"/>
      <c r="C6754" s="68"/>
      <c r="D6754" s="68"/>
      <c r="E6754" s="68"/>
      <c r="F6754" s="68"/>
      <c r="G6754" s="389"/>
      <c r="H6754" s="387" t="b" cm="1">
        <f t="array" aca="1" ref="H6754" ca="1">EsNegrita(BP[[#This Row],[CODIGO]])</f>
        <v>0</v>
      </c>
      <c r="I6754" s="387" t="b" cm="1">
        <f t="array" ref="I6754">_xlfn.LET(
    _xlpm.codigos_devolucion, _xlfn.UNIQUE(_xlfn._xlws.FILTER(BP[CODIGO], ISNUMBER(SEARCH("devoluci", BP[NOMBRE CUENTA])), {""})),
    ISNUMBER(MATCH(BP[[#This Row],[CODIGO]], _xlpm.codigos_devolucion, 0))
)</f>
        <v>0</v>
      </c>
    </row>
    <row r="6755" spans="1:9" x14ac:dyDescent="0.25">
      <c r="A6755" s="68"/>
      <c r="B6755" s="68"/>
      <c r="C6755" s="68"/>
      <c r="D6755" s="68"/>
      <c r="E6755" s="68"/>
      <c r="F6755" s="68"/>
      <c r="G6755" s="389"/>
      <c r="H6755" s="387" t="b" cm="1">
        <f t="array" aca="1" ref="H6755" ca="1">EsNegrita(BP[[#This Row],[CODIGO]])</f>
        <v>0</v>
      </c>
      <c r="I6755" s="387" t="b" cm="1">
        <f t="array" ref="I6755">_xlfn.LET(
    _xlpm.codigos_devolucion, _xlfn.UNIQUE(_xlfn._xlws.FILTER(BP[CODIGO], ISNUMBER(SEARCH("devoluci", BP[NOMBRE CUENTA])), {""})),
    ISNUMBER(MATCH(BP[[#This Row],[CODIGO]], _xlpm.codigos_devolucion, 0))
)</f>
        <v>0</v>
      </c>
    </row>
    <row r="6756" spans="1:9" x14ac:dyDescent="0.25">
      <c r="A6756" s="68"/>
      <c r="B6756" s="68"/>
      <c r="C6756" s="68"/>
      <c r="D6756" s="68"/>
      <c r="E6756" s="68"/>
      <c r="F6756" s="68"/>
      <c r="G6756" s="389"/>
      <c r="H6756" s="387" t="b" cm="1">
        <f t="array" aca="1" ref="H6756" ca="1">EsNegrita(BP[[#This Row],[CODIGO]])</f>
        <v>0</v>
      </c>
      <c r="I6756" s="387" t="b" cm="1">
        <f t="array" ref="I6756">_xlfn.LET(
    _xlpm.codigos_devolucion, _xlfn.UNIQUE(_xlfn._xlws.FILTER(BP[CODIGO], ISNUMBER(SEARCH("devoluci", BP[NOMBRE CUENTA])), {""})),
    ISNUMBER(MATCH(BP[[#This Row],[CODIGO]], _xlpm.codigos_devolucion, 0))
)</f>
        <v>0</v>
      </c>
    </row>
    <row r="6757" spans="1:9" x14ac:dyDescent="0.25">
      <c r="A6757" s="68"/>
      <c r="B6757" s="68"/>
      <c r="C6757" s="68"/>
      <c r="D6757" s="68"/>
      <c r="E6757" s="68"/>
      <c r="F6757" s="68"/>
      <c r="G6757" s="389"/>
      <c r="H6757" s="387" t="b" cm="1">
        <f t="array" aca="1" ref="H6757" ca="1">EsNegrita(BP[[#This Row],[CODIGO]])</f>
        <v>0</v>
      </c>
      <c r="I6757" s="387" t="b" cm="1">
        <f t="array" ref="I6757">_xlfn.LET(
    _xlpm.codigos_devolucion, _xlfn.UNIQUE(_xlfn._xlws.FILTER(BP[CODIGO], ISNUMBER(SEARCH("devoluci", BP[NOMBRE CUENTA])), {""})),
    ISNUMBER(MATCH(BP[[#This Row],[CODIGO]], _xlpm.codigos_devolucion, 0))
)</f>
        <v>0</v>
      </c>
    </row>
    <row r="6758" spans="1:9" x14ac:dyDescent="0.25">
      <c r="A6758" s="68"/>
      <c r="B6758" s="68"/>
      <c r="C6758" s="68"/>
      <c r="D6758" s="68"/>
      <c r="E6758" s="68"/>
      <c r="F6758" s="68"/>
      <c r="G6758" s="389"/>
      <c r="H6758" s="387" t="b" cm="1">
        <f t="array" aca="1" ref="H6758" ca="1">EsNegrita(BP[[#This Row],[CODIGO]])</f>
        <v>0</v>
      </c>
      <c r="I6758" s="387" t="b" cm="1">
        <f t="array" ref="I6758">_xlfn.LET(
    _xlpm.codigos_devolucion, _xlfn.UNIQUE(_xlfn._xlws.FILTER(BP[CODIGO], ISNUMBER(SEARCH("devoluci", BP[NOMBRE CUENTA])), {""})),
    ISNUMBER(MATCH(BP[[#This Row],[CODIGO]], _xlpm.codigos_devolucion, 0))
)</f>
        <v>0</v>
      </c>
    </row>
    <row r="6759" spans="1:9" x14ac:dyDescent="0.25">
      <c r="A6759" s="68"/>
      <c r="B6759" s="68"/>
      <c r="C6759" s="68"/>
      <c r="D6759" s="68"/>
      <c r="E6759" s="68"/>
      <c r="F6759" s="68"/>
      <c r="G6759" s="389"/>
      <c r="H6759" s="387" t="b" cm="1">
        <f t="array" aca="1" ref="H6759" ca="1">EsNegrita(BP[[#This Row],[CODIGO]])</f>
        <v>0</v>
      </c>
      <c r="I6759" s="387" t="b" cm="1">
        <f t="array" ref="I6759">_xlfn.LET(
    _xlpm.codigos_devolucion, _xlfn.UNIQUE(_xlfn._xlws.FILTER(BP[CODIGO], ISNUMBER(SEARCH("devoluci", BP[NOMBRE CUENTA])), {""})),
    ISNUMBER(MATCH(BP[[#This Row],[CODIGO]], _xlpm.codigos_devolucion, 0))
)</f>
        <v>0</v>
      </c>
    </row>
    <row r="6760" spans="1:9" x14ac:dyDescent="0.25">
      <c r="A6760" s="68"/>
      <c r="B6760" s="68"/>
      <c r="C6760" s="68"/>
      <c r="D6760" s="68"/>
      <c r="E6760" s="68"/>
      <c r="F6760" s="68"/>
      <c r="G6760" s="389"/>
      <c r="H6760" s="387" t="b" cm="1">
        <f t="array" aca="1" ref="H6760" ca="1">EsNegrita(BP[[#This Row],[CODIGO]])</f>
        <v>0</v>
      </c>
      <c r="I6760" s="387" t="b" cm="1">
        <f t="array" ref="I6760">_xlfn.LET(
    _xlpm.codigos_devolucion, _xlfn.UNIQUE(_xlfn._xlws.FILTER(BP[CODIGO], ISNUMBER(SEARCH("devoluci", BP[NOMBRE CUENTA])), {""})),
    ISNUMBER(MATCH(BP[[#This Row],[CODIGO]], _xlpm.codigos_devolucion, 0))
)</f>
        <v>0</v>
      </c>
    </row>
    <row r="6761" spans="1:9" x14ac:dyDescent="0.25">
      <c r="A6761" s="68"/>
      <c r="B6761" s="68"/>
      <c r="C6761" s="68"/>
      <c r="D6761" s="68"/>
      <c r="E6761" s="68"/>
      <c r="F6761" s="68"/>
      <c r="G6761" s="389"/>
      <c r="H6761" s="387" t="b" cm="1">
        <f t="array" aca="1" ref="H6761" ca="1">EsNegrita(BP[[#This Row],[CODIGO]])</f>
        <v>0</v>
      </c>
      <c r="I6761" s="387" t="b" cm="1">
        <f t="array" ref="I6761">_xlfn.LET(
    _xlpm.codigos_devolucion, _xlfn.UNIQUE(_xlfn._xlws.FILTER(BP[CODIGO], ISNUMBER(SEARCH("devoluci", BP[NOMBRE CUENTA])), {""})),
    ISNUMBER(MATCH(BP[[#This Row],[CODIGO]], _xlpm.codigos_devolucion, 0))
)</f>
        <v>0</v>
      </c>
    </row>
    <row r="6762" spans="1:9" x14ac:dyDescent="0.25">
      <c r="A6762" s="392"/>
      <c r="B6762" s="392"/>
      <c r="C6762" s="392"/>
      <c r="D6762" s="392"/>
      <c r="E6762" s="392"/>
      <c r="F6762" s="392"/>
      <c r="G6762" s="393"/>
      <c r="H6762" s="387" t="b" cm="1">
        <f t="array" aca="1" ref="H6762" ca="1">EsNegrita(BP[[#This Row],[CODIGO]])</f>
        <v>0</v>
      </c>
      <c r="I6762" s="387" t="b" cm="1">
        <f t="array" ref="I6762">_xlfn.LET(
    _xlpm.codigos_devolucion, _xlfn.UNIQUE(_xlfn._xlws.FILTER(BP[CODIGO], ISNUMBER(SEARCH("devoluci", BP[NOMBRE CUENTA])), {""})),
    ISNUMBER(MATCH(BP[[#This Row],[CODIGO]], _xlpm.codigos_devolucion, 0))
)</f>
        <v>0</v>
      </c>
    </row>
    <row r="6763" spans="1:9" x14ac:dyDescent="0.25">
      <c r="A6763" s="68"/>
      <c r="B6763" s="68"/>
      <c r="C6763" s="68"/>
      <c r="D6763" s="68"/>
      <c r="E6763" s="68"/>
      <c r="F6763" s="68"/>
      <c r="G6763" s="389"/>
      <c r="H6763" s="387" t="b" cm="1">
        <f t="array" aca="1" ref="H6763" ca="1">EsNegrita(BP[[#This Row],[CODIGO]])</f>
        <v>0</v>
      </c>
      <c r="I6763" s="387" t="b" cm="1">
        <f t="array" ref="I6763">_xlfn.LET(
    _xlpm.codigos_devolucion, _xlfn.UNIQUE(_xlfn._xlws.FILTER(BP[CODIGO], ISNUMBER(SEARCH("devoluci", BP[NOMBRE CUENTA])), {""})),
    ISNUMBER(MATCH(BP[[#This Row],[CODIGO]], _xlpm.codigos_devolucion, 0))
)</f>
        <v>0</v>
      </c>
    </row>
    <row r="6764" spans="1:9" x14ac:dyDescent="0.25">
      <c r="A6764" s="68"/>
      <c r="B6764" s="68"/>
      <c r="C6764" s="68"/>
      <c r="D6764" s="68"/>
      <c r="E6764" s="68"/>
      <c r="F6764" s="68"/>
      <c r="G6764" s="389"/>
      <c r="H6764" s="387" t="b" cm="1">
        <f t="array" aca="1" ref="H6764" ca="1">EsNegrita(BP[[#This Row],[CODIGO]])</f>
        <v>0</v>
      </c>
      <c r="I6764" s="387" t="b" cm="1">
        <f t="array" ref="I6764">_xlfn.LET(
    _xlpm.codigos_devolucion, _xlfn.UNIQUE(_xlfn._xlws.FILTER(BP[CODIGO], ISNUMBER(SEARCH("devoluci", BP[NOMBRE CUENTA])), {""})),
    ISNUMBER(MATCH(BP[[#This Row],[CODIGO]], _xlpm.codigos_devolucion, 0))
)</f>
        <v>0</v>
      </c>
    </row>
    <row r="6765" spans="1:9" x14ac:dyDescent="0.25">
      <c r="A6765" s="68"/>
      <c r="B6765" s="68"/>
      <c r="C6765" s="68"/>
      <c r="D6765" s="68"/>
      <c r="E6765" s="68"/>
      <c r="F6765" s="68"/>
      <c r="G6765" s="389"/>
      <c r="H6765" s="387" t="b" cm="1">
        <f t="array" aca="1" ref="H6765" ca="1">EsNegrita(BP[[#This Row],[CODIGO]])</f>
        <v>0</v>
      </c>
      <c r="I6765" s="387" t="b" cm="1">
        <f t="array" ref="I6765">_xlfn.LET(
    _xlpm.codigos_devolucion, _xlfn.UNIQUE(_xlfn._xlws.FILTER(BP[CODIGO], ISNUMBER(SEARCH("devoluci", BP[NOMBRE CUENTA])), {""})),
    ISNUMBER(MATCH(BP[[#This Row],[CODIGO]], _xlpm.codigos_devolucion, 0))
)</f>
        <v>0</v>
      </c>
    </row>
    <row r="6766" spans="1:9" x14ac:dyDescent="0.25">
      <c r="A6766" s="68"/>
      <c r="B6766" s="68"/>
      <c r="C6766" s="68"/>
      <c r="D6766" s="68"/>
      <c r="E6766" s="68"/>
      <c r="F6766" s="68"/>
      <c r="G6766" s="389"/>
      <c r="H6766" s="387" t="b" cm="1">
        <f t="array" aca="1" ref="H6766" ca="1">EsNegrita(BP[[#This Row],[CODIGO]])</f>
        <v>0</v>
      </c>
      <c r="I6766" s="387" t="b" cm="1">
        <f t="array" ref="I6766">_xlfn.LET(
    _xlpm.codigos_devolucion, _xlfn.UNIQUE(_xlfn._xlws.FILTER(BP[CODIGO], ISNUMBER(SEARCH("devoluci", BP[NOMBRE CUENTA])), {""})),
    ISNUMBER(MATCH(BP[[#This Row],[CODIGO]], _xlpm.codigos_devolucion, 0))
)</f>
        <v>0</v>
      </c>
    </row>
    <row r="6767" spans="1:9" x14ac:dyDescent="0.25">
      <c r="A6767" s="394"/>
      <c r="B6767" s="394"/>
      <c r="C6767" s="394"/>
      <c r="D6767" s="394"/>
      <c r="E6767" s="394"/>
      <c r="F6767" s="394"/>
      <c r="G6767" s="395"/>
      <c r="H6767" s="387" t="b" cm="1">
        <f t="array" aca="1" ref="H6767" ca="1">EsNegrita(BP[[#This Row],[CODIGO]])</f>
        <v>0</v>
      </c>
      <c r="I6767" s="387" t="b" cm="1">
        <f t="array" ref="I6767">_xlfn.LET(
    _xlpm.codigos_devolucion, _xlfn.UNIQUE(_xlfn._xlws.FILTER(BP[CODIGO], ISNUMBER(SEARCH("devoluci", BP[NOMBRE CUENTA])), {""})),
    ISNUMBER(MATCH(BP[[#This Row],[CODIGO]], _xlpm.codigos_devolucion, 0))
)</f>
        <v>0</v>
      </c>
    </row>
    <row r="6768" spans="1:9" x14ac:dyDescent="0.25">
      <c r="A6768" s="392"/>
      <c r="B6768" s="392"/>
      <c r="C6768" s="392"/>
      <c r="D6768" s="392"/>
      <c r="E6768" s="392"/>
      <c r="F6768" s="392"/>
      <c r="G6768" s="393"/>
      <c r="H6768" s="387" t="b" cm="1">
        <f t="array" aca="1" ref="H6768" ca="1">EsNegrita(BP[[#This Row],[CODIGO]])</f>
        <v>0</v>
      </c>
      <c r="I6768" s="387" t="b" cm="1">
        <f t="array" ref="I6768">_xlfn.LET(
    _xlpm.codigos_devolucion, _xlfn.UNIQUE(_xlfn._xlws.FILTER(BP[CODIGO], ISNUMBER(SEARCH("devoluci", BP[NOMBRE CUENTA])), {""})),
    ISNUMBER(MATCH(BP[[#This Row],[CODIGO]], _xlpm.codigos_devolucion, 0))
)</f>
        <v>0</v>
      </c>
    </row>
    <row r="6769" spans="1:9" x14ac:dyDescent="0.25">
      <c r="A6769" s="68"/>
      <c r="B6769" s="68"/>
      <c r="C6769" s="68"/>
      <c r="D6769" s="68"/>
      <c r="E6769" s="68"/>
      <c r="F6769" s="68"/>
      <c r="G6769" s="389"/>
      <c r="H6769" s="387" t="b" cm="1">
        <f t="array" aca="1" ref="H6769" ca="1">EsNegrita(BP[[#This Row],[CODIGO]])</f>
        <v>0</v>
      </c>
      <c r="I6769" s="387" t="b" cm="1">
        <f t="array" ref="I6769">_xlfn.LET(
    _xlpm.codigos_devolucion, _xlfn.UNIQUE(_xlfn._xlws.FILTER(BP[CODIGO], ISNUMBER(SEARCH("devoluci", BP[NOMBRE CUENTA])), {""})),
    ISNUMBER(MATCH(BP[[#This Row],[CODIGO]], _xlpm.codigos_devolucion, 0))
)</f>
        <v>0</v>
      </c>
    </row>
    <row r="6770" spans="1:9" x14ac:dyDescent="0.25">
      <c r="A6770" s="68"/>
      <c r="B6770" s="68"/>
      <c r="C6770" s="68"/>
      <c r="D6770" s="68"/>
      <c r="E6770" s="68"/>
      <c r="F6770" s="68"/>
      <c r="G6770" s="389"/>
      <c r="H6770" s="387" t="b" cm="1">
        <f t="array" aca="1" ref="H6770" ca="1">EsNegrita(BP[[#This Row],[CODIGO]])</f>
        <v>0</v>
      </c>
      <c r="I6770" s="387" t="b" cm="1">
        <f t="array" ref="I6770">_xlfn.LET(
    _xlpm.codigos_devolucion, _xlfn.UNIQUE(_xlfn._xlws.FILTER(BP[CODIGO], ISNUMBER(SEARCH("devoluci", BP[NOMBRE CUENTA])), {""})),
    ISNUMBER(MATCH(BP[[#This Row],[CODIGO]], _xlpm.codigos_devolucion, 0))
)</f>
        <v>0</v>
      </c>
    </row>
    <row r="6771" spans="1:9" x14ac:dyDescent="0.25">
      <c r="A6771" s="394"/>
      <c r="B6771" s="394"/>
      <c r="C6771" s="394"/>
      <c r="D6771" s="394"/>
      <c r="E6771" s="394"/>
      <c r="F6771" s="394"/>
      <c r="G6771" s="395"/>
      <c r="H6771" s="387" t="b" cm="1">
        <f t="array" aca="1" ref="H6771" ca="1">EsNegrita(BP[[#This Row],[CODIGO]])</f>
        <v>0</v>
      </c>
      <c r="I6771" s="387" t="b" cm="1">
        <f t="array" ref="I6771">_xlfn.LET(
    _xlpm.codigos_devolucion, _xlfn.UNIQUE(_xlfn._xlws.FILTER(BP[CODIGO], ISNUMBER(SEARCH("devoluci", BP[NOMBRE CUENTA])), {""})),
    ISNUMBER(MATCH(BP[[#This Row],[CODIGO]], _xlpm.codigos_devolucion, 0))
)</f>
        <v>0</v>
      </c>
    </row>
    <row r="6772" spans="1:9" x14ac:dyDescent="0.25">
      <c r="A6772" s="392"/>
      <c r="B6772" s="392"/>
      <c r="C6772" s="392"/>
      <c r="D6772" s="392"/>
      <c r="E6772" s="392"/>
      <c r="F6772" s="392"/>
      <c r="G6772" s="393"/>
      <c r="H6772" s="387" t="b" cm="1">
        <f t="array" aca="1" ref="H6772" ca="1">EsNegrita(BP[[#This Row],[CODIGO]])</f>
        <v>0</v>
      </c>
      <c r="I6772" s="387" t="b" cm="1">
        <f t="array" ref="I6772">_xlfn.LET(
    _xlpm.codigos_devolucion, _xlfn.UNIQUE(_xlfn._xlws.FILTER(BP[CODIGO], ISNUMBER(SEARCH("devoluci", BP[NOMBRE CUENTA])), {""})),
    ISNUMBER(MATCH(BP[[#This Row],[CODIGO]], _xlpm.codigos_devolucion, 0))
)</f>
        <v>0</v>
      </c>
    </row>
    <row r="6773" spans="1:9" x14ac:dyDescent="0.25">
      <c r="A6773" s="68"/>
      <c r="B6773" s="68"/>
      <c r="C6773" s="68"/>
      <c r="D6773" s="68"/>
      <c r="E6773" s="68"/>
      <c r="F6773" s="68"/>
      <c r="G6773" s="389"/>
      <c r="H6773" s="387" t="b" cm="1">
        <f t="array" aca="1" ref="H6773" ca="1">EsNegrita(BP[[#This Row],[CODIGO]])</f>
        <v>0</v>
      </c>
      <c r="I6773" s="387" t="b" cm="1">
        <f t="array" ref="I6773">_xlfn.LET(
    _xlpm.codigos_devolucion, _xlfn.UNIQUE(_xlfn._xlws.FILTER(BP[CODIGO], ISNUMBER(SEARCH("devoluci", BP[NOMBRE CUENTA])), {""})),
    ISNUMBER(MATCH(BP[[#This Row],[CODIGO]], _xlpm.codigos_devolucion, 0))
)</f>
        <v>0</v>
      </c>
    </row>
    <row r="6774" spans="1:9" x14ac:dyDescent="0.25">
      <c r="A6774" s="68"/>
      <c r="B6774" s="68"/>
      <c r="C6774" s="68"/>
      <c r="D6774" s="68"/>
      <c r="E6774" s="68"/>
      <c r="F6774" s="68"/>
      <c r="G6774" s="389"/>
      <c r="H6774" s="387" t="b" cm="1">
        <f t="array" aca="1" ref="H6774" ca="1">EsNegrita(BP[[#This Row],[CODIGO]])</f>
        <v>0</v>
      </c>
      <c r="I6774" s="387" t="b" cm="1">
        <f t="array" ref="I6774">_xlfn.LET(
    _xlpm.codigos_devolucion, _xlfn.UNIQUE(_xlfn._xlws.FILTER(BP[CODIGO], ISNUMBER(SEARCH("devoluci", BP[NOMBRE CUENTA])), {""})),
    ISNUMBER(MATCH(BP[[#This Row],[CODIGO]], _xlpm.codigos_devolucion, 0))
)</f>
        <v>0</v>
      </c>
    </row>
    <row r="6775" spans="1:9" x14ac:dyDescent="0.25">
      <c r="A6775" s="68"/>
      <c r="B6775" s="68"/>
      <c r="C6775" s="68"/>
      <c r="D6775" s="68"/>
      <c r="E6775" s="68"/>
      <c r="F6775" s="68"/>
      <c r="G6775" s="389"/>
      <c r="H6775" s="387" t="b" cm="1">
        <f t="array" aca="1" ref="H6775" ca="1">EsNegrita(BP[[#This Row],[CODIGO]])</f>
        <v>0</v>
      </c>
      <c r="I6775" s="387" t="b" cm="1">
        <f t="array" ref="I6775">_xlfn.LET(
    _xlpm.codigos_devolucion, _xlfn.UNIQUE(_xlfn._xlws.FILTER(BP[CODIGO], ISNUMBER(SEARCH("devoluci", BP[NOMBRE CUENTA])), {""})),
    ISNUMBER(MATCH(BP[[#This Row],[CODIGO]], _xlpm.codigos_devolucion, 0))
)</f>
        <v>0</v>
      </c>
    </row>
    <row r="6776" spans="1:9" x14ac:dyDescent="0.25">
      <c r="A6776" s="68"/>
      <c r="B6776" s="68"/>
      <c r="C6776" s="68"/>
      <c r="D6776" s="68"/>
      <c r="E6776" s="68"/>
      <c r="F6776" s="68"/>
      <c r="G6776" s="389"/>
      <c r="H6776" s="387" t="b" cm="1">
        <f t="array" aca="1" ref="H6776" ca="1">EsNegrita(BP[[#This Row],[CODIGO]])</f>
        <v>0</v>
      </c>
      <c r="I6776" s="387" t="b" cm="1">
        <f t="array" ref="I6776">_xlfn.LET(
    _xlpm.codigos_devolucion, _xlfn.UNIQUE(_xlfn._xlws.FILTER(BP[CODIGO], ISNUMBER(SEARCH("devoluci", BP[NOMBRE CUENTA])), {""})),
    ISNUMBER(MATCH(BP[[#This Row],[CODIGO]], _xlpm.codigos_devolucion, 0))
)</f>
        <v>0</v>
      </c>
    </row>
    <row r="6777" spans="1:9" x14ac:dyDescent="0.25">
      <c r="A6777" s="68"/>
      <c r="B6777" s="68"/>
      <c r="C6777" s="68"/>
      <c r="D6777" s="68"/>
      <c r="E6777" s="68"/>
      <c r="F6777" s="68"/>
      <c r="G6777" s="389"/>
      <c r="H6777" s="387" t="b" cm="1">
        <f t="array" aca="1" ref="H6777" ca="1">EsNegrita(BP[[#This Row],[CODIGO]])</f>
        <v>0</v>
      </c>
      <c r="I6777" s="387" t="b" cm="1">
        <f t="array" ref="I6777">_xlfn.LET(
    _xlpm.codigos_devolucion, _xlfn.UNIQUE(_xlfn._xlws.FILTER(BP[CODIGO], ISNUMBER(SEARCH("devoluci", BP[NOMBRE CUENTA])), {""})),
    ISNUMBER(MATCH(BP[[#This Row],[CODIGO]], _xlpm.codigos_devolucion, 0))
)</f>
        <v>0</v>
      </c>
    </row>
    <row r="6778" spans="1:9" x14ac:dyDescent="0.25">
      <c r="A6778" s="392"/>
      <c r="B6778" s="392"/>
      <c r="C6778" s="392"/>
      <c r="D6778" s="392"/>
      <c r="E6778" s="392"/>
      <c r="F6778" s="392"/>
      <c r="G6778" s="393"/>
      <c r="H6778" s="387" t="b" cm="1">
        <f t="array" aca="1" ref="H6778" ca="1">EsNegrita(BP[[#This Row],[CODIGO]])</f>
        <v>0</v>
      </c>
      <c r="I6778" s="387" t="b" cm="1">
        <f t="array" ref="I6778">_xlfn.LET(
    _xlpm.codigos_devolucion, _xlfn.UNIQUE(_xlfn._xlws.FILTER(BP[CODIGO], ISNUMBER(SEARCH("devoluci", BP[NOMBRE CUENTA])), {""})),
    ISNUMBER(MATCH(BP[[#This Row],[CODIGO]], _xlpm.codigos_devolucion, 0))
)</f>
        <v>0</v>
      </c>
    </row>
    <row r="6779" spans="1:9" x14ac:dyDescent="0.25">
      <c r="A6779" s="68"/>
      <c r="B6779" s="68"/>
      <c r="C6779" s="68"/>
      <c r="D6779" s="68"/>
      <c r="E6779" s="68"/>
      <c r="F6779" s="68"/>
      <c r="G6779" s="389"/>
      <c r="H6779" s="387" t="b" cm="1">
        <f t="array" aca="1" ref="H6779" ca="1">EsNegrita(BP[[#This Row],[CODIGO]])</f>
        <v>0</v>
      </c>
      <c r="I6779" s="387" t="b" cm="1">
        <f t="array" ref="I6779">_xlfn.LET(
    _xlpm.codigos_devolucion, _xlfn.UNIQUE(_xlfn._xlws.FILTER(BP[CODIGO], ISNUMBER(SEARCH("devoluci", BP[NOMBRE CUENTA])), {""})),
    ISNUMBER(MATCH(BP[[#This Row],[CODIGO]], _xlpm.codigos_devolucion, 0))
)</f>
        <v>0</v>
      </c>
    </row>
    <row r="6780" spans="1:9" x14ac:dyDescent="0.25">
      <c r="A6780" s="392"/>
      <c r="B6780" s="392"/>
      <c r="C6780" s="392"/>
      <c r="D6780" s="392"/>
      <c r="E6780" s="392"/>
      <c r="F6780" s="392"/>
      <c r="G6780" s="393"/>
      <c r="H6780" s="387" t="b" cm="1">
        <f t="array" aca="1" ref="H6780" ca="1">EsNegrita(BP[[#This Row],[CODIGO]])</f>
        <v>0</v>
      </c>
      <c r="I6780" s="387" t="b" cm="1">
        <f t="array" ref="I6780">_xlfn.LET(
    _xlpm.codigos_devolucion, _xlfn.UNIQUE(_xlfn._xlws.FILTER(BP[CODIGO], ISNUMBER(SEARCH("devoluci", BP[NOMBRE CUENTA])), {""})),
    ISNUMBER(MATCH(BP[[#This Row],[CODIGO]], _xlpm.codigos_devolucion, 0))
)</f>
        <v>0</v>
      </c>
    </row>
    <row r="6781" spans="1:9" x14ac:dyDescent="0.25">
      <c r="A6781" s="68"/>
      <c r="B6781" s="68"/>
      <c r="C6781" s="68"/>
      <c r="D6781" s="68"/>
      <c r="E6781" s="68"/>
      <c r="F6781" s="68"/>
      <c r="G6781" s="389"/>
      <c r="H6781" s="387" t="b" cm="1">
        <f t="array" aca="1" ref="H6781" ca="1">EsNegrita(BP[[#This Row],[CODIGO]])</f>
        <v>0</v>
      </c>
      <c r="I6781" s="387" t="b" cm="1">
        <f t="array" ref="I6781">_xlfn.LET(
    _xlpm.codigos_devolucion, _xlfn.UNIQUE(_xlfn._xlws.FILTER(BP[CODIGO], ISNUMBER(SEARCH("devoluci", BP[NOMBRE CUENTA])), {""})),
    ISNUMBER(MATCH(BP[[#This Row],[CODIGO]], _xlpm.codigos_devolucion, 0))
)</f>
        <v>0</v>
      </c>
    </row>
    <row r="6782" spans="1:9" x14ac:dyDescent="0.25">
      <c r="A6782" s="68"/>
      <c r="B6782" s="68"/>
      <c r="C6782" s="68"/>
      <c r="D6782" s="68"/>
      <c r="E6782" s="68"/>
      <c r="F6782" s="68"/>
      <c r="G6782" s="389"/>
      <c r="H6782" s="387" t="b" cm="1">
        <f t="array" aca="1" ref="H6782" ca="1">EsNegrita(BP[[#This Row],[CODIGO]])</f>
        <v>0</v>
      </c>
      <c r="I6782" s="387" t="b" cm="1">
        <f t="array" ref="I6782">_xlfn.LET(
    _xlpm.codigos_devolucion, _xlfn.UNIQUE(_xlfn._xlws.FILTER(BP[CODIGO], ISNUMBER(SEARCH("devoluci", BP[NOMBRE CUENTA])), {""})),
    ISNUMBER(MATCH(BP[[#This Row],[CODIGO]], _xlpm.codigos_devolucion, 0))
)</f>
        <v>0</v>
      </c>
    </row>
    <row r="6783" spans="1:9" x14ac:dyDescent="0.25">
      <c r="A6783" s="394"/>
      <c r="B6783" s="394"/>
      <c r="C6783" s="394"/>
      <c r="D6783" s="394"/>
      <c r="E6783" s="394"/>
      <c r="F6783" s="394"/>
      <c r="G6783" s="395"/>
      <c r="H6783" s="387" t="b" cm="1">
        <f t="array" aca="1" ref="H6783" ca="1">EsNegrita(BP[[#This Row],[CODIGO]])</f>
        <v>0</v>
      </c>
      <c r="I6783" s="387" t="b" cm="1">
        <f t="array" ref="I6783">_xlfn.LET(
    _xlpm.codigos_devolucion, _xlfn.UNIQUE(_xlfn._xlws.FILTER(BP[CODIGO], ISNUMBER(SEARCH("devoluci", BP[NOMBRE CUENTA])), {""})),
    ISNUMBER(MATCH(BP[[#This Row],[CODIGO]], _xlpm.codigos_devolucion, 0))
)</f>
        <v>0</v>
      </c>
    </row>
    <row r="6784" spans="1:9" x14ac:dyDescent="0.25">
      <c r="A6784" s="68"/>
      <c r="B6784" s="68"/>
      <c r="C6784" s="68"/>
      <c r="D6784" s="68"/>
      <c r="E6784" s="68"/>
      <c r="F6784" s="68"/>
      <c r="G6784" s="389"/>
      <c r="H6784" s="387" t="b" cm="1">
        <f t="array" aca="1" ref="H6784" ca="1">EsNegrita(BP[[#This Row],[CODIGO]])</f>
        <v>0</v>
      </c>
      <c r="I6784" s="387" t="b" cm="1">
        <f t="array" ref="I6784">_xlfn.LET(
    _xlpm.codigos_devolucion, _xlfn.UNIQUE(_xlfn._xlws.FILTER(BP[CODIGO], ISNUMBER(SEARCH("devoluci", BP[NOMBRE CUENTA])), {""})),
    ISNUMBER(MATCH(BP[[#This Row],[CODIGO]], _xlpm.codigos_devolucion, 0))
)</f>
        <v>0</v>
      </c>
    </row>
    <row r="6785" spans="1:9" x14ac:dyDescent="0.25">
      <c r="A6785" s="392"/>
      <c r="B6785" s="392"/>
      <c r="C6785" s="392"/>
      <c r="D6785" s="392"/>
      <c r="E6785" s="392"/>
      <c r="F6785" s="392"/>
      <c r="G6785" s="393"/>
      <c r="H6785" s="387" t="b" cm="1">
        <f t="array" aca="1" ref="H6785" ca="1">EsNegrita(BP[[#This Row],[CODIGO]])</f>
        <v>0</v>
      </c>
      <c r="I6785" s="387" t="b" cm="1">
        <f t="array" ref="I6785">_xlfn.LET(
    _xlpm.codigos_devolucion, _xlfn.UNIQUE(_xlfn._xlws.FILTER(BP[CODIGO], ISNUMBER(SEARCH("devoluci", BP[NOMBRE CUENTA])), {""})),
    ISNUMBER(MATCH(BP[[#This Row],[CODIGO]], _xlpm.codigos_devolucion, 0))
)</f>
        <v>0</v>
      </c>
    </row>
    <row r="6786" spans="1:9" x14ac:dyDescent="0.25">
      <c r="A6786" s="68"/>
      <c r="B6786" s="68"/>
      <c r="C6786" s="68"/>
      <c r="D6786" s="68"/>
      <c r="E6786" s="68"/>
      <c r="F6786" s="68"/>
      <c r="G6786" s="389"/>
      <c r="H6786" s="387" t="b" cm="1">
        <f t="array" aca="1" ref="H6786" ca="1">EsNegrita(BP[[#This Row],[CODIGO]])</f>
        <v>0</v>
      </c>
      <c r="I6786" s="387" t="b" cm="1">
        <f t="array" ref="I6786">_xlfn.LET(
    _xlpm.codigos_devolucion, _xlfn.UNIQUE(_xlfn._xlws.FILTER(BP[CODIGO], ISNUMBER(SEARCH("devoluci", BP[NOMBRE CUENTA])), {""})),
    ISNUMBER(MATCH(BP[[#This Row],[CODIGO]], _xlpm.codigos_devolucion, 0))
)</f>
        <v>0</v>
      </c>
    </row>
    <row r="6787" spans="1:9" x14ac:dyDescent="0.25">
      <c r="A6787" s="68"/>
      <c r="B6787" s="68"/>
      <c r="C6787" s="68"/>
      <c r="D6787" s="68"/>
      <c r="E6787" s="68"/>
      <c r="F6787" s="68"/>
      <c r="G6787" s="389"/>
      <c r="H6787" s="387" t="b" cm="1">
        <f t="array" aca="1" ref="H6787" ca="1">EsNegrita(BP[[#This Row],[CODIGO]])</f>
        <v>0</v>
      </c>
      <c r="I6787" s="387" t="b" cm="1">
        <f t="array" ref="I6787">_xlfn.LET(
    _xlpm.codigos_devolucion, _xlfn.UNIQUE(_xlfn._xlws.FILTER(BP[CODIGO], ISNUMBER(SEARCH("devoluci", BP[NOMBRE CUENTA])), {""})),
    ISNUMBER(MATCH(BP[[#This Row],[CODIGO]], _xlpm.codigos_devolucion, 0))
)</f>
        <v>0</v>
      </c>
    </row>
    <row r="6788" spans="1:9" x14ac:dyDescent="0.25">
      <c r="A6788" s="68"/>
      <c r="B6788" s="68"/>
      <c r="C6788" s="68"/>
      <c r="D6788" s="68"/>
      <c r="E6788" s="68"/>
      <c r="F6788" s="68"/>
      <c r="G6788" s="389"/>
      <c r="H6788" s="387" t="b" cm="1">
        <f t="array" aca="1" ref="H6788" ca="1">EsNegrita(BP[[#This Row],[CODIGO]])</f>
        <v>0</v>
      </c>
      <c r="I6788" s="387" t="b" cm="1">
        <f t="array" ref="I6788">_xlfn.LET(
    _xlpm.codigos_devolucion, _xlfn.UNIQUE(_xlfn._xlws.FILTER(BP[CODIGO], ISNUMBER(SEARCH("devoluci", BP[NOMBRE CUENTA])), {""})),
    ISNUMBER(MATCH(BP[[#This Row],[CODIGO]], _xlpm.codigos_devolucion, 0))
)</f>
        <v>0</v>
      </c>
    </row>
    <row r="6789" spans="1:9" x14ac:dyDescent="0.25">
      <c r="A6789" s="68"/>
      <c r="B6789" s="68"/>
      <c r="C6789" s="68"/>
      <c r="D6789" s="68"/>
      <c r="E6789" s="68"/>
      <c r="F6789" s="68"/>
      <c r="G6789" s="389"/>
      <c r="H6789" s="387" t="b" cm="1">
        <f t="array" aca="1" ref="H6789" ca="1">EsNegrita(BP[[#This Row],[CODIGO]])</f>
        <v>0</v>
      </c>
      <c r="I6789" s="387" t="b" cm="1">
        <f t="array" ref="I6789">_xlfn.LET(
    _xlpm.codigos_devolucion, _xlfn.UNIQUE(_xlfn._xlws.FILTER(BP[CODIGO], ISNUMBER(SEARCH("devoluci", BP[NOMBRE CUENTA])), {""})),
    ISNUMBER(MATCH(BP[[#This Row],[CODIGO]], _xlpm.codigos_devolucion, 0))
)</f>
        <v>0</v>
      </c>
    </row>
    <row r="6790" spans="1:9" x14ac:dyDescent="0.25">
      <c r="A6790" s="392"/>
      <c r="B6790" s="392"/>
      <c r="C6790" s="392"/>
      <c r="D6790" s="392"/>
      <c r="E6790" s="392"/>
      <c r="F6790" s="392"/>
      <c r="G6790" s="393"/>
      <c r="H6790" s="387" t="b" cm="1">
        <f t="array" aca="1" ref="H6790" ca="1">EsNegrita(BP[[#This Row],[CODIGO]])</f>
        <v>0</v>
      </c>
      <c r="I6790" s="387" t="b" cm="1">
        <f t="array" ref="I6790">_xlfn.LET(
    _xlpm.codigos_devolucion, _xlfn.UNIQUE(_xlfn._xlws.FILTER(BP[CODIGO], ISNUMBER(SEARCH("devoluci", BP[NOMBRE CUENTA])), {""})),
    ISNUMBER(MATCH(BP[[#This Row],[CODIGO]], _xlpm.codigos_devolucion, 0))
)</f>
        <v>0</v>
      </c>
    </row>
    <row r="6791" spans="1:9" x14ac:dyDescent="0.25">
      <c r="A6791" s="68"/>
      <c r="B6791" s="68"/>
      <c r="C6791" s="68"/>
      <c r="D6791" s="68"/>
      <c r="E6791" s="68"/>
      <c r="F6791" s="68"/>
      <c r="G6791" s="389"/>
      <c r="H6791" s="387" t="b" cm="1">
        <f t="array" aca="1" ref="H6791" ca="1">EsNegrita(BP[[#This Row],[CODIGO]])</f>
        <v>0</v>
      </c>
      <c r="I6791" s="387" t="b" cm="1">
        <f t="array" ref="I6791">_xlfn.LET(
    _xlpm.codigos_devolucion, _xlfn.UNIQUE(_xlfn._xlws.FILTER(BP[CODIGO], ISNUMBER(SEARCH("devoluci", BP[NOMBRE CUENTA])), {""})),
    ISNUMBER(MATCH(BP[[#This Row],[CODIGO]], _xlpm.codigos_devolucion, 0))
)</f>
        <v>0</v>
      </c>
    </row>
    <row r="6792" spans="1:9" x14ac:dyDescent="0.25">
      <c r="A6792" s="68"/>
      <c r="B6792" s="68"/>
      <c r="C6792" s="68"/>
      <c r="D6792" s="68"/>
      <c r="E6792" s="68"/>
      <c r="F6792" s="68"/>
      <c r="G6792" s="389"/>
      <c r="H6792" s="387" t="b" cm="1">
        <f t="array" aca="1" ref="H6792" ca="1">EsNegrita(BP[[#This Row],[CODIGO]])</f>
        <v>0</v>
      </c>
      <c r="I6792" s="387" t="b" cm="1">
        <f t="array" ref="I6792">_xlfn.LET(
    _xlpm.codigos_devolucion, _xlfn.UNIQUE(_xlfn._xlws.FILTER(BP[CODIGO], ISNUMBER(SEARCH("devoluci", BP[NOMBRE CUENTA])), {""})),
    ISNUMBER(MATCH(BP[[#This Row],[CODIGO]], _xlpm.codigos_devolucion, 0))
)</f>
        <v>0</v>
      </c>
    </row>
    <row r="6793" spans="1:9" x14ac:dyDescent="0.25">
      <c r="A6793" s="68"/>
      <c r="B6793" s="68"/>
      <c r="C6793" s="68"/>
      <c r="D6793" s="68"/>
      <c r="E6793" s="68"/>
      <c r="F6793" s="68"/>
      <c r="G6793" s="389"/>
      <c r="H6793" s="387" t="b" cm="1">
        <f t="array" aca="1" ref="H6793" ca="1">EsNegrita(BP[[#This Row],[CODIGO]])</f>
        <v>0</v>
      </c>
      <c r="I6793" s="387" t="b" cm="1">
        <f t="array" ref="I6793">_xlfn.LET(
    _xlpm.codigos_devolucion, _xlfn.UNIQUE(_xlfn._xlws.FILTER(BP[CODIGO], ISNUMBER(SEARCH("devoluci", BP[NOMBRE CUENTA])), {""})),
    ISNUMBER(MATCH(BP[[#This Row],[CODIGO]], _xlpm.codigos_devolucion, 0))
)</f>
        <v>0</v>
      </c>
    </row>
    <row r="6794" spans="1:9" x14ac:dyDescent="0.25">
      <c r="A6794" s="68"/>
      <c r="B6794" s="68"/>
      <c r="C6794" s="68"/>
      <c r="D6794" s="68"/>
      <c r="E6794" s="68"/>
      <c r="F6794" s="68"/>
      <c r="G6794" s="389"/>
      <c r="H6794" s="387" t="b" cm="1">
        <f t="array" aca="1" ref="H6794" ca="1">EsNegrita(BP[[#This Row],[CODIGO]])</f>
        <v>0</v>
      </c>
      <c r="I6794" s="387" t="b" cm="1">
        <f t="array" ref="I6794">_xlfn.LET(
    _xlpm.codigos_devolucion, _xlfn.UNIQUE(_xlfn._xlws.FILTER(BP[CODIGO], ISNUMBER(SEARCH("devoluci", BP[NOMBRE CUENTA])), {""})),
    ISNUMBER(MATCH(BP[[#This Row],[CODIGO]], _xlpm.codigos_devolucion, 0))
)</f>
        <v>0</v>
      </c>
    </row>
    <row r="6795" spans="1:9" x14ac:dyDescent="0.25">
      <c r="A6795" s="392"/>
      <c r="B6795" s="392"/>
      <c r="C6795" s="392"/>
      <c r="D6795" s="392"/>
      <c r="E6795" s="392"/>
      <c r="F6795" s="392"/>
      <c r="G6795" s="393"/>
      <c r="H6795" s="387" t="b" cm="1">
        <f t="array" aca="1" ref="H6795" ca="1">EsNegrita(BP[[#This Row],[CODIGO]])</f>
        <v>0</v>
      </c>
      <c r="I6795" s="387" t="b" cm="1">
        <f t="array" ref="I6795">_xlfn.LET(
    _xlpm.codigos_devolucion, _xlfn.UNIQUE(_xlfn._xlws.FILTER(BP[CODIGO], ISNUMBER(SEARCH("devoluci", BP[NOMBRE CUENTA])), {""})),
    ISNUMBER(MATCH(BP[[#This Row],[CODIGO]], _xlpm.codigos_devolucion, 0))
)</f>
        <v>0</v>
      </c>
    </row>
    <row r="6796" spans="1:9" x14ac:dyDescent="0.25">
      <c r="A6796" s="68"/>
      <c r="B6796" s="68"/>
      <c r="C6796" s="68"/>
      <c r="D6796" s="68"/>
      <c r="E6796" s="68"/>
      <c r="F6796" s="68"/>
      <c r="G6796" s="389"/>
      <c r="H6796" s="387" t="b" cm="1">
        <f t="array" aca="1" ref="H6796" ca="1">EsNegrita(BP[[#This Row],[CODIGO]])</f>
        <v>0</v>
      </c>
      <c r="I6796" s="387" t="b" cm="1">
        <f t="array" ref="I6796">_xlfn.LET(
    _xlpm.codigos_devolucion, _xlfn.UNIQUE(_xlfn._xlws.FILTER(BP[CODIGO], ISNUMBER(SEARCH("devoluci", BP[NOMBRE CUENTA])), {""})),
    ISNUMBER(MATCH(BP[[#This Row],[CODIGO]], _xlpm.codigos_devolucion, 0))
)</f>
        <v>0</v>
      </c>
    </row>
    <row r="6797" spans="1:9" x14ac:dyDescent="0.25">
      <c r="A6797" s="392"/>
      <c r="B6797" s="392"/>
      <c r="C6797" s="392"/>
      <c r="D6797" s="392"/>
      <c r="E6797" s="392"/>
      <c r="F6797" s="392"/>
      <c r="G6797" s="393"/>
      <c r="H6797" s="387" t="b" cm="1">
        <f t="array" aca="1" ref="H6797" ca="1">EsNegrita(BP[[#This Row],[CODIGO]])</f>
        <v>0</v>
      </c>
      <c r="I6797" s="387" t="b" cm="1">
        <f t="array" ref="I6797">_xlfn.LET(
    _xlpm.codigos_devolucion, _xlfn.UNIQUE(_xlfn._xlws.FILTER(BP[CODIGO], ISNUMBER(SEARCH("devoluci", BP[NOMBRE CUENTA])), {""})),
    ISNUMBER(MATCH(BP[[#This Row],[CODIGO]], _xlpm.codigos_devolucion, 0))
)</f>
        <v>0</v>
      </c>
    </row>
    <row r="6798" spans="1:9" x14ac:dyDescent="0.25">
      <c r="A6798" s="68"/>
      <c r="B6798" s="68"/>
      <c r="C6798" s="68"/>
      <c r="D6798" s="68"/>
      <c r="E6798" s="68"/>
      <c r="F6798" s="68"/>
      <c r="G6798" s="389"/>
      <c r="H6798" s="387" t="b" cm="1">
        <f t="array" aca="1" ref="H6798" ca="1">EsNegrita(BP[[#This Row],[CODIGO]])</f>
        <v>0</v>
      </c>
      <c r="I6798" s="387" t="b" cm="1">
        <f t="array" ref="I6798">_xlfn.LET(
    _xlpm.codigos_devolucion, _xlfn.UNIQUE(_xlfn._xlws.FILTER(BP[CODIGO], ISNUMBER(SEARCH("devoluci", BP[NOMBRE CUENTA])), {""})),
    ISNUMBER(MATCH(BP[[#This Row],[CODIGO]], _xlpm.codigos_devolucion, 0))
)</f>
        <v>0</v>
      </c>
    </row>
    <row r="6799" spans="1:9" x14ac:dyDescent="0.25">
      <c r="A6799" s="68"/>
      <c r="B6799" s="68"/>
      <c r="C6799" s="68"/>
      <c r="D6799" s="68"/>
      <c r="E6799" s="68"/>
      <c r="F6799" s="68"/>
      <c r="G6799" s="389"/>
      <c r="H6799" s="387" t="b" cm="1">
        <f t="array" aca="1" ref="H6799" ca="1">EsNegrita(BP[[#This Row],[CODIGO]])</f>
        <v>0</v>
      </c>
      <c r="I6799" s="387" t="b" cm="1">
        <f t="array" ref="I6799">_xlfn.LET(
    _xlpm.codigos_devolucion, _xlfn.UNIQUE(_xlfn._xlws.FILTER(BP[CODIGO], ISNUMBER(SEARCH("devoluci", BP[NOMBRE CUENTA])), {""})),
    ISNUMBER(MATCH(BP[[#This Row],[CODIGO]], _xlpm.codigos_devolucion, 0))
)</f>
        <v>0</v>
      </c>
    </row>
    <row r="6800" spans="1:9" x14ac:dyDescent="0.25">
      <c r="A6800" s="68"/>
      <c r="B6800" s="68"/>
      <c r="C6800" s="68"/>
      <c r="D6800" s="68"/>
      <c r="E6800" s="68"/>
      <c r="F6800" s="68"/>
      <c r="G6800" s="389"/>
      <c r="H6800" s="387" t="b" cm="1">
        <f t="array" aca="1" ref="H6800" ca="1">EsNegrita(BP[[#This Row],[CODIGO]])</f>
        <v>0</v>
      </c>
      <c r="I6800" s="387" t="b" cm="1">
        <f t="array" ref="I6800">_xlfn.LET(
    _xlpm.codigos_devolucion, _xlfn.UNIQUE(_xlfn._xlws.FILTER(BP[CODIGO], ISNUMBER(SEARCH("devoluci", BP[NOMBRE CUENTA])), {""})),
    ISNUMBER(MATCH(BP[[#This Row],[CODIGO]], _xlpm.codigos_devolucion, 0))
)</f>
        <v>0</v>
      </c>
    </row>
    <row r="6801" spans="1:9" x14ac:dyDescent="0.25">
      <c r="A6801" s="68"/>
      <c r="B6801" s="68"/>
      <c r="C6801" s="68"/>
      <c r="D6801" s="68"/>
      <c r="E6801" s="68"/>
      <c r="F6801" s="68"/>
      <c r="G6801" s="389"/>
      <c r="H6801" s="387" t="b" cm="1">
        <f t="array" aca="1" ref="H6801" ca="1">EsNegrita(BP[[#This Row],[CODIGO]])</f>
        <v>0</v>
      </c>
      <c r="I6801" s="387" t="b" cm="1">
        <f t="array" ref="I6801">_xlfn.LET(
    _xlpm.codigos_devolucion, _xlfn.UNIQUE(_xlfn._xlws.FILTER(BP[CODIGO], ISNUMBER(SEARCH("devoluci", BP[NOMBRE CUENTA])), {""})),
    ISNUMBER(MATCH(BP[[#This Row],[CODIGO]], _xlpm.codigos_devolucion, 0))
)</f>
        <v>0</v>
      </c>
    </row>
    <row r="6802" spans="1:9" x14ac:dyDescent="0.25">
      <c r="A6802" s="68"/>
      <c r="B6802" s="68"/>
      <c r="C6802" s="68"/>
      <c r="D6802" s="68"/>
      <c r="E6802" s="68"/>
      <c r="F6802" s="68"/>
      <c r="G6802" s="389"/>
      <c r="H6802" s="387" t="b" cm="1">
        <f t="array" aca="1" ref="H6802" ca="1">EsNegrita(BP[[#This Row],[CODIGO]])</f>
        <v>0</v>
      </c>
      <c r="I6802" s="387" t="b" cm="1">
        <f t="array" ref="I6802">_xlfn.LET(
    _xlpm.codigos_devolucion, _xlfn.UNIQUE(_xlfn._xlws.FILTER(BP[CODIGO], ISNUMBER(SEARCH("devoluci", BP[NOMBRE CUENTA])), {""})),
    ISNUMBER(MATCH(BP[[#This Row],[CODIGO]], _xlpm.codigos_devolucion, 0))
)</f>
        <v>0</v>
      </c>
    </row>
    <row r="6803" spans="1:9" x14ac:dyDescent="0.25">
      <c r="A6803" s="392"/>
      <c r="B6803" s="392"/>
      <c r="C6803" s="392"/>
      <c r="D6803" s="392"/>
      <c r="E6803" s="392"/>
      <c r="F6803" s="392"/>
      <c r="G6803" s="393"/>
      <c r="H6803" s="387" t="b" cm="1">
        <f t="array" aca="1" ref="H6803" ca="1">EsNegrita(BP[[#This Row],[CODIGO]])</f>
        <v>0</v>
      </c>
      <c r="I6803" s="387" t="b" cm="1">
        <f t="array" ref="I6803">_xlfn.LET(
    _xlpm.codigos_devolucion, _xlfn.UNIQUE(_xlfn._xlws.FILTER(BP[CODIGO], ISNUMBER(SEARCH("devoluci", BP[NOMBRE CUENTA])), {""})),
    ISNUMBER(MATCH(BP[[#This Row],[CODIGO]], _xlpm.codigos_devolucion, 0))
)</f>
        <v>0</v>
      </c>
    </row>
    <row r="6804" spans="1:9" x14ac:dyDescent="0.25">
      <c r="A6804" s="68"/>
      <c r="B6804" s="68"/>
      <c r="C6804" s="68"/>
      <c r="D6804" s="68"/>
      <c r="E6804" s="68"/>
      <c r="F6804" s="68"/>
      <c r="G6804" s="389"/>
      <c r="H6804" s="387" t="b" cm="1">
        <f t="array" aca="1" ref="H6804" ca="1">EsNegrita(BP[[#This Row],[CODIGO]])</f>
        <v>0</v>
      </c>
      <c r="I6804" s="387" t="b" cm="1">
        <f t="array" ref="I6804">_xlfn.LET(
    _xlpm.codigos_devolucion, _xlfn.UNIQUE(_xlfn._xlws.FILTER(BP[CODIGO], ISNUMBER(SEARCH("devoluci", BP[NOMBRE CUENTA])), {""})),
    ISNUMBER(MATCH(BP[[#This Row],[CODIGO]], _xlpm.codigos_devolucion, 0))
)</f>
        <v>0</v>
      </c>
    </row>
    <row r="6805" spans="1:9" ht="15.75" x14ac:dyDescent="0.25">
      <c r="A6805" s="396"/>
      <c r="B6805" s="396"/>
      <c r="C6805" s="396"/>
      <c r="D6805" s="396"/>
      <c r="E6805" s="396"/>
      <c r="F6805" s="396"/>
      <c r="G6805" s="397"/>
      <c r="H6805" s="387" t="b" cm="1">
        <f t="array" aca="1" ref="H6805" ca="1">EsNegrita(BP[[#This Row],[CODIGO]])</f>
        <v>0</v>
      </c>
      <c r="I6805" s="387" t="b" cm="1">
        <f t="array" ref="I6805">_xlfn.LET(
    _xlpm.codigos_devolucion, _xlfn.UNIQUE(_xlfn._xlws.FILTER(BP[CODIGO], ISNUMBER(SEARCH("devoluci", BP[NOMBRE CUENTA])), {""})),
    ISNUMBER(MATCH(BP[[#This Row],[CODIGO]], _xlpm.codigos_devolucion, 0))
)</f>
        <v>0</v>
      </c>
    </row>
    <row r="6806" spans="1:9" x14ac:dyDescent="0.25">
      <c r="A6806" s="394"/>
      <c r="B6806" s="394"/>
      <c r="C6806" s="394"/>
      <c r="D6806" s="394"/>
      <c r="E6806" s="394"/>
      <c r="F6806" s="394"/>
      <c r="G6806" s="395"/>
      <c r="H6806" s="387" t="b" cm="1">
        <f t="array" aca="1" ref="H6806" ca="1">EsNegrita(BP[[#This Row],[CODIGO]])</f>
        <v>0</v>
      </c>
      <c r="I6806" s="387" t="b" cm="1">
        <f t="array" ref="I6806">_xlfn.LET(
    _xlpm.codigos_devolucion, _xlfn.UNIQUE(_xlfn._xlws.FILTER(BP[CODIGO], ISNUMBER(SEARCH("devoluci", BP[NOMBRE CUENTA])), {""})),
    ISNUMBER(MATCH(BP[[#This Row],[CODIGO]], _xlpm.codigos_devolucion, 0))
)</f>
        <v>0</v>
      </c>
    </row>
    <row r="6807" spans="1:9" x14ac:dyDescent="0.25">
      <c r="A6807" s="392"/>
      <c r="B6807" s="392"/>
      <c r="C6807" s="392"/>
      <c r="D6807" s="392"/>
      <c r="E6807" s="392"/>
      <c r="F6807" s="392"/>
      <c r="G6807" s="393"/>
      <c r="H6807" s="387" t="b" cm="1">
        <f t="array" aca="1" ref="H6807" ca="1">EsNegrita(BP[[#This Row],[CODIGO]])</f>
        <v>0</v>
      </c>
      <c r="I6807" s="387" t="b" cm="1">
        <f t="array" ref="I6807">_xlfn.LET(
    _xlpm.codigos_devolucion, _xlfn.UNIQUE(_xlfn._xlws.FILTER(BP[CODIGO], ISNUMBER(SEARCH("devoluci", BP[NOMBRE CUENTA])), {""})),
    ISNUMBER(MATCH(BP[[#This Row],[CODIGO]], _xlpm.codigos_devolucion, 0))
)</f>
        <v>0</v>
      </c>
    </row>
    <row r="6808" spans="1:9" x14ac:dyDescent="0.25">
      <c r="A6808" s="68"/>
      <c r="B6808" s="68"/>
      <c r="C6808" s="68"/>
      <c r="D6808" s="68"/>
      <c r="E6808" s="68"/>
      <c r="F6808" s="68"/>
      <c r="G6808" s="389"/>
      <c r="H6808" s="387" t="b" cm="1">
        <f t="array" aca="1" ref="H6808" ca="1">EsNegrita(BP[[#This Row],[CODIGO]])</f>
        <v>0</v>
      </c>
      <c r="I6808" s="387" t="b" cm="1">
        <f t="array" ref="I6808">_xlfn.LET(
    _xlpm.codigos_devolucion, _xlfn.UNIQUE(_xlfn._xlws.FILTER(BP[CODIGO], ISNUMBER(SEARCH("devoluci", BP[NOMBRE CUENTA])), {""})),
    ISNUMBER(MATCH(BP[[#This Row],[CODIGO]], _xlpm.codigos_devolucion, 0))
)</f>
        <v>0</v>
      </c>
    </row>
    <row r="6809" spans="1:9" x14ac:dyDescent="0.25">
      <c r="A6809" s="68"/>
      <c r="B6809" s="68"/>
      <c r="C6809" s="68"/>
      <c r="D6809" s="68"/>
      <c r="E6809" s="68"/>
      <c r="F6809" s="68"/>
      <c r="G6809" s="389"/>
      <c r="H6809" s="387" t="b" cm="1">
        <f t="array" aca="1" ref="H6809" ca="1">EsNegrita(BP[[#This Row],[CODIGO]])</f>
        <v>0</v>
      </c>
      <c r="I6809" s="387" t="b" cm="1">
        <f t="array" ref="I6809">_xlfn.LET(
    _xlpm.codigos_devolucion, _xlfn.UNIQUE(_xlfn._xlws.FILTER(BP[CODIGO], ISNUMBER(SEARCH("devoluci", BP[NOMBRE CUENTA])), {""})),
    ISNUMBER(MATCH(BP[[#This Row],[CODIGO]], _xlpm.codigos_devolucion, 0))
)</f>
        <v>0</v>
      </c>
    </row>
    <row r="6810" spans="1:9" x14ac:dyDescent="0.25">
      <c r="A6810" s="68"/>
      <c r="B6810" s="68"/>
      <c r="C6810" s="68"/>
      <c r="D6810" s="68"/>
      <c r="E6810" s="68"/>
      <c r="F6810" s="68"/>
      <c r="G6810" s="389"/>
      <c r="H6810" s="387" t="b" cm="1">
        <f t="array" aca="1" ref="H6810" ca="1">EsNegrita(BP[[#This Row],[CODIGO]])</f>
        <v>0</v>
      </c>
      <c r="I6810" s="387" t="b" cm="1">
        <f t="array" ref="I6810">_xlfn.LET(
    _xlpm.codigos_devolucion, _xlfn.UNIQUE(_xlfn._xlws.FILTER(BP[CODIGO], ISNUMBER(SEARCH("devoluci", BP[NOMBRE CUENTA])), {""})),
    ISNUMBER(MATCH(BP[[#This Row],[CODIGO]], _xlpm.codigos_devolucion, 0))
)</f>
        <v>0</v>
      </c>
    </row>
    <row r="6811" spans="1:9" x14ac:dyDescent="0.25">
      <c r="A6811" s="392"/>
      <c r="B6811" s="392"/>
      <c r="C6811" s="392"/>
      <c r="D6811" s="392"/>
      <c r="E6811" s="392"/>
      <c r="F6811" s="392"/>
      <c r="G6811" s="393"/>
      <c r="H6811" s="387" t="b" cm="1">
        <f t="array" aca="1" ref="H6811" ca="1">EsNegrita(BP[[#This Row],[CODIGO]])</f>
        <v>0</v>
      </c>
      <c r="I6811" s="387" t="b" cm="1">
        <f t="array" ref="I6811">_xlfn.LET(
    _xlpm.codigos_devolucion, _xlfn.UNIQUE(_xlfn._xlws.FILTER(BP[CODIGO], ISNUMBER(SEARCH("devoluci", BP[NOMBRE CUENTA])), {""})),
    ISNUMBER(MATCH(BP[[#This Row],[CODIGO]], _xlpm.codigos_devolucion, 0))
)</f>
        <v>0</v>
      </c>
    </row>
    <row r="6812" spans="1:9" x14ac:dyDescent="0.25">
      <c r="A6812" s="68"/>
      <c r="B6812" s="68"/>
      <c r="C6812" s="68"/>
      <c r="D6812" s="68"/>
      <c r="E6812" s="68"/>
      <c r="F6812" s="68"/>
      <c r="G6812" s="389"/>
      <c r="H6812" s="387" t="b" cm="1">
        <f t="array" aca="1" ref="H6812" ca="1">EsNegrita(BP[[#This Row],[CODIGO]])</f>
        <v>0</v>
      </c>
      <c r="I6812" s="387" t="b" cm="1">
        <f t="array" ref="I6812">_xlfn.LET(
    _xlpm.codigos_devolucion, _xlfn.UNIQUE(_xlfn._xlws.FILTER(BP[CODIGO], ISNUMBER(SEARCH("devoluci", BP[NOMBRE CUENTA])), {""})),
    ISNUMBER(MATCH(BP[[#This Row],[CODIGO]], _xlpm.codigos_devolucion, 0))
)</f>
        <v>0</v>
      </c>
    </row>
    <row r="6813" spans="1:9" x14ac:dyDescent="0.25">
      <c r="A6813" s="392"/>
      <c r="B6813" s="392"/>
      <c r="C6813" s="392"/>
      <c r="D6813" s="392"/>
      <c r="E6813" s="392"/>
      <c r="F6813" s="392"/>
      <c r="G6813" s="393"/>
      <c r="H6813" s="387" t="b" cm="1">
        <f t="array" aca="1" ref="H6813" ca="1">EsNegrita(BP[[#This Row],[CODIGO]])</f>
        <v>0</v>
      </c>
      <c r="I6813" s="387" t="b" cm="1">
        <f t="array" ref="I6813">_xlfn.LET(
    _xlpm.codigos_devolucion, _xlfn.UNIQUE(_xlfn._xlws.FILTER(BP[CODIGO], ISNUMBER(SEARCH("devoluci", BP[NOMBRE CUENTA])), {""})),
    ISNUMBER(MATCH(BP[[#This Row],[CODIGO]], _xlpm.codigos_devolucion, 0))
)</f>
        <v>0</v>
      </c>
    </row>
    <row r="6814" spans="1:9" x14ac:dyDescent="0.25">
      <c r="A6814" s="68"/>
      <c r="B6814" s="68"/>
      <c r="C6814" s="68"/>
      <c r="D6814" s="68"/>
      <c r="E6814" s="68"/>
      <c r="F6814" s="68"/>
      <c r="G6814" s="389"/>
      <c r="H6814" s="387" t="b" cm="1">
        <f t="array" aca="1" ref="H6814" ca="1">EsNegrita(BP[[#This Row],[CODIGO]])</f>
        <v>0</v>
      </c>
      <c r="I6814" s="387" t="b" cm="1">
        <f t="array" ref="I6814">_xlfn.LET(
    _xlpm.codigos_devolucion, _xlfn.UNIQUE(_xlfn._xlws.FILTER(BP[CODIGO], ISNUMBER(SEARCH("devoluci", BP[NOMBRE CUENTA])), {""})),
    ISNUMBER(MATCH(BP[[#This Row],[CODIGO]], _xlpm.codigos_devolucion, 0))
)</f>
        <v>0</v>
      </c>
    </row>
    <row r="6815" spans="1:9" x14ac:dyDescent="0.25">
      <c r="A6815" s="68"/>
      <c r="B6815" s="68"/>
      <c r="C6815" s="68"/>
      <c r="D6815" s="68"/>
      <c r="E6815" s="68"/>
      <c r="F6815" s="68"/>
      <c r="G6815" s="389"/>
      <c r="H6815" s="387" t="b" cm="1">
        <f t="array" aca="1" ref="H6815" ca="1">EsNegrita(BP[[#This Row],[CODIGO]])</f>
        <v>0</v>
      </c>
      <c r="I6815" s="387" t="b" cm="1">
        <f t="array" ref="I6815">_xlfn.LET(
    _xlpm.codigos_devolucion, _xlfn.UNIQUE(_xlfn._xlws.FILTER(BP[CODIGO], ISNUMBER(SEARCH("devoluci", BP[NOMBRE CUENTA])), {""})),
    ISNUMBER(MATCH(BP[[#This Row],[CODIGO]], _xlpm.codigos_devolucion, 0))
)</f>
        <v>0</v>
      </c>
    </row>
    <row r="6816" spans="1:9" x14ac:dyDescent="0.25">
      <c r="A6816" s="392"/>
      <c r="B6816" s="392"/>
      <c r="C6816" s="392"/>
      <c r="D6816" s="392"/>
      <c r="E6816" s="392"/>
      <c r="F6816" s="392"/>
      <c r="G6816" s="393"/>
      <c r="H6816" s="387" t="b" cm="1">
        <f t="array" aca="1" ref="H6816" ca="1">EsNegrita(BP[[#This Row],[CODIGO]])</f>
        <v>0</v>
      </c>
      <c r="I6816" s="387" t="b" cm="1">
        <f t="array" ref="I6816">_xlfn.LET(
    _xlpm.codigos_devolucion, _xlfn.UNIQUE(_xlfn._xlws.FILTER(BP[CODIGO], ISNUMBER(SEARCH("devoluci", BP[NOMBRE CUENTA])), {""})),
    ISNUMBER(MATCH(BP[[#This Row],[CODIGO]], _xlpm.codigos_devolucion, 0))
)</f>
        <v>0</v>
      </c>
    </row>
    <row r="6817" spans="1:9" x14ac:dyDescent="0.25">
      <c r="A6817" s="68"/>
      <c r="B6817" s="68"/>
      <c r="C6817" s="68"/>
      <c r="D6817" s="68"/>
      <c r="E6817" s="68"/>
      <c r="F6817" s="68"/>
      <c r="G6817" s="389"/>
      <c r="H6817" s="387" t="b" cm="1">
        <f t="array" aca="1" ref="H6817" ca="1">EsNegrita(BP[[#This Row],[CODIGO]])</f>
        <v>0</v>
      </c>
      <c r="I6817" s="387" t="b" cm="1">
        <f t="array" ref="I6817">_xlfn.LET(
    _xlpm.codigos_devolucion, _xlfn.UNIQUE(_xlfn._xlws.FILTER(BP[CODIGO], ISNUMBER(SEARCH("devoluci", BP[NOMBRE CUENTA])), {""})),
    ISNUMBER(MATCH(BP[[#This Row],[CODIGO]], _xlpm.codigos_devolucion, 0))
)</f>
        <v>0</v>
      </c>
    </row>
    <row r="6818" spans="1:9" x14ac:dyDescent="0.25">
      <c r="A6818" s="68"/>
      <c r="B6818" s="68"/>
      <c r="C6818" s="68"/>
      <c r="D6818" s="68"/>
      <c r="E6818" s="68"/>
      <c r="F6818" s="68"/>
      <c r="G6818" s="389"/>
      <c r="H6818" s="387" t="b" cm="1">
        <f t="array" aca="1" ref="H6818" ca="1">EsNegrita(BP[[#This Row],[CODIGO]])</f>
        <v>0</v>
      </c>
      <c r="I6818" s="387" t="b" cm="1">
        <f t="array" ref="I6818">_xlfn.LET(
    _xlpm.codigos_devolucion, _xlfn.UNIQUE(_xlfn._xlws.FILTER(BP[CODIGO], ISNUMBER(SEARCH("devoluci", BP[NOMBRE CUENTA])), {""})),
    ISNUMBER(MATCH(BP[[#This Row],[CODIGO]], _xlpm.codigos_devolucion, 0))
)</f>
        <v>0</v>
      </c>
    </row>
    <row r="6819" spans="1:9" x14ac:dyDescent="0.25">
      <c r="A6819" s="68"/>
      <c r="B6819" s="68"/>
      <c r="C6819" s="68"/>
      <c r="D6819" s="68"/>
      <c r="E6819" s="68"/>
      <c r="F6819" s="68"/>
      <c r="G6819" s="389"/>
      <c r="H6819" s="387" t="b" cm="1">
        <f t="array" aca="1" ref="H6819" ca="1">EsNegrita(BP[[#This Row],[CODIGO]])</f>
        <v>0</v>
      </c>
      <c r="I6819" s="387" t="b" cm="1">
        <f t="array" ref="I6819">_xlfn.LET(
    _xlpm.codigos_devolucion, _xlfn.UNIQUE(_xlfn._xlws.FILTER(BP[CODIGO], ISNUMBER(SEARCH("devoluci", BP[NOMBRE CUENTA])), {""})),
    ISNUMBER(MATCH(BP[[#This Row],[CODIGO]], _xlpm.codigos_devolucion, 0))
)</f>
        <v>0</v>
      </c>
    </row>
    <row r="6820" spans="1:9" x14ac:dyDescent="0.25">
      <c r="A6820" s="68"/>
      <c r="B6820" s="68"/>
      <c r="C6820" s="68"/>
      <c r="D6820" s="68"/>
      <c r="E6820" s="68"/>
      <c r="F6820" s="68"/>
      <c r="G6820" s="389"/>
      <c r="H6820" s="387" t="b" cm="1">
        <f t="array" aca="1" ref="H6820" ca="1">EsNegrita(BP[[#This Row],[CODIGO]])</f>
        <v>0</v>
      </c>
      <c r="I6820" s="387" t="b" cm="1">
        <f t="array" ref="I6820">_xlfn.LET(
    _xlpm.codigos_devolucion, _xlfn.UNIQUE(_xlfn._xlws.FILTER(BP[CODIGO], ISNUMBER(SEARCH("devoluci", BP[NOMBRE CUENTA])), {""})),
    ISNUMBER(MATCH(BP[[#This Row],[CODIGO]], _xlpm.codigos_devolucion, 0))
)</f>
        <v>0</v>
      </c>
    </row>
    <row r="6821" spans="1:9" x14ac:dyDescent="0.25">
      <c r="A6821" s="68"/>
      <c r="B6821" s="68"/>
      <c r="C6821" s="68"/>
      <c r="D6821" s="68"/>
      <c r="E6821" s="68"/>
      <c r="F6821" s="68"/>
      <c r="G6821" s="389"/>
      <c r="H6821" s="387" t="b" cm="1">
        <f t="array" aca="1" ref="H6821" ca="1">EsNegrita(BP[[#This Row],[CODIGO]])</f>
        <v>0</v>
      </c>
      <c r="I6821" s="387" t="b" cm="1">
        <f t="array" ref="I6821">_xlfn.LET(
    _xlpm.codigos_devolucion, _xlfn.UNIQUE(_xlfn._xlws.FILTER(BP[CODIGO], ISNUMBER(SEARCH("devoluci", BP[NOMBRE CUENTA])), {""})),
    ISNUMBER(MATCH(BP[[#This Row],[CODIGO]], _xlpm.codigos_devolucion, 0))
)</f>
        <v>0</v>
      </c>
    </row>
    <row r="6822" spans="1:9" x14ac:dyDescent="0.25">
      <c r="A6822" s="68"/>
      <c r="B6822" s="68"/>
      <c r="C6822" s="68"/>
      <c r="D6822" s="68"/>
      <c r="E6822" s="68"/>
      <c r="F6822" s="68"/>
      <c r="G6822" s="389"/>
      <c r="H6822" s="387" t="b" cm="1">
        <f t="array" aca="1" ref="H6822" ca="1">EsNegrita(BP[[#This Row],[CODIGO]])</f>
        <v>0</v>
      </c>
      <c r="I6822" s="387" t="b" cm="1">
        <f t="array" ref="I6822">_xlfn.LET(
    _xlpm.codigos_devolucion, _xlfn.UNIQUE(_xlfn._xlws.FILTER(BP[CODIGO], ISNUMBER(SEARCH("devoluci", BP[NOMBRE CUENTA])), {""})),
    ISNUMBER(MATCH(BP[[#This Row],[CODIGO]], _xlpm.codigos_devolucion, 0))
)</f>
        <v>0</v>
      </c>
    </row>
    <row r="6823" spans="1:9" x14ac:dyDescent="0.25">
      <c r="A6823" s="392"/>
      <c r="B6823" s="392"/>
      <c r="C6823" s="392"/>
      <c r="D6823" s="392"/>
      <c r="E6823" s="392"/>
      <c r="F6823" s="392"/>
      <c r="G6823" s="393"/>
      <c r="H6823" s="387" t="b" cm="1">
        <f t="array" aca="1" ref="H6823" ca="1">EsNegrita(BP[[#This Row],[CODIGO]])</f>
        <v>0</v>
      </c>
      <c r="I6823" s="387" t="b" cm="1">
        <f t="array" ref="I6823">_xlfn.LET(
    _xlpm.codigos_devolucion, _xlfn.UNIQUE(_xlfn._xlws.FILTER(BP[CODIGO], ISNUMBER(SEARCH("devoluci", BP[NOMBRE CUENTA])), {""})),
    ISNUMBER(MATCH(BP[[#This Row],[CODIGO]], _xlpm.codigos_devolucion, 0))
)</f>
        <v>0</v>
      </c>
    </row>
    <row r="6824" spans="1:9" x14ac:dyDescent="0.25">
      <c r="A6824" s="68"/>
      <c r="B6824" s="68"/>
      <c r="C6824" s="68"/>
      <c r="D6824" s="68"/>
      <c r="E6824" s="68"/>
      <c r="F6824" s="68"/>
      <c r="G6824" s="389"/>
      <c r="H6824" s="387" t="b" cm="1">
        <f t="array" aca="1" ref="H6824" ca="1">EsNegrita(BP[[#This Row],[CODIGO]])</f>
        <v>0</v>
      </c>
      <c r="I6824" s="387" t="b" cm="1">
        <f t="array" ref="I6824">_xlfn.LET(
    _xlpm.codigos_devolucion, _xlfn.UNIQUE(_xlfn._xlws.FILTER(BP[CODIGO], ISNUMBER(SEARCH("devoluci", BP[NOMBRE CUENTA])), {""})),
    ISNUMBER(MATCH(BP[[#This Row],[CODIGO]], _xlpm.codigos_devolucion, 0))
)</f>
        <v>0</v>
      </c>
    </row>
    <row r="6825" spans="1:9" x14ac:dyDescent="0.25">
      <c r="A6825" s="394"/>
      <c r="B6825" s="394"/>
      <c r="C6825" s="394"/>
      <c r="D6825" s="394"/>
      <c r="E6825" s="394"/>
      <c r="F6825" s="394"/>
      <c r="G6825" s="395"/>
      <c r="H6825" s="387" t="b" cm="1">
        <f t="array" aca="1" ref="H6825" ca="1">EsNegrita(BP[[#This Row],[CODIGO]])</f>
        <v>0</v>
      </c>
      <c r="I6825" s="387" t="b" cm="1">
        <f t="array" ref="I6825">_xlfn.LET(
    _xlpm.codigos_devolucion, _xlfn.UNIQUE(_xlfn._xlws.FILTER(BP[CODIGO], ISNUMBER(SEARCH("devoluci", BP[NOMBRE CUENTA])), {""})),
    ISNUMBER(MATCH(BP[[#This Row],[CODIGO]], _xlpm.codigos_devolucion, 0))
)</f>
        <v>0</v>
      </c>
    </row>
    <row r="6826" spans="1:9" x14ac:dyDescent="0.25">
      <c r="A6826" s="392"/>
      <c r="B6826" s="392"/>
      <c r="C6826" s="392"/>
      <c r="D6826" s="392"/>
      <c r="E6826" s="392"/>
      <c r="F6826" s="392"/>
      <c r="G6826" s="393"/>
      <c r="H6826" s="387" t="b" cm="1">
        <f t="array" aca="1" ref="H6826" ca="1">EsNegrita(BP[[#This Row],[CODIGO]])</f>
        <v>0</v>
      </c>
      <c r="I6826" s="387" t="b" cm="1">
        <f t="array" ref="I6826">_xlfn.LET(
    _xlpm.codigos_devolucion, _xlfn.UNIQUE(_xlfn._xlws.FILTER(BP[CODIGO], ISNUMBER(SEARCH("devoluci", BP[NOMBRE CUENTA])), {""})),
    ISNUMBER(MATCH(BP[[#This Row],[CODIGO]], _xlpm.codigos_devolucion, 0))
)</f>
        <v>0</v>
      </c>
    </row>
    <row r="6827" spans="1:9" x14ac:dyDescent="0.25">
      <c r="A6827" s="68"/>
      <c r="B6827" s="68"/>
      <c r="C6827" s="68"/>
      <c r="D6827" s="68"/>
      <c r="E6827" s="68"/>
      <c r="F6827" s="68"/>
      <c r="G6827" s="389"/>
      <c r="H6827" s="387" t="b" cm="1">
        <f t="array" aca="1" ref="H6827" ca="1">EsNegrita(BP[[#This Row],[CODIGO]])</f>
        <v>0</v>
      </c>
      <c r="I6827" s="387" t="b" cm="1">
        <f t="array" ref="I6827">_xlfn.LET(
    _xlpm.codigos_devolucion, _xlfn.UNIQUE(_xlfn._xlws.FILTER(BP[CODIGO], ISNUMBER(SEARCH("devoluci", BP[NOMBRE CUENTA])), {""})),
    ISNUMBER(MATCH(BP[[#This Row],[CODIGO]], _xlpm.codigos_devolucion, 0))
)</f>
        <v>0</v>
      </c>
    </row>
    <row r="6828" spans="1:9" x14ac:dyDescent="0.25">
      <c r="A6828" s="394"/>
      <c r="B6828" s="394"/>
      <c r="C6828" s="394"/>
      <c r="D6828" s="394"/>
      <c r="E6828" s="394"/>
      <c r="F6828" s="394"/>
      <c r="G6828" s="395"/>
      <c r="H6828" s="387" t="b" cm="1">
        <f t="array" aca="1" ref="H6828" ca="1">EsNegrita(BP[[#This Row],[CODIGO]])</f>
        <v>0</v>
      </c>
      <c r="I6828" s="387" t="b" cm="1">
        <f t="array" ref="I6828">_xlfn.LET(
    _xlpm.codigos_devolucion, _xlfn.UNIQUE(_xlfn._xlws.FILTER(BP[CODIGO], ISNUMBER(SEARCH("devoluci", BP[NOMBRE CUENTA])), {""})),
    ISNUMBER(MATCH(BP[[#This Row],[CODIGO]], _xlpm.codigos_devolucion, 0))
)</f>
        <v>0</v>
      </c>
    </row>
    <row r="6829" spans="1:9" x14ac:dyDescent="0.25">
      <c r="A6829" s="392"/>
      <c r="B6829" s="392"/>
      <c r="C6829" s="392"/>
      <c r="D6829" s="392"/>
      <c r="E6829" s="392"/>
      <c r="F6829" s="392"/>
      <c r="G6829" s="393"/>
      <c r="H6829" s="387" t="b" cm="1">
        <f t="array" aca="1" ref="H6829" ca="1">EsNegrita(BP[[#This Row],[CODIGO]])</f>
        <v>0</v>
      </c>
      <c r="I6829" s="387" t="b" cm="1">
        <f t="array" ref="I6829">_xlfn.LET(
    _xlpm.codigos_devolucion, _xlfn.UNIQUE(_xlfn._xlws.FILTER(BP[CODIGO], ISNUMBER(SEARCH("devoluci", BP[NOMBRE CUENTA])), {""})),
    ISNUMBER(MATCH(BP[[#This Row],[CODIGO]], _xlpm.codigos_devolucion, 0))
)</f>
        <v>0</v>
      </c>
    </row>
    <row r="6830" spans="1:9" x14ac:dyDescent="0.25">
      <c r="A6830" s="68"/>
      <c r="B6830" s="68"/>
      <c r="C6830" s="68"/>
      <c r="D6830" s="68"/>
      <c r="E6830" s="68"/>
      <c r="F6830" s="68"/>
      <c r="G6830" s="389"/>
      <c r="H6830" s="387" t="b" cm="1">
        <f t="array" aca="1" ref="H6830" ca="1">EsNegrita(BP[[#This Row],[CODIGO]])</f>
        <v>0</v>
      </c>
      <c r="I6830" s="387" t="b" cm="1">
        <f t="array" ref="I6830">_xlfn.LET(
    _xlpm.codigos_devolucion, _xlfn.UNIQUE(_xlfn._xlws.FILTER(BP[CODIGO], ISNUMBER(SEARCH("devoluci", BP[NOMBRE CUENTA])), {""})),
    ISNUMBER(MATCH(BP[[#This Row],[CODIGO]], _xlpm.codigos_devolucion, 0))
)</f>
        <v>0</v>
      </c>
    </row>
    <row r="6831" spans="1:9" x14ac:dyDescent="0.25">
      <c r="A6831" s="392"/>
      <c r="B6831" s="392"/>
      <c r="C6831" s="392"/>
      <c r="D6831" s="392"/>
      <c r="E6831" s="392"/>
      <c r="F6831" s="392"/>
      <c r="G6831" s="393"/>
      <c r="H6831" s="387" t="b" cm="1">
        <f t="array" aca="1" ref="H6831" ca="1">EsNegrita(BP[[#This Row],[CODIGO]])</f>
        <v>0</v>
      </c>
      <c r="I6831" s="387" t="b" cm="1">
        <f t="array" ref="I6831">_xlfn.LET(
    _xlpm.codigos_devolucion, _xlfn.UNIQUE(_xlfn._xlws.FILTER(BP[CODIGO], ISNUMBER(SEARCH("devoluci", BP[NOMBRE CUENTA])), {""})),
    ISNUMBER(MATCH(BP[[#This Row],[CODIGO]], _xlpm.codigos_devolucion, 0))
)</f>
        <v>0</v>
      </c>
    </row>
    <row r="6832" spans="1:9" x14ac:dyDescent="0.25">
      <c r="A6832" s="68"/>
      <c r="B6832" s="68"/>
      <c r="C6832" s="68"/>
      <c r="D6832" s="68"/>
      <c r="E6832" s="68"/>
      <c r="F6832" s="68"/>
      <c r="G6832" s="389"/>
      <c r="H6832" s="387" t="b" cm="1">
        <f t="array" aca="1" ref="H6832" ca="1">EsNegrita(BP[[#This Row],[CODIGO]])</f>
        <v>0</v>
      </c>
      <c r="I6832" s="387" t="b" cm="1">
        <f t="array" ref="I6832">_xlfn.LET(
    _xlpm.codigos_devolucion, _xlfn.UNIQUE(_xlfn._xlws.FILTER(BP[CODIGO], ISNUMBER(SEARCH("devoluci", BP[NOMBRE CUENTA])), {""})),
    ISNUMBER(MATCH(BP[[#This Row],[CODIGO]], _xlpm.codigos_devolucion, 0))
)</f>
        <v>0</v>
      </c>
    </row>
    <row r="6833" spans="1:9" x14ac:dyDescent="0.25">
      <c r="A6833" s="392"/>
      <c r="B6833" s="392"/>
      <c r="C6833" s="392"/>
      <c r="D6833" s="392"/>
      <c r="E6833" s="392"/>
      <c r="F6833" s="392"/>
      <c r="G6833" s="393"/>
      <c r="H6833" s="387" t="b" cm="1">
        <f t="array" aca="1" ref="H6833" ca="1">EsNegrita(BP[[#This Row],[CODIGO]])</f>
        <v>0</v>
      </c>
      <c r="I6833" s="387" t="b" cm="1">
        <f t="array" ref="I6833">_xlfn.LET(
    _xlpm.codigos_devolucion, _xlfn.UNIQUE(_xlfn._xlws.FILTER(BP[CODIGO], ISNUMBER(SEARCH("devoluci", BP[NOMBRE CUENTA])), {""})),
    ISNUMBER(MATCH(BP[[#This Row],[CODIGO]], _xlpm.codigos_devolucion, 0))
)</f>
        <v>0</v>
      </c>
    </row>
    <row r="6834" spans="1:9" x14ac:dyDescent="0.25">
      <c r="A6834" s="68"/>
      <c r="B6834" s="68"/>
      <c r="C6834" s="68"/>
      <c r="D6834" s="68"/>
      <c r="E6834" s="68"/>
      <c r="F6834" s="68"/>
      <c r="G6834" s="389"/>
      <c r="H6834" s="387" t="b" cm="1">
        <f t="array" aca="1" ref="H6834" ca="1">EsNegrita(BP[[#This Row],[CODIGO]])</f>
        <v>0</v>
      </c>
      <c r="I6834" s="387" t="b" cm="1">
        <f t="array" ref="I6834">_xlfn.LET(
    _xlpm.codigos_devolucion, _xlfn.UNIQUE(_xlfn._xlws.FILTER(BP[CODIGO], ISNUMBER(SEARCH("devoluci", BP[NOMBRE CUENTA])), {""})),
    ISNUMBER(MATCH(BP[[#This Row],[CODIGO]], _xlpm.codigos_devolucion, 0))
)</f>
        <v>0</v>
      </c>
    </row>
    <row r="6835" spans="1:9" x14ac:dyDescent="0.25">
      <c r="A6835" s="68"/>
      <c r="B6835" s="68"/>
      <c r="C6835" s="68"/>
      <c r="D6835" s="68"/>
      <c r="E6835" s="68"/>
      <c r="F6835" s="68"/>
      <c r="G6835" s="389"/>
      <c r="H6835" s="387" t="b" cm="1">
        <f t="array" aca="1" ref="H6835" ca="1">EsNegrita(BP[[#This Row],[CODIGO]])</f>
        <v>0</v>
      </c>
      <c r="I6835" s="387" t="b" cm="1">
        <f t="array" ref="I6835">_xlfn.LET(
    _xlpm.codigos_devolucion, _xlfn.UNIQUE(_xlfn._xlws.FILTER(BP[CODIGO], ISNUMBER(SEARCH("devoluci", BP[NOMBRE CUENTA])), {""})),
    ISNUMBER(MATCH(BP[[#This Row],[CODIGO]], _xlpm.codigos_devolucion, 0))
)</f>
        <v>0</v>
      </c>
    </row>
    <row r="6836" spans="1:9" x14ac:dyDescent="0.25">
      <c r="A6836" s="68"/>
      <c r="B6836" s="68"/>
      <c r="C6836" s="68"/>
      <c r="D6836" s="68"/>
      <c r="E6836" s="68"/>
      <c r="F6836" s="68"/>
      <c r="G6836" s="389"/>
      <c r="H6836" s="387" t="b" cm="1">
        <f t="array" aca="1" ref="H6836" ca="1">EsNegrita(BP[[#This Row],[CODIGO]])</f>
        <v>0</v>
      </c>
      <c r="I6836" s="387" t="b" cm="1">
        <f t="array" ref="I6836">_xlfn.LET(
    _xlpm.codigos_devolucion, _xlfn.UNIQUE(_xlfn._xlws.FILTER(BP[CODIGO], ISNUMBER(SEARCH("devoluci", BP[NOMBRE CUENTA])), {""})),
    ISNUMBER(MATCH(BP[[#This Row],[CODIGO]], _xlpm.codigos_devolucion, 0))
)</f>
        <v>0</v>
      </c>
    </row>
    <row r="6837" spans="1:9" x14ac:dyDescent="0.25">
      <c r="A6837" s="68"/>
      <c r="B6837" s="68"/>
      <c r="C6837" s="68"/>
      <c r="D6837" s="68"/>
      <c r="E6837" s="68"/>
      <c r="F6837" s="68"/>
      <c r="G6837" s="389"/>
      <c r="H6837" s="387" t="b" cm="1">
        <f t="array" aca="1" ref="H6837" ca="1">EsNegrita(BP[[#This Row],[CODIGO]])</f>
        <v>0</v>
      </c>
      <c r="I6837" s="387" t="b" cm="1">
        <f t="array" ref="I6837">_xlfn.LET(
    _xlpm.codigos_devolucion, _xlfn.UNIQUE(_xlfn._xlws.FILTER(BP[CODIGO], ISNUMBER(SEARCH("devoluci", BP[NOMBRE CUENTA])), {""})),
    ISNUMBER(MATCH(BP[[#This Row],[CODIGO]], _xlpm.codigos_devolucion, 0))
)</f>
        <v>0</v>
      </c>
    </row>
    <row r="6838" spans="1:9" x14ac:dyDescent="0.25">
      <c r="A6838" s="68"/>
      <c r="B6838" s="68"/>
      <c r="C6838" s="68"/>
      <c r="D6838" s="68"/>
      <c r="E6838" s="68"/>
      <c r="F6838" s="68"/>
      <c r="G6838" s="389"/>
      <c r="H6838" s="387" t="b" cm="1">
        <f t="array" aca="1" ref="H6838" ca="1">EsNegrita(BP[[#This Row],[CODIGO]])</f>
        <v>0</v>
      </c>
      <c r="I6838" s="387" t="b" cm="1">
        <f t="array" ref="I6838">_xlfn.LET(
    _xlpm.codigos_devolucion, _xlfn.UNIQUE(_xlfn._xlws.FILTER(BP[CODIGO], ISNUMBER(SEARCH("devoluci", BP[NOMBRE CUENTA])), {""})),
    ISNUMBER(MATCH(BP[[#This Row],[CODIGO]], _xlpm.codigos_devolucion, 0))
)</f>
        <v>0</v>
      </c>
    </row>
    <row r="6839" spans="1:9" x14ac:dyDescent="0.25">
      <c r="A6839" s="392"/>
      <c r="B6839" s="392"/>
      <c r="C6839" s="392"/>
      <c r="D6839" s="392"/>
      <c r="E6839" s="392"/>
      <c r="F6839" s="392"/>
      <c r="G6839" s="393"/>
      <c r="H6839" s="387" t="b" cm="1">
        <f t="array" aca="1" ref="H6839" ca="1">EsNegrita(BP[[#This Row],[CODIGO]])</f>
        <v>0</v>
      </c>
      <c r="I6839" s="387" t="b" cm="1">
        <f t="array" ref="I6839">_xlfn.LET(
    _xlpm.codigos_devolucion, _xlfn.UNIQUE(_xlfn._xlws.FILTER(BP[CODIGO], ISNUMBER(SEARCH("devoluci", BP[NOMBRE CUENTA])), {""})),
    ISNUMBER(MATCH(BP[[#This Row],[CODIGO]], _xlpm.codigos_devolucion, 0))
)</f>
        <v>0</v>
      </c>
    </row>
    <row r="6840" spans="1:9" x14ac:dyDescent="0.25">
      <c r="A6840" s="68"/>
      <c r="B6840" s="68"/>
      <c r="C6840" s="68"/>
      <c r="D6840" s="68"/>
      <c r="E6840" s="68"/>
      <c r="F6840" s="68"/>
      <c r="G6840" s="389"/>
      <c r="H6840" s="387" t="b" cm="1">
        <f t="array" aca="1" ref="H6840" ca="1">EsNegrita(BP[[#This Row],[CODIGO]])</f>
        <v>0</v>
      </c>
      <c r="I6840" s="387" t="b" cm="1">
        <f t="array" ref="I6840">_xlfn.LET(
    _xlpm.codigos_devolucion, _xlfn.UNIQUE(_xlfn._xlws.FILTER(BP[CODIGO], ISNUMBER(SEARCH("devoluci", BP[NOMBRE CUENTA])), {""})),
    ISNUMBER(MATCH(BP[[#This Row],[CODIGO]], _xlpm.codigos_devolucion, 0))
)</f>
        <v>0</v>
      </c>
    </row>
    <row r="6841" spans="1:9" x14ac:dyDescent="0.25">
      <c r="A6841" s="68"/>
      <c r="B6841" s="68"/>
      <c r="C6841" s="68"/>
      <c r="D6841" s="68"/>
      <c r="E6841" s="68"/>
      <c r="F6841" s="68"/>
      <c r="G6841" s="389"/>
      <c r="H6841" s="387" t="b" cm="1">
        <f t="array" aca="1" ref="H6841" ca="1">EsNegrita(BP[[#This Row],[CODIGO]])</f>
        <v>0</v>
      </c>
      <c r="I6841" s="387" t="b" cm="1">
        <f t="array" ref="I6841">_xlfn.LET(
    _xlpm.codigos_devolucion, _xlfn.UNIQUE(_xlfn._xlws.FILTER(BP[CODIGO], ISNUMBER(SEARCH("devoluci", BP[NOMBRE CUENTA])), {""})),
    ISNUMBER(MATCH(BP[[#This Row],[CODIGO]], _xlpm.codigos_devolucion, 0))
)</f>
        <v>0</v>
      </c>
    </row>
    <row r="6842" spans="1:9" x14ac:dyDescent="0.25">
      <c r="A6842" s="68"/>
      <c r="B6842" s="68"/>
      <c r="C6842" s="68"/>
      <c r="D6842" s="68"/>
      <c r="E6842" s="68"/>
      <c r="F6842" s="68"/>
      <c r="G6842" s="389"/>
      <c r="H6842" s="387" t="b" cm="1">
        <f t="array" aca="1" ref="H6842" ca="1">EsNegrita(BP[[#This Row],[CODIGO]])</f>
        <v>0</v>
      </c>
      <c r="I6842" s="387" t="b" cm="1">
        <f t="array" ref="I6842">_xlfn.LET(
    _xlpm.codigos_devolucion, _xlfn.UNIQUE(_xlfn._xlws.FILTER(BP[CODIGO], ISNUMBER(SEARCH("devoluci", BP[NOMBRE CUENTA])), {""})),
    ISNUMBER(MATCH(BP[[#This Row],[CODIGO]], _xlpm.codigos_devolucion, 0))
)</f>
        <v>0</v>
      </c>
    </row>
    <row r="6843" spans="1:9" x14ac:dyDescent="0.25">
      <c r="A6843" s="68"/>
      <c r="B6843" s="68"/>
      <c r="C6843" s="68"/>
      <c r="D6843" s="68"/>
      <c r="E6843" s="68"/>
      <c r="F6843" s="68"/>
      <c r="G6843" s="389"/>
      <c r="H6843" s="387" t="b" cm="1">
        <f t="array" aca="1" ref="H6843" ca="1">EsNegrita(BP[[#This Row],[CODIGO]])</f>
        <v>0</v>
      </c>
      <c r="I6843" s="387" t="b" cm="1">
        <f t="array" ref="I6843">_xlfn.LET(
    _xlpm.codigos_devolucion, _xlfn.UNIQUE(_xlfn._xlws.FILTER(BP[CODIGO], ISNUMBER(SEARCH("devoluci", BP[NOMBRE CUENTA])), {""})),
    ISNUMBER(MATCH(BP[[#This Row],[CODIGO]], _xlpm.codigos_devolucion, 0))
)</f>
        <v>0</v>
      </c>
    </row>
    <row r="6844" spans="1:9" x14ac:dyDescent="0.25">
      <c r="A6844" s="68"/>
      <c r="B6844" s="68"/>
      <c r="C6844" s="68"/>
      <c r="D6844" s="68"/>
      <c r="E6844" s="68"/>
      <c r="F6844" s="68"/>
      <c r="G6844" s="389"/>
      <c r="H6844" s="387" t="b" cm="1">
        <f t="array" aca="1" ref="H6844" ca="1">EsNegrita(BP[[#This Row],[CODIGO]])</f>
        <v>0</v>
      </c>
      <c r="I6844" s="387" t="b" cm="1">
        <f t="array" ref="I6844">_xlfn.LET(
    _xlpm.codigos_devolucion, _xlfn.UNIQUE(_xlfn._xlws.FILTER(BP[CODIGO], ISNUMBER(SEARCH("devoluci", BP[NOMBRE CUENTA])), {""})),
    ISNUMBER(MATCH(BP[[#This Row],[CODIGO]], _xlpm.codigos_devolucion, 0))
)</f>
        <v>0</v>
      </c>
    </row>
    <row r="6845" spans="1:9" x14ac:dyDescent="0.25">
      <c r="A6845" s="68"/>
      <c r="B6845" s="68"/>
      <c r="C6845" s="68"/>
      <c r="D6845" s="68"/>
      <c r="E6845" s="68"/>
      <c r="F6845" s="68"/>
      <c r="G6845" s="389"/>
      <c r="H6845" s="387" t="b" cm="1">
        <f t="array" aca="1" ref="H6845" ca="1">EsNegrita(BP[[#This Row],[CODIGO]])</f>
        <v>0</v>
      </c>
      <c r="I6845" s="387" t="b" cm="1">
        <f t="array" ref="I6845">_xlfn.LET(
    _xlpm.codigos_devolucion, _xlfn.UNIQUE(_xlfn._xlws.FILTER(BP[CODIGO], ISNUMBER(SEARCH("devoluci", BP[NOMBRE CUENTA])), {""})),
    ISNUMBER(MATCH(BP[[#This Row],[CODIGO]], _xlpm.codigos_devolucion, 0))
)</f>
        <v>0</v>
      </c>
    </row>
    <row r="6846" spans="1:9" x14ac:dyDescent="0.25">
      <c r="A6846" s="68"/>
      <c r="B6846" s="68"/>
      <c r="C6846" s="68"/>
      <c r="D6846" s="68"/>
      <c r="E6846" s="68"/>
      <c r="F6846" s="68"/>
      <c r="G6846" s="389"/>
      <c r="H6846" s="387" t="b" cm="1">
        <f t="array" aca="1" ref="H6846" ca="1">EsNegrita(BP[[#This Row],[CODIGO]])</f>
        <v>0</v>
      </c>
      <c r="I6846" s="387" t="b" cm="1">
        <f t="array" ref="I6846">_xlfn.LET(
    _xlpm.codigos_devolucion, _xlfn.UNIQUE(_xlfn._xlws.FILTER(BP[CODIGO], ISNUMBER(SEARCH("devoluci", BP[NOMBRE CUENTA])), {""})),
    ISNUMBER(MATCH(BP[[#This Row],[CODIGO]], _xlpm.codigos_devolucion, 0))
)</f>
        <v>0</v>
      </c>
    </row>
    <row r="6847" spans="1:9" x14ac:dyDescent="0.25">
      <c r="A6847" s="68"/>
      <c r="B6847" s="68"/>
      <c r="C6847" s="68"/>
      <c r="D6847" s="68"/>
      <c r="E6847" s="68"/>
      <c r="F6847" s="68"/>
      <c r="G6847" s="389"/>
      <c r="H6847" s="387" t="b" cm="1">
        <f t="array" aca="1" ref="H6847" ca="1">EsNegrita(BP[[#This Row],[CODIGO]])</f>
        <v>0</v>
      </c>
      <c r="I6847" s="387" t="b" cm="1">
        <f t="array" ref="I6847">_xlfn.LET(
    _xlpm.codigos_devolucion, _xlfn.UNIQUE(_xlfn._xlws.FILTER(BP[CODIGO], ISNUMBER(SEARCH("devoluci", BP[NOMBRE CUENTA])), {""})),
    ISNUMBER(MATCH(BP[[#This Row],[CODIGO]], _xlpm.codigos_devolucion, 0))
)</f>
        <v>0</v>
      </c>
    </row>
    <row r="6848" spans="1:9" x14ac:dyDescent="0.25">
      <c r="A6848" s="68"/>
      <c r="B6848" s="68"/>
      <c r="C6848" s="68"/>
      <c r="D6848" s="68"/>
      <c r="E6848" s="68"/>
      <c r="F6848" s="68"/>
      <c r="G6848" s="389"/>
      <c r="H6848" s="387" t="b" cm="1">
        <f t="array" aca="1" ref="H6848" ca="1">EsNegrita(BP[[#This Row],[CODIGO]])</f>
        <v>0</v>
      </c>
      <c r="I6848" s="387" t="b" cm="1">
        <f t="array" ref="I6848">_xlfn.LET(
    _xlpm.codigos_devolucion, _xlfn.UNIQUE(_xlfn._xlws.FILTER(BP[CODIGO], ISNUMBER(SEARCH("devoluci", BP[NOMBRE CUENTA])), {""})),
    ISNUMBER(MATCH(BP[[#This Row],[CODIGO]], _xlpm.codigos_devolucion, 0))
)</f>
        <v>0</v>
      </c>
    </row>
    <row r="6849" spans="1:9" x14ac:dyDescent="0.25">
      <c r="A6849" s="394"/>
      <c r="B6849" s="394"/>
      <c r="C6849" s="394"/>
      <c r="D6849" s="394"/>
      <c r="E6849" s="394"/>
      <c r="F6849" s="394"/>
      <c r="G6849" s="395"/>
      <c r="H6849" s="387" t="b" cm="1">
        <f t="array" aca="1" ref="H6849" ca="1">EsNegrita(BP[[#This Row],[CODIGO]])</f>
        <v>0</v>
      </c>
      <c r="I6849" s="387" t="b" cm="1">
        <f t="array" ref="I6849">_xlfn.LET(
    _xlpm.codigos_devolucion, _xlfn.UNIQUE(_xlfn._xlws.FILTER(BP[CODIGO], ISNUMBER(SEARCH("devoluci", BP[NOMBRE CUENTA])), {""})),
    ISNUMBER(MATCH(BP[[#This Row],[CODIGO]], _xlpm.codigos_devolucion, 0))
)</f>
        <v>0</v>
      </c>
    </row>
    <row r="6850" spans="1:9" x14ac:dyDescent="0.25">
      <c r="A6850" s="68"/>
      <c r="B6850" s="68"/>
      <c r="C6850" s="68"/>
      <c r="D6850" s="68"/>
      <c r="E6850" s="68"/>
      <c r="F6850" s="68"/>
      <c r="G6850" s="389"/>
      <c r="H6850" s="387" t="b" cm="1">
        <f t="array" aca="1" ref="H6850" ca="1">EsNegrita(BP[[#This Row],[CODIGO]])</f>
        <v>0</v>
      </c>
      <c r="I6850" s="387" t="b" cm="1">
        <f t="array" ref="I6850">_xlfn.LET(
    _xlpm.codigos_devolucion, _xlfn.UNIQUE(_xlfn._xlws.FILTER(BP[CODIGO], ISNUMBER(SEARCH("devoluci", BP[NOMBRE CUENTA])), {""})),
    ISNUMBER(MATCH(BP[[#This Row],[CODIGO]], _xlpm.codigos_devolucion, 0))
)</f>
        <v>0</v>
      </c>
    </row>
    <row r="6851" spans="1:9" x14ac:dyDescent="0.25">
      <c r="A6851" s="392"/>
      <c r="B6851" s="392"/>
      <c r="C6851" s="392"/>
      <c r="D6851" s="392"/>
      <c r="E6851" s="392"/>
      <c r="F6851" s="392"/>
      <c r="G6851" s="393"/>
      <c r="H6851" s="387" t="b" cm="1">
        <f t="array" aca="1" ref="H6851" ca="1">EsNegrita(BP[[#This Row],[CODIGO]])</f>
        <v>0</v>
      </c>
      <c r="I6851" s="387" t="b" cm="1">
        <f t="array" ref="I6851">_xlfn.LET(
    _xlpm.codigos_devolucion, _xlfn.UNIQUE(_xlfn._xlws.FILTER(BP[CODIGO], ISNUMBER(SEARCH("devoluci", BP[NOMBRE CUENTA])), {""})),
    ISNUMBER(MATCH(BP[[#This Row],[CODIGO]], _xlpm.codigos_devolucion, 0))
)</f>
        <v>0</v>
      </c>
    </row>
    <row r="6852" spans="1:9" x14ac:dyDescent="0.25">
      <c r="A6852" s="68"/>
      <c r="B6852" s="68"/>
      <c r="C6852" s="68"/>
      <c r="D6852" s="68"/>
      <c r="E6852" s="68"/>
      <c r="F6852" s="68"/>
      <c r="G6852" s="389"/>
      <c r="H6852" s="387" t="b" cm="1">
        <f t="array" aca="1" ref="H6852" ca="1">EsNegrita(BP[[#This Row],[CODIGO]])</f>
        <v>0</v>
      </c>
      <c r="I6852" s="387" t="b" cm="1">
        <f t="array" ref="I6852">_xlfn.LET(
    _xlpm.codigos_devolucion, _xlfn.UNIQUE(_xlfn._xlws.FILTER(BP[CODIGO], ISNUMBER(SEARCH("devoluci", BP[NOMBRE CUENTA])), {""})),
    ISNUMBER(MATCH(BP[[#This Row],[CODIGO]], _xlpm.codigos_devolucion, 0))
)</f>
        <v>0</v>
      </c>
    </row>
    <row r="6853" spans="1:9" x14ac:dyDescent="0.25">
      <c r="A6853" s="68"/>
      <c r="B6853" s="68"/>
      <c r="C6853" s="68"/>
      <c r="D6853" s="68"/>
      <c r="E6853" s="68"/>
      <c r="F6853" s="68"/>
      <c r="G6853" s="389"/>
      <c r="H6853" s="387" t="b" cm="1">
        <f t="array" aca="1" ref="H6853" ca="1">EsNegrita(BP[[#This Row],[CODIGO]])</f>
        <v>0</v>
      </c>
      <c r="I6853" s="387" t="b" cm="1">
        <f t="array" ref="I6853">_xlfn.LET(
    _xlpm.codigos_devolucion, _xlfn.UNIQUE(_xlfn._xlws.FILTER(BP[CODIGO], ISNUMBER(SEARCH("devoluci", BP[NOMBRE CUENTA])), {""})),
    ISNUMBER(MATCH(BP[[#This Row],[CODIGO]], _xlpm.codigos_devolucion, 0))
)</f>
        <v>0</v>
      </c>
    </row>
    <row r="6854" spans="1:9" x14ac:dyDescent="0.25">
      <c r="A6854" s="68"/>
      <c r="B6854" s="68"/>
      <c r="C6854" s="68"/>
      <c r="D6854" s="68"/>
      <c r="E6854" s="68"/>
      <c r="F6854" s="68"/>
      <c r="G6854" s="389"/>
      <c r="H6854" s="387" t="b" cm="1">
        <f t="array" aca="1" ref="H6854" ca="1">EsNegrita(BP[[#This Row],[CODIGO]])</f>
        <v>0</v>
      </c>
      <c r="I6854" s="387" t="b" cm="1">
        <f t="array" ref="I6854">_xlfn.LET(
    _xlpm.codigos_devolucion, _xlfn.UNIQUE(_xlfn._xlws.FILTER(BP[CODIGO], ISNUMBER(SEARCH("devoluci", BP[NOMBRE CUENTA])), {""})),
    ISNUMBER(MATCH(BP[[#This Row],[CODIGO]], _xlpm.codigos_devolucion, 0))
)</f>
        <v>0</v>
      </c>
    </row>
    <row r="6855" spans="1:9" x14ac:dyDescent="0.25">
      <c r="A6855" s="68"/>
      <c r="B6855" s="68"/>
      <c r="C6855" s="68"/>
      <c r="D6855" s="68"/>
      <c r="E6855" s="68"/>
      <c r="F6855" s="68"/>
      <c r="G6855" s="389"/>
      <c r="H6855" s="387" t="b" cm="1">
        <f t="array" aca="1" ref="H6855" ca="1">EsNegrita(BP[[#This Row],[CODIGO]])</f>
        <v>0</v>
      </c>
      <c r="I6855" s="387" t="b" cm="1">
        <f t="array" ref="I6855">_xlfn.LET(
    _xlpm.codigos_devolucion, _xlfn.UNIQUE(_xlfn._xlws.FILTER(BP[CODIGO], ISNUMBER(SEARCH("devoluci", BP[NOMBRE CUENTA])), {""})),
    ISNUMBER(MATCH(BP[[#This Row],[CODIGO]], _xlpm.codigos_devolucion, 0))
)</f>
        <v>0</v>
      </c>
    </row>
    <row r="6856" spans="1:9" x14ac:dyDescent="0.25">
      <c r="A6856" s="68"/>
      <c r="B6856" s="68"/>
      <c r="C6856" s="68"/>
      <c r="D6856" s="68"/>
      <c r="E6856" s="68"/>
      <c r="F6856" s="68"/>
      <c r="G6856" s="389"/>
      <c r="H6856" s="387" t="b" cm="1">
        <f t="array" aca="1" ref="H6856" ca="1">EsNegrita(BP[[#This Row],[CODIGO]])</f>
        <v>0</v>
      </c>
      <c r="I6856" s="387" t="b" cm="1">
        <f t="array" ref="I6856">_xlfn.LET(
    _xlpm.codigos_devolucion, _xlfn.UNIQUE(_xlfn._xlws.FILTER(BP[CODIGO], ISNUMBER(SEARCH("devoluci", BP[NOMBRE CUENTA])), {""})),
    ISNUMBER(MATCH(BP[[#This Row],[CODIGO]], _xlpm.codigos_devolucion, 0))
)</f>
        <v>0</v>
      </c>
    </row>
    <row r="6857" spans="1:9" x14ac:dyDescent="0.25">
      <c r="A6857" s="68"/>
      <c r="B6857" s="68"/>
      <c r="C6857" s="68"/>
      <c r="D6857" s="68"/>
      <c r="E6857" s="68"/>
      <c r="F6857" s="68"/>
      <c r="G6857" s="389"/>
      <c r="H6857" s="387" t="b" cm="1">
        <f t="array" aca="1" ref="H6857" ca="1">EsNegrita(BP[[#This Row],[CODIGO]])</f>
        <v>0</v>
      </c>
      <c r="I6857" s="387" t="b" cm="1">
        <f t="array" ref="I6857">_xlfn.LET(
    _xlpm.codigos_devolucion, _xlfn.UNIQUE(_xlfn._xlws.FILTER(BP[CODIGO], ISNUMBER(SEARCH("devoluci", BP[NOMBRE CUENTA])), {""})),
    ISNUMBER(MATCH(BP[[#This Row],[CODIGO]], _xlpm.codigos_devolucion, 0))
)</f>
        <v>0</v>
      </c>
    </row>
    <row r="6858" spans="1:9" x14ac:dyDescent="0.25">
      <c r="A6858" s="68"/>
      <c r="B6858" s="68"/>
      <c r="C6858" s="68"/>
      <c r="D6858" s="68"/>
      <c r="E6858" s="68"/>
      <c r="F6858" s="68"/>
      <c r="G6858" s="389"/>
      <c r="H6858" s="387" t="b" cm="1">
        <f t="array" aca="1" ref="H6858" ca="1">EsNegrita(BP[[#This Row],[CODIGO]])</f>
        <v>0</v>
      </c>
      <c r="I6858" s="387" t="b" cm="1">
        <f t="array" ref="I6858">_xlfn.LET(
    _xlpm.codigos_devolucion, _xlfn.UNIQUE(_xlfn._xlws.FILTER(BP[CODIGO], ISNUMBER(SEARCH("devoluci", BP[NOMBRE CUENTA])), {""})),
    ISNUMBER(MATCH(BP[[#This Row],[CODIGO]], _xlpm.codigos_devolucion, 0))
)</f>
        <v>0</v>
      </c>
    </row>
    <row r="6859" spans="1:9" x14ac:dyDescent="0.25">
      <c r="A6859" s="394"/>
      <c r="B6859" s="394"/>
      <c r="C6859" s="394"/>
      <c r="D6859" s="394"/>
      <c r="E6859" s="394"/>
      <c r="F6859" s="394"/>
      <c r="G6859" s="395"/>
      <c r="H6859" s="387" t="b" cm="1">
        <f t="array" aca="1" ref="H6859" ca="1">EsNegrita(BP[[#This Row],[CODIGO]])</f>
        <v>0</v>
      </c>
      <c r="I6859" s="387" t="b" cm="1">
        <f t="array" ref="I6859">_xlfn.LET(
    _xlpm.codigos_devolucion, _xlfn.UNIQUE(_xlfn._xlws.FILTER(BP[CODIGO], ISNUMBER(SEARCH("devoluci", BP[NOMBRE CUENTA])), {""})),
    ISNUMBER(MATCH(BP[[#This Row],[CODIGO]], _xlpm.codigos_devolucion, 0))
)</f>
        <v>0</v>
      </c>
    </row>
    <row r="6860" spans="1:9" x14ac:dyDescent="0.25">
      <c r="A6860" s="392"/>
      <c r="B6860" s="392"/>
      <c r="C6860" s="392"/>
      <c r="D6860" s="392"/>
      <c r="E6860" s="392"/>
      <c r="F6860" s="392"/>
      <c r="G6860" s="393"/>
      <c r="H6860" s="387" t="b" cm="1">
        <f t="array" aca="1" ref="H6860" ca="1">EsNegrita(BP[[#This Row],[CODIGO]])</f>
        <v>0</v>
      </c>
      <c r="I6860" s="387" t="b" cm="1">
        <f t="array" ref="I6860">_xlfn.LET(
    _xlpm.codigos_devolucion, _xlfn.UNIQUE(_xlfn._xlws.FILTER(BP[CODIGO], ISNUMBER(SEARCH("devoluci", BP[NOMBRE CUENTA])), {""})),
    ISNUMBER(MATCH(BP[[#This Row],[CODIGO]], _xlpm.codigos_devolucion, 0))
)</f>
        <v>0</v>
      </c>
    </row>
    <row r="6861" spans="1:9" x14ac:dyDescent="0.25">
      <c r="A6861" s="68"/>
      <c r="B6861" s="68"/>
      <c r="C6861" s="68"/>
      <c r="D6861" s="68"/>
      <c r="E6861" s="68"/>
      <c r="F6861" s="68"/>
      <c r="G6861" s="389"/>
      <c r="H6861" s="387" t="b" cm="1">
        <f t="array" aca="1" ref="H6861" ca="1">EsNegrita(BP[[#This Row],[CODIGO]])</f>
        <v>0</v>
      </c>
      <c r="I6861" s="387" t="b" cm="1">
        <f t="array" ref="I6861">_xlfn.LET(
    _xlpm.codigos_devolucion, _xlfn.UNIQUE(_xlfn._xlws.FILTER(BP[CODIGO], ISNUMBER(SEARCH("devoluci", BP[NOMBRE CUENTA])), {""})),
    ISNUMBER(MATCH(BP[[#This Row],[CODIGO]], _xlpm.codigos_devolucion, 0))
)</f>
        <v>0</v>
      </c>
    </row>
    <row r="6862" spans="1:9" x14ac:dyDescent="0.25">
      <c r="A6862" s="392"/>
      <c r="B6862" s="392"/>
      <c r="C6862" s="392"/>
      <c r="D6862" s="392"/>
      <c r="E6862" s="392"/>
      <c r="F6862" s="392"/>
      <c r="G6862" s="393"/>
      <c r="H6862" s="387" t="b" cm="1">
        <f t="array" aca="1" ref="H6862" ca="1">EsNegrita(BP[[#This Row],[CODIGO]])</f>
        <v>0</v>
      </c>
      <c r="I6862" s="387" t="b" cm="1">
        <f t="array" ref="I6862">_xlfn.LET(
    _xlpm.codigos_devolucion, _xlfn.UNIQUE(_xlfn._xlws.FILTER(BP[CODIGO], ISNUMBER(SEARCH("devoluci", BP[NOMBRE CUENTA])), {""})),
    ISNUMBER(MATCH(BP[[#This Row],[CODIGO]], _xlpm.codigos_devolucion, 0))
)</f>
        <v>0</v>
      </c>
    </row>
    <row r="6863" spans="1:9" x14ac:dyDescent="0.25">
      <c r="A6863" s="68"/>
      <c r="B6863" s="68"/>
      <c r="C6863" s="68"/>
      <c r="D6863" s="68"/>
      <c r="E6863" s="68"/>
      <c r="F6863" s="68"/>
      <c r="G6863" s="389"/>
      <c r="H6863" s="387" t="b" cm="1">
        <f t="array" aca="1" ref="H6863" ca="1">EsNegrita(BP[[#This Row],[CODIGO]])</f>
        <v>0</v>
      </c>
      <c r="I6863" s="387" t="b" cm="1">
        <f t="array" ref="I6863">_xlfn.LET(
    _xlpm.codigos_devolucion, _xlfn.UNIQUE(_xlfn._xlws.FILTER(BP[CODIGO], ISNUMBER(SEARCH("devoluci", BP[NOMBRE CUENTA])), {""})),
    ISNUMBER(MATCH(BP[[#This Row],[CODIGO]], _xlpm.codigos_devolucion, 0))
)</f>
        <v>0</v>
      </c>
    </row>
    <row r="6864" spans="1:9" x14ac:dyDescent="0.25">
      <c r="A6864" s="68"/>
      <c r="B6864" s="68"/>
      <c r="C6864" s="68"/>
      <c r="D6864" s="68"/>
      <c r="E6864" s="68"/>
      <c r="F6864" s="68"/>
      <c r="G6864" s="389"/>
      <c r="H6864" s="387" t="b" cm="1">
        <f t="array" aca="1" ref="H6864" ca="1">EsNegrita(BP[[#This Row],[CODIGO]])</f>
        <v>0</v>
      </c>
      <c r="I6864" s="387" t="b" cm="1">
        <f t="array" ref="I6864">_xlfn.LET(
    _xlpm.codigos_devolucion, _xlfn.UNIQUE(_xlfn._xlws.FILTER(BP[CODIGO], ISNUMBER(SEARCH("devoluci", BP[NOMBRE CUENTA])), {""})),
    ISNUMBER(MATCH(BP[[#This Row],[CODIGO]], _xlpm.codigos_devolucion, 0))
)</f>
        <v>0</v>
      </c>
    </row>
    <row r="6865" spans="1:9" ht="15.75" x14ac:dyDescent="0.25">
      <c r="A6865" s="398"/>
      <c r="B6865" s="398"/>
      <c r="C6865" s="398"/>
      <c r="D6865" s="398"/>
      <c r="E6865" s="398"/>
      <c r="F6865" s="398"/>
      <c r="G6865" s="399"/>
      <c r="H6865" s="387" t="b" cm="1">
        <f t="array" aca="1" ref="H6865" ca="1">EsNegrita(BP[[#This Row],[CODIGO]])</f>
        <v>0</v>
      </c>
      <c r="I6865" s="387" t="b" cm="1">
        <f t="array" ref="I6865">_xlfn.LET(
    _xlpm.codigos_devolucion, _xlfn.UNIQUE(_xlfn._xlws.FILTER(BP[CODIGO], ISNUMBER(SEARCH("devoluci", BP[NOMBRE CUENTA])), {""})),
    ISNUMBER(MATCH(BP[[#This Row],[CODIGO]], _xlpm.codigos_devolucion, 0))
)</f>
        <v>0</v>
      </c>
    </row>
    <row r="6866" spans="1:9" ht="15.75" x14ac:dyDescent="0.25">
      <c r="A6866" s="396"/>
      <c r="B6866" s="396"/>
      <c r="C6866" s="396"/>
      <c r="D6866" s="396"/>
      <c r="E6866" s="396"/>
      <c r="F6866" s="396"/>
      <c r="G6866" s="397"/>
      <c r="H6866" s="387" t="b" cm="1">
        <f t="array" aca="1" ref="H6866" ca="1">EsNegrita(BP[[#This Row],[CODIGO]])</f>
        <v>0</v>
      </c>
      <c r="I6866" s="387" t="b" cm="1">
        <f t="array" ref="I6866">_xlfn.LET(
    _xlpm.codigos_devolucion, _xlfn.UNIQUE(_xlfn._xlws.FILTER(BP[CODIGO], ISNUMBER(SEARCH("devoluci", BP[NOMBRE CUENTA])), {""})),
    ISNUMBER(MATCH(BP[[#This Row],[CODIGO]], _xlpm.codigos_devolucion, 0))
)</f>
        <v>0</v>
      </c>
    </row>
    <row r="6867" spans="1:9" x14ac:dyDescent="0.25">
      <c r="A6867" s="394"/>
      <c r="B6867" s="394"/>
      <c r="C6867" s="394"/>
      <c r="D6867" s="394"/>
      <c r="E6867" s="394"/>
      <c r="F6867" s="394"/>
      <c r="G6867" s="395"/>
      <c r="H6867" s="387" t="b" cm="1">
        <f t="array" aca="1" ref="H6867" ca="1">EsNegrita(BP[[#This Row],[CODIGO]])</f>
        <v>0</v>
      </c>
      <c r="I6867" s="387" t="b" cm="1">
        <f t="array" ref="I6867">_xlfn.LET(
    _xlpm.codigos_devolucion, _xlfn.UNIQUE(_xlfn._xlws.FILTER(BP[CODIGO], ISNUMBER(SEARCH("devoluci", BP[NOMBRE CUENTA])), {""})),
    ISNUMBER(MATCH(BP[[#This Row],[CODIGO]], _xlpm.codigos_devolucion, 0))
)</f>
        <v>0</v>
      </c>
    </row>
    <row r="6868" spans="1:9" x14ac:dyDescent="0.25">
      <c r="A6868" s="392"/>
      <c r="B6868" s="392"/>
      <c r="C6868" s="392"/>
      <c r="D6868" s="392"/>
      <c r="E6868" s="392"/>
      <c r="F6868" s="392"/>
      <c r="G6868" s="393"/>
      <c r="H6868" s="387" t="b" cm="1">
        <f t="array" aca="1" ref="H6868" ca="1">EsNegrita(BP[[#This Row],[CODIGO]])</f>
        <v>0</v>
      </c>
      <c r="I6868" s="387" t="b" cm="1">
        <f t="array" ref="I6868">_xlfn.LET(
    _xlpm.codigos_devolucion, _xlfn.UNIQUE(_xlfn._xlws.FILTER(BP[CODIGO], ISNUMBER(SEARCH("devoluci", BP[NOMBRE CUENTA])), {""})),
    ISNUMBER(MATCH(BP[[#This Row],[CODIGO]], _xlpm.codigos_devolucion, 0))
)</f>
        <v>0</v>
      </c>
    </row>
    <row r="6869" spans="1:9" x14ac:dyDescent="0.25">
      <c r="A6869" s="68"/>
      <c r="B6869" s="68"/>
      <c r="C6869" s="68"/>
      <c r="D6869" s="68"/>
      <c r="E6869" s="68"/>
      <c r="F6869" s="68"/>
      <c r="G6869" s="389"/>
      <c r="H6869" s="387" t="b" cm="1">
        <f t="array" aca="1" ref="H6869" ca="1">EsNegrita(BP[[#This Row],[CODIGO]])</f>
        <v>0</v>
      </c>
      <c r="I6869" s="387" t="b" cm="1">
        <f t="array" ref="I6869">_xlfn.LET(
    _xlpm.codigos_devolucion, _xlfn.UNIQUE(_xlfn._xlws.FILTER(BP[CODIGO], ISNUMBER(SEARCH("devoluci", BP[NOMBRE CUENTA])), {""})),
    ISNUMBER(MATCH(BP[[#This Row],[CODIGO]], _xlpm.codigos_devolucion, 0))
)</f>
        <v>0</v>
      </c>
    </row>
    <row r="6870" spans="1:9" x14ac:dyDescent="0.25">
      <c r="A6870" s="68"/>
      <c r="B6870" s="68"/>
      <c r="C6870" s="68"/>
      <c r="D6870" s="68"/>
      <c r="E6870" s="68"/>
      <c r="F6870" s="68"/>
      <c r="G6870" s="389"/>
      <c r="H6870" s="387" t="b" cm="1">
        <f t="array" aca="1" ref="H6870" ca="1">EsNegrita(BP[[#This Row],[CODIGO]])</f>
        <v>0</v>
      </c>
      <c r="I6870" s="387" t="b" cm="1">
        <f t="array" ref="I6870">_xlfn.LET(
    _xlpm.codigos_devolucion, _xlfn.UNIQUE(_xlfn._xlws.FILTER(BP[CODIGO], ISNUMBER(SEARCH("devoluci", BP[NOMBRE CUENTA])), {""})),
    ISNUMBER(MATCH(BP[[#This Row],[CODIGO]], _xlpm.codigos_devolucion, 0))
)</f>
        <v>0</v>
      </c>
    </row>
    <row r="6871" spans="1:9" x14ac:dyDescent="0.25">
      <c r="A6871" s="68"/>
      <c r="B6871" s="68"/>
      <c r="C6871" s="68"/>
      <c r="D6871" s="68"/>
      <c r="E6871" s="68"/>
      <c r="F6871" s="68"/>
      <c r="G6871" s="389"/>
      <c r="H6871" s="387" t="b" cm="1">
        <f t="array" aca="1" ref="H6871" ca="1">EsNegrita(BP[[#This Row],[CODIGO]])</f>
        <v>0</v>
      </c>
      <c r="I6871" s="387" t="b" cm="1">
        <f t="array" ref="I6871">_xlfn.LET(
    _xlpm.codigos_devolucion, _xlfn.UNIQUE(_xlfn._xlws.FILTER(BP[CODIGO], ISNUMBER(SEARCH("devoluci", BP[NOMBRE CUENTA])), {""})),
    ISNUMBER(MATCH(BP[[#This Row],[CODIGO]], _xlpm.codigos_devolucion, 0))
)</f>
        <v>0</v>
      </c>
    </row>
    <row r="6872" spans="1:9" x14ac:dyDescent="0.25">
      <c r="A6872" s="68"/>
      <c r="B6872" s="68"/>
      <c r="C6872" s="68"/>
      <c r="D6872" s="68"/>
      <c r="E6872" s="68"/>
      <c r="F6872" s="68"/>
      <c r="G6872" s="389"/>
      <c r="H6872" s="387" t="b" cm="1">
        <f t="array" aca="1" ref="H6872" ca="1">EsNegrita(BP[[#This Row],[CODIGO]])</f>
        <v>0</v>
      </c>
      <c r="I6872" s="387" t="b" cm="1">
        <f t="array" ref="I6872">_xlfn.LET(
    _xlpm.codigos_devolucion, _xlfn.UNIQUE(_xlfn._xlws.FILTER(BP[CODIGO], ISNUMBER(SEARCH("devoluci", BP[NOMBRE CUENTA])), {""})),
    ISNUMBER(MATCH(BP[[#This Row],[CODIGO]], _xlpm.codigos_devolucion, 0))
)</f>
        <v>0</v>
      </c>
    </row>
    <row r="6873" spans="1:9" x14ac:dyDescent="0.25">
      <c r="A6873" s="68"/>
      <c r="B6873" s="68"/>
      <c r="C6873" s="68"/>
      <c r="D6873" s="68"/>
      <c r="E6873" s="68"/>
      <c r="F6873" s="68"/>
      <c r="G6873" s="389"/>
      <c r="H6873" s="387" t="b" cm="1">
        <f t="array" aca="1" ref="H6873" ca="1">EsNegrita(BP[[#This Row],[CODIGO]])</f>
        <v>0</v>
      </c>
      <c r="I6873" s="387" t="b" cm="1">
        <f t="array" ref="I6873">_xlfn.LET(
    _xlpm.codigos_devolucion, _xlfn.UNIQUE(_xlfn._xlws.FILTER(BP[CODIGO], ISNUMBER(SEARCH("devoluci", BP[NOMBRE CUENTA])), {""})),
    ISNUMBER(MATCH(BP[[#This Row],[CODIGO]], _xlpm.codigos_devolucion, 0))
)</f>
        <v>0</v>
      </c>
    </row>
    <row r="6874" spans="1:9" x14ac:dyDescent="0.25">
      <c r="A6874" s="68"/>
      <c r="B6874" s="68"/>
      <c r="C6874" s="68"/>
      <c r="D6874" s="68"/>
      <c r="E6874" s="68"/>
      <c r="F6874" s="68"/>
      <c r="G6874" s="389"/>
      <c r="H6874" s="387" t="b" cm="1">
        <f t="array" aca="1" ref="H6874" ca="1">EsNegrita(BP[[#This Row],[CODIGO]])</f>
        <v>0</v>
      </c>
      <c r="I6874" s="387" t="b" cm="1">
        <f t="array" ref="I6874">_xlfn.LET(
    _xlpm.codigos_devolucion, _xlfn.UNIQUE(_xlfn._xlws.FILTER(BP[CODIGO], ISNUMBER(SEARCH("devoluci", BP[NOMBRE CUENTA])), {""})),
    ISNUMBER(MATCH(BP[[#This Row],[CODIGO]], _xlpm.codigos_devolucion, 0))
)</f>
        <v>0</v>
      </c>
    </row>
    <row r="6875" spans="1:9" x14ac:dyDescent="0.25">
      <c r="A6875" s="68"/>
      <c r="B6875" s="68"/>
      <c r="C6875" s="68"/>
      <c r="D6875" s="68"/>
      <c r="E6875" s="68"/>
      <c r="F6875" s="68"/>
      <c r="G6875" s="389"/>
      <c r="H6875" s="387" t="b" cm="1">
        <f t="array" aca="1" ref="H6875" ca="1">EsNegrita(BP[[#This Row],[CODIGO]])</f>
        <v>0</v>
      </c>
      <c r="I6875" s="387" t="b" cm="1">
        <f t="array" ref="I6875">_xlfn.LET(
    _xlpm.codigos_devolucion, _xlfn.UNIQUE(_xlfn._xlws.FILTER(BP[CODIGO], ISNUMBER(SEARCH("devoluci", BP[NOMBRE CUENTA])), {""})),
    ISNUMBER(MATCH(BP[[#This Row],[CODIGO]], _xlpm.codigos_devolucion, 0))
)</f>
        <v>0</v>
      </c>
    </row>
    <row r="6876" spans="1:9" x14ac:dyDescent="0.25">
      <c r="A6876" s="68"/>
      <c r="B6876" s="68"/>
      <c r="C6876" s="68"/>
      <c r="D6876" s="68"/>
      <c r="E6876" s="68"/>
      <c r="F6876" s="68"/>
      <c r="G6876" s="389"/>
      <c r="H6876" s="387" t="b" cm="1">
        <f t="array" aca="1" ref="H6876" ca="1">EsNegrita(BP[[#This Row],[CODIGO]])</f>
        <v>0</v>
      </c>
      <c r="I6876" s="387" t="b" cm="1">
        <f t="array" ref="I6876">_xlfn.LET(
    _xlpm.codigos_devolucion, _xlfn.UNIQUE(_xlfn._xlws.FILTER(BP[CODIGO], ISNUMBER(SEARCH("devoluci", BP[NOMBRE CUENTA])), {""})),
    ISNUMBER(MATCH(BP[[#This Row],[CODIGO]], _xlpm.codigos_devolucion, 0))
)</f>
        <v>0</v>
      </c>
    </row>
    <row r="6877" spans="1:9" x14ac:dyDescent="0.25">
      <c r="A6877" s="68"/>
      <c r="B6877" s="68"/>
      <c r="C6877" s="68"/>
      <c r="D6877" s="68"/>
      <c r="E6877" s="68"/>
      <c r="F6877" s="68"/>
      <c r="G6877" s="389"/>
      <c r="H6877" s="387" t="b" cm="1">
        <f t="array" aca="1" ref="H6877" ca="1">EsNegrita(BP[[#This Row],[CODIGO]])</f>
        <v>0</v>
      </c>
      <c r="I6877" s="387" t="b" cm="1">
        <f t="array" ref="I6877">_xlfn.LET(
    _xlpm.codigos_devolucion, _xlfn.UNIQUE(_xlfn._xlws.FILTER(BP[CODIGO], ISNUMBER(SEARCH("devoluci", BP[NOMBRE CUENTA])), {""})),
    ISNUMBER(MATCH(BP[[#This Row],[CODIGO]], _xlpm.codigos_devolucion, 0))
)</f>
        <v>0</v>
      </c>
    </row>
    <row r="6878" spans="1:9" x14ac:dyDescent="0.25">
      <c r="A6878" s="392"/>
      <c r="B6878" s="392"/>
      <c r="C6878" s="392"/>
      <c r="D6878" s="392"/>
      <c r="E6878" s="392"/>
      <c r="F6878" s="392"/>
      <c r="G6878" s="393"/>
      <c r="H6878" s="387" t="b" cm="1">
        <f t="array" aca="1" ref="H6878" ca="1">EsNegrita(BP[[#This Row],[CODIGO]])</f>
        <v>0</v>
      </c>
      <c r="I6878" s="387" t="b" cm="1">
        <f t="array" ref="I6878">_xlfn.LET(
    _xlpm.codigos_devolucion, _xlfn.UNIQUE(_xlfn._xlws.FILTER(BP[CODIGO], ISNUMBER(SEARCH("devoluci", BP[NOMBRE CUENTA])), {""})),
    ISNUMBER(MATCH(BP[[#This Row],[CODIGO]], _xlpm.codigos_devolucion, 0))
)</f>
        <v>0</v>
      </c>
    </row>
    <row r="6879" spans="1:9" x14ac:dyDescent="0.25">
      <c r="A6879" s="68"/>
      <c r="B6879" s="68"/>
      <c r="C6879" s="68"/>
      <c r="D6879" s="68"/>
      <c r="E6879" s="68"/>
      <c r="F6879" s="68"/>
      <c r="G6879" s="389"/>
      <c r="H6879" s="387" t="b" cm="1">
        <f t="array" aca="1" ref="H6879" ca="1">EsNegrita(BP[[#This Row],[CODIGO]])</f>
        <v>0</v>
      </c>
      <c r="I6879" s="387" t="b" cm="1">
        <f t="array" ref="I6879">_xlfn.LET(
    _xlpm.codigos_devolucion, _xlfn.UNIQUE(_xlfn._xlws.FILTER(BP[CODIGO], ISNUMBER(SEARCH("devoluci", BP[NOMBRE CUENTA])), {""})),
    ISNUMBER(MATCH(BP[[#This Row],[CODIGO]], _xlpm.codigos_devolucion, 0))
)</f>
        <v>0</v>
      </c>
    </row>
    <row r="6880" spans="1:9" x14ac:dyDescent="0.25">
      <c r="A6880" s="68"/>
      <c r="B6880" s="68"/>
      <c r="C6880" s="68"/>
      <c r="D6880" s="68"/>
      <c r="E6880" s="68"/>
      <c r="F6880" s="68"/>
      <c r="G6880" s="389"/>
      <c r="H6880" s="387" t="b" cm="1">
        <f t="array" aca="1" ref="H6880" ca="1">EsNegrita(BP[[#This Row],[CODIGO]])</f>
        <v>0</v>
      </c>
      <c r="I6880" s="387" t="b" cm="1">
        <f t="array" ref="I6880">_xlfn.LET(
    _xlpm.codigos_devolucion, _xlfn.UNIQUE(_xlfn._xlws.FILTER(BP[CODIGO], ISNUMBER(SEARCH("devoluci", BP[NOMBRE CUENTA])), {""})),
    ISNUMBER(MATCH(BP[[#This Row],[CODIGO]], _xlpm.codigos_devolucion, 0))
)</f>
        <v>0</v>
      </c>
    </row>
    <row r="6881" spans="1:9" x14ac:dyDescent="0.25">
      <c r="A6881" s="68"/>
      <c r="B6881" s="68"/>
      <c r="C6881" s="68"/>
      <c r="D6881" s="68"/>
      <c r="E6881" s="68"/>
      <c r="F6881" s="68"/>
      <c r="G6881" s="389"/>
      <c r="H6881" s="387" t="b" cm="1">
        <f t="array" aca="1" ref="H6881" ca="1">EsNegrita(BP[[#This Row],[CODIGO]])</f>
        <v>0</v>
      </c>
      <c r="I6881" s="387" t="b" cm="1">
        <f t="array" ref="I6881">_xlfn.LET(
    _xlpm.codigos_devolucion, _xlfn.UNIQUE(_xlfn._xlws.FILTER(BP[CODIGO], ISNUMBER(SEARCH("devoluci", BP[NOMBRE CUENTA])), {""})),
    ISNUMBER(MATCH(BP[[#This Row],[CODIGO]], _xlpm.codigos_devolucion, 0))
)</f>
        <v>0</v>
      </c>
    </row>
    <row r="6882" spans="1:9" x14ac:dyDescent="0.25">
      <c r="A6882" s="68"/>
      <c r="B6882" s="68"/>
      <c r="C6882" s="68"/>
      <c r="D6882" s="68"/>
      <c r="E6882" s="68"/>
      <c r="F6882" s="68"/>
      <c r="G6882" s="389"/>
      <c r="H6882" s="387" t="b" cm="1">
        <f t="array" aca="1" ref="H6882" ca="1">EsNegrita(BP[[#This Row],[CODIGO]])</f>
        <v>0</v>
      </c>
      <c r="I6882" s="387" t="b" cm="1">
        <f t="array" ref="I6882">_xlfn.LET(
    _xlpm.codigos_devolucion, _xlfn.UNIQUE(_xlfn._xlws.FILTER(BP[CODIGO], ISNUMBER(SEARCH("devoluci", BP[NOMBRE CUENTA])), {""})),
    ISNUMBER(MATCH(BP[[#This Row],[CODIGO]], _xlpm.codigos_devolucion, 0))
)</f>
        <v>0</v>
      </c>
    </row>
    <row r="6883" spans="1:9" x14ac:dyDescent="0.25">
      <c r="A6883" s="68"/>
      <c r="B6883" s="68"/>
      <c r="C6883" s="68"/>
      <c r="D6883" s="68"/>
      <c r="E6883" s="68"/>
      <c r="F6883" s="68"/>
      <c r="G6883" s="389"/>
      <c r="H6883" s="387" t="b" cm="1">
        <f t="array" aca="1" ref="H6883" ca="1">EsNegrita(BP[[#This Row],[CODIGO]])</f>
        <v>0</v>
      </c>
      <c r="I6883" s="387" t="b" cm="1">
        <f t="array" ref="I6883">_xlfn.LET(
    _xlpm.codigos_devolucion, _xlfn.UNIQUE(_xlfn._xlws.FILTER(BP[CODIGO], ISNUMBER(SEARCH("devoluci", BP[NOMBRE CUENTA])), {""})),
    ISNUMBER(MATCH(BP[[#This Row],[CODIGO]], _xlpm.codigos_devolucion, 0))
)</f>
        <v>0</v>
      </c>
    </row>
    <row r="6884" spans="1:9" x14ac:dyDescent="0.25">
      <c r="A6884" s="68"/>
      <c r="B6884" s="68"/>
      <c r="C6884" s="68"/>
      <c r="D6884" s="68"/>
      <c r="E6884" s="68"/>
      <c r="F6884" s="68"/>
      <c r="G6884" s="389"/>
      <c r="H6884" s="387" t="b" cm="1">
        <f t="array" aca="1" ref="H6884" ca="1">EsNegrita(BP[[#This Row],[CODIGO]])</f>
        <v>0</v>
      </c>
      <c r="I6884" s="387" t="b" cm="1">
        <f t="array" ref="I6884">_xlfn.LET(
    _xlpm.codigos_devolucion, _xlfn.UNIQUE(_xlfn._xlws.FILTER(BP[CODIGO], ISNUMBER(SEARCH("devoluci", BP[NOMBRE CUENTA])), {""})),
    ISNUMBER(MATCH(BP[[#This Row],[CODIGO]], _xlpm.codigos_devolucion, 0))
)</f>
        <v>0</v>
      </c>
    </row>
    <row r="6885" spans="1:9" x14ac:dyDescent="0.25">
      <c r="A6885" s="68"/>
      <c r="B6885" s="68"/>
      <c r="C6885" s="68"/>
      <c r="D6885" s="68"/>
      <c r="E6885" s="68"/>
      <c r="F6885" s="68"/>
      <c r="G6885" s="389"/>
      <c r="H6885" s="387" t="b" cm="1">
        <f t="array" aca="1" ref="H6885" ca="1">EsNegrita(BP[[#This Row],[CODIGO]])</f>
        <v>0</v>
      </c>
      <c r="I6885" s="387" t="b" cm="1">
        <f t="array" ref="I6885">_xlfn.LET(
    _xlpm.codigos_devolucion, _xlfn.UNIQUE(_xlfn._xlws.FILTER(BP[CODIGO], ISNUMBER(SEARCH("devoluci", BP[NOMBRE CUENTA])), {""})),
    ISNUMBER(MATCH(BP[[#This Row],[CODIGO]], _xlpm.codigos_devolucion, 0))
)</f>
        <v>0</v>
      </c>
    </row>
    <row r="6886" spans="1:9" x14ac:dyDescent="0.25">
      <c r="A6886" s="68"/>
      <c r="B6886" s="68"/>
      <c r="C6886" s="68"/>
      <c r="D6886" s="68"/>
      <c r="E6886" s="68"/>
      <c r="F6886" s="68"/>
      <c r="G6886" s="389"/>
      <c r="H6886" s="387" t="b" cm="1">
        <f t="array" aca="1" ref="H6886" ca="1">EsNegrita(BP[[#This Row],[CODIGO]])</f>
        <v>0</v>
      </c>
      <c r="I6886" s="387" t="b" cm="1">
        <f t="array" ref="I6886">_xlfn.LET(
    _xlpm.codigos_devolucion, _xlfn.UNIQUE(_xlfn._xlws.FILTER(BP[CODIGO], ISNUMBER(SEARCH("devoluci", BP[NOMBRE CUENTA])), {""})),
    ISNUMBER(MATCH(BP[[#This Row],[CODIGO]], _xlpm.codigos_devolucion, 0))
)</f>
        <v>0</v>
      </c>
    </row>
    <row r="6887" spans="1:9" x14ac:dyDescent="0.25">
      <c r="A6887" s="68"/>
      <c r="B6887" s="68"/>
      <c r="C6887" s="68"/>
      <c r="D6887" s="68"/>
      <c r="E6887" s="68"/>
      <c r="F6887" s="68"/>
      <c r="G6887" s="389"/>
      <c r="H6887" s="387" t="b" cm="1">
        <f t="array" aca="1" ref="H6887" ca="1">EsNegrita(BP[[#This Row],[CODIGO]])</f>
        <v>0</v>
      </c>
      <c r="I6887" s="387" t="b" cm="1">
        <f t="array" ref="I6887">_xlfn.LET(
    _xlpm.codigos_devolucion, _xlfn.UNIQUE(_xlfn._xlws.FILTER(BP[CODIGO], ISNUMBER(SEARCH("devoluci", BP[NOMBRE CUENTA])), {""})),
    ISNUMBER(MATCH(BP[[#This Row],[CODIGO]], _xlpm.codigos_devolucion, 0))
)</f>
        <v>0</v>
      </c>
    </row>
    <row r="6888" spans="1:9" x14ac:dyDescent="0.25">
      <c r="A6888" s="68"/>
      <c r="B6888" s="68"/>
      <c r="C6888" s="68"/>
      <c r="D6888" s="68"/>
      <c r="E6888" s="68"/>
      <c r="F6888" s="68"/>
      <c r="G6888" s="389"/>
      <c r="H6888" s="387" t="b" cm="1">
        <f t="array" aca="1" ref="H6888" ca="1">EsNegrita(BP[[#This Row],[CODIGO]])</f>
        <v>0</v>
      </c>
      <c r="I6888" s="387" t="b" cm="1">
        <f t="array" ref="I6888">_xlfn.LET(
    _xlpm.codigos_devolucion, _xlfn.UNIQUE(_xlfn._xlws.FILTER(BP[CODIGO], ISNUMBER(SEARCH("devoluci", BP[NOMBRE CUENTA])), {""})),
    ISNUMBER(MATCH(BP[[#This Row],[CODIGO]], _xlpm.codigos_devolucion, 0))
)</f>
        <v>0</v>
      </c>
    </row>
    <row r="6889" spans="1:9" x14ac:dyDescent="0.25">
      <c r="A6889" s="68"/>
      <c r="B6889" s="68"/>
      <c r="C6889" s="68"/>
      <c r="D6889" s="68"/>
      <c r="E6889" s="68"/>
      <c r="F6889" s="68"/>
      <c r="G6889" s="389"/>
      <c r="H6889" s="387" t="b" cm="1">
        <f t="array" aca="1" ref="H6889" ca="1">EsNegrita(BP[[#This Row],[CODIGO]])</f>
        <v>0</v>
      </c>
      <c r="I6889" s="387" t="b" cm="1">
        <f t="array" ref="I6889">_xlfn.LET(
    _xlpm.codigos_devolucion, _xlfn.UNIQUE(_xlfn._xlws.FILTER(BP[CODIGO], ISNUMBER(SEARCH("devoluci", BP[NOMBRE CUENTA])), {""})),
    ISNUMBER(MATCH(BP[[#This Row],[CODIGO]], _xlpm.codigos_devolucion, 0))
)</f>
        <v>0</v>
      </c>
    </row>
    <row r="6890" spans="1:9" x14ac:dyDescent="0.25">
      <c r="A6890" s="68"/>
      <c r="B6890" s="68"/>
      <c r="C6890" s="68"/>
      <c r="D6890" s="68"/>
      <c r="E6890" s="68"/>
      <c r="F6890" s="68"/>
      <c r="G6890" s="389"/>
      <c r="H6890" s="387" t="b" cm="1">
        <f t="array" aca="1" ref="H6890" ca="1">EsNegrita(BP[[#This Row],[CODIGO]])</f>
        <v>0</v>
      </c>
      <c r="I6890" s="387" t="b" cm="1">
        <f t="array" ref="I6890">_xlfn.LET(
    _xlpm.codigos_devolucion, _xlfn.UNIQUE(_xlfn._xlws.FILTER(BP[CODIGO], ISNUMBER(SEARCH("devoluci", BP[NOMBRE CUENTA])), {""})),
    ISNUMBER(MATCH(BP[[#This Row],[CODIGO]], _xlpm.codigos_devolucion, 0))
)</f>
        <v>0</v>
      </c>
    </row>
    <row r="6891" spans="1:9" x14ac:dyDescent="0.25">
      <c r="A6891" s="68"/>
      <c r="B6891" s="68"/>
      <c r="C6891" s="68"/>
      <c r="D6891" s="68"/>
      <c r="E6891" s="68"/>
      <c r="F6891" s="68"/>
      <c r="G6891" s="389"/>
      <c r="H6891" s="387" t="b" cm="1">
        <f t="array" aca="1" ref="H6891" ca="1">EsNegrita(BP[[#This Row],[CODIGO]])</f>
        <v>0</v>
      </c>
      <c r="I6891" s="387" t="b" cm="1">
        <f t="array" ref="I6891">_xlfn.LET(
    _xlpm.codigos_devolucion, _xlfn.UNIQUE(_xlfn._xlws.FILTER(BP[CODIGO], ISNUMBER(SEARCH("devoluci", BP[NOMBRE CUENTA])), {""})),
    ISNUMBER(MATCH(BP[[#This Row],[CODIGO]], _xlpm.codigos_devolucion, 0))
)</f>
        <v>0</v>
      </c>
    </row>
    <row r="6892" spans="1:9" x14ac:dyDescent="0.25">
      <c r="A6892" s="68"/>
      <c r="B6892" s="68"/>
      <c r="C6892" s="68"/>
      <c r="D6892" s="68"/>
      <c r="E6892" s="68"/>
      <c r="F6892" s="68"/>
      <c r="G6892" s="389"/>
      <c r="H6892" s="387" t="b" cm="1">
        <f t="array" aca="1" ref="H6892" ca="1">EsNegrita(BP[[#This Row],[CODIGO]])</f>
        <v>0</v>
      </c>
      <c r="I6892" s="387" t="b" cm="1">
        <f t="array" ref="I6892">_xlfn.LET(
    _xlpm.codigos_devolucion, _xlfn.UNIQUE(_xlfn._xlws.FILTER(BP[CODIGO], ISNUMBER(SEARCH("devoluci", BP[NOMBRE CUENTA])), {""})),
    ISNUMBER(MATCH(BP[[#This Row],[CODIGO]], _xlpm.codigos_devolucion, 0))
)</f>
        <v>0</v>
      </c>
    </row>
    <row r="6893" spans="1:9" x14ac:dyDescent="0.25">
      <c r="A6893" s="68"/>
      <c r="B6893" s="68"/>
      <c r="C6893" s="68"/>
      <c r="D6893" s="68"/>
      <c r="E6893" s="68"/>
      <c r="F6893" s="68"/>
      <c r="G6893" s="389"/>
      <c r="H6893" s="387" t="b" cm="1">
        <f t="array" aca="1" ref="H6893" ca="1">EsNegrita(BP[[#This Row],[CODIGO]])</f>
        <v>0</v>
      </c>
      <c r="I6893" s="387" t="b" cm="1">
        <f t="array" ref="I6893">_xlfn.LET(
    _xlpm.codigos_devolucion, _xlfn.UNIQUE(_xlfn._xlws.FILTER(BP[CODIGO], ISNUMBER(SEARCH("devoluci", BP[NOMBRE CUENTA])), {""})),
    ISNUMBER(MATCH(BP[[#This Row],[CODIGO]], _xlpm.codigos_devolucion, 0))
)</f>
        <v>0</v>
      </c>
    </row>
    <row r="6894" spans="1:9" x14ac:dyDescent="0.25">
      <c r="A6894" s="68"/>
      <c r="B6894" s="68"/>
      <c r="C6894" s="68"/>
      <c r="D6894" s="68"/>
      <c r="E6894" s="68"/>
      <c r="F6894" s="68"/>
      <c r="G6894" s="389"/>
      <c r="H6894" s="387" t="b" cm="1">
        <f t="array" aca="1" ref="H6894" ca="1">EsNegrita(BP[[#This Row],[CODIGO]])</f>
        <v>0</v>
      </c>
      <c r="I6894" s="387" t="b" cm="1">
        <f t="array" ref="I6894">_xlfn.LET(
    _xlpm.codigos_devolucion, _xlfn.UNIQUE(_xlfn._xlws.FILTER(BP[CODIGO], ISNUMBER(SEARCH("devoluci", BP[NOMBRE CUENTA])), {""})),
    ISNUMBER(MATCH(BP[[#This Row],[CODIGO]], _xlpm.codigos_devolucion, 0))
)</f>
        <v>0</v>
      </c>
    </row>
    <row r="6895" spans="1:9" x14ac:dyDescent="0.25">
      <c r="A6895" s="68"/>
      <c r="B6895" s="68"/>
      <c r="C6895" s="68"/>
      <c r="D6895" s="68"/>
      <c r="E6895" s="68"/>
      <c r="F6895" s="68"/>
      <c r="G6895" s="389"/>
      <c r="H6895" s="387" t="b" cm="1">
        <f t="array" aca="1" ref="H6895" ca="1">EsNegrita(BP[[#This Row],[CODIGO]])</f>
        <v>0</v>
      </c>
      <c r="I6895" s="387" t="b" cm="1">
        <f t="array" ref="I6895">_xlfn.LET(
    _xlpm.codigos_devolucion, _xlfn.UNIQUE(_xlfn._xlws.FILTER(BP[CODIGO], ISNUMBER(SEARCH("devoluci", BP[NOMBRE CUENTA])), {""})),
    ISNUMBER(MATCH(BP[[#This Row],[CODIGO]], _xlpm.codigos_devolucion, 0))
)</f>
        <v>0</v>
      </c>
    </row>
    <row r="6896" spans="1:9" x14ac:dyDescent="0.25">
      <c r="A6896" s="68"/>
      <c r="B6896" s="68"/>
      <c r="C6896" s="68"/>
      <c r="D6896" s="68"/>
      <c r="E6896" s="68"/>
      <c r="F6896" s="68"/>
      <c r="G6896" s="389"/>
      <c r="H6896" s="387" t="b" cm="1">
        <f t="array" aca="1" ref="H6896" ca="1">EsNegrita(BP[[#This Row],[CODIGO]])</f>
        <v>0</v>
      </c>
      <c r="I6896" s="387" t="b" cm="1">
        <f t="array" ref="I6896">_xlfn.LET(
    _xlpm.codigos_devolucion, _xlfn.UNIQUE(_xlfn._xlws.FILTER(BP[CODIGO], ISNUMBER(SEARCH("devoluci", BP[NOMBRE CUENTA])), {""})),
    ISNUMBER(MATCH(BP[[#This Row],[CODIGO]], _xlpm.codigos_devolucion, 0))
)</f>
        <v>0</v>
      </c>
    </row>
    <row r="6897" spans="1:9" x14ac:dyDescent="0.25">
      <c r="A6897" s="68"/>
      <c r="B6897" s="68"/>
      <c r="C6897" s="68"/>
      <c r="D6897" s="68"/>
      <c r="E6897" s="68"/>
      <c r="F6897" s="68"/>
      <c r="G6897" s="389"/>
      <c r="H6897" s="387" t="b" cm="1">
        <f t="array" aca="1" ref="H6897" ca="1">EsNegrita(BP[[#This Row],[CODIGO]])</f>
        <v>0</v>
      </c>
      <c r="I6897" s="387" t="b" cm="1">
        <f t="array" ref="I6897">_xlfn.LET(
    _xlpm.codigos_devolucion, _xlfn.UNIQUE(_xlfn._xlws.FILTER(BP[CODIGO], ISNUMBER(SEARCH("devoluci", BP[NOMBRE CUENTA])), {""})),
    ISNUMBER(MATCH(BP[[#This Row],[CODIGO]], _xlpm.codigos_devolucion, 0))
)</f>
        <v>0</v>
      </c>
    </row>
    <row r="6898" spans="1:9" x14ac:dyDescent="0.25">
      <c r="A6898" s="68"/>
      <c r="B6898" s="68"/>
      <c r="C6898" s="68"/>
      <c r="D6898" s="68"/>
      <c r="E6898" s="68"/>
      <c r="F6898" s="68"/>
      <c r="G6898" s="389"/>
      <c r="H6898" s="387" t="b" cm="1">
        <f t="array" aca="1" ref="H6898" ca="1">EsNegrita(BP[[#This Row],[CODIGO]])</f>
        <v>0</v>
      </c>
      <c r="I6898" s="387" t="b" cm="1">
        <f t="array" ref="I6898">_xlfn.LET(
    _xlpm.codigos_devolucion, _xlfn.UNIQUE(_xlfn._xlws.FILTER(BP[CODIGO], ISNUMBER(SEARCH("devoluci", BP[NOMBRE CUENTA])), {""})),
    ISNUMBER(MATCH(BP[[#This Row],[CODIGO]], _xlpm.codigos_devolucion, 0))
)</f>
        <v>0</v>
      </c>
    </row>
    <row r="6899" spans="1:9" x14ac:dyDescent="0.25">
      <c r="A6899" s="68"/>
      <c r="B6899" s="68"/>
      <c r="C6899" s="68"/>
      <c r="D6899" s="68"/>
      <c r="E6899" s="68"/>
      <c r="F6899" s="68"/>
      <c r="G6899" s="389"/>
      <c r="H6899" s="387" t="b" cm="1">
        <f t="array" aca="1" ref="H6899" ca="1">EsNegrita(BP[[#This Row],[CODIGO]])</f>
        <v>0</v>
      </c>
      <c r="I6899" s="387" t="b" cm="1">
        <f t="array" ref="I6899">_xlfn.LET(
    _xlpm.codigos_devolucion, _xlfn.UNIQUE(_xlfn._xlws.FILTER(BP[CODIGO], ISNUMBER(SEARCH("devoluci", BP[NOMBRE CUENTA])), {""})),
    ISNUMBER(MATCH(BP[[#This Row],[CODIGO]], _xlpm.codigos_devolucion, 0))
)</f>
        <v>0</v>
      </c>
    </row>
    <row r="6900" spans="1:9" x14ac:dyDescent="0.25">
      <c r="A6900" s="68"/>
      <c r="B6900" s="68"/>
      <c r="C6900" s="68"/>
      <c r="D6900" s="68"/>
      <c r="E6900" s="68"/>
      <c r="F6900" s="68"/>
      <c r="G6900" s="389"/>
      <c r="H6900" s="387" t="b" cm="1">
        <f t="array" aca="1" ref="H6900" ca="1">EsNegrita(BP[[#This Row],[CODIGO]])</f>
        <v>0</v>
      </c>
      <c r="I6900" s="387" t="b" cm="1">
        <f t="array" ref="I6900">_xlfn.LET(
    _xlpm.codigos_devolucion, _xlfn.UNIQUE(_xlfn._xlws.FILTER(BP[CODIGO], ISNUMBER(SEARCH("devoluci", BP[NOMBRE CUENTA])), {""})),
    ISNUMBER(MATCH(BP[[#This Row],[CODIGO]], _xlpm.codigos_devolucion, 0))
)</f>
        <v>0</v>
      </c>
    </row>
    <row r="6901" spans="1:9" x14ac:dyDescent="0.25">
      <c r="A6901" s="68"/>
      <c r="B6901" s="68"/>
      <c r="C6901" s="68"/>
      <c r="D6901" s="68"/>
      <c r="E6901" s="68"/>
      <c r="F6901" s="68"/>
      <c r="G6901" s="389"/>
      <c r="H6901" s="387" t="b" cm="1">
        <f t="array" aca="1" ref="H6901" ca="1">EsNegrita(BP[[#This Row],[CODIGO]])</f>
        <v>0</v>
      </c>
      <c r="I6901" s="387" t="b" cm="1">
        <f t="array" ref="I6901">_xlfn.LET(
    _xlpm.codigos_devolucion, _xlfn.UNIQUE(_xlfn._xlws.FILTER(BP[CODIGO], ISNUMBER(SEARCH("devoluci", BP[NOMBRE CUENTA])), {""})),
    ISNUMBER(MATCH(BP[[#This Row],[CODIGO]], _xlpm.codigos_devolucion, 0))
)</f>
        <v>0</v>
      </c>
    </row>
    <row r="6902" spans="1:9" x14ac:dyDescent="0.25">
      <c r="A6902" s="68"/>
      <c r="B6902" s="68"/>
      <c r="C6902" s="68"/>
      <c r="D6902" s="68"/>
      <c r="E6902" s="68"/>
      <c r="F6902" s="68"/>
      <c r="G6902" s="389"/>
      <c r="H6902" s="387" t="b" cm="1">
        <f t="array" aca="1" ref="H6902" ca="1">EsNegrita(BP[[#This Row],[CODIGO]])</f>
        <v>0</v>
      </c>
      <c r="I6902" s="387" t="b" cm="1">
        <f t="array" ref="I6902">_xlfn.LET(
    _xlpm.codigos_devolucion, _xlfn.UNIQUE(_xlfn._xlws.FILTER(BP[CODIGO], ISNUMBER(SEARCH("devoluci", BP[NOMBRE CUENTA])), {""})),
    ISNUMBER(MATCH(BP[[#This Row],[CODIGO]], _xlpm.codigos_devolucion, 0))
)</f>
        <v>0</v>
      </c>
    </row>
    <row r="6903" spans="1:9" x14ac:dyDescent="0.25">
      <c r="A6903" s="68"/>
      <c r="B6903" s="68"/>
      <c r="C6903" s="68"/>
      <c r="D6903" s="68"/>
      <c r="E6903" s="68"/>
      <c r="F6903" s="68"/>
      <c r="G6903" s="389"/>
      <c r="H6903" s="387" t="b" cm="1">
        <f t="array" aca="1" ref="H6903" ca="1">EsNegrita(BP[[#This Row],[CODIGO]])</f>
        <v>0</v>
      </c>
      <c r="I6903" s="387" t="b" cm="1">
        <f t="array" ref="I6903">_xlfn.LET(
    _xlpm.codigos_devolucion, _xlfn.UNIQUE(_xlfn._xlws.FILTER(BP[CODIGO], ISNUMBER(SEARCH("devoluci", BP[NOMBRE CUENTA])), {""})),
    ISNUMBER(MATCH(BP[[#This Row],[CODIGO]], _xlpm.codigos_devolucion, 0))
)</f>
        <v>0</v>
      </c>
    </row>
    <row r="6904" spans="1:9" x14ac:dyDescent="0.25">
      <c r="A6904" s="68"/>
      <c r="B6904" s="68"/>
      <c r="C6904" s="68"/>
      <c r="D6904" s="68"/>
      <c r="E6904" s="68"/>
      <c r="F6904" s="68"/>
      <c r="G6904" s="389"/>
      <c r="H6904" s="387" t="b" cm="1">
        <f t="array" aca="1" ref="H6904" ca="1">EsNegrita(BP[[#This Row],[CODIGO]])</f>
        <v>0</v>
      </c>
      <c r="I6904" s="387" t="b" cm="1">
        <f t="array" ref="I6904">_xlfn.LET(
    _xlpm.codigos_devolucion, _xlfn.UNIQUE(_xlfn._xlws.FILTER(BP[CODIGO], ISNUMBER(SEARCH("devoluci", BP[NOMBRE CUENTA])), {""})),
    ISNUMBER(MATCH(BP[[#This Row],[CODIGO]], _xlpm.codigos_devolucion, 0))
)</f>
        <v>0</v>
      </c>
    </row>
    <row r="6905" spans="1:9" x14ac:dyDescent="0.25">
      <c r="A6905" s="68"/>
      <c r="B6905" s="68"/>
      <c r="C6905" s="68"/>
      <c r="D6905" s="68"/>
      <c r="E6905" s="68"/>
      <c r="F6905" s="68"/>
      <c r="G6905" s="389"/>
      <c r="H6905" s="387" t="b" cm="1">
        <f t="array" aca="1" ref="H6905" ca="1">EsNegrita(BP[[#This Row],[CODIGO]])</f>
        <v>0</v>
      </c>
      <c r="I6905" s="387" t="b" cm="1">
        <f t="array" ref="I6905">_xlfn.LET(
    _xlpm.codigos_devolucion, _xlfn.UNIQUE(_xlfn._xlws.FILTER(BP[CODIGO], ISNUMBER(SEARCH("devoluci", BP[NOMBRE CUENTA])), {""})),
    ISNUMBER(MATCH(BP[[#This Row],[CODIGO]], _xlpm.codigos_devolucion, 0))
)</f>
        <v>0</v>
      </c>
    </row>
    <row r="6906" spans="1:9" x14ac:dyDescent="0.25">
      <c r="A6906" s="68"/>
      <c r="B6906" s="68"/>
      <c r="C6906" s="68"/>
      <c r="D6906" s="68"/>
      <c r="E6906" s="68"/>
      <c r="F6906" s="68"/>
      <c r="G6906" s="389"/>
      <c r="H6906" s="387" t="b" cm="1">
        <f t="array" aca="1" ref="H6906" ca="1">EsNegrita(BP[[#This Row],[CODIGO]])</f>
        <v>0</v>
      </c>
      <c r="I6906" s="387" t="b" cm="1">
        <f t="array" ref="I6906">_xlfn.LET(
    _xlpm.codigos_devolucion, _xlfn.UNIQUE(_xlfn._xlws.FILTER(BP[CODIGO], ISNUMBER(SEARCH("devoluci", BP[NOMBRE CUENTA])), {""})),
    ISNUMBER(MATCH(BP[[#This Row],[CODIGO]], _xlpm.codigos_devolucion, 0))
)</f>
        <v>0</v>
      </c>
    </row>
    <row r="6907" spans="1:9" x14ac:dyDescent="0.25">
      <c r="A6907" s="68"/>
      <c r="B6907" s="68"/>
      <c r="C6907" s="68"/>
      <c r="D6907" s="68"/>
      <c r="E6907" s="68"/>
      <c r="F6907" s="68"/>
      <c r="G6907" s="389"/>
      <c r="H6907" s="387" t="b" cm="1">
        <f t="array" aca="1" ref="H6907" ca="1">EsNegrita(BP[[#This Row],[CODIGO]])</f>
        <v>0</v>
      </c>
      <c r="I6907" s="387" t="b" cm="1">
        <f t="array" ref="I6907">_xlfn.LET(
    _xlpm.codigos_devolucion, _xlfn.UNIQUE(_xlfn._xlws.FILTER(BP[CODIGO], ISNUMBER(SEARCH("devoluci", BP[NOMBRE CUENTA])), {""})),
    ISNUMBER(MATCH(BP[[#This Row],[CODIGO]], _xlpm.codigos_devolucion, 0))
)</f>
        <v>0</v>
      </c>
    </row>
    <row r="6908" spans="1:9" x14ac:dyDescent="0.25">
      <c r="A6908" s="68"/>
      <c r="B6908" s="68"/>
      <c r="C6908" s="68"/>
      <c r="D6908" s="68"/>
      <c r="E6908" s="68"/>
      <c r="F6908" s="68"/>
      <c r="G6908" s="389"/>
      <c r="H6908" s="387" t="b" cm="1">
        <f t="array" aca="1" ref="H6908" ca="1">EsNegrita(BP[[#This Row],[CODIGO]])</f>
        <v>0</v>
      </c>
      <c r="I6908" s="387" t="b" cm="1">
        <f t="array" ref="I6908">_xlfn.LET(
    _xlpm.codigos_devolucion, _xlfn.UNIQUE(_xlfn._xlws.FILTER(BP[CODIGO], ISNUMBER(SEARCH("devoluci", BP[NOMBRE CUENTA])), {""})),
    ISNUMBER(MATCH(BP[[#This Row],[CODIGO]], _xlpm.codigos_devolucion, 0))
)</f>
        <v>0</v>
      </c>
    </row>
    <row r="6909" spans="1:9" x14ac:dyDescent="0.25">
      <c r="A6909" s="68"/>
      <c r="B6909" s="68"/>
      <c r="C6909" s="68"/>
      <c r="D6909" s="68"/>
      <c r="E6909" s="68"/>
      <c r="F6909" s="68"/>
      <c r="G6909" s="389"/>
      <c r="H6909" s="387" t="b" cm="1">
        <f t="array" aca="1" ref="H6909" ca="1">EsNegrita(BP[[#This Row],[CODIGO]])</f>
        <v>0</v>
      </c>
      <c r="I6909" s="387" t="b" cm="1">
        <f t="array" ref="I6909">_xlfn.LET(
    _xlpm.codigos_devolucion, _xlfn.UNIQUE(_xlfn._xlws.FILTER(BP[CODIGO], ISNUMBER(SEARCH("devoluci", BP[NOMBRE CUENTA])), {""})),
    ISNUMBER(MATCH(BP[[#This Row],[CODIGO]], _xlpm.codigos_devolucion, 0))
)</f>
        <v>0</v>
      </c>
    </row>
    <row r="6910" spans="1:9" x14ac:dyDescent="0.25">
      <c r="A6910" s="68"/>
      <c r="B6910" s="68"/>
      <c r="C6910" s="68"/>
      <c r="D6910" s="68"/>
      <c r="E6910" s="68"/>
      <c r="F6910" s="68"/>
      <c r="G6910" s="389"/>
      <c r="H6910" s="387" t="b" cm="1">
        <f t="array" aca="1" ref="H6910" ca="1">EsNegrita(BP[[#This Row],[CODIGO]])</f>
        <v>0</v>
      </c>
      <c r="I6910" s="387" t="b" cm="1">
        <f t="array" ref="I6910">_xlfn.LET(
    _xlpm.codigos_devolucion, _xlfn.UNIQUE(_xlfn._xlws.FILTER(BP[CODIGO], ISNUMBER(SEARCH("devoluci", BP[NOMBRE CUENTA])), {""})),
    ISNUMBER(MATCH(BP[[#This Row],[CODIGO]], _xlpm.codigos_devolucion, 0))
)</f>
        <v>0</v>
      </c>
    </row>
    <row r="6911" spans="1:9" x14ac:dyDescent="0.25">
      <c r="A6911" s="68"/>
      <c r="B6911" s="68"/>
      <c r="C6911" s="68"/>
      <c r="D6911" s="68"/>
      <c r="E6911" s="68"/>
      <c r="F6911" s="68"/>
      <c r="G6911" s="389"/>
      <c r="H6911" s="387" t="b" cm="1">
        <f t="array" aca="1" ref="H6911" ca="1">EsNegrita(BP[[#This Row],[CODIGO]])</f>
        <v>0</v>
      </c>
      <c r="I6911" s="387" t="b" cm="1">
        <f t="array" ref="I6911">_xlfn.LET(
    _xlpm.codigos_devolucion, _xlfn.UNIQUE(_xlfn._xlws.FILTER(BP[CODIGO], ISNUMBER(SEARCH("devoluci", BP[NOMBRE CUENTA])), {""})),
    ISNUMBER(MATCH(BP[[#This Row],[CODIGO]], _xlpm.codigos_devolucion, 0))
)</f>
        <v>0</v>
      </c>
    </row>
    <row r="6912" spans="1:9" x14ac:dyDescent="0.25">
      <c r="A6912" s="68"/>
      <c r="B6912" s="68"/>
      <c r="C6912" s="68"/>
      <c r="D6912" s="68"/>
      <c r="E6912" s="68"/>
      <c r="F6912" s="68"/>
      <c r="G6912" s="389"/>
      <c r="H6912" s="387" t="b" cm="1">
        <f t="array" aca="1" ref="H6912" ca="1">EsNegrita(BP[[#This Row],[CODIGO]])</f>
        <v>0</v>
      </c>
      <c r="I6912" s="387" t="b" cm="1">
        <f t="array" ref="I6912">_xlfn.LET(
    _xlpm.codigos_devolucion, _xlfn.UNIQUE(_xlfn._xlws.FILTER(BP[CODIGO], ISNUMBER(SEARCH("devoluci", BP[NOMBRE CUENTA])), {""})),
    ISNUMBER(MATCH(BP[[#This Row],[CODIGO]], _xlpm.codigos_devolucion, 0))
)</f>
        <v>0</v>
      </c>
    </row>
    <row r="6913" spans="1:9" x14ac:dyDescent="0.25">
      <c r="A6913" s="68"/>
      <c r="B6913" s="68"/>
      <c r="C6913" s="68"/>
      <c r="D6913" s="68"/>
      <c r="E6913" s="68"/>
      <c r="F6913" s="68"/>
      <c r="G6913" s="389"/>
      <c r="H6913" s="387" t="b" cm="1">
        <f t="array" aca="1" ref="H6913" ca="1">EsNegrita(BP[[#This Row],[CODIGO]])</f>
        <v>0</v>
      </c>
      <c r="I6913" s="387" t="b" cm="1">
        <f t="array" ref="I6913">_xlfn.LET(
    _xlpm.codigos_devolucion, _xlfn.UNIQUE(_xlfn._xlws.FILTER(BP[CODIGO], ISNUMBER(SEARCH("devoluci", BP[NOMBRE CUENTA])), {""})),
    ISNUMBER(MATCH(BP[[#This Row],[CODIGO]], _xlpm.codigos_devolucion, 0))
)</f>
        <v>0</v>
      </c>
    </row>
    <row r="6914" spans="1:9" x14ac:dyDescent="0.25">
      <c r="A6914" s="68"/>
      <c r="B6914" s="68"/>
      <c r="C6914" s="68"/>
      <c r="D6914" s="68"/>
      <c r="E6914" s="68"/>
      <c r="F6914" s="68"/>
      <c r="G6914" s="389"/>
      <c r="H6914" s="387" t="b" cm="1">
        <f t="array" aca="1" ref="H6914" ca="1">EsNegrita(BP[[#This Row],[CODIGO]])</f>
        <v>0</v>
      </c>
      <c r="I6914" s="387" t="b" cm="1">
        <f t="array" ref="I6914">_xlfn.LET(
    _xlpm.codigos_devolucion, _xlfn.UNIQUE(_xlfn._xlws.FILTER(BP[CODIGO], ISNUMBER(SEARCH("devoluci", BP[NOMBRE CUENTA])), {""})),
    ISNUMBER(MATCH(BP[[#This Row],[CODIGO]], _xlpm.codigos_devolucion, 0))
)</f>
        <v>0</v>
      </c>
    </row>
    <row r="6915" spans="1:9" x14ac:dyDescent="0.25">
      <c r="A6915" s="68"/>
      <c r="B6915" s="68"/>
      <c r="C6915" s="68"/>
      <c r="D6915" s="68"/>
      <c r="E6915" s="68"/>
      <c r="F6915" s="68"/>
      <c r="G6915" s="389"/>
      <c r="H6915" s="387" t="b" cm="1">
        <f t="array" aca="1" ref="H6915" ca="1">EsNegrita(BP[[#This Row],[CODIGO]])</f>
        <v>0</v>
      </c>
      <c r="I6915" s="387" t="b" cm="1">
        <f t="array" ref="I6915">_xlfn.LET(
    _xlpm.codigos_devolucion, _xlfn.UNIQUE(_xlfn._xlws.FILTER(BP[CODIGO], ISNUMBER(SEARCH("devoluci", BP[NOMBRE CUENTA])), {""})),
    ISNUMBER(MATCH(BP[[#This Row],[CODIGO]], _xlpm.codigos_devolucion, 0))
)</f>
        <v>0</v>
      </c>
    </row>
    <row r="6916" spans="1:9" x14ac:dyDescent="0.25">
      <c r="A6916" s="68"/>
      <c r="B6916" s="68"/>
      <c r="C6916" s="68"/>
      <c r="D6916" s="68"/>
      <c r="E6916" s="68"/>
      <c r="F6916" s="68"/>
      <c r="G6916" s="389"/>
      <c r="H6916" s="387" t="b" cm="1">
        <f t="array" aca="1" ref="H6916" ca="1">EsNegrita(BP[[#This Row],[CODIGO]])</f>
        <v>0</v>
      </c>
      <c r="I6916" s="387" t="b" cm="1">
        <f t="array" ref="I6916">_xlfn.LET(
    _xlpm.codigos_devolucion, _xlfn.UNIQUE(_xlfn._xlws.FILTER(BP[CODIGO], ISNUMBER(SEARCH("devoluci", BP[NOMBRE CUENTA])), {""})),
    ISNUMBER(MATCH(BP[[#This Row],[CODIGO]], _xlpm.codigos_devolucion, 0))
)</f>
        <v>0</v>
      </c>
    </row>
    <row r="6917" spans="1:9" x14ac:dyDescent="0.25">
      <c r="A6917" s="68"/>
      <c r="B6917" s="68"/>
      <c r="C6917" s="68"/>
      <c r="D6917" s="68"/>
      <c r="E6917" s="68"/>
      <c r="F6917" s="68"/>
      <c r="G6917" s="389"/>
      <c r="H6917" s="387" t="b" cm="1">
        <f t="array" aca="1" ref="H6917" ca="1">EsNegrita(BP[[#This Row],[CODIGO]])</f>
        <v>0</v>
      </c>
      <c r="I6917" s="387" t="b" cm="1">
        <f t="array" ref="I6917">_xlfn.LET(
    _xlpm.codigos_devolucion, _xlfn.UNIQUE(_xlfn._xlws.FILTER(BP[CODIGO], ISNUMBER(SEARCH("devoluci", BP[NOMBRE CUENTA])), {""})),
    ISNUMBER(MATCH(BP[[#This Row],[CODIGO]], _xlpm.codigos_devolucion, 0))
)</f>
        <v>0</v>
      </c>
    </row>
    <row r="6918" spans="1:9" x14ac:dyDescent="0.25">
      <c r="A6918" s="68"/>
      <c r="B6918" s="68"/>
      <c r="C6918" s="68"/>
      <c r="D6918" s="68"/>
      <c r="E6918" s="68"/>
      <c r="F6918" s="68"/>
      <c r="G6918" s="389"/>
      <c r="H6918" s="387" t="b" cm="1">
        <f t="array" aca="1" ref="H6918" ca="1">EsNegrita(BP[[#This Row],[CODIGO]])</f>
        <v>0</v>
      </c>
      <c r="I6918" s="387" t="b" cm="1">
        <f t="array" ref="I6918">_xlfn.LET(
    _xlpm.codigos_devolucion, _xlfn.UNIQUE(_xlfn._xlws.FILTER(BP[CODIGO], ISNUMBER(SEARCH("devoluci", BP[NOMBRE CUENTA])), {""})),
    ISNUMBER(MATCH(BP[[#This Row],[CODIGO]], _xlpm.codigos_devolucion, 0))
)</f>
        <v>0</v>
      </c>
    </row>
    <row r="6919" spans="1:9" x14ac:dyDescent="0.25">
      <c r="A6919" s="68"/>
      <c r="B6919" s="68"/>
      <c r="C6919" s="68"/>
      <c r="D6919" s="68"/>
      <c r="E6919" s="68"/>
      <c r="F6919" s="68"/>
      <c r="G6919" s="389"/>
      <c r="H6919" s="387" t="b" cm="1">
        <f t="array" aca="1" ref="H6919" ca="1">EsNegrita(BP[[#This Row],[CODIGO]])</f>
        <v>0</v>
      </c>
      <c r="I6919" s="387" t="b" cm="1">
        <f t="array" ref="I6919">_xlfn.LET(
    _xlpm.codigos_devolucion, _xlfn.UNIQUE(_xlfn._xlws.FILTER(BP[CODIGO], ISNUMBER(SEARCH("devoluci", BP[NOMBRE CUENTA])), {""})),
    ISNUMBER(MATCH(BP[[#This Row],[CODIGO]], _xlpm.codigos_devolucion, 0))
)</f>
        <v>0</v>
      </c>
    </row>
    <row r="6920" spans="1:9" x14ac:dyDescent="0.25">
      <c r="A6920" s="68"/>
      <c r="B6920" s="68"/>
      <c r="C6920" s="68"/>
      <c r="D6920" s="68"/>
      <c r="E6920" s="68"/>
      <c r="F6920" s="68"/>
      <c r="G6920" s="389"/>
      <c r="H6920" s="387" t="b" cm="1">
        <f t="array" aca="1" ref="H6920" ca="1">EsNegrita(BP[[#This Row],[CODIGO]])</f>
        <v>0</v>
      </c>
      <c r="I6920" s="387" t="b" cm="1">
        <f t="array" ref="I6920">_xlfn.LET(
    _xlpm.codigos_devolucion, _xlfn.UNIQUE(_xlfn._xlws.FILTER(BP[CODIGO], ISNUMBER(SEARCH("devoluci", BP[NOMBRE CUENTA])), {""})),
    ISNUMBER(MATCH(BP[[#This Row],[CODIGO]], _xlpm.codigos_devolucion, 0))
)</f>
        <v>0</v>
      </c>
    </row>
    <row r="6921" spans="1:9" x14ac:dyDescent="0.25">
      <c r="A6921" s="68"/>
      <c r="B6921" s="68"/>
      <c r="C6921" s="68"/>
      <c r="D6921" s="68"/>
      <c r="E6921" s="68"/>
      <c r="F6921" s="68"/>
      <c r="G6921" s="389"/>
      <c r="H6921" s="387" t="b" cm="1">
        <f t="array" aca="1" ref="H6921" ca="1">EsNegrita(BP[[#This Row],[CODIGO]])</f>
        <v>0</v>
      </c>
      <c r="I6921" s="387" t="b" cm="1">
        <f t="array" ref="I6921">_xlfn.LET(
    _xlpm.codigos_devolucion, _xlfn.UNIQUE(_xlfn._xlws.FILTER(BP[CODIGO], ISNUMBER(SEARCH("devoluci", BP[NOMBRE CUENTA])), {""})),
    ISNUMBER(MATCH(BP[[#This Row],[CODIGO]], _xlpm.codigos_devolucion, 0))
)</f>
        <v>0</v>
      </c>
    </row>
    <row r="6922" spans="1:9" x14ac:dyDescent="0.25">
      <c r="A6922" s="68"/>
      <c r="B6922" s="68"/>
      <c r="C6922" s="68"/>
      <c r="D6922" s="68"/>
      <c r="E6922" s="68"/>
      <c r="F6922" s="68"/>
      <c r="G6922" s="389"/>
      <c r="H6922" s="387" t="b" cm="1">
        <f t="array" aca="1" ref="H6922" ca="1">EsNegrita(BP[[#This Row],[CODIGO]])</f>
        <v>0</v>
      </c>
      <c r="I6922" s="387" t="b" cm="1">
        <f t="array" ref="I6922">_xlfn.LET(
    _xlpm.codigos_devolucion, _xlfn.UNIQUE(_xlfn._xlws.FILTER(BP[CODIGO], ISNUMBER(SEARCH("devoluci", BP[NOMBRE CUENTA])), {""})),
    ISNUMBER(MATCH(BP[[#This Row],[CODIGO]], _xlpm.codigos_devolucion, 0))
)</f>
        <v>0</v>
      </c>
    </row>
    <row r="6923" spans="1:9" x14ac:dyDescent="0.25">
      <c r="A6923" s="68"/>
      <c r="B6923" s="68"/>
      <c r="C6923" s="68"/>
      <c r="D6923" s="68"/>
      <c r="E6923" s="68"/>
      <c r="F6923" s="68"/>
      <c r="G6923" s="389"/>
      <c r="H6923" s="387" t="b" cm="1">
        <f t="array" aca="1" ref="H6923" ca="1">EsNegrita(BP[[#This Row],[CODIGO]])</f>
        <v>0</v>
      </c>
      <c r="I6923" s="387" t="b" cm="1">
        <f t="array" ref="I6923">_xlfn.LET(
    _xlpm.codigos_devolucion, _xlfn.UNIQUE(_xlfn._xlws.FILTER(BP[CODIGO], ISNUMBER(SEARCH("devoluci", BP[NOMBRE CUENTA])), {""})),
    ISNUMBER(MATCH(BP[[#This Row],[CODIGO]], _xlpm.codigos_devolucion, 0))
)</f>
        <v>0</v>
      </c>
    </row>
    <row r="6924" spans="1:9" x14ac:dyDescent="0.25">
      <c r="A6924" s="68"/>
      <c r="B6924" s="68"/>
      <c r="C6924" s="68"/>
      <c r="D6924" s="68"/>
      <c r="E6924" s="68"/>
      <c r="F6924" s="68"/>
      <c r="G6924" s="389"/>
      <c r="H6924" s="387" t="b" cm="1">
        <f t="array" aca="1" ref="H6924" ca="1">EsNegrita(BP[[#This Row],[CODIGO]])</f>
        <v>0</v>
      </c>
      <c r="I6924" s="387" t="b" cm="1">
        <f t="array" ref="I6924">_xlfn.LET(
    _xlpm.codigos_devolucion, _xlfn.UNIQUE(_xlfn._xlws.FILTER(BP[CODIGO], ISNUMBER(SEARCH("devoluci", BP[NOMBRE CUENTA])), {""})),
    ISNUMBER(MATCH(BP[[#This Row],[CODIGO]], _xlpm.codigos_devolucion, 0))
)</f>
        <v>0</v>
      </c>
    </row>
    <row r="6925" spans="1:9" x14ac:dyDescent="0.25">
      <c r="A6925" s="68"/>
      <c r="B6925" s="68"/>
      <c r="C6925" s="68"/>
      <c r="D6925" s="68"/>
      <c r="E6925" s="68"/>
      <c r="F6925" s="68"/>
      <c r="G6925" s="389"/>
      <c r="H6925" s="387" t="b" cm="1">
        <f t="array" aca="1" ref="H6925" ca="1">EsNegrita(BP[[#This Row],[CODIGO]])</f>
        <v>0</v>
      </c>
      <c r="I6925" s="387" t="b" cm="1">
        <f t="array" ref="I6925">_xlfn.LET(
    _xlpm.codigos_devolucion, _xlfn.UNIQUE(_xlfn._xlws.FILTER(BP[CODIGO], ISNUMBER(SEARCH("devoluci", BP[NOMBRE CUENTA])), {""})),
    ISNUMBER(MATCH(BP[[#This Row],[CODIGO]], _xlpm.codigos_devolucion, 0))
)</f>
        <v>0</v>
      </c>
    </row>
    <row r="6926" spans="1:9" x14ac:dyDescent="0.25">
      <c r="A6926" s="68"/>
      <c r="B6926" s="68"/>
      <c r="C6926" s="68"/>
      <c r="D6926" s="68"/>
      <c r="E6926" s="68"/>
      <c r="F6926" s="68"/>
      <c r="G6926" s="389"/>
      <c r="H6926" s="387" t="b" cm="1">
        <f t="array" aca="1" ref="H6926" ca="1">EsNegrita(BP[[#This Row],[CODIGO]])</f>
        <v>0</v>
      </c>
      <c r="I6926" s="387" t="b" cm="1">
        <f t="array" ref="I6926">_xlfn.LET(
    _xlpm.codigos_devolucion, _xlfn.UNIQUE(_xlfn._xlws.FILTER(BP[CODIGO], ISNUMBER(SEARCH("devoluci", BP[NOMBRE CUENTA])), {""})),
    ISNUMBER(MATCH(BP[[#This Row],[CODIGO]], _xlpm.codigos_devolucion, 0))
)</f>
        <v>0</v>
      </c>
    </row>
    <row r="6927" spans="1:9" x14ac:dyDescent="0.25">
      <c r="A6927" s="68"/>
      <c r="B6927" s="68"/>
      <c r="C6927" s="68"/>
      <c r="D6927" s="68"/>
      <c r="E6927" s="68"/>
      <c r="F6927" s="68"/>
      <c r="G6927" s="389"/>
      <c r="H6927" s="387" t="b" cm="1">
        <f t="array" aca="1" ref="H6927" ca="1">EsNegrita(BP[[#This Row],[CODIGO]])</f>
        <v>0</v>
      </c>
      <c r="I6927" s="387" t="b" cm="1">
        <f t="array" ref="I6927">_xlfn.LET(
    _xlpm.codigos_devolucion, _xlfn.UNIQUE(_xlfn._xlws.FILTER(BP[CODIGO], ISNUMBER(SEARCH("devoluci", BP[NOMBRE CUENTA])), {""})),
    ISNUMBER(MATCH(BP[[#This Row],[CODIGO]], _xlpm.codigos_devolucion, 0))
)</f>
        <v>0</v>
      </c>
    </row>
    <row r="6928" spans="1:9" x14ac:dyDescent="0.25">
      <c r="A6928" s="68"/>
      <c r="B6928" s="68"/>
      <c r="C6928" s="68"/>
      <c r="D6928" s="68"/>
      <c r="E6928" s="68"/>
      <c r="F6928" s="68"/>
      <c r="G6928" s="389"/>
      <c r="H6928" s="387" t="b" cm="1">
        <f t="array" aca="1" ref="H6928" ca="1">EsNegrita(BP[[#This Row],[CODIGO]])</f>
        <v>0</v>
      </c>
      <c r="I6928" s="387" t="b" cm="1">
        <f t="array" ref="I6928">_xlfn.LET(
    _xlpm.codigos_devolucion, _xlfn.UNIQUE(_xlfn._xlws.FILTER(BP[CODIGO], ISNUMBER(SEARCH("devoluci", BP[NOMBRE CUENTA])), {""})),
    ISNUMBER(MATCH(BP[[#This Row],[CODIGO]], _xlpm.codigos_devolucion, 0))
)</f>
        <v>0</v>
      </c>
    </row>
    <row r="6929" spans="1:9" x14ac:dyDescent="0.25">
      <c r="A6929" s="68"/>
      <c r="B6929" s="68"/>
      <c r="C6929" s="68"/>
      <c r="D6929" s="68"/>
      <c r="E6929" s="68"/>
      <c r="F6929" s="68"/>
      <c r="G6929" s="389"/>
      <c r="H6929" s="387" t="b" cm="1">
        <f t="array" aca="1" ref="H6929" ca="1">EsNegrita(BP[[#This Row],[CODIGO]])</f>
        <v>0</v>
      </c>
      <c r="I6929" s="387" t="b" cm="1">
        <f t="array" ref="I6929">_xlfn.LET(
    _xlpm.codigos_devolucion, _xlfn.UNIQUE(_xlfn._xlws.FILTER(BP[CODIGO], ISNUMBER(SEARCH("devoluci", BP[NOMBRE CUENTA])), {""})),
    ISNUMBER(MATCH(BP[[#This Row],[CODIGO]], _xlpm.codigos_devolucion, 0))
)</f>
        <v>0</v>
      </c>
    </row>
    <row r="6930" spans="1:9" x14ac:dyDescent="0.25">
      <c r="A6930" s="68"/>
      <c r="B6930" s="68"/>
      <c r="C6930" s="68"/>
      <c r="D6930" s="68"/>
      <c r="E6930" s="68"/>
      <c r="F6930" s="68"/>
      <c r="G6930" s="389"/>
      <c r="H6930" s="387" t="b" cm="1">
        <f t="array" aca="1" ref="H6930" ca="1">EsNegrita(BP[[#This Row],[CODIGO]])</f>
        <v>0</v>
      </c>
      <c r="I6930" s="387" t="b" cm="1">
        <f t="array" ref="I6930">_xlfn.LET(
    _xlpm.codigos_devolucion, _xlfn.UNIQUE(_xlfn._xlws.FILTER(BP[CODIGO], ISNUMBER(SEARCH("devoluci", BP[NOMBRE CUENTA])), {""})),
    ISNUMBER(MATCH(BP[[#This Row],[CODIGO]], _xlpm.codigos_devolucion, 0))
)</f>
        <v>0</v>
      </c>
    </row>
    <row r="6931" spans="1:9" x14ac:dyDescent="0.25">
      <c r="A6931" s="68"/>
      <c r="B6931" s="68"/>
      <c r="C6931" s="68"/>
      <c r="D6931" s="68"/>
      <c r="E6931" s="68"/>
      <c r="F6931" s="68"/>
      <c r="G6931" s="389"/>
      <c r="H6931" s="387" t="b" cm="1">
        <f t="array" aca="1" ref="H6931" ca="1">EsNegrita(BP[[#This Row],[CODIGO]])</f>
        <v>0</v>
      </c>
      <c r="I6931" s="387" t="b" cm="1">
        <f t="array" ref="I6931">_xlfn.LET(
    _xlpm.codigos_devolucion, _xlfn.UNIQUE(_xlfn._xlws.FILTER(BP[CODIGO], ISNUMBER(SEARCH("devoluci", BP[NOMBRE CUENTA])), {""})),
    ISNUMBER(MATCH(BP[[#This Row],[CODIGO]], _xlpm.codigos_devolucion, 0))
)</f>
        <v>0</v>
      </c>
    </row>
    <row r="6932" spans="1:9" x14ac:dyDescent="0.25">
      <c r="A6932" s="68"/>
      <c r="B6932" s="68"/>
      <c r="C6932" s="68"/>
      <c r="D6932" s="68"/>
      <c r="E6932" s="68"/>
      <c r="F6932" s="68"/>
      <c r="G6932" s="389"/>
      <c r="H6932" s="387" t="b" cm="1">
        <f t="array" aca="1" ref="H6932" ca="1">EsNegrita(BP[[#This Row],[CODIGO]])</f>
        <v>0</v>
      </c>
      <c r="I6932" s="387" t="b" cm="1">
        <f t="array" ref="I6932">_xlfn.LET(
    _xlpm.codigos_devolucion, _xlfn.UNIQUE(_xlfn._xlws.FILTER(BP[CODIGO], ISNUMBER(SEARCH("devoluci", BP[NOMBRE CUENTA])), {""})),
    ISNUMBER(MATCH(BP[[#This Row],[CODIGO]], _xlpm.codigos_devolucion, 0))
)</f>
        <v>0</v>
      </c>
    </row>
    <row r="6933" spans="1:9" x14ac:dyDescent="0.25">
      <c r="A6933" s="68"/>
      <c r="B6933" s="68"/>
      <c r="C6933" s="68"/>
      <c r="D6933" s="68"/>
      <c r="E6933" s="68"/>
      <c r="F6933" s="68"/>
      <c r="G6933" s="389"/>
      <c r="H6933" s="387" t="b" cm="1">
        <f t="array" aca="1" ref="H6933" ca="1">EsNegrita(BP[[#This Row],[CODIGO]])</f>
        <v>0</v>
      </c>
      <c r="I6933" s="387" t="b" cm="1">
        <f t="array" ref="I6933">_xlfn.LET(
    _xlpm.codigos_devolucion, _xlfn.UNIQUE(_xlfn._xlws.FILTER(BP[CODIGO], ISNUMBER(SEARCH("devoluci", BP[NOMBRE CUENTA])), {""})),
    ISNUMBER(MATCH(BP[[#This Row],[CODIGO]], _xlpm.codigos_devolucion, 0))
)</f>
        <v>0</v>
      </c>
    </row>
    <row r="6934" spans="1:9" x14ac:dyDescent="0.25">
      <c r="A6934" s="68"/>
      <c r="B6934" s="68"/>
      <c r="C6934" s="68"/>
      <c r="D6934" s="68"/>
      <c r="E6934" s="68"/>
      <c r="F6934" s="68"/>
      <c r="G6934" s="389"/>
      <c r="H6934" s="387" t="b" cm="1">
        <f t="array" aca="1" ref="H6934" ca="1">EsNegrita(BP[[#This Row],[CODIGO]])</f>
        <v>0</v>
      </c>
      <c r="I6934" s="387" t="b" cm="1">
        <f t="array" ref="I6934">_xlfn.LET(
    _xlpm.codigos_devolucion, _xlfn.UNIQUE(_xlfn._xlws.FILTER(BP[CODIGO], ISNUMBER(SEARCH("devoluci", BP[NOMBRE CUENTA])), {""})),
    ISNUMBER(MATCH(BP[[#This Row],[CODIGO]], _xlpm.codigos_devolucion, 0))
)</f>
        <v>0</v>
      </c>
    </row>
    <row r="6935" spans="1:9" x14ac:dyDescent="0.25">
      <c r="A6935" s="68"/>
      <c r="B6935" s="68"/>
      <c r="C6935" s="68"/>
      <c r="D6935" s="68"/>
      <c r="E6935" s="68"/>
      <c r="F6935" s="68"/>
      <c r="G6935" s="389"/>
      <c r="H6935" s="387" t="b" cm="1">
        <f t="array" aca="1" ref="H6935" ca="1">EsNegrita(BP[[#This Row],[CODIGO]])</f>
        <v>0</v>
      </c>
      <c r="I6935" s="387" t="b" cm="1">
        <f t="array" ref="I6935">_xlfn.LET(
    _xlpm.codigos_devolucion, _xlfn.UNIQUE(_xlfn._xlws.FILTER(BP[CODIGO], ISNUMBER(SEARCH("devoluci", BP[NOMBRE CUENTA])), {""})),
    ISNUMBER(MATCH(BP[[#This Row],[CODIGO]], _xlpm.codigos_devolucion, 0))
)</f>
        <v>0</v>
      </c>
    </row>
    <row r="6936" spans="1:9" x14ac:dyDescent="0.25">
      <c r="A6936" s="68"/>
      <c r="B6936" s="68"/>
      <c r="C6936" s="68"/>
      <c r="D6936" s="68"/>
      <c r="E6936" s="68"/>
      <c r="F6936" s="68"/>
      <c r="G6936" s="389"/>
      <c r="H6936" s="387" t="b" cm="1">
        <f t="array" aca="1" ref="H6936" ca="1">EsNegrita(BP[[#This Row],[CODIGO]])</f>
        <v>0</v>
      </c>
      <c r="I6936" s="387" t="b" cm="1">
        <f t="array" ref="I6936">_xlfn.LET(
    _xlpm.codigos_devolucion, _xlfn.UNIQUE(_xlfn._xlws.FILTER(BP[CODIGO], ISNUMBER(SEARCH("devoluci", BP[NOMBRE CUENTA])), {""})),
    ISNUMBER(MATCH(BP[[#This Row],[CODIGO]], _xlpm.codigos_devolucion, 0))
)</f>
        <v>0</v>
      </c>
    </row>
    <row r="6937" spans="1:9" x14ac:dyDescent="0.25">
      <c r="A6937" s="68"/>
      <c r="B6937" s="68"/>
      <c r="C6937" s="68"/>
      <c r="D6937" s="68"/>
      <c r="E6937" s="68"/>
      <c r="F6937" s="68"/>
      <c r="G6937" s="389"/>
      <c r="H6937" s="387" t="b" cm="1">
        <f t="array" aca="1" ref="H6937" ca="1">EsNegrita(BP[[#This Row],[CODIGO]])</f>
        <v>0</v>
      </c>
      <c r="I6937" s="387" t="b" cm="1">
        <f t="array" ref="I6937">_xlfn.LET(
    _xlpm.codigos_devolucion, _xlfn.UNIQUE(_xlfn._xlws.FILTER(BP[CODIGO], ISNUMBER(SEARCH("devoluci", BP[NOMBRE CUENTA])), {""})),
    ISNUMBER(MATCH(BP[[#This Row],[CODIGO]], _xlpm.codigos_devolucion, 0))
)</f>
        <v>0</v>
      </c>
    </row>
    <row r="6938" spans="1:9" x14ac:dyDescent="0.25">
      <c r="A6938" s="68"/>
      <c r="B6938" s="68"/>
      <c r="C6938" s="68"/>
      <c r="D6938" s="68"/>
      <c r="E6938" s="68"/>
      <c r="F6938" s="68"/>
      <c r="G6938" s="389"/>
      <c r="H6938" s="387" t="b" cm="1">
        <f t="array" aca="1" ref="H6938" ca="1">EsNegrita(BP[[#This Row],[CODIGO]])</f>
        <v>0</v>
      </c>
      <c r="I6938" s="387" t="b" cm="1">
        <f t="array" ref="I6938">_xlfn.LET(
    _xlpm.codigos_devolucion, _xlfn.UNIQUE(_xlfn._xlws.FILTER(BP[CODIGO], ISNUMBER(SEARCH("devoluci", BP[NOMBRE CUENTA])), {""})),
    ISNUMBER(MATCH(BP[[#This Row],[CODIGO]], _xlpm.codigos_devolucion, 0))
)</f>
        <v>0</v>
      </c>
    </row>
    <row r="6939" spans="1:9" x14ac:dyDescent="0.25">
      <c r="A6939" s="68"/>
      <c r="B6939" s="68"/>
      <c r="C6939" s="68"/>
      <c r="D6939" s="68"/>
      <c r="E6939" s="68"/>
      <c r="F6939" s="68"/>
      <c r="G6939" s="389"/>
      <c r="H6939" s="387" t="b" cm="1">
        <f t="array" aca="1" ref="H6939" ca="1">EsNegrita(BP[[#This Row],[CODIGO]])</f>
        <v>0</v>
      </c>
      <c r="I6939" s="387" t="b" cm="1">
        <f t="array" ref="I6939">_xlfn.LET(
    _xlpm.codigos_devolucion, _xlfn.UNIQUE(_xlfn._xlws.FILTER(BP[CODIGO], ISNUMBER(SEARCH("devoluci", BP[NOMBRE CUENTA])), {""})),
    ISNUMBER(MATCH(BP[[#This Row],[CODIGO]], _xlpm.codigos_devolucion, 0))
)</f>
        <v>0</v>
      </c>
    </row>
    <row r="6940" spans="1:9" x14ac:dyDescent="0.25">
      <c r="A6940" s="68"/>
      <c r="B6940" s="68"/>
      <c r="C6940" s="68"/>
      <c r="D6940" s="68"/>
      <c r="E6940" s="68"/>
      <c r="F6940" s="68"/>
      <c r="G6940" s="389"/>
      <c r="H6940" s="387" t="b" cm="1">
        <f t="array" aca="1" ref="H6940" ca="1">EsNegrita(BP[[#This Row],[CODIGO]])</f>
        <v>0</v>
      </c>
      <c r="I6940" s="387" t="b" cm="1">
        <f t="array" ref="I6940">_xlfn.LET(
    _xlpm.codigos_devolucion, _xlfn.UNIQUE(_xlfn._xlws.FILTER(BP[CODIGO], ISNUMBER(SEARCH("devoluci", BP[NOMBRE CUENTA])), {""})),
    ISNUMBER(MATCH(BP[[#This Row],[CODIGO]], _xlpm.codigos_devolucion, 0))
)</f>
        <v>0</v>
      </c>
    </row>
    <row r="6941" spans="1:9" x14ac:dyDescent="0.25">
      <c r="A6941" s="68"/>
      <c r="B6941" s="68"/>
      <c r="C6941" s="68"/>
      <c r="D6941" s="68"/>
      <c r="E6941" s="68"/>
      <c r="F6941" s="68"/>
      <c r="G6941" s="389"/>
      <c r="H6941" s="387" t="b" cm="1">
        <f t="array" aca="1" ref="H6941" ca="1">EsNegrita(BP[[#This Row],[CODIGO]])</f>
        <v>0</v>
      </c>
      <c r="I6941" s="387" t="b" cm="1">
        <f t="array" ref="I6941">_xlfn.LET(
    _xlpm.codigos_devolucion, _xlfn.UNIQUE(_xlfn._xlws.FILTER(BP[CODIGO], ISNUMBER(SEARCH("devoluci", BP[NOMBRE CUENTA])), {""})),
    ISNUMBER(MATCH(BP[[#This Row],[CODIGO]], _xlpm.codigos_devolucion, 0))
)</f>
        <v>0</v>
      </c>
    </row>
    <row r="6942" spans="1:9" x14ac:dyDescent="0.25">
      <c r="A6942" s="68"/>
      <c r="B6942" s="68"/>
      <c r="C6942" s="68"/>
      <c r="D6942" s="68"/>
      <c r="E6942" s="68"/>
      <c r="F6942" s="68"/>
      <c r="G6942" s="389"/>
      <c r="H6942" s="387" t="b" cm="1">
        <f t="array" aca="1" ref="H6942" ca="1">EsNegrita(BP[[#This Row],[CODIGO]])</f>
        <v>0</v>
      </c>
      <c r="I6942" s="387" t="b" cm="1">
        <f t="array" ref="I6942">_xlfn.LET(
    _xlpm.codigos_devolucion, _xlfn.UNIQUE(_xlfn._xlws.FILTER(BP[CODIGO], ISNUMBER(SEARCH("devoluci", BP[NOMBRE CUENTA])), {""})),
    ISNUMBER(MATCH(BP[[#This Row],[CODIGO]], _xlpm.codigos_devolucion, 0))
)</f>
        <v>0</v>
      </c>
    </row>
    <row r="6943" spans="1:9" x14ac:dyDescent="0.25">
      <c r="A6943" s="68"/>
      <c r="B6943" s="68"/>
      <c r="C6943" s="68"/>
      <c r="D6943" s="68"/>
      <c r="E6943" s="68"/>
      <c r="F6943" s="68"/>
      <c r="G6943" s="389"/>
      <c r="H6943" s="387" t="b" cm="1">
        <f t="array" aca="1" ref="H6943" ca="1">EsNegrita(BP[[#This Row],[CODIGO]])</f>
        <v>0</v>
      </c>
      <c r="I6943" s="387" t="b" cm="1">
        <f t="array" ref="I6943">_xlfn.LET(
    _xlpm.codigos_devolucion, _xlfn.UNIQUE(_xlfn._xlws.FILTER(BP[CODIGO], ISNUMBER(SEARCH("devoluci", BP[NOMBRE CUENTA])), {""})),
    ISNUMBER(MATCH(BP[[#This Row],[CODIGO]], _xlpm.codigos_devolucion, 0))
)</f>
        <v>0</v>
      </c>
    </row>
    <row r="6944" spans="1:9" x14ac:dyDescent="0.25">
      <c r="A6944" s="68"/>
      <c r="B6944" s="68"/>
      <c r="C6944" s="68"/>
      <c r="D6944" s="68"/>
      <c r="E6944" s="68"/>
      <c r="F6944" s="68"/>
      <c r="G6944" s="389"/>
      <c r="H6944" s="387" t="b" cm="1">
        <f t="array" aca="1" ref="H6944" ca="1">EsNegrita(BP[[#This Row],[CODIGO]])</f>
        <v>0</v>
      </c>
      <c r="I6944" s="387" t="b" cm="1">
        <f t="array" ref="I6944">_xlfn.LET(
    _xlpm.codigos_devolucion, _xlfn.UNIQUE(_xlfn._xlws.FILTER(BP[CODIGO], ISNUMBER(SEARCH("devoluci", BP[NOMBRE CUENTA])), {""})),
    ISNUMBER(MATCH(BP[[#This Row],[CODIGO]], _xlpm.codigos_devolucion, 0))
)</f>
        <v>0</v>
      </c>
    </row>
    <row r="6945" spans="1:9" x14ac:dyDescent="0.25">
      <c r="A6945" s="68"/>
      <c r="B6945" s="68"/>
      <c r="C6945" s="68"/>
      <c r="D6945" s="68"/>
      <c r="E6945" s="68"/>
      <c r="F6945" s="68"/>
      <c r="G6945" s="389"/>
      <c r="H6945" s="387" t="b" cm="1">
        <f t="array" aca="1" ref="H6945" ca="1">EsNegrita(BP[[#This Row],[CODIGO]])</f>
        <v>0</v>
      </c>
      <c r="I6945" s="387" t="b" cm="1">
        <f t="array" ref="I6945">_xlfn.LET(
    _xlpm.codigos_devolucion, _xlfn.UNIQUE(_xlfn._xlws.FILTER(BP[CODIGO], ISNUMBER(SEARCH("devoluci", BP[NOMBRE CUENTA])), {""})),
    ISNUMBER(MATCH(BP[[#This Row],[CODIGO]], _xlpm.codigos_devolucion, 0))
)</f>
        <v>0</v>
      </c>
    </row>
    <row r="6946" spans="1:9" x14ac:dyDescent="0.25">
      <c r="A6946" s="68"/>
      <c r="B6946" s="68"/>
      <c r="C6946" s="68"/>
      <c r="D6946" s="68"/>
      <c r="E6946" s="68"/>
      <c r="F6946" s="68"/>
      <c r="G6946" s="389"/>
      <c r="H6946" s="387" t="b" cm="1">
        <f t="array" aca="1" ref="H6946" ca="1">EsNegrita(BP[[#This Row],[CODIGO]])</f>
        <v>0</v>
      </c>
      <c r="I6946" s="387" t="b" cm="1">
        <f t="array" ref="I6946">_xlfn.LET(
    _xlpm.codigos_devolucion, _xlfn.UNIQUE(_xlfn._xlws.FILTER(BP[CODIGO], ISNUMBER(SEARCH("devoluci", BP[NOMBRE CUENTA])), {""})),
    ISNUMBER(MATCH(BP[[#This Row],[CODIGO]], _xlpm.codigos_devolucion, 0))
)</f>
        <v>0</v>
      </c>
    </row>
    <row r="6947" spans="1:9" x14ac:dyDescent="0.25">
      <c r="A6947" s="68"/>
      <c r="B6947" s="68"/>
      <c r="C6947" s="68"/>
      <c r="D6947" s="68"/>
      <c r="E6947" s="68"/>
      <c r="F6947" s="68"/>
      <c r="G6947" s="389"/>
      <c r="H6947" s="387" t="b" cm="1">
        <f t="array" aca="1" ref="H6947" ca="1">EsNegrita(BP[[#This Row],[CODIGO]])</f>
        <v>0</v>
      </c>
      <c r="I6947" s="387" t="b" cm="1">
        <f t="array" ref="I6947">_xlfn.LET(
    _xlpm.codigos_devolucion, _xlfn.UNIQUE(_xlfn._xlws.FILTER(BP[CODIGO], ISNUMBER(SEARCH("devoluci", BP[NOMBRE CUENTA])), {""})),
    ISNUMBER(MATCH(BP[[#This Row],[CODIGO]], _xlpm.codigos_devolucion, 0))
)</f>
        <v>0</v>
      </c>
    </row>
    <row r="6948" spans="1:9" x14ac:dyDescent="0.25">
      <c r="A6948" s="68"/>
      <c r="B6948" s="68"/>
      <c r="C6948" s="68"/>
      <c r="D6948" s="68"/>
      <c r="E6948" s="68"/>
      <c r="F6948" s="68"/>
      <c r="G6948" s="389"/>
      <c r="H6948" s="387" t="b" cm="1">
        <f t="array" aca="1" ref="H6948" ca="1">EsNegrita(BP[[#This Row],[CODIGO]])</f>
        <v>0</v>
      </c>
      <c r="I6948" s="387" t="b" cm="1">
        <f t="array" ref="I6948">_xlfn.LET(
    _xlpm.codigos_devolucion, _xlfn.UNIQUE(_xlfn._xlws.FILTER(BP[CODIGO], ISNUMBER(SEARCH("devoluci", BP[NOMBRE CUENTA])), {""})),
    ISNUMBER(MATCH(BP[[#This Row],[CODIGO]], _xlpm.codigos_devolucion, 0))
)</f>
        <v>0</v>
      </c>
    </row>
    <row r="6949" spans="1:9" x14ac:dyDescent="0.25">
      <c r="A6949" s="68"/>
      <c r="B6949" s="68"/>
      <c r="C6949" s="68"/>
      <c r="D6949" s="68"/>
      <c r="E6949" s="68"/>
      <c r="F6949" s="68"/>
      <c r="G6949" s="389"/>
      <c r="H6949" s="387" t="b" cm="1">
        <f t="array" aca="1" ref="H6949" ca="1">EsNegrita(BP[[#This Row],[CODIGO]])</f>
        <v>0</v>
      </c>
      <c r="I6949" s="387" t="b" cm="1">
        <f t="array" ref="I6949">_xlfn.LET(
    _xlpm.codigos_devolucion, _xlfn.UNIQUE(_xlfn._xlws.FILTER(BP[CODIGO], ISNUMBER(SEARCH("devoluci", BP[NOMBRE CUENTA])), {""})),
    ISNUMBER(MATCH(BP[[#This Row],[CODIGO]], _xlpm.codigos_devolucion, 0))
)</f>
        <v>0</v>
      </c>
    </row>
    <row r="6950" spans="1:9" x14ac:dyDescent="0.25">
      <c r="A6950" s="68"/>
      <c r="B6950" s="68"/>
      <c r="C6950" s="68"/>
      <c r="D6950" s="68"/>
      <c r="E6950" s="68"/>
      <c r="F6950" s="68"/>
      <c r="G6950" s="389"/>
      <c r="H6950" s="387" t="b" cm="1">
        <f t="array" aca="1" ref="H6950" ca="1">EsNegrita(BP[[#This Row],[CODIGO]])</f>
        <v>0</v>
      </c>
      <c r="I6950" s="387" t="b" cm="1">
        <f t="array" ref="I6950">_xlfn.LET(
    _xlpm.codigos_devolucion, _xlfn.UNIQUE(_xlfn._xlws.FILTER(BP[CODIGO], ISNUMBER(SEARCH("devoluci", BP[NOMBRE CUENTA])), {""})),
    ISNUMBER(MATCH(BP[[#This Row],[CODIGO]], _xlpm.codigos_devolucion, 0))
)</f>
        <v>0</v>
      </c>
    </row>
    <row r="6951" spans="1:9" x14ac:dyDescent="0.25">
      <c r="A6951" s="68"/>
      <c r="B6951" s="68"/>
      <c r="C6951" s="68"/>
      <c r="D6951" s="68"/>
      <c r="E6951" s="68"/>
      <c r="F6951" s="68"/>
      <c r="G6951" s="389"/>
      <c r="H6951" s="387" t="b" cm="1">
        <f t="array" aca="1" ref="H6951" ca="1">EsNegrita(BP[[#This Row],[CODIGO]])</f>
        <v>0</v>
      </c>
      <c r="I6951" s="387" t="b" cm="1">
        <f t="array" ref="I6951">_xlfn.LET(
    _xlpm.codigos_devolucion, _xlfn.UNIQUE(_xlfn._xlws.FILTER(BP[CODIGO], ISNUMBER(SEARCH("devoluci", BP[NOMBRE CUENTA])), {""})),
    ISNUMBER(MATCH(BP[[#This Row],[CODIGO]], _xlpm.codigos_devolucion, 0))
)</f>
        <v>0</v>
      </c>
    </row>
    <row r="6952" spans="1:9" x14ac:dyDescent="0.25">
      <c r="A6952" s="68"/>
      <c r="B6952" s="68"/>
      <c r="C6952" s="68"/>
      <c r="D6952" s="68"/>
      <c r="E6952" s="68"/>
      <c r="F6952" s="68"/>
      <c r="G6952" s="389"/>
      <c r="H6952" s="387" t="b" cm="1">
        <f t="array" aca="1" ref="H6952" ca="1">EsNegrita(BP[[#This Row],[CODIGO]])</f>
        <v>0</v>
      </c>
      <c r="I6952" s="387" t="b" cm="1">
        <f t="array" ref="I6952">_xlfn.LET(
    _xlpm.codigos_devolucion, _xlfn.UNIQUE(_xlfn._xlws.FILTER(BP[CODIGO], ISNUMBER(SEARCH("devoluci", BP[NOMBRE CUENTA])), {""})),
    ISNUMBER(MATCH(BP[[#This Row],[CODIGO]], _xlpm.codigos_devolucion, 0))
)</f>
        <v>0</v>
      </c>
    </row>
    <row r="6953" spans="1:9" x14ac:dyDescent="0.25">
      <c r="A6953" s="68"/>
      <c r="B6953" s="68"/>
      <c r="C6953" s="68"/>
      <c r="D6953" s="68"/>
      <c r="E6953" s="68"/>
      <c r="F6953" s="68"/>
      <c r="G6953" s="389"/>
      <c r="H6953" s="387" t="b" cm="1">
        <f t="array" aca="1" ref="H6953" ca="1">EsNegrita(BP[[#This Row],[CODIGO]])</f>
        <v>0</v>
      </c>
      <c r="I6953" s="387" t="b" cm="1">
        <f t="array" ref="I6953">_xlfn.LET(
    _xlpm.codigos_devolucion, _xlfn.UNIQUE(_xlfn._xlws.FILTER(BP[CODIGO], ISNUMBER(SEARCH("devoluci", BP[NOMBRE CUENTA])), {""})),
    ISNUMBER(MATCH(BP[[#This Row],[CODIGO]], _xlpm.codigos_devolucion, 0))
)</f>
        <v>0</v>
      </c>
    </row>
    <row r="6954" spans="1:9" x14ac:dyDescent="0.25">
      <c r="A6954" s="68"/>
      <c r="B6954" s="68"/>
      <c r="C6954" s="68"/>
      <c r="D6954" s="68"/>
      <c r="E6954" s="68"/>
      <c r="F6954" s="68"/>
      <c r="G6954" s="389"/>
      <c r="H6954" s="387" t="b" cm="1">
        <f t="array" aca="1" ref="H6954" ca="1">EsNegrita(BP[[#This Row],[CODIGO]])</f>
        <v>0</v>
      </c>
      <c r="I6954" s="387" t="b" cm="1">
        <f t="array" ref="I6954">_xlfn.LET(
    _xlpm.codigos_devolucion, _xlfn.UNIQUE(_xlfn._xlws.FILTER(BP[CODIGO], ISNUMBER(SEARCH("devoluci", BP[NOMBRE CUENTA])), {""})),
    ISNUMBER(MATCH(BP[[#This Row],[CODIGO]], _xlpm.codigos_devolucion, 0))
)</f>
        <v>0</v>
      </c>
    </row>
    <row r="6955" spans="1:9" x14ac:dyDescent="0.25">
      <c r="A6955" s="68"/>
      <c r="B6955" s="68"/>
      <c r="C6955" s="68"/>
      <c r="D6955" s="68"/>
      <c r="E6955" s="68"/>
      <c r="F6955" s="68"/>
      <c r="G6955" s="389"/>
      <c r="H6955" s="387" t="b" cm="1">
        <f t="array" aca="1" ref="H6955" ca="1">EsNegrita(BP[[#This Row],[CODIGO]])</f>
        <v>0</v>
      </c>
      <c r="I6955" s="387" t="b" cm="1">
        <f t="array" ref="I6955">_xlfn.LET(
    _xlpm.codigos_devolucion, _xlfn.UNIQUE(_xlfn._xlws.FILTER(BP[CODIGO], ISNUMBER(SEARCH("devoluci", BP[NOMBRE CUENTA])), {""})),
    ISNUMBER(MATCH(BP[[#This Row],[CODIGO]], _xlpm.codigos_devolucion, 0))
)</f>
        <v>0</v>
      </c>
    </row>
    <row r="6956" spans="1:9" x14ac:dyDescent="0.25">
      <c r="A6956" s="68"/>
      <c r="B6956" s="68"/>
      <c r="C6956" s="68"/>
      <c r="D6956" s="68"/>
      <c r="E6956" s="68"/>
      <c r="F6956" s="68"/>
      <c r="G6956" s="389"/>
      <c r="H6956" s="387" t="b" cm="1">
        <f t="array" aca="1" ref="H6956" ca="1">EsNegrita(BP[[#This Row],[CODIGO]])</f>
        <v>0</v>
      </c>
      <c r="I6956" s="387" t="b" cm="1">
        <f t="array" ref="I6956">_xlfn.LET(
    _xlpm.codigos_devolucion, _xlfn.UNIQUE(_xlfn._xlws.FILTER(BP[CODIGO], ISNUMBER(SEARCH("devoluci", BP[NOMBRE CUENTA])), {""})),
    ISNUMBER(MATCH(BP[[#This Row],[CODIGO]], _xlpm.codigos_devolucion, 0))
)</f>
        <v>0</v>
      </c>
    </row>
    <row r="6957" spans="1:9" x14ac:dyDescent="0.25">
      <c r="A6957" s="68"/>
      <c r="B6957" s="68"/>
      <c r="C6957" s="68"/>
      <c r="D6957" s="68"/>
      <c r="E6957" s="68"/>
      <c r="F6957" s="68"/>
      <c r="G6957" s="389"/>
      <c r="H6957" s="387" t="b" cm="1">
        <f t="array" aca="1" ref="H6957" ca="1">EsNegrita(BP[[#This Row],[CODIGO]])</f>
        <v>0</v>
      </c>
      <c r="I6957" s="387" t="b" cm="1">
        <f t="array" ref="I6957">_xlfn.LET(
    _xlpm.codigos_devolucion, _xlfn.UNIQUE(_xlfn._xlws.FILTER(BP[CODIGO], ISNUMBER(SEARCH("devoluci", BP[NOMBRE CUENTA])), {""})),
    ISNUMBER(MATCH(BP[[#This Row],[CODIGO]], _xlpm.codigos_devolucion, 0))
)</f>
        <v>0</v>
      </c>
    </row>
    <row r="6958" spans="1:9" x14ac:dyDescent="0.25">
      <c r="A6958" s="68"/>
      <c r="B6958" s="68"/>
      <c r="C6958" s="68"/>
      <c r="D6958" s="68"/>
      <c r="E6958" s="68"/>
      <c r="F6958" s="68"/>
      <c r="G6958" s="389"/>
      <c r="H6958" s="387" t="b" cm="1">
        <f t="array" aca="1" ref="H6958" ca="1">EsNegrita(BP[[#This Row],[CODIGO]])</f>
        <v>0</v>
      </c>
      <c r="I6958" s="387" t="b" cm="1">
        <f t="array" ref="I6958">_xlfn.LET(
    _xlpm.codigos_devolucion, _xlfn.UNIQUE(_xlfn._xlws.FILTER(BP[CODIGO], ISNUMBER(SEARCH("devoluci", BP[NOMBRE CUENTA])), {""})),
    ISNUMBER(MATCH(BP[[#This Row],[CODIGO]], _xlpm.codigos_devolucion, 0))
)</f>
        <v>0</v>
      </c>
    </row>
    <row r="6959" spans="1:9" x14ac:dyDescent="0.25">
      <c r="A6959" s="68"/>
      <c r="B6959" s="68"/>
      <c r="C6959" s="68"/>
      <c r="D6959" s="68"/>
      <c r="E6959" s="68"/>
      <c r="F6959" s="68"/>
      <c r="G6959" s="389"/>
      <c r="H6959" s="387" t="b" cm="1">
        <f t="array" aca="1" ref="H6959" ca="1">EsNegrita(BP[[#This Row],[CODIGO]])</f>
        <v>0</v>
      </c>
      <c r="I6959" s="387" t="b" cm="1">
        <f t="array" ref="I6959">_xlfn.LET(
    _xlpm.codigos_devolucion, _xlfn.UNIQUE(_xlfn._xlws.FILTER(BP[CODIGO], ISNUMBER(SEARCH("devoluci", BP[NOMBRE CUENTA])), {""})),
    ISNUMBER(MATCH(BP[[#This Row],[CODIGO]], _xlpm.codigos_devolucion, 0))
)</f>
        <v>0</v>
      </c>
    </row>
    <row r="6960" spans="1:9" x14ac:dyDescent="0.25">
      <c r="A6960" s="68"/>
      <c r="B6960" s="68"/>
      <c r="C6960" s="68"/>
      <c r="D6960" s="68"/>
      <c r="E6960" s="68"/>
      <c r="F6960" s="68"/>
      <c r="G6960" s="389"/>
      <c r="H6960" s="387" t="b" cm="1">
        <f t="array" aca="1" ref="H6960" ca="1">EsNegrita(BP[[#This Row],[CODIGO]])</f>
        <v>0</v>
      </c>
      <c r="I6960" s="387" t="b" cm="1">
        <f t="array" ref="I6960">_xlfn.LET(
    _xlpm.codigos_devolucion, _xlfn.UNIQUE(_xlfn._xlws.FILTER(BP[CODIGO], ISNUMBER(SEARCH("devoluci", BP[NOMBRE CUENTA])), {""})),
    ISNUMBER(MATCH(BP[[#This Row],[CODIGO]], _xlpm.codigos_devolucion, 0))
)</f>
        <v>0</v>
      </c>
    </row>
    <row r="6961" spans="1:9" x14ac:dyDescent="0.25">
      <c r="A6961" s="68"/>
      <c r="B6961" s="68"/>
      <c r="C6961" s="68"/>
      <c r="D6961" s="68"/>
      <c r="E6961" s="68"/>
      <c r="F6961" s="68"/>
      <c r="G6961" s="389"/>
      <c r="H6961" s="387" t="b" cm="1">
        <f t="array" aca="1" ref="H6961" ca="1">EsNegrita(BP[[#This Row],[CODIGO]])</f>
        <v>0</v>
      </c>
      <c r="I6961" s="387" t="b" cm="1">
        <f t="array" ref="I6961">_xlfn.LET(
    _xlpm.codigos_devolucion, _xlfn.UNIQUE(_xlfn._xlws.FILTER(BP[CODIGO], ISNUMBER(SEARCH("devoluci", BP[NOMBRE CUENTA])), {""})),
    ISNUMBER(MATCH(BP[[#This Row],[CODIGO]], _xlpm.codigos_devolucion, 0))
)</f>
        <v>0</v>
      </c>
    </row>
    <row r="6962" spans="1:9" x14ac:dyDescent="0.25">
      <c r="A6962" s="68"/>
      <c r="B6962" s="68"/>
      <c r="C6962" s="68"/>
      <c r="D6962" s="68"/>
      <c r="E6962" s="68"/>
      <c r="F6962" s="68"/>
      <c r="G6962" s="389"/>
      <c r="H6962" s="387" t="b" cm="1">
        <f t="array" aca="1" ref="H6962" ca="1">EsNegrita(BP[[#This Row],[CODIGO]])</f>
        <v>0</v>
      </c>
      <c r="I6962" s="387" t="b" cm="1">
        <f t="array" ref="I6962">_xlfn.LET(
    _xlpm.codigos_devolucion, _xlfn.UNIQUE(_xlfn._xlws.FILTER(BP[CODIGO], ISNUMBER(SEARCH("devoluci", BP[NOMBRE CUENTA])), {""})),
    ISNUMBER(MATCH(BP[[#This Row],[CODIGO]], _xlpm.codigos_devolucion, 0))
)</f>
        <v>0</v>
      </c>
    </row>
    <row r="6963" spans="1:9" x14ac:dyDescent="0.25">
      <c r="A6963" s="68"/>
      <c r="B6963" s="68"/>
      <c r="C6963" s="68"/>
      <c r="D6963" s="68"/>
      <c r="E6963" s="68"/>
      <c r="F6963" s="68"/>
      <c r="G6963" s="389"/>
      <c r="H6963" s="387" t="b" cm="1">
        <f t="array" aca="1" ref="H6963" ca="1">EsNegrita(BP[[#This Row],[CODIGO]])</f>
        <v>0</v>
      </c>
      <c r="I6963" s="387" t="b" cm="1">
        <f t="array" ref="I6963">_xlfn.LET(
    _xlpm.codigos_devolucion, _xlfn.UNIQUE(_xlfn._xlws.FILTER(BP[CODIGO], ISNUMBER(SEARCH("devoluci", BP[NOMBRE CUENTA])), {""})),
    ISNUMBER(MATCH(BP[[#This Row],[CODIGO]], _xlpm.codigos_devolucion, 0))
)</f>
        <v>0</v>
      </c>
    </row>
    <row r="6964" spans="1:9" x14ac:dyDescent="0.25">
      <c r="A6964" s="68"/>
      <c r="B6964" s="68"/>
      <c r="C6964" s="68"/>
      <c r="D6964" s="68"/>
      <c r="E6964" s="68"/>
      <c r="F6964" s="68"/>
      <c r="G6964" s="389"/>
      <c r="H6964" s="387" t="b" cm="1">
        <f t="array" aca="1" ref="H6964" ca="1">EsNegrita(BP[[#This Row],[CODIGO]])</f>
        <v>0</v>
      </c>
      <c r="I6964" s="387" t="b" cm="1">
        <f t="array" ref="I6964">_xlfn.LET(
    _xlpm.codigos_devolucion, _xlfn.UNIQUE(_xlfn._xlws.FILTER(BP[CODIGO], ISNUMBER(SEARCH("devoluci", BP[NOMBRE CUENTA])), {""})),
    ISNUMBER(MATCH(BP[[#This Row],[CODIGO]], _xlpm.codigos_devolucion, 0))
)</f>
        <v>0</v>
      </c>
    </row>
    <row r="6965" spans="1:9" x14ac:dyDescent="0.25">
      <c r="A6965" s="68"/>
      <c r="B6965" s="68"/>
      <c r="C6965" s="68"/>
      <c r="D6965" s="68"/>
      <c r="E6965" s="68"/>
      <c r="F6965" s="68"/>
      <c r="G6965" s="389"/>
      <c r="H6965" s="387" t="b" cm="1">
        <f t="array" aca="1" ref="H6965" ca="1">EsNegrita(BP[[#This Row],[CODIGO]])</f>
        <v>0</v>
      </c>
      <c r="I6965" s="387" t="b" cm="1">
        <f t="array" ref="I6965">_xlfn.LET(
    _xlpm.codigos_devolucion, _xlfn.UNIQUE(_xlfn._xlws.FILTER(BP[CODIGO], ISNUMBER(SEARCH("devoluci", BP[NOMBRE CUENTA])), {""})),
    ISNUMBER(MATCH(BP[[#This Row],[CODIGO]], _xlpm.codigos_devolucion, 0))
)</f>
        <v>0</v>
      </c>
    </row>
    <row r="6966" spans="1:9" x14ac:dyDescent="0.25">
      <c r="A6966" s="68"/>
      <c r="B6966" s="68"/>
      <c r="C6966" s="68"/>
      <c r="D6966" s="68"/>
      <c r="E6966" s="68"/>
      <c r="F6966" s="68"/>
      <c r="G6966" s="389"/>
      <c r="H6966" s="387" t="b" cm="1">
        <f t="array" aca="1" ref="H6966" ca="1">EsNegrita(BP[[#This Row],[CODIGO]])</f>
        <v>0</v>
      </c>
      <c r="I6966" s="387" t="b" cm="1">
        <f t="array" ref="I6966">_xlfn.LET(
    _xlpm.codigos_devolucion, _xlfn.UNIQUE(_xlfn._xlws.FILTER(BP[CODIGO], ISNUMBER(SEARCH("devoluci", BP[NOMBRE CUENTA])), {""})),
    ISNUMBER(MATCH(BP[[#This Row],[CODIGO]], _xlpm.codigos_devolucion, 0))
)</f>
        <v>0</v>
      </c>
    </row>
    <row r="6967" spans="1:9" x14ac:dyDescent="0.25">
      <c r="A6967" s="392"/>
      <c r="B6967" s="392"/>
      <c r="C6967" s="392"/>
      <c r="D6967" s="392"/>
      <c r="E6967" s="392"/>
      <c r="F6967" s="392"/>
      <c r="G6967" s="393"/>
      <c r="H6967" s="387" t="b" cm="1">
        <f t="array" aca="1" ref="H6967" ca="1">EsNegrita(BP[[#This Row],[CODIGO]])</f>
        <v>0</v>
      </c>
      <c r="I6967" s="387" t="b" cm="1">
        <f t="array" ref="I6967">_xlfn.LET(
    _xlpm.codigos_devolucion, _xlfn.UNIQUE(_xlfn._xlws.FILTER(BP[CODIGO], ISNUMBER(SEARCH("devoluci", BP[NOMBRE CUENTA])), {""})),
    ISNUMBER(MATCH(BP[[#This Row],[CODIGO]], _xlpm.codigos_devolucion, 0))
)</f>
        <v>0</v>
      </c>
    </row>
    <row r="6968" spans="1:9" x14ac:dyDescent="0.25">
      <c r="A6968" s="68"/>
      <c r="B6968" s="68"/>
      <c r="C6968" s="68"/>
      <c r="D6968" s="68"/>
      <c r="E6968" s="68"/>
      <c r="F6968" s="68"/>
      <c r="G6968" s="389"/>
      <c r="H6968" s="387" t="b" cm="1">
        <f t="array" aca="1" ref="H6968" ca="1">EsNegrita(BP[[#This Row],[CODIGO]])</f>
        <v>0</v>
      </c>
      <c r="I6968" s="387" t="b" cm="1">
        <f t="array" ref="I6968">_xlfn.LET(
    _xlpm.codigos_devolucion, _xlfn.UNIQUE(_xlfn._xlws.FILTER(BP[CODIGO], ISNUMBER(SEARCH("devoluci", BP[NOMBRE CUENTA])), {""})),
    ISNUMBER(MATCH(BP[[#This Row],[CODIGO]], _xlpm.codigos_devolucion, 0))
)</f>
        <v>0</v>
      </c>
    </row>
    <row r="6969" spans="1:9" x14ac:dyDescent="0.25">
      <c r="A6969" s="392"/>
      <c r="B6969" s="392"/>
      <c r="C6969" s="392"/>
      <c r="D6969" s="392"/>
      <c r="E6969" s="392"/>
      <c r="F6969" s="392"/>
      <c r="G6969" s="393"/>
      <c r="H6969" s="387" t="b" cm="1">
        <f t="array" aca="1" ref="H6969" ca="1">EsNegrita(BP[[#This Row],[CODIGO]])</f>
        <v>0</v>
      </c>
      <c r="I6969" s="387" t="b" cm="1">
        <f t="array" ref="I6969">_xlfn.LET(
    _xlpm.codigos_devolucion, _xlfn.UNIQUE(_xlfn._xlws.FILTER(BP[CODIGO], ISNUMBER(SEARCH("devoluci", BP[NOMBRE CUENTA])), {""})),
    ISNUMBER(MATCH(BP[[#This Row],[CODIGO]], _xlpm.codigos_devolucion, 0))
)</f>
        <v>0</v>
      </c>
    </row>
    <row r="6970" spans="1:9" x14ac:dyDescent="0.25">
      <c r="A6970" s="68"/>
      <c r="B6970" s="68"/>
      <c r="C6970" s="68"/>
      <c r="D6970" s="68"/>
      <c r="E6970" s="68"/>
      <c r="F6970" s="68"/>
      <c r="G6970" s="389"/>
      <c r="H6970" s="387" t="b" cm="1">
        <f t="array" aca="1" ref="H6970" ca="1">EsNegrita(BP[[#This Row],[CODIGO]])</f>
        <v>0</v>
      </c>
      <c r="I6970" s="387" t="b" cm="1">
        <f t="array" ref="I6970">_xlfn.LET(
    _xlpm.codigos_devolucion, _xlfn.UNIQUE(_xlfn._xlws.FILTER(BP[CODIGO], ISNUMBER(SEARCH("devoluci", BP[NOMBRE CUENTA])), {""})),
    ISNUMBER(MATCH(BP[[#This Row],[CODIGO]], _xlpm.codigos_devolucion, 0))
)</f>
        <v>0</v>
      </c>
    </row>
    <row r="6971" spans="1:9" x14ac:dyDescent="0.25">
      <c r="A6971" s="68"/>
      <c r="B6971" s="68"/>
      <c r="C6971" s="68"/>
      <c r="D6971" s="68"/>
      <c r="E6971" s="68"/>
      <c r="F6971" s="68"/>
      <c r="G6971" s="389"/>
      <c r="H6971" s="387" t="b" cm="1">
        <f t="array" aca="1" ref="H6971" ca="1">EsNegrita(BP[[#This Row],[CODIGO]])</f>
        <v>0</v>
      </c>
      <c r="I6971" s="387" t="b" cm="1">
        <f t="array" ref="I6971">_xlfn.LET(
    _xlpm.codigos_devolucion, _xlfn.UNIQUE(_xlfn._xlws.FILTER(BP[CODIGO], ISNUMBER(SEARCH("devoluci", BP[NOMBRE CUENTA])), {""})),
    ISNUMBER(MATCH(BP[[#This Row],[CODIGO]], _xlpm.codigos_devolucion, 0))
)</f>
        <v>0</v>
      </c>
    </row>
    <row r="6972" spans="1:9" x14ac:dyDescent="0.25">
      <c r="A6972" s="68"/>
      <c r="B6972" s="68"/>
      <c r="C6972" s="68"/>
      <c r="D6972" s="68"/>
      <c r="E6972" s="68"/>
      <c r="F6972" s="68"/>
      <c r="G6972" s="389"/>
      <c r="H6972" s="387" t="b" cm="1">
        <f t="array" aca="1" ref="H6972" ca="1">EsNegrita(BP[[#This Row],[CODIGO]])</f>
        <v>0</v>
      </c>
      <c r="I6972" s="387" t="b" cm="1">
        <f t="array" ref="I6972">_xlfn.LET(
    _xlpm.codigos_devolucion, _xlfn.UNIQUE(_xlfn._xlws.FILTER(BP[CODIGO], ISNUMBER(SEARCH("devoluci", BP[NOMBRE CUENTA])), {""})),
    ISNUMBER(MATCH(BP[[#This Row],[CODIGO]], _xlpm.codigos_devolucion, 0))
)</f>
        <v>0</v>
      </c>
    </row>
    <row r="6973" spans="1:9" x14ac:dyDescent="0.25">
      <c r="A6973" s="68"/>
      <c r="B6973" s="68"/>
      <c r="C6973" s="68"/>
      <c r="D6973" s="68"/>
      <c r="E6973" s="68"/>
      <c r="F6973" s="68"/>
      <c r="G6973" s="389"/>
      <c r="H6973" s="387" t="b" cm="1">
        <f t="array" aca="1" ref="H6973" ca="1">EsNegrita(BP[[#This Row],[CODIGO]])</f>
        <v>0</v>
      </c>
      <c r="I6973" s="387" t="b" cm="1">
        <f t="array" ref="I6973">_xlfn.LET(
    _xlpm.codigos_devolucion, _xlfn.UNIQUE(_xlfn._xlws.FILTER(BP[CODIGO], ISNUMBER(SEARCH("devoluci", BP[NOMBRE CUENTA])), {""})),
    ISNUMBER(MATCH(BP[[#This Row],[CODIGO]], _xlpm.codigos_devolucion, 0))
)</f>
        <v>0</v>
      </c>
    </row>
    <row r="6974" spans="1:9" x14ac:dyDescent="0.25">
      <c r="A6974" s="68"/>
      <c r="B6974" s="68"/>
      <c r="C6974" s="68"/>
      <c r="D6974" s="68"/>
      <c r="E6974" s="68"/>
      <c r="F6974" s="68"/>
      <c r="G6974" s="389"/>
      <c r="H6974" s="387" t="b" cm="1">
        <f t="array" aca="1" ref="H6974" ca="1">EsNegrita(BP[[#This Row],[CODIGO]])</f>
        <v>0</v>
      </c>
      <c r="I6974" s="387" t="b" cm="1">
        <f t="array" ref="I6974">_xlfn.LET(
    _xlpm.codigos_devolucion, _xlfn.UNIQUE(_xlfn._xlws.FILTER(BP[CODIGO], ISNUMBER(SEARCH("devoluci", BP[NOMBRE CUENTA])), {""})),
    ISNUMBER(MATCH(BP[[#This Row],[CODIGO]], _xlpm.codigos_devolucion, 0))
)</f>
        <v>0</v>
      </c>
    </row>
    <row r="6975" spans="1:9" x14ac:dyDescent="0.25">
      <c r="A6975" s="68"/>
      <c r="B6975" s="68"/>
      <c r="C6975" s="68"/>
      <c r="D6975" s="68"/>
      <c r="E6975" s="68"/>
      <c r="F6975" s="68"/>
      <c r="G6975" s="389"/>
      <c r="H6975" s="387" t="b" cm="1">
        <f t="array" aca="1" ref="H6975" ca="1">EsNegrita(BP[[#This Row],[CODIGO]])</f>
        <v>0</v>
      </c>
      <c r="I6975" s="387" t="b" cm="1">
        <f t="array" ref="I6975">_xlfn.LET(
    _xlpm.codigos_devolucion, _xlfn.UNIQUE(_xlfn._xlws.FILTER(BP[CODIGO], ISNUMBER(SEARCH("devoluci", BP[NOMBRE CUENTA])), {""})),
    ISNUMBER(MATCH(BP[[#This Row],[CODIGO]], _xlpm.codigos_devolucion, 0))
)</f>
        <v>0</v>
      </c>
    </row>
    <row r="6976" spans="1:9" x14ac:dyDescent="0.25">
      <c r="A6976" s="68"/>
      <c r="B6976" s="68"/>
      <c r="C6976" s="68"/>
      <c r="D6976" s="68"/>
      <c r="E6976" s="68"/>
      <c r="F6976" s="68"/>
      <c r="G6976" s="389"/>
      <c r="H6976" s="387" t="b" cm="1">
        <f t="array" aca="1" ref="H6976" ca="1">EsNegrita(BP[[#This Row],[CODIGO]])</f>
        <v>0</v>
      </c>
      <c r="I6976" s="387" t="b" cm="1">
        <f t="array" ref="I6976">_xlfn.LET(
    _xlpm.codigos_devolucion, _xlfn.UNIQUE(_xlfn._xlws.FILTER(BP[CODIGO], ISNUMBER(SEARCH("devoluci", BP[NOMBRE CUENTA])), {""})),
    ISNUMBER(MATCH(BP[[#This Row],[CODIGO]], _xlpm.codigos_devolucion, 0))
)</f>
        <v>0</v>
      </c>
    </row>
    <row r="6977" spans="1:9" x14ac:dyDescent="0.25">
      <c r="A6977" s="68"/>
      <c r="B6977" s="68"/>
      <c r="C6977" s="68"/>
      <c r="D6977" s="68"/>
      <c r="E6977" s="68"/>
      <c r="F6977" s="68"/>
      <c r="G6977" s="389"/>
      <c r="H6977" s="387" t="b" cm="1">
        <f t="array" aca="1" ref="H6977" ca="1">EsNegrita(BP[[#This Row],[CODIGO]])</f>
        <v>0</v>
      </c>
      <c r="I6977" s="387" t="b" cm="1">
        <f t="array" ref="I6977">_xlfn.LET(
    _xlpm.codigos_devolucion, _xlfn.UNIQUE(_xlfn._xlws.FILTER(BP[CODIGO], ISNUMBER(SEARCH("devoluci", BP[NOMBRE CUENTA])), {""})),
    ISNUMBER(MATCH(BP[[#This Row],[CODIGO]], _xlpm.codigos_devolucion, 0))
)</f>
        <v>0</v>
      </c>
    </row>
    <row r="6978" spans="1:9" x14ac:dyDescent="0.25">
      <c r="A6978" s="68"/>
      <c r="B6978" s="68"/>
      <c r="C6978" s="68"/>
      <c r="D6978" s="68"/>
      <c r="E6978" s="68"/>
      <c r="F6978" s="68"/>
      <c r="G6978" s="389"/>
      <c r="H6978" s="387" t="b" cm="1">
        <f t="array" aca="1" ref="H6978" ca="1">EsNegrita(BP[[#This Row],[CODIGO]])</f>
        <v>0</v>
      </c>
      <c r="I6978" s="387" t="b" cm="1">
        <f t="array" ref="I6978">_xlfn.LET(
    _xlpm.codigos_devolucion, _xlfn.UNIQUE(_xlfn._xlws.FILTER(BP[CODIGO], ISNUMBER(SEARCH("devoluci", BP[NOMBRE CUENTA])), {""})),
    ISNUMBER(MATCH(BP[[#This Row],[CODIGO]], _xlpm.codigos_devolucion, 0))
)</f>
        <v>0</v>
      </c>
    </row>
    <row r="6979" spans="1:9" x14ac:dyDescent="0.25">
      <c r="A6979" s="68"/>
      <c r="B6979" s="68"/>
      <c r="C6979" s="68"/>
      <c r="D6979" s="68"/>
      <c r="E6979" s="68"/>
      <c r="F6979" s="68"/>
      <c r="G6979" s="389"/>
      <c r="H6979" s="387" t="b" cm="1">
        <f t="array" aca="1" ref="H6979" ca="1">EsNegrita(BP[[#This Row],[CODIGO]])</f>
        <v>0</v>
      </c>
      <c r="I6979" s="387" t="b" cm="1">
        <f t="array" ref="I6979">_xlfn.LET(
    _xlpm.codigos_devolucion, _xlfn.UNIQUE(_xlfn._xlws.FILTER(BP[CODIGO], ISNUMBER(SEARCH("devoluci", BP[NOMBRE CUENTA])), {""})),
    ISNUMBER(MATCH(BP[[#This Row],[CODIGO]], _xlpm.codigos_devolucion, 0))
)</f>
        <v>0</v>
      </c>
    </row>
    <row r="6980" spans="1:9" x14ac:dyDescent="0.25">
      <c r="A6980" s="68"/>
      <c r="B6980" s="68"/>
      <c r="C6980" s="68"/>
      <c r="D6980" s="68"/>
      <c r="E6980" s="68"/>
      <c r="F6980" s="68"/>
      <c r="G6980" s="389"/>
      <c r="H6980" s="387" t="b" cm="1">
        <f t="array" aca="1" ref="H6980" ca="1">EsNegrita(BP[[#This Row],[CODIGO]])</f>
        <v>0</v>
      </c>
      <c r="I6980" s="387" t="b" cm="1">
        <f t="array" ref="I6980">_xlfn.LET(
    _xlpm.codigos_devolucion, _xlfn.UNIQUE(_xlfn._xlws.FILTER(BP[CODIGO], ISNUMBER(SEARCH("devoluci", BP[NOMBRE CUENTA])), {""})),
    ISNUMBER(MATCH(BP[[#This Row],[CODIGO]], _xlpm.codigos_devolucion, 0))
)</f>
        <v>0</v>
      </c>
    </row>
    <row r="6981" spans="1:9" x14ac:dyDescent="0.25">
      <c r="A6981" s="68"/>
      <c r="B6981" s="68"/>
      <c r="C6981" s="68"/>
      <c r="D6981" s="68"/>
      <c r="E6981" s="68"/>
      <c r="F6981" s="68"/>
      <c r="G6981" s="389"/>
      <c r="H6981" s="387" t="b" cm="1">
        <f t="array" aca="1" ref="H6981" ca="1">EsNegrita(BP[[#This Row],[CODIGO]])</f>
        <v>0</v>
      </c>
      <c r="I6981" s="387" t="b" cm="1">
        <f t="array" ref="I6981">_xlfn.LET(
    _xlpm.codigos_devolucion, _xlfn.UNIQUE(_xlfn._xlws.FILTER(BP[CODIGO], ISNUMBER(SEARCH("devoluci", BP[NOMBRE CUENTA])), {""})),
    ISNUMBER(MATCH(BP[[#This Row],[CODIGO]], _xlpm.codigos_devolucion, 0))
)</f>
        <v>0</v>
      </c>
    </row>
    <row r="6982" spans="1:9" x14ac:dyDescent="0.25">
      <c r="A6982" s="68"/>
      <c r="B6982" s="68"/>
      <c r="C6982" s="68"/>
      <c r="D6982" s="68"/>
      <c r="E6982" s="68"/>
      <c r="F6982" s="68"/>
      <c r="G6982" s="389"/>
      <c r="H6982" s="387" t="b" cm="1">
        <f t="array" aca="1" ref="H6982" ca="1">EsNegrita(BP[[#This Row],[CODIGO]])</f>
        <v>0</v>
      </c>
      <c r="I6982" s="387" t="b" cm="1">
        <f t="array" ref="I6982">_xlfn.LET(
    _xlpm.codigos_devolucion, _xlfn.UNIQUE(_xlfn._xlws.FILTER(BP[CODIGO], ISNUMBER(SEARCH("devoluci", BP[NOMBRE CUENTA])), {""})),
    ISNUMBER(MATCH(BP[[#This Row],[CODIGO]], _xlpm.codigos_devolucion, 0))
)</f>
        <v>0</v>
      </c>
    </row>
    <row r="6983" spans="1:9" x14ac:dyDescent="0.25">
      <c r="A6983" s="68"/>
      <c r="B6983" s="68"/>
      <c r="C6983" s="68"/>
      <c r="D6983" s="68"/>
      <c r="E6983" s="68"/>
      <c r="F6983" s="68"/>
      <c r="G6983" s="389"/>
      <c r="H6983" s="387" t="b" cm="1">
        <f t="array" aca="1" ref="H6983" ca="1">EsNegrita(BP[[#This Row],[CODIGO]])</f>
        <v>0</v>
      </c>
      <c r="I6983" s="387" t="b" cm="1">
        <f t="array" ref="I6983">_xlfn.LET(
    _xlpm.codigos_devolucion, _xlfn.UNIQUE(_xlfn._xlws.FILTER(BP[CODIGO], ISNUMBER(SEARCH("devoluci", BP[NOMBRE CUENTA])), {""})),
    ISNUMBER(MATCH(BP[[#This Row],[CODIGO]], _xlpm.codigos_devolucion, 0))
)</f>
        <v>0</v>
      </c>
    </row>
    <row r="6984" spans="1:9" x14ac:dyDescent="0.25">
      <c r="A6984" s="68"/>
      <c r="B6984" s="68"/>
      <c r="C6984" s="68"/>
      <c r="D6984" s="68"/>
      <c r="E6984" s="68"/>
      <c r="F6984" s="68"/>
      <c r="G6984" s="389"/>
      <c r="H6984" s="387" t="b" cm="1">
        <f t="array" aca="1" ref="H6984" ca="1">EsNegrita(BP[[#This Row],[CODIGO]])</f>
        <v>0</v>
      </c>
      <c r="I6984" s="387" t="b" cm="1">
        <f t="array" ref="I6984">_xlfn.LET(
    _xlpm.codigos_devolucion, _xlfn.UNIQUE(_xlfn._xlws.FILTER(BP[CODIGO], ISNUMBER(SEARCH("devoluci", BP[NOMBRE CUENTA])), {""})),
    ISNUMBER(MATCH(BP[[#This Row],[CODIGO]], _xlpm.codigos_devolucion, 0))
)</f>
        <v>0</v>
      </c>
    </row>
    <row r="6985" spans="1:9" x14ac:dyDescent="0.25">
      <c r="A6985" s="68"/>
      <c r="B6985" s="68"/>
      <c r="C6985" s="68"/>
      <c r="D6985" s="68"/>
      <c r="E6985" s="68"/>
      <c r="F6985" s="68"/>
      <c r="G6985" s="389"/>
      <c r="H6985" s="387" t="b" cm="1">
        <f t="array" aca="1" ref="H6985" ca="1">EsNegrita(BP[[#This Row],[CODIGO]])</f>
        <v>0</v>
      </c>
      <c r="I6985" s="387" t="b" cm="1">
        <f t="array" ref="I6985">_xlfn.LET(
    _xlpm.codigos_devolucion, _xlfn.UNIQUE(_xlfn._xlws.FILTER(BP[CODIGO], ISNUMBER(SEARCH("devoluci", BP[NOMBRE CUENTA])), {""})),
    ISNUMBER(MATCH(BP[[#This Row],[CODIGO]], _xlpm.codigos_devolucion, 0))
)</f>
        <v>0</v>
      </c>
    </row>
    <row r="6986" spans="1:9" x14ac:dyDescent="0.25">
      <c r="A6986" s="68"/>
      <c r="B6986" s="68"/>
      <c r="C6986" s="68"/>
      <c r="D6986" s="68"/>
      <c r="E6986" s="68"/>
      <c r="F6986" s="68"/>
      <c r="G6986" s="389"/>
      <c r="H6986" s="387" t="b" cm="1">
        <f t="array" aca="1" ref="H6986" ca="1">EsNegrita(BP[[#This Row],[CODIGO]])</f>
        <v>0</v>
      </c>
      <c r="I6986" s="387" t="b" cm="1">
        <f t="array" ref="I6986">_xlfn.LET(
    _xlpm.codigos_devolucion, _xlfn.UNIQUE(_xlfn._xlws.FILTER(BP[CODIGO], ISNUMBER(SEARCH("devoluci", BP[NOMBRE CUENTA])), {""})),
    ISNUMBER(MATCH(BP[[#This Row],[CODIGO]], _xlpm.codigos_devolucion, 0))
)</f>
        <v>0</v>
      </c>
    </row>
    <row r="6987" spans="1:9" x14ac:dyDescent="0.25">
      <c r="A6987" s="68"/>
      <c r="B6987" s="68"/>
      <c r="C6987" s="68"/>
      <c r="D6987" s="68"/>
      <c r="E6987" s="68"/>
      <c r="F6987" s="68"/>
      <c r="G6987" s="389"/>
      <c r="H6987" s="387" t="b" cm="1">
        <f t="array" aca="1" ref="H6987" ca="1">EsNegrita(BP[[#This Row],[CODIGO]])</f>
        <v>0</v>
      </c>
      <c r="I6987" s="387" t="b" cm="1">
        <f t="array" ref="I6987">_xlfn.LET(
    _xlpm.codigos_devolucion, _xlfn.UNIQUE(_xlfn._xlws.FILTER(BP[CODIGO], ISNUMBER(SEARCH("devoluci", BP[NOMBRE CUENTA])), {""})),
    ISNUMBER(MATCH(BP[[#This Row],[CODIGO]], _xlpm.codigos_devolucion, 0))
)</f>
        <v>0</v>
      </c>
    </row>
    <row r="6988" spans="1:9" x14ac:dyDescent="0.25">
      <c r="A6988" s="68"/>
      <c r="B6988" s="68"/>
      <c r="C6988" s="68"/>
      <c r="D6988" s="68"/>
      <c r="E6988" s="68"/>
      <c r="F6988" s="68"/>
      <c r="G6988" s="389"/>
      <c r="H6988" s="387" t="b" cm="1">
        <f t="array" aca="1" ref="H6988" ca="1">EsNegrita(BP[[#This Row],[CODIGO]])</f>
        <v>0</v>
      </c>
      <c r="I6988" s="387" t="b" cm="1">
        <f t="array" ref="I6988">_xlfn.LET(
    _xlpm.codigos_devolucion, _xlfn.UNIQUE(_xlfn._xlws.FILTER(BP[CODIGO], ISNUMBER(SEARCH("devoluci", BP[NOMBRE CUENTA])), {""})),
    ISNUMBER(MATCH(BP[[#This Row],[CODIGO]], _xlpm.codigos_devolucion, 0))
)</f>
        <v>0</v>
      </c>
    </row>
    <row r="6989" spans="1:9" x14ac:dyDescent="0.25">
      <c r="A6989" s="68"/>
      <c r="B6989" s="68"/>
      <c r="C6989" s="68"/>
      <c r="D6989" s="68"/>
      <c r="E6989" s="68"/>
      <c r="F6989" s="68"/>
      <c r="G6989" s="389"/>
      <c r="H6989" s="387" t="b" cm="1">
        <f t="array" aca="1" ref="H6989" ca="1">EsNegrita(BP[[#This Row],[CODIGO]])</f>
        <v>0</v>
      </c>
      <c r="I6989" s="387" t="b" cm="1">
        <f t="array" ref="I6989">_xlfn.LET(
    _xlpm.codigos_devolucion, _xlfn.UNIQUE(_xlfn._xlws.FILTER(BP[CODIGO], ISNUMBER(SEARCH("devoluci", BP[NOMBRE CUENTA])), {""})),
    ISNUMBER(MATCH(BP[[#This Row],[CODIGO]], _xlpm.codigos_devolucion, 0))
)</f>
        <v>0</v>
      </c>
    </row>
    <row r="6990" spans="1:9" x14ac:dyDescent="0.25">
      <c r="A6990" s="68"/>
      <c r="B6990" s="68"/>
      <c r="C6990" s="68"/>
      <c r="D6990" s="68"/>
      <c r="E6990" s="68"/>
      <c r="F6990" s="68"/>
      <c r="G6990" s="389"/>
      <c r="H6990" s="387" t="b" cm="1">
        <f t="array" aca="1" ref="H6990" ca="1">EsNegrita(BP[[#This Row],[CODIGO]])</f>
        <v>0</v>
      </c>
      <c r="I6990" s="387" t="b" cm="1">
        <f t="array" ref="I6990">_xlfn.LET(
    _xlpm.codigos_devolucion, _xlfn.UNIQUE(_xlfn._xlws.FILTER(BP[CODIGO], ISNUMBER(SEARCH("devoluci", BP[NOMBRE CUENTA])), {""})),
    ISNUMBER(MATCH(BP[[#This Row],[CODIGO]], _xlpm.codigos_devolucion, 0))
)</f>
        <v>0</v>
      </c>
    </row>
    <row r="6991" spans="1:9" x14ac:dyDescent="0.25">
      <c r="A6991" s="68"/>
      <c r="B6991" s="68"/>
      <c r="C6991" s="68"/>
      <c r="D6991" s="68"/>
      <c r="E6991" s="68"/>
      <c r="F6991" s="68"/>
      <c r="G6991" s="389"/>
      <c r="H6991" s="387" t="b" cm="1">
        <f t="array" aca="1" ref="H6991" ca="1">EsNegrita(BP[[#This Row],[CODIGO]])</f>
        <v>0</v>
      </c>
      <c r="I6991" s="387" t="b" cm="1">
        <f t="array" ref="I6991">_xlfn.LET(
    _xlpm.codigos_devolucion, _xlfn.UNIQUE(_xlfn._xlws.FILTER(BP[CODIGO], ISNUMBER(SEARCH("devoluci", BP[NOMBRE CUENTA])), {""})),
    ISNUMBER(MATCH(BP[[#This Row],[CODIGO]], _xlpm.codigos_devolucion, 0))
)</f>
        <v>0</v>
      </c>
    </row>
    <row r="6992" spans="1:9" x14ac:dyDescent="0.25">
      <c r="A6992" s="68"/>
      <c r="B6992" s="68"/>
      <c r="C6992" s="68"/>
      <c r="D6992" s="68"/>
      <c r="E6992" s="68"/>
      <c r="F6992" s="68"/>
      <c r="G6992" s="389"/>
      <c r="H6992" s="387" t="b" cm="1">
        <f t="array" aca="1" ref="H6992" ca="1">EsNegrita(BP[[#This Row],[CODIGO]])</f>
        <v>0</v>
      </c>
      <c r="I6992" s="387" t="b" cm="1">
        <f t="array" ref="I6992">_xlfn.LET(
    _xlpm.codigos_devolucion, _xlfn.UNIQUE(_xlfn._xlws.FILTER(BP[CODIGO], ISNUMBER(SEARCH("devoluci", BP[NOMBRE CUENTA])), {""})),
    ISNUMBER(MATCH(BP[[#This Row],[CODIGO]], _xlpm.codigos_devolucion, 0))
)</f>
        <v>0</v>
      </c>
    </row>
    <row r="6993" spans="1:9" x14ac:dyDescent="0.25">
      <c r="A6993" s="68"/>
      <c r="B6993" s="68"/>
      <c r="C6993" s="68"/>
      <c r="D6993" s="68"/>
      <c r="E6993" s="68"/>
      <c r="F6993" s="68"/>
      <c r="G6993" s="389"/>
      <c r="H6993" s="387" t="b" cm="1">
        <f t="array" aca="1" ref="H6993" ca="1">EsNegrita(BP[[#This Row],[CODIGO]])</f>
        <v>0</v>
      </c>
      <c r="I6993" s="387" t="b" cm="1">
        <f t="array" ref="I6993">_xlfn.LET(
    _xlpm.codigos_devolucion, _xlfn.UNIQUE(_xlfn._xlws.FILTER(BP[CODIGO], ISNUMBER(SEARCH("devoluci", BP[NOMBRE CUENTA])), {""})),
    ISNUMBER(MATCH(BP[[#This Row],[CODIGO]], _xlpm.codigos_devolucion, 0))
)</f>
        <v>0</v>
      </c>
    </row>
    <row r="6994" spans="1:9" x14ac:dyDescent="0.25">
      <c r="A6994" s="68"/>
      <c r="B6994" s="68"/>
      <c r="C6994" s="68"/>
      <c r="D6994" s="68"/>
      <c r="E6994" s="68"/>
      <c r="F6994" s="68"/>
      <c r="G6994" s="389"/>
      <c r="H6994" s="387" t="b" cm="1">
        <f t="array" aca="1" ref="H6994" ca="1">EsNegrita(BP[[#This Row],[CODIGO]])</f>
        <v>0</v>
      </c>
      <c r="I6994" s="387" t="b" cm="1">
        <f t="array" ref="I6994">_xlfn.LET(
    _xlpm.codigos_devolucion, _xlfn.UNIQUE(_xlfn._xlws.FILTER(BP[CODIGO], ISNUMBER(SEARCH("devoluci", BP[NOMBRE CUENTA])), {""})),
    ISNUMBER(MATCH(BP[[#This Row],[CODIGO]], _xlpm.codigos_devolucion, 0))
)</f>
        <v>0</v>
      </c>
    </row>
    <row r="6995" spans="1:9" x14ac:dyDescent="0.25">
      <c r="A6995" s="68"/>
      <c r="B6995" s="68"/>
      <c r="C6995" s="68"/>
      <c r="D6995" s="68"/>
      <c r="E6995" s="68"/>
      <c r="F6995" s="68"/>
      <c r="G6995" s="389"/>
      <c r="H6995" s="387" t="b" cm="1">
        <f t="array" aca="1" ref="H6995" ca="1">EsNegrita(BP[[#This Row],[CODIGO]])</f>
        <v>0</v>
      </c>
      <c r="I6995" s="387" t="b" cm="1">
        <f t="array" ref="I6995">_xlfn.LET(
    _xlpm.codigos_devolucion, _xlfn.UNIQUE(_xlfn._xlws.FILTER(BP[CODIGO], ISNUMBER(SEARCH("devoluci", BP[NOMBRE CUENTA])), {""})),
    ISNUMBER(MATCH(BP[[#This Row],[CODIGO]], _xlpm.codigos_devolucion, 0))
)</f>
        <v>0</v>
      </c>
    </row>
    <row r="6996" spans="1:9" x14ac:dyDescent="0.25">
      <c r="A6996" s="68"/>
      <c r="B6996" s="68"/>
      <c r="C6996" s="68"/>
      <c r="D6996" s="68"/>
      <c r="E6996" s="68"/>
      <c r="F6996" s="68"/>
      <c r="G6996" s="389"/>
      <c r="H6996" s="387" t="b" cm="1">
        <f t="array" aca="1" ref="H6996" ca="1">EsNegrita(BP[[#This Row],[CODIGO]])</f>
        <v>0</v>
      </c>
      <c r="I6996" s="387" t="b" cm="1">
        <f t="array" ref="I6996">_xlfn.LET(
    _xlpm.codigos_devolucion, _xlfn.UNIQUE(_xlfn._xlws.FILTER(BP[CODIGO], ISNUMBER(SEARCH("devoluci", BP[NOMBRE CUENTA])), {""})),
    ISNUMBER(MATCH(BP[[#This Row],[CODIGO]], _xlpm.codigos_devolucion, 0))
)</f>
        <v>0</v>
      </c>
    </row>
    <row r="6997" spans="1:9" x14ac:dyDescent="0.25">
      <c r="A6997" s="68"/>
      <c r="B6997" s="68"/>
      <c r="C6997" s="68"/>
      <c r="D6997" s="68"/>
      <c r="E6997" s="68"/>
      <c r="F6997" s="68"/>
      <c r="G6997" s="389"/>
      <c r="H6997" s="387" t="b" cm="1">
        <f t="array" aca="1" ref="H6997" ca="1">EsNegrita(BP[[#This Row],[CODIGO]])</f>
        <v>0</v>
      </c>
      <c r="I6997" s="387" t="b" cm="1">
        <f t="array" ref="I6997">_xlfn.LET(
    _xlpm.codigos_devolucion, _xlfn.UNIQUE(_xlfn._xlws.FILTER(BP[CODIGO], ISNUMBER(SEARCH("devoluci", BP[NOMBRE CUENTA])), {""})),
    ISNUMBER(MATCH(BP[[#This Row],[CODIGO]], _xlpm.codigos_devolucion, 0))
)</f>
        <v>0</v>
      </c>
    </row>
    <row r="6998" spans="1:9" x14ac:dyDescent="0.25">
      <c r="A6998" s="68"/>
      <c r="B6998" s="68"/>
      <c r="C6998" s="68"/>
      <c r="D6998" s="68"/>
      <c r="E6998" s="68"/>
      <c r="F6998" s="68"/>
      <c r="G6998" s="389"/>
      <c r="H6998" s="387" t="b" cm="1">
        <f t="array" aca="1" ref="H6998" ca="1">EsNegrita(BP[[#This Row],[CODIGO]])</f>
        <v>0</v>
      </c>
      <c r="I6998" s="387" t="b" cm="1">
        <f t="array" ref="I6998">_xlfn.LET(
    _xlpm.codigos_devolucion, _xlfn.UNIQUE(_xlfn._xlws.FILTER(BP[CODIGO], ISNUMBER(SEARCH("devoluci", BP[NOMBRE CUENTA])), {""})),
    ISNUMBER(MATCH(BP[[#This Row],[CODIGO]], _xlpm.codigos_devolucion, 0))
)</f>
        <v>0</v>
      </c>
    </row>
    <row r="6999" spans="1:9" x14ac:dyDescent="0.25">
      <c r="A6999" s="68"/>
      <c r="B6999" s="68"/>
      <c r="C6999" s="68"/>
      <c r="D6999" s="68"/>
      <c r="E6999" s="68"/>
      <c r="F6999" s="68"/>
      <c r="G6999" s="389"/>
      <c r="H6999" s="387" t="b" cm="1">
        <f t="array" aca="1" ref="H6999" ca="1">EsNegrita(BP[[#This Row],[CODIGO]])</f>
        <v>0</v>
      </c>
      <c r="I6999" s="387" t="b" cm="1">
        <f t="array" ref="I6999">_xlfn.LET(
    _xlpm.codigos_devolucion, _xlfn.UNIQUE(_xlfn._xlws.FILTER(BP[CODIGO], ISNUMBER(SEARCH("devoluci", BP[NOMBRE CUENTA])), {""})),
    ISNUMBER(MATCH(BP[[#This Row],[CODIGO]], _xlpm.codigos_devolucion, 0))
)</f>
        <v>0</v>
      </c>
    </row>
    <row r="7000" spans="1:9" x14ac:dyDescent="0.25">
      <c r="A7000" s="68"/>
      <c r="B7000" s="68"/>
      <c r="C7000" s="68"/>
      <c r="D7000" s="68"/>
      <c r="E7000" s="68"/>
      <c r="F7000" s="68"/>
      <c r="G7000" s="389"/>
      <c r="H7000" s="387" t="b" cm="1">
        <f t="array" aca="1" ref="H7000" ca="1">EsNegrita(BP[[#This Row],[CODIGO]])</f>
        <v>0</v>
      </c>
      <c r="I7000" s="387" t="b" cm="1">
        <f t="array" ref="I7000">_xlfn.LET(
    _xlpm.codigos_devolucion, _xlfn.UNIQUE(_xlfn._xlws.FILTER(BP[CODIGO], ISNUMBER(SEARCH("devoluci", BP[NOMBRE CUENTA])), {""})),
    ISNUMBER(MATCH(BP[[#This Row],[CODIGO]], _xlpm.codigos_devolucion, 0))
)</f>
        <v>0</v>
      </c>
    </row>
    <row r="7001" spans="1:9" x14ac:dyDescent="0.25">
      <c r="A7001" s="68"/>
      <c r="B7001" s="68"/>
      <c r="C7001" s="68"/>
      <c r="D7001" s="68"/>
      <c r="E7001" s="68"/>
      <c r="F7001" s="68"/>
      <c r="G7001" s="389"/>
      <c r="H7001" s="387" t="b" cm="1">
        <f t="array" aca="1" ref="H7001" ca="1">EsNegrita(BP[[#This Row],[CODIGO]])</f>
        <v>0</v>
      </c>
      <c r="I7001" s="387" t="b" cm="1">
        <f t="array" ref="I7001">_xlfn.LET(
    _xlpm.codigos_devolucion, _xlfn.UNIQUE(_xlfn._xlws.FILTER(BP[CODIGO], ISNUMBER(SEARCH("devoluci", BP[NOMBRE CUENTA])), {""})),
    ISNUMBER(MATCH(BP[[#This Row],[CODIGO]], _xlpm.codigos_devolucion, 0))
)</f>
        <v>0</v>
      </c>
    </row>
    <row r="7002" spans="1:9" x14ac:dyDescent="0.25">
      <c r="A7002" s="68"/>
      <c r="B7002" s="68"/>
      <c r="C7002" s="68"/>
      <c r="D7002" s="68"/>
      <c r="E7002" s="68"/>
      <c r="F7002" s="68"/>
      <c r="G7002" s="389"/>
      <c r="H7002" s="387" t="b" cm="1">
        <f t="array" aca="1" ref="H7002" ca="1">EsNegrita(BP[[#This Row],[CODIGO]])</f>
        <v>0</v>
      </c>
      <c r="I7002" s="387" t="b" cm="1">
        <f t="array" ref="I7002">_xlfn.LET(
    _xlpm.codigos_devolucion, _xlfn.UNIQUE(_xlfn._xlws.FILTER(BP[CODIGO], ISNUMBER(SEARCH("devoluci", BP[NOMBRE CUENTA])), {""})),
    ISNUMBER(MATCH(BP[[#This Row],[CODIGO]], _xlpm.codigos_devolucion, 0))
)</f>
        <v>0</v>
      </c>
    </row>
    <row r="7003" spans="1:9" x14ac:dyDescent="0.25">
      <c r="A7003" s="68"/>
      <c r="B7003" s="68"/>
      <c r="C7003" s="68"/>
      <c r="D7003" s="68"/>
      <c r="E7003" s="68"/>
      <c r="F7003" s="68"/>
      <c r="G7003" s="389"/>
      <c r="H7003" s="387" t="b" cm="1">
        <f t="array" aca="1" ref="H7003" ca="1">EsNegrita(BP[[#This Row],[CODIGO]])</f>
        <v>0</v>
      </c>
      <c r="I7003" s="387" t="b" cm="1">
        <f t="array" ref="I7003">_xlfn.LET(
    _xlpm.codigos_devolucion, _xlfn.UNIQUE(_xlfn._xlws.FILTER(BP[CODIGO], ISNUMBER(SEARCH("devoluci", BP[NOMBRE CUENTA])), {""})),
    ISNUMBER(MATCH(BP[[#This Row],[CODIGO]], _xlpm.codigos_devolucion, 0))
)</f>
        <v>0</v>
      </c>
    </row>
    <row r="7004" spans="1:9" x14ac:dyDescent="0.25">
      <c r="A7004" s="68"/>
      <c r="B7004" s="68"/>
      <c r="C7004" s="68"/>
      <c r="D7004" s="68"/>
      <c r="E7004" s="68"/>
      <c r="F7004" s="68"/>
      <c r="G7004" s="389"/>
      <c r="H7004" s="387" t="b" cm="1">
        <f t="array" aca="1" ref="H7004" ca="1">EsNegrita(BP[[#This Row],[CODIGO]])</f>
        <v>0</v>
      </c>
      <c r="I7004" s="387" t="b" cm="1">
        <f t="array" ref="I7004">_xlfn.LET(
    _xlpm.codigos_devolucion, _xlfn.UNIQUE(_xlfn._xlws.FILTER(BP[CODIGO], ISNUMBER(SEARCH("devoluci", BP[NOMBRE CUENTA])), {""})),
    ISNUMBER(MATCH(BP[[#This Row],[CODIGO]], _xlpm.codigos_devolucion, 0))
)</f>
        <v>0</v>
      </c>
    </row>
    <row r="7005" spans="1:9" x14ac:dyDescent="0.25">
      <c r="A7005" s="68"/>
      <c r="B7005" s="68"/>
      <c r="C7005" s="68"/>
      <c r="D7005" s="68"/>
      <c r="E7005" s="68"/>
      <c r="F7005" s="68"/>
      <c r="G7005" s="389"/>
      <c r="H7005" s="387" t="b" cm="1">
        <f t="array" aca="1" ref="H7005" ca="1">EsNegrita(BP[[#This Row],[CODIGO]])</f>
        <v>0</v>
      </c>
      <c r="I7005" s="387" t="b" cm="1">
        <f t="array" ref="I7005">_xlfn.LET(
    _xlpm.codigos_devolucion, _xlfn.UNIQUE(_xlfn._xlws.FILTER(BP[CODIGO], ISNUMBER(SEARCH("devoluci", BP[NOMBRE CUENTA])), {""})),
    ISNUMBER(MATCH(BP[[#This Row],[CODIGO]], _xlpm.codigos_devolucion, 0))
)</f>
        <v>0</v>
      </c>
    </row>
    <row r="7006" spans="1:9" x14ac:dyDescent="0.25">
      <c r="A7006" s="68"/>
      <c r="B7006" s="68"/>
      <c r="C7006" s="68"/>
      <c r="D7006" s="68"/>
      <c r="E7006" s="68"/>
      <c r="F7006" s="68"/>
      <c r="G7006" s="389"/>
      <c r="H7006" s="387" t="b" cm="1">
        <f t="array" aca="1" ref="H7006" ca="1">EsNegrita(BP[[#This Row],[CODIGO]])</f>
        <v>0</v>
      </c>
      <c r="I7006" s="387" t="b" cm="1">
        <f t="array" ref="I7006">_xlfn.LET(
    _xlpm.codigos_devolucion, _xlfn.UNIQUE(_xlfn._xlws.FILTER(BP[CODIGO], ISNUMBER(SEARCH("devoluci", BP[NOMBRE CUENTA])), {""})),
    ISNUMBER(MATCH(BP[[#This Row],[CODIGO]], _xlpm.codigos_devolucion, 0))
)</f>
        <v>0</v>
      </c>
    </row>
    <row r="7007" spans="1:9" x14ac:dyDescent="0.25">
      <c r="A7007" s="68"/>
      <c r="B7007" s="68"/>
      <c r="C7007" s="68"/>
      <c r="D7007" s="68"/>
      <c r="E7007" s="68"/>
      <c r="F7007" s="68"/>
      <c r="G7007" s="389"/>
      <c r="H7007" s="387" t="b" cm="1">
        <f t="array" aca="1" ref="H7007" ca="1">EsNegrita(BP[[#This Row],[CODIGO]])</f>
        <v>0</v>
      </c>
      <c r="I7007" s="387" t="b" cm="1">
        <f t="array" ref="I7007">_xlfn.LET(
    _xlpm.codigos_devolucion, _xlfn.UNIQUE(_xlfn._xlws.FILTER(BP[CODIGO], ISNUMBER(SEARCH("devoluci", BP[NOMBRE CUENTA])), {""})),
    ISNUMBER(MATCH(BP[[#This Row],[CODIGO]], _xlpm.codigos_devolucion, 0))
)</f>
        <v>0</v>
      </c>
    </row>
    <row r="7008" spans="1:9" x14ac:dyDescent="0.25">
      <c r="A7008" s="68"/>
      <c r="B7008" s="68"/>
      <c r="C7008" s="68"/>
      <c r="D7008" s="68"/>
      <c r="E7008" s="68"/>
      <c r="F7008" s="68"/>
      <c r="G7008" s="389"/>
      <c r="H7008" s="387" t="b" cm="1">
        <f t="array" aca="1" ref="H7008" ca="1">EsNegrita(BP[[#This Row],[CODIGO]])</f>
        <v>0</v>
      </c>
      <c r="I7008" s="387" t="b" cm="1">
        <f t="array" ref="I7008">_xlfn.LET(
    _xlpm.codigos_devolucion, _xlfn.UNIQUE(_xlfn._xlws.FILTER(BP[CODIGO], ISNUMBER(SEARCH("devoluci", BP[NOMBRE CUENTA])), {""})),
    ISNUMBER(MATCH(BP[[#This Row],[CODIGO]], _xlpm.codigos_devolucion, 0))
)</f>
        <v>0</v>
      </c>
    </row>
    <row r="7009" spans="1:9" x14ac:dyDescent="0.25">
      <c r="A7009" s="392"/>
      <c r="B7009" s="392"/>
      <c r="C7009" s="392"/>
      <c r="D7009" s="392"/>
      <c r="E7009" s="392"/>
      <c r="F7009" s="392"/>
      <c r="G7009" s="393"/>
      <c r="H7009" s="387" t="b" cm="1">
        <f t="array" aca="1" ref="H7009" ca="1">EsNegrita(BP[[#This Row],[CODIGO]])</f>
        <v>0</v>
      </c>
      <c r="I7009" s="387" t="b" cm="1">
        <f t="array" ref="I7009">_xlfn.LET(
    _xlpm.codigos_devolucion, _xlfn.UNIQUE(_xlfn._xlws.FILTER(BP[CODIGO], ISNUMBER(SEARCH("devoluci", BP[NOMBRE CUENTA])), {""})),
    ISNUMBER(MATCH(BP[[#This Row],[CODIGO]], _xlpm.codigos_devolucion, 0))
)</f>
        <v>0</v>
      </c>
    </row>
    <row r="7010" spans="1:9" x14ac:dyDescent="0.25">
      <c r="A7010" s="68"/>
      <c r="B7010" s="68"/>
      <c r="C7010" s="68"/>
      <c r="D7010" s="68"/>
      <c r="E7010" s="68"/>
      <c r="F7010" s="68"/>
      <c r="G7010" s="389"/>
      <c r="H7010" s="387" t="b" cm="1">
        <f t="array" aca="1" ref="H7010" ca="1">EsNegrita(BP[[#This Row],[CODIGO]])</f>
        <v>0</v>
      </c>
      <c r="I7010" s="387" t="b" cm="1">
        <f t="array" ref="I7010">_xlfn.LET(
    _xlpm.codigos_devolucion, _xlfn.UNIQUE(_xlfn._xlws.FILTER(BP[CODIGO], ISNUMBER(SEARCH("devoluci", BP[NOMBRE CUENTA])), {""})),
    ISNUMBER(MATCH(BP[[#This Row],[CODIGO]], _xlpm.codigos_devolucion, 0))
)</f>
        <v>0</v>
      </c>
    </row>
    <row r="7011" spans="1:9" x14ac:dyDescent="0.25">
      <c r="A7011" s="68"/>
      <c r="B7011" s="68"/>
      <c r="C7011" s="68"/>
      <c r="D7011" s="68"/>
      <c r="E7011" s="68"/>
      <c r="F7011" s="68"/>
      <c r="G7011" s="389"/>
      <c r="H7011" s="387" t="b" cm="1">
        <f t="array" aca="1" ref="H7011" ca="1">EsNegrita(BP[[#This Row],[CODIGO]])</f>
        <v>0</v>
      </c>
      <c r="I7011" s="387" t="b" cm="1">
        <f t="array" ref="I7011">_xlfn.LET(
    _xlpm.codigos_devolucion, _xlfn.UNIQUE(_xlfn._xlws.FILTER(BP[CODIGO], ISNUMBER(SEARCH("devoluci", BP[NOMBRE CUENTA])), {""})),
    ISNUMBER(MATCH(BP[[#This Row],[CODIGO]], _xlpm.codigos_devolucion, 0))
)</f>
        <v>0</v>
      </c>
    </row>
    <row r="7012" spans="1:9" x14ac:dyDescent="0.25">
      <c r="A7012" s="68"/>
      <c r="B7012" s="68"/>
      <c r="C7012" s="68"/>
      <c r="D7012" s="68"/>
      <c r="E7012" s="68"/>
      <c r="F7012" s="68"/>
      <c r="G7012" s="389"/>
      <c r="H7012" s="387" t="b" cm="1">
        <f t="array" aca="1" ref="H7012" ca="1">EsNegrita(BP[[#This Row],[CODIGO]])</f>
        <v>0</v>
      </c>
      <c r="I7012" s="387" t="b" cm="1">
        <f t="array" ref="I7012">_xlfn.LET(
    _xlpm.codigos_devolucion, _xlfn.UNIQUE(_xlfn._xlws.FILTER(BP[CODIGO], ISNUMBER(SEARCH("devoluci", BP[NOMBRE CUENTA])), {""})),
    ISNUMBER(MATCH(BP[[#This Row],[CODIGO]], _xlpm.codigos_devolucion, 0))
)</f>
        <v>0</v>
      </c>
    </row>
    <row r="7013" spans="1:9" x14ac:dyDescent="0.25">
      <c r="A7013" s="68"/>
      <c r="B7013" s="68"/>
      <c r="C7013" s="68"/>
      <c r="D7013" s="68"/>
      <c r="E7013" s="68"/>
      <c r="F7013" s="68"/>
      <c r="G7013" s="389"/>
      <c r="H7013" s="387" t="b" cm="1">
        <f t="array" aca="1" ref="H7013" ca="1">EsNegrita(BP[[#This Row],[CODIGO]])</f>
        <v>0</v>
      </c>
      <c r="I7013" s="387" t="b" cm="1">
        <f t="array" ref="I7013">_xlfn.LET(
    _xlpm.codigos_devolucion, _xlfn.UNIQUE(_xlfn._xlws.FILTER(BP[CODIGO], ISNUMBER(SEARCH("devoluci", BP[NOMBRE CUENTA])), {""})),
    ISNUMBER(MATCH(BP[[#This Row],[CODIGO]], _xlpm.codigos_devolucion, 0))
)</f>
        <v>0</v>
      </c>
    </row>
    <row r="7014" spans="1:9" x14ac:dyDescent="0.25">
      <c r="A7014" s="68"/>
      <c r="B7014" s="68"/>
      <c r="C7014" s="68"/>
      <c r="D7014" s="68"/>
      <c r="E7014" s="68"/>
      <c r="F7014" s="68"/>
      <c r="G7014" s="389"/>
      <c r="H7014" s="387" t="b" cm="1">
        <f t="array" aca="1" ref="H7014" ca="1">EsNegrita(BP[[#This Row],[CODIGO]])</f>
        <v>0</v>
      </c>
      <c r="I7014" s="387" t="b" cm="1">
        <f t="array" ref="I7014">_xlfn.LET(
    _xlpm.codigos_devolucion, _xlfn.UNIQUE(_xlfn._xlws.FILTER(BP[CODIGO], ISNUMBER(SEARCH("devoluci", BP[NOMBRE CUENTA])), {""})),
    ISNUMBER(MATCH(BP[[#This Row],[CODIGO]], _xlpm.codigos_devolucion, 0))
)</f>
        <v>0</v>
      </c>
    </row>
    <row r="7015" spans="1:9" x14ac:dyDescent="0.25">
      <c r="A7015" s="68"/>
      <c r="B7015" s="68"/>
      <c r="C7015" s="68"/>
      <c r="D7015" s="68"/>
      <c r="E7015" s="68"/>
      <c r="F7015" s="68"/>
      <c r="G7015" s="389"/>
      <c r="H7015" s="387" t="b" cm="1">
        <f t="array" aca="1" ref="H7015" ca="1">EsNegrita(BP[[#This Row],[CODIGO]])</f>
        <v>0</v>
      </c>
      <c r="I7015" s="387" t="b" cm="1">
        <f t="array" ref="I7015">_xlfn.LET(
    _xlpm.codigos_devolucion, _xlfn.UNIQUE(_xlfn._xlws.FILTER(BP[CODIGO], ISNUMBER(SEARCH("devoluci", BP[NOMBRE CUENTA])), {""})),
    ISNUMBER(MATCH(BP[[#This Row],[CODIGO]], _xlpm.codigos_devolucion, 0))
)</f>
        <v>0</v>
      </c>
    </row>
    <row r="7016" spans="1:9" x14ac:dyDescent="0.25">
      <c r="A7016" s="68"/>
      <c r="B7016" s="68"/>
      <c r="C7016" s="68"/>
      <c r="D7016" s="68"/>
      <c r="E7016" s="68"/>
      <c r="F7016" s="68"/>
      <c r="G7016" s="389"/>
      <c r="H7016" s="387" t="b" cm="1">
        <f t="array" aca="1" ref="H7016" ca="1">EsNegrita(BP[[#This Row],[CODIGO]])</f>
        <v>0</v>
      </c>
      <c r="I7016" s="387" t="b" cm="1">
        <f t="array" ref="I7016">_xlfn.LET(
    _xlpm.codigos_devolucion, _xlfn.UNIQUE(_xlfn._xlws.FILTER(BP[CODIGO], ISNUMBER(SEARCH("devoluci", BP[NOMBRE CUENTA])), {""})),
    ISNUMBER(MATCH(BP[[#This Row],[CODIGO]], _xlpm.codigos_devolucion, 0))
)</f>
        <v>0</v>
      </c>
    </row>
    <row r="7017" spans="1:9" x14ac:dyDescent="0.25">
      <c r="A7017" s="68"/>
      <c r="B7017" s="68"/>
      <c r="C7017" s="68"/>
      <c r="D7017" s="68"/>
      <c r="E7017" s="68"/>
      <c r="F7017" s="68"/>
      <c r="G7017" s="389"/>
      <c r="H7017" s="387" t="b" cm="1">
        <f t="array" aca="1" ref="H7017" ca="1">EsNegrita(BP[[#This Row],[CODIGO]])</f>
        <v>0</v>
      </c>
      <c r="I7017" s="387" t="b" cm="1">
        <f t="array" ref="I7017">_xlfn.LET(
    _xlpm.codigos_devolucion, _xlfn.UNIQUE(_xlfn._xlws.FILTER(BP[CODIGO], ISNUMBER(SEARCH("devoluci", BP[NOMBRE CUENTA])), {""})),
    ISNUMBER(MATCH(BP[[#This Row],[CODIGO]], _xlpm.codigos_devolucion, 0))
)</f>
        <v>0</v>
      </c>
    </row>
    <row r="7018" spans="1:9" x14ac:dyDescent="0.25">
      <c r="A7018" s="68"/>
      <c r="B7018" s="68"/>
      <c r="C7018" s="68"/>
      <c r="D7018" s="68"/>
      <c r="E7018" s="68"/>
      <c r="F7018" s="68"/>
      <c r="G7018" s="389"/>
      <c r="H7018" s="387" t="b" cm="1">
        <f t="array" aca="1" ref="H7018" ca="1">EsNegrita(BP[[#This Row],[CODIGO]])</f>
        <v>0</v>
      </c>
      <c r="I7018" s="387" t="b" cm="1">
        <f t="array" ref="I7018">_xlfn.LET(
    _xlpm.codigos_devolucion, _xlfn.UNIQUE(_xlfn._xlws.FILTER(BP[CODIGO], ISNUMBER(SEARCH("devoluci", BP[NOMBRE CUENTA])), {""})),
    ISNUMBER(MATCH(BP[[#This Row],[CODIGO]], _xlpm.codigos_devolucion, 0))
)</f>
        <v>0</v>
      </c>
    </row>
    <row r="7019" spans="1:9" x14ac:dyDescent="0.25">
      <c r="A7019" s="68"/>
      <c r="B7019" s="68"/>
      <c r="C7019" s="68"/>
      <c r="D7019" s="68"/>
      <c r="E7019" s="68"/>
      <c r="F7019" s="68"/>
      <c r="G7019" s="389"/>
      <c r="H7019" s="387" t="b" cm="1">
        <f t="array" aca="1" ref="H7019" ca="1">EsNegrita(BP[[#This Row],[CODIGO]])</f>
        <v>0</v>
      </c>
      <c r="I7019" s="387" t="b" cm="1">
        <f t="array" ref="I7019">_xlfn.LET(
    _xlpm.codigos_devolucion, _xlfn.UNIQUE(_xlfn._xlws.FILTER(BP[CODIGO], ISNUMBER(SEARCH("devoluci", BP[NOMBRE CUENTA])), {""})),
    ISNUMBER(MATCH(BP[[#This Row],[CODIGO]], _xlpm.codigos_devolucion, 0))
)</f>
        <v>0</v>
      </c>
    </row>
    <row r="7020" spans="1:9" x14ac:dyDescent="0.25">
      <c r="A7020" s="68"/>
      <c r="B7020" s="68"/>
      <c r="C7020" s="68"/>
      <c r="D7020" s="68"/>
      <c r="E7020" s="68"/>
      <c r="F7020" s="68"/>
      <c r="G7020" s="389"/>
      <c r="H7020" s="387" t="b" cm="1">
        <f t="array" aca="1" ref="H7020" ca="1">EsNegrita(BP[[#This Row],[CODIGO]])</f>
        <v>0</v>
      </c>
      <c r="I7020" s="387" t="b" cm="1">
        <f t="array" ref="I7020">_xlfn.LET(
    _xlpm.codigos_devolucion, _xlfn.UNIQUE(_xlfn._xlws.FILTER(BP[CODIGO], ISNUMBER(SEARCH("devoluci", BP[NOMBRE CUENTA])), {""})),
    ISNUMBER(MATCH(BP[[#This Row],[CODIGO]], _xlpm.codigos_devolucion, 0))
)</f>
        <v>0</v>
      </c>
    </row>
    <row r="7021" spans="1:9" x14ac:dyDescent="0.25">
      <c r="A7021" s="68"/>
      <c r="B7021" s="68"/>
      <c r="C7021" s="68"/>
      <c r="D7021" s="68"/>
      <c r="E7021" s="68"/>
      <c r="F7021" s="68"/>
      <c r="G7021" s="389"/>
      <c r="H7021" s="387" t="b" cm="1">
        <f t="array" aca="1" ref="H7021" ca="1">EsNegrita(BP[[#This Row],[CODIGO]])</f>
        <v>0</v>
      </c>
      <c r="I7021" s="387" t="b" cm="1">
        <f t="array" ref="I7021">_xlfn.LET(
    _xlpm.codigos_devolucion, _xlfn.UNIQUE(_xlfn._xlws.FILTER(BP[CODIGO], ISNUMBER(SEARCH("devoluci", BP[NOMBRE CUENTA])), {""})),
    ISNUMBER(MATCH(BP[[#This Row],[CODIGO]], _xlpm.codigos_devolucion, 0))
)</f>
        <v>0</v>
      </c>
    </row>
    <row r="7022" spans="1:9" x14ac:dyDescent="0.25">
      <c r="A7022" s="68"/>
      <c r="B7022" s="68"/>
      <c r="C7022" s="68"/>
      <c r="D7022" s="68"/>
      <c r="E7022" s="68"/>
      <c r="F7022" s="68"/>
      <c r="G7022" s="389"/>
      <c r="H7022" s="387" t="b" cm="1">
        <f t="array" aca="1" ref="H7022" ca="1">EsNegrita(BP[[#This Row],[CODIGO]])</f>
        <v>0</v>
      </c>
      <c r="I7022" s="387" t="b" cm="1">
        <f t="array" ref="I7022">_xlfn.LET(
    _xlpm.codigos_devolucion, _xlfn.UNIQUE(_xlfn._xlws.FILTER(BP[CODIGO], ISNUMBER(SEARCH("devoluci", BP[NOMBRE CUENTA])), {""})),
    ISNUMBER(MATCH(BP[[#This Row],[CODIGO]], _xlpm.codigos_devolucion, 0))
)</f>
        <v>0</v>
      </c>
    </row>
    <row r="7023" spans="1:9" x14ac:dyDescent="0.25">
      <c r="A7023" s="68"/>
      <c r="B7023" s="68"/>
      <c r="C7023" s="68"/>
      <c r="D7023" s="68"/>
      <c r="E7023" s="68"/>
      <c r="F7023" s="68"/>
      <c r="G7023" s="389"/>
      <c r="H7023" s="387" t="b" cm="1">
        <f t="array" aca="1" ref="H7023" ca="1">EsNegrita(BP[[#This Row],[CODIGO]])</f>
        <v>0</v>
      </c>
      <c r="I7023" s="387" t="b" cm="1">
        <f t="array" ref="I7023">_xlfn.LET(
    _xlpm.codigos_devolucion, _xlfn.UNIQUE(_xlfn._xlws.FILTER(BP[CODIGO], ISNUMBER(SEARCH("devoluci", BP[NOMBRE CUENTA])), {""})),
    ISNUMBER(MATCH(BP[[#This Row],[CODIGO]], _xlpm.codigos_devolucion, 0))
)</f>
        <v>0</v>
      </c>
    </row>
    <row r="7024" spans="1:9" x14ac:dyDescent="0.25">
      <c r="A7024" s="68"/>
      <c r="B7024" s="68"/>
      <c r="C7024" s="68"/>
      <c r="D7024" s="68"/>
      <c r="E7024" s="68"/>
      <c r="F7024" s="68"/>
      <c r="G7024" s="389"/>
      <c r="H7024" s="387" t="b" cm="1">
        <f t="array" aca="1" ref="H7024" ca="1">EsNegrita(BP[[#This Row],[CODIGO]])</f>
        <v>0</v>
      </c>
      <c r="I7024" s="387" t="b" cm="1">
        <f t="array" ref="I7024">_xlfn.LET(
    _xlpm.codigos_devolucion, _xlfn.UNIQUE(_xlfn._xlws.FILTER(BP[CODIGO], ISNUMBER(SEARCH("devoluci", BP[NOMBRE CUENTA])), {""})),
    ISNUMBER(MATCH(BP[[#This Row],[CODIGO]], _xlpm.codigos_devolucion, 0))
)</f>
        <v>0</v>
      </c>
    </row>
    <row r="7025" spans="1:9" x14ac:dyDescent="0.25">
      <c r="A7025" s="68"/>
      <c r="B7025" s="68"/>
      <c r="C7025" s="68"/>
      <c r="D7025" s="68"/>
      <c r="E7025" s="68"/>
      <c r="F7025" s="68"/>
      <c r="G7025" s="389"/>
      <c r="H7025" s="387" t="b" cm="1">
        <f t="array" aca="1" ref="H7025" ca="1">EsNegrita(BP[[#This Row],[CODIGO]])</f>
        <v>0</v>
      </c>
      <c r="I7025" s="387" t="b" cm="1">
        <f t="array" ref="I7025">_xlfn.LET(
    _xlpm.codigos_devolucion, _xlfn.UNIQUE(_xlfn._xlws.FILTER(BP[CODIGO], ISNUMBER(SEARCH("devoluci", BP[NOMBRE CUENTA])), {""})),
    ISNUMBER(MATCH(BP[[#This Row],[CODIGO]], _xlpm.codigos_devolucion, 0))
)</f>
        <v>0</v>
      </c>
    </row>
    <row r="7026" spans="1:9" x14ac:dyDescent="0.25">
      <c r="A7026" s="68"/>
      <c r="B7026" s="68"/>
      <c r="C7026" s="68"/>
      <c r="D7026" s="68"/>
      <c r="E7026" s="68"/>
      <c r="F7026" s="68"/>
      <c r="G7026" s="389"/>
      <c r="H7026" s="387" t="b" cm="1">
        <f t="array" aca="1" ref="H7026" ca="1">EsNegrita(BP[[#This Row],[CODIGO]])</f>
        <v>0</v>
      </c>
      <c r="I7026" s="387" t="b" cm="1">
        <f t="array" ref="I7026">_xlfn.LET(
    _xlpm.codigos_devolucion, _xlfn.UNIQUE(_xlfn._xlws.FILTER(BP[CODIGO], ISNUMBER(SEARCH("devoluci", BP[NOMBRE CUENTA])), {""})),
    ISNUMBER(MATCH(BP[[#This Row],[CODIGO]], _xlpm.codigos_devolucion, 0))
)</f>
        <v>0</v>
      </c>
    </row>
    <row r="7027" spans="1:9" x14ac:dyDescent="0.25">
      <c r="A7027" s="68"/>
      <c r="B7027" s="68"/>
      <c r="C7027" s="68"/>
      <c r="D7027" s="68"/>
      <c r="E7027" s="68"/>
      <c r="F7027" s="68"/>
      <c r="G7027" s="389"/>
      <c r="H7027" s="387" t="b" cm="1">
        <f t="array" aca="1" ref="H7027" ca="1">EsNegrita(BP[[#This Row],[CODIGO]])</f>
        <v>0</v>
      </c>
      <c r="I7027" s="387" t="b" cm="1">
        <f t="array" ref="I7027">_xlfn.LET(
    _xlpm.codigos_devolucion, _xlfn.UNIQUE(_xlfn._xlws.FILTER(BP[CODIGO], ISNUMBER(SEARCH("devoluci", BP[NOMBRE CUENTA])), {""})),
    ISNUMBER(MATCH(BP[[#This Row],[CODIGO]], _xlpm.codigos_devolucion, 0))
)</f>
        <v>0</v>
      </c>
    </row>
    <row r="7028" spans="1:9" x14ac:dyDescent="0.25">
      <c r="A7028" s="68"/>
      <c r="B7028" s="68"/>
      <c r="C7028" s="68"/>
      <c r="D7028" s="68"/>
      <c r="E7028" s="68"/>
      <c r="F7028" s="68"/>
      <c r="G7028" s="389"/>
      <c r="H7028" s="387" t="b" cm="1">
        <f t="array" aca="1" ref="H7028" ca="1">EsNegrita(BP[[#This Row],[CODIGO]])</f>
        <v>0</v>
      </c>
      <c r="I7028" s="387" t="b" cm="1">
        <f t="array" ref="I7028">_xlfn.LET(
    _xlpm.codigos_devolucion, _xlfn.UNIQUE(_xlfn._xlws.FILTER(BP[CODIGO], ISNUMBER(SEARCH("devoluci", BP[NOMBRE CUENTA])), {""})),
    ISNUMBER(MATCH(BP[[#This Row],[CODIGO]], _xlpm.codigos_devolucion, 0))
)</f>
        <v>0</v>
      </c>
    </row>
    <row r="7029" spans="1:9" x14ac:dyDescent="0.25">
      <c r="A7029" s="68"/>
      <c r="B7029" s="68"/>
      <c r="C7029" s="68"/>
      <c r="D7029" s="68"/>
      <c r="E7029" s="68"/>
      <c r="F7029" s="68"/>
      <c r="G7029" s="389"/>
      <c r="H7029" s="387" t="b" cm="1">
        <f t="array" aca="1" ref="H7029" ca="1">EsNegrita(BP[[#This Row],[CODIGO]])</f>
        <v>0</v>
      </c>
      <c r="I7029" s="387" t="b" cm="1">
        <f t="array" ref="I7029">_xlfn.LET(
    _xlpm.codigos_devolucion, _xlfn.UNIQUE(_xlfn._xlws.FILTER(BP[CODIGO], ISNUMBER(SEARCH("devoluci", BP[NOMBRE CUENTA])), {""})),
    ISNUMBER(MATCH(BP[[#This Row],[CODIGO]], _xlpm.codigos_devolucion, 0))
)</f>
        <v>0</v>
      </c>
    </row>
    <row r="7030" spans="1:9" x14ac:dyDescent="0.25">
      <c r="A7030" s="68"/>
      <c r="B7030" s="68"/>
      <c r="C7030" s="68"/>
      <c r="D7030" s="68"/>
      <c r="E7030" s="68"/>
      <c r="F7030" s="68"/>
      <c r="G7030" s="389"/>
      <c r="H7030" s="387" t="b" cm="1">
        <f t="array" aca="1" ref="H7030" ca="1">EsNegrita(BP[[#This Row],[CODIGO]])</f>
        <v>0</v>
      </c>
      <c r="I7030" s="387" t="b" cm="1">
        <f t="array" ref="I7030">_xlfn.LET(
    _xlpm.codigos_devolucion, _xlfn.UNIQUE(_xlfn._xlws.FILTER(BP[CODIGO], ISNUMBER(SEARCH("devoluci", BP[NOMBRE CUENTA])), {""})),
    ISNUMBER(MATCH(BP[[#This Row],[CODIGO]], _xlpm.codigos_devolucion, 0))
)</f>
        <v>0</v>
      </c>
    </row>
    <row r="7031" spans="1:9" x14ac:dyDescent="0.25">
      <c r="A7031" s="68"/>
      <c r="B7031" s="68"/>
      <c r="C7031" s="68"/>
      <c r="D7031" s="68"/>
      <c r="E7031" s="68"/>
      <c r="F7031" s="68"/>
      <c r="G7031" s="389"/>
      <c r="H7031" s="387" t="b" cm="1">
        <f t="array" aca="1" ref="H7031" ca="1">EsNegrita(BP[[#This Row],[CODIGO]])</f>
        <v>0</v>
      </c>
      <c r="I7031" s="387" t="b" cm="1">
        <f t="array" ref="I7031">_xlfn.LET(
    _xlpm.codigos_devolucion, _xlfn.UNIQUE(_xlfn._xlws.FILTER(BP[CODIGO], ISNUMBER(SEARCH("devoluci", BP[NOMBRE CUENTA])), {""})),
    ISNUMBER(MATCH(BP[[#This Row],[CODIGO]], _xlpm.codigos_devolucion, 0))
)</f>
        <v>0</v>
      </c>
    </row>
    <row r="7032" spans="1:9" x14ac:dyDescent="0.25">
      <c r="A7032" s="68"/>
      <c r="B7032" s="68"/>
      <c r="C7032" s="68"/>
      <c r="D7032" s="68"/>
      <c r="E7032" s="68"/>
      <c r="F7032" s="68"/>
      <c r="G7032" s="389"/>
      <c r="H7032" s="387" t="b" cm="1">
        <f t="array" aca="1" ref="H7032" ca="1">EsNegrita(BP[[#This Row],[CODIGO]])</f>
        <v>0</v>
      </c>
      <c r="I7032" s="387" t="b" cm="1">
        <f t="array" ref="I7032">_xlfn.LET(
    _xlpm.codigos_devolucion, _xlfn.UNIQUE(_xlfn._xlws.FILTER(BP[CODIGO], ISNUMBER(SEARCH("devoluci", BP[NOMBRE CUENTA])), {""})),
    ISNUMBER(MATCH(BP[[#This Row],[CODIGO]], _xlpm.codigos_devolucion, 0))
)</f>
        <v>0</v>
      </c>
    </row>
    <row r="7033" spans="1:9" x14ac:dyDescent="0.25">
      <c r="A7033" s="68"/>
      <c r="B7033" s="68"/>
      <c r="C7033" s="68"/>
      <c r="D7033" s="68"/>
      <c r="E7033" s="68"/>
      <c r="F7033" s="68"/>
      <c r="G7033" s="389"/>
      <c r="H7033" s="387" t="b" cm="1">
        <f t="array" aca="1" ref="H7033" ca="1">EsNegrita(BP[[#This Row],[CODIGO]])</f>
        <v>0</v>
      </c>
      <c r="I7033" s="387" t="b" cm="1">
        <f t="array" ref="I7033">_xlfn.LET(
    _xlpm.codigos_devolucion, _xlfn.UNIQUE(_xlfn._xlws.FILTER(BP[CODIGO], ISNUMBER(SEARCH("devoluci", BP[NOMBRE CUENTA])), {""})),
    ISNUMBER(MATCH(BP[[#This Row],[CODIGO]], _xlpm.codigos_devolucion, 0))
)</f>
        <v>0</v>
      </c>
    </row>
    <row r="7034" spans="1:9" x14ac:dyDescent="0.25">
      <c r="A7034" s="68"/>
      <c r="B7034" s="68"/>
      <c r="C7034" s="68"/>
      <c r="D7034" s="68"/>
      <c r="E7034" s="68"/>
      <c r="F7034" s="68"/>
      <c r="G7034" s="389"/>
      <c r="H7034" s="387" t="b" cm="1">
        <f t="array" aca="1" ref="H7034" ca="1">EsNegrita(BP[[#This Row],[CODIGO]])</f>
        <v>0</v>
      </c>
      <c r="I7034" s="387" t="b" cm="1">
        <f t="array" ref="I7034">_xlfn.LET(
    _xlpm.codigos_devolucion, _xlfn.UNIQUE(_xlfn._xlws.FILTER(BP[CODIGO], ISNUMBER(SEARCH("devoluci", BP[NOMBRE CUENTA])), {""})),
    ISNUMBER(MATCH(BP[[#This Row],[CODIGO]], _xlpm.codigos_devolucion, 0))
)</f>
        <v>0</v>
      </c>
    </row>
    <row r="7035" spans="1:9" x14ac:dyDescent="0.25">
      <c r="A7035" s="68"/>
      <c r="B7035" s="68"/>
      <c r="C7035" s="68"/>
      <c r="D7035" s="68"/>
      <c r="E7035" s="68"/>
      <c r="F7035" s="68"/>
      <c r="G7035" s="389"/>
      <c r="H7035" s="387" t="b" cm="1">
        <f t="array" aca="1" ref="H7035" ca="1">EsNegrita(BP[[#This Row],[CODIGO]])</f>
        <v>0</v>
      </c>
      <c r="I7035" s="387" t="b" cm="1">
        <f t="array" ref="I7035">_xlfn.LET(
    _xlpm.codigos_devolucion, _xlfn.UNIQUE(_xlfn._xlws.FILTER(BP[CODIGO], ISNUMBER(SEARCH("devoluci", BP[NOMBRE CUENTA])), {""})),
    ISNUMBER(MATCH(BP[[#This Row],[CODIGO]], _xlpm.codigos_devolucion, 0))
)</f>
        <v>0</v>
      </c>
    </row>
    <row r="7036" spans="1:9" x14ac:dyDescent="0.25">
      <c r="A7036" s="68"/>
      <c r="B7036" s="68"/>
      <c r="C7036" s="68"/>
      <c r="D7036" s="68"/>
      <c r="E7036" s="68"/>
      <c r="F7036" s="68"/>
      <c r="G7036" s="389"/>
      <c r="H7036" s="387" t="b" cm="1">
        <f t="array" aca="1" ref="H7036" ca="1">EsNegrita(BP[[#This Row],[CODIGO]])</f>
        <v>0</v>
      </c>
      <c r="I7036" s="387" t="b" cm="1">
        <f t="array" ref="I7036">_xlfn.LET(
    _xlpm.codigos_devolucion, _xlfn.UNIQUE(_xlfn._xlws.FILTER(BP[CODIGO], ISNUMBER(SEARCH("devoluci", BP[NOMBRE CUENTA])), {""})),
    ISNUMBER(MATCH(BP[[#This Row],[CODIGO]], _xlpm.codigos_devolucion, 0))
)</f>
        <v>0</v>
      </c>
    </row>
    <row r="7037" spans="1:9" x14ac:dyDescent="0.25">
      <c r="A7037" s="68"/>
      <c r="B7037" s="68"/>
      <c r="C7037" s="68"/>
      <c r="D7037" s="68"/>
      <c r="E7037" s="68"/>
      <c r="F7037" s="68"/>
      <c r="G7037" s="389"/>
      <c r="H7037" s="387" t="b" cm="1">
        <f t="array" aca="1" ref="H7037" ca="1">EsNegrita(BP[[#This Row],[CODIGO]])</f>
        <v>0</v>
      </c>
      <c r="I7037" s="387" t="b" cm="1">
        <f t="array" ref="I7037">_xlfn.LET(
    _xlpm.codigos_devolucion, _xlfn.UNIQUE(_xlfn._xlws.FILTER(BP[CODIGO], ISNUMBER(SEARCH("devoluci", BP[NOMBRE CUENTA])), {""})),
    ISNUMBER(MATCH(BP[[#This Row],[CODIGO]], _xlpm.codigos_devolucion, 0))
)</f>
        <v>0</v>
      </c>
    </row>
    <row r="7038" spans="1:9" x14ac:dyDescent="0.25">
      <c r="A7038" s="68"/>
      <c r="B7038" s="68"/>
      <c r="C7038" s="68"/>
      <c r="D7038" s="68"/>
      <c r="E7038" s="68"/>
      <c r="F7038" s="68"/>
      <c r="G7038" s="389"/>
      <c r="H7038" s="387" t="b" cm="1">
        <f t="array" aca="1" ref="H7038" ca="1">EsNegrita(BP[[#This Row],[CODIGO]])</f>
        <v>0</v>
      </c>
      <c r="I7038" s="387" t="b" cm="1">
        <f t="array" ref="I7038">_xlfn.LET(
    _xlpm.codigos_devolucion, _xlfn.UNIQUE(_xlfn._xlws.FILTER(BP[CODIGO], ISNUMBER(SEARCH("devoluci", BP[NOMBRE CUENTA])), {""})),
    ISNUMBER(MATCH(BP[[#This Row],[CODIGO]], _xlpm.codigos_devolucion, 0))
)</f>
        <v>0</v>
      </c>
    </row>
    <row r="7039" spans="1:9" x14ac:dyDescent="0.25">
      <c r="A7039" s="68"/>
      <c r="B7039" s="68"/>
      <c r="C7039" s="68"/>
      <c r="D7039" s="68"/>
      <c r="E7039" s="68"/>
      <c r="F7039" s="68"/>
      <c r="G7039" s="389"/>
      <c r="H7039" s="387" t="b" cm="1">
        <f t="array" aca="1" ref="H7039" ca="1">EsNegrita(BP[[#This Row],[CODIGO]])</f>
        <v>0</v>
      </c>
      <c r="I7039" s="387" t="b" cm="1">
        <f t="array" ref="I7039">_xlfn.LET(
    _xlpm.codigos_devolucion, _xlfn.UNIQUE(_xlfn._xlws.FILTER(BP[CODIGO], ISNUMBER(SEARCH("devoluci", BP[NOMBRE CUENTA])), {""})),
    ISNUMBER(MATCH(BP[[#This Row],[CODIGO]], _xlpm.codigos_devolucion, 0))
)</f>
        <v>0</v>
      </c>
    </row>
    <row r="7040" spans="1:9" x14ac:dyDescent="0.25">
      <c r="A7040" s="68"/>
      <c r="B7040" s="68"/>
      <c r="C7040" s="68"/>
      <c r="D7040" s="68"/>
      <c r="E7040" s="68"/>
      <c r="F7040" s="68"/>
      <c r="G7040" s="389"/>
      <c r="H7040" s="387" t="b" cm="1">
        <f t="array" aca="1" ref="H7040" ca="1">EsNegrita(BP[[#This Row],[CODIGO]])</f>
        <v>0</v>
      </c>
      <c r="I7040" s="387" t="b" cm="1">
        <f t="array" ref="I7040">_xlfn.LET(
    _xlpm.codigos_devolucion, _xlfn.UNIQUE(_xlfn._xlws.FILTER(BP[CODIGO], ISNUMBER(SEARCH("devoluci", BP[NOMBRE CUENTA])), {""})),
    ISNUMBER(MATCH(BP[[#This Row],[CODIGO]], _xlpm.codigos_devolucion, 0))
)</f>
        <v>0</v>
      </c>
    </row>
    <row r="7041" spans="1:9" x14ac:dyDescent="0.25">
      <c r="A7041" s="68"/>
      <c r="B7041" s="68"/>
      <c r="C7041" s="68"/>
      <c r="D7041" s="68"/>
      <c r="E7041" s="68"/>
      <c r="F7041" s="68"/>
      <c r="G7041" s="389"/>
      <c r="H7041" s="387" t="b" cm="1">
        <f t="array" aca="1" ref="H7041" ca="1">EsNegrita(BP[[#This Row],[CODIGO]])</f>
        <v>0</v>
      </c>
      <c r="I7041" s="387" t="b" cm="1">
        <f t="array" ref="I7041">_xlfn.LET(
    _xlpm.codigos_devolucion, _xlfn.UNIQUE(_xlfn._xlws.FILTER(BP[CODIGO], ISNUMBER(SEARCH("devoluci", BP[NOMBRE CUENTA])), {""})),
    ISNUMBER(MATCH(BP[[#This Row],[CODIGO]], _xlpm.codigos_devolucion, 0))
)</f>
        <v>0</v>
      </c>
    </row>
    <row r="7042" spans="1:9" x14ac:dyDescent="0.25">
      <c r="A7042" s="68"/>
      <c r="B7042" s="68"/>
      <c r="C7042" s="68"/>
      <c r="D7042" s="68"/>
      <c r="E7042" s="68"/>
      <c r="F7042" s="68"/>
      <c r="G7042" s="389"/>
      <c r="H7042" s="387" t="b" cm="1">
        <f t="array" aca="1" ref="H7042" ca="1">EsNegrita(BP[[#This Row],[CODIGO]])</f>
        <v>0</v>
      </c>
      <c r="I7042" s="387" t="b" cm="1">
        <f t="array" ref="I7042">_xlfn.LET(
    _xlpm.codigos_devolucion, _xlfn.UNIQUE(_xlfn._xlws.FILTER(BP[CODIGO], ISNUMBER(SEARCH("devoluci", BP[NOMBRE CUENTA])), {""})),
    ISNUMBER(MATCH(BP[[#This Row],[CODIGO]], _xlpm.codigos_devolucion, 0))
)</f>
        <v>0</v>
      </c>
    </row>
    <row r="7043" spans="1:9" x14ac:dyDescent="0.25">
      <c r="A7043" s="68"/>
      <c r="B7043" s="68"/>
      <c r="C7043" s="68"/>
      <c r="D7043" s="68"/>
      <c r="E7043" s="68"/>
      <c r="F7043" s="68"/>
      <c r="G7043" s="389"/>
      <c r="H7043" s="387" t="b" cm="1">
        <f t="array" aca="1" ref="H7043" ca="1">EsNegrita(BP[[#This Row],[CODIGO]])</f>
        <v>0</v>
      </c>
      <c r="I7043" s="387" t="b" cm="1">
        <f t="array" ref="I7043">_xlfn.LET(
    _xlpm.codigos_devolucion, _xlfn.UNIQUE(_xlfn._xlws.FILTER(BP[CODIGO], ISNUMBER(SEARCH("devoluci", BP[NOMBRE CUENTA])), {""})),
    ISNUMBER(MATCH(BP[[#This Row],[CODIGO]], _xlpm.codigos_devolucion, 0))
)</f>
        <v>0</v>
      </c>
    </row>
    <row r="7044" spans="1:9" x14ac:dyDescent="0.25">
      <c r="A7044" s="68"/>
      <c r="B7044" s="68"/>
      <c r="C7044" s="68"/>
      <c r="D7044" s="68"/>
      <c r="E7044" s="68"/>
      <c r="F7044" s="68"/>
      <c r="G7044" s="389"/>
      <c r="H7044" s="387" t="b" cm="1">
        <f t="array" aca="1" ref="H7044" ca="1">EsNegrita(BP[[#This Row],[CODIGO]])</f>
        <v>0</v>
      </c>
      <c r="I7044" s="387" t="b" cm="1">
        <f t="array" ref="I7044">_xlfn.LET(
    _xlpm.codigos_devolucion, _xlfn.UNIQUE(_xlfn._xlws.FILTER(BP[CODIGO], ISNUMBER(SEARCH("devoluci", BP[NOMBRE CUENTA])), {""})),
    ISNUMBER(MATCH(BP[[#This Row],[CODIGO]], _xlpm.codigos_devolucion, 0))
)</f>
        <v>0</v>
      </c>
    </row>
    <row r="7045" spans="1:9" x14ac:dyDescent="0.25">
      <c r="A7045" s="68"/>
      <c r="B7045" s="68"/>
      <c r="C7045" s="68"/>
      <c r="D7045" s="68"/>
      <c r="E7045" s="68"/>
      <c r="F7045" s="68"/>
      <c r="G7045" s="389"/>
      <c r="H7045" s="387" t="b" cm="1">
        <f t="array" aca="1" ref="H7045" ca="1">EsNegrita(BP[[#This Row],[CODIGO]])</f>
        <v>0</v>
      </c>
      <c r="I7045" s="387" t="b" cm="1">
        <f t="array" ref="I7045">_xlfn.LET(
    _xlpm.codigos_devolucion, _xlfn.UNIQUE(_xlfn._xlws.FILTER(BP[CODIGO], ISNUMBER(SEARCH("devoluci", BP[NOMBRE CUENTA])), {""})),
    ISNUMBER(MATCH(BP[[#This Row],[CODIGO]], _xlpm.codigos_devolucion, 0))
)</f>
        <v>0</v>
      </c>
    </row>
    <row r="7046" spans="1:9" x14ac:dyDescent="0.25">
      <c r="A7046" s="68"/>
      <c r="B7046" s="68"/>
      <c r="C7046" s="68"/>
      <c r="D7046" s="68"/>
      <c r="E7046" s="68"/>
      <c r="F7046" s="68"/>
      <c r="G7046" s="389"/>
      <c r="H7046" s="387" t="b" cm="1">
        <f t="array" aca="1" ref="H7046" ca="1">EsNegrita(BP[[#This Row],[CODIGO]])</f>
        <v>0</v>
      </c>
      <c r="I7046" s="387" t="b" cm="1">
        <f t="array" ref="I7046">_xlfn.LET(
    _xlpm.codigos_devolucion, _xlfn.UNIQUE(_xlfn._xlws.FILTER(BP[CODIGO], ISNUMBER(SEARCH("devoluci", BP[NOMBRE CUENTA])), {""})),
    ISNUMBER(MATCH(BP[[#This Row],[CODIGO]], _xlpm.codigos_devolucion, 0))
)</f>
        <v>0</v>
      </c>
    </row>
    <row r="7047" spans="1:9" x14ac:dyDescent="0.25">
      <c r="A7047" s="68"/>
      <c r="B7047" s="68"/>
      <c r="C7047" s="68"/>
      <c r="D7047" s="68"/>
      <c r="E7047" s="68"/>
      <c r="F7047" s="68"/>
      <c r="G7047" s="389"/>
      <c r="H7047" s="387" t="b" cm="1">
        <f t="array" aca="1" ref="H7047" ca="1">EsNegrita(BP[[#This Row],[CODIGO]])</f>
        <v>0</v>
      </c>
      <c r="I7047" s="387" t="b" cm="1">
        <f t="array" ref="I7047">_xlfn.LET(
    _xlpm.codigos_devolucion, _xlfn.UNIQUE(_xlfn._xlws.FILTER(BP[CODIGO], ISNUMBER(SEARCH("devoluci", BP[NOMBRE CUENTA])), {""})),
    ISNUMBER(MATCH(BP[[#This Row],[CODIGO]], _xlpm.codigos_devolucion, 0))
)</f>
        <v>0</v>
      </c>
    </row>
    <row r="7048" spans="1:9" x14ac:dyDescent="0.25">
      <c r="A7048" s="68"/>
      <c r="B7048" s="68"/>
      <c r="C7048" s="68"/>
      <c r="D7048" s="68"/>
      <c r="E7048" s="68"/>
      <c r="F7048" s="68"/>
      <c r="G7048" s="389"/>
      <c r="H7048" s="387" t="b" cm="1">
        <f t="array" aca="1" ref="H7048" ca="1">EsNegrita(BP[[#This Row],[CODIGO]])</f>
        <v>0</v>
      </c>
      <c r="I7048" s="387" t="b" cm="1">
        <f t="array" ref="I7048">_xlfn.LET(
    _xlpm.codigos_devolucion, _xlfn.UNIQUE(_xlfn._xlws.FILTER(BP[CODIGO], ISNUMBER(SEARCH("devoluci", BP[NOMBRE CUENTA])), {""})),
    ISNUMBER(MATCH(BP[[#This Row],[CODIGO]], _xlpm.codigos_devolucion, 0))
)</f>
        <v>0</v>
      </c>
    </row>
    <row r="7049" spans="1:9" x14ac:dyDescent="0.25">
      <c r="A7049" s="68"/>
      <c r="B7049" s="68"/>
      <c r="C7049" s="68"/>
      <c r="D7049" s="68"/>
      <c r="E7049" s="68"/>
      <c r="F7049" s="68"/>
      <c r="G7049" s="389"/>
      <c r="H7049" s="387" t="b" cm="1">
        <f t="array" aca="1" ref="H7049" ca="1">EsNegrita(BP[[#This Row],[CODIGO]])</f>
        <v>0</v>
      </c>
      <c r="I7049" s="387" t="b" cm="1">
        <f t="array" ref="I7049">_xlfn.LET(
    _xlpm.codigos_devolucion, _xlfn.UNIQUE(_xlfn._xlws.FILTER(BP[CODIGO], ISNUMBER(SEARCH("devoluci", BP[NOMBRE CUENTA])), {""})),
    ISNUMBER(MATCH(BP[[#This Row],[CODIGO]], _xlpm.codigos_devolucion, 0))
)</f>
        <v>0</v>
      </c>
    </row>
    <row r="7050" spans="1:9" x14ac:dyDescent="0.25">
      <c r="A7050" s="68"/>
      <c r="B7050" s="68"/>
      <c r="C7050" s="68"/>
      <c r="D7050" s="68"/>
      <c r="E7050" s="68"/>
      <c r="F7050" s="68"/>
      <c r="G7050" s="389"/>
      <c r="H7050" s="387" t="b" cm="1">
        <f t="array" aca="1" ref="H7050" ca="1">EsNegrita(BP[[#This Row],[CODIGO]])</f>
        <v>0</v>
      </c>
      <c r="I7050" s="387" t="b" cm="1">
        <f t="array" ref="I7050">_xlfn.LET(
    _xlpm.codigos_devolucion, _xlfn.UNIQUE(_xlfn._xlws.FILTER(BP[CODIGO], ISNUMBER(SEARCH("devoluci", BP[NOMBRE CUENTA])), {""})),
    ISNUMBER(MATCH(BP[[#This Row],[CODIGO]], _xlpm.codigos_devolucion, 0))
)</f>
        <v>0</v>
      </c>
    </row>
    <row r="7051" spans="1:9" x14ac:dyDescent="0.25">
      <c r="A7051" s="68"/>
      <c r="B7051" s="68"/>
      <c r="C7051" s="68"/>
      <c r="D7051" s="68"/>
      <c r="E7051" s="68"/>
      <c r="F7051" s="68"/>
      <c r="G7051" s="389"/>
      <c r="H7051" s="387" t="b" cm="1">
        <f t="array" aca="1" ref="H7051" ca="1">EsNegrita(BP[[#This Row],[CODIGO]])</f>
        <v>0</v>
      </c>
      <c r="I7051" s="387" t="b" cm="1">
        <f t="array" ref="I7051">_xlfn.LET(
    _xlpm.codigos_devolucion, _xlfn.UNIQUE(_xlfn._xlws.FILTER(BP[CODIGO], ISNUMBER(SEARCH("devoluci", BP[NOMBRE CUENTA])), {""})),
    ISNUMBER(MATCH(BP[[#This Row],[CODIGO]], _xlpm.codigos_devolucion, 0))
)</f>
        <v>0</v>
      </c>
    </row>
    <row r="7052" spans="1:9" x14ac:dyDescent="0.25">
      <c r="A7052" s="68"/>
      <c r="B7052" s="68"/>
      <c r="C7052" s="68"/>
      <c r="D7052" s="68"/>
      <c r="E7052" s="68"/>
      <c r="F7052" s="68"/>
      <c r="G7052" s="389"/>
      <c r="H7052" s="387" t="b" cm="1">
        <f t="array" aca="1" ref="H7052" ca="1">EsNegrita(BP[[#This Row],[CODIGO]])</f>
        <v>0</v>
      </c>
      <c r="I7052" s="387" t="b" cm="1">
        <f t="array" ref="I7052">_xlfn.LET(
    _xlpm.codigos_devolucion, _xlfn.UNIQUE(_xlfn._xlws.FILTER(BP[CODIGO], ISNUMBER(SEARCH("devoluci", BP[NOMBRE CUENTA])), {""})),
    ISNUMBER(MATCH(BP[[#This Row],[CODIGO]], _xlpm.codigos_devolucion, 0))
)</f>
        <v>0</v>
      </c>
    </row>
    <row r="7053" spans="1:9" x14ac:dyDescent="0.25">
      <c r="A7053" s="68"/>
      <c r="B7053" s="68"/>
      <c r="C7053" s="68"/>
      <c r="D7053" s="68"/>
      <c r="E7053" s="68"/>
      <c r="F7053" s="68"/>
      <c r="G7053" s="389"/>
      <c r="H7053" s="387" t="b" cm="1">
        <f t="array" aca="1" ref="H7053" ca="1">EsNegrita(BP[[#This Row],[CODIGO]])</f>
        <v>0</v>
      </c>
      <c r="I7053" s="387" t="b" cm="1">
        <f t="array" ref="I7053">_xlfn.LET(
    _xlpm.codigos_devolucion, _xlfn.UNIQUE(_xlfn._xlws.FILTER(BP[CODIGO], ISNUMBER(SEARCH("devoluci", BP[NOMBRE CUENTA])), {""})),
    ISNUMBER(MATCH(BP[[#This Row],[CODIGO]], _xlpm.codigos_devolucion, 0))
)</f>
        <v>0</v>
      </c>
    </row>
    <row r="7054" spans="1:9" x14ac:dyDescent="0.25">
      <c r="A7054" s="68"/>
      <c r="B7054" s="68"/>
      <c r="C7054" s="68"/>
      <c r="D7054" s="68"/>
      <c r="E7054" s="68"/>
      <c r="F7054" s="68"/>
      <c r="G7054" s="389"/>
      <c r="H7054" s="387" t="b" cm="1">
        <f t="array" aca="1" ref="H7054" ca="1">EsNegrita(BP[[#This Row],[CODIGO]])</f>
        <v>0</v>
      </c>
      <c r="I7054" s="387" t="b" cm="1">
        <f t="array" ref="I7054">_xlfn.LET(
    _xlpm.codigos_devolucion, _xlfn.UNIQUE(_xlfn._xlws.FILTER(BP[CODIGO], ISNUMBER(SEARCH("devoluci", BP[NOMBRE CUENTA])), {""})),
    ISNUMBER(MATCH(BP[[#This Row],[CODIGO]], _xlpm.codigos_devolucion, 0))
)</f>
        <v>0</v>
      </c>
    </row>
    <row r="7055" spans="1:9" x14ac:dyDescent="0.25">
      <c r="A7055" s="68"/>
      <c r="B7055" s="68"/>
      <c r="C7055" s="68"/>
      <c r="D7055" s="68"/>
      <c r="E7055" s="68"/>
      <c r="F7055" s="68"/>
      <c r="G7055" s="389"/>
      <c r="H7055" s="387" t="b" cm="1">
        <f t="array" aca="1" ref="H7055" ca="1">EsNegrita(BP[[#This Row],[CODIGO]])</f>
        <v>0</v>
      </c>
      <c r="I7055" s="387" t="b" cm="1">
        <f t="array" ref="I7055">_xlfn.LET(
    _xlpm.codigos_devolucion, _xlfn.UNIQUE(_xlfn._xlws.FILTER(BP[CODIGO], ISNUMBER(SEARCH("devoluci", BP[NOMBRE CUENTA])), {""})),
    ISNUMBER(MATCH(BP[[#This Row],[CODIGO]], _xlpm.codigos_devolucion, 0))
)</f>
        <v>0</v>
      </c>
    </row>
    <row r="7056" spans="1:9" x14ac:dyDescent="0.25">
      <c r="A7056" s="68"/>
      <c r="B7056" s="68"/>
      <c r="C7056" s="68"/>
      <c r="D7056" s="68"/>
      <c r="E7056" s="68"/>
      <c r="F7056" s="68"/>
      <c r="G7056" s="389"/>
      <c r="H7056" s="387" t="b" cm="1">
        <f t="array" aca="1" ref="H7056" ca="1">EsNegrita(BP[[#This Row],[CODIGO]])</f>
        <v>0</v>
      </c>
      <c r="I7056" s="387" t="b" cm="1">
        <f t="array" ref="I7056">_xlfn.LET(
    _xlpm.codigos_devolucion, _xlfn.UNIQUE(_xlfn._xlws.FILTER(BP[CODIGO], ISNUMBER(SEARCH("devoluci", BP[NOMBRE CUENTA])), {""})),
    ISNUMBER(MATCH(BP[[#This Row],[CODIGO]], _xlpm.codigos_devolucion, 0))
)</f>
        <v>0</v>
      </c>
    </row>
    <row r="7057" spans="1:9" x14ac:dyDescent="0.25">
      <c r="A7057" s="68"/>
      <c r="B7057" s="68"/>
      <c r="C7057" s="68"/>
      <c r="D7057" s="68"/>
      <c r="E7057" s="68"/>
      <c r="F7057" s="68"/>
      <c r="G7057" s="389"/>
      <c r="H7057" s="387" t="b" cm="1">
        <f t="array" aca="1" ref="H7057" ca="1">EsNegrita(BP[[#This Row],[CODIGO]])</f>
        <v>0</v>
      </c>
      <c r="I7057" s="387" t="b" cm="1">
        <f t="array" ref="I7057">_xlfn.LET(
    _xlpm.codigos_devolucion, _xlfn.UNIQUE(_xlfn._xlws.FILTER(BP[CODIGO], ISNUMBER(SEARCH("devoluci", BP[NOMBRE CUENTA])), {""})),
    ISNUMBER(MATCH(BP[[#This Row],[CODIGO]], _xlpm.codigos_devolucion, 0))
)</f>
        <v>0</v>
      </c>
    </row>
    <row r="7058" spans="1:9" x14ac:dyDescent="0.25">
      <c r="A7058" s="68"/>
      <c r="B7058" s="68"/>
      <c r="C7058" s="68"/>
      <c r="D7058" s="68"/>
      <c r="E7058" s="68"/>
      <c r="F7058" s="68"/>
      <c r="G7058" s="389"/>
      <c r="H7058" s="387" t="b" cm="1">
        <f t="array" aca="1" ref="H7058" ca="1">EsNegrita(BP[[#This Row],[CODIGO]])</f>
        <v>0</v>
      </c>
      <c r="I7058" s="387" t="b" cm="1">
        <f t="array" ref="I7058">_xlfn.LET(
    _xlpm.codigos_devolucion, _xlfn.UNIQUE(_xlfn._xlws.FILTER(BP[CODIGO], ISNUMBER(SEARCH("devoluci", BP[NOMBRE CUENTA])), {""})),
    ISNUMBER(MATCH(BP[[#This Row],[CODIGO]], _xlpm.codigos_devolucion, 0))
)</f>
        <v>0</v>
      </c>
    </row>
    <row r="7059" spans="1:9" x14ac:dyDescent="0.25">
      <c r="A7059" s="68"/>
      <c r="B7059" s="68"/>
      <c r="C7059" s="68"/>
      <c r="D7059" s="68"/>
      <c r="E7059" s="68"/>
      <c r="F7059" s="68"/>
      <c r="G7059" s="389"/>
      <c r="H7059" s="387" t="b" cm="1">
        <f t="array" aca="1" ref="H7059" ca="1">EsNegrita(BP[[#This Row],[CODIGO]])</f>
        <v>0</v>
      </c>
      <c r="I7059" s="387" t="b" cm="1">
        <f t="array" ref="I7059">_xlfn.LET(
    _xlpm.codigos_devolucion, _xlfn.UNIQUE(_xlfn._xlws.FILTER(BP[CODIGO], ISNUMBER(SEARCH("devoluci", BP[NOMBRE CUENTA])), {""})),
    ISNUMBER(MATCH(BP[[#This Row],[CODIGO]], _xlpm.codigos_devolucion, 0))
)</f>
        <v>0</v>
      </c>
    </row>
    <row r="7060" spans="1:9" x14ac:dyDescent="0.25">
      <c r="A7060" s="68"/>
      <c r="B7060" s="68"/>
      <c r="C7060" s="68"/>
      <c r="D7060" s="68"/>
      <c r="E7060" s="68"/>
      <c r="F7060" s="68"/>
      <c r="G7060" s="389"/>
      <c r="H7060" s="387" t="b" cm="1">
        <f t="array" aca="1" ref="H7060" ca="1">EsNegrita(BP[[#This Row],[CODIGO]])</f>
        <v>0</v>
      </c>
      <c r="I7060" s="387" t="b" cm="1">
        <f t="array" ref="I7060">_xlfn.LET(
    _xlpm.codigos_devolucion, _xlfn.UNIQUE(_xlfn._xlws.FILTER(BP[CODIGO], ISNUMBER(SEARCH("devoluci", BP[NOMBRE CUENTA])), {""})),
    ISNUMBER(MATCH(BP[[#This Row],[CODIGO]], _xlpm.codigos_devolucion, 0))
)</f>
        <v>0</v>
      </c>
    </row>
    <row r="7061" spans="1:9" x14ac:dyDescent="0.25">
      <c r="A7061" s="68"/>
      <c r="B7061" s="68"/>
      <c r="C7061" s="68"/>
      <c r="D7061" s="68"/>
      <c r="E7061" s="68"/>
      <c r="F7061" s="68"/>
      <c r="G7061" s="389"/>
      <c r="H7061" s="387" t="b" cm="1">
        <f t="array" aca="1" ref="H7061" ca="1">EsNegrita(BP[[#This Row],[CODIGO]])</f>
        <v>0</v>
      </c>
      <c r="I7061" s="387" t="b" cm="1">
        <f t="array" ref="I7061">_xlfn.LET(
    _xlpm.codigos_devolucion, _xlfn.UNIQUE(_xlfn._xlws.FILTER(BP[CODIGO], ISNUMBER(SEARCH("devoluci", BP[NOMBRE CUENTA])), {""})),
    ISNUMBER(MATCH(BP[[#This Row],[CODIGO]], _xlpm.codigos_devolucion, 0))
)</f>
        <v>0</v>
      </c>
    </row>
    <row r="7062" spans="1:9" x14ac:dyDescent="0.25">
      <c r="A7062" s="68"/>
      <c r="B7062" s="68"/>
      <c r="C7062" s="68"/>
      <c r="D7062" s="68"/>
      <c r="E7062" s="68"/>
      <c r="F7062" s="68"/>
      <c r="G7062" s="389"/>
      <c r="H7062" s="387" t="b" cm="1">
        <f t="array" aca="1" ref="H7062" ca="1">EsNegrita(BP[[#This Row],[CODIGO]])</f>
        <v>0</v>
      </c>
      <c r="I7062" s="387" t="b" cm="1">
        <f t="array" ref="I7062">_xlfn.LET(
    _xlpm.codigos_devolucion, _xlfn.UNIQUE(_xlfn._xlws.FILTER(BP[CODIGO], ISNUMBER(SEARCH("devoluci", BP[NOMBRE CUENTA])), {""})),
    ISNUMBER(MATCH(BP[[#This Row],[CODIGO]], _xlpm.codigos_devolucion, 0))
)</f>
        <v>0</v>
      </c>
    </row>
    <row r="7063" spans="1:9" x14ac:dyDescent="0.25">
      <c r="A7063" s="68"/>
      <c r="B7063" s="68"/>
      <c r="C7063" s="68"/>
      <c r="D7063" s="68"/>
      <c r="E7063" s="68"/>
      <c r="F7063" s="68"/>
      <c r="G7063" s="389"/>
      <c r="H7063" s="387" t="b" cm="1">
        <f t="array" aca="1" ref="H7063" ca="1">EsNegrita(BP[[#This Row],[CODIGO]])</f>
        <v>0</v>
      </c>
      <c r="I7063" s="387" t="b" cm="1">
        <f t="array" ref="I7063">_xlfn.LET(
    _xlpm.codigos_devolucion, _xlfn.UNIQUE(_xlfn._xlws.FILTER(BP[CODIGO], ISNUMBER(SEARCH("devoluci", BP[NOMBRE CUENTA])), {""})),
    ISNUMBER(MATCH(BP[[#This Row],[CODIGO]], _xlpm.codigos_devolucion, 0))
)</f>
        <v>0</v>
      </c>
    </row>
    <row r="7064" spans="1:9" x14ac:dyDescent="0.25">
      <c r="A7064" s="68"/>
      <c r="B7064" s="68"/>
      <c r="C7064" s="68"/>
      <c r="D7064" s="68"/>
      <c r="E7064" s="68"/>
      <c r="F7064" s="68"/>
      <c r="G7064" s="389"/>
      <c r="H7064" s="387" t="b" cm="1">
        <f t="array" aca="1" ref="H7064" ca="1">EsNegrita(BP[[#This Row],[CODIGO]])</f>
        <v>0</v>
      </c>
      <c r="I7064" s="387" t="b" cm="1">
        <f t="array" ref="I7064">_xlfn.LET(
    _xlpm.codigos_devolucion, _xlfn.UNIQUE(_xlfn._xlws.FILTER(BP[CODIGO], ISNUMBER(SEARCH("devoluci", BP[NOMBRE CUENTA])), {""})),
    ISNUMBER(MATCH(BP[[#This Row],[CODIGO]], _xlpm.codigos_devolucion, 0))
)</f>
        <v>0</v>
      </c>
    </row>
    <row r="7065" spans="1:9" x14ac:dyDescent="0.25">
      <c r="A7065" s="68"/>
      <c r="B7065" s="68"/>
      <c r="C7065" s="68"/>
      <c r="D7065" s="68"/>
      <c r="E7065" s="68"/>
      <c r="F7065" s="68"/>
      <c r="G7065" s="389"/>
      <c r="H7065" s="387" t="b" cm="1">
        <f t="array" aca="1" ref="H7065" ca="1">EsNegrita(BP[[#This Row],[CODIGO]])</f>
        <v>0</v>
      </c>
      <c r="I7065" s="387" t="b" cm="1">
        <f t="array" ref="I7065">_xlfn.LET(
    _xlpm.codigos_devolucion, _xlfn.UNIQUE(_xlfn._xlws.FILTER(BP[CODIGO], ISNUMBER(SEARCH("devoluci", BP[NOMBRE CUENTA])), {""})),
    ISNUMBER(MATCH(BP[[#This Row],[CODIGO]], _xlpm.codigos_devolucion, 0))
)</f>
        <v>0</v>
      </c>
    </row>
    <row r="7066" spans="1:9" x14ac:dyDescent="0.25">
      <c r="A7066" s="68"/>
      <c r="B7066" s="68"/>
      <c r="C7066" s="68"/>
      <c r="D7066" s="68"/>
      <c r="E7066" s="68"/>
      <c r="F7066" s="68"/>
      <c r="G7066" s="389"/>
      <c r="H7066" s="387" t="b" cm="1">
        <f t="array" aca="1" ref="H7066" ca="1">EsNegrita(BP[[#This Row],[CODIGO]])</f>
        <v>0</v>
      </c>
      <c r="I7066" s="387" t="b" cm="1">
        <f t="array" ref="I7066">_xlfn.LET(
    _xlpm.codigos_devolucion, _xlfn.UNIQUE(_xlfn._xlws.FILTER(BP[CODIGO], ISNUMBER(SEARCH("devoluci", BP[NOMBRE CUENTA])), {""})),
    ISNUMBER(MATCH(BP[[#This Row],[CODIGO]], _xlpm.codigos_devolucion, 0))
)</f>
        <v>0</v>
      </c>
    </row>
    <row r="7067" spans="1:9" x14ac:dyDescent="0.25">
      <c r="A7067" s="68"/>
      <c r="B7067" s="68"/>
      <c r="C7067" s="68"/>
      <c r="D7067" s="68"/>
      <c r="E7067" s="68"/>
      <c r="F7067" s="68"/>
      <c r="G7067" s="389"/>
      <c r="H7067" s="387" t="b" cm="1">
        <f t="array" aca="1" ref="H7067" ca="1">EsNegrita(BP[[#This Row],[CODIGO]])</f>
        <v>0</v>
      </c>
      <c r="I7067" s="387" t="b" cm="1">
        <f t="array" ref="I7067">_xlfn.LET(
    _xlpm.codigos_devolucion, _xlfn.UNIQUE(_xlfn._xlws.FILTER(BP[CODIGO], ISNUMBER(SEARCH("devoluci", BP[NOMBRE CUENTA])), {""})),
    ISNUMBER(MATCH(BP[[#This Row],[CODIGO]], _xlpm.codigos_devolucion, 0))
)</f>
        <v>0</v>
      </c>
    </row>
    <row r="7068" spans="1:9" x14ac:dyDescent="0.25">
      <c r="A7068" s="68"/>
      <c r="B7068" s="68"/>
      <c r="C7068" s="68"/>
      <c r="D7068" s="68"/>
      <c r="E7068" s="68"/>
      <c r="F7068" s="68"/>
      <c r="G7068" s="389"/>
      <c r="H7068" s="387" t="b" cm="1">
        <f t="array" aca="1" ref="H7068" ca="1">EsNegrita(BP[[#This Row],[CODIGO]])</f>
        <v>0</v>
      </c>
      <c r="I7068" s="387" t="b" cm="1">
        <f t="array" ref="I7068">_xlfn.LET(
    _xlpm.codigos_devolucion, _xlfn.UNIQUE(_xlfn._xlws.FILTER(BP[CODIGO], ISNUMBER(SEARCH("devoluci", BP[NOMBRE CUENTA])), {""})),
    ISNUMBER(MATCH(BP[[#This Row],[CODIGO]], _xlpm.codigos_devolucion, 0))
)</f>
        <v>0</v>
      </c>
    </row>
    <row r="7069" spans="1:9" x14ac:dyDescent="0.25">
      <c r="A7069" s="68"/>
      <c r="B7069" s="68"/>
      <c r="C7069" s="68"/>
      <c r="D7069" s="68"/>
      <c r="E7069" s="68"/>
      <c r="F7069" s="68"/>
      <c r="G7069" s="389"/>
      <c r="H7069" s="387" t="b" cm="1">
        <f t="array" aca="1" ref="H7069" ca="1">EsNegrita(BP[[#This Row],[CODIGO]])</f>
        <v>0</v>
      </c>
      <c r="I7069" s="387" t="b" cm="1">
        <f t="array" ref="I7069">_xlfn.LET(
    _xlpm.codigos_devolucion, _xlfn.UNIQUE(_xlfn._xlws.FILTER(BP[CODIGO], ISNUMBER(SEARCH("devoluci", BP[NOMBRE CUENTA])), {""})),
    ISNUMBER(MATCH(BP[[#This Row],[CODIGO]], _xlpm.codigos_devolucion, 0))
)</f>
        <v>0</v>
      </c>
    </row>
    <row r="7070" spans="1:9" x14ac:dyDescent="0.25">
      <c r="A7070" s="68"/>
      <c r="B7070" s="68"/>
      <c r="C7070" s="68"/>
      <c r="D7070" s="68"/>
      <c r="E7070" s="68"/>
      <c r="F7070" s="68"/>
      <c r="G7070" s="389"/>
      <c r="H7070" s="387" t="b" cm="1">
        <f t="array" aca="1" ref="H7070" ca="1">EsNegrita(BP[[#This Row],[CODIGO]])</f>
        <v>0</v>
      </c>
      <c r="I7070" s="387" t="b" cm="1">
        <f t="array" ref="I7070">_xlfn.LET(
    _xlpm.codigos_devolucion, _xlfn.UNIQUE(_xlfn._xlws.FILTER(BP[CODIGO], ISNUMBER(SEARCH("devoluci", BP[NOMBRE CUENTA])), {""})),
    ISNUMBER(MATCH(BP[[#This Row],[CODIGO]], _xlpm.codigos_devolucion, 0))
)</f>
        <v>0</v>
      </c>
    </row>
    <row r="7071" spans="1:9" x14ac:dyDescent="0.25">
      <c r="A7071" s="68"/>
      <c r="B7071" s="68"/>
      <c r="C7071" s="68"/>
      <c r="D7071" s="68"/>
      <c r="E7071" s="68"/>
      <c r="F7071" s="68"/>
      <c r="G7071" s="389"/>
      <c r="H7071" s="387" t="b" cm="1">
        <f t="array" aca="1" ref="H7071" ca="1">EsNegrita(BP[[#This Row],[CODIGO]])</f>
        <v>0</v>
      </c>
      <c r="I7071" s="387" t="b" cm="1">
        <f t="array" ref="I7071">_xlfn.LET(
    _xlpm.codigos_devolucion, _xlfn.UNIQUE(_xlfn._xlws.FILTER(BP[CODIGO], ISNUMBER(SEARCH("devoluci", BP[NOMBRE CUENTA])), {""})),
    ISNUMBER(MATCH(BP[[#This Row],[CODIGO]], _xlpm.codigos_devolucion, 0))
)</f>
        <v>0</v>
      </c>
    </row>
    <row r="7072" spans="1:9" x14ac:dyDescent="0.25">
      <c r="A7072" s="68"/>
      <c r="B7072" s="68"/>
      <c r="C7072" s="68"/>
      <c r="D7072" s="68"/>
      <c r="E7072" s="68"/>
      <c r="F7072" s="68"/>
      <c r="G7072" s="389"/>
      <c r="H7072" s="387" t="b" cm="1">
        <f t="array" aca="1" ref="H7072" ca="1">EsNegrita(BP[[#This Row],[CODIGO]])</f>
        <v>0</v>
      </c>
      <c r="I7072" s="387" t="b" cm="1">
        <f t="array" ref="I7072">_xlfn.LET(
    _xlpm.codigos_devolucion, _xlfn.UNIQUE(_xlfn._xlws.FILTER(BP[CODIGO], ISNUMBER(SEARCH("devoluci", BP[NOMBRE CUENTA])), {""})),
    ISNUMBER(MATCH(BP[[#This Row],[CODIGO]], _xlpm.codigos_devolucion, 0))
)</f>
        <v>0</v>
      </c>
    </row>
    <row r="7073" spans="1:9" x14ac:dyDescent="0.25">
      <c r="A7073" s="68"/>
      <c r="B7073" s="68"/>
      <c r="C7073" s="68"/>
      <c r="D7073" s="68"/>
      <c r="E7073" s="68"/>
      <c r="F7073" s="68"/>
      <c r="G7073" s="389"/>
      <c r="H7073" s="387" t="b" cm="1">
        <f t="array" aca="1" ref="H7073" ca="1">EsNegrita(BP[[#This Row],[CODIGO]])</f>
        <v>0</v>
      </c>
      <c r="I7073" s="387" t="b" cm="1">
        <f t="array" ref="I7073">_xlfn.LET(
    _xlpm.codigos_devolucion, _xlfn.UNIQUE(_xlfn._xlws.FILTER(BP[CODIGO], ISNUMBER(SEARCH("devoluci", BP[NOMBRE CUENTA])), {""})),
    ISNUMBER(MATCH(BP[[#This Row],[CODIGO]], _xlpm.codigos_devolucion, 0))
)</f>
        <v>0</v>
      </c>
    </row>
    <row r="7074" spans="1:9" x14ac:dyDescent="0.25">
      <c r="A7074" s="68"/>
      <c r="B7074" s="68"/>
      <c r="C7074" s="68"/>
      <c r="D7074" s="68"/>
      <c r="E7074" s="68"/>
      <c r="F7074" s="68"/>
      <c r="G7074" s="389"/>
      <c r="H7074" s="387" t="b" cm="1">
        <f t="array" aca="1" ref="H7074" ca="1">EsNegrita(BP[[#This Row],[CODIGO]])</f>
        <v>0</v>
      </c>
      <c r="I7074" s="387" t="b" cm="1">
        <f t="array" ref="I7074">_xlfn.LET(
    _xlpm.codigos_devolucion, _xlfn.UNIQUE(_xlfn._xlws.FILTER(BP[CODIGO], ISNUMBER(SEARCH("devoluci", BP[NOMBRE CUENTA])), {""})),
    ISNUMBER(MATCH(BP[[#This Row],[CODIGO]], _xlpm.codigos_devolucion, 0))
)</f>
        <v>0</v>
      </c>
    </row>
    <row r="7075" spans="1:9" x14ac:dyDescent="0.25">
      <c r="A7075" s="68"/>
      <c r="B7075" s="68"/>
      <c r="C7075" s="68"/>
      <c r="D7075" s="68"/>
      <c r="E7075" s="68"/>
      <c r="F7075" s="68"/>
      <c r="G7075" s="389"/>
      <c r="H7075" s="387" t="b" cm="1">
        <f t="array" aca="1" ref="H7075" ca="1">EsNegrita(BP[[#This Row],[CODIGO]])</f>
        <v>0</v>
      </c>
      <c r="I7075" s="387" t="b" cm="1">
        <f t="array" ref="I7075">_xlfn.LET(
    _xlpm.codigos_devolucion, _xlfn.UNIQUE(_xlfn._xlws.FILTER(BP[CODIGO], ISNUMBER(SEARCH("devoluci", BP[NOMBRE CUENTA])), {""})),
    ISNUMBER(MATCH(BP[[#This Row],[CODIGO]], _xlpm.codigos_devolucion, 0))
)</f>
        <v>0</v>
      </c>
    </row>
    <row r="7076" spans="1:9" x14ac:dyDescent="0.25">
      <c r="A7076" s="68"/>
      <c r="B7076" s="68"/>
      <c r="C7076" s="68"/>
      <c r="D7076" s="68"/>
      <c r="E7076" s="68"/>
      <c r="F7076" s="68"/>
      <c r="G7076" s="389"/>
      <c r="H7076" s="387" t="b" cm="1">
        <f t="array" aca="1" ref="H7076" ca="1">EsNegrita(BP[[#This Row],[CODIGO]])</f>
        <v>0</v>
      </c>
      <c r="I7076" s="387" t="b" cm="1">
        <f t="array" ref="I7076">_xlfn.LET(
    _xlpm.codigos_devolucion, _xlfn.UNIQUE(_xlfn._xlws.FILTER(BP[CODIGO], ISNUMBER(SEARCH("devoluci", BP[NOMBRE CUENTA])), {""})),
    ISNUMBER(MATCH(BP[[#This Row],[CODIGO]], _xlpm.codigos_devolucion, 0))
)</f>
        <v>0</v>
      </c>
    </row>
    <row r="7077" spans="1:9" x14ac:dyDescent="0.25">
      <c r="A7077" s="68"/>
      <c r="B7077" s="68"/>
      <c r="C7077" s="68"/>
      <c r="D7077" s="68"/>
      <c r="E7077" s="68"/>
      <c r="F7077" s="68"/>
      <c r="G7077" s="389"/>
      <c r="H7077" s="387" t="b" cm="1">
        <f t="array" aca="1" ref="H7077" ca="1">EsNegrita(BP[[#This Row],[CODIGO]])</f>
        <v>0</v>
      </c>
      <c r="I7077" s="387" t="b" cm="1">
        <f t="array" ref="I7077">_xlfn.LET(
    _xlpm.codigos_devolucion, _xlfn.UNIQUE(_xlfn._xlws.FILTER(BP[CODIGO], ISNUMBER(SEARCH("devoluci", BP[NOMBRE CUENTA])), {""})),
    ISNUMBER(MATCH(BP[[#This Row],[CODIGO]], _xlpm.codigos_devolucion, 0))
)</f>
        <v>0</v>
      </c>
    </row>
    <row r="7078" spans="1:9" x14ac:dyDescent="0.25">
      <c r="A7078" s="68"/>
      <c r="B7078" s="68"/>
      <c r="C7078" s="68"/>
      <c r="D7078" s="68"/>
      <c r="E7078" s="68"/>
      <c r="F7078" s="68"/>
      <c r="G7078" s="389"/>
      <c r="H7078" s="387" t="b" cm="1">
        <f t="array" aca="1" ref="H7078" ca="1">EsNegrita(BP[[#This Row],[CODIGO]])</f>
        <v>0</v>
      </c>
      <c r="I7078" s="387" t="b" cm="1">
        <f t="array" ref="I7078">_xlfn.LET(
    _xlpm.codigos_devolucion, _xlfn.UNIQUE(_xlfn._xlws.FILTER(BP[CODIGO], ISNUMBER(SEARCH("devoluci", BP[NOMBRE CUENTA])), {""})),
    ISNUMBER(MATCH(BP[[#This Row],[CODIGO]], _xlpm.codigos_devolucion, 0))
)</f>
        <v>0</v>
      </c>
    </row>
    <row r="7079" spans="1:9" x14ac:dyDescent="0.25">
      <c r="A7079" s="68"/>
      <c r="B7079" s="68"/>
      <c r="C7079" s="68"/>
      <c r="D7079" s="68"/>
      <c r="E7079" s="68"/>
      <c r="F7079" s="68"/>
      <c r="G7079" s="389"/>
      <c r="H7079" s="387" t="b" cm="1">
        <f t="array" aca="1" ref="H7079" ca="1">EsNegrita(BP[[#This Row],[CODIGO]])</f>
        <v>0</v>
      </c>
      <c r="I7079" s="387" t="b" cm="1">
        <f t="array" ref="I7079">_xlfn.LET(
    _xlpm.codigos_devolucion, _xlfn.UNIQUE(_xlfn._xlws.FILTER(BP[CODIGO], ISNUMBER(SEARCH("devoluci", BP[NOMBRE CUENTA])), {""})),
    ISNUMBER(MATCH(BP[[#This Row],[CODIGO]], _xlpm.codigos_devolucion, 0))
)</f>
        <v>0</v>
      </c>
    </row>
    <row r="7080" spans="1:9" x14ac:dyDescent="0.25">
      <c r="A7080" s="392"/>
      <c r="B7080" s="392"/>
      <c r="C7080" s="392"/>
      <c r="D7080" s="392"/>
      <c r="E7080" s="392"/>
      <c r="F7080" s="392"/>
      <c r="G7080" s="393"/>
      <c r="H7080" s="387" t="b" cm="1">
        <f t="array" aca="1" ref="H7080" ca="1">EsNegrita(BP[[#This Row],[CODIGO]])</f>
        <v>0</v>
      </c>
      <c r="I7080" s="387" t="b" cm="1">
        <f t="array" ref="I7080">_xlfn.LET(
    _xlpm.codigos_devolucion, _xlfn.UNIQUE(_xlfn._xlws.FILTER(BP[CODIGO], ISNUMBER(SEARCH("devoluci", BP[NOMBRE CUENTA])), {""})),
    ISNUMBER(MATCH(BP[[#This Row],[CODIGO]], _xlpm.codigos_devolucion, 0))
)</f>
        <v>0</v>
      </c>
    </row>
    <row r="7081" spans="1:9" x14ac:dyDescent="0.25">
      <c r="A7081" s="68"/>
      <c r="B7081" s="68"/>
      <c r="C7081" s="68"/>
      <c r="D7081" s="68"/>
      <c r="E7081" s="68"/>
      <c r="F7081" s="68"/>
      <c r="G7081" s="389"/>
      <c r="H7081" s="387" t="b" cm="1">
        <f t="array" aca="1" ref="H7081" ca="1">EsNegrita(BP[[#This Row],[CODIGO]])</f>
        <v>0</v>
      </c>
      <c r="I7081" s="387" t="b" cm="1">
        <f t="array" ref="I7081">_xlfn.LET(
    _xlpm.codigos_devolucion, _xlfn.UNIQUE(_xlfn._xlws.FILTER(BP[CODIGO], ISNUMBER(SEARCH("devoluci", BP[NOMBRE CUENTA])), {""})),
    ISNUMBER(MATCH(BP[[#This Row],[CODIGO]], _xlpm.codigos_devolucion, 0))
)</f>
        <v>0</v>
      </c>
    </row>
    <row r="7082" spans="1:9" x14ac:dyDescent="0.25">
      <c r="A7082" s="68"/>
      <c r="B7082" s="68"/>
      <c r="C7082" s="68"/>
      <c r="D7082" s="68"/>
      <c r="E7082" s="68"/>
      <c r="F7082" s="68"/>
      <c r="G7082" s="389"/>
      <c r="H7082" s="387" t="b" cm="1">
        <f t="array" aca="1" ref="H7082" ca="1">EsNegrita(BP[[#This Row],[CODIGO]])</f>
        <v>0</v>
      </c>
      <c r="I7082" s="387" t="b" cm="1">
        <f t="array" ref="I7082">_xlfn.LET(
    _xlpm.codigos_devolucion, _xlfn.UNIQUE(_xlfn._xlws.FILTER(BP[CODIGO], ISNUMBER(SEARCH("devoluci", BP[NOMBRE CUENTA])), {""})),
    ISNUMBER(MATCH(BP[[#This Row],[CODIGO]], _xlpm.codigos_devolucion, 0))
)</f>
        <v>0</v>
      </c>
    </row>
    <row r="7083" spans="1:9" x14ac:dyDescent="0.25">
      <c r="A7083" s="68"/>
      <c r="B7083" s="68"/>
      <c r="C7083" s="68"/>
      <c r="D7083" s="68"/>
      <c r="E7083" s="68"/>
      <c r="F7083" s="68"/>
      <c r="G7083" s="389"/>
      <c r="H7083" s="387" t="b" cm="1">
        <f t="array" aca="1" ref="H7083" ca="1">EsNegrita(BP[[#This Row],[CODIGO]])</f>
        <v>0</v>
      </c>
      <c r="I7083" s="387" t="b" cm="1">
        <f t="array" ref="I7083">_xlfn.LET(
    _xlpm.codigos_devolucion, _xlfn.UNIQUE(_xlfn._xlws.FILTER(BP[CODIGO], ISNUMBER(SEARCH("devoluci", BP[NOMBRE CUENTA])), {""})),
    ISNUMBER(MATCH(BP[[#This Row],[CODIGO]], _xlpm.codigos_devolucion, 0))
)</f>
        <v>0</v>
      </c>
    </row>
    <row r="7084" spans="1:9" x14ac:dyDescent="0.25">
      <c r="A7084" s="68"/>
      <c r="B7084" s="68"/>
      <c r="C7084" s="68"/>
      <c r="D7084" s="68"/>
      <c r="E7084" s="68"/>
      <c r="F7084" s="68"/>
      <c r="G7084" s="389"/>
      <c r="H7084" s="387" t="b" cm="1">
        <f t="array" aca="1" ref="H7084" ca="1">EsNegrita(BP[[#This Row],[CODIGO]])</f>
        <v>0</v>
      </c>
      <c r="I7084" s="387" t="b" cm="1">
        <f t="array" ref="I7084">_xlfn.LET(
    _xlpm.codigos_devolucion, _xlfn.UNIQUE(_xlfn._xlws.FILTER(BP[CODIGO], ISNUMBER(SEARCH("devoluci", BP[NOMBRE CUENTA])), {""})),
    ISNUMBER(MATCH(BP[[#This Row],[CODIGO]], _xlpm.codigos_devolucion, 0))
)</f>
        <v>0</v>
      </c>
    </row>
    <row r="7085" spans="1:9" x14ac:dyDescent="0.25">
      <c r="A7085" s="68"/>
      <c r="B7085" s="68"/>
      <c r="C7085" s="68"/>
      <c r="D7085" s="68"/>
      <c r="E7085" s="68"/>
      <c r="F7085" s="68"/>
      <c r="G7085" s="389"/>
      <c r="H7085" s="387" t="b" cm="1">
        <f t="array" aca="1" ref="H7085" ca="1">EsNegrita(BP[[#This Row],[CODIGO]])</f>
        <v>0</v>
      </c>
      <c r="I7085" s="387" t="b" cm="1">
        <f t="array" ref="I7085">_xlfn.LET(
    _xlpm.codigos_devolucion, _xlfn.UNIQUE(_xlfn._xlws.FILTER(BP[CODIGO], ISNUMBER(SEARCH("devoluci", BP[NOMBRE CUENTA])), {""})),
    ISNUMBER(MATCH(BP[[#This Row],[CODIGO]], _xlpm.codigos_devolucion, 0))
)</f>
        <v>0</v>
      </c>
    </row>
    <row r="7086" spans="1:9" x14ac:dyDescent="0.25">
      <c r="A7086" s="68"/>
      <c r="B7086" s="68"/>
      <c r="C7086" s="68"/>
      <c r="D7086" s="68"/>
      <c r="E7086" s="68"/>
      <c r="F7086" s="68"/>
      <c r="G7086" s="389"/>
      <c r="H7086" s="387" t="b" cm="1">
        <f t="array" aca="1" ref="H7086" ca="1">EsNegrita(BP[[#This Row],[CODIGO]])</f>
        <v>0</v>
      </c>
      <c r="I7086" s="387" t="b" cm="1">
        <f t="array" ref="I7086">_xlfn.LET(
    _xlpm.codigos_devolucion, _xlfn.UNIQUE(_xlfn._xlws.FILTER(BP[CODIGO], ISNUMBER(SEARCH("devoluci", BP[NOMBRE CUENTA])), {""})),
    ISNUMBER(MATCH(BP[[#This Row],[CODIGO]], _xlpm.codigos_devolucion, 0))
)</f>
        <v>0</v>
      </c>
    </row>
    <row r="7087" spans="1:9" x14ac:dyDescent="0.25">
      <c r="A7087" s="68"/>
      <c r="B7087" s="68"/>
      <c r="C7087" s="68"/>
      <c r="D7087" s="68"/>
      <c r="E7087" s="68"/>
      <c r="F7087" s="68"/>
      <c r="G7087" s="389"/>
      <c r="H7087" s="387" t="b" cm="1">
        <f t="array" aca="1" ref="H7087" ca="1">EsNegrita(BP[[#This Row],[CODIGO]])</f>
        <v>0</v>
      </c>
      <c r="I7087" s="387" t="b" cm="1">
        <f t="array" ref="I7087">_xlfn.LET(
    _xlpm.codigos_devolucion, _xlfn.UNIQUE(_xlfn._xlws.FILTER(BP[CODIGO], ISNUMBER(SEARCH("devoluci", BP[NOMBRE CUENTA])), {""})),
    ISNUMBER(MATCH(BP[[#This Row],[CODIGO]], _xlpm.codigos_devolucion, 0))
)</f>
        <v>0</v>
      </c>
    </row>
    <row r="7088" spans="1:9" x14ac:dyDescent="0.25">
      <c r="A7088" s="68"/>
      <c r="B7088" s="68"/>
      <c r="C7088" s="68"/>
      <c r="D7088" s="68"/>
      <c r="E7088" s="68"/>
      <c r="F7088" s="68"/>
      <c r="G7088" s="389"/>
      <c r="H7088" s="387" t="b" cm="1">
        <f t="array" aca="1" ref="H7088" ca="1">EsNegrita(BP[[#This Row],[CODIGO]])</f>
        <v>0</v>
      </c>
      <c r="I7088" s="387" t="b" cm="1">
        <f t="array" ref="I7088">_xlfn.LET(
    _xlpm.codigos_devolucion, _xlfn.UNIQUE(_xlfn._xlws.FILTER(BP[CODIGO], ISNUMBER(SEARCH("devoluci", BP[NOMBRE CUENTA])), {""})),
    ISNUMBER(MATCH(BP[[#This Row],[CODIGO]], _xlpm.codigos_devolucion, 0))
)</f>
        <v>0</v>
      </c>
    </row>
    <row r="7089" spans="1:9" x14ac:dyDescent="0.25">
      <c r="A7089" s="68"/>
      <c r="B7089" s="68"/>
      <c r="C7089" s="68"/>
      <c r="D7089" s="68"/>
      <c r="E7089" s="68"/>
      <c r="F7089" s="68"/>
      <c r="G7089" s="389"/>
      <c r="H7089" s="387" t="b" cm="1">
        <f t="array" aca="1" ref="H7089" ca="1">EsNegrita(BP[[#This Row],[CODIGO]])</f>
        <v>0</v>
      </c>
      <c r="I7089" s="387" t="b" cm="1">
        <f t="array" ref="I7089">_xlfn.LET(
    _xlpm.codigos_devolucion, _xlfn.UNIQUE(_xlfn._xlws.FILTER(BP[CODIGO], ISNUMBER(SEARCH("devoluci", BP[NOMBRE CUENTA])), {""})),
    ISNUMBER(MATCH(BP[[#This Row],[CODIGO]], _xlpm.codigos_devolucion, 0))
)</f>
        <v>0</v>
      </c>
    </row>
    <row r="7090" spans="1:9" x14ac:dyDescent="0.25">
      <c r="A7090" s="68"/>
      <c r="B7090" s="68"/>
      <c r="C7090" s="68"/>
      <c r="D7090" s="68"/>
      <c r="E7090" s="68"/>
      <c r="F7090" s="68"/>
      <c r="G7090" s="389"/>
      <c r="H7090" s="387" t="b" cm="1">
        <f t="array" aca="1" ref="H7090" ca="1">EsNegrita(BP[[#This Row],[CODIGO]])</f>
        <v>0</v>
      </c>
      <c r="I7090" s="387" t="b" cm="1">
        <f t="array" ref="I7090">_xlfn.LET(
    _xlpm.codigos_devolucion, _xlfn.UNIQUE(_xlfn._xlws.FILTER(BP[CODIGO], ISNUMBER(SEARCH("devoluci", BP[NOMBRE CUENTA])), {""})),
    ISNUMBER(MATCH(BP[[#This Row],[CODIGO]], _xlpm.codigos_devolucion, 0))
)</f>
        <v>0</v>
      </c>
    </row>
    <row r="7091" spans="1:9" x14ac:dyDescent="0.25">
      <c r="A7091" s="68"/>
      <c r="B7091" s="68"/>
      <c r="C7091" s="68"/>
      <c r="D7091" s="68"/>
      <c r="E7091" s="68"/>
      <c r="F7091" s="68"/>
      <c r="G7091" s="389"/>
      <c r="H7091" s="387" t="b" cm="1">
        <f t="array" aca="1" ref="H7091" ca="1">EsNegrita(BP[[#This Row],[CODIGO]])</f>
        <v>0</v>
      </c>
      <c r="I7091" s="387" t="b" cm="1">
        <f t="array" ref="I7091">_xlfn.LET(
    _xlpm.codigos_devolucion, _xlfn.UNIQUE(_xlfn._xlws.FILTER(BP[CODIGO], ISNUMBER(SEARCH("devoluci", BP[NOMBRE CUENTA])), {""})),
    ISNUMBER(MATCH(BP[[#This Row],[CODIGO]], _xlpm.codigos_devolucion, 0))
)</f>
        <v>0</v>
      </c>
    </row>
    <row r="7092" spans="1:9" x14ac:dyDescent="0.25">
      <c r="A7092" s="68"/>
      <c r="B7092" s="68"/>
      <c r="C7092" s="68"/>
      <c r="D7092" s="68"/>
      <c r="E7092" s="68"/>
      <c r="F7092" s="68"/>
      <c r="G7092" s="389"/>
      <c r="H7092" s="387" t="b" cm="1">
        <f t="array" aca="1" ref="H7092" ca="1">EsNegrita(BP[[#This Row],[CODIGO]])</f>
        <v>0</v>
      </c>
      <c r="I7092" s="387" t="b" cm="1">
        <f t="array" ref="I7092">_xlfn.LET(
    _xlpm.codigos_devolucion, _xlfn.UNIQUE(_xlfn._xlws.FILTER(BP[CODIGO], ISNUMBER(SEARCH("devoluci", BP[NOMBRE CUENTA])), {""})),
    ISNUMBER(MATCH(BP[[#This Row],[CODIGO]], _xlpm.codigos_devolucion, 0))
)</f>
        <v>0</v>
      </c>
    </row>
    <row r="7093" spans="1:9" x14ac:dyDescent="0.25">
      <c r="A7093" s="68"/>
      <c r="B7093" s="68"/>
      <c r="C7093" s="68"/>
      <c r="D7093" s="68"/>
      <c r="E7093" s="68"/>
      <c r="F7093" s="68"/>
      <c r="G7093" s="389"/>
      <c r="H7093" s="387" t="b" cm="1">
        <f t="array" aca="1" ref="H7093" ca="1">EsNegrita(BP[[#This Row],[CODIGO]])</f>
        <v>0</v>
      </c>
      <c r="I7093" s="387" t="b" cm="1">
        <f t="array" ref="I7093">_xlfn.LET(
    _xlpm.codigos_devolucion, _xlfn.UNIQUE(_xlfn._xlws.FILTER(BP[CODIGO], ISNUMBER(SEARCH("devoluci", BP[NOMBRE CUENTA])), {""})),
    ISNUMBER(MATCH(BP[[#This Row],[CODIGO]], _xlpm.codigos_devolucion, 0))
)</f>
        <v>0</v>
      </c>
    </row>
    <row r="7094" spans="1:9" x14ac:dyDescent="0.25">
      <c r="A7094" s="68"/>
      <c r="B7094" s="68"/>
      <c r="C7094" s="68"/>
      <c r="D7094" s="68"/>
      <c r="E7094" s="68"/>
      <c r="F7094" s="68"/>
      <c r="G7094" s="389"/>
      <c r="H7094" s="387" t="b" cm="1">
        <f t="array" aca="1" ref="H7094" ca="1">EsNegrita(BP[[#This Row],[CODIGO]])</f>
        <v>0</v>
      </c>
      <c r="I7094" s="387" t="b" cm="1">
        <f t="array" ref="I7094">_xlfn.LET(
    _xlpm.codigos_devolucion, _xlfn.UNIQUE(_xlfn._xlws.FILTER(BP[CODIGO], ISNUMBER(SEARCH("devoluci", BP[NOMBRE CUENTA])), {""})),
    ISNUMBER(MATCH(BP[[#This Row],[CODIGO]], _xlpm.codigos_devolucion, 0))
)</f>
        <v>0</v>
      </c>
    </row>
    <row r="7095" spans="1:9" x14ac:dyDescent="0.25">
      <c r="A7095" s="68"/>
      <c r="B7095" s="68"/>
      <c r="C7095" s="68"/>
      <c r="D7095" s="68"/>
      <c r="E7095" s="68"/>
      <c r="F7095" s="68"/>
      <c r="G7095" s="389"/>
      <c r="H7095" s="387" t="b" cm="1">
        <f t="array" aca="1" ref="H7095" ca="1">EsNegrita(BP[[#This Row],[CODIGO]])</f>
        <v>0</v>
      </c>
      <c r="I7095" s="387" t="b" cm="1">
        <f t="array" ref="I7095">_xlfn.LET(
    _xlpm.codigos_devolucion, _xlfn.UNIQUE(_xlfn._xlws.FILTER(BP[CODIGO], ISNUMBER(SEARCH("devoluci", BP[NOMBRE CUENTA])), {""})),
    ISNUMBER(MATCH(BP[[#This Row],[CODIGO]], _xlpm.codigos_devolucion, 0))
)</f>
        <v>0</v>
      </c>
    </row>
    <row r="7096" spans="1:9" x14ac:dyDescent="0.25">
      <c r="A7096" s="68"/>
      <c r="B7096" s="68"/>
      <c r="C7096" s="68"/>
      <c r="D7096" s="68"/>
      <c r="E7096" s="68"/>
      <c r="F7096" s="68"/>
      <c r="G7096" s="389"/>
      <c r="H7096" s="387" t="b" cm="1">
        <f t="array" aca="1" ref="H7096" ca="1">EsNegrita(BP[[#This Row],[CODIGO]])</f>
        <v>0</v>
      </c>
      <c r="I7096" s="387" t="b" cm="1">
        <f t="array" ref="I7096">_xlfn.LET(
    _xlpm.codigos_devolucion, _xlfn.UNIQUE(_xlfn._xlws.FILTER(BP[CODIGO], ISNUMBER(SEARCH("devoluci", BP[NOMBRE CUENTA])), {""})),
    ISNUMBER(MATCH(BP[[#This Row],[CODIGO]], _xlpm.codigos_devolucion, 0))
)</f>
        <v>0</v>
      </c>
    </row>
    <row r="7097" spans="1:9" x14ac:dyDescent="0.25">
      <c r="A7097" s="68"/>
      <c r="B7097" s="68"/>
      <c r="C7097" s="68"/>
      <c r="D7097" s="68"/>
      <c r="E7097" s="68"/>
      <c r="F7097" s="68"/>
      <c r="G7097" s="389"/>
      <c r="H7097" s="387" t="b" cm="1">
        <f t="array" aca="1" ref="H7097" ca="1">EsNegrita(BP[[#This Row],[CODIGO]])</f>
        <v>0</v>
      </c>
      <c r="I7097" s="387" t="b" cm="1">
        <f t="array" ref="I7097">_xlfn.LET(
    _xlpm.codigos_devolucion, _xlfn.UNIQUE(_xlfn._xlws.FILTER(BP[CODIGO], ISNUMBER(SEARCH("devoluci", BP[NOMBRE CUENTA])), {""})),
    ISNUMBER(MATCH(BP[[#This Row],[CODIGO]], _xlpm.codigos_devolucion, 0))
)</f>
        <v>0</v>
      </c>
    </row>
    <row r="7098" spans="1:9" x14ac:dyDescent="0.25">
      <c r="A7098" s="68"/>
      <c r="B7098" s="68"/>
      <c r="C7098" s="68"/>
      <c r="D7098" s="68"/>
      <c r="E7098" s="68"/>
      <c r="F7098" s="68"/>
      <c r="G7098" s="389"/>
      <c r="H7098" s="387" t="b" cm="1">
        <f t="array" aca="1" ref="H7098" ca="1">EsNegrita(BP[[#This Row],[CODIGO]])</f>
        <v>0</v>
      </c>
      <c r="I7098" s="387" t="b" cm="1">
        <f t="array" ref="I7098">_xlfn.LET(
    _xlpm.codigos_devolucion, _xlfn.UNIQUE(_xlfn._xlws.FILTER(BP[CODIGO], ISNUMBER(SEARCH("devoluci", BP[NOMBRE CUENTA])), {""})),
    ISNUMBER(MATCH(BP[[#This Row],[CODIGO]], _xlpm.codigos_devolucion, 0))
)</f>
        <v>0</v>
      </c>
    </row>
    <row r="7099" spans="1:9" x14ac:dyDescent="0.25">
      <c r="A7099" s="68"/>
      <c r="B7099" s="68"/>
      <c r="C7099" s="68"/>
      <c r="D7099" s="68"/>
      <c r="E7099" s="68"/>
      <c r="F7099" s="68"/>
      <c r="G7099" s="389"/>
      <c r="H7099" s="387" t="b" cm="1">
        <f t="array" aca="1" ref="H7099" ca="1">EsNegrita(BP[[#This Row],[CODIGO]])</f>
        <v>0</v>
      </c>
      <c r="I7099" s="387" t="b" cm="1">
        <f t="array" ref="I7099">_xlfn.LET(
    _xlpm.codigos_devolucion, _xlfn.UNIQUE(_xlfn._xlws.FILTER(BP[CODIGO], ISNUMBER(SEARCH("devoluci", BP[NOMBRE CUENTA])), {""})),
    ISNUMBER(MATCH(BP[[#This Row],[CODIGO]], _xlpm.codigos_devolucion, 0))
)</f>
        <v>0</v>
      </c>
    </row>
    <row r="7100" spans="1:9" x14ac:dyDescent="0.25">
      <c r="A7100" s="68"/>
      <c r="B7100" s="68"/>
      <c r="C7100" s="68"/>
      <c r="D7100" s="68"/>
      <c r="E7100" s="68"/>
      <c r="F7100" s="68"/>
      <c r="G7100" s="389"/>
      <c r="H7100" s="387" t="b" cm="1">
        <f t="array" aca="1" ref="H7100" ca="1">EsNegrita(BP[[#This Row],[CODIGO]])</f>
        <v>0</v>
      </c>
      <c r="I7100" s="387" t="b" cm="1">
        <f t="array" ref="I7100">_xlfn.LET(
    _xlpm.codigos_devolucion, _xlfn.UNIQUE(_xlfn._xlws.FILTER(BP[CODIGO], ISNUMBER(SEARCH("devoluci", BP[NOMBRE CUENTA])), {""})),
    ISNUMBER(MATCH(BP[[#This Row],[CODIGO]], _xlpm.codigos_devolucion, 0))
)</f>
        <v>0</v>
      </c>
    </row>
    <row r="7101" spans="1:9" x14ac:dyDescent="0.25">
      <c r="A7101" s="68"/>
      <c r="B7101" s="68"/>
      <c r="C7101" s="68"/>
      <c r="D7101" s="68"/>
      <c r="E7101" s="68"/>
      <c r="F7101" s="68"/>
      <c r="G7101" s="389"/>
      <c r="H7101" s="387" t="b" cm="1">
        <f t="array" aca="1" ref="H7101" ca="1">EsNegrita(BP[[#This Row],[CODIGO]])</f>
        <v>0</v>
      </c>
      <c r="I7101" s="387" t="b" cm="1">
        <f t="array" ref="I7101">_xlfn.LET(
    _xlpm.codigos_devolucion, _xlfn.UNIQUE(_xlfn._xlws.FILTER(BP[CODIGO], ISNUMBER(SEARCH("devoluci", BP[NOMBRE CUENTA])), {""})),
    ISNUMBER(MATCH(BP[[#This Row],[CODIGO]], _xlpm.codigos_devolucion, 0))
)</f>
        <v>0</v>
      </c>
    </row>
    <row r="7102" spans="1:9" x14ac:dyDescent="0.25">
      <c r="A7102" s="68"/>
      <c r="B7102" s="68"/>
      <c r="C7102" s="68"/>
      <c r="D7102" s="68"/>
      <c r="E7102" s="68"/>
      <c r="F7102" s="68"/>
      <c r="G7102" s="389"/>
      <c r="H7102" s="387" t="b" cm="1">
        <f t="array" aca="1" ref="H7102" ca="1">EsNegrita(BP[[#This Row],[CODIGO]])</f>
        <v>0</v>
      </c>
      <c r="I7102" s="387" t="b" cm="1">
        <f t="array" ref="I7102">_xlfn.LET(
    _xlpm.codigos_devolucion, _xlfn.UNIQUE(_xlfn._xlws.FILTER(BP[CODIGO], ISNUMBER(SEARCH("devoluci", BP[NOMBRE CUENTA])), {""})),
    ISNUMBER(MATCH(BP[[#This Row],[CODIGO]], _xlpm.codigos_devolucion, 0))
)</f>
        <v>0</v>
      </c>
    </row>
    <row r="7103" spans="1:9" x14ac:dyDescent="0.25">
      <c r="A7103" s="68"/>
      <c r="B7103" s="68"/>
      <c r="C7103" s="68"/>
      <c r="D7103" s="68"/>
      <c r="E7103" s="68"/>
      <c r="F7103" s="68"/>
      <c r="G7103" s="389"/>
      <c r="H7103" s="387" t="b" cm="1">
        <f t="array" aca="1" ref="H7103" ca="1">EsNegrita(BP[[#This Row],[CODIGO]])</f>
        <v>0</v>
      </c>
      <c r="I7103" s="387" t="b" cm="1">
        <f t="array" ref="I7103">_xlfn.LET(
    _xlpm.codigos_devolucion, _xlfn.UNIQUE(_xlfn._xlws.FILTER(BP[CODIGO], ISNUMBER(SEARCH("devoluci", BP[NOMBRE CUENTA])), {""})),
    ISNUMBER(MATCH(BP[[#This Row],[CODIGO]], _xlpm.codigos_devolucion, 0))
)</f>
        <v>0</v>
      </c>
    </row>
    <row r="7104" spans="1:9" x14ac:dyDescent="0.25">
      <c r="A7104" s="68"/>
      <c r="B7104" s="68"/>
      <c r="C7104" s="68"/>
      <c r="D7104" s="68"/>
      <c r="E7104" s="68"/>
      <c r="F7104" s="68"/>
      <c r="G7104" s="389"/>
      <c r="H7104" s="387" t="b" cm="1">
        <f t="array" aca="1" ref="H7104" ca="1">EsNegrita(BP[[#This Row],[CODIGO]])</f>
        <v>0</v>
      </c>
      <c r="I7104" s="387" t="b" cm="1">
        <f t="array" ref="I7104">_xlfn.LET(
    _xlpm.codigos_devolucion, _xlfn.UNIQUE(_xlfn._xlws.FILTER(BP[CODIGO], ISNUMBER(SEARCH("devoluci", BP[NOMBRE CUENTA])), {""})),
    ISNUMBER(MATCH(BP[[#This Row],[CODIGO]], _xlpm.codigos_devolucion, 0))
)</f>
        <v>0</v>
      </c>
    </row>
    <row r="7105" spans="1:9" x14ac:dyDescent="0.25">
      <c r="A7105" s="68"/>
      <c r="B7105" s="68"/>
      <c r="C7105" s="68"/>
      <c r="D7105" s="68"/>
      <c r="E7105" s="68"/>
      <c r="F7105" s="68"/>
      <c r="G7105" s="389"/>
      <c r="H7105" s="387" t="b" cm="1">
        <f t="array" aca="1" ref="H7105" ca="1">EsNegrita(BP[[#This Row],[CODIGO]])</f>
        <v>0</v>
      </c>
      <c r="I7105" s="387" t="b" cm="1">
        <f t="array" ref="I7105">_xlfn.LET(
    _xlpm.codigos_devolucion, _xlfn.UNIQUE(_xlfn._xlws.FILTER(BP[CODIGO], ISNUMBER(SEARCH("devoluci", BP[NOMBRE CUENTA])), {""})),
    ISNUMBER(MATCH(BP[[#This Row],[CODIGO]], _xlpm.codigos_devolucion, 0))
)</f>
        <v>0</v>
      </c>
    </row>
    <row r="7106" spans="1:9" x14ac:dyDescent="0.25">
      <c r="A7106" s="68"/>
      <c r="B7106" s="68"/>
      <c r="C7106" s="68"/>
      <c r="D7106" s="68"/>
      <c r="E7106" s="68"/>
      <c r="F7106" s="68"/>
      <c r="G7106" s="389"/>
      <c r="H7106" s="387" t="b" cm="1">
        <f t="array" aca="1" ref="H7106" ca="1">EsNegrita(BP[[#This Row],[CODIGO]])</f>
        <v>0</v>
      </c>
      <c r="I7106" s="387" t="b" cm="1">
        <f t="array" ref="I7106">_xlfn.LET(
    _xlpm.codigos_devolucion, _xlfn.UNIQUE(_xlfn._xlws.FILTER(BP[CODIGO], ISNUMBER(SEARCH("devoluci", BP[NOMBRE CUENTA])), {""})),
    ISNUMBER(MATCH(BP[[#This Row],[CODIGO]], _xlpm.codigos_devolucion, 0))
)</f>
        <v>0</v>
      </c>
    </row>
    <row r="7107" spans="1:9" x14ac:dyDescent="0.25">
      <c r="A7107" s="68"/>
      <c r="B7107" s="68"/>
      <c r="C7107" s="68"/>
      <c r="D7107" s="68"/>
      <c r="E7107" s="68"/>
      <c r="F7107" s="68"/>
      <c r="G7107" s="389"/>
      <c r="H7107" s="387" t="b" cm="1">
        <f t="array" aca="1" ref="H7107" ca="1">EsNegrita(BP[[#This Row],[CODIGO]])</f>
        <v>0</v>
      </c>
      <c r="I7107" s="387" t="b" cm="1">
        <f t="array" ref="I7107">_xlfn.LET(
    _xlpm.codigos_devolucion, _xlfn.UNIQUE(_xlfn._xlws.FILTER(BP[CODIGO], ISNUMBER(SEARCH("devoluci", BP[NOMBRE CUENTA])), {""})),
    ISNUMBER(MATCH(BP[[#This Row],[CODIGO]], _xlpm.codigos_devolucion, 0))
)</f>
        <v>0</v>
      </c>
    </row>
    <row r="7108" spans="1:9" x14ac:dyDescent="0.25">
      <c r="A7108" s="68"/>
      <c r="B7108" s="68"/>
      <c r="C7108" s="68"/>
      <c r="D7108" s="68"/>
      <c r="E7108" s="68"/>
      <c r="F7108" s="68"/>
      <c r="G7108" s="389"/>
      <c r="H7108" s="387" t="b" cm="1">
        <f t="array" aca="1" ref="H7108" ca="1">EsNegrita(BP[[#This Row],[CODIGO]])</f>
        <v>0</v>
      </c>
      <c r="I7108" s="387" t="b" cm="1">
        <f t="array" ref="I7108">_xlfn.LET(
    _xlpm.codigos_devolucion, _xlfn.UNIQUE(_xlfn._xlws.FILTER(BP[CODIGO], ISNUMBER(SEARCH("devoluci", BP[NOMBRE CUENTA])), {""})),
    ISNUMBER(MATCH(BP[[#This Row],[CODIGO]], _xlpm.codigos_devolucion, 0))
)</f>
        <v>0</v>
      </c>
    </row>
    <row r="7109" spans="1:9" x14ac:dyDescent="0.25">
      <c r="A7109" s="68"/>
      <c r="B7109" s="68"/>
      <c r="C7109" s="68"/>
      <c r="D7109" s="68"/>
      <c r="E7109" s="68"/>
      <c r="F7109" s="68"/>
      <c r="G7109" s="389"/>
      <c r="H7109" s="387" t="b" cm="1">
        <f t="array" aca="1" ref="H7109" ca="1">EsNegrita(BP[[#This Row],[CODIGO]])</f>
        <v>0</v>
      </c>
      <c r="I7109" s="387" t="b" cm="1">
        <f t="array" ref="I7109">_xlfn.LET(
    _xlpm.codigos_devolucion, _xlfn.UNIQUE(_xlfn._xlws.FILTER(BP[CODIGO], ISNUMBER(SEARCH("devoluci", BP[NOMBRE CUENTA])), {""})),
    ISNUMBER(MATCH(BP[[#This Row],[CODIGO]], _xlpm.codigos_devolucion, 0))
)</f>
        <v>0</v>
      </c>
    </row>
    <row r="7110" spans="1:9" x14ac:dyDescent="0.25">
      <c r="A7110" s="68"/>
      <c r="B7110" s="68"/>
      <c r="C7110" s="68"/>
      <c r="D7110" s="68"/>
      <c r="E7110" s="68"/>
      <c r="F7110" s="68"/>
      <c r="G7110" s="389"/>
      <c r="H7110" s="387" t="b" cm="1">
        <f t="array" aca="1" ref="H7110" ca="1">EsNegrita(BP[[#This Row],[CODIGO]])</f>
        <v>0</v>
      </c>
      <c r="I7110" s="387" t="b" cm="1">
        <f t="array" ref="I7110">_xlfn.LET(
    _xlpm.codigos_devolucion, _xlfn.UNIQUE(_xlfn._xlws.FILTER(BP[CODIGO], ISNUMBER(SEARCH("devoluci", BP[NOMBRE CUENTA])), {""})),
    ISNUMBER(MATCH(BP[[#This Row],[CODIGO]], _xlpm.codigos_devolucion, 0))
)</f>
        <v>0</v>
      </c>
    </row>
    <row r="7111" spans="1:9" x14ac:dyDescent="0.25">
      <c r="A7111" s="68"/>
      <c r="B7111" s="68"/>
      <c r="C7111" s="68"/>
      <c r="D7111" s="68"/>
      <c r="E7111" s="68"/>
      <c r="F7111" s="68"/>
      <c r="G7111" s="389"/>
      <c r="H7111" s="387" t="b" cm="1">
        <f t="array" aca="1" ref="H7111" ca="1">EsNegrita(BP[[#This Row],[CODIGO]])</f>
        <v>0</v>
      </c>
      <c r="I7111" s="387" t="b" cm="1">
        <f t="array" ref="I7111">_xlfn.LET(
    _xlpm.codigos_devolucion, _xlfn.UNIQUE(_xlfn._xlws.FILTER(BP[CODIGO], ISNUMBER(SEARCH("devoluci", BP[NOMBRE CUENTA])), {""})),
    ISNUMBER(MATCH(BP[[#This Row],[CODIGO]], _xlpm.codigos_devolucion, 0))
)</f>
        <v>0</v>
      </c>
    </row>
    <row r="7112" spans="1:9" x14ac:dyDescent="0.25">
      <c r="A7112" s="68"/>
      <c r="B7112" s="68"/>
      <c r="C7112" s="68"/>
      <c r="D7112" s="68"/>
      <c r="E7112" s="68"/>
      <c r="F7112" s="68"/>
      <c r="G7112" s="389"/>
      <c r="H7112" s="387" t="b" cm="1">
        <f t="array" aca="1" ref="H7112" ca="1">EsNegrita(BP[[#This Row],[CODIGO]])</f>
        <v>0</v>
      </c>
      <c r="I7112" s="387" t="b" cm="1">
        <f t="array" ref="I7112">_xlfn.LET(
    _xlpm.codigos_devolucion, _xlfn.UNIQUE(_xlfn._xlws.FILTER(BP[CODIGO], ISNUMBER(SEARCH("devoluci", BP[NOMBRE CUENTA])), {""})),
    ISNUMBER(MATCH(BP[[#This Row],[CODIGO]], _xlpm.codigos_devolucion, 0))
)</f>
        <v>0</v>
      </c>
    </row>
    <row r="7113" spans="1:9" x14ac:dyDescent="0.25">
      <c r="A7113" s="68"/>
      <c r="B7113" s="68"/>
      <c r="C7113" s="68"/>
      <c r="D7113" s="68"/>
      <c r="E7113" s="68"/>
      <c r="F7113" s="68"/>
      <c r="G7113" s="389"/>
      <c r="H7113" s="387" t="b" cm="1">
        <f t="array" aca="1" ref="H7113" ca="1">EsNegrita(BP[[#This Row],[CODIGO]])</f>
        <v>0</v>
      </c>
      <c r="I7113" s="387" t="b" cm="1">
        <f t="array" ref="I7113">_xlfn.LET(
    _xlpm.codigos_devolucion, _xlfn.UNIQUE(_xlfn._xlws.FILTER(BP[CODIGO], ISNUMBER(SEARCH("devoluci", BP[NOMBRE CUENTA])), {""})),
    ISNUMBER(MATCH(BP[[#This Row],[CODIGO]], _xlpm.codigos_devolucion, 0))
)</f>
        <v>0</v>
      </c>
    </row>
    <row r="7114" spans="1:9" x14ac:dyDescent="0.25">
      <c r="A7114" s="68"/>
      <c r="B7114" s="68"/>
      <c r="C7114" s="68"/>
      <c r="D7114" s="68"/>
      <c r="E7114" s="68"/>
      <c r="F7114" s="68"/>
      <c r="G7114" s="389"/>
      <c r="H7114" s="387" t="b" cm="1">
        <f t="array" aca="1" ref="H7114" ca="1">EsNegrita(BP[[#This Row],[CODIGO]])</f>
        <v>0</v>
      </c>
      <c r="I7114" s="387" t="b" cm="1">
        <f t="array" ref="I7114">_xlfn.LET(
    _xlpm.codigos_devolucion, _xlfn.UNIQUE(_xlfn._xlws.FILTER(BP[CODIGO], ISNUMBER(SEARCH("devoluci", BP[NOMBRE CUENTA])), {""})),
    ISNUMBER(MATCH(BP[[#This Row],[CODIGO]], _xlpm.codigos_devolucion, 0))
)</f>
        <v>0</v>
      </c>
    </row>
    <row r="7115" spans="1:9" x14ac:dyDescent="0.25">
      <c r="A7115" s="68"/>
      <c r="B7115" s="68"/>
      <c r="C7115" s="68"/>
      <c r="D7115" s="68"/>
      <c r="E7115" s="68"/>
      <c r="F7115" s="68"/>
      <c r="G7115" s="389"/>
      <c r="H7115" s="387" t="b" cm="1">
        <f t="array" aca="1" ref="H7115" ca="1">EsNegrita(BP[[#This Row],[CODIGO]])</f>
        <v>0</v>
      </c>
      <c r="I7115" s="387" t="b" cm="1">
        <f t="array" ref="I7115">_xlfn.LET(
    _xlpm.codigos_devolucion, _xlfn.UNIQUE(_xlfn._xlws.FILTER(BP[CODIGO], ISNUMBER(SEARCH("devoluci", BP[NOMBRE CUENTA])), {""})),
    ISNUMBER(MATCH(BP[[#This Row],[CODIGO]], _xlpm.codigos_devolucion, 0))
)</f>
        <v>0</v>
      </c>
    </row>
    <row r="7116" spans="1:9" x14ac:dyDescent="0.25">
      <c r="A7116" s="68"/>
      <c r="B7116" s="68"/>
      <c r="C7116" s="68"/>
      <c r="D7116" s="68"/>
      <c r="E7116" s="68"/>
      <c r="F7116" s="68"/>
      <c r="G7116" s="389"/>
      <c r="H7116" s="387" t="b" cm="1">
        <f t="array" aca="1" ref="H7116" ca="1">EsNegrita(BP[[#This Row],[CODIGO]])</f>
        <v>0</v>
      </c>
      <c r="I7116" s="387" t="b" cm="1">
        <f t="array" ref="I7116">_xlfn.LET(
    _xlpm.codigos_devolucion, _xlfn.UNIQUE(_xlfn._xlws.FILTER(BP[CODIGO], ISNUMBER(SEARCH("devoluci", BP[NOMBRE CUENTA])), {""})),
    ISNUMBER(MATCH(BP[[#This Row],[CODIGO]], _xlpm.codigos_devolucion, 0))
)</f>
        <v>0</v>
      </c>
    </row>
    <row r="7117" spans="1:9" x14ac:dyDescent="0.25">
      <c r="A7117" s="68"/>
      <c r="B7117" s="68"/>
      <c r="C7117" s="68"/>
      <c r="D7117" s="68"/>
      <c r="E7117" s="68"/>
      <c r="F7117" s="68"/>
      <c r="G7117" s="389"/>
      <c r="H7117" s="387" t="b" cm="1">
        <f t="array" aca="1" ref="H7117" ca="1">EsNegrita(BP[[#This Row],[CODIGO]])</f>
        <v>0</v>
      </c>
      <c r="I7117" s="387" t="b" cm="1">
        <f t="array" ref="I7117">_xlfn.LET(
    _xlpm.codigos_devolucion, _xlfn.UNIQUE(_xlfn._xlws.FILTER(BP[CODIGO], ISNUMBER(SEARCH("devoluci", BP[NOMBRE CUENTA])), {""})),
    ISNUMBER(MATCH(BP[[#This Row],[CODIGO]], _xlpm.codigos_devolucion, 0))
)</f>
        <v>0</v>
      </c>
    </row>
    <row r="7118" spans="1:9" x14ac:dyDescent="0.25">
      <c r="A7118" s="68"/>
      <c r="B7118" s="68"/>
      <c r="C7118" s="68"/>
      <c r="D7118" s="68"/>
      <c r="E7118" s="68"/>
      <c r="F7118" s="68"/>
      <c r="G7118" s="389"/>
      <c r="H7118" s="387" t="b" cm="1">
        <f t="array" aca="1" ref="H7118" ca="1">EsNegrita(BP[[#This Row],[CODIGO]])</f>
        <v>0</v>
      </c>
      <c r="I7118" s="387" t="b" cm="1">
        <f t="array" ref="I7118">_xlfn.LET(
    _xlpm.codigos_devolucion, _xlfn.UNIQUE(_xlfn._xlws.FILTER(BP[CODIGO], ISNUMBER(SEARCH("devoluci", BP[NOMBRE CUENTA])), {""})),
    ISNUMBER(MATCH(BP[[#This Row],[CODIGO]], _xlpm.codigos_devolucion, 0))
)</f>
        <v>0</v>
      </c>
    </row>
    <row r="7119" spans="1:9" x14ac:dyDescent="0.25">
      <c r="A7119" s="68"/>
      <c r="B7119" s="68"/>
      <c r="C7119" s="68"/>
      <c r="D7119" s="68"/>
      <c r="E7119" s="68"/>
      <c r="F7119" s="68"/>
      <c r="G7119" s="389"/>
      <c r="H7119" s="387" t="b" cm="1">
        <f t="array" aca="1" ref="H7119" ca="1">EsNegrita(BP[[#This Row],[CODIGO]])</f>
        <v>0</v>
      </c>
      <c r="I7119" s="387" t="b" cm="1">
        <f t="array" ref="I7119">_xlfn.LET(
    _xlpm.codigos_devolucion, _xlfn.UNIQUE(_xlfn._xlws.FILTER(BP[CODIGO], ISNUMBER(SEARCH("devoluci", BP[NOMBRE CUENTA])), {""})),
    ISNUMBER(MATCH(BP[[#This Row],[CODIGO]], _xlpm.codigos_devolucion, 0))
)</f>
        <v>0</v>
      </c>
    </row>
    <row r="7120" spans="1:9" x14ac:dyDescent="0.25">
      <c r="A7120" s="68"/>
      <c r="B7120" s="68"/>
      <c r="C7120" s="68"/>
      <c r="D7120" s="68"/>
      <c r="E7120" s="68"/>
      <c r="F7120" s="68"/>
      <c r="G7120" s="389"/>
      <c r="H7120" s="387" t="b" cm="1">
        <f t="array" aca="1" ref="H7120" ca="1">EsNegrita(BP[[#This Row],[CODIGO]])</f>
        <v>0</v>
      </c>
      <c r="I7120" s="387" t="b" cm="1">
        <f t="array" ref="I7120">_xlfn.LET(
    _xlpm.codigos_devolucion, _xlfn.UNIQUE(_xlfn._xlws.FILTER(BP[CODIGO], ISNUMBER(SEARCH("devoluci", BP[NOMBRE CUENTA])), {""})),
    ISNUMBER(MATCH(BP[[#This Row],[CODIGO]], _xlpm.codigos_devolucion, 0))
)</f>
        <v>0</v>
      </c>
    </row>
    <row r="7121" spans="1:9" x14ac:dyDescent="0.25">
      <c r="A7121" s="68"/>
      <c r="B7121" s="68"/>
      <c r="C7121" s="68"/>
      <c r="D7121" s="68"/>
      <c r="E7121" s="68"/>
      <c r="F7121" s="68"/>
      <c r="G7121" s="389"/>
      <c r="H7121" s="387" t="b" cm="1">
        <f t="array" aca="1" ref="H7121" ca="1">EsNegrita(BP[[#This Row],[CODIGO]])</f>
        <v>0</v>
      </c>
      <c r="I7121" s="387" t="b" cm="1">
        <f t="array" ref="I7121">_xlfn.LET(
    _xlpm.codigos_devolucion, _xlfn.UNIQUE(_xlfn._xlws.FILTER(BP[CODIGO], ISNUMBER(SEARCH("devoluci", BP[NOMBRE CUENTA])), {""})),
    ISNUMBER(MATCH(BP[[#This Row],[CODIGO]], _xlpm.codigos_devolucion, 0))
)</f>
        <v>0</v>
      </c>
    </row>
    <row r="7122" spans="1:9" x14ac:dyDescent="0.25">
      <c r="A7122" s="68"/>
      <c r="B7122" s="68"/>
      <c r="C7122" s="68"/>
      <c r="D7122" s="68"/>
      <c r="E7122" s="68"/>
      <c r="F7122" s="68"/>
      <c r="G7122" s="389"/>
      <c r="H7122" s="387" t="b" cm="1">
        <f t="array" aca="1" ref="H7122" ca="1">EsNegrita(BP[[#This Row],[CODIGO]])</f>
        <v>0</v>
      </c>
      <c r="I7122" s="387" t="b" cm="1">
        <f t="array" ref="I7122">_xlfn.LET(
    _xlpm.codigos_devolucion, _xlfn.UNIQUE(_xlfn._xlws.FILTER(BP[CODIGO], ISNUMBER(SEARCH("devoluci", BP[NOMBRE CUENTA])), {""})),
    ISNUMBER(MATCH(BP[[#This Row],[CODIGO]], _xlpm.codigos_devolucion, 0))
)</f>
        <v>0</v>
      </c>
    </row>
    <row r="7123" spans="1:9" x14ac:dyDescent="0.25">
      <c r="A7123" s="68"/>
      <c r="B7123" s="68"/>
      <c r="C7123" s="68"/>
      <c r="D7123" s="68"/>
      <c r="E7123" s="68"/>
      <c r="F7123" s="68"/>
      <c r="G7123" s="389"/>
      <c r="H7123" s="387" t="b" cm="1">
        <f t="array" aca="1" ref="H7123" ca="1">EsNegrita(BP[[#This Row],[CODIGO]])</f>
        <v>0</v>
      </c>
      <c r="I7123" s="387" t="b" cm="1">
        <f t="array" ref="I7123">_xlfn.LET(
    _xlpm.codigos_devolucion, _xlfn.UNIQUE(_xlfn._xlws.FILTER(BP[CODIGO], ISNUMBER(SEARCH("devoluci", BP[NOMBRE CUENTA])), {""})),
    ISNUMBER(MATCH(BP[[#This Row],[CODIGO]], _xlpm.codigos_devolucion, 0))
)</f>
        <v>0</v>
      </c>
    </row>
    <row r="7124" spans="1:9" x14ac:dyDescent="0.25">
      <c r="A7124" s="68"/>
      <c r="B7124" s="68"/>
      <c r="C7124" s="68"/>
      <c r="D7124" s="68"/>
      <c r="E7124" s="68"/>
      <c r="F7124" s="68"/>
      <c r="G7124" s="389"/>
      <c r="H7124" s="387" t="b" cm="1">
        <f t="array" aca="1" ref="H7124" ca="1">EsNegrita(BP[[#This Row],[CODIGO]])</f>
        <v>0</v>
      </c>
      <c r="I7124" s="387" t="b" cm="1">
        <f t="array" ref="I7124">_xlfn.LET(
    _xlpm.codigos_devolucion, _xlfn.UNIQUE(_xlfn._xlws.FILTER(BP[CODIGO], ISNUMBER(SEARCH("devoluci", BP[NOMBRE CUENTA])), {""})),
    ISNUMBER(MATCH(BP[[#This Row],[CODIGO]], _xlpm.codigos_devolucion, 0))
)</f>
        <v>0</v>
      </c>
    </row>
    <row r="7125" spans="1:9" x14ac:dyDescent="0.25">
      <c r="A7125" s="68"/>
      <c r="B7125" s="68"/>
      <c r="C7125" s="68"/>
      <c r="D7125" s="68"/>
      <c r="E7125" s="68"/>
      <c r="F7125" s="68"/>
      <c r="G7125" s="389"/>
      <c r="H7125" s="387" t="b" cm="1">
        <f t="array" aca="1" ref="H7125" ca="1">EsNegrita(BP[[#This Row],[CODIGO]])</f>
        <v>0</v>
      </c>
      <c r="I7125" s="387" t="b" cm="1">
        <f t="array" ref="I7125">_xlfn.LET(
    _xlpm.codigos_devolucion, _xlfn.UNIQUE(_xlfn._xlws.FILTER(BP[CODIGO], ISNUMBER(SEARCH("devoluci", BP[NOMBRE CUENTA])), {""})),
    ISNUMBER(MATCH(BP[[#This Row],[CODIGO]], _xlpm.codigos_devolucion, 0))
)</f>
        <v>0</v>
      </c>
    </row>
    <row r="7126" spans="1:9" x14ac:dyDescent="0.25">
      <c r="A7126" s="68"/>
      <c r="B7126" s="68"/>
      <c r="C7126" s="68"/>
      <c r="D7126" s="68"/>
      <c r="E7126" s="68"/>
      <c r="F7126" s="68"/>
      <c r="G7126" s="389"/>
      <c r="H7126" s="387" t="b" cm="1">
        <f t="array" aca="1" ref="H7126" ca="1">EsNegrita(BP[[#This Row],[CODIGO]])</f>
        <v>0</v>
      </c>
      <c r="I7126" s="387" t="b" cm="1">
        <f t="array" ref="I7126">_xlfn.LET(
    _xlpm.codigos_devolucion, _xlfn.UNIQUE(_xlfn._xlws.FILTER(BP[CODIGO], ISNUMBER(SEARCH("devoluci", BP[NOMBRE CUENTA])), {""})),
    ISNUMBER(MATCH(BP[[#This Row],[CODIGO]], _xlpm.codigos_devolucion, 0))
)</f>
        <v>0</v>
      </c>
    </row>
    <row r="7127" spans="1:9" x14ac:dyDescent="0.25">
      <c r="A7127" s="68"/>
      <c r="B7127" s="68"/>
      <c r="C7127" s="68"/>
      <c r="D7127" s="68"/>
      <c r="E7127" s="68"/>
      <c r="F7127" s="68"/>
      <c r="G7127" s="389"/>
      <c r="H7127" s="387" t="b" cm="1">
        <f t="array" aca="1" ref="H7127" ca="1">EsNegrita(BP[[#This Row],[CODIGO]])</f>
        <v>0</v>
      </c>
      <c r="I7127" s="387" t="b" cm="1">
        <f t="array" ref="I7127">_xlfn.LET(
    _xlpm.codigos_devolucion, _xlfn.UNIQUE(_xlfn._xlws.FILTER(BP[CODIGO], ISNUMBER(SEARCH("devoluci", BP[NOMBRE CUENTA])), {""})),
    ISNUMBER(MATCH(BP[[#This Row],[CODIGO]], _xlpm.codigos_devolucion, 0))
)</f>
        <v>0</v>
      </c>
    </row>
    <row r="7128" spans="1:9" x14ac:dyDescent="0.25">
      <c r="A7128" s="68"/>
      <c r="B7128" s="68"/>
      <c r="C7128" s="68"/>
      <c r="D7128" s="68"/>
      <c r="E7128" s="68"/>
      <c r="F7128" s="68"/>
      <c r="G7128" s="389"/>
      <c r="H7128" s="387" t="b" cm="1">
        <f t="array" aca="1" ref="H7128" ca="1">EsNegrita(BP[[#This Row],[CODIGO]])</f>
        <v>0</v>
      </c>
      <c r="I7128" s="387" t="b" cm="1">
        <f t="array" ref="I7128">_xlfn.LET(
    _xlpm.codigos_devolucion, _xlfn.UNIQUE(_xlfn._xlws.FILTER(BP[CODIGO], ISNUMBER(SEARCH("devoluci", BP[NOMBRE CUENTA])), {""})),
    ISNUMBER(MATCH(BP[[#This Row],[CODIGO]], _xlpm.codigos_devolucion, 0))
)</f>
        <v>0</v>
      </c>
    </row>
    <row r="7129" spans="1:9" x14ac:dyDescent="0.25">
      <c r="A7129" s="68"/>
      <c r="B7129" s="68"/>
      <c r="C7129" s="68"/>
      <c r="D7129" s="68"/>
      <c r="E7129" s="68"/>
      <c r="F7129" s="68"/>
      <c r="G7129" s="389"/>
      <c r="H7129" s="387" t="b" cm="1">
        <f t="array" aca="1" ref="H7129" ca="1">EsNegrita(BP[[#This Row],[CODIGO]])</f>
        <v>0</v>
      </c>
      <c r="I7129" s="387" t="b" cm="1">
        <f t="array" ref="I7129">_xlfn.LET(
    _xlpm.codigos_devolucion, _xlfn.UNIQUE(_xlfn._xlws.FILTER(BP[CODIGO], ISNUMBER(SEARCH("devoluci", BP[NOMBRE CUENTA])), {""})),
    ISNUMBER(MATCH(BP[[#This Row],[CODIGO]], _xlpm.codigos_devolucion, 0))
)</f>
        <v>0</v>
      </c>
    </row>
    <row r="7130" spans="1:9" x14ac:dyDescent="0.25">
      <c r="A7130" s="68"/>
      <c r="B7130" s="68"/>
      <c r="C7130" s="68"/>
      <c r="D7130" s="68"/>
      <c r="E7130" s="68"/>
      <c r="F7130" s="68"/>
      <c r="G7130" s="389"/>
      <c r="H7130" s="387" t="b" cm="1">
        <f t="array" aca="1" ref="H7130" ca="1">EsNegrita(BP[[#This Row],[CODIGO]])</f>
        <v>0</v>
      </c>
      <c r="I7130" s="387" t="b" cm="1">
        <f t="array" ref="I7130">_xlfn.LET(
    _xlpm.codigos_devolucion, _xlfn.UNIQUE(_xlfn._xlws.FILTER(BP[CODIGO], ISNUMBER(SEARCH("devoluci", BP[NOMBRE CUENTA])), {""})),
    ISNUMBER(MATCH(BP[[#This Row],[CODIGO]], _xlpm.codigos_devolucion, 0))
)</f>
        <v>0</v>
      </c>
    </row>
    <row r="7131" spans="1:9" x14ac:dyDescent="0.25">
      <c r="A7131" s="68"/>
      <c r="B7131" s="68"/>
      <c r="C7131" s="68"/>
      <c r="D7131" s="68"/>
      <c r="E7131" s="68"/>
      <c r="F7131" s="68"/>
      <c r="G7131" s="389"/>
      <c r="H7131" s="387" t="b" cm="1">
        <f t="array" aca="1" ref="H7131" ca="1">EsNegrita(BP[[#This Row],[CODIGO]])</f>
        <v>0</v>
      </c>
      <c r="I7131" s="387" t="b" cm="1">
        <f t="array" ref="I7131">_xlfn.LET(
    _xlpm.codigos_devolucion, _xlfn.UNIQUE(_xlfn._xlws.FILTER(BP[CODIGO], ISNUMBER(SEARCH("devoluci", BP[NOMBRE CUENTA])), {""})),
    ISNUMBER(MATCH(BP[[#This Row],[CODIGO]], _xlpm.codigos_devolucion, 0))
)</f>
        <v>0</v>
      </c>
    </row>
    <row r="7132" spans="1:9" x14ac:dyDescent="0.25">
      <c r="A7132" s="68"/>
      <c r="B7132" s="68"/>
      <c r="C7132" s="68"/>
      <c r="D7132" s="68"/>
      <c r="E7132" s="68"/>
      <c r="F7132" s="68"/>
      <c r="G7132" s="389"/>
      <c r="H7132" s="387" t="b" cm="1">
        <f t="array" aca="1" ref="H7132" ca="1">EsNegrita(BP[[#This Row],[CODIGO]])</f>
        <v>0</v>
      </c>
      <c r="I7132" s="387" t="b" cm="1">
        <f t="array" ref="I7132">_xlfn.LET(
    _xlpm.codigos_devolucion, _xlfn.UNIQUE(_xlfn._xlws.FILTER(BP[CODIGO], ISNUMBER(SEARCH("devoluci", BP[NOMBRE CUENTA])), {""})),
    ISNUMBER(MATCH(BP[[#This Row],[CODIGO]], _xlpm.codigos_devolucion, 0))
)</f>
        <v>0</v>
      </c>
    </row>
    <row r="7133" spans="1:9" x14ac:dyDescent="0.25">
      <c r="A7133" s="68"/>
      <c r="B7133" s="68"/>
      <c r="C7133" s="68"/>
      <c r="D7133" s="68"/>
      <c r="E7133" s="68"/>
      <c r="F7133" s="68"/>
      <c r="G7133" s="389"/>
      <c r="H7133" s="387" t="b" cm="1">
        <f t="array" aca="1" ref="H7133" ca="1">EsNegrita(BP[[#This Row],[CODIGO]])</f>
        <v>0</v>
      </c>
      <c r="I7133" s="387" t="b" cm="1">
        <f t="array" ref="I7133">_xlfn.LET(
    _xlpm.codigos_devolucion, _xlfn.UNIQUE(_xlfn._xlws.FILTER(BP[CODIGO], ISNUMBER(SEARCH("devoluci", BP[NOMBRE CUENTA])), {""})),
    ISNUMBER(MATCH(BP[[#This Row],[CODIGO]], _xlpm.codigos_devolucion, 0))
)</f>
        <v>0</v>
      </c>
    </row>
    <row r="7134" spans="1:9" x14ac:dyDescent="0.25">
      <c r="A7134" s="68"/>
      <c r="B7134" s="68"/>
      <c r="C7134" s="68"/>
      <c r="D7134" s="68"/>
      <c r="E7134" s="68"/>
      <c r="F7134" s="68"/>
      <c r="G7134" s="389"/>
      <c r="H7134" s="387" t="b" cm="1">
        <f t="array" aca="1" ref="H7134" ca="1">EsNegrita(BP[[#This Row],[CODIGO]])</f>
        <v>0</v>
      </c>
      <c r="I7134" s="387" t="b" cm="1">
        <f t="array" ref="I7134">_xlfn.LET(
    _xlpm.codigos_devolucion, _xlfn.UNIQUE(_xlfn._xlws.FILTER(BP[CODIGO], ISNUMBER(SEARCH("devoluci", BP[NOMBRE CUENTA])), {""})),
    ISNUMBER(MATCH(BP[[#This Row],[CODIGO]], _xlpm.codigos_devolucion, 0))
)</f>
        <v>0</v>
      </c>
    </row>
    <row r="7135" spans="1:9" x14ac:dyDescent="0.25">
      <c r="A7135" s="68"/>
      <c r="B7135" s="68"/>
      <c r="C7135" s="68"/>
      <c r="D7135" s="68"/>
      <c r="E7135" s="68"/>
      <c r="F7135" s="68"/>
      <c r="G7135" s="389"/>
      <c r="H7135" s="387" t="b" cm="1">
        <f t="array" aca="1" ref="H7135" ca="1">EsNegrita(BP[[#This Row],[CODIGO]])</f>
        <v>0</v>
      </c>
      <c r="I7135" s="387" t="b" cm="1">
        <f t="array" ref="I7135">_xlfn.LET(
    _xlpm.codigos_devolucion, _xlfn.UNIQUE(_xlfn._xlws.FILTER(BP[CODIGO], ISNUMBER(SEARCH("devoluci", BP[NOMBRE CUENTA])), {""})),
    ISNUMBER(MATCH(BP[[#This Row],[CODIGO]], _xlpm.codigos_devolucion, 0))
)</f>
        <v>0</v>
      </c>
    </row>
    <row r="7136" spans="1:9" x14ac:dyDescent="0.25">
      <c r="A7136" s="68"/>
      <c r="B7136" s="68"/>
      <c r="C7136" s="68"/>
      <c r="D7136" s="68"/>
      <c r="E7136" s="68"/>
      <c r="F7136" s="68"/>
      <c r="G7136" s="389"/>
      <c r="H7136" s="387" t="b" cm="1">
        <f t="array" aca="1" ref="H7136" ca="1">EsNegrita(BP[[#This Row],[CODIGO]])</f>
        <v>0</v>
      </c>
      <c r="I7136" s="387" t="b" cm="1">
        <f t="array" ref="I7136">_xlfn.LET(
    _xlpm.codigos_devolucion, _xlfn.UNIQUE(_xlfn._xlws.FILTER(BP[CODIGO], ISNUMBER(SEARCH("devoluci", BP[NOMBRE CUENTA])), {""})),
    ISNUMBER(MATCH(BP[[#This Row],[CODIGO]], _xlpm.codigos_devolucion, 0))
)</f>
        <v>0</v>
      </c>
    </row>
    <row r="7137" spans="1:9" x14ac:dyDescent="0.25">
      <c r="A7137" s="68"/>
      <c r="B7137" s="68"/>
      <c r="C7137" s="68"/>
      <c r="D7137" s="68"/>
      <c r="E7137" s="68"/>
      <c r="F7137" s="68"/>
      <c r="G7137" s="389"/>
      <c r="H7137" s="387" t="b" cm="1">
        <f t="array" aca="1" ref="H7137" ca="1">EsNegrita(BP[[#This Row],[CODIGO]])</f>
        <v>0</v>
      </c>
      <c r="I7137" s="387" t="b" cm="1">
        <f t="array" ref="I7137">_xlfn.LET(
    _xlpm.codigos_devolucion, _xlfn.UNIQUE(_xlfn._xlws.FILTER(BP[CODIGO], ISNUMBER(SEARCH("devoluci", BP[NOMBRE CUENTA])), {""})),
    ISNUMBER(MATCH(BP[[#This Row],[CODIGO]], _xlpm.codigos_devolucion, 0))
)</f>
        <v>0</v>
      </c>
    </row>
    <row r="7138" spans="1:9" x14ac:dyDescent="0.25">
      <c r="A7138" s="68"/>
      <c r="B7138" s="68"/>
      <c r="C7138" s="68"/>
      <c r="D7138" s="68"/>
      <c r="E7138" s="68"/>
      <c r="F7138" s="68"/>
      <c r="G7138" s="389"/>
      <c r="H7138" s="387" t="b" cm="1">
        <f t="array" aca="1" ref="H7138" ca="1">EsNegrita(BP[[#This Row],[CODIGO]])</f>
        <v>0</v>
      </c>
      <c r="I7138" s="387" t="b" cm="1">
        <f t="array" ref="I7138">_xlfn.LET(
    _xlpm.codigos_devolucion, _xlfn.UNIQUE(_xlfn._xlws.FILTER(BP[CODIGO], ISNUMBER(SEARCH("devoluci", BP[NOMBRE CUENTA])), {""})),
    ISNUMBER(MATCH(BP[[#This Row],[CODIGO]], _xlpm.codigos_devolucion, 0))
)</f>
        <v>0</v>
      </c>
    </row>
    <row r="7139" spans="1:9" x14ac:dyDescent="0.25">
      <c r="A7139" s="68"/>
      <c r="B7139" s="68"/>
      <c r="C7139" s="68"/>
      <c r="D7139" s="68"/>
      <c r="E7139" s="68"/>
      <c r="F7139" s="68"/>
      <c r="G7139" s="389"/>
      <c r="H7139" s="387" t="b" cm="1">
        <f t="array" aca="1" ref="H7139" ca="1">EsNegrita(BP[[#This Row],[CODIGO]])</f>
        <v>0</v>
      </c>
      <c r="I7139" s="387" t="b" cm="1">
        <f t="array" ref="I7139">_xlfn.LET(
    _xlpm.codigos_devolucion, _xlfn.UNIQUE(_xlfn._xlws.FILTER(BP[CODIGO], ISNUMBER(SEARCH("devoluci", BP[NOMBRE CUENTA])), {""})),
    ISNUMBER(MATCH(BP[[#This Row],[CODIGO]], _xlpm.codigos_devolucion, 0))
)</f>
        <v>0</v>
      </c>
    </row>
    <row r="7140" spans="1:9" x14ac:dyDescent="0.25">
      <c r="A7140" s="68"/>
      <c r="B7140" s="68"/>
      <c r="C7140" s="68"/>
      <c r="D7140" s="68"/>
      <c r="E7140" s="68"/>
      <c r="F7140" s="68"/>
      <c r="G7140" s="389"/>
      <c r="H7140" s="387" t="b" cm="1">
        <f t="array" aca="1" ref="H7140" ca="1">EsNegrita(BP[[#This Row],[CODIGO]])</f>
        <v>0</v>
      </c>
      <c r="I7140" s="387" t="b" cm="1">
        <f t="array" ref="I7140">_xlfn.LET(
    _xlpm.codigos_devolucion, _xlfn.UNIQUE(_xlfn._xlws.FILTER(BP[CODIGO], ISNUMBER(SEARCH("devoluci", BP[NOMBRE CUENTA])), {""})),
    ISNUMBER(MATCH(BP[[#This Row],[CODIGO]], _xlpm.codigos_devolucion, 0))
)</f>
        <v>0</v>
      </c>
    </row>
    <row r="7141" spans="1:9" x14ac:dyDescent="0.25">
      <c r="A7141" s="68"/>
      <c r="B7141" s="68"/>
      <c r="C7141" s="68"/>
      <c r="D7141" s="68"/>
      <c r="E7141" s="68"/>
      <c r="F7141" s="68"/>
      <c r="G7141" s="389"/>
      <c r="H7141" s="387" t="b" cm="1">
        <f t="array" aca="1" ref="H7141" ca="1">EsNegrita(BP[[#This Row],[CODIGO]])</f>
        <v>0</v>
      </c>
      <c r="I7141" s="387" t="b" cm="1">
        <f t="array" ref="I7141">_xlfn.LET(
    _xlpm.codigos_devolucion, _xlfn.UNIQUE(_xlfn._xlws.FILTER(BP[CODIGO], ISNUMBER(SEARCH("devoluci", BP[NOMBRE CUENTA])), {""})),
    ISNUMBER(MATCH(BP[[#This Row],[CODIGO]], _xlpm.codigos_devolucion, 0))
)</f>
        <v>0</v>
      </c>
    </row>
    <row r="7142" spans="1:9" x14ac:dyDescent="0.25">
      <c r="A7142" s="68"/>
      <c r="B7142" s="68"/>
      <c r="C7142" s="68"/>
      <c r="D7142" s="68"/>
      <c r="E7142" s="68"/>
      <c r="F7142" s="68"/>
      <c r="G7142" s="389"/>
      <c r="H7142" s="387" t="b" cm="1">
        <f t="array" aca="1" ref="H7142" ca="1">EsNegrita(BP[[#This Row],[CODIGO]])</f>
        <v>0</v>
      </c>
      <c r="I7142" s="387" t="b" cm="1">
        <f t="array" ref="I7142">_xlfn.LET(
    _xlpm.codigos_devolucion, _xlfn.UNIQUE(_xlfn._xlws.FILTER(BP[CODIGO], ISNUMBER(SEARCH("devoluci", BP[NOMBRE CUENTA])), {""})),
    ISNUMBER(MATCH(BP[[#This Row],[CODIGO]], _xlpm.codigos_devolucion, 0))
)</f>
        <v>0</v>
      </c>
    </row>
    <row r="7143" spans="1:9" x14ac:dyDescent="0.25">
      <c r="A7143" s="68"/>
      <c r="B7143" s="68"/>
      <c r="C7143" s="68"/>
      <c r="D7143" s="68"/>
      <c r="E7143" s="68"/>
      <c r="F7143" s="68"/>
      <c r="G7143" s="389"/>
      <c r="H7143" s="387" t="b" cm="1">
        <f t="array" aca="1" ref="H7143" ca="1">EsNegrita(BP[[#This Row],[CODIGO]])</f>
        <v>0</v>
      </c>
      <c r="I7143" s="387" t="b" cm="1">
        <f t="array" ref="I7143">_xlfn.LET(
    _xlpm.codigos_devolucion, _xlfn.UNIQUE(_xlfn._xlws.FILTER(BP[CODIGO], ISNUMBER(SEARCH("devoluci", BP[NOMBRE CUENTA])), {""})),
    ISNUMBER(MATCH(BP[[#This Row],[CODIGO]], _xlpm.codigos_devolucion, 0))
)</f>
        <v>0</v>
      </c>
    </row>
    <row r="7144" spans="1:9" x14ac:dyDescent="0.25">
      <c r="A7144" s="68"/>
      <c r="B7144" s="68"/>
      <c r="C7144" s="68"/>
      <c r="D7144" s="68"/>
      <c r="E7144" s="68"/>
      <c r="F7144" s="68"/>
      <c r="G7144" s="389"/>
      <c r="H7144" s="387" t="b" cm="1">
        <f t="array" aca="1" ref="H7144" ca="1">EsNegrita(BP[[#This Row],[CODIGO]])</f>
        <v>0</v>
      </c>
      <c r="I7144" s="387" t="b" cm="1">
        <f t="array" ref="I7144">_xlfn.LET(
    _xlpm.codigos_devolucion, _xlfn.UNIQUE(_xlfn._xlws.FILTER(BP[CODIGO], ISNUMBER(SEARCH("devoluci", BP[NOMBRE CUENTA])), {""})),
    ISNUMBER(MATCH(BP[[#This Row],[CODIGO]], _xlpm.codigos_devolucion, 0))
)</f>
        <v>0</v>
      </c>
    </row>
    <row r="7145" spans="1:9" x14ac:dyDescent="0.25">
      <c r="A7145" s="68"/>
      <c r="B7145" s="68"/>
      <c r="C7145" s="68"/>
      <c r="D7145" s="68"/>
      <c r="E7145" s="68"/>
      <c r="F7145" s="68"/>
      <c r="G7145" s="389"/>
      <c r="H7145" s="387" t="b" cm="1">
        <f t="array" aca="1" ref="H7145" ca="1">EsNegrita(BP[[#This Row],[CODIGO]])</f>
        <v>0</v>
      </c>
      <c r="I7145" s="387" t="b" cm="1">
        <f t="array" ref="I7145">_xlfn.LET(
    _xlpm.codigos_devolucion, _xlfn.UNIQUE(_xlfn._xlws.FILTER(BP[CODIGO], ISNUMBER(SEARCH("devoluci", BP[NOMBRE CUENTA])), {""})),
    ISNUMBER(MATCH(BP[[#This Row],[CODIGO]], _xlpm.codigos_devolucion, 0))
)</f>
        <v>0</v>
      </c>
    </row>
    <row r="7146" spans="1:9" x14ac:dyDescent="0.25">
      <c r="A7146" s="68"/>
      <c r="B7146" s="68"/>
      <c r="C7146" s="68"/>
      <c r="D7146" s="68"/>
      <c r="E7146" s="68"/>
      <c r="F7146" s="68"/>
      <c r="G7146" s="389"/>
      <c r="H7146" s="387" t="b" cm="1">
        <f t="array" aca="1" ref="H7146" ca="1">EsNegrita(BP[[#This Row],[CODIGO]])</f>
        <v>0</v>
      </c>
      <c r="I7146" s="387" t="b" cm="1">
        <f t="array" ref="I7146">_xlfn.LET(
    _xlpm.codigos_devolucion, _xlfn.UNIQUE(_xlfn._xlws.FILTER(BP[CODIGO], ISNUMBER(SEARCH("devoluci", BP[NOMBRE CUENTA])), {""})),
    ISNUMBER(MATCH(BP[[#This Row],[CODIGO]], _xlpm.codigos_devolucion, 0))
)</f>
        <v>0</v>
      </c>
    </row>
    <row r="7147" spans="1:9" x14ac:dyDescent="0.25">
      <c r="A7147" s="68"/>
      <c r="B7147" s="68"/>
      <c r="C7147" s="68"/>
      <c r="D7147" s="68"/>
      <c r="E7147" s="68"/>
      <c r="F7147" s="68"/>
      <c r="G7147" s="389"/>
      <c r="H7147" s="387" t="b" cm="1">
        <f t="array" aca="1" ref="H7147" ca="1">EsNegrita(BP[[#This Row],[CODIGO]])</f>
        <v>0</v>
      </c>
      <c r="I7147" s="387" t="b" cm="1">
        <f t="array" ref="I7147">_xlfn.LET(
    _xlpm.codigos_devolucion, _xlfn.UNIQUE(_xlfn._xlws.FILTER(BP[CODIGO], ISNUMBER(SEARCH("devoluci", BP[NOMBRE CUENTA])), {""})),
    ISNUMBER(MATCH(BP[[#This Row],[CODIGO]], _xlpm.codigos_devolucion, 0))
)</f>
        <v>0</v>
      </c>
    </row>
    <row r="7148" spans="1:9" x14ac:dyDescent="0.25">
      <c r="A7148" s="68"/>
      <c r="B7148" s="68"/>
      <c r="C7148" s="68"/>
      <c r="D7148" s="68"/>
      <c r="E7148" s="68"/>
      <c r="F7148" s="68"/>
      <c r="G7148" s="389"/>
      <c r="H7148" s="387" t="b" cm="1">
        <f t="array" aca="1" ref="H7148" ca="1">EsNegrita(BP[[#This Row],[CODIGO]])</f>
        <v>0</v>
      </c>
      <c r="I7148" s="387" t="b" cm="1">
        <f t="array" ref="I7148">_xlfn.LET(
    _xlpm.codigos_devolucion, _xlfn.UNIQUE(_xlfn._xlws.FILTER(BP[CODIGO], ISNUMBER(SEARCH("devoluci", BP[NOMBRE CUENTA])), {""})),
    ISNUMBER(MATCH(BP[[#This Row],[CODIGO]], _xlpm.codigos_devolucion, 0))
)</f>
        <v>0</v>
      </c>
    </row>
    <row r="7149" spans="1:9" x14ac:dyDescent="0.25">
      <c r="A7149" s="68"/>
      <c r="B7149" s="68"/>
      <c r="C7149" s="68"/>
      <c r="D7149" s="68"/>
      <c r="E7149" s="68"/>
      <c r="F7149" s="68"/>
      <c r="G7149" s="389"/>
      <c r="H7149" s="387" t="b" cm="1">
        <f t="array" aca="1" ref="H7149" ca="1">EsNegrita(BP[[#This Row],[CODIGO]])</f>
        <v>0</v>
      </c>
      <c r="I7149" s="387" t="b" cm="1">
        <f t="array" ref="I7149">_xlfn.LET(
    _xlpm.codigos_devolucion, _xlfn.UNIQUE(_xlfn._xlws.FILTER(BP[CODIGO], ISNUMBER(SEARCH("devoluci", BP[NOMBRE CUENTA])), {""})),
    ISNUMBER(MATCH(BP[[#This Row],[CODIGO]], _xlpm.codigos_devolucion, 0))
)</f>
        <v>0</v>
      </c>
    </row>
    <row r="7150" spans="1:9" x14ac:dyDescent="0.25">
      <c r="A7150" s="68"/>
      <c r="B7150" s="68"/>
      <c r="C7150" s="68"/>
      <c r="D7150" s="68"/>
      <c r="E7150" s="68"/>
      <c r="F7150" s="68"/>
      <c r="G7150" s="389"/>
      <c r="H7150" s="387" t="b" cm="1">
        <f t="array" aca="1" ref="H7150" ca="1">EsNegrita(BP[[#This Row],[CODIGO]])</f>
        <v>0</v>
      </c>
      <c r="I7150" s="387" t="b" cm="1">
        <f t="array" ref="I7150">_xlfn.LET(
    _xlpm.codigos_devolucion, _xlfn.UNIQUE(_xlfn._xlws.FILTER(BP[CODIGO], ISNUMBER(SEARCH("devoluci", BP[NOMBRE CUENTA])), {""})),
    ISNUMBER(MATCH(BP[[#This Row],[CODIGO]], _xlpm.codigos_devolucion, 0))
)</f>
        <v>0</v>
      </c>
    </row>
    <row r="7151" spans="1:9" x14ac:dyDescent="0.25">
      <c r="A7151" s="68"/>
      <c r="B7151" s="68"/>
      <c r="C7151" s="68"/>
      <c r="D7151" s="68"/>
      <c r="E7151" s="68"/>
      <c r="F7151" s="68"/>
      <c r="G7151" s="389"/>
      <c r="H7151" s="387" t="b" cm="1">
        <f t="array" aca="1" ref="H7151" ca="1">EsNegrita(BP[[#This Row],[CODIGO]])</f>
        <v>0</v>
      </c>
      <c r="I7151" s="387" t="b" cm="1">
        <f t="array" ref="I7151">_xlfn.LET(
    _xlpm.codigos_devolucion, _xlfn.UNIQUE(_xlfn._xlws.FILTER(BP[CODIGO], ISNUMBER(SEARCH("devoluci", BP[NOMBRE CUENTA])), {""})),
    ISNUMBER(MATCH(BP[[#This Row],[CODIGO]], _xlpm.codigos_devolucion, 0))
)</f>
        <v>0</v>
      </c>
    </row>
    <row r="7152" spans="1:9" x14ac:dyDescent="0.25">
      <c r="A7152" s="68"/>
      <c r="B7152" s="68"/>
      <c r="C7152" s="68"/>
      <c r="D7152" s="68"/>
      <c r="E7152" s="68"/>
      <c r="F7152" s="68"/>
      <c r="G7152" s="389"/>
      <c r="H7152" s="387" t="b" cm="1">
        <f t="array" aca="1" ref="H7152" ca="1">EsNegrita(BP[[#This Row],[CODIGO]])</f>
        <v>0</v>
      </c>
      <c r="I7152" s="387" t="b" cm="1">
        <f t="array" ref="I7152">_xlfn.LET(
    _xlpm.codigos_devolucion, _xlfn.UNIQUE(_xlfn._xlws.FILTER(BP[CODIGO], ISNUMBER(SEARCH("devoluci", BP[NOMBRE CUENTA])), {""})),
    ISNUMBER(MATCH(BP[[#This Row],[CODIGO]], _xlpm.codigos_devolucion, 0))
)</f>
        <v>0</v>
      </c>
    </row>
    <row r="7153" spans="1:9" x14ac:dyDescent="0.25">
      <c r="A7153" s="68"/>
      <c r="B7153" s="68"/>
      <c r="C7153" s="68"/>
      <c r="D7153" s="68"/>
      <c r="E7153" s="68"/>
      <c r="F7153" s="68"/>
      <c r="G7153" s="389"/>
      <c r="H7153" s="387" t="b" cm="1">
        <f t="array" aca="1" ref="H7153" ca="1">EsNegrita(BP[[#This Row],[CODIGO]])</f>
        <v>0</v>
      </c>
      <c r="I7153" s="387" t="b" cm="1">
        <f t="array" ref="I7153">_xlfn.LET(
    _xlpm.codigos_devolucion, _xlfn.UNIQUE(_xlfn._xlws.FILTER(BP[CODIGO], ISNUMBER(SEARCH("devoluci", BP[NOMBRE CUENTA])), {""})),
    ISNUMBER(MATCH(BP[[#This Row],[CODIGO]], _xlpm.codigos_devolucion, 0))
)</f>
        <v>0</v>
      </c>
    </row>
    <row r="7154" spans="1:9" x14ac:dyDescent="0.25">
      <c r="A7154" s="68"/>
      <c r="B7154" s="68"/>
      <c r="C7154" s="68"/>
      <c r="D7154" s="68"/>
      <c r="E7154" s="68"/>
      <c r="F7154" s="68"/>
      <c r="G7154" s="389"/>
      <c r="H7154" s="387" t="b" cm="1">
        <f t="array" aca="1" ref="H7154" ca="1">EsNegrita(BP[[#This Row],[CODIGO]])</f>
        <v>0</v>
      </c>
      <c r="I7154" s="387" t="b" cm="1">
        <f t="array" ref="I7154">_xlfn.LET(
    _xlpm.codigos_devolucion, _xlfn.UNIQUE(_xlfn._xlws.FILTER(BP[CODIGO], ISNUMBER(SEARCH("devoluci", BP[NOMBRE CUENTA])), {""})),
    ISNUMBER(MATCH(BP[[#This Row],[CODIGO]], _xlpm.codigos_devolucion, 0))
)</f>
        <v>0</v>
      </c>
    </row>
    <row r="7155" spans="1:9" x14ac:dyDescent="0.25">
      <c r="A7155" s="68"/>
      <c r="B7155" s="68"/>
      <c r="C7155" s="68"/>
      <c r="D7155" s="68"/>
      <c r="E7155" s="68"/>
      <c r="F7155" s="68"/>
      <c r="G7155" s="389"/>
      <c r="H7155" s="387" t="b" cm="1">
        <f t="array" aca="1" ref="H7155" ca="1">EsNegrita(BP[[#This Row],[CODIGO]])</f>
        <v>0</v>
      </c>
      <c r="I7155" s="387" t="b" cm="1">
        <f t="array" ref="I7155">_xlfn.LET(
    _xlpm.codigos_devolucion, _xlfn.UNIQUE(_xlfn._xlws.FILTER(BP[CODIGO], ISNUMBER(SEARCH("devoluci", BP[NOMBRE CUENTA])), {""})),
    ISNUMBER(MATCH(BP[[#This Row],[CODIGO]], _xlpm.codigos_devolucion, 0))
)</f>
        <v>0</v>
      </c>
    </row>
    <row r="7156" spans="1:9" x14ac:dyDescent="0.25">
      <c r="A7156" s="392"/>
      <c r="B7156" s="392"/>
      <c r="C7156" s="392"/>
      <c r="D7156" s="392"/>
      <c r="E7156" s="392"/>
      <c r="F7156" s="392"/>
      <c r="G7156" s="393"/>
      <c r="H7156" s="387" t="b" cm="1">
        <f t="array" aca="1" ref="H7156" ca="1">EsNegrita(BP[[#This Row],[CODIGO]])</f>
        <v>0</v>
      </c>
      <c r="I7156" s="387" t="b" cm="1">
        <f t="array" ref="I7156">_xlfn.LET(
    _xlpm.codigos_devolucion, _xlfn.UNIQUE(_xlfn._xlws.FILTER(BP[CODIGO], ISNUMBER(SEARCH("devoluci", BP[NOMBRE CUENTA])), {""})),
    ISNUMBER(MATCH(BP[[#This Row],[CODIGO]], _xlpm.codigos_devolucion, 0))
)</f>
        <v>0</v>
      </c>
    </row>
    <row r="7157" spans="1:9" x14ac:dyDescent="0.25">
      <c r="A7157" s="68"/>
      <c r="B7157" s="68"/>
      <c r="C7157" s="68"/>
      <c r="D7157" s="68"/>
      <c r="E7157" s="68"/>
      <c r="F7157" s="68"/>
      <c r="G7157" s="389"/>
      <c r="H7157" s="387" t="b" cm="1">
        <f t="array" aca="1" ref="H7157" ca="1">EsNegrita(BP[[#This Row],[CODIGO]])</f>
        <v>0</v>
      </c>
      <c r="I7157" s="387" t="b" cm="1">
        <f t="array" ref="I7157">_xlfn.LET(
    _xlpm.codigos_devolucion, _xlfn.UNIQUE(_xlfn._xlws.FILTER(BP[CODIGO], ISNUMBER(SEARCH("devoluci", BP[NOMBRE CUENTA])), {""})),
    ISNUMBER(MATCH(BP[[#This Row],[CODIGO]], _xlpm.codigos_devolucion, 0))
)</f>
        <v>0</v>
      </c>
    </row>
    <row r="7158" spans="1:9" x14ac:dyDescent="0.25">
      <c r="A7158" s="68"/>
      <c r="B7158" s="68"/>
      <c r="C7158" s="68"/>
      <c r="D7158" s="68"/>
      <c r="E7158" s="68"/>
      <c r="F7158" s="68"/>
      <c r="G7158" s="389"/>
      <c r="H7158" s="387" t="b" cm="1">
        <f t="array" aca="1" ref="H7158" ca="1">EsNegrita(BP[[#This Row],[CODIGO]])</f>
        <v>0</v>
      </c>
      <c r="I7158" s="387" t="b" cm="1">
        <f t="array" ref="I7158">_xlfn.LET(
    _xlpm.codigos_devolucion, _xlfn.UNIQUE(_xlfn._xlws.FILTER(BP[CODIGO], ISNUMBER(SEARCH("devoluci", BP[NOMBRE CUENTA])), {""})),
    ISNUMBER(MATCH(BP[[#This Row],[CODIGO]], _xlpm.codigos_devolucion, 0))
)</f>
        <v>0</v>
      </c>
    </row>
    <row r="7159" spans="1:9" x14ac:dyDescent="0.25">
      <c r="A7159" s="68"/>
      <c r="B7159" s="68"/>
      <c r="C7159" s="68"/>
      <c r="D7159" s="68"/>
      <c r="E7159" s="68"/>
      <c r="F7159" s="68"/>
      <c r="G7159" s="389"/>
      <c r="H7159" s="387" t="b" cm="1">
        <f t="array" aca="1" ref="H7159" ca="1">EsNegrita(BP[[#This Row],[CODIGO]])</f>
        <v>0</v>
      </c>
      <c r="I7159" s="387" t="b" cm="1">
        <f t="array" ref="I7159">_xlfn.LET(
    _xlpm.codigos_devolucion, _xlfn.UNIQUE(_xlfn._xlws.FILTER(BP[CODIGO], ISNUMBER(SEARCH("devoluci", BP[NOMBRE CUENTA])), {""})),
    ISNUMBER(MATCH(BP[[#This Row],[CODIGO]], _xlpm.codigos_devolucion, 0))
)</f>
        <v>0</v>
      </c>
    </row>
    <row r="7160" spans="1:9" x14ac:dyDescent="0.25">
      <c r="A7160" s="68"/>
      <c r="B7160" s="68"/>
      <c r="C7160" s="68"/>
      <c r="D7160" s="68"/>
      <c r="E7160" s="68"/>
      <c r="F7160" s="68"/>
      <c r="G7160" s="389"/>
      <c r="H7160" s="387" t="b" cm="1">
        <f t="array" aca="1" ref="H7160" ca="1">EsNegrita(BP[[#This Row],[CODIGO]])</f>
        <v>0</v>
      </c>
      <c r="I7160" s="387" t="b" cm="1">
        <f t="array" ref="I7160">_xlfn.LET(
    _xlpm.codigos_devolucion, _xlfn.UNIQUE(_xlfn._xlws.FILTER(BP[CODIGO], ISNUMBER(SEARCH("devoluci", BP[NOMBRE CUENTA])), {""})),
    ISNUMBER(MATCH(BP[[#This Row],[CODIGO]], _xlpm.codigos_devolucion, 0))
)</f>
        <v>0</v>
      </c>
    </row>
    <row r="7161" spans="1:9" x14ac:dyDescent="0.25">
      <c r="A7161" s="68"/>
      <c r="B7161" s="68"/>
      <c r="C7161" s="68"/>
      <c r="D7161" s="68"/>
      <c r="E7161" s="68"/>
      <c r="F7161" s="68"/>
      <c r="G7161" s="389"/>
      <c r="H7161" s="387" t="b" cm="1">
        <f t="array" aca="1" ref="H7161" ca="1">EsNegrita(BP[[#This Row],[CODIGO]])</f>
        <v>0</v>
      </c>
      <c r="I7161" s="387" t="b" cm="1">
        <f t="array" ref="I7161">_xlfn.LET(
    _xlpm.codigos_devolucion, _xlfn.UNIQUE(_xlfn._xlws.FILTER(BP[CODIGO], ISNUMBER(SEARCH("devoluci", BP[NOMBRE CUENTA])), {""})),
    ISNUMBER(MATCH(BP[[#This Row],[CODIGO]], _xlpm.codigos_devolucion, 0))
)</f>
        <v>0</v>
      </c>
    </row>
    <row r="7162" spans="1:9" x14ac:dyDescent="0.25">
      <c r="A7162" s="68"/>
      <c r="B7162" s="68"/>
      <c r="C7162" s="68"/>
      <c r="D7162" s="68"/>
      <c r="E7162" s="68"/>
      <c r="F7162" s="68"/>
      <c r="G7162" s="389"/>
      <c r="H7162" s="387" t="b" cm="1">
        <f t="array" aca="1" ref="H7162" ca="1">EsNegrita(BP[[#This Row],[CODIGO]])</f>
        <v>0</v>
      </c>
      <c r="I7162" s="387" t="b" cm="1">
        <f t="array" ref="I7162">_xlfn.LET(
    _xlpm.codigos_devolucion, _xlfn.UNIQUE(_xlfn._xlws.FILTER(BP[CODIGO], ISNUMBER(SEARCH("devoluci", BP[NOMBRE CUENTA])), {""})),
    ISNUMBER(MATCH(BP[[#This Row],[CODIGO]], _xlpm.codigos_devolucion, 0))
)</f>
        <v>0</v>
      </c>
    </row>
    <row r="7163" spans="1:9" x14ac:dyDescent="0.25">
      <c r="A7163" s="68"/>
      <c r="B7163" s="68"/>
      <c r="C7163" s="68"/>
      <c r="D7163" s="68"/>
      <c r="E7163" s="68"/>
      <c r="F7163" s="68"/>
      <c r="G7163" s="389"/>
      <c r="H7163" s="387" t="b" cm="1">
        <f t="array" aca="1" ref="H7163" ca="1">EsNegrita(BP[[#This Row],[CODIGO]])</f>
        <v>0</v>
      </c>
      <c r="I7163" s="387" t="b" cm="1">
        <f t="array" ref="I7163">_xlfn.LET(
    _xlpm.codigos_devolucion, _xlfn.UNIQUE(_xlfn._xlws.FILTER(BP[CODIGO], ISNUMBER(SEARCH("devoluci", BP[NOMBRE CUENTA])), {""})),
    ISNUMBER(MATCH(BP[[#This Row],[CODIGO]], _xlpm.codigos_devolucion, 0))
)</f>
        <v>0</v>
      </c>
    </row>
    <row r="7164" spans="1:9" x14ac:dyDescent="0.25">
      <c r="A7164" s="68"/>
      <c r="B7164" s="68"/>
      <c r="C7164" s="68"/>
      <c r="D7164" s="68"/>
      <c r="E7164" s="68"/>
      <c r="F7164" s="68"/>
      <c r="G7164" s="389"/>
      <c r="H7164" s="387" t="b" cm="1">
        <f t="array" aca="1" ref="H7164" ca="1">EsNegrita(BP[[#This Row],[CODIGO]])</f>
        <v>0</v>
      </c>
      <c r="I7164" s="387" t="b" cm="1">
        <f t="array" ref="I7164">_xlfn.LET(
    _xlpm.codigos_devolucion, _xlfn.UNIQUE(_xlfn._xlws.FILTER(BP[CODIGO], ISNUMBER(SEARCH("devoluci", BP[NOMBRE CUENTA])), {""})),
    ISNUMBER(MATCH(BP[[#This Row],[CODIGO]], _xlpm.codigos_devolucion, 0))
)</f>
        <v>0</v>
      </c>
    </row>
    <row r="7165" spans="1:9" x14ac:dyDescent="0.25">
      <c r="A7165" s="68"/>
      <c r="B7165" s="68"/>
      <c r="C7165" s="68"/>
      <c r="D7165" s="68"/>
      <c r="E7165" s="68"/>
      <c r="F7165" s="68"/>
      <c r="G7165" s="389"/>
      <c r="H7165" s="387" t="b" cm="1">
        <f t="array" aca="1" ref="H7165" ca="1">EsNegrita(BP[[#This Row],[CODIGO]])</f>
        <v>0</v>
      </c>
      <c r="I7165" s="387" t="b" cm="1">
        <f t="array" ref="I7165">_xlfn.LET(
    _xlpm.codigos_devolucion, _xlfn.UNIQUE(_xlfn._xlws.FILTER(BP[CODIGO], ISNUMBER(SEARCH("devoluci", BP[NOMBRE CUENTA])), {""})),
    ISNUMBER(MATCH(BP[[#This Row],[CODIGO]], _xlpm.codigos_devolucion, 0))
)</f>
        <v>0</v>
      </c>
    </row>
    <row r="7166" spans="1:9" x14ac:dyDescent="0.25">
      <c r="A7166" s="68"/>
      <c r="B7166" s="68"/>
      <c r="C7166" s="68"/>
      <c r="D7166" s="68"/>
      <c r="E7166" s="68"/>
      <c r="F7166" s="68"/>
      <c r="G7166" s="389"/>
      <c r="H7166" s="387" t="b" cm="1">
        <f t="array" aca="1" ref="H7166" ca="1">EsNegrita(BP[[#This Row],[CODIGO]])</f>
        <v>0</v>
      </c>
      <c r="I7166" s="387" t="b" cm="1">
        <f t="array" ref="I7166">_xlfn.LET(
    _xlpm.codigos_devolucion, _xlfn.UNIQUE(_xlfn._xlws.FILTER(BP[CODIGO], ISNUMBER(SEARCH("devoluci", BP[NOMBRE CUENTA])), {""})),
    ISNUMBER(MATCH(BP[[#This Row],[CODIGO]], _xlpm.codigos_devolucion, 0))
)</f>
        <v>0</v>
      </c>
    </row>
    <row r="7167" spans="1:9" x14ac:dyDescent="0.25">
      <c r="A7167" s="68"/>
      <c r="B7167" s="68"/>
      <c r="C7167" s="68"/>
      <c r="D7167" s="68"/>
      <c r="E7167" s="68"/>
      <c r="F7167" s="68"/>
      <c r="G7167" s="389"/>
      <c r="H7167" s="387" t="b" cm="1">
        <f t="array" aca="1" ref="H7167" ca="1">EsNegrita(BP[[#This Row],[CODIGO]])</f>
        <v>0</v>
      </c>
      <c r="I7167" s="387" t="b" cm="1">
        <f t="array" ref="I7167">_xlfn.LET(
    _xlpm.codigos_devolucion, _xlfn.UNIQUE(_xlfn._xlws.FILTER(BP[CODIGO], ISNUMBER(SEARCH("devoluci", BP[NOMBRE CUENTA])), {""})),
    ISNUMBER(MATCH(BP[[#This Row],[CODIGO]], _xlpm.codigos_devolucion, 0))
)</f>
        <v>0</v>
      </c>
    </row>
    <row r="7168" spans="1:9" x14ac:dyDescent="0.25">
      <c r="A7168" s="68"/>
      <c r="B7168" s="68"/>
      <c r="C7168" s="68"/>
      <c r="D7168" s="68"/>
      <c r="E7168" s="68"/>
      <c r="F7168" s="68"/>
      <c r="G7168" s="389"/>
      <c r="H7168" s="387" t="b" cm="1">
        <f t="array" aca="1" ref="H7168" ca="1">EsNegrita(BP[[#This Row],[CODIGO]])</f>
        <v>0</v>
      </c>
      <c r="I7168" s="387" t="b" cm="1">
        <f t="array" ref="I7168">_xlfn.LET(
    _xlpm.codigos_devolucion, _xlfn.UNIQUE(_xlfn._xlws.FILTER(BP[CODIGO], ISNUMBER(SEARCH("devoluci", BP[NOMBRE CUENTA])), {""})),
    ISNUMBER(MATCH(BP[[#This Row],[CODIGO]], _xlpm.codigos_devolucion, 0))
)</f>
        <v>0</v>
      </c>
    </row>
    <row r="7169" spans="1:9" x14ac:dyDescent="0.25">
      <c r="A7169" s="68"/>
      <c r="B7169" s="68"/>
      <c r="C7169" s="68"/>
      <c r="D7169" s="68"/>
      <c r="E7169" s="68"/>
      <c r="F7169" s="68"/>
      <c r="G7169" s="389"/>
      <c r="H7169" s="387" t="b" cm="1">
        <f t="array" aca="1" ref="H7169" ca="1">EsNegrita(BP[[#This Row],[CODIGO]])</f>
        <v>0</v>
      </c>
      <c r="I7169" s="387" t="b" cm="1">
        <f t="array" ref="I7169">_xlfn.LET(
    _xlpm.codigos_devolucion, _xlfn.UNIQUE(_xlfn._xlws.FILTER(BP[CODIGO], ISNUMBER(SEARCH("devoluci", BP[NOMBRE CUENTA])), {""})),
    ISNUMBER(MATCH(BP[[#This Row],[CODIGO]], _xlpm.codigos_devolucion, 0))
)</f>
        <v>0</v>
      </c>
    </row>
    <row r="7170" spans="1:9" x14ac:dyDescent="0.25">
      <c r="A7170" s="68"/>
      <c r="B7170" s="68"/>
      <c r="C7170" s="68"/>
      <c r="D7170" s="68"/>
      <c r="E7170" s="68"/>
      <c r="F7170" s="68"/>
      <c r="G7170" s="389"/>
      <c r="H7170" s="387" t="b" cm="1">
        <f t="array" aca="1" ref="H7170" ca="1">EsNegrita(BP[[#This Row],[CODIGO]])</f>
        <v>0</v>
      </c>
      <c r="I7170" s="387" t="b" cm="1">
        <f t="array" ref="I7170">_xlfn.LET(
    _xlpm.codigos_devolucion, _xlfn.UNIQUE(_xlfn._xlws.FILTER(BP[CODIGO], ISNUMBER(SEARCH("devoluci", BP[NOMBRE CUENTA])), {""})),
    ISNUMBER(MATCH(BP[[#This Row],[CODIGO]], _xlpm.codigos_devolucion, 0))
)</f>
        <v>0</v>
      </c>
    </row>
    <row r="7171" spans="1:9" x14ac:dyDescent="0.25">
      <c r="A7171" s="68"/>
      <c r="B7171" s="68"/>
      <c r="C7171" s="68"/>
      <c r="D7171" s="68"/>
      <c r="E7171" s="68"/>
      <c r="F7171" s="68"/>
      <c r="G7171" s="389"/>
      <c r="H7171" s="387" t="b" cm="1">
        <f t="array" aca="1" ref="H7171" ca="1">EsNegrita(BP[[#This Row],[CODIGO]])</f>
        <v>0</v>
      </c>
      <c r="I7171" s="387" t="b" cm="1">
        <f t="array" ref="I7171">_xlfn.LET(
    _xlpm.codigos_devolucion, _xlfn.UNIQUE(_xlfn._xlws.FILTER(BP[CODIGO], ISNUMBER(SEARCH("devoluci", BP[NOMBRE CUENTA])), {""})),
    ISNUMBER(MATCH(BP[[#This Row],[CODIGO]], _xlpm.codigos_devolucion, 0))
)</f>
        <v>0</v>
      </c>
    </row>
    <row r="7172" spans="1:9" x14ac:dyDescent="0.25">
      <c r="A7172" s="68"/>
      <c r="B7172" s="68"/>
      <c r="C7172" s="68"/>
      <c r="D7172" s="68"/>
      <c r="E7172" s="68"/>
      <c r="F7172" s="68"/>
      <c r="G7172" s="389"/>
      <c r="H7172" s="387" t="b" cm="1">
        <f t="array" aca="1" ref="H7172" ca="1">EsNegrita(BP[[#This Row],[CODIGO]])</f>
        <v>0</v>
      </c>
      <c r="I7172" s="387" t="b" cm="1">
        <f t="array" ref="I7172">_xlfn.LET(
    _xlpm.codigos_devolucion, _xlfn.UNIQUE(_xlfn._xlws.FILTER(BP[CODIGO], ISNUMBER(SEARCH("devoluci", BP[NOMBRE CUENTA])), {""})),
    ISNUMBER(MATCH(BP[[#This Row],[CODIGO]], _xlpm.codigos_devolucion, 0))
)</f>
        <v>0</v>
      </c>
    </row>
    <row r="7173" spans="1:9" x14ac:dyDescent="0.25">
      <c r="A7173" s="68"/>
      <c r="B7173" s="68"/>
      <c r="C7173" s="68"/>
      <c r="D7173" s="68"/>
      <c r="E7173" s="68"/>
      <c r="F7173" s="68"/>
      <c r="G7173" s="389"/>
      <c r="H7173" s="387" t="b" cm="1">
        <f t="array" aca="1" ref="H7173" ca="1">EsNegrita(BP[[#This Row],[CODIGO]])</f>
        <v>0</v>
      </c>
      <c r="I7173" s="387" t="b" cm="1">
        <f t="array" ref="I7173">_xlfn.LET(
    _xlpm.codigos_devolucion, _xlfn.UNIQUE(_xlfn._xlws.FILTER(BP[CODIGO], ISNUMBER(SEARCH("devoluci", BP[NOMBRE CUENTA])), {""})),
    ISNUMBER(MATCH(BP[[#This Row],[CODIGO]], _xlpm.codigos_devolucion, 0))
)</f>
        <v>0</v>
      </c>
    </row>
    <row r="7174" spans="1:9" x14ac:dyDescent="0.25">
      <c r="A7174" s="68"/>
      <c r="B7174" s="68"/>
      <c r="C7174" s="68"/>
      <c r="D7174" s="68"/>
      <c r="E7174" s="68"/>
      <c r="F7174" s="68"/>
      <c r="G7174" s="389"/>
      <c r="H7174" s="387" t="b" cm="1">
        <f t="array" aca="1" ref="H7174" ca="1">EsNegrita(BP[[#This Row],[CODIGO]])</f>
        <v>0</v>
      </c>
      <c r="I7174" s="387" t="b" cm="1">
        <f t="array" ref="I7174">_xlfn.LET(
    _xlpm.codigos_devolucion, _xlfn.UNIQUE(_xlfn._xlws.FILTER(BP[CODIGO], ISNUMBER(SEARCH("devoluci", BP[NOMBRE CUENTA])), {""})),
    ISNUMBER(MATCH(BP[[#This Row],[CODIGO]], _xlpm.codigos_devolucion, 0))
)</f>
        <v>0</v>
      </c>
    </row>
    <row r="7175" spans="1:9" x14ac:dyDescent="0.25">
      <c r="A7175" s="68"/>
      <c r="B7175" s="68"/>
      <c r="C7175" s="68"/>
      <c r="D7175" s="68"/>
      <c r="E7175" s="68"/>
      <c r="F7175" s="68"/>
      <c r="G7175" s="389"/>
      <c r="H7175" s="387" t="b" cm="1">
        <f t="array" aca="1" ref="H7175" ca="1">EsNegrita(BP[[#This Row],[CODIGO]])</f>
        <v>0</v>
      </c>
      <c r="I7175" s="387" t="b" cm="1">
        <f t="array" ref="I7175">_xlfn.LET(
    _xlpm.codigos_devolucion, _xlfn.UNIQUE(_xlfn._xlws.FILTER(BP[CODIGO], ISNUMBER(SEARCH("devoluci", BP[NOMBRE CUENTA])), {""})),
    ISNUMBER(MATCH(BP[[#This Row],[CODIGO]], _xlpm.codigos_devolucion, 0))
)</f>
        <v>0</v>
      </c>
    </row>
    <row r="7176" spans="1:9" x14ac:dyDescent="0.25">
      <c r="A7176" s="68"/>
      <c r="B7176" s="68"/>
      <c r="C7176" s="68"/>
      <c r="D7176" s="68"/>
      <c r="E7176" s="68"/>
      <c r="F7176" s="68"/>
      <c r="G7176" s="389"/>
      <c r="H7176" s="387" t="b" cm="1">
        <f t="array" aca="1" ref="H7176" ca="1">EsNegrita(BP[[#This Row],[CODIGO]])</f>
        <v>0</v>
      </c>
      <c r="I7176" s="387" t="b" cm="1">
        <f t="array" ref="I7176">_xlfn.LET(
    _xlpm.codigos_devolucion, _xlfn.UNIQUE(_xlfn._xlws.FILTER(BP[CODIGO], ISNUMBER(SEARCH("devoluci", BP[NOMBRE CUENTA])), {""})),
    ISNUMBER(MATCH(BP[[#This Row],[CODIGO]], _xlpm.codigos_devolucion, 0))
)</f>
        <v>0</v>
      </c>
    </row>
    <row r="7177" spans="1:9" x14ac:dyDescent="0.25">
      <c r="A7177" s="68"/>
      <c r="B7177" s="68"/>
      <c r="C7177" s="68"/>
      <c r="D7177" s="68"/>
      <c r="E7177" s="68"/>
      <c r="F7177" s="68"/>
      <c r="G7177" s="389"/>
      <c r="H7177" s="387" t="b" cm="1">
        <f t="array" aca="1" ref="H7177" ca="1">EsNegrita(BP[[#This Row],[CODIGO]])</f>
        <v>0</v>
      </c>
      <c r="I7177" s="387" t="b" cm="1">
        <f t="array" ref="I7177">_xlfn.LET(
    _xlpm.codigos_devolucion, _xlfn.UNIQUE(_xlfn._xlws.FILTER(BP[CODIGO], ISNUMBER(SEARCH("devoluci", BP[NOMBRE CUENTA])), {""})),
    ISNUMBER(MATCH(BP[[#This Row],[CODIGO]], _xlpm.codigos_devolucion, 0))
)</f>
        <v>0</v>
      </c>
    </row>
    <row r="7178" spans="1:9" x14ac:dyDescent="0.25">
      <c r="A7178" s="68"/>
      <c r="B7178" s="68"/>
      <c r="C7178" s="68"/>
      <c r="D7178" s="68"/>
      <c r="E7178" s="68"/>
      <c r="F7178" s="68"/>
      <c r="G7178" s="389"/>
      <c r="H7178" s="387" t="b" cm="1">
        <f t="array" aca="1" ref="H7178" ca="1">EsNegrita(BP[[#This Row],[CODIGO]])</f>
        <v>0</v>
      </c>
      <c r="I7178" s="387" t="b" cm="1">
        <f t="array" ref="I7178">_xlfn.LET(
    _xlpm.codigos_devolucion, _xlfn.UNIQUE(_xlfn._xlws.FILTER(BP[CODIGO], ISNUMBER(SEARCH("devoluci", BP[NOMBRE CUENTA])), {""})),
    ISNUMBER(MATCH(BP[[#This Row],[CODIGO]], _xlpm.codigos_devolucion, 0))
)</f>
        <v>0</v>
      </c>
    </row>
    <row r="7179" spans="1:9" x14ac:dyDescent="0.25">
      <c r="A7179" s="68"/>
      <c r="B7179" s="68"/>
      <c r="C7179" s="68"/>
      <c r="D7179" s="68"/>
      <c r="E7179" s="68"/>
      <c r="F7179" s="68"/>
      <c r="G7179" s="389"/>
      <c r="H7179" s="387" t="b" cm="1">
        <f t="array" aca="1" ref="H7179" ca="1">EsNegrita(BP[[#This Row],[CODIGO]])</f>
        <v>0</v>
      </c>
      <c r="I7179" s="387" t="b" cm="1">
        <f t="array" ref="I7179">_xlfn.LET(
    _xlpm.codigos_devolucion, _xlfn.UNIQUE(_xlfn._xlws.FILTER(BP[CODIGO], ISNUMBER(SEARCH("devoluci", BP[NOMBRE CUENTA])), {""})),
    ISNUMBER(MATCH(BP[[#This Row],[CODIGO]], _xlpm.codigos_devolucion, 0))
)</f>
        <v>0</v>
      </c>
    </row>
    <row r="7180" spans="1:9" x14ac:dyDescent="0.25">
      <c r="A7180" s="68"/>
      <c r="B7180" s="68"/>
      <c r="C7180" s="68"/>
      <c r="D7180" s="68"/>
      <c r="E7180" s="68"/>
      <c r="F7180" s="68"/>
      <c r="G7180" s="389"/>
      <c r="H7180" s="387" t="b" cm="1">
        <f t="array" aca="1" ref="H7180" ca="1">EsNegrita(BP[[#This Row],[CODIGO]])</f>
        <v>0</v>
      </c>
      <c r="I7180" s="387" t="b" cm="1">
        <f t="array" ref="I7180">_xlfn.LET(
    _xlpm.codigos_devolucion, _xlfn.UNIQUE(_xlfn._xlws.FILTER(BP[CODIGO], ISNUMBER(SEARCH("devoluci", BP[NOMBRE CUENTA])), {""})),
    ISNUMBER(MATCH(BP[[#This Row],[CODIGO]], _xlpm.codigos_devolucion, 0))
)</f>
        <v>0</v>
      </c>
    </row>
    <row r="7181" spans="1:9" x14ac:dyDescent="0.25">
      <c r="A7181" s="68"/>
      <c r="B7181" s="68"/>
      <c r="C7181" s="68"/>
      <c r="D7181" s="68"/>
      <c r="E7181" s="68"/>
      <c r="F7181" s="68"/>
      <c r="G7181" s="389"/>
      <c r="H7181" s="387" t="b" cm="1">
        <f t="array" aca="1" ref="H7181" ca="1">EsNegrita(BP[[#This Row],[CODIGO]])</f>
        <v>0</v>
      </c>
      <c r="I7181" s="387" t="b" cm="1">
        <f t="array" ref="I7181">_xlfn.LET(
    _xlpm.codigos_devolucion, _xlfn.UNIQUE(_xlfn._xlws.FILTER(BP[CODIGO], ISNUMBER(SEARCH("devoluci", BP[NOMBRE CUENTA])), {""})),
    ISNUMBER(MATCH(BP[[#This Row],[CODIGO]], _xlpm.codigos_devolucion, 0))
)</f>
        <v>0</v>
      </c>
    </row>
    <row r="7182" spans="1:9" x14ac:dyDescent="0.25">
      <c r="A7182" s="68"/>
      <c r="B7182" s="68"/>
      <c r="C7182" s="68"/>
      <c r="D7182" s="68"/>
      <c r="E7182" s="68"/>
      <c r="F7182" s="68"/>
      <c r="G7182" s="389"/>
      <c r="H7182" s="387" t="b" cm="1">
        <f t="array" aca="1" ref="H7182" ca="1">EsNegrita(BP[[#This Row],[CODIGO]])</f>
        <v>0</v>
      </c>
      <c r="I7182" s="387" t="b" cm="1">
        <f t="array" ref="I7182">_xlfn.LET(
    _xlpm.codigos_devolucion, _xlfn.UNIQUE(_xlfn._xlws.FILTER(BP[CODIGO], ISNUMBER(SEARCH("devoluci", BP[NOMBRE CUENTA])), {""})),
    ISNUMBER(MATCH(BP[[#This Row],[CODIGO]], _xlpm.codigos_devolucion, 0))
)</f>
        <v>0</v>
      </c>
    </row>
    <row r="7183" spans="1:9" x14ac:dyDescent="0.25">
      <c r="A7183" s="68"/>
      <c r="B7183" s="68"/>
      <c r="C7183" s="68"/>
      <c r="D7183" s="68"/>
      <c r="E7183" s="68"/>
      <c r="F7183" s="68"/>
      <c r="G7183" s="389"/>
      <c r="H7183" s="387" t="b" cm="1">
        <f t="array" aca="1" ref="H7183" ca="1">EsNegrita(BP[[#This Row],[CODIGO]])</f>
        <v>0</v>
      </c>
      <c r="I7183" s="387" t="b" cm="1">
        <f t="array" ref="I7183">_xlfn.LET(
    _xlpm.codigos_devolucion, _xlfn.UNIQUE(_xlfn._xlws.FILTER(BP[CODIGO], ISNUMBER(SEARCH("devoluci", BP[NOMBRE CUENTA])), {""})),
    ISNUMBER(MATCH(BP[[#This Row],[CODIGO]], _xlpm.codigos_devolucion, 0))
)</f>
        <v>0</v>
      </c>
    </row>
    <row r="7184" spans="1:9" x14ac:dyDescent="0.25">
      <c r="A7184" s="68"/>
      <c r="B7184" s="68"/>
      <c r="C7184" s="68"/>
      <c r="D7184" s="68"/>
      <c r="E7184" s="68"/>
      <c r="F7184" s="68"/>
      <c r="G7184" s="389"/>
      <c r="H7184" s="387" t="b" cm="1">
        <f t="array" aca="1" ref="H7184" ca="1">EsNegrita(BP[[#This Row],[CODIGO]])</f>
        <v>0</v>
      </c>
      <c r="I7184" s="387" t="b" cm="1">
        <f t="array" ref="I7184">_xlfn.LET(
    _xlpm.codigos_devolucion, _xlfn.UNIQUE(_xlfn._xlws.FILTER(BP[CODIGO], ISNUMBER(SEARCH("devoluci", BP[NOMBRE CUENTA])), {""})),
    ISNUMBER(MATCH(BP[[#This Row],[CODIGO]], _xlpm.codigos_devolucion, 0))
)</f>
        <v>0</v>
      </c>
    </row>
    <row r="7185" spans="1:9" x14ac:dyDescent="0.25">
      <c r="A7185" s="68"/>
      <c r="B7185" s="68"/>
      <c r="C7185" s="68"/>
      <c r="D7185" s="68"/>
      <c r="E7185" s="68"/>
      <c r="F7185" s="68"/>
      <c r="G7185" s="389"/>
      <c r="H7185" s="387" t="b" cm="1">
        <f t="array" aca="1" ref="H7185" ca="1">EsNegrita(BP[[#This Row],[CODIGO]])</f>
        <v>0</v>
      </c>
      <c r="I7185" s="387" t="b" cm="1">
        <f t="array" ref="I7185">_xlfn.LET(
    _xlpm.codigos_devolucion, _xlfn.UNIQUE(_xlfn._xlws.FILTER(BP[CODIGO], ISNUMBER(SEARCH("devoluci", BP[NOMBRE CUENTA])), {""})),
    ISNUMBER(MATCH(BP[[#This Row],[CODIGO]], _xlpm.codigos_devolucion, 0))
)</f>
        <v>0</v>
      </c>
    </row>
    <row r="7186" spans="1:9" x14ac:dyDescent="0.25">
      <c r="A7186" s="68"/>
      <c r="B7186" s="68"/>
      <c r="C7186" s="68"/>
      <c r="D7186" s="68"/>
      <c r="E7186" s="68"/>
      <c r="F7186" s="68"/>
      <c r="G7186" s="389"/>
      <c r="H7186" s="387" t="b" cm="1">
        <f t="array" aca="1" ref="H7186" ca="1">EsNegrita(BP[[#This Row],[CODIGO]])</f>
        <v>0</v>
      </c>
      <c r="I7186" s="387" t="b" cm="1">
        <f t="array" ref="I7186">_xlfn.LET(
    _xlpm.codigos_devolucion, _xlfn.UNIQUE(_xlfn._xlws.FILTER(BP[CODIGO], ISNUMBER(SEARCH("devoluci", BP[NOMBRE CUENTA])), {""})),
    ISNUMBER(MATCH(BP[[#This Row],[CODIGO]], _xlpm.codigos_devolucion, 0))
)</f>
        <v>0</v>
      </c>
    </row>
    <row r="7187" spans="1:9" x14ac:dyDescent="0.25">
      <c r="A7187" s="68"/>
      <c r="B7187" s="68"/>
      <c r="C7187" s="68"/>
      <c r="D7187" s="68"/>
      <c r="E7187" s="68"/>
      <c r="F7187" s="68"/>
      <c r="G7187" s="389"/>
      <c r="H7187" s="387" t="b" cm="1">
        <f t="array" aca="1" ref="H7187" ca="1">EsNegrita(BP[[#This Row],[CODIGO]])</f>
        <v>0</v>
      </c>
      <c r="I7187" s="387" t="b" cm="1">
        <f t="array" ref="I7187">_xlfn.LET(
    _xlpm.codigos_devolucion, _xlfn.UNIQUE(_xlfn._xlws.FILTER(BP[CODIGO], ISNUMBER(SEARCH("devoluci", BP[NOMBRE CUENTA])), {""})),
    ISNUMBER(MATCH(BP[[#This Row],[CODIGO]], _xlpm.codigos_devolucion, 0))
)</f>
        <v>0</v>
      </c>
    </row>
    <row r="7188" spans="1:9" x14ac:dyDescent="0.25">
      <c r="A7188" s="68"/>
      <c r="B7188" s="68"/>
      <c r="C7188" s="68"/>
      <c r="D7188" s="68"/>
      <c r="E7188" s="68"/>
      <c r="F7188" s="68"/>
      <c r="G7188" s="389"/>
      <c r="H7188" s="387" t="b" cm="1">
        <f t="array" aca="1" ref="H7188" ca="1">EsNegrita(BP[[#This Row],[CODIGO]])</f>
        <v>0</v>
      </c>
      <c r="I7188" s="387" t="b" cm="1">
        <f t="array" ref="I7188">_xlfn.LET(
    _xlpm.codigos_devolucion, _xlfn.UNIQUE(_xlfn._xlws.FILTER(BP[CODIGO], ISNUMBER(SEARCH("devoluci", BP[NOMBRE CUENTA])), {""})),
    ISNUMBER(MATCH(BP[[#This Row],[CODIGO]], _xlpm.codigos_devolucion, 0))
)</f>
        <v>0</v>
      </c>
    </row>
    <row r="7189" spans="1:9" x14ac:dyDescent="0.25">
      <c r="A7189" s="68"/>
      <c r="B7189" s="68"/>
      <c r="C7189" s="68"/>
      <c r="D7189" s="68"/>
      <c r="E7189" s="68"/>
      <c r="F7189" s="68"/>
      <c r="G7189" s="389"/>
      <c r="H7189" s="387" t="b" cm="1">
        <f t="array" aca="1" ref="H7189" ca="1">EsNegrita(BP[[#This Row],[CODIGO]])</f>
        <v>0</v>
      </c>
      <c r="I7189" s="387" t="b" cm="1">
        <f t="array" ref="I7189">_xlfn.LET(
    _xlpm.codigos_devolucion, _xlfn.UNIQUE(_xlfn._xlws.FILTER(BP[CODIGO], ISNUMBER(SEARCH("devoluci", BP[NOMBRE CUENTA])), {""})),
    ISNUMBER(MATCH(BP[[#This Row],[CODIGO]], _xlpm.codigos_devolucion, 0))
)</f>
        <v>0</v>
      </c>
    </row>
    <row r="7190" spans="1:9" x14ac:dyDescent="0.25">
      <c r="A7190" s="68"/>
      <c r="B7190" s="68"/>
      <c r="C7190" s="68"/>
      <c r="D7190" s="68"/>
      <c r="E7190" s="68"/>
      <c r="F7190" s="68"/>
      <c r="G7190" s="389"/>
      <c r="H7190" s="387" t="b" cm="1">
        <f t="array" aca="1" ref="H7190" ca="1">EsNegrita(BP[[#This Row],[CODIGO]])</f>
        <v>0</v>
      </c>
      <c r="I7190" s="387" t="b" cm="1">
        <f t="array" ref="I7190">_xlfn.LET(
    _xlpm.codigos_devolucion, _xlfn.UNIQUE(_xlfn._xlws.FILTER(BP[CODIGO], ISNUMBER(SEARCH("devoluci", BP[NOMBRE CUENTA])), {""})),
    ISNUMBER(MATCH(BP[[#This Row],[CODIGO]], _xlpm.codigos_devolucion, 0))
)</f>
        <v>0</v>
      </c>
    </row>
    <row r="7191" spans="1:9" x14ac:dyDescent="0.25">
      <c r="A7191" s="68"/>
      <c r="B7191" s="68"/>
      <c r="C7191" s="68"/>
      <c r="D7191" s="68"/>
      <c r="E7191" s="68"/>
      <c r="F7191" s="68"/>
      <c r="G7191" s="389"/>
      <c r="H7191" s="387" t="b" cm="1">
        <f t="array" aca="1" ref="H7191" ca="1">EsNegrita(BP[[#This Row],[CODIGO]])</f>
        <v>0</v>
      </c>
      <c r="I7191" s="387" t="b" cm="1">
        <f t="array" ref="I7191">_xlfn.LET(
    _xlpm.codigos_devolucion, _xlfn.UNIQUE(_xlfn._xlws.FILTER(BP[CODIGO], ISNUMBER(SEARCH("devoluci", BP[NOMBRE CUENTA])), {""})),
    ISNUMBER(MATCH(BP[[#This Row],[CODIGO]], _xlpm.codigos_devolucion, 0))
)</f>
        <v>0</v>
      </c>
    </row>
    <row r="7192" spans="1:9" x14ac:dyDescent="0.25">
      <c r="A7192" s="68"/>
      <c r="B7192" s="68"/>
      <c r="C7192" s="68"/>
      <c r="D7192" s="68"/>
      <c r="E7192" s="68"/>
      <c r="F7192" s="68"/>
      <c r="G7192" s="389"/>
      <c r="H7192" s="387" t="b" cm="1">
        <f t="array" aca="1" ref="H7192" ca="1">EsNegrita(BP[[#This Row],[CODIGO]])</f>
        <v>0</v>
      </c>
      <c r="I7192" s="387" t="b" cm="1">
        <f t="array" ref="I7192">_xlfn.LET(
    _xlpm.codigos_devolucion, _xlfn.UNIQUE(_xlfn._xlws.FILTER(BP[CODIGO], ISNUMBER(SEARCH("devoluci", BP[NOMBRE CUENTA])), {""})),
    ISNUMBER(MATCH(BP[[#This Row],[CODIGO]], _xlpm.codigos_devolucion, 0))
)</f>
        <v>0</v>
      </c>
    </row>
    <row r="7193" spans="1:9" x14ac:dyDescent="0.25">
      <c r="A7193" s="68"/>
      <c r="B7193" s="68"/>
      <c r="C7193" s="68"/>
      <c r="D7193" s="68"/>
      <c r="E7193" s="68"/>
      <c r="F7193" s="68"/>
      <c r="G7193" s="389"/>
      <c r="H7193" s="387" t="b" cm="1">
        <f t="array" aca="1" ref="H7193" ca="1">EsNegrita(BP[[#This Row],[CODIGO]])</f>
        <v>0</v>
      </c>
      <c r="I7193" s="387" t="b" cm="1">
        <f t="array" ref="I7193">_xlfn.LET(
    _xlpm.codigos_devolucion, _xlfn.UNIQUE(_xlfn._xlws.FILTER(BP[CODIGO], ISNUMBER(SEARCH("devoluci", BP[NOMBRE CUENTA])), {""})),
    ISNUMBER(MATCH(BP[[#This Row],[CODIGO]], _xlpm.codigos_devolucion, 0))
)</f>
        <v>0</v>
      </c>
    </row>
    <row r="7194" spans="1:9" x14ac:dyDescent="0.25">
      <c r="A7194" s="68"/>
      <c r="B7194" s="68"/>
      <c r="C7194" s="68"/>
      <c r="D7194" s="68"/>
      <c r="E7194" s="68"/>
      <c r="F7194" s="68"/>
      <c r="G7194" s="389"/>
      <c r="H7194" s="387" t="b" cm="1">
        <f t="array" aca="1" ref="H7194" ca="1">EsNegrita(BP[[#This Row],[CODIGO]])</f>
        <v>0</v>
      </c>
      <c r="I7194" s="387" t="b" cm="1">
        <f t="array" ref="I7194">_xlfn.LET(
    _xlpm.codigos_devolucion, _xlfn.UNIQUE(_xlfn._xlws.FILTER(BP[CODIGO], ISNUMBER(SEARCH("devoluci", BP[NOMBRE CUENTA])), {""})),
    ISNUMBER(MATCH(BP[[#This Row],[CODIGO]], _xlpm.codigos_devolucion, 0))
)</f>
        <v>0</v>
      </c>
    </row>
    <row r="7195" spans="1:9" x14ac:dyDescent="0.25">
      <c r="A7195" s="68"/>
      <c r="B7195" s="68"/>
      <c r="C7195" s="68"/>
      <c r="D7195" s="68"/>
      <c r="E7195" s="68"/>
      <c r="F7195" s="68"/>
      <c r="G7195" s="389"/>
      <c r="H7195" s="387" t="b" cm="1">
        <f t="array" aca="1" ref="H7195" ca="1">EsNegrita(BP[[#This Row],[CODIGO]])</f>
        <v>0</v>
      </c>
      <c r="I7195" s="387" t="b" cm="1">
        <f t="array" ref="I7195">_xlfn.LET(
    _xlpm.codigos_devolucion, _xlfn.UNIQUE(_xlfn._xlws.FILTER(BP[CODIGO], ISNUMBER(SEARCH("devoluci", BP[NOMBRE CUENTA])), {""})),
    ISNUMBER(MATCH(BP[[#This Row],[CODIGO]], _xlpm.codigos_devolucion, 0))
)</f>
        <v>0</v>
      </c>
    </row>
    <row r="7196" spans="1:9" x14ac:dyDescent="0.25">
      <c r="A7196" s="68"/>
      <c r="B7196" s="68"/>
      <c r="C7196" s="68"/>
      <c r="D7196" s="68"/>
      <c r="E7196" s="68"/>
      <c r="F7196" s="68"/>
      <c r="G7196" s="389"/>
      <c r="H7196" s="387" t="b" cm="1">
        <f t="array" aca="1" ref="H7196" ca="1">EsNegrita(BP[[#This Row],[CODIGO]])</f>
        <v>0</v>
      </c>
      <c r="I7196" s="387" t="b" cm="1">
        <f t="array" ref="I7196">_xlfn.LET(
    _xlpm.codigos_devolucion, _xlfn.UNIQUE(_xlfn._xlws.FILTER(BP[CODIGO], ISNUMBER(SEARCH("devoluci", BP[NOMBRE CUENTA])), {""})),
    ISNUMBER(MATCH(BP[[#This Row],[CODIGO]], _xlpm.codigos_devolucion, 0))
)</f>
        <v>0</v>
      </c>
    </row>
    <row r="7197" spans="1:9" x14ac:dyDescent="0.25">
      <c r="A7197" s="68"/>
      <c r="B7197" s="68"/>
      <c r="C7197" s="68"/>
      <c r="D7197" s="68"/>
      <c r="E7197" s="68"/>
      <c r="F7197" s="68"/>
      <c r="G7197" s="389"/>
      <c r="H7197" s="387" t="b" cm="1">
        <f t="array" aca="1" ref="H7197" ca="1">EsNegrita(BP[[#This Row],[CODIGO]])</f>
        <v>0</v>
      </c>
      <c r="I7197" s="387" t="b" cm="1">
        <f t="array" ref="I7197">_xlfn.LET(
    _xlpm.codigos_devolucion, _xlfn.UNIQUE(_xlfn._xlws.FILTER(BP[CODIGO], ISNUMBER(SEARCH("devoluci", BP[NOMBRE CUENTA])), {""})),
    ISNUMBER(MATCH(BP[[#This Row],[CODIGO]], _xlpm.codigos_devolucion, 0))
)</f>
        <v>0</v>
      </c>
    </row>
    <row r="7198" spans="1:9" x14ac:dyDescent="0.25">
      <c r="A7198" s="68"/>
      <c r="B7198" s="68"/>
      <c r="C7198" s="68"/>
      <c r="D7198" s="68"/>
      <c r="E7198" s="68"/>
      <c r="F7198" s="68"/>
      <c r="G7198" s="389"/>
      <c r="H7198" s="387" t="b" cm="1">
        <f t="array" aca="1" ref="H7198" ca="1">EsNegrita(BP[[#This Row],[CODIGO]])</f>
        <v>0</v>
      </c>
      <c r="I7198" s="387" t="b" cm="1">
        <f t="array" ref="I7198">_xlfn.LET(
    _xlpm.codigos_devolucion, _xlfn.UNIQUE(_xlfn._xlws.FILTER(BP[CODIGO], ISNUMBER(SEARCH("devoluci", BP[NOMBRE CUENTA])), {""})),
    ISNUMBER(MATCH(BP[[#This Row],[CODIGO]], _xlpm.codigos_devolucion, 0))
)</f>
        <v>0</v>
      </c>
    </row>
    <row r="7199" spans="1:9" x14ac:dyDescent="0.25">
      <c r="A7199" s="68"/>
      <c r="B7199" s="68"/>
      <c r="C7199" s="68"/>
      <c r="D7199" s="68"/>
      <c r="E7199" s="68"/>
      <c r="F7199" s="68"/>
      <c r="G7199" s="389"/>
      <c r="H7199" s="387" t="b" cm="1">
        <f t="array" aca="1" ref="H7199" ca="1">EsNegrita(BP[[#This Row],[CODIGO]])</f>
        <v>0</v>
      </c>
      <c r="I7199" s="387" t="b" cm="1">
        <f t="array" ref="I7199">_xlfn.LET(
    _xlpm.codigos_devolucion, _xlfn.UNIQUE(_xlfn._xlws.FILTER(BP[CODIGO], ISNUMBER(SEARCH("devoluci", BP[NOMBRE CUENTA])), {""})),
    ISNUMBER(MATCH(BP[[#This Row],[CODIGO]], _xlpm.codigos_devolucion, 0))
)</f>
        <v>0</v>
      </c>
    </row>
    <row r="7200" spans="1:9" x14ac:dyDescent="0.25">
      <c r="A7200" s="68"/>
      <c r="B7200" s="68"/>
      <c r="C7200" s="68"/>
      <c r="D7200" s="68"/>
      <c r="E7200" s="68"/>
      <c r="F7200" s="68"/>
      <c r="G7200" s="389"/>
      <c r="H7200" s="387" t="b" cm="1">
        <f t="array" aca="1" ref="H7200" ca="1">EsNegrita(BP[[#This Row],[CODIGO]])</f>
        <v>0</v>
      </c>
      <c r="I7200" s="387" t="b" cm="1">
        <f t="array" ref="I7200">_xlfn.LET(
    _xlpm.codigos_devolucion, _xlfn.UNIQUE(_xlfn._xlws.FILTER(BP[CODIGO], ISNUMBER(SEARCH("devoluci", BP[NOMBRE CUENTA])), {""})),
    ISNUMBER(MATCH(BP[[#This Row],[CODIGO]], _xlpm.codigos_devolucion, 0))
)</f>
        <v>0</v>
      </c>
    </row>
    <row r="7201" spans="1:9" x14ac:dyDescent="0.25">
      <c r="A7201" s="68"/>
      <c r="B7201" s="68"/>
      <c r="C7201" s="68"/>
      <c r="D7201" s="68"/>
      <c r="E7201" s="68"/>
      <c r="F7201" s="68"/>
      <c r="G7201" s="389"/>
      <c r="H7201" s="387" t="b" cm="1">
        <f t="array" aca="1" ref="H7201" ca="1">EsNegrita(BP[[#This Row],[CODIGO]])</f>
        <v>0</v>
      </c>
      <c r="I7201" s="387" t="b" cm="1">
        <f t="array" ref="I7201">_xlfn.LET(
    _xlpm.codigos_devolucion, _xlfn.UNIQUE(_xlfn._xlws.FILTER(BP[CODIGO], ISNUMBER(SEARCH("devoluci", BP[NOMBRE CUENTA])), {""})),
    ISNUMBER(MATCH(BP[[#This Row],[CODIGO]], _xlpm.codigos_devolucion, 0))
)</f>
        <v>0</v>
      </c>
    </row>
    <row r="7202" spans="1:9" x14ac:dyDescent="0.25">
      <c r="A7202" s="68"/>
      <c r="B7202" s="68"/>
      <c r="C7202" s="68"/>
      <c r="D7202" s="68"/>
      <c r="E7202" s="68"/>
      <c r="F7202" s="68"/>
      <c r="G7202" s="389"/>
      <c r="H7202" s="387" t="b" cm="1">
        <f t="array" aca="1" ref="H7202" ca="1">EsNegrita(BP[[#This Row],[CODIGO]])</f>
        <v>0</v>
      </c>
      <c r="I7202" s="387" t="b" cm="1">
        <f t="array" ref="I7202">_xlfn.LET(
    _xlpm.codigos_devolucion, _xlfn.UNIQUE(_xlfn._xlws.FILTER(BP[CODIGO], ISNUMBER(SEARCH("devoluci", BP[NOMBRE CUENTA])), {""})),
    ISNUMBER(MATCH(BP[[#This Row],[CODIGO]], _xlpm.codigos_devolucion, 0))
)</f>
        <v>0</v>
      </c>
    </row>
    <row r="7203" spans="1:9" x14ac:dyDescent="0.25">
      <c r="A7203" s="68"/>
      <c r="B7203" s="68"/>
      <c r="C7203" s="68"/>
      <c r="D7203" s="68"/>
      <c r="E7203" s="68"/>
      <c r="F7203" s="68"/>
      <c r="G7203" s="389"/>
      <c r="H7203" s="387" t="b" cm="1">
        <f t="array" aca="1" ref="H7203" ca="1">EsNegrita(BP[[#This Row],[CODIGO]])</f>
        <v>0</v>
      </c>
      <c r="I7203" s="387" t="b" cm="1">
        <f t="array" ref="I7203">_xlfn.LET(
    _xlpm.codigos_devolucion, _xlfn.UNIQUE(_xlfn._xlws.FILTER(BP[CODIGO], ISNUMBER(SEARCH("devoluci", BP[NOMBRE CUENTA])), {""})),
    ISNUMBER(MATCH(BP[[#This Row],[CODIGO]], _xlpm.codigos_devolucion, 0))
)</f>
        <v>0</v>
      </c>
    </row>
    <row r="7204" spans="1:9" x14ac:dyDescent="0.25">
      <c r="A7204" s="68"/>
      <c r="B7204" s="68"/>
      <c r="C7204" s="68"/>
      <c r="D7204" s="68"/>
      <c r="E7204" s="68"/>
      <c r="F7204" s="68"/>
      <c r="G7204" s="389"/>
      <c r="H7204" s="387" t="b" cm="1">
        <f t="array" aca="1" ref="H7204" ca="1">EsNegrita(BP[[#This Row],[CODIGO]])</f>
        <v>0</v>
      </c>
      <c r="I7204" s="387" t="b" cm="1">
        <f t="array" ref="I7204">_xlfn.LET(
    _xlpm.codigos_devolucion, _xlfn.UNIQUE(_xlfn._xlws.FILTER(BP[CODIGO], ISNUMBER(SEARCH("devoluci", BP[NOMBRE CUENTA])), {""})),
    ISNUMBER(MATCH(BP[[#This Row],[CODIGO]], _xlpm.codigos_devolucion, 0))
)</f>
        <v>0</v>
      </c>
    </row>
    <row r="7205" spans="1:9" x14ac:dyDescent="0.25">
      <c r="A7205" s="68"/>
      <c r="B7205" s="68"/>
      <c r="C7205" s="68"/>
      <c r="D7205" s="68"/>
      <c r="E7205" s="68"/>
      <c r="F7205" s="68"/>
      <c r="G7205" s="389"/>
      <c r="H7205" s="387" t="b" cm="1">
        <f t="array" aca="1" ref="H7205" ca="1">EsNegrita(BP[[#This Row],[CODIGO]])</f>
        <v>0</v>
      </c>
      <c r="I7205" s="387" t="b" cm="1">
        <f t="array" ref="I7205">_xlfn.LET(
    _xlpm.codigos_devolucion, _xlfn.UNIQUE(_xlfn._xlws.FILTER(BP[CODIGO], ISNUMBER(SEARCH("devoluci", BP[NOMBRE CUENTA])), {""})),
    ISNUMBER(MATCH(BP[[#This Row],[CODIGO]], _xlpm.codigos_devolucion, 0))
)</f>
        <v>0</v>
      </c>
    </row>
    <row r="7206" spans="1:9" x14ac:dyDescent="0.25">
      <c r="A7206" s="68"/>
      <c r="B7206" s="68"/>
      <c r="C7206" s="68"/>
      <c r="D7206" s="68"/>
      <c r="E7206" s="68"/>
      <c r="F7206" s="68"/>
      <c r="G7206" s="389"/>
      <c r="H7206" s="387" t="b" cm="1">
        <f t="array" aca="1" ref="H7206" ca="1">EsNegrita(BP[[#This Row],[CODIGO]])</f>
        <v>0</v>
      </c>
      <c r="I7206" s="387" t="b" cm="1">
        <f t="array" ref="I7206">_xlfn.LET(
    _xlpm.codigos_devolucion, _xlfn.UNIQUE(_xlfn._xlws.FILTER(BP[CODIGO], ISNUMBER(SEARCH("devoluci", BP[NOMBRE CUENTA])), {""})),
    ISNUMBER(MATCH(BP[[#This Row],[CODIGO]], _xlpm.codigos_devolucion, 0))
)</f>
        <v>0</v>
      </c>
    </row>
    <row r="7207" spans="1:9" x14ac:dyDescent="0.25">
      <c r="A7207" s="68"/>
      <c r="B7207" s="68"/>
      <c r="C7207" s="68"/>
      <c r="D7207" s="68"/>
      <c r="E7207" s="68"/>
      <c r="F7207" s="68"/>
      <c r="G7207" s="389"/>
      <c r="H7207" s="387" t="b" cm="1">
        <f t="array" aca="1" ref="H7207" ca="1">EsNegrita(BP[[#This Row],[CODIGO]])</f>
        <v>0</v>
      </c>
      <c r="I7207" s="387" t="b" cm="1">
        <f t="array" ref="I7207">_xlfn.LET(
    _xlpm.codigos_devolucion, _xlfn.UNIQUE(_xlfn._xlws.FILTER(BP[CODIGO], ISNUMBER(SEARCH("devoluci", BP[NOMBRE CUENTA])), {""})),
    ISNUMBER(MATCH(BP[[#This Row],[CODIGO]], _xlpm.codigos_devolucion, 0))
)</f>
        <v>0</v>
      </c>
    </row>
    <row r="7208" spans="1:9" x14ac:dyDescent="0.25">
      <c r="A7208" s="68"/>
      <c r="B7208" s="68"/>
      <c r="C7208" s="68"/>
      <c r="D7208" s="68"/>
      <c r="E7208" s="68"/>
      <c r="F7208" s="68"/>
      <c r="G7208" s="389"/>
      <c r="H7208" s="387" t="b" cm="1">
        <f t="array" aca="1" ref="H7208" ca="1">EsNegrita(BP[[#This Row],[CODIGO]])</f>
        <v>0</v>
      </c>
      <c r="I7208" s="387" t="b" cm="1">
        <f t="array" ref="I7208">_xlfn.LET(
    _xlpm.codigos_devolucion, _xlfn.UNIQUE(_xlfn._xlws.FILTER(BP[CODIGO], ISNUMBER(SEARCH("devoluci", BP[NOMBRE CUENTA])), {""})),
    ISNUMBER(MATCH(BP[[#This Row],[CODIGO]], _xlpm.codigos_devolucion, 0))
)</f>
        <v>0</v>
      </c>
    </row>
    <row r="7209" spans="1:9" x14ac:dyDescent="0.25">
      <c r="A7209" s="68"/>
      <c r="B7209" s="68"/>
      <c r="C7209" s="68"/>
      <c r="D7209" s="68"/>
      <c r="E7209" s="68"/>
      <c r="F7209" s="68"/>
      <c r="G7209" s="389"/>
      <c r="H7209" s="387" t="b" cm="1">
        <f t="array" aca="1" ref="H7209" ca="1">EsNegrita(BP[[#This Row],[CODIGO]])</f>
        <v>0</v>
      </c>
      <c r="I7209" s="387" t="b" cm="1">
        <f t="array" ref="I7209">_xlfn.LET(
    _xlpm.codigos_devolucion, _xlfn.UNIQUE(_xlfn._xlws.FILTER(BP[CODIGO], ISNUMBER(SEARCH("devoluci", BP[NOMBRE CUENTA])), {""})),
    ISNUMBER(MATCH(BP[[#This Row],[CODIGO]], _xlpm.codigos_devolucion, 0))
)</f>
        <v>0</v>
      </c>
    </row>
    <row r="7210" spans="1:9" x14ac:dyDescent="0.25">
      <c r="A7210" s="68"/>
      <c r="B7210" s="68"/>
      <c r="C7210" s="68"/>
      <c r="D7210" s="68"/>
      <c r="E7210" s="68"/>
      <c r="F7210" s="68"/>
      <c r="G7210" s="389"/>
      <c r="H7210" s="387" t="b" cm="1">
        <f t="array" aca="1" ref="H7210" ca="1">EsNegrita(BP[[#This Row],[CODIGO]])</f>
        <v>0</v>
      </c>
      <c r="I7210" s="387" t="b" cm="1">
        <f t="array" ref="I7210">_xlfn.LET(
    _xlpm.codigos_devolucion, _xlfn.UNIQUE(_xlfn._xlws.FILTER(BP[CODIGO], ISNUMBER(SEARCH("devoluci", BP[NOMBRE CUENTA])), {""})),
    ISNUMBER(MATCH(BP[[#This Row],[CODIGO]], _xlpm.codigos_devolucion, 0))
)</f>
        <v>0</v>
      </c>
    </row>
    <row r="7211" spans="1:9" x14ac:dyDescent="0.25">
      <c r="A7211" s="68"/>
      <c r="B7211" s="68"/>
      <c r="C7211" s="68"/>
      <c r="D7211" s="68"/>
      <c r="E7211" s="68"/>
      <c r="F7211" s="68"/>
      <c r="G7211" s="389"/>
      <c r="H7211" s="387" t="b" cm="1">
        <f t="array" aca="1" ref="H7211" ca="1">EsNegrita(BP[[#This Row],[CODIGO]])</f>
        <v>0</v>
      </c>
      <c r="I7211" s="387" t="b" cm="1">
        <f t="array" ref="I7211">_xlfn.LET(
    _xlpm.codigos_devolucion, _xlfn.UNIQUE(_xlfn._xlws.FILTER(BP[CODIGO], ISNUMBER(SEARCH("devoluci", BP[NOMBRE CUENTA])), {""})),
    ISNUMBER(MATCH(BP[[#This Row],[CODIGO]], _xlpm.codigos_devolucion, 0))
)</f>
        <v>0</v>
      </c>
    </row>
    <row r="7212" spans="1:9" x14ac:dyDescent="0.25">
      <c r="A7212" s="68"/>
      <c r="B7212" s="68"/>
      <c r="C7212" s="68"/>
      <c r="D7212" s="68"/>
      <c r="E7212" s="68"/>
      <c r="F7212" s="68"/>
      <c r="G7212" s="389"/>
      <c r="H7212" s="387" t="b" cm="1">
        <f t="array" aca="1" ref="H7212" ca="1">EsNegrita(BP[[#This Row],[CODIGO]])</f>
        <v>0</v>
      </c>
      <c r="I7212" s="387" t="b" cm="1">
        <f t="array" ref="I7212">_xlfn.LET(
    _xlpm.codigos_devolucion, _xlfn.UNIQUE(_xlfn._xlws.FILTER(BP[CODIGO], ISNUMBER(SEARCH("devoluci", BP[NOMBRE CUENTA])), {""})),
    ISNUMBER(MATCH(BP[[#This Row],[CODIGO]], _xlpm.codigos_devolucion, 0))
)</f>
        <v>0</v>
      </c>
    </row>
    <row r="7213" spans="1:9" x14ac:dyDescent="0.25">
      <c r="A7213" s="68"/>
      <c r="B7213" s="68"/>
      <c r="C7213" s="68"/>
      <c r="D7213" s="68"/>
      <c r="E7213" s="68"/>
      <c r="F7213" s="68"/>
      <c r="G7213" s="389"/>
      <c r="H7213" s="387" t="b" cm="1">
        <f t="array" aca="1" ref="H7213" ca="1">EsNegrita(BP[[#This Row],[CODIGO]])</f>
        <v>0</v>
      </c>
      <c r="I7213" s="387" t="b" cm="1">
        <f t="array" ref="I7213">_xlfn.LET(
    _xlpm.codigos_devolucion, _xlfn.UNIQUE(_xlfn._xlws.FILTER(BP[CODIGO], ISNUMBER(SEARCH("devoluci", BP[NOMBRE CUENTA])), {""})),
    ISNUMBER(MATCH(BP[[#This Row],[CODIGO]], _xlpm.codigos_devolucion, 0))
)</f>
        <v>0</v>
      </c>
    </row>
    <row r="7214" spans="1:9" x14ac:dyDescent="0.25">
      <c r="A7214" s="68"/>
      <c r="B7214" s="68"/>
      <c r="C7214" s="68"/>
      <c r="D7214" s="68"/>
      <c r="E7214" s="68"/>
      <c r="F7214" s="68"/>
      <c r="G7214" s="389"/>
      <c r="H7214" s="387" t="b" cm="1">
        <f t="array" aca="1" ref="H7214" ca="1">EsNegrita(BP[[#This Row],[CODIGO]])</f>
        <v>0</v>
      </c>
      <c r="I7214" s="387" t="b" cm="1">
        <f t="array" ref="I7214">_xlfn.LET(
    _xlpm.codigos_devolucion, _xlfn.UNIQUE(_xlfn._xlws.FILTER(BP[CODIGO], ISNUMBER(SEARCH("devoluci", BP[NOMBRE CUENTA])), {""})),
    ISNUMBER(MATCH(BP[[#This Row],[CODIGO]], _xlpm.codigos_devolucion, 0))
)</f>
        <v>0</v>
      </c>
    </row>
    <row r="7215" spans="1:9" x14ac:dyDescent="0.25">
      <c r="A7215" s="68"/>
      <c r="B7215" s="68"/>
      <c r="C7215" s="68"/>
      <c r="D7215" s="68"/>
      <c r="E7215" s="68"/>
      <c r="F7215" s="68"/>
      <c r="G7215" s="389"/>
      <c r="H7215" s="387" t="b" cm="1">
        <f t="array" aca="1" ref="H7215" ca="1">EsNegrita(BP[[#This Row],[CODIGO]])</f>
        <v>0</v>
      </c>
      <c r="I7215" s="387" t="b" cm="1">
        <f t="array" ref="I7215">_xlfn.LET(
    _xlpm.codigos_devolucion, _xlfn.UNIQUE(_xlfn._xlws.FILTER(BP[CODIGO], ISNUMBER(SEARCH("devoluci", BP[NOMBRE CUENTA])), {""})),
    ISNUMBER(MATCH(BP[[#This Row],[CODIGO]], _xlpm.codigos_devolucion, 0))
)</f>
        <v>0</v>
      </c>
    </row>
    <row r="7216" spans="1:9" x14ac:dyDescent="0.25">
      <c r="A7216" s="68"/>
      <c r="B7216" s="68"/>
      <c r="C7216" s="68"/>
      <c r="D7216" s="68"/>
      <c r="E7216" s="68"/>
      <c r="F7216" s="68"/>
      <c r="G7216" s="389"/>
      <c r="H7216" s="387" t="b" cm="1">
        <f t="array" aca="1" ref="H7216" ca="1">EsNegrita(BP[[#This Row],[CODIGO]])</f>
        <v>0</v>
      </c>
      <c r="I7216" s="387" t="b" cm="1">
        <f t="array" ref="I7216">_xlfn.LET(
    _xlpm.codigos_devolucion, _xlfn.UNIQUE(_xlfn._xlws.FILTER(BP[CODIGO], ISNUMBER(SEARCH("devoluci", BP[NOMBRE CUENTA])), {""})),
    ISNUMBER(MATCH(BP[[#This Row],[CODIGO]], _xlpm.codigos_devolucion, 0))
)</f>
        <v>0</v>
      </c>
    </row>
    <row r="7217" spans="1:9" x14ac:dyDescent="0.25">
      <c r="A7217" s="68"/>
      <c r="B7217" s="68"/>
      <c r="C7217" s="68"/>
      <c r="D7217" s="68"/>
      <c r="E7217" s="68"/>
      <c r="F7217" s="68"/>
      <c r="G7217" s="389"/>
      <c r="H7217" s="387" t="b" cm="1">
        <f t="array" aca="1" ref="H7217" ca="1">EsNegrita(BP[[#This Row],[CODIGO]])</f>
        <v>0</v>
      </c>
      <c r="I7217" s="387" t="b" cm="1">
        <f t="array" ref="I7217">_xlfn.LET(
    _xlpm.codigos_devolucion, _xlfn.UNIQUE(_xlfn._xlws.FILTER(BP[CODIGO], ISNUMBER(SEARCH("devoluci", BP[NOMBRE CUENTA])), {""})),
    ISNUMBER(MATCH(BP[[#This Row],[CODIGO]], _xlpm.codigos_devolucion, 0))
)</f>
        <v>0</v>
      </c>
    </row>
    <row r="7218" spans="1:9" x14ac:dyDescent="0.25">
      <c r="A7218" s="68"/>
      <c r="B7218" s="68"/>
      <c r="C7218" s="68"/>
      <c r="D7218" s="68"/>
      <c r="E7218" s="68"/>
      <c r="F7218" s="68"/>
      <c r="G7218" s="389"/>
      <c r="H7218" s="387" t="b" cm="1">
        <f t="array" aca="1" ref="H7218" ca="1">EsNegrita(BP[[#This Row],[CODIGO]])</f>
        <v>0</v>
      </c>
      <c r="I7218" s="387" t="b" cm="1">
        <f t="array" ref="I7218">_xlfn.LET(
    _xlpm.codigos_devolucion, _xlfn.UNIQUE(_xlfn._xlws.FILTER(BP[CODIGO], ISNUMBER(SEARCH("devoluci", BP[NOMBRE CUENTA])), {""})),
    ISNUMBER(MATCH(BP[[#This Row],[CODIGO]], _xlpm.codigos_devolucion, 0))
)</f>
        <v>0</v>
      </c>
    </row>
    <row r="7219" spans="1:9" x14ac:dyDescent="0.25">
      <c r="A7219" s="68"/>
      <c r="B7219" s="68"/>
      <c r="C7219" s="68"/>
      <c r="D7219" s="68"/>
      <c r="E7219" s="68"/>
      <c r="F7219" s="68"/>
      <c r="G7219" s="389"/>
      <c r="H7219" s="387" t="b" cm="1">
        <f t="array" aca="1" ref="H7219" ca="1">EsNegrita(BP[[#This Row],[CODIGO]])</f>
        <v>0</v>
      </c>
      <c r="I7219" s="387" t="b" cm="1">
        <f t="array" ref="I7219">_xlfn.LET(
    _xlpm.codigos_devolucion, _xlfn.UNIQUE(_xlfn._xlws.FILTER(BP[CODIGO], ISNUMBER(SEARCH("devoluci", BP[NOMBRE CUENTA])), {""})),
    ISNUMBER(MATCH(BP[[#This Row],[CODIGO]], _xlpm.codigos_devolucion, 0))
)</f>
        <v>0</v>
      </c>
    </row>
    <row r="7220" spans="1:9" x14ac:dyDescent="0.25">
      <c r="A7220" s="68"/>
      <c r="B7220" s="68"/>
      <c r="C7220" s="68"/>
      <c r="D7220" s="68"/>
      <c r="E7220" s="68"/>
      <c r="F7220" s="68"/>
      <c r="G7220" s="389"/>
      <c r="H7220" s="387" t="b" cm="1">
        <f t="array" aca="1" ref="H7220" ca="1">EsNegrita(BP[[#This Row],[CODIGO]])</f>
        <v>0</v>
      </c>
      <c r="I7220" s="387" t="b" cm="1">
        <f t="array" ref="I7220">_xlfn.LET(
    _xlpm.codigos_devolucion, _xlfn.UNIQUE(_xlfn._xlws.FILTER(BP[CODIGO], ISNUMBER(SEARCH("devoluci", BP[NOMBRE CUENTA])), {""})),
    ISNUMBER(MATCH(BP[[#This Row],[CODIGO]], _xlpm.codigos_devolucion, 0))
)</f>
        <v>0</v>
      </c>
    </row>
    <row r="7221" spans="1:9" x14ac:dyDescent="0.25">
      <c r="A7221" s="68"/>
      <c r="B7221" s="68"/>
      <c r="C7221" s="68"/>
      <c r="D7221" s="68"/>
      <c r="E7221" s="68"/>
      <c r="F7221" s="68"/>
      <c r="G7221" s="389"/>
      <c r="H7221" s="387" t="b" cm="1">
        <f t="array" aca="1" ref="H7221" ca="1">EsNegrita(BP[[#This Row],[CODIGO]])</f>
        <v>0</v>
      </c>
      <c r="I7221" s="387" t="b" cm="1">
        <f t="array" ref="I7221">_xlfn.LET(
    _xlpm.codigos_devolucion, _xlfn.UNIQUE(_xlfn._xlws.FILTER(BP[CODIGO], ISNUMBER(SEARCH("devoluci", BP[NOMBRE CUENTA])), {""})),
    ISNUMBER(MATCH(BP[[#This Row],[CODIGO]], _xlpm.codigos_devolucion, 0))
)</f>
        <v>0</v>
      </c>
    </row>
    <row r="7222" spans="1:9" x14ac:dyDescent="0.25">
      <c r="A7222" s="68"/>
      <c r="B7222" s="68"/>
      <c r="C7222" s="68"/>
      <c r="D7222" s="68"/>
      <c r="E7222" s="68"/>
      <c r="F7222" s="68"/>
      <c r="G7222" s="389"/>
      <c r="H7222" s="387" t="b" cm="1">
        <f t="array" aca="1" ref="H7222" ca="1">EsNegrita(BP[[#This Row],[CODIGO]])</f>
        <v>0</v>
      </c>
      <c r="I7222" s="387" t="b" cm="1">
        <f t="array" ref="I7222">_xlfn.LET(
    _xlpm.codigos_devolucion, _xlfn.UNIQUE(_xlfn._xlws.FILTER(BP[CODIGO], ISNUMBER(SEARCH("devoluci", BP[NOMBRE CUENTA])), {""})),
    ISNUMBER(MATCH(BP[[#This Row],[CODIGO]], _xlpm.codigos_devolucion, 0))
)</f>
        <v>0</v>
      </c>
    </row>
    <row r="7223" spans="1:9" x14ac:dyDescent="0.25">
      <c r="A7223" s="68"/>
      <c r="B7223" s="68"/>
      <c r="C7223" s="68"/>
      <c r="D7223" s="68"/>
      <c r="E7223" s="68"/>
      <c r="F7223" s="68"/>
      <c r="G7223" s="389"/>
      <c r="H7223" s="387" t="b" cm="1">
        <f t="array" aca="1" ref="H7223" ca="1">EsNegrita(BP[[#This Row],[CODIGO]])</f>
        <v>0</v>
      </c>
      <c r="I7223" s="387" t="b" cm="1">
        <f t="array" ref="I7223">_xlfn.LET(
    _xlpm.codigos_devolucion, _xlfn.UNIQUE(_xlfn._xlws.FILTER(BP[CODIGO], ISNUMBER(SEARCH("devoluci", BP[NOMBRE CUENTA])), {""})),
    ISNUMBER(MATCH(BP[[#This Row],[CODIGO]], _xlpm.codigos_devolucion, 0))
)</f>
        <v>0</v>
      </c>
    </row>
    <row r="7224" spans="1:9" x14ac:dyDescent="0.25">
      <c r="A7224" s="68"/>
      <c r="B7224" s="68"/>
      <c r="C7224" s="68"/>
      <c r="D7224" s="68"/>
      <c r="E7224" s="68"/>
      <c r="F7224" s="68"/>
      <c r="G7224" s="389"/>
      <c r="H7224" s="387" t="b" cm="1">
        <f t="array" aca="1" ref="H7224" ca="1">EsNegrita(BP[[#This Row],[CODIGO]])</f>
        <v>0</v>
      </c>
      <c r="I7224" s="387" t="b" cm="1">
        <f t="array" ref="I7224">_xlfn.LET(
    _xlpm.codigos_devolucion, _xlfn.UNIQUE(_xlfn._xlws.FILTER(BP[CODIGO], ISNUMBER(SEARCH("devoluci", BP[NOMBRE CUENTA])), {""})),
    ISNUMBER(MATCH(BP[[#This Row],[CODIGO]], _xlpm.codigos_devolucion, 0))
)</f>
        <v>0</v>
      </c>
    </row>
    <row r="7225" spans="1:9" x14ac:dyDescent="0.25">
      <c r="A7225" s="68"/>
      <c r="B7225" s="68"/>
      <c r="C7225" s="68"/>
      <c r="D7225" s="68"/>
      <c r="E7225" s="68"/>
      <c r="F7225" s="68"/>
      <c r="G7225" s="389"/>
      <c r="H7225" s="387" t="b" cm="1">
        <f t="array" aca="1" ref="H7225" ca="1">EsNegrita(BP[[#This Row],[CODIGO]])</f>
        <v>0</v>
      </c>
      <c r="I7225" s="387" t="b" cm="1">
        <f t="array" ref="I7225">_xlfn.LET(
    _xlpm.codigos_devolucion, _xlfn.UNIQUE(_xlfn._xlws.FILTER(BP[CODIGO], ISNUMBER(SEARCH("devoluci", BP[NOMBRE CUENTA])), {""})),
    ISNUMBER(MATCH(BP[[#This Row],[CODIGO]], _xlpm.codigos_devolucion, 0))
)</f>
        <v>0</v>
      </c>
    </row>
    <row r="7226" spans="1:9" x14ac:dyDescent="0.25">
      <c r="A7226" s="68"/>
      <c r="B7226" s="68"/>
      <c r="C7226" s="68"/>
      <c r="D7226" s="68"/>
      <c r="E7226" s="68"/>
      <c r="F7226" s="68"/>
      <c r="G7226" s="389"/>
      <c r="H7226" s="387" t="b" cm="1">
        <f t="array" aca="1" ref="H7226" ca="1">EsNegrita(BP[[#This Row],[CODIGO]])</f>
        <v>0</v>
      </c>
      <c r="I7226" s="387" t="b" cm="1">
        <f t="array" ref="I7226">_xlfn.LET(
    _xlpm.codigos_devolucion, _xlfn.UNIQUE(_xlfn._xlws.FILTER(BP[CODIGO], ISNUMBER(SEARCH("devoluci", BP[NOMBRE CUENTA])), {""})),
    ISNUMBER(MATCH(BP[[#This Row],[CODIGO]], _xlpm.codigos_devolucion, 0))
)</f>
        <v>0</v>
      </c>
    </row>
    <row r="7227" spans="1:9" x14ac:dyDescent="0.25">
      <c r="A7227" s="68"/>
      <c r="B7227" s="68"/>
      <c r="C7227" s="68"/>
      <c r="D7227" s="68"/>
      <c r="E7227" s="68"/>
      <c r="F7227" s="68"/>
      <c r="G7227" s="389"/>
      <c r="H7227" s="387" t="b" cm="1">
        <f t="array" aca="1" ref="H7227" ca="1">EsNegrita(BP[[#This Row],[CODIGO]])</f>
        <v>0</v>
      </c>
      <c r="I7227" s="387" t="b" cm="1">
        <f t="array" ref="I7227">_xlfn.LET(
    _xlpm.codigos_devolucion, _xlfn.UNIQUE(_xlfn._xlws.FILTER(BP[CODIGO], ISNUMBER(SEARCH("devoluci", BP[NOMBRE CUENTA])), {""})),
    ISNUMBER(MATCH(BP[[#This Row],[CODIGO]], _xlpm.codigos_devolucion, 0))
)</f>
        <v>0</v>
      </c>
    </row>
    <row r="7228" spans="1:9" x14ac:dyDescent="0.25">
      <c r="A7228" s="68"/>
      <c r="B7228" s="68"/>
      <c r="C7228" s="68"/>
      <c r="D7228" s="68"/>
      <c r="E7228" s="68"/>
      <c r="F7228" s="68"/>
      <c r="G7228" s="389"/>
      <c r="H7228" s="387" t="b" cm="1">
        <f t="array" aca="1" ref="H7228" ca="1">EsNegrita(BP[[#This Row],[CODIGO]])</f>
        <v>0</v>
      </c>
      <c r="I7228" s="387" t="b" cm="1">
        <f t="array" ref="I7228">_xlfn.LET(
    _xlpm.codigos_devolucion, _xlfn.UNIQUE(_xlfn._xlws.FILTER(BP[CODIGO], ISNUMBER(SEARCH("devoluci", BP[NOMBRE CUENTA])), {""})),
    ISNUMBER(MATCH(BP[[#This Row],[CODIGO]], _xlpm.codigos_devolucion, 0))
)</f>
        <v>0</v>
      </c>
    </row>
    <row r="7229" spans="1:9" x14ac:dyDescent="0.25">
      <c r="A7229" s="68"/>
      <c r="B7229" s="68"/>
      <c r="C7229" s="68"/>
      <c r="D7229" s="68"/>
      <c r="E7229" s="68"/>
      <c r="F7229" s="68"/>
      <c r="G7229" s="389"/>
      <c r="H7229" s="387" t="b" cm="1">
        <f t="array" aca="1" ref="H7229" ca="1">EsNegrita(BP[[#This Row],[CODIGO]])</f>
        <v>0</v>
      </c>
      <c r="I7229" s="387" t="b" cm="1">
        <f t="array" ref="I7229">_xlfn.LET(
    _xlpm.codigos_devolucion, _xlfn.UNIQUE(_xlfn._xlws.FILTER(BP[CODIGO], ISNUMBER(SEARCH("devoluci", BP[NOMBRE CUENTA])), {""})),
    ISNUMBER(MATCH(BP[[#This Row],[CODIGO]], _xlpm.codigos_devolucion, 0))
)</f>
        <v>0</v>
      </c>
    </row>
    <row r="7230" spans="1:9" x14ac:dyDescent="0.25">
      <c r="A7230" s="68"/>
      <c r="B7230" s="68"/>
      <c r="C7230" s="68"/>
      <c r="D7230" s="68"/>
      <c r="E7230" s="68"/>
      <c r="F7230" s="68"/>
      <c r="G7230" s="389"/>
      <c r="H7230" s="387" t="b" cm="1">
        <f t="array" aca="1" ref="H7230" ca="1">EsNegrita(BP[[#This Row],[CODIGO]])</f>
        <v>0</v>
      </c>
      <c r="I7230" s="387" t="b" cm="1">
        <f t="array" ref="I7230">_xlfn.LET(
    _xlpm.codigos_devolucion, _xlfn.UNIQUE(_xlfn._xlws.FILTER(BP[CODIGO], ISNUMBER(SEARCH("devoluci", BP[NOMBRE CUENTA])), {""})),
    ISNUMBER(MATCH(BP[[#This Row],[CODIGO]], _xlpm.codigos_devolucion, 0))
)</f>
        <v>0</v>
      </c>
    </row>
    <row r="7231" spans="1:9" x14ac:dyDescent="0.25">
      <c r="A7231" s="68"/>
      <c r="B7231" s="68"/>
      <c r="C7231" s="68"/>
      <c r="D7231" s="68"/>
      <c r="E7231" s="68"/>
      <c r="F7231" s="68"/>
      <c r="G7231" s="389"/>
      <c r="H7231" s="387" t="b" cm="1">
        <f t="array" aca="1" ref="H7231" ca="1">EsNegrita(BP[[#This Row],[CODIGO]])</f>
        <v>0</v>
      </c>
      <c r="I7231" s="387" t="b" cm="1">
        <f t="array" ref="I7231">_xlfn.LET(
    _xlpm.codigos_devolucion, _xlfn.UNIQUE(_xlfn._xlws.FILTER(BP[CODIGO], ISNUMBER(SEARCH("devoluci", BP[NOMBRE CUENTA])), {""})),
    ISNUMBER(MATCH(BP[[#This Row],[CODIGO]], _xlpm.codigos_devolucion, 0))
)</f>
        <v>0</v>
      </c>
    </row>
    <row r="7232" spans="1:9" x14ac:dyDescent="0.25">
      <c r="A7232" s="392"/>
      <c r="B7232" s="392"/>
      <c r="C7232" s="392"/>
      <c r="D7232" s="392"/>
      <c r="E7232" s="392"/>
      <c r="F7232" s="392"/>
      <c r="G7232" s="393"/>
      <c r="H7232" s="387" t="b" cm="1">
        <f t="array" aca="1" ref="H7232" ca="1">EsNegrita(BP[[#This Row],[CODIGO]])</f>
        <v>0</v>
      </c>
      <c r="I7232" s="387" t="b" cm="1">
        <f t="array" ref="I7232">_xlfn.LET(
    _xlpm.codigos_devolucion, _xlfn.UNIQUE(_xlfn._xlws.FILTER(BP[CODIGO], ISNUMBER(SEARCH("devoluci", BP[NOMBRE CUENTA])), {""})),
    ISNUMBER(MATCH(BP[[#This Row],[CODIGO]], _xlpm.codigos_devolucion, 0))
)</f>
        <v>0</v>
      </c>
    </row>
    <row r="7233" spans="1:9" x14ac:dyDescent="0.25">
      <c r="A7233" s="68"/>
      <c r="B7233" s="68"/>
      <c r="C7233" s="68"/>
      <c r="D7233" s="68"/>
      <c r="E7233" s="68"/>
      <c r="F7233" s="68"/>
      <c r="G7233" s="389"/>
      <c r="H7233" s="387" t="b" cm="1">
        <f t="array" aca="1" ref="H7233" ca="1">EsNegrita(BP[[#This Row],[CODIGO]])</f>
        <v>0</v>
      </c>
      <c r="I7233" s="387" t="b" cm="1">
        <f t="array" ref="I7233">_xlfn.LET(
    _xlpm.codigos_devolucion, _xlfn.UNIQUE(_xlfn._xlws.FILTER(BP[CODIGO], ISNUMBER(SEARCH("devoluci", BP[NOMBRE CUENTA])), {""})),
    ISNUMBER(MATCH(BP[[#This Row],[CODIGO]], _xlpm.codigos_devolucion, 0))
)</f>
        <v>0</v>
      </c>
    </row>
    <row r="7234" spans="1:9" x14ac:dyDescent="0.25">
      <c r="A7234" s="68"/>
      <c r="B7234" s="68"/>
      <c r="C7234" s="68"/>
      <c r="D7234" s="68"/>
      <c r="E7234" s="68"/>
      <c r="F7234" s="68"/>
      <c r="G7234" s="389"/>
      <c r="H7234" s="387" t="b" cm="1">
        <f t="array" aca="1" ref="H7234" ca="1">EsNegrita(BP[[#This Row],[CODIGO]])</f>
        <v>0</v>
      </c>
      <c r="I7234" s="387" t="b" cm="1">
        <f t="array" ref="I7234">_xlfn.LET(
    _xlpm.codigos_devolucion, _xlfn.UNIQUE(_xlfn._xlws.FILTER(BP[CODIGO], ISNUMBER(SEARCH("devoluci", BP[NOMBRE CUENTA])), {""})),
    ISNUMBER(MATCH(BP[[#This Row],[CODIGO]], _xlpm.codigos_devolucion, 0))
)</f>
        <v>0</v>
      </c>
    </row>
    <row r="7235" spans="1:9" x14ac:dyDescent="0.25">
      <c r="A7235" s="68"/>
      <c r="B7235" s="68"/>
      <c r="C7235" s="68"/>
      <c r="D7235" s="68"/>
      <c r="E7235" s="68"/>
      <c r="F7235" s="68"/>
      <c r="G7235" s="389"/>
      <c r="H7235" s="387" t="b" cm="1">
        <f t="array" aca="1" ref="H7235" ca="1">EsNegrita(BP[[#This Row],[CODIGO]])</f>
        <v>0</v>
      </c>
      <c r="I7235" s="387" t="b" cm="1">
        <f t="array" ref="I7235">_xlfn.LET(
    _xlpm.codigos_devolucion, _xlfn.UNIQUE(_xlfn._xlws.FILTER(BP[CODIGO], ISNUMBER(SEARCH("devoluci", BP[NOMBRE CUENTA])), {""})),
    ISNUMBER(MATCH(BP[[#This Row],[CODIGO]], _xlpm.codigos_devolucion, 0))
)</f>
        <v>0</v>
      </c>
    </row>
    <row r="7236" spans="1:9" x14ac:dyDescent="0.25">
      <c r="A7236" s="68"/>
      <c r="B7236" s="68"/>
      <c r="C7236" s="68"/>
      <c r="D7236" s="68"/>
      <c r="E7236" s="68"/>
      <c r="F7236" s="68"/>
      <c r="G7236" s="389"/>
      <c r="H7236" s="387" t="b" cm="1">
        <f t="array" aca="1" ref="H7236" ca="1">EsNegrita(BP[[#This Row],[CODIGO]])</f>
        <v>0</v>
      </c>
      <c r="I7236" s="387" t="b" cm="1">
        <f t="array" ref="I7236">_xlfn.LET(
    _xlpm.codigos_devolucion, _xlfn.UNIQUE(_xlfn._xlws.FILTER(BP[CODIGO], ISNUMBER(SEARCH("devoluci", BP[NOMBRE CUENTA])), {""})),
    ISNUMBER(MATCH(BP[[#This Row],[CODIGO]], _xlpm.codigos_devolucion, 0))
)</f>
        <v>0</v>
      </c>
    </row>
    <row r="7237" spans="1:9" x14ac:dyDescent="0.25">
      <c r="A7237" s="68"/>
      <c r="B7237" s="68"/>
      <c r="C7237" s="68"/>
      <c r="D7237" s="68"/>
      <c r="E7237" s="68"/>
      <c r="F7237" s="68"/>
      <c r="G7237" s="389"/>
      <c r="H7237" s="387" t="b" cm="1">
        <f t="array" aca="1" ref="H7237" ca="1">EsNegrita(BP[[#This Row],[CODIGO]])</f>
        <v>0</v>
      </c>
      <c r="I7237" s="387" t="b" cm="1">
        <f t="array" ref="I7237">_xlfn.LET(
    _xlpm.codigos_devolucion, _xlfn.UNIQUE(_xlfn._xlws.FILTER(BP[CODIGO], ISNUMBER(SEARCH("devoluci", BP[NOMBRE CUENTA])), {""})),
    ISNUMBER(MATCH(BP[[#This Row],[CODIGO]], _xlpm.codigos_devolucion, 0))
)</f>
        <v>0</v>
      </c>
    </row>
    <row r="7238" spans="1:9" x14ac:dyDescent="0.25">
      <c r="A7238" s="68"/>
      <c r="B7238" s="68"/>
      <c r="C7238" s="68"/>
      <c r="D7238" s="68"/>
      <c r="E7238" s="68"/>
      <c r="F7238" s="68"/>
      <c r="G7238" s="389"/>
      <c r="H7238" s="387" t="b" cm="1">
        <f t="array" aca="1" ref="H7238" ca="1">EsNegrita(BP[[#This Row],[CODIGO]])</f>
        <v>0</v>
      </c>
      <c r="I7238" s="387" t="b" cm="1">
        <f t="array" ref="I7238">_xlfn.LET(
    _xlpm.codigos_devolucion, _xlfn.UNIQUE(_xlfn._xlws.FILTER(BP[CODIGO], ISNUMBER(SEARCH("devoluci", BP[NOMBRE CUENTA])), {""})),
    ISNUMBER(MATCH(BP[[#This Row],[CODIGO]], _xlpm.codigos_devolucion, 0))
)</f>
        <v>0</v>
      </c>
    </row>
    <row r="7239" spans="1:9" x14ac:dyDescent="0.25">
      <c r="A7239" s="68"/>
      <c r="B7239" s="68"/>
      <c r="C7239" s="68"/>
      <c r="D7239" s="68"/>
      <c r="E7239" s="68"/>
      <c r="F7239" s="68"/>
      <c r="G7239" s="389"/>
      <c r="H7239" s="387" t="b" cm="1">
        <f t="array" aca="1" ref="H7239" ca="1">EsNegrita(BP[[#This Row],[CODIGO]])</f>
        <v>0</v>
      </c>
      <c r="I7239" s="387" t="b" cm="1">
        <f t="array" ref="I7239">_xlfn.LET(
    _xlpm.codigos_devolucion, _xlfn.UNIQUE(_xlfn._xlws.FILTER(BP[CODIGO], ISNUMBER(SEARCH("devoluci", BP[NOMBRE CUENTA])), {""})),
    ISNUMBER(MATCH(BP[[#This Row],[CODIGO]], _xlpm.codigos_devolucion, 0))
)</f>
        <v>0</v>
      </c>
    </row>
    <row r="7240" spans="1:9" x14ac:dyDescent="0.25">
      <c r="A7240" s="68"/>
      <c r="B7240" s="68"/>
      <c r="C7240" s="68"/>
      <c r="D7240" s="68"/>
      <c r="E7240" s="68"/>
      <c r="F7240" s="68"/>
      <c r="G7240" s="389"/>
      <c r="H7240" s="387" t="b" cm="1">
        <f t="array" aca="1" ref="H7240" ca="1">EsNegrita(BP[[#This Row],[CODIGO]])</f>
        <v>0</v>
      </c>
      <c r="I7240" s="387" t="b" cm="1">
        <f t="array" ref="I7240">_xlfn.LET(
    _xlpm.codigos_devolucion, _xlfn.UNIQUE(_xlfn._xlws.FILTER(BP[CODIGO], ISNUMBER(SEARCH("devoluci", BP[NOMBRE CUENTA])), {""})),
    ISNUMBER(MATCH(BP[[#This Row],[CODIGO]], _xlpm.codigos_devolucion, 0))
)</f>
        <v>0</v>
      </c>
    </row>
    <row r="7241" spans="1:9" x14ac:dyDescent="0.25">
      <c r="A7241" s="68"/>
      <c r="B7241" s="68"/>
      <c r="C7241" s="68"/>
      <c r="D7241" s="68"/>
      <c r="E7241" s="68"/>
      <c r="F7241" s="68"/>
      <c r="G7241" s="389"/>
      <c r="H7241" s="387" t="b" cm="1">
        <f t="array" aca="1" ref="H7241" ca="1">EsNegrita(BP[[#This Row],[CODIGO]])</f>
        <v>0</v>
      </c>
      <c r="I7241" s="387" t="b" cm="1">
        <f t="array" ref="I7241">_xlfn.LET(
    _xlpm.codigos_devolucion, _xlfn.UNIQUE(_xlfn._xlws.FILTER(BP[CODIGO], ISNUMBER(SEARCH("devoluci", BP[NOMBRE CUENTA])), {""})),
    ISNUMBER(MATCH(BP[[#This Row],[CODIGO]], _xlpm.codigos_devolucion, 0))
)</f>
        <v>0</v>
      </c>
    </row>
    <row r="7242" spans="1:9" x14ac:dyDescent="0.25">
      <c r="A7242" s="68"/>
      <c r="B7242" s="68"/>
      <c r="C7242" s="68"/>
      <c r="D7242" s="68"/>
      <c r="E7242" s="68"/>
      <c r="F7242" s="68"/>
      <c r="G7242" s="389"/>
      <c r="H7242" s="387" t="b" cm="1">
        <f t="array" aca="1" ref="H7242" ca="1">EsNegrita(BP[[#This Row],[CODIGO]])</f>
        <v>0</v>
      </c>
      <c r="I7242" s="387" t="b" cm="1">
        <f t="array" ref="I7242">_xlfn.LET(
    _xlpm.codigos_devolucion, _xlfn.UNIQUE(_xlfn._xlws.FILTER(BP[CODIGO], ISNUMBER(SEARCH("devoluci", BP[NOMBRE CUENTA])), {""})),
    ISNUMBER(MATCH(BP[[#This Row],[CODIGO]], _xlpm.codigos_devolucion, 0))
)</f>
        <v>0</v>
      </c>
    </row>
    <row r="7243" spans="1:9" x14ac:dyDescent="0.25">
      <c r="A7243" s="68"/>
      <c r="B7243" s="68"/>
      <c r="C7243" s="68"/>
      <c r="D7243" s="68"/>
      <c r="E7243" s="68"/>
      <c r="F7243" s="68"/>
      <c r="G7243" s="389"/>
      <c r="H7243" s="387" t="b" cm="1">
        <f t="array" aca="1" ref="H7243" ca="1">EsNegrita(BP[[#This Row],[CODIGO]])</f>
        <v>0</v>
      </c>
      <c r="I7243" s="387" t="b" cm="1">
        <f t="array" ref="I7243">_xlfn.LET(
    _xlpm.codigos_devolucion, _xlfn.UNIQUE(_xlfn._xlws.FILTER(BP[CODIGO], ISNUMBER(SEARCH("devoluci", BP[NOMBRE CUENTA])), {""})),
    ISNUMBER(MATCH(BP[[#This Row],[CODIGO]], _xlpm.codigos_devolucion, 0))
)</f>
        <v>0</v>
      </c>
    </row>
    <row r="7244" spans="1:9" x14ac:dyDescent="0.25">
      <c r="A7244" s="68"/>
      <c r="B7244" s="68"/>
      <c r="C7244" s="68"/>
      <c r="D7244" s="68"/>
      <c r="E7244" s="68"/>
      <c r="F7244" s="68"/>
      <c r="G7244" s="389"/>
      <c r="H7244" s="387" t="b" cm="1">
        <f t="array" aca="1" ref="H7244" ca="1">EsNegrita(BP[[#This Row],[CODIGO]])</f>
        <v>0</v>
      </c>
      <c r="I7244" s="387" t="b" cm="1">
        <f t="array" ref="I7244">_xlfn.LET(
    _xlpm.codigos_devolucion, _xlfn.UNIQUE(_xlfn._xlws.FILTER(BP[CODIGO], ISNUMBER(SEARCH("devoluci", BP[NOMBRE CUENTA])), {""})),
    ISNUMBER(MATCH(BP[[#This Row],[CODIGO]], _xlpm.codigos_devolucion, 0))
)</f>
        <v>0</v>
      </c>
    </row>
    <row r="7245" spans="1:9" x14ac:dyDescent="0.25">
      <c r="A7245" s="68"/>
      <c r="B7245" s="68"/>
      <c r="C7245" s="68"/>
      <c r="D7245" s="68"/>
      <c r="E7245" s="68"/>
      <c r="F7245" s="68"/>
      <c r="G7245" s="389"/>
      <c r="H7245" s="387" t="b" cm="1">
        <f t="array" aca="1" ref="H7245" ca="1">EsNegrita(BP[[#This Row],[CODIGO]])</f>
        <v>0</v>
      </c>
      <c r="I7245" s="387" t="b" cm="1">
        <f t="array" ref="I7245">_xlfn.LET(
    _xlpm.codigos_devolucion, _xlfn.UNIQUE(_xlfn._xlws.FILTER(BP[CODIGO], ISNUMBER(SEARCH("devoluci", BP[NOMBRE CUENTA])), {""})),
    ISNUMBER(MATCH(BP[[#This Row],[CODIGO]], _xlpm.codigos_devolucion, 0))
)</f>
        <v>0</v>
      </c>
    </row>
    <row r="7246" spans="1:9" x14ac:dyDescent="0.25">
      <c r="A7246" s="68"/>
      <c r="B7246" s="68"/>
      <c r="C7246" s="68"/>
      <c r="D7246" s="68"/>
      <c r="E7246" s="68"/>
      <c r="F7246" s="68"/>
      <c r="G7246" s="389"/>
      <c r="H7246" s="387" t="b" cm="1">
        <f t="array" aca="1" ref="H7246" ca="1">EsNegrita(BP[[#This Row],[CODIGO]])</f>
        <v>0</v>
      </c>
      <c r="I7246" s="387" t="b" cm="1">
        <f t="array" ref="I7246">_xlfn.LET(
    _xlpm.codigos_devolucion, _xlfn.UNIQUE(_xlfn._xlws.FILTER(BP[CODIGO], ISNUMBER(SEARCH("devoluci", BP[NOMBRE CUENTA])), {""})),
    ISNUMBER(MATCH(BP[[#This Row],[CODIGO]], _xlpm.codigos_devolucion, 0))
)</f>
        <v>0</v>
      </c>
    </row>
    <row r="7247" spans="1:9" x14ac:dyDescent="0.25">
      <c r="A7247" s="68"/>
      <c r="B7247" s="68"/>
      <c r="C7247" s="68"/>
      <c r="D7247" s="68"/>
      <c r="E7247" s="68"/>
      <c r="F7247" s="68"/>
      <c r="G7247" s="389"/>
      <c r="H7247" s="387" t="b" cm="1">
        <f t="array" aca="1" ref="H7247" ca="1">EsNegrita(BP[[#This Row],[CODIGO]])</f>
        <v>0</v>
      </c>
      <c r="I7247" s="387" t="b" cm="1">
        <f t="array" ref="I7247">_xlfn.LET(
    _xlpm.codigos_devolucion, _xlfn.UNIQUE(_xlfn._xlws.FILTER(BP[CODIGO], ISNUMBER(SEARCH("devoluci", BP[NOMBRE CUENTA])), {""})),
    ISNUMBER(MATCH(BP[[#This Row],[CODIGO]], _xlpm.codigos_devolucion, 0))
)</f>
        <v>0</v>
      </c>
    </row>
    <row r="7248" spans="1:9" x14ac:dyDescent="0.25">
      <c r="A7248" s="68"/>
      <c r="B7248" s="68"/>
      <c r="C7248" s="68"/>
      <c r="D7248" s="68"/>
      <c r="E7248" s="68"/>
      <c r="F7248" s="68"/>
      <c r="G7248" s="389"/>
      <c r="H7248" s="387" t="b" cm="1">
        <f t="array" aca="1" ref="H7248" ca="1">EsNegrita(BP[[#This Row],[CODIGO]])</f>
        <v>0</v>
      </c>
      <c r="I7248" s="387" t="b" cm="1">
        <f t="array" ref="I7248">_xlfn.LET(
    _xlpm.codigos_devolucion, _xlfn.UNIQUE(_xlfn._xlws.FILTER(BP[CODIGO], ISNUMBER(SEARCH("devoluci", BP[NOMBRE CUENTA])), {""})),
    ISNUMBER(MATCH(BP[[#This Row],[CODIGO]], _xlpm.codigos_devolucion, 0))
)</f>
        <v>0</v>
      </c>
    </row>
    <row r="7249" spans="1:9" x14ac:dyDescent="0.25">
      <c r="A7249" s="68"/>
      <c r="B7249" s="68"/>
      <c r="C7249" s="68"/>
      <c r="D7249" s="68"/>
      <c r="E7249" s="68"/>
      <c r="F7249" s="68"/>
      <c r="G7249" s="389"/>
      <c r="H7249" s="387" t="b" cm="1">
        <f t="array" aca="1" ref="H7249" ca="1">EsNegrita(BP[[#This Row],[CODIGO]])</f>
        <v>0</v>
      </c>
      <c r="I7249" s="387" t="b" cm="1">
        <f t="array" ref="I7249">_xlfn.LET(
    _xlpm.codigos_devolucion, _xlfn.UNIQUE(_xlfn._xlws.FILTER(BP[CODIGO], ISNUMBER(SEARCH("devoluci", BP[NOMBRE CUENTA])), {""})),
    ISNUMBER(MATCH(BP[[#This Row],[CODIGO]], _xlpm.codigos_devolucion, 0))
)</f>
        <v>0</v>
      </c>
    </row>
    <row r="7250" spans="1:9" x14ac:dyDescent="0.25">
      <c r="A7250" s="68"/>
      <c r="B7250" s="68"/>
      <c r="C7250" s="68"/>
      <c r="D7250" s="68"/>
      <c r="E7250" s="68"/>
      <c r="F7250" s="68"/>
      <c r="G7250" s="389"/>
      <c r="H7250" s="387" t="b" cm="1">
        <f t="array" aca="1" ref="H7250" ca="1">EsNegrita(BP[[#This Row],[CODIGO]])</f>
        <v>0</v>
      </c>
      <c r="I7250" s="387" t="b" cm="1">
        <f t="array" ref="I7250">_xlfn.LET(
    _xlpm.codigos_devolucion, _xlfn.UNIQUE(_xlfn._xlws.FILTER(BP[CODIGO], ISNUMBER(SEARCH("devoluci", BP[NOMBRE CUENTA])), {""})),
    ISNUMBER(MATCH(BP[[#This Row],[CODIGO]], _xlpm.codigos_devolucion, 0))
)</f>
        <v>0</v>
      </c>
    </row>
    <row r="7251" spans="1:9" x14ac:dyDescent="0.25">
      <c r="A7251" s="68"/>
      <c r="B7251" s="68"/>
      <c r="C7251" s="68"/>
      <c r="D7251" s="68"/>
      <c r="E7251" s="68"/>
      <c r="F7251" s="68"/>
      <c r="G7251" s="389"/>
      <c r="H7251" s="387" t="b" cm="1">
        <f t="array" aca="1" ref="H7251" ca="1">EsNegrita(BP[[#This Row],[CODIGO]])</f>
        <v>0</v>
      </c>
      <c r="I7251" s="387" t="b" cm="1">
        <f t="array" ref="I7251">_xlfn.LET(
    _xlpm.codigos_devolucion, _xlfn.UNIQUE(_xlfn._xlws.FILTER(BP[CODIGO], ISNUMBER(SEARCH("devoluci", BP[NOMBRE CUENTA])), {""})),
    ISNUMBER(MATCH(BP[[#This Row],[CODIGO]], _xlpm.codigos_devolucion, 0))
)</f>
        <v>0</v>
      </c>
    </row>
    <row r="7252" spans="1:9" x14ac:dyDescent="0.25">
      <c r="A7252" s="68"/>
      <c r="B7252" s="68"/>
      <c r="C7252" s="68"/>
      <c r="D7252" s="68"/>
      <c r="E7252" s="68"/>
      <c r="F7252" s="68"/>
      <c r="G7252" s="389"/>
      <c r="H7252" s="387" t="b" cm="1">
        <f t="array" aca="1" ref="H7252" ca="1">EsNegrita(BP[[#This Row],[CODIGO]])</f>
        <v>0</v>
      </c>
      <c r="I7252" s="387" t="b" cm="1">
        <f t="array" ref="I7252">_xlfn.LET(
    _xlpm.codigos_devolucion, _xlfn.UNIQUE(_xlfn._xlws.FILTER(BP[CODIGO], ISNUMBER(SEARCH("devoluci", BP[NOMBRE CUENTA])), {""})),
    ISNUMBER(MATCH(BP[[#This Row],[CODIGO]], _xlpm.codigos_devolucion, 0))
)</f>
        <v>0</v>
      </c>
    </row>
    <row r="7253" spans="1:9" x14ac:dyDescent="0.25">
      <c r="A7253" s="68"/>
      <c r="B7253" s="68"/>
      <c r="C7253" s="68"/>
      <c r="D7253" s="68"/>
      <c r="E7253" s="68"/>
      <c r="F7253" s="68"/>
      <c r="G7253" s="389"/>
      <c r="H7253" s="387" t="b" cm="1">
        <f t="array" aca="1" ref="H7253" ca="1">EsNegrita(BP[[#This Row],[CODIGO]])</f>
        <v>0</v>
      </c>
      <c r="I7253" s="387" t="b" cm="1">
        <f t="array" ref="I7253">_xlfn.LET(
    _xlpm.codigos_devolucion, _xlfn.UNIQUE(_xlfn._xlws.FILTER(BP[CODIGO], ISNUMBER(SEARCH("devoluci", BP[NOMBRE CUENTA])), {""})),
    ISNUMBER(MATCH(BP[[#This Row],[CODIGO]], _xlpm.codigos_devolucion, 0))
)</f>
        <v>0</v>
      </c>
    </row>
    <row r="7254" spans="1:9" x14ac:dyDescent="0.25">
      <c r="A7254" s="68"/>
      <c r="B7254" s="68"/>
      <c r="C7254" s="68"/>
      <c r="D7254" s="68"/>
      <c r="E7254" s="68"/>
      <c r="F7254" s="68"/>
      <c r="G7254" s="389"/>
      <c r="H7254" s="387" t="b" cm="1">
        <f t="array" aca="1" ref="H7254" ca="1">EsNegrita(BP[[#This Row],[CODIGO]])</f>
        <v>0</v>
      </c>
      <c r="I7254" s="387" t="b" cm="1">
        <f t="array" ref="I7254">_xlfn.LET(
    _xlpm.codigos_devolucion, _xlfn.UNIQUE(_xlfn._xlws.FILTER(BP[CODIGO], ISNUMBER(SEARCH("devoluci", BP[NOMBRE CUENTA])), {""})),
    ISNUMBER(MATCH(BP[[#This Row],[CODIGO]], _xlpm.codigos_devolucion, 0))
)</f>
        <v>0</v>
      </c>
    </row>
    <row r="7255" spans="1:9" x14ac:dyDescent="0.25">
      <c r="A7255" s="68"/>
      <c r="B7255" s="68"/>
      <c r="C7255" s="68"/>
      <c r="D7255" s="68"/>
      <c r="E7255" s="68"/>
      <c r="F7255" s="68"/>
      <c r="G7255" s="389"/>
      <c r="H7255" s="387" t="b" cm="1">
        <f t="array" aca="1" ref="H7255" ca="1">EsNegrita(BP[[#This Row],[CODIGO]])</f>
        <v>0</v>
      </c>
      <c r="I7255" s="387" t="b" cm="1">
        <f t="array" ref="I7255">_xlfn.LET(
    _xlpm.codigos_devolucion, _xlfn.UNIQUE(_xlfn._xlws.FILTER(BP[CODIGO], ISNUMBER(SEARCH("devoluci", BP[NOMBRE CUENTA])), {""})),
    ISNUMBER(MATCH(BP[[#This Row],[CODIGO]], _xlpm.codigos_devolucion, 0))
)</f>
        <v>0</v>
      </c>
    </row>
    <row r="7256" spans="1:9" x14ac:dyDescent="0.25">
      <c r="A7256" s="68"/>
      <c r="B7256" s="68"/>
      <c r="C7256" s="68"/>
      <c r="D7256" s="68"/>
      <c r="E7256" s="68"/>
      <c r="F7256" s="68"/>
      <c r="G7256" s="389"/>
      <c r="H7256" s="387" t="b" cm="1">
        <f t="array" aca="1" ref="H7256" ca="1">EsNegrita(BP[[#This Row],[CODIGO]])</f>
        <v>0</v>
      </c>
      <c r="I7256" s="387" t="b" cm="1">
        <f t="array" ref="I7256">_xlfn.LET(
    _xlpm.codigos_devolucion, _xlfn.UNIQUE(_xlfn._xlws.FILTER(BP[CODIGO], ISNUMBER(SEARCH("devoluci", BP[NOMBRE CUENTA])), {""})),
    ISNUMBER(MATCH(BP[[#This Row],[CODIGO]], _xlpm.codigos_devolucion, 0))
)</f>
        <v>0</v>
      </c>
    </row>
    <row r="7257" spans="1:9" x14ac:dyDescent="0.25">
      <c r="A7257" s="68"/>
      <c r="B7257" s="68"/>
      <c r="C7257" s="68"/>
      <c r="D7257" s="68"/>
      <c r="E7257" s="68"/>
      <c r="F7257" s="68"/>
      <c r="G7257" s="389"/>
      <c r="H7257" s="387" t="b" cm="1">
        <f t="array" aca="1" ref="H7257" ca="1">EsNegrita(BP[[#This Row],[CODIGO]])</f>
        <v>0</v>
      </c>
      <c r="I7257" s="387" t="b" cm="1">
        <f t="array" ref="I7257">_xlfn.LET(
    _xlpm.codigos_devolucion, _xlfn.UNIQUE(_xlfn._xlws.FILTER(BP[CODIGO], ISNUMBER(SEARCH("devoluci", BP[NOMBRE CUENTA])), {""})),
    ISNUMBER(MATCH(BP[[#This Row],[CODIGO]], _xlpm.codigos_devolucion, 0))
)</f>
        <v>0</v>
      </c>
    </row>
    <row r="7258" spans="1:9" x14ac:dyDescent="0.25">
      <c r="A7258" s="68"/>
      <c r="B7258" s="68"/>
      <c r="C7258" s="68"/>
      <c r="D7258" s="68"/>
      <c r="E7258" s="68"/>
      <c r="F7258" s="68"/>
      <c r="G7258" s="389"/>
      <c r="H7258" s="387" t="b" cm="1">
        <f t="array" aca="1" ref="H7258" ca="1">EsNegrita(BP[[#This Row],[CODIGO]])</f>
        <v>0</v>
      </c>
      <c r="I7258" s="387" t="b" cm="1">
        <f t="array" ref="I7258">_xlfn.LET(
    _xlpm.codigos_devolucion, _xlfn.UNIQUE(_xlfn._xlws.FILTER(BP[CODIGO], ISNUMBER(SEARCH("devoluci", BP[NOMBRE CUENTA])), {""})),
    ISNUMBER(MATCH(BP[[#This Row],[CODIGO]], _xlpm.codigos_devolucion, 0))
)</f>
        <v>0</v>
      </c>
    </row>
    <row r="7259" spans="1:9" x14ac:dyDescent="0.25">
      <c r="A7259" s="68"/>
      <c r="B7259" s="68"/>
      <c r="C7259" s="68"/>
      <c r="D7259" s="68"/>
      <c r="E7259" s="68"/>
      <c r="F7259" s="68"/>
      <c r="G7259" s="389"/>
      <c r="H7259" s="387" t="b" cm="1">
        <f t="array" aca="1" ref="H7259" ca="1">EsNegrita(BP[[#This Row],[CODIGO]])</f>
        <v>0</v>
      </c>
      <c r="I7259" s="387" t="b" cm="1">
        <f t="array" ref="I7259">_xlfn.LET(
    _xlpm.codigos_devolucion, _xlfn.UNIQUE(_xlfn._xlws.FILTER(BP[CODIGO], ISNUMBER(SEARCH("devoluci", BP[NOMBRE CUENTA])), {""})),
    ISNUMBER(MATCH(BP[[#This Row],[CODIGO]], _xlpm.codigos_devolucion, 0))
)</f>
        <v>0</v>
      </c>
    </row>
    <row r="7260" spans="1:9" x14ac:dyDescent="0.25">
      <c r="A7260" s="68"/>
      <c r="B7260" s="68"/>
      <c r="C7260" s="68"/>
      <c r="D7260" s="68"/>
      <c r="E7260" s="68"/>
      <c r="F7260" s="68"/>
      <c r="G7260" s="389"/>
      <c r="H7260" s="387" t="b" cm="1">
        <f t="array" aca="1" ref="H7260" ca="1">EsNegrita(BP[[#This Row],[CODIGO]])</f>
        <v>0</v>
      </c>
      <c r="I7260" s="387" t="b" cm="1">
        <f t="array" ref="I7260">_xlfn.LET(
    _xlpm.codigos_devolucion, _xlfn.UNIQUE(_xlfn._xlws.FILTER(BP[CODIGO], ISNUMBER(SEARCH("devoluci", BP[NOMBRE CUENTA])), {""})),
    ISNUMBER(MATCH(BP[[#This Row],[CODIGO]], _xlpm.codigos_devolucion, 0))
)</f>
        <v>0</v>
      </c>
    </row>
    <row r="7261" spans="1:9" x14ac:dyDescent="0.25">
      <c r="A7261" s="68"/>
      <c r="B7261" s="68"/>
      <c r="C7261" s="68"/>
      <c r="D7261" s="68"/>
      <c r="E7261" s="68"/>
      <c r="F7261" s="68"/>
      <c r="G7261" s="389"/>
      <c r="H7261" s="387" t="b" cm="1">
        <f t="array" aca="1" ref="H7261" ca="1">EsNegrita(BP[[#This Row],[CODIGO]])</f>
        <v>0</v>
      </c>
      <c r="I7261" s="387" t="b" cm="1">
        <f t="array" ref="I7261">_xlfn.LET(
    _xlpm.codigos_devolucion, _xlfn.UNIQUE(_xlfn._xlws.FILTER(BP[CODIGO], ISNUMBER(SEARCH("devoluci", BP[NOMBRE CUENTA])), {""})),
    ISNUMBER(MATCH(BP[[#This Row],[CODIGO]], _xlpm.codigos_devolucion, 0))
)</f>
        <v>0</v>
      </c>
    </row>
    <row r="7262" spans="1:9" x14ac:dyDescent="0.25">
      <c r="A7262" s="68"/>
      <c r="B7262" s="68"/>
      <c r="C7262" s="68"/>
      <c r="D7262" s="68"/>
      <c r="E7262" s="68"/>
      <c r="F7262" s="68"/>
      <c r="G7262" s="389"/>
      <c r="H7262" s="387" t="b" cm="1">
        <f t="array" aca="1" ref="H7262" ca="1">EsNegrita(BP[[#This Row],[CODIGO]])</f>
        <v>0</v>
      </c>
      <c r="I7262" s="387" t="b" cm="1">
        <f t="array" ref="I7262">_xlfn.LET(
    _xlpm.codigos_devolucion, _xlfn.UNIQUE(_xlfn._xlws.FILTER(BP[CODIGO], ISNUMBER(SEARCH("devoluci", BP[NOMBRE CUENTA])), {""})),
    ISNUMBER(MATCH(BP[[#This Row],[CODIGO]], _xlpm.codigos_devolucion, 0))
)</f>
        <v>0</v>
      </c>
    </row>
    <row r="7263" spans="1:9" x14ac:dyDescent="0.25">
      <c r="A7263" s="68"/>
      <c r="B7263" s="68"/>
      <c r="C7263" s="68"/>
      <c r="D7263" s="68"/>
      <c r="E7263" s="68"/>
      <c r="F7263" s="68"/>
      <c r="G7263" s="389"/>
      <c r="H7263" s="387" t="b" cm="1">
        <f t="array" aca="1" ref="H7263" ca="1">EsNegrita(BP[[#This Row],[CODIGO]])</f>
        <v>0</v>
      </c>
      <c r="I7263" s="387" t="b" cm="1">
        <f t="array" ref="I7263">_xlfn.LET(
    _xlpm.codigos_devolucion, _xlfn.UNIQUE(_xlfn._xlws.FILTER(BP[CODIGO], ISNUMBER(SEARCH("devoluci", BP[NOMBRE CUENTA])), {""})),
    ISNUMBER(MATCH(BP[[#This Row],[CODIGO]], _xlpm.codigos_devolucion, 0))
)</f>
        <v>0</v>
      </c>
    </row>
    <row r="7264" spans="1:9" x14ac:dyDescent="0.25">
      <c r="A7264" s="68"/>
      <c r="B7264" s="68"/>
      <c r="C7264" s="68"/>
      <c r="D7264" s="68"/>
      <c r="E7264" s="68"/>
      <c r="F7264" s="68"/>
      <c r="G7264" s="389"/>
      <c r="H7264" s="387" t="b" cm="1">
        <f t="array" aca="1" ref="H7264" ca="1">EsNegrita(BP[[#This Row],[CODIGO]])</f>
        <v>0</v>
      </c>
      <c r="I7264" s="387" t="b" cm="1">
        <f t="array" ref="I7264">_xlfn.LET(
    _xlpm.codigos_devolucion, _xlfn.UNIQUE(_xlfn._xlws.FILTER(BP[CODIGO], ISNUMBER(SEARCH("devoluci", BP[NOMBRE CUENTA])), {""})),
    ISNUMBER(MATCH(BP[[#This Row],[CODIGO]], _xlpm.codigos_devolucion, 0))
)</f>
        <v>0</v>
      </c>
    </row>
    <row r="7265" spans="1:9" x14ac:dyDescent="0.25">
      <c r="A7265" s="68"/>
      <c r="B7265" s="68"/>
      <c r="C7265" s="68"/>
      <c r="D7265" s="68"/>
      <c r="E7265" s="68"/>
      <c r="F7265" s="68"/>
      <c r="G7265" s="389"/>
      <c r="H7265" s="387" t="b" cm="1">
        <f t="array" aca="1" ref="H7265" ca="1">EsNegrita(BP[[#This Row],[CODIGO]])</f>
        <v>0</v>
      </c>
      <c r="I7265" s="387" t="b" cm="1">
        <f t="array" ref="I7265">_xlfn.LET(
    _xlpm.codigos_devolucion, _xlfn.UNIQUE(_xlfn._xlws.FILTER(BP[CODIGO], ISNUMBER(SEARCH("devoluci", BP[NOMBRE CUENTA])), {""})),
    ISNUMBER(MATCH(BP[[#This Row],[CODIGO]], _xlpm.codigos_devolucion, 0))
)</f>
        <v>0</v>
      </c>
    </row>
    <row r="7266" spans="1:9" x14ac:dyDescent="0.25">
      <c r="A7266" s="68"/>
      <c r="B7266" s="68"/>
      <c r="C7266" s="68"/>
      <c r="D7266" s="68"/>
      <c r="E7266" s="68"/>
      <c r="F7266" s="68"/>
      <c r="G7266" s="389"/>
      <c r="H7266" s="387" t="b" cm="1">
        <f t="array" aca="1" ref="H7266" ca="1">EsNegrita(BP[[#This Row],[CODIGO]])</f>
        <v>0</v>
      </c>
      <c r="I7266" s="387" t="b" cm="1">
        <f t="array" ref="I7266">_xlfn.LET(
    _xlpm.codigos_devolucion, _xlfn.UNIQUE(_xlfn._xlws.FILTER(BP[CODIGO], ISNUMBER(SEARCH("devoluci", BP[NOMBRE CUENTA])), {""})),
    ISNUMBER(MATCH(BP[[#This Row],[CODIGO]], _xlpm.codigos_devolucion, 0))
)</f>
        <v>0</v>
      </c>
    </row>
    <row r="7267" spans="1:9" x14ac:dyDescent="0.25">
      <c r="A7267" s="68"/>
      <c r="B7267" s="68"/>
      <c r="C7267" s="68"/>
      <c r="D7267" s="68"/>
      <c r="E7267" s="68"/>
      <c r="F7267" s="68"/>
      <c r="G7267" s="389"/>
      <c r="H7267" s="387" t="b" cm="1">
        <f t="array" aca="1" ref="H7267" ca="1">EsNegrita(BP[[#This Row],[CODIGO]])</f>
        <v>0</v>
      </c>
      <c r="I7267" s="387" t="b" cm="1">
        <f t="array" ref="I7267">_xlfn.LET(
    _xlpm.codigos_devolucion, _xlfn.UNIQUE(_xlfn._xlws.FILTER(BP[CODIGO], ISNUMBER(SEARCH("devoluci", BP[NOMBRE CUENTA])), {""})),
    ISNUMBER(MATCH(BP[[#This Row],[CODIGO]], _xlpm.codigos_devolucion, 0))
)</f>
        <v>0</v>
      </c>
    </row>
    <row r="7268" spans="1:9" x14ac:dyDescent="0.25">
      <c r="A7268" s="68"/>
      <c r="B7268" s="68"/>
      <c r="C7268" s="68"/>
      <c r="D7268" s="68"/>
      <c r="E7268" s="68"/>
      <c r="F7268" s="68"/>
      <c r="G7268" s="389"/>
      <c r="H7268" s="387" t="b" cm="1">
        <f t="array" aca="1" ref="H7268" ca="1">EsNegrita(BP[[#This Row],[CODIGO]])</f>
        <v>0</v>
      </c>
      <c r="I7268" s="387" t="b" cm="1">
        <f t="array" ref="I7268">_xlfn.LET(
    _xlpm.codigos_devolucion, _xlfn.UNIQUE(_xlfn._xlws.FILTER(BP[CODIGO], ISNUMBER(SEARCH("devoluci", BP[NOMBRE CUENTA])), {""})),
    ISNUMBER(MATCH(BP[[#This Row],[CODIGO]], _xlpm.codigos_devolucion, 0))
)</f>
        <v>0</v>
      </c>
    </row>
    <row r="7269" spans="1:9" x14ac:dyDescent="0.25">
      <c r="A7269" s="68"/>
      <c r="B7269" s="68"/>
      <c r="C7269" s="68"/>
      <c r="D7269" s="68"/>
      <c r="E7269" s="68"/>
      <c r="F7269" s="68"/>
      <c r="G7269" s="389"/>
      <c r="H7269" s="387" t="b" cm="1">
        <f t="array" aca="1" ref="H7269" ca="1">EsNegrita(BP[[#This Row],[CODIGO]])</f>
        <v>0</v>
      </c>
      <c r="I7269" s="387" t="b" cm="1">
        <f t="array" ref="I7269">_xlfn.LET(
    _xlpm.codigos_devolucion, _xlfn.UNIQUE(_xlfn._xlws.FILTER(BP[CODIGO], ISNUMBER(SEARCH("devoluci", BP[NOMBRE CUENTA])), {""})),
    ISNUMBER(MATCH(BP[[#This Row],[CODIGO]], _xlpm.codigos_devolucion, 0))
)</f>
        <v>0</v>
      </c>
    </row>
    <row r="7270" spans="1:9" x14ac:dyDescent="0.25">
      <c r="A7270" s="68"/>
      <c r="B7270" s="68"/>
      <c r="C7270" s="68"/>
      <c r="D7270" s="68"/>
      <c r="E7270" s="68"/>
      <c r="F7270" s="68"/>
      <c r="G7270" s="389"/>
      <c r="H7270" s="387" t="b" cm="1">
        <f t="array" aca="1" ref="H7270" ca="1">EsNegrita(BP[[#This Row],[CODIGO]])</f>
        <v>0</v>
      </c>
      <c r="I7270" s="387" t="b" cm="1">
        <f t="array" ref="I7270">_xlfn.LET(
    _xlpm.codigos_devolucion, _xlfn.UNIQUE(_xlfn._xlws.FILTER(BP[CODIGO], ISNUMBER(SEARCH("devoluci", BP[NOMBRE CUENTA])), {""})),
    ISNUMBER(MATCH(BP[[#This Row],[CODIGO]], _xlpm.codigos_devolucion, 0))
)</f>
        <v>0</v>
      </c>
    </row>
    <row r="7271" spans="1:9" x14ac:dyDescent="0.25">
      <c r="A7271" s="68"/>
      <c r="B7271" s="68"/>
      <c r="C7271" s="68"/>
      <c r="D7271" s="68"/>
      <c r="E7271" s="68"/>
      <c r="F7271" s="68"/>
      <c r="G7271" s="389"/>
      <c r="H7271" s="387" t="b" cm="1">
        <f t="array" aca="1" ref="H7271" ca="1">EsNegrita(BP[[#This Row],[CODIGO]])</f>
        <v>0</v>
      </c>
      <c r="I7271" s="387" t="b" cm="1">
        <f t="array" ref="I7271">_xlfn.LET(
    _xlpm.codigos_devolucion, _xlfn.UNIQUE(_xlfn._xlws.FILTER(BP[CODIGO], ISNUMBER(SEARCH("devoluci", BP[NOMBRE CUENTA])), {""})),
    ISNUMBER(MATCH(BP[[#This Row],[CODIGO]], _xlpm.codigos_devolucion, 0))
)</f>
        <v>0</v>
      </c>
    </row>
    <row r="7272" spans="1:9" x14ac:dyDescent="0.25">
      <c r="A7272" s="68"/>
      <c r="B7272" s="68"/>
      <c r="C7272" s="68"/>
      <c r="D7272" s="68"/>
      <c r="E7272" s="68"/>
      <c r="F7272" s="68"/>
      <c r="G7272" s="389"/>
      <c r="H7272" s="387" t="b" cm="1">
        <f t="array" aca="1" ref="H7272" ca="1">EsNegrita(BP[[#This Row],[CODIGO]])</f>
        <v>0</v>
      </c>
      <c r="I7272" s="387" t="b" cm="1">
        <f t="array" ref="I7272">_xlfn.LET(
    _xlpm.codigos_devolucion, _xlfn.UNIQUE(_xlfn._xlws.FILTER(BP[CODIGO], ISNUMBER(SEARCH("devoluci", BP[NOMBRE CUENTA])), {""})),
    ISNUMBER(MATCH(BP[[#This Row],[CODIGO]], _xlpm.codigos_devolucion, 0))
)</f>
        <v>0</v>
      </c>
    </row>
    <row r="7273" spans="1:9" x14ac:dyDescent="0.25">
      <c r="A7273" s="68"/>
      <c r="B7273" s="68"/>
      <c r="C7273" s="68"/>
      <c r="D7273" s="68"/>
      <c r="E7273" s="68"/>
      <c r="F7273" s="68"/>
      <c r="G7273" s="389"/>
      <c r="H7273" s="387" t="b" cm="1">
        <f t="array" aca="1" ref="H7273" ca="1">EsNegrita(BP[[#This Row],[CODIGO]])</f>
        <v>0</v>
      </c>
      <c r="I7273" s="387" t="b" cm="1">
        <f t="array" ref="I7273">_xlfn.LET(
    _xlpm.codigos_devolucion, _xlfn.UNIQUE(_xlfn._xlws.FILTER(BP[CODIGO], ISNUMBER(SEARCH("devoluci", BP[NOMBRE CUENTA])), {""})),
    ISNUMBER(MATCH(BP[[#This Row],[CODIGO]], _xlpm.codigos_devolucion, 0))
)</f>
        <v>0</v>
      </c>
    </row>
    <row r="7274" spans="1:9" x14ac:dyDescent="0.25">
      <c r="A7274" s="68"/>
      <c r="B7274" s="68"/>
      <c r="C7274" s="68"/>
      <c r="D7274" s="68"/>
      <c r="E7274" s="68"/>
      <c r="F7274" s="68"/>
      <c r="G7274" s="389"/>
      <c r="H7274" s="387" t="b" cm="1">
        <f t="array" aca="1" ref="H7274" ca="1">EsNegrita(BP[[#This Row],[CODIGO]])</f>
        <v>0</v>
      </c>
      <c r="I7274" s="387" t="b" cm="1">
        <f t="array" ref="I7274">_xlfn.LET(
    _xlpm.codigos_devolucion, _xlfn.UNIQUE(_xlfn._xlws.FILTER(BP[CODIGO], ISNUMBER(SEARCH("devoluci", BP[NOMBRE CUENTA])), {""})),
    ISNUMBER(MATCH(BP[[#This Row],[CODIGO]], _xlpm.codigos_devolucion, 0))
)</f>
        <v>0</v>
      </c>
    </row>
    <row r="7275" spans="1:9" x14ac:dyDescent="0.25">
      <c r="A7275" s="68"/>
      <c r="B7275" s="68"/>
      <c r="C7275" s="68"/>
      <c r="D7275" s="68"/>
      <c r="E7275" s="68"/>
      <c r="F7275" s="68"/>
      <c r="G7275" s="389"/>
      <c r="H7275" s="387" t="b" cm="1">
        <f t="array" aca="1" ref="H7275" ca="1">EsNegrita(BP[[#This Row],[CODIGO]])</f>
        <v>0</v>
      </c>
      <c r="I7275" s="387" t="b" cm="1">
        <f t="array" ref="I7275">_xlfn.LET(
    _xlpm.codigos_devolucion, _xlfn.UNIQUE(_xlfn._xlws.FILTER(BP[CODIGO], ISNUMBER(SEARCH("devoluci", BP[NOMBRE CUENTA])), {""})),
    ISNUMBER(MATCH(BP[[#This Row],[CODIGO]], _xlpm.codigos_devolucion, 0))
)</f>
        <v>0</v>
      </c>
    </row>
    <row r="7276" spans="1:9" x14ac:dyDescent="0.25">
      <c r="A7276" s="68"/>
      <c r="B7276" s="68"/>
      <c r="C7276" s="68"/>
      <c r="D7276" s="68"/>
      <c r="E7276" s="68"/>
      <c r="F7276" s="68"/>
      <c r="G7276" s="389"/>
      <c r="H7276" s="387" t="b" cm="1">
        <f t="array" aca="1" ref="H7276" ca="1">EsNegrita(BP[[#This Row],[CODIGO]])</f>
        <v>0</v>
      </c>
      <c r="I7276" s="387" t="b" cm="1">
        <f t="array" ref="I7276">_xlfn.LET(
    _xlpm.codigos_devolucion, _xlfn.UNIQUE(_xlfn._xlws.FILTER(BP[CODIGO], ISNUMBER(SEARCH("devoluci", BP[NOMBRE CUENTA])), {""})),
    ISNUMBER(MATCH(BP[[#This Row],[CODIGO]], _xlpm.codigos_devolucion, 0))
)</f>
        <v>0</v>
      </c>
    </row>
    <row r="7277" spans="1:9" x14ac:dyDescent="0.25">
      <c r="A7277" s="68"/>
      <c r="B7277" s="68"/>
      <c r="C7277" s="68"/>
      <c r="D7277" s="68"/>
      <c r="E7277" s="68"/>
      <c r="F7277" s="68"/>
      <c r="G7277" s="389"/>
      <c r="H7277" s="387" t="b" cm="1">
        <f t="array" aca="1" ref="H7277" ca="1">EsNegrita(BP[[#This Row],[CODIGO]])</f>
        <v>0</v>
      </c>
      <c r="I7277" s="387" t="b" cm="1">
        <f t="array" ref="I7277">_xlfn.LET(
    _xlpm.codigos_devolucion, _xlfn.UNIQUE(_xlfn._xlws.FILTER(BP[CODIGO], ISNUMBER(SEARCH("devoluci", BP[NOMBRE CUENTA])), {""})),
    ISNUMBER(MATCH(BP[[#This Row],[CODIGO]], _xlpm.codigos_devolucion, 0))
)</f>
        <v>0</v>
      </c>
    </row>
    <row r="7278" spans="1:9" x14ac:dyDescent="0.25">
      <c r="A7278" s="68"/>
      <c r="B7278" s="68"/>
      <c r="C7278" s="68"/>
      <c r="D7278" s="68"/>
      <c r="E7278" s="68"/>
      <c r="F7278" s="68"/>
      <c r="G7278" s="389"/>
      <c r="H7278" s="387" t="b" cm="1">
        <f t="array" aca="1" ref="H7278" ca="1">EsNegrita(BP[[#This Row],[CODIGO]])</f>
        <v>0</v>
      </c>
      <c r="I7278" s="387" t="b" cm="1">
        <f t="array" ref="I7278">_xlfn.LET(
    _xlpm.codigos_devolucion, _xlfn.UNIQUE(_xlfn._xlws.FILTER(BP[CODIGO], ISNUMBER(SEARCH("devoluci", BP[NOMBRE CUENTA])), {""})),
    ISNUMBER(MATCH(BP[[#This Row],[CODIGO]], _xlpm.codigos_devolucion, 0))
)</f>
        <v>0</v>
      </c>
    </row>
    <row r="7279" spans="1:9" x14ac:dyDescent="0.25">
      <c r="A7279" s="68"/>
      <c r="B7279" s="68"/>
      <c r="C7279" s="68"/>
      <c r="D7279" s="68"/>
      <c r="E7279" s="68"/>
      <c r="F7279" s="68"/>
      <c r="G7279" s="389"/>
      <c r="H7279" s="387" t="b" cm="1">
        <f t="array" aca="1" ref="H7279" ca="1">EsNegrita(BP[[#This Row],[CODIGO]])</f>
        <v>0</v>
      </c>
      <c r="I7279" s="387" t="b" cm="1">
        <f t="array" ref="I7279">_xlfn.LET(
    _xlpm.codigos_devolucion, _xlfn.UNIQUE(_xlfn._xlws.FILTER(BP[CODIGO], ISNUMBER(SEARCH("devoluci", BP[NOMBRE CUENTA])), {""})),
    ISNUMBER(MATCH(BP[[#This Row],[CODIGO]], _xlpm.codigos_devolucion, 0))
)</f>
        <v>0</v>
      </c>
    </row>
    <row r="7280" spans="1:9" x14ac:dyDescent="0.25">
      <c r="A7280" s="68"/>
      <c r="B7280" s="68"/>
      <c r="C7280" s="68"/>
      <c r="D7280" s="68"/>
      <c r="E7280" s="68"/>
      <c r="F7280" s="68"/>
      <c r="G7280" s="389"/>
      <c r="H7280" s="387" t="b" cm="1">
        <f t="array" aca="1" ref="H7280" ca="1">EsNegrita(BP[[#This Row],[CODIGO]])</f>
        <v>0</v>
      </c>
      <c r="I7280" s="387" t="b" cm="1">
        <f t="array" ref="I7280">_xlfn.LET(
    _xlpm.codigos_devolucion, _xlfn.UNIQUE(_xlfn._xlws.FILTER(BP[CODIGO], ISNUMBER(SEARCH("devoluci", BP[NOMBRE CUENTA])), {""})),
    ISNUMBER(MATCH(BP[[#This Row],[CODIGO]], _xlpm.codigos_devolucion, 0))
)</f>
        <v>0</v>
      </c>
    </row>
    <row r="7281" spans="1:9" x14ac:dyDescent="0.25">
      <c r="A7281" s="68"/>
      <c r="B7281" s="68"/>
      <c r="C7281" s="68"/>
      <c r="D7281" s="68"/>
      <c r="E7281" s="68"/>
      <c r="F7281" s="68"/>
      <c r="G7281" s="389"/>
      <c r="H7281" s="387" t="b" cm="1">
        <f t="array" aca="1" ref="H7281" ca="1">EsNegrita(BP[[#This Row],[CODIGO]])</f>
        <v>0</v>
      </c>
      <c r="I7281" s="387" t="b" cm="1">
        <f t="array" ref="I7281">_xlfn.LET(
    _xlpm.codigos_devolucion, _xlfn.UNIQUE(_xlfn._xlws.FILTER(BP[CODIGO], ISNUMBER(SEARCH("devoluci", BP[NOMBRE CUENTA])), {""})),
    ISNUMBER(MATCH(BP[[#This Row],[CODIGO]], _xlpm.codigos_devolucion, 0))
)</f>
        <v>0</v>
      </c>
    </row>
    <row r="7282" spans="1:9" x14ac:dyDescent="0.25">
      <c r="A7282" s="68"/>
      <c r="B7282" s="68"/>
      <c r="C7282" s="68"/>
      <c r="D7282" s="68"/>
      <c r="E7282" s="68"/>
      <c r="F7282" s="68"/>
      <c r="G7282" s="389"/>
      <c r="H7282" s="387" t="b" cm="1">
        <f t="array" aca="1" ref="H7282" ca="1">EsNegrita(BP[[#This Row],[CODIGO]])</f>
        <v>0</v>
      </c>
      <c r="I7282" s="387" t="b" cm="1">
        <f t="array" ref="I7282">_xlfn.LET(
    _xlpm.codigos_devolucion, _xlfn.UNIQUE(_xlfn._xlws.FILTER(BP[CODIGO], ISNUMBER(SEARCH("devoluci", BP[NOMBRE CUENTA])), {""})),
    ISNUMBER(MATCH(BP[[#This Row],[CODIGO]], _xlpm.codigos_devolucion, 0))
)</f>
        <v>0</v>
      </c>
    </row>
    <row r="7283" spans="1:9" x14ac:dyDescent="0.25">
      <c r="A7283" s="68"/>
      <c r="B7283" s="68"/>
      <c r="C7283" s="68"/>
      <c r="D7283" s="68"/>
      <c r="E7283" s="68"/>
      <c r="F7283" s="68"/>
      <c r="G7283" s="389"/>
      <c r="H7283" s="387" t="b" cm="1">
        <f t="array" aca="1" ref="H7283" ca="1">EsNegrita(BP[[#This Row],[CODIGO]])</f>
        <v>0</v>
      </c>
      <c r="I7283" s="387" t="b" cm="1">
        <f t="array" ref="I7283">_xlfn.LET(
    _xlpm.codigos_devolucion, _xlfn.UNIQUE(_xlfn._xlws.FILTER(BP[CODIGO], ISNUMBER(SEARCH("devoluci", BP[NOMBRE CUENTA])), {""})),
    ISNUMBER(MATCH(BP[[#This Row],[CODIGO]], _xlpm.codigos_devolucion, 0))
)</f>
        <v>0</v>
      </c>
    </row>
    <row r="7284" spans="1:9" x14ac:dyDescent="0.25">
      <c r="A7284" s="68"/>
      <c r="B7284" s="68"/>
      <c r="C7284" s="68"/>
      <c r="D7284" s="68"/>
      <c r="E7284" s="68"/>
      <c r="F7284" s="68"/>
      <c r="G7284" s="389"/>
      <c r="H7284" s="387" t="b" cm="1">
        <f t="array" aca="1" ref="H7284" ca="1">EsNegrita(BP[[#This Row],[CODIGO]])</f>
        <v>0</v>
      </c>
      <c r="I7284" s="387" t="b" cm="1">
        <f t="array" ref="I7284">_xlfn.LET(
    _xlpm.codigos_devolucion, _xlfn.UNIQUE(_xlfn._xlws.FILTER(BP[CODIGO], ISNUMBER(SEARCH("devoluci", BP[NOMBRE CUENTA])), {""})),
    ISNUMBER(MATCH(BP[[#This Row],[CODIGO]], _xlpm.codigos_devolucion, 0))
)</f>
        <v>0</v>
      </c>
    </row>
    <row r="7285" spans="1:9" x14ac:dyDescent="0.25">
      <c r="A7285" s="68"/>
      <c r="B7285" s="68"/>
      <c r="C7285" s="68"/>
      <c r="D7285" s="68"/>
      <c r="E7285" s="68"/>
      <c r="F7285" s="68"/>
      <c r="G7285" s="389"/>
      <c r="H7285" s="387" t="b" cm="1">
        <f t="array" aca="1" ref="H7285" ca="1">EsNegrita(BP[[#This Row],[CODIGO]])</f>
        <v>0</v>
      </c>
      <c r="I7285" s="387" t="b" cm="1">
        <f t="array" ref="I7285">_xlfn.LET(
    _xlpm.codigos_devolucion, _xlfn.UNIQUE(_xlfn._xlws.FILTER(BP[CODIGO], ISNUMBER(SEARCH("devoluci", BP[NOMBRE CUENTA])), {""})),
    ISNUMBER(MATCH(BP[[#This Row],[CODIGO]], _xlpm.codigos_devolucion, 0))
)</f>
        <v>0</v>
      </c>
    </row>
    <row r="7286" spans="1:9" x14ac:dyDescent="0.25">
      <c r="A7286" s="68"/>
      <c r="B7286" s="68"/>
      <c r="C7286" s="68"/>
      <c r="D7286" s="68"/>
      <c r="E7286" s="68"/>
      <c r="F7286" s="68"/>
      <c r="G7286" s="389"/>
      <c r="H7286" s="387" t="b" cm="1">
        <f t="array" aca="1" ref="H7286" ca="1">EsNegrita(BP[[#This Row],[CODIGO]])</f>
        <v>0</v>
      </c>
      <c r="I7286" s="387" t="b" cm="1">
        <f t="array" ref="I7286">_xlfn.LET(
    _xlpm.codigos_devolucion, _xlfn.UNIQUE(_xlfn._xlws.FILTER(BP[CODIGO], ISNUMBER(SEARCH("devoluci", BP[NOMBRE CUENTA])), {""})),
    ISNUMBER(MATCH(BP[[#This Row],[CODIGO]], _xlpm.codigos_devolucion, 0))
)</f>
        <v>0</v>
      </c>
    </row>
    <row r="7287" spans="1:9" x14ac:dyDescent="0.25">
      <c r="A7287" s="68"/>
      <c r="B7287" s="68"/>
      <c r="C7287" s="68"/>
      <c r="D7287" s="68"/>
      <c r="E7287" s="68"/>
      <c r="F7287" s="68"/>
      <c r="G7287" s="389"/>
      <c r="H7287" s="387" t="b" cm="1">
        <f t="array" aca="1" ref="H7287" ca="1">EsNegrita(BP[[#This Row],[CODIGO]])</f>
        <v>0</v>
      </c>
      <c r="I7287" s="387" t="b" cm="1">
        <f t="array" ref="I7287">_xlfn.LET(
    _xlpm.codigos_devolucion, _xlfn.UNIQUE(_xlfn._xlws.FILTER(BP[CODIGO], ISNUMBER(SEARCH("devoluci", BP[NOMBRE CUENTA])), {""})),
    ISNUMBER(MATCH(BP[[#This Row],[CODIGO]], _xlpm.codigos_devolucion, 0))
)</f>
        <v>0</v>
      </c>
    </row>
    <row r="7288" spans="1:9" x14ac:dyDescent="0.25">
      <c r="A7288" s="68"/>
      <c r="B7288" s="68"/>
      <c r="C7288" s="68"/>
      <c r="D7288" s="68"/>
      <c r="E7288" s="68"/>
      <c r="F7288" s="68"/>
      <c r="G7288" s="389"/>
      <c r="H7288" s="387" t="b" cm="1">
        <f t="array" aca="1" ref="H7288" ca="1">EsNegrita(BP[[#This Row],[CODIGO]])</f>
        <v>0</v>
      </c>
      <c r="I7288" s="387" t="b" cm="1">
        <f t="array" ref="I7288">_xlfn.LET(
    _xlpm.codigos_devolucion, _xlfn.UNIQUE(_xlfn._xlws.FILTER(BP[CODIGO], ISNUMBER(SEARCH("devoluci", BP[NOMBRE CUENTA])), {""})),
    ISNUMBER(MATCH(BP[[#This Row],[CODIGO]], _xlpm.codigos_devolucion, 0))
)</f>
        <v>0</v>
      </c>
    </row>
    <row r="7289" spans="1:9" x14ac:dyDescent="0.25">
      <c r="A7289" s="68"/>
      <c r="B7289" s="68"/>
      <c r="C7289" s="68"/>
      <c r="D7289" s="68"/>
      <c r="E7289" s="68"/>
      <c r="F7289" s="68"/>
      <c r="G7289" s="389"/>
      <c r="H7289" s="387" t="b" cm="1">
        <f t="array" aca="1" ref="H7289" ca="1">EsNegrita(BP[[#This Row],[CODIGO]])</f>
        <v>0</v>
      </c>
      <c r="I7289" s="387" t="b" cm="1">
        <f t="array" ref="I7289">_xlfn.LET(
    _xlpm.codigos_devolucion, _xlfn.UNIQUE(_xlfn._xlws.FILTER(BP[CODIGO], ISNUMBER(SEARCH("devoluci", BP[NOMBRE CUENTA])), {""})),
    ISNUMBER(MATCH(BP[[#This Row],[CODIGO]], _xlpm.codigos_devolucion, 0))
)</f>
        <v>0</v>
      </c>
    </row>
    <row r="7290" spans="1:9" x14ac:dyDescent="0.25">
      <c r="A7290" s="68"/>
      <c r="B7290" s="68"/>
      <c r="C7290" s="68"/>
      <c r="D7290" s="68"/>
      <c r="E7290" s="68"/>
      <c r="F7290" s="68"/>
      <c r="G7290" s="389"/>
      <c r="H7290" s="387" t="b" cm="1">
        <f t="array" aca="1" ref="H7290" ca="1">EsNegrita(BP[[#This Row],[CODIGO]])</f>
        <v>0</v>
      </c>
      <c r="I7290" s="387" t="b" cm="1">
        <f t="array" ref="I7290">_xlfn.LET(
    _xlpm.codigos_devolucion, _xlfn.UNIQUE(_xlfn._xlws.FILTER(BP[CODIGO], ISNUMBER(SEARCH("devoluci", BP[NOMBRE CUENTA])), {""})),
    ISNUMBER(MATCH(BP[[#This Row],[CODIGO]], _xlpm.codigos_devolucion, 0))
)</f>
        <v>0</v>
      </c>
    </row>
    <row r="7291" spans="1:9" x14ac:dyDescent="0.25">
      <c r="A7291" s="68"/>
      <c r="B7291" s="68"/>
      <c r="C7291" s="68"/>
      <c r="D7291" s="68"/>
      <c r="E7291" s="68"/>
      <c r="F7291" s="68"/>
      <c r="G7291" s="389"/>
      <c r="H7291" s="387" t="b" cm="1">
        <f t="array" aca="1" ref="H7291" ca="1">EsNegrita(BP[[#This Row],[CODIGO]])</f>
        <v>0</v>
      </c>
      <c r="I7291" s="387" t="b" cm="1">
        <f t="array" ref="I7291">_xlfn.LET(
    _xlpm.codigos_devolucion, _xlfn.UNIQUE(_xlfn._xlws.FILTER(BP[CODIGO], ISNUMBER(SEARCH("devoluci", BP[NOMBRE CUENTA])), {""})),
    ISNUMBER(MATCH(BP[[#This Row],[CODIGO]], _xlpm.codigos_devolucion, 0))
)</f>
        <v>0</v>
      </c>
    </row>
    <row r="7292" spans="1:9" x14ac:dyDescent="0.25">
      <c r="A7292" s="68"/>
      <c r="B7292" s="68"/>
      <c r="C7292" s="68"/>
      <c r="D7292" s="68"/>
      <c r="E7292" s="68"/>
      <c r="F7292" s="68"/>
      <c r="G7292" s="389"/>
      <c r="H7292" s="387" t="b" cm="1">
        <f t="array" aca="1" ref="H7292" ca="1">EsNegrita(BP[[#This Row],[CODIGO]])</f>
        <v>0</v>
      </c>
      <c r="I7292" s="387" t="b" cm="1">
        <f t="array" ref="I7292">_xlfn.LET(
    _xlpm.codigos_devolucion, _xlfn.UNIQUE(_xlfn._xlws.FILTER(BP[CODIGO], ISNUMBER(SEARCH("devoluci", BP[NOMBRE CUENTA])), {""})),
    ISNUMBER(MATCH(BP[[#This Row],[CODIGO]], _xlpm.codigos_devolucion, 0))
)</f>
        <v>0</v>
      </c>
    </row>
    <row r="7293" spans="1:9" x14ac:dyDescent="0.25">
      <c r="A7293" s="68"/>
      <c r="B7293" s="68"/>
      <c r="C7293" s="68"/>
      <c r="D7293" s="68"/>
      <c r="E7293" s="68"/>
      <c r="F7293" s="68"/>
      <c r="G7293" s="389"/>
      <c r="H7293" s="387" t="b" cm="1">
        <f t="array" aca="1" ref="H7293" ca="1">EsNegrita(BP[[#This Row],[CODIGO]])</f>
        <v>0</v>
      </c>
      <c r="I7293" s="387" t="b" cm="1">
        <f t="array" ref="I7293">_xlfn.LET(
    _xlpm.codigos_devolucion, _xlfn.UNIQUE(_xlfn._xlws.FILTER(BP[CODIGO], ISNUMBER(SEARCH("devoluci", BP[NOMBRE CUENTA])), {""})),
    ISNUMBER(MATCH(BP[[#This Row],[CODIGO]], _xlpm.codigos_devolucion, 0))
)</f>
        <v>0</v>
      </c>
    </row>
    <row r="7294" spans="1:9" x14ac:dyDescent="0.25">
      <c r="A7294" s="68"/>
      <c r="B7294" s="68"/>
      <c r="C7294" s="68"/>
      <c r="D7294" s="68"/>
      <c r="E7294" s="68"/>
      <c r="F7294" s="68"/>
      <c r="G7294" s="389"/>
      <c r="H7294" s="387" t="b" cm="1">
        <f t="array" aca="1" ref="H7294" ca="1">EsNegrita(BP[[#This Row],[CODIGO]])</f>
        <v>0</v>
      </c>
      <c r="I7294" s="387" t="b" cm="1">
        <f t="array" ref="I7294">_xlfn.LET(
    _xlpm.codigos_devolucion, _xlfn.UNIQUE(_xlfn._xlws.FILTER(BP[CODIGO], ISNUMBER(SEARCH("devoluci", BP[NOMBRE CUENTA])), {""})),
    ISNUMBER(MATCH(BP[[#This Row],[CODIGO]], _xlpm.codigos_devolucion, 0))
)</f>
        <v>0</v>
      </c>
    </row>
    <row r="7295" spans="1:9" x14ac:dyDescent="0.25">
      <c r="A7295" s="68"/>
      <c r="B7295" s="68"/>
      <c r="C7295" s="68"/>
      <c r="D7295" s="68"/>
      <c r="E7295" s="68"/>
      <c r="F7295" s="68"/>
      <c r="G7295" s="389"/>
      <c r="H7295" s="387" t="b" cm="1">
        <f t="array" aca="1" ref="H7295" ca="1">EsNegrita(BP[[#This Row],[CODIGO]])</f>
        <v>0</v>
      </c>
      <c r="I7295" s="387" t="b" cm="1">
        <f t="array" ref="I7295">_xlfn.LET(
    _xlpm.codigos_devolucion, _xlfn.UNIQUE(_xlfn._xlws.FILTER(BP[CODIGO], ISNUMBER(SEARCH("devoluci", BP[NOMBRE CUENTA])), {""})),
    ISNUMBER(MATCH(BP[[#This Row],[CODIGO]], _xlpm.codigos_devolucion, 0))
)</f>
        <v>0</v>
      </c>
    </row>
    <row r="7296" spans="1:9" x14ac:dyDescent="0.25">
      <c r="A7296" s="68"/>
      <c r="B7296" s="68"/>
      <c r="C7296" s="68"/>
      <c r="D7296" s="68"/>
      <c r="E7296" s="68"/>
      <c r="F7296" s="68"/>
      <c r="G7296" s="389"/>
      <c r="H7296" s="387" t="b" cm="1">
        <f t="array" aca="1" ref="H7296" ca="1">EsNegrita(BP[[#This Row],[CODIGO]])</f>
        <v>0</v>
      </c>
      <c r="I7296" s="387" t="b" cm="1">
        <f t="array" ref="I7296">_xlfn.LET(
    _xlpm.codigos_devolucion, _xlfn.UNIQUE(_xlfn._xlws.FILTER(BP[CODIGO], ISNUMBER(SEARCH("devoluci", BP[NOMBRE CUENTA])), {""})),
    ISNUMBER(MATCH(BP[[#This Row],[CODIGO]], _xlpm.codigos_devolucion, 0))
)</f>
        <v>0</v>
      </c>
    </row>
    <row r="7297" spans="1:9" x14ac:dyDescent="0.25">
      <c r="A7297" s="68"/>
      <c r="B7297" s="68"/>
      <c r="C7297" s="68"/>
      <c r="D7297" s="68"/>
      <c r="E7297" s="68"/>
      <c r="F7297" s="68"/>
      <c r="G7297" s="389"/>
      <c r="H7297" s="387" t="b" cm="1">
        <f t="array" aca="1" ref="H7297" ca="1">EsNegrita(BP[[#This Row],[CODIGO]])</f>
        <v>0</v>
      </c>
      <c r="I7297" s="387" t="b" cm="1">
        <f t="array" ref="I7297">_xlfn.LET(
    _xlpm.codigos_devolucion, _xlfn.UNIQUE(_xlfn._xlws.FILTER(BP[CODIGO], ISNUMBER(SEARCH("devoluci", BP[NOMBRE CUENTA])), {""})),
    ISNUMBER(MATCH(BP[[#This Row],[CODIGO]], _xlpm.codigos_devolucion, 0))
)</f>
        <v>0</v>
      </c>
    </row>
    <row r="7298" spans="1:9" x14ac:dyDescent="0.25">
      <c r="A7298" s="68"/>
      <c r="B7298" s="68"/>
      <c r="C7298" s="68"/>
      <c r="D7298" s="68"/>
      <c r="E7298" s="68"/>
      <c r="F7298" s="68"/>
      <c r="G7298" s="389"/>
      <c r="H7298" s="387" t="b" cm="1">
        <f t="array" aca="1" ref="H7298" ca="1">EsNegrita(BP[[#This Row],[CODIGO]])</f>
        <v>0</v>
      </c>
      <c r="I7298" s="387" t="b" cm="1">
        <f t="array" ref="I7298">_xlfn.LET(
    _xlpm.codigos_devolucion, _xlfn.UNIQUE(_xlfn._xlws.FILTER(BP[CODIGO], ISNUMBER(SEARCH("devoluci", BP[NOMBRE CUENTA])), {""})),
    ISNUMBER(MATCH(BP[[#This Row],[CODIGO]], _xlpm.codigos_devolucion, 0))
)</f>
        <v>0</v>
      </c>
    </row>
    <row r="7299" spans="1:9" x14ac:dyDescent="0.25">
      <c r="A7299" s="68"/>
      <c r="B7299" s="68"/>
      <c r="C7299" s="68"/>
      <c r="D7299" s="68"/>
      <c r="E7299" s="68"/>
      <c r="F7299" s="68"/>
      <c r="G7299" s="389"/>
      <c r="H7299" s="387" t="b" cm="1">
        <f t="array" aca="1" ref="H7299" ca="1">EsNegrita(BP[[#This Row],[CODIGO]])</f>
        <v>0</v>
      </c>
      <c r="I7299" s="387" t="b" cm="1">
        <f t="array" ref="I7299">_xlfn.LET(
    _xlpm.codigos_devolucion, _xlfn.UNIQUE(_xlfn._xlws.FILTER(BP[CODIGO], ISNUMBER(SEARCH("devoluci", BP[NOMBRE CUENTA])), {""})),
    ISNUMBER(MATCH(BP[[#This Row],[CODIGO]], _xlpm.codigos_devolucion, 0))
)</f>
        <v>0</v>
      </c>
    </row>
    <row r="7300" spans="1:9" x14ac:dyDescent="0.25">
      <c r="A7300" s="68"/>
      <c r="B7300" s="68"/>
      <c r="C7300" s="68"/>
      <c r="D7300" s="68"/>
      <c r="E7300" s="68"/>
      <c r="F7300" s="68"/>
      <c r="G7300" s="389"/>
      <c r="H7300" s="387" t="b" cm="1">
        <f t="array" aca="1" ref="H7300" ca="1">EsNegrita(BP[[#This Row],[CODIGO]])</f>
        <v>0</v>
      </c>
      <c r="I7300" s="387" t="b" cm="1">
        <f t="array" ref="I7300">_xlfn.LET(
    _xlpm.codigos_devolucion, _xlfn.UNIQUE(_xlfn._xlws.FILTER(BP[CODIGO], ISNUMBER(SEARCH("devoluci", BP[NOMBRE CUENTA])), {""})),
    ISNUMBER(MATCH(BP[[#This Row],[CODIGO]], _xlpm.codigos_devolucion, 0))
)</f>
        <v>0</v>
      </c>
    </row>
    <row r="7301" spans="1:9" x14ac:dyDescent="0.25">
      <c r="A7301" s="68"/>
      <c r="B7301" s="68"/>
      <c r="C7301" s="68"/>
      <c r="D7301" s="68"/>
      <c r="E7301" s="68"/>
      <c r="F7301" s="68"/>
      <c r="G7301" s="389"/>
      <c r="H7301" s="387" t="b" cm="1">
        <f t="array" aca="1" ref="H7301" ca="1">EsNegrita(BP[[#This Row],[CODIGO]])</f>
        <v>0</v>
      </c>
      <c r="I7301" s="387" t="b" cm="1">
        <f t="array" ref="I7301">_xlfn.LET(
    _xlpm.codigos_devolucion, _xlfn.UNIQUE(_xlfn._xlws.FILTER(BP[CODIGO], ISNUMBER(SEARCH("devoluci", BP[NOMBRE CUENTA])), {""})),
    ISNUMBER(MATCH(BP[[#This Row],[CODIGO]], _xlpm.codigos_devolucion, 0))
)</f>
        <v>0</v>
      </c>
    </row>
    <row r="7302" spans="1:9" x14ac:dyDescent="0.25">
      <c r="A7302" s="68"/>
      <c r="B7302" s="68"/>
      <c r="C7302" s="68"/>
      <c r="D7302" s="68"/>
      <c r="E7302" s="68"/>
      <c r="F7302" s="68"/>
      <c r="G7302" s="389"/>
      <c r="H7302" s="387" t="b" cm="1">
        <f t="array" aca="1" ref="H7302" ca="1">EsNegrita(BP[[#This Row],[CODIGO]])</f>
        <v>0</v>
      </c>
      <c r="I7302" s="387" t="b" cm="1">
        <f t="array" ref="I7302">_xlfn.LET(
    _xlpm.codigos_devolucion, _xlfn.UNIQUE(_xlfn._xlws.FILTER(BP[CODIGO], ISNUMBER(SEARCH("devoluci", BP[NOMBRE CUENTA])), {""})),
    ISNUMBER(MATCH(BP[[#This Row],[CODIGO]], _xlpm.codigos_devolucion, 0))
)</f>
        <v>0</v>
      </c>
    </row>
    <row r="7303" spans="1:9" x14ac:dyDescent="0.25">
      <c r="A7303" s="68"/>
      <c r="B7303" s="68"/>
      <c r="C7303" s="68"/>
      <c r="D7303" s="68"/>
      <c r="E7303" s="68"/>
      <c r="F7303" s="68"/>
      <c r="G7303" s="389"/>
      <c r="H7303" s="387" t="b" cm="1">
        <f t="array" aca="1" ref="H7303" ca="1">EsNegrita(BP[[#This Row],[CODIGO]])</f>
        <v>0</v>
      </c>
      <c r="I7303" s="387" t="b" cm="1">
        <f t="array" ref="I7303">_xlfn.LET(
    _xlpm.codigos_devolucion, _xlfn.UNIQUE(_xlfn._xlws.FILTER(BP[CODIGO], ISNUMBER(SEARCH("devoluci", BP[NOMBRE CUENTA])), {""})),
    ISNUMBER(MATCH(BP[[#This Row],[CODIGO]], _xlpm.codigos_devolucion, 0))
)</f>
        <v>0</v>
      </c>
    </row>
    <row r="7304" spans="1:9" x14ac:dyDescent="0.25">
      <c r="A7304" s="68"/>
      <c r="B7304" s="68"/>
      <c r="C7304" s="68"/>
      <c r="D7304" s="68"/>
      <c r="E7304" s="68"/>
      <c r="F7304" s="68"/>
      <c r="G7304" s="389"/>
      <c r="H7304" s="387" t="b" cm="1">
        <f t="array" aca="1" ref="H7304" ca="1">EsNegrita(BP[[#This Row],[CODIGO]])</f>
        <v>0</v>
      </c>
      <c r="I7304" s="387" t="b" cm="1">
        <f t="array" ref="I7304">_xlfn.LET(
    _xlpm.codigos_devolucion, _xlfn.UNIQUE(_xlfn._xlws.FILTER(BP[CODIGO], ISNUMBER(SEARCH("devoluci", BP[NOMBRE CUENTA])), {""})),
    ISNUMBER(MATCH(BP[[#This Row],[CODIGO]], _xlpm.codigos_devolucion, 0))
)</f>
        <v>0</v>
      </c>
    </row>
    <row r="7305" spans="1:9" x14ac:dyDescent="0.25">
      <c r="A7305" s="68"/>
      <c r="B7305" s="68"/>
      <c r="C7305" s="68"/>
      <c r="D7305" s="68"/>
      <c r="E7305" s="68"/>
      <c r="F7305" s="68"/>
      <c r="G7305" s="389"/>
      <c r="H7305" s="387" t="b" cm="1">
        <f t="array" aca="1" ref="H7305" ca="1">EsNegrita(BP[[#This Row],[CODIGO]])</f>
        <v>0</v>
      </c>
      <c r="I7305" s="387" t="b" cm="1">
        <f t="array" ref="I7305">_xlfn.LET(
    _xlpm.codigos_devolucion, _xlfn.UNIQUE(_xlfn._xlws.FILTER(BP[CODIGO], ISNUMBER(SEARCH("devoluci", BP[NOMBRE CUENTA])), {""})),
    ISNUMBER(MATCH(BP[[#This Row],[CODIGO]], _xlpm.codigos_devolucion, 0))
)</f>
        <v>0</v>
      </c>
    </row>
    <row r="7306" spans="1:9" x14ac:dyDescent="0.25">
      <c r="A7306" s="68"/>
      <c r="B7306" s="68"/>
      <c r="C7306" s="68"/>
      <c r="D7306" s="68"/>
      <c r="E7306" s="68"/>
      <c r="F7306" s="68"/>
      <c r="G7306" s="389"/>
      <c r="H7306" s="387" t="b" cm="1">
        <f t="array" aca="1" ref="H7306" ca="1">EsNegrita(BP[[#This Row],[CODIGO]])</f>
        <v>0</v>
      </c>
      <c r="I7306" s="387" t="b" cm="1">
        <f t="array" ref="I7306">_xlfn.LET(
    _xlpm.codigos_devolucion, _xlfn.UNIQUE(_xlfn._xlws.FILTER(BP[CODIGO], ISNUMBER(SEARCH("devoluci", BP[NOMBRE CUENTA])), {""})),
    ISNUMBER(MATCH(BP[[#This Row],[CODIGO]], _xlpm.codigos_devolucion, 0))
)</f>
        <v>0</v>
      </c>
    </row>
    <row r="7307" spans="1:9" x14ac:dyDescent="0.25">
      <c r="A7307" s="68"/>
      <c r="B7307" s="68"/>
      <c r="C7307" s="68"/>
      <c r="D7307" s="68"/>
      <c r="E7307" s="68"/>
      <c r="F7307" s="68"/>
      <c r="G7307" s="389"/>
      <c r="H7307" s="387" t="b" cm="1">
        <f t="array" aca="1" ref="H7307" ca="1">EsNegrita(BP[[#This Row],[CODIGO]])</f>
        <v>0</v>
      </c>
      <c r="I7307" s="387" t="b" cm="1">
        <f t="array" ref="I7307">_xlfn.LET(
    _xlpm.codigos_devolucion, _xlfn.UNIQUE(_xlfn._xlws.FILTER(BP[CODIGO], ISNUMBER(SEARCH("devoluci", BP[NOMBRE CUENTA])), {""})),
    ISNUMBER(MATCH(BP[[#This Row],[CODIGO]], _xlpm.codigos_devolucion, 0))
)</f>
        <v>0</v>
      </c>
    </row>
    <row r="7308" spans="1:9" x14ac:dyDescent="0.25">
      <c r="A7308" s="392"/>
      <c r="B7308" s="392"/>
      <c r="C7308" s="392"/>
      <c r="D7308" s="392"/>
      <c r="E7308" s="392"/>
      <c r="F7308" s="392"/>
      <c r="G7308" s="393"/>
      <c r="H7308" s="387" t="b" cm="1">
        <f t="array" aca="1" ref="H7308" ca="1">EsNegrita(BP[[#This Row],[CODIGO]])</f>
        <v>0</v>
      </c>
      <c r="I7308" s="387" t="b" cm="1">
        <f t="array" ref="I7308">_xlfn.LET(
    _xlpm.codigos_devolucion, _xlfn.UNIQUE(_xlfn._xlws.FILTER(BP[CODIGO], ISNUMBER(SEARCH("devoluci", BP[NOMBRE CUENTA])), {""})),
    ISNUMBER(MATCH(BP[[#This Row],[CODIGO]], _xlpm.codigos_devolucion, 0))
)</f>
        <v>0</v>
      </c>
    </row>
    <row r="7309" spans="1:9" x14ac:dyDescent="0.25">
      <c r="A7309" s="68"/>
      <c r="B7309" s="68"/>
      <c r="C7309" s="68"/>
      <c r="D7309" s="68"/>
      <c r="E7309" s="68"/>
      <c r="F7309" s="68"/>
      <c r="G7309" s="389"/>
      <c r="H7309" s="387" t="b" cm="1">
        <f t="array" aca="1" ref="H7309" ca="1">EsNegrita(BP[[#This Row],[CODIGO]])</f>
        <v>0</v>
      </c>
      <c r="I7309" s="387" t="b" cm="1">
        <f t="array" ref="I7309">_xlfn.LET(
    _xlpm.codigos_devolucion, _xlfn.UNIQUE(_xlfn._xlws.FILTER(BP[CODIGO], ISNUMBER(SEARCH("devoluci", BP[NOMBRE CUENTA])), {""})),
    ISNUMBER(MATCH(BP[[#This Row],[CODIGO]], _xlpm.codigos_devolucion, 0))
)</f>
        <v>0</v>
      </c>
    </row>
    <row r="7310" spans="1:9" x14ac:dyDescent="0.25">
      <c r="A7310" s="68"/>
      <c r="B7310" s="68"/>
      <c r="C7310" s="68"/>
      <c r="D7310" s="68"/>
      <c r="E7310" s="68"/>
      <c r="F7310" s="68"/>
      <c r="G7310" s="389"/>
      <c r="H7310" s="387" t="b" cm="1">
        <f t="array" aca="1" ref="H7310" ca="1">EsNegrita(BP[[#This Row],[CODIGO]])</f>
        <v>0</v>
      </c>
      <c r="I7310" s="387" t="b" cm="1">
        <f t="array" ref="I7310">_xlfn.LET(
    _xlpm.codigos_devolucion, _xlfn.UNIQUE(_xlfn._xlws.FILTER(BP[CODIGO], ISNUMBER(SEARCH("devoluci", BP[NOMBRE CUENTA])), {""})),
    ISNUMBER(MATCH(BP[[#This Row],[CODIGO]], _xlpm.codigos_devolucion, 0))
)</f>
        <v>0</v>
      </c>
    </row>
    <row r="7311" spans="1:9" x14ac:dyDescent="0.25">
      <c r="A7311" s="68"/>
      <c r="B7311" s="68"/>
      <c r="C7311" s="68"/>
      <c r="D7311" s="68"/>
      <c r="E7311" s="68"/>
      <c r="F7311" s="68"/>
      <c r="G7311" s="389"/>
      <c r="H7311" s="387" t="b" cm="1">
        <f t="array" aca="1" ref="H7311" ca="1">EsNegrita(BP[[#This Row],[CODIGO]])</f>
        <v>0</v>
      </c>
      <c r="I7311" s="387" t="b" cm="1">
        <f t="array" ref="I7311">_xlfn.LET(
    _xlpm.codigos_devolucion, _xlfn.UNIQUE(_xlfn._xlws.FILTER(BP[CODIGO], ISNUMBER(SEARCH("devoluci", BP[NOMBRE CUENTA])), {""})),
    ISNUMBER(MATCH(BP[[#This Row],[CODIGO]], _xlpm.codigos_devolucion, 0))
)</f>
        <v>0</v>
      </c>
    </row>
    <row r="7312" spans="1:9" x14ac:dyDescent="0.25">
      <c r="A7312" s="68"/>
      <c r="B7312" s="68"/>
      <c r="C7312" s="68"/>
      <c r="D7312" s="68"/>
      <c r="E7312" s="68"/>
      <c r="F7312" s="68"/>
      <c r="G7312" s="389"/>
      <c r="H7312" s="387" t="b" cm="1">
        <f t="array" aca="1" ref="H7312" ca="1">EsNegrita(BP[[#This Row],[CODIGO]])</f>
        <v>0</v>
      </c>
      <c r="I7312" s="387" t="b" cm="1">
        <f t="array" ref="I7312">_xlfn.LET(
    _xlpm.codigos_devolucion, _xlfn.UNIQUE(_xlfn._xlws.FILTER(BP[CODIGO], ISNUMBER(SEARCH("devoluci", BP[NOMBRE CUENTA])), {""})),
    ISNUMBER(MATCH(BP[[#This Row],[CODIGO]], _xlpm.codigos_devolucion, 0))
)</f>
        <v>0</v>
      </c>
    </row>
    <row r="7313" spans="1:9" x14ac:dyDescent="0.25">
      <c r="A7313" s="68"/>
      <c r="B7313" s="68"/>
      <c r="C7313" s="68"/>
      <c r="D7313" s="68"/>
      <c r="E7313" s="68"/>
      <c r="F7313" s="68"/>
      <c r="G7313" s="389"/>
      <c r="H7313" s="387" t="b" cm="1">
        <f t="array" aca="1" ref="H7313" ca="1">EsNegrita(BP[[#This Row],[CODIGO]])</f>
        <v>0</v>
      </c>
      <c r="I7313" s="387" t="b" cm="1">
        <f t="array" ref="I7313">_xlfn.LET(
    _xlpm.codigos_devolucion, _xlfn.UNIQUE(_xlfn._xlws.FILTER(BP[CODIGO], ISNUMBER(SEARCH("devoluci", BP[NOMBRE CUENTA])), {""})),
    ISNUMBER(MATCH(BP[[#This Row],[CODIGO]], _xlpm.codigos_devolucion, 0))
)</f>
        <v>0</v>
      </c>
    </row>
    <row r="7314" spans="1:9" x14ac:dyDescent="0.25">
      <c r="A7314" s="68"/>
      <c r="B7314" s="68"/>
      <c r="C7314" s="68"/>
      <c r="D7314" s="68"/>
      <c r="E7314" s="68"/>
      <c r="F7314" s="68"/>
      <c r="G7314" s="389"/>
      <c r="H7314" s="387" t="b" cm="1">
        <f t="array" aca="1" ref="H7314" ca="1">EsNegrita(BP[[#This Row],[CODIGO]])</f>
        <v>0</v>
      </c>
      <c r="I7314" s="387" t="b" cm="1">
        <f t="array" ref="I7314">_xlfn.LET(
    _xlpm.codigos_devolucion, _xlfn.UNIQUE(_xlfn._xlws.FILTER(BP[CODIGO], ISNUMBER(SEARCH("devoluci", BP[NOMBRE CUENTA])), {""})),
    ISNUMBER(MATCH(BP[[#This Row],[CODIGO]], _xlpm.codigos_devolucion, 0))
)</f>
        <v>0</v>
      </c>
    </row>
    <row r="7315" spans="1:9" x14ac:dyDescent="0.25">
      <c r="A7315" s="68"/>
      <c r="B7315" s="68"/>
      <c r="C7315" s="68"/>
      <c r="D7315" s="68"/>
      <c r="E7315" s="68"/>
      <c r="F7315" s="68"/>
      <c r="G7315" s="389"/>
      <c r="H7315" s="387" t="b" cm="1">
        <f t="array" aca="1" ref="H7315" ca="1">EsNegrita(BP[[#This Row],[CODIGO]])</f>
        <v>0</v>
      </c>
      <c r="I7315" s="387" t="b" cm="1">
        <f t="array" ref="I7315">_xlfn.LET(
    _xlpm.codigos_devolucion, _xlfn.UNIQUE(_xlfn._xlws.FILTER(BP[CODIGO], ISNUMBER(SEARCH("devoluci", BP[NOMBRE CUENTA])), {""})),
    ISNUMBER(MATCH(BP[[#This Row],[CODIGO]], _xlpm.codigos_devolucion, 0))
)</f>
        <v>0</v>
      </c>
    </row>
    <row r="7316" spans="1:9" x14ac:dyDescent="0.25">
      <c r="A7316" s="68"/>
      <c r="B7316" s="68"/>
      <c r="C7316" s="68"/>
      <c r="D7316" s="68"/>
      <c r="E7316" s="68"/>
      <c r="F7316" s="68"/>
      <c r="G7316" s="389"/>
      <c r="H7316" s="387" t="b" cm="1">
        <f t="array" aca="1" ref="H7316" ca="1">EsNegrita(BP[[#This Row],[CODIGO]])</f>
        <v>0</v>
      </c>
      <c r="I7316" s="387" t="b" cm="1">
        <f t="array" ref="I7316">_xlfn.LET(
    _xlpm.codigos_devolucion, _xlfn.UNIQUE(_xlfn._xlws.FILTER(BP[CODIGO], ISNUMBER(SEARCH("devoluci", BP[NOMBRE CUENTA])), {""})),
    ISNUMBER(MATCH(BP[[#This Row],[CODIGO]], _xlpm.codigos_devolucion, 0))
)</f>
        <v>0</v>
      </c>
    </row>
    <row r="7317" spans="1:9" x14ac:dyDescent="0.25">
      <c r="A7317" s="68"/>
      <c r="B7317" s="68"/>
      <c r="C7317" s="68"/>
      <c r="D7317" s="68"/>
      <c r="E7317" s="68"/>
      <c r="F7317" s="68"/>
      <c r="G7317" s="389"/>
      <c r="H7317" s="387" t="b" cm="1">
        <f t="array" aca="1" ref="H7317" ca="1">EsNegrita(BP[[#This Row],[CODIGO]])</f>
        <v>0</v>
      </c>
      <c r="I7317" s="387" t="b" cm="1">
        <f t="array" ref="I7317">_xlfn.LET(
    _xlpm.codigos_devolucion, _xlfn.UNIQUE(_xlfn._xlws.FILTER(BP[CODIGO], ISNUMBER(SEARCH("devoluci", BP[NOMBRE CUENTA])), {""})),
    ISNUMBER(MATCH(BP[[#This Row],[CODIGO]], _xlpm.codigos_devolucion, 0))
)</f>
        <v>0</v>
      </c>
    </row>
    <row r="7318" spans="1:9" x14ac:dyDescent="0.25">
      <c r="A7318" s="68"/>
      <c r="B7318" s="68"/>
      <c r="C7318" s="68"/>
      <c r="D7318" s="68"/>
      <c r="E7318" s="68"/>
      <c r="F7318" s="68"/>
      <c r="G7318" s="389"/>
      <c r="H7318" s="387" t="b" cm="1">
        <f t="array" aca="1" ref="H7318" ca="1">EsNegrita(BP[[#This Row],[CODIGO]])</f>
        <v>0</v>
      </c>
      <c r="I7318" s="387" t="b" cm="1">
        <f t="array" ref="I7318">_xlfn.LET(
    _xlpm.codigos_devolucion, _xlfn.UNIQUE(_xlfn._xlws.FILTER(BP[CODIGO], ISNUMBER(SEARCH("devoluci", BP[NOMBRE CUENTA])), {""})),
    ISNUMBER(MATCH(BP[[#This Row],[CODIGO]], _xlpm.codigos_devolucion, 0))
)</f>
        <v>0</v>
      </c>
    </row>
    <row r="7319" spans="1:9" x14ac:dyDescent="0.25">
      <c r="A7319" s="68"/>
      <c r="B7319" s="68"/>
      <c r="C7319" s="68"/>
      <c r="D7319" s="68"/>
      <c r="E7319" s="68"/>
      <c r="F7319" s="68"/>
      <c r="G7319" s="389"/>
      <c r="H7319" s="387" t="b" cm="1">
        <f t="array" aca="1" ref="H7319" ca="1">EsNegrita(BP[[#This Row],[CODIGO]])</f>
        <v>0</v>
      </c>
      <c r="I7319" s="387" t="b" cm="1">
        <f t="array" ref="I7319">_xlfn.LET(
    _xlpm.codigos_devolucion, _xlfn.UNIQUE(_xlfn._xlws.FILTER(BP[CODIGO], ISNUMBER(SEARCH("devoluci", BP[NOMBRE CUENTA])), {""})),
    ISNUMBER(MATCH(BP[[#This Row],[CODIGO]], _xlpm.codigos_devolucion, 0))
)</f>
        <v>0</v>
      </c>
    </row>
    <row r="7320" spans="1:9" x14ac:dyDescent="0.25">
      <c r="A7320" s="68"/>
      <c r="B7320" s="68"/>
      <c r="C7320" s="68"/>
      <c r="D7320" s="68"/>
      <c r="E7320" s="68"/>
      <c r="F7320" s="68"/>
      <c r="G7320" s="389"/>
      <c r="H7320" s="387" t="b" cm="1">
        <f t="array" aca="1" ref="H7320" ca="1">EsNegrita(BP[[#This Row],[CODIGO]])</f>
        <v>0</v>
      </c>
      <c r="I7320" s="387" t="b" cm="1">
        <f t="array" ref="I7320">_xlfn.LET(
    _xlpm.codigos_devolucion, _xlfn.UNIQUE(_xlfn._xlws.FILTER(BP[CODIGO], ISNUMBER(SEARCH("devoluci", BP[NOMBRE CUENTA])), {""})),
    ISNUMBER(MATCH(BP[[#This Row],[CODIGO]], _xlpm.codigos_devolucion, 0))
)</f>
        <v>0</v>
      </c>
    </row>
    <row r="7321" spans="1:9" x14ac:dyDescent="0.25">
      <c r="A7321" s="68"/>
      <c r="B7321" s="68"/>
      <c r="C7321" s="68"/>
      <c r="D7321" s="68"/>
      <c r="E7321" s="68"/>
      <c r="F7321" s="68"/>
      <c r="G7321" s="389"/>
      <c r="H7321" s="387" t="b" cm="1">
        <f t="array" aca="1" ref="H7321" ca="1">EsNegrita(BP[[#This Row],[CODIGO]])</f>
        <v>0</v>
      </c>
      <c r="I7321" s="387" t="b" cm="1">
        <f t="array" ref="I7321">_xlfn.LET(
    _xlpm.codigos_devolucion, _xlfn.UNIQUE(_xlfn._xlws.FILTER(BP[CODIGO], ISNUMBER(SEARCH("devoluci", BP[NOMBRE CUENTA])), {""})),
    ISNUMBER(MATCH(BP[[#This Row],[CODIGO]], _xlpm.codigos_devolucion, 0))
)</f>
        <v>0</v>
      </c>
    </row>
    <row r="7322" spans="1:9" x14ac:dyDescent="0.25">
      <c r="A7322" s="68"/>
      <c r="B7322" s="68"/>
      <c r="C7322" s="68"/>
      <c r="D7322" s="68"/>
      <c r="E7322" s="68"/>
      <c r="F7322" s="68"/>
      <c r="G7322" s="389"/>
      <c r="H7322" s="387" t="b" cm="1">
        <f t="array" aca="1" ref="H7322" ca="1">EsNegrita(BP[[#This Row],[CODIGO]])</f>
        <v>0</v>
      </c>
      <c r="I7322" s="387" t="b" cm="1">
        <f t="array" ref="I7322">_xlfn.LET(
    _xlpm.codigos_devolucion, _xlfn.UNIQUE(_xlfn._xlws.FILTER(BP[CODIGO], ISNUMBER(SEARCH("devoluci", BP[NOMBRE CUENTA])), {""})),
    ISNUMBER(MATCH(BP[[#This Row],[CODIGO]], _xlpm.codigos_devolucion, 0))
)</f>
        <v>0</v>
      </c>
    </row>
    <row r="7323" spans="1:9" x14ac:dyDescent="0.25">
      <c r="A7323" s="68"/>
      <c r="B7323" s="68"/>
      <c r="C7323" s="68"/>
      <c r="D7323" s="68"/>
      <c r="E7323" s="68"/>
      <c r="F7323" s="68"/>
      <c r="G7323" s="389"/>
      <c r="H7323" s="387" t="b" cm="1">
        <f t="array" aca="1" ref="H7323" ca="1">EsNegrita(BP[[#This Row],[CODIGO]])</f>
        <v>0</v>
      </c>
      <c r="I7323" s="387" t="b" cm="1">
        <f t="array" ref="I7323">_xlfn.LET(
    _xlpm.codigos_devolucion, _xlfn.UNIQUE(_xlfn._xlws.FILTER(BP[CODIGO], ISNUMBER(SEARCH("devoluci", BP[NOMBRE CUENTA])), {""})),
    ISNUMBER(MATCH(BP[[#This Row],[CODIGO]], _xlpm.codigos_devolucion, 0))
)</f>
        <v>0</v>
      </c>
    </row>
    <row r="7324" spans="1:9" x14ac:dyDescent="0.25">
      <c r="A7324" s="68"/>
      <c r="B7324" s="68"/>
      <c r="C7324" s="68"/>
      <c r="D7324" s="68"/>
      <c r="E7324" s="68"/>
      <c r="F7324" s="68"/>
      <c r="G7324" s="389"/>
      <c r="H7324" s="387" t="b" cm="1">
        <f t="array" aca="1" ref="H7324" ca="1">EsNegrita(BP[[#This Row],[CODIGO]])</f>
        <v>0</v>
      </c>
      <c r="I7324" s="387" t="b" cm="1">
        <f t="array" ref="I7324">_xlfn.LET(
    _xlpm.codigos_devolucion, _xlfn.UNIQUE(_xlfn._xlws.FILTER(BP[CODIGO], ISNUMBER(SEARCH("devoluci", BP[NOMBRE CUENTA])), {""})),
    ISNUMBER(MATCH(BP[[#This Row],[CODIGO]], _xlpm.codigos_devolucion, 0))
)</f>
        <v>0</v>
      </c>
    </row>
    <row r="7325" spans="1:9" x14ac:dyDescent="0.25">
      <c r="A7325" s="68"/>
      <c r="B7325" s="68"/>
      <c r="C7325" s="68"/>
      <c r="D7325" s="68"/>
      <c r="E7325" s="68"/>
      <c r="F7325" s="68"/>
      <c r="G7325" s="389"/>
      <c r="H7325" s="387" t="b" cm="1">
        <f t="array" aca="1" ref="H7325" ca="1">EsNegrita(BP[[#This Row],[CODIGO]])</f>
        <v>0</v>
      </c>
      <c r="I7325" s="387" t="b" cm="1">
        <f t="array" ref="I7325">_xlfn.LET(
    _xlpm.codigos_devolucion, _xlfn.UNIQUE(_xlfn._xlws.FILTER(BP[CODIGO], ISNUMBER(SEARCH("devoluci", BP[NOMBRE CUENTA])), {""})),
    ISNUMBER(MATCH(BP[[#This Row],[CODIGO]], _xlpm.codigos_devolucion, 0))
)</f>
        <v>0</v>
      </c>
    </row>
    <row r="7326" spans="1:9" x14ac:dyDescent="0.25">
      <c r="A7326" s="68"/>
      <c r="B7326" s="68"/>
      <c r="C7326" s="68"/>
      <c r="D7326" s="68"/>
      <c r="E7326" s="68"/>
      <c r="F7326" s="68"/>
      <c r="G7326" s="389"/>
      <c r="H7326" s="387" t="b" cm="1">
        <f t="array" aca="1" ref="H7326" ca="1">EsNegrita(BP[[#This Row],[CODIGO]])</f>
        <v>0</v>
      </c>
      <c r="I7326" s="387" t="b" cm="1">
        <f t="array" ref="I7326">_xlfn.LET(
    _xlpm.codigos_devolucion, _xlfn.UNIQUE(_xlfn._xlws.FILTER(BP[CODIGO], ISNUMBER(SEARCH("devoluci", BP[NOMBRE CUENTA])), {""})),
    ISNUMBER(MATCH(BP[[#This Row],[CODIGO]], _xlpm.codigos_devolucion, 0))
)</f>
        <v>0</v>
      </c>
    </row>
    <row r="7327" spans="1:9" x14ac:dyDescent="0.25">
      <c r="A7327" s="68"/>
      <c r="B7327" s="68"/>
      <c r="C7327" s="68"/>
      <c r="D7327" s="68"/>
      <c r="E7327" s="68"/>
      <c r="F7327" s="68"/>
      <c r="G7327" s="389"/>
      <c r="H7327" s="387" t="b" cm="1">
        <f t="array" aca="1" ref="H7327" ca="1">EsNegrita(BP[[#This Row],[CODIGO]])</f>
        <v>0</v>
      </c>
      <c r="I7327" s="387" t="b" cm="1">
        <f t="array" ref="I7327">_xlfn.LET(
    _xlpm.codigos_devolucion, _xlfn.UNIQUE(_xlfn._xlws.FILTER(BP[CODIGO], ISNUMBER(SEARCH("devoluci", BP[NOMBRE CUENTA])), {""})),
    ISNUMBER(MATCH(BP[[#This Row],[CODIGO]], _xlpm.codigos_devolucion, 0))
)</f>
        <v>0</v>
      </c>
    </row>
    <row r="7328" spans="1:9" x14ac:dyDescent="0.25">
      <c r="A7328" s="68"/>
      <c r="B7328" s="68"/>
      <c r="C7328" s="68"/>
      <c r="D7328" s="68"/>
      <c r="E7328" s="68"/>
      <c r="F7328" s="68"/>
      <c r="G7328" s="389"/>
      <c r="H7328" s="387" t="b" cm="1">
        <f t="array" aca="1" ref="H7328" ca="1">EsNegrita(BP[[#This Row],[CODIGO]])</f>
        <v>0</v>
      </c>
      <c r="I7328" s="387" t="b" cm="1">
        <f t="array" ref="I7328">_xlfn.LET(
    _xlpm.codigos_devolucion, _xlfn.UNIQUE(_xlfn._xlws.FILTER(BP[CODIGO], ISNUMBER(SEARCH("devoluci", BP[NOMBRE CUENTA])), {""})),
    ISNUMBER(MATCH(BP[[#This Row],[CODIGO]], _xlpm.codigos_devolucion, 0))
)</f>
        <v>0</v>
      </c>
    </row>
    <row r="7329" spans="1:9" x14ac:dyDescent="0.25">
      <c r="A7329" s="68"/>
      <c r="B7329" s="68"/>
      <c r="C7329" s="68"/>
      <c r="D7329" s="68"/>
      <c r="E7329" s="68"/>
      <c r="F7329" s="68"/>
      <c r="G7329" s="389"/>
      <c r="H7329" s="387" t="b" cm="1">
        <f t="array" aca="1" ref="H7329" ca="1">EsNegrita(BP[[#This Row],[CODIGO]])</f>
        <v>0</v>
      </c>
      <c r="I7329" s="387" t="b" cm="1">
        <f t="array" ref="I7329">_xlfn.LET(
    _xlpm.codigos_devolucion, _xlfn.UNIQUE(_xlfn._xlws.FILTER(BP[CODIGO], ISNUMBER(SEARCH("devoluci", BP[NOMBRE CUENTA])), {""})),
    ISNUMBER(MATCH(BP[[#This Row],[CODIGO]], _xlpm.codigos_devolucion, 0))
)</f>
        <v>0</v>
      </c>
    </row>
    <row r="7330" spans="1:9" x14ac:dyDescent="0.25">
      <c r="A7330" s="68"/>
      <c r="B7330" s="68"/>
      <c r="C7330" s="68"/>
      <c r="D7330" s="68"/>
      <c r="E7330" s="68"/>
      <c r="F7330" s="68"/>
      <c r="G7330" s="389"/>
      <c r="H7330" s="387" t="b" cm="1">
        <f t="array" aca="1" ref="H7330" ca="1">EsNegrita(BP[[#This Row],[CODIGO]])</f>
        <v>0</v>
      </c>
      <c r="I7330" s="387" t="b" cm="1">
        <f t="array" ref="I7330">_xlfn.LET(
    _xlpm.codigos_devolucion, _xlfn.UNIQUE(_xlfn._xlws.FILTER(BP[CODIGO], ISNUMBER(SEARCH("devoluci", BP[NOMBRE CUENTA])), {""})),
    ISNUMBER(MATCH(BP[[#This Row],[CODIGO]], _xlpm.codigos_devolucion, 0))
)</f>
        <v>0</v>
      </c>
    </row>
    <row r="7331" spans="1:9" x14ac:dyDescent="0.25">
      <c r="A7331" s="68"/>
      <c r="B7331" s="68"/>
      <c r="C7331" s="68"/>
      <c r="D7331" s="68"/>
      <c r="E7331" s="68"/>
      <c r="F7331" s="68"/>
      <c r="G7331" s="389"/>
      <c r="H7331" s="387" t="b" cm="1">
        <f t="array" aca="1" ref="H7331" ca="1">EsNegrita(BP[[#This Row],[CODIGO]])</f>
        <v>0</v>
      </c>
      <c r="I7331" s="387" t="b" cm="1">
        <f t="array" ref="I7331">_xlfn.LET(
    _xlpm.codigos_devolucion, _xlfn.UNIQUE(_xlfn._xlws.FILTER(BP[CODIGO], ISNUMBER(SEARCH("devoluci", BP[NOMBRE CUENTA])), {""})),
    ISNUMBER(MATCH(BP[[#This Row],[CODIGO]], _xlpm.codigos_devolucion, 0))
)</f>
        <v>0</v>
      </c>
    </row>
    <row r="7332" spans="1:9" x14ac:dyDescent="0.25">
      <c r="A7332" s="68"/>
      <c r="B7332" s="68"/>
      <c r="C7332" s="68"/>
      <c r="D7332" s="68"/>
      <c r="E7332" s="68"/>
      <c r="F7332" s="68"/>
      <c r="G7332" s="389"/>
      <c r="H7332" s="387" t="b" cm="1">
        <f t="array" aca="1" ref="H7332" ca="1">EsNegrita(BP[[#This Row],[CODIGO]])</f>
        <v>0</v>
      </c>
      <c r="I7332" s="387" t="b" cm="1">
        <f t="array" ref="I7332">_xlfn.LET(
    _xlpm.codigos_devolucion, _xlfn.UNIQUE(_xlfn._xlws.FILTER(BP[CODIGO], ISNUMBER(SEARCH("devoluci", BP[NOMBRE CUENTA])), {""})),
    ISNUMBER(MATCH(BP[[#This Row],[CODIGO]], _xlpm.codigos_devolucion, 0))
)</f>
        <v>0</v>
      </c>
    </row>
    <row r="7333" spans="1:9" x14ac:dyDescent="0.25">
      <c r="A7333" s="68"/>
      <c r="B7333" s="68"/>
      <c r="C7333" s="68"/>
      <c r="D7333" s="68"/>
      <c r="E7333" s="68"/>
      <c r="F7333" s="68"/>
      <c r="G7333" s="389"/>
      <c r="H7333" s="387" t="b" cm="1">
        <f t="array" aca="1" ref="H7333" ca="1">EsNegrita(BP[[#This Row],[CODIGO]])</f>
        <v>0</v>
      </c>
      <c r="I7333" s="387" t="b" cm="1">
        <f t="array" ref="I7333">_xlfn.LET(
    _xlpm.codigos_devolucion, _xlfn.UNIQUE(_xlfn._xlws.FILTER(BP[CODIGO], ISNUMBER(SEARCH("devoluci", BP[NOMBRE CUENTA])), {""})),
    ISNUMBER(MATCH(BP[[#This Row],[CODIGO]], _xlpm.codigos_devolucion, 0))
)</f>
        <v>0</v>
      </c>
    </row>
    <row r="7334" spans="1:9" x14ac:dyDescent="0.25">
      <c r="A7334" s="68"/>
      <c r="B7334" s="68"/>
      <c r="C7334" s="68"/>
      <c r="D7334" s="68"/>
      <c r="E7334" s="68"/>
      <c r="F7334" s="68"/>
      <c r="G7334" s="389"/>
      <c r="H7334" s="387" t="b" cm="1">
        <f t="array" aca="1" ref="H7334" ca="1">EsNegrita(BP[[#This Row],[CODIGO]])</f>
        <v>0</v>
      </c>
      <c r="I7334" s="387" t="b" cm="1">
        <f t="array" ref="I7334">_xlfn.LET(
    _xlpm.codigos_devolucion, _xlfn.UNIQUE(_xlfn._xlws.FILTER(BP[CODIGO], ISNUMBER(SEARCH("devoluci", BP[NOMBRE CUENTA])), {""})),
    ISNUMBER(MATCH(BP[[#This Row],[CODIGO]], _xlpm.codigos_devolucion, 0))
)</f>
        <v>0</v>
      </c>
    </row>
    <row r="7335" spans="1:9" x14ac:dyDescent="0.25">
      <c r="A7335" s="68"/>
      <c r="B7335" s="68"/>
      <c r="C7335" s="68"/>
      <c r="D7335" s="68"/>
      <c r="E7335" s="68"/>
      <c r="F7335" s="68"/>
      <c r="G7335" s="389"/>
      <c r="H7335" s="387" t="b" cm="1">
        <f t="array" aca="1" ref="H7335" ca="1">EsNegrita(BP[[#This Row],[CODIGO]])</f>
        <v>0</v>
      </c>
      <c r="I7335" s="387" t="b" cm="1">
        <f t="array" ref="I7335">_xlfn.LET(
    _xlpm.codigos_devolucion, _xlfn.UNIQUE(_xlfn._xlws.FILTER(BP[CODIGO], ISNUMBER(SEARCH("devoluci", BP[NOMBRE CUENTA])), {""})),
    ISNUMBER(MATCH(BP[[#This Row],[CODIGO]], _xlpm.codigos_devolucion, 0))
)</f>
        <v>0</v>
      </c>
    </row>
    <row r="7336" spans="1:9" x14ac:dyDescent="0.25">
      <c r="A7336" s="68"/>
      <c r="B7336" s="68"/>
      <c r="C7336" s="68"/>
      <c r="D7336" s="68"/>
      <c r="E7336" s="68"/>
      <c r="F7336" s="68"/>
      <c r="G7336" s="389"/>
      <c r="H7336" s="387" t="b" cm="1">
        <f t="array" aca="1" ref="H7336" ca="1">EsNegrita(BP[[#This Row],[CODIGO]])</f>
        <v>0</v>
      </c>
      <c r="I7336" s="387" t="b" cm="1">
        <f t="array" ref="I7336">_xlfn.LET(
    _xlpm.codigos_devolucion, _xlfn.UNIQUE(_xlfn._xlws.FILTER(BP[CODIGO], ISNUMBER(SEARCH("devoluci", BP[NOMBRE CUENTA])), {""})),
    ISNUMBER(MATCH(BP[[#This Row],[CODIGO]], _xlpm.codigos_devolucion, 0))
)</f>
        <v>0</v>
      </c>
    </row>
    <row r="7337" spans="1:9" x14ac:dyDescent="0.25">
      <c r="A7337" s="68"/>
      <c r="B7337" s="68"/>
      <c r="C7337" s="68"/>
      <c r="D7337" s="68"/>
      <c r="E7337" s="68"/>
      <c r="F7337" s="68"/>
      <c r="G7337" s="389"/>
      <c r="H7337" s="387" t="b" cm="1">
        <f t="array" aca="1" ref="H7337" ca="1">EsNegrita(BP[[#This Row],[CODIGO]])</f>
        <v>0</v>
      </c>
      <c r="I7337" s="387" t="b" cm="1">
        <f t="array" ref="I7337">_xlfn.LET(
    _xlpm.codigos_devolucion, _xlfn.UNIQUE(_xlfn._xlws.FILTER(BP[CODIGO], ISNUMBER(SEARCH("devoluci", BP[NOMBRE CUENTA])), {""})),
    ISNUMBER(MATCH(BP[[#This Row],[CODIGO]], _xlpm.codigos_devolucion, 0))
)</f>
        <v>0</v>
      </c>
    </row>
    <row r="7338" spans="1:9" x14ac:dyDescent="0.25">
      <c r="A7338" s="68"/>
      <c r="B7338" s="68"/>
      <c r="C7338" s="68"/>
      <c r="D7338" s="68"/>
      <c r="E7338" s="68"/>
      <c r="F7338" s="68"/>
      <c r="G7338" s="389"/>
      <c r="H7338" s="387" t="b" cm="1">
        <f t="array" aca="1" ref="H7338" ca="1">EsNegrita(BP[[#This Row],[CODIGO]])</f>
        <v>0</v>
      </c>
      <c r="I7338" s="387" t="b" cm="1">
        <f t="array" ref="I7338">_xlfn.LET(
    _xlpm.codigos_devolucion, _xlfn.UNIQUE(_xlfn._xlws.FILTER(BP[CODIGO], ISNUMBER(SEARCH("devoluci", BP[NOMBRE CUENTA])), {""})),
    ISNUMBER(MATCH(BP[[#This Row],[CODIGO]], _xlpm.codigos_devolucion, 0))
)</f>
        <v>0</v>
      </c>
    </row>
    <row r="7339" spans="1:9" x14ac:dyDescent="0.25">
      <c r="A7339" s="68"/>
      <c r="B7339" s="68"/>
      <c r="C7339" s="68"/>
      <c r="D7339" s="68"/>
      <c r="E7339" s="68"/>
      <c r="F7339" s="68"/>
      <c r="G7339" s="389"/>
      <c r="H7339" s="387" t="b" cm="1">
        <f t="array" aca="1" ref="H7339" ca="1">EsNegrita(BP[[#This Row],[CODIGO]])</f>
        <v>0</v>
      </c>
      <c r="I7339" s="387" t="b" cm="1">
        <f t="array" ref="I7339">_xlfn.LET(
    _xlpm.codigos_devolucion, _xlfn.UNIQUE(_xlfn._xlws.FILTER(BP[CODIGO], ISNUMBER(SEARCH("devoluci", BP[NOMBRE CUENTA])), {""})),
    ISNUMBER(MATCH(BP[[#This Row],[CODIGO]], _xlpm.codigos_devolucion, 0))
)</f>
        <v>0</v>
      </c>
    </row>
    <row r="7340" spans="1:9" x14ac:dyDescent="0.25">
      <c r="A7340" s="68"/>
      <c r="B7340" s="68"/>
      <c r="C7340" s="68"/>
      <c r="D7340" s="68"/>
      <c r="E7340" s="68"/>
      <c r="F7340" s="68"/>
      <c r="G7340" s="389"/>
      <c r="H7340" s="387" t="b" cm="1">
        <f t="array" aca="1" ref="H7340" ca="1">EsNegrita(BP[[#This Row],[CODIGO]])</f>
        <v>0</v>
      </c>
      <c r="I7340" s="387" t="b" cm="1">
        <f t="array" ref="I7340">_xlfn.LET(
    _xlpm.codigos_devolucion, _xlfn.UNIQUE(_xlfn._xlws.FILTER(BP[CODIGO], ISNUMBER(SEARCH("devoluci", BP[NOMBRE CUENTA])), {""})),
    ISNUMBER(MATCH(BP[[#This Row],[CODIGO]], _xlpm.codigos_devolucion, 0))
)</f>
        <v>0</v>
      </c>
    </row>
    <row r="7341" spans="1:9" x14ac:dyDescent="0.25">
      <c r="A7341" s="68"/>
      <c r="B7341" s="68"/>
      <c r="C7341" s="68"/>
      <c r="D7341" s="68"/>
      <c r="E7341" s="68"/>
      <c r="F7341" s="68"/>
      <c r="G7341" s="389"/>
      <c r="H7341" s="387" t="b" cm="1">
        <f t="array" aca="1" ref="H7341" ca="1">EsNegrita(BP[[#This Row],[CODIGO]])</f>
        <v>0</v>
      </c>
      <c r="I7341" s="387" t="b" cm="1">
        <f t="array" ref="I7341">_xlfn.LET(
    _xlpm.codigos_devolucion, _xlfn.UNIQUE(_xlfn._xlws.FILTER(BP[CODIGO], ISNUMBER(SEARCH("devoluci", BP[NOMBRE CUENTA])), {""})),
    ISNUMBER(MATCH(BP[[#This Row],[CODIGO]], _xlpm.codigos_devolucion, 0))
)</f>
        <v>0</v>
      </c>
    </row>
    <row r="7342" spans="1:9" x14ac:dyDescent="0.25">
      <c r="A7342" s="68"/>
      <c r="B7342" s="68"/>
      <c r="C7342" s="68"/>
      <c r="D7342" s="68"/>
      <c r="E7342" s="68"/>
      <c r="F7342" s="68"/>
      <c r="G7342" s="389"/>
      <c r="H7342" s="387" t="b" cm="1">
        <f t="array" aca="1" ref="H7342" ca="1">EsNegrita(BP[[#This Row],[CODIGO]])</f>
        <v>0</v>
      </c>
      <c r="I7342" s="387" t="b" cm="1">
        <f t="array" ref="I7342">_xlfn.LET(
    _xlpm.codigos_devolucion, _xlfn.UNIQUE(_xlfn._xlws.FILTER(BP[CODIGO], ISNUMBER(SEARCH("devoluci", BP[NOMBRE CUENTA])), {""})),
    ISNUMBER(MATCH(BP[[#This Row],[CODIGO]], _xlpm.codigos_devolucion, 0))
)</f>
        <v>0</v>
      </c>
    </row>
    <row r="7343" spans="1:9" x14ac:dyDescent="0.25">
      <c r="A7343" s="68"/>
      <c r="B7343" s="68"/>
      <c r="C7343" s="68"/>
      <c r="D7343" s="68"/>
      <c r="E7343" s="68"/>
      <c r="F7343" s="68"/>
      <c r="G7343" s="389"/>
      <c r="H7343" s="387" t="b" cm="1">
        <f t="array" aca="1" ref="H7343" ca="1">EsNegrita(BP[[#This Row],[CODIGO]])</f>
        <v>0</v>
      </c>
      <c r="I7343" s="387" t="b" cm="1">
        <f t="array" ref="I7343">_xlfn.LET(
    _xlpm.codigos_devolucion, _xlfn.UNIQUE(_xlfn._xlws.FILTER(BP[CODIGO], ISNUMBER(SEARCH("devoluci", BP[NOMBRE CUENTA])), {""})),
    ISNUMBER(MATCH(BP[[#This Row],[CODIGO]], _xlpm.codigos_devolucion, 0))
)</f>
        <v>0</v>
      </c>
    </row>
    <row r="7344" spans="1:9" x14ac:dyDescent="0.25">
      <c r="A7344" s="68"/>
      <c r="B7344" s="68"/>
      <c r="C7344" s="68"/>
      <c r="D7344" s="68"/>
      <c r="E7344" s="68"/>
      <c r="F7344" s="68"/>
      <c r="G7344" s="389"/>
      <c r="H7344" s="387" t="b" cm="1">
        <f t="array" aca="1" ref="H7344" ca="1">EsNegrita(BP[[#This Row],[CODIGO]])</f>
        <v>0</v>
      </c>
      <c r="I7344" s="387" t="b" cm="1">
        <f t="array" ref="I7344">_xlfn.LET(
    _xlpm.codigos_devolucion, _xlfn.UNIQUE(_xlfn._xlws.FILTER(BP[CODIGO], ISNUMBER(SEARCH("devoluci", BP[NOMBRE CUENTA])), {""})),
    ISNUMBER(MATCH(BP[[#This Row],[CODIGO]], _xlpm.codigos_devolucion, 0))
)</f>
        <v>0</v>
      </c>
    </row>
    <row r="7345" spans="1:9" x14ac:dyDescent="0.25">
      <c r="A7345" s="68"/>
      <c r="B7345" s="68"/>
      <c r="C7345" s="68"/>
      <c r="D7345" s="68"/>
      <c r="E7345" s="68"/>
      <c r="F7345" s="68"/>
      <c r="G7345" s="389"/>
      <c r="H7345" s="387" t="b" cm="1">
        <f t="array" aca="1" ref="H7345" ca="1">EsNegrita(BP[[#This Row],[CODIGO]])</f>
        <v>0</v>
      </c>
      <c r="I7345" s="387" t="b" cm="1">
        <f t="array" ref="I7345">_xlfn.LET(
    _xlpm.codigos_devolucion, _xlfn.UNIQUE(_xlfn._xlws.FILTER(BP[CODIGO], ISNUMBER(SEARCH("devoluci", BP[NOMBRE CUENTA])), {""})),
    ISNUMBER(MATCH(BP[[#This Row],[CODIGO]], _xlpm.codigos_devolucion, 0))
)</f>
        <v>0</v>
      </c>
    </row>
    <row r="7346" spans="1:9" x14ac:dyDescent="0.25">
      <c r="A7346" s="68"/>
      <c r="B7346" s="68"/>
      <c r="C7346" s="68"/>
      <c r="D7346" s="68"/>
      <c r="E7346" s="68"/>
      <c r="F7346" s="68"/>
      <c r="G7346" s="389"/>
      <c r="H7346" s="387" t="b" cm="1">
        <f t="array" aca="1" ref="H7346" ca="1">EsNegrita(BP[[#This Row],[CODIGO]])</f>
        <v>0</v>
      </c>
      <c r="I7346" s="387" t="b" cm="1">
        <f t="array" ref="I7346">_xlfn.LET(
    _xlpm.codigos_devolucion, _xlfn.UNIQUE(_xlfn._xlws.FILTER(BP[CODIGO], ISNUMBER(SEARCH("devoluci", BP[NOMBRE CUENTA])), {""})),
    ISNUMBER(MATCH(BP[[#This Row],[CODIGO]], _xlpm.codigos_devolucion, 0))
)</f>
        <v>0</v>
      </c>
    </row>
    <row r="7347" spans="1:9" x14ac:dyDescent="0.25">
      <c r="A7347" s="68"/>
      <c r="B7347" s="68"/>
      <c r="C7347" s="68"/>
      <c r="D7347" s="68"/>
      <c r="E7347" s="68"/>
      <c r="F7347" s="68"/>
      <c r="G7347" s="389"/>
      <c r="H7347" s="387" t="b" cm="1">
        <f t="array" aca="1" ref="H7347" ca="1">EsNegrita(BP[[#This Row],[CODIGO]])</f>
        <v>0</v>
      </c>
      <c r="I7347" s="387" t="b" cm="1">
        <f t="array" ref="I7347">_xlfn.LET(
    _xlpm.codigos_devolucion, _xlfn.UNIQUE(_xlfn._xlws.FILTER(BP[CODIGO], ISNUMBER(SEARCH("devoluci", BP[NOMBRE CUENTA])), {""})),
    ISNUMBER(MATCH(BP[[#This Row],[CODIGO]], _xlpm.codigos_devolucion, 0))
)</f>
        <v>0</v>
      </c>
    </row>
    <row r="7348" spans="1:9" x14ac:dyDescent="0.25">
      <c r="A7348" s="68"/>
      <c r="B7348" s="68"/>
      <c r="C7348" s="68"/>
      <c r="D7348" s="68"/>
      <c r="E7348" s="68"/>
      <c r="F7348" s="68"/>
      <c r="G7348" s="389"/>
      <c r="H7348" s="387" t="b" cm="1">
        <f t="array" aca="1" ref="H7348" ca="1">EsNegrita(BP[[#This Row],[CODIGO]])</f>
        <v>0</v>
      </c>
      <c r="I7348" s="387" t="b" cm="1">
        <f t="array" ref="I7348">_xlfn.LET(
    _xlpm.codigos_devolucion, _xlfn.UNIQUE(_xlfn._xlws.FILTER(BP[CODIGO], ISNUMBER(SEARCH("devoluci", BP[NOMBRE CUENTA])), {""})),
    ISNUMBER(MATCH(BP[[#This Row],[CODIGO]], _xlpm.codigos_devolucion, 0))
)</f>
        <v>0</v>
      </c>
    </row>
    <row r="7349" spans="1:9" x14ac:dyDescent="0.25">
      <c r="A7349" s="68"/>
      <c r="B7349" s="68"/>
      <c r="C7349" s="68"/>
      <c r="D7349" s="68"/>
      <c r="E7349" s="68"/>
      <c r="F7349" s="68"/>
      <c r="G7349" s="389"/>
      <c r="H7349" s="387" t="b" cm="1">
        <f t="array" aca="1" ref="H7349" ca="1">EsNegrita(BP[[#This Row],[CODIGO]])</f>
        <v>0</v>
      </c>
      <c r="I7349" s="387" t="b" cm="1">
        <f t="array" ref="I7349">_xlfn.LET(
    _xlpm.codigos_devolucion, _xlfn.UNIQUE(_xlfn._xlws.FILTER(BP[CODIGO], ISNUMBER(SEARCH("devoluci", BP[NOMBRE CUENTA])), {""})),
    ISNUMBER(MATCH(BP[[#This Row],[CODIGO]], _xlpm.codigos_devolucion, 0))
)</f>
        <v>0</v>
      </c>
    </row>
    <row r="7350" spans="1:9" x14ac:dyDescent="0.25">
      <c r="A7350" s="68"/>
      <c r="B7350" s="68"/>
      <c r="C7350" s="68"/>
      <c r="D7350" s="68"/>
      <c r="E7350" s="68"/>
      <c r="F7350" s="68"/>
      <c r="G7350" s="389"/>
      <c r="H7350" s="387" t="b" cm="1">
        <f t="array" aca="1" ref="H7350" ca="1">EsNegrita(BP[[#This Row],[CODIGO]])</f>
        <v>0</v>
      </c>
      <c r="I7350" s="387" t="b" cm="1">
        <f t="array" ref="I7350">_xlfn.LET(
    _xlpm.codigos_devolucion, _xlfn.UNIQUE(_xlfn._xlws.FILTER(BP[CODIGO], ISNUMBER(SEARCH("devoluci", BP[NOMBRE CUENTA])), {""})),
    ISNUMBER(MATCH(BP[[#This Row],[CODIGO]], _xlpm.codigos_devolucion, 0))
)</f>
        <v>0</v>
      </c>
    </row>
    <row r="7351" spans="1:9" x14ac:dyDescent="0.25">
      <c r="A7351" s="68"/>
      <c r="B7351" s="68"/>
      <c r="C7351" s="68"/>
      <c r="D7351" s="68"/>
      <c r="E7351" s="68"/>
      <c r="F7351" s="68"/>
      <c r="G7351" s="389"/>
      <c r="H7351" s="387" t="b" cm="1">
        <f t="array" aca="1" ref="H7351" ca="1">EsNegrita(BP[[#This Row],[CODIGO]])</f>
        <v>0</v>
      </c>
      <c r="I7351" s="387" t="b" cm="1">
        <f t="array" ref="I7351">_xlfn.LET(
    _xlpm.codigos_devolucion, _xlfn.UNIQUE(_xlfn._xlws.FILTER(BP[CODIGO], ISNUMBER(SEARCH("devoluci", BP[NOMBRE CUENTA])), {""})),
    ISNUMBER(MATCH(BP[[#This Row],[CODIGO]], _xlpm.codigos_devolucion, 0))
)</f>
        <v>0</v>
      </c>
    </row>
    <row r="7352" spans="1:9" x14ac:dyDescent="0.25">
      <c r="A7352" s="68"/>
      <c r="B7352" s="68"/>
      <c r="C7352" s="68"/>
      <c r="D7352" s="68"/>
      <c r="E7352" s="68"/>
      <c r="F7352" s="68"/>
      <c r="G7352" s="389"/>
      <c r="H7352" s="387" t="b" cm="1">
        <f t="array" aca="1" ref="H7352" ca="1">EsNegrita(BP[[#This Row],[CODIGO]])</f>
        <v>0</v>
      </c>
      <c r="I7352" s="387" t="b" cm="1">
        <f t="array" ref="I7352">_xlfn.LET(
    _xlpm.codigos_devolucion, _xlfn.UNIQUE(_xlfn._xlws.FILTER(BP[CODIGO], ISNUMBER(SEARCH("devoluci", BP[NOMBRE CUENTA])), {""})),
    ISNUMBER(MATCH(BP[[#This Row],[CODIGO]], _xlpm.codigos_devolucion, 0))
)</f>
        <v>0</v>
      </c>
    </row>
    <row r="7353" spans="1:9" x14ac:dyDescent="0.25">
      <c r="A7353" s="68"/>
      <c r="B7353" s="68"/>
      <c r="C7353" s="68"/>
      <c r="D7353" s="68"/>
      <c r="E7353" s="68"/>
      <c r="F7353" s="68"/>
      <c r="G7353" s="389"/>
      <c r="H7353" s="387" t="b" cm="1">
        <f t="array" aca="1" ref="H7353" ca="1">EsNegrita(BP[[#This Row],[CODIGO]])</f>
        <v>0</v>
      </c>
      <c r="I7353" s="387" t="b" cm="1">
        <f t="array" ref="I7353">_xlfn.LET(
    _xlpm.codigos_devolucion, _xlfn.UNIQUE(_xlfn._xlws.FILTER(BP[CODIGO], ISNUMBER(SEARCH("devoluci", BP[NOMBRE CUENTA])), {""})),
    ISNUMBER(MATCH(BP[[#This Row],[CODIGO]], _xlpm.codigos_devolucion, 0))
)</f>
        <v>0</v>
      </c>
    </row>
    <row r="7354" spans="1:9" x14ac:dyDescent="0.25">
      <c r="A7354" s="68"/>
      <c r="B7354" s="68"/>
      <c r="C7354" s="68"/>
      <c r="D7354" s="68"/>
      <c r="E7354" s="68"/>
      <c r="F7354" s="68"/>
      <c r="G7354" s="389"/>
      <c r="H7354" s="387" t="b" cm="1">
        <f t="array" aca="1" ref="H7354" ca="1">EsNegrita(BP[[#This Row],[CODIGO]])</f>
        <v>0</v>
      </c>
      <c r="I7354" s="387" t="b" cm="1">
        <f t="array" ref="I7354">_xlfn.LET(
    _xlpm.codigos_devolucion, _xlfn.UNIQUE(_xlfn._xlws.FILTER(BP[CODIGO], ISNUMBER(SEARCH("devoluci", BP[NOMBRE CUENTA])), {""})),
    ISNUMBER(MATCH(BP[[#This Row],[CODIGO]], _xlpm.codigos_devolucion, 0))
)</f>
        <v>0</v>
      </c>
    </row>
    <row r="7355" spans="1:9" x14ac:dyDescent="0.25">
      <c r="A7355" s="68"/>
      <c r="B7355" s="68"/>
      <c r="C7355" s="68"/>
      <c r="D7355" s="68"/>
      <c r="E7355" s="68"/>
      <c r="F7355" s="68"/>
      <c r="G7355" s="389"/>
      <c r="H7355" s="387" t="b" cm="1">
        <f t="array" aca="1" ref="H7355" ca="1">EsNegrita(BP[[#This Row],[CODIGO]])</f>
        <v>0</v>
      </c>
      <c r="I7355" s="387" t="b" cm="1">
        <f t="array" ref="I7355">_xlfn.LET(
    _xlpm.codigos_devolucion, _xlfn.UNIQUE(_xlfn._xlws.FILTER(BP[CODIGO], ISNUMBER(SEARCH("devoluci", BP[NOMBRE CUENTA])), {""})),
    ISNUMBER(MATCH(BP[[#This Row],[CODIGO]], _xlpm.codigos_devolucion, 0))
)</f>
        <v>0</v>
      </c>
    </row>
    <row r="7356" spans="1:9" x14ac:dyDescent="0.25">
      <c r="A7356" s="68"/>
      <c r="B7356" s="68"/>
      <c r="C7356" s="68"/>
      <c r="D7356" s="68"/>
      <c r="E7356" s="68"/>
      <c r="F7356" s="68"/>
      <c r="G7356" s="389"/>
      <c r="H7356" s="387" t="b" cm="1">
        <f t="array" aca="1" ref="H7356" ca="1">EsNegrita(BP[[#This Row],[CODIGO]])</f>
        <v>0</v>
      </c>
      <c r="I7356" s="387" t="b" cm="1">
        <f t="array" ref="I7356">_xlfn.LET(
    _xlpm.codigos_devolucion, _xlfn.UNIQUE(_xlfn._xlws.FILTER(BP[CODIGO], ISNUMBER(SEARCH("devoluci", BP[NOMBRE CUENTA])), {""})),
    ISNUMBER(MATCH(BP[[#This Row],[CODIGO]], _xlpm.codigos_devolucion, 0))
)</f>
        <v>0</v>
      </c>
    </row>
    <row r="7357" spans="1:9" x14ac:dyDescent="0.25">
      <c r="A7357" s="68"/>
      <c r="B7357" s="68"/>
      <c r="C7357" s="68"/>
      <c r="D7357" s="68"/>
      <c r="E7357" s="68"/>
      <c r="F7357" s="68"/>
      <c r="G7357" s="389"/>
      <c r="H7357" s="387" t="b" cm="1">
        <f t="array" aca="1" ref="H7357" ca="1">EsNegrita(BP[[#This Row],[CODIGO]])</f>
        <v>0</v>
      </c>
      <c r="I7357" s="387" t="b" cm="1">
        <f t="array" ref="I7357">_xlfn.LET(
    _xlpm.codigos_devolucion, _xlfn.UNIQUE(_xlfn._xlws.FILTER(BP[CODIGO], ISNUMBER(SEARCH("devoluci", BP[NOMBRE CUENTA])), {""})),
    ISNUMBER(MATCH(BP[[#This Row],[CODIGO]], _xlpm.codigos_devolucion, 0))
)</f>
        <v>0</v>
      </c>
    </row>
    <row r="7358" spans="1:9" x14ac:dyDescent="0.25">
      <c r="A7358" s="68"/>
      <c r="B7358" s="68"/>
      <c r="C7358" s="68"/>
      <c r="D7358" s="68"/>
      <c r="E7358" s="68"/>
      <c r="F7358" s="68"/>
      <c r="G7358" s="389"/>
      <c r="H7358" s="387" t="b" cm="1">
        <f t="array" aca="1" ref="H7358" ca="1">EsNegrita(BP[[#This Row],[CODIGO]])</f>
        <v>0</v>
      </c>
      <c r="I7358" s="387" t="b" cm="1">
        <f t="array" ref="I7358">_xlfn.LET(
    _xlpm.codigos_devolucion, _xlfn.UNIQUE(_xlfn._xlws.FILTER(BP[CODIGO], ISNUMBER(SEARCH("devoluci", BP[NOMBRE CUENTA])), {""})),
    ISNUMBER(MATCH(BP[[#This Row],[CODIGO]], _xlpm.codigos_devolucion, 0))
)</f>
        <v>0</v>
      </c>
    </row>
    <row r="7359" spans="1:9" x14ac:dyDescent="0.25">
      <c r="A7359" s="68"/>
      <c r="B7359" s="68"/>
      <c r="C7359" s="68"/>
      <c r="D7359" s="68"/>
      <c r="E7359" s="68"/>
      <c r="F7359" s="68"/>
      <c r="G7359" s="389"/>
      <c r="H7359" s="387" t="b" cm="1">
        <f t="array" aca="1" ref="H7359" ca="1">EsNegrita(BP[[#This Row],[CODIGO]])</f>
        <v>0</v>
      </c>
      <c r="I7359" s="387" t="b" cm="1">
        <f t="array" ref="I7359">_xlfn.LET(
    _xlpm.codigos_devolucion, _xlfn.UNIQUE(_xlfn._xlws.FILTER(BP[CODIGO], ISNUMBER(SEARCH("devoluci", BP[NOMBRE CUENTA])), {""})),
    ISNUMBER(MATCH(BP[[#This Row],[CODIGO]], _xlpm.codigos_devolucion, 0))
)</f>
        <v>0</v>
      </c>
    </row>
    <row r="7360" spans="1:9" x14ac:dyDescent="0.25">
      <c r="A7360" s="68"/>
      <c r="B7360" s="68"/>
      <c r="C7360" s="68"/>
      <c r="D7360" s="68"/>
      <c r="E7360" s="68"/>
      <c r="F7360" s="68"/>
      <c r="G7360" s="389"/>
      <c r="H7360" s="387" t="b" cm="1">
        <f t="array" aca="1" ref="H7360" ca="1">EsNegrita(BP[[#This Row],[CODIGO]])</f>
        <v>0</v>
      </c>
      <c r="I7360" s="387" t="b" cm="1">
        <f t="array" ref="I7360">_xlfn.LET(
    _xlpm.codigos_devolucion, _xlfn.UNIQUE(_xlfn._xlws.FILTER(BP[CODIGO], ISNUMBER(SEARCH("devoluci", BP[NOMBRE CUENTA])), {""})),
    ISNUMBER(MATCH(BP[[#This Row],[CODIGO]], _xlpm.codigos_devolucion, 0))
)</f>
        <v>0</v>
      </c>
    </row>
    <row r="7361" spans="1:9" x14ac:dyDescent="0.25">
      <c r="A7361" s="68"/>
      <c r="B7361" s="68"/>
      <c r="C7361" s="68"/>
      <c r="D7361" s="68"/>
      <c r="E7361" s="68"/>
      <c r="F7361" s="68"/>
      <c r="G7361" s="389"/>
      <c r="H7361" s="387" t="b" cm="1">
        <f t="array" aca="1" ref="H7361" ca="1">EsNegrita(BP[[#This Row],[CODIGO]])</f>
        <v>0</v>
      </c>
      <c r="I7361" s="387" t="b" cm="1">
        <f t="array" ref="I7361">_xlfn.LET(
    _xlpm.codigos_devolucion, _xlfn.UNIQUE(_xlfn._xlws.FILTER(BP[CODIGO], ISNUMBER(SEARCH("devoluci", BP[NOMBRE CUENTA])), {""})),
    ISNUMBER(MATCH(BP[[#This Row],[CODIGO]], _xlpm.codigos_devolucion, 0))
)</f>
        <v>0</v>
      </c>
    </row>
    <row r="7362" spans="1:9" x14ac:dyDescent="0.25">
      <c r="A7362" s="68"/>
      <c r="B7362" s="68"/>
      <c r="C7362" s="68"/>
      <c r="D7362" s="68"/>
      <c r="E7362" s="68"/>
      <c r="F7362" s="68"/>
      <c r="G7362" s="389"/>
      <c r="H7362" s="387" t="b" cm="1">
        <f t="array" aca="1" ref="H7362" ca="1">EsNegrita(BP[[#This Row],[CODIGO]])</f>
        <v>0</v>
      </c>
      <c r="I7362" s="387" t="b" cm="1">
        <f t="array" ref="I7362">_xlfn.LET(
    _xlpm.codigos_devolucion, _xlfn.UNIQUE(_xlfn._xlws.FILTER(BP[CODIGO], ISNUMBER(SEARCH("devoluci", BP[NOMBRE CUENTA])), {""})),
    ISNUMBER(MATCH(BP[[#This Row],[CODIGO]], _xlpm.codigos_devolucion, 0))
)</f>
        <v>0</v>
      </c>
    </row>
    <row r="7363" spans="1:9" x14ac:dyDescent="0.25">
      <c r="A7363" s="68"/>
      <c r="B7363" s="68"/>
      <c r="C7363" s="68"/>
      <c r="D7363" s="68"/>
      <c r="E7363" s="68"/>
      <c r="F7363" s="68"/>
      <c r="G7363" s="389"/>
      <c r="H7363" s="387" t="b" cm="1">
        <f t="array" aca="1" ref="H7363" ca="1">EsNegrita(BP[[#This Row],[CODIGO]])</f>
        <v>0</v>
      </c>
      <c r="I7363" s="387" t="b" cm="1">
        <f t="array" ref="I7363">_xlfn.LET(
    _xlpm.codigos_devolucion, _xlfn.UNIQUE(_xlfn._xlws.FILTER(BP[CODIGO], ISNUMBER(SEARCH("devoluci", BP[NOMBRE CUENTA])), {""})),
    ISNUMBER(MATCH(BP[[#This Row],[CODIGO]], _xlpm.codigos_devolucion, 0))
)</f>
        <v>0</v>
      </c>
    </row>
    <row r="7364" spans="1:9" x14ac:dyDescent="0.25">
      <c r="A7364" s="68"/>
      <c r="B7364" s="68"/>
      <c r="C7364" s="68"/>
      <c r="D7364" s="68"/>
      <c r="E7364" s="68"/>
      <c r="F7364" s="68"/>
      <c r="G7364" s="389"/>
      <c r="H7364" s="387" t="b" cm="1">
        <f t="array" aca="1" ref="H7364" ca="1">EsNegrita(BP[[#This Row],[CODIGO]])</f>
        <v>0</v>
      </c>
      <c r="I7364" s="387" t="b" cm="1">
        <f t="array" ref="I7364">_xlfn.LET(
    _xlpm.codigos_devolucion, _xlfn.UNIQUE(_xlfn._xlws.FILTER(BP[CODIGO], ISNUMBER(SEARCH("devoluci", BP[NOMBRE CUENTA])), {""})),
    ISNUMBER(MATCH(BP[[#This Row],[CODIGO]], _xlpm.codigos_devolucion, 0))
)</f>
        <v>0</v>
      </c>
    </row>
    <row r="7365" spans="1:9" x14ac:dyDescent="0.25">
      <c r="A7365" s="68"/>
      <c r="B7365" s="68"/>
      <c r="C7365" s="68"/>
      <c r="D7365" s="68"/>
      <c r="E7365" s="68"/>
      <c r="F7365" s="68"/>
      <c r="G7365" s="389"/>
      <c r="H7365" s="387" t="b" cm="1">
        <f t="array" aca="1" ref="H7365" ca="1">EsNegrita(BP[[#This Row],[CODIGO]])</f>
        <v>0</v>
      </c>
      <c r="I7365" s="387" t="b" cm="1">
        <f t="array" ref="I7365">_xlfn.LET(
    _xlpm.codigos_devolucion, _xlfn.UNIQUE(_xlfn._xlws.FILTER(BP[CODIGO], ISNUMBER(SEARCH("devoluci", BP[NOMBRE CUENTA])), {""})),
    ISNUMBER(MATCH(BP[[#This Row],[CODIGO]], _xlpm.codigos_devolucion, 0))
)</f>
        <v>0</v>
      </c>
    </row>
    <row r="7366" spans="1:9" x14ac:dyDescent="0.25">
      <c r="A7366" s="68"/>
      <c r="B7366" s="68"/>
      <c r="C7366" s="68"/>
      <c r="D7366" s="68"/>
      <c r="E7366" s="68"/>
      <c r="F7366" s="68"/>
      <c r="G7366" s="389"/>
      <c r="H7366" s="387" t="b" cm="1">
        <f t="array" aca="1" ref="H7366" ca="1">EsNegrita(BP[[#This Row],[CODIGO]])</f>
        <v>0</v>
      </c>
      <c r="I7366" s="387" t="b" cm="1">
        <f t="array" ref="I7366">_xlfn.LET(
    _xlpm.codigos_devolucion, _xlfn.UNIQUE(_xlfn._xlws.FILTER(BP[CODIGO], ISNUMBER(SEARCH("devoluci", BP[NOMBRE CUENTA])), {""})),
    ISNUMBER(MATCH(BP[[#This Row],[CODIGO]], _xlpm.codigos_devolucion, 0))
)</f>
        <v>0</v>
      </c>
    </row>
    <row r="7367" spans="1:9" x14ac:dyDescent="0.25">
      <c r="A7367" s="68"/>
      <c r="B7367" s="68"/>
      <c r="C7367" s="68"/>
      <c r="D7367" s="68"/>
      <c r="E7367" s="68"/>
      <c r="F7367" s="68"/>
      <c r="G7367" s="389"/>
      <c r="H7367" s="387" t="b" cm="1">
        <f t="array" aca="1" ref="H7367" ca="1">EsNegrita(BP[[#This Row],[CODIGO]])</f>
        <v>0</v>
      </c>
      <c r="I7367" s="387" t="b" cm="1">
        <f t="array" ref="I7367">_xlfn.LET(
    _xlpm.codigos_devolucion, _xlfn.UNIQUE(_xlfn._xlws.FILTER(BP[CODIGO], ISNUMBER(SEARCH("devoluci", BP[NOMBRE CUENTA])), {""})),
    ISNUMBER(MATCH(BP[[#This Row],[CODIGO]], _xlpm.codigos_devolucion, 0))
)</f>
        <v>0</v>
      </c>
    </row>
    <row r="7368" spans="1:9" x14ac:dyDescent="0.25">
      <c r="A7368" s="68"/>
      <c r="B7368" s="68"/>
      <c r="C7368" s="68"/>
      <c r="D7368" s="68"/>
      <c r="E7368" s="68"/>
      <c r="F7368" s="68"/>
      <c r="G7368" s="389"/>
      <c r="H7368" s="387" t="b" cm="1">
        <f t="array" aca="1" ref="H7368" ca="1">EsNegrita(BP[[#This Row],[CODIGO]])</f>
        <v>0</v>
      </c>
      <c r="I7368" s="387" t="b" cm="1">
        <f t="array" ref="I7368">_xlfn.LET(
    _xlpm.codigos_devolucion, _xlfn.UNIQUE(_xlfn._xlws.FILTER(BP[CODIGO], ISNUMBER(SEARCH("devoluci", BP[NOMBRE CUENTA])), {""})),
    ISNUMBER(MATCH(BP[[#This Row],[CODIGO]], _xlpm.codigos_devolucion, 0))
)</f>
        <v>0</v>
      </c>
    </row>
    <row r="7369" spans="1:9" x14ac:dyDescent="0.25">
      <c r="A7369" s="68"/>
      <c r="B7369" s="68"/>
      <c r="C7369" s="68"/>
      <c r="D7369" s="68"/>
      <c r="E7369" s="68"/>
      <c r="F7369" s="68"/>
      <c r="G7369" s="389"/>
      <c r="H7369" s="387" t="b" cm="1">
        <f t="array" aca="1" ref="H7369" ca="1">EsNegrita(BP[[#This Row],[CODIGO]])</f>
        <v>0</v>
      </c>
      <c r="I7369" s="387" t="b" cm="1">
        <f t="array" ref="I7369">_xlfn.LET(
    _xlpm.codigos_devolucion, _xlfn.UNIQUE(_xlfn._xlws.FILTER(BP[CODIGO], ISNUMBER(SEARCH("devoluci", BP[NOMBRE CUENTA])), {""})),
    ISNUMBER(MATCH(BP[[#This Row],[CODIGO]], _xlpm.codigos_devolucion, 0))
)</f>
        <v>0</v>
      </c>
    </row>
    <row r="7370" spans="1:9" x14ac:dyDescent="0.25">
      <c r="A7370" s="68"/>
      <c r="B7370" s="68"/>
      <c r="C7370" s="68"/>
      <c r="D7370" s="68"/>
      <c r="E7370" s="68"/>
      <c r="F7370" s="68"/>
      <c r="G7370" s="389"/>
      <c r="H7370" s="387" t="b" cm="1">
        <f t="array" aca="1" ref="H7370" ca="1">EsNegrita(BP[[#This Row],[CODIGO]])</f>
        <v>0</v>
      </c>
      <c r="I7370" s="387" t="b" cm="1">
        <f t="array" ref="I7370">_xlfn.LET(
    _xlpm.codigos_devolucion, _xlfn.UNIQUE(_xlfn._xlws.FILTER(BP[CODIGO], ISNUMBER(SEARCH("devoluci", BP[NOMBRE CUENTA])), {""})),
    ISNUMBER(MATCH(BP[[#This Row],[CODIGO]], _xlpm.codigos_devolucion, 0))
)</f>
        <v>0</v>
      </c>
    </row>
    <row r="7371" spans="1:9" x14ac:dyDescent="0.25">
      <c r="A7371" s="68"/>
      <c r="B7371" s="68"/>
      <c r="C7371" s="68"/>
      <c r="D7371" s="68"/>
      <c r="E7371" s="68"/>
      <c r="F7371" s="68"/>
      <c r="G7371" s="389"/>
      <c r="H7371" s="387" t="b" cm="1">
        <f t="array" aca="1" ref="H7371" ca="1">EsNegrita(BP[[#This Row],[CODIGO]])</f>
        <v>0</v>
      </c>
      <c r="I7371" s="387" t="b" cm="1">
        <f t="array" ref="I7371">_xlfn.LET(
    _xlpm.codigos_devolucion, _xlfn.UNIQUE(_xlfn._xlws.FILTER(BP[CODIGO], ISNUMBER(SEARCH("devoluci", BP[NOMBRE CUENTA])), {""})),
    ISNUMBER(MATCH(BP[[#This Row],[CODIGO]], _xlpm.codigos_devolucion, 0))
)</f>
        <v>0</v>
      </c>
    </row>
    <row r="7372" spans="1:9" x14ac:dyDescent="0.25">
      <c r="A7372" s="68"/>
      <c r="B7372" s="68"/>
      <c r="C7372" s="68"/>
      <c r="D7372" s="68"/>
      <c r="E7372" s="68"/>
      <c r="F7372" s="68"/>
      <c r="G7372" s="389"/>
      <c r="H7372" s="387" t="b" cm="1">
        <f t="array" aca="1" ref="H7372" ca="1">EsNegrita(BP[[#This Row],[CODIGO]])</f>
        <v>0</v>
      </c>
      <c r="I7372" s="387" t="b" cm="1">
        <f t="array" ref="I7372">_xlfn.LET(
    _xlpm.codigos_devolucion, _xlfn.UNIQUE(_xlfn._xlws.FILTER(BP[CODIGO], ISNUMBER(SEARCH("devoluci", BP[NOMBRE CUENTA])), {""})),
    ISNUMBER(MATCH(BP[[#This Row],[CODIGO]], _xlpm.codigos_devolucion, 0))
)</f>
        <v>0</v>
      </c>
    </row>
    <row r="7373" spans="1:9" x14ac:dyDescent="0.25">
      <c r="A7373" s="68"/>
      <c r="B7373" s="68"/>
      <c r="C7373" s="68"/>
      <c r="D7373" s="68"/>
      <c r="E7373" s="68"/>
      <c r="F7373" s="68"/>
      <c r="G7373" s="389"/>
      <c r="H7373" s="387" t="b" cm="1">
        <f t="array" aca="1" ref="H7373" ca="1">EsNegrita(BP[[#This Row],[CODIGO]])</f>
        <v>0</v>
      </c>
      <c r="I7373" s="387" t="b" cm="1">
        <f t="array" ref="I7373">_xlfn.LET(
    _xlpm.codigos_devolucion, _xlfn.UNIQUE(_xlfn._xlws.FILTER(BP[CODIGO], ISNUMBER(SEARCH("devoluci", BP[NOMBRE CUENTA])), {""})),
    ISNUMBER(MATCH(BP[[#This Row],[CODIGO]], _xlpm.codigos_devolucion, 0))
)</f>
        <v>0</v>
      </c>
    </row>
    <row r="7374" spans="1:9" x14ac:dyDescent="0.25">
      <c r="A7374" s="68"/>
      <c r="B7374" s="68"/>
      <c r="C7374" s="68"/>
      <c r="D7374" s="68"/>
      <c r="E7374" s="68"/>
      <c r="F7374" s="68"/>
      <c r="G7374" s="389"/>
      <c r="H7374" s="387" t="b" cm="1">
        <f t="array" aca="1" ref="H7374" ca="1">EsNegrita(BP[[#This Row],[CODIGO]])</f>
        <v>0</v>
      </c>
      <c r="I7374" s="387" t="b" cm="1">
        <f t="array" ref="I7374">_xlfn.LET(
    _xlpm.codigos_devolucion, _xlfn.UNIQUE(_xlfn._xlws.FILTER(BP[CODIGO], ISNUMBER(SEARCH("devoluci", BP[NOMBRE CUENTA])), {""})),
    ISNUMBER(MATCH(BP[[#This Row],[CODIGO]], _xlpm.codigos_devolucion, 0))
)</f>
        <v>0</v>
      </c>
    </row>
    <row r="7375" spans="1:9" x14ac:dyDescent="0.25">
      <c r="A7375" s="68"/>
      <c r="B7375" s="68"/>
      <c r="C7375" s="68"/>
      <c r="D7375" s="68"/>
      <c r="E7375" s="68"/>
      <c r="F7375" s="68"/>
      <c r="G7375" s="389"/>
      <c r="H7375" s="387" t="b" cm="1">
        <f t="array" aca="1" ref="H7375" ca="1">EsNegrita(BP[[#This Row],[CODIGO]])</f>
        <v>0</v>
      </c>
      <c r="I7375" s="387" t="b" cm="1">
        <f t="array" ref="I7375">_xlfn.LET(
    _xlpm.codigos_devolucion, _xlfn.UNIQUE(_xlfn._xlws.FILTER(BP[CODIGO], ISNUMBER(SEARCH("devoluci", BP[NOMBRE CUENTA])), {""})),
    ISNUMBER(MATCH(BP[[#This Row],[CODIGO]], _xlpm.codigos_devolucion, 0))
)</f>
        <v>0</v>
      </c>
    </row>
    <row r="7376" spans="1:9" x14ac:dyDescent="0.25">
      <c r="A7376" s="68"/>
      <c r="B7376" s="68"/>
      <c r="C7376" s="68"/>
      <c r="D7376" s="68"/>
      <c r="E7376" s="68"/>
      <c r="F7376" s="68"/>
      <c r="G7376" s="389"/>
      <c r="H7376" s="387" t="b" cm="1">
        <f t="array" aca="1" ref="H7376" ca="1">EsNegrita(BP[[#This Row],[CODIGO]])</f>
        <v>0</v>
      </c>
      <c r="I7376" s="387" t="b" cm="1">
        <f t="array" ref="I7376">_xlfn.LET(
    _xlpm.codigos_devolucion, _xlfn.UNIQUE(_xlfn._xlws.FILTER(BP[CODIGO], ISNUMBER(SEARCH("devoluci", BP[NOMBRE CUENTA])), {""})),
    ISNUMBER(MATCH(BP[[#This Row],[CODIGO]], _xlpm.codigos_devolucion, 0))
)</f>
        <v>0</v>
      </c>
    </row>
    <row r="7377" spans="1:9" x14ac:dyDescent="0.25">
      <c r="A7377" s="68"/>
      <c r="B7377" s="68"/>
      <c r="C7377" s="68"/>
      <c r="D7377" s="68"/>
      <c r="E7377" s="68"/>
      <c r="F7377" s="68"/>
      <c r="G7377" s="389"/>
      <c r="H7377" s="387" t="b" cm="1">
        <f t="array" aca="1" ref="H7377" ca="1">EsNegrita(BP[[#This Row],[CODIGO]])</f>
        <v>0</v>
      </c>
      <c r="I7377" s="387" t="b" cm="1">
        <f t="array" ref="I7377">_xlfn.LET(
    _xlpm.codigos_devolucion, _xlfn.UNIQUE(_xlfn._xlws.FILTER(BP[CODIGO], ISNUMBER(SEARCH("devoluci", BP[NOMBRE CUENTA])), {""})),
    ISNUMBER(MATCH(BP[[#This Row],[CODIGO]], _xlpm.codigos_devolucion, 0))
)</f>
        <v>0</v>
      </c>
    </row>
    <row r="7378" spans="1:9" x14ac:dyDescent="0.25">
      <c r="A7378" s="68"/>
      <c r="B7378" s="68"/>
      <c r="C7378" s="68"/>
      <c r="D7378" s="68"/>
      <c r="E7378" s="68"/>
      <c r="F7378" s="68"/>
      <c r="G7378" s="389"/>
      <c r="H7378" s="387" t="b" cm="1">
        <f t="array" aca="1" ref="H7378" ca="1">EsNegrita(BP[[#This Row],[CODIGO]])</f>
        <v>0</v>
      </c>
      <c r="I7378" s="387" t="b" cm="1">
        <f t="array" ref="I7378">_xlfn.LET(
    _xlpm.codigos_devolucion, _xlfn.UNIQUE(_xlfn._xlws.FILTER(BP[CODIGO], ISNUMBER(SEARCH("devoluci", BP[NOMBRE CUENTA])), {""})),
    ISNUMBER(MATCH(BP[[#This Row],[CODIGO]], _xlpm.codigos_devolucion, 0))
)</f>
        <v>0</v>
      </c>
    </row>
    <row r="7379" spans="1:9" x14ac:dyDescent="0.25">
      <c r="A7379" s="68"/>
      <c r="B7379" s="68"/>
      <c r="C7379" s="68"/>
      <c r="D7379" s="68"/>
      <c r="E7379" s="68"/>
      <c r="F7379" s="68"/>
      <c r="G7379" s="389"/>
      <c r="H7379" s="387" t="b" cm="1">
        <f t="array" aca="1" ref="H7379" ca="1">EsNegrita(BP[[#This Row],[CODIGO]])</f>
        <v>0</v>
      </c>
      <c r="I7379" s="387" t="b" cm="1">
        <f t="array" ref="I7379">_xlfn.LET(
    _xlpm.codigos_devolucion, _xlfn.UNIQUE(_xlfn._xlws.FILTER(BP[CODIGO], ISNUMBER(SEARCH("devoluci", BP[NOMBRE CUENTA])), {""})),
    ISNUMBER(MATCH(BP[[#This Row],[CODIGO]], _xlpm.codigos_devolucion, 0))
)</f>
        <v>0</v>
      </c>
    </row>
    <row r="7380" spans="1:9" x14ac:dyDescent="0.25">
      <c r="A7380" s="68"/>
      <c r="B7380" s="68"/>
      <c r="C7380" s="68"/>
      <c r="D7380" s="68"/>
      <c r="E7380" s="68"/>
      <c r="F7380" s="68"/>
      <c r="G7380" s="389"/>
      <c r="H7380" s="387" t="b" cm="1">
        <f t="array" aca="1" ref="H7380" ca="1">EsNegrita(BP[[#This Row],[CODIGO]])</f>
        <v>0</v>
      </c>
      <c r="I7380" s="387" t="b" cm="1">
        <f t="array" ref="I7380">_xlfn.LET(
    _xlpm.codigos_devolucion, _xlfn.UNIQUE(_xlfn._xlws.FILTER(BP[CODIGO], ISNUMBER(SEARCH("devoluci", BP[NOMBRE CUENTA])), {""})),
    ISNUMBER(MATCH(BP[[#This Row],[CODIGO]], _xlpm.codigos_devolucion, 0))
)</f>
        <v>0</v>
      </c>
    </row>
    <row r="7381" spans="1:9" x14ac:dyDescent="0.25">
      <c r="A7381" s="68"/>
      <c r="B7381" s="68"/>
      <c r="C7381" s="68"/>
      <c r="D7381" s="68"/>
      <c r="E7381" s="68"/>
      <c r="F7381" s="68"/>
      <c r="G7381" s="389"/>
      <c r="H7381" s="387" t="b" cm="1">
        <f t="array" aca="1" ref="H7381" ca="1">EsNegrita(BP[[#This Row],[CODIGO]])</f>
        <v>0</v>
      </c>
      <c r="I7381" s="387" t="b" cm="1">
        <f t="array" ref="I7381">_xlfn.LET(
    _xlpm.codigos_devolucion, _xlfn.UNIQUE(_xlfn._xlws.FILTER(BP[CODIGO], ISNUMBER(SEARCH("devoluci", BP[NOMBRE CUENTA])), {""})),
    ISNUMBER(MATCH(BP[[#This Row],[CODIGO]], _xlpm.codigos_devolucion, 0))
)</f>
        <v>0</v>
      </c>
    </row>
    <row r="7382" spans="1:9" x14ac:dyDescent="0.25">
      <c r="A7382" s="68"/>
      <c r="B7382" s="68"/>
      <c r="C7382" s="68"/>
      <c r="D7382" s="68"/>
      <c r="E7382" s="68"/>
      <c r="F7382" s="68"/>
      <c r="G7382" s="389"/>
      <c r="H7382" s="387" t="b" cm="1">
        <f t="array" aca="1" ref="H7382" ca="1">EsNegrita(BP[[#This Row],[CODIGO]])</f>
        <v>0</v>
      </c>
      <c r="I7382" s="387" t="b" cm="1">
        <f t="array" ref="I7382">_xlfn.LET(
    _xlpm.codigos_devolucion, _xlfn.UNIQUE(_xlfn._xlws.FILTER(BP[CODIGO], ISNUMBER(SEARCH("devoluci", BP[NOMBRE CUENTA])), {""})),
    ISNUMBER(MATCH(BP[[#This Row],[CODIGO]], _xlpm.codigos_devolucion, 0))
)</f>
        <v>0</v>
      </c>
    </row>
    <row r="7383" spans="1:9" x14ac:dyDescent="0.25">
      <c r="A7383" s="68"/>
      <c r="B7383" s="68"/>
      <c r="C7383" s="68"/>
      <c r="D7383" s="68"/>
      <c r="E7383" s="68"/>
      <c r="F7383" s="68"/>
      <c r="G7383" s="389"/>
      <c r="H7383" s="387" t="b" cm="1">
        <f t="array" aca="1" ref="H7383" ca="1">EsNegrita(BP[[#This Row],[CODIGO]])</f>
        <v>0</v>
      </c>
      <c r="I7383" s="387" t="b" cm="1">
        <f t="array" ref="I7383">_xlfn.LET(
    _xlpm.codigos_devolucion, _xlfn.UNIQUE(_xlfn._xlws.FILTER(BP[CODIGO], ISNUMBER(SEARCH("devoluci", BP[NOMBRE CUENTA])), {""})),
    ISNUMBER(MATCH(BP[[#This Row],[CODIGO]], _xlpm.codigos_devolucion, 0))
)</f>
        <v>0</v>
      </c>
    </row>
    <row r="7384" spans="1:9" x14ac:dyDescent="0.25">
      <c r="A7384" s="392"/>
      <c r="B7384" s="392"/>
      <c r="C7384" s="392"/>
      <c r="D7384" s="392"/>
      <c r="E7384" s="392"/>
      <c r="F7384" s="392"/>
      <c r="G7384" s="393"/>
      <c r="H7384" s="387" t="b" cm="1">
        <f t="array" aca="1" ref="H7384" ca="1">EsNegrita(BP[[#This Row],[CODIGO]])</f>
        <v>0</v>
      </c>
      <c r="I7384" s="387" t="b" cm="1">
        <f t="array" ref="I7384">_xlfn.LET(
    _xlpm.codigos_devolucion, _xlfn.UNIQUE(_xlfn._xlws.FILTER(BP[CODIGO], ISNUMBER(SEARCH("devoluci", BP[NOMBRE CUENTA])), {""})),
    ISNUMBER(MATCH(BP[[#This Row],[CODIGO]], _xlpm.codigos_devolucion, 0))
)</f>
        <v>0</v>
      </c>
    </row>
    <row r="7385" spans="1:9" x14ac:dyDescent="0.25">
      <c r="A7385" s="68"/>
      <c r="B7385" s="68"/>
      <c r="C7385" s="68"/>
      <c r="D7385" s="68"/>
      <c r="E7385" s="68"/>
      <c r="F7385" s="68"/>
      <c r="G7385" s="389"/>
      <c r="H7385" s="387" t="b" cm="1">
        <f t="array" aca="1" ref="H7385" ca="1">EsNegrita(BP[[#This Row],[CODIGO]])</f>
        <v>0</v>
      </c>
      <c r="I7385" s="387" t="b" cm="1">
        <f t="array" ref="I7385">_xlfn.LET(
    _xlpm.codigos_devolucion, _xlfn.UNIQUE(_xlfn._xlws.FILTER(BP[CODIGO], ISNUMBER(SEARCH("devoluci", BP[NOMBRE CUENTA])), {""})),
    ISNUMBER(MATCH(BP[[#This Row],[CODIGO]], _xlpm.codigos_devolucion, 0))
)</f>
        <v>0</v>
      </c>
    </row>
    <row r="7386" spans="1:9" x14ac:dyDescent="0.25">
      <c r="A7386" s="68"/>
      <c r="B7386" s="68"/>
      <c r="C7386" s="68"/>
      <c r="D7386" s="68"/>
      <c r="E7386" s="68"/>
      <c r="F7386" s="68"/>
      <c r="G7386" s="389"/>
      <c r="H7386" s="387" t="b" cm="1">
        <f t="array" aca="1" ref="H7386" ca="1">EsNegrita(BP[[#This Row],[CODIGO]])</f>
        <v>0</v>
      </c>
      <c r="I7386" s="387" t="b" cm="1">
        <f t="array" ref="I7386">_xlfn.LET(
    _xlpm.codigos_devolucion, _xlfn.UNIQUE(_xlfn._xlws.FILTER(BP[CODIGO], ISNUMBER(SEARCH("devoluci", BP[NOMBRE CUENTA])), {""})),
    ISNUMBER(MATCH(BP[[#This Row],[CODIGO]], _xlpm.codigos_devolucion, 0))
)</f>
        <v>0</v>
      </c>
    </row>
    <row r="7387" spans="1:9" x14ac:dyDescent="0.25">
      <c r="A7387" s="392"/>
      <c r="B7387" s="392"/>
      <c r="C7387" s="392"/>
      <c r="D7387" s="392"/>
      <c r="E7387" s="392"/>
      <c r="F7387" s="392"/>
      <c r="G7387" s="393"/>
      <c r="H7387" s="387" t="b" cm="1">
        <f t="array" aca="1" ref="H7387" ca="1">EsNegrita(BP[[#This Row],[CODIGO]])</f>
        <v>0</v>
      </c>
      <c r="I7387" s="387" t="b" cm="1">
        <f t="array" ref="I7387">_xlfn.LET(
    _xlpm.codigos_devolucion, _xlfn.UNIQUE(_xlfn._xlws.FILTER(BP[CODIGO], ISNUMBER(SEARCH("devoluci", BP[NOMBRE CUENTA])), {""})),
    ISNUMBER(MATCH(BP[[#This Row],[CODIGO]], _xlpm.codigos_devolucion, 0))
)</f>
        <v>0</v>
      </c>
    </row>
    <row r="7388" spans="1:9" x14ac:dyDescent="0.25">
      <c r="A7388" s="68"/>
      <c r="B7388" s="68"/>
      <c r="C7388" s="68"/>
      <c r="D7388" s="68"/>
      <c r="E7388" s="68"/>
      <c r="F7388" s="68"/>
      <c r="G7388" s="389"/>
      <c r="H7388" s="387" t="b" cm="1">
        <f t="array" aca="1" ref="H7388" ca="1">EsNegrita(BP[[#This Row],[CODIGO]])</f>
        <v>0</v>
      </c>
      <c r="I7388" s="387" t="b" cm="1">
        <f t="array" ref="I7388">_xlfn.LET(
    _xlpm.codigos_devolucion, _xlfn.UNIQUE(_xlfn._xlws.FILTER(BP[CODIGO], ISNUMBER(SEARCH("devoluci", BP[NOMBRE CUENTA])), {""})),
    ISNUMBER(MATCH(BP[[#This Row],[CODIGO]], _xlpm.codigos_devolucion, 0))
)</f>
        <v>0</v>
      </c>
    </row>
    <row r="7389" spans="1:9" x14ac:dyDescent="0.25">
      <c r="A7389" s="68"/>
      <c r="B7389" s="68"/>
      <c r="C7389" s="68"/>
      <c r="D7389" s="68"/>
      <c r="E7389" s="68"/>
      <c r="F7389" s="68"/>
      <c r="G7389" s="389"/>
      <c r="H7389" s="387" t="b" cm="1">
        <f t="array" aca="1" ref="H7389" ca="1">EsNegrita(BP[[#This Row],[CODIGO]])</f>
        <v>0</v>
      </c>
      <c r="I7389" s="387" t="b" cm="1">
        <f t="array" ref="I7389">_xlfn.LET(
    _xlpm.codigos_devolucion, _xlfn.UNIQUE(_xlfn._xlws.FILTER(BP[CODIGO], ISNUMBER(SEARCH("devoluci", BP[NOMBRE CUENTA])), {""})),
    ISNUMBER(MATCH(BP[[#This Row],[CODIGO]], _xlpm.codigos_devolucion, 0))
)</f>
        <v>0</v>
      </c>
    </row>
    <row r="7390" spans="1:9" x14ac:dyDescent="0.25">
      <c r="A7390" s="68"/>
      <c r="B7390" s="68"/>
      <c r="C7390" s="68"/>
      <c r="D7390" s="68"/>
      <c r="E7390" s="68"/>
      <c r="F7390" s="68"/>
      <c r="G7390" s="389"/>
      <c r="H7390" s="387" t="b" cm="1">
        <f t="array" aca="1" ref="H7390" ca="1">EsNegrita(BP[[#This Row],[CODIGO]])</f>
        <v>0</v>
      </c>
      <c r="I7390" s="387" t="b" cm="1">
        <f t="array" ref="I7390">_xlfn.LET(
    _xlpm.codigos_devolucion, _xlfn.UNIQUE(_xlfn._xlws.FILTER(BP[CODIGO], ISNUMBER(SEARCH("devoluci", BP[NOMBRE CUENTA])), {""})),
    ISNUMBER(MATCH(BP[[#This Row],[CODIGO]], _xlpm.codigos_devolucion, 0))
)</f>
        <v>0</v>
      </c>
    </row>
    <row r="7391" spans="1:9" x14ac:dyDescent="0.25">
      <c r="A7391" s="68"/>
      <c r="B7391" s="68"/>
      <c r="C7391" s="68"/>
      <c r="D7391" s="68"/>
      <c r="E7391" s="68"/>
      <c r="F7391" s="68"/>
      <c r="G7391" s="389"/>
      <c r="H7391" s="387" t="b" cm="1">
        <f t="array" aca="1" ref="H7391" ca="1">EsNegrita(BP[[#This Row],[CODIGO]])</f>
        <v>0</v>
      </c>
      <c r="I7391" s="387" t="b" cm="1">
        <f t="array" ref="I7391">_xlfn.LET(
    _xlpm.codigos_devolucion, _xlfn.UNIQUE(_xlfn._xlws.FILTER(BP[CODIGO], ISNUMBER(SEARCH("devoluci", BP[NOMBRE CUENTA])), {""})),
    ISNUMBER(MATCH(BP[[#This Row],[CODIGO]], _xlpm.codigos_devolucion, 0))
)</f>
        <v>0</v>
      </c>
    </row>
    <row r="7392" spans="1:9" x14ac:dyDescent="0.25">
      <c r="A7392" s="68"/>
      <c r="B7392" s="68"/>
      <c r="C7392" s="68"/>
      <c r="D7392" s="68"/>
      <c r="E7392" s="68"/>
      <c r="F7392" s="68"/>
      <c r="G7392" s="389"/>
      <c r="H7392" s="387" t="b" cm="1">
        <f t="array" aca="1" ref="H7392" ca="1">EsNegrita(BP[[#This Row],[CODIGO]])</f>
        <v>0</v>
      </c>
      <c r="I7392" s="387" t="b" cm="1">
        <f t="array" ref="I7392">_xlfn.LET(
    _xlpm.codigos_devolucion, _xlfn.UNIQUE(_xlfn._xlws.FILTER(BP[CODIGO], ISNUMBER(SEARCH("devoluci", BP[NOMBRE CUENTA])), {""})),
    ISNUMBER(MATCH(BP[[#This Row],[CODIGO]], _xlpm.codigos_devolucion, 0))
)</f>
        <v>0</v>
      </c>
    </row>
    <row r="7393" spans="1:9" x14ac:dyDescent="0.25">
      <c r="A7393" s="68"/>
      <c r="B7393" s="68"/>
      <c r="C7393" s="68"/>
      <c r="D7393" s="68"/>
      <c r="E7393" s="68"/>
      <c r="F7393" s="68"/>
      <c r="G7393" s="389"/>
      <c r="H7393" s="387" t="b" cm="1">
        <f t="array" aca="1" ref="H7393" ca="1">EsNegrita(BP[[#This Row],[CODIGO]])</f>
        <v>0</v>
      </c>
      <c r="I7393" s="387" t="b" cm="1">
        <f t="array" ref="I7393">_xlfn.LET(
    _xlpm.codigos_devolucion, _xlfn.UNIQUE(_xlfn._xlws.FILTER(BP[CODIGO], ISNUMBER(SEARCH("devoluci", BP[NOMBRE CUENTA])), {""})),
    ISNUMBER(MATCH(BP[[#This Row],[CODIGO]], _xlpm.codigos_devolucion, 0))
)</f>
        <v>0</v>
      </c>
    </row>
    <row r="7394" spans="1:9" x14ac:dyDescent="0.25">
      <c r="A7394" s="68"/>
      <c r="B7394" s="68"/>
      <c r="C7394" s="68"/>
      <c r="D7394" s="68"/>
      <c r="E7394" s="68"/>
      <c r="F7394" s="68"/>
      <c r="G7394" s="389"/>
      <c r="H7394" s="387" t="b" cm="1">
        <f t="array" aca="1" ref="H7394" ca="1">EsNegrita(BP[[#This Row],[CODIGO]])</f>
        <v>0</v>
      </c>
      <c r="I7394" s="387" t="b" cm="1">
        <f t="array" ref="I7394">_xlfn.LET(
    _xlpm.codigos_devolucion, _xlfn.UNIQUE(_xlfn._xlws.FILTER(BP[CODIGO], ISNUMBER(SEARCH("devoluci", BP[NOMBRE CUENTA])), {""})),
    ISNUMBER(MATCH(BP[[#This Row],[CODIGO]], _xlpm.codigos_devolucion, 0))
)</f>
        <v>0</v>
      </c>
    </row>
    <row r="7395" spans="1:9" x14ac:dyDescent="0.25">
      <c r="A7395" s="68"/>
      <c r="B7395" s="68"/>
      <c r="C7395" s="68"/>
      <c r="D7395" s="68"/>
      <c r="E7395" s="68"/>
      <c r="F7395" s="68"/>
      <c r="G7395" s="389"/>
      <c r="H7395" s="387" t="b" cm="1">
        <f t="array" aca="1" ref="H7395" ca="1">EsNegrita(BP[[#This Row],[CODIGO]])</f>
        <v>0</v>
      </c>
      <c r="I7395" s="387" t="b" cm="1">
        <f t="array" ref="I7395">_xlfn.LET(
    _xlpm.codigos_devolucion, _xlfn.UNIQUE(_xlfn._xlws.FILTER(BP[CODIGO], ISNUMBER(SEARCH("devoluci", BP[NOMBRE CUENTA])), {""})),
    ISNUMBER(MATCH(BP[[#This Row],[CODIGO]], _xlpm.codigos_devolucion, 0))
)</f>
        <v>0</v>
      </c>
    </row>
    <row r="7396" spans="1:9" x14ac:dyDescent="0.25">
      <c r="A7396" s="68"/>
      <c r="B7396" s="68"/>
      <c r="C7396" s="68"/>
      <c r="D7396" s="68"/>
      <c r="E7396" s="68"/>
      <c r="F7396" s="68"/>
      <c r="G7396" s="389"/>
      <c r="H7396" s="387" t="b" cm="1">
        <f t="array" aca="1" ref="H7396" ca="1">EsNegrita(BP[[#This Row],[CODIGO]])</f>
        <v>0</v>
      </c>
      <c r="I7396" s="387" t="b" cm="1">
        <f t="array" ref="I7396">_xlfn.LET(
    _xlpm.codigos_devolucion, _xlfn.UNIQUE(_xlfn._xlws.FILTER(BP[CODIGO], ISNUMBER(SEARCH("devoluci", BP[NOMBRE CUENTA])), {""})),
    ISNUMBER(MATCH(BP[[#This Row],[CODIGO]], _xlpm.codigos_devolucion, 0))
)</f>
        <v>0</v>
      </c>
    </row>
    <row r="7397" spans="1:9" x14ac:dyDescent="0.25">
      <c r="A7397" s="68"/>
      <c r="B7397" s="68"/>
      <c r="C7397" s="68"/>
      <c r="D7397" s="68"/>
      <c r="E7397" s="68"/>
      <c r="F7397" s="68"/>
      <c r="G7397" s="389"/>
      <c r="H7397" s="387" t="b" cm="1">
        <f t="array" aca="1" ref="H7397" ca="1">EsNegrita(BP[[#This Row],[CODIGO]])</f>
        <v>0</v>
      </c>
      <c r="I7397" s="387" t="b" cm="1">
        <f t="array" ref="I7397">_xlfn.LET(
    _xlpm.codigos_devolucion, _xlfn.UNIQUE(_xlfn._xlws.FILTER(BP[CODIGO], ISNUMBER(SEARCH("devoluci", BP[NOMBRE CUENTA])), {""})),
    ISNUMBER(MATCH(BP[[#This Row],[CODIGO]], _xlpm.codigos_devolucion, 0))
)</f>
        <v>0</v>
      </c>
    </row>
    <row r="7398" spans="1:9" x14ac:dyDescent="0.25">
      <c r="A7398" s="68"/>
      <c r="B7398" s="68"/>
      <c r="C7398" s="68"/>
      <c r="D7398" s="68"/>
      <c r="E7398" s="68"/>
      <c r="F7398" s="68"/>
      <c r="G7398" s="389"/>
      <c r="H7398" s="387" t="b" cm="1">
        <f t="array" aca="1" ref="H7398" ca="1">EsNegrita(BP[[#This Row],[CODIGO]])</f>
        <v>0</v>
      </c>
      <c r="I7398" s="387" t="b" cm="1">
        <f t="array" ref="I7398">_xlfn.LET(
    _xlpm.codigos_devolucion, _xlfn.UNIQUE(_xlfn._xlws.FILTER(BP[CODIGO], ISNUMBER(SEARCH("devoluci", BP[NOMBRE CUENTA])), {""})),
    ISNUMBER(MATCH(BP[[#This Row],[CODIGO]], _xlpm.codigos_devolucion, 0))
)</f>
        <v>0</v>
      </c>
    </row>
    <row r="7399" spans="1:9" x14ac:dyDescent="0.25">
      <c r="A7399" s="68"/>
      <c r="B7399" s="68"/>
      <c r="C7399" s="68"/>
      <c r="D7399" s="68"/>
      <c r="E7399" s="68"/>
      <c r="F7399" s="68"/>
      <c r="G7399" s="389"/>
      <c r="H7399" s="387" t="b" cm="1">
        <f t="array" aca="1" ref="H7399" ca="1">EsNegrita(BP[[#This Row],[CODIGO]])</f>
        <v>0</v>
      </c>
      <c r="I7399" s="387" t="b" cm="1">
        <f t="array" ref="I7399">_xlfn.LET(
    _xlpm.codigos_devolucion, _xlfn.UNIQUE(_xlfn._xlws.FILTER(BP[CODIGO], ISNUMBER(SEARCH("devoluci", BP[NOMBRE CUENTA])), {""})),
    ISNUMBER(MATCH(BP[[#This Row],[CODIGO]], _xlpm.codigos_devolucion, 0))
)</f>
        <v>0</v>
      </c>
    </row>
    <row r="7400" spans="1:9" x14ac:dyDescent="0.25">
      <c r="A7400" s="68"/>
      <c r="B7400" s="68"/>
      <c r="C7400" s="68"/>
      <c r="D7400" s="68"/>
      <c r="E7400" s="68"/>
      <c r="F7400" s="68"/>
      <c r="G7400" s="389"/>
      <c r="H7400" s="387" t="b" cm="1">
        <f t="array" aca="1" ref="H7400" ca="1">EsNegrita(BP[[#This Row],[CODIGO]])</f>
        <v>0</v>
      </c>
      <c r="I7400" s="387" t="b" cm="1">
        <f t="array" ref="I7400">_xlfn.LET(
    _xlpm.codigos_devolucion, _xlfn.UNIQUE(_xlfn._xlws.FILTER(BP[CODIGO], ISNUMBER(SEARCH("devoluci", BP[NOMBRE CUENTA])), {""})),
    ISNUMBER(MATCH(BP[[#This Row],[CODIGO]], _xlpm.codigos_devolucion, 0))
)</f>
        <v>0</v>
      </c>
    </row>
    <row r="7401" spans="1:9" x14ac:dyDescent="0.25">
      <c r="A7401" s="68"/>
      <c r="B7401" s="68"/>
      <c r="C7401" s="68"/>
      <c r="D7401" s="68"/>
      <c r="E7401" s="68"/>
      <c r="F7401" s="68"/>
      <c r="G7401" s="389"/>
      <c r="H7401" s="387" t="b" cm="1">
        <f t="array" aca="1" ref="H7401" ca="1">EsNegrita(BP[[#This Row],[CODIGO]])</f>
        <v>0</v>
      </c>
      <c r="I7401" s="387" t="b" cm="1">
        <f t="array" ref="I7401">_xlfn.LET(
    _xlpm.codigos_devolucion, _xlfn.UNIQUE(_xlfn._xlws.FILTER(BP[CODIGO], ISNUMBER(SEARCH("devoluci", BP[NOMBRE CUENTA])), {""})),
    ISNUMBER(MATCH(BP[[#This Row],[CODIGO]], _xlpm.codigos_devolucion, 0))
)</f>
        <v>0</v>
      </c>
    </row>
    <row r="7402" spans="1:9" x14ac:dyDescent="0.25">
      <c r="A7402" s="68"/>
      <c r="B7402" s="68"/>
      <c r="C7402" s="68"/>
      <c r="D7402" s="68"/>
      <c r="E7402" s="68"/>
      <c r="F7402" s="68"/>
      <c r="G7402" s="389"/>
      <c r="H7402" s="387" t="b" cm="1">
        <f t="array" aca="1" ref="H7402" ca="1">EsNegrita(BP[[#This Row],[CODIGO]])</f>
        <v>0</v>
      </c>
      <c r="I7402" s="387" t="b" cm="1">
        <f t="array" ref="I7402">_xlfn.LET(
    _xlpm.codigos_devolucion, _xlfn.UNIQUE(_xlfn._xlws.FILTER(BP[CODIGO], ISNUMBER(SEARCH("devoluci", BP[NOMBRE CUENTA])), {""})),
    ISNUMBER(MATCH(BP[[#This Row],[CODIGO]], _xlpm.codigos_devolucion, 0))
)</f>
        <v>0</v>
      </c>
    </row>
    <row r="7403" spans="1:9" x14ac:dyDescent="0.25">
      <c r="A7403" s="68"/>
      <c r="B7403" s="68"/>
      <c r="C7403" s="68"/>
      <c r="D7403" s="68"/>
      <c r="E7403" s="68"/>
      <c r="F7403" s="68"/>
      <c r="G7403" s="389"/>
      <c r="H7403" s="387" t="b" cm="1">
        <f t="array" aca="1" ref="H7403" ca="1">EsNegrita(BP[[#This Row],[CODIGO]])</f>
        <v>0</v>
      </c>
      <c r="I7403" s="387" t="b" cm="1">
        <f t="array" ref="I7403">_xlfn.LET(
    _xlpm.codigos_devolucion, _xlfn.UNIQUE(_xlfn._xlws.FILTER(BP[CODIGO], ISNUMBER(SEARCH("devoluci", BP[NOMBRE CUENTA])), {""})),
    ISNUMBER(MATCH(BP[[#This Row],[CODIGO]], _xlpm.codigos_devolucion, 0))
)</f>
        <v>0</v>
      </c>
    </row>
    <row r="7404" spans="1:9" x14ac:dyDescent="0.25">
      <c r="A7404" s="68"/>
      <c r="B7404" s="68"/>
      <c r="C7404" s="68"/>
      <c r="D7404" s="68"/>
      <c r="E7404" s="68"/>
      <c r="F7404" s="68"/>
      <c r="G7404" s="389"/>
      <c r="H7404" s="387" t="b" cm="1">
        <f t="array" aca="1" ref="H7404" ca="1">EsNegrita(BP[[#This Row],[CODIGO]])</f>
        <v>0</v>
      </c>
      <c r="I7404" s="387" t="b" cm="1">
        <f t="array" ref="I7404">_xlfn.LET(
    _xlpm.codigos_devolucion, _xlfn.UNIQUE(_xlfn._xlws.FILTER(BP[CODIGO], ISNUMBER(SEARCH("devoluci", BP[NOMBRE CUENTA])), {""})),
    ISNUMBER(MATCH(BP[[#This Row],[CODIGO]], _xlpm.codigos_devolucion, 0))
)</f>
        <v>0</v>
      </c>
    </row>
    <row r="7405" spans="1:9" x14ac:dyDescent="0.25">
      <c r="A7405" s="68"/>
      <c r="B7405" s="68"/>
      <c r="C7405" s="68"/>
      <c r="D7405" s="68"/>
      <c r="E7405" s="68"/>
      <c r="F7405" s="68"/>
      <c r="G7405" s="389"/>
      <c r="H7405" s="387" t="b" cm="1">
        <f t="array" aca="1" ref="H7405" ca="1">EsNegrita(BP[[#This Row],[CODIGO]])</f>
        <v>0</v>
      </c>
      <c r="I7405" s="387" t="b" cm="1">
        <f t="array" ref="I7405">_xlfn.LET(
    _xlpm.codigos_devolucion, _xlfn.UNIQUE(_xlfn._xlws.FILTER(BP[CODIGO], ISNUMBER(SEARCH("devoluci", BP[NOMBRE CUENTA])), {""})),
    ISNUMBER(MATCH(BP[[#This Row],[CODIGO]], _xlpm.codigos_devolucion, 0))
)</f>
        <v>0</v>
      </c>
    </row>
    <row r="7406" spans="1:9" x14ac:dyDescent="0.25">
      <c r="A7406" s="68"/>
      <c r="B7406" s="68"/>
      <c r="C7406" s="68"/>
      <c r="D7406" s="68"/>
      <c r="E7406" s="68"/>
      <c r="F7406" s="68"/>
      <c r="G7406" s="389"/>
      <c r="H7406" s="387" t="b" cm="1">
        <f t="array" aca="1" ref="H7406" ca="1">EsNegrita(BP[[#This Row],[CODIGO]])</f>
        <v>0</v>
      </c>
      <c r="I7406" s="387" t="b" cm="1">
        <f t="array" ref="I7406">_xlfn.LET(
    _xlpm.codigos_devolucion, _xlfn.UNIQUE(_xlfn._xlws.FILTER(BP[CODIGO], ISNUMBER(SEARCH("devoluci", BP[NOMBRE CUENTA])), {""})),
    ISNUMBER(MATCH(BP[[#This Row],[CODIGO]], _xlpm.codigos_devolucion, 0))
)</f>
        <v>0</v>
      </c>
    </row>
    <row r="7407" spans="1:9" x14ac:dyDescent="0.25">
      <c r="A7407" s="68"/>
      <c r="B7407" s="68"/>
      <c r="C7407" s="68"/>
      <c r="D7407" s="68"/>
      <c r="E7407" s="68"/>
      <c r="F7407" s="68"/>
      <c r="G7407" s="389"/>
      <c r="H7407" s="387" t="b" cm="1">
        <f t="array" aca="1" ref="H7407" ca="1">EsNegrita(BP[[#This Row],[CODIGO]])</f>
        <v>0</v>
      </c>
      <c r="I7407" s="387" t="b" cm="1">
        <f t="array" ref="I7407">_xlfn.LET(
    _xlpm.codigos_devolucion, _xlfn.UNIQUE(_xlfn._xlws.FILTER(BP[CODIGO], ISNUMBER(SEARCH("devoluci", BP[NOMBRE CUENTA])), {""})),
    ISNUMBER(MATCH(BP[[#This Row],[CODIGO]], _xlpm.codigos_devolucion, 0))
)</f>
        <v>0</v>
      </c>
    </row>
    <row r="7408" spans="1:9" x14ac:dyDescent="0.25">
      <c r="A7408" s="68"/>
      <c r="B7408" s="68"/>
      <c r="C7408" s="68"/>
      <c r="D7408" s="68"/>
      <c r="E7408" s="68"/>
      <c r="F7408" s="68"/>
      <c r="G7408" s="389"/>
      <c r="H7408" s="387" t="b" cm="1">
        <f t="array" aca="1" ref="H7408" ca="1">EsNegrita(BP[[#This Row],[CODIGO]])</f>
        <v>0</v>
      </c>
      <c r="I7408" s="387" t="b" cm="1">
        <f t="array" ref="I7408">_xlfn.LET(
    _xlpm.codigos_devolucion, _xlfn.UNIQUE(_xlfn._xlws.FILTER(BP[CODIGO], ISNUMBER(SEARCH("devoluci", BP[NOMBRE CUENTA])), {""})),
    ISNUMBER(MATCH(BP[[#This Row],[CODIGO]], _xlpm.codigos_devolucion, 0))
)</f>
        <v>0</v>
      </c>
    </row>
    <row r="7409" spans="1:9" x14ac:dyDescent="0.25">
      <c r="A7409" s="68"/>
      <c r="B7409" s="68"/>
      <c r="C7409" s="68"/>
      <c r="D7409" s="68"/>
      <c r="E7409" s="68"/>
      <c r="F7409" s="68"/>
      <c r="G7409" s="389"/>
      <c r="H7409" s="387" t="b" cm="1">
        <f t="array" aca="1" ref="H7409" ca="1">EsNegrita(BP[[#This Row],[CODIGO]])</f>
        <v>0</v>
      </c>
      <c r="I7409" s="387" t="b" cm="1">
        <f t="array" ref="I7409">_xlfn.LET(
    _xlpm.codigos_devolucion, _xlfn.UNIQUE(_xlfn._xlws.FILTER(BP[CODIGO], ISNUMBER(SEARCH("devoluci", BP[NOMBRE CUENTA])), {""})),
    ISNUMBER(MATCH(BP[[#This Row],[CODIGO]], _xlpm.codigos_devolucion, 0))
)</f>
        <v>0</v>
      </c>
    </row>
    <row r="7410" spans="1:9" x14ac:dyDescent="0.25">
      <c r="A7410" s="68"/>
      <c r="B7410" s="68"/>
      <c r="C7410" s="68"/>
      <c r="D7410" s="68"/>
      <c r="E7410" s="68"/>
      <c r="F7410" s="68"/>
      <c r="G7410" s="389"/>
      <c r="H7410" s="387" t="b" cm="1">
        <f t="array" aca="1" ref="H7410" ca="1">EsNegrita(BP[[#This Row],[CODIGO]])</f>
        <v>0</v>
      </c>
      <c r="I7410" s="387" t="b" cm="1">
        <f t="array" ref="I7410">_xlfn.LET(
    _xlpm.codigos_devolucion, _xlfn.UNIQUE(_xlfn._xlws.FILTER(BP[CODIGO], ISNUMBER(SEARCH("devoluci", BP[NOMBRE CUENTA])), {""})),
    ISNUMBER(MATCH(BP[[#This Row],[CODIGO]], _xlpm.codigos_devolucion, 0))
)</f>
        <v>0</v>
      </c>
    </row>
    <row r="7411" spans="1:9" x14ac:dyDescent="0.25">
      <c r="A7411" s="68"/>
      <c r="B7411" s="68"/>
      <c r="C7411" s="68"/>
      <c r="D7411" s="68"/>
      <c r="E7411" s="68"/>
      <c r="F7411" s="68"/>
      <c r="G7411" s="389"/>
      <c r="H7411" s="387" t="b" cm="1">
        <f t="array" aca="1" ref="H7411" ca="1">EsNegrita(BP[[#This Row],[CODIGO]])</f>
        <v>0</v>
      </c>
      <c r="I7411" s="387" t="b" cm="1">
        <f t="array" ref="I7411">_xlfn.LET(
    _xlpm.codigos_devolucion, _xlfn.UNIQUE(_xlfn._xlws.FILTER(BP[CODIGO], ISNUMBER(SEARCH("devoluci", BP[NOMBRE CUENTA])), {""})),
    ISNUMBER(MATCH(BP[[#This Row],[CODIGO]], _xlpm.codigos_devolucion, 0))
)</f>
        <v>0</v>
      </c>
    </row>
    <row r="7412" spans="1:9" x14ac:dyDescent="0.25">
      <c r="A7412" s="68"/>
      <c r="B7412" s="68"/>
      <c r="C7412" s="68"/>
      <c r="D7412" s="68"/>
      <c r="E7412" s="68"/>
      <c r="F7412" s="68"/>
      <c r="G7412" s="389"/>
      <c r="H7412" s="387" t="b" cm="1">
        <f t="array" aca="1" ref="H7412" ca="1">EsNegrita(BP[[#This Row],[CODIGO]])</f>
        <v>0</v>
      </c>
      <c r="I7412" s="387" t="b" cm="1">
        <f t="array" ref="I7412">_xlfn.LET(
    _xlpm.codigos_devolucion, _xlfn.UNIQUE(_xlfn._xlws.FILTER(BP[CODIGO], ISNUMBER(SEARCH("devoluci", BP[NOMBRE CUENTA])), {""})),
    ISNUMBER(MATCH(BP[[#This Row],[CODIGO]], _xlpm.codigos_devolucion, 0))
)</f>
        <v>0</v>
      </c>
    </row>
    <row r="7413" spans="1:9" x14ac:dyDescent="0.25">
      <c r="A7413" s="392"/>
      <c r="B7413" s="392"/>
      <c r="C7413" s="392"/>
      <c r="D7413" s="392"/>
      <c r="E7413" s="392"/>
      <c r="F7413" s="392"/>
      <c r="G7413" s="393"/>
      <c r="H7413" s="387" t="b" cm="1">
        <f t="array" aca="1" ref="H7413" ca="1">EsNegrita(BP[[#This Row],[CODIGO]])</f>
        <v>0</v>
      </c>
      <c r="I7413" s="387" t="b" cm="1">
        <f t="array" ref="I7413">_xlfn.LET(
    _xlpm.codigos_devolucion, _xlfn.UNIQUE(_xlfn._xlws.FILTER(BP[CODIGO], ISNUMBER(SEARCH("devoluci", BP[NOMBRE CUENTA])), {""})),
    ISNUMBER(MATCH(BP[[#This Row],[CODIGO]], _xlpm.codigos_devolucion, 0))
)</f>
        <v>0</v>
      </c>
    </row>
    <row r="7414" spans="1:9" x14ac:dyDescent="0.25">
      <c r="A7414" s="68"/>
      <c r="B7414" s="68"/>
      <c r="C7414" s="68"/>
      <c r="D7414" s="68"/>
      <c r="E7414" s="68"/>
      <c r="F7414" s="68"/>
      <c r="G7414" s="389"/>
      <c r="H7414" s="387" t="b" cm="1">
        <f t="array" aca="1" ref="H7414" ca="1">EsNegrita(BP[[#This Row],[CODIGO]])</f>
        <v>0</v>
      </c>
      <c r="I7414" s="387" t="b" cm="1">
        <f t="array" ref="I7414">_xlfn.LET(
    _xlpm.codigos_devolucion, _xlfn.UNIQUE(_xlfn._xlws.FILTER(BP[CODIGO], ISNUMBER(SEARCH("devoluci", BP[NOMBRE CUENTA])), {""})),
    ISNUMBER(MATCH(BP[[#This Row],[CODIGO]], _xlpm.codigos_devolucion, 0))
)</f>
        <v>0</v>
      </c>
    </row>
    <row r="7415" spans="1:9" x14ac:dyDescent="0.25">
      <c r="A7415" s="68"/>
      <c r="B7415" s="68"/>
      <c r="C7415" s="68"/>
      <c r="D7415" s="68"/>
      <c r="E7415" s="68"/>
      <c r="F7415" s="68"/>
      <c r="G7415" s="389"/>
      <c r="H7415" s="387" t="b" cm="1">
        <f t="array" aca="1" ref="H7415" ca="1">EsNegrita(BP[[#This Row],[CODIGO]])</f>
        <v>0</v>
      </c>
      <c r="I7415" s="387" t="b" cm="1">
        <f t="array" ref="I7415">_xlfn.LET(
    _xlpm.codigos_devolucion, _xlfn.UNIQUE(_xlfn._xlws.FILTER(BP[CODIGO], ISNUMBER(SEARCH("devoluci", BP[NOMBRE CUENTA])), {""})),
    ISNUMBER(MATCH(BP[[#This Row],[CODIGO]], _xlpm.codigos_devolucion, 0))
)</f>
        <v>0</v>
      </c>
    </row>
    <row r="7416" spans="1:9" x14ac:dyDescent="0.25">
      <c r="A7416" s="68"/>
      <c r="B7416" s="68"/>
      <c r="C7416" s="68"/>
      <c r="D7416" s="68"/>
      <c r="E7416" s="68"/>
      <c r="F7416" s="68"/>
      <c r="G7416" s="389"/>
      <c r="H7416" s="387" t="b" cm="1">
        <f t="array" aca="1" ref="H7416" ca="1">EsNegrita(BP[[#This Row],[CODIGO]])</f>
        <v>0</v>
      </c>
      <c r="I7416" s="387" t="b" cm="1">
        <f t="array" ref="I7416">_xlfn.LET(
    _xlpm.codigos_devolucion, _xlfn.UNIQUE(_xlfn._xlws.FILTER(BP[CODIGO], ISNUMBER(SEARCH("devoluci", BP[NOMBRE CUENTA])), {""})),
    ISNUMBER(MATCH(BP[[#This Row],[CODIGO]], _xlpm.codigos_devolucion, 0))
)</f>
        <v>0</v>
      </c>
    </row>
    <row r="7417" spans="1:9" x14ac:dyDescent="0.25">
      <c r="A7417" s="68"/>
      <c r="B7417" s="68"/>
      <c r="C7417" s="68"/>
      <c r="D7417" s="68"/>
      <c r="E7417" s="68"/>
      <c r="F7417" s="68"/>
      <c r="G7417" s="389"/>
      <c r="H7417" s="387" t="b" cm="1">
        <f t="array" aca="1" ref="H7417" ca="1">EsNegrita(BP[[#This Row],[CODIGO]])</f>
        <v>0</v>
      </c>
      <c r="I7417" s="387" t="b" cm="1">
        <f t="array" ref="I7417">_xlfn.LET(
    _xlpm.codigos_devolucion, _xlfn.UNIQUE(_xlfn._xlws.FILTER(BP[CODIGO], ISNUMBER(SEARCH("devoluci", BP[NOMBRE CUENTA])), {""})),
    ISNUMBER(MATCH(BP[[#This Row],[CODIGO]], _xlpm.codigos_devolucion, 0))
)</f>
        <v>0</v>
      </c>
    </row>
    <row r="7418" spans="1:9" x14ac:dyDescent="0.25">
      <c r="A7418" s="68"/>
      <c r="B7418" s="68"/>
      <c r="C7418" s="68"/>
      <c r="D7418" s="68"/>
      <c r="E7418" s="68"/>
      <c r="F7418" s="68"/>
      <c r="G7418" s="389"/>
      <c r="H7418" s="387" t="b" cm="1">
        <f t="array" aca="1" ref="H7418" ca="1">EsNegrita(BP[[#This Row],[CODIGO]])</f>
        <v>0</v>
      </c>
      <c r="I7418" s="387" t="b" cm="1">
        <f t="array" ref="I7418">_xlfn.LET(
    _xlpm.codigos_devolucion, _xlfn.UNIQUE(_xlfn._xlws.FILTER(BP[CODIGO], ISNUMBER(SEARCH("devoluci", BP[NOMBRE CUENTA])), {""})),
    ISNUMBER(MATCH(BP[[#This Row],[CODIGO]], _xlpm.codigos_devolucion, 0))
)</f>
        <v>0</v>
      </c>
    </row>
    <row r="7419" spans="1:9" x14ac:dyDescent="0.25">
      <c r="A7419" s="68"/>
      <c r="B7419" s="68"/>
      <c r="C7419" s="68"/>
      <c r="D7419" s="68"/>
      <c r="E7419" s="68"/>
      <c r="F7419" s="68"/>
      <c r="G7419" s="389"/>
      <c r="H7419" s="387" t="b" cm="1">
        <f t="array" aca="1" ref="H7419" ca="1">EsNegrita(BP[[#This Row],[CODIGO]])</f>
        <v>0</v>
      </c>
      <c r="I7419" s="387" t="b" cm="1">
        <f t="array" ref="I7419">_xlfn.LET(
    _xlpm.codigos_devolucion, _xlfn.UNIQUE(_xlfn._xlws.FILTER(BP[CODIGO], ISNUMBER(SEARCH("devoluci", BP[NOMBRE CUENTA])), {""})),
    ISNUMBER(MATCH(BP[[#This Row],[CODIGO]], _xlpm.codigos_devolucion, 0))
)</f>
        <v>0</v>
      </c>
    </row>
    <row r="7420" spans="1:9" x14ac:dyDescent="0.25">
      <c r="A7420" s="68"/>
      <c r="B7420" s="68"/>
      <c r="C7420" s="68"/>
      <c r="D7420" s="68"/>
      <c r="E7420" s="68"/>
      <c r="F7420" s="68"/>
      <c r="G7420" s="389"/>
      <c r="H7420" s="387" t="b" cm="1">
        <f t="array" aca="1" ref="H7420" ca="1">EsNegrita(BP[[#This Row],[CODIGO]])</f>
        <v>0</v>
      </c>
      <c r="I7420" s="387" t="b" cm="1">
        <f t="array" ref="I7420">_xlfn.LET(
    _xlpm.codigos_devolucion, _xlfn.UNIQUE(_xlfn._xlws.FILTER(BP[CODIGO], ISNUMBER(SEARCH("devoluci", BP[NOMBRE CUENTA])), {""})),
    ISNUMBER(MATCH(BP[[#This Row],[CODIGO]], _xlpm.codigos_devolucion, 0))
)</f>
        <v>0</v>
      </c>
    </row>
    <row r="7421" spans="1:9" x14ac:dyDescent="0.25">
      <c r="A7421" s="68"/>
      <c r="B7421" s="68"/>
      <c r="C7421" s="68"/>
      <c r="D7421" s="68"/>
      <c r="E7421" s="68"/>
      <c r="F7421" s="68"/>
      <c r="G7421" s="389"/>
      <c r="H7421" s="387" t="b" cm="1">
        <f t="array" aca="1" ref="H7421" ca="1">EsNegrita(BP[[#This Row],[CODIGO]])</f>
        <v>0</v>
      </c>
      <c r="I7421" s="387" t="b" cm="1">
        <f t="array" ref="I7421">_xlfn.LET(
    _xlpm.codigos_devolucion, _xlfn.UNIQUE(_xlfn._xlws.FILTER(BP[CODIGO], ISNUMBER(SEARCH("devoluci", BP[NOMBRE CUENTA])), {""})),
    ISNUMBER(MATCH(BP[[#This Row],[CODIGO]], _xlpm.codigos_devolucion, 0))
)</f>
        <v>0</v>
      </c>
    </row>
    <row r="7422" spans="1:9" x14ac:dyDescent="0.25">
      <c r="A7422" s="68"/>
      <c r="B7422" s="68"/>
      <c r="C7422" s="68"/>
      <c r="D7422" s="68"/>
      <c r="E7422" s="68"/>
      <c r="F7422" s="68"/>
      <c r="G7422" s="389"/>
      <c r="H7422" s="387" t="b" cm="1">
        <f t="array" aca="1" ref="H7422" ca="1">EsNegrita(BP[[#This Row],[CODIGO]])</f>
        <v>0</v>
      </c>
      <c r="I7422" s="387" t="b" cm="1">
        <f t="array" ref="I7422">_xlfn.LET(
    _xlpm.codigos_devolucion, _xlfn.UNIQUE(_xlfn._xlws.FILTER(BP[CODIGO], ISNUMBER(SEARCH("devoluci", BP[NOMBRE CUENTA])), {""})),
    ISNUMBER(MATCH(BP[[#This Row],[CODIGO]], _xlpm.codigos_devolucion, 0))
)</f>
        <v>0</v>
      </c>
    </row>
    <row r="7423" spans="1:9" x14ac:dyDescent="0.25">
      <c r="A7423" s="68"/>
      <c r="B7423" s="68"/>
      <c r="C7423" s="68"/>
      <c r="D7423" s="68"/>
      <c r="E7423" s="68"/>
      <c r="F7423" s="68"/>
      <c r="G7423" s="389"/>
      <c r="H7423" s="387" t="b" cm="1">
        <f t="array" aca="1" ref="H7423" ca="1">EsNegrita(BP[[#This Row],[CODIGO]])</f>
        <v>0</v>
      </c>
      <c r="I7423" s="387" t="b" cm="1">
        <f t="array" ref="I7423">_xlfn.LET(
    _xlpm.codigos_devolucion, _xlfn.UNIQUE(_xlfn._xlws.FILTER(BP[CODIGO], ISNUMBER(SEARCH("devoluci", BP[NOMBRE CUENTA])), {""})),
    ISNUMBER(MATCH(BP[[#This Row],[CODIGO]], _xlpm.codigos_devolucion, 0))
)</f>
        <v>0</v>
      </c>
    </row>
    <row r="7424" spans="1:9" x14ac:dyDescent="0.25">
      <c r="A7424" s="68"/>
      <c r="B7424" s="68"/>
      <c r="C7424" s="68"/>
      <c r="D7424" s="68"/>
      <c r="E7424" s="68"/>
      <c r="F7424" s="68"/>
      <c r="G7424" s="389"/>
      <c r="H7424" s="387" t="b" cm="1">
        <f t="array" aca="1" ref="H7424" ca="1">EsNegrita(BP[[#This Row],[CODIGO]])</f>
        <v>0</v>
      </c>
      <c r="I7424" s="387" t="b" cm="1">
        <f t="array" ref="I7424">_xlfn.LET(
    _xlpm.codigos_devolucion, _xlfn.UNIQUE(_xlfn._xlws.FILTER(BP[CODIGO], ISNUMBER(SEARCH("devoluci", BP[NOMBRE CUENTA])), {""})),
    ISNUMBER(MATCH(BP[[#This Row],[CODIGO]], _xlpm.codigos_devolucion, 0))
)</f>
        <v>0</v>
      </c>
    </row>
    <row r="7425" spans="1:9" x14ac:dyDescent="0.25">
      <c r="A7425" s="68"/>
      <c r="B7425" s="68"/>
      <c r="C7425" s="68"/>
      <c r="D7425" s="68"/>
      <c r="E7425" s="68"/>
      <c r="F7425" s="68"/>
      <c r="G7425" s="389"/>
      <c r="H7425" s="387" t="b" cm="1">
        <f t="array" aca="1" ref="H7425" ca="1">EsNegrita(BP[[#This Row],[CODIGO]])</f>
        <v>0</v>
      </c>
      <c r="I7425" s="387" t="b" cm="1">
        <f t="array" ref="I7425">_xlfn.LET(
    _xlpm.codigos_devolucion, _xlfn.UNIQUE(_xlfn._xlws.FILTER(BP[CODIGO], ISNUMBER(SEARCH("devoluci", BP[NOMBRE CUENTA])), {""})),
    ISNUMBER(MATCH(BP[[#This Row],[CODIGO]], _xlpm.codigos_devolucion, 0))
)</f>
        <v>0</v>
      </c>
    </row>
    <row r="7426" spans="1:9" x14ac:dyDescent="0.25">
      <c r="A7426" s="68"/>
      <c r="B7426" s="68"/>
      <c r="C7426" s="68"/>
      <c r="D7426" s="68"/>
      <c r="E7426" s="68"/>
      <c r="F7426" s="68"/>
      <c r="G7426" s="389"/>
      <c r="H7426" s="387" t="b" cm="1">
        <f t="array" aca="1" ref="H7426" ca="1">EsNegrita(BP[[#This Row],[CODIGO]])</f>
        <v>0</v>
      </c>
      <c r="I7426" s="387" t="b" cm="1">
        <f t="array" ref="I7426">_xlfn.LET(
    _xlpm.codigos_devolucion, _xlfn.UNIQUE(_xlfn._xlws.FILTER(BP[CODIGO], ISNUMBER(SEARCH("devoluci", BP[NOMBRE CUENTA])), {""})),
    ISNUMBER(MATCH(BP[[#This Row],[CODIGO]], _xlpm.codigos_devolucion, 0))
)</f>
        <v>0</v>
      </c>
    </row>
    <row r="7427" spans="1:9" x14ac:dyDescent="0.25">
      <c r="A7427" s="68"/>
      <c r="B7427" s="68"/>
      <c r="C7427" s="68"/>
      <c r="D7427" s="68"/>
      <c r="E7427" s="68"/>
      <c r="F7427" s="68"/>
      <c r="G7427" s="389"/>
      <c r="H7427" s="387" t="b" cm="1">
        <f t="array" aca="1" ref="H7427" ca="1">EsNegrita(BP[[#This Row],[CODIGO]])</f>
        <v>0</v>
      </c>
      <c r="I7427" s="387" t="b" cm="1">
        <f t="array" ref="I7427">_xlfn.LET(
    _xlpm.codigos_devolucion, _xlfn.UNIQUE(_xlfn._xlws.FILTER(BP[CODIGO], ISNUMBER(SEARCH("devoluci", BP[NOMBRE CUENTA])), {""})),
    ISNUMBER(MATCH(BP[[#This Row],[CODIGO]], _xlpm.codigos_devolucion, 0))
)</f>
        <v>0</v>
      </c>
    </row>
    <row r="7428" spans="1:9" x14ac:dyDescent="0.25">
      <c r="A7428" s="68"/>
      <c r="B7428" s="68"/>
      <c r="C7428" s="68"/>
      <c r="D7428" s="68"/>
      <c r="E7428" s="68"/>
      <c r="F7428" s="68"/>
      <c r="G7428" s="389"/>
      <c r="H7428" s="387" t="b" cm="1">
        <f t="array" aca="1" ref="H7428" ca="1">EsNegrita(BP[[#This Row],[CODIGO]])</f>
        <v>0</v>
      </c>
      <c r="I7428" s="387" t="b" cm="1">
        <f t="array" ref="I7428">_xlfn.LET(
    _xlpm.codigos_devolucion, _xlfn.UNIQUE(_xlfn._xlws.FILTER(BP[CODIGO], ISNUMBER(SEARCH("devoluci", BP[NOMBRE CUENTA])), {""})),
    ISNUMBER(MATCH(BP[[#This Row],[CODIGO]], _xlpm.codigos_devolucion, 0))
)</f>
        <v>0</v>
      </c>
    </row>
    <row r="7429" spans="1:9" x14ac:dyDescent="0.25">
      <c r="A7429" s="68"/>
      <c r="B7429" s="68"/>
      <c r="C7429" s="68"/>
      <c r="D7429" s="68"/>
      <c r="E7429" s="68"/>
      <c r="F7429" s="68"/>
      <c r="G7429" s="389"/>
      <c r="H7429" s="387" t="b" cm="1">
        <f t="array" aca="1" ref="H7429" ca="1">EsNegrita(BP[[#This Row],[CODIGO]])</f>
        <v>0</v>
      </c>
      <c r="I7429" s="387" t="b" cm="1">
        <f t="array" ref="I7429">_xlfn.LET(
    _xlpm.codigos_devolucion, _xlfn.UNIQUE(_xlfn._xlws.FILTER(BP[CODIGO], ISNUMBER(SEARCH("devoluci", BP[NOMBRE CUENTA])), {""})),
    ISNUMBER(MATCH(BP[[#This Row],[CODIGO]], _xlpm.codigos_devolucion, 0))
)</f>
        <v>0</v>
      </c>
    </row>
    <row r="7430" spans="1:9" x14ac:dyDescent="0.25">
      <c r="A7430" s="392"/>
      <c r="B7430" s="392"/>
      <c r="C7430" s="392"/>
      <c r="D7430" s="392"/>
      <c r="E7430" s="392"/>
      <c r="F7430" s="392"/>
      <c r="G7430" s="393"/>
      <c r="H7430" s="387" t="b" cm="1">
        <f t="array" aca="1" ref="H7430" ca="1">EsNegrita(BP[[#This Row],[CODIGO]])</f>
        <v>0</v>
      </c>
      <c r="I7430" s="387" t="b" cm="1">
        <f t="array" ref="I7430">_xlfn.LET(
    _xlpm.codigos_devolucion, _xlfn.UNIQUE(_xlfn._xlws.FILTER(BP[CODIGO], ISNUMBER(SEARCH("devoluci", BP[NOMBRE CUENTA])), {""})),
    ISNUMBER(MATCH(BP[[#This Row],[CODIGO]], _xlpm.codigos_devolucion, 0))
)</f>
        <v>0</v>
      </c>
    </row>
    <row r="7431" spans="1:9" x14ac:dyDescent="0.25">
      <c r="A7431" s="68"/>
      <c r="B7431" s="68"/>
      <c r="C7431" s="68"/>
      <c r="D7431" s="68"/>
      <c r="E7431" s="68"/>
      <c r="F7431" s="68"/>
      <c r="G7431" s="389"/>
      <c r="H7431" s="387" t="b" cm="1">
        <f t="array" aca="1" ref="H7431" ca="1">EsNegrita(BP[[#This Row],[CODIGO]])</f>
        <v>0</v>
      </c>
      <c r="I7431" s="387" t="b" cm="1">
        <f t="array" ref="I7431">_xlfn.LET(
    _xlpm.codigos_devolucion, _xlfn.UNIQUE(_xlfn._xlws.FILTER(BP[CODIGO], ISNUMBER(SEARCH("devoluci", BP[NOMBRE CUENTA])), {""})),
    ISNUMBER(MATCH(BP[[#This Row],[CODIGO]], _xlpm.codigos_devolucion, 0))
)</f>
        <v>0</v>
      </c>
    </row>
    <row r="7432" spans="1:9" x14ac:dyDescent="0.25">
      <c r="A7432" s="68"/>
      <c r="B7432" s="68"/>
      <c r="C7432" s="68"/>
      <c r="D7432" s="68"/>
      <c r="E7432" s="68"/>
      <c r="F7432" s="68"/>
      <c r="G7432" s="389"/>
      <c r="H7432" s="387" t="b" cm="1">
        <f t="array" aca="1" ref="H7432" ca="1">EsNegrita(BP[[#This Row],[CODIGO]])</f>
        <v>0</v>
      </c>
      <c r="I7432" s="387" t="b" cm="1">
        <f t="array" ref="I7432">_xlfn.LET(
    _xlpm.codigos_devolucion, _xlfn.UNIQUE(_xlfn._xlws.FILTER(BP[CODIGO], ISNUMBER(SEARCH("devoluci", BP[NOMBRE CUENTA])), {""})),
    ISNUMBER(MATCH(BP[[#This Row],[CODIGO]], _xlpm.codigos_devolucion, 0))
)</f>
        <v>0</v>
      </c>
    </row>
    <row r="7433" spans="1:9" x14ac:dyDescent="0.25">
      <c r="A7433" s="68"/>
      <c r="B7433" s="68"/>
      <c r="C7433" s="68"/>
      <c r="D7433" s="68"/>
      <c r="E7433" s="68"/>
      <c r="F7433" s="68"/>
      <c r="G7433" s="389"/>
      <c r="H7433" s="387" t="b" cm="1">
        <f t="array" aca="1" ref="H7433" ca="1">EsNegrita(BP[[#This Row],[CODIGO]])</f>
        <v>0</v>
      </c>
      <c r="I7433" s="387" t="b" cm="1">
        <f t="array" ref="I7433">_xlfn.LET(
    _xlpm.codigos_devolucion, _xlfn.UNIQUE(_xlfn._xlws.FILTER(BP[CODIGO], ISNUMBER(SEARCH("devoluci", BP[NOMBRE CUENTA])), {""})),
    ISNUMBER(MATCH(BP[[#This Row],[CODIGO]], _xlpm.codigos_devolucion, 0))
)</f>
        <v>0</v>
      </c>
    </row>
    <row r="7434" spans="1:9" x14ac:dyDescent="0.25">
      <c r="A7434" s="68"/>
      <c r="B7434" s="68"/>
      <c r="C7434" s="68"/>
      <c r="D7434" s="68"/>
      <c r="E7434" s="68"/>
      <c r="F7434" s="68"/>
      <c r="G7434" s="389"/>
      <c r="H7434" s="387" t="b" cm="1">
        <f t="array" aca="1" ref="H7434" ca="1">EsNegrita(BP[[#This Row],[CODIGO]])</f>
        <v>0</v>
      </c>
      <c r="I7434" s="387" t="b" cm="1">
        <f t="array" ref="I7434">_xlfn.LET(
    _xlpm.codigos_devolucion, _xlfn.UNIQUE(_xlfn._xlws.FILTER(BP[CODIGO], ISNUMBER(SEARCH("devoluci", BP[NOMBRE CUENTA])), {""})),
    ISNUMBER(MATCH(BP[[#This Row],[CODIGO]], _xlpm.codigos_devolucion, 0))
)</f>
        <v>0</v>
      </c>
    </row>
    <row r="7435" spans="1:9" x14ac:dyDescent="0.25">
      <c r="A7435" s="68"/>
      <c r="B7435" s="68"/>
      <c r="C7435" s="68"/>
      <c r="D7435" s="68"/>
      <c r="E7435" s="68"/>
      <c r="F7435" s="68"/>
      <c r="G7435" s="389"/>
      <c r="H7435" s="387" t="b" cm="1">
        <f t="array" aca="1" ref="H7435" ca="1">EsNegrita(BP[[#This Row],[CODIGO]])</f>
        <v>0</v>
      </c>
      <c r="I7435" s="387" t="b" cm="1">
        <f t="array" ref="I7435">_xlfn.LET(
    _xlpm.codigos_devolucion, _xlfn.UNIQUE(_xlfn._xlws.FILTER(BP[CODIGO], ISNUMBER(SEARCH("devoluci", BP[NOMBRE CUENTA])), {""})),
    ISNUMBER(MATCH(BP[[#This Row],[CODIGO]], _xlpm.codigos_devolucion, 0))
)</f>
        <v>0</v>
      </c>
    </row>
    <row r="7436" spans="1:9" x14ac:dyDescent="0.25">
      <c r="A7436" s="68"/>
      <c r="B7436" s="68"/>
      <c r="C7436" s="68"/>
      <c r="D7436" s="68"/>
      <c r="E7436" s="68"/>
      <c r="F7436" s="68"/>
      <c r="G7436" s="389"/>
      <c r="H7436" s="387" t="b" cm="1">
        <f t="array" aca="1" ref="H7436" ca="1">EsNegrita(BP[[#This Row],[CODIGO]])</f>
        <v>0</v>
      </c>
      <c r="I7436" s="387" t="b" cm="1">
        <f t="array" ref="I7436">_xlfn.LET(
    _xlpm.codigos_devolucion, _xlfn.UNIQUE(_xlfn._xlws.FILTER(BP[CODIGO], ISNUMBER(SEARCH("devoluci", BP[NOMBRE CUENTA])), {""})),
    ISNUMBER(MATCH(BP[[#This Row],[CODIGO]], _xlpm.codigos_devolucion, 0))
)</f>
        <v>0</v>
      </c>
    </row>
    <row r="7437" spans="1:9" x14ac:dyDescent="0.25">
      <c r="A7437" s="68"/>
      <c r="B7437" s="68"/>
      <c r="C7437" s="68"/>
      <c r="D7437" s="68"/>
      <c r="E7437" s="68"/>
      <c r="F7437" s="68"/>
      <c r="G7437" s="389"/>
      <c r="H7437" s="387" t="b" cm="1">
        <f t="array" aca="1" ref="H7437" ca="1">EsNegrita(BP[[#This Row],[CODIGO]])</f>
        <v>0</v>
      </c>
      <c r="I7437" s="387" t="b" cm="1">
        <f t="array" ref="I7437">_xlfn.LET(
    _xlpm.codigos_devolucion, _xlfn.UNIQUE(_xlfn._xlws.FILTER(BP[CODIGO], ISNUMBER(SEARCH("devoluci", BP[NOMBRE CUENTA])), {""})),
    ISNUMBER(MATCH(BP[[#This Row],[CODIGO]], _xlpm.codigos_devolucion, 0))
)</f>
        <v>0</v>
      </c>
    </row>
    <row r="7438" spans="1:9" x14ac:dyDescent="0.25">
      <c r="A7438" s="68"/>
      <c r="B7438" s="68"/>
      <c r="C7438" s="68"/>
      <c r="D7438" s="68"/>
      <c r="E7438" s="68"/>
      <c r="F7438" s="68"/>
      <c r="G7438" s="389"/>
      <c r="H7438" s="387" t="b" cm="1">
        <f t="array" aca="1" ref="H7438" ca="1">EsNegrita(BP[[#This Row],[CODIGO]])</f>
        <v>0</v>
      </c>
      <c r="I7438" s="387" t="b" cm="1">
        <f t="array" ref="I7438">_xlfn.LET(
    _xlpm.codigos_devolucion, _xlfn.UNIQUE(_xlfn._xlws.FILTER(BP[CODIGO], ISNUMBER(SEARCH("devoluci", BP[NOMBRE CUENTA])), {""})),
    ISNUMBER(MATCH(BP[[#This Row],[CODIGO]], _xlpm.codigos_devolucion, 0))
)</f>
        <v>0</v>
      </c>
    </row>
    <row r="7439" spans="1:9" x14ac:dyDescent="0.25">
      <c r="A7439" s="68"/>
      <c r="B7439" s="68"/>
      <c r="C7439" s="68"/>
      <c r="D7439" s="68"/>
      <c r="E7439" s="68"/>
      <c r="F7439" s="68"/>
      <c r="G7439" s="389"/>
      <c r="H7439" s="387" t="b" cm="1">
        <f t="array" aca="1" ref="H7439" ca="1">EsNegrita(BP[[#This Row],[CODIGO]])</f>
        <v>0</v>
      </c>
      <c r="I7439" s="387" t="b" cm="1">
        <f t="array" ref="I7439">_xlfn.LET(
    _xlpm.codigos_devolucion, _xlfn.UNIQUE(_xlfn._xlws.FILTER(BP[CODIGO], ISNUMBER(SEARCH("devoluci", BP[NOMBRE CUENTA])), {""})),
    ISNUMBER(MATCH(BP[[#This Row],[CODIGO]], _xlpm.codigos_devolucion, 0))
)</f>
        <v>0</v>
      </c>
    </row>
    <row r="7440" spans="1:9" x14ac:dyDescent="0.25">
      <c r="A7440" s="68"/>
      <c r="B7440" s="68"/>
      <c r="C7440" s="68"/>
      <c r="D7440" s="68"/>
      <c r="E7440" s="68"/>
      <c r="F7440" s="68"/>
      <c r="G7440" s="389"/>
      <c r="H7440" s="387" t="b" cm="1">
        <f t="array" aca="1" ref="H7440" ca="1">EsNegrita(BP[[#This Row],[CODIGO]])</f>
        <v>0</v>
      </c>
      <c r="I7440" s="387" t="b" cm="1">
        <f t="array" ref="I7440">_xlfn.LET(
    _xlpm.codigos_devolucion, _xlfn.UNIQUE(_xlfn._xlws.FILTER(BP[CODIGO], ISNUMBER(SEARCH("devoluci", BP[NOMBRE CUENTA])), {""})),
    ISNUMBER(MATCH(BP[[#This Row],[CODIGO]], _xlpm.codigos_devolucion, 0))
)</f>
        <v>0</v>
      </c>
    </row>
    <row r="7441" spans="1:9" x14ac:dyDescent="0.25">
      <c r="A7441" s="68"/>
      <c r="B7441" s="68"/>
      <c r="C7441" s="68"/>
      <c r="D7441" s="68"/>
      <c r="E7441" s="68"/>
      <c r="F7441" s="68"/>
      <c r="G7441" s="389"/>
      <c r="H7441" s="387" t="b" cm="1">
        <f t="array" aca="1" ref="H7441" ca="1">EsNegrita(BP[[#This Row],[CODIGO]])</f>
        <v>0</v>
      </c>
      <c r="I7441" s="387" t="b" cm="1">
        <f t="array" ref="I7441">_xlfn.LET(
    _xlpm.codigos_devolucion, _xlfn.UNIQUE(_xlfn._xlws.FILTER(BP[CODIGO], ISNUMBER(SEARCH("devoluci", BP[NOMBRE CUENTA])), {""})),
    ISNUMBER(MATCH(BP[[#This Row],[CODIGO]], _xlpm.codigos_devolucion, 0))
)</f>
        <v>0</v>
      </c>
    </row>
    <row r="7442" spans="1:9" x14ac:dyDescent="0.25">
      <c r="A7442" s="68"/>
      <c r="B7442" s="68"/>
      <c r="C7442" s="68"/>
      <c r="D7442" s="68"/>
      <c r="E7442" s="68"/>
      <c r="F7442" s="68"/>
      <c r="G7442" s="389"/>
      <c r="H7442" s="387" t="b" cm="1">
        <f t="array" aca="1" ref="H7442" ca="1">EsNegrita(BP[[#This Row],[CODIGO]])</f>
        <v>0</v>
      </c>
      <c r="I7442" s="387" t="b" cm="1">
        <f t="array" ref="I7442">_xlfn.LET(
    _xlpm.codigos_devolucion, _xlfn.UNIQUE(_xlfn._xlws.FILTER(BP[CODIGO], ISNUMBER(SEARCH("devoluci", BP[NOMBRE CUENTA])), {""})),
    ISNUMBER(MATCH(BP[[#This Row],[CODIGO]], _xlpm.codigos_devolucion, 0))
)</f>
        <v>0</v>
      </c>
    </row>
    <row r="7443" spans="1:9" x14ac:dyDescent="0.25">
      <c r="A7443" s="68"/>
      <c r="B7443" s="68"/>
      <c r="C7443" s="68"/>
      <c r="D7443" s="68"/>
      <c r="E7443" s="68"/>
      <c r="F7443" s="68"/>
      <c r="G7443" s="389"/>
      <c r="H7443" s="387" t="b" cm="1">
        <f t="array" aca="1" ref="H7443" ca="1">EsNegrita(BP[[#This Row],[CODIGO]])</f>
        <v>0</v>
      </c>
      <c r="I7443" s="387" t="b" cm="1">
        <f t="array" ref="I7443">_xlfn.LET(
    _xlpm.codigos_devolucion, _xlfn.UNIQUE(_xlfn._xlws.FILTER(BP[CODIGO], ISNUMBER(SEARCH("devoluci", BP[NOMBRE CUENTA])), {""})),
    ISNUMBER(MATCH(BP[[#This Row],[CODIGO]], _xlpm.codigos_devolucion, 0))
)</f>
        <v>0</v>
      </c>
    </row>
    <row r="7444" spans="1:9" x14ac:dyDescent="0.25">
      <c r="A7444" s="68"/>
      <c r="B7444" s="68"/>
      <c r="C7444" s="68"/>
      <c r="D7444" s="68"/>
      <c r="E7444" s="68"/>
      <c r="F7444" s="68"/>
      <c r="G7444" s="389"/>
      <c r="H7444" s="387" t="b" cm="1">
        <f t="array" aca="1" ref="H7444" ca="1">EsNegrita(BP[[#This Row],[CODIGO]])</f>
        <v>0</v>
      </c>
      <c r="I7444" s="387" t="b" cm="1">
        <f t="array" ref="I7444">_xlfn.LET(
    _xlpm.codigos_devolucion, _xlfn.UNIQUE(_xlfn._xlws.FILTER(BP[CODIGO], ISNUMBER(SEARCH("devoluci", BP[NOMBRE CUENTA])), {""})),
    ISNUMBER(MATCH(BP[[#This Row],[CODIGO]], _xlpm.codigos_devolucion, 0))
)</f>
        <v>0</v>
      </c>
    </row>
    <row r="7445" spans="1:9" x14ac:dyDescent="0.25">
      <c r="A7445" s="68"/>
      <c r="B7445" s="68"/>
      <c r="C7445" s="68"/>
      <c r="D7445" s="68"/>
      <c r="E7445" s="68"/>
      <c r="F7445" s="68"/>
      <c r="G7445" s="389"/>
      <c r="H7445" s="387" t="b" cm="1">
        <f t="array" aca="1" ref="H7445" ca="1">EsNegrita(BP[[#This Row],[CODIGO]])</f>
        <v>0</v>
      </c>
      <c r="I7445" s="387" t="b" cm="1">
        <f t="array" ref="I7445">_xlfn.LET(
    _xlpm.codigos_devolucion, _xlfn.UNIQUE(_xlfn._xlws.FILTER(BP[CODIGO], ISNUMBER(SEARCH("devoluci", BP[NOMBRE CUENTA])), {""})),
    ISNUMBER(MATCH(BP[[#This Row],[CODIGO]], _xlpm.codigos_devolucion, 0))
)</f>
        <v>0</v>
      </c>
    </row>
    <row r="7446" spans="1:9" x14ac:dyDescent="0.25">
      <c r="A7446" s="68"/>
      <c r="B7446" s="68"/>
      <c r="C7446" s="68"/>
      <c r="D7446" s="68"/>
      <c r="E7446" s="68"/>
      <c r="F7446" s="68"/>
      <c r="G7446" s="389"/>
      <c r="H7446" s="387" t="b" cm="1">
        <f t="array" aca="1" ref="H7446" ca="1">EsNegrita(BP[[#This Row],[CODIGO]])</f>
        <v>0</v>
      </c>
      <c r="I7446" s="387" t="b" cm="1">
        <f t="array" ref="I7446">_xlfn.LET(
    _xlpm.codigos_devolucion, _xlfn.UNIQUE(_xlfn._xlws.FILTER(BP[CODIGO], ISNUMBER(SEARCH("devoluci", BP[NOMBRE CUENTA])), {""})),
    ISNUMBER(MATCH(BP[[#This Row],[CODIGO]], _xlpm.codigos_devolucion, 0))
)</f>
        <v>0</v>
      </c>
    </row>
    <row r="7447" spans="1:9" x14ac:dyDescent="0.25">
      <c r="A7447" s="68"/>
      <c r="B7447" s="68"/>
      <c r="C7447" s="68"/>
      <c r="D7447" s="68"/>
      <c r="E7447" s="68"/>
      <c r="F7447" s="68"/>
      <c r="G7447" s="389"/>
      <c r="H7447" s="387" t="b" cm="1">
        <f t="array" aca="1" ref="H7447" ca="1">EsNegrita(BP[[#This Row],[CODIGO]])</f>
        <v>0</v>
      </c>
      <c r="I7447" s="387" t="b" cm="1">
        <f t="array" ref="I7447">_xlfn.LET(
    _xlpm.codigos_devolucion, _xlfn.UNIQUE(_xlfn._xlws.FILTER(BP[CODIGO], ISNUMBER(SEARCH("devoluci", BP[NOMBRE CUENTA])), {""})),
    ISNUMBER(MATCH(BP[[#This Row],[CODIGO]], _xlpm.codigos_devolucion, 0))
)</f>
        <v>0</v>
      </c>
    </row>
    <row r="7448" spans="1:9" x14ac:dyDescent="0.25">
      <c r="A7448" s="68"/>
      <c r="B7448" s="68"/>
      <c r="C7448" s="68"/>
      <c r="D7448" s="68"/>
      <c r="E7448" s="68"/>
      <c r="F7448" s="68"/>
      <c r="G7448" s="389"/>
      <c r="H7448" s="387" t="b" cm="1">
        <f t="array" aca="1" ref="H7448" ca="1">EsNegrita(BP[[#This Row],[CODIGO]])</f>
        <v>0</v>
      </c>
      <c r="I7448" s="387" t="b" cm="1">
        <f t="array" ref="I7448">_xlfn.LET(
    _xlpm.codigos_devolucion, _xlfn.UNIQUE(_xlfn._xlws.FILTER(BP[CODIGO], ISNUMBER(SEARCH("devoluci", BP[NOMBRE CUENTA])), {""})),
    ISNUMBER(MATCH(BP[[#This Row],[CODIGO]], _xlpm.codigos_devolucion, 0))
)</f>
        <v>0</v>
      </c>
    </row>
    <row r="7449" spans="1:9" x14ac:dyDescent="0.25">
      <c r="A7449" s="392"/>
      <c r="B7449" s="392"/>
      <c r="C7449" s="392"/>
      <c r="D7449" s="392"/>
      <c r="E7449" s="392"/>
      <c r="F7449" s="392"/>
      <c r="G7449" s="393"/>
      <c r="H7449" s="387" t="b" cm="1">
        <f t="array" aca="1" ref="H7449" ca="1">EsNegrita(BP[[#This Row],[CODIGO]])</f>
        <v>0</v>
      </c>
      <c r="I7449" s="387" t="b" cm="1">
        <f t="array" ref="I7449">_xlfn.LET(
    _xlpm.codigos_devolucion, _xlfn.UNIQUE(_xlfn._xlws.FILTER(BP[CODIGO], ISNUMBER(SEARCH("devoluci", BP[NOMBRE CUENTA])), {""})),
    ISNUMBER(MATCH(BP[[#This Row],[CODIGO]], _xlpm.codigos_devolucion, 0))
)</f>
        <v>0</v>
      </c>
    </row>
    <row r="7450" spans="1:9" x14ac:dyDescent="0.25">
      <c r="A7450" s="68"/>
      <c r="B7450" s="68"/>
      <c r="C7450" s="68"/>
      <c r="D7450" s="68"/>
      <c r="E7450" s="68"/>
      <c r="F7450" s="68"/>
      <c r="G7450" s="389"/>
      <c r="H7450" s="387" t="b" cm="1">
        <f t="array" aca="1" ref="H7450" ca="1">EsNegrita(BP[[#This Row],[CODIGO]])</f>
        <v>0</v>
      </c>
      <c r="I7450" s="387" t="b" cm="1">
        <f t="array" ref="I7450">_xlfn.LET(
    _xlpm.codigos_devolucion, _xlfn.UNIQUE(_xlfn._xlws.FILTER(BP[CODIGO], ISNUMBER(SEARCH("devoluci", BP[NOMBRE CUENTA])), {""})),
    ISNUMBER(MATCH(BP[[#This Row],[CODIGO]], _xlpm.codigos_devolucion, 0))
)</f>
        <v>0</v>
      </c>
    </row>
    <row r="7451" spans="1:9" x14ac:dyDescent="0.25">
      <c r="A7451" s="392"/>
      <c r="B7451" s="392"/>
      <c r="C7451" s="392"/>
      <c r="D7451" s="392"/>
      <c r="E7451" s="392"/>
      <c r="F7451" s="392"/>
      <c r="G7451" s="393"/>
      <c r="H7451" s="387" t="b" cm="1">
        <f t="array" aca="1" ref="H7451" ca="1">EsNegrita(BP[[#This Row],[CODIGO]])</f>
        <v>0</v>
      </c>
      <c r="I7451" s="387" t="b" cm="1">
        <f t="array" ref="I7451">_xlfn.LET(
    _xlpm.codigos_devolucion, _xlfn.UNIQUE(_xlfn._xlws.FILTER(BP[CODIGO], ISNUMBER(SEARCH("devoluci", BP[NOMBRE CUENTA])), {""})),
    ISNUMBER(MATCH(BP[[#This Row],[CODIGO]], _xlpm.codigos_devolucion, 0))
)</f>
        <v>0</v>
      </c>
    </row>
    <row r="7452" spans="1:9" x14ac:dyDescent="0.25">
      <c r="A7452" s="68"/>
      <c r="B7452" s="68"/>
      <c r="C7452" s="68"/>
      <c r="D7452" s="68"/>
      <c r="E7452" s="68"/>
      <c r="F7452" s="68"/>
      <c r="G7452" s="389"/>
      <c r="H7452" s="387" t="b" cm="1">
        <f t="array" aca="1" ref="H7452" ca="1">EsNegrita(BP[[#This Row],[CODIGO]])</f>
        <v>0</v>
      </c>
      <c r="I7452" s="387" t="b" cm="1">
        <f t="array" ref="I7452">_xlfn.LET(
    _xlpm.codigos_devolucion, _xlfn.UNIQUE(_xlfn._xlws.FILTER(BP[CODIGO], ISNUMBER(SEARCH("devoluci", BP[NOMBRE CUENTA])), {""})),
    ISNUMBER(MATCH(BP[[#This Row],[CODIGO]], _xlpm.codigos_devolucion, 0))
)</f>
        <v>0</v>
      </c>
    </row>
    <row r="7453" spans="1:9" x14ac:dyDescent="0.25">
      <c r="A7453" s="68"/>
      <c r="B7453" s="68"/>
      <c r="C7453" s="68"/>
      <c r="D7453" s="68"/>
      <c r="E7453" s="68"/>
      <c r="F7453" s="68"/>
      <c r="G7453" s="389"/>
      <c r="H7453" s="387" t="b" cm="1">
        <f t="array" aca="1" ref="H7453" ca="1">EsNegrita(BP[[#This Row],[CODIGO]])</f>
        <v>0</v>
      </c>
      <c r="I7453" s="387" t="b" cm="1">
        <f t="array" ref="I7453">_xlfn.LET(
    _xlpm.codigos_devolucion, _xlfn.UNIQUE(_xlfn._xlws.FILTER(BP[CODIGO], ISNUMBER(SEARCH("devoluci", BP[NOMBRE CUENTA])), {""})),
    ISNUMBER(MATCH(BP[[#This Row],[CODIGO]], _xlpm.codigos_devolucion, 0))
)</f>
        <v>0</v>
      </c>
    </row>
    <row r="7454" spans="1:9" x14ac:dyDescent="0.25">
      <c r="A7454" s="392"/>
      <c r="B7454" s="392"/>
      <c r="C7454" s="392"/>
      <c r="D7454" s="392"/>
      <c r="E7454" s="392"/>
      <c r="F7454" s="392"/>
      <c r="G7454" s="393"/>
      <c r="H7454" s="387" t="b" cm="1">
        <f t="array" aca="1" ref="H7454" ca="1">EsNegrita(BP[[#This Row],[CODIGO]])</f>
        <v>0</v>
      </c>
      <c r="I7454" s="387" t="b" cm="1">
        <f t="array" ref="I7454">_xlfn.LET(
    _xlpm.codigos_devolucion, _xlfn.UNIQUE(_xlfn._xlws.FILTER(BP[CODIGO], ISNUMBER(SEARCH("devoluci", BP[NOMBRE CUENTA])), {""})),
    ISNUMBER(MATCH(BP[[#This Row],[CODIGO]], _xlpm.codigos_devolucion, 0))
)</f>
        <v>0</v>
      </c>
    </row>
    <row r="7455" spans="1:9" x14ac:dyDescent="0.25">
      <c r="A7455" s="68"/>
      <c r="B7455" s="68"/>
      <c r="C7455" s="68"/>
      <c r="D7455" s="68"/>
      <c r="E7455" s="68"/>
      <c r="F7455" s="68"/>
      <c r="G7455" s="389"/>
      <c r="H7455" s="387" t="b" cm="1">
        <f t="array" aca="1" ref="H7455" ca="1">EsNegrita(BP[[#This Row],[CODIGO]])</f>
        <v>0</v>
      </c>
      <c r="I7455" s="387" t="b" cm="1">
        <f t="array" ref="I7455">_xlfn.LET(
    _xlpm.codigos_devolucion, _xlfn.UNIQUE(_xlfn._xlws.FILTER(BP[CODIGO], ISNUMBER(SEARCH("devoluci", BP[NOMBRE CUENTA])), {""})),
    ISNUMBER(MATCH(BP[[#This Row],[CODIGO]], _xlpm.codigos_devolucion, 0))
)</f>
        <v>0</v>
      </c>
    </row>
    <row r="7456" spans="1:9" x14ac:dyDescent="0.25">
      <c r="A7456" s="68"/>
      <c r="B7456" s="68"/>
      <c r="C7456" s="68"/>
      <c r="D7456" s="68"/>
      <c r="E7456" s="68"/>
      <c r="F7456" s="68"/>
      <c r="G7456" s="389"/>
      <c r="H7456" s="387" t="b" cm="1">
        <f t="array" aca="1" ref="H7456" ca="1">EsNegrita(BP[[#This Row],[CODIGO]])</f>
        <v>0</v>
      </c>
      <c r="I7456" s="387" t="b" cm="1">
        <f t="array" ref="I7456">_xlfn.LET(
    _xlpm.codigos_devolucion, _xlfn.UNIQUE(_xlfn._xlws.FILTER(BP[CODIGO], ISNUMBER(SEARCH("devoluci", BP[NOMBRE CUENTA])), {""})),
    ISNUMBER(MATCH(BP[[#This Row],[CODIGO]], _xlpm.codigos_devolucion, 0))
)</f>
        <v>0</v>
      </c>
    </row>
    <row r="7457" spans="1:9" x14ac:dyDescent="0.25">
      <c r="A7457" s="392"/>
      <c r="B7457" s="392"/>
      <c r="C7457" s="392"/>
      <c r="D7457" s="392"/>
      <c r="E7457" s="392"/>
      <c r="F7457" s="392"/>
      <c r="G7457" s="393"/>
      <c r="H7457" s="387" t="b" cm="1">
        <f t="array" aca="1" ref="H7457" ca="1">EsNegrita(BP[[#This Row],[CODIGO]])</f>
        <v>0</v>
      </c>
      <c r="I7457" s="387" t="b" cm="1">
        <f t="array" ref="I7457">_xlfn.LET(
    _xlpm.codigos_devolucion, _xlfn.UNIQUE(_xlfn._xlws.FILTER(BP[CODIGO], ISNUMBER(SEARCH("devoluci", BP[NOMBRE CUENTA])), {""})),
    ISNUMBER(MATCH(BP[[#This Row],[CODIGO]], _xlpm.codigos_devolucion, 0))
)</f>
        <v>0</v>
      </c>
    </row>
    <row r="7458" spans="1:9" x14ac:dyDescent="0.25">
      <c r="A7458" s="68"/>
      <c r="B7458" s="68"/>
      <c r="C7458" s="68"/>
      <c r="D7458" s="68"/>
      <c r="E7458" s="68"/>
      <c r="F7458" s="68"/>
      <c r="G7458" s="389"/>
      <c r="H7458" s="387" t="b" cm="1">
        <f t="array" aca="1" ref="H7458" ca="1">EsNegrita(BP[[#This Row],[CODIGO]])</f>
        <v>0</v>
      </c>
      <c r="I7458" s="387" t="b" cm="1">
        <f t="array" ref="I7458">_xlfn.LET(
    _xlpm.codigos_devolucion, _xlfn.UNIQUE(_xlfn._xlws.FILTER(BP[CODIGO], ISNUMBER(SEARCH("devoluci", BP[NOMBRE CUENTA])), {""})),
    ISNUMBER(MATCH(BP[[#This Row],[CODIGO]], _xlpm.codigos_devolucion, 0))
)</f>
        <v>0</v>
      </c>
    </row>
    <row r="7459" spans="1:9" x14ac:dyDescent="0.25">
      <c r="A7459" s="68"/>
      <c r="B7459" s="68"/>
      <c r="C7459" s="68"/>
      <c r="D7459" s="68"/>
      <c r="E7459" s="68"/>
      <c r="F7459" s="68"/>
      <c r="G7459" s="389"/>
      <c r="H7459" s="387" t="b" cm="1">
        <f t="array" aca="1" ref="H7459" ca="1">EsNegrita(BP[[#This Row],[CODIGO]])</f>
        <v>0</v>
      </c>
      <c r="I7459" s="387" t="b" cm="1">
        <f t="array" ref="I7459">_xlfn.LET(
    _xlpm.codigos_devolucion, _xlfn.UNIQUE(_xlfn._xlws.FILTER(BP[CODIGO], ISNUMBER(SEARCH("devoluci", BP[NOMBRE CUENTA])), {""})),
    ISNUMBER(MATCH(BP[[#This Row],[CODIGO]], _xlpm.codigos_devolucion, 0))
)</f>
        <v>0</v>
      </c>
    </row>
    <row r="7460" spans="1:9" x14ac:dyDescent="0.25">
      <c r="A7460" s="392"/>
      <c r="B7460" s="392"/>
      <c r="C7460" s="392"/>
      <c r="D7460" s="392"/>
      <c r="E7460" s="392"/>
      <c r="F7460" s="392"/>
      <c r="G7460" s="393"/>
      <c r="H7460" s="387" t="b" cm="1">
        <f t="array" aca="1" ref="H7460" ca="1">EsNegrita(BP[[#This Row],[CODIGO]])</f>
        <v>0</v>
      </c>
      <c r="I7460" s="387" t="b" cm="1">
        <f t="array" ref="I7460">_xlfn.LET(
    _xlpm.codigos_devolucion, _xlfn.UNIQUE(_xlfn._xlws.FILTER(BP[CODIGO], ISNUMBER(SEARCH("devoluci", BP[NOMBRE CUENTA])), {""})),
    ISNUMBER(MATCH(BP[[#This Row],[CODIGO]], _xlpm.codigos_devolucion, 0))
)</f>
        <v>0</v>
      </c>
    </row>
    <row r="7461" spans="1:9" x14ac:dyDescent="0.25">
      <c r="A7461" s="68"/>
      <c r="B7461" s="68"/>
      <c r="C7461" s="68"/>
      <c r="D7461" s="68"/>
      <c r="E7461" s="68"/>
      <c r="F7461" s="68"/>
      <c r="G7461" s="389"/>
      <c r="H7461" s="387" t="b" cm="1">
        <f t="array" aca="1" ref="H7461" ca="1">EsNegrita(BP[[#This Row],[CODIGO]])</f>
        <v>0</v>
      </c>
      <c r="I7461" s="387" t="b" cm="1">
        <f t="array" ref="I7461">_xlfn.LET(
    _xlpm.codigos_devolucion, _xlfn.UNIQUE(_xlfn._xlws.FILTER(BP[CODIGO], ISNUMBER(SEARCH("devoluci", BP[NOMBRE CUENTA])), {""})),
    ISNUMBER(MATCH(BP[[#This Row],[CODIGO]], _xlpm.codigos_devolucion, 0))
)</f>
        <v>0</v>
      </c>
    </row>
    <row r="7462" spans="1:9" x14ac:dyDescent="0.25">
      <c r="A7462" s="68"/>
      <c r="B7462" s="68"/>
      <c r="C7462" s="68"/>
      <c r="D7462" s="68"/>
      <c r="E7462" s="68"/>
      <c r="F7462" s="68"/>
      <c r="G7462" s="389"/>
      <c r="H7462" s="387" t="b" cm="1">
        <f t="array" aca="1" ref="H7462" ca="1">EsNegrita(BP[[#This Row],[CODIGO]])</f>
        <v>0</v>
      </c>
      <c r="I7462" s="387" t="b" cm="1">
        <f t="array" ref="I7462">_xlfn.LET(
    _xlpm.codigos_devolucion, _xlfn.UNIQUE(_xlfn._xlws.FILTER(BP[CODIGO], ISNUMBER(SEARCH("devoluci", BP[NOMBRE CUENTA])), {""})),
    ISNUMBER(MATCH(BP[[#This Row],[CODIGO]], _xlpm.codigos_devolucion, 0))
)</f>
        <v>0</v>
      </c>
    </row>
    <row r="7463" spans="1:9" x14ac:dyDescent="0.25">
      <c r="A7463" s="68"/>
      <c r="B7463" s="68"/>
      <c r="C7463" s="68"/>
      <c r="D7463" s="68"/>
      <c r="E7463" s="68"/>
      <c r="F7463" s="68"/>
      <c r="G7463" s="389"/>
      <c r="H7463" s="387" t="b" cm="1">
        <f t="array" aca="1" ref="H7463" ca="1">EsNegrita(BP[[#This Row],[CODIGO]])</f>
        <v>0</v>
      </c>
      <c r="I7463" s="387" t="b" cm="1">
        <f t="array" ref="I7463">_xlfn.LET(
    _xlpm.codigos_devolucion, _xlfn.UNIQUE(_xlfn._xlws.FILTER(BP[CODIGO], ISNUMBER(SEARCH("devoluci", BP[NOMBRE CUENTA])), {""})),
    ISNUMBER(MATCH(BP[[#This Row],[CODIGO]], _xlpm.codigos_devolucion, 0))
)</f>
        <v>0</v>
      </c>
    </row>
    <row r="7464" spans="1:9" x14ac:dyDescent="0.25">
      <c r="A7464" s="68"/>
      <c r="B7464" s="68"/>
      <c r="C7464" s="68"/>
      <c r="D7464" s="68"/>
      <c r="E7464" s="68"/>
      <c r="F7464" s="68"/>
      <c r="G7464" s="389"/>
      <c r="H7464" s="387" t="b" cm="1">
        <f t="array" aca="1" ref="H7464" ca="1">EsNegrita(BP[[#This Row],[CODIGO]])</f>
        <v>0</v>
      </c>
      <c r="I7464" s="387" t="b" cm="1">
        <f t="array" ref="I7464">_xlfn.LET(
    _xlpm.codigos_devolucion, _xlfn.UNIQUE(_xlfn._xlws.FILTER(BP[CODIGO], ISNUMBER(SEARCH("devoluci", BP[NOMBRE CUENTA])), {""})),
    ISNUMBER(MATCH(BP[[#This Row],[CODIGO]], _xlpm.codigos_devolucion, 0))
)</f>
        <v>0</v>
      </c>
    </row>
    <row r="7465" spans="1:9" x14ac:dyDescent="0.25">
      <c r="A7465" s="68"/>
      <c r="B7465" s="68"/>
      <c r="C7465" s="68"/>
      <c r="D7465" s="68"/>
      <c r="E7465" s="68"/>
      <c r="F7465" s="68"/>
      <c r="G7465" s="389"/>
      <c r="H7465" s="387" t="b" cm="1">
        <f t="array" aca="1" ref="H7465" ca="1">EsNegrita(BP[[#This Row],[CODIGO]])</f>
        <v>0</v>
      </c>
      <c r="I7465" s="387" t="b" cm="1">
        <f t="array" ref="I7465">_xlfn.LET(
    _xlpm.codigos_devolucion, _xlfn.UNIQUE(_xlfn._xlws.FILTER(BP[CODIGO], ISNUMBER(SEARCH("devoluci", BP[NOMBRE CUENTA])), {""})),
    ISNUMBER(MATCH(BP[[#This Row],[CODIGO]], _xlpm.codigos_devolucion, 0))
)</f>
        <v>0</v>
      </c>
    </row>
    <row r="7466" spans="1:9" x14ac:dyDescent="0.25">
      <c r="A7466" s="68"/>
      <c r="B7466" s="68"/>
      <c r="C7466" s="68"/>
      <c r="D7466" s="68"/>
      <c r="E7466" s="68"/>
      <c r="F7466" s="68"/>
      <c r="G7466" s="389"/>
      <c r="H7466" s="387" t="b" cm="1">
        <f t="array" aca="1" ref="H7466" ca="1">EsNegrita(BP[[#This Row],[CODIGO]])</f>
        <v>0</v>
      </c>
      <c r="I7466" s="387" t="b" cm="1">
        <f t="array" ref="I7466">_xlfn.LET(
    _xlpm.codigos_devolucion, _xlfn.UNIQUE(_xlfn._xlws.FILTER(BP[CODIGO], ISNUMBER(SEARCH("devoluci", BP[NOMBRE CUENTA])), {""})),
    ISNUMBER(MATCH(BP[[#This Row],[CODIGO]], _xlpm.codigos_devolucion, 0))
)</f>
        <v>0</v>
      </c>
    </row>
    <row r="7467" spans="1:9" x14ac:dyDescent="0.25">
      <c r="A7467" s="68"/>
      <c r="B7467" s="68"/>
      <c r="C7467" s="68"/>
      <c r="D7467" s="68"/>
      <c r="E7467" s="68"/>
      <c r="F7467" s="68"/>
      <c r="G7467" s="389"/>
      <c r="H7467" s="387" t="b" cm="1">
        <f t="array" aca="1" ref="H7467" ca="1">EsNegrita(BP[[#This Row],[CODIGO]])</f>
        <v>0</v>
      </c>
      <c r="I7467" s="387" t="b" cm="1">
        <f t="array" ref="I7467">_xlfn.LET(
    _xlpm.codigos_devolucion, _xlfn.UNIQUE(_xlfn._xlws.FILTER(BP[CODIGO], ISNUMBER(SEARCH("devoluci", BP[NOMBRE CUENTA])), {""})),
    ISNUMBER(MATCH(BP[[#This Row],[CODIGO]], _xlpm.codigos_devolucion, 0))
)</f>
        <v>0</v>
      </c>
    </row>
    <row r="7468" spans="1:9" x14ac:dyDescent="0.25">
      <c r="A7468" s="68"/>
      <c r="B7468" s="68"/>
      <c r="C7468" s="68"/>
      <c r="D7468" s="68"/>
      <c r="E7468" s="68"/>
      <c r="F7468" s="68"/>
      <c r="G7468" s="389"/>
      <c r="H7468" s="387" t="b" cm="1">
        <f t="array" aca="1" ref="H7468" ca="1">EsNegrita(BP[[#This Row],[CODIGO]])</f>
        <v>0</v>
      </c>
      <c r="I7468" s="387" t="b" cm="1">
        <f t="array" ref="I7468">_xlfn.LET(
    _xlpm.codigos_devolucion, _xlfn.UNIQUE(_xlfn._xlws.FILTER(BP[CODIGO], ISNUMBER(SEARCH("devoluci", BP[NOMBRE CUENTA])), {""})),
    ISNUMBER(MATCH(BP[[#This Row],[CODIGO]], _xlpm.codigos_devolucion, 0))
)</f>
        <v>0</v>
      </c>
    </row>
    <row r="7469" spans="1:9" x14ac:dyDescent="0.25">
      <c r="A7469" s="68"/>
      <c r="B7469" s="68"/>
      <c r="C7469" s="68"/>
      <c r="D7469" s="68"/>
      <c r="E7469" s="68"/>
      <c r="F7469" s="68"/>
      <c r="G7469" s="389"/>
      <c r="H7469" s="387" t="b" cm="1">
        <f t="array" aca="1" ref="H7469" ca="1">EsNegrita(BP[[#This Row],[CODIGO]])</f>
        <v>0</v>
      </c>
      <c r="I7469" s="387" t="b" cm="1">
        <f t="array" ref="I7469">_xlfn.LET(
    _xlpm.codigos_devolucion, _xlfn.UNIQUE(_xlfn._xlws.FILTER(BP[CODIGO], ISNUMBER(SEARCH("devoluci", BP[NOMBRE CUENTA])), {""})),
    ISNUMBER(MATCH(BP[[#This Row],[CODIGO]], _xlpm.codigos_devolucion, 0))
)</f>
        <v>0</v>
      </c>
    </row>
    <row r="7470" spans="1:9" x14ac:dyDescent="0.25">
      <c r="A7470" s="68"/>
      <c r="B7470" s="68"/>
      <c r="C7470" s="68"/>
      <c r="D7470" s="68"/>
      <c r="E7470" s="68"/>
      <c r="F7470" s="68"/>
      <c r="G7470" s="389"/>
      <c r="H7470" s="387" t="b" cm="1">
        <f t="array" aca="1" ref="H7470" ca="1">EsNegrita(BP[[#This Row],[CODIGO]])</f>
        <v>0</v>
      </c>
      <c r="I7470" s="387" t="b" cm="1">
        <f t="array" ref="I7470">_xlfn.LET(
    _xlpm.codigos_devolucion, _xlfn.UNIQUE(_xlfn._xlws.FILTER(BP[CODIGO], ISNUMBER(SEARCH("devoluci", BP[NOMBRE CUENTA])), {""})),
    ISNUMBER(MATCH(BP[[#This Row],[CODIGO]], _xlpm.codigos_devolucion, 0))
)</f>
        <v>0</v>
      </c>
    </row>
    <row r="7471" spans="1:9" x14ac:dyDescent="0.25">
      <c r="A7471" s="68"/>
      <c r="B7471" s="68"/>
      <c r="C7471" s="68"/>
      <c r="D7471" s="68"/>
      <c r="E7471" s="68"/>
      <c r="F7471" s="68"/>
      <c r="G7471" s="389"/>
      <c r="H7471" s="387" t="b" cm="1">
        <f t="array" aca="1" ref="H7471" ca="1">EsNegrita(BP[[#This Row],[CODIGO]])</f>
        <v>0</v>
      </c>
      <c r="I7471" s="387" t="b" cm="1">
        <f t="array" ref="I7471">_xlfn.LET(
    _xlpm.codigos_devolucion, _xlfn.UNIQUE(_xlfn._xlws.FILTER(BP[CODIGO], ISNUMBER(SEARCH("devoluci", BP[NOMBRE CUENTA])), {""})),
    ISNUMBER(MATCH(BP[[#This Row],[CODIGO]], _xlpm.codigos_devolucion, 0))
)</f>
        <v>0</v>
      </c>
    </row>
    <row r="7472" spans="1:9" x14ac:dyDescent="0.25">
      <c r="A7472" s="68"/>
      <c r="B7472" s="68"/>
      <c r="C7472" s="68"/>
      <c r="D7472" s="68"/>
      <c r="E7472" s="68"/>
      <c r="F7472" s="68"/>
      <c r="G7472" s="389"/>
      <c r="H7472" s="387" t="b" cm="1">
        <f t="array" aca="1" ref="H7472" ca="1">EsNegrita(BP[[#This Row],[CODIGO]])</f>
        <v>0</v>
      </c>
      <c r="I7472" s="387" t="b" cm="1">
        <f t="array" ref="I7472">_xlfn.LET(
    _xlpm.codigos_devolucion, _xlfn.UNIQUE(_xlfn._xlws.FILTER(BP[CODIGO], ISNUMBER(SEARCH("devoluci", BP[NOMBRE CUENTA])), {""})),
    ISNUMBER(MATCH(BP[[#This Row],[CODIGO]], _xlpm.codigos_devolucion, 0))
)</f>
        <v>0</v>
      </c>
    </row>
    <row r="7473" spans="1:9" x14ac:dyDescent="0.25">
      <c r="A7473" s="68"/>
      <c r="B7473" s="68"/>
      <c r="C7473" s="68"/>
      <c r="D7473" s="68"/>
      <c r="E7473" s="68"/>
      <c r="F7473" s="68"/>
      <c r="G7473" s="389"/>
      <c r="H7473" s="387" t="b" cm="1">
        <f t="array" aca="1" ref="H7473" ca="1">EsNegrita(BP[[#This Row],[CODIGO]])</f>
        <v>0</v>
      </c>
      <c r="I7473" s="387" t="b" cm="1">
        <f t="array" ref="I7473">_xlfn.LET(
    _xlpm.codigos_devolucion, _xlfn.UNIQUE(_xlfn._xlws.FILTER(BP[CODIGO], ISNUMBER(SEARCH("devoluci", BP[NOMBRE CUENTA])), {""})),
    ISNUMBER(MATCH(BP[[#This Row],[CODIGO]], _xlpm.codigos_devolucion, 0))
)</f>
        <v>0</v>
      </c>
    </row>
    <row r="7474" spans="1:9" x14ac:dyDescent="0.25">
      <c r="A7474" s="68"/>
      <c r="B7474" s="68"/>
      <c r="C7474" s="68"/>
      <c r="D7474" s="68"/>
      <c r="E7474" s="68"/>
      <c r="F7474" s="68"/>
      <c r="G7474" s="389"/>
      <c r="H7474" s="387" t="b" cm="1">
        <f t="array" aca="1" ref="H7474" ca="1">EsNegrita(BP[[#This Row],[CODIGO]])</f>
        <v>0</v>
      </c>
      <c r="I7474" s="387" t="b" cm="1">
        <f t="array" ref="I7474">_xlfn.LET(
    _xlpm.codigos_devolucion, _xlfn.UNIQUE(_xlfn._xlws.FILTER(BP[CODIGO], ISNUMBER(SEARCH("devoluci", BP[NOMBRE CUENTA])), {""})),
    ISNUMBER(MATCH(BP[[#This Row],[CODIGO]], _xlpm.codigos_devolucion, 0))
)</f>
        <v>0</v>
      </c>
    </row>
    <row r="7475" spans="1:9" x14ac:dyDescent="0.25">
      <c r="A7475" s="68"/>
      <c r="B7475" s="68"/>
      <c r="C7475" s="68"/>
      <c r="D7475" s="68"/>
      <c r="E7475" s="68"/>
      <c r="F7475" s="68"/>
      <c r="G7475" s="389"/>
      <c r="H7475" s="387" t="b" cm="1">
        <f t="array" aca="1" ref="H7475" ca="1">EsNegrita(BP[[#This Row],[CODIGO]])</f>
        <v>0</v>
      </c>
      <c r="I7475" s="387" t="b" cm="1">
        <f t="array" ref="I7475">_xlfn.LET(
    _xlpm.codigos_devolucion, _xlfn.UNIQUE(_xlfn._xlws.FILTER(BP[CODIGO], ISNUMBER(SEARCH("devoluci", BP[NOMBRE CUENTA])), {""})),
    ISNUMBER(MATCH(BP[[#This Row],[CODIGO]], _xlpm.codigos_devolucion, 0))
)</f>
        <v>0</v>
      </c>
    </row>
    <row r="7476" spans="1:9" x14ac:dyDescent="0.25">
      <c r="A7476" s="68"/>
      <c r="B7476" s="68"/>
      <c r="C7476" s="68"/>
      <c r="D7476" s="68"/>
      <c r="E7476" s="68"/>
      <c r="F7476" s="68"/>
      <c r="G7476" s="389"/>
      <c r="H7476" s="387" t="b" cm="1">
        <f t="array" aca="1" ref="H7476" ca="1">EsNegrita(BP[[#This Row],[CODIGO]])</f>
        <v>0</v>
      </c>
      <c r="I7476" s="387" t="b" cm="1">
        <f t="array" ref="I7476">_xlfn.LET(
    _xlpm.codigos_devolucion, _xlfn.UNIQUE(_xlfn._xlws.FILTER(BP[CODIGO], ISNUMBER(SEARCH("devoluci", BP[NOMBRE CUENTA])), {""})),
    ISNUMBER(MATCH(BP[[#This Row],[CODIGO]], _xlpm.codigos_devolucion, 0))
)</f>
        <v>0</v>
      </c>
    </row>
    <row r="7477" spans="1:9" x14ac:dyDescent="0.25">
      <c r="A7477" s="68"/>
      <c r="B7477" s="68"/>
      <c r="C7477" s="68"/>
      <c r="D7477" s="68"/>
      <c r="E7477" s="68"/>
      <c r="F7477" s="68"/>
      <c r="G7477" s="389"/>
      <c r="H7477" s="387" t="b" cm="1">
        <f t="array" aca="1" ref="H7477" ca="1">EsNegrita(BP[[#This Row],[CODIGO]])</f>
        <v>0</v>
      </c>
      <c r="I7477" s="387" t="b" cm="1">
        <f t="array" ref="I7477">_xlfn.LET(
    _xlpm.codigos_devolucion, _xlfn.UNIQUE(_xlfn._xlws.FILTER(BP[CODIGO], ISNUMBER(SEARCH("devoluci", BP[NOMBRE CUENTA])), {""})),
    ISNUMBER(MATCH(BP[[#This Row],[CODIGO]], _xlpm.codigos_devolucion, 0))
)</f>
        <v>0</v>
      </c>
    </row>
    <row r="7478" spans="1:9" x14ac:dyDescent="0.25">
      <c r="A7478" s="68"/>
      <c r="B7478" s="68"/>
      <c r="C7478" s="68"/>
      <c r="D7478" s="68"/>
      <c r="E7478" s="68"/>
      <c r="F7478" s="68"/>
      <c r="G7478" s="389"/>
      <c r="H7478" s="387" t="b" cm="1">
        <f t="array" aca="1" ref="H7478" ca="1">EsNegrita(BP[[#This Row],[CODIGO]])</f>
        <v>0</v>
      </c>
      <c r="I7478" s="387" t="b" cm="1">
        <f t="array" ref="I7478">_xlfn.LET(
    _xlpm.codigos_devolucion, _xlfn.UNIQUE(_xlfn._xlws.FILTER(BP[CODIGO], ISNUMBER(SEARCH("devoluci", BP[NOMBRE CUENTA])), {""})),
    ISNUMBER(MATCH(BP[[#This Row],[CODIGO]], _xlpm.codigos_devolucion, 0))
)</f>
        <v>0</v>
      </c>
    </row>
    <row r="7479" spans="1:9" x14ac:dyDescent="0.25">
      <c r="A7479" s="68"/>
      <c r="B7479" s="68"/>
      <c r="C7479" s="68"/>
      <c r="D7479" s="68"/>
      <c r="E7479" s="68"/>
      <c r="F7479" s="68"/>
      <c r="G7479" s="389"/>
      <c r="H7479" s="387" t="b" cm="1">
        <f t="array" aca="1" ref="H7479" ca="1">EsNegrita(BP[[#This Row],[CODIGO]])</f>
        <v>0</v>
      </c>
      <c r="I7479" s="387" t="b" cm="1">
        <f t="array" ref="I7479">_xlfn.LET(
    _xlpm.codigos_devolucion, _xlfn.UNIQUE(_xlfn._xlws.FILTER(BP[CODIGO], ISNUMBER(SEARCH("devoluci", BP[NOMBRE CUENTA])), {""})),
    ISNUMBER(MATCH(BP[[#This Row],[CODIGO]], _xlpm.codigos_devolucion, 0))
)</f>
        <v>0</v>
      </c>
    </row>
    <row r="7480" spans="1:9" x14ac:dyDescent="0.25">
      <c r="A7480" s="68"/>
      <c r="B7480" s="68"/>
      <c r="C7480" s="68"/>
      <c r="D7480" s="68"/>
      <c r="E7480" s="68"/>
      <c r="F7480" s="68"/>
      <c r="G7480" s="389"/>
      <c r="H7480" s="387" t="b" cm="1">
        <f t="array" aca="1" ref="H7480" ca="1">EsNegrita(BP[[#This Row],[CODIGO]])</f>
        <v>0</v>
      </c>
      <c r="I7480" s="387" t="b" cm="1">
        <f t="array" ref="I7480">_xlfn.LET(
    _xlpm.codigos_devolucion, _xlfn.UNIQUE(_xlfn._xlws.FILTER(BP[CODIGO], ISNUMBER(SEARCH("devoluci", BP[NOMBRE CUENTA])), {""})),
    ISNUMBER(MATCH(BP[[#This Row],[CODIGO]], _xlpm.codigos_devolucion, 0))
)</f>
        <v>0</v>
      </c>
    </row>
    <row r="7481" spans="1:9" x14ac:dyDescent="0.25">
      <c r="A7481" s="68"/>
      <c r="B7481" s="68"/>
      <c r="C7481" s="68"/>
      <c r="D7481" s="68"/>
      <c r="E7481" s="68"/>
      <c r="F7481" s="68"/>
      <c r="G7481" s="389"/>
      <c r="H7481" s="387" t="b" cm="1">
        <f t="array" aca="1" ref="H7481" ca="1">EsNegrita(BP[[#This Row],[CODIGO]])</f>
        <v>0</v>
      </c>
      <c r="I7481" s="387" t="b" cm="1">
        <f t="array" ref="I7481">_xlfn.LET(
    _xlpm.codigos_devolucion, _xlfn.UNIQUE(_xlfn._xlws.FILTER(BP[CODIGO], ISNUMBER(SEARCH("devoluci", BP[NOMBRE CUENTA])), {""})),
    ISNUMBER(MATCH(BP[[#This Row],[CODIGO]], _xlpm.codigos_devolucion, 0))
)</f>
        <v>0</v>
      </c>
    </row>
    <row r="7482" spans="1:9" x14ac:dyDescent="0.25">
      <c r="A7482" s="68"/>
      <c r="B7482" s="68"/>
      <c r="C7482" s="68"/>
      <c r="D7482" s="68"/>
      <c r="E7482" s="68"/>
      <c r="F7482" s="68"/>
      <c r="G7482" s="389"/>
      <c r="H7482" s="387" t="b" cm="1">
        <f t="array" aca="1" ref="H7482" ca="1">EsNegrita(BP[[#This Row],[CODIGO]])</f>
        <v>0</v>
      </c>
      <c r="I7482" s="387" t="b" cm="1">
        <f t="array" ref="I7482">_xlfn.LET(
    _xlpm.codigos_devolucion, _xlfn.UNIQUE(_xlfn._xlws.FILTER(BP[CODIGO], ISNUMBER(SEARCH("devoluci", BP[NOMBRE CUENTA])), {""})),
    ISNUMBER(MATCH(BP[[#This Row],[CODIGO]], _xlpm.codigos_devolucion, 0))
)</f>
        <v>0</v>
      </c>
    </row>
    <row r="7483" spans="1:9" x14ac:dyDescent="0.25">
      <c r="A7483" s="68"/>
      <c r="B7483" s="68"/>
      <c r="C7483" s="68"/>
      <c r="D7483" s="68"/>
      <c r="E7483" s="68"/>
      <c r="F7483" s="68"/>
      <c r="G7483" s="389"/>
      <c r="H7483" s="387" t="b" cm="1">
        <f t="array" aca="1" ref="H7483" ca="1">EsNegrita(BP[[#This Row],[CODIGO]])</f>
        <v>0</v>
      </c>
      <c r="I7483" s="387" t="b" cm="1">
        <f t="array" ref="I7483">_xlfn.LET(
    _xlpm.codigos_devolucion, _xlfn.UNIQUE(_xlfn._xlws.FILTER(BP[CODIGO], ISNUMBER(SEARCH("devoluci", BP[NOMBRE CUENTA])), {""})),
    ISNUMBER(MATCH(BP[[#This Row],[CODIGO]], _xlpm.codigos_devolucion, 0))
)</f>
        <v>0</v>
      </c>
    </row>
    <row r="7484" spans="1:9" x14ac:dyDescent="0.25">
      <c r="A7484" s="68"/>
      <c r="B7484" s="68"/>
      <c r="C7484" s="68"/>
      <c r="D7484" s="68"/>
      <c r="E7484" s="68"/>
      <c r="F7484" s="68"/>
      <c r="G7484" s="389"/>
      <c r="H7484" s="387" t="b" cm="1">
        <f t="array" aca="1" ref="H7484" ca="1">EsNegrita(BP[[#This Row],[CODIGO]])</f>
        <v>0</v>
      </c>
      <c r="I7484" s="387" t="b" cm="1">
        <f t="array" ref="I7484">_xlfn.LET(
    _xlpm.codigos_devolucion, _xlfn.UNIQUE(_xlfn._xlws.FILTER(BP[CODIGO], ISNUMBER(SEARCH("devoluci", BP[NOMBRE CUENTA])), {""})),
    ISNUMBER(MATCH(BP[[#This Row],[CODIGO]], _xlpm.codigos_devolucion, 0))
)</f>
        <v>0</v>
      </c>
    </row>
    <row r="7485" spans="1:9" x14ac:dyDescent="0.25">
      <c r="A7485" s="68"/>
      <c r="B7485" s="68"/>
      <c r="C7485" s="68"/>
      <c r="D7485" s="68"/>
      <c r="E7485" s="68"/>
      <c r="F7485" s="68"/>
      <c r="G7485" s="389"/>
      <c r="H7485" s="387" t="b" cm="1">
        <f t="array" aca="1" ref="H7485" ca="1">EsNegrita(BP[[#This Row],[CODIGO]])</f>
        <v>0</v>
      </c>
      <c r="I7485" s="387" t="b" cm="1">
        <f t="array" ref="I7485">_xlfn.LET(
    _xlpm.codigos_devolucion, _xlfn.UNIQUE(_xlfn._xlws.FILTER(BP[CODIGO], ISNUMBER(SEARCH("devoluci", BP[NOMBRE CUENTA])), {""})),
    ISNUMBER(MATCH(BP[[#This Row],[CODIGO]], _xlpm.codigos_devolucion, 0))
)</f>
        <v>0</v>
      </c>
    </row>
    <row r="7486" spans="1:9" x14ac:dyDescent="0.25">
      <c r="A7486" s="68"/>
      <c r="B7486" s="68"/>
      <c r="C7486" s="68"/>
      <c r="D7486" s="68"/>
      <c r="E7486" s="68"/>
      <c r="F7486" s="68"/>
      <c r="G7486" s="389"/>
      <c r="H7486" s="387" t="b" cm="1">
        <f t="array" aca="1" ref="H7486" ca="1">EsNegrita(BP[[#This Row],[CODIGO]])</f>
        <v>0</v>
      </c>
      <c r="I7486" s="387" t="b" cm="1">
        <f t="array" ref="I7486">_xlfn.LET(
    _xlpm.codigos_devolucion, _xlfn.UNIQUE(_xlfn._xlws.FILTER(BP[CODIGO], ISNUMBER(SEARCH("devoluci", BP[NOMBRE CUENTA])), {""})),
    ISNUMBER(MATCH(BP[[#This Row],[CODIGO]], _xlpm.codigos_devolucion, 0))
)</f>
        <v>0</v>
      </c>
    </row>
    <row r="7487" spans="1:9" x14ac:dyDescent="0.25">
      <c r="A7487" s="68"/>
      <c r="B7487" s="68"/>
      <c r="C7487" s="68"/>
      <c r="D7487" s="68"/>
      <c r="E7487" s="68"/>
      <c r="F7487" s="68"/>
      <c r="G7487" s="389"/>
      <c r="H7487" s="387" t="b" cm="1">
        <f t="array" aca="1" ref="H7487" ca="1">EsNegrita(BP[[#This Row],[CODIGO]])</f>
        <v>0</v>
      </c>
      <c r="I7487" s="387" t="b" cm="1">
        <f t="array" ref="I7487">_xlfn.LET(
    _xlpm.codigos_devolucion, _xlfn.UNIQUE(_xlfn._xlws.FILTER(BP[CODIGO], ISNUMBER(SEARCH("devoluci", BP[NOMBRE CUENTA])), {""})),
    ISNUMBER(MATCH(BP[[#This Row],[CODIGO]], _xlpm.codigos_devolucion, 0))
)</f>
        <v>0</v>
      </c>
    </row>
    <row r="7488" spans="1:9" x14ac:dyDescent="0.25">
      <c r="A7488" s="68"/>
      <c r="B7488" s="68"/>
      <c r="C7488" s="68"/>
      <c r="D7488" s="68"/>
      <c r="E7488" s="68"/>
      <c r="F7488" s="68"/>
      <c r="G7488" s="389"/>
      <c r="H7488" s="387" t="b" cm="1">
        <f t="array" aca="1" ref="H7488" ca="1">EsNegrita(BP[[#This Row],[CODIGO]])</f>
        <v>0</v>
      </c>
      <c r="I7488" s="387" t="b" cm="1">
        <f t="array" ref="I7488">_xlfn.LET(
    _xlpm.codigos_devolucion, _xlfn.UNIQUE(_xlfn._xlws.FILTER(BP[CODIGO], ISNUMBER(SEARCH("devoluci", BP[NOMBRE CUENTA])), {""})),
    ISNUMBER(MATCH(BP[[#This Row],[CODIGO]], _xlpm.codigos_devolucion, 0))
)</f>
        <v>0</v>
      </c>
    </row>
    <row r="7489" spans="1:9" x14ac:dyDescent="0.25">
      <c r="A7489" s="68"/>
      <c r="B7489" s="68"/>
      <c r="C7489" s="68"/>
      <c r="D7489" s="68"/>
      <c r="E7489" s="68"/>
      <c r="F7489" s="68"/>
      <c r="G7489" s="389"/>
      <c r="H7489" s="387" t="b" cm="1">
        <f t="array" aca="1" ref="H7489" ca="1">EsNegrita(BP[[#This Row],[CODIGO]])</f>
        <v>0</v>
      </c>
      <c r="I7489" s="387" t="b" cm="1">
        <f t="array" ref="I7489">_xlfn.LET(
    _xlpm.codigos_devolucion, _xlfn.UNIQUE(_xlfn._xlws.FILTER(BP[CODIGO], ISNUMBER(SEARCH("devoluci", BP[NOMBRE CUENTA])), {""})),
    ISNUMBER(MATCH(BP[[#This Row],[CODIGO]], _xlpm.codigos_devolucion, 0))
)</f>
        <v>0</v>
      </c>
    </row>
    <row r="7490" spans="1:9" x14ac:dyDescent="0.25">
      <c r="A7490" s="68"/>
      <c r="B7490" s="68"/>
      <c r="C7490" s="68"/>
      <c r="D7490" s="68"/>
      <c r="E7490" s="68"/>
      <c r="F7490" s="68"/>
      <c r="G7490" s="389"/>
      <c r="H7490" s="387" t="b" cm="1">
        <f t="array" aca="1" ref="H7490" ca="1">EsNegrita(BP[[#This Row],[CODIGO]])</f>
        <v>0</v>
      </c>
      <c r="I7490" s="387" t="b" cm="1">
        <f t="array" ref="I7490">_xlfn.LET(
    _xlpm.codigos_devolucion, _xlfn.UNIQUE(_xlfn._xlws.FILTER(BP[CODIGO], ISNUMBER(SEARCH("devoluci", BP[NOMBRE CUENTA])), {""})),
    ISNUMBER(MATCH(BP[[#This Row],[CODIGO]], _xlpm.codigos_devolucion, 0))
)</f>
        <v>0</v>
      </c>
    </row>
    <row r="7491" spans="1:9" x14ac:dyDescent="0.25">
      <c r="A7491" s="68"/>
      <c r="B7491" s="68"/>
      <c r="C7491" s="68"/>
      <c r="D7491" s="68"/>
      <c r="E7491" s="68"/>
      <c r="F7491" s="68"/>
      <c r="G7491" s="389"/>
      <c r="H7491" s="387" t="b" cm="1">
        <f t="array" aca="1" ref="H7491" ca="1">EsNegrita(BP[[#This Row],[CODIGO]])</f>
        <v>0</v>
      </c>
      <c r="I7491" s="387" t="b" cm="1">
        <f t="array" ref="I7491">_xlfn.LET(
    _xlpm.codigos_devolucion, _xlfn.UNIQUE(_xlfn._xlws.FILTER(BP[CODIGO], ISNUMBER(SEARCH("devoluci", BP[NOMBRE CUENTA])), {""})),
    ISNUMBER(MATCH(BP[[#This Row],[CODIGO]], _xlpm.codigos_devolucion, 0))
)</f>
        <v>0</v>
      </c>
    </row>
    <row r="7492" spans="1:9" x14ac:dyDescent="0.25">
      <c r="A7492" s="68"/>
      <c r="B7492" s="68"/>
      <c r="C7492" s="68"/>
      <c r="D7492" s="68"/>
      <c r="E7492" s="68"/>
      <c r="F7492" s="68"/>
      <c r="G7492" s="389"/>
      <c r="H7492" s="387" t="b" cm="1">
        <f t="array" aca="1" ref="H7492" ca="1">EsNegrita(BP[[#This Row],[CODIGO]])</f>
        <v>0</v>
      </c>
      <c r="I7492" s="387" t="b" cm="1">
        <f t="array" ref="I7492">_xlfn.LET(
    _xlpm.codigos_devolucion, _xlfn.UNIQUE(_xlfn._xlws.FILTER(BP[CODIGO], ISNUMBER(SEARCH("devoluci", BP[NOMBRE CUENTA])), {""})),
    ISNUMBER(MATCH(BP[[#This Row],[CODIGO]], _xlpm.codigos_devolucion, 0))
)</f>
        <v>0</v>
      </c>
    </row>
    <row r="7493" spans="1:9" x14ac:dyDescent="0.25">
      <c r="A7493" s="68"/>
      <c r="B7493" s="68"/>
      <c r="C7493" s="68"/>
      <c r="D7493" s="68"/>
      <c r="E7493" s="68"/>
      <c r="F7493" s="68"/>
      <c r="G7493" s="389"/>
      <c r="H7493" s="387" t="b" cm="1">
        <f t="array" aca="1" ref="H7493" ca="1">EsNegrita(BP[[#This Row],[CODIGO]])</f>
        <v>0</v>
      </c>
      <c r="I7493" s="387" t="b" cm="1">
        <f t="array" ref="I7493">_xlfn.LET(
    _xlpm.codigos_devolucion, _xlfn.UNIQUE(_xlfn._xlws.FILTER(BP[CODIGO], ISNUMBER(SEARCH("devoluci", BP[NOMBRE CUENTA])), {""})),
    ISNUMBER(MATCH(BP[[#This Row],[CODIGO]], _xlpm.codigos_devolucion, 0))
)</f>
        <v>0</v>
      </c>
    </row>
    <row r="7494" spans="1:9" x14ac:dyDescent="0.25">
      <c r="A7494" s="68"/>
      <c r="B7494" s="68"/>
      <c r="C7494" s="68"/>
      <c r="D7494" s="68"/>
      <c r="E7494" s="68"/>
      <c r="F7494" s="68"/>
      <c r="G7494" s="389"/>
      <c r="H7494" s="387" t="b" cm="1">
        <f t="array" aca="1" ref="H7494" ca="1">EsNegrita(BP[[#This Row],[CODIGO]])</f>
        <v>0</v>
      </c>
      <c r="I7494" s="387" t="b" cm="1">
        <f t="array" ref="I7494">_xlfn.LET(
    _xlpm.codigos_devolucion, _xlfn.UNIQUE(_xlfn._xlws.FILTER(BP[CODIGO], ISNUMBER(SEARCH("devoluci", BP[NOMBRE CUENTA])), {""})),
    ISNUMBER(MATCH(BP[[#This Row],[CODIGO]], _xlpm.codigos_devolucion, 0))
)</f>
        <v>0</v>
      </c>
    </row>
    <row r="7495" spans="1:9" x14ac:dyDescent="0.25">
      <c r="A7495" s="68"/>
      <c r="B7495" s="68"/>
      <c r="C7495" s="68"/>
      <c r="D7495" s="68"/>
      <c r="E7495" s="68"/>
      <c r="F7495" s="68"/>
      <c r="G7495" s="389"/>
      <c r="H7495" s="387" t="b" cm="1">
        <f t="array" aca="1" ref="H7495" ca="1">EsNegrita(BP[[#This Row],[CODIGO]])</f>
        <v>0</v>
      </c>
      <c r="I7495" s="387" t="b" cm="1">
        <f t="array" ref="I7495">_xlfn.LET(
    _xlpm.codigos_devolucion, _xlfn.UNIQUE(_xlfn._xlws.FILTER(BP[CODIGO], ISNUMBER(SEARCH("devoluci", BP[NOMBRE CUENTA])), {""})),
    ISNUMBER(MATCH(BP[[#This Row],[CODIGO]], _xlpm.codigos_devolucion, 0))
)</f>
        <v>0</v>
      </c>
    </row>
    <row r="7496" spans="1:9" x14ac:dyDescent="0.25">
      <c r="A7496" s="68"/>
      <c r="B7496" s="68"/>
      <c r="C7496" s="68"/>
      <c r="D7496" s="68"/>
      <c r="E7496" s="68"/>
      <c r="F7496" s="68"/>
      <c r="G7496" s="389"/>
      <c r="H7496" s="387" t="b" cm="1">
        <f t="array" aca="1" ref="H7496" ca="1">EsNegrita(BP[[#This Row],[CODIGO]])</f>
        <v>0</v>
      </c>
      <c r="I7496" s="387" t="b" cm="1">
        <f t="array" ref="I7496">_xlfn.LET(
    _xlpm.codigos_devolucion, _xlfn.UNIQUE(_xlfn._xlws.FILTER(BP[CODIGO], ISNUMBER(SEARCH("devoluci", BP[NOMBRE CUENTA])), {""})),
    ISNUMBER(MATCH(BP[[#This Row],[CODIGO]], _xlpm.codigos_devolucion, 0))
)</f>
        <v>0</v>
      </c>
    </row>
    <row r="7497" spans="1:9" x14ac:dyDescent="0.25">
      <c r="A7497" s="68"/>
      <c r="B7497" s="68"/>
      <c r="C7497" s="68"/>
      <c r="D7497" s="68"/>
      <c r="E7497" s="68"/>
      <c r="F7497" s="68"/>
      <c r="G7497" s="389"/>
      <c r="H7497" s="387" t="b" cm="1">
        <f t="array" aca="1" ref="H7497" ca="1">EsNegrita(BP[[#This Row],[CODIGO]])</f>
        <v>0</v>
      </c>
      <c r="I7497" s="387" t="b" cm="1">
        <f t="array" ref="I7497">_xlfn.LET(
    _xlpm.codigos_devolucion, _xlfn.UNIQUE(_xlfn._xlws.FILTER(BP[CODIGO], ISNUMBER(SEARCH("devoluci", BP[NOMBRE CUENTA])), {""})),
    ISNUMBER(MATCH(BP[[#This Row],[CODIGO]], _xlpm.codigos_devolucion, 0))
)</f>
        <v>0</v>
      </c>
    </row>
    <row r="7498" spans="1:9" x14ac:dyDescent="0.25">
      <c r="A7498" s="68"/>
      <c r="B7498" s="68"/>
      <c r="C7498" s="68"/>
      <c r="D7498" s="68"/>
      <c r="E7498" s="68"/>
      <c r="F7498" s="68"/>
      <c r="G7498" s="389"/>
      <c r="H7498" s="387" t="b" cm="1">
        <f t="array" aca="1" ref="H7498" ca="1">EsNegrita(BP[[#This Row],[CODIGO]])</f>
        <v>0</v>
      </c>
      <c r="I7498" s="387" t="b" cm="1">
        <f t="array" ref="I7498">_xlfn.LET(
    _xlpm.codigos_devolucion, _xlfn.UNIQUE(_xlfn._xlws.FILTER(BP[CODIGO], ISNUMBER(SEARCH("devoluci", BP[NOMBRE CUENTA])), {""})),
    ISNUMBER(MATCH(BP[[#This Row],[CODIGO]], _xlpm.codigos_devolucion, 0))
)</f>
        <v>0</v>
      </c>
    </row>
    <row r="7499" spans="1:9" x14ac:dyDescent="0.25">
      <c r="A7499" s="68"/>
      <c r="B7499" s="68"/>
      <c r="C7499" s="68"/>
      <c r="D7499" s="68"/>
      <c r="E7499" s="68"/>
      <c r="F7499" s="68"/>
      <c r="G7499" s="389"/>
      <c r="H7499" s="387" t="b" cm="1">
        <f t="array" aca="1" ref="H7499" ca="1">EsNegrita(BP[[#This Row],[CODIGO]])</f>
        <v>0</v>
      </c>
      <c r="I7499" s="387" t="b" cm="1">
        <f t="array" ref="I7499">_xlfn.LET(
    _xlpm.codigos_devolucion, _xlfn.UNIQUE(_xlfn._xlws.FILTER(BP[CODIGO], ISNUMBER(SEARCH("devoluci", BP[NOMBRE CUENTA])), {""})),
    ISNUMBER(MATCH(BP[[#This Row],[CODIGO]], _xlpm.codigos_devolucion, 0))
)</f>
        <v>0</v>
      </c>
    </row>
    <row r="7500" spans="1:9" x14ac:dyDescent="0.25">
      <c r="A7500" s="68"/>
      <c r="B7500" s="68"/>
      <c r="C7500" s="68"/>
      <c r="D7500" s="68"/>
      <c r="E7500" s="68"/>
      <c r="F7500" s="68"/>
      <c r="G7500" s="389"/>
      <c r="H7500" s="387" t="b" cm="1">
        <f t="array" aca="1" ref="H7500" ca="1">EsNegrita(BP[[#This Row],[CODIGO]])</f>
        <v>0</v>
      </c>
      <c r="I7500" s="387" t="b" cm="1">
        <f t="array" ref="I7500">_xlfn.LET(
    _xlpm.codigos_devolucion, _xlfn.UNIQUE(_xlfn._xlws.FILTER(BP[CODIGO], ISNUMBER(SEARCH("devoluci", BP[NOMBRE CUENTA])), {""})),
    ISNUMBER(MATCH(BP[[#This Row],[CODIGO]], _xlpm.codigos_devolucion, 0))
)</f>
        <v>0</v>
      </c>
    </row>
    <row r="7501" spans="1:9" x14ac:dyDescent="0.25">
      <c r="A7501" s="68"/>
      <c r="B7501" s="68"/>
      <c r="C7501" s="68"/>
      <c r="D7501" s="68"/>
      <c r="E7501" s="68"/>
      <c r="F7501" s="68"/>
      <c r="G7501" s="389"/>
      <c r="H7501" s="387" t="b" cm="1">
        <f t="array" aca="1" ref="H7501" ca="1">EsNegrita(BP[[#This Row],[CODIGO]])</f>
        <v>0</v>
      </c>
      <c r="I7501" s="387" t="b" cm="1">
        <f t="array" ref="I7501">_xlfn.LET(
    _xlpm.codigos_devolucion, _xlfn.UNIQUE(_xlfn._xlws.FILTER(BP[CODIGO], ISNUMBER(SEARCH("devoluci", BP[NOMBRE CUENTA])), {""})),
    ISNUMBER(MATCH(BP[[#This Row],[CODIGO]], _xlpm.codigos_devolucion, 0))
)</f>
        <v>0</v>
      </c>
    </row>
    <row r="7502" spans="1:9" x14ac:dyDescent="0.25">
      <c r="A7502" s="68"/>
      <c r="B7502" s="68"/>
      <c r="C7502" s="68"/>
      <c r="D7502" s="68"/>
      <c r="E7502" s="68"/>
      <c r="F7502" s="68"/>
      <c r="G7502" s="389"/>
      <c r="H7502" s="387" t="b" cm="1">
        <f t="array" aca="1" ref="H7502" ca="1">EsNegrita(BP[[#This Row],[CODIGO]])</f>
        <v>0</v>
      </c>
      <c r="I7502" s="387" t="b" cm="1">
        <f t="array" ref="I7502">_xlfn.LET(
    _xlpm.codigos_devolucion, _xlfn.UNIQUE(_xlfn._xlws.FILTER(BP[CODIGO], ISNUMBER(SEARCH("devoluci", BP[NOMBRE CUENTA])), {""})),
    ISNUMBER(MATCH(BP[[#This Row],[CODIGO]], _xlpm.codigos_devolucion, 0))
)</f>
        <v>0</v>
      </c>
    </row>
    <row r="7503" spans="1:9" x14ac:dyDescent="0.25">
      <c r="A7503" s="68"/>
      <c r="B7503" s="68"/>
      <c r="C7503" s="68"/>
      <c r="D7503" s="68"/>
      <c r="E7503" s="68"/>
      <c r="F7503" s="68"/>
      <c r="G7503" s="389"/>
      <c r="H7503" s="387" t="b" cm="1">
        <f t="array" aca="1" ref="H7503" ca="1">EsNegrita(BP[[#This Row],[CODIGO]])</f>
        <v>0</v>
      </c>
      <c r="I7503" s="387" t="b" cm="1">
        <f t="array" ref="I7503">_xlfn.LET(
    _xlpm.codigos_devolucion, _xlfn.UNIQUE(_xlfn._xlws.FILTER(BP[CODIGO], ISNUMBER(SEARCH("devoluci", BP[NOMBRE CUENTA])), {""})),
    ISNUMBER(MATCH(BP[[#This Row],[CODIGO]], _xlpm.codigos_devolucion, 0))
)</f>
        <v>0</v>
      </c>
    </row>
    <row r="7504" spans="1:9" x14ac:dyDescent="0.25">
      <c r="A7504" s="68"/>
      <c r="B7504" s="68"/>
      <c r="C7504" s="68"/>
      <c r="D7504" s="68"/>
      <c r="E7504" s="68"/>
      <c r="F7504" s="68"/>
      <c r="G7504" s="389"/>
      <c r="H7504" s="387" t="b" cm="1">
        <f t="array" aca="1" ref="H7504" ca="1">EsNegrita(BP[[#This Row],[CODIGO]])</f>
        <v>0</v>
      </c>
      <c r="I7504" s="387" t="b" cm="1">
        <f t="array" ref="I7504">_xlfn.LET(
    _xlpm.codigos_devolucion, _xlfn.UNIQUE(_xlfn._xlws.FILTER(BP[CODIGO], ISNUMBER(SEARCH("devoluci", BP[NOMBRE CUENTA])), {""})),
    ISNUMBER(MATCH(BP[[#This Row],[CODIGO]], _xlpm.codigos_devolucion, 0))
)</f>
        <v>0</v>
      </c>
    </row>
    <row r="7505" spans="1:9" x14ac:dyDescent="0.25">
      <c r="A7505" s="68"/>
      <c r="B7505" s="68"/>
      <c r="C7505" s="68"/>
      <c r="D7505" s="68"/>
      <c r="E7505" s="68"/>
      <c r="F7505" s="68"/>
      <c r="G7505" s="389"/>
      <c r="H7505" s="387" t="b" cm="1">
        <f t="array" aca="1" ref="H7505" ca="1">EsNegrita(BP[[#This Row],[CODIGO]])</f>
        <v>0</v>
      </c>
      <c r="I7505" s="387" t="b" cm="1">
        <f t="array" ref="I7505">_xlfn.LET(
    _xlpm.codigos_devolucion, _xlfn.UNIQUE(_xlfn._xlws.FILTER(BP[CODIGO], ISNUMBER(SEARCH("devoluci", BP[NOMBRE CUENTA])), {""})),
    ISNUMBER(MATCH(BP[[#This Row],[CODIGO]], _xlpm.codigos_devolucion, 0))
)</f>
        <v>0</v>
      </c>
    </row>
    <row r="7506" spans="1:9" x14ac:dyDescent="0.25">
      <c r="A7506" s="68"/>
      <c r="B7506" s="68"/>
      <c r="C7506" s="68"/>
      <c r="D7506" s="68"/>
      <c r="E7506" s="68"/>
      <c r="F7506" s="68"/>
      <c r="G7506" s="389"/>
      <c r="H7506" s="387" t="b" cm="1">
        <f t="array" aca="1" ref="H7506" ca="1">EsNegrita(BP[[#This Row],[CODIGO]])</f>
        <v>0</v>
      </c>
      <c r="I7506" s="387" t="b" cm="1">
        <f t="array" ref="I7506">_xlfn.LET(
    _xlpm.codigos_devolucion, _xlfn.UNIQUE(_xlfn._xlws.FILTER(BP[CODIGO], ISNUMBER(SEARCH("devoluci", BP[NOMBRE CUENTA])), {""})),
    ISNUMBER(MATCH(BP[[#This Row],[CODIGO]], _xlpm.codigos_devolucion, 0))
)</f>
        <v>0</v>
      </c>
    </row>
    <row r="7507" spans="1:9" x14ac:dyDescent="0.25">
      <c r="A7507" s="68"/>
      <c r="B7507" s="68"/>
      <c r="C7507" s="68"/>
      <c r="D7507" s="68"/>
      <c r="E7507" s="68"/>
      <c r="F7507" s="68"/>
      <c r="G7507" s="389"/>
      <c r="H7507" s="387" t="b" cm="1">
        <f t="array" aca="1" ref="H7507" ca="1">EsNegrita(BP[[#This Row],[CODIGO]])</f>
        <v>0</v>
      </c>
      <c r="I7507" s="387" t="b" cm="1">
        <f t="array" ref="I7507">_xlfn.LET(
    _xlpm.codigos_devolucion, _xlfn.UNIQUE(_xlfn._xlws.FILTER(BP[CODIGO], ISNUMBER(SEARCH("devoluci", BP[NOMBRE CUENTA])), {""})),
    ISNUMBER(MATCH(BP[[#This Row],[CODIGO]], _xlpm.codigos_devolucion, 0))
)</f>
        <v>0</v>
      </c>
    </row>
    <row r="7508" spans="1:9" x14ac:dyDescent="0.25">
      <c r="A7508" s="68"/>
      <c r="B7508" s="68"/>
      <c r="C7508" s="68"/>
      <c r="D7508" s="68"/>
      <c r="E7508" s="68"/>
      <c r="F7508" s="68"/>
      <c r="G7508" s="389"/>
      <c r="H7508" s="387" t="b" cm="1">
        <f t="array" aca="1" ref="H7508" ca="1">EsNegrita(BP[[#This Row],[CODIGO]])</f>
        <v>0</v>
      </c>
      <c r="I7508" s="387" t="b" cm="1">
        <f t="array" ref="I7508">_xlfn.LET(
    _xlpm.codigos_devolucion, _xlfn.UNIQUE(_xlfn._xlws.FILTER(BP[CODIGO], ISNUMBER(SEARCH("devoluci", BP[NOMBRE CUENTA])), {""})),
    ISNUMBER(MATCH(BP[[#This Row],[CODIGO]], _xlpm.codigos_devolucion, 0))
)</f>
        <v>0</v>
      </c>
    </row>
    <row r="7509" spans="1:9" x14ac:dyDescent="0.25">
      <c r="A7509" s="68"/>
      <c r="B7509" s="68"/>
      <c r="C7509" s="68"/>
      <c r="D7509" s="68"/>
      <c r="E7509" s="68"/>
      <c r="F7509" s="68"/>
      <c r="G7509" s="389"/>
      <c r="H7509" s="387" t="b" cm="1">
        <f t="array" aca="1" ref="H7509" ca="1">EsNegrita(BP[[#This Row],[CODIGO]])</f>
        <v>0</v>
      </c>
      <c r="I7509" s="387" t="b" cm="1">
        <f t="array" ref="I7509">_xlfn.LET(
    _xlpm.codigos_devolucion, _xlfn.UNIQUE(_xlfn._xlws.FILTER(BP[CODIGO], ISNUMBER(SEARCH("devoluci", BP[NOMBRE CUENTA])), {""})),
    ISNUMBER(MATCH(BP[[#This Row],[CODIGO]], _xlpm.codigos_devolucion, 0))
)</f>
        <v>0</v>
      </c>
    </row>
    <row r="7510" spans="1:9" x14ac:dyDescent="0.25">
      <c r="A7510" s="68"/>
      <c r="B7510" s="68"/>
      <c r="C7510" s="68"/>
      <c r="D7510" s="68"/>
      <c r="E7510" s="68"/>
      <c r="F7510" s="68"/>
      <c r="G7510" s="389"/>
      <c r="H7510" s="387" t="b" cm="1">
        <f t="array" aca="1" ref="H7510" ca="1">EsNegrita(BP[[#This Row],[CODIGO]])</f>
        <v>0</v>
      </c>
      <c r="I7510" s="387" t="b" cm="1">
        <f t="array" ref="I7510">_xlfn.LET(
    _xlpm.codigos_devolucion, _xlfn.UNIQUE(_xlfn._xlws.FILTER(BP[CODIGO], ISNUMBER(SEARCH("devoluci", BP[NOMBRE CUENTA])), {""})),
    ISNUMBER(MATCH(BP[[#This Row],[CODIGO]], _xlpm.codigos_devolucion, 0))
)</f>
        <v>0</v>
      </c>
    </row>
    <row r="7511" spans="1:9" x14ac:dyDescent="0.25">
      <c r="A7511" s="68"/>
      <c r="B7511" s="68"/>
      <c r="C7511" s="68"/>
      <c r="D7511" s="68"/>
      <c r="E7511" s="68"/>
      <c r="F7511" s="68"/>
      <c r="G7511" s="389"/>
      <c r="H7511" s="387" t="b" cm="1">
        <f t="array" aca="1" ref="H7511" ca="1">EsNegrita(BP[[#This Row],[CODIGO]])</f>
        <v>0</v>
      </c>
      <c r="I7511" s="387" t="b" cm="1">
        <f t="array" ref="I7511">_xlfn.LET(
    _xlpm.codigos_devolucion, _xlfn.UNIQUE(_xlfn._xlws.FILTER(BP[CODIGO], ISNUMBER(SEARCH("devoluci", BP[NOMBRE CUENTA])), {""})),
    ISNUMBER(MATCH(BP[[#This Row],[CODIGO]], _xlpm.codigos_devolucion, 0))
)</f>
        <v>0</v>
      </c>
    </row>
    <row r="7512" spans="1:9" x14ac:dyDescent="0.25">
      <c r="A7512" s="68"/>
      <c r="B7512" s="68"/>
      <c r="C7512" s="68"/>
      <c r="D7512" s="68"/>
      <c r="E7512" s="68"/>
      <c r="F7512" s="68"/>
      <c r="G7512" s="389"/>
      <c r="H7512" s="387" t="b" cm="1">
        <f t="array" aca="1" ref="H7512" ca="1">EsNegrita(BP[[#This Row],[CODIGO]])</f>
        <v>0</v>
      </c>
      <c r="I7512" s="387" t="b" cm="1">
        <f t="array" ref="I7512">_xlfn.LET(
    _xlpm.codigos_devolucion, _xlfn.UNIQUE(_xlfn._xlws.FILTER(BP[CODIGO], ISNUMBER(SEARCH("devoluci", BP[NOMBRE CUENTA])), {""})),
    ISNUMBER(MATCH(BP[[#This Row],[CODIGO]], _xlpm.codigos_devolucion, 0))
)</f>
        <v>0</v>
      </c>
    </row>
    <row r="7513" spans="1:9" x14ac:dyDescent="0.25">
      <c r="A7513" s="68"/>
      <c r="B7513" s="68"/>
      <c r="C7513" s="68"/>
      <c r="D7513" s="68"/>
      <c r="E7513" s="68"/>
      <c r="F7513" s="68"/>
      <c r="G7513" s="389"/>
      <c r="H7513" s="387" t="b" cm="1">
        <f t="array" aca="1" ref="H7513" ca="1">EsNegrita(BP[[#This Row],[CODIGO]])</f>
        <v>0</v>
      </c>
      <c r="I7513" s="387" t="b" cm="1">
        <f t="array" ref="I7513">_xlfn.LET(
    _xlpm.codigos_devolucion, _xlfn.UNIQUE(_xlfn._xlws.FILTER(BP[CODIGO], ISNUMBER(SEARCH("devoluci", BP[NOMBRE CUENTA])), {""})),
    ISNUMBER(MATCH(BP[[#This Row],[CODIGO]], _xlpm.codigos_devolucion, 0))
)</f>
        <v>0</v>
      </c>
    </row>
    <row r="7514" spans="1:9" x14ac:dyDescent="0.25">
      <c r="A7514" s="68"/>
      <c r="B7514" s="68"/>
      <c r="C7514" s="68"/>
      <c r="D7514" s="68"/>
      <c r="E7514" s="68"/>
      <c r="F7514" s="68"/>
      <c r="G7514" s="389"/>
      <c r="H7514" s="387" t="b" cm="1">
        <f t="array" aca="1" ref="H7514" ca="1">EsNegrita(BP[[#This Row],[CODIGO]])</f>
        <v>0</v>
      </c>
      <c r="I7514" s="387" t="b" cm="1">
        <f t="array" ref="I7514">_xlfn.LET(
    _xlpm.codigos_devolucion, _xlfn.UNIQUE(_xlfn._xlws.FILTER(BP[CODIGO], ISNUMBER(SEARCH("devoluci", BP[NOMBRE CUENTA])), {""})),
    ISNUMBER(MATCH(BP[[#This Row],[CODIGO]], _xlpm.codigos_devolucion, 0))
)</f>
        <v>0</v>
      </c>
    </row>
    <row r="7515" spans="1:9" x14ac:dyDescent="0.25">
      <c r="A7515" s="68"/>
      <c r="B7515" s="68"/>
      <c r="C7515" s="68"/>
      <c r="D7515" s="68"/>
      <c r="E7515" s="68"/>
      <c r="F7515" s="68"/>
      <c r="G7515" s="389"/>
      <c r="H7515" s="387" t="b" cm="1">
        <f t="array" aca="1" ref="H7515" ca="1">EsNegrita(BP[[#This Row],[CODIGO]])</f>
        <v>0</v>
      </c>
      <c r="I7515" s="387" t="b" cm="1">
        <f t="array" ref="I7515">_xlfn.LET(
    _xlpm.codigos_devolucion, _xlfn.UNIQUE(_xlfn._xlws.FILTER(BP[CODIGO], ISNUMBER(SEARCH("devoluci", BP[NOMBRE CUENTA])), {""})),
    ISNUMBER(MATCH(BP[[#This Row],[CODIGO]], _xlpm.codigos_devolucion, 0))
)</f>
        <v>0</v>
      </c>
    </row>
    <row r="7516" spans="1:9" x14ac:dyDescent="0.25">
      <c r="A7516" s="68"/>
      <c r="B7516" s="68"/>
      <c r="C7516" s="68"/>
      <c r="D7516" s="68"/>
      <c r="E7516" s="68"/>
      <c r="F7516" s="68"/>
      <c r="G7516" s="389"/>
      <c r="H7516" s="387" t="b" cm="1">
        <f t="array" aca="1" ref="H7516" ca="1">EsNegrita(BP[[#This Row],[CODIGO]])</f>
        <v>0</v>
      </c>
      <c r="I7516" s="387" t="b" cm="1">
        <f t="array" ref="I7516">_xlfn.LET(
    _xlpm.codigos_devolucion, _xlfn.UNIQUE(_xlfn._xlws.FILTER(BP[CODIGO], ISNUMBER(SEARCH("devoluci", BP[NOMBRE CUENTA])), {""})),
    ISNUMBER(MATCH(BP[[#This Row],[CODIGO]], _xlpm.codigos_devolucion, 0))
)</f>
        <v>0</v>
      </c>
    </row>
    <row r="7517" spans="1:9" x14ac:dyDescent="0.25">
      <c r="A7517" s="68"/>
      <c r="B7517" s="68"/>
      <c r="C7517" s="68"/>
      <c r="D7517" s="68"/>
      <c r="E7517" s="68"/>
      <c r="F7517" s="68"/>
      <c r="G7517" s="389"/>
      <c r="H7517" s="387" t="b" cm="1">
        <f t="array" aca="1" ref="H7517" ca="1">EsNegrita(BP[[#This Row],[CODIGO]])</f>
        <v>0</v>
      </c>
      <c r="I7517" s="387" t="b" cm="1">
        <f t="array" ref="I7517">_xlfn.LET(
    _xlpm.codigos_devolucion, _xlfn.UNIQUE(_xlfn._xlws.FILTER(BP[CODIGO], ISNUMBER(SEARCH("devoluci", BP[NOMBRE CUENTA])), {""})),
    ISNUMBER(MATCH(BP[[#This Row],[CODIGO]], _xlpm.codigos_devolucion, 0))
)</f>
        <v>0</v>
      </c>
    </row>
    <row r="7518" spans="1:9" x14ac:dyDescent="0.25">
      <c r="A7518" s="68"/>
      <c r="B7518" s="68"/>
      <c r="C7518" s="68"/>
      <c r="D7518" s="68"/>
      <c r="E7518" s="68"/>
      <c r="F7518" s="68"/>
      <c r="G7518" s="389"/>
      <c r="H7518" s="387" t="b" cm="1">
        <f t="array" aca="1" ref="H7518" ca="1">EsNegrita(BP[[#This Row],[CODIGO]])</f>
        <v>0</v>
      </c>
      <c r="I7518" s="387" t="b" cm="1">
        <f t="array" ref="I7518">_xlfn.LET(
    _xlpm.codigos_devolucion, _xlfn.UNIQUE(_xlfn._xlws.FILTER(BP[CODIGO], ISNUMBER(SEARCH("devoluci", BP[NOMBRE CUENTA])), {""})),
    ISNUMBER(MATCH(BP[[#This Row],[CODIGO]], _xlpm.codigos_devolucion, 0))
)</f>
        <v>0</v>
      </c>
    </row>
    <row r="7519" spans="1:9" x14ac:dyDescent="0.25">
      <c r="A7519" s="68"/>
      <c r="B7519" s="68"/>
      <c r="C7519" s="68"/>
      <c r="D7519" s="68"/>
      <c r="E7519" s="68"/>
      <c r="F7519" s="68"/>
      <c r="G7519" s="389"/>
      <c r="H7519" s="387" t="b" cm="1">
        <f t="array" aca="1" ref="H7519" ca="1">EsNegrita(BP[[#This Row],[CODIGO]])</f>
        <v>0</v>
      </c>
      <c r="I7519" s="387" t="b" cm="1">
        <f t="array" ref="I7519">_xlfn.LET(
    _xlpm.codigos_devolucion, _xlfn.UNIQUE(_xlfn._xlws.FILTER(BP[CODIGO], ISNUMBER(SEARCH("devoluci", BP[NOMBRE CUENTA])), {""})),
    ISNUMBER(MATCH(BP[[#This Row],[CODIGO]], _xlpm.codigos_devolucion, 0))
)</f>
        <v>0</v>
      </c>
    </row>
    <row r="7520" spans="1:9" x14ac:dyDescent="0.25">
      <c r="A7520" s="68"/>
      <c r="B7520" s="68"/>
      <c r="C7520" s="68"/>
      <c r="D7520" s="68"/>
      <c r="E7520" s="68"/>
      <c r="F7520" s="68"/>
      <c r="G7520" s="389"/>
      <c r="H7520" s="387" t="b" cm="1">
        <f t="array" aca="1" ref="H7520" ca="1">EsNegrita(BP[[#This Row],[CODIGO]])</f>
        <v>0</v>
      </c>
      <c r="I7520" s="387" t="b" cm="1">
        <f t="array" ref="I7520">_xlfn.LET(
    _xlpm.codigos_devolucion, _xlfn.UNIQUE(_xlfn._xlws.FILTER(BP[CODIGO], ISNUMBER(SEARCH("devoluci", BP[NOMBRE CUENTA])), {""})),
    ISNUMBER(MATCH(BP[[#This Row],[CODIGO]], _xlpm.codigos_devolucion, 0))
)</f>
        <v>0</v>
      </c>
    </row>
    <row r="7521" spans="1:9" x14ac:dyDescent="0.25">
      <c r="A7521" s="68"/>
      <c r="B7521" s="68"/>
      <c r="C7521" s="68"/>
      <c r="D7521" s="68"/>
      <c r="E7521" s="68"/>
      <c r="F7521" s="68"/>
      <c r="G7521" s="389"/>
      <c r="H7521" s="387" t="b" cm="1">
        <f t="array" aca="1" ref="H7521" ca="1">EsNegrita(BP[[#This Row],[CODIGO]])</f>
        <v>0</v>
      </c>
      <c r="I7521" s="387" t="b" cm="1">
        <f t="array" ref="I7521">_xlfn.LET(
    _xlpm.codigos_devolucion, _xlfn.UNIQUE(_xlfn._xlws.FILTER(BP[CODIGO], ISNUMBER(SEARCH("devoluci", BP[NOMBRE CUENTA])), {""})),
    ISNUMBER(MATCH(BP[[#This Row],[CODIGO]], _xlpm.codigos_devolucion, 0))
)</f>
        <v>0</v>
      </c>
    </row>
    <row r="7522" spans="1:9" x14ac:dyDescent="0.25">
      <c r="A7522" s="68"/>
      <c r="B7522" s="68"/>
      <c r="C7522" s="68"/>
      <c r="D7522" s="68"/>
      <c r="E7522" s="68"/>
      <c r="F7522" s="68"/>
      <c r="G7522" s="389"/>
      <c r="H7522" s="387" t="b" cm="1">
        <f t="array" aca="1" ref="H7522" ca="1">EsNegrita(BP[[#This Row],[CODIGO]])</f>
        <v>0</v>
      </c>
      <c r="I7522" s="387" t="b" cm="1">
        <f t="array" ref="I7522">_xlfn.LET(
    _xlpm.codigos_devolucion, _xlfn.UNIQUE(_xlfn._xlws.FILTER(BP[CODIGO], ISNUMBER(SEARCH("devoluci", BP[NOMBRE CUENTA])), {""})),
    ISNUMBER(MATCH(BP[[#This Row],[CODIGO]], _xlpm.codigos_devolucion, 0))
)</f>
        <v>0</v>
      </c>
    </row>
    <row r="7523" spans="1:9" x14ac:dyDescent="0.25">
      <c r="A7523" s="68"/>
      <c r="B7523" s="68"/>
      <c r="C7523" s="68"/>
      <c r="D7523" s="68"/>
      <c r="E7523" s="68"/>
      <c r="F7523" s="68"/>
      <c r="G7523" s="389"/>
      <c r="H7523" s="387" t="b" cm="1">
        <f t="array" aca="1" ref="H7523" ca="1">EsNegrita(BP[[#This Row],[CODIGO]])</f>
        <v>0</v>
      </c>
      <c r="I7523" s="387" t="b" cm="1">
        <f t="array" ref="I7523">_xlfn.LET(
    _xlpm.codigos_devolucion, _xlfn.UNIQUE(_xlfn._xlws.FILTER(BP[CODIGO], ISNUMBER(SEARCH("devoluci", BP[NOMBRE CUENTA])), {""})),
    ISNUMBER(MATCH(BP[[#This Row],[CODIGO]], _xlpm.codigos_devolucion, 0))
)</f>
        <v>0</v>
      </c>
    </row>
    <row r="7524" spans="1:9" x14ac:dyDescent="0.25">
      <c r="A7524" s="68"/>
      <c r="B7524" s="68"/>
      <c r="C7524" s="68"/>
      <c r="D7524" s="68"/>
      <c r="E7524" s="68"/>
      <c r="F7524" s="68"/>
      <c r="G7524" s="389"/>
      <c r="H7524" s="387" t="b" cm="1">
        <f t="array" aca="1" ref="H7524" ca="1">EsNegrita(BP[[#This Row],[CODIGO]])</f>
        <v>0</v>
      </c>
      <c r="I7524" s="387" t="b" cm="1">
        <f t="array" ref="I7524">_xlfn.LET(
    _xlpm.codigos_devolucion, _xlfn.UNIQUE(_xlfn._xlws.FILTER(BP[CODIGO], ISNUMBER(SEARCH("devoluci", BP[NOMBRE CUENTA])), {""})),
    ISNUMBER(MATCH(BP[[#This Row],[CODIGO]], _xlpm.codigos_devolucion, 0))
)</f>
        <v>0</v>
      </c>
    </row>
    <row r="7525" spans="1:9" x14ac:dyDescent="0.25">
      <c r="A7525" s="68"/>
      <c r="B7525" s="68"/>
      <c r="C7525" s="68"/>
      <c r="D7525" s="68"/>
      <c r="E7525" s="68"/>
      <c r="F7525" s="68"/>
      <c r="G7525" s="389"/>
      <c r="H7525" s="387" t="b" cm="1">
        <f t="array" aca="1" ref="H7525" ca="1">EsNegrita(BP[[#This Row],[CODIGO]])</f>
        <v>0</v>
      </c>
      <c r="I7525" s="387" t="b" cm="1">
        <f t="array" ref="I7525">_xlfn.LET(
    _xlpm.codigos_devolucion, _xlfn.UNIQUE(_xlfn._xlws.FILTER(BP[CODIGO], ISNUMBER(SEARCH("devoluci", BP[NOMBRE CUENTA])), {""})),
    ISNUMBER(MATCH(BP[[#This Row],[CODIGO]], _xlpm.codigos_devolucion, 0))
)</f>
        <v>0</v>
      </c>
    </row>
    <row r="7526" spans="1:9" x14ac:dyDescent="0.25">
      <c r="A7526" s="68"/>
      <c r="B7526" s="68"/>
      <c r="C7526" s="68"/>
      <c r="D7526" s="68"/>
      <c r="E7526" s="68"/>
      <c r="F7526" s="68"/>
      <c r="G7526" s="389"/>
      <c r="H7526" s="387" t="b" cm="1">
        <f t="array" aca="1" ref="H7526" ca="1">EsNegrita(BP[[#This Row],[CODIGO]])</f>
        <v>0</v>
      </c>
      <c r="I7526" s="387" t="b" cm="1">
        <f t="array" ref="I7526">_xlfn.LET(
    _xlpm.codigos_devolucion, _xlfn.UNIQUE(_xlfn._xlws.FILTER(BP[CODIGO], ISNUMBER(SEARCH("devoluci", BP[NOMBRE CUENTA])), {""})),
    ISNUMBER(MATCH(BP[[#This Row],[CODIGO]], _xlpm.codigos_devolucion, 0))
)</f>
        <v>0</v>
      </c>
    </row>
    <row r="7527" spans="1:9" x14ac:dyDescent="0.25">
      <c r="A7527" s="68"/>
      <c r="B7527" s="68"/>
      <c r="C7527" s="68"/>
      <c r="D7527" s="68"/>
      <c r="E7527" s="68"/>
      <c r="F7527" s="68"/>
      <c r="G7527" s="389"/>
      <c r="H7527" s="387" t="b" cm="1">
        <f t="array" aca="1" ref="H7527" ca="1">EsNegrita(BP[[#This Row],[CODIGO]])</f>
        <v>0</v>
      </c>
      <c r="I7527" s="387" t="b" cm="1">
        <f t="array" ref="I7527">_xlfn.LET(
    _xlpm.codigos_devolucion, _xlfn.UNIQUE(_xlfn._xlws.FILTER(BP[CODIGO], ISNUMBER(SEARCH("devoluci", BP[NOMBRE CUENTA])), {""})),
    ISNUMBER(MATCH(BP[[#This Row],[CODIGO]], _xlpm.codigos_devolucion, 0))
)</f>
        <v>0</v>
      </c>
    </row>
    <row r="7528" spans="1:9" x14ac:dyDescent="0.25">
      <c r="A7528" s="68"/>
      <c r="B7528" s="68"/>
      <c r="C7528" s="68"/>
      <c r="D7528" s="68"/>
      <c r="E7528" s="68"/>
      <c r="F7528" s="68"/>
      <c r="G7528" s="389"/>
      <c r="H7528" s="387" t="b" cm="1">
        <f t="array" aca="1" ref="H7528" ca="1">EsNegrita(BP[[#This Row],[CODIGO]])</f>
        <v>0</v>
      </c>
      <c r="I7528" s="387" t="b" cm="1">
        <f t="array" ref="I7528">_xlfn.LET(
    _xlpm.codigos_devolucion, _xlfn.UNIQUE(_xlfn._xlws.FILTER(BP[CODIGO], ISNUMBER(SEARCH("devoluci", BP[NOMBRE CUENTA])), {""})),
    ISNUMBER(MATCH(BP[[#This Row],[CODIGO]], _xlpm.codigos_devolucion, 0))
)</f>
        <v>0</v>
      </c>
    </row>
    <row r="7529" spans="1:9" x14ac:dyDescent="0.25">
      <c r="A7529" s="68"/>
      <c r="B7529" s="68"/>
      <c r="C7529" s="68"/>
      <c r="D7529" s="68"/>
      <c r="E7529" s="68"/>
      <c r="F7529" s="68"/>
      <c r="G7529" s="389"/>
      <c r="H7529" s="387" t="b" cm="1">
        <f t="array" aca="1" ref="H7529" ca="1">EsNegrita(BP[[#This Row],[CODIGO]])</f>
        <v>0</v>
      </c>
      <c r="I7529" s="387" t="b" cm="1">
        <f t="array" ref="I7529">_xlfn.LET(
    _xlpm.codigos_devolucion, _xlfn.UNIQUE(_xlfn._xlws.FILTER(BP[CODIGO], ISNUMBER(SEARCH("devoluci", BP[NOMBRE CUENTA])), {""})),
    ISNUMBER(MATCH(BP[[#This Row],[CODIGO]], _xlpm.codigos_devolucion, 0))
)</f>
        <v>0</v>
      </c>
    </row>
    <row r="7530" spans="1:9" x14ac:dyDescent="0.25">
      <c r="A7530" s="68"/>
      <c r="B7530" s="68"/>
      <c r="C7530" s="68"/>
      <c r="D7530" s="68"/>
      <c r="E7530" s="68"/>
      <c r="F7530" s="68"/>
      <c r="G7530" s="389"/>
      <c r="H7530" s="387" t="b" cm="1">
        <f t="array" aca="1" ref="H7530" ca="1">EsNegrita(BP[[#This Row],[CODIGO]])</f>
        <v>0</v>
      </c>
      <c r="I7530" s="387" t="b" cm="1">
        <f t="array" ref="I7530">_xlfn.LET(
    _xlpm.codigos_devolucion, _xlfn.UNIQUE(_xlfn._xlws.FILTER(BP[CODIGO], ISNUMBER(SEARCH("devoluci", BP[NOMBRE CUENTA])), {""})),
    ISNUMBER(MATCH(BP[[#This Row],[CODIGO]], _xlpm.codigos_devolucion, 0))
)</f>
        <v>0</v>
      </c>
    </row>
    <row r="7531" spans="1:9" x14ac:dyDescent="0.25">
      <c r="A7531" s="68"/>
      <c r="B7531" s="68"/>
      <c r="C7531" s="68"/>
      <c r="D7531" s="68"/>
      <c r="E7531" s="68"/>
      <c r="F7531" s="68"/>
      <c r="G7531" s="389"/>
      <c r="H7531" s="387" t="b" cm="1">
        <f t="array" aca="1" ref="H7531" ca="1">EsNegrita(BP[[#This Row],[CODIGO]])</f>
        <v>0</v>
      </c>
      <c r="I7531" s="387" t="b" cm="1">
        <f t="array" ref="I7531">_xlfn.LET(
    _xlpm.codigos_devolucion, _xlfn.UNIQUE(_xlfn._xlws.FILTER(BP[CODIGO], ISNUMBER(SEARCH("devoluci", BP[NOMBRE CUENTA])), {""})),
    ISNUMBER(MATCH(BP[[#This Row],[CODIGO]], _xlpm.codigos_devolucion, 0))
)</f>
        <v>0</v>
      </c>
    </row>
    <row r="7532" spans="1:9" x14ac:dyDescent="0.25">
      <c r="A7532" s="68"/>
      <c r="B7532" s="68"/>
      <c r="C7532" s="68"/>
      <c r="D7532" s="68"/>
      <c r="E7532" s="68"/>
      <c r="F7532" s="68"/>
      <c r="G7532" s="389"/>
      <c r="H7532" s="387" t="b" cm="1">
        <f t="array" aca="1" ref="H7532" ca="1">EsNegrita(BP[[#This Row],[CODIGO]])</f>
        <v>0</v>
      </c>
      <c r="I7532" s="387" t="b" cm="1">
        <f t="array" ref="I7532">_xlfn.LET(
    _xlpm.codigos_devolucion, _xlfn.UNIQUE(_xlfn._xlws.FILTER(BP[CODIGO], ISNUMBER(SEARCH("devoluci", BP[NOMBRE CUENTA])), {""})),
    ISNUMBER(MATCH(BP[[#This Row],[CODIGO]], _xlpm.codigos_devolucion, 0))
)</f>
        <v>0</v>
      </c>
    </row>
    <row r="7533" spans="1:9" x14ac:dyDescent="0.25">
      <c r="A7533" s="68"/>
      <c r="B7533" s="68"/>
      <c r="C7533" s="68"/>
      <c r="D7533" s="68"/>
      <c r="E7533" s="68"/>
      <c r="F7533" s="68"/>
      <c r="G7533" s="389"/>
      <c r="H7533" s="387" t="b" cm="1">
        <f t="array" aca="1" ref="H7533" ca="1">EsNegrita(BP[[#This Row],[CODIGO]])</f>
        <v>0</v>
      </c>
      <c r="I7533" s="387" t="b" cm="1">
        <f t="array" ref="I7533">_xlfn.LET(
    _xlpm.codigos_devolucion, _xlfn.UNIQUE(_xlfn._xlws.FILTER(BP[CODIGO], ISNUMBER(SEARCH("devoluci", BP[NOMBRE CUENTA])), {""})),
    ISNUMBER(MATCH(BP[[#This Row],[CODIGO]], _xlpm.codigos_devolucion, 0))
)</f>
        <v>0</v>
      </c>
    </row>
    <row r="7534" spans="1:9" x14ac:dyDescent="0.25">
      <c r="A7534" s="68"/>
      <c r="B7534" s="68"/>
      <c r="C7534" s="68"/>
      <c r="D7534" s="68"/>
      <c r="E7534" s="68"/>
      <c r="F7534" s="68"/>
      <c r="G7534" s="389"/>
      <c r="H7534" s="387" t="b" cm="1">
        <f t="array" aca="1" ref="H7534" ca="1">EsNegrita(BP[[#This Row],[CODIGO]])</f>
        <v>0</v>
      </c>
      <c r="I7534" s="387" t="b" cm="1">
        <f t="array" ref="I7534">_xlfn.LET(
    _xlpm.codigos_devolucion, _xlfn.UNIQUE(_xlfn._xlws.FILTER(BP[CODIGO], ISNUMBER(SEARCH("devoluci", BP[NOMBRE CUENTA])), {""})),
    ISNUMBER(MATCH(BP[[#This Row],[CODIGO]], _xlpm.codigos_devolucion, 0))
)</f>
        <v>0</v>
      </c>
    </row>
    <row r="7535" spans="1:9" x14ac:dyDescent="0.25">
      <c r="A7535" s="68"/>
      <c r="B7535" s="68"/>
      <c r="C7535" s="68"/>
      <c r="D7535" s="68"/>
      <c r="E7535" s="68"/>
      <c r="F7535" s="68"/>
      <c r="G7535" s="389"/>
      <c r="H7535" s="387" t="b" cm="1">
        <f t="array" aca="1" ref="H7535" ca="1">EsNegrita(BP[[#This Row],[CODIGO]])</f>
        <v>0</v>
      </c>
      <c r="I7535" s="387" t="b" cm="1">
        <f t="array" ref="I7535">_xlfn.LET(
    _xlpm.codigos_devolucion, _xlfn.UNIQUE(_xlfn._xlws.FILTER(BP[CODIGO], ISNUMBER(SEARCH("devoluci", BP[NOMBRE CUENTA])), {""})),
    ISNUMBER(MATCH(BP[[#This Row],[CODIGO]], _xlpm.codigos_devolucion, 0))
)</f>
        <v>0</v>
      </c>
    </row>
    <row r="7536" spans="1:9" x14ac:dyDescent="0.25">
      <c r="A7536" s="68"/>
      <c r="B7536" s="68"/>
      <c r="C7536" s="68"/>
      <c r="D7536" s="68"/>
      <c r="E7536" s="68"/>
      <c r="F7536" s="68"/>
      <c r="G7536" s="389"/>
      <c r="H7536" s="387" t="b" cm="1">
        <f t="array" aca="1" ref="H7536" ca="1">EsNegrita(BP[[#This Row],[CODIGO]])</f>
        <v>0</v>
      </c>
      <c r="I7536" s="387" t="b" cm="1">
        <f t="array" ref="I7536">_xlfn.LET(
    _xlpm.codigos_devolucion, _xlfn.UNIQUE(_xlfn._xlws.FILTER(BP[CODIGO], ISNUMBER(SEARCH("devoluci", BP[NOMBRE CUENTA])), {""})),
    ISNUMBER(MATCH(BP[[#This Row],[CODIGO]], _xlpm.codigos_devolucion, 0))
)</f>
        <v>0</v>
      </c>
    </row>
    <row r="7537" spans="1:9" x14ac:dyDescent="0.25">
      <c r="A7537" s="68"/>
      <c r="B7537" s="68"/>
      <c r="C7537" s="68"/>
      <c r="D7537" s="68"/>
      <c r="E7537" s="68"/>
      <c r="F7537" s="68"/>
      <c r="G7537" s="389"/>
      <c r="H7537" s="387" t="b" cm="1">
        <f t="array" aca="1" ref="H7537" ca="1">EsNegrita(BP[[#This Row],[CODIGO]])</f>
        <v>0</v>
      </c>
      <c r="I7537" s="387" t="b" cm="1">
        <f t="array" ref="I7537">_xlfn.LET(
    _xlpm.codigos_devolucion, _xlfn.UNIQUE(_xlfn._xlws.FILTER(BP[CODIGO], ISNUMBER(SEARCH("devoluci", BP[NOMBRE CUENTA])), {""})),
    ISNUMBER(MATCH(BP[[#This Row],[CODIGO]], _xlpm.codigos_devolucion, 0))
)</f>
        <v>0</v>
      </c>
    </row>
    <row r="7538" spans="1:9" x14ac:dyDescent="0.25">
      <c r="A7538" s="68"/>
      <c r="B7538" s="68"/>
      <c r="C7538" s="68"/>
      <c r="D7538" s="68"/>
      <c r="E7538" s="68"/>
      <c r="F7538" s="68"/>
      <c r="G7538" s="389"/>
      <c r="H7538" s="387" t="b" cm="1">
        <f t="array" aca="1" ref="H7538" ca="1">EsNegrita(BP[[#This Row],[CODIGO]])</f>
        <v>0</v>
      </c>
      <c r="I7538" s="387" t="b" cm="1">
        <f t="array" ref="I7538">_xlfn.LET(
    _xlpm.codigos_devolucion, _xlfn.UNIQUE(_xlfn._xlws.FILTER(BP[CODIGO], ISNUMBER(SEARCH("devoluci", BP[NOMBRE CUENTA])), {""})),
    ISNUMBER(MATCH(BP[[#This Row],[CODIGO]], _xlpm.codigos_devolucion, 0))
)</f>
        <v>0</v>
      </c>
    </row>
    <row r="7539" spans="1:9" x14ac:dyDescent="0.25">
      <c r="A7539" s="68"/>
      <c r="B7539" s="68"/>
      <c r="C7539" s="68"/>
      <c r="D7539" s="68"/>
      <c r="E7539" s="68"/>
      <c r="F7539" s="68"/>
      <c r="G7539" s="389"/>
      <c r="H7539" s="387" t="b" cm="1">
        <f t="array" aca="1" ref="H7539" ca="1">EsNegrita(BP[[#This Row],[CODIGO]])</f>
        <v>0</v>
      </c>
      <c r="I7539" s="387" t="b" cm="1">
        <f t="array" ref="I7539">_xlfn.LET(
    _xlpm.codigos_devolucion, _xlfn.UNIQUE(_xlfn._xlws.FILTER(BP[CODIGO], ISNUMBER(SEARCH("devoluci", BP[NOMBRE CUENTA])), {""})),
    ISNUMBER(MATCH(BP[[#This Row],[CODIGO]], _xlpm.codigos_devolucion, 0))
)</f>
        <v>0</v>
      </c>
    </row>
    <row r="7540" spans="1:9" x14ac:dyDescent="0.25">
      <c r="A7540" s="68"/>
      <c r="B7540" s="68"/>
      <c r="C7540" s="68"/>
      <c r="D7540" s="68"/>
      <c r="E7540" s="68"/>
      <c r="F7540" s="68"/>
      <c r="G7540" s="389"/>
      <c r="H7540" s="387" t="b" cm="1">
        <f t="array" aca="1" ref="H7540" ca="1">EsNegrita(BP[[#This Row],[CODIGO]])</f>
        <v>0</v>
      </c>
      <c r="I7540" s="387" t="b" cm="1">
        <f t="array" ref="I7540">_xlfn.LET(
    _xlpm.codigos_devolucion, _xlfn.UNIQUE(_xlfn._xlws.FILTER(BP[CODIGO], ISNUMBER(SEARCH("devoluci", BP[NOMBRE CUENTA])), {""})),
    ISNUMBER(MATCH(BP[[#This Row],[CODIGO]], _xlpm.codigos_devolucion, 0))
)</f>
        <v>0</v>
      </c>
    </row>
    <row r="7541" spans="1:9" x14ac:dyDescent="0.25">
      <c r="A7541" s="392"/>
      <c r="B7541" s="392"/>
      <c r="C7541" s="392"/>
      <c r="D7541" s="392"/>
      <c r="E7541" s="392"/>
      <c r="F7541" s="392"/>
      <c r="G7541" s="393"/>
      <c r="H7541" s="387" t="b" cm="1">
        <f t="array" aca="1" ref="H7541" ca="1">EsNegrita(BP[[#This Row],[CODIGO]])</f>
        <v>0</v>
      </c>
      <c r="I7541" s="387" t="b" cm="1">
        <f t="array" ref="I7541">_xlfn.LET(
    _xlpm.codigos_devolucion, _xlfn.UNIQUE(_xlfn._xlws.FILTER(BP[CODIGO], ISNUMBER(SEARCH("devoluci", BP[NOMBRE CUENTA])), {""})),
    ISNUMBER(MATCH(BP[[#This Row],[CODIGO]], _xlpm.codigos_devolucion, 0))
)</f>
        <v>0</v>
      </c>
    </row>
    <row r="7542" spans="1:9" x14ac:dyDescent="0.25">
      <c r="A7542" s="68"/>
      <c r="B7542" s="68"/>
      <c r="C7542" s="68"/>
      <c r="D7542" s="68"/>
      <c r="E7542" s="68"/>
      <c r="F7542" s="68"/>
      <c r="G7542" s="389"/>
      <c r="H7542" s="387" t="b" cm="1">
        <f t="array" aca="1" ref="H7542" ca="1">EsNegrita(BP[[#This Row],[CODIGO]])</f>
        <v>0</v>
      </c>
      <c r="I7542" s="387" t="b" cm="1">
        <f t="array" ref="I7542">_xlfn.LET(
    _xlpm.codigos_devolucion, _xlfn.UNIQUE(_xlfn._xlws.FILTER(BP[CODIGO], ISNUMBER(SEARCH("devoluci", BP[NOMBRE CUENTA])), {""})),
    ISNUMBER(MATCH(BP[[#This Row],[CODIGO]], _xlpm.codigos_devolucion, 0))
)</f>
        <v>0</v>
      </c>
    </row>
    <row r="7543" spans="1:9" x14ac:dyDescent="0.25">
      <c r="A7543" s="68"/>
      <c r="B7543" s="68"/>
      <c r="C7543" s="68"/>
      <c r="D7543" s="68"/>
      <c r="E7543" s="68"/>
      <c r="F7543" s="68"/>
      <c r="G7543" s="389"/>
      <c r="H7543" s="387" t="b" cm="1">
        <f t="array" aca="1" ref="H7543" ca="1">EsNegrita(BP[[#This Row],[CODIGO]])</f>
        <v>0</v>
      </c>
      <c r="I7543" s="387" t="b" cm="1">
        <f t="array" ref="I7543">_xlfn.LET(
    _xlpm.codigos_devolucion, _xlfn.UNIQUE(_xlfn._xlws.FILTER(BP[CODIGO], ISNUMBER(SEARCH("devoluci", BP[NOMBRE CUENTA])), {""})),
    ISNUMBER(MATCH(BP[[#This Row],[CODIGO]], _xlpm.codigos_devolucion, 0))
)</f>
        <v>0</v>
      </c>
    </row>
    <row r="7544" spans="1:9" x14ac:dyDescent="0.25">
      <c r="A7544" s="68"/>
      <c r="B7544" s="68"/>
      <c r="C7544" s="68"/>
      <c r="D7544" s="68"/>
      <c r="E7544" s="68"/>
      <c r="F7544" s="68"/>
      <c r="G7544" s="389"/>
      <c r="H7544" s="387" t="b" cm="1">
        <f t="array" aca="1" ref="H7544" ca="1">EsNegrita(BP[[#This Row],[CODIGO]])</f>
        <v>0</v>
      </c>
      <c r="I7544" s="387" t="b" cm="1">
        <f t="array" ref="I7544">_xlfn.LET(
    _xlpm.codigos_devolucion, _xlfn.UNIQUE(_xlfn._xlws.FILTER(BP[CODIGO], ISNUMBER(SEARCH("devoluci", BP[NOMBRE CUENTA])), {""})),
    ISNUMBER(MATCH(BP[[#This Row],[CODIGO]], _xlpm.codigos_devolucion, 0))
)</f>
        <v>0</v>
      </c>
    </row>
    <row r="7545" spans="1:9" x14ac:dyDescent="0.25">
      <c r="A7545" s="68"/>
      <c r="B7545" s="68"/>
      <c r="C7545" s="68"/>
      <c r="D7545" s="68"/>
      <c r="E7545" s="68"/>
      <c r="F7545" s="68"/>
      <c r="G7545" s="389"/>
      <c r="H7545" s="387" t="b" cm="1">
        <f t="array" aca="1" ref="H7545" ca="1">EsNegrita(BP[[#This Row],[CODIGO]])</f>
        <v>0</v>
      </c>
      <c r="I7545" s="387" t="b" cm="1">
        <f t="array" ref="I7545">_xlfn.LET(
    _xlpm.codigos_devolucion, _xlfn.UNIQUE(_xlfn._xlws.FILTER(BP[CODIGO], ISNUMBER(SEARCH("devoluci", BP[NOMBRE CUENTA])), {""})),
    ISNUMBER(MATCH(BP[[#This Row],[CODIGO]], _xlpm.codigos_devolucion, 0))
)</f>
        <v>0</v>
      </c>
    </row>
    <row r="7546" spans="1:9" x14ac:dyDescent="0.25">
      <c r="A7546" s="392"/>
      <c r="B7546" s="392"/>
      <c r="C7546" s="392"/>
      <c r="D7546" s="392"/>
      <c r="E7546" s="392"/>
      <c r="F7546" s="392"/>
      <c r="G7546" s="393"/>
      <c r="H7546" s="387" t="b" cm="1">
        <f t="array" aca="1" ref="H7546" ca="1">EsNegrita(BP[[#This Row],[CODIGO]])</f>
        <v>0</v>
      </c>
      <c r="I7546" s="387" t="b" cm="1">
        <f t="array" ref="I7546">_xlfn.LET(
    _xlpm.codigos_devolucion, _xlfn.UNIQUE(_xlfn._xlws.FILTER(BP[CODIGO], ISNUMBER(SEARCH("devoluci", BP[NOMBRE CUENTA])), {""})),
    ISNUMBER(MATCH(BP[[#This Row],[CODIGO]], _xlpm.codigos_devolucion, 0))
)</f>
        <v>0</v>
      </c>
    </row>
    <row r="7547" spans="1:9" x14ac:dyDescent="0.25">
      <c r="A7547" s="68"/>
      <c r="B7547" s="68"/>
      <c r="C7547" s="68"/>
      <c r="D7547" s="68"/>
      <c r="E7547" s="68"/>
      <c r="F7547" s="68"/>
      <c r="G7547" s="389"/>
      <c r="H7547" s="387" t="b" cm="1">
        <f t="array" aca="1" ref="H7547" ca="1">EsNegrita(BP[[#This Row],[CODIGO]])</f>
        <v>0</v>
      </c>
      <c r="I7547" s="387" t="b" cm="1">
        <f t="array" ref="I7547">_xlfn.LET(
    _xlpm.codigos_devolucion, _xlfn.UNIQUE(_xlfn._xlws.FILTER(BP[CODIGO], ISNUMBER(SEARCH("devoluci", BP[NOMBRE CUENTA])), {""})),
    ISNUMBER(MATCH(BP[[#This Row],[CODIGO]], _xlpm.codigos_devolucion, 0))
)</f>
        <v>0</v>
      </c>
    </row>
    <row r="7548" spans="1:9" x14ac:dyDescent="0.25">
      <c r="A7548" s="68"/>
      <c r="B7548" s="68"/>
      <c r="C7548" s="68"/>
      <c r="D7548" s="68"/>
      <c r="E7548" s="68"/>
      <c r="F7548" s="68"/>
      <c r="G7548" s="389"/>
      <c r="H7548" s="387" t="b" cm="1">
        <f t="array" aca="1" ref="H7548" ca="1">EsNegrita(BP[[#This Row],[CODIGO]])</f>
        <v>0</v>
      </c>
      <c r="I7548" s="387" t="b" cm="1">
        <f t="array" ref="I7548">_xlfn.LET(
    _xlpm.codigos_devolucion, _xlfn.UNIQUE(_xlfn._xlws.FILTER(BP[CODIGO], ISNUMBER(SEARCH("devoluci", BP[NOMBRE CUENTA])), {""})),
    ISNUMBER(MATCH(BP[[#This Row],[CODIGO]], _xlpm.codigos_devolucion, 0))
)</f>
        <v>0</v>
      </c>
    </row>
    <row r="7549" spans="1:9" x14ac:dyDescent="0.25">
      <c r="A7549" s="68"/>
      <c r="B7549" s="68"/>
      <c r="C7549" s="68"/>
      <c r="D7549" s="68"/>
      <c r="E7549" s="68"/>
      <c r="F7549" s="68"/>
      <c r="G7549" s="389"/>
      <c r="H7549" s="387" t="b" cm="1">
        <f t="array" aca="1" ref="H7549" ca="1">EsNegrita(BP[[#This Row],[CODIGO]])</f>
        <v>0</v>
      </c>
      <c r="I7549" s="387" t="b" cm="1">
        <f t="array" ref="I7549">_xlfn.LET(
    _xlpm.codigos_devolucion, _xlfn.UNIQUE(_xlfn._xlws.FILTER(BP[CODIGO], ISNUMBER(SEARCH("devoluci", BP[NOMBRE CUENTA])), {""})),
    ISNUMBER(MATCH(BP[[#This Row],[CODIGO]], _xlpm.codigos_devolucion, 0))
)</f>
        <v>0</v>
      </c>
    </row>
    <row r="7550" spans="1:9" x14ac:dyDescent="0.25">
      <c r="A7550" s="68"/>
      <c r="B7550" s="68"/>
      <c r="C7550" s="68"/>
      <c r="D7550" s="68"/>
      <c r="E7550" s="68"/>
      <c r="F7550" s="68"/>
      <c r="G7550" s="389"/>
      <c r="H7550" s="387" t="b" cm="1">
        <f t="array" aca="1" ref="H7550" ca="1">EsNegrita(BP[[#This Row],[CODIGO]])</f>
        <v>0</v>
      </c>
      <c r="I7550" s="387" t="b" cm="1">
        <f t="array" ref="I7550">_xlfn.LET(
    _xlpm.codigos_devolucion, _xlfn.UNIQUE(_xlfn._xlws.FILTER(BP[CODIGO], ISNUMBER(SEARCH("devoluci", BP[NOMBRE CUENTA])), {""})),
    ISNUMBER(MATCH(BP[[#This Row],[CODIGO]], _xlpm.codigos_devolucion, 0))
)</f>
        <v>0</v>
      </c>
    </row>
    <row r="7551" spans="1:9" x14ac:dyDescent="0.25">
      <c r="A7551" s="68"/>
      <c r="B7551" s="68"/>
      <c r="C7551" s="68"/>
      <c r="D7551" s="68"/>
      <c r="E7551" s="68"/>
      <c r="F7551" s="68"/>
      <c r="G7551" s="389"/>
      <c r="H7551" s="387" t="b" cm="1">
        <f t="array" aca="1" ref="H7551" ca="1">EsNegrita(BP[[#This Row],[CODIGO]])</f>
        <v>0</v>
      </c>
      <c r="I7551" s="387" t="b" cm="1">
        <f t="array" ref="I7551">_xlfn.LET(
    _xlpm.codigos_devolucion, _xlfn.UNIQUE(_xlfn._xlws.FILTER(BP[CODIGO], ISNUMBER(SEARCH("devoluci", BP[NOMBRE CUENTA])), {""})),
    ISNUMBER(MATCH(BP[[#This Row],[CODIGO]], _xlpm.codigos_devolucion, 0))
)</f>
        <v>0</v>
      </c>
    </row>
    <row r="7552" spans="1:9" x14ac:dyDescent="0.25">
      <c r="A7552" s="68"/>
      <c r="B7552" s="68"/>
      <c r="C7552" s="68"/>
      <c r="D7552" s="68"/>
      <c r="E7552" s="68"/>
      <c r="F7552" s="68"/>
      <c r="G7552" s="389"/>
      <c r="H7552" s="387" t="b" cm="1">
        <f t="array" aca="1" ref="H7552" ca="1">EsNegrita(BP[[#This Row],[CODIGO]])</f>
        <v>0</v>
      </c>
      <c r="I7552" s="387" t="b" cm="1">
        <f t="array" ref="I7552">_xlfn.LET(
    _xlpm.codigos_devolucion, _xlfn.UNIQUE(_xlfn._xlws.FILTER(BP[CODIGO], ISNUMBER(SEARCH("devoluci", BP[NOMBRE CUENTA])), {""})),
    ISNUMBER(MATCH(BP[[#This Row],[CODIGO]], _xlpm.codigos_devolucion, 0))
)</f>
        <v>0</v>
      </c>
    </row>
    <row r="7553" spans="1:9" x14ac:dyDescent="0.25">
      <c r="A7553" s="68"/>
      <c r="B7553" s="68"/>
      <c r="C7553" s="68"/>
      <c r="D7553" s="68"/>
      <c r="E7553" s="68"/>
      <c r="F7553" s="68"/>
      <c r="G7553" s="389"/>
      <c r="H7553" s="387" t="b" cm="1">
        <f t="array" aca="1" ref="H7553" ca="1">EsNegrita(BP[[#This Row],[CODIGO]])</f>
        <v>0</v>
      </c>
      <c r="I7553" s="387" t="b" cm="1">
        <f t="array" ref="I7553">_xlfn.LET(
    _xlpm.codigos_devolucion, _xlfn.UNIQUE(_xlfn._xlws.FILTER(BP[CODIGO], ISNUMBER(SEARCH("devoluci", BP[NOMBRE CUENTA])), {""})),
    ISNUMBER(MATCH(BP[[#This Row],[CODIGO]], _xlpm.codigos_devolucion, 0))
)</f>
        <v>0</v>
      </c>
    </row>
    <row r="7554" spans="1:9" x14ac:dyDescent="0.25">
      <c r="A7554" s="68"/>
      <c r="B7554" s="68"/>
      <c r="C7554" s="68"/>
      <c r="D7554" s="68"/>
      <c r="E7554" s="68"/>
      <c r="F7554" s="68"/>
      <c r="G7554" s="389"/>
      <c r="H7554" s="387" t="b" cm="1">
        <f t="array" aca="1" ref="H7554" ca="1">EsNegrita(BP[[#This Row],[CODIGO]])</f>
        <v>0</v>
      </c>
      <c r="I7554" s="387" t="b" cm="1">
        <f t="array" ref="I7554">_xlfn.LET(
    _xlpm.codigos_devolucion, _xlfn.UNIQUE(_xlfn._xlws.FILTER(BP[CODIGO], ISNUMBER(SEARCH("devoluci", BP[NOMBRE CUENTA])), {""})),
    ISNUMBER(MATCH(BP[[#This Row],[CODIGO]], _xlpm.codigos_devolucion, 0))
)</f>
        <v>0</v>
      </c>
    </row>
    <row r="7555" spans="1:9" x14ac:dyDescent="0.25">
      <c r="A7555" s="68"/>
      <c r="B7555" s="68"/>
      <c r="C7555" s="68"/>
      <c r="D7555" s="68"/>
      <c r="E7555" s="68"/>
      <c r="F7555" s="68"/>
      <c r="G7555" s="389"/>
      <c r="H7555" s="387" t="b" cm="1">
        <f t="array" aca="1" ref="H7555" ca="1">EsNegrita(BP[[#This Row],[CODIGO]])</f>
        <v>0</v>
      </c>
      <c r="I7555" s="387" t="b" cm="1">
        <f t="array" ref="I7555">_xlfn.LET(
    _xlpm.codigos_devolucion, _xlfn.UNIQUE(_xlfn._xlws.FILTER(BP[CODIGO], ISNUMBER(SEARCH("devoluci", BP[NOMBRE CUENTA])), {""})),
    ISNUMBER(MATCH(BP[[#This Row],[CODIGO]], _xlpm.codigos_devolucion, 0))
)</f>
        <v>0</v>
      </c>
    </row>
    <row r="7556" spans="1:9" x14ac:dyDescent="0.25">
      <c r="A7556" s="68"/>
      <c r="B7556" s="68"/>
      <c r="C7556" s="68"/>
      <c r="D7556" s="68"/>
      <c r="E7556" s="68"/>
      <c r="F7556" s="68"/>
      <c r="G7556" s="389"/>
      <c r="H7556" s="387" t="b" cm="1">
        <f t="array" aca="1" ref="H7556" ca="1">EsNegrita(BP[[#This Row],[CODIGO]])</f>
        <v>0</v>
      </c>
      <c r="I7556" s="387" t="b" cm="1">
        <f t="array" ref="I7556">_xlfn.LET(
    _xlpm.codigos_devolucion, _xlfn.UNIQUE(_xlfn._xlws.FILTER(BP[CODIGO], ISNUMBER(SEARCH("devoluci", BP[NOMBRE CUENTA])), {""})),
    ISNUMBER(MATCH(BP[[#This Row],[CODIGO]], _xlpm.codigos_devolucion, 0))
)</f>
        <v>0</v>
      </c>
    </row>
    <row r="7557" spans="1:9" x14ac:dyDescent="0.25">
      <c r="A7557" s="68"/>
      <c r="B7557" s="68"/>
      <c r="C7557" s="68"/>
      <c r="D7557" s="68"/>
      <c r="E7557" s="68"/>
      <c r="F7557" s="68"/>
      <c r="G7557" s="389"/>
      <c r="H7557" s="387" t="b" cm="1">
        <f t="array" aca="1" ref="H7557" ca="1">EsNegrita(BP[[#This Row],[CODIGO]])</f>
        <v>0</v>
      </c>
      <c r="I7557" s="387" t="b" cm="1">
        <f t="array" ref="I7557">_xlfn.LET(
    _xlpm.codigos_devolucion, _xlfn.UNIQUE(_xlfn._xlws.FILTER(BP[CODIGO], ISNUMBER(SEARCH("devoluci", BP[NOMBRE CUENTA])), {""})),
    ISNUMBER(MATCH(BP[[#This Row],[CODIGO]], _xlpm.codigos_devolucion, 0))
)</f>
        <v>0</v>
      </c>
    </row>
    <row r="7558" spans="1:9" x14ac:dyDescent="0.25">
      <c r="A7558" s="68"/>
      <c r="B7558" s="68"/>
      <c r="C7558" s="68"/>
      <c r="D7558" s="68"/>
      <c r="E7558" s="68"/>
      <c r="F7558" s="68"/>
      <c r="G7558" s="389"/>
      <c r="H7558" s="387" t="b" cm="1">
        <f t="array" aca="1" ref="H7558" ca="1">EsNegrita(BP[[#This Row],[CODIGO]])</f>
        <v>0</v>
      </c>
      <c r="I7558" s="387" t="b" cm="1">
        <f t="array" ref="I7558">_xlfn.LET(
    _xlpm.codigos_devolucion, _xlfn.UNIQUE(_xlfn._xlws.FILTER(BP[CODIGO], ISNUMBER(SEARCH("devoluci", BP[NOMBRE CUENTA])), {""})),
    ISNUMBER(MATCH(BP[[#This Row],[CODIGO]], _xlpm.codigos_devolucion, 0))
)</f>
        <v>0</v>
      </c>
    </row>
    <row r="7559" spans="1:9" x14ac:dyDescent="0.25">
      <c r="A7559" s="68"/>
      <c r="B7559" s="68"/>
      <c r="C7559" s="68"/>
      <c r="D7559" s="68"/>
      <c r="E7559" s="68"/>
      <c r="F7559" s="68"/>
      <c r="G7559" s="389"/>
      <c r="H7559" s="387" t="b" cm="1">
        <f t="array" aca="1" ref="H7559" ca="1">EsNegrita(BP[[#This Row],[CODIGO]])</f>
        <v>0</v>
      </c>
      <c r="I7559" s="387" t="b" cm="1">
        <f t="array" ref="I7559">_xlfn.LET(
    _xlpm.codigos_devolucion, _xlfn.UNIQUE(_xlfn._xlws.FILTER(BP[CODIGO], ISNUMBER(SEARCH("devoluci", BP[NOMBRE CUENTA])), {""})),
    ISNUMBER(MATCH(BP[[#This Row],[CODIGO]], _xlpm.codigos_devolucion, 0))
)</f>
        <v>0</v>
      </c>
    </row>
    <row r="7560" spans="1:9" x14ac:dyDescent="0.25">
      <c r="A7560" s="68"/>
      <c r="B7560" s="68"/>
      <c r="C7560" s="68"/>
      <c r="D7560" s="68"/>
      <c r="E7560" s="68"/>
      <c r="F7560" s="68"/>
      <c r="G7560" s="389"/>
      <c r="H7560" s="387" t="b" cm="1">
        <f t="array" aca="1" ref="H7560" ca="1">EsNegrita(BP[[#This Row],[CODIGO]])</f>
        <v>0</v>
      </c>
      <c r="I7560" s="387" t="b" cm="1">
        <f t="array" ref="I7560">_xlfn.LET(
    _xlpm.codigos_devolucion, _xlfn.UNIQUE(_xlfn._xlws.FILTER(BP[CODIGO], ISNUMBER(SEARCH("devoluci", BP[NOMBRE CUENTA])), {""})),
    ISNUMBER(MATCH(BP[[#This Row],[CODIGO]], _xlpm.codigos_devolucion, 0))
)</f>
        <v>0</v>
      </c>
    </row>
    <row r="7561" spans="1:9" x14ac:dyDescent="0.25">
      <c r="A7561" s="68"/>
      <c r="B7561" s="68"/>
      <c r="C7561" s="68"/>
      <c r="D7561" s="68"/>
      <c r="E7561" s="68"/>
      <c r="F7561" s="68"/>
      <c r="G7561" s="389"/>
      <c r="H7561" s="387" t="b" cm="1">
        <f t="array" aca="1" ref="H7561" ca="1">EsNegrita(BP[[#This Row],[CODIGO]])</f>
        <v>0</v>
      </c>
      <c r="I7561" s="387" t="b" cm="1">
        <f t="array" ref="I7561">_xlfn.LET(
    _xlpm.codigos_devolucion, _xlfn.UNIQUE(_xlfn._xlws.FILTER(BP[CODIGO], ISNUMBER(SEARCH("devoluci", BP[NOMBRE CUENTA])), {""})),
    ISNUMBER(MATCH(BP[[#This Row],[CODIGO]], _xlpm.codigos_devolucion, 0))
)</f>
        <v>0</v>
      </c>
    </row>
    <row r="7562" spans="1:9" x14ac:dyDescent="0.25">
      <c r="A7562" s="68"/>
      <c r="B7562" s="68"/>
      <c r="C7562" s="68"/>
      <c r="D7562" s="68"/>
      <c r="E7562" s="68"/>
      <c r="F7562" s="68"/>
      <c r="G7562" s="389"/>
      <c r="H7562" s="387" t="b" cm="1">
        <f t="array" aca="1" ref="H7562" ca="1">EsNegrita(BP[[#This Row],[CODIGO]])</f>
        <v>0</v>
      </c>
      <c r="I7562" s="387" t="b" cm="1">
        <f t="array" ref="I7562">_xlfn.LET(
    _xlpm.codigos_devolucion, _xlfn.UNIQUE(_xlfn._xlws.FILTER(BP[CODIGO], ISNUMBER(SEARCH("devoluci", BP[NOMBRE CUENTA])), {""})),
    ISNUMBER(MATCH(BP[[#This Row],[CODIGO]], _xlpm.codigos_devolucion, 0))
)</f>
        <v>0</v>
      </c>
    </row>
    <row r="7563" spans="1:9" x14ac:dyDescent="0.25">
      <c r="A7563" s="68"/>
      <c r="B7563" s="68"/>
      <c r="C7563" s="68"/>
      <c r="D7563" s="68"/>
      <c r="E7563" s="68"/>
      <c r="F7563" s="68"/>
      <c r="G7563" s="389"/>
      <c r="H7563" s="387" t="b" cm="1">
        <f t="array" aca="1" ref="H7563" ca="1">EsNegrita(BP[[#This Row],[CODIGO]])</f>
        <v>0</v>
      </c>
      <c r="I7563" s="387" t="b" cm="1">
        <f t="array" ref="I7563">_xlfn.LET(
    _xlpm.codigos_devolucion, _xlfn.UNIQUE(_xlfn._xlws.FILTER(BP[CODIGO], ISNUMBER(SEARCH("devoluci", BP[NOMBRE CUENTA])), {""})),
    ISNUMBER(MATCH(BP[[#This Row],[CODIGO]], _xlpm.codigos_devolucion, 0))
)</f>
        <v>0</v>
      </c>
    </row>
    <row r="7564" spans="1:9" x14ac:dyDescent="0.25">
      <c r="A7564" s="68"/>
      <c r="B7564" s="68"/>
      <c r="C7564" s="68"/>
      <c r="D7564" s="68"/>
      <c r="E7564" s="68"/>
      <c r="F7564" s="68"/>
      <c r="G7564" s="389"/>
      <c r="H7564" s="387" t="b" cm="1">
        <f t="array" aca="1" ref="H7564" ca="1">EsNegrita(BP[[#This Row],[CODIGO]])</f>
        <v>0</v>
      </c>
      <c r="I7564" s="387" t="b" cm="1">
        <f t="array" ref="I7564">_xlfn.LET(
    _xlpm.codigos_devolucion, _xlfn.UNIQUE(_xlfn._xlws.FILTER(BP[CODIGO], ISNUMBER(SEARCH("devoluci", BP[NOMBRE CUENTA])), {""})),
    ISNUMBER(MATCH(BP[[#This Row],[CODIGO]], _xlpm.codigos_devolucion, 0))
)</f>
        <v>0</v>
      </c>
    </row>
    <row r="7565" spans="1:9" x14ac:dyDescent="0.25">
      <c r="A7565" s="68"/>
      <c r="B7565" s="68"/>
      <c r="C7565" s="68"/>
      <c r="D7565" s="68"/>
      <c r="E7565" s="68"/>
      <c r="F7565" s="68"/>
      <c r="G7565" s="389"/>
      <c r="H7565" s="387" t="b" cm="1">
        <f t="array" aca="1" ref="H7565" ca="1">EsNegrita(BP[[#This Row],[CODIGO]])</f>
        <v>0</v>
      </c>
      <c r="I7565" s="387" t="b" cm="1">
        <f t="array" ref="I7565">_xlfn.LET(
    _xlpm.codigos_devolucion, _xlfn.UNIQUE(_xlfn._xlws.FILTER(BP[CODIGO], ISNUMBER(SEARCH("devoluci", BP[NOMBRE CUENTA])), {""})),
    ISNUMBER(MATCH(BP[[#This Row],[CODIGO]], _xlpm.codigos_devolucion, 0))
)</f>
        <v>0</v>
      </c>
    </row>
    <row r="7566" spans="1:9" x14ac:dyDescent="0.25">
      <c r="A7566" s="68"/>
      <c r="B7566" s="68"/>
      <c r="C7566" s="68"/>
      <c r="D7566" s="68"/>
      <c r="E7566" s="68"/>
      <c r="F7566" s="68"/>
      <c r="G7566" s="389"/>
      <c r="H7566" s="387" t="b" cm="1">
        <f t="array" aca="1" ref="H7566" ca="1">EsNegrita(BP[[#This Row],[CODIGO]])</f>
        <v>0</v>
      </c>
      <c r="I7566" s="387" t="b" cm="1">
        <f t="array" ref="I7566">_xlfn.LET(
    _xlpm.codigos_devolucion, _xlfn.UNIQUE(_xlfn._xlws.FILTER(BP[CODIGO], ISNUMBER(SEARCH("devoluci", BP[NOMBRE CUENTA])), {""})),
    ISNUMBER(MATCH(BP[[#This Row],[CODIGO]], _xlpm.codigos_devolucion, 0))
)</f>
        <v>0</v>
      </c>
    </row>
    <row r="7567" spans="1:9" x14ac:dyDescent="0.25">
      <c r="A7567" s="68"/>
      <c r="B7567" s="68"/>
      <c r="C7567" s="68"/>
      <c r="D7567" s="68"/>
      <c r="E7567" s="68"/>
      <c r="F7567" s="68"/>
      <c r="G7567" s="389"/>
      <c r="H7567" s="387" t="b" cm="1">
        <f t="array" aca="1" ref="H7567" ca="1">EsNegrita(BP[[#This Row],[CODIGO]])</f>
        <v>0</v>
      </c>
      <c r="I7567" s="387" t="b" cm="1">
        <f t="array" ref="I7567">_xlfn.LET(
    _xlpm.codigos_devolucion, _xlfn.UNIQUE(_xlfn._xlws.FILTER(BP[CODIGO], ISNUMBER(SEARCH("devoluci", BP[NOMBRE CUENTA])), {""})),
    ISNUMBER(MATCH(BP[[#This Row],[CODIGO]], _xlpm.codigos_devolucion, 0))
)</f>
        <v>0</v>
      </c>
    </row>
    <row r="7568" spans="1:9" x14ac:dyDescent="0.25">
      <c r="A7568" s="68"/>
      <c r="B7568" s="68"/>
      <c r="C7568" s="68"/>
      <c r="D7568" s="68"/>
      <c r="E7568" s="68"/>
      <c r="F7568" s="68"/>
      <c r="G7568" s="389"/>
      <c r="H7568" s="387" t="b" cm="1">
        <f t="array" aca="1" ref="H7568" ca="1">EsNegrita(BP[[#This Row],[CODIGO]])</f>
        <v>0</v>
      </c>
      <c r="I7568" s="387" t="b" cm="1">
        <f t="array" ref="I7568">_xlfn.LET(
    _xlpm.codigos_devolucion, _xlfn.UNIQUE(_xlfn._xlws.FILTER(BP[CODIGO], ISNUMBER(SEARCH("devoluci", BP[NOMBRE CUENTA])), {""})),
    ISNUMBER(MATCH(BP[[#This Row],[CODIGO]], _xlpm.codigos_devolucion, 0))
)</f>
        <v>0</v>
      </c>
    </row>
    <row r="7569" spans="1:9" x14ac:dyDescent="0.25">
      <c r="A7569" s="68"/>
      <c r="B7569" s="68"/>
      <c r="C7569" s="68"/>
      <c r="D7569" s="68"/>
      <c r="E7569" s="68"/>
      <c r="F7569" s="68"/>
      <c r="G7569" s="389"/>
      <c r="H7569" s="387" t="b" cm="1">
        <f t="array" aca="1" ref="H7569" ca="1">EsNegrita(BP[[#This Row],[CODIGO]])</f>
        <v>0</v>
      </c>
      <c r="I7569" s="387" t="b" cm="1">
        <f t="array" ref="I7569">_xlfn.LET(
    _xlpm.codigos_devolucion, _xlfn.UNIQUE(_xlfn._xlws.FILTER(BP[CODIGO], ISNUMBER(SEARCH("devoluci", BP[NOMBRE CUENTA])), {""})),
    ISNUMBER(MATCH(BP[[#This Row],[CODIGO]], _xlpm.codigos_devolucion, 0))
)</f>
        <v>0</v>
      </c>
    </row>
    <row r="7570" spans="1:9" x14ac:dyDescent="0.25">
      <c r="A7570" s="68"/>
      <c r="B7570" s="68"/>
      <c r="C7570" s="68"/>
      <c r="D7570" s="68"/>
      <c r="E7570" s="68"/>
      <c r="F7570" s="68"/>
      <c r="G7570" s="389"/>
      <c r="H7570" s="387" t="b" cm="1">
        <f t="array" aca="1" ref="H7570" ca="1">EsNegrita(BP[[#This Row],[CODIGO]])</f>
        <v>0</v>
      </c>
      <c r="I7570" s="387" t="b" cm="1">
        <f t="array" ref="I7570">_xlfn.LET(
    _xlpm.codigos_devolucion, _xlfn.UNIQUE(_xlfn._xlws.FILTER(BP[CODIGO], ISNUMBER(SEARCH("devoluci", BP[NOMBRE CUENTA])), {""})),
    ISNUMBER(MATCH(BP[[#This Row],[CODIGO]], _xlpm.codigos_devolucion, 0))
)</f>
        <v>0</v>
      </c>
    </row>
    <row r="7571" spans="1:9" x14ac:dyDescent="0.25">
      <c r="A7571" s="68"/>
      <c r="B7571" s="68"/>
      <c r="C7571" s="68"/>
      <c r="D7571" s="68"/>
      <c r="E7571" s="68"/>
      <c r="F7571" s="68"/>
      <c r="G7571" s="389"/>
      <c r="H7571" s="387" t="b" cm="1">
        <f t="array" aca="1" ref="H7571" ca="1">EsNegrita(BP[[#This Row],[CODIGO]])</f>
        <v>0</v>
      </c>
      <c r="I7571" s="387" t="b" cm="1">
        <f t="array" ref="I7571">_xlfn.LET(
    _xlpm.codigos_devolucion, _xlfn.UNIQUE(_xlfn._xlws.FILTER(BP[CODIGO], ISNUMBER(SEARCH("devoluci", BP[NOMBRE CUENTA])), {""})),
    ISNUMBER(MATCH(BP[[#This Row],[CODIGO]], _xlpm.codigos_devolucion, 0))
)</f>
        <v>0</v>
      </c>
    </row>
    <row r="7572" spans="1:9" x14ac:dyDescent="0.25">
      <c r="A7572" s="68"/>
      <c r="B7572" s="68"/>
      <c r="C7572" s="68"/>
      <c r="D7572" s="68"/>
      <c r="E7572" s="68"/>
      <c r="F7572" s="68"/>
      <c r="G7572" s="389"/>
      <c r="H7572" s="387" t="b" cm="1">
        <f t="array" aca="1" ref="H7572" ca="1">EsNegrita(BP[[#This Row],[CODIGO]])</f>
        <v>0</v>
      </c>
      <c r="I7572" s="387" t="b" cm="1">
        <f t="array" ref="I7572">_xlfn.LET(
    _xlpm.codigos_devolucion, _xlfn.UNIQUE(_xlfn._xlws.FILTER(BP[CODIGO], ISNUMBER(SEARCH("devoluci", BP[NOMBRE CUENTA])), {""})),
    ISNUMBER(MATCH(BP[[#This Row],[CODIGO]], _xlpm.codigos_devolucion, 0))
)</f>
        <v>0</v>
      </c>
    </row>
    <row r="7573" spans="1:9" x14ac:dyDescent="0.25">
      <c r="A7573" s="68"/>
      <c r="B7573" s="68"/>
      <c r="C7573" s="68"/>
      <c r="D7573" s="68"/>
      <c r="E7573" s="68"/>
      <c r="F7573" s="68"/>
      <c r="G7573" s="389"/>
      <c r="H7573" s="387" t="b" cm="1">
        <f t="array" aca="1" ref="H7573" ca="1">EsNegrita(BP[[#This Row],[CODIGO]])</f>
        <v>0</v>
      </c>
      <c r="I7573" s="387" t="b" cm="1">
        <f t="array" ref="I7573">_xlfn.LET(
    _xlpm.codigos_devolucion, _xlfn.UNIQUE(_xlfn._xlws.FILTER(BP[CODIGO], ISNUMBER(SEARCH("devoluci", BP[NOMBRE CUENTA])), {""})),
    ISNUMBER(MATCH(BP[[#This Row],[CODIGO]], _xlpm.codigos_devolucion, 0))
)</f>
        <v>0</v>
      </c>
    </row>
    <row r="7574" spans="1:9" x14ac:dyDescent="0.25">
      <c r="A7574" s="68"/>
      <c r="B7574" s="68"/>
      <c r="C7574" s="68"/>
      <c r="D7574" s="68"/>
      <c r="E7574" s="68"/>
      <c r="F7574" s="68"/>
      <c r="G7574" s="389"/>
      <c r="H7574" s="387" t="b" cm="1">
        <f t="array" aca="1" ref="H7574" ca="1">EsNegrita(BP[[#This Row],[CODIGO]])</f>
        <v>0</v>
      </c>
      <c r="I7574" s="387" t="b" cm="1">
        <f t="array" ref="I7574">_xlfn.LET(
    _xlpm.codigos_devolucion, _xlfn.UNIQUE(_xlfn._xlws.FILTER(BP[CODIGO], ISNUMBER(SEARCH("devoluci", BP[NOMBRE CUENTA])), {""})),
    ISNUMBER(MATCH(BP[[#This Row],[CODIGO]], _xlpm.codigos_devolucion, 0))
)</f>
        <v>0</v>
      </c>
    </row>
    <row r="7575" spans="1:9" x14ac:dyDescent="0.25">
      <c r="A7575" s="68"/>
      <c r="B7575" s="68"/>
      <c r="C7575" s="68"/>
      <c r="D7575" s="68"/>
      <c r="E7575" s="68"/>
      <c r="F7575" s="68"/>
      <c r="G7575" s="389"/>
      <c r="H7575" s="387" t="b" cm="1">
        <f t="array" aca="1" ref="H7575" ca="1">EsNegrita(BP[[#This Row],[CODIGO]])</f>
        <v>0</v>
      </c>
      <c r="I7575" s="387" t="b" cm="1">
        <f t="array" ref="I7575">_xlfn.LET(
    _xlpm.codigos_devolucion, _xlfn.UNIQUE(_xlfn._xlws.FILTER(BP[CODIGO], ISNUMBER(SEARCH("devoluci", BP[NOMBRE CUENTA])), {""})),
    ISNUMBER(MATCH(BP[[#This Row],[CODIGO]], _xlpm.codigos_devolucion, 0))
)</f>
        <v>0</v>
      </c>
    </row>
    <row r="7576" spans="1:9" x14ac:dyDescent="0.25">
      <c r="A7576" s="68"/>
      <c r="B7576" s="68"/>
      <c r="C7576" s="68"/>
      <c r="D7576" s="68"/>
      <c r="E7576" s="68"/>
      <c r="F7576" s="68"/>
      <c r="G7576" s="389"/>
      <c r="H7576" s="387" t="b" cm="1">
        <f t="array" aca="1" ref="H7576" ca="1">EsNegrita(BP[[#This Row],[CODIGO]])</f>
        <v>0</v>
      </c>
      <c r="I7576" s="387" t="b" cm="1">
        <f t="array" ref="I7576">_xlfn.LET(
    _xlpm.codigos_devolucion, _xlfn.UNIQUE(_xlfn._xlws.FILTER(BP[CODIGO], ISNUMBER(SEARCH("devoluci", BP[NOMBRE CUENTA])), {""})),
    ISNUMBER(MATCH(BP[[#This Row],[CODIGO]], _xlpm.codigos_devolucion, 0))
)</f>
        <v>0</v>
      </c>
    </row>
    <row r="7577" spans="1:9" x14ac:dyDescent="0.25">
      <c r="A7577" s="68"/>
      <c r="B7577" s="68"/>
      <c r="C7577" s="68"/>
      <c r="D7577" s="68"/>
      <c r="E7577" s="68"/>
      <c r="F7577" s="68"/>
      <c r="G7577" s="389"/>
      <c r="H7577" s="387" t="b" cm="1">
        <f t="array" aca="1" ref="H7577" ca="1">EsNegrita(BP[[#This Row],[CODIGO]])</f>
        <v>0</v>
      </c>
      <c r="I7577" s="387" t="b" cm="1">
        <f t="array" ref="I7577">_xlfn.LET(
    _xlpm.codigos_devolucion, _xlfn.UNIQUE(_xlfn._xlws.FILTER(BP[CODIGO], ISNUMBER(SEARCH("devoluci", BP[NOMBRE CUENTA])), {""})),
    ISNUMBER(MATCH(BP[[#This Row],[CODIGO]], _xlpm.codigos_devolucion, 0))
)</f>
        <v>0</v>
      </c>
    </row>
    <row r="7578" spans="1:9" x14ac:dyDescent="0.25">
      <c r="A7578" s="68"/>
      <c r="B7578" s="68"/>
      <c r="C7578" s="68"/>
      <c r="D7578" s="68"/>
      <c r="E7578" s="68"/>
      <c r="F7578" s="68"/>
      <c r="G7578" s="389"/>
      <c r="H7578" s="387" t="b" cm="1">
        <f t="array" aca="1" ref="H7578" ca="1">EsNegrita(BP[[#This Row],[CODIGO]])</f>
        <v>0</v>
      </c>
      <c r="I7578" s="387" t="b" cm="1">
        <f t="array" ref="I7578">_xlfn.LET(
    _xlpm.codigos_devolucion, _xlfn.UNIQUE(_xlfn._xlws.FILTER(BP[CODIGO], ISNUMBER(SEARCH("devoluci", BP[NOMBRE CUENTA])), {""})),
    ISNUMBER(MATCH(BP[[#This Row],[CODIGO]], _xlpm.codigos_devolucion, 0))
)</f>
        <v>0</v>
      </c>
    </row>
    <row r="7579" spans="1:9" x14ac:dyDescent="0.25">
      <c r="A7579" s="68"/>
      <c r="B7579" s="68"/>
      <c r="C7579" s="68"/>
      <c r="D7579" s="68"/>
      <c r="E7579" s="68"/>
      <c r="F7579" s="68"/>
      <c r="G7579" s="389"/>
      <c r="H7579" s="387" t="b" cm="1">
        <f t="array" aca="1" ref="H7579" ca="1">EsNegrita(BP[[#This Row],[CODIGO]])</f>
        <v>0</v>
      </c>
      <c r="I7579" s="387" t="b" cm="1">
        <f t="array" ref="I7579">_xlfn.LET(
    _xlpm.codigos_devolucion, _xlfn.UNIQUE(_xlfn._xlws.FILTER(BP[CODIGO], ISNUMBER(SEARCH("devoluci", BP[NOMBRE CUENTA])), {""})),
    ISNUMBER(MATCH(BP[[#This Row],[CODIGO]], _xlpm.codigos_devolucion, 0))
)</f>
        <v>0</v>
      </c>
    </row>
    <row r="7580" spans="1:9" x14ac:dyDescent="0.25">
      <c r="A7580" s="68"/>
      <c r="B7580" s="68"/>
      <c r="C7580" s="68"/>
      <c r="D7580" s="68"/>
      <c r="E7580" s="68"/>
      <c r="F7580" s="68"/>
      <c r="G7580" s="389"/>
      <c r="H7580" s="387" t="b" cm="1">
        <f t="array" aca="1" ref="H7580" ca="1">EsNegrita(BP[[#This Row],[CODIGO]])</f>
        <v>0</v>
      </c>
      <c r="I7580" s="387" t="b" cm="1">
        <f t="array" ref="I7580">_xlfn.LET(
    _xlpm.codigos_devolucion, _xlfn.UNIQUE(_xlfn._xlws.FILTER(BP[CODIGO], ISNUMBER(SEARCH("devoluci", BP[NOMBRE CUENTA])), {""})),
    ISNUMBER(MATCH(BP[[#This Row],[CODIGO]], _xlpm.codigos_devolucion, 0))
)</f>
        <v>0</v>
      </c>
    </row>
    <row r="7581" spans="1:9" x14ac:dyDescent="0.25">
      <c r="A7581" s="68"/>
      <c r="B7581" s="68"/>
      <c r="C7581" s="68"/>
      <c r="D7581" s="68"/>
      <c r="E7581" s="68"/>
      <c r="F7581" s="68"/>
      <c r="G7581" s="389"/>
      <c r="H7581" s="387" t="b" cm="1">
        <f t="array" aca="1" ref="H7581" ca="1">EsNegrita(BP[[#This Row],[CODIGO]])</f>
        <v>0</v>
      </c>
      <c r="I7581" s="387" t="b" cm="1">
        <f t="array" ref="I7581">_xlfn.LET(
    _xlpm.codigos_devolucion, _xlfn.UNIQUE(_xlfn._xlws.FILTER(BP[CODIGO], ISNUMBER(SEARCH("devoluci", BP[NOMBRE CUENTA])), {""})),
    ISNUMBER(MATCH(BP[[#This Row],[CODIGO]], _xlpm.codigos_devolucion, 0))
)</f>
        <v>0</v>
      </c>
    </row>
    <row r="7582" spans="1:9" x14ac:dyDescent="0.25">
      <c r="A7582" s="68"/>
      <c r="B7582" s="68"/>
      <c r="C7582" s="68"/>
      <c r="D7582" s="68"/>
      <c r="E7582" s="68"/>
      <c r="F7582" s="68"/>
      <c r="G7582" s="389"/>
      <c r="H7582" s="387" t="b" cm="1">
        <f t="array" aca="1" ref="H7582" ca="1">EsNegrita(BP[[#This Row],[CODIGO]])</f>
        <v>0</v>
      </c>
      <c r="I7582" s="387" t="b" cm="1">
        <f t="array" ref="I7582">_xlfn.LET(
    _xlpm.codigos_devolucion, _xlfn.UNIQUE(_xlfn._xlws.FILTER(BP[CODIGO], ISNUMBER(SEARCH("devoluci", BP[NOMBRE CUENTA])), {""})),
    ISNUMBER(MATCH(BP[[#This Row],[CODIGO]], _xlpm.codigos_devolucion, 0))
)</f>
        <v>0</v>
      </c>
    </row>
    <row r="7583" spans="1:9" x14ac:dyDescent="0.25">
      <c r="A7583" s="68"/>
      <c r="B7583" s="68"/>
      <c r="C7583" s="68"/>
      <c r="D7583" s="68"/>
      <c r="E7583" s="68"/>
      <c r="F7583" s="68"/>
      <c r="G7583" s="389"/>
      <c r="H7583" s="387" t="b" cm="1">
        <f t="array" aca="1" ref="H7583" ca="1">EsNegrita(BP[[#This Row],[CODIGO]])</f>
        <v>0</v>
      </c>
      <c r="I7583" s="387" t="b" cm="1">
        <f t="array" ref="I7583">_xlfn.LET(
    _xlpm.codigos_devolucion, _xlfn.UNIQUE(_xlfn._xlws.FILTER(BP[CODIGO], ISNUMBER(SEARCH("devoluci", BP[NOMBRE CUENTA])), {""})),
    ISNUMBER(MATCH(BP[[#This Row],[CODIGO]], _xlpm.codigos_devolucion, 0))
)</f>
        <v>0</v>
      </c>
    </row>
    <row r="7584" spans="1:9" x14ac:dyDescent="0.25">
      <c r="A7584" s="68"/>
      <c r="B7584" s="68"/>
      <c r="C7584" s="68"/>
      <c r="D7584" s="68"/>
      <c r="E7584" s="68"/>
      <c r="F7584" s="68"/>
      <c r="G7584" s="389"/>
      <c r="H7584" s="387" t="b" cm="1">
        <f t="array" aca="1" ref="H7584" ca="1">EsNegrita(BP[[#This Row],[CODIGO]])</f>
        <v>0</v>
      </c>
      <c r="I7584" s="387" t="b" cm="1">
        <f t="array" ref="I7584">_xlfn.LET(
    _xlpm.codigos_devolucion, _xlfn.UNIQUE(_xlfn._xlws.FILTER(BP[CODIGO], ISNUMBER(SEARCH("devoluci", BP[NOMBRE CUENTA])), {""})),
    ISNUMBER(MATCH(BP[[#This Row],[CODIGO]], _xlpm.codigos_devolucion, 0))
)</f>
        <v>0</v>
      </c>
    </row>
    <row r="7585" spans="1:9" x14ac:dyDescent="0.25">
      <c r="A7585" s="68"/>
      <c r="B7585" s="68"/>
      <c r="C7585" s="68"/>
      <c r="D7585" s="68"/>
      <c r="E7585" s="68"/>
      <c r="F7585" s="68"/>
      <c r="G7585" s="389"/>
      <c r="H7585" s="387" t="b" cm="1">
        <f t="array" aca="1" ref="H7585" ca="1">EsNegrita(BP[[#This Row],[CODIGO]])</f>
        <v>0</v>
      </c>
      <c r="I7585" s="387" t="b" cm="1">
        <f t="array" ref="I7585">_xlfn.LET(
    _xlpm.codigos_devolucion, _xlfn.UNIQUE(_xlfn._xlws.FILTER(BP[CODIGO], ISNUMBER(SEARCH("devoluci", BP[NOMBRE CUENTA])), {""})),
    ISNUMBER(MATCH(BP[[#This Row],[CODIGO]], _xlpm.codigos_devolucion, 0))
)</f>
        <v>0</v>
      </c>
    </row>
    <row r="7586" spans="1:9" x14ac:dyDescent="0.25">
      <c r="A7586" s="68"/>
      <c r="B7586" s="68"/>
      <c r="C7586" s="68"/>
      <c r="D7586" s="68"/>
      <c r="E7586" s="68"/>
      <c r="F7586" s="68"/>
      <c r="G7586" s="389"/>
      <c r="H7586" s="387" t="b" cm="1">
        <f t="array" aca="1" ref="H7586" ca="1">EsNegrita(BP[[#This Row],[CODIGO]])</f>
        <v>0</v>
      </c>
      <c r="I7586" s="387" t="b" cm="1">
        <f t="array" ref="I7586">_xlfn.LET(
    _xlpm.codigos_devolucion, _xlfn.UNIQUE(_xlfn._xlws.FILTER(BP[CODIGO], ISNUMBER(SEARCH("devoluci", BP[NOMBRE CUENTA])), {""})),
    ISNUMBER(MATCH(BP[[#This Row],[CODIGO]], _xlpm.codigos_devolucion, 0))
)</f>
        <v>0</v>
      </c>
    </row>
    <row r="7587" spans="1:9" x14ac:dyDescent="0.25">
      <c r="A7587" s="68"/>
      <c r="B7587" s="68"/>
      <c r="C7587" s="68"/>
      <c r="D7587" s="68"/>
      <c r="E7587" s="68"/>
      <c r="F7587" s="68"/>
      <c r="G7587" s="389"/>
      <c r="H7587" s="387" t="b" cm="1">
        <f t="array" aca="1" ref="H7587" ca="1">EsNegrita(BP[[#This Row],[CODIGO]])</f>
        <v>0</v>
      </c>
      <c r="I7587" s="387" t="b" cm="1">
        <f t="array" ref="I7587">_xlfn.LET(
    _xlpm.codigos_devolucion, _xlfn.UNIQUE(_xlfn._xlws.FILTER(BP[CODIGO], ISNUMBER(SEARCH("devoluci", BP[NOMBRE CUENTA])), {""})),
    ISNUMBER(MATCH(BP[[#This Row],[CODIGO]], _xlpm.codigos_devolucion, 0))
)</f>
        <v>0</v>
      </c>
    </row>
    <row r="7588" spans="1:9" x14ac:dyDescent="0.25">
      <c r="A7588" s="68"/>
      <c r="B7588" s="68"/>
      <c r="C7588" s="68"/>
      <c r="D7588" s="68"/>
      <c r="E7588" s="68"/>
      <c r="F7588" s="68"/>
      <c r="G7588" s="389"/>
      <c r="H7588" s="387" t="b" cm="1">
        <f t="array" aca="1" ref="H7588" ca="1">EsNegrita(BP[[#This Row],[CODIGO]])</f>
        <v>0</v>
      </c>
      <c r="I7588" s="387" t="b" cm="1">
        <f t="array" ref="I7588">_xlfn.LET(
    _xlpm.codigos_devolucion, _xlfn.UNIQUE(_xlfn._xlws.FILTER(BP[CODIGO], ISNUMBER(SEARCH("devoluci", BP[NOMBRE CUENTA])), {""})),
    ISNUMBER(MATCH(BP[[#This Row],[CODIGO]], _xlpm.codigos_devolucion, 0))
)</f>
        <v>0</v>
      </c>
    </row>
    <row r="7589" spans="1:9" x14ac:dyDescent="0.25">
      <c r="A7589" s="68"/>
      <c r="B7589" s="68"/>
      <c r="C7589" s="68"/>
      <c r="D7589" s="68"/>
      <c r="E7589" s="68"/>
      <c r="F7589" s="68"/>
      <c r="G7589" s="389"/>
      <c r="H7589" s="387" t="b" cm="1">
        <f t="array" aca="1" ref="H7589" ca="1">EsNegrita(BP[[#This Row],[CODIGO]])</f>
        <v>0</v>
      </c>
      <c r="I7589" s="387" t="b" cm="1">
        <f t="array" ref="I7589">_xlfn.LET(
    _xlpm.codigos_devolucion, _xlfn.UNIQUE(_xlfn._xlws.FILTER(BP[CODIGO], ISNUMBER(SEARCH("devoluci", BP[NOMBRE CUENTA])), {""})),
    ISNUMBER(MATCH(BP[[#This Row],[CODIGO]], _xlpm.codigos_devolucion, 0))
)</f>
        <v>0</v>
      </c>
    </row>
    <row r="7590" spans="1:9" x14ac:dyDescent="0.25">
      <c r="A7590" s="68"/>
      <c r="B7590" s="68"/>
      <c r="C7590" s="68"/>
      <c r="D7590" s="68"/>
      <c r="E7590" s="68"/>
      <c r="F7590" s="68"/>
      <c r="G7590" s="389"/>
      <c r="H7590" s="387" t="b" cm="1">
        <f t="array" aca="1" ref="H7590" ca="1">EsNegrita(BP[[#This Row],[CODIGO]])</f>
        <v>0</v>
      </c>
      <c r="I7590" s="387" t="b" cm="1">
        <f t="array" ref="I7590">_xlfn.LET(
    _xlpm.codigos_devolucion, _xlfn.UNIQUE(_xlfn._xlws.FILTER(BP[CODIGO], ISNUMBER(SEARCH("devoluci", BP[NOMBRE CUENTA])), {""})),
    ISNUMBER(MATCH(BP[[#This Row],[CODIGO]], _xlpm.codigos_devolucion, 0))
)</f>
        <v>0</v>
      </c>
    </row>
    <row r="7591" spans="1:9" x14ac:dyDescent="0.25">
      <c r="A7591" s="68"/>
      <c r="B7591" s="68"/>
      <c r="C7591" s="68"/>
      <c r="D7591" s="68"/>
      <c r="E7591" s="68"/>
      <c r="F7591" s="68"/>
      <c r="G7591" s="389"/>
      <c r="H7591" s="387" t="b" cm="1">
        <f t="array" aca="1" ref="H7591" ca="1">EsNegrita(BP[[#This Row],[CODIGO]])</f>
        <v>0</v>
      </c>
      <c r="I7591" s="387" t="b" cm="1">
        <f t="array" ref="I7591">_xlfn.LET(
    _xlpm.codigos_devolucion, _xlfn.UNIQUE(_xlfn._xlws.FILTER(BP[CODIGO], ISNUMBER(SEARCH("devoluci", BP[NOMBRE CUENTA])), {""})),
    ISNUMBER(MATCH(BP[[#This Row],[CODIGO]], _xlpm.codigos_devolucion, 0))
)</f>
        <v>0</v>
      </c>
    </row>
    <row r="7592" spans="1:9" x14ac:dyDescent="0.25">
      <c r="A7592" s="68"/>
      <c r="B7592" s="68"/>
      <c r="C7592" s="68"/>
      <c r="D7592" s="68"/>
      <c r="E7592" s="68"/>
      <c r="F7592" s="68"/>
      <c r="G7592" s="389"/>
      <c r="H7592" s="387" t="b" cm="1">
        <f t="array" aca="1" ref="H7592" ca="1">EsNegrita(BP[[#This Row],[CODIGO]])</f>
        <v>0</v>
      </c>
      <c r="I7592" s="387" t="b" cm="1">
        <f t="array" ref="I7592">_xlfn.LET(
    _xlpm.codigos_devolucion, _xlfn.UNIQUE(_xlfn._xlws.FILTER(BP[CODIGO], ISNUMBER(SEARCH("devoluci", BP[NOMBRE CUENTA])), {""})),
    ISNUMBER(MATCH(BP[[#This Row],[CODIGO]], _xlpm.codigos_devolucion, 0))
)</f>
        <v>0</v>
      </c>
    </row>
    <row r="7593" spans="1:9" x14ac:dyDescent="0.25">
      <c r="A7593" s="68"/>
      <c r="B7593" s="68"/>
      <c r="C7593" s="68"/>
      <c r="D7593" s="68"/>
      <c r="E7593" s="68"/>
      <c r="F7593" s="68"/>
      <c r="G7593" s="389"/>
      <c r="H7593" s="387" t="b" cm="1">
        <f t="array" aca="1" ref="H7593" ca="1">EsNegrita(BP[[#This Row],[CODIGO]])</f>
        <v>0</v>
      </c>
      <c r="I7593" s="387" t="b" cm="1">
        <f t="array" ref="I7593">_xlfn.LET(
    _xlpm.codigos_devolucion, _xlfn.UNIQUE(_xlfn._xlws.FILTER(BP[CODIGO], ISNUMBER(SEARCH("devoluci", BP[NOMBRE CUENTA])), {""})),
    ISNUMBER(MATCH(BP[[#This Row],[CODIGO]], _xlpm.codigos_devolucion, 0))
)</f>
        <v>0</v>
      </c>
    </row>
    <row r="7594" spans="1:9" x14ac:dyDescent="0.25">
      <c r="A7594" s="68"/>
      <c r="B7594" s="68"/>
      <c r="C7594" s="68"/>
      <c r="D7594" s="68"/>
      <c r="E7594" s="68"/>
      <c r="F7594" s="68"/>
      <c r="G7594" s="389"/>
      <c r="H7594" s="387" t="b" cm="1">
        <f t="array" aca="1" ref="H7594" ca="1">EsNegrita(BP[[#This Row],[CODIGO]])</f>
        <v>0</v>
      </c>
      <c r="I7594" s="387" t="b" cm="1">
        <f t="array" ref="I7594">_xlfn.LET(
    _xlpm.codigos_devolucion, _xlfn.UNIQUE(_xlfn._xlws.FILTER(BP[CODIGO], ISNUMBER(SEARCH("devoluci", BP[NOMBRE CUENTA])), {""})),
    ISNUMBER(MATCH(BP[[#This Row],[CODIGO]], _xlpm.codigos_devolucion, 0))
)</f>
        <v>0</v>
      </c>
    </row>
    <row r="7595" spans="1:9" x14ac:dyDescent="0.25">
      <c r="A7595" s="68"/>
      <c r="B7595" s="68"/>
      <c r="C7595" s="68"/>
      <c r="D7595" s="68"/>
      <c r="E7595" s="68"/>
      <c r="F7595" s="68"/>
      <c r="G7595" s="389"/>
      <c r="H7595" s="387" t="b" cm="1">
        <f t="array" aca="1" ref="H7595" ca="1">EsNegrita(BP[[#This Row],[CODIGO]])</f>
        <v>0</v>
      </c>
      <c r="I7595" s="387" t="b" cm="1">
        <f t="array" ref="I7595">_xlfn.LET(
    _xlpm.codigos_devolucion, _xlfn.UNIQUE(_xlfn._xlws.FILTER(BP[CODIGO], ISNUMBER(SEARCH("devoluci", BP[NOMBRE CUENTA])), {""})),
    ISNUMBER(MATCH(BP[[#This Row],[CODIGO]], _xlpm.codigos_devolucion, 0))
)</f>
        <v>0</v>
      </c>
    </row>
    <row r="7596" spans="1:9" x14ac:dyDescent="0.25">
      <c r="A7596" s="68"/>
      <c r="B7596" s="68"/>
      <c r="C7596" s="68"/>
      <c r="D7596" s="68"/>
      <c r="E7596" s="68"/>
      <c r="F7596" s="68"/>
      <c r="G7596" s="389"/>
      <c r="H7596" s="387" t="b" cm="1">
        <f t="array" aca="1" ref="H7596" ca="1">EsNegrita(BP[[#This Row],[CODIGO]])</f>
        <v>0</v>
      </c>
      <c r="I7596" s="387" t="b" cm="1">
        <f t="array" ref="I7596">_xlfn.LET(
    _xlpm.codigos_devolucion, _xlfn.UNIQUE(_xlfn._xlws.FILTER(BP[CODIGO], ISNUMBER(SEARCH("devoluci", BP[NOMBRE CUENTA])), {""})),
    ISNUMBER(MATCH(BP[[#This Row],[CODIGO]], _xlpm.codigos_devolucion, 0))
)</f>
        <v>0</v>
      </c>
    </row>
    <row r="7597" spans="1:9" x14ac:dyDescent="0.25">
      <c r="A7597" s="68"/>
      <c r="B7597" s="68"/>
      <c r="C7597" s="68"/>
      <c r="D7597" s="68"/>
      <c r="E7597" s="68"/>
      <c r="F7597" s="68"/>
      <c r="G7597" s="389"/>
      <c r="H7597" s="387" t="b" cm="1">
        <f t="array" aca="1" ref="H7597" ca="1">EsNegrita(BP[[#This Row],[CODIGO]])</f>
        <v>0</v>
      </c>
      <c r="I7597" s="387" t="b" cm="1">
        <f t="array" ref="I7597">_xlfn.LET(
    _xlpm.codigos_devolucion, _xlfn.UNIQUE(_xlfn._xlws.FILTER(BP[CODIGO], ISNUMBER(SEARCH("devoluci", BP[NOMBRE CUENTA])), {""})),
    ISNUMBER(MATCH(BP[[#This Row],[CODIGO]], _xlpm.codigos_devolucion, 0))
)</f>
        <v>0</v>
      </c>
    </row>
    <row r="7598" spans="1:9" x14ac:dyDescent="0.25">
      <c r="A7598" s="68"/>
      <c r="B7598" s="68"/>
      <c r="C7598" s="68"/>
      <c r="D7598" s="68"/>
      <c r="E7598" s="68"/>
      <c r="F7598" s="68"/>
      <c r="G7598" s="389"/>
      <c r="H7598" s="387" t="b" cm="1">
        <f t="array" aca="1" ref="H7598" ca="1">EsNegrita(BP[[#This Row],[CODIGO]])</f>
        <v>0</v>
      </c>
      <c r="I7598" s="387" t="b" cm="1">
        <f t="array" ref="I7598">_xlfn.LET(
    _xlpm.codigos_devolucion, _xlfn.UNIQUE(_xlfn._xlws.FILTER(BP[CODIGO], ISNUMBER(SEARCH("devoluci", BP[NOMBRE CUENTA])), {""})),
    ISNUMBER(MATCH(BP[[#This Row],[CODIGO]], _xlpm.codigos_devolucion, 0))
)</f>
        <v>0</v>
      </c>
    </row>
    <row r="7599" spans="1:9" x14ac:dyDescent="0.25">
      <c r="A7599" s="68"/>
      <c r="B7599" s="68"/>
      <c r="C7599" s="68"/>
      <c r="D7599" s="68"/>
      <c r="E7599" s="68"/>
      <c r="F7599" s="68"/>
      <c r="G7599" s="389"/>
      <c r="H7599" s="387" t="b" cm="1">
        <f t="array" aca="1" ref="H7599" ca="1">EsNegrita(BP[[#This Row],[CODIGO]])</f>
        <v>0</v>
      </c>
      <c r="I7599" s="387" t="b" cm="1">
        <f t="array" ref="I7599">_xlfn.LET(
    _xlpm.codigos_devolucion, _xlfn.UNIQUE(_xlfn._xlws.FILTER(BP[CODIGO], ISNUMBER(SEARCH("devoluci", BP[NOMBRE CUENTA])), {""})),
    ISNUMBER(MATCH(BP[[#This Row],[CODIGO]], _xlpm.codigos_devolucion, 0))
)</f>
        <v>0</v>
      </c>
    </row>
    <row r="7600" spans="1:9" x14ac:dyDescent="0.25">
      <c r="A7600" s="68"/>
      <c r="B7600" s="68"/>
      <c r="C7600" s="68"/>
      <c r="D7600" s="68"/>
      <c r="E7600" s="68"/>
      <c r="F7600" s="68"/>
      <c r="G7600" s="389"/>
      <c r="H7600" s="387" t="b" cm="1">
        <f t="array" aca="1" ref="H7600" ca="1">EsNegrita(BP[[#This Row],[CODIGO]])</f>
        <v>0</v>
      </c>
      <c r="I7600" s="387" t="b" cm="1">
        <f t="array" ref="I7600">_xlfn.LET(
    _xlpm.codigos_devolucion, _xlfn.UNIQUE(_xlfn._xlws.FILTER(BP[CODIGO], ISNUMBER(SEARCH("devoluci", BP[NOMBRE CUENTA])), {""})),
    ISNUMBER(MATCH(BP[[#This Row],[CODIGO]], _xlpm.codigos_devolucion, 0))
)</f>
        <v>0</v>
      </c>
    </row>
    <row r="7601" spans="1:9" x14ac:dyDescent="0.25">
      <c r="A7601" s="68"/>
      <c r="B7601" s="68"/>
      <c r="C7601" s="68"/>
      <c r="D7601" s="68"/>
      <c r="E7601" s="68"/>
      <c r="F7601" s="68"/>
      <c r="G7601" s="389"/>
      <c r="H7601" s="387" t="b" cm="1">
        <f t="array" aca="1" ref="H7601" ca="1">EsNegrita(BP[[#This Row],[CODIGO]])</f>
        <v>0</v>
      </c>
      <c r="I7601" s="387" t="b" cm="1">
        <f t="array" ref="I7601">_xlfn.LET(
    _xlpm.codigos_devolucion, _xlfn.UNIQUE(_xlfn._xlws.FILTER(BP[CODIGO], ISNUMBER(SEARCH("devoluci", BP[NOMBRE CUENTA])), {""})),
    ISNUMBER(MATCH(BP[[#This Row],[CODIGO]], _xlpm.codigos_devolucion, 0))
)</f>
        <v>0</v>
      </c>
    </row>
    <row r="7602" spans="1:9" x14ac:dyDescent="0.25">
      <c r="A7602" s="68"/>
      <c r="B7602" s="68"/>
      <c r="C7602" s="68"/>
      <c r="D7602" s="68"/>
      <c r="E7602" s="68"/>
      <c r="F7602" s="68"/>
      <c r="G7602" s="389"/>
      <c r="H7602" s="387" t="b" cm="1">
        <f t="array" aca="1" ref="H7602" ca="1">EsNegrita(BP[[#This Row],[CODIGO]])</f>
        <v>0</v>
      </c>
      <c r="I7602" s="387" t="b" cm="1">
        <f t="array" ref="I7602">_xlfn.LET(
    _xlpm.codigos_devolucion, _xlfn.UNIQUE(_xlfn._xlws.FILTER(BP[CODIGO], ISNUMBER(SEARCH("devoluci", BP[NOMBRE CUENTA])), {""})),
    ISNUMBER(MATCH(BP[[#This Row],[CODIGO]], _xlpm.codigos_devolucion, 0))
)</f>
        <v>0</v>
      </c>
    </row>
    <row r="7603" spans="1:9" x14ac:dyDescent="0.25">
      <c r="A7603" s="68"/>
      <c r="B7603" s="68"/>
      <c r="C7603" s="68"/>
      <c r="D7603" s="68"/>
      <c r="E7603" s="68"/>
      <c r="F7603" s="68"/>
      <c r="G7603" s="389"/>
      <c r="H7603" s="387" t="b" cm="1">
        <f t="array" aca="1" ref="H7603" ca="1">EsNegrita(BP[[#This Row],[CODIGO]])</f>
        <v>0</v>
      </c>
      <c r="I7603" s="387" t="b" cm="1">
        <f t="array" ref="I7603">_xlfn.LET(
    _xlpm.codigos_devolucion, _xlfn.UNIQUE(_xlfn._xlws.FILTER(BP[CODIGO], ISNUMBER(SEARCH("devoluci", BP[NOMBRE CUENTA])), {""})),
    ISNUMBER(MATCH(BP[[#This Row],[CODIGO]], _xlpm.codigos_devolucion, 0))
)</f>
        <v>0</v>
      </c>
    </row>
    <row r="7604" spans="1:9" x14ac:dyDescent="0.25">
      <c r="A7604" s="68"/>
      <c r="B7604" s="68"/>
      <c r="C7604" s="68"/>
      <c r="D7604" s="68"/>
      <c r="E7604" s="68"/>
      <c r="F7604" s="68"/>
      <c r="G7604" s="389"/>
      <c r="H7604" s="387" t="b" cm="1">
        <f t="array" aca="1" ref="H7604" ca="1">EsNegrita(BP[[#This Row],[CODIGO]])</f>
        <v>0</v>
      </c>
      <c r="I7604" s="387" t="b" cm="1">
        <f t="array" ref="I7604">_xlfn.LET(
    _xlpm.codigos_devolucion, _xlfn.UNIQUE(_xlfn._xlws.FILTER(BP[CODIGO], ISNUMBER(SEARCH("devoluci", BP[NOMBRE CUENTA])), {""})),
    ISNUMBER(MATCH(BP[[#This Row],[CODIGO]], _xlpm.codigos_devolucion, 0))
)</f>
        <v>0</v>
      </c>
    </row>
    <row r="7605" spans="1:9" x14ac:dyDescent="0.25">
      <c r="A7605" s="68"/>
      <c r="B7605" s="68"/>
      <c r="C7605" s="68"/>
      <c r="D7605" s="68"/>
      <c r="E7605" s="68"/>
      <c r="F7605" s="68"/>
      <c r="G7605" s="389"/>
      <c r="H7605" s="387" t="b" cm="1">
        <f t="array" aca="1" ref="H7605" ca="1">EsNegrita(BP[[#This Row],[CODIGO]])</f>
        <v>0</v>
      </c>
      <c r="I7605" s="387" t="b" cm="1">
        <f t="array" ref="I7605">_xlfn.LET(
    _xlpm.codigos_devolucion, _xlfn.UNIQUE(_xlfn._xlws.FILTER(BP[CODIGO], ISNUMBER(SEARCH("devoluci", BP[NOMBRE CUENTA])), {""})),
    ISNUMBER(MATCH(BP[[#This Row],[CODIGO]], _xlpm.codigos_devolucion, 0))
)</f>
        <v>0</v>
      </c>
    </row>
    <row r="7606" spans="1:9" x14ac:dyDescent="0.25">
      <c r="A7606" s="68"/>
      <c r="B7606" s="68"/>
      <c r="C7606" s="68"/>
      <c r="D7606" s="68"/>
      <c r="E7606" s="68"/>
      <c r="F7606" s="68"/>
      <c r="G7606" s="389"/>
      <c r="H7606" s="387" t="b" cm="1">
        <f t="array" aca="1" ref="H7606" ca="1">EsNegrita(BP[[#This Row],[CODIGO]])</f>
        <v>0</v>
      </c>
      <c r="I7606" s="387" t="b" cm="1">
        <f t="array" ref="I7606">_xlfn.LET(
    _xlpm.codigos_devolucion, _xlfn.UNIQUE(_xlfn._xlws.FILTER(BP[CODIGO], ISNUMBER(SEARCH("devoluci", BP[NOMBRE CUENTA])), {""})),
    ISNUMBER(MATCH(BP[[#This Row],[CODIGO]], _xlpm.codigos_devolucion, 0))
)</f>
        <v>0</v>
      </c>
    </row>
    <row r="7607" spans="1:9" x14ac:dyDescent="0.25">
      <c r="A7607" s="68"/>
      <c r="B7607" s="68"/>
      <c r="C7607" s="68"/>
      <c r="D7607" s="68"/>
      <c r="E7607" s="68"/>
      <c r="F7607" s="68"/>
      <c r="G7607" s="389"/>
      <c r="H7607" s="387" t="b" cm="1">
        <f t="array" aca="1" ref="H7607" ca="1">EsNegrita(BP[[#This Row],[CODIGO]])</f>
        <v>0</v>
      </c>
      <c r="I7607" s="387" t="b" cm="1">
        <f t="array" ref="I7607">_xlfn.LET(
    _xlpm.codigos_devolucion, _xlfn.UNIQUE(_xlfn._xlws.FILTER(BP[CODIGO], ISNUMBER(SEARCH("devoluci", BP[NOMBRE CUENTA])), {""})),
    ISNUMBER(MATCH(BP[[#This Row],[CODIGO]], _xlpm.codigos_devolucion, 0))
)</f>
        <v>0</v>
      </c>
    </row>
    <row r="7608" spans="1:9" x14ac:dyDescent="0.25">
      <c r="A7608" s="68"/>
      <c r="B7608" s="68"/>
      <c r="C7608" s="68"/>
      <c r="D7608" s="68"/>
      <c r="E7608" s="68"/>
      <c r="F7608" s="68"/>
      <c r="G7608" s="389"/>
      <c r="H7608" s="387" t="b" cm="1">
        <f t="array" aca="1" ref="H7608" ca="1">EsNegrita(BP[[#This Row],[CODIGO]])</f>
        <v>0</v>
      </c>
      <c r="I7608" s="387" t="b" cm="1">
        <f t="array" ref="I7608">_xlfn.LET(
    _xlpm.codigos_devolucion, _xlfn.UNIQUE(_xlfn._xlws.FILTER(BP[CODIGO], ISNUMBER(SEARCH("devoluci", BP[NOMBRE CUENTA])), {""})),
    ISNUMBER(MATCH(BP[[#This Row],[CODIGO]], _xlpm.codigos_devolucion, 0))
)</f>
        <v>0</v>
      </c>
    </row>
    <row r="7609" spans="1:9" x14ac:dyDescent="0.25">
      <c r="A7609" s="68"/>
      <c r="B7609" s="68"/>
      <c r="C7609" s="68"/>
      <c r="D7609" s="68"/>
      <c r="E7609" s="68"/>
      <c r="F7609" s="68"/>
      <c r="G7609" s="389"/>
      <c r="H7609" s="387" t="b" cm="1">
        <f t="array" aca="1" ref="H7609" ca="1">EsNegrita(BP[[#This Row],[CODIGO]])</f>
        <v>0</v>
      </c>
      <c r="I7609" s="387" t="b" cm="1">
        <f t="array" ref="I7609">_xlfn.LET(
    _xlpm.codigos_devolucion, _xlfn.UNIQUE(_xlfn._xlws.FILTER(BP[CODIGO], ISNUMBER(SEARCH("devoluci", BP[NOMBRE CUENTA])), {""})),
    ISNUMBER(MATCH(BP[[#This Row],[CODIGO]], _xlpm.codigos_devolucion, 0))
)</f>
        <v>0</v>
      </c>
    </row>
    <row r="7610" spans="1:9" x14ac:dyDescent="0.25">
      <c r="A7610" s="68"/>
      <c r="B7610" s="68"/>
      <c r="C7610" s="68"/>
      <c r="D7610" s="68"/>
      <c r="E7610" s="68"/>
      <c r="F7610" s="68"/>
      <c r="G7610" s="389"/>
      <c r="H7610" s="387" t="b" cm="1">
        <f t="array" aca="1" ref="H7610" ca="1">EsNegrita(BP[[#This Row],[CODIGO]])</f>
        <v>0</v>
      </c>
      <c r="I7610" s="387" t="b" cm="1">
        <f t="array" ref="I7610">_xlfn.LET(
    _xlpm.codigos_devolucion, _xlfn.UNIQUE(_xlfn._xlws.FILTER(BP[CODIGO], ISNUMBER(SEARCH("devoluci", BP[NOMBRE CUENTA])), {""})),
    ISNUMBER(MATCH(BP[[#This Row],[CODIGO]], _xlpm.codigos_devolucion, 0))
)</f>
        <v>0</v>
      </c>
    </row>
    <row r="7611" spans="1:9" x14ac:dyDescent="0.25">
      <c r="A7611" s="68"/>
      <c r="B7611" s="68"/>
      <c r="C7611" s="68"/>
      <c r="D7611" s="68"/>
      <c r="E7611" s="68"/>
      <c r="F7611" s="68"/>
      <c r="G7611" s="389"/>
      <c r="H7611" s="387" t="b" cm="1">
        <f t="array" aca="1" ref="H7611" ca="1">EsNegrita(BP[[#This Row],[CODIGO]])</f>
        <v>0</v>
      </c>
      <c r="I7611" s="387" t="b" cm="1">
        <f t="array" ref="I7611">_xlfn.LET(
    _xlpm.codigos_devolucion, _xlfn.UNIQUE(_xlfn._xlws.FILTER(BP[CODIGO], ISNUMBER(SEARCH("devoluci", BP[NOMBRE CUENTA])), {""})),
    ISNUMBER(MATCH(BP[[#This Row],[CODIGO]], _xlpm.codigos_devolucion, 0))
)</f>
        <v>0</v>
      </c>
    </row>
    <row r="7612" spans="1:9" x14ac:dyDescent="0.25">
      <c r="A7612" s="68"/>
      <c r="B7612" s="68"/>
      <c r="C7612" s="68"/>
      <c r="D7612" s="68"/>
      <c r="E7612" s="68"/>
      <c r="F7612" s="68"/>
      <c r="G7612" s="389"/>
      <c r="H7612" s="387" t="b" cm="1">
        <f t="array" aca="1" ref="H7612" ca="1">EsNegrita(BP[[#This Row],[CODIGO]])</f>
        <v>0</v>
      </c>
      <c r="I7612" s="387" t="b" cm="1">
        <f t="array" ref="I7612">_xlfn.LET(
    _xlpm.codigos_devolucion, _xlfn.UNIQUE(_xlfn._xlws.FILTER(BP[CODIGO], ISNUMBER(SEARCH("devoluci", BP[NOMBRE CUENTA])), {""})),
    ISNUMBER(MATCH(BP[[#This Row],[CODIGO]], _xlpm.codigos_devolucion, 0))
)</f>
        <v>0</v>
      </c>
    </row>
    <row r="7613" spans="1:9" x14ac:dyDescent="0.25">
      <c r="A7613" s="68"/>
      <c r="B7613" s="68"/>
      <c r="C7613" s="68"/>
      <c r="D7613" s="68"/>
      <c r="E7613" s="68"/>
      <c r="F7613" s="68"/>
      <c r="G7613" s="389"/>
      <c r="H7613" s="387" t="b" cm="1">
        <f t="array" aca="1" ref="H7613" ca="1">EsNegrita(BP[[#This Row],[CODIGO]])</f>
        <v>0</v>
      </c>
      <c r="I7613" s="387" t="b" cm="1">
        <f t="array" ref="I7613">_xlfn.LET(
    _xlpm.codigos_devolucion, _xlfn.UNIQUE(_xlfn._xlws.FILTER(BP[CODIGO], ISNUMBER(SEARCH("devoluci", BP[NOMBRE CUENTA])), {""})),
    ISNUMBER(MATCH(BP[[#This Row],[CODIGO]], _xlpm.codigos_devolucion, 0))
)</f>
        <v>0</v>
      </c>
    </row>
    <row r="7614" spans="1:9" x14ac:dyDescent="0.25">
      <c r="A7614" s="68"/>
      <c r="B7614" s="68"/>
      <c r="C7614" s="68"/>
      <c r="D7614" s="68"/>
      <c r="E7614" s="68"/>
      <c r="F7614" s="68"/>
      <c r="G7614" s="389"/>
      <c r="H7614" s="387" t="b" cm="1">
        <f t="array" aca="1" ref="H7614" ca="1">EsNegrita(BP[[#This Row],[CODIGO]])</f>
        <v>0</v>
      </c>
      <c r="I7614" s="387" t="b" cm="1">
        <f t="array" ref="I7614">_xlfn.LET(
    _xlpm.codigos_devolucion, _xlfn.UNIQUE(_xlfn._xlws.FILTER(BP[CODIGO], ISNUMBER(SEARCH("devoluci", BP[NOMBRE CUENTA])), {""})),
    ISNUMBER(MATCH(BP[[#This Row],[CODIGO]], _xlpm.codigos_devolucion, 0))
)</f>
        <v>0</v>
      </c>
    </row>
    <row r="7615" spans="1:9" x14ac:dyDescent="0.25">
      <c r="A7615" s="68"/>
      <c r="B7615" s="68"/>
      <c r="C7615" s="68"/>
      <c r="D7615" s="68"/>
      <c r="E7615" s="68"/>
      <c r="F7615" s="68"/>
      <c r="G7615" s="389"/>
      <c r="H7615" s="387" t="b" cm="1">
        <f t="array" aca="1" ref="H7615" ca="1">EsNegrita(BP[[#This Row],[CODIGO]])</f>
        <v>0</v>
      </c>
      <c r="I7615" s="387" t="b" cm="1">
        <f t="array" ref="I7615">_xlfn.LET(
    _xlpm.codigos_devolucion, _xlfn.UNIQUE(_xlfn._xlws.FILTER(BP[CODIGO], ISNUMBER(SEARCH("devoluci", BP[NOMBRE CUENTA])), {""})),
    ISNUMBER(MATCH(BP[[#This Row],[CODIGO]], _xlpm.codigos_devolucion, 0))
)</f>
        <v>0</v>
      </c>
    </row>
    <row r="7616" spans="1:9" x14ac:dyDescent="0.25">
      <c r="A7616" s="68"/>
      <c r="B7616" s="68"/>
      <c r="C7616" s="68"/>
      <c r="D7616" s="68"/>
      <c r="E7616" s="68"/>
      <c r="F7616" s="68"/>
      <c r="G7616" s="389"/>
      <c r="H7616" s="387" t="b" cm="1">
        <f t="array" aca="1" ref="H7616" ca="1">EsNegrita(BP[[#This Row],[CODIGO]])</f>
        <v>0</v>
      </c>
      <c r="I7616" s="387" t="b" cm="1">
        <f t="array" ref="I7616">_xlfn.LET(
    _xlpm.codigos_devolucion, _xlfn.UNIQUE(_xlfn._xlws.FILTER(BP[CODIGO], ISNUMBER(SEARCH("devoluci", BP[NOMBRE CUENTA])), {""})),
    ISNUMBER(MATCH(BP[[#This Row],[CODIGO]], _xlpm.codigos_devolucion, 0))
)</f>
        <v>0</v>
      </c>
    </row>
    <row r="7617" spans="1:9" x14ac:dyDescent="0.25">
      <c r="A7617" s="68"/>
      <c r="B7617" s="68"/>
      <c r="C7617" s="68"/>
      <c r="D7617" s="68"/>
      <c r="E7617" s="68"/>
      <c r="F7617" s="68"/>
      <c r="G7617" s="389"/>
      <c r="H7617" s="387" t="b" cm="1">
        <f t="array" aca="1" ref="H7617" ca="1">EsNegrita(BP[[#This Row],[CODIGO]])</f>
        <v>0</v>
      </c>
      <c r="I7617" s="387" t="b" cm="1">
        <f t="array" ref="I7617">_xlfn.LET(
    _xlpm.codigos_devolucion, _xlfn.UNIQUE(_xlfn._xlws.FILTER(BP[CODIGO], ISNUMBER(SEARCH("devoluci", BP[NOMBRE CUENTA])), {""})),
    ISNUMBER(MATCH(BP[[#This Row],[CODIGO]], _xlpm.codigos_devolucion, 0))
)</f>
        <v>0</v>
      </c>
    </row>
    <row r="7618" spans="1:9" x14ac:dyDescent="0.25">
      <c r="A7618" s="68"/>
      <c r="B7618" s="68"/>
      <c r="C7618" s="68"/>
      <c r="D7618" s="68"/>
      <c r="E7618" s="68"/>
      <c r="F7618" s="68"/>
      <c r="G7618" s="389"/>
      <c r="H7618" s="387" t="b" cm="1">
        <f t="array" aca="1" ref="H7618" ca="1">EsNegrita(BP[[#This Row],[CODIGO]])</f>
        <v>0</v>
      </c>
      <c r="I7618" s="387" t="b" cm="1">
        <f t="array" ref="I7618">_xlfn.LET(
    _xlpm.codigos_devolucion, _xlfn.UNIQUE(_xlfn._xlws.FILTER(BP[CODIGO], ISNUMBER(SEARCH("devoluci", BP[NOMBRE CUENTA])), {""})),
    ISNUMBER(MATCH(BP[[#This Row],[CODIGO]], _xlpm.codigos_devolucion, 0))
)</f>
        <v>0</v>
      </c>
    </row>
    <row r="7619" spans="1:9" x14ac:dyDescent="0.25">
      <c r="A7619" s="68"/>
      <c r="B7619" s="68"/>
      <c r="C7619" s="68"/>
      <c r="D7619" s="68"/>
      <c r="E7619" s="68"/>
      <c r="F7619" s="68"/>
      <c r="G7619" s="389"/>
      <c r="H7619" s="387" t="b" cm="1">
        <f t="array" aca="1" ref="H7619" ca="1">EsNegrita(BP[[#This Row],[CODIGO]])</f>
        <v>0</v>
      </c>
      <c r="I7619" s="387" t="b" cm="1">
        <f t="array" ref="I7619">_xlfn.LET(
    _xlpm.codigos_devolucion, _xlfn.UNIQUE(_xlfn._xlws.FILTER(BP[CODIGO], ISNUMBER(SEARCH("devoluci", BP[NOMBRE CUENTA])), {""})),
    ISNUMBER(MATCH(BP[[#This Row],[CODIGO]], _xlpm.codigos_devolucion, 0))
)</f>
        <v>0</v>
      </c>
    </row>
    <row r="7620" spans="1:9" x14ac:dyDescent="0.25">
      <c r="A7620" s="68"/>
      <c r="B7620" s="68"/>
      <c r="C7620" s="68"/>
      <c r="D7620" s="68"/>
      <c r="E7620" s="68"/>
      <c r="F7620" s="68"/>
      <c r="G7620" s="389"/>
      <c r="H7620" s="387" t="b" cm="1">
        <f t="array" aca="1" ref="H7620" ca="1">EsNegrita(BP[[#This Row],[CODIGO]])</f>
        <v>0</v>
      </c>
      <c r="I7620" s="387" t="b" cm="1">
        <f t="array" ref="I7620">_xlfn.LET(
    _xlpm.codigos_devolucion, _xlfn.UNIQUE(_xlfn._xlws.FILTER(BP[CODIGO], ISNUMBER(SEARCH("devoluci", BP[NOMBRE CUENTA])), {""})),
    ISNUMBER(MATCH(BP[[#This Row],[CODIGO]], _xlpm.codigos_devolucion, 0))
)</f>
        <v>0</v>
      </c>
    </row>
    <row r="7621" spans="1:9" x14ac:dyDescent="0.25">
      <c r="A7621" s="68"/>
      <c r="B7621" s="68"/>
      <c r="C7621" s="68"/>
      <c r="D7621" s="68"/>
      <c r="E7621" s="68"/>
      <c r="F7621" s="68"/>
      <c r="G7621" s="389"/>
      <c r="H7621" s="387" t="b" cm="1">
        <f t="array" aca="1" ref="H7621" ca="1">EsNegrita(BP[[#This Row],[CODIGO]])</f>
        <v>0</v>
      </c>
      <c r="I7621" s="387" t="b" cm="1">
        <f t="array" ref="I7621">_xlfn.LET(
    _xlpm.codigos_devolucion, _xlfn.UNIQUE(_xlfn._xlws.FILTER(BP[CODIGO], ISNUMBER(SEARCH("devoluci", BP[NOMBRE CUENTA])), {""})),
    ISNUMBER(MATCH(BP[[#This Row],[CODIGO]], _xlpm.codigos_devolucion, 0))
)</f>
        <v>0</v>
      </c>
    </row>
    <row r="7622" spans="1:9" x14ac:dyDescent="0.25">
      <c r="A7622" s="392"/>
      <c r="B7622" s="392"/>
      <c r="C7622" s="392"/>
      <c r="D7622" s="392"/>
      <c r="E7622" s="392"/>
      <c r="F7622" s="392"/>
      <c r="G7622" s="393"/>
      <c r="H7622" s="387" t="b" cm="1">
        <f t="array" aca="1" ref="H7622" ca="1">EsNegrita(BP[[#This Row],[CODIGO]])</f>
        <v>0</v>
      </c>
      <c r="I7622" s="387" t="b" cm="1">
        <f t="array" ref="I7622">_xlfn.LET(
    _xlpm.codigos_devolucion, _xlfn.UNIQUE(_xlfn._xlws.FILTER(BP[CODIGO], ISNUMBER(SEARCH("devoluci", BP[NOMBRE CUENTA])), {""})),
    ISNUMBER(MATCH(BP[[#This Row],[CODIGO]], _xlpm.codigos_devolucion, 0))
)</f>
        <v>0</v>
      </c>
    </row>
    <row r="7623" spans="1:9" x14ac:dyDescent="0.25">
      <c r="A7623" s="68"/>
      <c r="B7623" s="68"/>
      <c r="C7623" s="68"/>
      <c r="D7623" s="68"/>
      <c r="E7623" s="68"/>
      <c r="F7623" s="68"/>
      <c r="G7623" s="389"/>
      <c r="H7623" s="387" t="b" cm="1">
        <f t="array" aca="1" ref="H7623" ca="1">EsNegrita(BP[[#This Row],[CODIGO]])</f>
        <v>0</v>
      </c>
      <c r="I7623" s="387" t="b" cm="1">
        <f t="array" ref="I7623">_xlfn.LET(
    _xlpm.codigos_devolucion, _xlfn.UNIQUE(_xlfn._xlws.FILTER(BP[CODIGO], ISNUMBER(SEARCH("devoluci", BP[NOMBRE CUENTA])), {""})),
    ISNUMBER(MATCH(BP[[#This Row],[CODIGO]], _xlpm.codigos_devolucion, 0))
)</f>
        <v>0</v>
      </c>
    </row>
    <row r="7624" spans="1:9" x14ac:dyDescent="0.25">
      <c r="A7624" s="68"/>
      <c r="B7624" s="68"/>
      <c r="C7624" s="68"/>
      <c r="D7624" s="68"/>
      <c r="E7624" s="68"/>
      <c r="F7624" s="68"/>
      <c r="G7624" s="389"/>
      <c r="H7624" s="387" t="b" cm="1">
        <f t="array" aca="1" ref="H7624" ca="1">EsNegrita(BP[[#This Row],[CODIGO]])</f>
        <v>0</v>
      </c>
      <c r="I7624" s="387" t="b" cm="1">
        <f t="array" ref="I7624">_xlfn.LET(
    _xlpm.codigos_devolucion, _xlfn.UNIQUE(_xlfn._xlws.FILTER(BP[CODIGO], ISNUMBER(SEARCH("devoluci", BP[NOMBRE CUENTA])), {""})),
    ISNUMBER(MATCH(BP[[#This Row],[CODIGO]], _xlpm.codigos_devolucion, 0))
)</f>
        <v>0</v>
      </c>
    </row>
    <row r="7625" spans="1:9" x14ac:dyDescent="0.25">
      <c r="A7625" s="68"/>
      <c r="B7625" s="68"/>
      <c r="C7625" s="68"/>
      <c r="D7625" s="68"/>
      <c r="E7625" s="68"/>
      <c r="F7625" s="68"/>
      <c r="G7625" s="389"/>
      <c r="H7625" s="387" t="b" cm="1">
        <f t="array" aca="1" ref="H7625" ca="1">EsNegrita(BP[[#This Row],[CODIGO]])</f>
        <v>0</v>
      </c>
      <c r="I7625" s="387" t="b" cm="1">
        <f t="array" ref="I7625">_xlfn.LET(
    _xlpm.codigos_devolucion, _xlfn.UNIQUE(_xlfn._xlws.FILTER(BP[CODIGO], ISNUMBER(SEARCH("devoluci", BP[NOMBRE CUENTA])), {""})),
    ISNUMBER(MATCH(BP[[#This Row],[CODIGO]], _xlpm.codigos_devolucion, 0))
)</f>
        <v>0</v>
      </c>
    </row>
    <row r="7626" spans="1:9" x14ac:dyDescent="0.25">
      <c r="A7626" s="68"/>
      <c r="B7626" s="68"/>
      <c r="C7626" s="68"/>
      <c r="D7626" s="68"/>
      <c r="E7626" s="68"/>
      <c r="F7626" s="68"/>
      <c r="G7626" s="389"/>
      <c r="H7626" s="387" t="b" cm="1">
        <f t="array" aca="1" ref="H7626" ca="1">EsNegrita(BP[[#This Row],[CODIGO]])</f>
        <v>0</v>
      </c>
      <c r="I7626" s="387" t="b" cm="1">
        <f t="array" ref="I7626">_xlfn.LET(
    _xlpm.codigos_devolucion, _xlfn.UNIQUE(_xlfn._xlws.FILTER(BP[CODIGO], ISNUMBER(SEARCH("devoluci", BP[NOMBRE CUENTA])), {""})),
    ISNUMBER(MATCH(BP[[#This Row],[CODIGO]], _xlpm.codigos_devolucion, 0))
)</f>
        <v>0</v>
      </c>
    </row>
    <row r="7627" spans="1:9" x14ac:dyDescent="0.25">
      <c r="A7627" s="68"/>
      <c r="B7627" s="68"/>
      <c r="C7627" s="68"/>
      <c r="D7627" s="68"/>
      <c r="E7627" s="68"/>
      <c r="F7627" s="68"/>
      <c r="G7627" s="389"/>
      <c r="H7627" s="387" t="b" cm="1">
        <f t="array" aca="1" ref="H7627" ca="1">EsNegrita(BP[[#This Row],[CODIGO]])</f>
        <v>0</v>
      </c>
      <c r="I7627" s="387" t="b" cm="1">
        <f t="array" ref="I7627">_xlfn.LET(
    _xlpm.codigos_devolucion, _xlfn.UNIQUE(_xlfn._xlws.FILTER(BP[CODIGO], ISNUMBER(SEARCH("devoluci", BP[NOMBRE CUENTA])), {""})),
    ISNUMBER(MATCH(BP[[#This Row],[CODIGO]], _xlpm.codigos_devolucion, 0))
)</f>
        <v>0</v>
      </c>
    </row>
    <row r="7628" spans="1:9" x14ac:dyDescent="0.25">
      <c r="A7628" s="68"/>
      <c r="B7628" s="68"/>
      <c r="C7628" s="68"/>
      <c r="D7628" s="68"/>
      <c r="E7628" s="68"/>
      <c r="F7628" s="68"/>
      <c r="G7628" s="389"/>
      <c r="H7628" s="387" t="b" cm="1">
        <f t="array" aca="1" ref="H7628" ca="1">EsNegrita(BP[[#This Row],[CODIGO]])</f>
        <v>0</v>
      </c>
      <c r="I7628" s="387" t="b" cm="1">
        <f t="array" ref="I7628">_xlfn.LET(
    _xlpm.codigos_devolucion, _xlfn.UNIQUE(_xlfn._xlws.FILTER(BP[CODIGO], ISNUMBER(SEARCH("devoluci", BP[NOMBRE CUENTA])), {""})),
    ISNUMBER(MATCH(BP[[#This Row],[CODIGO]], _xlpm.codigos_devolucion, 0))
)</f>
        <v>0</v>
      </c>
    </row>
    <row r="7629" spans="1:9" x14ac:dyDescent="0.25">
      <c r="A7629" s="68"/>
      <c r="B7629" s="68"/>
      <c r="C7629" s="68"/>
      <c r="D7629" s="68"/>
      <c r="E7629" s="68"/>
      <c r="F7629" s="68"/>
      <c r="G7629" s="389"/>
      <c r="H7629" s="387" t="b" cm="1">
        <f t="array" aca="1" ref="H7629" ca="1">EsNegrita(BP[[#This Row],[CODIGO]])</f>
        <v>0</v>
      </c>
      <c r="I7629" s="387" t="b" cm="1">
        <f t="array" ref="I7629">_xlfn.LET(
    _xlpm.codigos_devolucion, _xlfn.UNIQUE(_xlfn._xlws.FILTER(BP[CODIGO], ISNUMBER(SEARCH("devoluci", BP[NOMBRE CUENTA])), {""})),
    ISNUMBER(MATCH(BP[[#This Row],[CODIGO]], _xlpm.codigos_devolucion, 0))
)</f>
        <v>0</v>
      </c>
    </row>
    <row r="7630" spans="1:9" x14ac:dyDescent="0.25">
      <c r="A7630" s="68"/>
      <c r="B7630" s="68"/>
      <c r="C7630" s="68"/>
      <c r="D7630" s="68"/>
      <c r="E7630" s="68"/>
      <c r="F7630" s="68"/>
      <c r="G7630" s="389"/>
      <c r="H7630" s="387" t="b" cm="1">
        <f t="array" aca="1" ref="H7630" ca="1">EsNegrita(BP[[#This Row],[CODIGO]])</f>
        <v>0</v>
      </c>
      <c r="I7630" s="387" t="b" cm="1">
        <f t="array" ref="I7630">_xlfn.LET(
    _xlpm.codigos_devolucion, _xlfn.UNIQUE(_xlfn._xlws.FILTER(BP[CODIGO], ISNUMBER(SEARCH("devoluci", BP[NOMBRE CUENTA])), {""})),
    ISNUMBER(MATCH(BP[[#This Row],[CODIGO]], _xlpm.codigos_devolucion, 0))
)</f>
        <v>0</v>
      </c>
    </row>
    <row r="7631" spans="1:9" x14ac:dyDescent="0.25">
      <c r="A7631" s="68"/>
      <c r="B7631" s="68"/>
      <c r="C7631" s="68"/>
      <c r="D7631" s="68"/>
      <c r="E7631" s="68"/>
      <c r="F7631" s="68"/>
      <c r="G7631" s="389"/>
      <c r="H7631" s="387" t="b" cm="1">
        <f t="array" aca="1" ref="H7631" ca="1">EsNegrita(BP[[#This Row],[CODIGO]])</f>
        <v>0</v>
      </c>
      <c r="I7631" s="387" t="b" cm="1">
        <f t="array" ref="I7631">_xlfn.LET(
    _xlpm.codigos_devolucion, _xlfn.UNIQUE(_xlfn._xlws.FILTER(BP[CODIGO], ISNUMBER(SEARCH("devoluci", BP[NOMBRE CUENTA])), {""})),
    ISNUMBER(MATCH(BP[[#This Row],[CODIGO]], _xlpm.codigos_devolucion, 0))
)</f>
        <v>0</v>
      </c>
    </row>
    <row r="7632" spans="1:9" x14ac:dyDescent="0.25">
      <c r="A7632" s="68"/>
      <c r="B7632" s="68"/>
      <c r="C7632" s="68"/>
      <c r="D7632" s="68"/>
      <c r="E7632" s="68"/>
      <c r="F7632" s="68"/>
      <c r="G7632" s="389"/>
      <c r="H7632" s="387" t="b" cm="1">
        <f t="array" aca="1" ref="H7632" ca="1">EsNegrita(BP[[#This Row],[CODIGO]])</f>
        <v>0</v>
      </c>
      <c r="I7632" s="387" t="b" cm="1">
        <f t="array" ref="I7632">_xlfn.LET(
    _xlpm.codigos_devolucion, _xlfn.UNIQUE(_xlfn._xlws.FILTER(BP[CODIGO], ISNUMBER(SEARCH("devoluci", BP[NOMBRE CUENTA])), {""})),
    ISNUMBER(MATCH(BP[[#This Row],[CODIGO]], _xlpm.codigos_devolucion, 0))
)</f>
        <v>0</v>
      </c>
    </row>
    <row r="7633" spans="1:9" x14ac:dyDescent="0.25">
      <c r="A7633" s="68"/>
      <c r="B7633" s="68"/>
      <c r="C7633" s="68"/>
      <c r="D7633" s="68"/>
      <c r="E7633" s="68"/>
      <c r="F7633" s="68"/>
      <c r="G7633" s="389"/>
      <c r="H7633" s="387" t="b" cm="1">
        <f t="array" aca="1" ref="H7633" ca="1">EsNegrita(BP[[#This Row],[CODIGO]])</f>
        <v>0</v>
      </c>
      <c r="I7633" s="387" t="b" cm="1">
        <f t="array" ref="I7633">_xlfn.LET(
    _xlpm.codigos_devolucion, _xlfn.UNIQUE(_xlfn._xlws.FILTER(BP[CODIGO], ISNUMBER(SEARCH("devoluci", BP[NOMBRE CUENTA])), {""})),
    ISNUMBER(MATCH(BP[[#This Row],[CODIGO]], _xlpm.codigos_devolucion, 0))
)</f>
        <v>0</v>
      </c>
    </row>
    <row r="7634" spans="1:9" x14ac:dyDescent="0.25">
      <c r="A7634" s="68"/>
      <c r="B7634" s="68"/>
      <c r="C7634" s="68"/>
      <c r="D7634" s="68"/>
      <c r="E7634" s="68"/>
      <c r="F7634" s="68"/>
      <c r="G7634" s="389"/>
      <c r="H7634" s="387" t="b" cm="1">
        <f t="array" aca="1" ref="H7634" ca="1">EsNegrita(BP[[#This Row],[CODIGO]])</f>
        <v>0</v>
      </c>
      <c r="I7634" s="387" t="b" cm="1">
        <f t="array" ref="I7634">_xlfn.LET(
    _xlpm.codigos_devolucion, _xlfn.UNIQUE(_xlfn._xlws.FILTER(BP[CODIGO], ISNUMBER(SEARCH("devoluci", BP[NOMBRE CUENTA])), {""})),
    ISNUMBER(MATCH(BP[[#This Row],[CODIGO]], _xlpm.codigos_devolucion, 0))
)</f>
        <v>0</v>
      </c>
    </row>
    <row r="7635" spans="1:9" x14ac:dyDescent="0.25">
      <c r="A7635" s="68"/>
      <c r="B7635" s="68"/>
      <c r="C7635" s="68"/>
      <c r="D7635" s="68"/>
      <c r="E7635" s="68"/>
      <c r="F7635" s="68"/>
      <c r="G7635" s="389"/>
      <c r="H7635" s="387" t="b" cm="1">
        <f t="array" aca="1" ref="H7635" ca="1">EsNegrita(BP[[#This Row],[CODIGO]])</f>
        <v>0</v>
      </c>
      <c r="I7635" s="387" t="b" cm="1">
        <f t="array" ref="I7635">_xlfn.LET(
    _xlpm.codigos_devolucion, _xlfn.UNIQUE(_xlfn._xlws.FILTER(BP[CODIGO], ISNUMBER(SEARCH("devoluci", BP[NOMBRE CUENTA])), {""})),
    ISNUMBER(MATCH(BP[[#This Row],[CODIGO]], _xlpm.codigos_devolucion, 0))
)</f>
        <v>0</v>
      </c>
    </row>
    <row r="7636" spans="1:9" x14ac:dyDescent="0.25">
      <c r="A7636" s="68"/>
      <c r="B7636" s="68"/>
      <c r="C7636" s="68"/>
      <c r="D7636" s="68"/>
      <c r="E7636" s="68"/>
      <c r="F7636" s="68"/>
      <c r="G7636" s="389"/>
      <c r="H7636" s="387" t="b" cm="1">
        <f t="array" aca="1" ref="H7636" ca="1">EsNegrita(BP[[#This Row],[CODIGO]])</f>
        <v>0</v>
      </c>
      <c r="I7636" s="387" t="b" cm="1">
        <f t="array" ref="I7636">_xlfn.LET(
    _xlpm.codigos_devolucion, _xlfn.UNIQUE(_xlfn._xlws.FILTER(BP[CODIGO], ISNUMBER(SEARCH("devoluci", BP[NOMBRE CUENTA])), {""})),
    ISNUMBER(MATCH(BP[[#This Row],[CODIGO]], _xlpm.codigos_devolucion, 0))
)</f>
        <v>0</v>
      </c>
    </row>
    <row r="7637" spans="1:9" x14ac:dyDescent="0.25">
      <c r="A7637" s="68"/>
      <c r="B7637" s="68"/>
      <c r="C7637" s="68"/>
      <c r="D7637" s="68"/>
      <c r="E7637" s="68"/>
      <c r="F7637" s="68"/>
      <c r="G7637" s="389"/>
      <c r="H7637" s="387" t="b" cm="1">
        <f t="array" aca="1" ref="H7637" ca="1">EsNegrita(BP[[#This Row],[CODIGO]])</f>
        <v>0</v>
      </c>
      <c r="I7637" s="387" t="b" cm="1">
        <f t="array" ref="I7637">_xlfn.LET(
    _xlpm.codigos_devolucion, _xlfn.UNIQUE(_xlfn._xlws.FILTER(BP[CODIGO], ISNUMBER(SEARCH("devoluci", BP[NOMBRE CUENTA])), {""})),
    ISNUMBER(MATCH(BP[[#This Row],[CODIGO]], _xlpm.codigos_devolucion, 0))
)</f>
        <v>0</v>
      </c>
    </row>
    <row r="7638" spans="1:9" x14ac:dyDescent="0.25">
      <c r="A7638" s="68"/>
      <c r="B7638" s="68"/>
      <c r="C7638" s="68"/>
      <c r="D7638" s="68"/>
      <c r="E7638" s="68"/>
      <c r="F7638" s="68"/>
      <c r="G7638" s="389"/>
      <c r="H7638" s="387" t="b" cm="1">
        <f t="array" aca="1" ref="H7638" ca="1">EsNegrita(BP[[#This Row],[CODIGO]])</f>
        <v>0</v>
      </c>
      <c r="I7638" s="387" t="b" cm="1">
        <f t="array" ref="I7638">_xlfn.LET(
    _xlpm.codigos_devolucion, _xlfn.UNIQUE(_xlfn._xlws.FILTER(BP[CODIGO], ISNUMBER(SEARCH("devoluci", BP[NOMBRE CUENTA])), {""})),
    ISNUMBER(MATCH(BP[[#This Row],[CODIGO]], _xlpm.codigos_devolucion, 0))
)</f>
        <v>0</v>
      </c>
    </row>
    <row r="7639" spans="1:9" x14ac:dyDescent="0.25">
      <c r="A7639" s="68"/>
      <c r="B7639" s="68"/>
      <c r="C7639" s="68"/>
      <c r="D7639" s="68"/>
      <c r="E7639" s="68"/>
      <c r="F7639" s="68"/>
      <c r="G7639" s="389"/>
      <c r="H7639" s="387" t="b" cm="1">
        <f t="array" aca="1" ref="H7639" ca="1">EsNegrita(BP[[#This Row],[CODIGO]])</f>
        <v>0</v>
      </c>
      <c r="I7639" s="387" t="b" cm="1">
        <f t="array" ref="I7639">_xlfn.LET(
    _xlpm.codigos_devolucion, _xlfn.UNIQUE(_xlfn._xlws.FILTER(BP[CODIGO], ISNUMBER(SEARCH("devoluci", BP[NOMBRE CUENTA])), {""})),
    ISNUMBER(MATCH(BP[[#This Row],[CODIGO]], _xlpm.codigos_devolucion, 0))
)</f>
        <v>0</v>
      </c>
    </row>
    <row r="7640" spans="1:9" x14ac:dyDescent="0.25">
      <c r="A7640" s="68"/>
      <c r="B7640" s="68"/>
      <c r="C7640" s="68"/>
      <c r="D7640" s="68"/>
      <c r="E7640" s="68"/>
      <c r="F7640" s="68"/>
      <c r="G7640" s="389"/>
      <c r="H7640" s="387" t="b" cm="1">
        <f t="array" aca="1" ref="H7640" ca="1">EsNegrita(BP[[#This Row],[CODIGO]])</f>
        <v>0</v>
      </c>
      <c r="I7640" s="387" t="b" cm="1">
        <f t="array" ref="I7640">_xlfn.LET(
    _xlpm.codigos_devolucion, _xlfn.UNIQUE(_xlfn._xlws.FILTER(BP[CODIGO], ISNUMBER(SEARCH("devoluci", BP[NOMBRE CUENTA])), {""})),
    ISNUMBER(MATCH(BP[[#This Row],[CODIGO]], _xlpm.codigos_devolucion, 0))
)</f>
        <v>0</v>
      </c>
    </row>
    <row r="7641" spans="1:9" x14ac:dyDescent="0.25">
      <c r="A7641" s="68"/>
      <c r="B7641" s="68"/>
      <c r="C7641" s="68"/>
      <c r="D7641" s="68"/>
      <c r="E7641" s="68"/>
      <c r="F7641" s="68"/>
      <c r="G7641" s="389"/>
      <c r="H7641" s="387" t="b" cm="1">
        <f t="array" aca="1" ref="H7641" ca="1">EsNegrita(BP[[#This Row],[CODIGO]])</f>
        <v>0</v>
      </c>
      <c r="I7641" s="387" t="b" cm="1">
        <f t="array" ref="I7641">_xlfn.LET(
    _xlpm.codigos_devolucion, _xlfn.UNIQUE(_xlfn._xlws.FILTER(BP[CODIGO], ISNUMBER(SEARCH("devoluci", BP[NOMBRE CUENTA])), {""})),
    ISNUMBER(MATCH(BP[[#This Row],[CODIGO]], _xlpm.codigos_devolucion, 0))
)</f>
        <v>0</v>
      </c>
    </row>
    <row r="7642" spans="1:9" x14ac:dyDescent="0.25">
      <c r="A7642" s="68"/>
      <c r="B7642" s="68"/>
      <c r="C7642" s="68"/>
      <c r="D7642" s="68"/>
      <c r="E7642" s="68"/>
      <c r="F7642" s="68"/>
      <c r="G7642" s="389"/>
      <c r="H7642" s="387" t="b" cm="1">
        <f t="array" aca="1" ref="H7642" ca="1">EsNegrita(BP[[#This Row],[CODIGO]])</f>
        <v>0</v>
      </c>
      <c r="I7642" s="387" t="b" cm="1">
        <f t="array" ref="I7642">_xlfn.LET(
    _xlpm.codigos_devolucion, _xlfn.UNIQUE(_xlfn._xlws.FILTER(BP[CODIGO], ISNUMBER(SEARCH("devoluci", BP[NOMBRE CUENTA])), {""})),
    ISNUMBER(MATCH(BP[[#This Row],[CODIGO]], _xlpm.codigos_devolucion, 0))
)</f>
        <v>0</v>
      </c>
    </row>
    <row r="7643" spans="1:9" x14ac:dyDescent="0.25">
      <c r="A7643" s="68"/>
      <c r="B7643" s="68"/>
      <c r="C7643" s="68"/>
      <c r="D7643" s="68"/>
      <c r="E7643" s="68"/>
      <c r="F7643" s="68"/>
      <c r="G7643" s="389"/>
      <c r="H7643" s="387" t="b" cm="1">
        <f t="array" aca="1" ref="H7643" ca="1">EsNegrita(BP[[#This Row],[CODIGO]])</f>
        <v>0</v>
      </c>
      <c r="I7643" s="387" t="b" cm="1">
        <f t="array" ref="I7643">_xlfn.LET(
    _xlpm.codigos_devolucion, _xlfn.UNIQUE(_xlfn._xlws.FILTER(BP[CODIGO], ISNUMBER(SEARCH("devoluci", BP[NOMBRE CUENTA])), {""})),
    ISNUMBER(MATCH(BP[[#This Row],[CODIGO]], _xlpm.codigos_devolucion, 0))
)</f>
        <v>0</v>
      </c>
    </row>
    <row r="7644" spans="1:9" x14ac:dyDescent="0.25">
      <c r="A7644" s="68"/>
      <c r="B7644" s="68"/>
      <c r="C7644" s="68"/>
      <c r="D7644" s="68"/>
      <c r="E7644" s="68"/>
      <c r="F7644" s="68"/>
      <c r="G7644" s="389"/>
      <c r="H7644" s="387" t="b" cm="1">
        <f t="array" aca="1" ref="H7644" ca="1">EsNegrita(BP[[#This Row],[CODIGO]])</f>
        <v>0</v>
      </c>
      <c r="I7644" s="387" t="b" cm="1">
        <f t="array" ref="I7644">_xlfn.LET(
    _xlpm.codigos_devolucion, _xlfn.UNIQUE(_xlfn._xlws.FILTER(BP[CODIGO], ISNUMBER(SEARCH("devoluci", BP[NOMBRE CUENTA])), {""})),
    ISNUMBER(MATCH(BP[[#This Row],[CODIGO]], _xlpm.codigos_devolucion, 0))
)</f>
        <v>0</v>
      </c>
    </row>
    <row r="7645" spans="1:9" x14ac:dyDescent="0.25">
      <c r="A7645" s="68"/>
      <c r="B7645" s="68"/>
      <c r="C7645" s="68"/>
      <c r="D7645" s="68"/>
      <c r="E7645" s="68"/>
      <c r="F7645" s="68"/>
      <c r="G7645" s="389"/>
      <c r="H7645" s="387" t="b" cm="1">
        <f t="array" aca="1" ref="H7645" ca="1">EsNegrita(BP[[#This Row],[CODIGO]])</f>
        <v>0</v>
      </c>
      <c r="I7645" s="387" t="b" cm="1">
        <f t="array" ref="I7645">_xlfn.LET(
    _xlpm.codigos_devolucion, _xlfn.UNIQUE(_xlfn._xlws.FILTER(BP[CODIGO], ISNUMBER(SEARCH("devoluci", BP[NOMBRE CUENTA])), {""})),
    ISNUMBER(MATCH(BP[[#This Row],[CODIGO]], _xlpm.codigos_devolucion, 0))
)</f>
        <v>0</v>
      </c>
    </row>
    <row r="7646" spans="1:9" x14ac:dyDescent="0.25">
      <c r="A7646" s="68"/>
      <c r="B7646" s="68"/>
      <c r="C7646" s="68"/>
      <c r="D7646" s="68"/>
      <c r="E7646" s="68"/>
      <c r="F7646" s="68"/>
      <c r="G7646" s="389"/>
      <c r="H7646" s="387" t="b" cm="1">
        <f t="array" aca="1" ref="H7646" ca="1">EsNegrita(BP[[#This Row],[CODIGO]])</f>
        <v>0</v>
      </c>
      <c r="I7646" s="387" t="b" cm="1">
        <f t="array" ref="I7646">_xlfn.LET(
    _xlpm.codigos_devolucion, _xlfn.UNIQUE(_xlfn._xlws.FILTER(BP[CODIGO], ISNUMBER(SEARCH("devoluci", BP[NOMBRE CUENTA])), {""})),
    ISNUMBER(MATCH(BP[[#This Row],[CODIGO]], _xlpm.codigos_devolucion, 0))
)</f>
        <v>0</v>
      </c>
    </row>
    <row r="7647" spans="1:9" x14ac:dyDescent="0.25">
      <c r="A7647" s="68"/>
      <c r="B7647" s="68"/>
      <c r="C7647" s="68"/>
      <c r="D7647" s="68"/>
      <c r="E7647" s="68"/>
      <c r="F7647" s="68"/>
      <c r="G7647" s="389"/>
      <c r="H7647" s="387" t="b" cm="1">
        <f t="array" aca="1" ref="H7647" ca="1">EsNegrita(BP[[#This Row],[CODIGO]])</f>
        <v>0</v>
      </c>
      <c r="I7647" s="387" t="b" cm="1">
        <f t="array" ref="I7647">_xlfn.LET(
    _xlpm.codigos_devolucion, _xlfn.UNIQUE(_xlfn._xlws.FILTER(BP[CODIGO], ISNUMBER(SEARCH("devoluci", BP[NOMBRE CUENTA])), {""})),
    ISNUMBER(MATCH(BP[[#This Row],[CODIGO]], _xlpm.codigos_devolucion, 0))
)</f>
        <v>0</v>
      </c>
    </row>
    <row r="7648" spans="1:9" x14ac:dyDescent="0.25">
      <c r="A7648" s="68"/>
      <c r="B7648" s="68"/>
      <c r="C7648" s="68"/>
      <c r="D7648" s="68"/>
      <c r="E7648" s="68"/>
      <c r="F7648" s="68"/>
      <c r="G7648" s="389"/>
      <c r="H7648" s="387" t="b" cm="1">
        <f t="array" aca="1" ref="H7648" ca="1">EsNegrita(BP[[#This Row],[CODIGO]])</f>
        <v>0</v>
      </c>
      <c r="I7648" s="387" t="b" cm="1">
        <f t="array" ref="I7648">_xlfn.LET(
    _xlpm.codigos_devolucion, _xlfn.UNIQUE(_xlfn._xlws.FILTER(BP[CODIGO], ISNUMBER(SEARCH("devoluci", BP[NOMBRE CUENTA])), {""})),
    ISNUMBER(MATCH(BP[[#This Row],[CODIGO]], _xlpm.codigos_devolucion, 0))
)</f>
        <v>0</v>
      </c>
    </row>
    <row r="7649" spans="1:9" x14ac:dyDescent="0.25">
      <c r="A7649" s="68"/>
      <c r="B7649" s="68"/>
      <c r="C7649" s="68"/>
      <c r="D7649" s="68"/>
      <c r="E7649" s="68"/>
      <c r="F7649" s="68"/>
      <c r="G7649" s="389"/>
      <c r="H7649" s="387" t="b" cm="1">
        <f t="array" aca="1" ref="H7649" ca="1">EsNegrita(BP[[#This Row],[CODIGO]])</f>
        <v>0</v>
      </c>
      <c r="I7649" s="387" t="b" cm="1">
        <f t="array" ref="I7649">_xlfn.LET(
    _xlpm.codigos_devolucion, _xlfn.UNIQUE(_xlfn._xlws.FILTER(BP[CODIGO], ISNUMBER(SEARCH("devoluci", BP[NOMBRE CUENTA])), {""})),
    ISNUMBER(MATCH(BP[[#This Row],[CODIGO]], _xlpm.codigos_devolucion, 0))
)</f>
        <v>0</v>
      </c>
    </row>
    <row r="7650" spans="1:9" x14ac:dyDescent="0.25">
      <c r="A7650" s="68"/>
      <c r="B7650" s="68"/>
      <c r="C7650" s="68"/>
      <c r="D7650" s="68"/>
      <c r="E7650" s="68"/>
      <c r="F7650" s="68"/>
      <c r="G7650" s="389"/>
      <c r="H7650" s="387" t="b" cm="1">
        <f t="array" aca="1" ref="H7650" ca="1">EsNegrita(BP[[#This Row],[CODIGO]])</f>
        <v>0</v>
      </c>
      <c r="I7650" s="387" t="b" cm="1">
        <f t="array" ref="I7650">_xlfn.LET(
    _xlpm.codigos_devolucion, _xlfn.UNIQUE(_xlfn._xlws.FILTER(BP[CODIGO], ISNUMBER(SEARCH("devoluci", BP[NOMBRE CUENTA])), {""})),
    ISNUMBER(MATCH(BP[[#This Row],[CODIGO]], _xlpm.codigos_devolucion, 0))
)</f>
        <v>0</v>
      </c>
    </row>
    <row r="7651" spans="1:9" x14ac:dyDescent="0.25">
      <c r="A7651" s="68"/>
      <c r="B7651" s="68"/>
      <c r="C7651" s="68"/>
      <c r="D7651" s="68"/>
      <c r="E7651" s="68"/>
      <c r="F7651" s="68"/>
      <c r="G7651" s="389"/>
      <c r="H7651" s="387" t="b" cm="1">
        <f t="array" aca="1" ref="H7651" ca="1">EsNegrita(BP[[#This Row],[CODIGO]])</f>
        <v>0</v>
      </c>
      <c r="I7651" s="387" t="b" cm="1">
        <f t="array" ref="I7651">_xlfn.LET(
    _xlpm.codigos_devolucion, _xlfn.UNIQUE(_xlfn._xlws.FILTER(BP[CODIGO], ISNUMBER(SEARCH("devoluci", BP[NOMBRE CUENTA])), {""})),
    ISNUMBER(MATCH(BP[[#This Row],[CODIGO]], _xlpm.codigos_devolucion, 0))
)</f>
        <v>0</v>
      </c>
    </row>
    <row r="7652" spans="1:9" x14ac:dyDescent="0.25">
      <c r="A7652" s="68"/>
      <c r="B7652" s="68"/>
      <c r="C7652" s="68"/>
      <c r="D7652" s="68"/>
      <c r="E7652" s="68"/>
      <c r="F7652" s="68"/>
      <c r="G7652" s="389"/>
      <c r="H7652" s="387" t="b" cm="1">
        <f t="array" aca="1" ref="H7652" ca="1">EsNegrita(BP[[#This Row],[CODIGO]])</f>
        <v>0</v>
      </c>
      <c r="I7652" s="387" t="b" cm="1">
        <f t="array" ref="I7652">_xlfn.LET(
    _xlpm.codigos_devolucion, _xlfn.UNIQUE(_xlfn._xlws.FILTER(BP[CODIGO], ISNUMBER(SEARCH("devoluci", BP[NOMBRE CUENTA])), {""})),
    ISNUMBER(MATCH(BP[[#This Row],[CODIGO]], _xlpm.codigos_devolucion, 0))
)</f>
        <v>0</v>
      </c>
    </row>
    <row r="7653" spans="1:9" x14ac:dyDescent="0.25">
      <c r="A7653" s="68"/>
      <c r="B7653" s="68"/>
      <c r="C7653" s="68"/>
      <c r="D7653" s="68"/>
      <c r="E7653" s="68"/>
      <c r="F7653" s="68"/>
      <c r="G7653" s="389"/>
      <c r="H7653" s="387" t="b" cm="1">
        <f t="array" aca="1" ref="H7653" ca="1">EsNegrita(BP[[#This Row],[CODIGO]])</f>
        <v>0</v>
      </c>
      <c r="I7653" s="387" t="b" cm="1">
        <f t="array" ref="I7653">_xlfn.LET(
    _xlpm.codigos_devolucion, _xlfn.UNIQUE(_xlfn._xlws.FILTER(BP[CODIGO], ISNUMBER(SEARCH("devoluci", BP[NOMBRE CUENTA])), {""})),
    ISNUMBER(MATCH(BP[[#This Row],[CODIGO]], _xlpm.codigos_devolucion, 0))
)</f>
        <v>0</v>
      </c>
    </row>
    <row r="7654" spans="1:9" x14ac:dyDescent="0.25">
      <c r="A7654" s="68"/>
      <c r="B7654" s="68"/>
      <c r="C7654" s="68"/>
      <c r="D7654" s="68"/>
      <c r="E7654" s="68"/>
      <c r="F7654" s="68"/>
      <c r="G7654" s="389"/>
      <c r="H7654" s="387" t="b" cm="1">
        <f t="array" aca="1" ref="H7654" ca="1">EsNegrita(BP[[#This Row],[CODIGO]])</f>
        <v>0</v>
      </c>
      <c r="I7654" s="387" t="b" cm="1">
        <f t="array" ref="I7654">_xlfn.LET(
    _xlpm.codigos_devolucion, _xlfn.UNIQUE(_xlfn._xlws.FILTER(BP[CODIGO], ISNUMBER(SEARCH("devoluci", BP[NOMBRE CUENTA])), {""})),
    ISNUMBER(MATCH(BP[[#This Row],[CODIGO]], _xlpm.codigos_devolucion, 0))
)</f>
        <v>0</v>
      </c>
    </row>
    <row r="7655" spans="1:9" x14ac:dyDescent="0.25">
      <c r="A7655" s="68"/>
      <c r="B7655" s="68"/>
      <c r="C7655" s="68"/>
      <c r="D7655" s="68"/>
      <c r="E7655" s="68"/>
      <c r="F7655" s="68"/>
      <c r="G7655" s="389"/>
      <c r="H7655" s="387" t="b" cm="1">
        <f t="array" aca="1" ref="H7655" ca="1">EsNegrita(BP[[#This Row],[CODIGO]])</f>
        <v>0</v>
      </c>
      <c r="I7655" s="387" t="b" cm="1">
        <f t="array" ref="I7655">_xlfn.LET(
    _xlpm.codigos_devolucion, _xlfn.UNIQUE(_xlfn._xlws.FILTER(BP[CODIGO], ISNUMBER(SEARCH("devoluci", BP[NOMBRE CUENTA])), {""})),
    ISNUMBER(MATCH(BP[[#This Row],[CODIGO]], _xlpm.codigos_devolucion, 0))
)</f>
        <v>0</v>
      </c>
    </row>
    <row r="7656" spans="1:9" x14ac:dyDescent="0.25">
      <c r="A7656" s="68"/>
      <c r="B7656" s="68"/>
      <c r="C7656" s="68"/>
      <c r="D7656" s="68"/>
      <c r="E7656" s="68"/>
      <c r="F7656" s="68"/>
      <c r="G7656" s="389"/>
      <c r="H7656" s="387" t="b" cm="1">
        <f t="array" aca="1" ref="H7656" ca="1">EsNegrita(BP[[#This Row],[CODIGO]])</f>
        <v>0</v>
      </c>
      <c r="I7656" s="387" t="b" cm="1">
        <f t="array" ref="I7656">_xlfn.LET(
    _xlpm.codigos_devolucion, _xlfn.UNIQUE(_xlfn._xlws.FILTER(BP[CODIGO], ISNUMBER(SEARCH("devoluci", BP[NOMBRE CUENTA])), {""})),
    ISNUMBER(MATCH(BP[[#This Row],[CODIGO]], _xlpm.codigos_devolucion, 0))
)</f>
        <v>0</v>
      </c>
    </row>
    <row r="7657" spans="1:9" x14ac:dyDescent="0.25">
      <c r="A7657" s="68"/>
      <c r="B7657" s="68"/>
      <c r="C7657" s="68"/>
      <c r="D7657" s="68"/>
      <c r="E7657" s="68"/>
      <c r="F7657" s="68"/>
      <c r="G7657" s="389"/>
      <c r="H7657" s="387" t="b" cm="1">
        <f t="array" aca="1" ref="H7657" ca="1">EsNegrita(BP[[#This Row],[CODIGO]])</f>
        <v>0</v>
      </c>
      <c r="I7657" s="387" t="b" cm="1">
        <f t="array" ref="I7657">_xlfn.LET(
    _xlpm.codigos_devolucion, _xlfn.UNIQUE(_xlfn._xlws.FILTER(BP[CODIGO], ISNUMBER(SEARCH("devoluci", BP[NOMBRE CUENTA])), {""})),
    ISNUMBER(MATCH(BP[[#This Row],[CODIGO]], _xlpm.codigos_devolucion, 0))
)</f>
        <v>0</v>
      </c>
    </row>
    <row r="7658" spans="1:9" x14ac:dyDescent="0.25">
      <c r="A7658" s="68"/>
      <c r="B7658" s="68"/>
      <c r="C7658" s="68"/>
      <c r="D7658" s="68"/>
      <c r="E7658" s="68"/>
      <c r="F7658" s="68"/>
      <c r="G7658" s="389"/>
      <c r="H7658" s="387" t="b" cm="1">
        <f t="array" aca="1" ref="H7658" ca="1">EsNegrita(BP[[#This Row],[CODIGO]])</f>
        <v>0</v>
      </c>
      <c r="I7658" s="387" t="b" cm="1">
        <f t="array" ref="I7658">_xlfn.LET(
    _xlpm.codigos_devolucion, _xlfn.UNIQUE(_xlfn._xlws.FILTER(BP[CODIGO], ISNUMBER(SEARCH("devoluci", BP[NOMBRE CUENTA])), {""})),
    ISNUMBER(MATCH(BP[[#This Row],[CODIGO]], _xlpm.codigos_devolucion, 0))
)</f>
        <v>0</v>
      </c>
    </row>
    <row r="7659" spans="1:9" x14ac:dyDescent="0.25">
      <c r="A7659" s="68"/>
      <c r="B7659" s="68"/>
      <c r="C7659" s="68"/>
      <c r="D7659" s="68"/>
      <c r="E7659" s="68"/>
      <c r="F7659" s="68"/>
      <c r="G7659" s="389"/>
      <c r="H7659" s="387" t="b" cm="1">
        <f t="array" aca="1" ref="H7659" ca="1">EsNegrita(BP[[#This Row],[CODIGO]])</f>
        <v>0</v>
      </c>
      <c r="I7659" s="387" t="b" cm="1">
        <f t="array" ref="I7659">_xlfn.LET(
    _xlpm.codigos_devolucion, _xlfn.UNIQUE(_xlfn._xlws.FILTER(BP[CODIGO], ISNUMBER(SEARCH("devoluci", BP[NOMBRE CUENTA])), {""})),
    ISNUMBER(MATCH(BP[[#This Row],[CODIGO]], _xlpm.codigos_devolucion, 0))
)</f>
        <v>0</v>
      </c>
    </row>
    <row r="7660" spans="1:9" x14ac:dyDescent="0.25">
      <c r="A7660" s="68"/>
      <c r="B7660" s="68"/>
      <c r="C7660" s="68"/>
      <c r="D7660" s="68"/>
      <c r="E7660" s="68"/>
      <c r="F7660" s="68"/>
      <c r="G7660" s="389"/>
      <c r="H7660" s="387" t="b" cm="1">
        <f t="array" aca="1" ref="H7660" ca="1">EsNegrita(BP[[#This Row],[CODIGO]])</f>
        <v>0</v>
      </c>
      <c r="I7660" s="387" t="b" cm="1">
        <f t="array" ref="I7660">_xlfn.LET(
    _xlpm.codigos_devolucion, _xlfn.UNIQUE(_xlfn._xlws.FILTER(BP[CODIGO], ISNUMBER(SEARCH("devoluci", BP[NOMBRE CUENTA])), {""})),
    ISNUMBER(MATCH(BP[[#This Row],[CODIGO]], _xlpm.codigos_devolucion, 0))
)</f>
        <v>0</v>
      </c>
    </row>
    <row r="7661" spans="1:9" x14ac:dyDescent="0.25">
      <c r="A7661" s="68"/>
      <c r="B7661" s="68"/>
      <c r="C7661" s="68"/>
      <c r="D7661" s="68"/>
      <c r="E7661" s="68"/>
      <c r="F7661" s="68"/>
      <c r="G7661" s="389"/>
      <c r="H7661" s="387" t="b" cm="1">
        <f t="array" aca="1" ref="H7661" ca="1">EsNegrita(BP[[#This Row],[CODIGO]])</f>
        <v>0</v>
      </c>
      <c r="I7661" s="387" t="b" cm="1">
        <f t="array" ref="I7661">_xlfn.LET(
    _xlpm.codigos_devolucion, _xlfn.UNIQUE(_xlfn._xlws.FILTER(BP[CODIGO], ISNUMBER(SEARCH("devoluci", BP[NOMBRE CUENTA])), {""})),
    ISNUMBER(MATCH(BP[[#This Row],[CODIGO]], _xlpm.codigos_devolucion, 0))
)</f>
        <v>0</v>
      </c>
    </row>
    <row r="7662" spans="1:9" x14ac:dyDescent="0.25">
      <c r="A7662" s="68"/>
      <c r="B7662" s="68"/>
      <c r="C7662" s="68"/>
      <c r="D7662" s="68"/>
      <c r="E7662" s="68"/>
      <c r="F7662" s="68"/>
      <c r="G7662" s="389"/>
      <c r="H7662" s="387" t="b" cm="1">
        <f t="array" aca="1" ref="H7662" ca="1">EsNegrita(BP[[#This Row],[CODIGO]])</f>
        <v>0</v>
      </c>
      <c r="I7662" s="387" t="b" cm="1">
        <f t="array" ref="I7662">_xlfn.LET(
    _xlpm.codigos_devolucion, _xlfn.UNIQUE(_xlfn._xlws.FILTER(BP[CODIGO], ISNUMBER(SEARCH("devoluci", BP[NOMBRE CUENTA])), {""})),
    ISNUMBER(MATCH(BP[[#This Row],[CODIGO]], _xlpm.codigos_devolucion, 0))
)</f>
        <v>0</v>
      </c>
    </row>
    <row r="7663" spans="1:9" x14ac:dyDescent="0.25">
      <c r="A7663" s="68"/>
      <c r="B7663" s="68"/>
      <c r="C7663" s="68"/>
      <c r="D7663" s="68"/>
      <c r="E7663" s="68"/>
      <c r="F7663" s="68"/>
      <c r="G7663" s="389"/>
      <c r="H7663" s="387" t="b" cm="1">
        <f t="array" aca="1" ref="H7663" ca="1">EsNegrita(BP[[#This Row],[CODIGO]])</f>
        <v>0</v>
      </c>
      <c r="I7663" s="387" t="b" cm="1">
        <f t="array" ref="I7663">_xlfn.LET(
    _xlpm.codigos_devolucion, _xlfn.UNIQUE(_xlfn._xlws.FILTER(BP[CODIGO], ISNUMBER(SEARCH("devoluci", BP[NOMBRE CUENTA])), {""})),
    ISNUMBER(MATCH(BP[[#This Row],[CODIGO]], _xlpm.codigos_devolucion, 0))
)</f>
        <v>0</v>
      </c>
    </row>
    <row r="7664" spans="1:9" x14ac:dyDescent="0.25">
      <c r="A7664" s="68"/>
      <c r="B7664" s="68"/>
      <c r="C7664" s="68"/>
      <c r="D7664" s="68"/>
      <c r="E7664" s="68"/>
      <c r="F7664" s="68"/>
      <c r="G7664" s="389"/>
      <c r="H7664" s="387" t="b" cm="1">
        <f t="array" aca="1" ref="H7664" ca="1">EsNegrita(BP[[#This Row],[CODIGO]])</f>
        <v>0</v>
      </c>
      <c r="I7664" s="387" t="b" cm="1">
        <f t="array" ref="I7664">_xlfn.LET(
    _xlpm.codigos_devolucion, _xlfn.UNIQUE(_xlfn._xlws.FILTER(BP[CODIGO], ISNUMBER(SEARCH("devoluci", BP[NOMBRE CUENTA])), {""})),
    ISNUMBER(MATCH(BP[[#This Row],[CODIGO]], _xlpm.codigos_devolucion, 0))
)</f>
        <v>0</v>
      </c>
    </row>
    <row r="7665" spans="1:9" x14ac:dyDescent="0.25">
      <c r="A7665" s="68"/>
      <c r="B7665" s="68"/>
      <c r="C7665" s="68"/>
      <c r="D7665" s="68"/>
      <c r="E7665" s="68"/>
      <c r="F7665" s="68"/>
      <c r="G7665" s="389"/>
      <c r="H7665" s="387" t="b" cm="1">
        <f t="array" aca="1" ref="H7665" ca="1">EsNegrita(BP[[#This Row],[CODIGO]])</f>
        <v>0</v>
      </c>
      <c r="I7665" s="387" t="b" cm="1">
        <f t="array" ref="I7665">_xlfn.LET(
    _xlpm.codigos_devolucion, _xlfn.UNIQUE(_xlfn._xlws.FILTER(BP[CODIGO], ISNUMBER(SEARCH("devoluci", BP[NOMBRE CUENTA])), {""})),
    ISNUMBER(MATCH(BP[[#This Row],[CODIGO]], _xlpm.codigos_devolucion, 0))
)</f>
        <v>0</v>
      </c>
    </row>
    <row r="7666" spans="1:9" x14ac:dyDescent="0.25">
      <c r="A7666" s="68"/>
      <c r="B7666" s="68"/>
      <c r="C7666" s="68"/>
      <c r="D7666" s="68"/>
      <c r="E7666" s="68"/>
      <c r="F7666" s="68"/>
      <c r="G7666" s="389"/>
      <c r="H7666" s="387" t="b" cm="1">
        <f t="array" aca="1" ref="H7666" ca="1">EsNegrita(BP[[#This Row],[CODIGO]])</f>
        <v>0</v>
      </c>
      <c r="I7666" s="387" t="b" cm="1">
        <f t="array" ref="I7666">_xlfn.LET(
    _xlpm.codigos_devolucion, _xlfn.UNIQUE(_xlfn._xlws.FILTER(BP[CODIGO], ISNUMBER(SEARCH("devoluci", BP[NOMBRE CUENTA])), {""})),
    ISNUMBER(MATCH(BP[[#This Row],[CODIGO]], _xlpm.codigos_devolucion, 0))
)</f>
        <v>0</v>
      </c>
    </row>
    <row r="7667" spans="1:9" x14ac:dyDescent="0.25">
      <c r="A7667" s="68"/>
      <c r="B7667" s="68"/>
      <c r="C7667" s="68"/>
      <c r="D7667" s="68"/>
      <c r="E7667" s="68"/>
      <c r="F7667" s="68"/>
      <c r="G7667" s="389"/>
      <c r="H7667" s="387" t="b" cm="1">
        <f t="array" aca="1" ref="H7667" ca="1">EsNegrita(BP[[#This Row],[CODIGO]])</f>
        <v>0</v>
      </c>
      <c r="I7667" s="387" t="b" cm="1">
        <f t="array" ref="I7667">_xlfn.LET(
    _xlpm.codigos_devolucion, _xlfn.UNIQUE(_xlfn._xlws.FILTER(BP[CODIGO], ISNUMBER(SEARCH("devoluci", BP[NOMBRE CUENTA])), {""})),
    ISNUMBER(MATCH(BP[[#This Row],[CODIGO]], _xlpm.codigos_devolucion, 0))
)</f>
        <v>0</v>
      </c>
    </row>
    <row r="7668" spans="1:9" x14ac:dyDescent="0.25">
      <c r="A7668" s="68"/>
      <c r="B7668" s="68"/>
      <c r="C7668" s="68"/>
      <c r="D7668" s="68"/>
      <c r="E7668" s="68"/>
      <c r="F7668" s="68"/>
      <c r="G7668" s="389"/>
      <c r="H7668" s="387" t="b" cm="1">
        <f t="array" aca="1" ref="H7668" ca="1">EsNegrita(BP[[#This Row],[CODIGO]])</f>
        <v>0</v>
      </c>
      <c r="I7668" s="387" t="b" cm="1">
        <f t="array" ref="I7668">_xlfn.LET(
    _xlpm.codigos_devolucion, _xlfn.UNIQUE(_xlfn._xlws.FILTER(BP[CODIGO], ISNUMBER(SEARCH("devoluci", BP[NOMBRE CUENTA])), {""})),
    ISNUMBER(MATCH(BP[[#This Row],[CODIGO]], _xlpm.codigos_devolucion, 0))
)</f>
        <v>0</v>
      </c>
    </row>
    <row r="7669" spans="1:9" x14ac:dyDescent="0.25">
      <c r="A7669" s="68"/>
      <c r="B7669" s="68"/>
      <c r="C7669" s="68"/>
      <c r="D7669" s="68"/>
      <c r="E7669" s="68"/>
      <c r="F7669" s="68"/>
      <c r="G7669" s="389"/>
      <c r="H7669" s="387" t="b" cm="1">
        <f t="array" aca="1" ref="H7669" ca="1">EsNegrita(BP[[#This Row],[CODIGO]])</f>
        <v>0</v>
      </c>
      <c r="I7669" s="387" t="b" cm="1">
        <f t="array" ref="I7669">_xlfn.LET(
    _xlpm.codigos_devolucion, _xlfn.UNIQUE(_xlfn._xlws.FILTER(BP[CODIGO], ISNUMBER(SEARCH("devoluci", BP[NOMBRE CUENTA])), {""})),
    ISNUMBER(MATCH(BP[[#This Row],[CODIGO]], _xlpm.codigos_devolucion, 0))
)</f>
        <v>0</v>
      </c>
    </row>
    <row r="7670" spans="1:9" x14ac:dyDescent="0.25">
      <c r="A7670" s="68"/>
      <c r="B7670" s="68"/>
      <c r="C7670" s="68"/>
      <c r="D7670" s="68"/>
      <c r="E7670" s="68"/>
      <c r="F7670" s="68"/>
      <c r="G7670" s="389"/>
      <c r="H7670" s="387" t="b" cm="1">
        <f t="array" aca="1" ref="H7670" ca="1">EsNegrita(BP[[#This Row],[CODIGO]])</f>
        <v>0</v>
      </c>
      <c r="I7670" s="387" t="b" cm="1">
        <f t="array" ref="I7670">_xlfn.LET(
    _xlpm.codigos_devolucion, _xlfn.UNIQUE(_xlfn._xlws.FILTER(BP[CODIGO], ISNUMBER(SEARCH("devoluci", BP[NOMBRE CUENTA])), {""})),
    ISNUMBER(MATCH(BP[[#This Row],[CODIGO]], _xlpm.codigos_devolucion, 0))
)</f>
        <v>0</v>
      </c>
    </row>
    <row r="7671" spans="1:9" x14ac:dyDescent="0.25">
      <c r="A7671" s="68"/>
      <c r="B7671" s="68"/>
      <c r="C7671" s="68"/>
      <c r="D7671" s="68"/>
      <c r="E7671" s="68"/>
      <c r="F7671" s="68"/>
      <c r="G7671" s="389"/>
      <c r="H7671" s="387" t="b" cm="1">
        <f t="array" aca="1" ref="H7671" ca="1">EsNegrita(BP[[#This Row],[CODIGO]])</f>
        <v>0</v>
      </c>
      <c r="I7671" s="387" t="b" cm="1">
        <f t="array" ref="I7671">_xlfn.LET(
    _xlpm.codigos_devolucion, _xlfn.UNIQUE(_xlfn._xlws.FILTER(BP[CODIGO], ISNUMBER(SEARCH("devoluci", BP[NOMBRE CUENTA])), {""})),
    ISNUMBER(MATCH(BP[[#This Row],[CODIGO]], _xlpm.codigos_devolucion, 0))
)</f>
        <v>0</v>
      </c>
    </row>
    <row r="7672" spans="1:9" x14ac:dyDescent="0.25">
      <c r="A7672" s="68"/>
      <c r="B7672" s="68"/>
      <c r="C7672" s="68"/>
      <c r="D7672" s="68"/>
      <c r="E7672" s="68"/>
      <c r="F7672" s="68"/>
      <c r="G7672" s="389"/>
      <c r="H7672" s="387" t="b" cm="1">
        <f t="array" aca="1" ref="H7672" ca="1">EsNegrita(BP[[#This Row],[CODIGO]])</f>
        <v>0</v>
      </c>
      <c r="I7672" s="387" t="b" cm="1">
        <f t="array" ref="I7672">_xlfn.LET(
    _xlpm.codigos_devolucion, _xlfn.UNIQUE(_xlfn._xlws.FILTER(BP[CODIGO], ISNUMBER(SEARCH("devoluci", BP[NOMBRE CUENTA])), {""})),
    ISNUMBER(MATCH(BP[[#This Row],[CODIGO]], _xlpm.codigos_devolucion, 0))
)</f>
        <v>0</v>
      </c>
    </row>
    <row r="7673" spans="1:9" x14ac:dyDescent="0.25">
      <c r="A7673" s="68"/>
      <c r="B7673" s="68"/>
      <c r="C7673" s="68"/>
      <c r="D7673" s="68"/>
      <c r="E7673" s="68"/>
      <c r="F7673" s="68"/>
      <c r="G7673" s="389"/>
      <c r="H7673" s="387" t="b" cm="1">
        <f t="array" aca="1" ref="H7673" ca="1">EsNegrita(BP[[#This Row],[CODIGO]])</f>
        <v>0</v>
      </c>
      <c r="I7673" s="387" t="b" cm="1">
        <f t="array" ref="I7673">_xlfn.LET(
    _xlpm.codigos_devolucion, _xlfn.UNIQUE(_xlfn._xlws.FILTER(BP[CODIGO], ISNUMBER(SEARCH("devoluci", BP[NOMBRE CUENTA])), {""})),
    ISNUMBER(MATCH(BP[[#This Row],[CODIGO]], _xlpm.codigos_devolucion, 0))
)</f>
        <v>0</v>
      </c>
    </row>
    <row r="7674" spans="1:9" x14ac:dyDescent="0.25">
      <c r="A7674" s="68"/>
      <c r="B7674" s="68"/>
      <c r="C7674" s="68"/>
      <c r="D7674" s="68"/>
      <c r="E7674" s="68"/>
      <c r="F7674" s="68"/>
      <c r="G7674" s="389"/>
      <c r="H7674" s="387" t="b" cm="1">
        <f t="array" aca="1" ref="H7674" ca="1">EsNegrita(BP[[#This Row],[CODIGO]])</f>
        <v>0</v>
      </c>
      <c r="I7674" s="387" t="b" cm="1">
        <f t="array" ref="I7674">_xlfn.LET(
    _xlpm.codigos_devolucion, _xlfn.UNIQUE(_xlfn._xlws.FILTER(BP[CODIGO], ISNUMBER(SEARCH("devoluci", BP[NOMBRE CUENTA])), {""})),
    ISNUMBER(MATCH(BP[[#This Row],[CODIGO]], _xlpm.codigos_devolucion, 0))
)</f>
        <v>0</v>
      </c>
    </row>
    <row r="7675" spans="1:9" x14ac:dyDescent="0.25">
      <c r="A7675" s="68"/>
      <c r="B7675" s="68"/>
      <c r="C7675" s="68"/>
      <c r="D7675" s="68"/>
      <c r="E7675" s="68"/>
      <c r="F7675" s="68"/>
      <c r="G7675" s="389"/>
      <c r="H7675" s="387" t="b" cm="1">
        <f t="array" aca="1" ref="H7675" ca="1">EsNegrita(BP[[#This Row],[CODIGO]])</f>
        <v>0</v>
      </c>
      <c r="I7675" s="387" t="b" cm="1">
        <f t="array" ref="I7675">_xlfn.LET(
    _xlpm.codigos_devolucion, _xlfn.UNIQUE(_xlfn._xlws.FILTER(BP[CODIGO], ISNUMBER(SEARCH("devoluci", BP[NOMBRE CUENTA])), {""})),
    ISNUMBER(MATCH(BP[[#This Row],[CODIGO]], _xlpm.codigos_devolucion, 0))
)</f>
        <v>0</v>
      </c>
    </row>
    <row r="7676" spans="1:9" x14ac:dyDescent="0.25">
      <c r="A7676" s="68"/>
      <c r="B7676" s="68"/>
      <c r="C7676" s="68"/>
      <c r="D7676" s="68"/>
      <c r="E7676" s="68"/>
      <c r="F7676" s="68"/>
      <c r="G7676" s="389"/>
      <c r="H7676" s="387" t="b" cm="1">
        <f t="array" aca="1" ref="H7676" ca="1">EsNegrita(BP[[#This Row],[CODIGO]])</f>
        <v>0</v>
      </c>
      <c r="I7676" s="387" t="b" cm="1">
        <f t="array" ref="I7676">_xlfn.LET(
    _xlpm.codigos_devolucion, _xlfn.UNIQUE(_xlfn._xlws.FILTER(BP[CODIGO], ISNUMBER(SEARCH("devoluci", BP[NOMBRE CUENTA])), {""})),
    ISNUMBER(MATCH(BP[[#This Row],[CODIGO]], _xlpm.codigos_devolucion, 0))
)</f>
        <v>0</v>
      </c>
    </row>
    <row r="7677" spans="1:9" x14ac:dyDescent="0.25">
      <c r="A7677" s="68"/>
      <c r="B7677" s="68"/>
      <c r="C7677" s="68"/>
      <c r="D7677" s="68"/>
      <c r="E7677" s="68"/>
      <c r="F7677" s="68"/>
      <c r="G7677" s="389"/>
      <c r="H7677" s="387" t="b" cm="1">
        <f t="array" aca="1" ref="H7677" ca="1">EsNegrita(BP[[#This Row],[CODIGO]])</f>
        <v>0</v>
      </c>
      <c r="I7677" s="387" t="b" cm="1">
        <f t="array" ref="I7677">_xlfn.LET(
    _xlpm.codigos_devolucion, _xlfn.UNIQUE(_xlfn._xlws.FILTER(BP[CODIGO], ISNUMBER(SEARCH("devoluci", BP[NOMBRE CUENTA])), {""})),
    ISNUMBER(MATCH(BP[[#This Row],[CODIGO]], _xlpm.codigos_devolucion, 0))
)</f>
        <v>0</v>
      </c>
    </row>
    <row r="7678" spans="1:9" x14ac:dyDescent="0.25">
      <c r="A7678" s="68"/>
      <c r="B7678" s="68"/>
      <c r="C7678" s="68"/>
      <c r="D7678" s="68"/>
      <c r="E7678" s="68"/>
      <c r="F7678" s="68"/>
      <c r="G7678" s="389"/>
      <c r="H7678" s="387" t="b" cm="1">
        <f t="array" aca="1" ref="H7678" ca="1">EsNegrita(BP[[#This Row],[CODIGO]])</f>
        <v>0</v>
      </c>
      <c r="I7678" s="387" t="b" cm="1">
        <f t="array" ref="I7678">_xlfn.LET(
    _xlpm.codigos_devolucion, _xlfn.UNIQUE(_xlfn._xlws.FILTER(BP[CODIGO], ISNUMBER(SEARCH("devoluci", BP[NOMBRE CUENTA])), {""})),
    ISNUMBER(MATCH(BP[[#This Row],[CODIGO]], _xlpm.codigos_devolucion, 0))
)</f>
        <v>0</v>
      </c>
    </row>
    <row r="7679" spans="1:9" x14ac:dyDescent="0.25">
      <c r="A7679" s="68"/>
      <c r="B7679" s="68"/>
      <c r="C7679" s="68"/>
      <c r="D7679" s="68"/>
      <c r="E7679" s="68"/>
      <c r="F7679" s="68"/>
      <c r="G7679" s="389"/>
      <c r="H7679" s="387" t="b" cm="1">
        <f t="array" aca="1" ref="H7679" ca="1">EsNegrita(BP[[#This Row],[CODIGO]])</f>
        <v>0</v>
      </c>
      <c r="I7679" s="387" t="b" cm="1">
        <f t="array" ref="I7679">_xlfn.LET(
    _xlpm.codigos_devolucion, _xlfn.UNIQUE(_xlfn._xlws.FILTER(BP[CODIGO], ISNUMBER(SEARCH("devoluci", BP[NOMBRE CUENTA])), {""})),
    ISNUMBER(MATCH(BP[[#This Row],[CODIGO]], _xlpm.codigos_devolucion, 0))
)</f>
        <v>0</v>
      </c>
    </row>
    <row r="7680" spans="1:9" x14ac:dyDescent="0.25">
      <c r="A7680" s="68"/>
      <c r="B7680" s="68"/>
      <c r="C7680" s="68"/>
      <c r="D7680" s="68"/>
      <c r="E7680" s="68"/>
      <c r="F7680" s="68"/>
      <c r="G7680" s="389"/>
      <c r="H7680" s="387" t="b" cm="1">
        <f t="array" aca="1" ref="H7680" ca="1">EsNegrita(BP[[#This Row],[CODIGO]])</f>
        <v>0</v>
      </c>
      <c r="I7680" s="387" t="b" cm="1">
        <f t="array" ref="I7680">_xlfn.LET(
    _xlpm.codigos_devolucion, _xlfn.UNIQUE(_xlfn._xlws.FILTER(BP[CODIGO], ISNUMBER(SEARCH("devoluci", BP[NOMBRE CUENTA])), {""})),
    ISNUMBER(MATCH(BP[[#This Row],[CODIGO]], _xlpm.codigos_devolucion, 0))
)</f>
        <v>0</v>
      </c>
    </row>
    <row r="7681" spans="1:9" x14ac:dyDescent="0.25">
      <c r="A7681" s="68"/>
      <c r="B7681" s="68"/>
      <c r="C7681" s="68"/>
      <c r="D7681" s="68"/>
      <c r="E7681" s="68"/>
      <c r="F7681" s="68"/>
      <c r="G7681" s="389"/>
      <c r="H7681" s="387" t="b" cm="1">
        <f t="array" aca="1" ref="H7681" ca="1">EsNegrita(BP[[#This Row],[CODIGO]])</f>
        <v>0</v>
      </c>
      <c r="I7681" s="387" t="b" cm="1">
        <f t="array" ref="I7681">_xlfn.LET(
    _xlpm.codigos_devolucion, _xlfn.UNIQUE(_xlfn._xlws.FILTER(BP[CODIGO], ISNUMBER(SEARCH("devoluci", BP[NOMBRE CUENTA])), {""})),
    ISNUMBER(MATCH(BP[[#This Row],[CODIGO]], _xlpm.codigos_devolucion, 0))
)</f>
        <v>0</v>
      </c>
    </row>
    <row r="7682" spans="1:9" x14ac:dyDescent="0.25">
      <c r="A7682" s="68"/>
      <c r="B7682" s="68"/>
      <c r="C7682" s="68"/>
      <c r="D7682" s="68"/>
      <c r="E7682" s="68"/>
      <c r="F7682" s="68"/>
      <c r="G7682" s="389"/>
      <c r="H7682" s="387" t="b" cm="1">
        <f t="array" aca="1" ref="H7682" ca="1">EsNegrita(BP[[#This Row],[CODIGO]])</f>
        <v>0</v>
      </c>
      <c r="I7682" s="387" t="b" cm="1">
        <f t="array" ref="I7682">_xlfn.LET(
    _xlpm.codigos_devolucion, _xlfn.UNIQUE(_xlfn._xlws.FILTER(BP[CODIGO], ISNUMBER(SEARCH("devoluci", BP[NOMBRE CUENTA])), {""})),
    ISNUMBER(MATCH(BP[[#This Row],[CODIGO]], _xlpm.codigos_devolucion, 0))
)</f>
        <v>0</v>
      </c>
    </row>
    <row r="7683" spans="1:9" x14ac:dyDescent="0.25">
      <c r="A7683" s="68"/>
      <c r="B7683" s="68"/>
      <c r="C7683" s="68"/>
      <c r="D7683" s="68"/>
      <c r="E7683" s="68"/>
      <c r="F7683" s="68"/>
      <c r="G7683" s="389"/>
      <c r="H7683" s="387" t="b" cm="1">
        <f t="array" aca="1" ref="H7683" ca="1">EsNegrita(BP[[#This Row],[CODIGO]])</f>
        <v>0</v>
      </c>
      <c r="I7683" s="387" t="b" cm="1">
        <f t="array" ref="I7683">_xlfn.LET(
    _xlpm.codigos_devolucion, _xlfn.UNIQUE(_xlfn._xlws.FILTER(BP[CODIGO], ISNUMBER(SEARCH("devoluci", BP[NOMBRE CUENTA])), {""})),
    ISNUMBER(MATCH(BP[[#This Row],[CODIGO]], _xlpm.codigos_devolucion, 0))
)</f>
        <v>0</v>
      </c>
    </row>
    <row r="7684" spans="1:9" x14ac:dyDescent="0.25">
      <c r="A7684" s="68"/>
      <c r="B7684" s="68"/>
      <c r="C7684" s="68"/>
      <c r="D7684" s="68"/>
      <c r="E7684" s="68"/>
      <c r="F7684" s="68"/>
      <c r="G7684" s="389"/>
      <c r="H7684" s="387" t="b" cm="1">
        <f t="array" aca="1" ref="H7684" ca="1">EsNegrita(BP[[#This Row],[CODIGO]])</f>
        <v>0</v>
      </c>
      <c r="I7684" s="387" t="b" cm="1">
        <f t="array" ref="I7684">_xlfn.LET(
    _xlpm.codigos_devolucion, _xlfn.UNIQUE(_xlfn._xlws.FILTER(BP[CODIGO], ISNUMBER(SEARCH("devoluci", BP[NOMBRE CUENTA])), {""})),
    ISNUMBER(MATCH(BP[[#This Row],[CODIGO]], _xlpm.codigos_devolucion, 0))
)</f>
        <v>0</v>
      </c>
    </row>
    <row r="7685" spans="1:9" x14ac:dyDescent="0.25">
      <c r="A7685" s="68"/>
      <c r="B7685" s="68"/>
      <c r="C7685" s="68"/>
      <c r="D7685" s="68"/>
      <c r="E7685" s="68"/>
      <c r="F7685" s="68"/>
      <c r="G7685" s="389"/>
      <c r="H7685" s="387" t="b" cm="1">
        <f t="array" aca="1" ref="H7685" ca="1">EsNegrita(BP[[#This Row],[CODIGO]])</f>
        <v>0</v>
      </c>
      <c r="I7685" s="387" t="b" cm="1">
        <f t="array" ref="I7685">_xlfn.LET(
    _xlpm.codigos_devolucion, _xlfn.UNIQUE(_xlfn._xlws.FILTER(BP[CODIGO], ISNUMBER(SEARCH("devoluci", BP[NOMBRE CUENTA])), {""})),
    ISNUMBER(MATCH(BP[[#This Row],[CODIGO]], _xlpm.codigos_devolucion, 0))
)</f>
        <v>0</v>
      </c>
    </row>
    <row r="7686" spans="1:9" x14ac:dyDescent="0.25">
      <c r="A7686" s="68"/>
      <c r="B7686" s="68"/>
      <c r="C7686" s="68"/>
      <c r="D7686" s="68"/>
      <c r="E7686" s="68"/>
      <c r="F7686" s="68"/>
      <c r="G7686" s="389"/>
      <c r="H7686" s="387" t="b" cm="1">
        <f t="array" aca="1" ref="H7686" ca="1">EsNegrita(BP[[#This Row],[CODIGO]])</f>
        <v>0</v>
      </c>
      <c r="I7686" s="387" t="b" cm="1">
        <f t="array" ref="I7686">_xlfn.LET(
    _xlpm.codigos_devolucion, _xlfn.UNIQUE(_xlfn._xlws.FILTER(BP[CODIGO], ISNUMBER(SEARCH("devoluci", BP[NOMBRE CUENTA])), {""})),
    ISNUMBER(MATCH(BP[[#This Row],[CODIGO]], _xlpm.codigos_devolucion, 0))
)</f>
        <v>0</v>
      </c>
    </row>
    <row r="7687" spans="1:9" x14ac:dyDescent="0.25">
      <c r="A7687" s="68"/>
      <c r="B7687" s="68"/>
      <c r="C7687" s="68"/>
      <c r="D7687" s="68"/>
      <c r="E7687" s="68"/>
      <c r="F7687" s="68"/>
      <c r="G7687" s="389"/>
      <c r="H7687" s="387" t="b" cm="1">
        <f t="array" aca="1" ref="H7687" ca="1">EsNegrita(BP[[#This Row],[CODIGO]])</f>
        <v>0</v>
      </c>
      <c r="I7687" s="387" t="b" cm="1">
        <f t="array" ref="I7687">_xlfn.LET(
    _xlpm.codigos_devolucion, _xlfn.UNIQUE(_xlfn._xlws.FILTER(BP[CODIGO], ISNUMBER(SEARCH("devoluci", BP[NOMBRE CUENTA])), {""})),
    ISNUMBER(MATCH(BP[[#This Row],[CODIGO]], _xlpm.codigos_devolucion, 0))
)</f>
        <v>0</v>
      </c>
    </row>
    <row r="7688" spans="1:9" x14ac:dyDescent="0.25">
      <c r="A7688" s="68"/>
      <c r="B7688" s="68"/>
      <c r="C7688" s="68"/>
      <c r="D7688" s="68"/>
      <c r="E7688" s="68"/>
      <c r="F7688" s="68"/>
      <c r="G7688" s="389"/>
      <c r="H7688" s="387" t="b" cm="1">
        <f t="array" aca="1" ref="H7688" ca="1">EsNegrita(BP[[#This Row],[CODIGO]])</f>
        <v>0</v>
      </c>
      <c r="I7688" s="387" t="b" cm="1">
        <f t="array" ref="I7688">_xlfn.LET(
    _xlpm.codigos_devolucion, _xlfn.UNIQUE(_xlfn._xlws.FILTER(BP[CODIGO], ISNUMBER(SEARCH("devoluci", BP[NOMBRE CUENTA])), {""})),
    ISNUMBER(MATCH(BP[[#This Row],[CODIGO]], _xlpm.codigos_devolucion, 0))
)</f>
        <v>0</v>
      </c>
    </row>
    <row r="7689" spans="1:9" x14ac:dyDescent="0.25">
      <c r="A7689" s="68"/>
      <c r="B7689" s="68"/>
      <c r="C7689" s="68"/>
      <c r="D7689" s="68"/>
      <c r="E7689" s="68"/>
      <c r="F7689" s="68"/>
      <c r="G7689" s="389"/>
      <c r="H7689" s="387" t="b" cm="1">
        <f t="array" aca="1" ref="H7689" ca="1">EsNegrita(BP[[#This Row],[CODIGO]])</f>
        <v>0</v>
      </c>
      <c r="I7689" s="387" t="b" cm="1">
        <f t="array" ref="I7689">_xlfn.LET(
    _xlpm.codigos_devolucion, _xlfn.UNIQUE(_xlfn._xlws.FILTER(BP[CODIGO], ISNUMBER(SEARCH("devoluci", BP[NOMBRE CUENTA])), {""})),
    ISNUMBER(MATCH(BP[[#This Row],[CODIGO]], _xlpm.codigos_devolucion, 0))
)</f>
        <v>0</v>
      </c>
    </row>
    <row r="7690" spans="1:9" x14ac:dyDescent="0.25">
      <c r="A7690" s="68"/>
      <c r="B7690" s="68"/>
      <c r="C7690" s="68"/>
      <c r="D7690" s="68"/>
      <c r="E7690" s="68"/>
      <c r="F7690" s="68"/>
      <c r="G7690" s="389"/>
      <c r="H7690" s="387" t="b" cm="1">
        <f t="array" aca="1" ref="H7690" ca="1">EsNegrita(BP[[#This Row],[CODIGO]])</f>
        <v>0</v>
      </c>
      <c r="I7690" s="387" t="b" cm="1">
        <f t="array" ref="I7690">_xlfn.LET(
    _xlpm.codigos_devolucion, _xlfn.UNIQUE(_xlfn._xlws.FILTER(BP[CODIGO], ISNUMBER(SEARCH("devoluci", BP[NOMBRE CUENTA])), {""})),
    ISNUMBER(MATCH(BP[[#This Row],[CODIGO]], _xlpm.codigos_devolucion, 0))
)</f>
        <v>0</v>
      </c>
    </row>
    <row r="7691" spans="1:9" x14ac:dyDescent="0.25">
      <c r="A7691" s="68"/>
      <c r="B7691" s="68"/>
      <c r="C7691" s="68"/>
      <c r="D7691" s="68"/>
      <c r="E7691" s="68"/>
      <c r="F7691" s="68"/>
      <c r="G7691" s="389"/>
      <c r="H7691" s="387" t="b" cm="1">
        <f t="array" aca="1" ref="H7691" ca="1">EsNegrita(BP[[#This Row],[CODIGO]])</f>
        <v>0</v>
      </c>
      <c r="I7691" s="387" t="b" cm="1">
        <f t="array" ref="I7691">_xlfn.LET(
    _xlpm.codigos_devolucion, _xlfn.UNIQUE(_xlfn._xlws.FILTER(BP[CODIGO], ISNUMBER(SEARCH("devoluci", BP[NOMBRE CUENTA])), {""})),
    ISNUMBER(MATCH(BP[[#This Row],[CODIGO]], _xlpm.codigos_devolucion, 0))
)</f>
        <v>0</v>
      </c>
    </row>
    <row r="7692" spans="1:9" x14ac:dyDescent="0.25">
      <c r="A7692" s="68"/>
      <c r="B7692" s="68"/>
      <c r="C7692" s="68"/>
      <c r="D7692" s="68"/>
      <c r="E7692" s="68"/>
      <c r="F7692" s="68"/>
      <c r="G7692" s="389"/>
      <c r="H7692" s="387" t="b" cm="1">
        <f t="array" aca="1" ref="H7692" ca="1">EsNegrita(BP[[#This Row],[CODIGO]])</f>
        <v>0</v>
      </c>
      <c r="I7692" s="387" t="b" cm="1">
        <f t="array" ref="I7692">_xlfn.LET(
    _xlpm.codigos_devolucion, _xlfn.UNIQUE(_xlfn._xlws.FILTER(BP[CODIGO], ISNUMBER(SEARCH("devoluci", BP[NOMBRE CUENTA])), {""})),
    ISNUMBER(MATCH(BP[[#This Row],[CODIGO]], _xlpm.codigos_devolucion, 0))
)</f>
        <v>0</v>
      </c>
    </row>
    <row r="7693" spans="1:9" x14ac:dyDescent="0.25">
      <c r="A7693" s="68"/>
      <c r="B7693" s="68"/>
      <c r="C7693" s="68"/>
      <c r="D7693" s="68"/>
      <c r="E7693" s="68"/>
      <c r="F7693" s="68"/>
      <c r="G7693" s="389"/>
      <c r="H7693" s="387" t="b" cm="1">
        <f t="array" aca="1" ref="H7693" ca="1">EsNegrita(BP[[#This Row],[CODIGO]])</f>
        <v>0</v>
      </c>
      <c r="I7693" s="387" t="b" cm="1">
        <f t="array" ref="I7693">_xlfn.LET(
    _xlpm.codigos_devolucion, _xlfn.UNIQUE(_xlfn._xlws.FILTER(BP[CODIGO], ISNUMBER(SEARCH("devoluci", BP[NOMBRE CUENTA])), {""})),
    ISNUMBER(MATCH(BP[[#This Row],[CODIGO]], _xlpm.codigos_devolucion, 0))
)</f>
        <v>0</v>
      </c>
    </row>
    <row r="7694" spans="1:9" x14ac:dyDescent="0.25">
      <c r="A7694" s="68"/>
      <c r="B7694" s="68"/>
      <c r="C7694" s="68"/>
      <c r="D7694" s="68"/>
      <c r="E7694" s="68"/>
      <c r="F7694" s="68"/>
      <c r="G7694" s="389"/>
      <c r="H7694" s="387" t="b" cm="1">
        <f t="array" aca="1" ref="H7694" ca="1">EsNegrita(BP[[#This Row],[CODIGO]])</f>
        <v>0</v>
      </c>
      <c r="I7694" s="387" t="b" cm="1">
        <f t="array" ref="I7694">_xlfn.LET(
    _xlpm.codigos_devolucion, _xlfn.UNIQUE(_xlfn._xlws.FILTER(BP[CODIGO], ISNUMBER(SEARCH("devoluci", BP[NOMBRE CUENTA])), {""})),
    ISNUMBER(MATCH(BP[[#This Row],[CODIGO]], _xlpm.codigos_devolucion, 0))
)</f>
        <v>0</v>
      </c>
    </row>
    <row r="7695" spans="1:9" x14ac:dyDescent="0.25">
      <c r="A7695" s="68"/>
      <c r="B7695" s="68"/>
      <c r="C7695" s="68"/>
      <c r="D7695" s="68"/>
      <c r="E7695" s="68"/>
      <c r="F7695" s="68"/>
      <c r="G7695" s="389"/>
      <c r="H7695" s="387" t="b" cm="1">
        <f t="array" aca="1" ref="H7695" ca="1">EsNegrita(BP[[#This Row],[CODIGO]])</f>
        <v>0</v>
      </c>
      <c r="I7695" s="387" t="b" cm="1">
        <f t="array" ref="I7695">_xlfn.LET(
    _xlpm.codigos_devolucion, _xlfn.UNIQUE(_xlfn._xlws.FILTER(BP[CODIGO], ISNUMBER(SEARCH("devoluci", BP[NOMBRE CUENTA])), {""})),
    ISNUMBER(MATCH(BP[[#This Row],[CODIGO]], _xlpm.codigos_devolucion, 0))
)</f>
        <v>0</v>
      </c>
    </row>
    <row r="7696" spans="1:9" x14ac:dyDescent="0.25">
      <c r="A7696" s="68"/>
      <c r="B7696" s="68"/>
      <c r="C7696" s="68"/>
      <c r="D7696" s="68"/>
      <c r="E7696" s="68"/>
      <c r="F7696" s="68"/>
      <c r="G7696" s="389"/>
      <c r="H7696" s="387" t="b" cm="1">
        <f t="array" aca="1" ref="H7696" ca="1">EsNegrita(BP[[#This Row],[CODIGO]])</f>
        <v>0</v>
      </c>
      <c r="I7696" s="387" t="b" cm="1">
        <f t="array" ref="I7696">_xlfn.LET(
    _xlpm.codigos_devolucion, _xlfn.UNIQUE(_xlfn._xlws.FILTER(BP[CODIGO], ISNUMBER(SEARCH("devoluci", BP[NOMBRE CUENTA])), {""})),
    ISNUMBER(MATCH(BP[[#This Row],[CODIGO]], _xlpm.codigos_devolucion, 0))
)</f>
        <v>0</v>
      </c>
    </row>
    <row r="7697" spans="1:9" x14ac:dyDescent="0.25">
      <c r="A7697" s="68"/>
      <c r="B7697" s="68"/>
      <c r="C7697" s="68"/>
      <c r="D7697" s="68"/>
      <c r="E7697" s="68"/>
      <c r="F7697" s="68"/>
      <c r="G7697" s="389"/>
      <c r="H7697" s="387" t="b" cm="1">
        <f t="array" aca="1" ref="H7697" ca="1">EsNegrita(BP[[#This Row],[CODIGO]])</f>
        <v>0</v>
      </c>
      <c r="I7697" s="387" t="b" cm="1">
        <f t="array" ref="I7697">_xlfn.LET(
    _xlpm.codigos_devolucion, _xlfn.UNIQUE(_xlfn._xlws.FILTER(BP[CODIGO], ISNUMBER(SEARCH("devoluci", BP[NOMBRE CUENTA])), {""})),
    ISNUMBER(MATCH(BP[[#This Row],[CODIGO]], _xlpm.codigos_devolucion, 0))
)</f>
        <v>0</v>
      </c>
    </row>
    <row r="7698" spans="1:9" x14ac:dyDescent="0.25">
      <c r="A7698" s="392"/>
      <c r="B7698" s="392"/>
      <c r="C7698" s="392"/>
      <c r="D7698" s="392"/>
      <c r="E7698" s="392"/>
      <c r="F7698" s="392"/>
      <c r="G7698" s="393"/>
      <c r="H7698" s="387" t="b" cm="1">
        <f t="array" aca="1" ref="H7698" ca="1">EsNegrita(BP[[#This Row],[CODIGO]])</f>
        <v>0</v>
      </c>
      <c r="I7698" s="387" t="b" cm="1">
        <f t="array" ref="I7698">_xlfn.LET(
    _xlpm.codigos_devolucion, _xlfn.UNIQUE(_xlfn._xlws.FILTER(BP[CODIGO], ISNUMBER(SEARCH("devoluci", BP[NOMBRE CUENTA])), {""})),
    ISNUMBER(MATCH(BP[[#This Row],[CODIGO]], _xlpm.codigos_devolucion, 0))
)</f>
        <v>0</v>
      </c>
    </row>
    <row r="7699" spans="1:9" x14ac:dyDescent="0.25">
      <c r="A7699" s="68"/>
      <c r="B7699" s="68"/>
      <c r="C7699" s="68"/>
      <c r="D7699" s="68"/>
      <c r="E7699" s="68"/>
      <c r="F7699" s="68"/>
      <c r="G7699" s="389"/>
      <c r="H7699" s="387" t="b" cm="1">
        <f t="array" aca="1" ref="H7699" ca="1">EsNegrita(BP[[#This Row],[CODIGO]])</f>
        <v>0</v>
      </c>
      <c r="I7699" s="387" t="b" cm="1">
        <f t="array" ref="I7699">_xlfn.LET(
    _xlpm.codigos_devolucion, _xlfn.UNIQUE(_xlfn._xlws.FILTER(BP[CODIGO], ISNUMBER(SEARCH("devoluci", BP[NOMBRE CUENTA])), {""})),
    ISNUMBER(MATCH(BP[[#This Row],[CODIGO]], _xlpm.codigos_devolucion, 0))
)</f>
        <v>0</v>
      </c>
    </row>
    <row r="7700" spans="1:9" x14ac:dyDescent="0.25">
      <c r="A7700" s="392"/>
      <c r="B7700" s="392"/>
      <c r="C7700" s="392"/>
      <c r="D7700" s="392"/>
      <c r="E7700" s="392"/>
      <c r="F7700" s="392"/>
      <c r="G7700" s="393"/>
      <c r="H7700" s="387" t="b" cm="1">
        <f t="array" aca="1" ref="H7700" ca="1">EsNegrita(BP[[#This Row],[CODIGO]])</f>
        <v>0</v>
      </c>
      <c r="I7700" s="387" t="b" cm="1">
        <f t="array" ref="I7700">_xlfn.LET(
    _xlpm.codigos_devolucion, _xlfn.UNIQUE(_xlfn._xlws.FILTER(BP[CODIGO], ISNUMBER(SEARCH("devoluci", BP[NOMBRE CUENTA])), {""})),
    ISNUMBER(MATCH(BP[[#This Row],[CODIGO]], _xlpm.codigos_devolucion, 0))
)</f>
        <v>0</v>
      </c>
    </row>
    <row r="7701" spans="1:9" x14ac:dyDescent="0.25">
      <c r="A7701" s="68"/>
      <c r="B7701" s="68"/>
      <c r="C7701" s="68"/>
      <c r="D7701" s="68"/>
      <c r="E7701" s="68"/>
      <c r="F7701" s="68"/>
      <c r="G7701" s="389"/>
      <c r="H7701" s="387" t="b" cm="1">
        <f t="array" aca="1" ref="H7701" ca="1">EsNegrita(BP[[#This Row],[CODIGO]])</f>
        <v>0</v>
      </c>
      <c r="I7701" s="387" t="b" cm="1">
        <f t="array" ref="I7701">_xlfn.LET(
    _xlpm.codigos_devolucion, _xlfn.UNIQUE(_xlfn._xlws.FILTER(BP[CODIGO], ISNUMBER(SEARCH("devoluci", BP[NOMBRE CUENTA])), {""})),
    ISNUMBER(MATCH(BP[[#This Row],[CODIGO]], _xlpm.codigos_devolucion, 0))
)</f>
        <v>0</v>
      </c>
    </row>
    <row r="7702" spans="1:9" x14ac:dyDescent="0.25">
      <c r="A7702" s="392"/>
      <c r="B7702" s="392"/>
      <c r="C7702" s="392"/>
      <c r="D7702" s="392"/>
      <c r="E7702" s="392"/>
      <c r="F7702" s="392"/>
      <c r="G7702" s="393"/>
      <c r="H7702" s="387" t="b" cm="1">
        <f t="array" aca="1" ref="H7702" ca="1">EsNegrita(BP[[#This Row],[CODIGO]])</f>
        <v>0</v>
      </c>
      <c r="I7702" s="387" t="b" cm="1">
        <f t="array" ref="I7702">_xlfn.LET(
    _xlpm.codigos_devolucion, _xlfn.UNIQUE(_xlfn._xlws.FILTER(BP[CODIGO], ISNUMBER(SEARCH("devoluci", BP[NOMBRE CUENTA])), {""})),
    ISNUMBER(MATCH(BP[[#This Row],[CODIGO]], _xlpm.codigos_devolucion, 0))
)</f>
        <v>0</v>
      </c>
    </row>
    <row r="7703" spans="1:9" x14ac:dyDescent="0.25">
      <c r="A7703" s="68"/>
      <c r="B7703" s="68"/>
      <c r="C7703" s="68"/>
      <c r="D7703" s="68"/>
      <c r="E7703" s="68"/>
      <c r="F7703" s="68"/>
      <c r="G7703" s="389"/>
      <c r="H7703" s="387" t="b" cm="1">
        <f t="array" aca="1" ref="H7703" ca="1">EsNegrita(BP[[#This Row],[CODIGO]])</f>
        <v>0</v>
      </c>
      <c r="I7703" s="387" t="b" cm="1">
        <f t="array" ref="I7703">_xlfn.LET(
    _xlpm.codigos_devolucion, _xlfn.UNIQUE(_xlfn._xlws.FILTER(BP[CODIGO], ISNUMBER(SEARCH("devoluci", BP[NOMBRE CUENTA])), {""})),
    ISNUMBER(MATCH(BP[[#This Row],[CODIGO]], _xlpm.codigos_devolucion, 0))
)</f>
        <v>0</v>
      </c>
    </row>
    <row r="7704" spans="1:9" x14ac:dyDescent="0.25">
      <c r="A7704" s="68"/>
      <c r="B7704" s="68"/>
      <c r="C7704" s="68"/>
      <c r="D7704" s="68"/>
      <c r="E7704" s="68"/>
      <c r="F7704" s="68"/>
      <c r="G7704" s="389"/>
      <c r="H7704" s="387" t="b" cm="1">
        <f t="array" aca="1" ref="H7704" ca="1">EsNegrita(BP[[#This Row],[CODIGO]])</f>
        <v>0</v>
      </c>
      <c r="I7704" s="387" t="b" cm="1">
        <f t="array" ref="I7704">_xlfn.LET(
    _xlpm.codigos_devolucion, _xlfn.UNIQUE(_xlfn._xlws.FILTER(BP[CODIGO], ISNUMBER(SEARCH("devoluci", BP[NOMBRE CUENTA])), {""})),
    ISNUMBER(MATCH(BP[[#This Row],[CODIGO]], _xlpm.codigos_devolucion, 0))
)</f>
        <v>0</v>
      </c>
    </row>
    <row r="7705" spans="1:9" x14ac:dyDescent="0.25">
      <c r="A7705" s="68"/>
      <c r="B7705" s="68"/>
      <c r="C7705" s="68"/>
      <c r="D7705" s="68"/>
      <c r="E7705" s="68"/>
      <c r="F7705" s="68"/>
      <c r="G7705" s="389"/>
      <c r="H7705" s="387" t="b" cm="1">
        <f t="array" aca="1" ref="H7705" ca="1">EsNegrita(BP[[#This Row],[CODIGO]])</f>
        <v>0</v>
      </c>
      <c r="I7705" s="387" t="b" cm="1">
        <f t="array" ref="I7705">_xlfn.LET(
    _xlpm.codigos_devolucion, _xlfn.UNIQUE(_xlfn._xlws.FILTER(BP[CODIGO], ISNUMBER(SEARCH("devoluci", BP[NOMBRE CUENTA])), {""})),
    ISNUMBER(MATCH(BP[[#This Row],[CODIGO]], _xlpm.codigos_devolucion, 0))
)</f>
        <v>0</v>
      </c>
    </row>
    <row r="7706" spans="1:9" x14ac:dyDescent="0.25">
      <c r="A7706" s="68"/>
      <c r="B7706" s="68"/>
      <c r="C7706" s="68"/>
      <c r="D7706" s="68"/>
      <c r="E7706" s="68"/>
      <c r="F7706" s="68"/>
      <c r="G7706" s="389"/>
      <c r="H7706" s="387" t="b" cm="1">
        <f t="array" aca="1" ref="H7706" ca="1">EsNegrita(BP[[#This Row],[CODIGO]])</f>
        <v>0</v>
      </c>
      <c r="I7706" s="387" t="b" cm="1">
        <f t="array" ref="I7706">_xlfn.LET(
    _xlpm.codigos_devolucion, _xlfn.UNIQUE(_xlfn._xlws.FILTER(BP[CODIGO], ISNUMBER(SEARCH("devoluci", BP[NOMBRE CUENTA])), {""})),
    ISNUMBER(MATCH(BP[[#This Row],[CODIGO]], _xlpm.codigos_devolucion, 0))
)</f>
        <v>0</v>
      </c>
    </row>
    <row r="7707" spans="1:9" x14ac:dyDescent="0.25">
      <c r="A7707" s="68"/>
      <c r="B7707" s="68"/>
      <c r="C7707" s="68"/>
      <c r="D7707" s="68"/>
      <c r="E7707" s="68"/>
      <c r="F7707" s="68"/>
      <c r="G7707" s="389"/>
      <c r="H7707" s="387" t="b" cm="1">
        <f t="array" aca="1" ref="H7707" ca="1">EsNegrita(BP[[#This Row],[CODIGO]])</f>
        <v>0</v>
      </c>
      <c r="I7707" s="387" t="b" cm="1">
        <f t="array" ref="I7707">_xlfn.LET(
    _xlpm.codigos_devolucion, _xlfn.UNIQUE(_xlfn._xlws.FILTER(BP[CODIGO], ISNUMBER(SEARCH("devoluci", BP[NOMBRE CUENTA])), {""})),
    ISNUMBER(MATCH(BP[[#This Row],[CODIGO]], _xlpm.codigos_devolucion, 0))
)</f>
        <v>0</v>
      </c>
    </row>
    <row r="7708" spans="1:9" x14ac:dyDescent="0.25">
      <c r="A7708" s="68"/>
      <c r="B7708" s="68"/>
      <c r="C7708" s="68"/>
      <c r="D7708" s="68"/>
      <c r="E7708" s="68"/>
      <c r="F7708" s="68"/>
      <c r="G7708" s="389"/>
      <c r="H7708" s="387" t="b" cm="1">
        <f t="array" aca="1" ref="H7708" ca="1">EsNegrita(BP[[#This Row],[CODIGO]])</f>
        <v>0</v>
      </c>
      <c r="I7708" s="387" t="b" cm="1">
        <f t="array" ref="I7708">_xlfn.LET(
    _xlpm.codigos_devolucion, _xlfn.UNIQUE(_xlfn._xlws.FILTER(BP[CODIGO], ISNUMBER(SEARCH("devoluci", BP[NOMBRE CUENTA])), {""})),
    ISNUMBER(MATCH(BP[[#This Row],[CODIGO]], _xlpm.codigos_devolucion, 0))
)</f>
        <v>0</v>
      </c>
    </row>
    <row r="7709" spans="1:9" x14ac:dyDescent="0.25">
      <c r="A7709" s="68"/>
      <c r="B7709" s="68"/>
      <c r="C7709" s="68"/>
      <c r="D7709" s="68"/>
      <c r="E7709" s="68"/>
      <c r="F7709" s="68"/>
      <c r="G7709" s="389"/>
      <c r="H7709" s="387" t="b" cm="1">
        <f t="array" aca="1" ref="H7709" ca="1">EsNegrita(BP[[#This Row],[CODIGO]])</f>
        <v>0</v>
      </c>
      <c r="I7709" s="387" t="b" cm="1">
        <f t="array" ref="I7709">_xlfn.LET(
    _xlpm.codigos_devolucion, _xlfn.UNIQUE(_xlfn._xlws.FILTER(BP[CODIGO], ISNUMBER(SEARCH("devoluci", BP[NOMBRE CUENTA])), {""})),
    ISNUMBER(MATCH(BP[[#This Row],[CODIGO]], _xlpm.codigos_devolucion, 0))
)</f>
        <v>0</v>
      </c>
    </row>
    <row r="7710" spans="1:9" x14ac:dyDescent="0.25">
      <c r="A7710" s="68"/>
      <c r="B7710" s="68"/>
      <c r="C7710" s="68"/>
      <c r="D7710" s="68"/>
      <c r="E7710" s="68"/>
      <c r="F7710" s="68"/>
      <c r="G7710" s="389"/>
      <c r="H7710" s="387" t="b" cm="1">
        <f t="array" aca="1" ref="H7710" ca="1">EsNegrita(BP[[#This Row],[CODIGO]])</f>
        <v>0</v>
      </c>
      <c r="I7710" s="387" t="b" cm="1">
        <f t="array" ref="I7710">_xlfn.LET(
    _xlpm.codigos_devolucion, _xlfn.UNIQUE(_xlfn._xlws.FILTER(BP[CODIGO], ISNUMBER(SEARCH("devoluci", BP[NOMBRE CUENTA])), {""})),
    ISNUMBER(MATCH(BP[[#This Row],[CODIGO]], _xlpm.codigos_devolucion, 0))
)</f>
        <v>0</v>
      </c>
    </row>
    <row r="7711" spans="1:9" x14ac:dyDescent="0.25">
      <c r="A7711" s="68"/>
      <c r="B7711" s="68"/>
      <c r="C7711" s="68"/>
      <c r="D7711" s="68"/>
      <c r="E7711" s="68"/>
      <c r="F7711" s="68"/>
      <c r="G7711" s="389"/>
      <c r="H7711" s="387" t="b" cm="1">
        <f t="array" aca="1" ref="H7711" ca="1">EsNegrita(BP[[#This Row],[CODIGO]])</f>
        <v>0</v>
      </c>
      <c r="I7711" s="387" t="b" cm="1">
        <f t="array" ref="I7711">_xlfn.LET(
    _xlpm.codigos_devolucion, _xlfn.UNIQUE(_xlfn._xlws.FILTER(BP[CODIGO], ISNUMBER(SEARCH("devoluci", BP[NOMBRE CUENTA])), {""})),
    ISNUMBER(MATCH(BP[[#This Row],[CODIGO]], _xlpm.codigos_devolucion, 0))
)</f>
        <v>0</v>
      </c>
    </row>
    <row r="7712" spans="1:9" x14ac:dyDescent="0.25">
      <c r="A7712" s="68"/>
      <c r="B7712" s="68"/>
      <c r="C7712" s="68"/>
      <c r="D7712" s="68"/>
      <c r="E7712" s="68"/>
      <c r="F7712" s="68"/>
      <c r="G7712" s="389"/>
      <c r="H7712" s="387" t="b" cm="1">
        <f t="array" aca="1" ref="H7712" ca="1">EsNegrita(BP[[#This Row],[CODIGO]])</f>
        <v>0</v>
      </c>
      <c r="I7712" s="387" t="b" cm="1">
        <f t="array" ref="I7712">_xlfn.LET(
    _xlpm.codigos_devolucion, _xlfn.UNIQUE(_xlfn._xlws.FILTER(BP[CODIGO], ISNUMBER(SEARCH("devoluci", BP[NOMBRE CUENTA])), {""})),
    ISNUMBER(MATCH(BP[[#This Row],[CODIGO]], _xlpm.codigos_devolucion, 0))
)</f>
        <v>0</v>
      </c>
    </row>
    <row r="7713" spans="1:9" x14ac:dyDescent="0.25">
      <c r="A7713" s="392"/>
      <c r="B7713" s="392"/>
      <c r="C7713" s="392"/>
      <c r="D7713" s="392"/>
      <c r="E7713" s="392"/>
      <c r="F7713" s="392"/>
      <c r="G7713" s="393"/>
      <c r="H7713" s="387" t="b" cm="1">
        <f t="array" aca="1" ref="H7713" ca="1">EsNegrita(BP[[#This Row],[CODIGO]])</f>
        <v>0</v>
      </c>
      <c r="I7713" s="387" t="b" cm="1">
        <f t="array" ref="I7713">_xlfn.LET(
    _xlpm.codigos_devolucion, _xlfn.UNIQUE(_xlfn._xlws.FILTER(BP[CODIGO], ISNUMBER(SEARCH("devoluci", BP[NOMBRE CUENTA])), {""})),
    ISNUMBER(MATCH(BP[[#This Row],[CODIGO]], _xlpm.codigos_devolucion, 0))
)</f>
        <v>0</v>
      </c>
    </row>
    <row r="7714" spans="1:9" x14ac:dyDescent="0.25">
      <c r="A7714" s="68"/>
      <c r="B7714" s="68"/>
      <c r="C7714" s="68"/>
      <c r="D7714" s="68"/>
      <c r="E7714" s="68"/>
      <c r="F7714" s="68"/>
      <c r="G7714" s="389"/>
      <c r="H7714" s="387" t="b" cm="1">
        <f t="array" aca="1" ref="H7714" ca="1">EsNegrita(BP[[#This Row],[CODIGO]])</f>
        <v>0</v>
      </c>
      <c r="I7714" s="387" t="b" cm="1">
        <f t="array" ref="I7714">_xlfn.LET(
    _xlpm.codigos_devolucion, _xlfn.UNIQUE(_xlfn._xlws.FILTER(BP[CODIGO], ISNUMBER(SEARCH("devoluci", BP[NOMBRE CUENTA])), {""})),
    ISNUMBER(MATCH(BP[[#This Row],[CODIGO]], _xlpm.codigos_devolucion, 0))
)</f>
        <v>0</v>
      </c>
    </row>
    <row r="7715" spans="1:9" x14ac:dyDescent="0.25">
      <c r="A7715" s="392"/>
      <c r="B7715" s="392"/>
      <c r="C7715" s="392"/>
      <c r="D7715" s="392"/>
      <c r="E7715" s="392"/>
      <c r="F7715" s="392"/>
      <c r="G7715" s="393"/>
      <c r="H7715" s="387" t="b" cm="1">
        <f t="array" aca="1" ref="H7715" ca="1">EsNegrita(BP[[#This Row],[CODIGO]])</f>
        <v>0</v>
      </c>
      <c r="I7715" s="387" t="b" cm="1">
        <f t="array" ref="I7715">_xlfn.LET(
    _xlpm.codigos_devolucion, _xlfn.UNIQUE(_xlfn._xlws.FILTER(BP[CODIGO], ISNUMBER(SEARCH("devoluci", BP[NOMBRE CUENTA])), {""})),
    ISNUMBER(MATCH(BP[[#This Row],[CODIGO]], _xlpm.codigos_devolucion, 0))
)</f>
        <v>0</v>
      </c>
    </row>
    <row r="7716" spans="1:9" x14ac:dyDescent="0.25">
      <c r="A7716" s="68"/>
      <c r="B7716" s="68"/>
      <c r="C7716" s="68"/>
      <c r="D7716" s="68"/>
      <c r="E7716" s="68"/>
      <c r="F7716" s="68"/>
      <c r="G7716" s="389"/>
      <c r="H7716" s="387" t="b" cm="1">
        <f t="array" aca="1" ref="H7716" ca="1">EsNegrita(BP[[#This Row],[CODIGO]])</f>
        <v>0</v>
      </c>
      <c r="I7716" s="387" t="b" cm="1">
        <f t="array" ref="I7716">_xlfn.LET(
    _xlpm.codigos_devolucion, _xlfn.UNIQUE(_xlfn._xlws.FILTER(BP[CODIGO], ISNUMBER(SEARCH("devoluci", BP[NOMBRE CUENTA])), {""})),
    ISNUMBER(MATCH(BP[[#This Row],[CODIGO]], _xlpm.codigos_devolucion, 0))
)</f>
        <v>0</v>
      </c>
    </row>
    <row r="7717" spans="1:9" x14ac:dyDescent="0.25">
      <c r="A7717" s="394"/>
      <c r="B7717" s="394"/>
      <c r="C7717" s="394"/>
      <c r="D7717" s="394"/>
      <c r="E7717" s="394"/>
      <c r="F7717" s="394"/>
      <c r="G7717" s="395"/>
      <c r="H7717" s="387" t="b" cm="1">
        <f t="array" aca="1" ref="H7717" ca="1">EsNegrita(BP[[#This Row],[CODIGO]])</f>
        <v>0</v>
      </c>
      <c r="I7717" s="387" t="b" cm="1">
        <f t="array" ref="I7717">_xlfn.LET(
    _xlpm.codigos_devolucion, _xlfn.UNIQUE(_xlfn._xlws.FILTER(BP[CODIGO], ISNUMBER(SEARCH("devoluci", BP[NOMBRE CUENTA])), {""})),
    ISNUMBER(MATCH(BP[[#This Row],[CODIGO]], _xlpm.codigos_devolucion, 0))
)</f>
        <v>0</v>
      </c>
    </row>
    <row r="7718" spans="1:9" x14ac:dyDescent="0.25">
      <c r="A7718" s="392"/>
      <c r="B7718" s="392"/>
      <c r="C7718" s="392"/>
      <c r="D7718" s="392"/>
      <c r="E7718" s="392"/>
      <c r="F7718" s="392"/>
      <c r="G7718" s="393"/>
      <c r="H7718" s="387" t="b" cm="1">
        <f t="array" aca="1" ref="H7718" ca="1">EsNegrita(BP[[#This Row],[CODIGO]])</f>
        <v>0</v>
      </c>
      <c r="I7718" s="387" t="b" cm="1">
        <f t="array" ref="I7718">_xlfn.LET(
    _xlpm.codigos_devolucion, _xlfn.UNIQUE(_xlfn._xlws.FILTER(BP[CODIGO], ISNUMBER(SEARCH("devoluci", BP[NOMBRE CUENTA])), {""})),
    ISNUMBER(MATCH(BP[[#This Row],[CODIGO]], _xlpm.codigos_devolucion, 0))
)</f>
        <v>0</v>
      </c>
    </row>
    <row r="7719" spans="1:9" x14ac:dyDescent="0.25">
      <c r="A7719" s="68"/>
      <c r="B7719" s="68"/>
      <c r="C7719" s="68"/>
      <c r="D7719" s="68"/>
      <c r="E7719" s="68"/>
      <c r="F7719" s="68"/>
      <c r="G7719" s="389"/>
      <c r="H7719" s="387" t="b" cm="1">
        <f t="array" aca="1" ref="H7719" ca="1">EsNegrita(BP[[#This Row],[CODIGO]])</f>
        <v>0</v>
      </c>
      <c r="I7719" s="387" t="b" cm="1">
        <f t="array" ref="I7719">_xlfn.LET(
    _xlpm.codigos_devolucion, _xlfn.UNIQUE(_xlfn._xlws.FILTER(BP[CODIGO], ISNUMBER(SEARCH("devoluci", BP[NOMBRE CUENTA])), {""})),
    ISNUMBER(MATCH(BP[[#This Row],[CODIGO]], _xlpm.codigos_devolucion, 0))
)</f>
        <v>0</v>
      </c>
    </row>
    <row r="7720" spans="1:9" x14ac:dyDescent="0.25">
      <c r="A7720" s="392"/>
      <c r="B7720" s="392"/>
      <c r="C7720" s="392"/>
      <c r="D7720" s="392"/>
      <c r="E7720" s="392"/>
      <c r="F7720" s="392"/>
      <c r="G7720" s="393"/>
      <c r="H7720" s="387" t="b" cm="1">
        <f t="array" aca="1" ref="H7720" ca="1">EsNegrita(BP[[#This Row],[CODIGO]])</f>
        <v>0</v>
      </c>
      <c r="I7720" s="387" t="b" cm="1">
        <f t="array" ref="I7720">_xlfn.LET(
    _xlpm.codigos_devolucion, _xlfn.UNIQUE(_xlfn._xlws.FILTER(BP[CODIGO], ISNUMBER(SEARCH("devoluci", BP[NOMBRE CUENTA])), {""})),
    ISNUMBER(MATCH(BP[[#This Row],[CODIGO]], _xlpm.codigos_devolucion, 0))
)</f>
        <v>0</v>
      </c>
    </row>
    <row r="7721" spans="1:9" x14ac:dyDescent="0.25">
      <c r="A7721" s="68"/>
      <c r="B7721" s="68"/>
      <c r="C7721" s="68"/>
      <c r="D7721" s="68"/>
      <c r="E7721" s="68"/>
      <c r="F7721" s="68"/>
      <c r="G7721" s="389"/>
      <c r="H7721" s="387" t="b" cm="1">
        <f t="array" aca="1" ref="H7721" ca="1">EsNegrita(BP[[#This Row],[CODIGO]])</f>
        <v>0</v>
      </c>
      <c r="I7721" s="387" t="b" cm="1">
        <f t="array" ref="I7721">_xlfn.LET(
    _xlpm.codigos_devolucion, _xlfn.UNIQUE(_xlfn._xlws.FILTER(BP[CODIGO], ISNUMBER(SEARCH("devoluci", BP[NOMBRE CUENTA])), {""})),
    ISNUMBER(MATCH(BP[[#This Row],[CODIGO]], _xlpm.codigos_devolucion, 0))
)</f>
        <v>0</v>
      </c>
    </row>
    <row r="7722" spans="1:9" x14ac:dyDescent="0.25">
      <c r="A7722" s="392"/>
      <c r="B7722" s="392"/>
      <c r="C7722" s="392"/>
      <c r="D7722" s="392"/>
      <c r="E7722" s="392"/>
      <c r="F7722" s="392"/>
      <c r="G7722" s="393"/>
      <c r="H7722" s="387" t="b" cm="1">
        <f t="array" aca="1" ref="H7722" ca="1">EsNegrita(BP[[#This Row],[CODIGO]])</f>
        <v>0</v>
      </c>
      <c r="I7722" s="387" t="b" cm="1">
        <f t="array" ref="I7722">_xlfn.LET(
    _xlpm.codigos_devolucion, _xlfn.UNIQUE(_xlfn._xlws.FILTER(BP[CODIGO], ISNUMBER(SEARCH("devoluci", BP[NOMBRE CUENTA])), {""})),
    ISNUMBER(MATCH(BP[[#This Row],[CODIGO]], _xlpm.codigos_devolucion, 0))
)</f>
        <v>0</v>
      </c>
    </row>
    <row r="7723" spans="1:9" x14ac:dyDescent="0.25">
      <c r="A7723" s="68"/>
      <c r="B7723" s="68"/>
      <c r="C7723" s="68"/>
      <c r="D7723" s="68"/>
      <c r="E7723" s="68"/>
      <c r="F7723" s="68"/>
      <c r="G7723" s="389"/>
      <c r="H7723" s="387" t="b" cm="1">
        <f t="array" aca="1" ref="H7723" ca="1">EsNegrita(BP[[#This Row],[CODIGO]])</f>
        <v>0</v>
      </c>
      <c r="I7723" s="387" t="b" cm="1">
        <f t="array" ref="I7723">_xlfn.LET(
    _xlpm.codigos_devolucion, _xlfn.UNIQUE(_xlfn._xlws.FILTER(BP[CODIGO], ISNUMBER(SEARCH("devoluci", BP[NOMBRE CUENTA])), {""})),
    ISNUMBER(MATCH(BP[[#This Row],[CODIGO]], _xlpm.codigos_devolucion, 0))
)</f>
        <v>0</v>
      </c>
    </row>
    <row r="7724" spans="1:9" x14ac:dyDescent="0.25">
      <c r="A7724" s="392"/>
      <c r="B7724" s="392"/>
      <c r="C7724" s="392"/>
      <c r="D7724" s="392"/>
      <c r="E7724" s="392"/>
      <c r="F7724" s="392"/>
      <c r="G7724" s="393"/>
      <c r="H7724" s="387" t="b" cm="1">
        <f t="array" aca="1" ref="H7724" ca="1">EsNegrita(BP[[#This Row],[CODIGO]])</f>
        <v>0</v>
      </c>
      <c r="I7724" s="387" t="b" cm="1">
        <f t="array" ref="I7724">_xlfn.LET(
    _xlpm.codigos_devolucion, _xlfn.UNIQUE(_xlfn._xlws.FILTER(BP[CODIGO], ISNUMBER(SEARCH("devoluci", BP[NOMBRE CUENTA])), {""})),
    ISNUMBER(MATCH(BP[[#This Row],[CODIGO]], _xlpm.codigos_devolucion, 0))
)</f>
        <v>0</v>
      </c>
    </row>
    <row r="7725" spans="1:9" x14ac:dyDescent="0.25">
      <c r="A7725" s="68"/>
      <c r="B7725" s="68"/>
      <c r="C7725" s="68"/>
      <c r="D7725" s="68"/>
      <c r="E7725" s="68"/>
      <c r="F7725" s="68"/>
      <c r="G7725" s="389"/>
      <c r="H7725" s="387" t="b" cm="1">
        <f t="array" aca="1" ref="H7725" ca="1">EsNegrita(BP[[#This Row],[CODIGO]])</f>
        <v>0</v>
      </c>
      <c r="I7725" s="387" t="b" cm="1">
        <f t="array" ref="I7725">_xlfn.LET(
    _xlpm.codigos_devolucion, _xlfn.UNIQUE(_xlfn._xlws.FILTER(BP[CODIGO], ISNUMBER(SEARCH("devoluci", BP[NOMBRE CUENTA])), {""})),
    ISNUMBER(MATCH(BP[[#This Row],[CODIGO]], _xlpm.codigos_devolucion, 0))
)</f>
        <v>0</v>
      </c>
    </row>
    <row r="7726" spans="1:9" x14ac:dyDescent="0.25">
      <c r="A7726" s="392"/>
      <c r="B7726" s="392"/>
      <c r="C7726" s="392"/>
      <c r="D7726" s="392"/>
      <c r="E7726" s="392"/>
      <c r="F7726" s="392"/>
      <c r="G7726" s="393"/>
      <c r="H7726" s="387" t="b" cm="1">
        <f t="array" aca="1" ref="H7726" ca="1">EsNegrita(BP[[#This Row],[CODIGO]])</f>
        <v>0</v>
      </c>
      <c r="I7726" s="387" t="b" cm="1">
        <f t="array" ref="I7726">_xlfn.LET(
    _xlpm.codigos_devolucion, _xlfn.UNIQUE(_xlfn._xlws.FILTER(BP[CODIGO], ISNUMBER(SEARCH("devoluci", BP[NOMBRE CUENTA])), {""})),
    ISNUMBER(MATCH(BP[[#This Row],[CODIGO]], _xlpm.codigos_devolucion, 0))
)</f>
        <v>0</v>
      </c>
    </row>
    <row r="7727" spans="1:9" x14ac:dyDescent="0.25">
      <c r="A7727" s="68"/>
      <c r="B7727" s="68"/>
      <c r="C7727" s="68"/>
      <c r="D7727" s="68"/>
      <c r="E7727" s="68"/>
      <c r="F7727" s="68"/>
      <c r="G7727" s="389"/>
      <c r="H7727" s="387" t="b" cm="1">
        <f t="array" aca="1" ref="H7727" ca="1">EsNegrita(BP[[#This Row],[CODIGO]])</f>
        <v>0</v>
      </c>
      <c r="I7727" s="387" t="b" cm="1">
        <f t="array" ref="I7727">_xlfn.LET(
    _xlpm.codigos_devolucion, _xlfn.UNIQUE(_xlfn._xlws.FILTER(BP[CODIGO], ISNUMBER(SEARCH("devoluci", BP[NOMBRE CUENTA])), {""})),
    ISNUMBER(MATCH(BP[[#This Row],[CODIGO]], _xlpm.codigos_devolucion, 0))
)</f>
        <v>0</v>
      </c>
    </row>
    <row r="7728" spans="1:9" x14ac:dyDescent="0.25">
      <c r="A7728" s="392"/>
      <c r="B7728" s="392"/>
      <c r="C7728" s="392"/>
      <c r="D7728" s="392"/>
      <c r="E7728" s="392"/>
      <c r="F7728" s="392"/>
      <c r="G7728" s="393"/>
      <c r="H7728" s="387" t="b" cm="1">
        <f t="array" aca="1" ref="H7728" ca="1">EsNegrita(BP[[#This Row],[CODIGO]])</f>
        <v>0</v>
      </c>
      <c r="I7728" s="387" t="b" cm="1">
        <f t="array" ref="I7728">_xlfn.LET(
    _xlpm.codigos_devolucion, _xlfn.UNIQUE(_xlfn._xlws.FILTER(BP[CODIGO], ISNUMBER(SEARCH("devoluci", BP[NOMBRE CUENTA])), {""})),
    ISNUMBER(MATCH(BP[[#This Row],[CODIGO]], _xlpm.codigos_devolucion, 0))
)</f>
        <v>0</v>
      </c>
    </row>
    <row r="7729" spans="1:9" x14ac:dyDescent="0.25">
      <c r="A7729" s="68"/>
      <c r="B7729" s="68"/>
      <c r="C7729" s="68"/>
      <c r="D7729" s="68"/>
      <c r="E7729" s="68"/>
      <c r="F7729" s="68"/>
      <c r="G7729" s="389"/>
      <c r="H7729" s="387" t="b" cm="1">
        <f t="array" aca="1" ref="H7729" ca="1">EsNegrita(BP[[#This Row],[CODIGO]])</f>
        <v>0</v>
      </c>
      <c r="I7729" s="387" t="b" cm="1">
        <f t="array" ref="I7729">_xlfn.LET(
    _xlpm.codigos_devolucion, _xlfn.UNIQUE(_xlfn._xlws.FILTER(BP[CODIGO], ISNUMBER(SEARCH("devoluci", BP[NOMBRE CUENTA])), {""})),
    ISNUMBER(MATCH(BP[[#This Row],[CODIGO]], _xlpm.codigos_devolucion, 0))
)</f>
        <v>0</v>
      </c>
    </row>
    <row r="7730" spans="1:9" x14ac:dyDescent="0.25">
      <c r="A7730" s="68"/>
      <c r="B7730" s="68"/>
      <c r="C7730" s="68"/>
      <c r="D7730" s="68"/>
      <c r="E7730" s="68"/>
      <c r="F7730" s="68"/>
      <c r="G7730" s="389"/>
      <c r="H7730" s="387" t="b" cm="1">
        <f t="array" aca="1" ref="H7730" ca="1">EsNegrita(BP[[#This Row],[CODIGO]])</f>
        <v>0</v>
      </c>
      <c r="I7730" s="387" t="b" cm="1">
        <f t="array" ref="I7730">_xlfn.LET(
    _xlpm.codigos_devolucion, _xlfn.UNIQUE(_xlfn._xlws.FILTER(BP[CODIGO], ISNUMBER(SEARCH("devoluci", BP[NOMBRE CUENTA])), {""})),
    ISNUMBER(MATCH(BP[[#This Row],[CODIGO]], _xlpm.codigos_devolucion, 0))
)</f>
        <v>0</v>
      </c>
    </row>
    <row r="7731" spans="1:9" x14ac:dyDescent="0.25">
      <c r="A7731" s="392"/>
      <c r="B7731" s="392"/>
      <c r="C7731" s="392"/>
      <c r="D7731" s="392"/>
      <c r="E7731" s="392"/>
      <c r="F7731" s="392"/>
      <c r="G7731" s="393"/>
      <c r="H7731" s="387" t="b" cm="1">
        <f t="array" aca="1" ref="H7731" ca="1">EsNegrita(BP[[#This Row],[CODIGO]])</f>
        <v>0</v>
      </c>
      <c r="I7731" s="387" t="b" cm="1">
        <f t="array" ref="I7731">_xlfn.LET(
    _xlpm.codigos_devolucion, _xlfn.UNIQUE(_xlfn._xlws.FILTER(BP[CODIGO], ISNUMBER(SEARCH("devoluci", BP[NOMBRE CUENTA])), {""})),
    ISNUMBER(MATCH(BP[[#This Row],[CODIGO]], _xlpm.codigos_devolucion, 0))
)</f>
        <v>0</v>
      </c>
    </row>
    <row r="7732" spans="1:9" x14ac:dyDescent="0.25">
      <c r="A7732" s="68"/>
      <c r="B7732" s="68"/>
      <c r="C7732" s="68"/>
      <c r="D7732" s="68"/>
      <c r="E7732" s="68"/>
      <c r="F7732" s="68"/>
      <c r="G7732" s="389"/>
      <c r="H7732" s="387" t="b" cm="1">
        <f t="array" aca="1" ref="H7732" ca="1">EsNegrita(BP[[#This Row],[CODIGO]])</f>
        <v>0</v>
      </c>
      <c r="I7732" s="387" t="b" cm="1">
        <f t="array" ref="I7732">_xlfn.LET(
    _xlpm.codigos_devolucion, _xlfn.UNIQUE(_xlfn._xlws.FILTER(BP[CODIGO], ISNUMBER(SEARCH("devoluci", BP[NOMBRE CUENTA])), {""})),
    ISNUMBER(MATCH(BP[[#This Row],[CODIGO]], _xlpm.codigos_devolucion, 0))
)</f>
        <v>0</v>
      </c>
    </row>
    <row r="7733" spans="1:9" x14ac:dyDescent="0.25">
      <c r="A7733" s="68"/>
      <c r="B7733" s="68"/>
      <c r="C7733" s="68"/>
      <c r="D7733" s="68"/>
      <c r="E7733" s="68"/>
      <c r="F7733" s="68"/>
      <c r="G7733" s="389"/>
      <c r="H7733" s="387" t="b" cm="1">
        <f t="array" aca="1" ref="H7733" ca="1">EsNegrita(BP[[#This Row],[CODIGO]])</f>
        <v>0</v>
      </c>
      <c r="I7733" s="387" t="b" cm="1">
        <f t="array" ref="I7733">_xlfn.LET(
    _xlpm.codigos_devolucion, _xlfn.UNIQUE(_xlfn._xlws.FILTER(BP[CODIGO], ISNUMBER(SEARCH("devoluci", BP[NOMBRE CUENTA])), {""})),
    ISNUMBER(MATCH(BP[[#This Row],[CODIGO]], _xlpm.codigos_devolucion, 0))
)</f>
        <v>0</v>
      </c>
    </row>
    <row r="7734" spans="1:9" x14ac:dyDescent="0.25">
      <c r="A7734" s="392"/>
      <c r="B7734" s="392"/>
      <c r="C7734" s="392"/>
      <c r="D7734" s="392"/>
      <c r="E7734" s="392"/>
      <c r="F7734" s="392"/>
      <c r="G7734" s="393"/>
      <c r="H7734" s="387" t="b" cm="1">
        <f t="array" aca="1" ref="H7734" ca="1">EsNegrita(BP[[#This Row],[CODIGO]])</f>
        <v>0</v>
      </c>
      <c r="I7734" s="387" t="b" cm="1">
        <f t="array" ref="I7734">_xlfn.LET(
    _xlpm.codigos_devolucion, _xlfn.UNIQUE(_xlfn._xlws.FILTER(BP[CODIGO], ISNUMBER(SEARCH("devoluci", BP[NOMBRE CUENTA])), {""})),
    ISNUMBER(MATCH(BP[[#This Row],[CODIGO]], _xlpm.codigos_devolucion, 0))
)</f>
        <v>0</v>
      </c>
    </row>
    <row r="7735" spans="1:9" x14ac:dyDescent="0.25">
      <c r="A7735" s="68"/>
      <c r="B7735" s="68"/>
      <c r="C7735" s="68"/>
      <c r="D7735" s="68"/>
      <c r="E7735" s="68"/>
      <c r="F7735" s="68"/>
      <c r="G7735" s="389"/>
      <c r="H7735" s="387" t="b" cm="1">
        <f t="array" aca="1" ref="H7735" ca="1">EsNegrita(BP[[#This Row],[CODIGO]])</f>
        <v>0</v>
      </c>
      <c r="I7735" s="387" t="b" cm="1">
        <f t="array" ref="I7735">_xlfn.LET(
    _xlpm.codigos_devolucion, _xlfn.UNIQUE(_xlfn._xlws.FILTER(BP[CODIGO], ISNUMBER(SEARCH("devoluci", BP[NOMBRE CUENTA])), {""})),
    ISNUMBER(MATCH(BP[[#This Row],[CODIGO]], _xlpm.codigos_devolucion, 0))
)</f>
        <v>0</v>
      </c>
    </row>
    <row r="7736" spans="1:9" x14ac:dyDescent="0.25">
      <c r="A7736" s="68"/>
      <c r="B7736" s="68"/>
      <c r="C7736" s="68"/>
      <c r="D7736" s="68"/>
      <c r="E7736" s="68"/>
      <c r="F7736" s="68"/>
      <c r="G7736" s="389"/>
      <c r="H7736" s="387" t="b" cm="1">
        <f t="array" aca="1" ref="H7736" ca="1">EsNegrita(BP[[#This Row],[CODIGO]])</f>
        <v>0</v>
      </c>
      <c r="I7736" s="387" t="b" cm="1">
        <f t="array" ref="I7736">_xlfn.LET(
    _xlpm.codigos_devolucion, _xlfn.UNIQUE(_xlfn._xlws.FILTER(BP[CODIGO], ISNUMBER(SEARCH("devoluci", BP[NOMBRE CUENTA])), {""})),
    ISNUMBER(MATCH(BP[[#This Row],[CODIGO]], _xlpm.codigos_devolucion, 0))
)</f>
        <v>0</v>
      </c>
    </row>
    <row r="7737" spans="1:9" x14ac:dyDescent="0.25">
      <c r="A7737" s="392"/>
      <c r="B7737" s="392"/>
      <c r="C7737" s="392"/>
      <c r="D7737" s="392"/>
      <c r="E7737" s="392"/>
      <c r="F7737" s="392"/>
      <c r="G7737" s="393"/>
      <c r="H7737" s="387" t="b" cm="1">
        <f t="array" aca="1" ref="H7737" ca="1">EsNegrita(BP[[#This Row],[CODIGO]])</f>
        <v>0</v>
      </c>
      <c r="I7737" s="387" t="b" cm="1">
        <f t="array" ref="I7737">_xlfn.LET(
    _xlpm.codigos_devolucion, _xlfn.UNIQUE(_xlfn._xlws.FILTER(BP[CODIGO], ISNUMBER(SEARCH("devoluci", BP[NOMBRE CUENTA])), {""})),
    ISNUMBER(MATCH(BP[[#This Row],[CODIGO]], _xlpm.codigos_devolucion, 0))
)</f>
        <v>0</v>
      </c>
    </row>
    <row r="7738" spans="1:9" x14ac:dyDescent="0.25">
      <c r="A7738" s="68"/>
      <c r="B7738" s="68"/>
      <c r="C7738" s="68"/>
      <c r="D7738" s="68"/>
      <c r="E7738" s="68"/>
      <c r="F7738" s="68"/>
      <c r="G7738" s="389"/>
      <c r="H7738" s="387" t="b" cm="1">
        <f t="array" aca="1" ref="H7738" ca="1">EsNegrita(BP[[#This Row],[CODIGO]])</f>
        <v>0</v>
      </c>
      <c r="I7738" s="387" t="b" cm="1">
        <f t="array" ref="I7738">_xlfn.LET(
    _xlpm.codigos_devolucion, _xlfn.UNIQUE(_xlfn._xlws.FILTER(BP[CODIGO], ISNUMBER(SEARCH("devoluci", BP[NOMBRE CUENTA])), {""})),
    ISNUMBER(MATCH(BP[[#This Row],[CODIGO]], _xlpm.codigos_devolucion, 0))
)</f>
        <v>0</v>
      </c>
    </row>
    <row r="7739" spans="1:9" x14ac:dyDescent="0.25">
      <c r="A7739" s="68"/>
      <c r="B7739" s="68"/>
      <c r="C7739" s="68"/>
      <c r="D7739" s="68"/>
      <c r="E7739" s="68"/>
      <c r="F7739" s="68"/>
      <c r="G7739" s="389"/>
      <c r="H7739" s="387" t="b" cm="1">
        <f t="array" aca="1" ref="H7739" ca="1">EsNegrita(BP[[#This Row],[CODIGO]])</f>
        <v>0</v>
      </c>
      <c r="I7739" s="387" t="b" cm="1">
        <f t="array" ref="I7739">_xlfn.LET(
    _xlpm.codigos_devolucion, _xlfn.UNIQUE(_xlfn._xlws.FILTER(BP[CODIGO], ISNUMBER(SEARCH("devoluci", BP[NOMBRE CUENTA])), {""})),
    ISNUMBER(MATCH(BP[[#This Row],[CODIGO]], _xlpm.codigos_devolucion, 0))
)</f>
        <v>0</v>
      </c>
    </row>
    <row r="7740" spans="1:9" x14ac:dyDescent="0.25">
      <c r="A7740" s="68"/>
      <c r="B7740" s="68"/>
      <c r="C7740" s="68"/>
      <c r="D7740" s="68"/>
      <c r="E7740" s="68"/>
      <c r="F7740" s="68"/>
      <c r="G7740" s="389"/>
      <c r="H7740" s="387" t="b" cm="1">
        <f t="array" aca="1" ref="H7740" ca="1">EsNegrita(BP[[#This Row],[CODIGO]])</f>
        <v>0</v>
      </c>
      <c r="I7740" s="387" t="b" cm="1">
        <f t="array" ref="I7740">_xlfn.LET(
    _xlpm.codigos_devolucion, _xlfn.UNIQUE(_xlfn._xlws.FILTER(BP[CODIGO], ISNUMBER(SEARCH("devoluci", BP[NOMBRE CUENTA])), {""})),
    ISNUMBER(MATCH(BP[[#This Row],[CODIGO]], _xlpm.codigos_devolucion, 0))
)</f>
        <v>0</v>
      </c>
    </row>
    <row r="7741" spans="1:9" x14ac:dyDescent="0.25">
      <c r="A7741" s="68"/>
      <c r="B7741" s="68"/>
      <c r="C7741" s="68"/>
      <c r="D7741" s="68"/>
      <c r="E7741" s="68"/>
      <c r="F7741" s="68"/>
      <c r="G7741" s="389"/>
      <c r="H7741" s="387" t="b" cm="1">
        <f t="array" aca="1" ref="H7741" ca="1">EsNegrita(BP[[#This Row],[CODIGO]])</f>
        <v>0</v>
      </c>
      <c r="I7741" s="387" t="b" cm="1">
        <f t="array" ref="I7741">_xlfn.LET(
    _xlpm.codigos_devolucion, _xlfn.UNIQUE(_xlfn._xlws.FILTER(BP[CODIGO], ISNUMBER(SEARCH("devoluci", BP[NOMBRE CUENTA])), {""})),
    ISNUMBER(MATCH(BP[[#This Row],[CODIGO]], _xlpm.codigos_devolucion, 0))
)</f>
        <v>0</v>
      </c>
    </row>
    <row r="7742" spans="1:9" x14ac:dyDescent="0.25">
      <c r="A7742" s="394"/>
      <c r="B7742" s="394"/>
      <c r="C7742" s="394"/>
      <c r="D7742" s="394"/>
      <c r="E7742" s="394"/>
      <c r="F7742" s="394"/>
      <c r="G7742" s="395"/>
      <c r="H7742" s="387" t="b" cm="1">
        <f t="array" aca="1" ref="H7742" ca="1">EsNegrita(BP[[#This Row],[CODIGO]])</f>
        <v>0</v>
      </c>
      <c r="I7742" s="387" t="b" cm="1">
        <f t="array" ref="I7742">_xlfn.LET(
    _xlpm.codigos_devolucion, _xlfn.UNIQUE(_xlfn._xlws.FILTER(BP[CODIGO], ISNUMBER(SEARCH("devoluci", BP[NOMBRE CUENTA])), {""})),
    ISNUMBER(MATCH(BP[[#This Row],[CODIGO]], _xlpm.codigos_devolucion, 0))
)</f>
        <v>0</v>
      </c>
    </row>
    <row r="7743" spans="1:9" x14ac:dyDescent="0.25">
      <c r="A7743" s="392"/>
      <c r="B7743" s="392"/>
      <c r="C7743" s="392"/>
      <c r="D7743" s="392"/>
      <c r="E7743" s="392"/>
      <c r="F7743" s="392"/>
      <c r="G7743" s="393"/>
      <c r="H7743" s="387" t="b" cm="1">
        <f t="array" aca="1" ref="H7743" ca="1">EsNegrita(BP[[#This Row],[CODIGO]])</f>
        <v>0</v>
      </c>
      <c r="I7743" s="387" t="b" cm="1">
        <f t="array" ref="I7743">_xlfn.LET(
    _xlpm.codigos_devolucion, _xlfn.UNIQUE(_xlfn._xlws.FILTER(BP[CODIGO], ISNUMBER(SEARCH("devoluci", BP[NOMBRE CUENTA])), {""})),
    ISNUMBER(MATCH(BP[[#This Row],[CODIGO]], _xlpm.codigos_devolucion, 0))
)</f>
        <v>0</v>
      </c>
    </row>
    <row r="7744" spans="1:9" x14ac:dyDescent="0.25">
      <c r="A7744" s="68"/>
      <c r="B7744" s="68"/>
      <c r="C7744" s="68"/>
      <c r="D7744" s="68"/>
      <c r="E7744" s="68"/>
      <c r="F7744" s="68"/>
      <c r="G7744" s="389"/>
      <c r="H7744" s="387" t="b" cm="1">
        <f t="array" aca="1" ref="H7744" ca="1">EsNegrita(BP[[#This Row],[CODIGO]])</f>
        <v>0</v>
      </c>
      <c r="I7744" s="387" t="b" cm="1">
        <f t="array" ref="I7744">_xlfn.LET(
    _xlpm.codigos_devolucion, _xlfn.UNIQUE(_xlfn._xlws.FILTER(BP[CODIGO], ISNUMBER(SEARCH("devoluci", BP[NOMBRE CUENTA])), {""})),
    ISNUMBER(MATCH(BP[[#This Row],[CODIGO]], _xlpm.codigos_devolucion, 0))
)</f>
        <v>0</v>
      </c>
    </row>
    <row r="7745" spans="1:9" x14ac:dyDescent="0.25">
      <c r="A7745" s="392"/>
      <c r="B7745" s="392"/>
      <c r="C7745" s="392"/>
      <c r="D7745" s="392"/>
      <c r="E7745" s="392"/>
      <c r="F7745" s="392"/>
      <c r="G7745" s="393"/>
      <c r="H7745" s="387" t="b" cm="1">
        <f t="array" aca="1" ref="H7745" ca="1">EsNegrita(BP[[#This Row],[CODIGO]])</f>
        <v>0</v>
      </c>
      <c r="I7745" s="387" t="b" cm="1">
        <f t="array" ref="I7745">_xlfn.LET(
    _xlpm.codigos_devolucion, _xlfn.UNIQUE(_xlfn._xlws.FILTER(BP[CODIGO], ISNUMBER(SEARCH("devoluci", BP[NOMBRE CUENTA])), {""})),
    ISNUMBER(MATCH(BP[[#This Row],[CODIGO]], _xlpm.codigos_devolucion, 0))
)</f>
        <v>0</v>
      </c>
    </row>
    <row r="7746" spans="1:9" x14ac:dyDescent="0.25">
      <c r="A7746" s="68"/>
      <c r="B7746" s="68"/>
      <c r="C7746" s="68"/>
      <c r="D7746" s="68"/>
      <c r="E7746" s="68"/>
      <c r="F7746" s="68"/>
      <c r="G7746" s="389"/>
      <c r="H7746" s="387" t="b" cm="1">
        <f t="array" aca="1" ref="H7746" ca="1">EsNegrita(BP[[#This Row],[CODIGO]])</f>
        <v>0</v>
      </c>
      <c r="I7746" s="387" t="b" cm="1">
        <f t="array" ref="I7746">_xlfn.LET(
    _xlpm.codigos_devolucion, _xlfn.UNIQUE(_xlfn._xlws.FILTER(BP[CODIGO], ISNUMBER(SEARCH("devoluci", BP[NOMBRE CUENTA])), {""})),
    ISNUMBER(MATCH(BP[[#This Row],[CODIGO]], _xlpm.codigos_devolucion, 0))
)</f>
        <v>0</v>
      </c>
    </row>
    <row r="7747" spans="1:9" x14ac:dyDescent="0.25">
      <c r="A7747" s="68"/>
      <c r="B7747" s="68"/>
      <c r="C7747" s="68"/>
      <c r="D7747" s="68"/>
      <c r="E7747" s="68"/>
      <c r="F7747" s="68"/>
      <c r="G7747" s="389"/>
      <c r="H7747" s="387" t="b" cm="1">
        <f t="array" aca="1" ref="H7747" ca="1">EsNegrita(BP[[#This Row],[CODIGO]])</f>
        <v>0</v>
      </c>
      <c r="I7747" s="387" t="b" cm="1">
        <f t="array" ref="I7747">_xlfn.LET(
    _xlpm.codigos_devolucion, _xlfn.UNIQUE(_xlfn._xlws.FILTER(BP[CODIGO], ISNUMBER(SEARCH("devoluci", BP[NOMBRE CUENTA])), {""})),
    ISNUMBER(MATCH(BP[[#This Row],[CODIGO]], _xlpm.codigos_devolucion, 0))
)</f>
        <v>0</v>
      </c>
    </row>
    <row r="7748" spans="1:9" x14ac:dyDescent="0.25">
      <c r="A7748" s="68"/>
      <c r="B7748" s="68"/>
      <c r="C7748" s="68"/>
      <c r="D7748" s="68"/>
      <c r="E7748" s="68"/>
      <c r="F7748" s="68"/>
      <c r="G7748" s="389"/>
      <c r="H7748" s="387" t="b" cm="1">
        <f t="array" aca="1" ref="H7748" ca="1">EsNegrita(BP[[#This Row],[CODIGO]])</f>
        <v>0</v>
      </c>
      <c r="I7748" s="387" t="b" cm="1">
        <f t="array" ref="I7748">_xlfn.LET(
    _xlpm.codigos_devolucion, _xlfn.UNIQUE(_xlfn._xlws.FILTER(BP[CODIGO], ISNUMBER(SEARCH("devoluci", BP[NOMBRE CUENTA])), {""})),
    ISNUMBER(MATCH(BP[[#This Row],[CODIGO]], _xlpm.codigos_devolucion, 0))
)</f>
        <v>0</v>
      </c>
    </row>
    <row r="7749" spans="1:9" x14ac:dyDescent="0.25">
      <c r="A7749" s="68"/>
      <c r="B7749" s="68"/>
      <c r="C7749" s="68"/>
      <c r="D7749" s="68"/>
      <c r="E7749" s="68"/>
      <c r="F7749" s="68"/>
      <c r="G7749" s="389"/>
      <c r="H7749" s="387" t="b" cm="1">
        <f t="array" aca="1" ref="H7749" ca="1">EsNegrita(BP[[#This Row],[CODIGO]])</f>
        <v>0</v>
      </c>
      <c r="I7749" s="387" t="b" cm="1">
        <f t="array" ref="I7749">_xlfn.LET(
    _xlpm.codigos_devolucion, _xlfn.UNIQUE(_xlfn._xlws.FILTER(BP[CODIGO], ISNUMBER(SEARCH("devoluci", BP[NOMBRE CUENTA])), {""})),
    ISNUMBER(MATCH(BP[[#This Row],[CODIGO]], _xlpm.codigos_devolucion, 0))
)</f>
        <v>0</v>
      </c>
    </row>
    <row r="7750" spans="1:9" x14ac:dyDescent="0.25">
      <c r="A7750" s="68"/>
      <c r="B7750" s="68"/>
      <c r="C7750" s="68"/>
      <c r="D7750" s="68"/>
      <c r="E7750" s="68"/>
      <c r="F7750" s="68"/>
      <c r="G7750" s="389"/>
      <c r="H7750" s="387" t="b" cm="1">
        <f t="array" aca="1" ref="H7750" ca="1">EsNegrita(BP[[#This Row],[CODIGO]])</f>
        <v>0</v>
      </c>
      <c r="I7750" s="387" t="b" cm="1">
        <f t="array" ref="I7750">_xlfn.LET(
    _xlpm.codigos_devolucion, _xlfn.UNIQUE(_xlfn._xlws.FILTER(BP[CODIGO], ISNUMBER(SEARCH("devoluci", BP[NOMBRE CUENTA])), {""})),
    ISNUMBER(MATCH(BP[[#This Row],[CODIGO]], _xlpm.codigos_devolucion, 0))
)</f>
        <v>0</v>
      </c>
    </row>
    <row r="7751" spans="1:9" x14ac:dyDescent="0.25">
      <c r="A7751" s="68"/>
      <c r="B7751" s="68"/>
      <c r="C7751" s="68"/>
      <c r="D7751" s="68"/>
      <c r="E7751" s="68"/>
      <c r="F7751" s="68"/>
      <c r="G7751" s="389"/>
      <c r="H7751" s="387" t="b" cm="1">
        <f t="array" aca="1" ref="H7751" ca="1">EsNegrita(BP[[#This Row],[CODIGO]])</f>
        <v>0</v>
      </c>
      <c r="I7751" s="387" t="b" cm="1">
        <f t="array" ref="I7751">_xlfn.LET(
    _xlpm.codigos_devolucion, _xlfn.UNIQUE(_xlfn._xlws.FILTER(BP[CODIGO], ISNUMBER(SEARCH("devoluci", BP[NOMBRE CUENTA])), {""})),
    ISNUMBER(MATCH(BP[[#This Row],[CODIGO]], _xlpm.codigos_devolucion, 0))
)</f>
        <v>0</v>
      </c>
    </row>
    <row r="7752" spans="1:9" x14ac:dyDescent="0.25">
      <c r="A7752" s="68"/>
      <c r="B7752" s="68"/>
      <c r="C7752" s="68"/>
      <c r="D7752" s="68"/>
      <c r="E7752" s="68"/>
      <c r="F7752" s="68"/>
      <c r="G7752" s="389"/>
      <c r="H7752" s="387" t="b" cm="1">
        <f t="array" aca="1" ref="H7752" ca="1">EsNegrita(BP[[#This Row],[CODIGO]])</f>
        <v>0</v>
      </c>
      <c r="I7752" s="387" t="b" cm="1">
        <f t="array" ref="I7752">_xlfn.LET(
    _xlpm.codigos_devolucion, _xlfn.UNIQUE(_xlfn._xlws.FILTER(BP[CODIGO], ISNUMBER(SEARCH("devoluci", BP[NOMBRE CUENTA])), {""})),
    ISNUMBER(MATCH(BP[[#This Row],[CODIGO]], _xlpm.codigos_devolucion, 0))
)</f>
        <v>0</v>
      </c>
    </row>
    <row r="7753" spans="1:9" x14ac:dyDescent="0.25">
      <c r="A7753" s="68"/>
      <c r="B7753" s="68"/>
      <c r="C7753" s="68"/>
      <c r="D7753" s="68"/>
      <c r="E7753" s="68"/>
      <c r="F7753" s="68"/>
      <c r="G7753" s="389"/>
      <c r="H7753" s="387" t="b" cm="1">
        <f t="array" aca="1" ref="H7753" ca="1">EsNegrita(BP[[#This Row],[CODIGO]])</f>
        <v>0</v>
      </c>
      <c r="I7753" s="387" t="b" cm="1">
        <f t="array" ref="I7753">_xlfn.LET(
    _xlpm.codigos_devolucion, _xlfn.UNIQUE(_xlfn._xlws.FILTER(BP[CODIGO], ISNUMBER(SEARCH("devoluci", BP[NOMBRE CUENTA])), {""})),
    ISNUMBER(MATCH(BP[[#This Row],[CODIGO]], _xlpm.codigos_devolucion, 0))
)</f>
        <v>0</v>
      </c>
    </row>
    <row r="7754" spans="1:9" x14ac:dyDescent="0.25">
      <c r="A7754" s="68"/>
      <c r="B7754" s="68"/>
      <c r="C7754" s="68"/>
      <c r="D7754" s="68"/>
      <c r="E7754" s="68"/>
      <c r="F7754" s="68"/>
      <c r="G7754" s="389"/>
      <c r="H7754" s="387" t="b" cm="1">
        <f t="array" aca="1" ref="H7754" ca="1">EsNegrita(BP[[#This Row],[CODIGO]])</f>
        <v>0</v>
      </c>
      <c r="I7754" s="387" t="b" cm="1">
        <f t="array" ref="I7754">_xlfn.LET(
    _xlpm.codigos_devolucion, _xlfn.UNIQUE(_xlfn._xlws.FILTER(BP[CODIGO], ISNUMBER(SEARCH("devoluci", BP[NOMBRE CUENTA])), {""})),
    ISNUMBER(MATCH(BP[[#This Row],[CODIGO]], _xlpm.codigos_devolucion, 0))
)</f>
        <v>0</v>
      </c>
    </row>
    <row r="7755" spans="1:9" x14ac:dyDescent="0.25">
      <c r="A7755" s="68"/>
      <c r="B7755" s="68"/>
      <c r="C7755" s="68"/>
      <c r="D7755" s="68"/>
      <c r="E7755" s="68"/>
      <c r="F7755" s="68"/>
      <c r="G7755" s="389"/>
      <c r="H7755" s="387" t="b" cm="1">
        <f t="array" aca="1" ref="H7755" ca="1">EsNegrita(BP[[#This Row],[CODIGO]])</f>
        <v>0</v>
      </c>
      <c r="I7755" s="387" t="b" cm="1">
        <f t="array" ref="I7755">_xlfn.LET(
    _xlpm.codigos_devolucion, _xlfn.UNIQUE(_xlfn._xlws.FILTER(BP[CODIGO], ISNUMBER(SEARCH("devoluci", BP[NOMBRE CUENTA])), {""})),
    ISNUMBER(MATCH(BP[[#This Row],[CODIGO]], _xlpm.codigos_devolucion, 0))
)</f>
        <v>0</v>
      </c>
    </row>
    <row r="7756" spans="1:9" x14ac:dyDescent="0.25">
      <c r="A7756" s="68"/>
      <c r="B7756" s="68"/>
      <c r="C7756" s="68"/>
      <c r="D7756" s="68"/>
      <c r="E7756" s="68"/>
      <c r="F7756" s="68"/>
      <c r="G7756" s="389"/>
      <c r="H7756" s="387" t="b" cm="1">
        <f t="array" aca="1" ref="H7756" ca="1">EsNegrita(BP[[#This Row],[CODIGO]])</f>
        <v>0</v>
      </c>
      <c r="I7756" s="387" t="b" cm="1">
        <f t="array" ref="I7756">_xlfn.LET(
    _xlpm.codigos_devolucion, _xlfn.UNIQUE(_xlfn._xlws.FILTER(BP[CODIGO], ISNUMBER(SEARCH("devoluci", BP[NOMBRE CUENTA])), {""})),
    ISNUMBER(MATCH(BP[[#This Row],[CODIGO]], _xlpm.codigos_devolucion, 0))
)</f>
        <v>0</v>
      </c>
    </row>
    <row r="7757" spans="1:9" x14ac:dyDescent="0.25">
      <c r="A7757" s="68"/>
      <c r="B7757" s="68"/>
      <c r="C7757" s="68"/>
      <c r="D7757" s="68"/>
      <c r="E7757" s="68"/>
      <c r="F7757" s="68"/>
      <c r="G7757" s="389"/>
      <c r="H7757" s="387" t="b" cm="1">
        <f t="array" aca="1" ref="H7757" ca="1">EsNegrita(BP[[#This Row],[CODIGO]])</f>
        <v>0</v>
      </c>
      <c r="I7757" s="387" t="b" cm="1">
        <f t="array" ref="I7757">_xlfn.LET(
    _xlpm.codigos_devolucion, _xlfn.UNIQUE(_xlfn._xlws.FILTER(BP[CODIGO], ISNUMBER(SEARCH("devoluci", BP[NOMBRE CUENTA])), {""})),
    ISNUMBER(MATCH(BP[[#This Row],[CODIGO]], _xlpm.codigos_devolucion, 0))
)</f>
        <v>0</v>
      </c>
    </row>
    <row r="7758" spans="1:9" x14ac:dyDescent="0.25">
      <c r="A7758" s="68"/>
      <c r="B7758" s="68"/>
      <c r="C7758" s="68"/>
      <c r="D7758" s="68"/>
      <c r="E7758" s="68"/>
      <c r="F7758" s="68"/>
      <c r="G7758" s="389"/>
      <c r="H7758" s="387" t="b" cm="1">
        <f t="array" aca="1" ref="H7758" ca="1">EsNegrita(BP[[#This Row],[CODIGO]])</f>
        <v>0</v>
      </c>
      <c r="I7758" s="387" t="b" cm="1">
        <f t="array" ref="I7758">_xlfn.LET(
    _xlpm.codigos_devolucion, _xlfn.UNIQUE(_xlfn._xlws.FILTER(BP[CODIGO], ISNUMBER(SEARCH("devoluci", BP[NOMBRE CUENTA])), {""})),
    ISNUMBER(MATCH(BP[[#This Row],[CODIGO]], _xlpm.codigos_devolucion, 0))
)</f>
        <v>0</v>
      </c>
    </row>
    <row r="7759" spans="1:9" x14ac:dyDescent="0.25">
      <c r="A7759" s="68"/>
      <c r="B7759" s="68"/>
      <c r="C7759" s="68"/>
      <c r="D7759" s="68"/>
      <c r="E7759" s="68"/>
      <c r="F7759" s="68"/>
      <c r="G7759" s="389"/>
      <c r="H7759" s="387" t="b" cm="1">
        <f t="array" aca="1" ref="H7759" ca="1">EsNegrita(BP[[#This Row],[CODIGO]])</f>
        <v>0</v>
      </c>
      <c r="I7759" s="387" t="b" cm="1">
        <f t="array" ref="I7759">_xlfn.LET(
    _xlpm.codigos_devolucion, _xlfn.UNIQUE(_xlfn._xlws.FILTER(BP[CODIGO], ISNUMBER(SEARCH("devoluci", BP[NOMBRE CUENTA])), {""})),
    ISNUMBER(MATCH(BP[[#This Row],[CODIGO]], _xlpm.codigos_devolucion, 0))
)</f>
        <v>0</v>
      </c>
    </row>
    <row r="7760" spans="1:9" x14ac:dyDescent="0.25">
      <c r="A7760" s="68"/>
      <c r="B7760" s="68"/>
      <c r="C7760" s="68"/>
      <c r="D7760" s="68"/>
      <c r="E7760" s="68"/>
      <c r="F7760" s="68"/>
      <c r="G7760" s="389"/>
      <c r="H7760" s="387" t="b" cm="1">
        <f t="array" aca="1" ref="H7760" ca="1">EsNegrita(BP[[#This Row],[CODIGO]])</f>
        <v>0</v>
      </c>
      <c r="I7760" s="387" t="b" cm="1">
        <f t="array" ref="I7760">_xlfn.LET(
    _xlpm.codigos_devolucion, _xlfn.UNIQUE(_xlfn._xlws.FILTER(BP[CODIGO], ISNUMBER(SEARCH("devoluci", BP[NOMBRE CUENTA])), {""})),
    ISNUMBER(MATCH(BP[[#This Row],[CODIGO]], _xlpm.codigos_devolucion, 0))
)</f>
        <v>0</v>
      </c>
    </row>
    <row r="7761" spans="1:9" x14ac:dyDescent="0.25">
      <c r="A7761" s="68"/>
      <c r="B7761" s="68"/>
      <c r="C7761" s="68"/>
      <c r="D7761" s="68"/>
      <c r="E7761" s="68"/>
      <c r="F7761" s="68"/>
      <c r="G7761" s="389"/>
      <c r="H7761" s="387" t="b" cm="1">
        <f t="array" aca="1" ref="H7761" ca="1">EsNegrita(BP[[#This Row],[CODIGO]])</f>
        <v>0</v>
      </c>
      <c r="I7761" s="387" t="b" cm="1">
        <f t="array" ref="I7761">_xlfn.LET(
    _xlpm.codigos_devolucion, _xlfn.UNIQUE(_xlfn._xlws.FILTER(BP[CODIGO], ISNUMBER(SEARCH("devoluci", BP[NOMBRE CUENTA])), {""})),
    ISNUMBER(MATCH(BP[[#This Row],[CODIGO]], _xlpm.codigos_devolucion, 0))
)</f>
        <v>0</v>
      </c>
    </row>
    <row r="7762" spans="1:9" x14ac:dyDescent="0.25">
      <c r="A7762" s="68"/>
      <c r="B7762" s="68"/>
      <c r="C7762" s="68"/>
      <c r="D7762" s="68"/>
      <c r="E7762" s="68"/>
      <c r="F7762" s="68"/>
      <c r="G7762" s="389"/>
      <c r="H7762" s="387" t="b" cm="1">
        <f t="array" aca="1" ref="H7762" ca="1">EsNegrita(BP[[#This Row],[CODIGO]])</f>
        <v>0</v>
      </c>
      <c r="I7762" s="387" t="b" cm="1">
        <f t="array" ref="I7762">_xlfn.LET(
    _xlpm.codigos_devolucion, _xlfn.UNIQUE(_xlfn._xlws.FILTER(BP[CODIGO], ISNUMBER(SEARCH("devoluci", BP[NOMBRE CUENTA])), {""})),
    ISNUMBER(MATCH(BP[[#This Row],[CODIGO]], _xlpm.codigos_devolucion, 0))
)</f>
        <v>0</v>
      </c>
    </row>
    <row r="7763" spans="1:9" x14ac:dyDescent="0.25">
      <c r="A7763" s="68"/>
      <c r="B7763" s="68"/>
      <c r="C7763" s="68"/>
      <c r="D7763" s="68"/>
      <c r="E7763" s="68"/>
      <c r="F7763" s="68"/>
      <c r="G7763" s="389"/>
      <c r="H7763" s="387" t="b" cm="1">
        <f t="array" aca="1" ref="H7763" ca="1">EsNegrita(BP[[#This Row],[CODIGO]])</f>
        <v>0</v>
      </c>
      <c r="I7763" s="387" t="b" cm="1">
        <f t="array" ref="I7763">_xlfn.LET(
    _xlpm.codigos_devolucion, _xlfn.UNIQUE(_xlfn._xlws.FILTER(BP[CODIGO], ISNUMBER(SEARCH("devoluci", BP[NOMBRE CUENTA])), {""})),
    ISNUMBER(MATCH(BP[[#This Row],[CODIGO]], _xlpm.codigos_devolucion, 0))
)</f>
        <v>0</v>
      </c>
    </row>
    <row r="7764" spans="1:9" x14ac:dyDescent="0.25">
      <c r="A7764" s="68"/>
      <c r="B7764" s="68"/>
      <c r="C7764" s="68"/>
      <c r="D7764" s="68"/>
      <c r="E7764" s="68"/>
      <c r="F7764" s="68"/>
      <c r="G7764" s="389"/>
      <c r="H7764" s="387" t="b" cm="1">
        <f t="array" aca="1" ref="H7764" ca="1">EsNegrita(BP[[#This Row],[CODIGO]])</f>
        <v>0</v>
      </c>
      <c r="I7764" s="387" t="b" cm="1">
        <f t="array" ref="I7764">_xlfn.LET(
    _xlpm.codigos_devolucion, _xlfn.UNIQUE(_xlfn._xlws.FILTER(BP[CODIGO], ISNUMBER(SEARCH("devoluci", BP[NOMBRE CUENTA])), {""})),
    ISNUMBER(MATCH(BP[[#This Row],[CODIGO]], _xlpm.codigos_devolucion, 0))
)</f>
        <v>0</v>
      </c>
    </row>
    <row r="7765" spans="1:9" x14ac:dyDescent="0.25">
      <c r="A7765" s="68"/>
      <c r="B7765" s="68"/>
      <c r="C7765" s="68"/>
      <c r="D7765" s="68"/>
      <c r="E7765" s="68"/>
      <c r="F7765" s="68"/>
      <c r="G7765" s="389"/>
      <c r="H7765" s="387" t="b" cm="1">
        <f t="array" aca="1" ref="H7765" ca="1">EsNegrita(BP[[#This Row],[CODIGO]])</f>
        <v>0</v>
      </c>
      <c r="I7765" s="387" t="b" cm="1">
        <f t="array" ref="I7765">_xlfn.LET(
    _xlpm.codigos_devolucion, _xlfn.UNIQUE(_xlfn._xlws.FILTER(BP[CODIGO], ISNUMBER(SEARCH("devoluci", BP[NOMBRE CUENTA])), {""})),
    ISNUMBER(MATCH(BP[[#This Row],[CODIGO]], _xlpm.codigos_devolucion, 0))
)</f>
        <v>0</v>
      </c>
    </row>
    <row r="7766" spans="1:9" x14ac:dyDescent="0.25">
      <c r="A7766" s="68"/>
      <c r="B7766" s="68"/>
      <c r="C7766" s="68"/>
      <c r="D7766" s="68"/>
      <c r="E7766" s="68"/>
      <c r="F7766" s="68"/>
      <c r="G7766" s="389"/>
      <c r="H7766" s="387" t="b" cm="1">
        <f t="array" aca="1" ref="H7766" ca="1">EsNegrita(BP[[#This Row],[CODIGO]])</f>
        <v>0</v>
      </c>
      <c r="I7766" s="387" t="b" cm="1">
        <f t="array" ref="I7766">_xlfn.LET(
    _xlpm.codigos_devolucion, _xlfn.UNIQUE(_xlfn._xlws.FILTER(BP[CODIGO], ISNUMBER(SEARCH("devoluci", BP[NOMBRE CUENTA])), {""})),
    ISNUMBER(MATCH(BP[[#This Row],[CODIGO]], _xlpm.codigos_devolucion, 0))
)</f>
        <v>0</v>
      </c>
    </row>
    <row r="7767" spans="1:9" x14ac:dyDescent="0.25">
      <c r="A7767" s="392"/>
      <c r="B7767" s="392"/>
      <c r="C7767" s="392"/>
      <c r="D7767" s="392"/>
      <c r="E7767" s="392"/>
      <c r="F7767" s="392"/>
      <c r="G7767" s="393"/>
      <c r="H7767" s="387" t="b" cm="1">
        <f t="array" aca="1" ref="H7767" ca="1">EsNegrita(BP[[#This Row],[CODIGO]])</f>
        <v>0</v>
      </c>
      <c r="I7767" s="387" t="b" cm="1">
        <f t="array" ref="I7767">_xlfn.LET(
    _xlpm.codigos_devolucion, _xlfn.UNIQUE(_xlfn._xlws.FILTER(BP[CODIGO], ISNUMBER(SEARCH("devoluci", BP[NOMBRE CUENTA])), {""})),
    ISNUMBER(MATCH(BP[[#This Row],[CODIGO]], _xlpm.codigos_devolucion, 0))
)</f>
        <v>0</v>
      </c>
    </row>
    <row r="7768" spans="1:9" x14ac:dyDescent="0.25">
      <c r="A7768" s="68"/>
      <c r="B7768" s="68"/>
      <c r="C7768" s="68"/>
      <c r="D7768" s="68"/>
      <c r="E7768" s="68"/>
      <c r="F7768" s="68"/>
      <c r="G7768" s="389"/>
      <c r="H7768" s="387" t="b" cm="1">
        <f t="array" aca="1" ref="H7768" ca="1">EsNegrita(BP[[#This Row],[CODIGO]])</f>
        <v>0</v>
      </c>
      <c r="I7768" s="387" t="b" cm="1">
        <f t="array" ref="I7768">_xlfn.LET(
    _xlpm.codigos_devolucion, _xlfn.UNIQUE(_xlfn._xlws.FILTER(BP[CODIGO], ISNUMBER(SEARCH("devoluci", BP[NOMBRE CUENTA])), {""})),
    ISNUMBER(MATCH(BP[[#This Row],[CODIGO]], _xlpm.codigos_devolucion, 0))
)</f>
        <v>0</v>
      </c>
    </row>
    <row r="7769" spans="1:9" x14ac:dyDescent="0.25">
      <c r="A7769" s="68"/>
      <c r="B7769" s="68"/>
      <c r="C7769" s="68"/>
      <c r="D7769" s="68"/>
      <c r="E7769" s="68"/>
      <c r="F7769" s="68"/>
      <c r="G7769" s="389"/>
      <c r="H7769" s="387" t="b" cm="1">
        <f t="array" aca="1" ref="H7769" ca="1">EsNegrita(BP[[#This Row],[CODIGO]])</f>
        <v>0</v>
      </c>
      <c r="I7769" s="387" t="b" cm="1">
        <f t="array" ref="I7769">_xlfn.LET(
    _xlpm.codigos_devolucion, _xlfn.UNIQUE(_xlfn._xlws.FILTER(BP[CODIGO], ISNUMBER(SEARCH("devoluci", BP[NOMBRE CUENTA])), {""})),
    ISNUMBER(MATCH(BP[[#This Row],[CODIGO]], _xlpm.codigos_devolucion, 0))
)</f>
        <v>0</v>
      </c>
    </row>
    <row r="7770" spans="1:9" x14ac:dyDescent="0.25">
      <c r="A7770" s="68"/>
      <c r="B7770" s="68"/>
      <c r="C7770" s="68"/>
      <c r="D7770" s="68"/>
      <c r="E7770" s="68"/>
      <c r="F7770" s="68"/>
      <c r="G7770" s="389"/>
      <c r="H7770" s="387" t="b" cm="1">
        <f t="array" aca="1" ref="H7770" ca="1">EsNegrita(BP[[#This Row],[CODIGO]])</f>
        <v>0</v>
      </c>
      <c r="I7770" s="387" t="b" cm="1">
        <f t="array" ref="I7770">_xlfn.LET(
    _xlpm.codigos_devolucion, _xlfn.UNIQUE(_xlfn._xlws.FILTER(BP[CODIGO], ISNUMBER(SEARCH("devoluci", BP[NOMBRE CUENTA])), {""})),
    ISNUMBER(MATCH(BP[[#This Row],[CODIGO]], _xlpm.codigos_devolucion, 0))
)</f>
        <v>0</v>
      </c>
    </row>
    <row r="7771" spans="1:9" x14ac:dyDescent="0.25">
      <c r="A7771" s="68"/>
      <c r="B7771" s="68"/>
      <c r="C7771" s="68"/>
      <c r="D7771" s="68"/>
      <c r="E7771" s="68"/>
      <c r="F7771" s="68"/>
      <c r="G7771" s="389"/>
      <c r="H7771" s="387" t="b" cm="1">
        <f t="array" aca="1" ref="H7771" ca="1">EsNegrita(BP[[#This Row],[CODIGO]])</f>
        <v>0</v>
      </c>
      <c r="I7771" s="387" t="b" cm="1">
        <f t="array" ref="I7771">_xlfn.LET(
    _xlpm.codigos_devolucion, _xlfn.UNIQUE(_xlfn._xlws.FILTER(BP[CODIGO], ISNUMBER(SEARCH("devoluci", BP[NOMBRE CUENTA])), {""})),
    ISNUMBER(MATCH(BP[[#This Row],[CODIGO]], _xlpm.codigos_devolucion, 0))
)</f>
        <v>0</v>
      </c>
    </row>
    <row r="7772" spans="1:9" x14ac:dyDescent="0.25">
      <c r="A7772" s="392"/>
      <c r="B7772" s="392"/>
      <c r="C7772" s="392"/>
      <c r="D7772" s="392"/>
      <c r="E7772" s="392"/>
      <c r="F7772" s="392"/>
      <c r="G7772" s="393"/>
      <c r="H7772" s="387" t="b" cm="1">
        <f t="array" aca="1" ref="H7772" ca="1">EsNegrita(BP[[#This Row],[CODIGO]])</f>
        <v>0</v>
      </c>
      <c r="I7772" s="387" t="b" cm="1">
        <f t="array" ref="I7772">_xlfn.LET(
    _xlpm.codigos_devolucion, _xlfn.UNIQUE(_xlfn._xlws.FILTER(BP[CODIGO], ISNUMBER(SEARCH("devoluci", BP[NOMBRE CUENTA])), {""})),
    ISNUMBER(MATCH(BP[[#This Row],[CODIGO]], _xlpm.codigos_devolucion, 0))
)</f>
        <v>0</v>
      </c>
    </row>
    <row r="7773" spans="1:9" x14ac:dyDescent="0.25">
      <c r="A7773" s="68"/>
      <c r="B7773" s="68"/>
      <c r="C7773" s="68"/>
      <c r="D7773" s="68"/>
      <c r="E7773" s="68"/>
      <c r="F7773" s="68"/>
      <c r="G7773" s="389"/>
      <c r="H7773" s="387" t="b" cm="1">
        <f t="array" aca="1" ref="H7773" ca="1">EsNegrita(BP[[#This Row],[CODIGO]])</f>
        <v>0</v>
      </c>
      <c r="I7773" s="387" t="b" cm="1">
        <f t="array" ref="I7773">_xlfn.LET(
    _xlpm.codigos_devolucion, _xlfn.UNIQUE(_xlfn._xlws.FILTER(BP[CODIGO], ISNUMBER(SEARCH("devoluci", BP[NOMBRE CUENTA])), {""})),
    ISNUMBER(MATCH(BP[[#This Row],[CODIGO]], _xlpm.codigos_devolucion, 0))
)</f>
        <v>0</v>
      </c>
    </row>
    <row r="7774" spans="1:9" x14ac:dyDescent="0.25">
      <c r="A7774" s="68"/>
      <c r="B7774" s="68"/>
      <c r="C7774" s="68"/>
      <c r="D7774" s="68"/>
      <c r="E7774" s="68"/>
      <c r="F7774" s="68"/>
      <c r="G7774" s="389"/>
      <c r="H7774" s="387" t="b" cm="1">
        <f t="array" aca="1" ref="H7774" ca="1">EsNegrita(BP[[#This Row],[CODIGO]])</f>
        <v>0</v>
      </c>
      <c r="I7774" s="387" t="b" cm="1">
        <f t="array" ref="I7774">_xlfn.LET(
    _xlpm.codigos_devolucion, _xlfn.UNIQUE(_xlfn._xlws.FILTER(BP[CODIGO], ISNUMBER(SEARCH("devoluci", BP[NOMBRE CUENTA])), {""})),
    ISNUMBER(MATCH(BP[[#This Row],[CODIGO]], _xlpm.codigos_devolucion, 0))
)</f>
        <v>0</v>
      </c>
    </row>
    <row r="7775" spans="1:9" x14ac:dyDescent="0.25">
      <c r="A7775" s="394"/>
      <c r="B7775" s="394"/>
      <c r="C7775" s="394"/>
      <c r="D7775" s="394"/>
      <c r="E7775" s="394"/>
      <c r="F7775" s="394"/>
      <c r="G7775" s="395"/>
      <c r="H7775" s="387" t="b" cm="1">
        <f t="array" aca="1" ref="H7775" ca="1">EsNegrita(BP[[#This Row],[CODIGO]])</f>
        <v>0</v>
      </c>
      <c r="I7775" s="387" t="b" cm="1">
        <f t="array" ref="I7775">_xlfn.LET(
    _xlpm.codigos_devolucion, _xlfn.UNIQUE(_xlfn._xlws.FILTER(BP[CODIGO], ISNUMBER(SEARCH("devoluci", BP[NOMBRE CUENTA])), {""})),
    ISNUMBER(MATCH(BP[[#This Row],[CODIGO]], _xlpm.codigos_devolucion, 0))
)</f>
        <v>0</v>
      </c>
    </row>
    <row r="7776" spans="1:9" x14ac:dyDescent="0.25">
      <c r="A7776" s="392"/>
      <c r="B7776" s="392"/>
      <c r="C7776" s="392"/>
      <c r="D7776" s="392"/>
      <c r="E7776" s="392"/>
      <c r="F7776" s="392"/>
      <c r="G7776" s="393"/>
      <c r="H7776" s="387" t="b" cm="1">
        <f t="array" aca="1" ref="H7776" ca="1">EsNegrita(BP[[#This Row],[CODIGO]])</f>
        <v>0</v>
      </c>
      <c r="I7776" s="387" t="b" cm="1">
        <f t="array" ref="I7776">_xlfn.LET(
    _xlpm.codigos_devolucion, _xlfn.UNIQUE(_xlfn._xlws.FILTER(BP[CODIGO], ISNUMBER(SEARCH("devoluci", BP[NOMBRE CUENTA])), {""})),
    ISNUMBER(MATCH(BP[[#This Row],[CODIGO]], _xlpm.codigos_devolucion, 0))
)</f>
        <v>0</v>
      </c>
    </row>
    <row r="7777" spans="1:9" x14ac:dyDescent="0.25">
      <c r="A7777" s="68"/>
      <c r="B7777" s="68"/>
      <c r="C7777" s="68"/>
      <c r="D7777" s="68"/>
      <c r="E7777" s="68"/>
      <c r="F7777" s="68"/>
      <c r="G7777" s="389"/>
      <c r="H7777" s="387" t="b" cm="1">
        <f t="array" aca="1" ref="H7777" ca="1">EsNegrita(BP[[#This Row],[CODIGO]])</f>
        <v>0</v>
      </c>
      <c r="I7777" s="387" t="b" cm="1">
        <f t="array" ref="I7777">_xlfn.LET(
    _xlpm.codigos_devolucion, _xlfn.UNIQUE(_xlfn._xlws.FILTER(BP[CODIGO], ISNUMBER(SEARCH("devoluci", BP[NOMBRE CUENTA])), {""})),
    ISNUMBER(MATCH(BP[[#This Row],[CODIGO]], _xlpm.codigos_devolucion, 0))
)</f>
        <v>0</v>
      </c>
    </row>
    <row r="7778" spans="1:9" x14ac:dyDescent="0.25">
      <c r="A7778" s="68"/>
      <c r="B7778" s="68"/>
      <c r="C7778" s="68"/>
      <c r="D7778" s="68"/>
      <c r="E7778" s="68"/>
      <c r="F7778" s="68"/>
      <c r="G7778" s="389"/>
      <c r="H7778" s="387" t="b" cm="1">
        <f t="array" aca="1" ref="H7778" ca="1">EsNegrita(BP[[#This Row],[CODIGO]])</f>
        <v>0</v>
      </c>
      <c r="I7778" s="387" t="b" cm="1">
        <f t="array" ref="I7778">_xlfn.LET(
    _xlpm.codigos_devolucion, _xlfn.UNIQUE(_xlfn._xlws.FILTER(BP[CODIGO], ISNUMBER(SEARCH("devoluci", BP[NOMBRE CUENTA])), {""})),
    ISNUMBER(MATCH(BP[[#This Row],[CODIGO]], _xlpm.codigos_devolucion, 0))
)</f>
        <v>0</v>
      </c>
    </row>
    <row r="7779" spans="1:9" x14ac:dyDescent="0.25">
      <c r="A7779" s="392"/>
      <c r="B7779" s="392"/>
      <c r="C7779" s="392"/>
      <c r="D7779" s="392"/>
      <c r="E7779" s="392"/>
      <c r="F7779" s="392"/>
      <c r="G7779" s="393"/>
      <c r="H7779" s="387" t="b" cm="1">
        <f t="array" aca="1" ref="H7779" ca="1">EsNegrita(BP[[#This Row],[CODIGO]])</f>
        <v>0</v>
      </c>
      <c r="I7779" s="387" t="b" cm="1">
        <f t="array" ref="I7779">_xlfn.LET(
    _xlpm.codigos_devolucion, _xlfn.UNIQUE(_xlfn._xlws.FILTER(BP[CODIGO], ISNUMBER(SEARCH("devoluci", BP[NOMBRE CUENTA])), {""})),
    ISNUMBER(MATCH(BP[[#This Row],[CODIGO]], _xlpm.codigos_devolucion, 0))
)</f>
        <v>0</v>
      </c>
    </row>
    <row r="7780" spans="1:9" x14ac:dyDescent="0.25">
      <c r="A7780" s="68"/>
      <c r="B7780" s="68"/>
      <c r="C7780" s="68"/>
      <c r="D7780" s="68"/>
      <c r="E7780" s="68"/>
      <c r="F7780" s="68"/>
      <c r="G7780" s="389"/>
      <c r="H7780" s="387" t="b" cm="1">
        <f t="array" aca="1" ref="H7780" ca="1">EsNegrita(BP[[#This Row],[CODIGO]])</f>
        <v>0</v>
      </c>
      <c r="I7780" s="387" t="b" cm="1">
        <f t="array" ref="I7780">_xlfn.LET(
    _xlpm.codigos_devolucion, _xlfn.UNIQUE(_xlfn._xlws.FILTER(BP[CODIGO], ISNUMBER(SEARCH("devoluci", BP[NOMBRE CUENTA])), {""})),
    ISNUMBER(MATCH(BP[[#This Row],[CODIGO]], _xlpm.codigos_devolucion, 0))
)</f>
        <v>0</v>
      </c>
    </row>
    <row r="7781" spans="1:9" x14ac:dyDescent="0.25">
      <c r="A7781" s="68"/>
      <c r="B7781" s="68"/>
      <c r="C7781" s="68"/>
      <c r="D7781" s="68"/>
      <c r="E7781" s="68"/>
      <c r="F7781" s="68"/>
      <c r="G7781" s="389"/>
      <c r="H7781" s="387" t="b" cm="1">
        <f t="array" aca="1" ref="H7781" ca="1">EsNegrita(BP[[#This Row],[CODIGO]])</f>
        <v>0</v>
      </c>
      <c r="I7781" s="387" t="b" cm="1">
        <f t="array" ref="I7781">_xlfn.LET(
    _xlpm.codigos_devolucion, _xlfn.UNIQUE(_xlfn._xlws.FILTER(BP[CODIGO], ISNUMBER(SEARCH("devoluci", BP[NOMBRE CUENTA])), {""})),
    ISNUMBER(MATCH(BP[[#This Row],[CODIGO]], _xlpm.codigos_devolucion, 0))
)</f>
        <v>0</v>
      </c>
    </row>
    <row r="7782" spans="1:9" x14ac:dyDescent="0.25">
      <c r="A7782" s="394"/>
      <c r="B7782" s="394"/>
      <c r="C7782" s="394"/>
      <c r="D7782" s="394"/>
      <c r="E7782" s="394"/>
      <c r="F7782" s="394"/>
      <c r="G7782" s="395"/>
      <c r="H7782" s="387" t="b" cm="1">
        <f t="array" aca="1" ref="H7782" ca="1">EsNegrita(BP[[#This Row],[CODIGO]])</f>
        <v>0</v>
      </c>
      <c r="I7782" s="387" t="b" cm="1">
        <f t="array" ref="I7782">_xlfn.LET(
    _xlpm.codigos_devolucion, _xlfn.UNIQUE(_xlfn._xlws.FILTER(BP[CODIGO], ISNUMBER(SEARCH("devoluci", BP[NOMBRE CUENTA])), {""})),
    ISNUMBER(MATCH(BP[[#This Row],[CODIGO]], _xlpm.codigos_devolucion, 0))
)</f>
        <v>0</v>
      </c>
    </row>
    <row r="7783" spans="1:9" x14ac:dyDescent="0.25">
      <c r="A7783" s="392"/>
      <c r="B7783" s="392"/>
      <c r="C7783" s="392"/>
      <c r="D7783" s="392"/>
      <c r="E7783" s="392"/>
      <c r="F7783" s="392"/>
      <c r="G7783" s="393"/>
      <c r="H7783" s="387" t="b" cm="1">
        <f t="array" aca="1" ref="H7783" ca="1">EsNegrita(BP[[#This Row],[CODIGO]])</f>
        <v>0</v>
      </c>
      <c r="I7783" s="387" t="b" cm="1">
        <f t="array" ref="I7783">_xlfn.LET(
    _xlpm.codigos_devolucion, _xlfn.UNIQUE(_xlfn._xlws.FILTER(BP[CODIGO], ISNUMBER(SEARCH("devoluci", BP[NOMBRE CUENTA])), {""})),
    ISNUMBER(MATCH(BP[[#This Row],[CODIGO]], _xlpm.codigos_devolucion, 0))
)</f>
        <v>0</v>
      </c>
    </row>
    <row r="7784" spans="1:9" x14ac:dyDescent="0.25">
      <c r="A7784" s="68"/>
      <c r="B7784" s="68"/>
      <c r="C7784" s="68"/>
      <c r="D7784" s="68"/>
      <c r="E7784" s="68"/>
      <c r="F7784" s="68"/>
      <c r="G7784" s="389"/>
      <c r="H7784" s="387" t="b" cm="1">
        <f t="array" aca="1" ref="H7784" ca="1">EsNegrita(BP[[#This Row],[CODIGO]])</f>
        <v>0</v>
      </c>
      <c r="I7784" s="387" t="b" cm="1">
        <f t="array" ref="I7784">_xlfn.LET(
    _xlpm.codigos_devolucion, _xlfn.UNIQUE(_xlfn._xlws.FILTER(BP[CODIGO], ISNUMBER(SEARCH("devoluci", BP[NOMBRE CUENTA])), {""})),
    ISNUMBER(MATCH(BP[[#This Row],[CODIGO]], _xlpm.codigos_devolucion, 0))
)</f>
        <v>0</v>
      </c>
    </row>
    <row r="7785" spans="1:9" x14ac:dyDescent="0.25">
      <c r="A7785" s="394"/>
      <c r="B7785" s="394"/>
      <c r="C7785" s="394"/>
      <c r="D7785" s="394"/>
      <c r="E7785" s="394"/>
      <c r="F7785" s="394"/>
      <c r="G7785" s="395"/>
      <c r="H7785" s="387" t="b" cm="1">
        <f t="array" aca="1" ref="H7785" ca="1">EsNegrita(BP[[#This Row],[CODIGO]])</f>
        <v>0</v>
      </c>
      <c r="I7785" s="387" t="b" cm="1">
        <f t="array" ref="I7785">_xlfn.LET(
    _xlpm.codigos_devolucion, _xlfn.UNIQUE(_xlfn._xlws.FILTER(BP[CODIGO], ISNUMBER(SEARCH("devoluci", BP[NOMBRE CUENTA])), {""})),
    ISNUMBER(MATCH(BP[[#This Row],[CODIGO]], _xlpm.codigos_devolucion, 0))
)</f>
        <v>0</v>
      </c>
    </row>
    <row r="7786" spans="1:9" x14ac:dyDescent="0.25">
      <c r="A7786" s="392"/>
      <c r="B7786" s="392"/>
      <c r="C7786" s="392"/>
      <c r="D7786" s="392"/>
      <c r="E7786" s="392"/>
      <c r="F7786" s="392"/>
      <c r="G7786" s="393"/>
      <c r="H7786" s="387" t="b" cm="1">
        <f t="array" aca="1" ref="H7786" ca="1">EsNegrita(BP[[#This Row],[CODIGO]])</f>
        <v>0</v>
      </c>
      <c r="I7786" s="387" t="b" cm="1">
        <f t="array" ref="I7786">_xlfn.LET(
    _xlpm.codigos_devolucion, _xlfn.UNIQUE(_xlfn._xlws.FILTER(BP[CODIGO], ISNUMBER(SEARCH("devoluci", BP[NOMBRE CUENTA])), {""})),
    ISNUMBER(MATCH(BP[[#This Row],[CODIGO]], _xlpm.codigos_devolucion, 0))
)</f>
        <v>0</v>
      </c>
    </row>
    <row r="7787" spans="1:9" x14ac:dyDescent="0.25">
      <c r="A7787" s="68"/>
      <c r="B7787" s="68"/>
      <c r="C7787" s="68"/>
      <c r="D7787" s="68"/>
      <c r="E7787" s="68"/>
      <c r="F7787" s="68"/>
      <c r="G7787" s="389"/>
      <c r="H7787" s="387" t="b" cm="1">
        <f t="array" aca="1" ref="H7787" ca="1">EsNegrita(BP[[#This Row],[CODIGO]])</f>
        <v>0</v>
      </c>
      <c r="I7787" s="387" t="b" cm="1">
        <f t="array" ref="I7787">_xlfn.LET(
    _xlpm.codigos_devolucion, _xlfn.UNIQUE(_xlfn._xlws.FILTER(BP[CODIGO], ISNUMBER(SEARCH("devoluci", BP[NOMBRE CUENTA])), {""})),
    ISNUMBER(MATCH(BP[[#This Row],[CODIGO]], _xlpm.codigos_devolucion, 0))
)</f>
        <v>0</v>
      </c>
    </row>
    <row r="7788" spans="1:9" x14ac:dyDescent="0.25">
      <c r="A7788" s="68"/>
      <c r="B7788" s="68"/>
      <c r="C7788" s="68"/>
      <c r="D7788" s="68"/>
      <c r="E7788" s="68"/>
      <c r="F7788" s="68"/>
      <c r="G7788" s="389"/>
      <c r="H7788" s="387" t="b" cm="1">
        <f t="array" aca="1" ref="H7788" ca="1">EsNegrita(BP[[#This Row],[CODIGO]])</f>
        <v>0</v>
      </c>
      <c r="I7788" s="387" t="b" cm="1">
        <f t="array" ref="I7788">_xlfn.LET(
    _xlpm.codigos_devolucion, _xlfn.UNIQUE(_xlfn._xlws.FILTER(BP[CODIGO], ISNUMBER(SEARCH("devoluci", BP[NOMBRE CUENTA])), {""})),
    ISNUMBER(MATCH(BP[[#This Row],[CODIGO]], _xlpm.codigos_devolucion, 0))
)</f>
        <v>0</v>
      </c>
    </row>
    <row r="7789" spans="1:9" x14ac:dyDescent="0.25">
      <c r="A7789" s="68"/>
      <c r="B7789" s="68"/>
      <c r="C7789" s="68"/>
      <c r="D7789" s="68"/>
      <c r="E7789" s="68"/>
      <c r="F7789" s="68"/>
      <c r="G7789" s="389"/>
      <c r="H7789" s="387" t="b" cm="1">
        <f t="array" aca="1" ref="H7789" ca="1">EsNegrita(BP[[#This Row],[CODIGO]])</f>
        <v>0</v>
      </c>
      <c r="I7789" s="387" t="b" cm="1">
        <f t="array" ref="I7789">_xlfn.LET(
    _xlpm.codigos_devolucion, _xlfn.UNIQUE(_xlfn._xlws.FILTER(BP[CODIGO], ISNUMBER(SEARCH("devoluci", BP[NOMBRE CUENTA])), {""})),
    ISNUMBER(MATCH(BP[[#This Row],[CODIGO]], _xlpm.codigos_devolucion, 0))
)</f>
        <v>0</v>
      </c>
    </row>
    <row r="7790" spans="1:9" x14ac:dyDescent="0.25">
      <c r="A7790" s="392"/>
      <c r="B7790" s="392"/>
      <c r="C7790" s="392"/>
      <c r="D7790" s="392"/>
      <c r="E7790" s="392"/>
      <c r="F7790" s="392"/>
      <c r="G7790" s="393"/>
      <c r="H7790" s="387" t="b" cm="1">
        <f t="array" aca="1" ref="H7790" ca="1">EsNegrita(BP[[#This Row],[CODIGO]])</f>
        <v>0</v>
      </c>
      <c r="I7790" s="387" t="b" cm="1">
        <f t="array" ref="I7790">_xlfn.LET(
    _xlpm.codigos_devolucion, _xlfn.UNIQUE(_xlfn._xlws.FILTER(BP[CODIGO], ISNUMBER(SEARCH("devoluci", BP[NOMBRE CUENTA])), {""})),
    ISNUMBER(MATCH(BP[[#This Row],[CODIGO]], _xlpm.codigos_devolucion, 0))
)</f>
        <v>0</v>
      </c>
    </row>
    <row r="7791" spans="1:9" x14ac:dyDescent="0.25">
      <c r="A7791" s="68"/>
      <c r="B7791" s="68"/>
      <c r="C7791" s="68"/>
      <c r="D7791" s="68"/>
      <c r="E7791" s="68"/>
      <c r="F7791" s="68"/>
      <c r="G7791" s="389"/>
      <c r="H7791" s="387" t="b" cm="1">
        <f t="array" aca="1" ref="H7791" ca="1">EsNegrita(BP[[#This Row],[CODIGO]])</f>
        <v>0</v>
      </c>
      <c r="I7791" s="387" t="b" cm="1">
        <f t="array" ref="I7791">_xlfn.LET(
    _xlpm.codigos_devolucion, _xlfn.UNIQUE(_xlfn._xlws.FILTER(BP[CODIGO], ISNUMBER(SEARCH("devoluci", BP[NOMBRE CUENTA])), {""})),
    ISNUMBER(MATCH(BP[[#This Row],[CODIGO]], _xlpm.codigos_devolucion, 0))
)</f>
        <v>0</v>
      </c>
    </row>
    <row r="7792" spans="1:9" x14ac:dyDescent="0.25">
      <c r="A7792" s="68"/>
      <c r="B7792" s="68"/>
      <c r="C7792" s="68"/>
      <c r="D7792" s="68"/>
      <c r="E7792" s="68"/>
      <c r="F7792" s="68"/>
      <c r="G7792" s="389"/>
      <c r="H7792" s="387" t="b" cm="1">
        <f t="array" aca="1" ref="H7792" ca="1">EsNegrita(BP[[#This Row],[CODIGO]])</f>
        <v>0</v>
      </c>
      <c r="I7792" s="387" t="b" cm="1">
        <f t="array" ref="I7792">_xlfn.LET(
    _xlpm.codigos_devolucion, _xlfn.UNIQUE(_xlfn._xlws.FILTER(BP[CODIGO], ISNUMBER(SEARCH("devoluci", BP[NOMBRE CUENTA])), {""})),
    ISNUMBER(MATCH(BP[[#This Row],[CODIGO]], _xlpm.codigos_devolucion, 0))
)</f>
        <v>0</v>
      </c>
    </row>
    <row r="7793" spans="1:9" x14ac:dyDescent="0.25">
      <c r="A7793" s="68"/>
      <c r="B7793" s="68"/>
      <c r="C7793" s="68"/>
      <c r="D7793" s="68"/>
      <c r="E7793" s="68"/>
      <c r="F7793" s="68"/>
      <c r="G7793" s="389"/>
      <c r="H7793" s="387" t="b" cm="1">
        <f t="array" aca="1" ref="H7793" ca="1">EsNegrita(BP[[#This Row],[CODIGO]])</f>
        <v>0</v>
      </c>
      <c r="I7793" s="387" t="b" cm="1">
        <f t="array" ref="I7793">_xlfn.LET(
    _xlpm.codigos_devolucion, _xlfn.UNIQUE(_xlfn._xlws.FILTER(BP[CODIGO], ISNUMBER(SEARCH("devoluci", BP[NOMBRE CUENTA])), {""})),
    ISNUMBER(MATCH(BP[[#This Row],[CODIGO]], _xlpm.codigos_devolucion, 0))
)</f>
        <v>0</v>
      </c>
    </row>
    <row r="7794" spans="1:9" x14ac:dyDescent="0.25">
      <c r="A7794" s="68"/>
      <c r="B7794" s="68"/>
      <c r="C7794" s="68"/>
      <c r="D7794" s="68"/>
      <c r="E7794" s="68"/>
      <c r="F7794" s="68"/>
      <c r="G7794" s="389"/>
      <c r="H7794" s="387" t="b" cm="1">
        <f t="array" aca="1" ref="H7794" ca="1">EsNegrita(BP[[#This Row],[CODIGO]])</f>
        <v>0</v>
      </c>
      <c r="I7794" s="387" t="b" cm="1">
        <f t="array" ref="I7794">_xlfn.LET(
    _xlpm.codigos_devolucion, _xlfn.UNIQUE(_xlfn._xlws.FILTER(BP[CODIGO], ISNUMBER(SEARCH("devoluci", BP[NOMBRE CUENTA])), {""})),
    ISNUMBER(MATCH(BP[[#This Row],[CODIGO]], _xlpm.codigos_devolucion, 0))
)</f>
        <v>0</v>
      </c>
    </row>
    <row r="7795" spans="1:9" x14ac:dyDescent="0.25">
      <c r="A7795" s="68"/>
      <c r="B7795" s="68"/>
      <c r="C7795" s="68"/>
      <c r="D7795" s="68"/>
      <c r="E7795" s="68"/>
      <c r="F7795" s="68"/>
      <c r="G7795" s="389"/>
      <c r="H7795" s="387" t="b" cm="1">
        <f t="array" aca="1" ref="H7795" ca="1">EsNegrita(BP[[#This Row],[CODIGO]])</f>
        <v>0</v>
      </c>
      <c r="I7795" s="387" t="b" cm="1">
        <f t="array" ref="I7795">_xlfn.LET(
    _xlpm.codigos_devolucion, _xlfn.UNIQUE(_xlfn._xlws.FILTER(BP[CODIGO], ISNUMBER(SEARCH("devoluci", BP[NOMBRE CUENTA])), {""})),
    ISNUMBER(MATCH(BP[[#This Row],[CODIGO]], _xlpm.codigos_devolucion, 0))
)</f>
        <v>0</v>
      </c>
    </row>
    <row r="7796" spans="1:9" x14ac:dyDescent="0.25">
      <c r="A7796" s="68"/>
      <c r="B7796" s="68"/>
      <c r="C7796" s="68"/>
      <c r="D7796" s="68"/>
      <c r="E7796" s="68"/>
      <c r="F7796" s="68"/>
      <c r="G7796" s="389"/>
      <c r="H7796" s="387" t="b" cm="1">
        <f t="array" aca="1" ref="H7796" ca="1">EsNegrita(BP[[#This Row],[CODIGO]])</f>
        <v>0</v>
      </c>
      <c r="I7796" s="387" t="b" cm="1">
        <f t="array" ref="I7796">_xlfn.LET(
    _xlpm.codigos_devolucion, _xlfn.UNIQUE(_xlfn._xlws.FILTER(BP[CODIGO], ISNUMBER(SEARCH("devoluci", BP[NOMBRE CUENTA])), {""})),
    ISNUMBER(MATCH(BP[[#This Row],[CODIGO]], _xlpm.codigos_devolucion, 0))
)</f>
        <v>0</v>
      </c>
    </row>
    <row r="7797" spans="1:9" x14ac:dyDescent="0.25">
      <c r="A7797" s="68"/>
      <c r="B7797" s="68"/>
      <c r="C7797" s="68"/>
      <c r="D7797" s="68"/>
      <c r="E7797" s="68"/>
      <c r="F7797" s="68"/>
      <c r="G7797" s="389"/>
      <c r="H7797" s="387" t="b" cm="1">
        <f t="array" aca="1" ref="H7797" ca="1">EsNegrita(BP[[#This Row],[CODIGO]])</f>
        <v>0</v>
      </c>
      <c r="I7797" s="387" t="b" cm="1">
        <f t="array" ref="I7797">_xlfn.LET(
    _xlpm.codigos_devolucion, _xlfn.UNIQUE(_xlfn._xlws.FILTER(BP[CODIGO], ISNUMBER(SEARCH("devoluci", BP[NOMBRE CUENTA])), {""})),
    ISNUMBER(MATCH(BP[[#This Row],[CODIGO]], _xlpm.codigos_devolucion, 0))
)</f>
        <v>0</v>
      </c>
    </row>
    <row r="7798" spans="1:9" x14ac:dyDescent="0.25">
      <c r="A7798" s="392"/>
      <c r="B7798" s="392"/>
      <c r="C7798" s="392"/>
      <c r="D7798" s="392"/>
      <c r="E7798" s="392"/>
      <c r="F7798" s="392"/>
      <c r="G7798" s="393"/>
      <c r="H7798" s="387" t="b" cm="1">
        <f t="array" aca="1" ref="H7798" ca="1">EsNegrita(BP[[#This Row],[CODIGO]])</f>
        <v>0</v>
      </c>
      <c r="I7798" s="387" t="b" cm="1">
        <f t="array" ref="I7798">_xlfn.LET(
    _xlpm.codigos_devolucion, _xlfn.UNIQUE(_xlfn._xlws.FILTER(BP[CODIGO], ISNUMBER(SEARCH("devoluci", BP[NOMBRE CUENTA])), {""})),
    ISNUMBER(MATCH(BP[[#This Row],[CODIGO]], _xlpm.codigos_devolucion, 0))
)</f>
        <v>0</v>
      </c>
    </row>
    <row r="7799" spans="1:9" x14ac:dyDescent="0.25">
      <c r="A7799" s="68"/>
      <c r="B7799" s="68"/>
      <c r="C7799" s="68"/>
      <c r="D7799" s="68"/>
      <c r="E7799" s="68"/>
      <c r="F7799" s="68"/>
      <c r="G7799" s="389"/>
      <c r="H7799" s="387" t="b" cm="1">
        <f t="array" aca="1" ref="H7799" ca="1">EsNegrita(BP[[#This Row],[CODIGO]])</f>
        <v>0</v>
      </c>
      <c r="I7799" s="387" t="b" cm="1">
        <f t="array" ref="I7799">_xlfn.LET(
    _xlpm.codigos_devolucion, _xlfn.UNIQUE(_xlfn._xlws.FILTER(BP[CODIGO], ISNUMBER(SEARCH("devoluci", BP[NOMBRE CUENTA])), {""})),
    ISNUMBER(MATCH(BP[[#This Row],[CODIGO]], _xlpm.codigos_devolucion, 0))
)</f>
        <v>0</v>
      </c>
    </row>
    <row r="7800" spans="1:9" x14ac:dyDescent="0.25">
      <c r="A7800" s="392"/>
      <c r="B7800" s="392"/>
      <c r="C7800" s="392"/>
      <c r="D7800" s="392"/>
      <c r="E7800" s="392"/>
      <c r="F7800" s="392"/>
      <c r="G7800" s="393"/>
      <c r="H7800" s="387" t="b" cm="1">
        <f t="array" aca="1" ref="H7800" ca="1">EsNegrita(BP[[#This Row],[CODIGO]])</f>
        <v>0</v>
      </c>
      <c r="I7800" s="387" t="b" cm="1">
        <f t="array" ref="I7800">_xlfn.LET(
    _xlpm.codigos_devolucion, _xlfn.UNIQUE(_xlfn._xlws.FILTER(BP[CODIGO], ISNUMBER(SEARCH("devoluci", BP[NOMBRE CUENTA])), {""})),
    ISNUMBER(MATCH(BP[[#This Row],[CODIGO]], _xlpm.codigos_devolucion, 0))
)</f>
        <v>0</v>
      </c>
    </row>
    <row r="7801" spans="1:9" x14ac:dyDescent="0.25">
      <c r="A7801" s="68"/>
      <c r="B7801" s="68"/>
      <c r="C7801" s="68"/>
      <c r="D7801" s="68"/>
      <c r="E7801" s="68"/>
      <c r="F7801" s="68"/>
      <c r="G7801" s="389"/>
      <c r="H7801" s="387" t="b" cm="1">
        <f t="array" aca="1" ref="H7801" ca="1">EsNegrita(BP[[#This Row],[CODIGO]])</f>
        <v>0</v>
      </c>
      <c r="I7801" s="387" t="b" cm="1">
        <f t="array" ref="I7801">_xlfn.LET(
    _xlpm.codigos_devolucion, _xlfn.UNIQUE(_xlfn._xlws.FILTER(BP[CODIGO], ISNUMBER(SEARCH("devoluci", BP[NOMBRE CUENTA])), {""})),
    ISNUMBER(MATCH(BP[[#This Row],[CODIGO]], _xlpm.codigos_devolucion, 0))
)</f>
        <v>0</v>
      </c>
    </row>
    <row r="7802" spans="1:9" x14ac:dyDescent="0.25">
      <c r="A7802" s="68"/>
      <c r="B7802" s="68"/>
      <c r="C7802" s="68"/>
      <c r="D7802" s="68"/>
      <c r="E7802" s="68"/>
      <c r="F7802" s="68"/>
      <c r="G7802" s="389"/>
      <c r="H7802" s="387" t="b" cm="1">
        <f t="array" aca="1" ref="H7802" ca="1">EsNegrita(BP[[#This Row],[CODIGO]])</f>
        <v>0</v>
      </c>
      <c r="I7802" s="387" t="b" cm="1">
        <f t="array" ref="I7802">_xlfn.LET(
    _xlpm.codigos_devolucion, _xlfn.UNIQUE(_xlfn._xlws.FILTER(BP[CODIGO], ISNUMBER(SEARCH("devoluci", BP[NOMBRE CUENTA])), {""})),
    ISNUMBER(MATCH(BP[[#This Row],[CODIGO]], _xlpm.codigos_devolucion, 0))
)</f>
        <v>0</v>
      </c>
    </row>
    <row r="7803" spans="1:9" x14ac:dyDescent="0.25">
      <c r="A7803" s="68"/>
      <c r="B7803" s="68"/>
      <c r="C7803" s="68"/>
      <c r="D7803" s="68"/>
      <c r="E7803" s="68"/>
      <c r="F7803" s="68"/>
      <c r="G7803" s="389"/>
      <c r="H7803" s="387" t="b" cm="1">
        <f t="array" aca="1" ref="H7803" ca="1">EsNegrita(BP[[#This Row],[CODIGO]])</f>
        <v>0</v>
      </c>
      <c r="I7803" s="387" t="b" cm="1">
        <f t="array" ref="I7803">_xlfn.LET(
    _xlpm.codigos_devolucion, _xlfn.UNIQUE(_xlfn._xlws.FILTER(BP[CODIGO], ISNUMBER(SEARCH("devoluci", BP[NOMBRE CUENTA])), {""})),
    ISNUMBER(MATCH(BP[[#This Row],[CODIGO]], _xlpm.codigos_devolucion, 0))
)</f>
        <v>0</v>
      </c>
    </row>
    <row r="7804" spans="1:9" x14ac:dyDescent="0.25">
      <c r="A7804" s="68"/>
      <c r="B7804" s="68"/>
      <c r="C7804" s="68"/>
      <c r="D7804" s="68"/>
      <c r="E7804" s="68"/>
      <c r="F7804" s="68"/>
      <c r="G7804" s="389"/>
      <c r="H7804" s="387" t="b" cm="1">
        <f t="array" aca="1" ref="H7804" ca="1">EsNegrita(BP[[#This Row],[CODIGO]])</f>
        <v>0</v>
      </c>
      <c r="I7804" s="387" t="b" cm="1">
        <f t="array" ref="I7804">_xlfn.LET(
    _xlpm.codigos_devolucion, _xlfn.UNIQUE(_xlfn._xlws.FILTER(BP[CODIGO], ISNUMBER(SEARCH("devoluci", BP[NOMBRE CUENTA])), {""})),
    ISNUMBER(MATCH(BP[[#This Row],[CODIGO]], _xlpm.codigos_devolucion, 0))
)</f>
        <v>0</v>
      </c>
    </row>
    <row r="7805" spans="1:9" x14ac:dyDescent="0.25">
      <c r="A7805" s="68"/>
      <c r="B7805" s="68"/>
      <c r="C7805" s="68"/>
      <c r="D7805" s="68"/>
      <c r="E7805" s="68"/>
      <c r="F7805" s="68"/>
      <c r="G7805" s="389"/>
      <c r="H7805" s="387" t="b" cm="1">
        <f t="array" aca="1" ref="H7805" ca="1">EsNegrita(BP[[#This Row],[CODIGO]])</f>
        <v>0</v>
      </c>
      <c r="I7805" s="387" t="b" cm="1">
        <f t="array" ref="I7805">_xlfn.LET(
    _xlpm.codigos_devolucion, _xlfn.UNIQUE(_xlfn._xlws.FILTER(BP[CODIGO], ISNUMBER(SEARCH("devoluci", BP[NOMBRE CUENTA])), {""})),
    ISNUMBER(MATCH(BP[[#This Row],[CODIGO]], _xlpm.codigos_devolucion, 0))
)</f>
        <v>0</v>
      </c>
    </row>
    <row r="7806" spans="1:9" x14ac:dyDescent="0.25">
      <c r="A7806" s="392"/>
      <c r="B7806" s="392"/>
      <c r="C7806" s="392"/>
      <c r="D7806" s="392"/>
      <c r="E7806" s="392"/>
      <c r="F7806" s="392"/>
      <c r="G7806" s="393"/>
      <c r="H7806" s="387" t="b" cm="1">
        <f t="array" aca="1" ref="H7806" ca="1">EsNegrita(BP[[#This Row],[CODIGO]])</f>
        <v>0</v>
      </c>
      <c r="I7806" s="387" t="b" cm="1">
        <f t="array" ref="I7806">_xlfn.LET(
    _xlpm.codigos_devolucion, _xlfn.UNIQUE(_xlfn._xlws.FILTER(BP[CODIGO], ISNUMBER(SEARCH("devoluci", BP[NOMBRE CUENTA])), {""})),
    ISNUMBER(MATCH(BP[[#This Row],[CODIGO]], _xlpm.codigos_devolucion, 0))
)</f>
        <v>0</v>
      </c>
    </row>
    <row r="7807" spans="1:9" x14ac:dyDescent="0.25">
      <c r="A7807" s="68"/>
      <c r="B7807" s="68"/>
      <c r="C7807" s="68"/>
      <c r="D7807" s="68"/>
      <c r="E7807" s="68"/>
      <c r="F7807" s="68"/>
      <c r="G7807" s="389"/>
      <c r="H7807" s="387" t="b" cm="1">
        <f t="array" aca="1" ref="H7807" ca="1">EsNegrita(BP[[#This Row],[CODIGO]])</f>
        <v>0</v>
      </c>
      <c r="I7807" s="387" t="b" cm="1">
        <f t="array" ref="I7807">_xlfn.LET(
    _xlpm.codigos_devolucion, _xlfn.UNIQUE(_xlfn._xlws.FILTER(BP[CODIGO], ISNUMBER(SEARCH("devoluci", BP[NOMBRE CUENTA])), {""})),
    ISNUMBER(MATCH(BP[[#This Row],[CODIGO]], _xlpm.codigos_devolucion, 0))
)</f>
        <v>0</v>
      </c>
    </row>
    <row r="7808" spans="1:9" x14ac:dyDescent="0.25">
      <c r="A7808" s="68"/>
      <c r="B7808" s="68"/>
      <c r="C7808" s="68"/>
      <c r="D7808" s="68"/>
      <c r="E7808" s="68"/>
      <c r="F7808" s="68"/>
      <c r="G7808" s="389"/>
      <c r="H7808" s="387" t="b" cm="1">
        <f t="array" aca="1" ref="H7808" ca="1">EsNegrita(BP[[#This Row],[CODIGO]])</f>
        <v>0</v>
      </c>
      <c r="I7808" s="387" t="b" cm="1">
        <f t="array" ref="I7808">_xlfn.LET(
    _xlpm.codigos_devolucion, _xlfn.UNIQUE(_xlfn._xlws.FILTER(BP[CODIGO], ISNUMBER(SEARCH("devoluci", BP[NOMBRE CUENTA])), {""})),
    ISNUMBER(MATCH(BP[[#This Row],[CODIGO]], _xlpm.codigos_devolucion, 0))
)</f>
        <v>0</v>
      </c>
    </row>
    <row r="7809" spans="1:9" x14ac:dyDescent="0.25">
      <c r="A7809" s="68"/>
      <c r="B7809" s="68"/>
      <c r="C7809" s="68"/>
      <c r="D7809" s="68"/>
      <c r="E7809" s="68"/>
      <c r="F7809" s="68"/>
      <c r="G7809" s="389"/>
      <c r="H7809" s="387" t="b" cm="1">
        <f t="array" aca="1" ref="H7809" ca="1">EsNegrita(BP[[#This Row],[CODIGO]])</f>
        <v>0</v>
      </c>
      <c r="I7809" s="387" t="b" cm="1">
        <f t="array" ref="I7809">_xlfn.LET(
    _xlpm.codigos_devolucion, _xlfn.UNIQUE(_xlfn._xlws.FILTER(BP[CODIGO], ISNUMBER(SEARCH("devoluci", BP[NOMBRE CUENTA])), {""})),
    ISNUMBER(MATCH(BP[[#This Row],[CODIGO]], _xlpm.codigos_devolucion, 0))
)</f>
        <v>0</v>
      </c>
    </row>
    <row r="7810" spans="1:9" x14ac:dyDescent="0.25">
      <c r="A7810" s="68"/>
      <c r="B7810" s="68"/>
      <c r="C7810" s="68"/>
      <c r="D7810" s="68"/>
      <c r="E7810" s="68"/>
      <c r="F7810" s="68"/>
      <c r="G7810" s="389"/>
      <c r="H7810" s="387" t="b" cm="1">
        <f t="array" aca="1" ref="H7810" ca="1">EsNegrita(BP[[#This Row],[CODIGO]])</f>
        <v>0</v>
      </c>
      <c r="I7810" s="387" t="b" cm="1">
        <f t="array" ref="I7810">_xlfn.LET(
    _xlpm.codigos_devolucion, _xlfn.UNIQUE(_xlfn._xlws.FILTER(BP[CODIGO], ISNUMBER(SEARCH("devoluci", BP[NOMBRE CUENTA])), {""})),
    ISNUMBER(MATCH(BP[[#This Row],[CODIGO]], _xlpm.codigos_devolucion, 0))
)</f>
        <v>0</v>
      </c>
    </row>
    <row r="7811" spans="1:9" x14ac:dyDescent="0.25">
      <c r="A7811" s="68"/>
      <c r="B7811" s="68"/>
      <c r="C7811" s="68"/>
      <c r="D7811" s="68"/>
      <c r="E7811" s="68"/>
      <c r="F7811" s="68"/>
      <c r="G7811" s="389"/>
      <c r="H7811" s="387" t="b" cm="1">
        <f t="array" aca="1" ref="H7811" ca="1">EsNegrita(BP[[#This Row],[CODIGO]])</f>
        <v>0</v>
      </c>
      <c r="I7811" s="387" t="b" cm="1">
        <f t="array" ref="I7811">_xlfn.LET(
    _xlpm.codigos_devolucion, _xlfn.UNIQUE(_xlfn._xlws.FILTER(BP[CODIGO], ISNUMBER(SEARCH("devoluci", BP[NOMBRE CUENTA])), {""})),
    ISNUMBER(MATCH(BP[[#This Row],[CODIGO]], _xlpm.codigos_devolucion, 0))
)</f>
        <v>0</v>
      </c>
    </row>
    <row r="7812" spans="1:9" x14ac:dyDescent="0.25">
      <c r="A7812" s="394"/>
      <c r="B7812" s="394"/>
      <c r="C7812" s="394"/>
      <c r="D7812" s="394"/>
      <c r="E7812" s="394"/>
      <c r="F7812" s="394"/>
      <c r="G7812" s="395"/>
      <c r="H7812" s="387" t="b" cm="1">
        <f t="array" aca="1" ref="H7812" ca="1">EsNegrita(BP[[#This Row],[CODIGO]])</f>
        <v>0</v>
      </c>
      <c r="I7812" s="387" t="b" cm="1">
        <f t="array" ref="I7812">_xlfn.LET(
    _xlpm.codigos_devolucion, _xlfn.UNIQUE(_xlfn._xlws.FILTER(BP[CODIGO], ISNUMBER(SEARCH("devoluci", BP[NOMBRE CUENTA])), {""})),
    ISNUMBER(MATCH(BP[[#This Row],[CODIGO]], _xlpm.codigos_devolucion, 0))
)</f>
        <v>0</v>
      </c>
    </row>
    <row r="7813" spans="1:9" x14ac:dyDescent="0.25">
      <c r="A7813" s="392"/>
      <c r="B7813" s="392"/>
      <c r="C7813" s="392"/>
      <c r="D7813" s="392"/>
      <c r="E7813" s="392"/>
      <c r="F7813" s="392"/>
      <c r="G7813" s="393"/>
      <c r="H7813" s="387" t="b" cm="1">
        <f t="array" aca="1" ref="H7813" ca="1">EsNegrita(BP[[#This Row],[CODIGO]])</f>
        <v>0</v>
      </c>
      <c r="I7813" s="387" t="b" cm="1">
        <f t="array" ref="I7813">_xlfn.LET(
    _xlpm.codigos_devolucion, _xlfn.UNIQUE(_xlfn._xlws.FILTER(BP[CODIGO], ISNUMBER(SEARCH("devoluci", BP[NOMBRE CUENTA])), {""})),
    ISNUMBER(MATCH(BP[[#This Row],[CODIGO]], _xlpm.codigos_devolucion, 0))
)</f>
        <v>0</v>
      </c>
    </row>
    <row r="7814" spans="1:9" x14ac:dyDescent="0.25">
      <c r="A7814" s="68"/>
      <c r="B7814" s="68"/>
      <c r="C7814" s="68"/>
      <c r="D7814" s="68"/>
      <c r="E7814" s="68"/>
      <c r="F7814" s="68"/>
      <c r="G7814" s="389"/>
      <c r="H7814" s="387" t="b" cm="1">
        <f t="array" aca="1" ref="H7814" ca="1">EsNegrita(BP[[#This Row],[CODIGO]])</f>
        <v>0</v>
      </c>
      <c r="I7814" s="387" t="b" cm="1">
        <f t="array" ref="I7814">_xlfn.LET(
    _xlpm.codigos_devolucion, _xlfn.UNIQUE(_xlfn._xlws.FILTER(BP[CODIGO], ISNUMBER(SEARCH("devoluci", BP[NOMBRE CUENTA])), {""})),
    ISNUMBER(MATCH(BP[[#This Row],[CODIGO]], _xlpm.codigos_devolucion, 0))
)</f>
        <v>0</v>
      </c>
    </row>
    <row r="7815" spans="1:9" x14ac:dyDescent="0.25">
      <c r="A7815" s="68"/>
      <c r="B7815" s="68"/>
      <c r="C7815" s="68"/>
      <c r="D7815" s="68"/>
      <c r="E7815" s="68"/>
      <c r="F7815" s="68"/>
      <c r="G7815" s="389"/>
      <c r="H7815" s="387" t="b" cm="1">
        <f t="array" aca="1" ref="H7815" ca="1">EsNegrita(BP[[#This Row],[CODIGO]])</f>
        <v>0</v>
      </c>
      <c r="I7815" s="387" t="b" cm="1">
        <f t="array" ref="I7815">_xlfn.LET(
    _xlpm.codigos_devolucion, _xlfn.UNIQUE(_xlfn._xlws.FILTER(BP[CODIGO], ISNUMBER(SEARCH("devoluci", BP[NOMBRE CUENTA])), {""})),
    ISNUMBER(MATCH(BP[[#This Row],[CODIGO]], _xlpm.codigos_devolucion, 0))
)</f>
        <v>0</v>
      </c>
    </row>
    <row r="7816" spans="1:9" x14ac:dyDescent="0.25">
      <c r="A7816" s="68"/>
      <c r="B7816" s="68"/>
      <c r="C7816" s="68"/>
      <c r="D7816" s="68"/>
      <c r="E7816" s="68"/>
      <c r="F7816" s="68"/>
      <c r="G7816" s="389"/>
      <c r="H7816" s="387" t="b" cm="1">
        <f t="array" aca="1" ref="H7816" ca="1">EsNegrita(BP[[#This Row],[CODIGO]])</f>
        <v>0</v>
      </c>
      <c r="I7816" s="387" t="b" cm="1">
        <f t="array" ref="I7816">_xlfn.LET(
    _xlpm.codigos_devolucion, _xlfn.UNIQUE(_xlfn._xlws.FILTER(BP[CODIGO], ISNUMBER(SEARCH("devoluci", BP[NOMBRE CUENTA])), {""})),
    ISNUMBER(MATCH(BP[[#This Row],[CODIGO]], _xlpm.codigos_devolucion, 0))
)</f>
        <v>0</v>
      </c>
    </row>
    <row r="7817" spans="1:9" x14ac:dyDescent="0.25">
      <c r="A7817" s="68"/>
      <c r="B7817" s="68"/>
      <c r="C7817" s="68"/>
      <c r="D7817" s="68"/>
      <c r="E7817" s="68"/>
      <c r="F7817" s="68"/>
      <c r="G7817" s="389"/>
      <c r="H7817" s="387" t="b" cm="1">
        <f t="array" aca="1" ref="H7817" ca="1">EsNegrita(BP[[#This Row],[CODIGO]])</f>
        <v>0</v>
      </c>
      <c r="I7817" s="387" t="b" cm="1">
        <f t="array" ref="I7817">_xlfn.LET(
    _xlpm.codigos_devolucion, _xlfn.UNIQUE(_xlfn._xlws.FILTER(BP[CODIGO], ISNUMBER(SEARCH("devoluci", BP[NOMBRE CUENTA])), {""})),
    ISNUMBER(MATCH(BP[[#This Row],[CODIGO]], _xlpm.codigos_devolucion, 0))
)</f>
        <v>0</v>
      </c>
    </row>
    <row r="7818" spans="1:9" x14ac:dyDescent="0.25">
      <c r="A7818" s="68"/>
      <c r="B7818" s="68"/>
      <c r="C7818" s="68"/>
      <c r="D7818" s="68"/>
      <c r="E7818" s="68"/>
      <c r="F7818" s="68"/>
      <c r="G7818" s="389"/>
      <c r="H7818" s="387" t="b" cm="1">
        <f t="array" aca="1" ref="H7818" ca="1">EsNegrita(BP[[#This Row],[CODIGO]])</f>
        <v>0</v>
      </c>
      <c r="I7818" s="387" t="b" cm="1">
        <f t="array" ref="I7818">_xlfn.LET(
    _xlpm.codigos_devolucion, _xlfn.UNIQUE(_xlfn._xlws.FILTER(BP[CODIGO], ISNUMBER(SEARCH("devoluci", BP[NOMBRE CUENTA])), {""})),
    ISNUMBER(MATCH(BP[[#This Row],[CODIGO]], _xlpm.codigos_devolucion, 0))
)</f>
        <v>0</v>
      </c>
    </row>
    <row r="7819" spans="1:9" x14ac:dyDescent="0.25">
      <c r="A7819" s="68"/>
      <c r="B7819" s="68"/>
      <c r="C7819" s="68"/>
      <c r="D7819" s="68"/>
      <c r="E7819" s="68"/>
      <c r="F7819" s="68"/>
      <c r="G7819" s="389"/>
      <c r="H7819" s="387" t="b" cm="1">
        <f t="array" aca="1" ref="H7819" ca="1">EsNegrita(BP[[#This Row],[CODIGO]])</f>
        <v>0</v>
      </c>
      <c r="I7819" s="387" t="b" cm="1">
        <f t="array" ref="I7819">_xlfn.LET(
    _xlpm.codigos_devolucion, _xlfn.UNIQUE(_xlfn._xlws.FILTER(BP[CODIGO], ISNUMBER(SEARCH("devoluci", BP[NOMBRE CUENTA])), {""})),
    ISNUMBER(MATCH(BP[[#This Row],[CODIGO]], _xlpm.codigos_devolucion, 0))
)</f>
        <v>0</v>
      </c>
    </row>
    <row r="7820" spans="1:9" x14ac:dyDescent="0.25">
      <c r="A7820" s="68"/>
      <c r="B7820" s="68"/>
      <c r="C7820" s="68"/>
      <c r="D7820" s="68"/>
      <c r="E7820" s="68"/>
      <c r="F7820" s="68"/>
      <c r="G7820" s="389"/>
      <c r="H7820" s="387" t="b" cm="1">
        <f t="array" aca="1" ref="H7820" ca="1">EsNegrita(BP[[#This Row],[CODIGO]])</f>
        <v>0</v>
      </c>
      <c r="I7820" s="387" t="b" cm="1">
        <f t="array" ref="I7820">_xlfn.LET(
    _xlpm.codigos_devolucion, _xlfn.UNIQUE(_xlfn._xlws.FILTER(BP[CODIGO], ISNUMBER(SEARCH("devoluci", BP[NOMBRE CUENTA])), {""})),
    ISNUMBER(MATCH(BP[[#This Row],[CODIGO]], _xlpm.codigos_devolucion, 0))
)</f>
        <v>0</v>
      </c>
    </row>
    <row r="7821" spans="1:9" x14ac:dyDescent="0.25">
      <c r="A7821" s="68"/>
      <c r="B7821" s="68"/>
      <c r="C7821" s="68"/>
      <c r="D7821" s="68"/>
      <c r="E7821" s="68"/>
      <c r="F7821" s="68"/>
      <c r="G7821" s="389"/>
      <c r="H7821" s="387" t="b" cm="1">
        <f t="array" aca="1" ref="H7821" ca="1">EsNegrita(BP[[#This Row],[CODIGO]])</f>
        <v>0</v>
      </c>
      <c r="I7821" s="387" t="b" cm="1">
        <f t="array" ref="I7821">_xlfn.LET(
    _xlpm.codigos_devolucion, _xlfn.UNIQUE(_xlfn._xlws.FILTER(BP[CODIGO], ISNUMBER(SEARCH("devoluci", BP[NOMBRE CUENTA])), {""})),
    ISNUMBER(MATCH(BP[[#This Row],[CODIGO]], _xlpm.codigos_devolucion, 0))
)</f>
        <v>0</v>
      </c>
    </row>
    <row r="7822" spans="1:9" x14ac:dyDescent="0.25">
      <c r="A7822" s="68"/>
      <c r="B7822" s="68"/>
      <c r="C7822" s="68"/>
      <c r="D7822" s="68"/>
      <c r="E7822" s="68"/>
      <c r="F7822" s="68"/>
      <c r="G7822" s="389"/>
      <c r="H7822" s="387" t="b" cm="1">
        <f t="array" aca="1" ref="H7822" ca="1">EsNegrita(BP[[#This Row],[CODIGO]])</f>
        <v>0</v>
      </c>
      <c r="I7822" s="387" t="b" cm="1">
        <f t="array" ref="I7822">_xlfn.LET(
    _xlpm.codigos_devolucion, _xlfn.UNIQUE(_xlfn._xlws.FILTER(BP[CODIGO], ISNUMBER(SEARCH("devoluci", BP[NOMBRE CUENTA])), {""})),
    ISNUMBER(MATCH(BP[[#This Row],[CODIGO]], _xlpm.codigos_devolucion, 0))
)</f>
        <v>0</v>
      </c>
    </row>
    <row r="7823" spans="1:9" x14ac:dyDescent="0.25">
      <c r="A7823" s="68"/>
      <c r="B7823" s="68"/>
      <c r="C7823" s="68"/>
      <c r="D7823" s="68"/>
      <c r="E7823" s="68"/>
      <c r="F7823" s="68"/>
      <c r="G7823" s="389"/>
      <c r="H7823" s="387" t="b" cm="1">
        <f t="array" aca="1" ref="H7823" ca="1">EsNegrita(BP[[#This Row],[CODIGO]])</f>
        <v>0</v>
      </c>
      <c r="I7823" s="387" t="b" cm="1">
        <f t="array" ref="I7823">_xlfn.LET(
    _xlpm.codigos_devolucion, _xlfn.UNIQUE(_xlfn._xlws.FILTER(BP[CODIGO], ISNUMBER(SEARCH("devoluci", BP[NOMBRE CUENTA])), {""})),
    ISNUMBER(MATCH(BP[[#This Row],[CODIGO]], _xlpm.codigos_devolucion, 0))
)</f>
        <v>0</v>
      </c>
    </row>
    <row r="7824" spans="1:9" x14ac:dyDescent="0.25">
      <c r="A7824" s="392"/>
      <c r="B7824" s="392"/>
      <c r="C7824" s="392"/>
      <c r="D7824" s="392"/>
      <c r="E7824" s="392"/>
      <c r="F7824" s="392"/>
      <c r="G7824" s="393"/>
      <c r="H7824" s="387" t="b" cm="1">
        <f t="array" aca="1" ref="H7824" ca="1">EsNegrita(BP[[#This Row],[CODIGO]])</f>
        <v>0</v>
      </c>
      <c r="I7824" s="387" t="b" cm="1">
        <f t="array" ref="I7824">_xlfn.LET(
    _xlpm.codigos_devolucion, _xlfn.UNIQUE(_xlfn._xlws.FILTER(BP[CODIGO], ISNUMBER(SEARCH("devoluci", BP[NOMBRE CUENTA])), {""})),
    ISNUMBER(MATCH(BP[[#This Row],[CODIGO]], _xlpm.codigos_devolucion, 0))
)</f>
        <v>0</v>
      </c>
    </row>
    <row r="7825" spans="1:9" x14ac:dyDescent="0.25">
      <c r="A7825" s="68"/>
      <c r="B7825" s="68"/>
      <c r="C7825" s="68"/>
      <c r="D7825" s="68"/>
      <c r="E7825" s="68"/>
      <c r="F7825" s="68"/>
      <c r="G7825" s="389"/>
      <c r="H7825" s="387" t="b" cm="1">
        <f t="array" aca="1" ref="H7825" ca="1">EsNegrita(BP[[#This Row],[CODIGO]])</f>
        <v>0</v>
      </c>
      <c r="I7825" s="387" t="b" cm="1">
        <f t="array" ref="I7825">_xlfn.LET(
    _xlpm.codigos_devolucion, _xlfn.UNIQUE(_xlfn._xlws.FILTER(BP[CODIGO], ISNUMBER(SEARCH("devoluci", BP[NOMBRE CUENTA])), {""})),
    ISNUMBER(MATCH(BP[[#This Row],[CODIGO]], _xlpm.codigos_devolucion, 0))
)</f>
        <v>0</v>
      </c>
    </row>
    <row r="7826" spans="1:9" x14ac:dyDescent="0.25">
      <c r="A7826" s="68"/>
      <c r="B7826" s="68"/>
      <c r="C7826" s="68"/>
      <c r="D7826" s="68"/>
      <c r="E7826" s="68"/>
      <c r="F7826" s="68"/>
      <c r="G7826" s="389"/>
      <c r="H7826" s="387" t="b" cm="1">
        <f t="array" aca="1" ref="H7826" ca="1">EsNegrita(BP[[#This Row],[CODIGO]])</f>
        <v>0</v>
      </c>
      <c r="I7826" s="387" t="b" cm="1">
        <f t="array" ref="I7826">_xlfn.LET(
    _xlpm.codigos_devolucion, _xlfn.UNIQUE(_xlfn._xlws.FILTER(BP[CODIGO], ISNUMBER(SEARCH("devoluci", BP[NOMBRE CUENTA])), {""})),
    ISNUMBER(MATCH(BP[[#This Row],[CODIGO]], _xlpm.codigos_devolucion, 0))
)</f>
        <v>0</v>
      </c>
    </row>
    <row r="7827" spans="1:9" x14ac:dyDescent="0.25">
      <c r="A7827" s="392"/>
      <c r="B7827" s="392"/>
      <c r="C7827" s="392"/>
      <c r="D7827" s="392"/>
      <c r="E7827" s="392"/>
      <c r="F7827" s="392"/>
      <c r="G7827" s="393"/>
      <c r="H7827" s="387" t="b" cm="1">
        <f t="array" aca="1" ref="H7827" ca="1">EsNegrita(BP[[#This Row],[CODIGO]])</f>
        <v>0</v>
      </c>
      <c r="I7827" s="387" t="b" cm="1">
        <f t="array" ref="I7827">_xlfn.LET(
    _xlpm.codigos_devolucion, _xlfn.UNIQUE(_xlfn._xlws.FILTER(BP[CODIGO], ISNUMBER(SEARCH("devoluci", BP[NOMBRE CUENTA])), {""})),
    ISNUMBER(MATCH(BP[[#This Row],[CODIGO]], _xlpm.codigos_devolucion, 0))
)</f>
        <v>0</v>
      </c>
    </row>
    <row r="7828" spans="1:9" x14ac:dyDescent="0.25">
      <c r="A7828" s="68"/>
      <c r="B7828" s="68"/>
      <c r="C7828" s="68"/>
      <c r="D7828" s="68"/>
      <c r="E7828" s="68"/>
      <c r="F7828" s="68"/>
      <c r="G7828" s="389"/>
      <c r="H7828" s="387" t="b" cm="1">
        <f t="array" aca="1" ref="H7828" ca="1">EsNegrita(BP[[#This Row],[CODIGO]])</f>
        <v>0</v>
      </c>
      <c r="I7828" s="387" t="b" cm="1">
        <f t="array" ref="I7828">_xlfn.LET(
    _xlpm.codigos_devolucion, _xlfn.UNIQUE(_xlfn._xlws.FILTER(BP[CODIGO], ISNUMBER(SEARCH("devoluci", BP[NOMBRE CUENTA])), {""})),
    ISNUMBER(MATCH(BP[[#This Row],[CODIGO]], _xlpm.codigos_devolucion, 0))
)</f>
        <v>0</v>
      </c>
    </row>
    <row r="7829" spans="1:9" x14ac:dyDescent="0.25">
      <c r="A7829" s="392"/>
      <c r="B7829" s="392"/>
      <c r="C7829" s="392"/>
      <c r="D7829" s="392"/>
      <c r="E7829" s="392"/>
      <c r="F7829" s="392"/>
      <c r="G7829" s="393"/>
      <c r="H7829" s="387" t="b" cm="1">
        <f t="array" aca="1" ref="H7829" ca="1">EsNegrita(BP[[#This Row],[CODIGO]])</f>
        <v>0</v>
      </c>
      <c r="I7829" s="387" t="b" cm="1">
        <f t="array" ref="I7829">_xlfn.LET(
    _xlpm.codigos_devolucion, _xlfn.UNIQUE(_xlfn._xlws.FILTER(BP[CODIGO], ISNUMBER(SEARCH("devoluci", BP[NOMBRE CUENTA])), {""})),
    ISNUMBER(MATCH(BP[[#This Row],[CODIGO]], _xlpm.codigos_devolucion, 0))
)</f>
        <v>0</v>
      </c>
    </row>
    <row r="7830" spans="1:9" x14ac:dyDescent="0.25">
      <c r="A7830" s="68"/>
      <c r="B7830" s="68"/>
      <c r="C7830" s="68"/>
      <c r="D7830" s="68"/>
      <c r="E7830" s="68"/>
      <c r="F7830" s="68"/>
      <c r="G7830" s="389"/>
      <c r="H7830" s="387" t="b" cm="1">
        <f t="array" aca="1" ref="H7830" ca="1">EsNegrita(BP[[#This Row],[CODIGO]])</f>
        <v>0</v>
      </c>
      <c r="I7830" s="387" t="b" cm="1">
        <f t="array" ref="I7830">_xlfn.LET(
    _xlpm.codigos_devolucion, _xlfn.UNIQUE(_xlfn._xlws.FILTER(BP[CODIGO], ISNUMBER(SEARCH("devoluci", BP[NOMBRE CUENTA])), {""})),
    ISNUMBER(MATCH(BP[[#This Row],[CODIGO]], _xlpm.codigos_devolucion, 0))
)</f>
        <v>0</v>
      </c>
    </row>
    <row r="7831" spans="1:9" x14ac:dyDescent="0.25">
      <c r="A7831" s="68"/>
      <c r="B7831" s="68"/>
      <c r="C7831" s="68"/>
      <c r="D7831" s="68"/>
      <c r="E7831" s="68"/>
      <c r="F7831" s="68"/>
      <c r="G7831" s="389"/>
      <c r="H7831" s="387" t="b" cm="1">
        <f t="array" aca="1" ref="H7831" ca="1">EsNegrita(BP[[#This Row],[CODIGO]])</f>
        <v>0</v>
      </c>
      <c r="I7831" s="387" t="b" cm="1">
        <f t="array" ref="I7831">_xlfn.LET(
    _xlpm.codigos_devolucion, _xlfn.UNIQUE(_xlfn._xlws.FILTER(BP[CODIGO], ISNUMBER(SEARCH("devoluci", BP[NOMBRE CUENTA])), {""})),
    ISNUMBER(MATCH(BP[[#This Row],[CODIGO]], _xlpm.codigos_devolucion, 0))
)</f>
        <v>0</v>
      </c>
    </row>
    <row r="7832" spans="1:9" x14ac:dyDescent="0.25">
      <c r="A7832" s="392"/>
      <c r="B7832" s="392"/>
      <c r="C7832" s="392"/>
      <c r="D7832" s="392"/>
      <c r="E7832" s="392"/>
      <c r="F7832" s="392"/>
      <c r="G7832" s="393"/>
      <c r="H7832" s="387" t="b" cm="1">
        <f t="array" aca="1" ref="H7832" ca="1">EsNegrita(BP[[#This Row],[CODIGO]])</f>
        <v>0</v>
      </c>
      <c r="I7832" s="387" t="b" cm="1">
        <f t="array" ref="I7832">_xlfn.LET(
    _xlpm.codigos_devolucion, _xlfn.UNIQUE(_xlfn._xlws.FILTER(BP[CODIGO], ISNUMBER(SEARCH("devoluci", BP[NOMBRE CUENTA])), {""})),
    ISNUMBER(MATCH(BP[[#This Row],[CODIGO]], _xlpm.codigos_devolucion, 0))
)</f>
        <v>0</v>
      </c>
    </row>
    <row r="7833" spans="1:9" x14ac:dyDescent="0.25">
      <c r="A7833" s="390"/>
      <c r="B7833" s="390"/>
      <c r="C7833" s="390"/>
      <c r="D7833" s="390"/>
      <c r="E7833" s="390"/>
      <c r="F7833" s="390"/>
      <c r="G7833" s="391"/>
      <c r="H7833" s="387" t="b" cm="1">
        <f t="array" aca="1" ref="H7833" ca="1">EsNegrita(BP[[#This Row],[CODIGO]])</f>
        <v>0</v>
      </c>
      <c r="I7833" s="387" t="b" cm="1">
        <f t="array" ref="I7833">_xlfn.LET(
    _xlpm.codigos_devolucion, _xlfn.UNIQUE(_xlfn._xlws.FILTER(BP[CODIGO], ISNUMBER(SEARCH("devoluci", BP[NOMBRE CUENTA])), {""})),
    ISNUMBER(MATCH(BP[[#This Row],[CODIGO]], _xlpm.codigos_devolucion, 0))
)</f>
        <v>0</v>
      </c>
    </row>
    <row r="7834" spans="1:9" x14ac:dyDescent="0.25">
      <c r="A7834" s="68"/>
      <c r="B7834" s="68"/>
      <c r="C7834" s="68"/>
      <c r="D7834" s="68"/>
      <c r="E7834" s="68"/>
      <c r="F7834" s="68"/>
      <c r="G7834" s="389"/>
      <c r="H7834" s="387" t="b" cm="1">
        <f t="array" aca="1" ref="H7834" ca="1">EsNegrita(BP[[#This Row],[CODIGO]])</f>
        <v>0</v>
      </c>
      <c r="I7834" s="387" t="b" cm="1">
        <f t="array" ref="I7834">_xlfn.LET(
    _xlpm.codigos_devolucion, _xlfn.UNIQUE(_xlfn._xlws.FILTER(BP[CODIGO], ISNUMBER(SEARCH("devoluci", BP[NOMBRE CUENTA])), {""})),
    ISNUMBER(MATCH(BP[[#This Row],[CODIGO]], _xlpm.codigos_devolucion, 0))
)</f>
        <v>0</v>
      </c>
    </row>
    <row r="7835" spans="1:9" x14ac:dyDescent="0.25">
      <c r="A7835" s="68"/>
      <c r="B7835" s="68"/>
      <c r="C7835" s="68"/>
      <c r="D7835" s="68"/>
      <c r="E7835" s="68"/>
      <c r="F7835" s="68"/>
      <c r="G7835" s="389"/>
      <c r="H7835" s="387" t="b" cm="1">
        <f t="array" aca="1" ref="H7835" ca="1">EsNegrita(BP[[#This Row],[CODIGO]])</f>
        <v>0</v>
      </c>
      <c r="I7835" s="387" t="b" cm="1">
        <f t="array" ref="I7835">_xlfn.LET(
    _xlpm.codigos_devolucion, _xlfn.UNIQUE(_xlfn._xlws.FILTER(BP[CODIGO], ISNUMBER(SEARCH("devoluci", BP[NOMBRE CUENTA])), {""})),
    ISNUMBER(MATCH(BP[[#This Row],[CODIGO]], _xlpm.codigos_devolucion, 0))
)</f>
        <v>0</v>
      </c>
    </row>
    <row r="7836" spans="1:9" x14ac:dyDescent="0.25">
      <c r="A7836" s="390"/>
      <c r="B7836" s="390"/>
      <c r="C7836" s="390"/>
      <c r="D7836" s="390"/>
      <c r="E7836" s="390"/>
      <c r="F7836" s="390"/>
      <c r="G7836" s="391"/>
      <c r="H7836" s="387" t="b" cm="1">
        <f t="array" aca="1" ref="H7836" ca="1">EsNegrita(BP[[#This Row],[CODIGO]])</f>
        <v>0</v>
      </c>
      <c r="I7836" s="387" t="b" cm="1">
        <f t="array" ref="I7836">_xlfn.LET(
    _xlpm.codigos_devolucion, _xlfn.UNIQUE(_xlfn._xlws.FILTER(BP[CODIGO], ISNUMBER(SEARCH("devoluci", BP[NOMBRE CUENTA])), {""})),
    ISNUMBER(MATCH(BP[[#This Row],[CODIGO]], _xlpm.codigos_devolucion, 0))
)</f>
        <v>0</v>
      </c>
    </row>
    <row r="7837" spans="1:9" x14ac:dyDescent="0.25">
      <c r="A7837" s="68"/>
      <c r="B7837" s="68"/>
      <c r="C7837" s="68"/>
      <c r="D7837" s="68"/>
      <c r="E7837" s="68"/>
      <c r="F7837" s="68"/>
      <c r="G7837" s="389"/>
      <c r="H7837" s="387" t="b" cm="1">
        <f t="array" aca="1" ref="H7837" ca="1">EsNegrita(BP[[#This Row],[CODIGO]])</f>
        <v>0</v>
      </c>
      <c r="I7837" s="387" t="b" cm="1">
        <f t="array" ref="I7837">_xlfn.LET(
    _xlpm.codigos_devolucion, _xlfn.UNIQUE(_xlfn._xlws.FILTER(BP[CODIGO], ISNUMBER(SEARCH("devoluci", BP[NOMBRE CUENTA])), {""})),
    ISNUMBER(MATCH(BP[[#This Row],[CODIGO]], _xlpm.codigos_devolucion, 0))
)</f>
        <v>0</v>
      </c>
    </row>
    <row r="7838" spans="1:9" x14ac:dyDescent="0.25">
      <c r="A7838" s="68"/>
      <c r="B7838" s="68"/>
      <c r="C7838" s="68"/>
      <c r="D7838" s="68"/>
      <c r="E7838" s="68"/>
      <c r="F7838" s="68"/>
      <c r="G7838" s="389"/>
      <c r="H7838" s="387" t="b" cm="1">
        <f t="array" aca="1" ref="H7838" ca="1">EsNegrita(BP[[#This Row],[CODIGO]])</f>
        <v>0</v>
      </c>
      <c r="I7838" s="387" t="b" cm="1">
        <f t="array" ref="I7838">_xlfn.LET(
    _xlpm.codigos_devolucion, _xlfn.UNIQUE(_xlfn._xlws.FILTER(BP[CODIGO], ISNUMBER(SEARCH("devoluci", BP[NOMBRE CUENTA])), {""})),
    ISNUMBER(MATCH(BP[[#This Row],[CODIGO]], _xlpm.codigos_devolucion, 0))
)</f>
        <v>0</v>
      </c>
    </row>
    <row r="7839" spans="1:9" x14ac:dyDescent="0.25">
      <c r="A7839" s="392"/>
      <c r="B7839" s="392"/>
      <c r="C7839" s="392"/>
      <c r="D7839" s="392"/>
      <c r="E7839" s="392"/>
      <c r="F7839" s="392"/>
      <c r="G7839" s="393"/>
      <c r="H7839" s="387" t="b" cm="1">
        <f t="array" aca="1" ref="H7839" ca="1">EsNegrita(BP[[#This Row],[CODIGO]])</f>
        <v>0</v>
      </c>
      <c r="I7839" s="387" t="b" cm="1">
        <f t="array" ref="I7839">_xlfn.LET(
    _xlpm.codigos_devolucion, _xlfn.UNIQUE(_xlfn._xlws.FILTER(BP[CODIGO], ISNUMBER(SEARCH("devoluci", BP[NOMBRE CUENTA])), {""})),
    ISNUMBER(MATCH(BP[[#This Row],[CODIGO]], _xlpm.codigos_devolucion, 0))
)</f>
        <v>0</v>
      </c>
    </row>
    <row r="7840" spans="1:9" x14ac:dyDescent="0.25">
      <c r="A7840" s="68"/>
      <c r="B7840" s="68"/>
      <c r="C7840" s="68"/>
      <c r="D7840" s="68"/>
      <c r="E7840" s="68"/>
      <c r="F7840" s="68"/>
      <c r="G7840" s="389"/>
      <c r="H7840" s="387" t="b" cm="1">
        <f t="array" aca="1" ref="H7840" ca="1">EsNegrita(BP[[#This Row],[CODIGO]])</f>
        <v>0</v>
      </c>
      <c r="I7840" s="387" t="b" cm="1">
        <f t="array" ref="I7840">_xlfn.LET(
    _xlpm.codigos_devolucion, _xlfn.UNIQUE(_xlfn._xlws.FILTER(BP[CODIGO], ISNUMBER(SEARCH("devoluci", BP[NOMBRE CUENTA])), {""})),
    ISNUMBER(MATCH(BP[[#This Row],[CODIGO]], _xlpm.codigos_devolucion, 0))
)</f>
        <v>0</v>
      </c>
    </row>
    <row r="7841" spans="1:9" x14ac:dyDescent="0.25">
      <c r="A7841" s="68"/>
      <c r="B7841" s="68"/>
      <c r="C7841" s="68"/>
      <c r="D7841" s="68"/>
      <c r="E7841" s="68"/>
      <c r="F7841" s="68"/>
      <c r="G7841" s="389"/>
      <c r="H7841" s="387" t="b" cm="1">
        <f t="array" aca="1" ref="H7841" ca="1">EsNegrita(BP[[#This Row],[CODIGO]])</f>
        <v>0</v>
      </c>
      <c r="I7841" s="387" t="b" cm="1">
        <f t="array" ref="I7841">_xlfn.LET(
    _xlpm.codigos_devolucion, _xlfn.UNIQUE(_xlfn._xlws.FILTER(BP[CODIGO], ISNUMBER(SEARCH("devoluci", BP[NOMBRE CUENTA])), {""})),
    ISNUMBER(MATCH(BP[[#This Row],[CODIGO]], _xlpm.codigos_devolucion, 0))
)</f>
        <v>0</v>
      </c>
    </row>
    <row r="7842" spans="1:9" x14ac:dyDescent="0.25">
      <c r="A7842" s="68"/>
      <c r="B7842" s="68"/>
      <c r="C7842" s="68"/>
      <c r="D7842" s="68"/>
      <c r="E7842" s="68"/>
      <c r="F7842" s="68"/>
      <c r="G7842" s="389"/>
      <c r="H7842" s="387" t="b" cm="1">
        <f t="array" aca="1" ref="H7842" ca="1">EsNegrita(BP[[#This Row],[CODIGO]])</f>
        <v>0</v>
      </c>
      <c r="I7842" s="387" t="b" cm="1">
        <f t="array" ref="I7842">_xlfn.LET(
    _xlpm.codigos_devolucion, _xlfn.UNIQUE(_xlfn._xlws.FILTER(BP[CODIGO], ISNUMBER(SEARCH("devoluci", BP[NOMBRE CUENTA])), {""})),
    ISNUMBER(MATCH(BP[[#This Row],[CODIGO]], _xlpm.codigos_devolucion, 0))
)</f>
        <v>0</v>
      </c>
    </row>
    <row r="7843" spans="1:9" x14ac:dyDescent="0.25">
      <c r="A7843" s="68"/>
      <c r="B7843" s="68"/>
      <c r="C7843" s="68"/>
      <c r="D7843" s="68"/>
      <c r="E7843" s="68"/>
      <c r="F7843" s="68"/>
      <c r="G7843" s="389"/>
      <c r="H7843" s="387" t="b" cm="1">
        <f t="array" aca="1" ref="H7843" ca="1">EsNegrita(BP[[#This Row],[CODIGO]])</f>
        <v>0</v>
      </c>
      <c r="I7843" s="387" t="b" cm="1">
        <f t="array" ref="I7843">_xlfn.LET(
    _xlpm.codigos_devolucion, _xlfn.UNIQUE(_xlfn._xlws.FILTER(BP[CODIGO], ISNUMBER(SEARCH("devoluci", BP[NOMBRE CUENTA])), {""})),
    ISNUMBER(MATCH(BP[[#This Row],[CODIGO]], _xlpm.codigos_devolucion, 0))
)</f>
        <v>0</v>
      </c>
    </row>
    <row r="7844" spans="1:9" x14ac:dyDescent="0.25">
      <c r="A7844" s="392"/>
      <c r="B7844" s="392"/>
      <c r="C7844" s="392"/>
      <c r="D7844" s="392"/>
      <c r="E7844" s="392"/>
      <c r="F7844" s="392"/>
      <c r="G7844" s="393"/>
      <c r="H7844" s="387" t="b" cm="1">
        <f t="array" aca="1" ref="H7844" ca="1">EsNegrita(BP[[#This Row],[CODIGO]])</f>
        <v>0</v>
      </c>
      <c r="I7844" s="387" t="b" cm="1">
        <f t="array" ref="I7844">_xlfn.LET(
    _xlpm.codigos_devolucion, _xlfn.UNIQUE(_xlfn._xlws.FILTER(BP[CODIGO], ISNUMBER(SEARCH("devoluci", BP[NOMBRE CUENTA])), {""})),
    ISNUMBER(MATCH(BP[[#This Row],[CODIGO]], _xlpm.codigos_devolucion, 0))
)</f>
        <v>0</v>
      </c>
    </row>
    <row r="7845" spans="1:9" x14ac:dyDescent="0.25">
      <c r="A7845" s="68"/>
      <c r="B7845" s="68"/>
      <c r="C7845" s="68"/>
      <c r="D7845" s="68"/>
      <c r="E7845" s="68"/>
      <c r="F7845" s="68"/>
      <c r="G7845" s="389"/>
      <c r="H7845" s="387" t="b" cm="1">
        <f t="array" aca="1" ref="H7845" ca="1">EsNegrita(BP[[#This Row],[CODIGO]])</f>
        <v>0</v>
      </c>
      <c r="I7845" s="387" t="b" cm="1">
        <f t="array" ref="I7845">_xlfn.LET(
    _xlpm.codigos_devolucion, _xlfn.UNIQUE(_xlfn._xlws.FILTER(BP[CODIGO], ISNUMBER(SEARCH("devoluci", BP[NOMBRE CUENTA])), {""})),
    ISNUMBER(MATCH(BP[[#This Row],[CODIGO]], _xlpm.codigos_devolucion, 0))
)</f>
        <v>0</v>
      </c>
    </row>
    <row r="7846" spans="1:9" x14ac:dyDescent="0.25">
      <c r="A7846" s="68"/>
      <c r="B7846" s="68"/>
      <c r="C7846" s="68"/>
      <c r="D7846" s="68"/>
      <c r="E7846" s="68"/>
      <c r="F7846" s="68"/>
      <c r="G7846" s="389"/>
      <c r="H7846" s="387" t="b" cm="1">
        <f t="array" aca="1" ref="H7846" ca="1">EsNegrita(BP[[#This Row],[CODIGO]])</f>
        <v>0</v>
      </c>
      <c r="I7846" s="387" t="b" cm="1">
        <f t="array" ref="I7846">_xlfn.LET(
    _xlpm.codigos_devolucion, _xlfn.UNIQUE(_xlfn._xlws.FILTER(BP[CODIGO], ISNUMBER(SEARCH("devoluci", BP[NOMBRE CUENTA])), {""})),
    ISNUMBER(MATCH(BP[[#This Row],[CODIGO]], _xlpm.codigos_devolucion, 0))
)</f>
        <v>0</v>
      </c>
    </row>
    <row r="7847" spans="1:9" x14ac:dyDescent="0.25">
      <c r="A7847" s="68"/>
      <c r="B7847" s="68"/>
      <c r="C7847" s="68"/>
      <c r="D7847" s="68"/>
      <c r="E7847" s="68"/>
      <c r="F7847" s="68"/>
      <c r="G7847" s="389"/>
      <c r="H7847" s="387" t="b" cm="1">
        <f t="array" aca="1" ref="H7847" ca="1">EsNegrita(BP[[#This Row],[CODIGO]])</f>
        <v>0</v>
      </c>
      <c r="I7847" s="387" t="b" cm="1">
        <f t="array" ref="I7847">_xlfn.LET(
    _xlpm.codigos_devolucion, _xlfn.UNIQUE(_xlfn._xlws.FILTER(BP[CODIGO], ISNUMBER(SEARCH("devoluci", BP[NOMBRE CUENTA])), {""})),
    ISNUMBER(MATCH(BP[[#This Row],[CODIGO]], _xlpm.codigos_devolucion, 0))
)</f>
        <v>0</v>
      </c>
    </row>
    <row r="7848" spans="1:9" x14ac:dyDescent="0.25">
      <c r="A7848" s="68"/>
      <c r="B7848" s="68"/>
      <c r="C7848" s="68"/>
      <c r="D7848" s="68"/>
      <c r="E7848" s="68"/>
      <c r="F7848" s="68"/>
      <c r="G7848" s="389"/>
      <c r="H7848" s="387" t="b" cm="1">
        <f t="array" aca="1" ref="H7848" ca="1">EsNegrita(BP[[#This Row],[CODIGO]])</f>
        <v>0</v>
      </c>
      <c r="I7848" s="387" t="b" cm="1">
        <f t="array" ref="I7848">_xlfn.LET(
    _xlpm.codigos_devolucion, _xlfn.UNIQUE(_xlfn._xlws.FILTER(BP[CODIGO], ISNUMBER(SEARCH("devoluci", BP[NOMBRE CUENTA])), {""})),
    ISNUMBER(MATCH(BP[[#This Row],[CODIGO]], _xlpm.codigos_devolucion, 0))
)</f>
        <v>0</v>
      </c>
    </row>
    <row r="7849" spans="1:9" x14ac:dyDescent="0.25">
      <c r="A7849" s="68"/>
      <c r="B7849" s="68"/>
      <c r="C7849" s="68"/>
      <c r="D7849" s="68"/>
      <c r="E7849" s="68"/>
      <c r="F7849" s="68"/>
      <c r="G7849" s="389"/>
      <c r="H7849" s="387" t="b" cm="1">
        <f t="array" aca="1" ref="H7849" ca="1">EsNegrita(BP[[#This Row],[CODIGO]])</f>
        <v>0</v>
      </c>
      <c r="I7849" s="387" t="b" cm="1">
        <f t="array" ref="I7849">_xlfn.LET(
    _xlpm.codigos_devolucion, _xlfn.UNIQUE(_xlfn._xlws.FILTER(BP[CODIGO], ISNUMBER(SEARCH("devoluci", BP[NOMBRE CUENTA])), {""})),
    ISNUMBER(MATCH(BP[[#This Row],[CODIGO]], _xlpm.codigos_devolucion, 0))
)</f>
        <v>0</v>
      </c>
    </row>
    <row r="7850" spans="1:9" x14ac:dyDescent="0.25">
      <c r="A7850" s="68"/>
      <c r="B7850" s="68"/>
      <c r="C7850" s="68"/>
      <c r="D7850" s="68"/>
      <c r="E7850" s="68"/>
      <c r="F7850" s="68"/>
      <c r="G7850" s="389"/>
      <c r="H7850" s="387" t="b" cm="1">
        <f t="array" aca="1" ref="H7850" ca="1">EsNegrita(BP[[#This Row],[CODIGO]])</f>
        <v>0</v>
      </c>
      <c r="I7850" s="387" t="b" cm="1">
        <f t="array" ref="I7850">_xlfn.LET(
    _xlpm.codigos_devolucion, _xlfn.UNIQUE(_xlfn._xlws.FILTER(BP[CODIGO], ISNUMBER(SEARCH("devoluci", BP[NOMBRE CUENTA])), {""})),
    ISNUMBER(MATCH(BP[[#This Row],[CODIGO]], _xlpm.codigos_devolucion, 0))
)</f>
        <v>0</v>
      </c>
    </row>
    <row r="7851" spans="1:9" x14ac:dyDescent="0.25">
      <c r="A7851" s="68"/>
      <c r="B7851" s="68"/>
      <c r="C7851" s="68"/>
      <c r="D7851" s="68"/>
      <c r="E7851" s="68"/>
      <c r="F7851" s="68"/>
      <c r="G7851" s="389"/>
      <c r="H7851" s="387" t="b" cm="1">
        <f t="array" aca="1" ref="H7851" ca="1">EsNegrita(BP[[#This Row],[CODIGO]])</f>
        <v>0</v>
      </c>
      <c r="I7851" s="387" t="b" cm="1">
        <f t="array" ref="I7851">_xlfn.LET(
    _xlpm.codigos_devolucion, _xlfn.UNIQUE(_xlfn._xlws.FILTER(BP[CODIGO], ISNUMBER(SEARCH("devoluci", BP[NOMBRE CUENTA])), {""})),
    ISNUMBER(MATCH(BP[[#This Row],[CODIGO]], _xlpm.codigos_devolucion, 0))
)</f>
        <v>0</v>
      </c>
    </row>
    <row r="7852" spans="1:9" x14ac:dyDescent="0.25">
      <c r="A7852" s="68"/>
      <c r="B7852" s="68"/>
      <c r="C7852" s="68"/>
      <c r="D7852" s="68"/>
      <c r="E7852" s="68"/>
      <c r="F7852" s="68"/>
      <c r="G7852" s="389"/>
      <c r="H7852" s="387" t="b" cm="1">
        <f t="array" aca="1" ref="H7852" ca="1">EsNegrita(BP[[#This Row],[CODIGO]])</f>
        <v>0</v>
      </c>
      <c r="I7852" s="387" t="b" cm="1">
        <f t="array" ref="I7852">_xlfn.LET(
    _xlpm.codigos_devolucion, _xlfn.UNIQUE(_xlfn._xlws.FILTER(BP[CODIGO], ISNUMBER(SEARCH("devoluci", BP[NOMBRE CUENTA])), {""})),
    ISNUMBER(MATCH(BP[[#This Row],[CODIGO]], _xlpm.codigos_devolucion, 0))
)</f>
        <v>0</v>
      </c>
    </row>
    <row r="7853" spans="1:9" x14ac:dyDescent="0.25">
      <c r="A7853" s="68"/>
      <c r="B7853" s="68"/>
      <c r="C7853" s="68"/>
      <c r="D7853" s="68"/>
      <c r="E7853" s="68"/>
      <c r="F7853" s="68"/>
      <c r="G7853" s="389"/>
      <c r="H7853" s="387" t="b" cm="1">
        <f t="array" aca="1" ref="H7853" ca="1">EsNegrita(BP[[#This Row],[CODIGO]])</f>
        <v>0</v>
      </c>
      <c r="I7853" s="387" t="b" cm="1">
        <f t="array" ref="I7853">_xlfn.LET(
    _xlpm.codigos_devolucion, _xlfn.UNIQUE(_xlfn._xlws.FILTER(BP[CODIGO], ISNUMBER(SEARCH("devoluci", BP[NOMBRE CUENTA])), {""})),
    ISNUMBER(MATCH(BP[[#This Row],[CODIGO]], _xlpm.codigos_devolucion, 0))
)</f>
        <v>0</v>
      </c>
    </row>
    <row r="7854" spans="1:9" x14ac:dyDescent="0.25">
      <c r="A7854" s="68"/>
      <c r="B7854" s="68"/>
      <c r="C7854" s="68"/>
      <c r="D7854" s="68"/>
      <c r="E7854" s="68"/>
      <c r="F7854" s="68"/>
      <c r="G7854" s="389"/>
      <c r="H7854" s="387" t="b" cm="1">
        <f t="array" aca="1" ref="H7854" ca="1">EsNegrita(BP[[#This Row],[CODIGO]])</f>
        <v>0</v>
      </c>
      <c r="I7854" s="387" t="b" cm="1">
        <f t="array" ref="I7854">_xlfn.LET(
    _xlpm.codigos_devolucion, _xlfn.UNIQUE(_xlfn._xlws.FILTER(BP[CODIGO], ISNUMBER(SEARCH("devoluci", BP[NOMBRE CUENTA])), {""})),
    ISNUMBER(MATCH(BP[[#This Row],[CODIGO]], _xlpm.codigos_devolucion, 0))
)</f>
        <v>0</v>
      </c>
    </row>
    <row r="7855" spans="1:9" x14ac:dyDescent="0.25">
      <c r="A7855" s="68"/>
      <c r="B7855" s="68"/>
      <c r="C7855" s="68"/>
      <c r="D7855" s="68"/>
      <c r="E7855" s="68"/>
      <c r="F7855" s="68"/>
      <c r="G7855" s="389"/>
      <c r="H7855" s="387" t="b" cm="1">
        <f t="array" aca="1" ref="H7855" ca="1">EsNegrita(BP[[#This Row],[CODIGO]])</f>
        <v>0</v>
      </c>
      <c r="I7855" s="387" t="b" cm="1">
        <f t="array" ref="I7855">_xlfn.LET(
    _xlpm.codigos_devolucion, _xlfn.UNIQUE(_xlfn._xlws.FILTER(BP[CODIGO], ISNUMBER(SEARCH("devoluci", BP[NOMBRE CUENTA])), {""})),
    ISNUMBER(MATCH(BP[[#This Row],[CODIGO]], _xlpm.codigos_devolucion, 0))
)</f>
        <v>0</v>
      </c>
    </row>
    <row r="7856" spans="1:9" x14ac:dyDescent="0.25">
      <c r="A7856" s="68"/>
      <c r="B7856" s="68"/>
      <c r="C7856" s="68"/>
      <c r="D7856" s="68"/>
      <c r="E7856" s="68"/>
      <c r="F7856" s="68"/>
      <c r="G7856" s="389"/>
      <c r="H7856" s="387" t="b" cm="1">
        <f t="array" aca="1" ref="H7856" ca="1">EsNegrita(BP[[#This Row],[CODIGO]])</f>
        <v>0</v>
      </c>
      <c r="I7856" s="387" t="b" cm="1">
        <f t="array" ref="I7856">_xlfn.LET(
    _xlpm.codigos_devolucion, _xlfn.UNIQUE(_xlfn._xlws.FILTER(BP[CODIGO], ISNUMBER(SEARCH("devoluci", BP[NOMBRE CUENTA])), {""})),
    ISNUMBER(MATCH(BP[[#This Row],[CODIGO]], _xlpm.codigos_devolucion, 0))
)</f>
        <v>0</v>
      </c>
    </row>
    <row r="7857" spans="1:9" x14ac:dyDescent="0.25">
      <c r="A7857" s="68"/>
      <c r="B7857" s="68"/>
      <c r="C7857" s="68"/>
      <c r="D7857" s="68"/>
      <c r="E7857" s="68"/>
      <c r="F7857" s="68"/>
      <c r="G7857" s="389"/>
      <c r="H7857" s="387" t="b" cm="1">
        <f t="array" aca="1" ref="H7857" ca="1">EsNegrita(BP[[#This Row],[CODIGO]])</f>
        <v>0</v>
      </c>
      <c r="I7857" s="387" t="b" cm="1">
        <f t="array" ref="I7857">_xlfn.LET(
    _xlpm.codigos_devolucion, _xlfn.UNIQUE(_xlfn._xlws.FILTER(BP[CODIGO], ISNUMBER(SEARCH("devoluci", BP[NOMBRE CUENTA])), {""})),
    ISNUMBER(MATCH(BP[[#This Row],[CODIGO]], _xlpm.codigos_devolucion, 0))
)</f>
        <v>0</v>
      </c>
    </row>
    <row r="7858" spans="1:9" x14ac:dyDescent="0.25">
      <c r="A7858" s="68"/>
      <c r="B7858" s="68"/>
      <c r="C7858" s="68"/>
      <c r="D7858" s="68"/>
      <c r="E7858" s="68"/>
      <c r="F7858" s="68"/>
      <c r="G7858" s="389"/>
      <c r="H7858" s="387" t="b" cm="1">
        <f t="array" aca="1" ref="H7858" ca="1">EsNegrita(BP[[#This Row],[CODIGO]])</f>
        <v>0</v>
      </c>
      <c r="I7858" s="387" t="b" cm="1">
        <f t="array" ref="I7858">_xlfn.LET(
    _xlpm.codigos_devolucion, _xlfn.UNIQUE(_xlfn._xlws.FILTER(BP[CODIGO], ISNUMBER(SEARCH("devoluci", BP[NOMBRE CUENTA])), {""})),
    ISNUMBER(MATCH(BP[[#This Row],[CODIGO]], _xlpm.codigos_devolucion, 0))
)</f>
        <v>0</v>
      </c>
    </row>
    <row r="7859" spans="1:9" x14ac:dyDescent="0.25">
      <c r="A7859" s="68"/>
      <c r="B7859" s="68"/>
      <c r="C7859" s="68"/>
      <c r="D7859" s="68"/>
      <c r="E7859" s="68"/>
      <c r="F7859" s="68"/>
      <c r="G7859" s="389"/>
      <c r="H7859" s="387" t="b" cm="1">
        <f t="array" aca="1" ref="H7859" ca="1">EsNegrita(BP[[#This Row],[CODIGO]])</f>
        <v>0</v>
      </c>
      <c r="I7859" s="387" t="b" cm="1">
        <f t="array" ref="I7859">_xlfn.LET(
    _xlpm.codigos_devolucion, _xlfn.UNIQUE(_xlfn._xlws.FILTER(BP[CODIGO], ISNUMBER(SEARCH("devoluci", BP[NOMBRE CUENTA])), {""})),
    ISNUMBER(MATCH(BP[[#This Row],[CODIGO]], _xlpm.codigos_devolucion, 0))
)</f>
        <v>0</v>
      </c>
    </row>
    <row r="7860" spans="1:9" x14ac:dyDescent="0.25">
      <c r="A7860" s="68"/>
      <c r="B7860" s="68"/>
      <c r="C7860" s="68"/>
      <c r="D7860" s="68"/>
      <c r="E7860" s="68"/>
      <c r="F7860" s="68"/>
      <c r="G7860" s="389"/>
      <c r="H7860" s="387" t="b" cm="1">
        <f t="array" aca="1" ref="H7860" ca="1">EsNegrita(BP[[#This Row],[CODIGO]])</f>
        <v>0</v>
      </c>
      <c r="I7860" s="387" t="b" cm="1">
        <f t="array" ref="I7860">_xlfn.LET(
    _xlpm.codigos_devolucion, _xlfn.UNIQUE(_xlfn._xlws.FILTER(BP[CODIGO], ISNUMBER(SEARCH("devoluci", BP[NOMBRE CUENTA])), {""})),
    ISNUMBER(MATCH(BP[[#This Row],[CODIGO]], _xlpm.codigos_devolucion, 0))
)</f>
        <v>0</v>
      </c>
    </row>
    <row r="7861" spans="1:9" x14ac:dyDescent="0.25">
      <c r="A7861" s="68"/>
      <c r="B7861" s="68"/>
      <c r="C7861" s="68"/>
      <c r="D7861" s="68"/>
      <c r="E7861" s="68"/>
      <c r="F7861" s="68"/>
      <c r="G7861" s="389"/>
      <c r="H7861" s="387" t="b" cm="1">
        <f t="array" aca="1" ref="H7861" ca="1">EsNegrita(BP[[#This Row],[CODIGO]])</f>
        <v>0</v>
      </c>
      <c r="I7861" s="387" t="b" cm="1">
        <f t="array" ref="I7861">_xlfn.LET(
    _xlpm.codigos_devolucion, _xlfn.UNIQUE(_xlfn._xlws.FILTER(BP[CODIGO], ISNUMBER(SEARCH("devoluci", BP[NOMBRE CUENTA])), {""})),
    ISNUMBER(MATCH(BP[[#This Row],[CODIGO]], _xlpm.codigos_devolucion, 0))
)</f>
        <v>0</v>
      </c>
    </row>
    <row r="7862" spans="1:9" x14ac:dyDescent="0.25">
      <c r="A7862" s="68"/>
      <c r="B7862" s="68"/>
      <c r="C7862" s="68"/>
      <c r="D7862" s="68"/>
      <c r="E7862" s="68"/>
      <c r="F7862" s="68"/>
      <c r="G7862" s="389"/>
      <c r="H7862" s="387" t="b" cm="1">
        <f t="array" aca="1" ref="H7862" ca="1">EsNegrita(BP[[#This Row],[CODIGO]])</f>
        <v>0</v>
      </c>
      <c r="I7862" s="387" t="b" cm="1">
        <f t="array" ref="I7862">_xlfn.LET(
    _xlpm.codigos_devolucion, _xlfn.UNIQUE(_xlfn._xlws.FILTER(BP[CODIGO], ISNUMBER(SEARCH("devoluci", BP[NOMBRE CUENTA])), {""})),
    ISNUMBER(MATCH(BP[[#This Row],[CODIGO]], _xlpm.codigos_devolucion, 0))
)</f>
        <v>0</v>
      </c>
    </row>
    <row r="7863" spans="1:9" x14ac:dyDescent="0.25">
      <c r="A7863" s="68"/>
      <c r="B7863" s="68"/>
      <c r="C7863" s="68"/>
      <c r="D7863" s="68"/>
      <c r="E7863" s="68"/>
      <c r="F7863" s="68"/>
      <c r="G7863" s="389"/>
      <c r="H7863" s="387" t="b" cm="1">
        <f t="array" aca="1" ref="H7863" ca="1">EsNegrita(BP[[#This Row],[CODIGO]])</f>
        <v>0</v>
      </c>
      <c r="I7863" s="387" t="b" cm="1">
        <f t="array" ref="I7863">_xlfn.LET(
    _xlpm.codigos_devolucion, _xlfn.UNIQUE(_xlfn._xlws.FILTER(BP[CODIGO], ISNUMBER(SEARCH("devoluci", BP[NOMBRE CUENTA])), {""})),
    ISNUMBER(MATCH(BP[[#This Row],[CODIGO]], _xlpm.codigos_devolucion, 0))
)</f>
        <v>0</v>
      </c>
    </row>
    <row r="7864" spans="1:9" x14ac:dyDescent="0.25">
      <c r="A7864" s="68"/>
      <c r="B7864" s="68"/>
      <c r="C7864" s="68"/>
      <c r="D7864" s="68"/>
      <c r="E7864" s="68"/>
      <c r="F7864" s="68"/>
      <c r="G7864" s="389"/>
      <c r="H7864" s="387" t="b" cm="1">
        <f t="array" aca="1" ref="H7864" ca="1">EsNegrita(BP[[#This Row],[CODIGO]])</f>
        <v>0</v>
      </c>
      <c r="I7864" s="387" t="b" cm="1">
        <f t="array" ref="I7864">_xlfn.LET(
    _xlpm.codigos_devolucion, _xlfn.UNIQUE(_xlfn._xlws.FILTER(BP[CODIGO], ISNUMBER(SEARCH("devoluci", BP[NOMBRE CUENTA])), {""})),
    ISNUMBER(MATCH(BP[[#This Row],[CODIGO]], _xlpm.codigos_devolucion, 0))
)</f>
        <v>0</v>
      </c>
    </row>
    <row r="7865" spans="1:9" x14ac:dyDescent="0.25">
      <c r="A7865" s="68"/>
      <c r="B7865" s="68"/>
      <c r="C7865" s="68"/>
      <c r="D7865" s="68"/>
      <c r="E7865" s="68"/>
      <c r="F7865" s="68"/>
      <c r="G7865" s="389"/>
      <c r="H7865" s="387" t="b" cm="1">
        <f t="array" aca="1" ref="H7865" ca="1">EsNegrita(BP[[#This Row],[CODIGO]])</f>
        <v>0</v>
      </c>
      <c r="I7865" s="387" t="b" cm="1">
        <f t="array" ref="I7865">_xlfn.LET(
    _xlpm.codigos_devolucion, _xlfn.UNIQUE(_xlfn._xlws.FILTER(BP[CODIGO], ISNUMBER(SEARCH("devoluci", BP[NOMBRE CUENTA])), {""})),
    ISNUMBER(MATCH(BP[[#This Row],[CODIGO]], _xlpm.codigos_devolucion, 0))
)</f>
        <v>0</v>
      </c>
    </row>
    <row r="7866" spans="1:9" x14ac:dyDescent="0.25">
      <c r="A7866" s="68"/>
      <c r="B7866" s="68"/>
      <c r="C7866" s="68"/>
      <c r="D7866" s="68"/>
      <c r="E7866" s="68"/>
      <c r="F7866" s="68"/>
      <c r="G7866" s="389"/>
      <c r="H7866" s="387" t="b" cm="1">
        <f t="array" aca="1" ref="H7866" ca="1">EsNegrita(BP[[#This Row],[CODIGO]])</f>
        <v>0</v>
      </c>
      <c r="I7866" s="387" t="b" cm="1">
        <f t="array" ref="I7866">_xlfn.LET(
    _xlpm.codigos_devolucion, _xlfn.UNIQUE(_xlfn._xlws.FILTER(BP[CODIGO], ISNUMBER(SEARCH("devoluci", BP[NOMBRE CUENTA])), {""})),
    ISNUMBER(MATCH(BP[[#This Row],[CODIGO]], _xlpm.codigos_devolucion, 0))
)</f>
        <v>0</v>
      </c>
    </row>
    <row r="7867" spans="1:9" x14ac:dyDescent="0.25">
      <c r="A7867" s="68"/>
      <c r="B7867" s="68"/>
      <c r="C7867" s="68"/>
      <c r="D7867" s="68"/>
      <c r="E7867" s="68"/>
      <c r="F7867" s="68"/>
      <c r="G7867" s="389"/>
      <c r="H7867" s="387" t="b" cm="1">
        <f t="array" aca="1" ref="H7867" ca="1">EsNegrita(BP[[#This Row],[CODIGO]])</f>
        <v>0</v>
      </c>
      <c r="I7867" s="387" t="b" cm="1">
        <f t="array" ref="I7867">_xlfn.LET(
    _xlpm.codigos_devolucion, _xlfn.UNIQUE(_xlfn._xlws.FILTER(BP[CODIGO], ISNUMBER(SEARCH("devoluci", BP[NOMBRE CUENTA])), {""})),
    ISNUMBER(MATCH(BP[[#This Row],[CODIGO]], _xlpm.codigos_devolucion, 0))
)</f>
        <v>0</v>
      </c>
    </row>
    <row r="7868" spans="1:9" x14ac:dyDescent="0.25">
      <c r="A7868" s="68"/>
      <c r="B7868" s="68"/>
      <c r="C7868" s="68"/>
      <c r="D7868" s="68"/>
      <c r="E7868" s="68"/>
      <c r="F7868" s="68"/>
      <c r="G7868" s="389"/>
      <c r="H7868" s="387" t="b" cm="1">
        <f t="array" aca="1" ref="H7868" ca="1">EsNegrita(BP[[#This Row],[CODIGO]])</f>
        <v>0</v>
      </c>
      <c r="I7868" s="387" t="b" cm="1">
        <f t="array" ref="I7868">_xlfn.LET(
    _xlpm.codigos_devolucion, _xlfn.UNIQUE(_xlfn._xlws.FILTER(BP[CODIGO], ISNUMBER(SEARCH("devoluci", BP[NOMBRE CUENTA])), {""})),
    ISNUMBER(MATCH(BP[[#This Row],[CODIGO]], _xlpm.codigos_devolucion, 0))
)</f>
        <v>0</v>
      </c>
    </row>
    <row r="7869" spans="1:9" x14ac:dyDescent="0.25">
      <c r="A7869" s="68"/>
      <c r="B7869" s="68"/>
      <c r="C7869" s="68"/>
      <c r="D7869" s="68"/>
      <c r="E7869" s="68"/>
      <c r="F7869" s="68"/>
      <c r="G7869" s="389"/>
      <c r="H7869" s="387" t="b" cm="1">
        <f t="array" aca="1" ref="H7869" ca="1">EsNegrita(BP[[#This Row],[CODIGO]])</f>
        <v>0</v>
      </c>
      <c r="I7869" s="387" t="b" cm="1">
        <f t="array" ref="I7869">_xlfn.LET(
    _xlpm.codigos_devolucion, _xlfn.UNIQUE(_xlfn._xlws.FILTER(BP[CODIGO], ISNUMBER(SEARCH("devoluci", BP[NOMBRE CUENTA])), {""})),
    ISNUMBER(MATCH(BP[[#This Row],[CODIGO]], _xlpm.codigos_devolucion, 0))
)</f>
        <v>0</v>
      </c>
    </row>
    <row r="7870" spans="1:9" x14ac:dyDescent="0.25">
      <c r="A7870" s="68"/>
      <c r="B7870" s="68"/>
      <c r="C7870" s="68"/>
      <c r="D7870" s="68"/>
      <c r="E7870" s="68"/>
      <c r="F7870" s="68"/>
      <c r="G7870" s="389"/>
      <c r="H7870" s="387" t="b" cm="1">
        <f t="array" aca="1" ref="H7870" ca="1">EsNegrita(BP[[#This Row],[CODIGO]])</f>
        <v>0</v>
      </c>
      <c r="I7870" s="387" t="b" cm="1">
        <f t="array" ref="I7870">_xlfn.LET(
    _xlpm.codigos_devolucion, _xlfn.UNIQUE(_xlfn._xlws.FILTER(BP[CODIGO], ISNUMBER(SEARCH("devoluci", BP[NOMBRE CUENTA])), {""})),
    ISNUMBER(MATCH(BP[[#This Row],[CODIGO]], _xlpm.codigos_devolucion, 0))
)</f>
        <v>0</v>
      </c>
    </row>
    <row r="7871" spans="1:9" x14ac:dyDescent="0.25">
      <c r="A7871" s="392"/>
      <c r="B7871" s="392"/>
      <c r="C7871" s="392"/>
      <c r="D7871" s="392"/>
      <c r="E7871" s="392"/>
      <c r="F7871" s="392"/>
      <c r="G7871" s="393"/>
      <c r="H7871" s="387" t="b" cm="1">
        <f t="array" aca="1" ref="H7871" ca="1">EsNegrita(BP[[#This Row],[CODIGO]])</f>
        <v>0</v>
      </c>
      <c r="I7871" s="387" t="b" cm="1">
        <f t="array" ref="I7871">_xlfn.LET(
    _xlpm.codigos_devolucion, _xlfn.UNIQUE(_xlfn._xlws.FILTER(BP[CODIGO], ISNUMBER(SEARCH("devoluci", BP[NOMBRE CUENTA])), {""})),
    ISNUMBER(MATCH(BP[[#This Row],[CODIGO]], _xlpm.codigos_devolucion, 0))
)</f>
        <v>0</v>
      </c>
    </row>
    <row r="7872" spans="1:9" x14ac:dyDescent="0.25">
      <c r="A7872" s="68"/>
      <c r="B7872" s="68"/>
      <c r="C7872" s="68"/>
      <c r="D7872" s="68"/>
      <c r="E7872" s="68"/>
      <c r="F7872" s="68"/>
      <c r="G7872" s="389"/>
      <c r="H7872" s="387" t="b" cm="1">
        <f t="array" aca="1" ref="H7872" ca="1">EsNegrita(BP[[#This Row],[CODIGO]])</f>
        <v>0</v>
      </c>
      <c r="I7872" s="387" t="b" cm="1">
        <f t="array" ref="I7872">_xlfn.LET(
    _xlpm.codigos_devolucion, _xlfn.UNIQUE(_xlfn._xlws.FILTER(BP[CODIGO], ISNUMBER(SEARCH("devoluci", BP[NOMBRE CUENTA])), {""})),
    ISNUMBER(MATCH(BP[[#This Row],[CODIGO]], _xlpm.codigos_devolucion, 0))
)</f>
        <v>0</v>
      </c>
    </row>
    <row r="7873" spans="1:9" x14ac:dyDescent="0.25">
      <c r="A7873" s="68"/>
      <c r="B7873" s="68"/>
      <c r="C7873" s="68"/>
      <c r="D7873" s="68"/>
      <c r="E7873" s="68"/>
      <c r="F7873" s="68"/>
      <c r="G7873" s="389"/>
      <c r="H7873" s="387" t="b" cm="1">
        <f t="array" aca="1" ref="H7873" ca="1">EsNegrita(BP[[#This Row],[CODIGO]])</f>
        <v>0</v>
      </c>
      <c r="I7873" s="387" t="b" cm="1">
        <f t="array" ref="I7873">_xlfn.LET(
    _xlpm.codigos_devolucion, _xlfn.UNIQUE(_xlfn._xlws.FILTER(BP[CODIGO], ISNUMBER(SEARCH("devoluci", BP[NOMBRE CUENTA])), {""})),
    ISNUMBER(MATCH(BP[[#This Row],[CODIGO]], _xlpm.codigos_devolucion, 0))
)</f>
        <v>0</v>
      </c>
    </row>
    <row r="7874" spans="1:9" x14ac:dyDescent="0.25">
      <c r="A7874" s="68"/>
      <c r="B7874" s="68"/>
      <c r="C7874" s="68"/>
      <c r="D7874" s="68"/>
      <c r="E7874" s="68"/>
      <c r="F7874" s="68"/>
      <c r="G7874" s="389"/>
      <c r="H7874" s="387" t="b" cm="1">
        <f t="array" aca="1" ref="H7874" ca="1">EsNegrita(BP[[#This Row],[CODIGO]])</f>
        <v>0</v>
      </c>
      <c r="I7874" s="387" t="b" cm="1">
        <f t="array" ref="I7874">_xlfn.LET(
    _xlpm.codigos_devolucion, _xlfn.UNIQUE(_xlfn._xlws.FILTER(BP[CODIGO], ISNUMBER(SEARCH("devoluci", BP[NOMBRE CUENTA])), {""})),
    ISNUMBER(MATCH(BP[[#This Row],[CODIGO]], _xlpm.codigos_devolucion, 0))
)</f>
        <v>0</v>
      </c>
    </row>
    <row r="7875" spans="1:9" x14ac:dyDescent="0.25">
      <c r="A7875" s="68"/>
      <c r="B7875" s="68"/>
      <c r="C7875" s="68"/>
      <c r="D7875" s="68"/>
      <c r="E7875" s="68"/>
      <c r="F7875" s="68"/>
      <c r="G7875" s="389"/>
      <c r="H7875" s="387" t="b" cm="1">
        <f t="array" aca="1" ref="H7875" ca="1">EsNegrita(BP[[#This Row],[CODIGO]])</f>
        <v>0</v>
      </c>
      <c r="I7875" s="387" t="b" cm="1">
        <f t="array" ref="I7875">_xlfn.LET(
    _xlpm.codigos_devolucion, _xlfn.UNIQUE(_xlfn._xlws.FILTER(BP[CODIGO], ISNUMBER(SEARCH("devoluci", BP[NOMBRE CUENTA])), {""})),
    ISNUMBER(MATCH(BP[[#This Row],[CODIGO]], _xlpm.codigos_devolucion, 0))
)</f>
        <v>0</v>
      </c>
    </row>
    <row r="7876" spans="1:9" x14ac:dyDescent="0.25">
      <c r="A7876" s="68"/>
      <c r="B7876" s="68"/>
      <c r="C7876" s="68"/>
      <c r="D7876" s="68"/>
      <c r="E7876" s="68"/>
      <c r="F7876" s="68"/>
      <c r="G7876" s="389"/>
      <c r="H7876" s="387" t="b" cm="1">
        <f t="array" aca="1" ref="H7876" ca="1">EsNegrita(BP[[#This Row],[CODIGO]])</f>
        <v>0</v>
      </c>
      <c r="I7876" s="387" t="b" cm="1">
        <f t="array" ref="I7876">_xlfn.LET(
    _xlpm.codigos_devolucion, _xlfn.UNIQUE(_xlfn._xlws.FILTER(BP[CODIGO], ISNUMBER(SEARCH("devoluci", BP[NOMBRE CUENTA])), {""})),
    ISNUMBER(MATCH(BP[[#This Row],[CODIGO]], _xlpm.codigos_devolucion, 0))
)</f>
        <v>0</v>
      </c>
    </row>
    <row r="7877" spans="1:9" x14ac:dyDescent="0.25">
      <c r="A7877" s="68"/>
      <c r="B7877" s="68"/>
      <c r="C7877" s="68"/>
      <c r="D7877" s="68"/>
      <c r="E7877" s="68"/>
      <c r="F7877" s="68"/>
      <c r="G7877" s="389"/>
      <c r="H7877" s="387" t="b" cm="1">
        <f t="array" aca="1" ref="H7877" ca="1">EsNegrita(BP[[#This Row],[CODIGO]])</f>
        <v>0</v>
      </c>
      <c r="I7877" s="387" t="b" cm="1">
        <f t="array" ref="I7877">_xlfn.LET(
    _xlpm.codigos_devolucion, _xlfn.UNIQUE(_xlfn._xlws.FILTER(BP[CODIGO], ISNUMBER(SEARCH("devoluci", BP[NOMBRE CUENTA])), {""})),
    ISNUMBER(MATCH(BP[[#This Row],[CODIGO]], _xlpm.codigos_devolucion, 0))
)</f>
        <v>0</v>
      </c>
    </row>
    <row r="7878" spans="1:9" x14ac:dyDescent="0.25">
      <c r="A7878" s="68"/>
      <c r="B7878" s="68"/>
      <c r="C7878" s="68"/>
      <c r="D7878" s="68"/>
      <c r="E7878" s="68"/>
      <c r="F7878" s="68"/>
      <c r="G7878" s="389"/>
      <c r="H7878" s="387" t="b" cm="1">
        <f t="array" aca="1" ref="H7878" ca="1">EsNegrita(BP[[#This Row],[CODIGO]])</f>
        <v>0</v>
      </c>
      <c r="I7878" s="387" t="b" cm="1">
        <f t="array" ref="I7878">_xlfn.LET(
    _xlpm.codigos_devolucion, _xlfn.UNIQUE(_xlfn._xlws.FILTER(BP[CODIGO], ISNUMBER(SEARCH("devoluci", BP[NOMBRE CUENTA])), {""})),
    ISNUMBER(MATCH(BP[[#This Row],[CODIGO]], _xlpm.codigos_devolucion, 0))
)</f>
        <v>0</v>
      </c>
    </row>
    <row r="7879" spans="1:9" x14ac:dyDescent="0.25">
      <c r="A7879" s="68"/>
      <c r="B7879" s="68"/>
      <c r="C7879" s="68"/>
      <c r="D7879" s="68"/>
      <c r="E7879" s="68"/>
      <c r="F7879" s="68"/>
      <c r="G7879" s="389"/>
      <c r="H7879" s="387" t="b" cm="1">
        <f t="array" aca="1" ref="H7879" ca="1">EsNegrita(BP[[#This Row],[CODIGO]])</f>
        <v>0</v>
      </c>
      <c r="I7879" s="387" t="b" cm="1">
        <f t="array" ref="I7879">_xlfn.LET(
    _xlpm.codigos_devolucion, _xlfn.UNIQUE(_xlfn._xlws.FILTER(BP[CODIGO], ISNUMBER(SEARCH("devoluci", BP[NOMBRE CUENTA])), {""})),
    ISNUMBER(MATCH(BP[[#This Row],[CODIGO]], _xlpm.codigos_devolucion, 0))
)</f>
        <v>0</v>
      </c>
    </row>
    <row r="7880" spans="1:9" x14ac:dyDescent="0.25">
      <c r="A7880" s="68"/>
      <c r="B7880" s="68"/>
      <c r="C7880" s="68"/>
      <c r="D7880" s="68"/>
      <c r="E7880" s="68"/>
      <c r="F7880" s="68"/>
      <c r="G7880" s="389"/>
      <c r="H7880" s="387" t="b" cm="1">
        <f t="array" aca="1" ref="H7880" ca="1">EsNegrita(BP[[#This Row],[CODIGO]])</f>
        <v>0</v>
      </c>
      <c r="I7880" s="387" t="b" cm="1">
        <f t="array" ref="I7880">_xlfn.LET(
    _xlpm.codigos_devolucion, _xlfn.UNIQUE(_xlfn._xlws.FILTER(BP[CODIGO], ISNUMBER(SEARCH("devoluci", BP[NOMBRE CUENTA])), {""})),
    ISNUMBER(MATCH(BP[[#This Row],[CODIGO]], _xlpm.codigos_devolucion, 0))
)</f>
        <v>0</v>
      </c>
    </row>
    <row r="7881" spans="1:9" x14ac:dyDescent="0.25">
      <c r="A7881" s="68"/>
      <c r="B7881" s="68"/>
      <c r="C7881" s="68"/>
      <c r="D7881" s="68"/>
      <c r="E7881" s="68"/>
      <c r="F7881" s="68"/>
      <c r="G7881" s="389"/>
      <c r="H7881" s="387" t="b" cm="1">
        <f t="array" aca="1" ref="H7881" ca="1">EsNegrita(BP[[#This Row],[CODIGO]])</f>
        <v>0</v>
      </c>
      <c r="I7881" s="387" t="b" cm="1">
        <f t="array" ref="I7881">_xlfn.LET(
    _xlpm.codigos_devolucion, _xlfn.UNIQUE(_xlfn._xlws.FILTER(BP[CODIGO], ISNUMBER(SEARCH("devoluci", BP[NOMBRE CUENTA])), {""})),
    ISNUMBER(MATCH(BP[[#This Row],[CODIGO]], _xlpm.codigos_devolucion, 0))
)</f>
        <v>0</v>
      </c>
    </row>
    <row r="7882" spans="1:9" x14ac:dyDescent="0.25">
      <c r="A7882" s="68"/>
      <c r="B7882" s="68"/>
      <c r="C7882" s="68"/>
      <c r="D7882" s="68"/>
      <c r="E7882" s="68"/>
      <c r="F7882" s="68"/>
      <c r="G7882" s="389"/>
      <c r="H7882" s="387" t="b" cm="1">
        <f t="array" aca="1" ref="H7882" ca="1">EsNegrita(BP[[#This Row],[CODIGO]])</f>
        <v>0</v>
      </c>
      <c r="I7882" s="387" t="b" cm="1">
        <f t="array" ref="I7882">_xlfn.LET(
    _xlpm.codigos_devolucion, _xlfn.UNIQUE(_xlfn._xlws.FILTER(BP[CODIGO], ISNUMBER(SEARCH("devoluci", BP[NOMBRE CUENTA])), {""})),
    ISNUMBER(MATCH(BP[[#This Row],[CODIGO]], _xlpm.codigos_devolucion, 0))
)</f>
        <v>0</v>
      </c>
    </row>
    <row r="7883" spans="1:9" x14ac:dyDescent="0.25">
      <c r="A7883" s="68"/>
      <c r="B7883" s="68"/>
      <c r="C7883" s="68"/>
      <c r="D7883" s="68"/>
      <c r="E7883" s="68"/>
      <c r="F7883" s="68"/>
      <c r="G7883" s="389"/>
      <c r="H7883" s="387" t="b" cm="1">
        <f t="array" aca="1" ref="H7883" ca="1">EsNegrita(BP[[#This Row],[CODIGO]])</f>
        <v>0</v>
      </c>
      <c r="I7883" s="387" t="b" cm="1">
        <f t="array" ref="I7883">_xlfn.LET(
    _xlpm.codigos_devolucion, _xlfn.UNIQUE(_xlfn._xlws.FILTER(BP[CODIGO], ISNUMBER(SEARCH("devoluci", BP[NOMBRE CUENTA])), {""})),
    ISNUMBER(MATCH(BP[[#This Row],[CODIGO]], _xlpm.codigos_devolucion, 0))
)</f>
        <v>0</v>
      </c>
    </row>
    <row r="7884" spans="1:9" x14ac:dyDescent="0.25">
      <c r="A7884" s="68"/>
      <c r="B7884" s="68"/>
      <c r="C7884" s="68"/>
      <c r="D7884" s="68"/>
      <c r="E7884" s="68"/>
      <c r="F7884" s="68"/>
      <c r="G7884" s="389"/>
      <c r="H7884" s="387" t="b" cm="1">
        <f t="array" aca="1" ref="H7884" ca="1">EsNegrita(BP[[#This Row],[CODIGO]])</f>
        <v>0</v>
      </c>
      <c r="I7884" s="387" t="b" cm="1">
        <f t="array" ref="I7884">_xlfn.LET(
    _xlpm.codigos_devolucion, _xlfn.UNIQUE(_xlfn._xlws.FILTER(BP[CODIGO], ISNUMBER(SEARCH("devoluci", BP[NOMBRE CUENTA])), {""})),
    ISNUMBER(MATCH(BP[[#This Row],[CODIGO]], _xlpm.codigos_devolucion, 0))
)</f>
        <v>0</v>
      </c>
    </row>
    <row r="7885" spans="1:9" x14ac:dyDescent="0.25">
      <c r="A7885" s="68"/>
      <c r="B7885" s="68"/>
      <c r="C7885" s="68"/>
      <c r="D7885" s="68"/>
      <c r="E7885" s="68"/>
      <c r="F7885" s="68"/>
      <c r="G7885" s="389"/>
      <c r="H7885" s="387" t="b" cm="1">
        <f t="array" aca="1" ref="H7885" ca="1">EsNegrita(BP[[#This Row],[CODIGO]])</f>
        <v>0</v>
      </c>
      <c r="I7885" s="387" t="b" cm="1">
        <f t="array" ref="I7885">_xlfn.LET(
    _xlpm.codigos_devolucion, _xlfn.UNIQUE(_xlfn._xlws.FILTER(BP[CODIGO], ISNUMBER(SEARCH("devoluci", BP[NOMBRE CUENTA])), {""})),
    ISNUMBER(MATCH(BP[[#This Row],[CODIGO]], _xlpm.codigos_devolucion, 0))
)</f>
        <v>0</v>
      </c>
    </row>
    <row r="7886" spans="1:9" x14ac:dyDescent="0.25">
      <c r="A7886" s="68"/>
      <c r="B7886" s="68"/>
      <c r="C7886" s="68"/>
      <c r="D7886" s="68"/>
      <c r="E7886" s="68"/>
      <c r="F7886" s="68"/>
      <c r="G7886" s="389"/>
      <c r="H7886" s="387" t="b" cm="1">
        <f t="array" aca="1" ref="H7886" ca="1">EsNegrita(BP[[#This Row],[CODIGO]])</f>
        <v>0</v>
      </c>
      <c r="I7886" s="387" t="b" cm="1">
        <f t="array" ref="I7886">_xlfn.LET(
    _xlpm.codigos_devolucion, _xlfn.UNIQUE(_xlfn._xlws.FILTER(BP[CODIGO], ISNUMBER(SEARCH("devoluci", BP[NOMBRE CUENTA])), {""})),
    ISNUMBER(MATCH(BP[[#This Row],[CODIGO]], _xlpm.codigos_devolucion, 0))
)</f>
        <v>0</v>
      </c>
    </row>
    <row r="7887" spans="1:9" x14ac:dyDescent="0.25">
      <c r="A7887" s="68"/>
      <c r="B7887" s="68"/>
      <c r="C7887" s="68"/>
      <c r="D7887" s="68"/>
      <c r="E7887" s="68"/>
      <c r="F7887" s="68"/>
      <c r="G7887" s="389"/>
      <c r="H7887" s="387" t="b" cm="1">
        <f t="array" aca="1" ref="H7887" ca="1">EsNegrita(BP[[#This Row],[CODIGO]])</f>
        <v>0</v>
      </c>
      <c r="I7887" s="387" t="b" cm="1">
        <f t="array" ref="I7887">_xlfn.LET(
    _xlpm.codigos_devolucion, _xlfn.UNIQUE(_xlfn._xlws.FILTER(BP[CODIGO], ISNUMBER(SEARCH("devoluci", BP[NOMBRE CUENTA])), {""})),
    ISNUMBER(MATCH(BP[[#This Row],[CODIGO]], _xlpm.codigos_devolucion, 0))
)</f>
        <v>0</v>
      </c>
    </row>
    <row r="7888" spans="1:9" x14ac:dyDescent="0.25">
      <c r="A7888" s="68"/>
      <c r="B7888" s="68"/>
      <c r="C7888" s="68"/>
      <c r="D7888" s="68"/>
      <c r="E7888" s="68"/>
      <c r="F7888" s="68"/>
      <c r="G7888" s="389"/>
      <c r="H7888" s="387" t="b" cm="1">
        <f t="array" aca="1" ref="H7888" ca="1">EsNegrita(BP[[#This Row],[CODIGO]])</f>
        <v>0</v>
      </c>
      <c r="I7888" s="387" t="b" cm="1">
        <f t="array" ref="I7888">_xlfn.LET(
    _xlpm.codigos_devolucion, _xlfn.UNIQUE(_xlfn._xlws.FILTER(BP[CODIGO], ISNUMBER(SEARCH("devoluci", BP[NOMBRE CUENTA])), {""})),
    ISNUMBER(MATCH(BP[[#This Row],[CODIGO]], _xlpm.codigos_devolucion, 0))
)</f>
        <v>0</v>
      </c>
    </row>
    <row r="7889" spans="1:9" x14ac:dyDescent="0.25">
      <c r="A7889" s="68"/>
      <c r="B7889" s="68"/>
      <c r="C7889" s="68"/>
      <c r="D7889" s="68"/>
      <c r="E7889" s="68"/>
      <c r="F7889" s="68"/>
      <c r="G7889" s="389"/>
      <c r="H7889" s="387" t="b" cm="1">
        <f t="array" aca="1" ref="H7889" ca="1">EsNegrita(BP[[#This Row],[CODIGO]])</f>
        <v>0</v>
      </c>
      <c r="I7889" s="387" t="b" cm="1">
        <f t="array" ref="I7889">_xlfn.LET(
    _xlpm.codigos_devolucion, _xlfn.UNIQUE(_xlfn._xlws.FILTER(BP[CODIGO], ISNUMBER(SEARCH("devoluci", BP[NOMBRE CUENTA])), {""})),
    ISNUMBER(MATCH(BP[[#This Row],[CODIGO]], _xlpm.codigos_devolucion, 0))
)</f>
        <v>0</v>
      </c>
    </row>
    <row r="7890" spans="1:9" x14ac:dyDescent="0.25">
      <c r="A7890" s="68"/>
      <c r="B7890" s="68"/>
      <c r="C7890" s="68"/>
      <c r="D7890" s="68"/>
      <c r="E7890" s="68"/>
      <c r="F7890" s="68"/>
      <c r="G7890" s="389"/>
      <c r="H7890" s="387" t="b" cm="1">
        <f t="array" aca="1" ref="H7890" ca="1">EsNegrita(BP[[#This Row],[CODIGO]])</f>
        <v>0</v>
      </c>
      <c r="I7890" s="387" t="b" cm="1">
        <f t="array" ref="I7890">_xlfn.LET(
    _xlpm.codigos_devolucion, _xlfn.UNIQUE(_xlfn._xlws.FILTER(BP[CODIGO], ISNUMBER(SEARCH("devoluci", BP[NOMBRE CUENTA])), {""})),
    ISNUMBER(MATCH(BP[[#This Row],[CODIGO]], _xlpm.codigos_devolucion, 0))
)</f>
        <v>0</v>
      </c>
    </row>
    <row r="7891" spans="1:9" x14ac:dyDescent="0.25">
      <c r="A7891" s="68"/>
      <c r="B7891" s="68"/>
      <c r="C7891" s="68"/>
      <c r="D7891" s="68"/>
      <c r="E7891" s="68"/>
      <c r="F7891" s="68"/>
      <c r="G7891" s="389"/>
      <c r="H7891" s="387" t="b" cm="1">
        <f t="array" aca="1" ref="H7891" ca="1">EsNegrita(BP[[#This Row],[CODIGO]])</f>
        <v>0</v>
      </c>
      <c r="I7891" s="387" t="b" cm="1">
        <f t="array" ref="I7891">_xlfn.LET(
    _xlpm.codigos_devolucion, _xlfn.UNIQUE(_xlfn._xlws.FILTER(BP[CODIGO], ISNUMBER(SEARCH("devoluci", BP[NOMBRE CUENTA])), {""})),
    ISNUMBER(MATCH(BP[[#This Row],[CODIGO]], _xlpm.codigos_devolucion, 0))
)</f>
        <v>0</v>
      </c>
    </row>
    <row r="7892" spans="1:9" x14ac:dyDescent="0.25">
      <c r="A7892" s="68"/>
      <c r="B7892" s="68"/>
      <c r="C7892" s="68"/>
      <c r="D7892" s="68"/>
      <c r="E7892" s="68"/>
      <c r="F7892" s="68"/>
      <c r="G7892" s="389"/>
      <c r="H7892" s="387" t="b" cm="1">
        <f t="array" aca="1" ref="H7892" ca="1">EsNegrita(BP[[#This Row],[CODIGO]])</f>
        <v>0</v>
      </c>
      <c r="I7892" s="387" t="b" cm="1">
        <f t="array" ref="I7892">_xlfn.LET(
    _xlpm.codigos_devolucion, _xlfn.UNIQUE(_xlfn._xlws.FILTER(BP[CODIGO], ISNUMBER(SEARCH("devoluci", BP[NOMBRE CUENTA])), {""})),
    ISNUMBER(MATCH(BP[[#This Row],[CODIGO]], _xlpm.codigos_devolucion, 0))
)</f>
        <v>0</v>
      </c>
    </row>
    <row r="7893" spans="1:9" x14ac:dyDescent="0.25">
      <c r="A7893" s="68"/>
      <c r="B7893" s="68"/>
      <c r="C7893" s="68"/>
      <c r="D7893" s="68"/>
      <c r="E7893" s="68"/>
      <c r="F7893" s="68"/>
      <c r="G7893" s="389"/>
      <c r="H7893" s="387" t="b" cm="1">
        <f t="array" aca="1" ref="H7893" ca="1">EsNegrita(BP[[#This Row],[CODIGO]])</f>
        <v>0</v>
      </c>
      <c r="I7893" s="387" t="b" cm="1">
        <f t="array" ref="I7893">_xlfn.LET(
    _xlpm.codigos_devolucion, _xlfn.UNIQUE(_xlfn._xlws.FILTER(BP[CODIGO], ISNUMBER(SEARCH("devoluci", BP[NOMBRE CUENTA])), {""})),
    ISNUMBER(MATCH(BP[[#This Row],[CODIGO]], _xlpm.codigos_devolucion, 0))
)</f>
        <v>0</v>
      </c>
    </row>
    <row r="7894" spans="1:9" x14ac:dyDescent="0.25">
      <c r="A7894" s="68"/>
      <c r="B7894" s="68"/>
      <c r="C7894" s="68"/>
      <c r="D7894" s="68"/>
      <c r="E7894" s="68"/>
      <c r="F7894" s="68"/>
      <c r="G7894" s="389"/>
      <c r="H7894" s="387" t="b" cm="1">
        <f t="array" aca="1" ref="H7894" ca="1">EsNegrita(BP[[#This Row],[CODIGO]])</f>
        <v>0</v>
      </c>
      <c r="I7894" s="387" t="b" cm="1">
        <f t="array" ref="I7894">_xlfn.LET(
    _xlpm.codigos_devolucion, _xlfn.UNIQUE(_xlfn._xlws.FILTER(BP[CODIGO], ISNUMBER(SEARCH("devoluci", BP[NOMBRE CUENTA])), {""})),
    ISNUMBER(MATCH(BP[[#This Row],[CODIGO]], _xlpm.codigos_devolucion, 0))
)</f>
        <v>0</v>
      </c>
    </row>
    <row r="7895" spans="1:9" x14ac:dyDescent="0.25">
      <c r="A7895" s="68"/>
      <c r="B7895" s="68"/>
      <c r="C7895" s="68"/>
      <c r="D7895" s="68"/>
      <c r="E7895" s="68"/>
      <c r="F7895" s="68"/>
      <c r="G7895" s="389"/>
      <c r="H7895" s="387" t="b" cm="1">
        <f t="array" aca="1" ref="H7895" ca="1">EsNegrita(BP[[#This Row],[CODIGO]])</f>
        <v>0</v>
      </c>
      <c r="I7895" s="387" t="b" cm="1">
        <f t="array" ref="I7895">_xlfn.LET(
    _xlpm.codigos_devolucion, _xlfn.UNIQUE(_xlfn._xlws.FILTER(BP[CODIGO], ISNUMBER(SEARCH("devoluci", BP[NOMBRE CUENTA])), {""})),
    ISNUMBER(MATCH(BP[[#This Row],[CODIGO]], _xlpm.codigos_devolucion, 0))
)</f>
        <v>0</v>
      </c>
    </row>
    <row r="7896" spans="1:9" x14ac:dyDescent="0.25">
      <c r="A7896" s="68"/>
      <c r="B7896" s="68"/>
      <c r="C7896" s="68"/>
      <c r="D7896" s="68"/>
      <c r="E7896" s="68"/>
      <c r="F7896" s="68"/>
      <c r="G7896" s="389"/>
      <c r="H7896" s="387" t="b" cm="1">
        <f t="array" aca="1" ref="H7896" ca="1">EsNegrita(BP[[#This Row],[CODIGO]])</f>
        <v>0</v>
      </c>
      <c r="I7896" s="387" t="b" cm="1">
        <f t="array" ref="I7896">_xlfn.LET(
    _xlpm.codigos_devolucion, _xlfn.UNIQUE(_xlfn._xlws.FILTER(BP[CODIGO], ISNUMBER(SEARCH("devoluci", BP[NOMBRE CUENTA])), {""})),
    ISNUMBER(MATCH(BP[[#This Row],[CODIGO]], _xlpm.codigos_devolucion, 0))
)</f>
        <v>0</v>
      </c>
    </row>
    <row r="7897" spans="1:9" x14ac:dyDescent="0.25">
      <c r="A7897" s="68"/>
      <c r="B7897" s="68"/>
      <c r="C7897" s="68"/>
      <c r="D7897" s="68"/>
      <c r="E7897" s="68"/>
      <c r="F7897" s="68"/>
      <c r="G7897" s="389"/>
      <c r="H7897" s="387" t="b" cm="1">
        <f t="array" aca="1" ref="H7897" ca="1">EsNegrita(BP[[#This Row],[CODIGO]])</f>
        <v>0</v>
      </c>
      <c r="I7897" s="387" t="b" cm="1">
        <f t="array" ref="I7897">_xlfn.LET(
    _xlpm.codigos_devolucion, _xlfn.UNIQUE(_xlfn._xlws.FILTER(BP[CODIGO], ISNUMBER(SEARCH("devoluci", BP[NOMBRE CUENTA])), {""})),
    ISNUMBER(MATCH(BP[[#This Row],[CODIGO]], _xlpm.codigos_devolucion, 0))
)</f>
        <v>0</v>
      </c>
    </row>
    <row r="7898" spans="1:9" x14ac:dyDescent="0.25">
      <c r="A7898" s="68"/>
      <c r="B7898" s="68"/>
      <c r="C7898" s="68"/>
      <c r="D7898" s="68"/>
      <c r="E7898" s="68"/>
      <c r="F7898" s="68"/>
      <c r="G7898" s="389"/>
      <c r="H7898" s="387" t="b" cm="1">
        <f t="array" aca="1" ref="H7898" ca="1">EsNegrita(BP[[#This Row],[CODIGO]])</f>
        <v>0</v>
      </c>
      <c r="I7898" s="387" t="b" cm="1">
        <f t="array" ref="I7898">_xlfn.LET(
    _xlpm.codigos_devolucion, _xlfn.UNIQUE(_xlfn._xlws.FILTER(BP[CODIGO], ISNUMBER(SEARCH("devoluci", BP[NOMBRE CUENTA])), {""})),
    ISNUMBER(MATCH(BP[[#This Row],[CODIGO]], _xlpm.codigos_devolucion, 0))
)</f>
        <v>0</v>
      </c>
    </row>
    <row r="7899" spans="1:9" x14ac:dyDescent="0.25">
      <c r="A7899" s="68"/>
      <c r="B7899" s="68"/>
      <c r="C7899" s="68"/>
      <c r="D7899" s="68"/>
      <c r="E7899" s="68"/>
      <c r="F7899" s="68"/>
      <c r="G7899" s="389"/>
      <c r="H7899" s="387" t="b" cm="1">
        <f t="array" aca="1" ref="H7899" ca="1">EsNegrita(BP[[#This Row],[CODIGO]])</f>
        <v>0</v>
      </c>
      <c r="I7899" s="387" t="b" cm="1">
        <f t="array" ref="I7899">_xlfn.LET(
    _xlpm.codigos_devolucion, _xlfn.UNIQUE(_xlfn._xlws.FILTER(BP[CODIGO], ISNUMBER(SEARCH("devoluci", BP[NOMBRE CUENTA])), {""})),
    ISNUMBER(MATCH(BP[[#This Row],[CODIGO]], _xlpm.codigos_devolucion, 0))
)</f>
        <v>0</v>
      </c>
    </row>
    <row r="7900" spans="1:9" x14ac:dyDescent="0.25">
      <c r="A7900" s="68"/>
      <c r="B7900" s="68"/>
      <c r="C7900" s="68"/>
      <c r="D7900" s="68"/>
      <c r="E7900" s="68"/>
      <c r="F7900" s="68"/>
      <c r="G7900" s="389"/>
      <c r="H7900" s="387" t="b" cm="1">
        <f t="array" aca="1" ref="H7900" ca="1">EsNegrita(BP[[#This Row],[CODIGO]])</f>
        <v>0</v>
      </c>
      <c r="I7900" s="387" t="b" cm="1">
        <f t="array" ref="I7900">_xlfn.LET(
    _xlpm.codigos_devolucion, _xlfn.UNIQUE(_xlfn._xlws.FILTER(BP[CODIGO], ISNUMBER(SEARCH("devoluci", BP[NOMBRE CUENTA])), {""})),
    ISNUMBER(MATCH(BP[[#This Row],[CODIGO]], _xlpm.codigos_devolucion, 0))
)</f>
        <v>0</v>
      </c>
    </row>
    <row r="7901" spans="1:9" x14ac:dyDescent="0.25">
      <c r="A7901" s="68"/>
      <c r="B7901" s="68"/>
      <c r="C7901" s="68"/>
      <c r="D7901" s="68"/>
      <c r="E7901" s="68"/>
      <c r="F7901" s="68"/>
      <c r="G7901" s="389"/>
      <c r="H7901" s="387" t="b" cm="1">
        <f t="array" aca="1" ref="H7901" ca="1">EsNegrita(BP[[#This Row],[CODIGO]])</f>
        <v>0</v>
      </c>
      <c r="I7901" s="387" t="b" cm="1">
        <f t="array" ref="I7901">_xlfn.LET(
    _xlpm.codigos_devolucion, _xlfn.UNIQUE(_xlfn._xlws.FILTER(BP[CODIGO], ISNUMBER(SEARCH("devoluci", BP[NOMBRE CUENTA])), {""})),
    ISNUMBER(MATCH(BP[[#This Row],[CODIGO]], _xlpm.codigos_devolucion, 0))
)</f>
        <v>0</v>
      </c>
    </row>
    <row r="7902" spans="1:9" x14ac:dyDescent="0.25">
      <c r="A7902" s="68"/>
      <c r="B7902" s="68"/>
      <c r="C7902" s="68"/>
      <c r="D7902" s="68"/>
      <c r="E7902" s="68"/>
      <c r="F7902" s="68"/>
      <c r="G7902" s="389"/>
      <c r="H7902" s="387" t="b" cm="1">
        <f t="array" aca="1" ref="H7902" ca="1">EsNegrita(BP[[#This Row],[CODIGO]])</f>
        <v>0</v>
      </c>
      <c r="I7902" s="387" t="b" cm="1">
        <f t="array" ref="I7902">_xlfn.LET(
    _xlpm.codigos_devolucion, _xlfn.UNIQUE(_xlfn._xlws.FILTER(BP[CODIGO], ISNUMBER(SEARCH("devoluci", BP[NOMBRE CUENTA])), {""})),
    ISNUMBER(MATCH(BP[[#This Row],[CODIGO]], _xlpm.codigos_devolucion, 0))
)</f>
        <v>0</v>
      </c>
    </row>
    <row r="7903" spans="1:9" x14ac:dyDescent="0.25">
      <c r="A7903" s="68"/>
      <c r="B7903" s="68"/>
      <c r="C7903" s="68"/>
      <c r="D7903" s="68"/>
      <c r="E7903" s="68"/>
      <c r="F7903" s="68"/>
      <c r="G7903" s="389"/>
      <c r="H7903" s="387" t="b" cm="1">
        <f t="array" aca="1" ref="H7903" ca="1">EsNegrita(BP[[#This Row],[CODIGO]])</f>
        <v>0</v>
      </c>
      <c r="I7903" s="387" t="b" cm="1">
        <f t="array" ref="I7903">_xlfn.LET(
    _xlpm.codigos_devolucion, _xlfn.UNIQUE(_xlfn._xlws.FILTER(BP[CODIGO], ISNUMBER(SEARCH("devoluci", BP[NOMBRE CUENTA])), {""})),
    ISNUMBER(MATCH(BP[[#This Row],[CODIGO]], _xlpm.codigos_devolucion, 0))
)</f>
        <v>0</v>
      </c>
    </row>
    <row r="7904" spans="1:9" x14ac:dyDescent="0.25">
      <c r="A7904" s="68"/>
      <c r="B7904" s="68"/>
      <c r="C7904" s="68"/>
      <c r="D7904" s="68"/>
      <c r="E7904" s="68"/>
      <c r="F7904" s="68"/>
      <c r="G7904" s="389"/>
      <c r="H7904" s="387" t="b" cm="1">
        <f t="array" aca="1" ref="H7904" ca="1">EsNegrita(BP[[#This Row],[CODIGO]])</f>
        <v>0</v>
      </c>
      <c r="I7904" s="387" t="b" cm="1">
        <f t="array" ref="I7904">_xlfn.LET(
    _xlpm.codigos_devolucion, _xlfn.UNIQUE(_xlfn._xlws.FILTER(BP[CODIGO], ISNUMBER(SEARCH("devoluci", BP[NOMBRE CUENTA])), {""})),
    ISNUMBER(MATCH(BP[[#This Row],[CODIGO]], _xlpm.codigos_devolucion, 0))
)</f>
        <v>0</v>
      </c>
    </row>
    <row r="7905" spans="1:9" x14ac:dyDescent="0.25">
      <c r="A7905" s="68"/>
      <c r="B7905" s="68"/>
      <c r="C7905" s="68"/>
      <c r="D7905" s="68"/>
      <c r="E7905" s="68"/>
      <c r="F7905" s="68"/>
      <c r="G7905" s="389"/>
      <c r="H7905" s="387" t="b" cm="1">
        <f t="array" aca="1" ref="H7905" ca="1">EsNegrita(BP[[#This Row],[CODIGO]])</f>
        <v>0</v>
      </c>
      <c r="I7905" s="387" t="b" cm="1">
        <f t="array" ref="I7905">_xlfn.LET(
    _xlpm.codigos_devolucion, _xlfn.UNIQUE(_xlfn._xlws.FILTER(BP[CODIGO], ISNUMBER(SEARCH("devoluci", BP[NOMBRE CUENTA])), {""})),
    ISNUMBER(MATCH(BP[[#This Row],[CODIGO]], _xlpm.codigos_devolucion, 0))
)</f>
        <v>0</v>
      </c>
    </row>
    <row r="7906" spans="1:9" x14ac:dyDescent="0.25">
      <c r="A7906" s="68"/>
      <c r="B7906" s="68"/>
      <c r="C7906" s="68"/>
      <c r="D7906" s="68"/>
      <c r="E7906" s="68"/>
      <c r="F7906" s="68"/>
      <c r="G7906" s="389"/>
      <c r="H7906" s="387" t="b" cm="1">
        <f t="array" aca="1" ref="H7906" ca="1">EsNegrita(BP[[#This Row],[CODIGO]])</f>
        <v>0</v>
      </c>
      <c r="I7906" s="387" t="b" cm="1">
        <f t="array" ref="I7906">_xlfn.LET(
    _xlpm.codigos_devolucion, _xlfn.UNIQUE(_xlfn._xlws.FILTER(BP[CODIGO], ISNUMBER(SEARCH("devoluci", BP[NOMBRE CUENTA])), {""})),
    ISNUMBER(MATCH(BP[[#This Row],[CODIGO]], _xlpm.codigos_devolucion, 0))
)</f>
        <v>0</v>
      </c>
    </row>
    <row r="7907" spans="1:9" x14ac:dyDescent="0.25">
      <c r="A7907" s="68"/>
      <c r="B7907" s="68"/>
      <c r="C7907" s="68"/>
      <c r="D7907" s="68"/>
      <c r="E7907" s="68"/>
      <c r="F7907" s="68"/>
      <c r="G7907" s="389"/>
      <c r="H7907" s="387" t="b" cm="1">
        <f t="array" aca="1" ref="H7907" ca="1">EsNegrita(BP[[#This Row],[CODIGO]])</f>
        <v>0</v>
      </c>
      <c r="I7907" s="387" t="b" cm="1">
        <f t="array" ref="I7907">_xlfn.LET(
    _xlpm.codigos_devolucion, _xlfn.UNIQUE(_xlfn._xlws.FILTER(BP[CODIGO], ISNUMBER(SEARCH("devoluci", BP[NOMBRE CUENTA])), {""})),
    ISNUMBER(MATCH(BP[[#This Row],[CODIGO]], _xlpm.codigos_devolucion, 0))
)</f>
        <v>0</v>
      </c>
    </row>
    <row r="7908" spans="1:9" x14ac:dyDescent="0.25">
      <c r="A7908" s="68"/>
      <c r="B7908" s="68"/>
      <c r="C7908" s="68"/>
      <c r="D7908" s="68"/>
      <c r="E7908" s="68"/>
      <c r="F7908" s="68"/>
      <c r="G7908" s="389"/>
      <c r="H7908" s="387" t="b" cm="1">
        <f t="array" aca="1" ref="H7908" ca="1">EsNegrita(BP[[#This Row],[CODIGO]])</f>
        <v>0</v>
      </c>
      <c r="I7908" s="387" t="b" cm="1">
        <f t="array" ref="I7908">_xlfn.LET(
    _xlpm.codigos_devolucion, _xlfn.UNIQUE(_xlfn._xlws.FILTER(BP[CODIGO], ISNUMBER(SEARCH("devoluci", BP[NOMBRE CUENTA])), {""})),
    ISNUMBER(MATCH(BP[[#This Row],[CODIGO]], _xlpm.codigos_devolucion, 0))
)</f>
        <v>0</v>
      </c>
    </row>
    <row r="7909" spans="1:9" x14ac:dyDescent="0.25">
      <c r="A7909" s="68"/>
      <c r="B7909" s="68"/>
      <c r="C7909" s="68"/>
      <c r="D7909" s="68"/>
      <c r="E7909" s="68"/>
      <c r="F7909" s="68"/>
      <c r="G7909" s="389"/>
      <c r="H7909" s="387" t="b" cm="1">
        <f t="array" aca="1" ref="H7909" ca="1">EsNegrita(BP[[#This Row],[CODIGO]])</f>
        <v>0</v>
      </c>
      <c r="I7909" s="387" t="b" cm="1">
        <f t="array" ref="I7909">_xlfn.LET(
    _xlpm.codigos_devolucion, _xlfn.UNIQUE(_xlfn._xlws.FILTER(BP[CODIGO], ISNUMBER(SEARCH("devoluci", BP[NOMBRE CUENTA])), {""})),
    ISNUMBER(MATCH(BP[[#This Row],[CODIGO]], _xlpm.codigos_devolucion, 0))
)</f>
        <v>0</v>
      </c>
    </row>
    <row r="7910" spans="1:9" x14ac:dyDescent="0.25">
      <c r="A7910" s="68"/>
      <c r="B7910" s="68"/>
      <c r="C7910" s="68"/>
      <c r="D7910" s="68"/>
      <c r="E7910" s="68"/>
      <c r="F7910" s="68"/>
      <c r="G7910" s="389"/>
      <c r="H7910" s="387" t="b" cm="1">
        <f t="array" aca="1" ref="H7910" ca="1">EsNegrita(BP[[#This Row],[CODIGO]])</f>
        <v>0</v>
      </c>
      <c r="I7910" s="387" t="b" cm="1">
        <f t="array" ref="I7910">_xlfn.LET(
    _xlpm.codigos_devolucion, _xlfn.UNIQUE(_xlfn._xlws.FILTER(BP[CODIGO], ISNUMBER(SEARCH("devoluci", BP[NOMBRE CUENTA])), {""})),
    ISNUMBER(MATCH(BP[[#This Row],[CODIGO]], _xlpm.codigos_devolucion, 0))
)</f>
        <v>0</v>
      </c>
    </row>
    <row r="7911" spans="1:9" x14ac:dyDescent="0.25">
      <c r="A7911" s="68"/>
      <c r="B7911" s="68"/>
      <c r="C7911" s="68"/>
      <c r="D7911" s="68"/>
      <c r="E7911" s="68"/>
      <c r="F7911" s="68"/>
      <c r="G7911" s="389"/>
      <c r="H7911" s="387" t="b" cm="1">
        <f t="array" aca="1" ref="H7911" ca="1">EsNegrita(BP[[#This Row],[CODIGO]])</f>
        <v>0</v>
      </c>
      <c r="I7911" s="387" t="b" cm="1">
        <f t="array" ref="I7911">_xlfn.LET(
    _xlpm.codigos_devolucion, _xlfn.UNIQUE(_xlfn._xlws.FILTER(BP[CODIGO], ISNUMBER(SEARCH("devoluci", BP[NOMBRE CUENTA])), {""})),
    ISNUMBER(MATCH(BP[[#This Row],[CODIGO]], _xlpm.codigos_devolucion, 0))
)</f>
        <v>0</v>
      </c>
    </row>
    <row r="7912" spans="1:9" x14ac:dyDescent="0.25">
      <c r="A7912" s="68"/>
      <c r="B7912" s="68"/>
      <c r="C7912" s="68"/>
      <c r="D7912" s="68"/>
      <c r="E7912" s="68"/>
      <c r="F7912" s="68"/>
      <c r="G7912" s="389"/>
      <c r="H7912" s="387" t="b" cm="1">
        <f t="array" aca="1" ref="H7912" ca="1">EsNegrita(BP[[#This Row],[CODIGO]])</f>
        <v>0</v>
      </c>
      <c r="I7912" s="387" t="b" cm="1">
        <f t="array" ref="I7912">_xlfn.LET(
    _xlpm.codigos_devolucion, _xlfn.UNIQUE(_xlfn._xlws.FILTER(BP[CODIGO], ISNUMBER(SEARCH("devoluci", BP[NOMBRE CUENTA])), {""})),
    ISNUMBER(MATCH(BP[[#This Row],[CODIGO]], _xlpm.codigos_devolucion, 0))
)</f>
        <v>0</v>
      </c>
    </row>
    <row r="7913" spans="1:9" x14ac:dyDescent="0.25">
      <c r="A7913" s="68"/>
      <c r="B7913" s="68"/>
      <c r="C7913" s="68"/>
      <c r="D7913" s="68"/>
      <c r="E7913" s="68"/>
      <c r="F7913" s="68"/>
      <c r="G7913" s="389"/>
      <c r="H7913" s="387" t="b" cm="1">
        <f t="array" aca="1" ref="H7913" ca="1">EsNegrita(BP[[#This Row],[CODIGO]])</f>
        <v>0</v>
      </c>
      <c r="I7913" s="387" t="b" cm="1">
        <f t="array" ref="I7913">_xlfn.LET(
    _xlpm.codigos_devolucion, _xlfn.UNIQUE(_xlfn._xlws.FILTER(BP[CODIGO], ISNUMBER(SEARCH("devoluci", BP[NOMBRE CUENTA])), {""})),
    ISNUMBER(MATCH(BP[[#This Row],[CODIGO]], _xlpm.codigos_devolucion, 0))
)</f>
        <v>0</v>
      </c>
    </row>
    <row r="7914" spans="1:9" x14ac:dyDescent="0.25">
      <c r="A7914" s="68"/>
      <c r="B7914" s="68"/>
      <c r="C7914" s="68"/>
      <c r="D7914" s="68"/>
      <c r="E7914" s="68"/>
      <c r="F7914" s="68"/>
      <c r="G7914" s="389"/>
      <c r="H7914" s="387" t="b" cm="1">
        <f t="array" aca="1" ref="H7914" ca="1">EsNegrita(BP[[#This Row],[CODIGO]])</f>
        <v>0</v>
      </c>
      <c r="I7914" s="387" t="b" cm="1">
        <f t="array" ref="I7914">_xlfn.LET(
    _xlpm.codigos_devolucion, _xlfn.UNIQUE(_xlfn._xlws.FILTER(BP[CODIGO], ISNUMBER(SEARCH("devoluci", BP[NOMBRE CUENTA])), {""})),
    ISNUMBER(MATCH(BP[[#This Row],[CODIGO]], _xlpm.codigos_devolucion, 0))
)</f>
        <v>0</v>
      </c>
    </row>
    <row r="7915" spans="1:9" x14ac:dyDescent="0.25">
      <c r="A7915" s="68"/>
      <c r="B7915" s="68"/>
      <c r="C7915" s="68"/>
      <c r="D7915" s="68"/>
      <c r="E7915" s="68"/>
      <c r="F7915" s="68"/>
      <c r="G7915" s="389"/>
      <c r="H7915" s="387" t="b" cm="1">
        <f t="array" aca="1" ref="H7915" ca="1">EsNegrita(BP[[#This Row],[CODIGO]])</f>
        <v>0</v>
      </c>
      <c r="I7915" s="387" t="b" cm="1">
        <f t="array" ref="I7915">_xlfn.LET(
    _xlpm.codigos_devolucion, _xlfn.UNIQUE(_xlfn._xlws.FILTER(BP[CODIGO], ISNUMBER(SEARCH("devoluci", BP[NOMBRE CUENTA])), {""})),
    ISNUMBER(MATCH(BP[[#This Row],[CODIGO]], _xlpm.codigos_devolucion, 0))
)</f>
        <v>0</v>
      </c>
    </row>
    <row r="7916" spans="1:9" x14ac:dyDescent="0.25">
      <c r="A7916" s="68"/>
      <c r="B7916" s="68"/>
      <c r="C7916" s="68"/>
      <c r="D7916" s="68"/>
      <c r="E7916" s="68"/>
      <c r="F7916" s="68"/>
      <c r="G7916" s="389"/>
      <c r="H7916" s="387" t="b" cm="1">
        <f t="array" aca="1" ref="H7916" ca="1">EsNegrita(BP[[#This Row],[CODIGO]])</f>
        <v>0</v>
      </c>
      <c r="I7916" s="387" t="b" cm="1">
        <f t="array" ref="I7916">_xlfn.LET(
    _xlpm.codigos_devolucion, _xlfn.UNIQUE(_xlfn._xlws.FILTER(BP[CODIGO], ISNUMBER(SEARCH("devoluci", BP[NOMBRE CUENTA])), {""})),
    ISNUMBER(MATCH(BP[[#This Row],[CODIGO]], _xlpm.codigos_devolucion, 0))
)</f>
        <v>0</v>
      </c>
    </row>
    <row r="7917" spans="1:9" x14ac:dyDescent="0.25">
      <c r="A7917" s="68"/>
      <c r="B7917" s="68"/>
      <c r="C7917" s="68"/>
      <c r="D7917" s="68"/>
      <c r="E7917" s="68"/>
      <c r="F7917" s="68"/>
      <c r="G7917" s="389"/>
      <c r="H7917" s="387" t="b" cm="1">
        <f t="array" aca="1" ref="H7917" ca="1">EsNegrita(BP[[#This Row],[CODIGO]])</f>
        <v>0</v>
      </c>
      <c r="I7917" s="387" t="b" cm="1">
        <f t="array" ref="I7917">_xlfn.LET(
    _xlpm.codigos_devolucion, _xlfn.UNIQUE(_xlfn._xlws.FILTER(BP[CODIGO], ISNUMBER(SEARCH("devoluci", BP[NOMBRE CUENTA])), {""})),
    ISNUMBER(MATCH(BP[[#This Row],[CODIGO]], _xlpm.codigos_devolucion, 0))
)</f>
        <v>0</v>
      </c>
    </row>
    <row r="7918" spans="1:9" x14ac:dyDescent="0.25">
      <c r="A7918" s="68"/>
      <c r="B7918" s="68"/>
      <c r="C7918" s="68"/>
      <c r="D7918" s="68"/>
      <c r="E7918" s="68"/>
      <c r="F7918" s="68"/>
      <c r="G7918" s="389"/>
      <c r="H7918" s="387" t="b" cm="1">
        <f t="array" aca="1" ref="H7918" ca="1">EsNegrita(BP[[#This Row],[CODIGO]])</f>
        <v>0</v>
      </c>
      <c r="I7918" s="387" t="b" cm="1">
        <f t="array" ref="I7918">_xlfn.LET(
    _xlpm.codigos_devolucion, _xlfn.UNIQUE(_xlfn._xlws.FILTER(BP[CODIGO], ISNUMBER(SEARCH("devoluci", BP[NOMBRE CUENTA])), {""})),
    ISNUMBER(MATCH(BP[[#This Row],[CODIGO]], _xlpm.codigos_devolucion, 0))
)</f>
        <v>0</v>
      </c>
    </row>
    <row r="7919" spans="1:9" x14ac:dyDescent="0.25">
      <c r="A7919" s="68"/>
      <c r="B7919" s="68"/>
      <c r="C7919" s="68"/>
      <c r="D7919" s="68"/>
      <c r="E7919" s="68"/>
      <c r="F7919" s="68"/>
      <c r="G7919" s="389"/>
      <c r="H7919" s="387" t="b" cm="1">
        <f t="array" aca="1" ref="H7919" ca="1">EsNegrita(BP[[#This Row],[CODIGO]])</f>
        <v>0</v>
      </c>
      <c r="I7919" s="387" t="b" cm="1">
        <f t="array" ref="I7919">_xlfn.LET(
    _xlpm.codigos_devolucion, _xlfn.UNIQUE(_xlfn._xlws.FILTER(BP[CODIGO], ISNUMBER(SEARCH("devoluci", BP[NOMBRE CUENTA])), {""})),
    ISNUMBER(MATCH(BP[[#This Row],[CODIGO]], _xlpm.codigos_devolucion, 0))
)</f>
        <v>0</v>
      </c>
    </row>
    <row r="7920" spans="1:9" x14ac:dyDescent="0.25">
      <c r="A7920" s="68"/>
      <c r="B7920" s="68"/>
      <c r="C7920" s="68"/>
      <c r="D7920" s="68"/>
      <c r="E7920" s="68"/>
      <c r="F7920" s="68"/>
      <c r="G7920" s="389"/>
      <c r="H7920" s="387" t="b" cm="1">
        <f t="array" aca="1" ref="H7920" ca="1">EsNegrita(BP[[#This Row],[CODIGO]])</f>
        <v>0</v>
      </c>
      <c r="I7920" s="387" t="b" cm="1">
        <f t="array" ref="I7920">_xlfn.LET(
    _xlpm.codigos_devolucion, _xlfn.UNIQUE(_xlfn._xlws.FILTER(BP[CODIGO], ISNUMBER(SEARCH("devoluci", BP[NOMBRE CUENTA])), {""})),
    ISNUMBER(MATCH(BP[[#This Row],[CODIGO]], _xlpm.codigos_devolucion, 0))
)</f>
        <v>0</v>
      </c>
    </row>
    <row r="7921" spans="1:9" x14ac:dyDescent="0.25">
      <c r="A7921" s="68"/>
      <c r="B7921" s="68"/>
      <c r="C7921" s="68"/>
      <c r="D7921" s="68"/>
      <c r="E7921" s="68"/>
      <c r="F7921" s="68"/>
      <c r="G7921" s="389"/>
      <c r="H7921" s="387" t="b" cm="1">
        <f t="array" aca="1" ref="H7921" ca="1">EsNegrita(BP[[#This Row],[CODIGO]])</f>
        <v>0</v>
      </c>
      <c r="I7921" s="387" t="b" cm="1">
        <f t="array" ref="I7921">_xlfn.LET(
    _xlpm.codigos_devolucion, _xlfn.UNIQUE(_xlfn._xlws.FILTER(BP[CODIGO], ISNUMBER(SEARCH("devoluci", BP[NOMBRE CUENTA])), {""})),
    ISNUMBER(MATCH(BP[[#This Row],[CODIGO]], _xlpm.codigos_devolucion, 0))
)</f>
        <v>0</v>
      </c>
    </row>
    <row r="7922" spans="1:9" x14ac:dyDescent="0.25">
      <c r="A7922" s="392"/>
      <c r="B7922" s="392"/>
      <c r="C7922" s="392"/>
      <c r="D7922" s="392"/>
      <c r="E7922" s="392"/>
      <c r="F7922" s="392"/>
      <c r="G7922" s="393"/>
      <c r="H7922" s="387" t="b" cm="1">
        <f t="array" aca="1" ref="H7922" ca="1">EsNegrita(BP[[#This Row],[CODIGO]])</f>
        <v>0</v>
      </c>
      <c r="I7922" s="387" t="b" cm="1">
        <f t="array" ref="I7922">_xlfn.LET(
    _xlpm.codigos_devolucion, _xlfn.UNIQUE(_xlfn._xlws.FILTER(BP[CODIGO], ISNUMBER(SEARCH("devoluci", BP[NOMBRE CUENTA])), {""})),
    ISNUMBER(MATCH(BP[[#This Row],[CODIGO]], _xlpm.codigos_devolucion, 0))
)</f>
        <v>0</v>
      </c>
    </row>
    <row r="7923" spans="1:9" x14ac:dyDescent="0.25">
      <c r="A7923" s="68"/>
      <c r="B7923" s="68"/>
      <c r="C7923" s="68"/>
      <c r="D7923" s="68"/>
      <c r="E7923" s="68"/>
      <c r="F7923" s="68"/>
      <c r="G7923" s="389"/>
      <c r="H7923" s="387" t="b" cm="1">
        <f t="array" aca="1" ref="H7923" ca="1">EsNegrita(BP[[#This Row],[CODIGO]])</f>
        <v>0</v>
      </c>
      <c r="I7923" s="387" t="b" cm="1">
        <f t="array" ref="I7923">_xlfn.LET(
    _xlpm.codigos_devolucion, _xlfn.UNIQUE(_xlfn._xlws.FILTER(BP[CODIGO], ISNUMBER(SEARCH("devoluci", BP[NOMBRE CUENTA])), {""})),
    ISNUMBER(MATCH(BP[[#This Row],[CODIGO]], _xlpm.codigos_devolucion, 0))
)</f>
        <v>0</v>
      </c>
    </row>
    <row r="7924" spans="1:9" x14ac:dyDescent="0.25">
      <c r="A7924" s="68"/>
      <c r="B7924" s="68"/>
      <c r="C7924" s="68"/>
      <c r="D7924" s="68"/>
      <c r="E7924" s="68"/>
      <c r="F7924" s="68"/>
      <c r="G7924" s="389"/>
      <c r="H7924" s="387" t="b" cm="1">
        <f t="array" aca="1" ref="H7924" ca="1">EsNegrita(BP[[#This Row],[CODIGO]])</f>
        <v>0</v>
      </c>
      <c r="I7924" s="387" t="b" cm="1">
        <f t="array" ref="I7924">_xlfn.LET(
    _xlpm.codigos_devolucion, _xlfn.UNIQUE(_xlfn._xlws.FILTER(BP[CODIGO], ISNUMBER(SEARCH("devoluci", BP[NOMBRE CUENTA])), {""})),
    ISNUMBER(MATCH(BP[[#This Row],[CODIGO]], _xlpm.codigos_devolucion, 0))
)</f>
        <v>0</v>
      </c>
    </row>
    <row r="7925" spans="1:9" x14ac:dyDescent="0.25">
      <c r="A7925" s="68"/>
      <c r="B7925" s="68"/>
      <c r="C7925" s="68"/>
      <c r="D7925" s="68"/>
      <c r="E7925" s="68"/>
      <c r="F7925" s="68"/>
      <c r="G7925" s="389"/>
      <c r="H7925" s="387" t="b" cm="1">
        <f t="array" aca="1" ref="H7925" ca="1">EsNegrita(BP[[#This Row],[CODIGO]])</f>
        <v>0</v>
      </c>
      <c r="I7925" s="387" t="b" cm="1">
        <f t="array" ref="I7925">_xlfn.LET(
    _xlpm.codigos_devolucion, _xlfn.UNIQUE(_xlfn._xlws.FILTER(BP[CODIGO], ISNUMBER(SEARCH("devoluci", BP[NOMBRE CUENTA])), {""})),
    ISNUMBER(MATCH(BP[[#This Row],[CODIGO]], _xlpm.codigos_devolucion, 0))
)</f>
        <v>0</v>
      </c>
    </row>
    <row r="7926" spans="1:9" x14ac:dyDescent="0.25">
      <c r="A7926" s="68"/>
      <c r="B7926" s="68"/>
      <c r="C7926" s="68"/>
      <c r="D7926" s="68"/>
      <c r="E7926" s="68"/>
      <c r="F7926" s="68"/>
      <c r="G7926" s="389"/>
      <c r="H7926" s="387" t="b" cm="1">
        <f t="array" aca="1" ref="H7926" ca="1">EsNegrita(BP[[#This Row],[CODIGO]])</f>
        <v>0</v>
      </c>
      <c r="I7926" s="387" t="b" cm="1">
        <f t="array" ref="I7926">_xlfn.LET(
    _xlpm.codigos_devolucion, _xlfn.UNIQUE(_xlfn._xlws.FILTER(BP[CODIGO], ISNUMBER(SEARCH("devoluci", BP[NOMBRE CUENTA])), {""})),
    ISNUMBER(MATCH(BP[[#This Row],[CODIGO]], _xlpm.codigos_devolucion, 0))
)</f>
        <v>0</v>
      </c>
    </row>
    <row r="7927" spans="1:9" x14ac:dyDescent="0.25">
      <c r="A7927" s="68"/>
      <c r="B7927" s="68"/>
      <c r="C7927" s="68"/>
      <c r="D7927" s="68"/>
      <c r="E7927" s="68"/>
      <c r="F7927" s="68"/>
      <c r="G7927" s="389"/>
      <c r="H7927" s="387" t="b" cm="1">
        <f t="array" aca="1" ref="H7927" ca="1">EsNegrita(BP[[#This Row],[CODIGO]])</f>
        <v>0</v>
      </c>
      <c r="I7927" s="387" t="b" cm="1">
        <f t="array" ref="I7927">_xlfn.LET(
    _xlpm.codigos_devolucion, _xlfn.UNIQUE(_xlfn._xlws.FILTER(BP[CODIGO], ISNUMBER(SEARCH("devoluci", BP[NOMBRE CUENTA])), {""})),
    ISNUMBER(MATCH(BP[[#This Row],[CODIGO]], _xlpm.codigos_devolucion, 0))
)</f>
        <v>0</v>
      </c>
    </row>
    <row r="7928" spans="1:9" x14ac:dyDescent="0.25">
      <c r="A7928" s="392"/>
      <c r="B7928" s="392"/>
      <c r="C7928" s="392"/>
      <c r="D7928" s="392"/>
      <c r="E7928" s="392"/>
      <c r="F7928" s="392"/>
      <c r="G7928" s="393"/>
      <c r="H7928" s="387" t="b" cm="1">
        <f t="array" aca="1" ref="H7928" ca="1">EsNegrita(BP[[#This Row],[CODIGO]])</f>
        <v>0</v>
      </c>
      <c r="I7928" s="387" t="b" cm="1">
        <f t="array" ref="I7928">_xlfn.LET(
    _xlpm.codigos_devolucion, _xlfn.UNIQUE(_xlfn._xlws.FILTER(BP[CODIGO], ISNUMBER(SEARCH("devoluci", BP[NOMBRE CUENTA])), {""})),
    ISNUMBER(MATCH(BP[[#This Row],[CODIGO]], _xlpm.codigos_devolucion, 0))
)</f>
        <v>0</v>
      </c>
    </row>
    <row r="7929" spans="1:9" x14ac:dyDescent="0.25">
      <c r="A7929" s="68"/>
      <c r="B7929" s="68"/>
      <c r="C7929" s="68"/>
      <c r="D7929" s="68"/>
      <c r="E7929" s="68"/>
      <c r="F7929" s="68"/>
      <c r="G7929" s="389"/>
      <c r="H7929" s="387" t="b" cm="1">
        <f t="array" aca="1" ref="H7929" ca="1">EsNegrita(BP[[#This Row],[CODIGO]])</f>
        <v>0</v>
      </c>
      <c r="I7929" s="387" t="b" cm="1">
        <f t="array" ref="I7929">_xlfn.LET(
    _xlpm.codigos_devolucion, _xlfn.UNIQUE(_xlfn._xlws.FILTER(BP[CODIGO], ISNUMBER(SEARCH("devoluci", BP[NOMBRE CUENTA])), {""})),
    ISNUMBER(MATCH(BP[[#This Row],[CODIGO]], _xlpm.codigos_devolucion, 0))
)</f>
        <v>0</v>
      </c>
    </row>
    <row r="7930" spans="1:9" x14ac:dyDescent="0.25">
      <c r="A7930" s="392"/>
      <c r="B7930" s="392"/>
      <c r="C7930" s="392"/>
      <c r="D7930" s="392"/>
      <c r="E7930" s="392"/>
      <c r="F7930" s="392"/>
      <c r="G7930" s="393"/>
      <c r="H7930" s="387" t="b" cm="1">
        <f t="array" aca="1" ref="H7930" ca="1">EsNegrita(BP[[#This Row],[CODIGO]])</f>
        <v>0</v>
      </c>
      <c r="I7930" s="387" t="b" cm="1">
        <f t="array" ref="I7930">_xlfn.LET(
    _xlpm.codigos_devolucion, _xlfn.UNIQUE(_xlfn._xlws.FILTER(BP[CODIGO], ISNUMBER(SEARCH("devoluci", BP[NOMBRE CUENTA])), {""})),
    ISNUMBER(MATCH(BP[[#This Row],[CODIGO]], _xlpm.codigos_devolucion, 0))
)</f>
        <v>0</v>
      </c>
    </row>
    <row r="7931" spans="1:9" x14ac:dyDescent="0.25">
      <c r="A7931" s="68"/>
      <c r="B7931" s="68"/>
      <c r="C7931" s="68"/>
      <c r="D7931" s="68"/>
      <c r="E7931" s="68"/>
      <c r="F7931" s="68"/>
      <c r="G7931" s="389"/>
      <c r="H7931" s="387" t="b" cm="1">
        <f t="array" aca="1" ref="H7931" ca="1">EsNegrita(BP[[#This Row],[CODIGO]])</f>
        <v>0</v>
      </c>
      <c r="I7931" s="387" t="b" cm="1">
        <f t="array" ref="I7931">_xlfn.LET(
    _xlpm.codigos_devolucion, _xlfn.UNIQUE(_xlfn._xlws.FILTER(BP[CODIGO], ISNUMBER(SEARCH("devoluci", BP[NOMBRE CUENTA])), {""})),
    ISNUMBER(MATCH(BP[[#This Row],[CODIGO]], _xlpm.codigos_devolucion, 0))
)</f>
        <v>0</v>
      </c>
    </row>
    <row r="7932" spans="1:9" x14ac:dyDescent="0.25">
      <c r="A7932" s="68"/>
      <c r="B7932" s="68"/>
      <c r="C7932" s="68"/>
      <c r="D7932" s="68"/>
      <c r="E7932" s="68"/>
      <c r="F7932" s="68"/>
      <c r="G7932" s="389"/>
      <c r="H7932" s="387" t="b" cm="1">
        <f t="array" aca="1" ref="H7932" ca="1">EsNegrita(BP[[#This Row],[CODIGO]])</f>
        <v>0</v>
      </c>
      <c r="I7932" s="387" t="b" cm="1">
        <f t="array" ref="I7932">_xlfn.LET(
    _xlpm.codigos_devolucion, _xlfn.UNIQUE(_xlfn._xlws.FILTER(BP[CODIGO], ISNUMBER(SEARCH("devoluci", BP[NOMBRE CUENTA])), {""})),
    ISNUMBER(MATCH(BP[[#This Row],[CODIGO]], _xlpm.codigos_devolucion, 0))
)</f>
        <v>0</v>
      </c>
    </row>
    <row r="7933" spans="1:9" x14ac:dyDescent="0.25">
      <c r="A7933" s="68"/>
      <c r="B7933" s="68"/>
      <c r="C7933" s="68"/>
      <c r="D7933" s="68"/>
      <c r="E7933" s="68"/>
      <c r="F7933" s="68"/>
      <c r="G7933" s="389"/>
      <c r="H7933" s="387" t="b" cm="1">
        <f t="array" aca="1" ref="H7933" ca="1">EsNegrita(BP[[#This Row],[CODIGO]])</f>
        <v>0</v>
      </c>
      <c r="I7933" s="387" t="b" cm="1">
        <f t="array" ref="I7933">_xlfn.LET(
    _xlpm.codigos_devolucion, _xlfn.UNIQUE(_xlfn._xlws.FILTER(BP[CODIGO], ISNUMBER(SEARCH("devoluci", BP[NOMBRE CUENTA])), {""})),
    ISNUMBER(MATCH(BP[[#This Row],[CODIGO]], _xlpm.codigos_devolucion, 0))
)</f>
        <v>0</v>
      </c>
    </row>
    <row r="7934" spans="1:9" x14ac:dyDescent="0.25">
      <c r="A7934" s="68"/>
      <c r="B7934" s="68"/>
      <c r="C7934" s="68"/>
      <c r="D7934" s="68"/>
      <c r="E7934" s="68"/>
      <c r="F7934" s="68"/>
      <c r="G7934" s="389"/>
      <c r="H7934" s="387" t="b" cm="1">
        <f t="array" aca="1" ref="H7934" ca="1">EsNegrita(BP[[#This Row],[CODIGO]])</f>
        <v>0</v>
      </c>
      <c r="I7934" s="387" t="b" cm="1">
        <f t="array" ref="I7934">_xlfn.LET(
    _xlpm.codigos_devolucion, _xlfn.UNIQUE(_xlfn._xlws.FILTER(BP[CODIGO], ISNUMBER(SEARCH("devoluci", BP[NOMBRE CUENTA])), {""})),
    ISNUMBER(MATCH(BP[[#This Row],[CODIGO]], _xlpm.codigos_devolucion, 0))
)</f>
        <v>0</v>
      </c>
    </row>
    <row r="7935" spans="1:9" x14ac:dyDescent="0.25">
      <c r="A7935" s="68"/>
      <c r="B7935" s="68"/>
      <c r="C7935" s="68"/>
      <c r="D7935" s="68"/>
      <c r="E7935" s="68"/>
      <c r="F7935" s="68"/>
      <c r="G7935" s="389"/>
      <c r="H7935" s="387" t="b" cm="1">
        <f t="array" aca="1" ref="H7935" ca="1">EsNegrita(BP[[#This Row],[CODIGO]])</f>
        <v>0</v>
      </c>
      <c r="I7935" s="387" t="b" cm="1">
        <f t="array" ref="I7935">_xlfn.LET(
    _xlpm.codigos_devolucion, _xlfn.UNIQUE(_xlfn._xlws.FILTER(BP[CODIGO], ISNUMBER(SEARCH("devoluci", BP[NOMBRE CUENTA])), {""})),
    ISNUMBER(MATCH(BP[[#This Row],[CODIGO]], _xlpm.codigos_devolucion, 0))
)</f>
        <v>0</v>
      </c>
    </row>
    <row r="7936" spans="1:9" x14ac:dyDescent="0.25">
      <c r="A7936" s="68"/>
      <c r="B7936" s="68"/>
      <c r="C7936" s="68"/>
      <c r="D7936" s="68"/>
      <c r="E7936" s="68"/>
      <c r="F7936" s="68"/>
      <c r="G7936" s="389"/>
      <c r="H7936" s="387" t="b" cm="1">
        <f t="array" aca="1" ref="H7936" ca="1">EsNegrita(BP[[#This Row],[CODIGO]])</f>
        <v>0</v>
      </c>
      <c r="I7936" s="387" t="b" cm="1">
        <f t="array" ref="I7936">_xlfn.LET(
    _xlpm.codigos_devolucion, _xlfn.UNIQUE(_xlfn._xlws.FILTER(BP[CODIGO], ISNUMBER(SEARCH("devoluci", BP[NOMBRE CUENTA])), {""})),
    ISNUMBER(MATCH(BP[[#This Row],[CODIGO]], _xlpm.codigos_devolucion, 0))
)</f>
        <v>0</v>
      </c>
    </row>
    <row r="7937" spans="1:9" x14ac:dyDescent="0.25">
      <c r="A7937" s="68"/>
      <c r="B7937" s="68"/>
      <c r="C7937" s="68"/>
      <c r="D7937" s="68"/>
      <c r="E7937" s="68"/>
      <c r="F7937" s="68"/>
      <c r="G7937" s="389"/>
      <c r="H7937" s="387" t="b" cm="1">
        <f t="array" aca="1" ref="H7937" ca="1">EsNegrita(BP[[#This Row],[CODIGO]])</f>
        <v>0</v>
      </c>
      <c r="I7937" s="387" t="b" cm="1">
        <f t="array" ref="I7937">_xlfn.LET(
    _xlpm.codigos_devolucion, _xlfn.UNIQUE(_xlfn._xlws.FILTER(BP[CODIGO], ISNUMBER(SEARCH("devoluci", BP[NOMBRE CUENTA])), {""})),
    ISNUMBER(MATCH(BP[[#This Row],[CODIGO]], _xlpm.codigos_devolucion, 0))
)</f>
        <v>0</v>
      </c>
    </row>
    <row r="7938" spans="1:9" x14ac:dyDescent="0.25">
      <c r="A7938" s="68"/>
      <c r="B7938" s="68"/>
      <c r="C7938" s="68"/>
      <c r="D7938" s="68"/>
      <c r="E7938" s="68"/>
      <c r="F7938" s="68"/>
      <c r="G7938" s="389"/>
      <c r="H7938" s="387" t="b" cm="1">
        <f t="array" aca="1" ref="H7938" ca="1">EsNegrita(BP[[#This Row],[CODIGO]])</f>
        <v>0</v>
      </c>
      <c r="I7938" s="387" t="b" cm="1">
        <f t="array" ref="I7938">_xlfn.LET(
    _xlpm.codigos_devolucion, _xlfn.UNIQUE(_xlfn._xlws.FILTER(BP[CODIGO], ISNUMBER(SEARCH("devoluci", BP[NOMBRE CUENTA])), {""})),
    ISNUMBER(MATCH(BP[[#This Row],[CODIGO]], _xlpm.codigos_devolucion, 0))
)</f>
        <v>0</v>
      </c>
    </row>
    <row r="7939" spans="1:9" x14ac:dyDescent="0.25">
      <c r="A7939" s="68"/>
      <c r="B7939" s="68"/>
      <c r="C7939" s="68"/>
      <c r="D7939" s="68"/>
      <c r="E7939" s="68"/>
      <c r="F7939" s="68"/>
      <c r="G7939" s="389"/>
      <c r="H7939" s="387" t="b" cm="1">
        <f t="array" aca="1" ref="H7939" ca="1">EsNegrita(BP[[#This Row],[CODIGO]])</f>
        <v>0</v>
      </c>
      <c r="I7939" s="387" t="b" cm="1">
        <f t="array" ref="I7939">_xlfn.LET(
    _xlpm.codigos_devolucion, _xlfn.UNIQUE(_xlfn._xlws.FILTER(BP[CODIGO], ISNUMBER(SEARCH("devoluci", BP[NOMBRE CUENTA])), {""})),
    ISNUMBER(MATCH(BP[[#This Row],[CODIGO]], _xlpm.codigos_devolucion, 0))
)</f>
        <v>0</v>
      </c>
    </row>
    <row r="7940" spans="1:9" x14ac:dyDescent="0.25">
      <c r="A7940" s="68"/>
      <c r="B7940" s="68"/>
      <c r="C7940" s="68"/>
      <c r="D7940" s="68"/>
      <c r="E7940" s="68"/>
      <c r="F7940" s="68"/>
      <c r="G7940" s="389"/>
      <c r="H7940" s="387" t="b" cm="1">
        <f t="array" aca="1" ref="H7940" ca="1">EsNegrita(BP[[#This Row],[CODIGO]])</f>
        <v>0</v>
      </c>
      <c r="I7940" s="387" t="b" cm="1">
        <f t="array" ref="I7940">_xlfn.LET(
    _xlpm.codigos_devolucion, _xlfn.UNIQUE(_xlfn._xlws.FILTER(BP[CODIGO], ISNUMBER(SEARCH("devoluci", BP[NOMBRE CUENTA])), {""})),
    ISNUMBER(MATCH(BP[[#This Row],[CODIGO]], _xlpm.codigos_devolucion, 0))
)</f>
        <v>0</v>
      </c>
    </row>
    <row r="7941" spans="1:9" x14ac:dyDescent="0.25">
      <c r="A7941" s="68"/>
      <c r="B7941" s="68"/>
      <c r="C7941" s="68"/>
      <c r="D7941" s="68"/>
      <c r="E7941" s="68"/>
      <c r="F7941" s="68"/>
      <c r="G7941" s="389"/>
      <c r="H7941" s="387" t="b" cm="1">
        <f t="array" aca="1" ref="H7941" ca="1">EsNegrita(BP[[#This Row],[CODIGO]])</f>
        <v>0</v>
      </c>
      <c r="I7941" s="387" t="b" cm="1">
        <f t="array" ref="I7941">_xlfn.LET(
    _xlpm.codigos_devolucion, _xlfn.UNIQUE(_xlfn._xlws.FILTER(BP[CODIGO], ISNUMBER(SEARCH("devoluci", BP[NOMBRE CUENTA])), {""})),
    ISNUMBER(MATCH(BP[[#This Row],[CODIGO]], _xlpm.codigos_devolucion, 0))
)</f>
        <v>0</v>
      </c>
    </row>
    <row r="7942" spans="1:9" x14ac:dyDescent="0.25">
      <c r="A7942" s="68"/>
      <c r="B7942" s="68"/>
      <c r="C7942" s="68"/>
      <c r="D7942" s="68"/>
      <c r="E7942" s="68"/>
      <c r="F7942" s="68"/>
      <c r="G7942" s="389"/>
      <c r="H7942" s="387" t="b" cm="1">
        <f t="array" aca="1" ref="H7942" ca="1">EsNegrita(BP[[#This Row],[CODIGO]])</f>
        <v>0</v>
      </c>
      <c r="I7942" s="387" t="b" cm="1">
        <f t="array" ref="I7942">_xlfn.LET(
    _xlpm.codigos_devolucion, _xlfn.UNIQUE(_xlfn._xlws.FILTER(BP[CODIGO], ISNUMBER(SEARCH("devoluci", BP[NOMBRE CUENTA])), {""})),
    ISNUMBER(MATCH(BP[[#This Row],[CODIGO]], _xlpm.codigos_devolucion, 0))
)</f>
        <v>0</v>
      </c>
    </row>
    <row r="7943" spans="1:9" x14ac:dyDescent="0.25">
      <c r="A7943" s="68"/>
      <c r="B7943" s="68"/>
      <c r="C7943" s="68"/>
      <c r="D7943" s="68"/>
      <c r="E7943" s="68"/>
      <c r="F7943" s="68"/>
      <c r="G7943" s="389"/>
      <c r="H7943" s="387" t="b" cm="1">
        <f t="array" aca="1" ref="H7943" ca="1">EsNegrita(BP[[#This Row],[CODIGO]])</f>
        <v>0</v>
      </c>
      <c r="I7943" s="387" t="b" cm="1">
        <f t="array" ref="I7943">_xlfn.LET(
    _xlpm.codigos_devolucion, _xlfn.UNIQUE(_xlfn._xlws.FILTER(BP[CODIGO], ISNUMBER(SEARCH("devoluci", BP[NOMBRE CUENTA])), {""})),
    ISNUMBER(MATCH(BP[[#This Row],[CODIGO]], _xlpm.codigos_devolucion, 0))
)</f>
        <v>0</v>
      </c>
    </row>
    <row r="7944" spans="1:9" x14ac:dyDescent="0.25">
      <c r="A7944" s="68"/>
      <c r="B7944" s="68"/>
      <c r="C7944" s="68"/>
      <c r="D7944" s="68"/>
      <c r="E7944" s="68"/>
      <c r="F7944" s="68"/>
      <c r="G7944" s="389"/>
      <c r="H7944" s="387" t="b" cm="1">
        <f t="array" aca="1" ref="H7944" ca="1">EsNegrita(BP[[#This Row],[CODIGO]])</f>
        <v>0</v>
      </c>
      <c r="I7944" s="387" t="b" cm="1">
        <f t="array" ref="I7944">_xlfn.LET(
    _xlpm.codigos_devolucion, _xlfn.UNIQUE(_xlfn._xlws.FILTER(BP[CODIGO], ISNUMBER(SEARCH("devoluci", BP[NOMBRE CUENTA])), {""})),
    ISNUMBER(MATCH(BP[[#This Row],[CODIGO]], _xlpm.codigos_devolucion, 0))
)</f>
        <v>0</v>
      </c>
    </row>
    <row r="7945" spans="1:9" x14ac:dyDescent="0.25">
      <c r="A7945" s="68"/>
      <c r="B7945" s="68"/>
      <c r="C7945" s="68"/>
      <c r="D7945" s="68"/>
      <c r="E7945" s="68"/>
      <c r="F7945" s="68"/>
      <c r="G7945" s="389"/>
      <c r="H7945" s="387" t="b" cm="1">
        <f t="array" aca="1" ref="H7945" ca="1">EsNegrita(BP[[#This Row],[CODIGO]])</f>
        <v>0</v>
      </c>
      <c r="I7945" s="387" t="b" cm="1">
        <f t="array" ref="I7945">_xlfn.LET(
    _xlpm.codigos_devolucion, _xlfn.UNIQUE(_xlfn._xlws.FILTER(BP[CODIGO], ISNUMBER(SEARCH("devoluci", BP[NOMBRE CUENTA])), {""})),
    ISNUMBER(MATCH(BP[[#This Row],[CODIGO]], _xlpm.codigos_devolucion, 0))
)</f>
        <v>0</v>
      </c>
    </row>
    <row r="7946" spans="1:9" x14ac:dyDescent="0.25">
      <c r="A7946" s="68"/>
      <c r="B7946" s="68"/>
      <c r="C7946" s="68"/>
      <c r="D7946" s="68"/>
      <c r="E7946" s="68"/>
      <c r="F7946" s="68"/>
      <c r="G7946" s="389"/>
      <c r="H7946" s="387" t="b" cm="1">
        <f t="array" aca="1" ref="H7946" ca="1">EsNegrita(BP[[#This Row],[CODIGO]])</f>
        <v>0</v>
      </c>
      <c r="I7946" s="387" t="b" cm="1">
        <f t="array" ref="I7946">_xlfn.LET(
    _xlpm.codigos_devolucion, _xlfn.UNIQUE(_xlfn._xlws.FILTER(BP[CODIGO], ISNUMBER(SEARCH("devoluci", BP[NOMBRE CUENTA])), {""})),
    ISNUMBER(MATCH(BP[[#This Row],[CODIGO]], _xlpm.codigos_devolucion, 0))
)</f>
        <v>0</v>
      </c>
    </row>
    <row r="7947" spans="1:9" x14ac:dyDescent="0.25">
      <c r="A7947" s="68"/>
      <c r="B7947" s="68"/>
      <c r="C7947" s="68"/>
      <c r="D7947" s="68"/>
      <c r="E7947" s="68"/>
      <c r="F7947" s="68"/>
      <c r="G7947" s="389"/>
      <c r="H7947" s="387" t="b" cm="1">
        <f t="array" aca="1" ref="H7947" ca="1">EsNegrita(BP[[#This Row],[CODIGO]])</f>
        <v>0</v>
      </c>
      <c r="I7947" s="387" t="b" cm="1">
        <f t="array" ref="I7947">_xlfn.LET(
    _xlpm.codigos_devolucion, _xlfn.UNIQUE(_xlfn._xlws.FILTER(BP[CODIGO], ISNUMBER(SEARCH("devoluci", BP[NOMBRE CUENTA])), {""})),
    ISNUMBER(MATCH(BP[[#This Row],[CODIGO]], _xlpm.codigos_devolucion, 0))
)</f>
        <v>0</v>
      </c>
    </row>
    <row r="7948" spans="1:9" x14ac:dyDescent="0.25">
      <c r="A7948" s="68"/>
      <c r="B7948" s="68"/>
      <c r="C7948" s="68"/>
      <c r="D7948" s="68"/>
      <c r="E7948" s="68"/>
      <c r="F7948" s="68"/>
      <c r="G7948" s="389"/>
      <c r="H7948" s="387" t="b" cm="1">
        <f t="array" aca="1" ref="H7948" ca="1">EsNegrita(BP[[#This Row],[CODIGO]])</f>
        <v>0</v>
      </c>
      <c r="I7948" s="387" t="b" cm="1">
        <f t="array" ref="I7948">_xlfn.LET(
    _xlpm.codigos_devolucion, _xlfn.UNIQUE(_xlfn._xlws.FILTER(BP[CODIGO], ISNUMBER(SEARCH("devoluci", BP[NOMBRE CUENTA])), {""})),
    ISNUMBER(MATCH(BP[[#This Row],[CODIGO]], _xlpm.codigos_devolucion, 0))
)</f>
        <v>0</v>
      </c>
    </row>
    <row r="7949" spans="1:9" x14ac:dyDescent="0.25">
      <c r="A7949" s="68"/>
      <c r="B7949" s="68"/>
      <c r="C7949" s="68"/>
      <c r="D7949" s="68"/>
      <c r="E7949" s="68"/>
      <c r="F7949" s="68"/>
      <c r="G7949" s="389"/>
      <c r="H7949" s="387" t="b" cm="1">
        <f t="array" aca="1" ref="H7949" ca="1">EsNegrita(BP[[#This Row],[CODIGO]])</f>
        <v>0</v>
      </c>
      <c r="I7949" s="387" t="b" cm="1">
        <f t="array" ref="I7949">_xlfn.LET(
    _xlpm.codigos_devolucion, _xlfn.UNIQUE(_xlfn._xlws.FILTER(BP[CODIGO], ISNUMBER(SEARCH("devoluci", BP[NOMBRE CUENTA])), {""})),
    ISNUMBER(MATCH(BP[[#This Row],[CODIGO]], _xlpm.codigos_devolucion, 0))
)</f>
        <v>0</v>
      </c>
    </row>
    <row r="7950" spans="1:9" x14ac:dyDescent="0.25">
      <c r="A7950" s="68"/>
      <c r="B7950" s="68"/>
      <c r="C7950" s="68"/>
      <c r="D7950" s="68"/>
      <c r="E7950" s="68"/>
      <c r="F7950" s="68"/>
      <c r="G7950" s="389"/>
      <c r="H7950" s="387" t="b" cm="1">
        <f t="array" aca="1" ref="H7950" ca="1">EsNegrita(BP[[#This Row],[CODIGO]])</f>
        <v>0</v>
      </c>
      <c r="I7950" s="387" t="b" cm="1">
        <f t="array" ref="I7950">_xlfn.LET(
    _xlpm.codigos_devolucion, _xlfn.UNIQUE(_xlfn._xlws.FILTER(BP[CODIGO], ISNUMBER(SEARCH("devoluci", BP[NOMBRE CUENTA])), {""})),
    ISNUMBER(MATCH(BP[[#This Row],[CODIGO]], _xlpm.codigos_devolucion, 0))
)</f>
        <v>0</v>
      </c>
    </row>
    <row r="7951" spans="1:9" x14ac:dyDescent="0.25">
      <c r="A7951" s="68"/>
      <c r="B7951" s="68"/>
      <c r="C7951" s="68"/>
      <c r="D7951" s="68"/>
      <c r="E7951" s="68"/>
      <c r="F7951" s="68"/>
      <c r="G7951" s="389"/>
      <c r="H7951" s="387" t="b" cm="1">
        <f t="array" aca="1" ref="H7951" ca="1">EsNegrita(BP[[#This Row],[CODIGO]])</f>
        <v>0</v>
      </c>
      <c r="I7951" s="387" t="b" cm="1">
        <f t="array" ref="I7951">_xlfn.LET(
    _xlpm.codigos_devolucion, _xlfn.UNIQUE(_xlfn._xlws.FILTER(BP[CODIGO], ISNUMBER(SEARCH("devoluci", BP[NOMBRE CUENTA])), {""})),
    ISNUMBER(MATCH(BP[[#This Row],[CODIGO]], _xlpm.codigos_devolucion, 0))
)</f>
        <v>0</v>
      </c>
    </row>
    <row r="7952" spans="1:9" x14ac:dyDescent="0.25">
      <c r="A7952" s="68"/>
      <c r="B7952" s="68"/>
      <c r="C7952" s="68"/>
      <c r="D7952" s="68"/>
      <c r="E7952" s="68"/>
      <c r="F7952" s="68"/>
      <c r="G7952" s="389"/>
      <c r="H7952" s="387" t="b" cm="1">
        <f t="array" aca="1" ref="H7952" ca="1">EsNegrita(BP[[#This Row],[CODIGO]])</f>
        <v>0</v>
      </c>
      <c r="I7952" s="387" t="b" cm="1">
        <f t="array" ref="I7952">_xlfn.LET(
    _xlpm.codigos_devolucion, _xlfn.UNIQUE(_xlfn._xlws.FILTER(BP[CODIGO], ISNUMBER(SEARCH("devoluci", BP[NOMBRE CUENTA])), {""})),
    ISNUMBER(MATCH(BP[[#This Row],[CODIGO]], _xlpm.codigos_devolucion, 0))
)</f>
        <v>0</v>
      </c>
    </row>
    <row r="7953" spans="1:9" x14ac:dyDescent="0.25">
      <c r="A7953" s="68"/>
      <c r="B7953" s="68"/>
      <c r="C7953" s="68"/>
      <c r="D7953" s="68"/>
      <c r="E7953" s="68"/>
      <c r="F7953" s="68"/>
      <c r="G7953" s="389"/>
      <c r="H7953" s="387" t="b" cm="1">
        <f t="array" aca="1" ref="H7953" ca="1">EsNegrita(BP[[#This Row],[CODIGO]])</f>
        <v>0</v>
      </c>
      <c r="I7953" s="387" t="b" cm="1">
        <f t="array" ref="I7953">_xlfn.LET(
    _xlpm.codigos_devolucion, _xlfn.UNIQUE(_xlfn._xlws.FILTER(BP[CODIGO], ISNUMBER(SEARCH("devoluci", BP[NOMBRE CUENTA])), {""})),
    ISNUMBER(MATCH(BP[[#This Row],[CODIGO]], _xlpm.codigos_devolucion, 0))
)</f>
        <v>0</v>
      </c>
    </row>
    <row r="7954" spans="1:9" x14ac:dyDescent="0.25">
      <c r="A7954" s="68"/>
      <c r="B7954" s="68"/>
      <c r="C7954" s="68"/>
      <c r="D7954" s="68"/>
      <c r="E7954" s="68"/>
      <c r="F7954" s="68"/>
      <c r="G7954" s="389"/>
      <c r="H7954" s="387" t="b" cm="1">
        <f t="array" aca="1" ref="H7954" ca="1">EsNegrita(BP[[#This Row],[CODIGO]])</f>
        <v>0</v>
      </c>
      <c r="I7954" s="387" t="b" cm="1">
        <f t="array" ref="I7954">_xlfn.LET(
    _xlpm.codigos_devolucion, _xlfn.UNIQUE(_xlfn._xlws.FILTER(BP[CODIGO], ISNUMBER(SEARCH("devoluci", BP[NOMBRE CUENTA])), {""})),
    ISNUMBER(MATCH(BP[[#This Row],[CODIGO]], _xlpm.codigos_devolucion, 0))
)</f>
        <v>0</v>
      </c>
    </row>
    <row r="7955" spans="1:9" x14ac:dyDescent="0.25">
      <c r="A7955" s="68"/>
      <c r="B7955" s="68"/>
      <c r="C7955" s="68"/>
      <c r="D7955" s="68"/>
      <c r="E7955" s="68"/>
      <c r="F7955" s="68"/>
      <c r="G7955" s="389"/>
      <c r="H7955" s="387" t="b" cm="1">
        <f t="array" aca="1" ref="H7955" ca="1">EsNegrita(BP[[#This Row],[CODIGO]])</f>
        <v>0</v>
      </c>
      <c r="I7955" s="387" t="b" cm="1">
        <f t="array" ref="I7955">_xlfn.LET(
    _xlpm.codigos_devolucion, _xlfn.UNIQUE(_xlfn._xlws.FILTER(BP[CODIGO], ISNUMBER(SEARCH("devoluci", BP[NOMBRE CUENTA])), {""})),
    ISNUMBER(MATCH(BP[[#This Row],[CODIGO]], _xlpm.codigos_devolucion, 0))
)</f>
        <v>0</v>
      </c>
    </row>
    <row r="7956" spans="1:9" x14ac:dyDescent="0.25">
      <c r="A7956" s="68"/>
      <c r="B7956" s="68"/>
      <c r="C7956" s="68"/>
      <c r="D7956" s="68"/>
      <c r="E7956" s="68"/>
      <c r="F7956" s="68"/>
      <c r="G7956" s="389"/>
      <c r="H7956" s="387" t="b" cm="1">
        <f t="array" aca="1" ref="H7956" ca="1">EsNegrita(BP[[#This Row],[CODIGO]])</f>
        <v>0</v>
      </c>
      <c r="I7956" s="387" t="b" cm="1">
        <f t="array" ref="I7956">_xlfn.LET(
    _xlpm.codigos_devolucion, _xlfn.UNIQUE(_xlfn._xlws.FILTER(BP[CODIGO], ISNUMBER(SEARCH("devoluci", BP[NOMBRE CUENTA])), {""})),
    ISNUMBER(MATCH(BP[[#This Row],[CODIGO]], _xlpm.codigos_devolucion, 0))
)</f>
        <v>0</v>
      </c>
    </row>
    <row r="7957" spans="1:9" x14ac:dyDescent="0.25">
      <c r="A7957" s="68"/>
      <c r="B7957" s="68"/>
      <c r="C7957" s="68"/>
      <c r="D7957" s="68"/>
      <c r="E7957" s="68"/>
      <c r="F7957" s="68"/>
      <c r="G7957" s="389"/>
      <c r="H7957" s="387" t="b" cm="1">
        <f t="array" aca="1" ref="H7957" ca="1">EsNegrita(BP[[#This Row],[CODIGO]])</f>
        <v>0</v>
      </c>
      <c r="I7957" s="387" t="b" cm="1">
        <f t="array" ref="I7957">_xlfn.LET(
    _xlpm.codigos_devolucion, _xlfn.UNIQUE(_xlfn._xlws.FILTER(BP[CODIGO], ISNUMBER(SEARCH("devoluci", BP[NOMBRE CUENTA])), {""})),
    ISNUMBER(MATCH(BP[[#This Row],[CODIGO]], _xlpm.codigos_devolucion, 0))
)</f>
        <v>0</v>
      </c>
    </row>
    <row r="7958" spans="1:9" x14ac:dyDescent="0.25">
      <c r="A7958" s="68"/>
      <c r="B7958" s="68"/>
      <c r="C7958" s="68"/>
      <c r="D7958" s="68"/>
      <c r="E7958" s="68"/>
      <c r="F7958" s="68"/>
      <c r="G7958" s="389"/>
      <c r="H7958" s="387" t="b" cm="1">
        <f t="array" aca="1" ref="H7958" ca="1">EsNegrita(BP[[#This Row],[CODIGO]])</f>
        <v>0</v>
      </c>
      <c r="I7958" s="387" t="b" cm="1">
        <f t="array" ref="I7958">_xlfn.LET(
    _xlpm.codigos_devolucion, _xlfn.UNIQUE(_xlfn._xlws.FILTER(BP[CODIGO], ISNUMBER(SEARCH("devoluci", BP[NOMBRE CUENTA])), {""})),
    ISNUMBER(MATCH(BP[[#This Row],[CODIGO]], _xlpm.codigos_devolucion, 0))
)</f>
        <v>0</v>
      </c>
    </row>
    <row r="7959" spans="1:9" x14ac:dyDescent="0.25">
      <c r="A7959" s="68"/>
      <c r="B7959" s="68"/>
      <c r="C7959" s="68"/>
      <c r="D7959" s="68"/>
      <c r="E7959" s="68"/>
      <c r="F7959" s="68"/>
      <c r="G7959" s="389"/>
      <c r="H7959" s="387" t="b" cm="1">
        <f t="array" aca="1" ref="H7959" ca="1">EsNegrita(BP[[#This Row],[CODIGO]])</f>
        <v>0</v>
      </c>
      <c r="I7959" s="387" t="b" cm="1">
        <f t="array" ref="I7959">_xlfn.LET(
    _xlpm.codigos_devolucion, _xlfn.UNIQUE(_xlfn._xlws.FILTER(BP[CODIGO], ISNUMBER(SEARCH("devoluci", BP[NOMBRE CUENTA])), {""})),
    ISNUMBER(MATCH(BP[[#This Row],[CODIGO]], _xlpm.codigos_devolucion, 0))
)</f>
        <v>0</v>
      </c>
    </row>
    <row r="7960" spans="1:9" x14ac:dyDescent="0.25">
      <c r="A7960" s="68"/>
      <c r="B7960" s="68"/>
      <c r="C7960" s="68"/>
      <c r="D7960" s="68"/>
      <c r="E7960" s="68"/>
      <c r="F7960" s="68"/>
      <c r="G7960" s="389"/>
      <c r="H7960" s="387" t="b" cm="1">
        <f t="array" aca="1" ref="H7960" ca="1">EsNegrita(BP[[#This Row],[CODIGO]])</f>
        <v>0</v>
      </c>
      <c r="I7960" s="387" t="b" cm="1">
        <f t="array" ref="I7960">_xlfn.LET(
    _xlpm.codigos_devolucion, _xlfn.UNIQUE(_xlfn._xlws.FILTER(BP[CODIGO], ISNUMBER(SEARCH("devoluci", BP[NOMBRE CUENTA])), {""})),
    ISNUMBER(MATCH(BP[[#This Row],[CODIGO]], _xlpm.codigos_devolucion, 0))
)</f>
        <v>0</v>
      </c>
    </row>
    <row r="7961" spans="1:9" x14ac:dyDescent="0.25">
      <c r="A7961" s="68"/>
      <c r="B7961" s="68"/>
      <c r="C7961" s="68"/>
      <c r="D7961" s="68"/>
      <c r="E7961" s="68"/>
      <c r="F7961" s="68"/>
      <c r="G7961" s="389"/>
      <c r="H7961" s="387" t="b" cm="1">
        <f t="array" aca="1" ref="H7961" ca="1">EsNegrita(BP[[#This Row],[CODIGO]])</f>
        <v>0</v>
      </c>
      <c r="I7961" s="387" t="b" cm="1">
        <f t="array" ref="I7961">_xlfn.LET(
    _xlpm.codigos_devolucion, _xlfn.UNIQUE(_xlfn._xlws.FILTER(BP[CODIGO], ISNUMBER(SEARCH("devoluci", BP[NOMBRE CUENTA])), {""})),
    ISNUMBER(MATCH(BP[[#This Row],[CODIGO]], _xlpm.codigos_devolucion, 0))
)</f>
        <v>0</v>
      </c>
    </row>
    <row r="7962" spans="1:9" x14ac:dyDescent="0.25">
      <c r="A7962" s="68"/>
      <c r="B7962" s="68"/>
      <c r="C7962" s="68"/>
      <c r="D7962" s="68"/>
      <c r="E7962" s="68"/>
      <c r="F7962" s="68"/>
      <c r="G7962" s="389"/>
      <c r="H7962" s="387" t="b" cm="1">
        <f t="array" aca="1" ref="H7962" ca="1">EsNegrita(BP[[#This Row],[CODIGO]])</f>
        <v>0</v>
      </c>
      <c r="I7962" s="387" t="b" cm="1">
        <f t="array" ref="I7962">_xlfn.LET(
    _xlpm.codigos_devolucion, _xlfn.UNIQUE(_xlfn._xlws.FILTER(BP[CODIGO], ISNUMBER(SEARCH("devoluci", BP[NOMBRE CUENTA])), {""})),
    ISNUMBER(MATCH(BP[[#This Row],[CODIGO]], _xlpm.codigos_devolucion, 0))
)</f>
        <v>0</v>
      </c>
    </row>
    <row r="7963" spans="1:9" x14ac:dyDescent="0.25">
      <c r="A7963" s="68"/>
      <c r="B7963" s="68"/>
      <c r="C7963" s="68"/>
      <c r="D7963" s="68"/>
      <c r="E7963" s="68"/>
      <c r="F7963" s="68"/>
      <c r="G7963" s="389"/>
      <c r="H7963" s="387" t="b" cm="1">
        <f t="array" aca="1" ref="H7963" ca="1">EsNegrita(BP[[#This Row],[CODIGO]])</f>
        <v>0</v>
      </c>
      <c r="I7963" s="387" t="b" cm="1">
        <f t="array" ref="I7963">_xlfn.LET(
    _xlpm.codigos_devolucion, _xlfn.UNIQUE(_xlfn._xlws.FILTER(BP[CODIGO], ISNUMBER(SEARCH("devoluci", BP[NOMBRE CUENTA])), {""})),
    ISNUMBER(MATCH(BP[[#This Row],[CODIGO]], _xlpm.codigos_devolucion, 0))
)</f>
        <v>0</v>
      </c>
    </row>
    <row r="7964" spans="1:9" x14ac:dyDescent="0.25">
      <c r="A7964" s="68"/>
      <c r="B7964" s="68"/>
      <c r="C7964" s="68"/>
      <c r="D7964" s="68"/>
      <c r="E7964" s="68"/>
      <c r="F7964" s="68"/>
      <c r="G7964" s="389"/>
      <c r="H7964" s="387" t="b" cm="1">
        <f t="array" aca="1" ref="H7964" ca="1">EsNegrita(BP[[#This Row],[CODIGO]])</f>
        <v>0</v>
      </c>
      <c r="I7964" s="387" t="b" cm="1">
        <f t="array" ref="I7964">_xlfn.LET(
    _xlpm.codigos_devolucion, _xlfn.UNIQUE(_xlfn._xlws.FILTER(BP[CODIGO], ISNUMBER(SEARCH("devoluci", BP[NOMBRE CUENTA])), {""})),
    ISNUMBER(MATCH(BP[[#This Row],[CODIGO]], _xlpm.codigos_devolucion, 0))
)</f>
        <v>0</v>
      </c>
    </row>
    <row r="7965" spans="1:9" x14ac:dyDescent="0.25">
      <c r="A7965" s="68"/>
      <c r="B7965" s="68"/>
      <c r="C7965" s="68"/>
      <c r="D7965" s="68"/>
      <c r="E7965" s="68"/>
      <c r="F7965" s="68"/>
      <c r="G7965" s="389"/>
      <c r="H7965" s="387" t="b" cm="1">
        <f t="array" aca="1" ref="H7965" ca="1">EsNegrita(BP[[#This Row],[CODIGO]])</f>
        <v>0</v>
      </c>
      <c r="I7965" s="387" t="b" cm="1">
        <f t="array" ref="I7965">_xlfn.LET(
    _xlpm.codigos_devolucion, _xlfn.UNIQUE(_xlfn._xlws.FILTER(BP[CODIGO], ISNUMBER(SEARCH("devoluci", BP[NOMBRE CUENTA])), {""})),
    ISNUMBER(MATCH(BP[[#This Row],[CODIGO]], _xlpm.codigos_devolucion, 0))
)</f>
        <v>0</v>
      </c>
    </row>
    <row r="7966" spans="1:9" x14ac:dyDescent="0.25">
      <c r="A7966" s="68"/>
      <c r="B7966" s="68"/>
      <c r="C7966" s="68"/>
      <c r="D7966" s="68"/>
      <c r="E7966" s="68"/>
      <c r="F7966" s="68"/>
      <c r="G7966" s="389"/>
      <c r="H7966" s="387" t="b" cm="1">
        <f t="array" aca="1" ref="H7966" ca="1">EsNegrita(BP[[#This Row],[CODIGO]])</f>
        <v>0</v>
      </c>
      <c r="I7966" s="387" t="b" cm="1">
        <f t="array" ref="I7966">_xlfn.LET(
    _xlpm.codigos_devolucion, _xlfn.UNIQUE(_xlfn._xlws.FILTER(BP[CODIGO], ISNUMBER(SEARCH("devoluci", BP[NOMBRE CUENTA])), {""})),
    ISNUMBER(MATCH(BP[[#This Row],[CODIGO]], _xlpm.codigos_devolucion, 0))
)</f>
        <v>0</v>
      </c>
    </row>
    <row r="7967" spans="1:9" x14ac:dyDescent="0.25">
      <c r="A7967" s="68"/>
      <c r="B7967" s="68"/>
      <c r="C7967" s="68"/>
      <c r="D7967" s="68"/>
      <c r="E7967" s="68"/>
      <c r="F7967" s="68"/>
      <c r="G7967" s="389"/>
      <c r="H7967" s="387" t="b" cm="1">
        <f t="array" aca="1" ref="H7967" ca="1">EsNegrita(BP[[#This Row],[CODIGO]])</f>
        <v>0</v>
      </c>
      <c r="I7967" s="387" t="b" cm="1">
        <f t="array" ref="I7967">_xlfn.LET(
    _xlpm.codigos_devolucion, _xlfn.UNIQUE(_xlfn._xlws.FILTER(BP[CODIGO], ISNUMBER(SEARCH("devoluci", BP[NOMBRE CUENTA])), {""})),
    ISNUMBER(MATCH(BP[[#This Row],[CODIGO]], _xlpm.codigos_devolucion, 0))
)</f>
        <v>0</v>
      </c>
    </row>
    <row r="7968" spans="1:9" x14ac:dyDescent="0.25">
      <c r="A7968" s="68"/>
      <c r="B7968" s="68"/>
      <c r="C7968" s="68"/>
      <c r="D7968" s="68"/>
      <c r="E7968" s="68"/>
      <c r="F7968" s="68"/>
      <c r="G7968" s="389"/>
      <c r="H7968" s="387" t="b" cm="1">
        <f t="array" aca="1" ref="H7968" ca="1">EsNegrita(BP[[#This Row],[CODIGO]])</f>
        <v>0</v>
      </c>
      <c r="I7968" s="387" t="b" cm="1">
        <f t="array" ref="I7968">_xlfn.LET(
    _xlpm.codigos_devolucion, _xlfn.UNIQUE(_xlfn._xlws.FILTER(BP[CODIGO], ISNUMBER(SEARCH("devoluci", BP[NOMBRE CUENTA])), {""})),
    ISNUMBER(MATCH(BP[[#This Row],[CODIGO]], _xlpm.codigos_devolucion, 0))
)</f>
        <v>0</v>
      </c>
    </row>
    <row r="7969" spans="1:9" x14ac:dyDescent="0.25">
      <c r="A7969" s="68"/>
      <c r="B7969" s="68"/>
      <c r="C7969" s="68"/>
      <c r="D7969" s="68"/>
      <c r="E7969" s="68"/>
      <c r="F7969" s="68"/>
      <c r="G7969" s="389"/>
      <c r="H7969" s="387" t="b" cm="1">
        <f t="array" aca="1" ref="H7969" ca="1">EsNegrita(BP[[#This Row],[CODIGO]])</f>
        <v>0</v>
      </c>
      <c r="I7969" s="387" t="b" cm="1">
        <f t="array" ref="I7969">_xlfn.LET(
    _xlpm.codigos_devolucion, _xlfn.UNIQUE(_xlfn._xlws.FILTER(BP[CODIGO], ISNUMBER(SEARCH("devoluci", BP[NOMBRE CUENTA])), {""})),
    ISNUMBER(MATCH(BP[[#This Row],[CODIGO]], _xlpm.codigos_devolucion, 0))
)</f>
        <v>0</v>
      </c>
    </row>
    <row r="7970" spans="1:9" x14ac:dyDescent="0.25">
      <c r="A7970" s="68"/>
      <c r="B7970" s="68"/>
      <c r="C7970" s="68"/>
      <c r="D7970" s="68"/>
      <c r="E7970" s="68"/>
      <c r="F7970" s="68"/>
      <c r="G7970" s="389"/>
      <c r="H7970" s="387" t="b" cm="1">
        <f t="array" aca="1" ref="H7970" ca="1">EsNegrita(BP[[#This Row],[CODIGO]])</f>
        <v>0</v>
      </c>
      <c r="I7970" s="387" t="b" cm="1">
        <f t="array" ref="I7970">_xlfn.LET(
    _xlpm.codigos_devolucion, _xlfn.UNIQUE(_xlfn._xlws.FILTER(BP[CODIGO], ISNUMBER(SEARCH("devoluci", BP[NOMBRE CUENTA])), {""})),
    ISNUMBER(MATCH(BP[[#This Row],[CODIGO]], _xlpm.codigos_devolucion, 0))
)</f>
        <v>0</v>
      </c>
    </row>
    <row r="7971" spans="1:9" x14ac:dyDescent="0.25">
      <c r="A7971" s="68"/>
      <c r="B7971" s="68"/>
      <c r="C7971" s="68"/>
      <c r="D7971" s="68"/>
      <c r="E7971" s="68"/>
      <c r="F7971" s="68"/>
      <c r="G7971" s="389"/>
      <c r="H7971" s="387" t="b" cm="1">
        <f t="array" aca="1" ref="H7971" ca="1">EsNegrita(BP[[#This Row],[CODIGO]])</f>
        <v>0</v>
      </c>
      <c r="I7971" s="387" t="b" cm="1">
        <f t="array" ref="I7971">_xlfn.LET(
    _xlpm.codigos_devolucion, _xlfn.UNIQUE(_xlfn._xlws.FILTER(BP[CODIGO], ISNUMBER(SEARCH("devoluci", BP[NOMBRE CUENTA])), {""})),
    ISNUMBER(MATCH(BP[[#This Row],[CODIGO]], _xlpm.codigos_devolucion, 0))
)</f>
        <v>0</v>
      </c>
    </row>
    <row r="7972" spans="1:9" x14ac:dyDescent="0.25">
      <c r="A7972" s="68"/>
      <c r="B7972" s="68"/>
      <c r="C7972" s="68"/>
      <c r="D7972" s="68"/>
      <c r="E7972" s="68"/>
      <c r="F7972" s="68"/>
      <c r="G7972" s="389"/>
      <c r="H7972" s="387" t="b" cm="1">
        <f t="array" aca="1" ref="H7972" ca="1">EsNegrita(BP[[#This Row],[CODIGO]])</f>
        <v>0</v>
      </c>
      <c r="I7972" s="387" t="b" cm="1">
        <f t="array" ref="I7972">_xlfn.LET(
    _xlpm.codigos_devolucion, _xlfn.UNIQUE(_xlfn._xlws.FILTER(BP[CODIGO], ISNUMBER(SEARCH("devoluci", BP[NOMBRE CUENTA])), {""})),
    ISNUMBER(MATCH(BP[[#This Row],[CODIGO]], _xlpm.codigos_devolucion, 0))
)</f>
        <v>0</v>
      </c>
    </row>
    <row r="7973" spans="1:9" x14ac:dyDescent="0.25">
      <c r="A7973" s="68"/>
      <c r="B7973" s="68"/>
      <c r="C7973" s="68"/>
      <c r="D7973" s="68"/>
      <c r="E7973" s="68"/>
      <c r="F7973" s="68"/>
      <c r="G7973" s="389"/>
      <c r="H7973" s="387" t="b" cm="1">
        <f t="array" aca="1" ref="H7973" ca="1">EsNegrita(BP[[#This Row],[CODIGO]])</f>
        <v>0</v>
      </c>
      <c r="I7973" s="387" t="b" cm="1">
        <f t="array" ref="I7973">_xlfn.LET(
    _xlpm.codigos_devolucion, _xlfn.UNIQUE(_xlfn._xlws.FILTER(BP[CODIGO], ISNUMBER(SEARCH("devoluci", BP[NOMBRE CUENTA])), {""})),
    ISNUMBER(MATCH(BP[[#This Row],[CODIGO]], _xlpm.codigos_devolucion, 0))
)</f>
        <v>0</v>
      </c>
    </row>
    <row r="7974" spans="1:9" x14ac:dyDescent="0.25">
      <c r="A7974" s="68"/>
      <c r="B7974" s="68"/>
      <c r="C7974" s="68"/>
      <c r="D7974" s="68"/>
      <c r="E7974" s="68"/>
      <c r="F7974" s="68"/>
      <c r="G7974" s="389"/>
      <c r="H7974" s="387" t="b" cm="1">
        <f t="array" aca="1" ref="H7974" ca="1">EsNegrita(BP[[#This Row],[CODIGO]])</f>
        <v>0</v>
      </c>
      <c r="I7974" s="387" t="b" cm="1">
        <f t="array" ref="I7974">_xlfn.LET(
    _xlpm.codigos_devolucion, _xlfn.UNIQUE(_xlfn._xlws.FILTER(BP[CODIGO], ISNUMBER(SEARCH("devoluci", BP[NOMBRE CUENTA])), {""})),
    ISNUMBER(MATCH(BP[[#This Row],[CODIGO]], _xlpm.codigos_devolucion, 0))
)</f>
        <v>0</v>
      </c>
    </row>
    <row r="7975" spans="1:9" x14ac:dyDescent="0.25">
      <c r="A7975" s="68"/>
      <c r="B7975" s="68"/>
      <c r="C7975" s="68"/>
      <c r="D7975" s="68"/>
      <c r="E7975" s="68"/>
      <c r="F7975" s="68"/>
      <c r="G7975" s="389"/>
      <c r="H7975" s="387" t="b" cm="1">
        <f t="array" aca="1" ref="H7975" ca="1">EsNegrita(BP[[#This Row],[CODIGO]])</f>
        <v>0</v>
      </c>
      <c r="I7975" s="387" t="b" cm="1">
        <f t="array" ref="I7975">_xlfn.LET(
    _xlpm.codigos_devolucion, _xlfn.UNIQUE(_xlfn._xlws.FILTER(BP[CODIGO], ISNUMBER(SEARCH("devoluci", BP[NOMBRE CUENTA])), {""})),
    ISNUMBER(MATCH(BP[[#This Row],[CODIGO]], _xlpm.codigos_devolucion, 0))
)</f>
        <v>0</v>
      </c>
    </row>
    <row r="7976" spans="1:9" x14ac:dyDescent="0.25">
      <c r="A7976" s="68"/>
      <c r="B7976" s="68"/>
      <c r="C7976" s="68"/>
      <c r="D7976" s="68"/>
      <c r="E7976" s="68"/>
      <c r="F7976" s="68"/>
      <c r="G7976" s="389"/>
      <c r="H7976" s="387" t="b" cm="1">
        <f t="array" aca="1" ref="H7976" ca="1">EsNegrita(BP[[#This Row],[CODIGO]])</f>
        <v>0</v>
      </c>
      <c r="I7976" s="387" t="b" cm="1">
        <f t="array" ref="I7976">_xlfn.LET(
    _xlpm.codigos_devolucion, _xlfn.UNIQUE(_xlfn._xlws.FILTER(BP[CODIGO], ISNUMBER(SEARCH("devoluci", BP[NOMBRE CUENTA])), {""})),
    ISNUMBER(MATCH(BP[[#This Row],[CODIGO]], _xlpm.codigos_devolucion, 0))
)</f>
        <v>0</v>
      </c>
    </row>
    <row r="7977" spans="1:9" x14ac:dyDescent="0.25">
      <c r="A7977" s="68"/>
      <c r="B7977" s="68"/>
      <c r="C7977" s="68"/>
      <c r="D7977" s="68"/>
      <c r="E7977" s="68"/>
      <c r="F7977" s="68"/>
      <c r="G7977" s="389"/>
      <c r="H7977" s="387" t="b" cm="1">
        <f t="array" aca="1" ref="H7977" ca="1">EsNegrita(BP[[#This Row],[CODIGO]])</f>
        <v>0</v>
      </c>
      <c r="I7977" s="387" t="b" cm="1">
        <f t="array" ref="I7977">_xlfn.LET(
    _xlpm.codigos_devolucion, _xlfn.UNIQUE(_xlfn._xlws.FILTER(BP[CODIGO], ISNUMBER(SEARCH("devoluci", BP[NOMBRE CUENTA])), {""})),
    ISNUMBER(MATCH(BP[[#This Row],[CODIGO]], _xlpm.codigos_devolucion, 0))
)</f>
        <v>0</v>
      </c>
    </row>
    <row r="7978" spans="1:9" x14ac:dyDescent="0.25">
      <c r="A7978" s="68"/>
      <c r="B7978" s="68"/>
      <c r="C7978" s="68"/>
      <c r="D7978" s="68"/>
      <c r="E7978" s="68"/>
      <c r="F7978" s="68"/>
      <c r="G7978" s="389"/>
      <c r="H7978" s="387" t="b" cm="1">
        <f t="array" aca="1" ref="H7978" ca="1">EsNegrita(BP[[#This Row],[CODIGO]])</f>
        <v>0</v>
      </c>
      <c r="I7978" s="387" t="b" cm="1">
        <f t="array" ref="I7978">_xlfn.LET(
    _xlpm.codigos_devolucion, _xlfn.UNIQUE(_xlfn._xlws.FILTER(BP[CODIGO], ISNUMBER(SEARCH("devoluci", BP[NOMBRE CUENTA])), {""})),
    ISNUMBER(MATCH(BP[[#This Row],[CODIGO]], _xlpm.codigos_devolucion, 0))
)</f>
        <v>0</v>
      </c>
    </row>
    <row r="7979" spans="1:9" x14ac:dyDescent="0.25">
      <c r="A7979" s="68"/>
      <c r="B7979" s="68"/>
      <c r="C7979" s="68"/>
      <c r="D7979" s="68"/>
      <c r="E7979" s="68"/>
      <c r="F7979" s="68"/>
      <c r="G7979" s="389"/>
      <c r="H7979" s="387" t="b" cm="1">
        <f t="array" aca="1" ref="H7979" ca="1">EsNegrita(BP[[#This Row],[CODIGO]])</f>
        <v>0</v>
      </c>
      <c r="I7979" s="387" t="b" cm="1">
        <f t="array" ref="I7979">_xlfn.LET(
    _xlpm.codigos_devolucion, _xlfn.UNIQUE(_xlfn._xlws.FILTER(BP[CODIGO], ISNUMBER(SEARCH("devoluci", BP[NOMBRE CUENTA])), {""})),
    ISNUMBER(MATCH(BP[[#This Row],[CODIGO]], _xlpm.codigos_devolucion, 0))
)</f>
        <v>0</v>
      </c>
    </row>
    <row r="7980" spans="1:9" x14ac:dyDescent="0.25">
      <c r="A7980" s="68"/>
      <c r="B7980" s="68"/>
      <c r="C7980" s="68"/>
      <c r="D7980" s="68"/>
      <c r="E7980" s="68"/>
      <c r="F7980" s="68"/>
      <c r="G7980" s="389"/>
      <c r="H7980" s="387" t="b" cm="1">
        <f t="array" aca="1" ref="H7980" ca="1">EsNegrita(BP[[#This Row],[CODIGO]])</f>
        <v>0</v>
      </c>
      <c r="I7980" s="387" t="b" cm="1">
        <f t="array" ref="I7980">_xlfn.LET(
    _xlpm.codigos_devolucion, _xlfn.UNIQUE(_xlfn._xlws.FILTER(BP[CODIGO], ISNUMBER(SEARCH("devoluci", BP[NOMBRE CUENTA])), {""})),
    ISNUMBER(MATCH(BP[[#This Row],[CODIGO]], _xlpm.codigos_devolucion, 0))
)</f>
        <v>0</v>
      </c>
    </row>
    <row r="7981" spans="1:9" x14ac:dyDescent="0.25">
      <c r="A7981" s="68"/>
      <c r="B7981" s="68"/>
      <c r="C7981" s="68"/>
      <c r="D7981" s="68"/>
      <c r="E7981" s="68"/>
      <c r="F7981" s="68"/>
      <c r="G7981" s="389"/>
      <c r="H7981" s="387" t="b" cm="1">
        <f t="array" aca="1" ref="H7981" ca="1">EsNegrita(BP[[#This Row],[CODIGO]])</f>
        <v>0</v>
      </c>
      <c r="I7981" s="387" t="b" cm="1">
        <f t="array" ref="I7981">_xlfn.LET(
    _xlpm.codigos_devolucion, _xlfn.UNIQUE(_xlfn._xlws.FILTER(BP[CODIGO], ISNUMBER(SEARCH("devoluci", BP[NOMBRE CUENTA])), {""})),
    ISNUMBER(MATCH(BP[[#This Row],[CODIGO]], _xlpm.codigos_devolucion, 0))
)</f>
        <v>0</v>
      </c>
    </row>
    <row r="7982" spans="1:9" x14ac:dyDescent="0.25">
      <c r="A7982" s="68"/>
      <c r="B7982" s="68"/>
      <c r="C7982" s="68"/>
      <c r="D7982" s="68"/>
      <c r="E7982" s="68"/>
      <c r="F7982" s="68"/>
      <c r="G7982" s="389"/>
      <c r="H7982" s="387" t="b" cm="1">
        <f t="array" aca="1" ref="H7982" ca="1">EsNegrita(BP[[#This Row],[CODIGO]])</f>
        <v>0</v>
      </c>
      <c r="I7982" s="387" t="b" cm="1">
        <f t="array" ref="I7982">_xlfn.LET(
    _xlpm.codigos_devolucion, _xlfn.UNIQUE(_xlfn._xlws.FILTER(BP[CODIGO], ISNUMBER(SEARCH("devoluci", BP[NOMBRE CUENTA])), {""})),
    ISNUMBER(MATCH(BP[[#This Row],[CODIGO]], _xlpm.codigos_devolucion, 0))
)</f>
        <v>0</v>
      </c>
    </row>
    <row r="7983" spans="1:9" x14ac:dyDescent="0.25">
      <c r="A7983" s="68"/>
      <c r="B7983" s="68"/>
      <c r="C7983" s="68"/>
      <c r="D7983" s="68"/>
      <c r="E7983" s="68"/>
      <c r="F7983" s="68"/>
      <c r="G7983" s="389"/>
      <c r="H7983" s="387" t="b" cm="1">
        <f t="array" aca="1" ref="H7983" ca="1">EsNegrita(BP[[#This Row],[CODIGO]])</f>
        <v>0</v>
      </c>
      <c r="I7983" s="387" t="b" cm="1">
        <f t="array" ref="I7983">_xlfn.LET(
    _xlpm.codigos_devolucion, _xlfn.UNIQUE(_xlfn._xlws.FILTER(BP[CODIGO], ISNUMBER(SEARCH("devoluci", BP[NOMBRE CUENTA])), {""})),
    ISNUMBER(MATCH(BP[[#This Row],[CODIGO]], _xlpm.codigos_devolucion, 0))
)</f>
        <v>0</v>
      </c>
    </row>
    <row r="7984" spans="1:9" x14ac:dyDescent="0.25">
      <c r="A7984" s="68"/>
      <c r="B7984" s="68"/>
      <c r="C7984" s="68"/>
      <c r="D7984" s="68"/>
      <c r="E7984" s="68"/>
      <c r="F7984" s="68"/>
      <c r="G7984" s="389"/>
      <c r="H7984" s="387" t="b" cm="1">
        <f t="array" aca="1" ref="H7984" ca="1">EsNegrita(BP[[#This Row],[CODIGO]])</f>
        <v>0</v>
      </c>
      <c r="I7984" s="387" t="b" cm="1">
        <f t="array" ref="I7984">_xlfn.LET(
    _xlpm.codigos_devolucion, _xlfn.UNIQUE(_xlfn._xlws.FILTER(BP[CODIGO], ISNUMBER(SEARCH("devoluci", BP[NOMBRE CUENTA])), {""})),
    ISNUMBER(MATCH(BP[[#This Row],[CODIGO]], _xlpm.codigos_devolucion, 0))
)</f>
        <v>0</v>
      </c>
    </row>
    <row r="7985" spans="1:9" x14ac:dyDescent="0.25">
      <c r="A7985" s="68"/>
      <c r="B7985" s="68"/>
      <c r="C7985" s="68"/>
      <c r="D7985" s="68"/>
      <c r="E7985" s="68"/>
      <c r="F7985" s="68"/>
      <c r="G7985" s="389"/>
      <c r="H7985" s="387" t="b" cm="1">
        <f t="array" aca="1" ref="H7985" ca="1">EsNegrita(BP[[#This Row],[CODIGO]])</f>
        <v>0</v>
      </c>
      <c r="I7985" s="387" t="b" cm="1">
        <f t="array" ref="I7985">_xlfn.LET(
    _xlpm.codigos_devolucion, _xlfn.UNIQUE(_xlfn._xlws.FILTER(BP[CODIGO], ISNUMBER(SEARCH("devoluci", BP[NOMBRE CUENTA])), {""})),
    ISNUMBER(MATCH(BP[[#This Row],[CODIGO]], _xlpm.codigos_devolucion, 0))
)</f>
        <v>0</v>
      </c>
    </row>
    <row r="7986" spans="1:9" x14ac:dyDescent="0.25">
      <c r="A7986" s="68"/>
      <c r="B7986" s="68"/>
      <c r="C7986" s="68"/>
      <c r="D7986" s="68"/>
      <c r="E7986" s="68"/>
      <c r="F7986" s="68"/>
      <c r="G7986" s="389"/>
      <c r="H7986" s="387" t="b" cm="1">
        <f t="array" aca="1" ref="H7986" ca="1">EsNegrita(BP[[#This Row],[CODIGO]])</f>
        <v>0</v>
      </c>
      <c r="I7986" s="387" t="b" cm="1">
        <f t="array" ref="I7986">_xlfn.LET(
    _xlpm.codigos_devolucion, _xlfn.UNIQUE(_xlfn._xlws.FILTER(BP[CODIGO], ISNUMBER(SEARCH("devoluci", BP[NOMBRE CUENTA])), {""})),
    ISNUMBER(MATCH(BP[[#This Row],[CODIGO]], _xlpm.codigos_devolucion, 0))
)</f>
        <v>0</v>
      </c>
    </row>
    <row r="7987" spans="1:9" x14ac:dyDescent="0.25">
      <c r="A7987" s="68"/>
      <c r="B7987" s="68"/>
      <c r="C7987" s="68"/>
      <c r="D7987" s="68"/>
      <c r="E7987" s="68"/>
      <c r="F7987" s="68"/>
      <c r="G7987" s="389"/>
      <c r="H7987" s="387" t="b" cm="1">
        <f t="array" aca="1" ref="H7987" ca="1">EsNegrita(BP[[#This Row],[CODIGO]])</f>
        <v>0</v>
      </c>
      <c r="I7987" s="387" t="b" cm="1">
        <f t="array" ref="I7987">_xlfn.LET(
    _xlpm.codigos_devolucion, _xlfn.UNIQUE(_xlfn._xlws.FILTER(BP[CODIGO], ISNUMBER(SEARCH("devoluci", BP[NOMBRE CUENTA])), {""})),
    ISNUMBER(MATCH(BP[[#This Row],[CODIGO]], _xlpm.codigos_devolucion, 0))
)</f>
        <v>0</v>
      </c>
    </row>
    <row r="7988" spans="1:9" x14ac:dyDescent="0.25">
      <c r="A7988" s="68"/>
      <c r="B7988" s="68"/>
      <c r="C7988" s="68"/>
      <c r="D7988" s="68"/>
      <c r="E7988" s="68"/>
      <c r="F7988" s="68"/>
      <c r="G7988" s="389"/>
      <c r="H7988" s="387" t="b" cm="1">
        <f t="array" aca="1" ref="H7988" ca="1">EsNegrita(BP[[#This Row],[CODIGO]])</f>
        <v>0</v>
      </c>
      <c r="I7988" s="387" t="b" cm="1">
        <f t="array" ref="I7988">_xlfn.LET(
    _xlpm.codigos_devolucion, _xlfn.UNIQUE(_xlfn._xlws.FILTER(BP[CODIGO], ISNUMBER(SEARCH("devoluci", BP[NOMBRE CUENTA])), {""})),
    ISNUMBER(MATCH(BP[[#This Row],[CODIGO]], _xlpm.codigos_devolucion, 0))
)</f>
        <v>0</v>
      </c>
    </row>
    <row r="7989" spans="1:9" x14ac:dyDescent="0.25">
      <c r="A7989" s="68"/>
      <c r="B7989" s="68"/>
      <c r="C7989" s="68"/>
      <c r="D7989" s="68"/>
      <c r="E7989" s="68"/>
      <c r="F7989" s="68"/>
      <c r="G7989" s="389"/>
      <c r="H7989" s="387" t="b" cm="1">
        <f t="array" aca="1" ref="H7989" ca="1">EsNegrita(BP[[#This Row],[CODIGO]])</f>
        <v>0</v>
      </c>
      <c r="I7989" s="387" t="b" cm="1">
        <f t="array" ref="I7989">_xlfn.LET(
    _xlpm.codigos_devolucion, _xlfn.UNIQUE(_xlfn._xlws.FILTER(BP[CODIGO], ISNUMBER(SEARCH("devoluci", BP[NOMBRE CUENTA])), {""})),
    ISNUMBER(MATCH(BP[[#This Row],[CODIGO]], _xlpm.codigos_devolucion, 0))
)</f>
        <v>0</v>
      </c>
    </row>
    <row r="7990" spans="1:9" x14ac:dyDescent="0.25">
      <c r="A7990" s="68"/>
      <c r="B7990" s="68"/>
      <c r="C7990" s="68"/>
      <c r="D7990" s="68"/>
      <c r="E7990" s="68"/>
      <c r="F7990" s="68"/>
      <c r="G7990" s="389"/>
      <c r="H7990" s="387" t="b" cm="1">
        <f t="array" aca="1" ref="H7990" ca="1">EsNegrita(BP[[#This Row],[CODIGO]])</f>
        <v>0</v>
      </c>
      <c r="I7990" s="387" t="b" cm="1">
        <f t="array" ref="I7990">_xlfn.LET(
    _xlpm.codigos_devolucion, _xlfn.UNIQUE(_xlfn._xlws.FILTER(BP[CODIGO], ISNUMBER(SEARCH("devoluci", BP[NOMBRE CUENTA])), {""})),
    ISNUMBER(MATCH(BP[[#This Row],[CODIGO]], _xlpm.codigos_devolucion, 0))
)</f>
        <v>0</v>
      </c>
    </row>
    <row r="7991" spans="1:9" x14ac:dyDescent="0.25">
      <c r="A7991" s="68"/>
      <c r="B7991" s="68"/>
      <c r="C7991" s="68"/>
      <c r="D7991" s="68"/>
      <c r="E7991" s="68"/>
      <c r="F7991" s="68"/>
      <c r="G7991" s="389"/>
      <c r="H7991" s="387" t="b" cm="1">
        <f t="array" aca="1" ref="H7991" ca="1">EsNegrita(BP[[#This Row],[CODIGO]])</f>
        <v>0</v>
      </c>
      <c r="I7991" s="387" t="b" cm="1">
        <f t="array" ref="I7991">_xlfn.LET(
    _xlpm.codigos_devolucion, _xlfn.UNIQUE(_xlfn._xlws.FILTER(BP[CODIGO], ISNUMBER(SEARCH("devoluci", BP[NOMBRE CUENTA])), {""})),
    ISNUMBER(MATCH(BP[[#This Row],[CODIGO]], _xlpm.codigos_devolucion, 0))
)</f>
        <v>0</v>
      </c>
    </row>
    <row r="7992" spans="1:9" x14ac:dyDescent="0.25">
      <c r="A7992" s="394"/>
      <c r="B7992" s="394"/>
      <c r="C7992" s="394"/>
      <c r="D7992" s="394"/>
      <c r="E7992" s="394"/>
      <c r="F7992" s="394"/>
      <c r="G7992" s="395"/>
      <c r="H7992" s="387" t="b" cm="1">
        <f t="array" aca="1" ref="H7992" ca="1">EsNegrita(BP[[#This Row],[CODIGO]])</f>
        <v>0</v>
      </c>
      <c r="I7992" s="387" t="b" cm="1">
        <f t="array" ref="I7992">_xlfn.LET(
    _xlpm.codigos_devolucion, _xlfn.UNIQUE(_xlfn._xlws.FILTER(BP[CODIGO], ISNUMBER(SEARCH("devoluci", BP[NOMBRE CUENTA])), {""})),
    ISNUMBER(MATCH(BP[[#This Row],[CODIGO]], _xlpm.codigos_devolucion, 0))
)</f>
        <v>0</v>
      </c>
    </row>
    <row r="7993" spans="1:9" x14ac:dyDescent="0.25">
      <c r="A7993" s="392"/>
      <c r="B7993" s="392"/>
      <c r="C7993" s="392"/>
      <c r="D7993" s="392"/>
      <c r="E7993" s="392"/>
      <c r="F7993" s="392"/>
      <c r="G7993" s="393"/>
      <c r="H7993" s="387" t="b" cm="1">
        <f t="array" aca="1" ref="H7993" ca="1">EsNegrita(BP[[#This Row],[CODIGO]])</f>
        <v>0</v>
      </c>
      <c r="I7993" s="387" t="b" cm="1">
        <f t="array" ref="I7993">_xlfn.LET(
    _xlpm.codigos_devolucion, _xlfn.UNIQUE(_xlfn._xlws.FILTER(BP[CODIGO], ISNUMBER(SEARCH("devoluci", BP[NOMBRE CUENTA])), {""})),
    ISNUMBER(MATCH(BP[[#This Row],[CODIGO]], _xlpm.codigos_devolucion, 0))
)</f>
        <v>0</v>
      </c>
    </row>
    <row r="7994" spans="1:9" x14ac:dyDescent="0.25">
      <c r="A7994" s="68"/>
      <c r="B7994" s="68"/>
      <c r="C7994" s="68"/>
      <c r="D7994" s="68"/>
      <c r="E7994" s="68"/>
      <c r="F7994" s="68"/>
      <c r="G7994" s="389"/>
      <c r="H7994" s="387" t="b" cm="1">
        <f t="array" aca="1" ref="H7994" ca="1">EsNegrita(BP[[#This Row],[CODIGO]])</f>
        <v>0</v>
      </c>
      <c r="I7994" s="387" t="b" cm="1">
        <f t="array" ref="I7994">_xlfn.LET(
    _xlpm.codigos_devolucion, _xlfn.UNIQUE(_xlfn._xlws.FILTER(BP[CODIGO], ISNUMBER(SEARCH("devoluci", BP[NOMBRE CUENTA])), {""})),
    ISNUMBER(MATCH(BP[[#This Row],[CODIGO]], _xlpm.codigos_devolucion, 0))
)</f>
        <v>0</v>
      </c>
    </row>
    <row r="7995" spans="1:9" x14ac:dyDescent="0.25">
      <c r="A7995" s="392"/>
      <c r="B7995" s="392"/>
      <c r="C7995" s="392"/>
      <c r="D7995" s="392"/>
      <c r="E7995" s="392"/>
      <c r="F7995" s="392"/>
      <c r="G7995" s="393"/>
      <c r="H7995" s="387" t="b" cm="1">
        <f t="array" aca="1" ref="H7995" ca="1">EsNegrita(BP[[#This Row],[CODIGO]])</f>
        <v>0</v>
      </c>
      <c r="I7995" s="387" t="b" cm="1">
        <f t="array" ref="I7995">_xlfn.LET(
    _xlpm.codigos_devolucion, _xlfn.UNIQUE(_xlfn._xlws.FILTER(BP[CODIGO], ISNUMBER(SEARCH("devoluci", BP[NOMBRE CUENTA])), {""})),
    ISNUMBER(MATCH(BP[[#This Row],[CODIGO]], _xlpm.codigos_devolucion, 0))
)</f>
        <v>0</v>
      </c>
    </row>
    <row r="7996" spans="1:9" x14ac:dyDescent="0.25">
      <c r="A7996" s="68"/>
      <c r="B7996" s="68"/>
      <c r="C7996" s="68"/>
      <c r="D7996" s="68"/>
      <c r="E7996" s="68"/>
      <c r="F7996" s="68"/>
      <c r="G7996" s="389"/>
      <c r="H7996" s="387" t="b" cm="1">
        <f t="array" aca="1" ref="H7996" ca="1">EsNegrita(BP[[#This Row],[CODIGO]])</f>
        <v>0</v>
      </c>
      <c r="I7996" s="387" t="b" cm="1">
        <f t="array" ref="I7996">_xlfn.LET(
    _xlpm.codigos_devolucion, _xlfn.UNIQUE(_xlfn._xlws.FILTER(BP[CODIGO], ISNUMBER(SEARCH("devoluci", BP[NOMBRE CUENTA])), {""})),
    ISNUMBER(MATCH(BP[[#This Row],[CODIGO]], _xlpm.codigos_devolucion, 0))
)</f>
        <v>0</v>
      </c>
    </row>
    <row r="7997" spans="1:9" x14ac:dyDescent="0.25">
      <c r="A7997" s="68"/>
      <c r="B7997" s="68"/>
      <c r="C7997" s="68"/>
      <c r="D7997" s="68"/>
      <c r="E7997" s="68"/>
      <c r="F7997" s="68"/>
      <c r="G7997" s="389"/>
      <c r="H7997" s="387" t="b" cm="1">
        <f t="array" aca="1" ref="H7997" ca="1">EsNegrita(BP[[#This Row],[CODIGO]])</f>
        <v>0</v>
      </c>
      <c r="I7997" s="387" t="b" cm="1">
        <f t="array" ref="I7997">_xlfn.LET(
    _xlpm.codigos_devolucion, _xlfn.UNIQUE(_xlfn._xlws.FILTER(BP[CODIGO], ISNUMBER(SEARCH("devoluci", BP[NOMBRE CUENTA])), {""})),
    ISNUMBER(MATCH(BP[[#This Row],[CODIGO]], _xlpm.codigos_devolucion, 0))
)</f>
        <v>0</v>
      </c>
    </row>
    <row r="7998" spans="1:9" x14ac:dyDescent="0.25">
      <c r="A7998" s="392"/>
      <c r="B7998" s="392"/>
      <c r="C7998" s="392"/>
      <c r="D7998" s="392"/>
      <c r="E7998" s="392"/>
      <c r="F7998" s="392"/>
      <c r="G7998" s="393"/>
      <c r="H7998" s="387" t="b" cm="1">
        <f t="array" aca="1" ref="H7998" ca="1">EsNegrita(BP[[#This Row],[CODIGO]])</f>
        <v>0</v>
      </c>
      <c r="I7998" s="387" t="b" cm="1">
        <f t="array" ref="I7998">_xlfn.LET(
    _xlpm.codigos_devolucion, _xlfn.UNIQUE(_xlfn._xlws.FILTER(BP[CODIGO], ISNUMBER(SEARCH("devoluci", BP[NOMBRE CUENTA])), {""})),
    ISNUMBER(MATCH(BP[[#This Row],[CODIGO]], _xlpm.codigos_devolucion, 0))
)</f>
        <v>0</v>
      </c>
    </row>
    <row r="7999" spans="1:9" x14ac:dyDescent="0.25">
      <c r="A7999" s="68"/>
      <c r="B7999" s="68"/>
      <c r="C7999" s="68"/>
      <c r="D7999" s="68"/>
      <c r="E7999" s="68"/>
      <c r="F7999" s="68"/>
      <c r="G7999" s="389"/>
      <c r="H7999" s="387" t="b" cm="1">
        <f t="array" aca="1" ref="H7999" ca="1">EsNegrita(BP[[#This Row],[CODIGO]])</f>
        <v>0</v>
      </c>
      <c r="I7999" s="387" t="b" cm="1">
        <f t="array" ref="I7999">_xlfn.LET(
    _xlpm.codigos_devolucion, _xlfn.UNIQUE(_xlfn._xlws.FILTER(BP[CODIGO], ISNUMBER(SEARCH("devoluci", BP[NOMBRE CUENTA])), {""})),
    ISNUMBER(MATCH(BP[[#This Row],[CODIGO]], _xlpm.codigos_devolucion, 0))
)</f>
        <v>0</v>
      </c>
    </row>
    <row r="8000" spans="1:9" x14ac:dyDescent="0.25">
      <c r="A8000" s="68"/>
      <c r="B8000" s="68"/>
      <c r="C8000" s="68"/>
      <c r="D8000" s="68"/>
      <c r="E8000" s="68"/>
      <c r="F8000" s="68"/>
      <c r="G8000" s="389"/>
      <c r="H8000" s="387" t="b" cm="1">
        <f t="array" aca="1" ref="H8000" ca="1">EsNegrita(BP[[#This Row],[CODIGO]])</f>
        <v>0</v>
      </c>
      <c r="I8000" s="387" t="b" cm="1">
        <f t="array" ref="I8000">_xlfn.LET(
    _xlpm.codigos_devolucion, _xlfn.UNIQUE(_xlfn._xlws.FILTER(BP[CODIGO], ISNUMBER(SEARCH("devoluci", BP[NOMBRE CUENTA])), {""})),
    ISNUMBER(MATCH(BP[[#This Row],[CODIGO]], _xlpm.codigos_devolucion, 0))
)</f>
        <v>0</v>
      </c>
    </row>
    <row r="8001" spans="1:9" x14ac:dyDescent="0.25">
      <c r="A8001" s="68"/>
      <c r="B8001" s="68"/>
      <c r="C8001" s="68"/>
      <c r="D8001" s="68"/>
      <c r="E8001" s="68"/>
      <c r="F8001" s="68"/>
      <c r="G8001" s="389"/>
      <c r="H8001" s="387" t="b" cm="1">
        <f t="array" aca="1" ref="H8001" ca="1">EsNegrita(BP[[#This Row],[CODIGO]])</f>
        <v>0</v>
      </c>
      <c r="I8001" s="387" t="b" cm="1">
        <f t="array" ref="I8001">_xlfn.LET(
    _xlpm.codigos_devolucion, _xlfn.UNIQUE(_xlfn._xlws.FILTER(BP[CODIGO], ISNUMBER(SEARCH("devoluci", BP[NOMBRE CUENTA])), {""})),
    ISNUMBER(MATCH(BP[[#This Row],[CODIGO]], _xlpm.codigos_devolucion, 0))
)</f>
        <v>0</v>
      </c>
    </row>
    <row r="8002" spans="1:9" x14ac:dyDescent="0.25">
      <c r="A8002" s="68"/>
      <c r="B8002" s="68"/>
      <c r="C8002" s="68"/>
      <c r="D8002" s="68"/>
      <c r="E8002" s="68"/>
      <c r="F8002" s="68"/>
      <c r="G8002" s="389"/>
      <c r="H8002" s="387" t="b" cm="1">
        <f t="array" aca="1" ref="H8002" ca="1">EsNegrita(BP[[#This Row],[CODIGO]])</f>
        <v>0</v>
      </c>
      <c r="I8002" s="387" t="b" cm="1">
        <f t="array" ref="I8002">_xlfn.LET(
    _xlpm.codigos_devolucion, _xlfn.UNIQUE(_xlfn._xlws.FILTER(BP[CODIGO], ISNUMBER(SEARCH("devoluci", BP[NOMBRE CUENTA])), {""})),
    ISNUMBER(MATCH(BP[[#This Row],[CODIGO]], _xlpm.codigos_devolucion, 0))
)</f>
        <v>0</v>
      </c>
    </row>
    <row r="8003" spans="1:9" x14ac:dyDescent="0.25">
      <c r="A8003" s="68"/>
      <c r="B8003" s="68"/>
      <c r="C8003" s="68"/>
      <c r="D8003" s="68"/>
      <c r="E8003" s="68"/>
      <c r="F8003" s="68"/>
      <c r="G8003" s="389"/>
      <c r="H8003" s="387" t="b" cm="1">
        <f t="array" aca="1" ref="H8003" ca="1">EsNegrita(BP[[#This Row],[CODIGO]])</f>
        <v>0</v>
      </c>
      <c r="I8003" s="387" t="b" cm="1">
        <f t="array" ref="I8003">_xlfn.LET(
    _xlpm.codigos_devolucion, _xlfn.UNIQUE(_xlfn._xlws.FILTER(BP[CODIGO], ISNUMBER(SEARCH("devoluci", BP[NOMBRE CUENTA])), {""})),
    ISNUMBER(MATCH(BP[[#This Row],[CODIGO]], _xlpm.codigos_devolucion, 0))
)</f>
        <v>0</v>
      </c>
    </row>
    <row r="8004" spans="1:9" x14ac:dyDescent="0.25">
      <c r="A8004" s="394"/>
      <c r="B8004" s="394"/>
      <c r="C8004" s="394"/>
      <c r="D8004" s="394"/>
      <c r="E8004" s="394"/>
      <c r="F8004" s="394"/>
      <c r="G8004" s="395"/>
      <c r="H8004" s="387" t="b" cm="1">
        <f t="array" aca="1" ref="H8004" ca="1">EsNegrita(BP[[#This Row],[CODIGO]])</f>
        <v>0</v>
      </c>
      <c r="I8004" s="387" t="b" cm="1">
        <f t="array" ref="I8004">_xlfn.LET(
    _xlpm.codigos_devolucion, _xlfn.UNIQUE(_xlfn._xlws.FILTER(BP[CODIGO], ISNUMBER(SEARCH("devoluci", BP[NOMBRE CUENTA])), {""})),
    ISNUMBER(MATCH(BP[[#This Row],[CODIGO]], _xlpm.codigos_devolucion, 0))
)</f>
        <v>0</v>
      </c>
    </row>
    <row r="8005" spans="1:9" x14ac:dyDescent="0.25">
      <c r="A8005" s="392"/>
      <c r="B8005" s="392"/>
      <c r="C8005" s="392"/>
      <c r="D8005" s="392"/>
      <c r="E8005" s="392"/>
      <c r="F8005" s="392"/>
      <c r="G8005" s="393"/>
      <c r="H8005" s="387" t="b" cm="1">
        <f t="array" aca="1" ref="H8005" ca="1">EsNegrita(BP[[#This Row],[CODIGO]])</f>
        <v>0</v>
      </c>
      <c r="I8005" s="387" t="b" cm="1">
        <f t="array" ref="I8005">_xlfn.LET(
    _xlpm.codigos_devolucion, _xlfn.UNIQUE(_xlfn._xlws.FILTER(BP[CODIGO], ISNUMBER(SEARCH("devoluci", BP[NOMBRE CUENTA])), {""})),
    ISNUMBER(MATCH(BP[[#This Row],[CODIGO]], _xlpm.codigos_devolucion, 0))
)</f>
        <v>0</v>
      </c>
    </row>
    <row r="8006" spans="1:9" x14ac:dyDescent="0.25">
      <c r="A8006" s="68"/>
      <c r="B8006" s="68"/>
      <c r="C8006" s="68"/>
      <c r="D8006" s="68"/>
      <c r="E8006" s="68"/>
      <c r="F8006" s="68"/>
      <c r="G8006" s="389"/>
      <c r="H8006" s="387" t="b" cm="1">
        <f t="array" aca="1" ref="H8006" ca="1">EsNegrita(BP[[#This Row],[CODIGO]])</f>
        <v>0</v>
      </c>
      <c r="I8006" s="387" t="b" cm="1">
        <f t="array" ref="I8006">_xlfn.LET(
    _xlpm.codigos_devolucion, _xlfn.UNIQUE(_xlfn._xlws.FILTER(BP[CODIGO], ISNUMBER(SEARCH("devoluci", BP[NOMBRE CUENTA])), {""})),
    ISNUMBER(MATCH(BP[[#This Row],[CODIGO]], _xlpm.codigos_devolucion, 0))
)</f>
        <v>0</v>
      </c>
    </row>
    <row r="8007" spans="1:9" x14ac:dyDescent="0.25">
      <c r="A8007" s="392"/>
      <c r="B8007" s="392"/>
      <c r="C8007" s="392"/>
      <c r="D8007" s="392"/>
      <c r="E8007" s="392"/>
      <c r="F8007" s="392"/>
      <c r="G8007" s="393"/>
      <c r="H8007" s="387" t="b" cm="1">
        <f t="array" aca="1" ref="H8007" ca="1">EsNegrita(BP[[#This Row],[CODIGO]])</f>
        <v>0</v>
      </c>
      <c r="I8007" s="387" t="b" cm="1">
        <f t="array" ref="I8007">_xlfn.LET(
    _xlpm.codigos_devolucion, _xlfn.UNIQUE(_xlfn._xlws.FILTER(BP[CODIGO], ISNUMBER(SEARCH("devoluci", BP[NOMBRE CUENTA])), {""})),
    ISNUMBER(MATCH(BP[[#This Row],[CODIGO]], _xlpm.codigos_devolucion, 0))
)</f>
        <v>0</v>
      </c>
    </row>
    <row r="8008" spans="1:9" x14ac:dyDescent="0.25">
      <c r="A8008" s="68"/>
      <c r="B8008" s="68"/>
      <c r="C8008" s="68"/>
      <c r="D8008" s="68"/>
      <c r="E8008" s="68"/>
      <c r="F8008" s="68"/>
      <c r="G8008" s="389"/>
      <c r="H8008" s="387" t="b" cm="1">
        <f t="array" aca="1" ref="H8008" ca="1">EsNegrita(BP[[#This Row],[CODIGO]])</f>
        <v>0</v>
      </c>
      <c r="I8008" s="387" t="b" cm="1">
        <f t="array" ref="I8008">_xlfn.LET(
    _xlpm.codigos_devolucion, _xlfn.UNIQUE(_xlfn._xlws.FILTER(BP[CODIGO], ISNUMBER(SEARCH("devoluci", BP[NOMBRE CUENTA])), {""})),
    ISNUMBER(MATCH(BP[[#This Row],[CODIGO]], _xlpm.codigos_devolucion, 0))
)</f>
        <v>0</v>
      </c>
    </row>
    <row r="8009" spans="1:9" x14ac:dyDescent="0.25">
      <c r="A8009" s="68"/>
      <c r="B8009" s="68"/>
      <c r="C8009" s="68"/>
      <c r="D8009" s="68"/>
      <c r="E8009" s="68"/>
      <c r="F8009" s="68"/>
      <c r="G8009" s="389"/>
      <c r="H8009" s="387" t="b" cm="1">
        <f t="array" aca="1" ref="H8009" ca="1">EsNegrita(BP[[#This Row],[CODIGO]])</f>
        <v>0</v>
      </c>
      <c r="I8009" s="387" t="b" cm="1">
        <f t="array" ref="I8009">_xlfn.LET(
    _xlpm.codigos_devolucion, _xlfn.UNIQUE(_xlfn._xlws.FILTER(BP[CODIGO], ISNUMBER(SEARCH("devoluci", BP[NOMBRE CUENTA])), {""})),
    ISNUMBER(MATCH(BP[[#This Row],[CODIGO]], _xlpm.codigos_devolucion, 0))
)</f>
        <v>0</v>
      </c>
    </row>
    <row r="8010" spans="1:9" x14ac:dyDescent="0.25">
      <c r="A8010" s="68"/>
      <c r="B8010" s="68"/>
      <c r="C8010" s="68"/>
      <c r="D8010" s="68"/>
      <c r="E8010" s="68"/>
      <c r="F8010" s="68"/>
      <c r="G8010" s="389"/>
      <c r="H8010" s="387" t="b" cm="1">
        <f t="array" aca="1" ref="H8010" ca="1">EsNegrita(BP[[#This Row],[CODIGO]])</f>
        <v>0</v>
      </c>
      <c r="I8010" s="387" t="b" cm="1">
        <f t="array" ref="I8010">_xlfn.LET(
    _xlpm.codigos_devolucion, _xlfn.UNIQUE(_xlfn._xlws.FILTER(BP[CODIGO], ISNUMBER(SEARCH("devoluci", BP[NOMBRE CUENTA])), {""})),
    ISNUMBER(MATCH(BP[[#This Row],[CODIGO]], _xlpm.codigos_devolucion, 0))
)</f>
        <v>0</v>
      </c>
    </row>
    <row r="8011" spans="1:9" x14ac:dyDescent="0.25">
      <c r="A8011" s="68"/>
      <c r="B8011" s="68"/>
      <c r="C8011" s="68"/>
      <c r="D8011" s="68"/>
      <c r="E8011" s="68"/>
      <c r="F8011" s="68"/>
      <c r="G8011" s="389"/>
      <c r="H8011" s="387" t="b" cm="1">
        <f t="array" aca="1" ref="H8011" ca="1">EsNegrita(BP[[#This Row],[CODIGO]])</f>
        <v>0</v>
      </c>
      <c r="I8011" s="387" t="b" cm="1">
        <f t="array" ref="I8011">_xlfn.LET(
    _xlpm.codigos_devolucion, _xlfn.UNIQUE(_xlfn._xlws.FILTER(BP[CODIGO], ISNUMBER(SEARCH("devoluci", BP[NOMBRE CUENTA])), {""})),
    ISNUMBER(MATCH(BP[[#This Row],[CODIGO]], _xlpm.codigos_devolucion, 0))
)</f>
        <v>0</v>
      </c>
    </row>
    <row r="8012" spans="1:9" x14ac:dyDescent="0.25">
      <c r="A8012" s="392"/>
      <c r="B8012" s="392"/>
      <c r="C8012" s="392"/>
      <c r="D8012" s="392"/>
      <c r="E8012" s="392"/>
      <c r="F8012" s="392"/>
      <c r="G8012" s="393"/>
      <c r="H8012" s="387" t="b" cm="1">
        <f t="array" aca="1" ref="H8012" ca="1">EsNegrita(BP[[#This Row],[CODIGO]])</f>
        <v>0</v>
      </c>
      <c r="I8012" s="387" t="b" cm="1">
        <f t="array" ref="I8012">_xlfn.LET(
    _xlpm.codigos_devolucion, _xlfn.UNIQUE(_xlfn._xlws.FILTER(BP[CODIGO], ISNUMBER(SEARCH("devoluci", BP[NOMBRE CUENTA])), {""})),
    ISNUMBER(MATCH(BP[[#This Row],[CODIGO]], _xlpm.codigos_devolucion, 0))
)</f>
        <v>0</v>
      </c>
    </row>
    <row r="8013" spans="1:9" x14ac:dyDescent="0.25">
      <c r="A8013" s="68"/>
      <c r="B8013" s="68"/>
      <c r="C8013" s="68"/>
      <c r="D8013" s="68"/>
      <c r="E8013" s="68"/>
      <c r="F8013" s="68"/>
      <c r="G8013" s="389"/>
      <c r="H8013" s="387" t="b" cm="1">
        <f t="array" aca="1" ref="H8013" ca="1">EsNegrita(BP[[#This Row],[CODIGO]])</f>
        <v>0</v>
      </c>
      <c r="I8013" s="387" t="b" cm="1">
        <f t="array" ref="I8013">_xlfn.LET(
    _xlpm.codigos_devolucion, _xlfn.UNIQUE(_xlfn._xlws.FILTER(BP[CODIGO], ISNUMBER(SEARCH("devoluci", BP[NOMBRE CUENTA])), {""})),
    ISNUMBER(MATCH(BP[[#This Row],[CODIGO]], _xlpm.codigos_devolucion, 0))
)</f>
        <v>0</v>
      </c>
    </row>
    <row r="8014" spans="1:9" x14ac:dyDescent="0.25">
      <c r="A8014" s="392"/>
      <c r="B8014" s="392"/>
      <c r="C8014" s="392"/>
      <c r="D8014" s="392"/>
      <c r="E8014" s="392"/>
      <c r="F8014" s="392"/>
      <c r="G8014" s="393"/>
      <c r="H8014" s="387" t="b" cm="1">
        <f t="array" aca="1" ref="H8014" ca="1">EsNegrita(BP[[#This Row],[CODIGO]])</f>
        <v>0</v>
      </c>
      <c r="I8014" s="387" t="b" cm="1">
        <f t="array" ref="I8014">_xlfn.LET(
    _xlpm.codigos_devolucion, _xlfn.UNIQUE(_xlfn._xlws.FILTER(BP[CODIGO], ISNUMBER(SEARCH("devoluci", BP[NOMBRE CUENTA])), {""})),
    ISNUMBER(MATCH(BP[[#This Row],[CODIGO]], _xlpm.codigos_devolucion, 0))
)</f>
        <v>0</v>
      </c>
    </row>
    <row r="8015" spans="1:9" x14ac:dyDescent="0.25">
      <c r="A8015" s="68"/>
      <c r="B8015" s="68"/>
      <c r="C8015" s="68"/>
      <c r="D8015" s="68"/>
      <c r="E8015" s="68"/>
      <c r="F8015" s="68"/>
      <c r="G8015" s="389"/>
      <c r="H8015" s="387" t="b" cm="1">
        <f t="array" aca="1" ref="H8015" ca="1">EsNegrita(BP[[#This Row],[CODIGO]])</f>
        <v>0</v>
      </c>
      <c r="I8015" s="387" t="b" cm="1">
        <f t="array" ref="I8015">_xlfn.LET(
    _xlpm.codigos_devolucion, _xlfn.UNIQUE(_xlfn._xlws.FILTER(BP[CODIGO], ISNUMBER(SEARCH("devoluci", BP[NOMBRE CUENTA])), {""})),
    ISNUMBER(MATCH(BP[[#This Row],[CODIGO]], _xlpm.codigos_devolucion, 0))
)</f>
        <v>0</v>
      </c>
    </row>
    <row r="8016" spans="1:9" x14ac:dyDescent="0.25">
      <c r="A8016" s="68"/>
      <c r="B8016" s="68"/>
      <c r="C8016" s="68"/>
      <c r="D8016" s="68"/>
      <c r="E8016" s="68"/>
      <c r="F8016" s="68"/>
      <c r="G8016" s="389"/>
      <c r="H8016" s="387" t="b" cm="1">
        <f t="array" aca="1" ref="H8016" ca="1">EsNegrita(BP[[#This Row],[CODIGO]])</f>
        <v>0</v>
      </c>
      <c r="I8016" s="387" t="b" cm="1">
        <f t="array" ref="I8016">_xlfn.LET(
    _xlpm.codigos_devolucion, _xlfn.UNIQUE(_xlfn._xlws.FILTER(BP[CODIGO], ISNUMBER(SEARCH("devoluci", BP[NOMBRE CUENTA])), {""})),
    ISNUMBER(MATCH(BP[[#This Row],[CODIGO]], _xlpm.codigos_devolucion, 0))
)</f>
        <v>0</v>
      </c>
    </row>
    <row r="8017" spans="1:9" x14ac:dyDescent="0.25">
      <c r="A8017" s="394"/>
      <c r="B8017" s="394"/>
      <c r="C8017" s="394"/>
      <c r="D8017" s="394"/>
      <c r="E8017" s="394"/>
      <c r="F8017" s="394"/>
      <c r="G8017" s="395"/>
      <c r="H8017" s="387" t="b" cm="1">
        <f t="array" aca="1" ref="H8017" ca="1">EsNegrita(BP[[#This Row],[CODIGO]])</f>
        <v>0</v>
      </c>
      <c r="I8017" s="387" t="b" cm="1">
        <f t="array" ref="I8017">_xlfn.LET(
    _xlpm.codigos_devolucion, _xlfn.UNIQUE(_xlfn._xlws.FILTER(BP[CODIGO], ISNUMBER(SEARCH("devoluci", BP[NOMBRE CUENTA])), {""})),
    ISNUMBER(MATCH(BP[[#This Row],[CODIGO]], _xlpm.codigos_devolucion, 0))
)</f>
        <v>0</v>
      </c>
    </row>
    <row r="8018" spans="1:9" x14ac:dyDescent="0.25">
      <c r="A8018" s="392"/>
      <c r="B8018" s="392"/>
      <c r="C8018" s="392"/>
      <c r="D8018" s="392"/>
      <c r="E8018" s="392"/>
      <c r="F8018" s="392"/>
      <c r="G8018" s="393"/>
      <c r="H8018" s="387" t="b" cm="1">
        <f t="array" aca="1" ref="H8018" ca="1">EsNegrita(BP[[#This Row],[CODIGO]])</f>
        <v>0</v>
      </c>
      <c r="I8018" s="387" t="b" cm="1">
        <f t="array" ref="I8018">_xlfn.LET(
    _xlpm.codigos_devolucion, _xlfn.UNIQUE(_xlfn._xlws.FILTER(BP[CODIGO], ISNUMBER(SEARCH("devoluci", BP[NOMBRE CUENTA])), {""})),
    ISNUMBER(MATCH(BP[[#This Row],[CODIGO]], _xlpm.codigos_devolucion, 0))
)</f>
        <v>0</v>
      </c>
    </row>
    <row r="8019" spans="1:9" x14ac:dyDescent="0.25">
      <c r="A8019" s="68"/>
      <c r="B8019" s="68"/>
      <c r="C8019" s="68"/>
      <c r="D8019" s="68"/>
      <c r="E8019" s="68"/>
      <c r="F8019" s="68"/>
      <c r="G8019" s="389"/>
      <c r="H8019" s="387" t="b" cm="1">
        <f t="array" aca="1" ref="H8019" ca="1">EsNegrita(BP[[#This Row],[CODIGO]])</f>
        <v>0</v>
      </c>
      <c r="I8019" s="387" t="b" cm="1">
        <f t="array" ref="I8019">_xlfn.LET(
    _xlpm.codigos_devolucion, _xlfn.UNIQUE(_xlfn._xlws.FILTER(BP[CODIGO], ISNUMBER(SEARCH("devoluci", BP[NOMBRE CUENTA])), {""})),
    ISNUMBER(MATCH(BP[[#This Row],[CODIGO]], _xlpm.codigos_devolucion, 0))
)</f>
        <v>0</v>
      </c>
    </row>
    <row r="8020" spans="1:9" x14ac:dyDescent="0.25">
      <c r="A8020" s="68"/>
      <c r="B8020" s="68"/>
      <c r="C8020" s="68"/>
      <c r="D8020" s="68"/>
      <c r="E8020" s="68"/>
      <c r="F8020" s="68"/>
      <c r="G8020" s="389"/>
      <c r="H8020" s="387" t="b" cm="1">
        <f t="array" aca="1" ref="H8020" ca="1">EsNegrita(BP[[#This Row],[CODIGO]])</f>
        <v>0</v>
      </c>
      <c r="I8020" s="387" t="b" cm="1">
        <f t="array" ref="I8020">_xlfn.LET(
    _xlpm.codigos_devolucion, _xlfn.UNIQUE(_xlfn._xlws.FILTER(BP[CODIGO], ISNUMBER(SEARCH("devoluci", BP[NOMBRE CUENTA])), {""})),
    ISNUMBER(MATCH(BP[[#This Row],[CODIGO]], _xlpm.codigos_devolucion, 0))
)</f>
        <v>0</v>
      </c>
    </row>
    <row r="8021" spans="1:9" x14ac:dyDescent="0.25">
      <c r="A8021" s="392"/>
      <c r="B8021" s="392"/>
      <c r="C8021" s="392"/>
      <c r="D8021" s="392"/>
      <c r="E8021" s="392"/>
      <c r="F8021" s="392"/>
      <c r="G8021" s="393"/>
      <c r="H8021" s="387" t="b" cm="1">
        <f t="array" aca="1" ref="H8021" ca="1">EsNegrita(BP[[#This Row],[CODIGO]])</f>
        <v>0</v>
      </c>
      <c r="I8021" s="387" t="b" cm="1">
        <f t="array" ref="I8021">_xlfn.LET(
    _xlpm.codigos_devolucion, _xlfn.UNIQUE(_xlfn._xlws.FILTER(BP[CODIGO], ISNUMBER(SEARCH("devoluci", BP[NOMBRE CUENTA])), {""})),
    ISNUMBER(MATCH(BP[[#This Row],[CODIGO]], _xlpm.codigos_devolucion, 0))
)</f>
        <v>0</v>
      </c>
    </row>
    <row r="8022" spans="1:9" x14ac:dyDescent="0.25">
      <c r="A8022" s="68"/>
      <c r="B8022" s="68"/>
      <c r="C8022" s="68"/>
      <c r="D8022" s="68"/>
      <c r="E8022" s="68"/>
      <c r="F8022" s="68"/>
      <c r="G8022" s="389"/>
      <c r="H8022" s="387" t="b" cm="1">
        <f t="array" aca="1" ref="H8022" ca="1">EsNegrita(BP[[#This Row],[CODIGO]])</f>
        <v>0</v>
      </c>
      <c r="I8022" s="387" t="b" cm="1">
        <f t="array" ref="I8022">_xlfn.LET(
    _xlpm.codigos_devolucion, _xlfn.UNIQUE(_xlfn._xlws.FILTER(BP[CODIGO], ISNUMBER(SEARCH("devoluci", BP[NOMBRE CUENTA])), {""})),
    ISNUMBER(MATCH(BP[[#This Row],[CODIGO]], _xlpm.codigos_devolucion, 0))
)</f>
        <v>0</v>
      </c>
    </row>
    <row r="8023" spans="1:9" x14ac:dyDescent="0.25">
      <c r="A8023" s="394"/>
      <c r="B8023" s="394"/>
      <c r="C8023" s="394"/>
      <c r="D8023" s="394"/>
      <c r="E8023" s="394"/>
      <c r="F8023" s="394"/>
      <c r="G8023" s="395"/>
      <c r="H8023" s="387" t="b" cm="1">
        <f t="array" aca="1" ref="H8023" ca="1">EsNegrita(BP[[#This Row],[CODIGO]])</f>
        <v>0</v>
      </c>
      <c r="I8023" s="387" t="b" cm="1">
        <f t="array" ref="I8023">_xlfn.LET(
    _xlpm.codigos_devolucion, _xlfn.UNIQUE(_xlfn._xlws.FILTER(BP[CODIGO], ISNUMBER(SEARCH("devoluci", BP[NOMBRE CUENTA])), {""})),
    ISNUMBER(MATCH(BP[[#This Row],[CODIGO]], _xlpm.codigos_devolucion, 0))
)</f>
        <v>0</v>
      </c>
    </row>
    <row r="8024" spans="1:9" x14ac:dyDescent="0.25">
      <c r="A8024" s="392"/>
      <c r="B8024" s="392"/>
      <c r="C8024" s="392"/>
      <c r="D8024" s="392"/>
      <c r="E8024" s="392"/>
      <c r="F8024" s="392"/>
      <c r="G8024" s="393"/>
      <c r="H8024" s="387" t="b" cm="1">
        <f t="array" aca="1" ref="H8024" ca="1">EsNegrita(BP[[#This Row],[CODIGO]])</f>
        <v>0</v>
      </c>
      <c r="I8024" s="387" t="b" cm="1">
        <f t="array" ref="I8024">_xlfn.LET(
    _xlpm.codigos_devolucion, _xlfn.UNIQUE(_xlfn._xlws.FILTER(BP[CODIGO], ISNUMBER(SEARCH("devoluci", BP[NOMBRE CUENTA])), {""})),
    ISNUMBER(MATCH(BP[[#This Row],[CODIGO]], _xlpm.codigos_devolucion, 0))
)</f>
        <v>0</v>
      </c>
    </row>
    <row r="8025" spans="1:9" x14ac:dyDescent="0.25">
      <c r="A8025" s="68"/>
      <c r="B8025" s="68"/>
      <c r="C8025" s="68"/>
      <c r="D8025" s="68"/>
      <c r="E8025" s="68"/>
      <c r="F8025" s="68"/>
      <c r="G8025" s="389"/>
      <c r="H8025" s="387" t="b" cm="1">
        <f t="array" aca="1" ref="H8025" ca="1">EsNegrita(BP[[#This Row],[CODIGO]])</f>
        <v>0</v>
      </c>
      <c r="I8025" s="387" t="b" cm="1">
        <f t="array" ref="I8025">_xlfn.LET(
    _xlpm.codigos_devolucion, _xlfn.UNIQUE(_xlfn._xlws.FILTER(BP[CODIGO], ISNUMBER(SEARCH("devoluci", BP[NOMBRE CUENTA])), {""})),
    ISNUMBER(MATCH(BP[[#This Row],[CODIGO]], _xlpm.codigos_devolucion, 0))
)</f>
        <v>0</v>
      </c>
    </row>
    <row r="8026" spans="1:9" x14ac:dyDescent="0.25">
      <c r="A8026" s="68"/>
      <c r="B8026" s="68"/>
      <c r="C8026" s="68"/>
      <c r="D8026" s="68"/>
      <c r="E8026" s="68"/>
      <c r="F8026" s="68"/>
      <c r="G8026" s="389"/>
      <c r="H8026" s="387" t="b" cm="1">
        <f t="array" aca="1" ref="H8026" ca="1">EsNegrita(BP[[#This Row],[CODIGO]])</f>
        <v>0</v>
      </c>
      <c r="I8026" s="387" t="b" cm="1">
        <f t="array" ref="I8026">_xlfn.LET(
    _xlpm.codigos_devolucion, _xlfn.UNIQUE(_xlfn._xlws.FILTER(BP[CODIGO], ISNUMBER(SEARCH("devoluci", BP[NOMBRE CUENTA])), {""})),
    ISNUMBER(MATCH(BP[[#This Row],[CODIGO]], _xlpm.codigos_devolucion, 0))
)</f>
        <v>0</v>
      </c>
    </row>
    <row r="8027" spans="1:9" x14ac:dyDescent="0.25">
      <c r="A8027" s="68"/>
      <c r="B8027" s="68"/>
      <c r="C8027" s="68"/>
      <c r="D8027" s="68"/>
      <c r="E8027" s="68"/>
      <c r="F8027" s="68"/>
      <c r="G8027" s="389"/>
      <c r="H8027" s="387" t="b" cm="1">
        <f t="array" aca="1" ref="H8027" ca="1">EsNegrita(BP[[#This Row],[CODIGO]])</f>
        <v>0</v>
      </c>
      <c r="I8027" s="387" t="b" cm="1">
        <f t="array" ref="I8027">_xlfn.LET(
    _xlpm.codigos_devolucion, _xlfn.UNIQUE(_xlfn._xlws.FILTER(BP[CODIGO], ISNUMBER(SEARCH("devoluci", BP[NOMBRE CUENTA])), {""})),
    ISNUMBER(MATCH(BP[[#This Row],[CODIGO]], _xlpm.codigos_devolucion, 0))
)</f>
        <v>0</v>
      </c>
    </row>
    <row r="8028" spans="1:9" x14ac:dyDescent="0.25">
      <c r="A8028" s="68"/>
      <c r="B8028" s="68"/>
      <c r="C8028" s="68"/>
      <c r="D8028" s="68"/>
      <c r="E8028" s="68"/>
      <c r="F8028" s="68"/>
      <c r="G8028" s="389"/>
      <c r="H8028" s="387" t="b" cm="1">
        <f t="array" aca="1" ref="H8028" ca="1">EsNegrita(BP[[#This Row],[CODIGO]])</f>
        <v>0</v>
      </c>
      <c r="I8028" s="387" t="b" cm="1">
        <f t="array" ref="I8028">_xlfn.LET(
    _xlpm.codigos_devolucion, _xlfn.UNIQUE(_xlfn._xlws.FILTER(BP[CODIGO], ISNUMBER(SEARCH("devoluci", BP[NOMBRE CUENTA])), {""})),
    ISNUMBER(MATCH(BP[[#This Row],[CODIGO]], _xlpm.codigos_devolucion, 0))
)</f>
        <v>0</v>
      </c>
    </row>
    <row r="8029" spans="1:9" x14ac:dyDescent="0.25">
      <c r="A8029" s="68"/>
      <c r="B8029" s="68"/>
      <c r="C8029" s="68"/>
      <c r="D8029" s="68"/>
      <c r="E8029" s="68"/>
      <c r="F8029" s="68"/>
      <c r="G8029" s="389"/>
      <c r="H8029" s="387" t="b" cm="1">
        <f t="array" aca="1" ref="H8029" ca="1">EsNegrita(BP[[#This Row],[CODIGO]])</f>
        <v>0</v>
      </c>
      <c r="I8029" s="387" t="b" cm="1">
        <f t="array" ref="I8029">_xlfn.LET(
    _xlpm.codigos_devolucion, _xlfn.UNIQUE(_xlfn._xlws.FILTER(BP[CODIGO], ISNUMBER(SEARCH("devoluci", BP[NOMBRE CUENTA])), {""})),
    ISNUMBER(MATCH(BP[[#This Row],[CODIGO]], _xlpm.codigos_devolucion, 0))
)</f>
        <v>0</v>
      </c>
    </row>
    <row r="8030" spans="1:9" x14ac:dyDescent="0.25">
      <c r="A8030" s="68"/>
      <c r="B8030" s="68"/>
      <c r="C8030" s="68"/>
      <c r="D8030" s="68"/>
      <c r="E8030" s="68"/>
      <c r="F8030" s="68"/>
      <c r="G8030" s="389"/>
      <c r="H8030" s="387" t="b" cm="1">
        <f t="array" aca="1" ref="H8030" ca="1">EsNegrita(BP[[#This Row],[CODIGO]])</f>
        <v>0</v>
      </c>
      <c r="I8030" s="387" t="b" cm="1">
        <f t="array" ref="I8030">_xlfn.LET(
    _xlpm.codigos_devolucion, _xlfn.UNIQUE(_xlfn._xlws.FILTER(BP[CODIGO], ISNUMBER(SEARCH("devoluci", BP[NOMBRE CUENTA])), {""})),
    ISNUMBER(MATCH(BP[[#This Row],[CODIGO]], _xlpm.codigos_devolucion, 0))
)</f>
        <v>0</v>
      </c>
    </row>
    <row r="8031" spans="1:9" x14ac:dyDescent="0.25">
      <c r="A8031" s="68"/>
      <c r="B8031" s="68"/>
      <c r="C8031" s="68"/>
      <c r="D8031" s="68"/>
      <c r="E8031" s="68"/>
      <c r="F8031" s="68"/>
      <c r="G8031" s="389"/>
      <c r="H8031" s="387" t="b" cm="1">
        <f t="array" aca="1" ref="H8031" ca="1">EsNegrita(BP[[#This Row],[CODIGO]])</f>
        <v>0</v>
      </c>
      <c r="I8031" s="387" t="b" cm="1">
        <f t="array" ref="I8031">_xlfn.LET(
    _xlpm.codigos_devolucion, _xlfn.UNIQUE(_xlfn._xlws.FILTER(BP[CODIGO], ISNUMBER(SEARCH("devoluci", BP[NOMBRE CUENTA])), {""})),
    ISNUMBER(MATCH(BP[[#This Row],[CODIGO]], _xlpm.codigos_devolucion, 0))
)</f>
        <v>0</v>
      </c>
    </row>
    <row r="8032" spans="1:9" x14ac:dyDescent="0.25">
      <c r="A8032" s="68"/>
      <c r="B8032" s="68"/>
      <c r="C8032" s="68"/>
      <c r="D8032" s="68"/>
      <c r="E8032" s="68"/>
      <c r="F8032" s="68"/>
      <c r="G8032" s="389"/>
      <c r="H8032" s="387" t="b" cm="1">
        <f t="array" aca="1" ref="H8032" ca="1">EsNegrita(BP[[#This Row],[CODIGO]])</f>
        <v>0</v>
      </c>
      <c r="I8032" s="387" t="b" cm="1">
        <f t="array" ref="I8032">_xlfn.LET(
    _xlpm.codigos_devolucion, _xlfn.UNIQUE(_xlfn._xlws.FILTER(BP[CODIGO], ISNUMBER(SEARCH("devoluci", BP[NOMBRE CUENTA])), {""})),
    ISNUMBER(MATCH(BP[[#This Row],[CODIGO]], _xlpm.codigos_devolucion, 0))
)</f>
        <v>0</v>
      </c>
    </row>
    <row r="8033" spans="1:9" x14ac:dyDescent="0.25">
      <c r="A8033" s="68"/>
      <c r="B8033" s="68"/>
      <c r="C8033" s="68"/>
      <c r="D8033" s="68"/>
      <c r="E8033" s="68"/>
      <c r="F8033" s="68"/>
      <c r="G8033" s="389"/>
      <c r="H8033" s="387" t="b" cm="1">
        <f t="array" aca="1" ref="H8033" ca="1">EsNegrita(BP[[#This Row],[CODIGO]])</f>
        <v>0</v>
      </c>
      <c r="I8033" s="387" t="b" cm="1">
        <f t="array" ref="I8033">_xlfn.LET(
    _xlpm.codigos_devolucion, _xlfn.UNIQUE(_xlfn._xlws.FILTER(BP[CODIGO], ISNUMBER(SEARCH("devoluci", BP[NOMBRE CUENTA])), {""})),
    ISNUMBER(MATCH(BP[[#This Row],[CODIGO]], _xlpm.codigos_devolucion, 0))
)</f>
        <v>0</v>
      </c>
    </row>
    <row r="8034" spans="1:9" x14ac:dyDescent="0.25">
      <c r="A8034" s="68"/>
      <c r="B8034" s="68"/>
      <c r="C8034" s="68"/>
      <c r="D8034" s="68"/>
      <c r="E8034" s="68"/>
      <c r="F8034" s="68"/>
      <c r="G8034" s="389"/>
      <c r="H8034" s="387" t="b" cm="1">
        <f t="array" aca="1" ref="H8034" ca="1">EsNegrita(BP[[#This Row],[CODIGO]])</f>
        <v>0</v>
      </c>
      <c r="I8034" s="387" t="b" cm="1">
        <f t="array" ref="I8034">_xlfn.LET(
    _xlpm.codigos_devolucion, _xlfn.UNIQUE(_xlfn._xlws.FILTER(BP[CODIGO], ISNUMBER(SEARCH("devoluci", BP[NOMBRE CUENTA])), {""})),
    ISNUMBER(MATCH(BP[[#This Row],[CODIGO]], _xlpm.codigos_devolucion, 0))
)</f>
        <v>0</v>
      </c>
    </row>
    <row r="8035" spans="1:9" x14ac:dyDescent="0.25">
      <c r="A8035" s="68"/>
      <c r="B8035" s="68"/>
      <c r="C8035" s="68"/>
      <c r="D8035" s="68"/>
      <c r="E8035" s="68"/>
      <c r="F8035" s="68"/>
      <c r="G8035" s="389"/>
      <c r="H8035" s="387" t="b" cm="1">
        <f t="array" aca="1" ref="H8035" ca="1">EsNegrita(BP[[#This Row],[CODIGO]])</f>
        <v>0</v>
      </c>
      <c r="I8035" s="387" t="b" cm="1">
        <f t="array" ref="I8035">_xlfn.LET(
    _xlpm.codigos_devolucion, _xlfn.UNIQUE(_xlfn._xlws.FILTER(BP[CODIGO], ISNUMBER(SEARCH("devoluci", BP[NOMBRE CUENTA])), {""})),
    ISNUMBER(MATCH(BP[[#This Row],[CODIGO]], _xlpm.codigos_devolucion, 0))
)</f>
        <v>0</v>
      </c>
    </row>
    <row r="8036" spans="1:9" x14ac:dyDescent="0.25">
      <c r="A8036" s="68"/>
      <c r="B8036" s="68"/>
      <c r="C8036" s="68"/>
      <c r="D8036" s="68"/>
      <c r="E8036" s="68"/>
      <c r="F8036" s="68"/>
      <c r="G8036" s="389"/>
      <c r="H8036" s="387" t="b" cm="1">
        <f t="array" aca="1" ref="H8036" ca="1">EsNegrita(BP[[#This Row],[CODIGO]])</f>
        <v>0</v>
      </c>
      <c r="I8036" s="387" t="b" cm="1">
        <f t="array" ref="I8036">_xlfn.LET(
    _xlpm.codigos_devolucion, _xlfn.UNIQUE(_xlfn._xlws.FILTER(BP[CODIGO], ISNUMBER(SEARCH("devoluci", BP[NOMBRE CUENTA])), {""})),
    ISNUMBER(MATCH(BP[[#This Row],[CODIGO]], _xlpm.codigos_devolucion, 0))
)</f>
        <v>0</v>
      </c>
    </row>
    <row r="8037" spans="1:9" x14ac:dyDescent="0.25">
      <c r="A8037" s="392"/>
      <c r="B8037" s="392"/>
      <c r="C8037" s="392"/>
      <c r="D8037" s="392"/>
      <c r="E8037" s="392"/>
      <c r="F8037" s="392"/>
      <c r="G8037" s="393"/>
      <c r="H8037" s="387" t="b" cm="1">
        <f t="array" aca="1" ref="H8037" ca="1">EsNegrita(BP[[#This Row],[CODIGO]])</f>
        <v>0</v>
      </c>
      <c r="I8037" s="387" t="b" cm="1">
        <f t="array" ref="I8037">_xlfn.LET(
    _xlpm.codigos_devolucion, _xlfn.UNIQUE(_xlfn._xlws.FILTER(BP[CODIGO], ISNUMBER(SEARCH("devoluci", BP[NOMBRE CUENTA])), {""})),
    ISNUMBER(MATCH(BP[[#This Row],[CODIGO]], _xlpm.codigos_devolucion, 0))
)</f>
        <v>0</v>
      </c>
    </row>
    <row r="8038" spans="1:9" x14ac:dyDescent="0.25">
      <c r="A8038" s="68"/>
      <c r="B8038" s="68"/>
      <c r="C8038" s="68"/>
      <c r="D8038" s="68"/>
      <c r="E8038" s="68"/>
      <c r="F8038" s="68"/>
      <c r="G8038" s="389"/>
      <c r="H8038" s="387" t="b" cm="1">
        <f t="array" aca="1" ref="H8038" ca="1">EsNegrita(BP[[#This Row],[CODIGO]])</f>
        <v>0</v>
      </c>
      <c r="I8038" s="387" t="b" cm="1">
        <f t="array" ref="I8038">_xlfn.LET(
    _xlpm.codigos_devolucion, _xlfn.UNIQUE(_xlfn._xlws.FILTER(BP[CODIGO], ISNUMBER(SEARCH("devoluci", BP[NOMBRE CUENTA])), {""})),
    ISNUMBER(MATCH(BP[[#This Row],[CODIGO]], _xlpm.codigos_devolucion, 0))
)</f>
        <v>0</v>
      </c>
    </row>
    <row r="8039" spans="1:9" x14ac:dyDescent="0.25">
      <c r="A8039" s="68"/>
      <c r="B8039" s="68"/>
      <c r="C8039" s="68"/>
      <c r="D8039" s="68"/>
      <c r="E8039" s="68"/>
      <c r="F8039" s="68"/>
      <c r="G8039" s="389"/>
      <c r="H8039" s="387" t="b" cm="1">
        <f t="array" aca="1" ref="H8039" ca="1">EsNegrita(BP[[#This Row],[CODIGO]])</f>
        <v>0</v>
      </c>
      <c r="I8039" s="387" t="b" cm="1">
        <f t="array" ref="I8039">_xlfn.LET(
    _xlpm.codigos_devolucion, _xlfn.UNIQUE(_xlfn._xlws.FILTER(BP[CODIGO], ISNUMBER(SEARCH("devoluci", BP[NOMBRE CUENTA])), {""})),
    ISNUMBER(MATCH(BP[[#This Row],[CODIGO]], _xlpm.codigos_devolucion, 0))
)</f>
        <v>0</v>
      </c>
    </row>
    <row r="8040" spans="1:9" x14ac:dyDescent="0.25">
      <c r="A8040" s="68"/>
      <c r="B8040" s="68"/>
      <c r="C8040" s="68"/>
      <c r="D8040" s="68"/>
      <c r="E8040" s="68"/>
      <c r="F8040" s="68"/>
      <c r="G8040" s="389"/>
      <c r="H8040" s="387" t="b" cm="1">
        <f t="array" aca="1" ref="H8040" ca="1">EsNegrita(BP[[#This Row],[CODIGO]])</f>
        <v>0</v>
      </c>
      <c r="I8040" s="387" t="b" cm="1">
        <f t="array" ref="I8040">_xlfn.LET(
    _xlpm.codigos_devolucion, _xlfn.UNIQUE(_xlfn._xlws.FILTER(BP[CODIGO], ISNUMBER(SEARCH("devoluci", BP[NOMBRE CUENTA])), {""})),
    ISNUMBER(MATCH(BP[[#This Row],[CODIGO]], _xlpm.codigos_devolucion, 0))
)</f>
        <v>0</v>
      </c>
    </row>
    <row r="8041" spans="1:9" x14ac:dyDescent="0.25">
      <c r="A8041" s="68"/>
      <c r="B8041" s="68"/>
      <c r="C8041" s="68"/>
      <c r="D8041" s="68"/>
      <c r="E8041" s="68"/>
      <c r="F8041" s="68"/>
      <c r="G8041" s="389"/>
      <c r="H8041" s="387" t="b" cm="1">
        <f t="array" aca="1" ref="H8041" ca="1">EsNegrita(BP[[#This Row],[CODIGO]])</f>
        <v>0</v>
      </c>
      <c r="I8041" s="387" t="b" cm="1">
        <f t="array" ref="I8041">_xlfn.LET(
    _xlpm.codigos_devolucion, _xlfn.UNIQUE(_xlfn._xlws.FILTER(BP[CODIGO], ISNUMBER(SEARCH("devoluci", BP[NOMBRE CUENTA])), {""})),
    ISNUMBER(MATCH(BP[[#This Row],[CODIGO]], _xlpm.codigos_devolucion, 0))
)</f>
        <v>0</v>
      </c>
    </row>
    <row r="8042" spans="1:9" x14ac:dyDescent="0.25">
      <c r="A8042" s="68"/>
      <c r="B8042" s="68"/>
      <c r="C8042" s="68"/>
      <c r="D8042" s="68"/>
      <c r="E8042" s="68"/>
      <c r="F8042" s="68"/>
      <c r="G8042" s="389"/>
      <c r="H8042" s="387" t="b" cm="1">
        <f t="array" aca="1" ref="H8042" ca="1">EsNegrita(BP[[#This Row],[CODIGO]])</f>
        <v>0</v>
      </c>
      <c r="I8042" s="387" t="b" cm="1">
        <f t="array" ref="I8042">_xlfn.LET(
    _xlpm.codigos_devolucion, _xlfn.UNIQUE(_xlfn._xlws.FILTER(BP[CODIGO], ISNUMBER(SEARCH("devoluci", BP[NOMBRE CUENTA])), {""})),
    ISNUMBER(MATCH(BP[[#This Row],[CODIGO]], _xlpm.codigos_devolucion, 0))
)</f>
        <v>0</v>
      </c>
    </row>
    <row r="8043" spans="1:9" x14ac:dyDescent="0.25">
      <c r="A8043" s="68"/>
      <c r="B8043" s="68"/>
      <c r="C8043" s="68"/>
      <c r="D8043" s="68"/>
      <c r="E8043" s="68"/>
      <c r="F8043" s="68"/>
      <c r="G8043" s="389"/>
      <c r="H8043" s="387" t="b" cm="1">
        <f t="array" aca="1" ref="H8043" ca="1">EsNegrita(BP[[#This Row],[CODIGO]])</f>
        <v>0</v>
      </c>
      <c r="I8043" s="387" t="b" cm="1">
        <f t="array" ref="I8043">_xlfn.LET(
    _xlpm.codigos_devolucion, _xlfn.UNIQUE(_xlfn._xlws.FILTER(BP[CODIGO], ISNUMBER(SEARCH("devoluci", BP[NOMBRE CUENTA])), {""})),
    ISNUMBER(MATCH(BP[[#This Row],[CODIGO]], _xlpm.codigos_devolucion, 0))
)</f>
        <v>0</v>
      </c>
    </row>
    <row r="8044" spans="1:9" x14ac:dyDescent="0.25">
      <c r="A8044" s="68"/>
      <c r="B8044" s="68"/>
      <c r="C8044" s="68"/>
      <c r="D8044" s="68"/>
      <c r="E8044" s="68"/>
      <c r="F8044" s="68"/>
      <c r="G8044" s="389"/>
      <c r="H8044" s="387" t="b" cm="1">
        <f t="array" aca="1" ref="H8044" ca="1">EsNegrita(BP[[#This Row],[CODIGO]])</f>
        <v>0</v>
      </c>
      <c r="I8044" s="387" t="b" cm="1">
        <f t="array" ref="I8044">_xlfn.LET(
    _xlpm.codigos_devolucion, _xlfn.UNIQUE(_xlfn._xlws.FILTER(BP[CODIGO], ISNUMBER(SEARCH("devoluci", BP[NOMBRE CUENTA])), {""})),
    ISNUMBER(MATCH(BP[[#This Row],[CODIGO]], _xlpm.codigos_devolucion, 0))
)</f>
        <v>0</v>
      </c>
    </row>
    <row r="8045" spans="1:9" x14ac:dyDescent="0.25">
      <c r="A8045" s="68"/>
      <c r="B8045" s="68"/>
      <c r="C8045" s="68"/>
      <c r="D8045" s="68"/>
      <c r="E8045" s="68"/>
      <c r="F8045" s="68"/>
      <c r="G8045" s="389"/>
      <c r="H8045" s="387" t="b" cm="1">
        <f t="array" aca="1" ref="H8045" ca="1">EsNegrita(BP[[#This Row],[CODIGO]])</f>
        <v>0</v>
      </c>
      <c r="I8045" s="387" t="b" cm="1">
        <f t="array" ref="I8045">_xlfn.LET(
    _xlpm.codigos_devolucion, _xlfn.UNIQUE(_xlfn._xlws.FILTER(BP[CODIGO], ISNUMBER(SEARCH("devoluci", BP[NOMBRE CUENTA])), {""})),
    ISNUMBER(MATCH(BP[[#This Row],[CODIGO]], _xlpm.codigos_devolucion, 0))
)</f>
        <v>0</v>
      </c>
    </row>
    <row r="8046" spans="1:9" x14ac:dyDescent="0.25">
      <c r="A8046" s="68"/>
      <c r="B8046" s="68"/>
      <c r="C8046" s="68"/>
      <c r="D8046" s="68"/>
      <c r="E8046" s="68"/>
      <c r="F8046" s="68"/>
      <c r="G8046" s="389"/>
      <c r="H8046" s="387" t="b" cm="1">
        <f t="array" aca="1" ref="H8046" ca="1">EsNegrita(BP[[#This Row],[CODIGO]])</f>
        <v>0</v>
      </c>
      <c r="I8046" s="387" t="b" cm="1">
        <f t="array" ref="I8046">_xlfn.LET(
    _xlpm.codigos_devolucion, _xlfn.UNIQUE(_xlfn._xlws.FILTER(BP[CODIGO], ISNUMBER(SEARCH("devoluci", BP[NOMBRE CUENTA])), {""})),
    ISNUMBER(MATCH(BP[[#This Row],[CODIGO]], _xlpm.codigos_devolucion, 0))
)</f>
        <v>0</v>
      </c>
    </row>
    <row r="8047" spans="1:9" x14ac:dyDescent="0.25">
      <c r="A8047" s="68"/>
      <c r="B8047" s="68"/>
      <c r="C8047" s="68"/>
      <c r="D8047" s="68"/>
      <c r="E8047" s="68"/>
      <c r="F8047" s="68"/>
      <c r="G8047" s="389"/>
      <c r="H8047" s="387" t="b" cm="1">
        <f t="array" aca="1" ref="H8047" ca="1">EsNegrita(BP[[#This Row],[CODIGO]])</f>
        <v>0</v>
      </c>
      <c r="I8047" s="387" t="b" cm="1">
        <f t="array" ref="I8047">_xlfn.LET(
    _xlpm.codigos_devolucion, _xlfn.UNIQUE(_xlfn._xlws.FILTER(BP[CODIGO], ISNUMBER(SEARCH("devoluci", BP[NOMBRE CUENTA])), {""})),
    ISNUMBER(MATCH(BP[[#This Row],[CODIGO]], _xlpm.codigos_devolucion, 0))
)</f>
        <v>0</v>
      </c>
    </row>
    <row r="8048" spans="1:9" x14ac:dyDescent="0.25">
      <c r="A8048" s="68"/>
      <c r="B8048" s="68"/>
      <c r="C8048" s="68"/>
      <c r="D8048" s="68"/>
      <c r="E8048" s="68"/>
      <c r="F8048" s="68"/>
      <c r="G8048" s="389"/>
      <c r="H8048" s="387" t="b" cm="1">
        <f t="array" aca="1" ref="H8048" ca="1">EsNegrita(BP[[#This Row],[CODIGO]])</f>
        <v>0</v>
      </c>
      <c r="I8048" s="387" t="b" cm="1">
        <f t="array" ref="I8048">_xlfn.LET(
    _xlpm.codigos_devolucion, _xlfn.UNIQUE(_xlfn._xlws.FILTER(BP[CODIGO], ISNUMBER(SEARCH("devoluci", BP[NOMBRE CUENTA])), {""})),
    ISNUMBER(MATCH(BP[[#This Row],[CODIGO]], _xlpm.codigos_devolucion, 0))
)</f>
        <v>0</v>
      </c>
    </row>
    <row r="8049" spans="1:9" x14ac:dyDescent="0.25">
      <c r="A8049" s="68"/>
      <c r="B8049" s="68"/>
      <c r="C8049" s="68"/>
      <c r="D8049" s="68"/>
      <c r="E8049" s="68"/>
      <c r="F8049" s="68"/>
      <c r="G8049" s="389"/>
      <c r="H8049" s="387" t="b" cm="1">
        <f t="array" aca="1" ref="H8049" ca="1">EsNegrita(BP[[#This Row],[CODIGO]])</f>
        <v>0</v>
      </c>
      <c r="I8049" s="387" t="b" cm="1">
        <f t="array" ref="I8049">_xlfn.LET(
    _xlpm.codigos_devolucion, _xlfn.UNIQUE(_xlfn._xlws.FILTER(BP[CODIGO], ISNUMBER(SEARCH("devoluci", BP[NOMBRE CUENTA])), {""})),
    ISNUMBER(MATCH(BP[[#This Row],[CODIGO]], _xlpm.codigos_devolucion, 0))
)</f>
        <v>0</v>
      </c>
    </row>
    <row r="8050" spans="1:9" x14ac:dyDescent="0.25">
      <c r="A8050" s="392"/>
      <c r="B8050" s="392"/>
      <c r="C8050" s="392"/>
      <c r="D8050" s="392"/>
      <c r="E8050" s="392"/>
      <c r="F8050" s="392"/>
      <c r="G8050" s="393"/>
      <c r="H8050" s="387" t="b" cm="1">
        <f t="array" aca="1" ref="H8050" ca="1">EsNegrita(BP[[#This Row],[CODIGO]])</f>
        <v>0</v>
      </c>
      <c r="I8050" s="387" t="b" cm="1">
        <f t="array" ref="I8050">_xlfn.LET(
    _xlpm.codigos_devolucion, _xlfn.UNIQUE(_xlfn._xlws.FILTER(BP[CODIGO], ISNUMBER(SEARCH("devoluci", BP[NOMBRE CUENTA])), {""})),
    ISNUMBER(MATCH(BP[[#This Row],[CODIGO]], _xlpm.codigos_devolucion, 0))
)</f>
        <v>0</v>
      </c>
    </row>
    <row r="8051" spans="1:9" x14ac:dyDescent="0.25">
      <c r="A8051" s="68"/>
      <c r="B8051" s="68"/>
      <c r="C8051" s="68"/>
      <c r="D8051" s="68"/>
      <c r="E8051" s="68"/>
      <c r="F8051" s="68"/>
      <c r="G8051" s="389"/>
      <c r="H8051" s="387" t="b" cm="1">
        <f t="array" aca="1" ref="H8051" ca="1">EsNegrita(BP[[#This Row],[CODIGO]])</f>
        <v>0</v>
      </c>
      <c r="I8051" s="387" t="b" cm="1">
        <f t="array" ref="I8051">_xlfn.LET(
    _xlpm.codigos_devolucion, _xlfn.UNIQUE(_xlfn._xlws.FILTER(BP[CODIGO], ISNUMBER(SEARCH("devoluci", BP[NOMBRE CUENTA])), {""})),
    ISNUMBER(MATCH(BP[[#This Row],[CODIGO]], _xlpm.codigos_devolucion, 0))
)</f>
        <v>0</v>
      </c>
    </row>
    <row r="8052" spans="1:9" x14ac:dyDescent="0.25">
      <c r="A8052" s="392"/>
      <c r="B8052" s="392"/>
      <c r="C8052" s="392"/>
      <c r="D8052" s="392"/>
      <c r="E8052" s="392"/>
      <c r="F8052" s="392"/>
      <c r="G8052" s="393"/>
      <c r="H8052" s="387" t="b" cm="1">
        <f t="array" aca="1" ref="H8052" ca="1">EsNegrita(BP[[#This Row],[CODIGO]])</f>
        <v>0</v>
      </c>
      <c r="I8052" s="387" t="b" cm="1">
        <f t="array" ref="I8052">_xlfn.LET(
    _xlpm.codigos_devolucion, _xlfn.UNIQUE(_xlfn._xlws.FILTER(BP[CODIGO], ISNUMBER(SEARCH("devoluci", BP[NOMBRE CUENTA])), {""})),
    ISNUMBER(MATCH(BP[[#This Row],[CODIGO]], _xlpm.codigos_devolucion, 0))
)</f>
        <v>0</v>
      </c>
    </row>
    <row r="8053" spans="1:9" x14ac:dyDescent="0.25">
      <c r="A8053" s="68"/>
      <c r="B8053" s="68"/>
      <c r="C8053" s="68"/>
      <c r="D8053" s="68"/>
      <c r="E8053" s="68"/>
      <c r="F8053" s="68"/>
      <c r="G8053" s="389"/>
      <c r="H8053" s="387" t="b" cm="1">
        <f t="array" aca="1" ref="H8053" ca="1">EsNegrita(BP[[#This Row],[CODIGO]])</f>
        <v>0</v>
      </c>
      <c r="I8053" s="387" t="b" cm="1">
        <f t="array" ref="I8053">_xlfn.LET(
    _xlpm.codigos_devolucion, _xlfn.UNIQUE(_xlfn._xlws.FILTER(BP[CODIGO], ISNUMBER(SEARCH("devoluci", BP[NOMBRE CUENTA])), {""})),
    ISNUMBER(MATCH(BP[[#This Row],[CODIGO]], _xlpm.codigos_devolucion, 0))
)</f>
        <v>0</v>
      </c>
    </row>
    <row r="8054" spans="1:9" x14ac:dyDescent="0.25">
      <c r="A8054" s="392"/>
      <c r="B8054" s="392"/>
      <c r="C8054" s="392"/>
      <c r="D8054" s="392"/>
      <c r="E8054" s="392"/>
      <c r="F8054" s="392"/>
      <c r="G8054" s="393"/>
      <c r="H8054" s="387" t="b" cm="1">
        <f t="array" aca="1" ref="H8054" ca="1">EsNegrita(BP[[#This Row],[CODIGO]])</f>
        <v>0</v>
      </c>
      <c r="I8054" s="387" t="b" cm="1">
        <f t="array" ref="I8054">_xlfn.LET(
    _xlpm.codigos_devolucion, _xlfn.UNIQUE(_xlfn._xlws.FILTER(BP[CODIGO], ISNUMBER(SEARCH("devoluci", BP[NOMBRE CUENTA])), {""})),
    ISNUMBER(MATCH(BP[[#This Row],[CODIGO]], _xlpm.codigos_devolucion, 0))
)</f>
        <v>0</v>
      </c>
    </row>
    <row r="8055" spans="1:9" x14ac:dyDescent="0.25">
      <c r="A8055" s="68"/>
      <c r="B8055" s="68"/>
      <c r="C8055" s="68"/>
      <c r="D8055" s="68"/>
      <c r="E8055" s="68"/>
      <c r="F8055" s="68"/>
      <c r="G8055" s="389"/>
      <c r="H8055" s="387" t="b" cm="1">
        <f t="array" aca="1" ref="H8055" ca="1">EsNegrita(BP[[#This Row],[CODIGO]])</f>
        <v>0</v>
      </c>
      <c r="I8055" s="387" t="b" cm="1">
        <f t="array" ref="I8055">_xlfn.LET(
    _xlpm.codigos_devolucion, _xlfn.UNIQUE(_xlfn._xlws.FILTER(BP[CODIGO], ISNUMBER(SEARCH("devoluci", BP[NOMBRE CUENTA])), {""})),
    ISNUMBER(MATCH(BP[[#This Row],[CODIGO]], _xlpm.codigos_devolucion, 0))
)</f>
        <v>0</v>
      </c>
    </row>
    <row r="8056" spans="1:9" x14ac:dyDescent="0.25">
      <c r="A8056" s="68"/>
      <c r="B8056" s="68"/>
      <c r="C8056" s="68"/>
      <c r="D8056" s="68"/>
      <c r="E8056" s="68"/>
      <c r="F8056" s="68"/>
      <c r="G8056" s="389"/>
      <c r="H8056" s="387" t="b" cm="1">
        <f t="array" aca="1" ref="H8056" ca="1">EsNegrita(BP[[#This Row],[CODIGO]])</f>
        <v>0</v>
      </c>
      <c r="I8056" s="387" t="b" cm="1">
        <f t="array" ref="I8056">_xlfn.LET(
    _xlpm.codigos_devolucion, _xlfn.UNIQUE(_xlfn._xlws.FILTER(BP[CODIGO], ISNUMBER(SEARCH("devoluci", BP[NOMBRE CUENTA])), {""})),
    ISNUMBER(MATCH(BP[[#This Row],[CODIGO]], _xlpm.codigos_devolucion, 0))
)</f>
        <v>0</v>
      </c>
    </row>
    <row r="8057" spans="1:9" x14ac:dyDescent="0.25">
      <c r="A8057" s="68"/>
      <c r="B8057" s="68"/>
      <c r="C8057" s="68"/>
      <c r="D8057" s="68"/>
      <c r="E8057" s="68"/>
      <c r="F8057" s="68"/>
      <c r="G8057" s="389"/>
      <c r="H8057" s="387" t="b" cm="1">
        <f t="array" aca="1" ref="H8057" ca="1">EsNegrita(BP[[#This Row],[CODIGO]])</f>
        <v>0</v>
      </c>
      <c r="I8057" s="387" t="b" cm="1">
        <f t="array" ref="I8057">_xlfn.LET(
    _xlpm.codigos_devolucion, _xlfn.UNIQUE(_xlfn._xlws.FILTER(BP[CODIGO], ISNUMBER(SEARCH("devoluci", BP[NOMBRE CUENTA])), {""})),
    ISNUMBER(MATCH(BP[[#This Row],[CODIGO]], _xlpm.codigos_devolucion, 0))
)</f>
        <v>0</v>
      </c>
    </row>
    <row r="8058" spans="1:9" x14ac:dyDescent="0.25">
      <c r="A8058" s="68"/>
      <c r="B8058" s="68"/>
      <c r="C8058" s="68"/>
      <c r="D8058" s="68"/>
      <c r="E8058" s="68"/>
      <c r="F8058" s="68"/>
      <c r="G8058" s="389"/>
      <c r="H8058" s="387" t="b" cm="1">
        <f t="array" aca="1" ref="H8058" ca="1">EsNegrita(BP[[#This Row],[CODIGO]])</f>
        <v>0</v>
      </c>
      <c r="I8058" s="387" t="b" cm="1">
        <f t="array" ref="I8058">_xlfn.LET(
    _xlpm.codigos_devolucion, _xlfn.UNIQUE(_xlfn._xlws.FILTER(BP[CODIGO], ISNUMBER(SEARCH("devoluci", BP[NOMBRE CUENTA])), {""})),
    ISNUMBER(MATCH(BP[[#This Row],[CODIGO]], _xlpm.codigos_devolucion, 0))
)</f>
        <v>0</v>
      </c>
    </row>
    <row r="8059" spans="1:9" x14ac:dyDescent="0.25">
      <c r="A8059" s="68"/>
      <c r="B8059" s="68"/>
      <c r="C8059" s="68"/>
      <c r="D8059" s="68"/>
      <c r="E8059" s="68"/>
      <c r="F8059" s="68"/>
      <c r="G8059" s="389"/>
      <c r="H8059" s="387" t="b" cm="1">
        <f t="array" aca="1" ref="H8059" ca="1">EsNegrita(BP[[#This Row],[CODIGO]])</f>
        <v>0</v>
      </c>
      <c r="I8059" s="387" t="b" cm="1">
        <f t="array" ref="I8059">_xlfn.LET(
    _xlpm.codigos_devolucion, _xlfn.UNIQUE(_xlfn._xlws.FILTER(BP[CODIGO], ISNUMBER(SEARCH("devoluci", BP[NOMBRE CUENTA])), {""})),
    ISNUMBER(MATCH(BP[[#This Row],[CODIGO]], _xlpm.codigos_devolucion, 0))
)</f>
        <v>0</v>
      </c>
    </row>
    <row r="8060" spans="1:9" x14ac:dyDescent="0.25">
      <c r="A8060" s="68"/>
      <c r="B8060" s="68"/>
      <c r="C8060" s="68"/>
      <c r="D8060" s="68"/>
      <c r="E8060" s="68"/>
      <c r="F8060" s="68"/>
      <c r="G8060" s="389"/>
      <c r="H8060" s="387" t="b" cm="1">
        <f t="array" aca="1" ref="H8060" ca="1">EsNegrita(BP[[#This Row],[CODIGO]])</f>
        <v>0</v>
      </c>
      <c r="I8060" s="387" t="b" cm="1">
        <f t="array" ref="I8060">_xlfn.LET(
    _xlpm.codigos_devolucion, _xlfn.UNIQUE(_xlfn._xlws.FILTER(BP[CODIGO], ISNUMBER(SEARCH("devoluci", BP[NOMBRE CUENTA])), {""})),
    ISNUMBER(MATCH(BP[[#This Row],[CODIGO]], _xlpm.codigos_devolucion, 0))
)</f>
        <v>0</v>
      </c>
    </row>
    <row r="8061" spans="1:9" x14ac:dyDescent="0.25">
      <c r="A8061" s="392"/>
      <c r="B8061" s="392"/>
      <c r="C8061" s="392"/>
      <c r="D8061" s="392"/>
      <c r="E8061" s="392"/>
      <c r="F8061" s="392"/>
      <c r="G8061" s="393"/>
      <c r="H8061" s="387" t="b" cm="1">
        <f t="array" aca="1" ref="H8061" ca="1">EsNegrita(BP[[#This Row],[CODIGO]])</f>
        <v>0</v>
      </c>
      <c r="I8061" s="387" t="b" cm="1">
        <f t="array" ref="I8061">_xlfn.LET(
    _xlpm.codigos_devolucion, _xlfn.UNIQUE(_xlfn._xlws.FILTER(BP[CODIGO], ISNUMBER(SEARCH("devoluci", BP[NOMBRE CUENTA])), {""})),
    ISNUMBER(MATCH(BP[[#This Row],[CODIGO]], _xlpm.codigos_devolucion, 0))
)</f>
        <v>0</v>
      </c>
    </row>
    <row r="8062" spans="1:9" x14ac:dyDescent="0.25">
      <c r="A8062" s="68"/>
      <c r="B8062" s="68"/>
      <c r="C8062" s="68"/>
      <c r="D8062" s="68"/>
      <c r="E8062" s="68"/>
      <c r="F8062" s="68"/>
      <c r="G8062" s="389"/>
      <c r="H8062" s="387" t="b" cm="1">
        <f t="array" aca="1" ref="H8062" ca="1">EsNegrita(BP[[#This Row],[CODIGO]])</f>
        <v>0</v>
      </c>
      <c r="I8062" s="387" t="b" cm="1">
        <f t="array" ref="I8062">_xlfn.LET(
    _xlpm.codigos_devolucion, _xlfn.UNIQUE(_xlfn._xlws.FILTER(BP[CODIGO], ISNUMBER(SEARCH("devoluci", BP[NOMBRE CUENTA])), {""})),
    ISNUMBER(MATCH(BP[[#This Row],[CODIGO]], _xlpm.codigos_devolucion, 0))
)</f>
        <v>0</v>
      </c>
    </row>
    <row r="8063" spans="1:9" x14ac:dyDescent="0.25">
      <c r="A8063" s="68"/>
      <c r="B8063" s="68"/>
      <c r="C8063" s="68"/>
      <c r="D8063" s="68"/>
      <c r="E8063" s="68"/>
      <c r="F8063" s="68"/>
      <c r="G8063" s="389"/>
      <c r="H8063" s="387" t="b" cm="1">
        <f t="array" aca="1" ref="H8063" ca="1">EsNegrita(BP[[#This Row],[CODIGO]])</f>
        <v>0</v>
      </c>
      <c r="I8063" s="387" t="b" cm="1">
        <f t="array" ref="I8063">_xlfn.LET(
    _xlpm.codigos_devolucion, _xlfn.UNIQUE(_xlfn._xlws.FILTER(BP[CODIGO], ISNUMBER(SEARCH("devoluci", BP[NOMBRE CUENTA])), {""})),
    ISNUMBER(MATCH(BP[[#This Row],[CODIGO]], _xlpm.codigos_devolucion, 0))
)</f>
        <v>0</v>
      </c>
    </row>
    <row r="8064" spans="1:9" x14ac:dyDescent="0.25">
      <c r="A8064" s="394"/>
      <c r="B8064" s="394"/>
      <c r="C8064" s="394"/>
      <c r="D8064" s="394"/>
      <c r="E8064" s="394"/>
      <c r="F8064" s="394"/>
      <c r="G8064" s="395"/>
      <c r="H8064" s="387" t="b" cm="1">
        <f t="array" aca="1" ref="H8064" ca="1">EsNegrita(BP[[#This Row],[CODIGO]])</f>
        <v>0</v>
      </c>
      <c r="I8064" s="387" t="b" cm="1">
        <f t="array" ref="I8064">_xlfn.LET(
    _xlpm.codigos_devolucion, _xlfn.UNIQUE(_xlfn._xlws.FILTER(BP[CODIGO], ISNUMBER(SEARCH("devoluci", BP[NOMBRE CUENTA])), {""})),
    ISNUMBER(MATCH(BP[[#This Row],[CODIGO]], _xlpm.codigos_devolucion, 0))
)</f>
        <v>0</v>
      </c>
    </row>
    <row r="8065" spans="1:9" x14ac:dyDescent="0.25">
      <c r="A8065" s="392"/>
      <c r="B8065" s="392"/>
      <c r="C8065" s="392"/>
      <c r="D8065" s="392"/>
      <c r="E8065" s="392"/>
      <c r="F8065" s="392"/>
      <c r="G8065" s="393"/>
      <c r="H8065" s="387" t="b" cm="1">
        <f t="array" aca="1" ref="H8065" ca="1">EsNegrita(BP[[#This Row],[CODIGO]])</f>
        <v>0</v>
      </c>
      <c r="I8065" s="387" t="b" cm="1">
        <f t="array" ref="I8065">_xlfn.LET(
    _xlpm.codigos_devolucion, _xlfn.UNIQUE(_xlfn._xlws.FILTER(BP[CODIGO], ISNUMBER(SEARCH("devoluci", BP[NOMBRE CUENTA])), {""})),
    ISNUMBER(MATCH(BP[[#This Row],[CODIGO]], _xlpm.codigos_devolucion, 0))
)</f>
        <v>0</v>
      </c>
    </row>
    <row r="8066" spans="1:9" x14ac:dyDescent="0.25">
      <c r="A8066" s="68"/>
      <c r="B8066" s="68"/>
      <c r="C8066" s="68"/>
      <c r="D8066" s="68"/>
      <c r="E8066" s="68"/>
      <c r="F8066" s="68"/>
      <c r="G8066" s="389"/>
      <c r="H8066" s="387" t="b" cm="1">
        <f t="array" aca="1" ref="H8066" ca="1">EsNegrita(BP[[#This Row],[CODIGO]])</f>
        <v>0</v>
      </c>
      <c r="I8066" s="387" t="b" cm="1">
        <f t="array" ref="I8066">_xlfn.LET(
    _xlpm.codigos_devolucion, _xlfn.UNIQUE(_xlfn._xlws.FILTER(BP[CODIGO], ISNUMBER(SEARCH("devoluci", BP[NOMBRE CUENTA])), {""})),
    ISNUMBER(MATCH(BP[[#This Row],[CODIGO]], _xlpm.codigos_devolucion, 0))
)</f>
        <v>0</v>
      </c>
    </row>
    <row r="8067" spans="1:9" x14ac:dyDescent="0.25">
      <c r="A8067" s="392"/>
      <c r="B8067" s="392"/>
      <c r="C8067" s="392"/>
      <c r="D8067" s="392"/>
      <c r="E8067" s="392"/>
      <c r="F8067" s="392"/>
      <c r="G8067" s="393"/>
      <c r="H8067" s="387" t="b" cm="1">
        <f t="array" aca="1" ref="H8067" ca="1">EsNegrita(BP[[#This Row],[CODIGO]])</f>
        <v>0</v>
      </c>
      <c r="I8067" s="387" t="b" cm="1">
        <f t="array" ref="I8067">_xlfn.LET(
    _xlpm.codigos_devolucion, _xlfn.UNIQUE(_xlfn._xlws.FILTER(BP[CODIGO], ISNUMBER(SEARCH("devoluci", BP[NOMBRE CUENTA])), {""})),
    ISNUMBER(MATCH(BP[[#This Row],[CODIGO]], _xlpm.codigos_devolucion, 0))
)</f>
        <v>0</v>
      </c>
    </row>
    <row r="8068" spans="1:9" x14ac:dyDescent="0.25">
      <c r="A8068" s="68"/>
      <c r="B8068" s="68"/>
      <c r="C8068" s="68"/>
      <c r="D8068" s="68"/>
      <c r="E8068" s="68"/>
      <c r="F8068" s="68"/>
      <c r="G8068" s="389"/>
      <c r="H8068" s="387" t="b" cm="1">
        <f t="array" aca="1" ref="H8068" ca="1">EsNegrita(BP[[#This Row],[CODIGO]])</f>
        <v>0</v>
      </c>
      <c r="I8068" s="387" t="b" cm="1">
        <f t="array" ref="I8068">_xlfn.LET(
    _xlpm.codigos_devolucion, _xlfn.UNIQUE(_xlfn._xlws.FILTER(BP[CODIGO], ISNUMBER(SEARCH("devoluci", BP[NOMBRE CUENTA])), {""})),
    ISNUMBER(MATCH(BP[[#This Row],[CODIGO]], _xlpm.codigos_devolucion, 0))
)</f>
        <v>0</v>
      </c>
    </row>
    <row r="8069" spans="1:9" x14ac:dyDescent="0.25">
      <c r="A8069" s="392"/>
      <c r="B8069" s="392"/>
      <c r="C8069" s="392"/>
      <c r="D8069" s="392"/>
      <c r="E8069" s="392"/>
      <c r="F8069" s="392"/>
      <c r="G8069" s="393"/>
      <c r="H8069" s="387" t="b" cm="1">
        <f t="array" aca="1" ref="H8069" ca="1">EsNegrita(BP[[#This Row],[CODIGO]])</f>
        <v>0</v>
      </c>
      <c r="I8069" s="387" t="b" cm="1">
        <f t="array" ref="I8069">_xlfn.LET(
    _xlpm.codigos_devolucion, _xlfn.UNIQUE(_xlfn._xlws.FILTER(BP[CODIGO], ISNUMBER(SEARCH("devoluci", BP[NOMBRE CUENTA])), {""})),
    ISNUMBER(MATCH(BP[[#This Row],[CODIGO]], _xlpm.codigos_devolucion, 0))
)</f>
        <v>0</v>
      </c>
    </row>
    <row r="8070" spans="1:9" x14ac:dyDescent="0.25">
      <c r="A8070" s="68"/>
      <c r="B8070" s="68"/>
      <c r="C8070" s="68"/>
      <c r="D8070" s="68"/>
      <c r="E8070" s="68"/>
      <c r="F8070" s="68"/>
      <c r="G8070" s="389"/>
      <c r="H8070" s="387" t="b" cm="1">
        <f t="array" aca="1" ref="H8070" ca="1">EsNegrita(BP[[#This Row],[CODIGO]])</f>
        <v>0</v>
      </c>
      <c r="I8070" s="387" t="b" cm="1">
        <f t="array" ref="I8070">_xlfn.LET(
    _xlpm.codigos_devolucion, _xlfn.UNIQUE(_xlfn._xlws.FILTER(BP[CODIGO], ISNUMBER(SEARCH("devoluci", BP[NOMBRE CUENTA])), {""})),
    ISNUMBER(MATCH(BP[[#This Row],[CODIGO]], _xlpm.codigos_devolucion, 0))
)</f>
        <v>0</v>
      </c>
    </row>
    <row r="8071" spans="1:9" x14ac:dyDescent="0.25">
      <c r="A8071" s="392"/>
      <c r="B8071" s="392"/>
      <c r="C8071" s="392"/>
      <c r="D8071" s="392"/>
      <c r="E8071" s="392"/>
      <c r="F8071" s="392"/>
      <c r="G8071" s="393"/>
      <c r="H8071" s="387" t="b" cm="1">
        <f t="array" aca="1" ref="H8071" ca="1">EsNegrita(BP[[#This Row],[CODIGO]])</f>
        <v>0</v>
      </c>
      <c r="I8071" s="387" t="b" cm="1">
        <f t="array" ref="I8071">_xlfn.LET(
    _xlpm.codigos_devolucion, _xlfn.UNIQUE(_xlfn._xlws.FILTER(BP[CODIGO], ISNUMBER(SEARCH("devoluci", BP[NOMBRE CUENTA])), {""})),
    ISNUMBER(MATCH(BP[[#This Row],[CODIGO]], _xlpm.codigos_devolucion, 0))
)</f>
        <v>0</v>
      </c>
    </row>
    <row r="8072" spans="1:9" x14ac:dyDescent="0.25">
      <c r="A8072" s="68"/>
      <c r="B8072" s="68"/>
      <c r="C8072" s="68"/>
      <c r="D8072" s="68"/>
      <c r="E8072" s="68"/>
      <c r="F8072" s="68"/>
      <c r="G8072" s="389"/>
      <c r="H8072" s="387" t="b" cm="1">
        <f t="array" aca="1" ref="H8072" ca="1">EsNegrita(BP[[#This Row],[CODIGO]])</f>
        <v>0</v>
      </c>
      <c r="I8072" s="387" t="b" cm="1">
        <f t="array" ref="I8072">_xlfn.LET(
    _xlpm.codigos_devolucion, _xlfn.UNIQUE(_xlfn._xlws.FILTER(BP[CODIGO], ISNUMBER(SEARCH("devoluci", BP[NOMBRE CUENTA])), {""})),
    ISNUMBER(MATCH(BP[[#This Row],[CODIGO]], _xlpm.codigos_devolucion, 0))
)</f>
        <v>0</v>
      </c>
    </row>
    <row r="8073" spans="1:9" x14ac:dyDescent="0.25">
      <c r="A8073" s="392"/>
      <c r="B8073" s="392"/>
      <c r="C8073" s="392"/>
      <c r="D8073" s="392"/>
      <c r="E8073" s="392"/>
      <c r="F8073" s="392"/>
      <c r="G8073" s="393"/>
      <c r="H8073" s="387" t="b" cm="1">
        <f t="array" aca="1" ref="H8073" ca="1">EsNegrita(BP[[#This Row],[CODIGO]])</f>
        <v>0</v>
      </c>
      <c r="I8073" s="387" t="b" cm="1">
        <f t="array" ref="I8073">_xlfn.LET(
    _xlpm.codigos_devolucion, _xlfn.UNIQUE(_xlfn._xlws.FILTER(BP[CODIGO], ISNUMBER(SEARCH("devoluci", BP[NOMBRE CUENTA])), {""})),
    ISNUMBER(MATCH(BP[[#This Row],[CODIGO]], _xlpm.codigos_devolucion, 0))
)</f>
        <v>0</v>
      </c>
    </row>
    <row r="8074" spans="1:9" x14ac:dyDescent="0.25">
      <c r="A8074" s="68"/>
      <c r="B8074" s="68"/>
      <c r="C8074" s="68"/>
      <c r="D8074" s="68"/>
      <c r="E8074" s="68"/>
      <c r="F8074" s="68"/>
      <c r="G8074" s="389"/>
      <c r="H8074" s="387" t="b" cm="1">
        <f t="array" aca="1" ref="H8074" ca="1">EsNegrita(BP[[#This Row],[CODIGO]])</f>
        <v>0</v>
      </c>
      <c r="I8074" s="387" t="b" cm="1">
        <f t="array" ref="I8074">_xlfn.LET(
    _xlpm.codigos_devolucion, _xlfn.UNIQUE(_xlfn._xlws.FILTER(BP[CODIGO], ISNUMBER(SEARCH("devoluci", BP[NOMBRE CUENTA])), {""})),
    ISNUMBER(MATCH(BP[[#This Row],[CODIGO]], _xlpm.codigos_devolucion, 0))
)</f>
        <v>0</v>
      </c>
    </row>
    <row r="8075" spans="1:9" x14ac:dyDescent="0.25">
      <c r="A8075" s="392"/>
      <c r="B8075" s="392"/>
      <c r="C8075" s="392"/>
      <c r="D8075" s="392"/>
      <c r="E8075" s="392"/>
      <c r="F8075" s="392"/>
      <c r="G8075" s="393"/>
      <c r="H8075" s="387" t="b" cm="1">
        <f t="array" aca="1" ref="H8075" ca="1">EsNegrita(BP[[#This Row],[CODIGO]])</f>
        <v>0</v>
      </c>
      <c r="I8075" s="387" t="b" cm="1">
        <f t="array" ref="I8075">_xlfn.LET(
    _xlpm.codigos_devolucion, _xlfn.UNIQUE(_xlfn._xlws.FILTER(BP[CODIGO], ISNUMBER(SEARCH("devoluci", BP[NOMBRE CUENTA])), {""})),
    ISNUMBER(MATCH(BP[[#This Row],[CODIGO]], _xlpm.codigos_devolucion, 0))
)</f>
        <v>0</v>
      </c>
    </row>
    <row r="8076" spans="1:9" x14ac:dyDescent="0.25">
      <c r="A8076" s="68"/>
      <c r="B8076" s="68"/>
      <c r="C8076" s="68"/>
      <c r="D8076" s="68"/>
      <c r="E8076" s="68"/>
      <c r="F8076" s="68"/>
      <c r="G8076" s="389"/>
      <c r="H8076" s="387" t="b" cm="1">
        <f t="array" aca="1" ref="H8076" ca="1">EsNegrita(BP[[#This Row],[CODIGO]])</f>
        <v>0</v>
      </c>
      <c r="I8076" s="387" t="b" cm="1">
        <f t="array" ref="I8076">_xlfn.LET(
    _xlpm.codigos_devolucion, _xlfn.UNIQUE(_xlfn._xlws.FILTER(BP[CODIGO], ISNUMBER(SEARCH("devoluci", BP[NOMBRE CUENTA])), {""})),
    ISNUMBER(MATCH(BP[[#This Row],[CODIGO]], _xlpm.codigos_devolucion, 0))
)</f>
        <v>0</v>
      </c>
    </row>
    <row r="8077" spans="1:9" x14ac:dyDescent="0.25">
      <c r="A8077" s="392"/>
      <c r="B8077" s="392"/>
      <c r="C8077" s="392"/>
      <c r="D8077" s="392"/>
      <c r="E8077" s="392"/>
      <c r="F8077" s="392"/>
      <c r="G8077" s="393"/>
      <c r="H8077" s="387" t="b" cm="1">
        <f t="array" aca="1" ref="H8077" ca="1">EsNegrita(BP[[#This Row],[CODIGO]])</f>
        <v>0</v>
      </c>
      <c r="I8077" s="387" t="b" cm="1">
        <f t="array" ref="I8077">_xlfn.LET(
    _xlpm.codigos_devolucion, _xlfn.UNIQUE(_xlfn._xlws.FILTER(BP[CODIGO], ISNUMBER(SEARCH("devoluci", BP[NOMBRE CUENTA])), {""})),
    ISNUMBER(MATCH(BP[[#This Row],[CODIGO]], _xlpm.codigos_devolucion, 0))
)</f>
        <v>0</v>
      </c>
    </row>
    <row r="8078" spans="1:9" x14ac:dyDescent="0.25">
      <c r="A8078" s="68"/>
      <c r="B8078" s="68"/>
      <c r="C8078" s="68"/>
      <c r="D8078" s="68"/>
      <c r="E8078" s="68"/>
      <c r="F8078" s="68"/>
      <c r="G8078" s="389"/>
      <c r="H8078" s="387" t="b" cm="1">
        <f t="array" aca="1" ref="H8078" ca="1">EsNegrita(BP[[#This Row],[CODIGO]])</f>
        <v>0</v>
      </c>
      <c r="I8078" s="387" t="b" cm="1">
        <f t="array" ref="I8078">_xlfn.LET(
    _xlpm.codigos_devolucion, _xlfn.UNIQUE(_xlfn._xlws.FILTER(BP[CODIGO], ISNUMBER(SEARCH("devoluci", BP[NOMBRE CUENTA])), {""})),
    ISNUMBER(MATCH(BP[[#This Row],[CODIGO]], _xlpm.codigos_devolucion, 0))
)</f>
        <v>0</v>
      </c>
    </row>
    <row r="8079" spans="1:9" x14ac:dyDescent="0.25">
      <c r="A8079" s="394"/>
      <c r="B8079" s="394"/>
      <c r="C8079" s="394"/>
      <c r="D8079" s="394"/>
      <c r="E8079" s="394"/>
      <c r="F8079" s="394"/>
      <c r="G8079" s="395"/>
      <c r="H8079" s="387" t="b" cm="1">
        <f t="array" aca="1" ref="H8079" ca="1">EsNegrita(BP[[#This Row],[CODIGO]])</f>
        <v>0</v>
      </c>
      <c r="I8079" s="387" t="b" cm="1">
        <f t="array" ref="I8079">_xlfn.LET(
    _xlpm.codigos_devolucion, _xlfn.UNIQUE(_xlfn._xlws.FILTER(BP[CODIGO], ISNUMBER(SEARCH("devoluci", BP[NOMBRE CUENTA])), {""})),
    ISNUMBER(MATCH(BP[[#This Row],[CODIGO]], _xlpm.codigos_devolucion, 0))
)</f>
        <v>0</v>
      </c>
    </row>
    <row r="8080" spans="1:9" x14ac:dyDescent="0.25">
      <c r="A8080" s="392"/>
      <c r="B8080" s="392"/>
      <c r="C8080" s="392"/>
      <c r="D8080" s="392"/>
      <c r="E8080" s="392"/>
      <c r="F8080" s="392"/>
      <c r="G8080" s="393"/>
      <c r="H8080" s="387" t="b" cm="1">
        <f t="array" aca="1" ref="H8080" ca="1">EsNegrita(BP[[#This Row],[CODIGO]])</f>
        <v>0</v>
      </c>
      <c r="I8080" s="387" t="b" cm="1">
        <f t="array" ref="I8080">_xlfn.LET(
    _xlpm.codigos_devolucion, _xlfn.UNIQUE(_xlfn._xlws.FILTER(BP[CODIGO], ISNUMBER(SEARCH("devoluci", BP[NOMBRE CUENTA])), {""})),
    ISNUMBER(MATCH(BP[[#This Row],[CODIGO]], _xlpm.codigos_devolucion, 0))
)</f>
        <v>0</v>
      </c>
    </row>
    <row r="8081" spans="1:9" x14ac:dyDescent="0.25">
      <c r="A8081" s="390"/>
      <c r="B8081" s="390"/>
      <c r="C8081" s="390"/>
      <c r="D8081" s="390"/>
      <c r="E8081" s="390"/>
      <c r="F8081" s="390"/>
      <c r="G8081" s="391"/>
      <c r="H8081" s="387" t="b" cm="1">
        <f t="array" aca="1" ref="H8081" ca="1">EsNegrita(BP[[#This Row],[CODIGO]])</f>
        <v>0</v>
      </c>
      <c r="I8081" s="387" t="b" cm="1">
        <f t="array" ref="I8081">_xlfn.LET(
    _xlpm.codigos_devolucion, _xlfn.UNIQUE(_xlfn._xlws.FILTER(BP[CODIGO], ISNUMBER(SEARCH("devoluci", BP[NOMBRE CUENTA])), {""})),
    ISNUMBER(MATCH(BP[[#This Row],[CODIGO]], _xlpm.codigos_devolucion, 0))
)</f>
        <v>0</v>
      </c>
    </row>
    <row r="8082" spans="1:9" x14ac:dyDescent="0.25">
      <c r="A8082" s="68"/>
      <c r="B8082" s="68"/>
      <c r="C8082" s="68"/>
      <c r="D8082" s="68"/>
      <c r="E8082" s="68"/>
      <c r="F8082" s="68"/>
      <c r="G8082" s="389"/>
      <c r="H8082" s="387" t="b" cm="1">
        <f t="array" aca="1" ref="H8082" ca="1">EsNegrita(BP[[#This Row],[CODIGO]])</f>
        <v>0</v>
      </c>
      <c r="I8082" s="387" t="b" cm="1">
        <f t="array" ref="I8082">_xlfn.LET(
    _xlpm.codigos_devolucion, _xlfn.UNIQUE(_xlfn._xlws.FILTER(BP[CODIGO], ISNUMBER(SEARCH("devoluci", BP[NOMBRE CUENTA])), {""})),
    ISNUMBER(MATCH(BP[[#This Row],[CODIGO]], _xlpm.codigos_devolucion, 0))
)</f>
        <v>0</v>
      </c>
    </row>
    <row r="8083" spans="1:9" x14ac:dyDescent="0.25">
      <c r="A8083" s="394"/>
      <c r="B8083" s="394"/>
      <c r="C8083" s="394"/>
      <c r="D8083" s="394"/>
      <c r="E8083" s="394"/>
      <c r="F8083" s="394"/>
      <c r="G8083" s="395"/>
      <c r="H8083" s="387" t="b" cm="1">
        <f t="array" aca="1" ref="H8083" ca="1">EsNegrita(BP[[#This Row],[CODIGO]])</f>
        <v>0</v>
      </c>
      <c r="I8083" s="387" t="b" cm="1">
        <f t="array" ref="I8083">_xlfn.LET(
    _xlpm.codigos_devolucion, _xlfn.UNIQUE(_xlfn._xlws.FILTER(BP[CODIGO], ISNUMBER(SEARCH("devoluci", BP[NOMBRE CUENTA])), {""})),
    ISNUMBER(MATCH(BP[[#This Row],[CODIGO]], _xlpm.codigos_devolucion, 0))
)</f>
        <v>0</v>
      </c>
    </row>
    <row r="8084" spans="1:9" x14ac:dyDescent="0.25">
      <c r="A8084" s="392"/>
      <c r="B8084" s="392"/>
      <c r="C8084" s="392"/>
      <c r="D8084" s="392"/>
      <c r="E8084" s="392"/>
      <c r="F8084" s="392"/>
      <c r="G8084" s="393"/>
      <c r="H8084" s="387" t="b" cm="1">
        <f t="array" aca="1" ref="H8084" ca="1">EsNegrita(BP[[#This Row],[CODIGO]])</f>
        <v>0</v>
      </c>
      <c r="I8084" s="387" t="b" cm="1">
        <f t="array" ref="I8084">_xlfn.LET(
    _xlpm.codigos_devolucion, _xlfn.UNIQUE(_xlfn._xlws.FILTER(BP[CODIGO], ISNUMBER(SEARCH("devoluci", BP[NOMBRE CUENTA])), {""})),
    ISNUMBER(MATCH(BP[[#This Row],[CODIGO]], _xlpm.codigos_devolucion, 0))
)</f>
        <v>0</v>
      </c>
    </row>
    <row r="8085" spans="1:9" x14ac:dyDescent="0.25">
      <c r="A8085" s="68"/>
      <c r="B8085" s="68"/>
      <c r="C8085" s="68"/>
      <c r="D8085" s="68"/>
      <c r="E8085" s="68"/>
      <c r="F8085" s="68"/>
      <c r="G8085" s="389"/>
      <c r="H8085" s="387" t="b" cm="1">
        <f t="array" aca="1" ref="H8085" ca="1">EsNegrita(BP[[#This Row],[CODIGO]])</f>
        <v>0</v>
      </c>
      <c r="I8085" s="387" t="b" cm="1">
        <f t="array" ref="I8085">_xlfn.LET(
    _xlpm.codigos_devolucion, _xlfn.UNIQUE(_xlfn._xlws.FILTER(BP[CODIGO], ISNUMBER(SEARCH("devoluci", BP[NOMBRE CUENTA])), {""})),
    ISNUMBER(MATCH(BP[[#This Row],[CODIGO]], _xlpm.codigos_devolucion, 0))
)</f>
        <v>0</v>
      </c>
    </row>
    <row r="8086" spans="1:9" x14ac:dyDescent="0.25">
      <c r="A8086" s="68"/>
      <c r="B8086" s="68"/>
      <c r="C8086" s="68"/>
      <c r="D8086" s="68"/>
      <c r="E8086" s="68"/>
      <c r="F8086" s="68"/>
      <c r="G8086" s="389"/>
      <c r="H8086" s="387" t="b" cm="1">
        <f t="array" aca="1" ref="H8086" ca="1">EsNegrita(BP[[#This Row],[CODIGO]])</f>
        <v>0</v>
      </c>
      <c r="I8086" s="387" t="b" cm="1">
        <f t="array" ref="I8086">_xlfn.LET(
    _xlpm.codigos_devolucion, _xlfn.UNIQUE(_xlfn._xlws.FILTER(BP[CODIGO], ISNUMBER(SEARCH("devoluci", BP[NOMBRE CUENTA])), {""})),
    ISNUMBER(MATCH(BP[[#This Row],[CODIGO]], _xlpm.codigos_devolucion, 0))
)</f>
        <v>0</v>
      </c>
    </row>
    <row r="8087" spans="1:9" x14ac:dyDescent="0.25">
      <c r="A8087" s="68"/>
      <c r="B8087" s="68"/>
      <c r="C8087" s="68"/>
      <c r="D8087" s="68"/>
      <c r="E8087" s="68"/>
      <c r="F8087" s="68"/>
      <c r="G8087" s="389"/>
      <c r="H8087" s="387" t="b" cm="1">
        <f t="array" aca="1" ref="H8087" ca="1">EsNegrita(BP[[#This Row],[CODIGO]])</f>
        <v>0</v>
      </c>
      <c r="I8087" s="387" t="b" cm="1">
        <f t="array" ref="I8087">_xlfn.LET(
    _xlpm.codigos_devolucion, _xlfn.UNIQUE(_xlfn._xlws.FILTER(BP[CODIGO], ISNUMBER(SEARCH("devoluci", BP[NOMBRE CUENTA])), {""})),
    ISNUMBER(MATCH(BP[[#This Row],[CODIGO]], _xlpm.codigos_devolucion, 0))
)</f>
        <v>0</v>
      </c>
    </row>
    <row r="8088" spans="1:9" x14ac:dyDescent="0.25">
      <c r="A8088" s="68"/>
      <c r="B8088" s="68"/>
      <c r="C8088" s="68"/>
      <c r="D8088" s="68"/>
      <c r="E8088" s="68"/>
      <c r="F8088" s="68"/>
      <c r="G8088" s="389"/>
      <c r="H8088" s="387" t="b" cm="1">
        <f t="array" aca="1" ref="H8088" ca="1">EsNegrita(BP[[#This Row],[CODIGO]])</f>
        <v>0</v>
      </c>
      <c r="I8088" s="387" t="b" cm="1">
        <f t="array" ref="I8088">_xlfn.LET(
    _xlpm.codigos_devolucion, _xlfn.UNIQUE(_xlfn._xlws.FILTER(BP[CODIGO], ISNUMBER(SEARCH("devoluci", BP[NOMBRE CUENTA])), {""})),
    ISNUMBER(MATCH(BP[[#This Row],[CODIGO]], _xlpm.codigos_devolucion, 0))
)</f>
        <v>0</v>
      </c>
    </row>
    <row r="8089" spans="1:9" x14ac:dyDescent="0.25">
      <c r="A8089" s="68"/>
      <c r="B8089" s="68"/>
      <c r="C8089" s="68"/>
      <c r="D8089" s="68"/>
      <c r="E8089" s="68"/>
      <c r="F8089" s="68"/>
      <c r="G8089" s="389"/>
      <c r="H8089" s="387" t="b" cm="1">
        <f t="array" aca="1" ref="H8089" ca="1">EsNegrita(BP[[#This Row],[CODIGO]])</f>
        <v>0</v>
      </c>
      <c r="I8089" s="387" t="b" cm="1">
        <f t="array" ref="I8089">_xlfn.LET(
    _xlpm.codigos_devolucion, _xlfn.UNIQUE(_xlfn._xlws.FILTER(BP[CODIGO], ISNUMBER(SEARCH("devoluci", BP[NOMBRE CUENTA])), {""})),
    ISNUMBER(MATCH(BP[[#This Row],[CODIGO]], _xlpm.codigos_devolucion, 0))
)</f>
        <v>0</v>
      </c>
    </row>
    <row r="8090" spans="1:9" x14ac:dyDescent="0.25">
      <c r="A8090" s="68"/>
      <c r="B8090" s="68"/>
      <c r="C8090" s="68"/>
      <c r="D8090" s="68"/>
      <c r="E8090" s="68"/>
      <c r="F8090" s="68"/>
      <c r="G8090" s="389"/>
      <c r="H8090" s="387" t="b" cm="1">
        <f t="array" aca="1" ref="H8090" ca="1">EsNegrita(BP[[#This Row],[CODIGO]])</f>
        <v>0</v>
      </c>
      <c r="I8090" s="387" t="b" cm="1">
        <f t="array" ref="I8090">_xlfn.LET(
    _xlpm.codigos_devolucion, _xlfn.UNIQUE(_xlfn._xlws.FILTER(BP[CODIGO], ISNUMBER(SEARCH("devoluci", BP[NOMBRE CUENTA])), {""})),
    ISNUMBER(MATCH(BP[[#This Row],[CODIGO]], _xlpm.codigos_devolucion, 0))
)</f>
        <v>0</v>
      </c>
    </row>
    <row r="8091" spans="1:9" x14ac:dyDescent="0.25">
      <c r="A8091" s="68"/>
      <c r="B8091" s="68"/>
      <c r="C8091" s="68"/>
      <c r="D8091" s="68"/>
      <c r="E8091" s="68"/>
      <c r="F8091" s="68"/>
      <c r="G8091" s="389"/>
      <c r="H8091" s="387" t="b" cm="1">
        <f t="array" aca="1" ref="H8091" ca="1">EsNegrita(BP[[#This Row],[CODIGO]])</f>
        <v>0</v>
      </c>
      <c r="I8091" s="387" t="b" cm="1">
        <f t="array" ref="I8091">_xlfn.LET(
    _xlpm.codigos_devolucion, _xlfn.UNIQUE(_xlfn._xlws.FILTER(BP[CODIGO], ISNUMBER(SEARCH("devoluci", BP[NOMBRE CUENTA])), {""})),
    ISNUMBER(MATCH(BP[[#This Row],[CODIGO]], _xlpm.codigos_devolucion, 0))
)</f>
        <v>0</v>
      </c>
    </row>
    <row r="8092" spans="1:9" x14ac:dyDescent="0.25">
      <c r="A8092" s="68"/>
      <c r="B8092" s="68"/>
      <c r="C8092" s="68"/>
      <c r="D8092" s="68"/>
      <c r="E8092" s="68"/>
      <c r="F8092" s="68"/>
      <c r="G8092" s="389"/>
      <c r="H8092" s="387" t="b" cm="1">
        <f t="array" aca="1" ref="H8092" ca="1">EsNegrita(BP[[#This Row],[CODIGO]])</f>
        <v>0</v>
      </c>
      <c r="I8092" s="387" t="b" cm="1">
        <f t="array" ref="I8092">_xlfn.LET(
    _xlpm.codigos_devolucion, _xlfn.UNIQUE(_xlfn._xlws.FILTER(BP[CODIGO], ISNUMBER(SEARCH("devoluci", BP[NOMBRE CUENTA])), {""})),
    ISNUMBER(MATCH(BP[[#This Row],[CODIGO]], _xlpm.codigos_devolucion, 0))
)</f>
        <v>0</v>
      </c>
    </row>
    <row r="8093" spans="1:9" x14ac:dyDescent="0.25">
      <c r="A8093" s="68"/>
      <c r="B8093" s="68"/>
      <c r="C8093" s="68"/>
      <c r="D8093" s="68"/>
      <c r="E8093" s="68"/>
      <c r="F8093" s="68"/>
      <c r="G8093" s="389"/>
      <c r="H8093" s="387" t="b" cm="1">
        <f t="array" aca="1" ref="H8093" ca="1">EsNegrita(BP[[#This Row],[CODIGO]])</f>
        <v>0</v>
      </c>
      <c r="I8093" s="387" t="b" cm="1">
        <f t="array" ref="I8093">_xlfn.LET(
    _xlpm.codigos_devolucion, _xlfn.UNIQUE(_xlfn._xlws.FILTER(BP[CODIGO], ISNUMBER(SEARCH("devoluci", BP[NOMBRE CUENTA])), {""})),
    ISNUMBER(MATCH(BP[[#This Row],[CODIGO]], _xlpm.codigos_devolucion, 0))
)</f>
        <v>0</v>
      </c>
    </row>
    <row r="8094" spans="1:9" x14ac:dyDescent="0.25">
      <c r="A8094" s="68"/>
      <c r="B8094" s="68"/>
      <c r="C8094" s="68"/>
      <c r="D8094" s="68"/>
      <c r="E8094" s="68"/>
      <c r="F8094" s="68"/>
      <c r="G8094" s="389"/>
      <c r="H8094" s="387" t="b" cm="1">
        <f t="array" aca="1" ref="H8094" ca="1">EsNegrita(BP[[#This Row],[CODIGO]])</f>
        <v>0</v>
      </c>
      <c r="I8094" s="387" t="b" cm="1">
        <f t="array" ref="I8094">_xlfn.LET(
    _xlpm.codigos_devolucion, _xlfn.UNIQUE(_xlfn._xlws.FILTER(BP[CODIGO], ISNUMBER(SEARCH("devoluci", BP[NOMBRE CUENTA])), {""})),
    ISNUMBER(MATCH(BP[[#This Row],[CODIGO]], _xlpm.codigos_devolucion, 0))
)</f>
        <v>0</v>
      </c>
    </row>
    <row r="8095" spans="1:9" x14ac:dyDescent="0.25">
      <c r="A8095" s="68"/>
      <c r="B8095" s="68"/>
      <c r="C8095" s="68"/>
      <c r="D8095" s="68"/>
      <c r="E8095" s="68"/>
      <c r="F8095" s="68"/>
      <c r="G8095" s="389"/>
      <c r="H8095" s="387" t="b" cm="1">
        <f t="array" aca="1" ref="H8095" ca="1">EsNegrita(BP[[#This Row],[CODIGO]])</f>
        <v>0</v>
      </c>
      <c r="I8095" s="387" t="b" cm="1">
        <f t="array" ref="I8095">_xlfn.LET(
    _xlpm.codigos_devolucion, _xlfn.UNIQUE(_xlfn._xlws.FILTER(BP[CODIGO], ISNUMBER(SEARCH("devoluci", BP[NOMBRE CUENTA])), {""})),
    ISNUMBER(MATCH(BP[[#This Row],[CODIGO]], _xlpm.codigos_devolucion, 0))
)</f>
        <v>0</v>
      </c>
    </row>
    <row r="8096" spans="1:9" x14ac:dyDescent="0.25">
      <c r="A8096" s="68"/>
      <c r="B8096" s="68"/>
      <c r="C8096" s="68"/>
      <c r="D8096" s="68"/>
      <c r="E8096" s="68"/>
      <c r="F8096" s="68"/>
      <c r="G8096" s="389"/>
      <c r="H8096" s="387" t="b" cm="1">
        <f t="array" aca="1" ref="H8096" ca="1">EsNegrita(BP[[#This Row],[CODIGO]])</f>
        <v>0</v>
      </c>
      <c r="I8096" s="387" t="b" cm="1">
        <f t="array" ref="I8096">_xlfn.LET(
    _xlpm.codigos_devolucion, _xlfn.UNIQUE(_xlfn._xlws.FILTER(BP[CODIGO], ISNUMBER(SEARCH("devoluci", BP[NOMBRE CUENTA])), {""})),
    ISNUMBER(MATCH(BP[[#This Row],[CODIGO]], _xlpm.codigos_devolucion, 0))
)</f>
        <v>0</v>
      </c>
    </row>
    <row r="8097" spans="1:9" x14ac:dyDescent="0.25">
      <c r="A8097" s="68"/>
      <c r="B8097" s="68"/>
      <c r="C8097" s="68"/>
      <c r="D8097" s="68"/>
      <c r="E8097" s="68"/>
      <c r="F8097" s="68"/>
      <c r="G8097" s="389"/>
      <c r="H8097" s="387" t="b" cm="1">
        <f t="array" aca="1" ref="H8097" ca="1">EsNegrita(BP[[#This Row],[CODIGO]])</f>
        <v>0</v>
      </c>
      <c r="I8097" s="387" t="b" cm="1">
        <f t="array" ref="I8097">_xlfn.LET(
    _xlpm.codigos_devolucion, _xlfn.UNIQUE(_xlfn._xlws.FILTER(BP[CODIGO], ISNUMBER(SEARCH("devoluci", BP[NOMBRE CUENTA])), {""})),
    ISNUMBER(MATCH(BP[[#This Row],[CODIGO]], _xlpm.codigos_devolucion, 0))
)</f>
        <v>0</v>
      </c>
    </row>
    <row r="8098" spans="1:9" x14ac:dyDescent="0.25">
      <c r="A8098" s="68"/>
      <c r="B8098" s="68"/>
      <c r="C8098" s="68"/>
      <c r="D8098" s="68"/>
      <c r="E8098" s="68"/>
      <c r="F8098" s="68"/>
      <c r="G8098" s="389"/>
      <c r="H8098" s="387" t="b" cm="1">
        <f t="array" aca="1" ref="H8098" ca="1">EsNegrita(BP[[#This Row],[CODIGO]])</f>
        <v>0</v>
      </c>
      <c r="I8098" s="387" t="b" cm="1">
        <f t="array" ref="I8098">_xlfn.LET(
    _xlpm.codigos_devolucion, _xlfn.UNIQUE(_xlfn._xlws.FILTER(BP[CODIGO], ISNUMBER(SEARCH("devoluci", BP[NOMBRE CUENTA])), {""})),
    ISNUMBER(MATCH(BP[[#This Row],[CODIGO]], _xlpm.codigos_devolucion, 0))
)</f>
        <v>0</v>
      </c>
    </row>
    <row r="8099" spans="1:9" x14ac:dyDescent="0.25">
      <c r="A8099" s="68"/>
      <c r="B8099" s="68"/>
      <c r="C8099" s="68"/>
      <c r="D8099" s="68"/>
      <c r="E8099" s="68"/>
      <c r="F8099" s="68"/>
      <c r="G8099" s="389"/>
      <c r="H8099" s="387" t="b" cm="1">
        <f t="array" aca="1" ref="H8099" ca="1">EsNegrita(BP[[#This Row],[CODIGO]])</f>
        <v>0</v>
      </c>
      <c r="I8099" s="387" t="b" cm="1">
        <f t="array" ref="I8099">_xlfn.LET(
    _xlpm.codigos_devolucion, _xlfn.UNIQUE(_xlfn._xlws.FILTER(BP[CODIGO], ISNUMBER(SEARCH("devoluci", BP[NOMBRE CUENTA])), {""})),
    ISNUMBER(MATCH(BP[[#This Row],[CODIGO]], _xlpm.codigos_devolucion, 0))
)</f>
        <v>0</v>
      </c>
    </row>
    <row r="8100" spans="1:9" x14ac:dyDescent="0.25">
      <c r="A8100" s="392"/>
      <c r="B8100" s="392"/>
      <c r="C8100" s="392"/>
      <c r="D8100" s="392"/>
      <c r="E8100" s="392"/>
      <c r="F8100" s="392"/>
      <c r="G8100" s="393"/>
      <c r="H8100" s="387" t="b" cm="1">
        <f t="array" aca="1" ref="H8100" ca="1">EsNegrita(BP[[#This Row],[CODIGO]])</f>
        <v>0</v>
      </c>
      <c r="I8100" s="387" t="b" cm="1">
        <f t="array" ref="I8100">_xlfn.LET(
    _xlpm.codigos_devolucion, _xlfn.UNIQUE(_xlfn._xlws.FILTER(BP[CODIGO], ISNUMBER(SEARCH("devoluci", BP[NOMBRE CUENTA])), {""})),
    ISNUMBER(MATCH(BP[[#This Row],[CODIGO]], _xlpm.codigos_devolucion, 0))
)</f>
        <v>0</v>
      </c>
    </row>
    <row r="8101" spans="1:9" x14ac:dyDescent="0.25">
      <c r="A8101" s="68"/>
      <c r="B8101" s="68"/>
      <c r="C8101" s="68"/>
      <c r="D8101" s="68"/>
      <c r="E8101" s="68"/>
      <c r="F8101" s="68"/>
      <c r="G8101" s="389"/>
      <c r="H8101" s="387" t="b" cm="1">
        <f t="array" aca="1" ref="H8101" ca="1">EsNegrita(BP[[#This Row],[CODIGO]])</f>
        <v>0</v>
      </c>
      <c r="I8101" s="387" t="b" cm="1">
        <f t="array" ref="I8101">_xlfn.LET(
    _xlpm.codigos_devolucion, _xlfn.UNIQUE(_xlfn._xlws.FILTER(BP[CODIGO], ISNUMBER(SEARCH("devoluci", BP[NOMBRE CUENTA])), {""})),
    ISNUMBER(MATCH(BP[[#This Row],[CODIGO]], _xlpm.codigos_devolucion, 0))
)</f>
        <v>0</v>
      </c>
    </row>
    <row r="8102" spans="1:9" x14ac:dyDescent="0.25">
      <c r="A8102" s="68"/>
      <c r="B8102" s="68"/>
      <c r="C8102" s="68"/>
      <c r="D8102" s="68"/>
      <c r="E8102" s="68"/>
      <c r="F8102" s="68"/>
      <c r="G8102" s="389"/>
      <c r="H8102" s="387" t="b" cm="1">
        <f t="array" aca="1" ref="H8102" ca="1">EsNegrita(BP[[#This Row],[CODIGO]])</f>
        <v>0</v>
      </c>
      <c r="I8102" s="387" t="b" cm="1">
        <f t="array" ref="I8102">_xlfn.LET(
    _xlpm.codigos_devolucion, _xlfn.UNIQUE(_xlfn._xlws.FILTER(BP[CODIGO], ISNUMBER(SEARCH("devoluci", BP[NOMBRE CUENTA])), {""})),
    ISNUMBER(MATCH(BP[[#This Row],[CODIGO]], _xlpm.codigos_devolucion, 0))
)</f>
        <v>0</v>
      </c>
    </row>
    <row r="8103" spans="1:9" x14ac:dyDescent="0.25">
      <c r="A8103" s="68"/>
      <c r="B8103" s="68"/>
      <c r="C8103" s="68"/>
      <c r="D8103" s="68"/>
      <c r="E8103" s="68"/>
      <c r="F8103" s="68"/>
      <c r="G8103" s="389"/>
      <c r="H8103" s="387" t="b" cm="1">
        <f t="array" aca="1" ref="H8103" ca="1">EsNegrita(BP[[#This Row],[CODIGO]])</f>
        <v>0</v>
      </c>
      <c r="I8103" s="387" t="b" cm="1">
        <f t="array" ref="I8103">_xlfn.LET(
    _xlpm.codigos_devolucion, _xlfn.UNIQUE(_xlfn._xlws.FILTER(BP[CODIGO], ISNUMBER(SEARCH("devoluci", BP[NOMBRE CUENTA])), {""})),
    ISNUMBER(MATCH(BP[[#This Row],[CODIGO]], _xlpm.codigos_devolucion, 0))
)</f>
        <v>0</v>
      </c>
    </row>
    <row r="8104" spans="1:9" x14ac:dyDescent="0.25">
      <c r="A8104" s="68"/>
      <c r="B8104" s="68"/>
      <c r="C8104" s="68"/>
      <c r="D8104" s="68"/>
      <c r="E8104" s="68"/>
      <c r="F8104" s="68"/>
      <c r="G8104" s="389"/>
      <c r="H8104" s="387" t="b" cm="1">
        <f t="array" aca="1" ref="H8104" ca="1">EsNegrita(BP[[#This Row],[CODIGO]])</f>
        <v>0</v>
      </c>
      <c r="I8104" s="387" t="b" cm="1">
        <f t="array" ref="I8104">_xlfn.LET(
    _xlpm.codigos_devolucion, _xlfn.UNIQUE(_xlfn._xlws.FILTER(BP[CODIGO], ISNUMBER(SEARCH("devoluci", BP[NOMBRE CUENTA])), {""})),
    ISNUMBER(MATCH(BP[[#This Row],[CODIGO]], _xlpm.codigos_devolucion, 0))
)</f>
        <v>0</v>
      </c>
    </row>
    <row r="8105" spans="1:9" x14ac:dyDescent="0.25">
      <c r="A8105" s="68"/>
      <c r="B8105" s="68"/>
      <c r="C8105" s="68"/>
      <c r="D8105" s="68"/>
      <c r="E8105" s="68"/>
      <c r="F8105" s="68"/>
      <c r="G8105" s="389"/>
      <c r="H8105" s="387" t="b" cm="1">
        <f t="array" aca="1" ref="H8105" ca="1">EsNegrita(BP[[#This Row],[CODIGO]])</f>
        <v>0</v>
      </c>
      <c r="I8105" s="387" t="b" cm="1">
        <f t="array" ref="I8105">_xlfn.LET(
    _xlpm.codigos_devolucion, _xlfn.UNIQUE(_xlfn._xlws.FILTER(BP[CODIGO], ISNUMBER(SEARCH("devoluci", BP[NOMBRE CUENTA])), {""})),
    ISNUMBER(MATCH(BP[[#This Row],[CODIGO]], _xlpm.codigos_devolucion, 0))
)</f>
        <v>0</v>
      </c>
    </row>
    <row r="8106" spans="1:9" x14ac:dyDescent="0.25">
      <c r="A8106" s="68"/>
      <c r="B8106" s="68"/>
      <c r="C8106" s="68"/>
      <c r="D8106" s="68"/>
      <c r="E8106" s="68"/>
      <c r="F8106" s="68"/>
      <c r="G8106" s="389"/>
      <c r="H8106" s="387" t="b" cm="1">
        <f t="array" aca="1" ref="H8106" ca="1">EsNegrita(BP[[#This Row],[CODIGO]])</f>
        <v>0</v>
      </c>
      <c r="I8106" s="387" t="b" cm="1">
        <f t="array" ref="I8106">_xlfn.LET(
    _xlpm.codigos_devolucion, _xlfn.UNIQUE(_xlfn._xlws.FILTER(BP[CODIGO], ISNUMBER(SEARCH("devoluci", BP[NOMBRE CUENTA])), {""})),
    ISNUMBER(MATCH(BP[[#This Row],[CODIGO]], _xlpm.codigos_devolucion, 0))
)</f>
        <v>0</v>
      </c>
    </row>
    <row r="8107" spans="1:9" x14ac:dyDescent="0.25">
      <c r="A8107" s="68"/>
      <c r="B8107" s="68"/>
      <c r="C8107" s="68"/>
      <c r="D8107" s="68"/>
      <c r="E8107" s="68"/>
      <c r="F8107" s="68"/>
      <c r="G8107" s="389"/>
      <c r="H8107" s="387" t="b" cm="1">
        <f t="array" aca="1" ref="H8107" ca="1">EsNegrita(BP[[#This Row],[CODIGO]])</f>
        <v>0</v>
      </c>
      <c r="I8107" s="387" t="b" cm="1">
        <f t="array" ref="I8107">_xlfn.LET(
    _xlpm.codigos_devolucion, _xlfn.UNIQUE(_xlfn._xlws.FILTER(BP[CODIGO], ISNUMBER(SEARCH("devoluci", BP[NOMBRE CUENTA])), {""})),
    ISNUMBER(MATCH(BP[[#This Row],[CODIGO]], _xlpm.codigos_devolucion, 0))
)</f>
        <v>0</v>
      </c>
    </row>
    <row r="8108" spans="1:9" x14ac:dyDescent="0.25">
      <c r="A8108" s="68"/>
      <c r="B8108" s="68"/>
      <c r="C8108" s="68"/>
      <c r="D8108" s="68"/>
      <c r="E8108" s="68"/>
      <c r="F8108" s="68"/>
      <c r="G8108" s="389"/>
      <c r="H8108" s="387" t="b" cm="1">
        <f t="array" aca="1" ref="H8108" ca="1">EsNegrita(BP[[#This Row],[CODIGO]])</f>
        <v>0</v>
      </c>
      <c r="I8108" s="387" t="b" cm="1">
        <f t="array" ref="I8108">_xlfn.LET(
    _xlpm.codigos_devolucion, _xlfn.UNIQUE(_xlfn._xlws.FILTER(BP[CODIGO], ISNUMBER(SEARCH("devoluci", BP[NOMBRE CUENTA])), {""})),
    ISNUMBER(MATCH(BP[[#This Row],[CODIGO]], _xlpm.codigos_devolucion, 0))
)</f>
        <v>0</v>
      </c>
    </row>
    <row r="8109" spans="1:9" x14ac:dyDescent="0.25">
      <c r="A8109" s="68"/>
      <c r="B8109" s="68"/>
      <c r="C8109" s="68"/>
      <c r="D8109" s="68"/>
      <c r="E8109" s="68"/>
      <c r="F8109" s="68"/>
      <c r="G8109" s="389"/>
      <c r="H8109" s="387" t="b" cm="1">
        <f t="array" aca="1" ref="H8109" ca="1">EsNegrita(BP[[#This Row],[CODIGO]])</f>
        <v>0</v>
      </c>
      <c r="I8109" s="387" t="b" cm="1">
        <f t="array" ref="I8109">_xlfn.LET(
    _xlpm.codigos_devolucion, _xlfn.UNIQUE(_xlfn._xlws.FILTER(BP[CODIGO], ISNUMBER(SEARCH("devoluci", BP[NOMBRE CUENTA])), {""})),
    ISNUMBER(MATCH(BP[[#This Row],[CODIGO]], _xlpm.codigos_devolucion, 0))
)</f>
        <v>0</v>
      </c>
    </row>
    <row r="8110" spans="1:9" x14ac:dyDescent="0.25">
      <c r="A8110" s="68"/>
      <c r="B8110" s="68"/>
      <c r="C8110" s="68"/>
      <c r="D8110" s="68"/>
      <c r="E8110" s="68"/>
      <c r="F8110" s="68"/>
      <c r="G8110" s="389"/>
      <c r="H8110" s="387" t="b" cm="1">
        <f t="array" aca="1" ref="H8110" ca="1">EsNegrita(BP[[#This Row],[CODIGO]])</f>
        <v>0</v>
      </c>
      <c r="I8110" s="387" t="b" cm="1">
        <f t="array" ref="I8110">_xlfn.LET(
    _xlpm.codigos_devolucion, _xlfn.UNIQUE(_xlfn._xlws.FILTER(BP[CODIGO], ISNUMBER(SEARCH("devoluci", BP[NOMBRE CUENTA])), {""})),
    ISNUMBER(MATCH(BP[[#This Row],[CODIGO]], _xlpm.codigos_devolucion, 0))
)</f>
        <v>0</v>
      </c>
    </row>
    <row r="8111" spans="1:9" x14ac:dyDescent="0.25">
      <c r="A8111" s="68"/>
      <c r="B8111" s="68"/>
      <c r="C8111" s="68"/>
      <c r="D8111" s="68"/>
      <c r="E8111" s="68"/>
      <c r="F8111" s="68"/>
      <c r="G8111" s="389"/>
      <c r="H8111" s="387" t="b" cm="1">
        <f t="array" aca="1" ref="H8111" ca="1">EsNegrita(BP[[#This Row],[CODIGO]])</f>
        <v>0</v>
      </c>
      <c r="I8111" s="387" t="b" cm="1">
        <f t="array" ref="I8111">_xlfn.LET(
    _xlpm.codigos_devolucion, _xlfn.UNIQUE(_xlfn._xlws.FILTER(BP[CODIGO], ISNUMBER(SEARCH("devoluci", BP[NOMBRE CUENTA])), {""})),
    ISNUMBER(MATCH(BP[[#This Row],[CODIGO]], _xlpm.codigos_devolucion, 0))
)</f>
        <v>0</v>
      </c>
    </row>
    <row r="8112" spans="1:9" x14ac:dyDescent="0.25">
      <c r="A8112" s="68"/>
      <c r="B8112" s="68"/>
      <c r="C8112" s="68"/>
      <c r="D8112" s="68"/>
      <c r="E8112" s="68"/>
      <c r="F8112" s="68"/>
      <c r="G8112" s="389"/>
      <c r="H8112" s="387" t="b" cm="1">
        <f t="array" aca="1" ref="H8112" ca="1">EsNegrita(BP[[#This Row],[CODIGO]])</f>
        <v>0</v>
      </c>
      <c r="I8112" s="387" t="b" cm="1">
        <f t="array" ref="I8112">_xlfn.LET(
    _xlpm.codigos_devolucion, _xlfn.UNIQUE(_xlfn._xlws.FILTER(BP[CODIGO], ISNUMBER(SEARCH("devoluci", BP[NOMBRE CUENTA])), {""})),
    ISNUMBER(MATCH(BP[[#This Row],[CODIGO]], _xlpm.codigos_devolucion, 0))
)</f>
        <v>0</v>
      </c>
    </row>
    <row r="8113" spans="1:9" x14ac:dyDescent="0.25">
      <c r="A8113" s="392"/>
      <c r="B8113" s="392"/>
      <c r="C8113" s="392"/>
      <c r="D8113" s="392"/>
      <c r="E8113" s="392"/>
      <c r="F8113" s="392"/>
      <c r="G8113" s="393"/>
      <c r="H8113" s="387" t="b" cm="1">
        <f t="array" aca="1" ref="H8113" ca="1">EsNegrita(BP[[#This Row],[CODIGO]])</f>
        <v>0</v>
      </c>
      <c r="I8113" s="387" t="b" cm="1">
        <f t="array" ref="I8113">_xlfn.LET(
    _xlpm.codigos_devolucion, _xlfn.UNIQUE(_xlfn._xlws.FILTER(BP[CODIGO], ISNUMBER(SEARCH("devoluci", BP[NOMBRE CUENTA])), {""})),
    ISNUMBER(MATCH(BP[[#This Row],[CODIGO]], _xlpm.codigos_devolucion, 0))
)</f>
        <v>0</v>
      </c>
    </row>
    <row r="8114" spans="1:9" x14ac:dyDescent="0.25">
      <c r="A8114" s="68"/>
      <c r="B8114" s="68"/>
      <c r="C8114" s="68"/>
      <c r="D8114" s="68"/>
      <c r="E8114" s="68"/>
      <c r="F8114" s="68"/>
      <c r="G8114" s="389"/>
      <c r="H8114" s="387" t="b" cm="1">
        <f t="array" aca="1" ref="H8114" ca="1">EsNegrita(BP[[#This Row],[CODIGO]])</f>
        <v>0</v>
      </c>
      <c r="I8114" s="387" t="b" cm="1">
        <f t="array" ref="I8114">_xlfn.LET(
    _xlpm.codigos_devolucion, _xlfn.UNIQUE(_xlfn._xlws.FILTER(BP[CODIGO], ISNUMBER(SEARCH("devoluci", BP[NOMBRE CUENTA])), {""})),
    ISNUMBER(MATCH(BP[[#This Row],[CODIGO]], _xlpm.codigos_devolucion, 0))
)</f>
        <v>0</v>
      </c>
    </row>
    <row r="8115" spans="1:9" x14ac:dyDescent="0.25">
      <c r="A8115" s="68"/>
      <c r="B8115" s="68"/>
      <c r="C8115" s="68"/>
      <c r="D8115" s="68"/>
      <c r="E8115" s="68"/>
      <c r="F8115" s="68"/>
      <c r="G8115" s="389"/>
      <c r="H8115" s="387" t="b" cm="1">
        <f t="array" aca="1" ref="H8115" ca="1">EsNegrita(BP[[#This Row],[CODIGO]])</f>
        <v>0</v>
      </c>
      <c r="I8115" s="387" t="b" cm="1">
        <f t="array" ref="I8115">_xlfn.LET(
    _xlpm.codigos_devolucion, _xlfn.UNIQUE(_xlfn._xlws.FILTER(BP[CODIGO], ISNUMBER(SEARCH("devoluci", BP[NOMBRE CUENTA])), {""})),
    ISNUMBER(MATCH(BP[[#This Row],[CODIGO]], _xlpm.codigos_devolucion, 0))
)</f>
        <v>0</v>
      </c>
    </row>
    <row r="8116" spans="1:9" x14ac:dyDescent="0.25">
      <c r="A8116" s="68"/>
      <c r="B8116" s="68"/>
      <c r="C8116" s="68"/>
      <c r="D8116" s="68"/>
      <c r="E8116" s="68"/>
      <c r="F8116" s="68"/>
      <c r="G8116" s="389"/>
      <c r="H8116" s="387" t="b" cm="1">
        <f t="array" aca="1" ref="H8116" ca="1">EsNegrita(BP[[#This Row],[CODIGO]])</f>
        <v>0</v>
      </c>
      <c r="I8116" s="387" t="b" cm="1">
        <f t="array" ref="I8116">_xlfn.LET(
    _xlpm.codigos_devolucion, _xlfn.UNIQUE(_xlfn._xlws.FILTER(BP[CODIGO], ISNUMBER(SEARCH("devoluci", BP[NOMBRE CUENTA])), {""})),
    ISNUMBER(MATCH(BP[[#This Row],[CODIGO]], _xlpm.codigos_devolucion, 0))
)</f>
        <v>0</v>
      </c>
    </row>
    <row r="8117" spans="1:9" x14ac:dyDescent="0.25">
      <c r="A8117" s="68"/>
      <c r="B8117" s="68"/>
      <c r="C8117" s="68"/>
      <c r="D8117" s="68"/>
      <c r="E8117" s="68"/>
      <c r="F8117" s="68"/>
      <c r="G8117" s="389"/>
      <c r="H8117" s="387" t="b" cm="1">
        <f t="array" aca="1" ref="H8117" ca="1">EsNegrita(BP[[#This Row],[CODIGO]])</f>
        <v>0</v>
      </c>
      <c r="I8117" s="387" t="b" cm="1">
        <f t="array" ref="I8117">_xlfn.LET(
    _xlpm.codigos_devolucion, _xlfn.UNIQUE(_xlfn._xlws.FILTER(BP[CODIGO], ISNUMBER(SEARCH("devoluci", BP[NOMBRE CUENTA])), {""})),
    ISNUMBER(MATCH(BP[[#This Row],[CODIGO]], _xlpm.codigos_devolucion, 0))
)</f>
        <v>0</v>
      </c>
    </row>
    <row r="8118" spans="1:9" x14ac:dyDescent="0.25">
      <c r="A8118" s="68"/>
      <c r="B8118" s="68"/>
      <c r="C8118" s="68"/>
      <c r="D8118" s="68"/>
      <c r="E8118" s="68"/>
      <c r="F8118" s="68"/>
      <c r="G8118" s="389"/>
      <c r="H8118" s="387" t="b" cm="1">
        <f t="array" aca="1" ref="H8118" ca="1">EsNegrita(BP[[#This Row],[CODIGO]])</f>
        <v>0</v>
      </c>
      <c r="I8118" s="387" t="b" cm="1">
        <f t="array" ref="I8118">_xlfn.LET(
    _xlpm.codigos_devolucion, _xlfn.UNIQUE(_xlfn._xlws.FILTER(BP[CODIGO], ISNUMBER(SEARCH("devoluci", BP[NOMBRE CUENTA])), {""})),
    ISNUMBER(MATCH(BP[[#This Row],[CODIGO]], _xlpm.codigos_devolucion, 0))
)</f>
        <v>0</v>
      </c>
    </row>
    <row r="8119" spans="1:9" x14ac:dyDescent="0.25">
      <c r="A8119" s="68"/>
      <c r="B8119" s="68"/>
      <c r="C8119" s="68"/>
      <c r="D8119" s="68"/>
      <c r="E8119" s="68"/>
      <c r="F8119" s="68"/>
      <c r="G8119" s="389"/>
      <c r="H8119" s="387" t="b" cm="1">
        <f t="array" aca="1" ref="H8119" ca="1">EsNegrita(BP[[#This Row],[CODIGO]])</f>
        <v>0</v>
      </c>
      <c r="I8119" s="387" t="b" cm="1">
        <f t="array" ref="I8119">_xlfn.LET(
    _xlpm.codigos_devolucion, _xlfn.UNIQUE(_xlfn._xlws.FILTER(BP[CODIGO], ISNUMBER(SEARCH("devoluci", BP[NOMBRE CUENTA])), {""})),
    ISNUMBER(MATCH(BP[[#This Row],[CODIGO]], _xlpm.codigos_devolucion, 0))
)</f>
        <v>0</v>
      </c>
    </row>
    <row r="8120" spans="1:9" x14ac:dyDescent="0.25">
      <c r="A8120" s="68"/>
      <c r="B8120" s="68"/>
      <c r="C8120" s="68"/>
      <c r="D8120" s="68"/>
      <c r="E8120" s="68"/>
      <c r="F8120" s="68"/>
      <c r="G8120" s="389"/>
      <c r="H8120" s="387" t="b" cm="1">
        <f t="array" aca="1" ref="H8120" ca="1">EsNegrita(BP[[#This Row],[CODIGO]])</f>
        <v>0</v>
      </c>
      <c r="I8120" s="387" t="b" cm="1">
        <f t="array" ref="I8120">_xlfn.LET(
    _xlpm.codigos_devolucion, _xlfn.UNIQUE(_xlfn._xlws.FILTER(BP[CODIGO], ISNUMBER(SEARCH("devoluci", BP[NOMBRE CUENTA])), {""})),
    ISNUMBER(MATCH(BP[[#This Row],[CODIGO]], _xlpm.codigos_devolucion, 0))
)</f>
        <v>0</v>
      </c>
    </row>
    <row r="8121" spans="1:9" x14ac:dyDescent="0.25">
      <c r="A8121" s="68"/>
      <c r="B8121" s="68"/>
      <c r="C8121" s="68"/>
      <c r="D8121" s="68"/>
      <c r="E8121" s="68"/>
      <c r="F8121" s="68"/>
      <c r="G8121" s="389"/>
      <c r="H8121" s="387" t="b" cm="1">
        <f t="array" aca="1" ref="H8121" ca="1">EsNegrita(BP[[#This Row],[CODIGO]])</f>
        <v>0</v>
      </c>
      <c r="I8121" s="387" t="b" cm="1">
        <f t="array" ref="I8121">_xlfn.LET(
    _xlpm.codigos_devolucion, _xlfn.UNIQUE(_xlfn._xlws.FILTER(BP[CODIGO], ISNUMBER(SEARCH("devoluci", BP[NOMBRE CUENTA])), {""})),
    ISNUMBER(MATCH(BP[[#This Row],[CODIGO]], _xlpm.codigos_devolucion, 0))
)</f>
        <v>0</v>
      </c>
    </row>
    <row r="8122" spans="1:9" x14ac:dyDescent="0.25">
      <c r="A8122" s="68"/>
      <c r="B8122" s="68"/>
      <c r="C8122" s="68"/>
      <c r="D8122" s="68"/>
      <c r="E8122" s="68"/>
      <c r="F8122" s="68"/>
      <c r="G8122" s="389"/>
      <c r="H8122" s="387" t="b" cm="1">
        <f t="array" aca="1" ref="H8122" ca="1">EsNegrita(BP[[#This Row],[CODIGO]])</f>
        <v>0</v>
      </c>
      <c r="I8122" s="387" t="b" cm="1">
        <f t="array" ref="I8122">_xlfn.LET(
    _xlpm.codigos_devolucion, _xlfn.UNIQUE(_xlfn._xlws.FILTER(BP[CODIGO], ISNUMBER(SEARCH("devoluci", BP[NOMBRE CUENTA])), {""})),
    ISNUMBER(MATCH(BP[[#This Row],[CODIGO]], _xlpm.codigos_devolucion, 0))
)</f>
        <v>0</v>
      </c>
    </row>
    <row r="8123" spans="1:9" x14ac:dyDescent="0.25">
      <c r="A8123" s="68"/>
      <c r="B8123" s="68"/>
      <c r="C8123" s="68"/>
      <c r="D8123" s="68"/>
      <c r="E8123" s="68"/>
      <c r="F8123" s="68"/>
      <c r="G8123" s="389"/>
      <c r="H8123" s="387" t="b" cm="1">
        <f t="array" aca="1" ref="H8123" ca="1">EsNegrita(BP[[#This Row],[CODIGO]])</f>
        <v>0</v>
      </c>
      <c r="I8123" s="387" t="b" cm="1">
        <f t="array" ref="I8123">_xlfn.LET(
    _xlpm.codigos_devolucion, _xlfn.UNIQUE(_xlfn._xlws.FILTER(BP[CODIGO], ISNUMBER(SEARCH("devoluci", BP[NOMBRE CUENTA])), {""})),
    ISNUMBER(MATCH(BP[[#This Row],[CODIGO]], _xlpm.codigos_devolucion, 0))
)</f>
        <v>0</v>
      </c>
    </row>
    <row r="8124" spans="1:9" x14ac:dyDescent="0.25">
      <c r="A8124" s="68"/>
      <c r="B8124" s="68"/>
      <c r="C8124" s="68"/>
      <c r="D8124" s="68"/>
      <c r="E8124" s="68"/>
      <c r="F8124" s="68"/>
      <c r="G8124" s="389"/>
      <c r="H8124" s="387" t="b" cm="1">
        <f t="array" aca="1" ref="H8124" ca="1">EsNegrita(BP[[#This Row],[CODIGO]])</f>
        <v>0</v>
      </c>
      <c r="I8124" s="387" t="b" cm="1">
        <f t="array" ref="I8124">_xlfn.LET(
    _xlpm.codigos_devolucion, _xlfn.UNIQUE(_xlfn._xlws.FILTER(BP[CODIGO], ISNUMBER(SEARCH("devoluci", BP[NOMBRE CUENTA])), {""})),
    ISNUMBER(MATCH(BP[[#This Row],[CODIGO]], _xlpm.codigos_devolucion, 0))
)</f>
        <v>0</v>
      </c>
    </row>
    <row r="8125" spans="1:9" x14ac:dyDescent="0.25">
      <c r="A8125" s="68"/>
      <c r="B8125" s="68"/>
      <c r="C8125" s="68"/>
      <c r="D8125" s="68"/>
      <c r="E8125" s="68"/>
      <c r="F8125" s="68"/>
      <c r="G8125" s="389"/>
      <c r="H8125" s="387" t="b" cm="1">
        <f t="array" aca="1" ref="H8125" ca="1">EsNegrita(BP[[#This Row],[CODIGO]])</f>
        <v>0</v>
      </c>
      <c r="I8125" s="387" t="b" cm="1">
        <f t="array" ref="I8125">_xlfn.LET(
    _xlpm.codigos_devolucion, _xlfn.UNIQUE(_xlfn._xlws.FILTER(BP[CODIGO], ISNUMBER(SEARCH("devoluci", BP[NOMBRE CUENTA])), {""})),
    ISNUMBER(MATCH(BP[[#This Row],[CODIGO]], _xlpm.codigos_devolucion, 0))
)</f>
        <v>0</v>
      </c>
    </row>
    <row r="8126" spans="1:9" x14ac:dyDescent="0.25">
      <c r="A8126" s="68"/>
      <c r="B8126" s="68"/>
      <c r="C8126" s="68"/>
      <c r="D8126" s="68"/>
      <c r="E8126" s="68"/>
      <c r="F8126" s="68"/>
      <c r="G8126" s="389"/>
      <c r="H8126" s="387" t="b" cm="1">
        <f t="array" aca="1" ref="H8126" ca="1">EsNegrita(BP[[#This Row],[CODIGO]])</f>
        <v>0</v>
      </c>
      <c r="I8126" s="387" t="b" cm="1">
        <f t="array" ref="I8126">_xlfn.LET(
    _xlpm.codigos_devolucion, _xlfn.UNIQUE(_xlfn._xlws.FILTER(BP[CODIGO], ISNUMBER(SEARCH("devoluci", BP[NOMBRE CUENTA])), {""})),
    ISNUMBER(MATCH(BP[[#This Row],[CODIGO]], _xlpm.codigos_devolucion, 0))
)</f>
        <v>0</v>
      </c>
    </row>
    <row r="8127" spans="1:9" x14ac:dyDescent="0.25">
      <c r="A8127" s="392"/>
      <c r="B8127" s="392"/>
      <c r="C8127" s="392"/>
      <c r="D8127" s="392"/>
      <c r="E8127" s="392"/>
      <c r="F8127" s="392"/>
      <c r="G8127" s="393"/>
      <c r="H8127" s="387" t="b" cm="1">
        <f t="array" aca="1" ref="H8127" ca="1">EsNegrita(BP[[#This Row],[CODIGO]])</f>
        <v>0</v>
      </c>
      <c r="I8127" s="387" t="b" cm="1">
        <f t="array" ref="I8127">_xlfn.LET(
    _xlpm.codigos_devolucion, _xlfn.UNIQUE(_xlfn._xlws.FILTER(BP[CODIGO], ISNUMBER(SEARCH("devoluci", BP[NOMBRE CUENTA])), {""})),
    ISNUMBER(MATCH(BP[[#This Row],[CODIGO]], _xlpm.codigos_devolucion, 0))
)</f>
        <v>0</v>
      </c>
    </row>
    <row r="8128" spans="1:9" x14ac:dyDescent="0.25">
      <c r="A8128" s="68"/>
      <c r="B8128" s="68"/>
      <c r="C8128" s="68"/>
      <c r="D8128" s="68"/>
      <c r="E8128" s="68"/>
      <c r="F8128" s="68"/>
      <c r="G8128" s="389"/>
      <c r="H8128" s="387" t="b" cm="1">
        <f t="array" aca="1" ref="H8128" ca="1">EsNegrita(BP[[#This Row],[CODIGO]])</f>
        <v>0</v>
      </c>
      <c r="I8128" s="387" t="b" cm="1">
        <f t="array" ref="I8128">_xlfn.LET(
    _xlpm.codigos_devolucion, _xlfn.UNIQUE(_xlfn._xlws.FILTER(BP[CODIGO], ISNUMBER(SEARCH("devoluci", BP[NOMBRE CUENTA])), {""})),
    ISNUMBER(MATCH(BP[[#This Row],[CODIGO]], _xlpm.codigos_devolucion, 0))
)</f>
        <v>0</v>
      </c>
    </row>
    <row r="8129" spans="1:9" x14ac:dyDescent="0.25">
      <c r="A8129" s="68"/>
      <c r="B8129" s="68"/>
      <c r="C8129" s="68"/>
      <c r="D8129" s="68"/>
      <c r="E8129" s="68"/>
      <c r="F8129" s="68"/>
      <c r="G8129" s="389"/>
      <c r="H8129" s="387" t="b" cm="1">
        <f t="array" aca="1" ref="H8129" ca="1">EsNegrita(BP[[#This Row],[CODIGO]])</f>
        <v>0</v>
      </c>
      <c r="I8129" s="387" t="b" cm="1">
        <f t="array" ref="I8129">_xlfn.LET(
    _xlpm.codigos_devolucion, _xlfn.UNIQUE(_xlfn._xlws.FILTER(BP[CODIGO], ISNUMBER(SEARCH("devoluci", BP[NOMBRE CUENTA])), {""})),
    ISNUMBER(MATCH(BP[[#This Row],[CODIGO]], _xlpm.codigos_devolucion, 0))
)</f>
        <v>0</v>
      </c>
    </row>
    <row r="8130" spans="1:9" x14ac:dyDescent="0.25">
      <c r="A8130" s="68"/>
      <c r="B8130" s="68"/>
      <c r="C8130" s="68"/>
      <c r="D8130" s="68"/>
      <c r="E8130" s="68"/>
      <c r="F8130" s="68"/>
      <c r="G8130" s="389"/>
      <c r="H8130" s="387" t="b" cm="1">
        <f t="array" aca="1" ref="H8130" ca="1">EsNegrita(BP[[#This Row],[CODIGO]])</f>
        <v>0</v>
      </c>
      <c r="I8130" s="387" t="b" cm="1">
        <f t="array" ref="I8130">_xlfn.LET(
    _xlpm.codigos_devolucion, _xlfn.UNIQUE(_xlfn._xlws.FILTER(BP[CODIGO], ISNUMBER(SEARCH("devoluci", BP[NOMBRE CUENTA])), {""})),
    ISNUMBER(MATCH(BP[[#This Row],[CODIGO]], _xlpm.codigos_devolucion, 0))
)</f>
        <v>0</v>
      </c>
    </row>
    <row r="8131" spans="1:9" x14ac:dyDescent="0.25">
      <c r="A8131" s="68"/>
      <c r="B8131" s="68"/>
      <c r="C8131" s="68"/>
      <c r="D8131" s="68"/>
      <c r="E8131" s="68"/>
      <c r="F8131" s="68"/>
      <c r="G8131" s="389"/>
      <c r="H8131" s="387" t="b" cm="1">
        <f t="array" aca="1" ref="H8131" ca="1">EsNegrita(BP[[#This Row],[CODIGO]])</f>
        <v>0</v>
      </c>
      <c r="I8131" s="387" t="b" cm="1">
        <f t="array" ref="I8131">_xlfn.LET(
    _xlpm.codigos_devolucion, _xlfn.UNIQUE(_xlfn._xlws.FILTER(BP[CODIGO], ISNUMBER(SEARCH("devoluci", BP[NOMBRE CUENTA])), {""})),
    ISNUMBER(MATCH(BP[[#This Row],[CODIGO]], _xlpm.codigos_devolucion, 0))
)</f>
        <v>0</v>
      </c>
    </row>
    <row r="8132" spans="1:9" x14ac:dyDescent="0.25">
      <c r="A8132" s="68"/>
      <c r="B8132" s="68"/>
      <c r="C8132" s="68"/>
      <c r="D8132" s="68"/>
      <c r="E8132" s="68"/>
      <c r="F8132" s="68"/>
      <c r="G8132" s="389"/>
      <c r="H8132" s="387" t="b" cm="1">
        <f t="array" aca="1" ref="H8132" ca="1">EsNegrita(BP[[#This Row],[CODIGO]])</f>
        <v>0</v>
      </c>
      <c r="I8132" s="387" t="b" cm="1">
        <f t="array" ref="I8132">_xlfn.LET(
    _xlpm.codigos_devolucion, _xlfn.UNIQUE(_xlfn._xlws.FILTER(BP[CODIGO], ISNUMBER(SEARCH("devoluci", BP[NOMBRE CUENTA])), {""})),
    ISNUMBER(MATCH(BP[[#This Row],[CODIGO]], _xlpm.codigos_devolucion, 0))
)</f>
        <v>0</v>
      </c>
    </row>
    <row r="8133" spans="1:9" x14ac:dyDescent="0.25">
      <c r="A8133" s="68"/>
      <c r="B8133" s="68"/>
      <c r="C8133" s="68"/>
      <c r="D8133" s="68"/>
      <c r="E8133" s="68"/>
      <c r="F8133" s="68"/>
      <c r="G8133" s="389"/>
      <c r="H8133" s="387" t="b" cm="1">
        <f t="array" aca="1" ref="H8133" ca="1">EsNegrita(BP[[#This Row],[CODIGO]])</f>
        <v>0</v>
      </c>
      <c r="I8133" s="387" t="b" cm="1">
        <f t="array" ref="I8133">_xlfn.LET(
    _xlpm.codigos_devolucion, _xlfn.UNIQUE(_xlfn._xlws.FILTER(BP[CODIGO], ISNUMBER(SEARCH("devoluci", BP[NOMBRE CUENTA])), {""})),
    ISNUMBER(MATCH(BP[[#This Row],[CODIGO]], _xlpm.codigos_devolucion, 0))
)</f>
        <v>0</v>
      </c>
    </row>
    <row r="8134" spans="1:9" x14ac:dyDescent="0.25">
      <c r="A8134" s="68"/>
      <c r="B8134" s="68"/>
      <c r="C8134" s="68"/>
      <c r="D8134" s="68"/>
      <c r="E8134" s="68"/>
      <c r="F8134" s="68"/>
      <c r="G8134" s="389"/>
      <c r="H8134" s="387" t="b" cm="1">
        <f t="array" aca="1" ref="H8134" ca="1">EsNegrita(BP[[#This Row],[CODIGO]])</f>
        <v>0</v>
      </c>
      <c r="I8134" s="387" t="b" cm="1">
        <f t="array" ref="I8134">_xlfn.LET(
    _xlpm.codigos_devolucion, _xlfn.UNIQUE(_xlfn._xlws.FILTER(BP[CODIGO], ISNUMBER(SEARCH("devoluci", BP[NOMBRE CUENTA])), {""})),
    ISNUMBER(MATCH(BP[[#This Row],[CODIGO]], _xlpm.codigos_devolucion, 0))
)</f>
        <v>0</v>
      </c>
    </row>
    <row r="8135" spans="1:9" x14ac:dyDescent="0.25">
      <c r="A8135" s="68"/>
      <c r="B8135" s="68"/>
      <c r="C8135" s="68"/>
      <c r="D8135" s="68"/>
      <c r="E8135" s="68"/>
      <c r="F8135" s="68"/>
      <c r="G8135" s="389"/>
      <c r="H8135" s="387" t="b" cm="1">
        <f t="array" aca="1" ref="H8135" ca="1">EsNegrita(BP[[#This Row],[CODIGO]])</f>
        <v>0</v>
      </c>
      <c r="I8135" s="387" t="b" cm="1">
        <f t="array" ref="I8135">_xlfn.LET(
    _xlpm.codigos_devolucion, _xlfn.UNIQUE(_xlfn._xlws.FILTER(BP[CODIGO], ISNUMBER(SEARCH("devoluci", BP[NOMBRE CUENTA])), {""})),
    ISNUMBER(MATCH(BP[[#This Row],[CODIGO]], _xlpm.codigos_devolucion, 0))
)</f>
        <v>0</v>
      </c>
    </row>
    <row r="8136" spans="1:9" x14ac:dyDescent="0.25">
      <c r="A8136" s="68"/>
      <c r="B8136" s="68"/>
      <c r="C8136" s="68"/>
      <c r="D8136" s="68"/>
      <c r="E8136" s="68"/>
      <c r="F8136" s="68"/>
      <c r="G8136" s="389"/>
      <c r="H8136" s="387" t="b" cm="1">
        <f t="array" aca="1" ref="H8136" ca="1">EsNegrita(BP[[#This Row],[CODIGO]])</f>
        <v>0</v>
      </c>
      <c r="I8136" s="387" t="b" cm="1">
        <f t="array" ref="I8136">_xlfn.LET(
    _xlpm.codigos_devolucion, _xlfn.UNIQUE(_xlfn._xlws.FILTER(BP[CODIGO], ISNUMBER(SEARCH("devoluci", BP[NOMBRE CUENTA])), {""})),
    ISNUMBER(MATCH(BP[[#This Row],[CODIGO]], _xlpm.codigos_devolucion, 0))
)</f>
        <v>0</v>
      </c>
    </row>
    <row r="8137" spans="1:9" x14ac:dyDescent="0.25">
      <c r="A8137" s="68"/>
      <c r="B8137" s="68"/>
      <c r="C8137" s="68"/>
      <c r="D8137" s="68"/>
      <c r="E8137" s="68"/>
      <c r="F8137" s="68"/>
      <c r="G8137" s="389"/>
      <c r="H8137" s="387" t="b" cm="1">
        <f t="array" aca="1" ref="H8137" ca="1">EsNegrita(BP[[#This Row],[CODIGO]])</f>
        <v>0</v>
      </c>
      <c r="I8137" s="387" t="b" cm="1">
        <f t="array" ref="I8137">_xlfn.LET(
    _xlpm.codigos_devolucion, _xlfn.UNIQUE(_xlfn._xlws.FILTER(BP[CODIGO], ISNUMBER(SEARCH("devoluci", BP[NOMBRE CUENTA])), {""})),
    ISNUMBER(MATCH(BP[[#This Row],[CODIGO]], _xlpm.codigos_devolucion, 0))
)</f>
        <v>0</v>
      </c>
    </row>
    <row r="8138" spans="1:9" x14ac:dyDescent="0.25">
      <c r="A8138" s="68"/>
      <c r="B8138" s="68"/>
      <c r="C8138" s="68"/>
      <c r="D8138" s="68"/>
      <c r="E8138" s="68"/>
      <c r="F8138" s="68"/>
      <c r="G8138" s="389"/>
      <c r="H8138" s="387" t="b" cm="1">
        <f t="array" aca="1" ref="H8138" ca="1">EsNegrita(BP[[#This Row],[CODIGO]])</f>
        <v>0</v>
      </c>
      <c r="I8138" s="387" t="b" cm="1">
        <f t="array" ref="I8138">_xlfn.LET(
    _xlpm.codigos_devolucion, _xlfn.UNIQUE(_xlfn._xlws.FILTER(BP[CODIGO], ISNUMBER(SEARCH("devoluci", BP[NOMBRE CUENTA])), {""})),
    ISNUMBER(MATCH(BP[[#This Row],[CODIGO]], _xlpm.codigos_devolucion, 0))
)</f>
        <v>0</v>
      </c>
    </row>
    <row r="8139" spans="1:9" x14ac:dyDescent="0.25">
      <c r="A8139" s="68"/>
      <c r="B8139" s="68"/>
      <c r="C8139" s="68"/>
      <c r="D8139" s="68"/>
      <c r="E8139" s="68"/>
      <c r="F8139" s="68"/>
      <c r="G8139" s="389"/>
      <c r="H8139" s="387" t="b" cm="1">
        <f t="array" aca="1" ref="H8139" ca="1">EsNegrita(BP[[#This Row],[CODIGO]])</f>
        <v>0</v>
      </c>
      <c r="I8139" s="387" t="b" cm="1">
        <f t="array" ref="I8139">_xlfn.LET(
    _xlpm.codigos_devolucion, _xlfn.UNIQUE(_xlfn._xlws.FILTER(BP[CODIGO], ISNUMBER(SEARCH("devoluci", BP[NOMBRE CUENTA])), {""})),
    ISNUMBER(MATCH(BP[[#This Row],[CODIGO]], _xlpm.codigos_devolucion, 0))
)</f>
        <v>0</v>
      </c>
    </row>
    <row r="8140" spans="1:9" x14ac:dyDescent="0.25">
      <c r="A8140" s="68"/>
      <c r="B8140" s="68"/>
      <c r="C8140" s="68"/>
      <c r="D8140" s="68"/>
      <c r="E8140" s="68"/>
      <c r="F8140" s="68"/>
      <c r="G8140" s="389"/>
      <c r="H8140" s="387" t="b" cm="1">
        <f t="array" aca="1" ref="H8140" ca="1">EsNegrita(BP[[#This Row],[CODIGO]])</f>
        <v>0</v>
      </c>
      <c r="I8140" s="387" t="b" cm="1">
        <f t="array" ref="I8140">_xlfn.LET(
    _xlpm.codigos_devolucion, _xlfn.UNIQUE(_xlfn._xlws.FILTER(BP[CODIGO], ISNUMBER(SEARCH("devoluci", BP[NOMBRE CUENTA])), {""})),
    ISNUMBER(MATCH(BP[[#This Row],[CODIGO]], _xlpm.codigos_devolucion, 0))
)</f>
        <v>0</v>
      </c>
    </row>
    <row r="8141" spans="1:9" x14ac:dyDescent="0.25">
      <c r="A8141" s="392"/>
      <c r="B8141" s="392"/>
      <c r="C8141" s="392"/>
      <c r="D8141" s="392"/>
      <c r="E8141" s="392"/>
      <c r="F8141" s="392"/>
      <c r="G8141" s="393"/>
      <c r="H8141" s="387" t="b" cm="1">
        <f t="array" aca="1" ref="H8141" ca="1">EsNegrita(BP[[#This Row],[CODIGO]])</f>
        <v>0</v>
      </c>
      <c r="I8141" s="387" t="b" cm="1">
        <f t="array" ref="I8141">_xlfn.LET(
    _xlpm.codigos_devolucion, _xlfn.UNIQUE(_xlfn._xlws.FILTER(BP[CODIGO], ISNUMBER(SEARCH("devoluci", BP[NOMBRE CUENTA])), {""})),
    ISNUMBER(MATCH(BP[[#This Row],[CODIGO]], _xlpm.codigos_devolucion, 0))
)</f>
        <v>0</v>
      </c>
    </row>
    <row r="8142" spans="1:9" x14ac:dyDescent="0.25">
      <c r="A8142" s="68"/>
      <c r="B8142" s="68"/>
      <c r="C8142" s="68"/>
      <c r="D8142" s="68"/>
      <c r="E8142" s="68"/>
      <c r="F8142" s="68"/>
      <c r="G8142" s="389"/>
      <c r="H8142" s="387" t="b" cm="1">
        <f t="array" aca="1" ref="H8142" ca="1">EsNegrita(BP[[#This Row],[CODIGO]])</f>
        <v>0</v>
      </c>
      <c r="I8142" s="387" t="b" cm="1">
        <f t="array" ref="I8142">_xlfn.LET(
    _xlpm.codigos_devolucion, _xlfn.UNIQUE(_xlfn._xlws.FILTER(BP[CODIGO], ISNUMBER(SEARCH("devoluci", BP[NOMBRE CUENTA])), {""})),
    ISNUMBER(MATCH(BP[[#This Row],[CODIGO]], _xlpm.codigos_devolucion, 0))
)</f>
        <v>0</v>
      </c>
    </row>
    <row r="8143" spans="1:9" x14ac:dyDescent="0.25">
      <c r="A8143" s="392"/>
      <c r="B8143" s="392"/>
      <c r="C8143" s="392"/>
      <c r="D8143" s="392"/>
      <c r="E8143" s="392"/>
      <c r="F8143" s="392"/>
      <c r="G8143" s="393"/>
      <c r="H8143" s="387" t="b" cm="1">
        <f t="array" aca="1" ref="H8143" ca="1">EsNegrita(BP[[#This Row],[CODIGO]])</f>
        <v>0</v>
      </c>
      <c r="I8143" s="387" t="b" cm="1">
        <f t="array" ref="I8143">_xlfn.LET(
    _xlpm.codigos_devolucion, _xlfn.UNIQUE(_xlfn._xlws.FILTER(BP[CODIGO], ISNUMBER(SEARCH("devoluci", BP[NOMBRE CUENTA])), {""})),
    ISNUMBER(MATCH(BP[[#This Row],[CODIGO]], _xlpm.codigos_devolucion, 0))
)</f>
        <v>0</v>
      </c>
    </row>
    <row r="8144" spans="1:9" x14ac:dyDescent="0.25">
      <c r="A8144" s="68"/>
      <c r="B8144" s="68"/>
      <c r="C8144" s="68"/>
      <c r="D8144" s="68"/>
      <c r="E8144" s="68"/>
      <c r="F8144" s="68"/>
      <c r="G8144" s="389"/>
      <c r="H8144" s="387" t="b" cm="1">
        <f t="array" aca="1" ref="H8144" ca="1">EsNegrita(BP[[#This Row],[CODIGO]])</f>
        <v>0</v>
      </c>
      <c r="I8144" s="387" t="b" cm="1">
        <f t="array" ref="I8144">_xlfn.LET(
    _xlpm.codigos_devolucion, _xlfn.UNIQUE(_xlfn._xlws.FILTER(BP[CODIGO], ISNUMBER(SEARCH("devoluci", BP[NOMBRE CUENTA])), {""})),
    ISNUMBER(MATCH(BP[[#This Row],[CODIGO]], _xlpm.codigos_devolucion, 0))
)</f>
        <v>0</v>
      </c>
    </row>
    <row r="8145" spans="1:9" x14ac:dyDescent="0.25">
      <c r="A8145" s="68"/>
      <c r="B8145" s="68"/>
      <c r="C8145" s="68"/>
      <c r="D8145" s="68"/>
      <c r="E8145" s="68"/>
      <c r="F8145" s="68"/>
      <c r="G8145" s="389"/>
      <c r="H8145" s="387" t="b" cm="1">
        <f t="array" aca="1" ref="H8145" ca="1">EsNegrita(BP[[#This Row],[CODIGO]])</f>
        <v>0</v>
      </c>
      <c r="I8145" s="387" t="b" cm="1">
        <f t="array" ref="I8145">_xlfn.LET(
    _xlpm.codigos_devolucion, _xlfn.UNIQUE(_xlfn._xlws.FILTER(BP[CODIGO], ISNUMBER(SEARCH("devoluci", BP[NOMBRE CUENTA])), {""})),
    ISNUMBER(MATCH(BP[[#This Row],[CODIGO]], _xlpm.codigos_devolucion, 0))
)</f>
        <v>0</v>
      </c>
    </row>
    <row r="8146" spans="1:9" x14ac:dyDescent="0.25">
      <c r="A8146" s="68"/>
      <c r="B8146" s="68"/>
      <c r="C8146" s="68"/>
      <c r="D8146" s="68"/>
      <c r="E8146" s="68"/>
      <c r="F8146" s="68"/>
      <c r="G8146" s="389"/>
      <c r="H8146" s="387" t="b" cm="1">
        <f t="array" aca="1" ref="H8146" ca="1">EsNegrita(BP[[#This Row],[CODIGO]])</f>
        <v>0</v>
      </c>
      <c r="I8146" s="387" t="b" cm="1">
        <f t="array" ref="I8146">_xlfn.LET(
    _xlpm.codigos_devolucion, _xlfn.UNIQUE(_xlfn._xlws.FILTER(BP[CODIGO], ISNUMBER(SEARCH("devoluci", BP[NOMBRE CUENTA])), {""})),
    ISNUMBER(MATCH(BP[[#This Row],[CODIGO]], _xlpm.codigos_devolucion, 0))
)</f>
        <v>0</v>
      </c>
    </row>
    <row r="8147" spans="1:9" x14ac:dyDescent="0.25">
      <c r="A8147" s="392"/>
      <c r="B8147" s="392"/>
      <c r="C8147" s="392"/>
      <c r="D8147" s="392"/>
      <c r="E8147" s="392"/>
      <c r="F8147" s="392"/>
      <c r="G8147" s="393"/>
      <c r="H8147" s="387" t="b" cm="1">
        <f t="array" aca="1" ref="H8147" ca="1">EsNegrita(BP[[#This Row],[CODIGO]])</f>
        <v>0</v>
      </c>
      <c r="I8147" s="387" t="b" cm="1">
        <f t="array" ref="I8147">_xlfn.LET(
    _xlpm.codigos_devolucion, _xlfn.UNIQUE(_xlfn._xlws.FILTER(BP[CODIGO], ISNUMBER(SEARCH("devoluci", BP[NOMBRE CUENTA])), {""})),
    ISNUMBER(MATCH(BP[[#This Row],[CODIGO]], _xlpm.codigos_devolucion, 0))
)</f>
        <v>0</v>
      </c>
    </row>
    <row r="8148" spans="1:9" x14ac:dyDescent="0.25">
      <c r="A8148" s="68"/>
      <c r="B8148" s="68"/>
      <c r="C8148" s="68"/>
      <c r="D8148" s="68"/>
      <c r="E8148" s="68"/>
      <c r="F8148" s="68"/>
      <c r="G8148" s="389"/>
      <c r="H8148" s="387" t="b" cm="1">
        <f t="array" aca="1" ref="H8148" ca="1">EsNegrita(BP[[#This Row],[CODIGO]])</f>
        <v>0</v>
      </c>
      <c r="I8148" s="387" t="b" cm="1">
        <f t="array" ref="I8148">_xlfn.LET(
    _xlpm.codigos_devolucion, _xlfn.UNIQUE(_xlfn._xlws.FILTER(BP[CODIGO], ISNUMBER(SEARCH("devoluci", BP[NOMBRE CUENTA])), {""})),
    ISNUMBER(MATCH(BP[[#This Row],[CODIGO]], _xlpm.codigos_devolucion, 0))
)</f>
        <v>0</v>
      </c>
    </row>
    <row r="8149" spans="1:9" x14ac:dyDescent="0.25">
      <c r="A8149" s="68"/>
      <c r="B8149" s="68"/>
      <c r="C8149" s="68"/>
      <c r="D8149" s="68"/>
      <c r="E8149" s="68"/>
      <c r="F8149" s="68"/>
      <c r="G8149" s="389"/>
      <c r="H8149" s="387" t="b" cm="1">
        <f t="array" aca="1" ref="H8149" ca="1">EsNegrita(BP[[#This Row],[CODIGO]])</f>
        <v>0</v>
      </c>
      <c r="I8149" s="387" t="b" cm="1">
        <f t="array" ref="I8149">_xlfn.LET(
    _xlpm.codigos_devolucion, _xlfn.UNIQUE(_xlfn._xlws.FILTER(BP[CODIGO], ISNUMBER(SEARCH("devoluci", BP[NOMBRE CUENTA])), {""})),
    ISNUMBER(MATCH(BP[[#This Row],[CODIGO]], _xlpm.codigos_devolucion, 0))
)</f>
        <v>0</v>
      </c>
    </row>
    <row r="8150" spans="1:9" x14ac:dyDescent="0.25">
      <c r="A8150" s="68"/>
      <c r="B8150" s="68"/>
      <c r="C8150" s="68"/>
      <c r="D8150" s="68"/>
      <c r="E8150" s="68"/>
      <c r="F8150" s="68"/>
      <c r="G8150" s="389"/>
      <c r="H8150" s="387" t="b" cm="1">
        <f t="array" aca="1" ref="H8150" ca="1">EsNegrita(BP[[#This Row],[CODIGO]])</f>
        <v>0</v>
      </c>
      <c r="I8150" s="387" t="b" cm="1">
        <f t="array" ref="I8150">_xlfn.LET(
    _xlpm.codigos_devolucion, _xlfn.UNIQUE(_xlfn._xlws.FILTER(BP[CODIGO], ISNUMBER(SEARCH("devoluci", BP[NOMBRE CUENTA])), {""})),
    ISNUMBER(MATCH(BP[[#This Row],[CODIGO]], _xlpm.codigos_devolucion, 0))
)</f>
        <v>0</v>
      </c>
    </row>
    <row r="8151" spans="1:9" x14ac:dyDescent="0.25">
      <c r="A8151" s="68"/>
      <c r="B8151" s="68"/>
      <c r="C8151" s="68"/>
      <c r="D8151" s="68"/>
      <c r="E8151" s="68"/>
      <c r="F8151" s="68"/>
      <c r="G8151" s="389"/>
      <c r="H8151" s="387" t="b" cm="1">
        <f t="array" aca="1" ref="H8151" ca="1">EsNegrita(BP[[#This Row],[CODIGO]])</f>
        <v>0</v>
      </c>
      <c r="I8151" s="387" t="b" cm="1">
        <f t="array" ref="I8151">_xlfn.LET(
    _xlpm.codigos_devolucion, _xlfn.UNIQUE(_xlfn._xlws.FILTER(BP[CODIGO], ISNUMBER(SEARCH("devoluci", BP[NOMBRE CUENTA])), {""})),
    ISNUMBER(MATCH(BP[[#This Row],[CODIGO]], _xlpm.codigos_devolucion, 0))
)</f>
        <v>0</v>
      </c>
    </row>
    <row r="8152" spans="1:9" x14ac:dyDescent="0.25">
      <c r="A8152" s="68"/>
      <c r="B8152" s="68"/>
      <c r="C8152" s="68"/>
      <c r="D8152" s="68"/>
      <c r="E8152" s="68"/>
      <c r="F8152" s="68"/>
      <c r="G8152" s="389"/>
      <c r="H8152" s="387" t="b" cm="1">
        <f t="array" aca="1" ref="H8152" ca="1">EsNegrita(BP[[#This Row],[CODIGO]])</f>
        <v>0</v>
      </c>
      <c r="I8152" s="387" t="b" cm="1">
        <f t="array" ref="I8152">_xlfn.LET(
    _xlpm.codigos_devolucion, _xlfn.UNIQUE(_xlfn._xlws.FILTER(BP[CODIGO], ISNUMBER(SEARCH("devoluci", BP[NOMBRE CUENTA])), {""})),
    ISNUMBER(MATCH(BP[[#This Row],[CODIGO]], _xlpm.codigos_devolucion, 0))
)</f>
        <v>0</v>
      </c>
    </row>
    <row r="8153" spans="1:9" x14ac:dyDescent="0.25">
      <c r="A8153" s="68"/>
      <c r="B8153" s="68"/>
      <c r="C8153" s="68"/>
      <c r="D8153" s="68"/>
      <c r="E8153" s="68"/>
      <c r="F8153" s="68"/>
      <c r="G8153" s="389"/>
      <c r="H8153" s="387" t="b" cm="1">
        <f t="array" aca="1" ref="H8153" ca="1">EsNegrita(BP[[#This Row],[CODIGO]])</f>
        <v>0</v>
      </c>
      <c r="I8153" s="387" t="b" cm="1">
        <f t="array" ref="I8153">_xlfn.LET(
    _xlpm.codigos_devolucion, _xlfn.UNIQUE(_xlfn._xlws.FILTER(BP[CODIGO], ISNUMBER(SEARCH("devoluci", BP[NOMBRE CUENTA])), {""})),
    ISNUMBER(MATCH(BP[[#This Row],[CODIGO]], _xlpm.codigos_devolucion, 0))
)</f>
        <v>0</v>
      </c>
    </row>
    <row r="8154" spans="1:9" x14ac:dyDescent="0.25">
      <c r="A8154" s="68"/>
      <c r="B8154" s="68"/>
      <c r="C8154" s="68"/>
      <c r="D8154" s="68"/>
      <c r="E8154" s="68"/>
      <c r="F8154" s="68"/>
      <c r="G8154" s="389"/>
      <c r="H8154" s="387" t="b" cm="1">
        <f t="array" aca="1" ref="H8154" ca="1">EsNegrita(BP[[#This Row],[CODIGO]])</f>
        <v>0</v>
      </c>
      <c r="I8154" s="387" t="b" cm="1">
        <f t="array" ref="I8154">_xlfn.LET(
    _xlpm.codigos_devolucion, _xlfn.UNIQUE(_xlfn._xlws.FILTER(BP[CODIGO], ISNUMBER(SEARCH("devoluci", BP[NOMBRE CUENTA])), {""})),
    ISNUMBER(MATCH(BP[[#This Row],[CODIGO]], _xlpm.codigos_devolucion, 0))
)</f>
        <v>0</v>
      </c>
    </row>
    <row r="8155" spans="1:9" x14ac:dyDescent="0.25">
      <c r="A8155" s="68"/>
      <c r="B8155" s="68"/>
      <c r="C8155" s="68"/>
      <c r="D8155" s="68"/>
      <c r="E8155" s="68"/>
      <c r="F8155" s="68"/>
      <c r="G8155" s="389"/>
      <c r="H8155" s="387" t="b" cm="1">
        <f t="array" aca="1" ref="H8155" ca="1">EsNegrita(BP[[#This Row],[CODIGO]])</f>
        <v>0</v>
      </c>
      <c r="I8155" s="387" t="b" cm="1">
        <f t="array" ref="I8155">_xlfn.LET(
    _xlpm.codigos_devolucion, _xlfn.UNIQUE(_xlfn._xlws.FILTER(BP[CODIGO], ISNUMBER(SEARCH("devoluci", BP[NOMBRE CUENTA])), {""})),
    ISNUMBER(MATCH(BP[[#This Row],[CODIGO]], _xlpm.codigos_devolucion, 0))
)</f>
        <v>0</v>
      </c>
    </row>
    <row r="8156" spans="1:9" x14ac:dyDescent="0.25">
      <c r="A8156" s="68"/>
      <c r="B8156" s="68"/>
      <c r="C8156" s="68"/>
      <c r="D8156" s="68"/>
      <c r="E8156" s="68"/>
      <c r="F8156" s="68"/>
      <c r="G8156" s="389"/>
      <c r="H8156" s="387" t="b" cm="1">
        <f t="array" aca="1" ref="H8156" ca="1">EsNegrita(BP[[#This Row],[CODIGO]])</f>
        <v>0</v>
      </c>
      <c r="I8156" s="387" t="b" cm="1">
        <f t="array" ref="I8156">_xlfn.LET(
    _xlpm.codigos_devolucion, _xlfn.UNIQUE(_xlfn._xlws.FILTER(BP[CODIGO], ISNUMBER(SEARCH("devoluci", BP[NOMBRE CUENTA])), {""})),
    ISNUMBER(MATCH(BP[[#This Row],[CODIGO]], _xlpm.codigos_devolucion, 0))
)</f>
        <v>0</v>
      </c>
    </row>
    <row r="8157" spans="1:9" x14ac:dyDescent="0.25">
      <c r="A8157" s="68"/>
      <c r="B8157" s="68"/>
      <c r="C8157" s="68"/>
      <c r="D8157" s="68"/>
      <c r="E8157" s="68"/>
      <c r="F8157" s="68"/>
      <c r="G8157" s="389"/>
      <c r="H8157" s="387" t="b" cm="1">
        <f t="array" aca="1" ref="H8157" ca="1">EsNegrita(BP[[#This Row],[CODIGO]])</f>
        <v>0</v>
      </c>
      <c r="I8157" s="387" t="b" cm="1">
        <f t="array" ref="I8157">_xlfn.LET(
    _xlpm.codigos_devolucion, _xlfn.UNIQUE(_xlfn._xlws.FILTER(BP[CODIGO], ISNUMBER(SEARCH("devoluci", BP[NOMBRE CUENTA])), {""})),
    ISNUMBER(MATCH(BP[[#This Row],[CODIGO]], _xlpm.codigos_devolucion, 0))
)</f>
        <v>0</v>
      </c>
    </row>
    <row r="8158" spans="1:9" x14ac:dyDescent="0.25">
      <c r="A8158" s="68"/>
      <c r="B8158" s="68"/>
      <c r="C8158" s="68"/>
      <c r="D8158" s="68"/>
      <c r="E8158" s="68"/>
      <c r="F8158" s="68"/>
      <c r="G8158" s="389"/>
      <c r="H8158" s="387" t="b" cm="1">
        <f t="array" aca="1" ref="H8158" ca="1">EsNegrita(BP[[#This Row],[CODIGO]])</f>
        <v>0</v>
      </c>
      <c r="I8158" s="387" t="b" cm="1">
        <f t="array" ref="I8158">_xlfn.LET(
    _xlpm.codigos_devolucion, _xlfn.UNIQUE(_xlfn._xlws.FILTER(BP[CODIGO], ISNUMBER(SEARCH("devoluci", BP[NOMBRE CUENTA])), {""})),
    ISNUMBER(MATCH(BP[[#This Row],[CODIGO]], _xlpm.codigos_devolucion, 0))
)</f>
        <v>0</v>
      </c>
    </row>
    <row r="8159" spans="1:9" x14ac:dyDescent="0.25">
      <c r="A8159" s="68"/>
      <c r="B8159" s="68"/>
      <c r="C8159" s="68"/>
      <c r="D8159" s="68"/>
      <c r="E8159" s="68"/>
      <c r="F8159" s="68"/>
      <c r="G8159" s="389"/>
      <c r="H8159" s="387" t="b" cm="1">
        <f t="array" aca="1" ref="H8159" ca="1">EsNegrita(BP[[#This Row],[CODIGO]])</f>
        <v>0</v>
      </c>
      <c r="I8159" s="387" t="b" cm="1">
        <f t="array" ref="I8159">_xlfn.LET(
    _xlpm.codigos_devolucion, _xlfn.UNIQUE(_xlfn._xlws.FILTER(BP[CODIGO], ISNUMBER(SEARCH("devoluci", BP[NOMBRE CUENTA])), {""})),
    ISNUMBER(MATCH(BP[[#This Row],[CODIGO]], _xlpm.codigos_devolucion, 0))
)</f>
        <v>0</v>
      </c>
    </row>
    <row r="8160" spans="1:9" x14ac:dyDescent="0.25">
      <c r="A8160" s="68"/>
      <c r="B8160" s="68"/>
      <c r="C8160" s="68"/>
      <c r="D8160" s="68"/>
      <c r="E8160" s="68"/>
      <c r="F8160" s="68"/>
      <c r="G8160" s="389"/>
      <c r="H8160" s="387" t="b" cm="1">
        <f t="array" aca="1" ref="H8160" ca="1">EsNegrita(BP[[#This Row],[CODIGO]])</f>
        <v>0</v>
      </c>
      <c r="I8160" s="387" t="b" cm="1">
        <f t="array" ref="I8160">_xlfn.LET(
    _xlpm.codigos_devolucion, _xlfn.UNIQUE(_xlfn._xlws.FILTER(BP[CODIGO], ISNUMBER(SEARCH("devoluci", BP[NOMBRE CUENTA])), {""})),
    ISNUMBER(MATCH(BP[[#This Row],[CODIGO]], _xlpm.codigos_devolucion, 0))
)</f>
        <v>0</v>
      </c>
    </row>
    <row r="8161" spans="1:9" x14ac:dyDescent="0.25">
      <c r="A8161" s="68"/>
      <c r="B8161" s="68"/>
      <c r="C8161" s="68"/>
      <c r="D8161" s="68"/>
      <c r="E8161" s="68"/>
      <c r="F8161" s="68"/>
      <c r="G8161" s="389"/>
      <c r="H8161" s="387" t="b" cm="1">
        <f t="array" aca="1" ref="H8161" ca="1">EsNegrita(BP[[#This Row],[CODIGO]])</f>
        <v>0</v>
      </c>
      <c r="I8161" s="387" t="b" cm="1">
        <f t="array" ref="I8161">_xlfn.LET(
    _xlpm.codigos_devolucion, _xlfn.UNIQUE(_xlfn._xlws.FILTER(BP[CODIGO], ISNUMBER(SEARCH("devoluci", BP[NOMBRE CUENTA])), {""})),
    ISNUMBER(MATCH(BP[[#This Row],[CODIGO]], _xlpm.codigos_devolucion, 0))
)</f>
        <v>0</v>
      </c>
    </row>
    <row r="8162" spans="1:9" x14ac:dyDescent="0.25">
      <c r="A8162" s="68"/>
      <c r="B8162" s="68"/>
      <c r="C8162" s="68"/>
      <c r="D8162" s="68"/>
      <c r="E8162" s="68"/>
      <c r="F8162" s="68"/>
      <c r="G8162" s="389"/>
      <c r="H8162" s="387" t="b" cm="1">
        <f t="array" aca="1" ref="H8162" ca="1">EsNegrita(BP[[#This Row],[CODIGO]])</f>
        <v>0</v>
      </c>
      <c r="I8162" s="387" t="b" cm="1">
        <f t="array" ref="I8162">_xlfn.LET(
    _xlpm.codigos_devolucion, _xlfn.UNIQUE(_xlfn._xlws.FILTER(BP[CODIGO], ISNUMBER(SEARCH("devoluci", BP[NOMBRE CUENTA])), {""})),
    ISNUMBER(MATCH(BP[[#This Row],[CODIGO]], _xlpm.codigos_devolucion, 0))
)</f>
        <v>0</v>
      </c>
    </row>
    <row r="8163" spans="1:9" x14ac:dyDescent="0.25">
      <c r="A8163" s="68"/>
      <c r="B8163" s="68"/>
      <c r="C8163" s="68"/>
      <c r="D8163" s="68"/>
      <c r="E8163" s="68"/>
      <c r="F8163" s="68"/>
      <c r="G8163" s="389"/>
      <c r="H8163" s="387" t="b" cm="1">
        <f t="array" aca="1" ref="H8163" ca="1">EsNegrita(BP[[#This Row],[CODIGO]])</f>
        <v>0</v>
      </c>
      <c r="I8163" s="387" t="b" cm="1">
        <f t="array" ref="I8163">_xlfn.LET(
    _xlpm.codigos_devolucion, _xlfn.UNIQUE(_xlfn._xlws.FILTER(BP[CODIGO], ISNUMBER(SEARCH("devoluci", BP[NOMBRE CUENTA])), {""})),
    ISNUMBER(MATCH(BP[[#This Row],[CODIGO]], _xlpm.codigos_devolucion, 0))
)</f>
        <v>0</v>
      </c>
    </row>
    <row r="8164" spans="1:9" x14ac:dyDescent="0.25">
      <c r="A8164" s="68"/>
      <c r="B8164" s="68"/>
      <c r="C8164" s="68"/>
      <c r="D8164" s="68"/>
      <c r="E8164" s="68"/>
      <c r="F8164" s="68"/>
      <c r="G8164" s="389"/>
      <c r="H8164" s="387" t="b" cm="1">
        <f t="array" aca="1" ref="H8164" ca="1">EsNegrita(BP[[#This Row],[CODIGO]])</f>
        <v>0</v>
      </c>
      <c r="I8164" s="387" t="b" cm="1">
        <f t="array" ref="I8164">_xlfn.LET(
    _xlpm.codigos_devolucion, _xlfn.UNIQUE(_xlfn._xlws.FILTER(BP[CODIGO], ISNUMBER(SEARCH("devoluci", BP[NOMBRE CUENTA])), {""})),
    ISNUMBER(MATCH(BP[[#This Row],[CODIGO]], _xlpm.codigos_devolucion, 0))
)</f>
        <v>0</v>
      </c>
    </row>
    <row r="8165" spans="1:9" x14ac:dyDescent="0.25">
      <c r="A8165" s="68"/>
      <c r="B8165" s="68"/>
      <c r="C8165" s="68"/>
      <c r="D8165" s="68"/>
      <c r="E8165" s="68"/>
      <c r="F8165" s="68"/>
      <c r="G8165" s="389"/>
      <c r="H8165" s="387" t="b" cm="1">
        <f t="array" aca="1" ref="H8165" ca="1">EsNegrita(BP[[#This Row],[CODIGO]])</f>
        <v>0</v>
      </c>
      <c r="I8165" s="387" t="b" cm="1">
        <f t="array" ref="I8165">_xlfn.LET(
    _xlpm.codigos_devolucion, _xlfn.UNIQUE(_xlfn._xlws.FILTER(BP[CODIGO], ISNUMBER(SEARCH("devoluci", BP[NOMBRE CUENTA])), {""})),
    ISNUMBER(MATCH(BP[[#This Row],[CODIGO]], _xlpm.codigos_devolucion, 0))
)</f>
        <v>0</v>
      </c>
    </row>
    <row r="8166" spans="1:9" x14ac:dyDescent="0.25">
      <c r="A8166" s="68"/>
      <c r="B8166" s="68"/>
      <c r="C8166" s="68"/>
      <c r="D8166" s="68"/>
      <c r="E8166" s="68"/>
      <c r="F8166" s="68"/>
      <c r="G8166" s="389"/>
      <c r="H8166" s="387" t="b" cm="1">
        <f t="array" aca="1" ref="H8166" ca="1">EsNegrita(BP[[#This Row],[CODIGO]])</f>
        <v>0</v>
      </c>
      <c r="I8166" s="387" t="b" cm="1">
        <f t="array" ref="I8166">_xlfn.LET(
    _xlpm.codigos_devolucion, _xlfn.UNIQUE(_xlfn._xlws.FILTER(BP[CODIGO], ISNUMBER(SEARCH("devoluci", BP[NOMBRE CUENTA])), {""})),
    ISNUMBER(MATCH(BP[[#This Row],[CODIGO]], _xlpm.codigos_devolucion, 0))
)</f>
        <v>0</v>
      </c>
    </row>
    <row r="8167" spans="1:9" x14ac:dyDescent="0.25">
      <c r="A8167" s="392"/>
      <c r="B8167" s="392"/>
      <c r="C8167" s="392"/>
      <c r="D8167" s="392"/>
      <c r="E8167" s="392"/>
      <c r="F8167" s="392"/>
      <c r="G8167" s="393"/>
      <c r="H8167" s="387" t="b" cm="1">
        <f t="array" aca="1" ref="H8167" ca="1">EsNegrita(BP[[#This Row],[CODIGO]])</f>
        <v>0</v>
      </c>
      <c r="I8167" s="387" t="b" cm="1">
        <f t="array" ref="I8167">_xlfn.LET(
    _xlpm.codigos_devolucion, _xlfn.UNIQUE(_xlfn._xlws.FILTER(BP[CODIGO], ISNUMBER(SEARCH("devoluci", BP[NOMBRE CUENTA])), {""})),
    ISNUMBER(MATCH(BP[[#This Row],[CODIGO]], _xlpm.codigos_devolucion, 0))
)</f>
        <v>0</v>
      </c>
    </row>
    <row r="8168" spans="1:9" x14ac:dyDescent="0.25">
      <c r="A8168" s="68"/>
      <c r="B8168" s="68"/>
      <c r="C8168" s="68"/>
      <c r="D8168" s="68"/>
      <c r="E8168" s="68"/>
      <c r="F8168" s="68"/>
      <c r="G8168" s="389"/>
      <c r="H8168" s="387" t="b" cm="1">
        <f t="array" aca="1" ref="H8168" ca="1">EsNegrita(BP[[#This Row],[CODIGO]])</f>
        <v>0</v>
      </c>
      <c r="I8168" s="387" t="b" cm="1">
        <f t="array" ref="I8168">_xlfn.LET(
    _xlpm.codigos_devolucion, _xlfn.UNIQUE(_xlfn._xlws.FILTER(BP[CODIGO], ISNUMBER(SEARCH("devoluci", BP[NOMBRE CUENTA])), {""})),
    ISNUMBER(MATCH(BP[[#This Row],[CODIGO]], _xlpm.codigos_devolucion, 0))
)</f>
        <v>0</v>
      </c>
    </row>
    <row r="8169" spans="1:9" x14ac:dyDescent="0.25">
      <c r="A8169" s="68"/>
      <c r="B8169" s="68"/>
      <c r="C8169" s="68"/>
      <c r="D8169" s="68"/>
      <c r="E8169" s="68"/>
      <c r="F8169" s="68"/>
      <c r="G8169" s="389"/>
      <c r="H8169" s="387" t="b" cm="1">
        <f t="array" aca="1" ref="H8169" ca="1">EsNegrita(BP[[#This Row],[CODIGO]])</f>
        <v>0</v>
      </c>
      <c r="I8169" s="387" t="b" cm="1">
        <f t="array" ref="I8169">_xlfn.LET(
    _xlpm.codigos_devolucion, _xlfn.UNIQUE(_xlfn._xlws.FILTER(BP[CODIGO], ISNUMBER(SEARCH("devoluci", BP[NOMBRE CUENTA])), {""})),
    ISNUMBER(MATCH(BP[[#This Row],[CODIGO]], _xlpm.codigos_devolucion, 0))
)</f>
        <v>0</v>
      </c>
    </row>
    <row r="8170" spans="1:9" x14ac:dyDescent="0.25">
      <c r="A8170" s="68"/>
      <c r="B8170" s="68"/>
      <c r="C8170" s="68"/>
      <c r="D8170" s="68"/>
      <c r="E8170" s="68"/>
      <c r="F8170" s="68"/>
      <c r="G8170" s="389"/>
      <c r="H8170" s="387" t="b" cm="1">
        <f t="array" aca="1" ref="H8170" ca="1">EsNegrita(BP[[#This Row],[CODIGO]])</f>
        <v>0</v>
      </c>
      <c r="I8170" s="387" t="b" cm="1">
        <f t="array" ref="I8170">_xlfn.LET(
    _xlpm.codigos_devolucion, _xlfn.UNIQUE(_xlfn._xlws.FILTER(BP[CODIGO], ISNUMBER(SEARCH("devoluci", BP[NOMBRE CUENTA])), {""})),
    ISNUMBER(MATCH(BP[[#This Row],[CODIGO]], _xlpm.codigos_devolucion, 0))
)</f>
        <v>0</v>
      </c>
    </row>
    <row r="8171" spans="1:9" x14ac:dyDescent="0.25">
      <c r="A8171" s="68"/>
      <c r="B8171" s="68"/>
      <c r="C8171" s="68"/>
      <c r="D8171" s="68"/>
      <c r="E8171" s="68"/>
      <c r="F8171" s="68"/>
      <c r="G8171" s="389"/>
      <c r="H8171" s="387" t="b" cm="1">
        <f t="array" aca="1" ref="H8171" ca="1">EsNegrita(BP[[#This Row],[CODIGO]])</f>
        <v>0</v>
      </c>
      <c r="I8171" s="387" t="b" cm="1">
        <f t="array" ref="I8171">_xlfn.LET(
    _xlpm.codigos_devolucion, _xlfn.UNIQUE(_xlfn._xlws.FILTER(BP[CODIGO], ISNUMBER(SEARCH("devoluci", BP[NOMBRE CUENTA])), {""})),
    ISNUMBER(MATCH(BP[[#This Row],[CODIGO]], _xlpm.codigos_devolucion, 0))
)</f>
        <v>0</v>
      </c>
    </row>
    <row r="8172" spans="1:9" x14ac:dyDescent="0.25">
      <c r="A8172" s="68"/>
      <c r="B8172" s="68"/>
      <c r="C8172" s="68"/>
      <c r="D8172" s="68"/>
      <c r="E8172" s="68"/>
      <c r="F8172" s="68"/>
      <c r="G8172" s="389"/>
      <c r="H8172" s="387" t="b" cm="1">
        <f t="array" aca="1" ref="H8172" ca="1">EsNegrita(BP[[#This Row],[CODIGO]])</f>
        <v>0</v>
      </c>
      <c r="I8172" s="387" t="b" cm="1">
        <f t="array" ref="I8172">_xlfn.LET(
    _xlpm.codigos_devolucion, _xlfn.UNIQUE(_xlfn._xlws.FILTER(BP[CODIGO], ISNUMBER(SEARCH("devoluci", BP[NOMBRE CUENTA])), {""})),
    ISNUMBER(MATCH(BP[[#This Row],[CODIGO]], _xlpm.codigos_devolucion, 0))
)</f>
        <v>0</v>
      </c>
    </row>
    <row r="8173" spans="1:9" x14ac:dyDescent="0.25">
      <c r="A8173" s="68"/>
      <c r="B8173" s="68"/>
      <c r="C8173" s="68"/>
      <c r="D8173" s="68"/>
      <c r="E8173" s="68"/>
      <c r="F8173" s="68"/>
      <c r="G8173" s="389"/>
      <c r="H8173" s="387" t="b" cm="1">
        <f t="array" aca="1" ref="H8173" ca="1">EsNegrita(BP[[#This Row],[CODIGO]])</f>
        <v>0</v>
      </c>
      <c r="I8173" s="387" t="b" cm="1">
        <f t="array" ref="I8173">_xlfn.LET(
    _xlpm.codigos_devolucion, _xlfn.UNIQUE(_xlfn._xlws.FILTER(BP[CODIGO], ISNUMBER(SEARCH("devoluci", BP[NOMBRE CUENTA])), {""})),
    ISNUMBER(MATCH(BP[[#This Row],[CODIGO]], _xlpm.codigos_devolucion, 0))
)</f>
        <v>0</v>
      </c>
    </row>
    <row r="8174" spans="1:9" x14ac:dyDescent="0.25">
      <c r="A8174" s="68"/>
      <c r="B8174" s="68"/>
      <c r="C8174" s="68"/>
      <c r="D8174" s="68"/>
      <c r="E8174" s="68"/>
      <c r="F8174" s="68"/>
      <c r="G8174" s="389"/>
      <c r="H8174" s="387" t="b" cm="1">
        <f t="array" aca="1" ref="H8174" ca="1">EsNegrita(BP[[#This Row],[CODIGO]])</f>
        <v>0</v>
      </c>
      <c r="I8174" s="387" t="b" cm="1">
        <f t="array" ref="I8174">_xlfn.LET(
    _xlpm.codigos_devolucion, _xlfn.UNIQUE(_xlfn._xlws.FILTER(BP[CODIGO], ISNUMBER(SEARCH("devoluci", BP[NOMBRE CUENTA])), {""})),
    ISNUMBER(MATCH(BP[[#This Row],[CODIGO]], _xlpm.codigos_devolucion, 0))
)</f>
        <v>0</v>
      </c>
    </row>
    <row r="8175" spans="1:9" x14ac:dyDescent="0.25">
      <c r="A8175" s="68"/>
      <c r="B8175" s="68"/>
      <c r="C8175" s="68"/>
      <c r="D8175" s="68"/>
      <c r="E8175" s="68"/>
      <c r="F8175" s="68"/>
      <c r="G8175" s="389"/>
      <c r="H8175" s="387" t="b" cm="1">
        <f t="array" aca="1" ref="H8175" ca="1">EsNegrita(BP[[#This Row],[CODIGO]])</f>
        <v>0</v>
      </c>
      <c r="I8175" s="387" t="b" cm="1">
        <f t="array" ref="I8175">_xlfn.LET(
    _xlpm.codigos_devolucion, _xlfn.UNIQUE(_xlfn._xlws.FILTER(BP[CODIGO], ISNUMBER(SEARCH("devoluci", BP[NOMBRE CUENTA])), {""})),
    ISNUMBER(MATCH(BP[[#This Row],[CODIGO]], _xlpm.codigos_devolucion, 0))
)</f>
        <v>0</v>
      </c>
    </row>
    <row r="8176" spans="1:9" x14ac:dyDescent="0.25">
      <c r="A8176" s="68"/>
      <c r="B8176" s="68"/>
      <c r="C8176" s="68"/>
      <c r="D8176" s="68"/>
      <c r="E8176" s="68"/>
      <c r="F8176" s="68"/>
      <c r="G8176" s="389"/>
      <c r="H8176" s="387" t="b" cm="1">
        <f t="array" aca="1" ref="H8176" ca="1">EsNegrita(BP[[#This Row],[CODIGO]])</f>
        <v>0</v>
      </c>
      <c r="I8176" s="387" t="b" cm="1">
        <f t="array" ref="I8176">_xlfn.LET(
    _xlpm.codigos_devolucion, _xlfn.UNIQUE(_xlfn._xlws.FILTER(BP[CODIGO], ISNUMBER(SEARCH("devoluci", BP[NOMBRE CUENTA])), {""})),
    ISNUMBER(MATCH(BP[[#This Row],[CODIGO]], _xlpm.codigos_devolucion, 0))
)</f>
        <v>0</v>
      </c>
    </row>
    <row r="8177" spans="1:9" x14ac:dyDescent="0.25">
      <c r="A8177" s="68"/>
      <c r="B8177" s="68"/>
      <c r="C8177" s="68"/>
      <c r="D8177" s="68"/>
      <c r="E8177" s="68"/>
      <c r="F8177" s="68"/>
      <c r="G8177" s="389"/>
      <c r="H8177" s="387" t="b" cm="1">
        <f t="array" aca="1" ref="H8177" ca="1">EsNegrita(BP[[#This Row],[CODIGO]])</f>
        <v>0</v>
      </c>
      <c r="I8177" s="387" t="b" cm="1">
        <f t="array" ref="I8177">_xlfn.LET(
    _xlpm.codigos_devolucion, _xlfn.UNIQUE(_xlfn._xlws.FILTER(BP[CODIGO], ISNUMBER(SEARCH("devoluci", BP[NOMBRE CUENTA])), {""})),
    ISNUMBER(MATCH(BP[[#This Row],[CODIGO]], _xlpm.codigos_devolucion, 0))
)</f>
        <v>0</v>
      </c>
    </row>
    <row r="8178" spans="1:9" x14ac:dyDescent="0.25">
      <c r="A8178" s="68"/>
      <c r="B8178" s="68"/>
      <c r="C8178" s="68"/>
      <c r="D8178" s="68"/>
      <c r="E8178" s="68"/>
      <c r="F8178" s="68"/>
      <c r="G8178" s="389"/>
      <c r="H8178" s="387" t="b" cm="1">
        <f t="array" aca="1" ref="H8178" ca="1">EsNegrita(BP[[#This Row],[CODIGO]])</f>
        <v>0</v>
      </c>
      <c r="I8178" s="387" t="b" cm="1">
        <f t="array" ref="I8178">_xlfn.LET(
    _xlpm.codigos_devolucion, _xlfn.UNIQUE(_xlfn._xlws.FILTER(BP[CODIGO], ISNUMBER(SEARCH("devoluci", BP[NOMBRE CUENTA])), {""})),
    ISNUMBER(MATCH(BP[[#This Row],[CODIGO]], _xlpm.codigos_devolucion, 0))
)</f>
        <v>0</v>
      </c>
    </row>
    <row r="8179" spans="1:9" x14ac:dyDescent="0.25">
      <c r="A8179" s="68"/>
      <c r="B8179" s="68"/>
      <c r="C8179" s="68"/>
      <c r="D8179" s="68"/>
      <c r="E8179" s="68"/>
      <c r="F8179" s="68"/>
      <c r="G8179" s="389"/>
      <c r="H8179" s="387" t="b" cm="1">
        <f t="array" aca="1" ref="H8179" ca="1">EsNegrita(BP[[#This Row],[CODIGO]])</f>
        <v>0</v>
      </c>
      <c r="I8179" s="387" t="b" cm="1">
        <f t="array" ref="I8179">_xlfn.LET(
    _xlpm.codigos_devolucion, _xlfn.UNIQUE(_xlfn._xlws.FILTER(BP[CODIGO], ISNUMBER(SEARCH("devoluci", BP[NOMBRE CUENTA])), {""})),
    ISNUMBER(MATCH(BP[[#This Row],[CODIGO]], _xlpm.codigos_devolucion, 0))
)</f>
        <v>0</v>
      </c>
    </row>
    <row r="8180" spans="1:9" x14ac:dyDescent="0.25">
      <c r="A8180" s="68"/>
      <c r="B8180" s="68"/>
      <c r="C8180" s="68"/>
      <c r="D8180" s="68"/>
      <c r="E8180" s="68"/>
      <c r="F8180" s="68"/>
      <c r="G8180" s="389"/>
      <c r="H8180" s="387" t="b" cm="1">
        <f t="array" aca="1" ref="H8180" ca="1">EsNegrita(BP[[#This Row],[CODIGO]])</f>
        <v>0</v>
      </c>
      <c r="I8180" s="387" t="b" cm="1">
        <f t="array" ref="I8180">_xlfn.LET(
    _xlpm.codigos_devolucion, _xlfn.UNIQUE(_xlfn._xlws.FILTER(BP[CODIGO], ISNUMBER(SEARCH("devoluci", BP[NOMBRE CUENTA])), {""})),
    ISNUMBER(MATCH(BP[[#This Row],[CODIGO]], _xlpm.codigos_devolucion, 0))
)</f>
        <v>0</v>
      </c>
    </row>
    <row r="8181" spans="1:9" x14ac:dyDescent="0.25">
      <c r="A8181" s="392"/>
      <c r="B8181" s="392"/>
      <c r="C8181" s="392"/>
      <c r="D8181" s="392"/>
      <c r="E8181" s="392"/>
      <c r="F8181" s="392"/>
      <c r="G8181" s="393"/>
      <c r="H8181" s="387" t="b" cm="1">
        <f t="array" aca="1" ref="H8181" ca="1">EsNegrita(BP[[#This Row],[CODIGO]])</f>
        <v>0</v>
      </c>
      <c r="I8181" s="387" t="b" cm="1">
        <f t="array" ref="I8181">_xlfn.LET(
    _xlpm.codigos_devolucion, _xlfn.UNIQUE(_xlfn._xlws.FILTER(BP[CODIGO], ISNUMBER(SEARCH("devoluci", BP[NOMBRE CUENTA])), {""})),
    ISNUMBER(MATCH(BP[[#This Row],[CODIGO]], _xlpm.codigos_devolucion, 0))
)</f>
        <v>0</v>
      </c>
    </row>
    <row r="8182" spans="1:9" x14ac:dyDescent="0.25">
      <c r="A8182" s="68"/>
      <c r="B8182" s="68"/>
      <c r="C8182" s="68"/>
      <c r="D8182" s="68"/>
      <c r="E8182" s="68"/>
      <c r="F8182" s="68"/>
      <c r="G8182" s="389"/>
      <c r="H8182" s="387" t="b" cm="1">
        <f t="array" aca="1" ref="H8182" ca="1">EsNegrita(BP[[#This Row],[CODIGO]])</f>
        <v>0</v>
      </c>
      <c r="I8182" s="387" t="b" cm="1">
        <f t="array" ref="I8182">_xlfn.LET(
    _xlpm.codigos_devolucion, _xlfn.UNIQUE(_xlfn._xlws.FILTER(BP[CODIGO], ISNUMBER(SEARCH("devoluci", BP[NOMBRE CUENTA])), {""})),
    ISNUMBER(MATCH(BP[[#This Row],[CODIGO]], _xlpm.codigos_devolucion, 0))
)</f>
        <v>0</v>
      </c>
    </row>
    <row r="8183" spans="1:9" x14ac:dyDescent="0.25">
      <c r="A8183" s="392"/>
      <c r="B8183" s="392"/>
      <c r="C8183" s="392"/>
      <c r="D8183" s="392"/>
      <c r="E8183" s="392"/>
      <c r="F8183" s="392"/>
      <c r="G8183" s="393"/>
      <c r="H8183" s="387" t="b" cm="1">
        <f t="array" aca="1" ref="H8183" ca="1">EsNegrita(BP[[#This Row],[CODIGO]])</f>
        <v>0</v>
      </c>
      <c r="I8183" s="387" t="b" cm="1">
        <f t="array" ref="I8183">_xlfn.LET(
    _xlpm.codigos_devolucion, _xlfn.UNIQUE(_xlfn._xlws.FILTER(BP[CODIGO], ISNUMBER(SEARCH("devoluci", BP[NOMBRE CUENTA])), {""})),
    ISNUMBER(MATCH(BP[[#This Row],[CODIGO]], _xlpm.codigos_devolucion, 0))
)</f>
        <v>0</v>
      </c>
    </row>
    <row r="8184" spans="1:9" x14ac:dyDescent="0.25">
      <c r="A8184" s="68"/>
      <c r="B8184" s="68"/>
      <c r="C8184" s="68"/>
      <c r="D8184" s="68"/>
      <c r="E8184" s="68"/>
      <c r="F8184" s="68"/>
      <c r="G8184" s="389"/>
      <c r="H8184" s="387" t="b" cm="1">
        <f t="array" aca="1" ref="H8184" ca="1">EsNegrita(BP[[#This Row],[CODIGO]])</f>
        <v>0</v>
      </c>
      <c r="I8184" s="387" t="b" cm="1">
        <f t="array" ref="I8184">_xlfn.LET(
    _xlpm.codigos_devolucion, _xlfn.UNIQUE(_xlfn._xlws.FILTER(BP[CODIGO], ISNUMBER(SEARCH("devoluci", BP[NOMBRE CUENTA])), {""})),
    ISNUMBER(MATCH(BP[[#This Row],[CODIGO]], _xlpm.codigos_devolucion, 0))
)</f>
        <v>0</v>
      </c>
    </row>
    <row r="8185" spans="1:9" x14ac:dyDescent="0.25">
      <c r="A8185" s="68"/>
      <c r="B8185" s="68"/>
      <c r="C8185" s="68"/>
      <c r="D8185" s="68"/>
      <c r="E8185" s="68"/>
      <c r="F8185" s="68"/>
      <c r="G8185" s="389"/>
      <c r="H8185" s="387" t="b" cm="1">
        <f t="array" aca="1" ref="H8185" ca="1">EsNegrita(BP[[#This Row],[CODIGO]])</f>
        <v>0</v>
      </c>
      <c r="I8185" s="387" t="b" cm="1">
        <f t="array" ref="I8185">_xlfn.LET(
    _xlpm.codigos_devolucion, _xlfn.UNIQUE(_xlfn._xlws.FILTER(BP[CODIGO], ISNUMBER(SEARCH("devoluci", BP[NOMBRE CUENTA])), {""})),
    ISNUMBER(MATCH(BP[[#This Row],[CODIGO]], _xlpm.codigos_devolucion, 0))
)</f>
        <v>0</v>
      </c>
    </row>
    <row r="8186" spans="1:9" x14ac:dyDescent="0.25">
      <c r="A8186" s="68"/>
      <c r="B8186" s="68"/>
      <c r="C8186" s="68"/>
      <c r="D8186" s="68"/>
      <c r="E8186" s="68"/>
      <c r="F8186" s="68"/>
      <c r="G8186" s="389"/>
      <c r="H8186" s="387" t="b" cm="1">
        <f t="array" aca="1" ref="H8186" ca="1">EsNegrita(BP[[#This Row],[CODIGO]])</f>
        <v>0</v>
      </c>
      <c r="I8186" s="387" t="b" cm="1">
        <f t="array" ref="I8186">_xlfn.LET(
    _xlpm.codigos_devolucion, _xlfn.UNIQUE(_xlfn._xlws.FILTER(BP[CODIGO], ISNUMBER(SEARCH("devoluci", BP[NOMBRE CUENTA])), {""})),
    ISNUMBER(MATCH(BP[[#This Row],[CODIGO]], _xlpm.codigos_devolucion, 0))
)</f>
        <v>0</v>
      </c>
    </row>
    <row r="8187" spans="1:9" x14ac:dyDescent="0.25">
      <c r="A8187" s="68"/>
      <c r="B8187" s="68"/>
      <c r="C8187" s="68"/>
      <c r="D8187" s="68"/>
      <c r="E8187" s="68"/>
      <c r="F8187" s="68"/>
      <c r="G8187" s="389"/>
      <c r="H8187" s="387" t="b" cm="1">
        <f t="array" aca="1" ref="H8187" ca="1">EsNegrita(BP[[#This Row],[CODIGO]])</f>
        <v>0</v>
      </c>
      <c r="I8187" s="387" t="b" cm="1">
        <f t="array" ref="I8187">_xlfn.LET(
    _xlpm.codigos_devolucion, _xlfn.UNIQUE(_xlfn._xlws.FILTER(BP[CODIGO], ISNUMBER(SEARCH("devoluci", BP[NOMBRE CUENTA])), {""})),
    ISNUMBER(MATCH(BP[[#This Row],[CODIGO]], _xlpm.codigos_devolucion, 0))
)</f>
        <v>0</v>
      </c>
    </row>
    <row r="8188" spans="1:9" x14ac:dyDescent="0.25">
      <c r="A8188" s="68"/>
      <c r="B8188" s="68"/>
      <c r="C8188" s="68"/>
      <c r="D8188" s="68"/>
      <c r="E8188" s="68"/>
      <c r="F8188" s="68"/>
      <c r="G8188" s="389"/>
      <c r="H8188" s="387" t="b" cm="1">
        <f t="array" aca="1" ref="H8188" ca="1">EsNegrita(BP[[#This Row],[CODIGO]])</f>
        <v>0</v>
      </c>
      <c r="I8188" s="387" t="b" cm="1">
        <f t="array" ref="I8188">_xlfn.LET(
    _xlpm.codigos_devolucion, _xlfn.UNIQUE(_xlfn._xlws.FILTER(BP[CODIGO], ISNUMBER(SEARCH("devoluci", BP[NOMBRE CUENTA])), {""})),
    ISNUMBER(MATCH(BP[[#This Row],[CODIGO]], _xlpm.codigos_devolucion, 0))
)</f>
        <v>0</v>
      </c>
    </row>
    <row r="8189" spans="1:9" x14ac:dyDescent="0.25">
      <c r="A8189" s="68"/>
      <c r="B8189" s="68"/>
      <c r="C8189" s="68"/>
      <c r="D8189" s="68"/>
      <c r="E8189" s="68"/>
      <c r="F8189" s="68"/>
      <c r="G8189" s="389"/>
      <c r="H8189" s="387" t="b" cm="1">
        <f t="array" aca="1" ref="H8189" ca="1">EsNegrita(BP[[#This Row],[CODIGO]])</f>
        <v>0</v>
      </c>
      <c r="I8189" s="387" t="b" cm="1">
        <f t="array" ref="I8189">_xlfn.LET(
    _xlpm.codigos_devolucion, _xlfn.UNIQUE(_xlfn._xlws.FILTER(BP[CODIGO], ISNUMBER(SEARCH("devoluci", BP[NOMBRE CUENTA])), {""})),
    ISNUMBER(MATCH(BP[[#This Row],[CODIGO]], _xlpm.codigos_devolucion, 0))
)</f>
        <v>0</v>
      </c>
    </row>
    <row r="8190" spans="1:9" x14ac:dyDescent="0.25">
      <c r="A8190" s="68"/>
      <c r="B8190" s="68"/>
      <c r="C8190" s="68"/>
      <c r="D8190" s="68"/>
      <c r="E8190" s="68"/>
      <c r="F8190" s="68"/>
      <c r="G8190" s="389"/>
      <c r="H8190" s="387" t="b" cm="1">
        <f t="array" aca="1" ref="H8190" ca="1">EsNegrita(BP[[#This Row],[CODIGO]])</f>
        <v>0</v>
      </c>
      <c r="I8190" s="387" t="b" cm="1">
        <f t="array" ref="I8190">_xlfn.LET(
    _xlpm.codigos_devolucion, _xlfn.UNIQUE(_xlfn._xlws.FILTER(BP[CODIGO], ISNUMBER(SEARCH("devoluci", BP[NOMBRE CUENTA])), {""})),
    ISNUMBER(MATCH(BP[[#This Row],[CODIGO]], _xlpm.codigos_devolucion, 0))
)</f>
        <v>0</v>
      </c>
    </row>
    <row r="8191" spans="1:9" x14ac:dyDescent="0.25">
      <c r="A8191" s="68"/>
      <c r="B8191" s="68"/>
      <c r="C8191" s="68"/>
      <c r="D8191" s="68"/>
      <c r="E8191" s="68"/>
      <c r="F8191" s="68"/>
      <c r="G8191" s="389"/>
      <c r="H8191" s="387" t="b" cm="1">
        <f t="array" aca="1" ref="H8191" ca="1">EsNegrita(BP[[#This Row],[CODIGO]])</f>
        <v>0</v>
      </c>
      <c r="I8191" s="387" t="b" cm="1">
        <f t="array" ref="I8191">_xlfn.LET(
    _xlpm.codigos_devolucion, _xlfn.UNIQUE(_xlfn._xlws.FILTER(BP[CODIGO], ISNUMBER(SEARCH("devoluci", BP[NOMBRE CUENTA])), {""})),
    ISNUMBER(MATCH(BP[[#This Row],[CODIGO]], _xlpm.codigos_devolucion, 0))
)</f>
        <v>0</v>
      </c>
    </row>
    <row r="8192" spans="1:9" x14ac:dyDescent="0.25">
      <c r="A8192" s="68"/>
      <c r="B8192" s="68"/>
      <c r="C8192" s="68"/>
      <c r="D8192" s="68"/>
      <c r="E8192" s="68"/>
      <c r="F8192" s="68"/>
      <c r="G8192" s="389"/>
      <c r="H8192" s="387" t="b" cm="1">
        <f t="array" aca="1" ref="H8192" ca="1">EsNegrita(BP[[#This Row],[CODIGO]])</f>
        <v>0</v>
      </c>
      <c r="I8192" s="387" t="b" cm="1">
        <f t="array" ref="I8192">_xlfn.LET(
    _xlpm.codigos_devolucion, _xlfn.UNIQUE(_xlfn._xlws.FILTER(BP[CODIGO], ISNUMBER(SEARCH("devoluci", BP[NOMBRE CUENTA])), {""})),
    ISNUMBER(MATCH(BP[[#This Row],[CODIGO]], _xlpm.codigos_devolucion, 0))
)</f>
        <v>0</v>
      </c>
    </row>
    <row r="8193" spans="1:9" x14ac:dyDescent="0.25">
      <c r="A8193" s="392"/>
      <c r="B8193" s="392"/>
      <c r="C8193" s="392"/>
      <c r="D8193" s="392"/>
      <c r="E8193" s="392"/>
      <c r="F8193" s="392"/>
      <c r="G8193" s="393"/>
      <c r="H8193" s="387" t="b" cm="1">
        <f t="array" aca="1" ref="H8193" ca="1">EsNegrita(BP[[#This Row],[CODIGO]])</f>
        <v>0</v>
      </c>
      <c r="I8193" s="387" t="b" cm="1">
        <f t="array" ref="I8193">_xlfn.LET(
    _xlpm.codigos_devolucion, _xlfn.UNIQUE(_xlfn._xlws.FILTER(BP[CODIGO], ISNUMBER(SEARCH("devoluci", BP[NOMBRE CUENTA])), {""})),
    ISNUMBER(MATCH(BP[[#This Row],[CODIGO]], _xlpm.codigos_devolucion, 0))
)</f>
        <v>0</v>
      </c>
    </row>
    <row r="8194" spans="1:9" x14ac:dyDescent="0.25">
      <c r="A8194" s="68"/>
      <c r="B8194" s="68"/>
      <c r="C8194" s="68"/>
      <c r="D8194" s="68"/>
      <c r="E8194" s="68"/>
      <c r="F8194" s="68"/>
      <c r="G8194" s="389"/>
      <c r="H8194" s="387" t="b" cm="1">
        <f t="array" aca="1" ref="H8194" ca="1">EsNegrita(BP[[#This Row],[CODIGO]])</f>
        <v>0</v>
      </c>
      <c r="I8194" s="387" t="b" cm="1">
        <f t="array" ref="I8194">_xlfn.LET(
    _xlpm.codigos_devolucion, _xlfn.UNIQUE(_xlfn._xlws.FILTER(BP[CODIGO], ISNUMBER(SEARCH("devoluci", BP[NOMBRE CUENTA])), {""})),
    ISNUMBER(MATCH(BP[[#This Row],[CODIGO]], _xlpm.codigos_devolucion, 0))
)</f>
        <v>0</v>
      </c>
    </row>
    <row r="8195" spans="1:9" x14ac:dyDescent="0.25">
      <c r="A8195" s="68"/>
      <c r="B8195" s="68"/>
      <c r="C8195" s="68"/>
      <c r="D8195" s="68"/>
      <c r="E8195" s="68"/>
      <c r="F8195" s="68"/>
      <c r="G8195" s="389"/>
      <c r="H8195" s="387" t="b" cm="1">
        <f t="array" aca="1" ref="H8195" ca="1">EsNegrita(BP[[#This Row],[CODIGO]])</f>
        <v>0</v>
      </c>
      <c r="I8195" s="387" t="b" cm="1">
        <f t="array" ref="I8195">_xlfn.LET(
    _xlpm.codigos_devolucion, _xlfn.UNIQUE(_xlfn._xlws.FILTER(BP[CODIGO], ISNUMBER(SEARCH("devoluci", BP[NOMBRE CUENTA])), {""})),
    ISNUMBER(MATCH(BP[[#This Row],[CODIGO]], _xlpm.codigos_devolucion, 0))
)</f>
        <v>0</v>
      </c>
    </row>
    <row r="8196" spans="1:9" x14ac:dyDescent="0.25">
      <c r="A8196" s="68"/>
      <c r="B8196" s="68"/>
      <c r="C8196" s="68"/>
      <c r="D8196" s="68"/>
      <c r="E8196" s="68"/>
      <c r="F8196" s="68"/>
      <c r="G8196" s="389"/>
      <c r="H8196" s="387" t="b" cm="1">
        <f t="array" aca="1" ref="H8196" ca="1">EsNegrita(BP[[#This Row],[CODIGO]])</f>
        <v>0</v>
      </c>
      <c r="I8196" s="387" t="b" cm="1">
        <f t="array" ref="I8196">_xlfn.LET(
    _xlpm.codigos_devolucion, _xlfn.UNIQUE(_xlfn._xlws.FILTER(BP[CODIGO], ISNUMBER(SEARCH("devoluci", BP[NOMBRE CUENTA])), {""})),
    ISNUMBER(MATCH(BP[[#This Row],[CODIGO]], _xlpm.codigos_devolucion, 0))
)</f>
        <v>0</v>
      </c>
    </row>
    <row r="8197" spans="1:9" x14ac:dyDescent="0.25">
      <c r="A8197" s="68"/>
      <c r="B8197" s="68"/>
      <c r="C8197" s="68"/>
      <c r="D8197" s="68"/>
      <c r="E8197" s="68"/>
      <c r="F8197" s="68"/>
      <c r="G8197" s="389"/>
      <c r="H8197" s="387" t="b" cm="1">
        <f t="array" aca="1" ref="H8197" ca="1">EsNegrita(BP[[#This Row],[CODIGO]])</f>
        <v>0</v>
      </c>
      <c r="I8197" s="387" t="b" cm="1">
        <f t="array" ref="I8197">_xlfn.LET(
    _xlpm.codigos_devolucion, _xlfn.UNIQUE(_xlfn._xlws.FILTER(BP[CODIGO], ISNUMBER(SEARCH("devoluci", BP[NOMBRE CUENTA])), {""})),
    ISNUMBER(MATCH(BP[[#This Row],[CODIGO]], _xlpm.codigos_devolucion, 0))
)</f>
        <v>0</v>
      </c>
    </row>
    <row r="8198" spans="1:9" x14ac:dyDescent="0.25">
      <c r="A8198" s="68"/>
      <c r="B8198" s="68"/>
      <c r="C8198" s="68"/>
      <c r="D8198" s="68"/>
      <c r="E8198" s="68"/>
      <c r="F8198" s="68"/>
      <c r="G8198" s="389"/>
      <c r="H8198" s="387" t="b" cm="1">
        <f t="array" aca="1" ref="H8198" ca="1">EsNegrita(BP[[#This Row],[CODIGO]])</f>
        <v>0</v>
      </c>
      <c r="I8198" s="387" t="b" cm="1">
        <f t="array" ref="I8198">_xlfn.LET(
    _xlpm.codigos_devolucion, _xlfn.UNIQUE(_xlfn._xlws.FILTER(BP[CODIGO], ISNUMBER(SEARCH("devoluci", BP[NOMBRE CUENTA])), {""})),
    ISNUMBER(MATCH(BP[[#This Row],[CODIGO]], _xlpm.codigos_devolucion, 0))
)</f>
        <v>0</v>
      </c>
    </row>
    <row r="8199" spans="1:9" x14ac:dyDescent="0.25">
      <c r="A8199" s="68"/>
      <c r="B8199" s="68"/>
      <c r="C8199" s="68"/>
      <c r="D8199" s="68"/>
      <c r="E8199" s="68"/>
      <c r="F8199" s="68"/>
      <c r="G8199" s="389"/>
      <c r="H8199" s="387" t="b" cm="1">
        <f t="array" aca="1" ref="H8199" ca="1">EsNegrita(BP[[#This Row],[CODIGO]])</f>
        <v>0</v>
      </c>
      <c r="I8199" s="387" t="b" cm="1">
        <f t="array" ref="I8199">_xlfn.LET(
    _xlpm.codigos_devolucion, _xlfn.UNIQUE(_xlfn._xlws.FILTER(BP[CODIGO], ISNUMBER(SEARCH("devoluci", BP[NOMBRE CUENTA])), {""})),
    ISNUMBER(MATCH(BP[[#This Row],[CODIGO]], _xlpm.codigos_devolucion, 0))
)</f>
        <v>0</v>
      </c>
    </row>
    <row r="8200" spans="1:9" x14ac:dyDescent="0.25">
      <c r="A8200" s="68"/>
      <c r="B8200" s="68"/>
      <c r="C8200" s="68"/>
      <c r="D8200" s="68"/>
      <c r="E8200" s="68"/>
      <c r="F8200" s="68"/>
      <c r="G8200" s="389"/>
      <c r="H8200" s="387" t="b" cm="1">
        <f t="array" aca="1" ref="H8200" ca="1">EsNegrita(BP[[#This Row],[CODIGO]])</f>
        <v>0</v>
      </c>
      <c r="I8200" s="387" t="b" cm="1">
        <f t="array" ref="I8200">_xlfn.LET(
    _xlpm.codigos_devolucion, _xlfn.UNIQUE(_xlfn._xlws.FILTER(BP[CODIGO], ISNUMBER(SEARCH("devoluci", BP[NOMBRE CUENTA])), {""})),
    ISNUMBER(MATCH(BP[[#This Row],[CODIGO]], _xlpm.codigos_devolucion, 0))
)</f>
        <v>0</v>
      </c>
    </row>
    <row r="8201" spans="1:9" x14ac:dyDescent="0.25">
      <c r="A8201" s="68"/>
      <c r="B8201" s="68"/>
      <c r="C8201" s="68"/>
      <c r="D8201" s="68"/>
      <c r="E8201" s="68"/>
      <c r="F8201" s="68"/>
      <c r="G8201" s="389"/>
      <c r="H8201" s="387" t="b" cm="1">
        <f t="array" aca="1" ref="H8201" ca="1">EsNegrita(BP[[#This Row],[CODIGO]])</f>
        <v>0</v>
      </c>
      <c r="I8201" s="387" t="b" cm="1">
        <f t="array" ref="I8201">_xlfn.LET(
    _xlpm.codigos_devolucion, _xlfn.UNIQUE(_xlfn._xlws.FILTER(BP[CODIGO], ISNUMBER(SEARCH("devoluci", BP[NOMBRE CUENTA])), {""})),
    ISNUMBER(MATCH(BP[[#This Row],[CODIGO]], _xlpm.codigos_devolucion, 0))
)</f>
        <v>0</v>
      </c>
    </row>
    <row r="8202" spans="1:9" x14ac:dyDescent="0.25">
      <c r="A8202" s="68"/>
      <c r="B8202" s="68"/>
      <c r="C8202" s="68"/>
      <c r="D8202" s="68"/>
      <c r="E8202" s="68"/>
      <c r="F8202" s="68"/>
      <c r="G8202" s="389"/>
      <c r="H8202" s="387" t="b" cm="1">
        <f t="array" aca="1" ref="H8202" ca="1">EsNegrita(BP[[#This Row],[CODIGO]])</f>
        <v>0</v>
      </c>
      <c r="I8202" s="387" t="b" cm="1">
        <f t="array" ref="I8202">_xlfn.LET(
    _xlpm.codigos_devolucion, _xlfn.UNIQUE(_xlfn._xlws.FILTER(BP[CODIGO], ISNUMBER(SEARCH("devoluci", BP[NOMBRE CUENTA])), {""})),
    ISNUMBER(MATCH(BP[[#This Row],[CODIGO]], _xlpm.codigos_devolucion, 0))
)</f>
        <v>0</v>
      </c>
    </row>
    <row r="8203" spans="1:9" x14ac:dyDescent="0.25">
      <c r="A8203" s="68"/>
      <c r="B8203" s="68"/>
      <c r="C8203" s="68"/>
      <c r="D8203" s="68"/>
      <c r="E8203" s="68"/>
      <c r="F8203" s="68"/>
      <c r="G8203" s="389"/>
      <c r="H8203" s="387" t="b" cm="1">
        <f t="array" aca="1" ref="H8203" ca="1">EsNegrita(BP[[#This Row],[CODIGO]])</f>
        <v>0</v>
      </c>
      <c r="I8203" s="387" t="b" cm="1">
        <f t="array" ref="I8203">_xlfn.LET(
    _xlpm.codigos_devolucion, _xlfn.UNIQUE(_xlfn._xlws.FILTER(BP[CODIGO], ISNUMBER(SEARCH("devoluci", BP[NOMBRE CUENTA])), {""})),
    ISNUMBER(MATCH(BP[[#This Row],[CODIGO]], _xlpm.codigos_devolucion, 0))
)</f>
        <v>0</v>
      </c>
    </row>
    <row r="8204" spans="1:9" x14ac:dyDescent="0.25">
      <c r="A8204" s="68"/>
      <c r="B8204" s="68"/>
      <c r="C8204" s="68"/>
      <c r="D8204" s="68"/>
      <c r="E8204" s="68"/>
      <c r="F8204" s="68"/>
      <c r="G8204" s="389"/>
      <c r="H8204" s="387" t="b" cm="1">
        <f t="array" aca="1" ref="H8204" ca="1">EsNegrita(BP[[#This Row],[CODIGO]])</f>
        <v>0</v>
      </c>
      <c r="I8204" s="387" t="b" cm="1">
        <f t="array" ref="I8204">_xlfn.LET(
    _xlpm.codigos_devolucion, _xlfn.UNIQUE(_xlfn._xlws.FILTER(BP[CODIGO], ISNUMBER(SEARCH("devoluci", BP[NOMBRE CUENTA])), {""})),
    ISNUMBER(MATCH(BP[[#This Row],[CODIGO]], _xlpm.codigos_devolucion, 0))
)</f>
        <v>0</v>
      </c>
    </row>
    <row r="8205" spans="1:9" x14ac:dyDescent="0.25">
      <c r="A8205" s="68"/>
      <c r="B8205" s="68"/>
      <c r="C8205" s="68"/>
      <c r="D8205" s="68"/>
      <c r="E8205" s="68"/>
      <c r="F8205" s="68"/>
      <c r="G8205" s="389"/>
      <c r="H8205" s="387" t="b" cm="1">
        <f t="array" aca="1" ref="H8205" ca="1">EsNegrita(BP[[#This Row],[CODIGO]])</f>
        <v>0</v>
      </c>
      <c r="I8205" s="387" t="b" cm="1">
        <f t="array" ref="I8205">_xlfn.LET(
    _xlpm.codigos_devolucion, _xlfn.UNIQUE(_xlfn._xlws.FILTER(BP[CODIGO], ISNUMBER(SEARCH("devoluci", BP[NOMBRE CUENTA])), {""})),
    ISNUMBER(MATCH(BP[[#This Row],[CODIGO]], _xlpm.codigos_devolucion, 0))
)</f>
        <v>0</v>
      </c>
    </row>
    <row r="8206" spans="1:9" x14ac:dyDescent="0.25">
      <c r="A8206" s="68"/>
      <c r="B8206" s="68"/>
      <c r="C8206" s="68"/>
      <c r="D8206" s="68"/>
      <c r="E8206" s="68"/>
      <c r="F8206" s="68"/>
      <c r="G8206" s="389"/>
      <c r="H8206" s="387" t="b" cm="1">
        <f t="array" aca="1" ref="H8206" ca="1">EsNegrita(BP[[#This Row],[CODIGO]])</f>
        <v>0</v>
      </c>
      <c r="I8206" s="387" t="b" cm="1">
        <f t="array" ref="I8206">_xlfn.LET(
    _xlpm.codigos_devolucion, _xlfn.UNIQUE(_xlfn._xlws.FILTER(BP[CODIGO], ISNUMBER(SEARCH("devoluci", BP[NOMBRE CUENTA])), {""})),
    ISNUMBER(MATCH(BP[[#This Row],[CODIGO]], _xlpm.codigos_devolucion, 0))
)</f>
        <v>0</v>
      </c>
    </row>
    <row r="8207" spans="1:9" x14ac:dyDescent="0.25">
      <c r="A8207" s="68"/>
      <c r="B8207" s="68"/>
      <c r="C8207" s="68"/>
      <c r="D8207" s="68"/>
      <c r="E8207" s="68"/>
      <c r="F8207" s="68"/>
      <c r="G8207" s="389"/>
      <c r="H8207" s="387" t="b" cm="1">
        <f t="array" aca="1" ref="H8207" ca="1">EsNegrita(BP[[#This Row],[CODIGO]])</f>
        <v>0</v>
      </c>
      <c r="I8207" s="387" t="b" cm="1">
        <f t="array" ref="I8207">_xlfn.LET(
    _xlpm.codigos_devolucion, _xlfn.UNIQUE(_xlfn._xlws.FILTER(BP[CODIGO], ISNUMBER(SEARCH("devoluci", BP[NOMBRE CUENTA])), {""})),
    ISNUMBER(MATCH(BP[[#This Row],[CODIGO]], _xlpm.codigos_devolucion, 0))
)</f>
        <v>0</v>
      </c>
    </row>
    <row r="8208" spans="1:9" x14ac:dyDescent="0.25">
      <c r="A8208" s="392"/>
      <c r="B8208" s="392"/>
      <c r="C8208" s="392"/>
      <c r="D8208" s="392"/>
      <c r="E8208" s="392"/>
      <c r="F8208" s="392"/>
      <c r="G8208" s="393"/>
      <c r="H8208" s="387" t="b" cm="1">
        <f t="array" aca="1" ref="H8208" ca="1">EsNegrita(BP[[#This Row],[CODIGO]])</f>
        <v>0</v>
      </c>
      <c r="I8208" s="387" t="b" cm="1">
        <f t="array" ref="I8208">_xlfn.LET(
    _xlpm.codigos_devolucion, _xlfn.UNIQUE(_xlfn._xlws.FILTER(BP[CODIGO], ISNUMBER(SEARCH("devoluci", BP[NOMBRE CUENTA])), {""})),
    ISNUMBER(MATCH(BP[[#This Row],[CODIGO]], _xlpm.codigos_devolucion, 0))
)</f>
        <v>0</v>
      </c>
    </row>
    <row r="8209" spans="1:9" x14ac:dyDescent="0.25">
      <c r="A8209" s="68"/>
      <c r="B8209" s="68"/>
      <c r="C8209" s="68"/>
      <c r="D8209" s="68"/>
      <c r="E8209" s="68"/>
      <c r="F8209" s="68"/>
      <c r="G8209" s="389"/>
      <c r="H8209" s="387" t="b" cm="1">
        <f t="array" aca="1" ref="H8209" ca="1">EsNegrita(BP[[#This Row],[CODIGO]])</f>
        <v>0</v>
      </c>
      <c r="I8209" s="387" t="b" cm="1">
        <f t="array" ref="I8209">_xlfn.LET(
    _xlpm.codigos_devolucion, _xlfn.UNIQUE(_xlfn._xlws.FILTER(BP[CODIGO], ISNUMBER(SEARCH("devoluci", BP[NOMBRE CUENTA])), {""})),
    ISNUMBER(MATCH(BP[[#This Row],[CODIGO]], _xlpm.codigos_devolucion, 0))
)</f>
        <v>0</v>
      </c>
    </row>
    <row r="8210" spans="1:9" x14ac:dyDescent="0.25">
      <c r="A8210" s="68"/>
      <c r="B8210" s="68"/>
      <c r="C8210" s="68"/>
      <c r="D8210" s="68"/>
      <c r="E8210" s="68"/>
      <c r="F8210" s="68"/>
      <c r="G8210" s="389"/>
      <c r="H8210" s="387" t="b" cm="1">
        <f t="array" aca="1" ref="H8210" ca="1">EsNegrita(BP[[#This Row],[CODIGO]])</f>
        <v>0</v>
      </c>
      <c r="I8210" s="387" t="b" cm="1">
        <f t="array" ref="I8210">_xlfn.LET(
    _xlpm.codigos_devolucion, _xlfn.UNIQUE(_xlfn._xlws.FILTER(BP[CODIGO], ISNUMBER(SEARCH("devoluci", BP[NOMBRE CUENTA])), {""})),
    ISNUMBER(MATCH(BP[[#This Row],[CODIGO]], _xlpm.codigos_devolucion, 0))
)</f>
        <v>0</v>
      </c>
    </row>
    <row r="8211" spans="1:9" x14ac:dyDescent="0.25">
      <c r="A8211" s="68"/>
      <c r="B8211" s="68"/>
      <c r="C8211" s="68"/>
      <c r="D8211" s="68"/>
      <c r="E8211" s="68"/>
      <c r="F8211" s="68"/>
      <c r="G8211" s="389"/>
      <c r="H8211" s="387" t="b" cm="1">
        <f t="array" aca="1" ref="H8211" ca="1">EsNegrita(BP[[#This Row],[CODIGO]])</f>
        <v>0</v>
      </c>
      <c r="I8211" s="387" t="b" cm="1">
        <f t="array" ref="I8211">_xlfn.LET(
    _xlpm.codigos_devolucion, _xlfn.UNIQUE(_xlfn._xlws.FILTER(BP[CODIGO], ISNUMBER(SEARCH("devoluci", BP[NOMBRE CUENTA])), {""})),
    ISNUMBER(MATCH(BP[[#This Row],[CODIGO]], _xlpm.codigos_devolucion, 0))
)</f>
        <v>0</v>
      </c>
    </row>
    <row r="8212" spans="1:9" x14ac:dyDescent="0.25">
      <c r="A8212" s="68"/>
      <c r="B8212" s="68"/>
      <c r="C8212" s="68"/>
      <c r="D8212" s="68"/>
      <c r="E8212" s="68"/>
      <c r="F8212" s="68"/>
      <c r="G8212" s="389"/>
      <c r="H8212" s="387" t="b" cm="1">
        <f t="array" aca="1" ref="H8212" ca="1">EsNegrita(BP[[#This Row],[CODIGO]])</f>
        <v>0</v>
      </c>
      <c r="I8212" s="387" t="b" cm="1">
        <f t="array" ref="I8212">_xlfn.LET(
    _xlpm.codigos_devolucion, _xlfn.UNIQUE(_xlfn._xlws.FILTER(BP[CODIGO], ISNUMBER(SEARCH("devoluci", BP[NOMBRE CUENTA])), {""})),
    ISNUMBER(MATCH(BP[[#This Row],[CODIGO]], _xlpm.codigos_devolucion, 0))
)</f>
        <v>0</v>
      </c>
    </row>
    <row r="8213" spans="1:9" x14ac:dyDescent="0.25">
      <c r="A8213" s="68"/>
      <c r="B8213" s="68"/>
      <c r="C8213" s="68"/>
      <c r="D8213" s="68"/>
      <c r="E8213" s="68"/>
      <c r="F8213" s="68"/>
      <c r="G8213" s="389"/>
      <c r="H8213" s="387" t="b" cm="1">
        <f t="array" aca="1" ref="H8213" ca="1">EsNegrita(BP[[#This Row],[CODIGO]])</f>
        <v>0</v>
      </c>
      <c r="I8213" s="387" t="b" cm="1">
        <f t="array" ref="I8213">_xlfn.LET(
    _xlpm.codigos_devolucion, _xlfn.UNIQUE(_xlfn._xlws.FILTER(BP[CODIGO], ISNUMBER(SEARCH("devoluci", BP[NOMBRE CUENTA])), {""})),
    ISNUMBER(MATCH(BP[[#This Row],[CODIGO]], _xlpm.codigos_devolucion, 0))
)</f>
        <v>0</v>
      </c>
    </row>
    <row r="8214" spans="1:9" x14ac:dyDescent="0.25">
      <c r="A8214" s="68"/>
      <c r="B8214" s="68"/>
      <c r="C8214" s="68"/>
      <c r="D8214" s="68"/>
      <c r="E8214" s="68"/>
      <c r="F8214" s="68"/>
      <c r="G8214" s="389"/>
      <c r="H8214" s="387" t="b" cm="1">
        <f t="array" aca="1" ref="H8214" ca="1">EsNegrita(BP[[#This Row],[CODIGO]])</f>
        <v>0</v>
      </c>
      <c r="I8214" s="387" t="b" cm="1">
        <f t="array" ref="I8214">_xlfn.LET(
    _xlpm.codigos_devolucion, _xlfn.UNIQUE(_xlfn._xlws.FILTER(BP[CODIGO], ISNUMBER(SEARCH("devoluci", BP[NOMBRE CUENTA])), {""})),
    ISNUMBER(MATCH(BP[[#This Row],[CODIGO]], _xlpm.codigos_devolucion, 0))
)</f>
        <v>0</v>
      </c>
    </row>
    <row r="8215" spans="1:9" x14ac:dyDescent="0.25">
      <c r="A8215" s="68"/>
      <c r="B8215" s="68"/>
      <c r="C8215" s="68"/>
      <c r="D8215" s="68"/>
      <c r="E8215" s="68"/>
      <c r="F8215" s="68"/>
      <c r="G8215" s="389"/>
      <c r="H8215" s="387" t="b" cm="1">
        <f t="array" aca="1" ref="H8215" ca="1">EsNegrita(BP[[#This Row],[CODIGO]])</f>
        <v>0</v>
      </c>
      <c r="I8215" s="387" t="b" cm="1">
        <f t="array" ref="I8215">_xlfn.LET(
    _xlpm.codigos_devolucion, _xlfn.UNIQUE(_xlfn._xlws.FILTER(BP[CODIGO], ISNUMBER(SEARCH("devoluci", BP[NOMBRE CUENTA])), {""})),
    ISNUMBER(MATCH(BP[[#This Row],[CODIGO]], _xlpm.codigos_devolucion, 0))
)</f>
        <v>0</v>
      </c>
    </row>
    <row r="8216" spans="1:9" x14ac:dyDescent="0.25">
      <c r="A8216" s="68"/>
      <c r="B8216" s="68"/>
      <c r="C8216" s="68"/>
      <c r="D8216" s="68"/>
      <c r="E8216" s="68"/>
      <c r="F8216" s="68"/>
      <c r="G8216" s="389"/>
      <c r="H8216" s="387" t="b" cm="1">
        <f t="array" aca="1" ref="H8216" ca="1">EsNegrita(BP[[#This Row],[CODIGO]])</f>
        <v>0</v>
      </c>
      <c r="I8216" s="387" t="b" cm="1">
        <f t="array" ref="I8216">_xlfn.LET(
    _xlpm.codigos_devolucion, _xlfn.UNIQUE(_xlfn._xlws.FILTER(BP[CODIGO], ISNUMBER(SEARCH("devoluci", BP[NOMBRE CUENTA])), {""})),
    ISNUMBER(MATCH(BP[[#This Row],[CODIGO]], _xlpm.codigos_devolucion, 0))
)</f>
        <v>0</v>
      </c>
    </row>
    <row r="8217" spans="1:9" x14ac:dyDescent="0.25">
      <c r="A8217" s="68"/>
      <c r="B8217" s="68"/>
      <c r="C8217" s="68"/>
      <c r="D8217" s="68"/>
      <c r="E8217" s="68"/>
      <c r="F8217" s="68"/>
      <c r="G8217" s="389"/>
      <c r="H8217" s="387" t="b" cm="1">
        <f t="array" aca="1" ref="H8217" ca="1">EsNegrita(BP[[#This Row],[CODIGO]])</f>
        <v>0</v>
      </c>
      <c r="I8217" s="387" t="b" cm="1">
        <f t="array" ref="I8217">_xlfn.LET(
    _xlpm.codigos_devolucion, _xlfn.UNIQUE(_xlfn._xlws.FILTER(BP[CODIGO], ISNUMBER(SEARCH("devoluci", BP[NOMBRE CUENTA])), {""})),
    ISNUMBER(MATCH(BP[[#This Row],[CODIGO]], _xlpm.codigos_devolucion, 0))
)</f>
        <v>0</v>
      </c>
    </row>
    <row r="8218" spans="1:9" x14ac:dyDescent="0.25">
      <c r="A8218" s="68"/>
      <c r="B8218" s="68"/>
      <c r="C8218" s="68"/>
      <c r="D8218" s="68"/>
      <c r="E8218" s="68"/>
      <c r="F8218" s="68"/>
      <c r="G8218" s="389"/>
      <c r="H8218" s="387" t="b" cm="1">
        <f t="array" aca="1" ref="H8218" ca="1">EsNegrita(BP[[#This Row],[CODIGO]])</f>
        <v>0</v>
      </c>
      <c r="I8218" s="387" t="b" cm="1">
        <f t="array" ref="I8218">_xlfn.LET(
    _xlpm.codigos_devolucion, _xlfn.UNIQUE(_xlfn._xlws.FILTER(BP[CODIGO], ISNUMBER(SEARCH("devoluci", BP[NOMBRE CUENTA])), {""})),
    ISNUMBER(MATCH(BP[[#This Row],[CODIGO]], _xlpm.codigos_devolucion, 0))
)</f>
        <v>0</v>
      </c>
    </row>
    <row r="8219" spans="1:9" x14ac:dyDescent="0.25">
      <c r="A8219" s="68"/>
      <c r="B8219" s="68"/>
      <c r="C8219" s="68"/>
      <c r="D8219" s="68"/>
      <c r="E8219" s="68"/>
      <c r="F8219" s="68"/>
      <c r="G8219" s="389"/>
      <c r="H8219" s="387" t="b" cm="1">
        <f t="array" aca="1" ref="H8219" ca="1">EsNegrita(BP[[#This Row],[CODIGO]])</f>
        <v>0</v>
      </c>
      <c r="I8219" s="387" t="b" cm="1">
        <f t="array" ref="I8219">_xlfn.LET(
    _xlpm.codigos_devolucion, _xlfn.UNIQUE(_xlfn._xlws.FILTER(BP[CODIGO], ISNUMBER(SEARCH("devoluci", BP[NOMBRE CUENTA])), {""})),
    ISNUMBER(MATCH(BP[[#This Row],[CODIGO]], _xlpm.codigos_devolucion, 0))
)</f>
        <v>0</v>
      </c>
    </row>
    <row r="8220" spans="1:9" x14ac:dyDescent="0.25">
      <c r="A8220" s="68"/>
      <c r="B8220" s="68"/>
      <c r="C8220" s="68"/>
      <c r="D8220" s="68"/>
      <c r="E8220" s="68"/>
      <c r="F8220" s="68"/>
      <c r="G8220" s="389"/>
      <c r="H8220" s="387" t="b" cm="1">
        <f t="array" aca="1" ref="H8220" ca="1">EsNegrita(BP[[#This Row],[CODIGO]])</f>
        <v>0</v>
      </c>
      <c r="I8220" s="387" t="b" cm="1">
        <f t="array" ref="I8220">_xlfn.LET(
    _xlpm.codigos_devolucion, _xlfn.UNIQUE(_xlfn._xlws.FILTER(BP[CODIGO], ISNUMBER(SEARCH("devoluci", BP[NOMBRE CUENTA])), {""})),
    ISNUMBER(MATCH(BP[[#This Row],[CODIGO]], _xlpm.codigos_devolucion, 0))
)</f>
        <v>0</v>
      </c>
    </row>
    <row r="8221" spans="1:9" x14ac:dyDescent="0.25">
      <c r="A8221" s="68"/>
      <c r="B8221" s="68"/>
      <c r="C8221" s="68"/>
      <c r="D8221" s="68"/>
      <c r="E8221" s="68"/>
      <c r="F8221" s="68"/>
      <c r="G8221" s="389"/>
      <c r="H8221" s="387" t="b" cm="1">
        <f t="array" aca="1" ref="H8221" ca="1">EsNegrita(BP[[#This Row],[CODIGO]])</f>
        <v>0</v>
      </c>
      <c r="I8221" s="387" t="b" cm="1">
        <f t="array" ref="I8221">_xlfn.LET(
    _xlpm.codigos_devolucion, _xlfn.UNIQUE(_xlfn._xlws.FILTER(BP[CODIGO], ISNUMBER(SEARCH("devoluci", BP[NOMBRE CUENTA])), {""})),
    ISNUMBER(MATCH(BP[[#This Row],[CODIGO]], _xlpm.codigos_devolucion, 0))
)</f>
        <v>0</v>
      </c>
    </row>
    <row r="8222" spans="1:9" x14ac:dyDescent="0.25">
      <c r="A8222" s="68"/>
      <c r="B8222" s="68"/>
      <c r="C8222" s="68"/>
      <c r="D8222" s="68"/>
      <c r="E8222" s="68"/>
      <c r="F8222" s="68"/>
      <c r="G8222" s="389"/>
      <c r="H8222" s="387" t="b" cm="1">
        <f t="array" aca="1" ref="H8222" ca="1">EsNegrita(BP[[#This Row],[CODIGO]])</f>
        <v>0</v>
      </c>
      <c r="I8222" s="387" t="b" cm="1">
        <f t="array" ref="I8222">_xlfn.LET(
    _xlpm.codigos_devolucion, _xlfn.UNIQUE(_xlfn._xlws.FILTER(BP[CODIGO], ISNUMBER(SEARCH("devoluci", BP[NOMBRE CUENTA])), {""})),
    ISNUMBER(MATCH(BP[[#This Row],[CODIGO]], _xlpm.codigos_devolucion, 0))
)</f>
        <v>0</v>
      </c>
    </row>
    <row r="8223" spans="1:9" x14ac:dyDescent="0.25">
      <c r="A8223" s="68"/>
      <c r="B8223" s="68"/>
      <c r="C8223" s="68"/>
      <c r="D8223" s="68"/>
      <c r="E8223" s="68"/>
      <c r="F8223" s="68"/>
      <c r="G8223" s="389"/>
      <c r="H8223" s="387" t="b" cm="1">
        <f t="array" aca="1" ref="H8223" ca="1">EsNegrita(BP[[#This Row],[CODIGO]])</f>
        <v>0</v>
      </c>
      <c r="I8223" s="387" t="b" cm="1">
        <f t="array" ref="I8223">_xlfn.LET(
    _xlpm.codigos_devolucion, _xlfn.UNIQUE(_xlfn._xlws.FILTER(BP[CODIGO], ISNUMBER(SEARCH("devoluci", BP[NOMBRE CUENTA])), {""})),
    ISNUMBER(MATCH(BP[[#This Row],[CODIGO]], _xlpm.codigos_devolucion, 0))
)</f>
        <v>0</v>
      </c>
    </row>
    <row r="8224" spans="1:9" x14ac:dyDescent="0.25">
      <c r="A8224" s="68"/>
      <c r="B8224" s="68"/>
      <c r="C8224" s="68"/>
      <c r="D8224" s="68"/>
      <c r="E8224" s="68"/>
      <c r="F8224" s="68"/>
      <c r="G8224" s="389"/>
      <c r="H8224" s="387" t="b" cm="1">
        <f t="array" aca="1" ref="H8224" ca="1">EsNegrita(BP[[#This Row],[CODIGO]])</f>
        <v>0</v>
      </c>
      <c r="I8224" s="387" t="b" cm="1">
        <f t="array" ref="I8224">_xlfn.LET(
    _xlpm.codigos_devolucion, _xlfn.UNIQUE(_xlfn._xlws.FILTER(BP[CODIGO], ISNUMBER(SEARCH("devoluci", BP[NOMBRE CUENTA])), {""})),
    ISNUMBER(MATCH(BP[[#This Row],[CODIGO]], _xlpm.codigos_devolucion, 0))
)</f>
        <v>0</v>
      </c>
    </row>
    <row r="8225" spans="1:9" x14ac:dyDescent="0.25">
      <c r="A8225" s="68"/>
      <c r="B8225" s="68"/>
      <c r="C8225" s="68"/>
      <c r="D8225" s="68"/>
      <c r="E8225" s="68"/>
      <c r="F8225" s="68"/>
      <c r="G8225" s="389"/>
      <c r="H8225" s="387" t="b" cm="1">
        <f t="array" aca="1" ref="H8225" ca="1">EsNegrita(BP[[#This Row],[CODIGO]])</f>
        <v>0</v>
      </c>
      <c r="I8225" s="387" t="b" cm="1">
        <f t="array" ref="I8225">_xlfn.LET(
    _xlpm.codigos_devolucion, _xlfn.UNIQUE(_xlfn._xlws.FILTER(BP[CODIGO], ISNUMBER(SEARCH("devoluci", BP[NOMBRE CUENTA])), {""})),
    ISNUMBER(MATCH(BP[[#This Row],[CODIGO]], _xlpm.codigos_devolucion, 0))
)</f>
        <v>0</v>
      </c>
    </row>
    <row r="8226" spans="1:9" x14ac:dyDescent="0.25">
      <c r="A8226" s="68"/>
      <c r="B8226" s="68"/>
      <c r="C8226" s="68"/>
      <c r="D8226" s="68"/>
      <c r="E8226" s="68"/>
      <c r="F8226" s="68"/>
      <c r="G8226" s="389"/>
      <c r="H8226" s="387" t="b" cm="1">
        <f t="array" aca="1" ref="H8226" ca="1">EsNegrita(BP[[#This Row],[CODIGO]])</f>
        <v>0</v>
      </c>
      <c r="I8226" s="387" t="b" cm="1">
        <f t="array" ref="I8226">_xlfn.LET(
    _xlpm.codigos_devolucion, _xlfn.UNIQUE(_xlfn._xlws.FILTER(BP[CODIGO], ISNUMBER(SEARCH("devoluci", BP[NOMBRE CUENTA])), {""})),
    ISNUMBER(MATCH(BP[[#This Row],[CODIGO]], _xlpm.codigos_devolucion, 0))
)</f>
        <v>0</v>
      </c>
    </row>
    <row r="8227" spans="1:9" x14ac:dyDescent="0.25">
      <c r="A8227" s="68"/>
      <c r="B8227" s="68"/>
      <c r="C8227" s="68"/>
      <c r="D8227" s="68"/>
      <c r="E8227" s="68"/>
      <c r="F8227" s="68"/>
      <c r="G8227" s="389"/>
      <c r="H8227" s="387" t="b" cm="1">
        <f t="array" aca="1" ref="H8227" ca="1">EsNegrita(BP[[#This Row],[CODIGO]])</f>
        <v>0</v>
      </c>
      <c r="I8227" s="387" t="b" cm="1">
        <f t="array" ref="I8227">_xlfn.LET(
    _xlpm.codigos_devolucion, _xlfn.UNIQUE(_xlfn._xlws.FILTER(BP[CODIGO], ISNUMBER(SEARCH("devoluci", BP[NOMBRE CUENTA])), {""})),
    ISNUMBER(MATCH(BP[[#This Row],[CODIGO]], _xlpm.codigos_devolucion, 0))
)</f>
        <v>0</v>
      </c>
    </row>
    <row r="8228" spans="1:9" x14ac:dyDescent="0.25">
      <c r="A8228" s="68"/>
      <c r="B8228" s="68"/>
      <c r="C8228" s="68"/>
      <c r="D8228" s="68"/>
      <c r="E8228" s="68"/>
      <c r="F8228" s="68"/>
      <c r="G8228" s="389"/>
      <c r="H8228" s="387" t="b" cm="1">
        <f t="array" aca="1" ref="H8228" ca="1">EsNegrita(BP[[#This Row],[CODIGO]])</f>
        <v>0</v>
      </c>
      <c r="I8228" s="387" t="b" cm="1">
        <f t="array" ref="I8228">_xlfn.LET(
    _xlpm.codigos_devolucion, _xlfn.UNIQUE(_xlfn._xlws.FILTER(BP[CODIGO], ISNUMBER(SEARCH("devoluci", BP[NOMBRE CUENTA])), {""})),
    ISNUMBER(MATCH(BP[[#This Row],[CODIGO]], _xlpm.codigos_devolucion, 0))
)</f>
        <v>0</v>
      </c>
    </row>
    <row r="8229" spans="1:9" x14ac:dyDescent="0.25">
      <c r="A8229" s="68"/>
      <c r="B8229" s="68"/>
      <c r="C8229" s="68"/>
      <c r="D8229" s="68"/>
      <c r="E8229" s="68"/>
      <c r="F8229" s="68"/>
      <c r="G8229" s="389"/>
      <c r="H8229" s="387" t="b" cm="1">
        <f t="array" aca="1" ref="H8229" ca="1">EsNegrita(BP[[#This Row],[CODIGO]])</f>
        <v>0</v>
      </c>
      <c r="I8229" s="387" t="b" cm="1">
        <f t="array" ref="I8229">_xlfn.LET(
    _xlpm.codigos_devolucion, _xlfn.UNIQUE(_xlfn._xlws.FILTER(BP[CODIGO], ISNUMBER(SEARCH("devoluci", BP[NOMBRE CUENTA])), {""})),
    ISNUMBER(MATCH(BP[[#This Row],[CODIGO]], _xlpm.codigos_devolucion, 0))
)</f>
        <v>0</v>
      </c>
    </row>
    <row r="8230" spans="1:9" x14ac:dyDescent="0.25">
      <c r="A8230" s="68"/>
      <c r="B8230" s="68"/>
      <c r="C8230" s="68"/>
      <c r="D8230" s="68"/>
      <c r="E8230" s="68"/>
      <c r="F8230" s="68"/>
      <c r="G8230" s="389"/>
      <c r="H8230" s="387" t="b" cm="1">
        <f t="array" aca="1" ref="H8230" ca="1">EsNegrita(BP[[#This Row],[CODIGO]])</f>
        <v>0</v>
      </c>
      <c r="I8230" s="387" t="b" cm="1">
        <f t="array" ref="I8230">_xlfn.LET(
    _xlpm.codigos_devolucion, _xlfn.UNIQUE(_xlfn._xlws.FILTER(BP[CODIGO], ISNUMBER(SEARCH("devoluci", BP[NOMBRE CUENTA])), {""})),
    ISNUMBER(MATCH(BP[[#This Row],[CODIGO]], _xlpm.codigos_devolucion, 0))
)</f>
        <v>0</v>
      </c>
    </row>
    <row r="8231" spans="1:9" x14ac:dyDescent="0.25">
      <c r="A8231" s="68"/>
      <c r="B8231" s="68"/>
      <c r="C8231" s="68"/>
      <c r="D8231" s="68"/>
      <c r="E8231" s="68"/>
      <c r="F8231" s="68"/>
      <c r="G8231" s="389"/>
      <c r="H8231" s="387" t="b" cm="1">
        <f t="array" aca="1" ref="H8231" ca="1">EsNegrita(BP[[#This Row],[CODIGO]])</f>
        <v>0</v>
      </c>
      <c r="I8231" s="387" t="b" cm="1">
        <f t="array" ref="I8231">_xlfn.LET(
    _xlpm.codigos_devolucion, _xlfn.UNIQUE(_xlfn._xlws.FILTER(BP[CODIGO], ISNUMBER(SEARCH("devoluci", BP[NOMBRE CUENTA])), {""})),
    ISNUMBER(MATCH(BP[[#This Row],[CODIGO]], _xlpm.codigos_devolucion, 0))
)</f>
        <v>0</v>
      </c>
    </row>
    <row r="8232" spans="1:9" x14ac:dyDescent="0.25">
      <c r="A8232" s="68"/>
      <c r="B8232" s="68"/>
      <c r="C8232" s="68"/>
      <c r="D8232" s="68"/>
      <c r="E8232" s="68"/>
      <c r="F8232" s="68"/>
      <c r="G8232" s="389"/>
      <c r="H8232" s="387" t="b" cm="1">
        <f t="array" aca="1" ref="H8232" ca="1">EsNegrita(BP[[#This Row],[CODIGO]])</f>
        <v>0</v>
      </c>
      <c r="I8232" s="387" t="b" cm="1">
        <f t="array" ref="I8232">_xlfn.LET(
    _xlpm.codigos_devolucion, _xlfn.UNIQUE(_xlfn._xlws.FILTER(BP[CODIGO], ISNUMBER(SEARCH("devoluci", BP[NOMBRE CUENTA])), {""})),
    ISNUMBER(MATCH(BP[[#This Row],[CODIGO]], _xlpm.codigos_devolucion, 0))
)</f>
        <v>0</v>
      </c>
    </row>
    <row r="8233" spans="1:9" x14ac:dyDescent="0.25">
      <c r="A8233" s="68"/>
      <c r="B8233" s="68"/>
      <c r="C8233" s="68"/>
      <c r="D8233" s="68"/>
      <c r="E8233" s="68"/>
      <c r="F8233" s="68"/>
      <c r="G8233" s="389"/>
      <c r="H8233" s="387" t="b" cm="1">
        <f t="array" aca="1" ref="H8233" ca="1">EsNegrita(BP[[#This Row],[CODIGO]])</f>
        <v>0</v>
      </c>
      <c r="I8233" s="387" t="b" cm="1">
        <f t="array" ref="I8233">_xlfn.LET(
    _xlpm.codigos_devolucion, _xlfn.UNIQUE(_xlfn._xlws.FILTER(BP[CODIGO], ISNUMBER(SEARCH("devoluci", BP[NOMBRE CUENTA])), {""})),
    ISNUMBER(MATCH(BP[[#This Row],[CODIGO]], _xlpm.codigos_devolucion, 0))
)</f>
        <v>0</v>
      </c>
    </row>
    <row r="8234" spans="1:9" x14ac:dyDescent="0.25">
      <c r="A8234" s="68"/>
      <c r="B8234" s="68"/>
      <c r="C8234" s="68"/>
      <c r="D8234" s="68"/>
      <c r="E8234" s="68"/>
      <c r="F8234" s="68"/>
      <c r="G8234" s="389"/>
      <c r="H8234" s="387" t="b" cm="1">
        <f t="array" aca="1" ref="H8234" ca="1">EsNegrita(BP[[#This Row],[CODIGO]])</f>
        <v>0</v>
      </c>
      <c r="I8234" s="387" t="b" cm="1">
        <f t="array" ref="I8234">_xlfn.LET(
    _xlpm.codigos_devolucion, _xlfn.UNIQUE(_xlfn._xlws.FILTER(BP[CODIGO], ISNUMBER(SEARCH("devoluci", BP[NOMBRE CUENTA])), {""})),
    ISNUMBER(MATCH(BP[[#This Row],[CODIGO]], _xlpm.codigos_devolucion, 0))
)</f>
        <v>0</v>
      </c>
    </row>
    <row r="8235" spans="1:9" x14ac:dyDescent="0.25">
      <c r="A8235" s="68"/>
      <c r="B8235" s="68"/>
      <c r="C8235" s="68"/>
      <c r="D8235" s="68"/>
      <c r="E8235" s="68"/>
      <c r="F8235" s="68"/>
      <c r="G8235" s="389"/>
      <c r="H8235" s="387" t="b" cm="1">
        <f t="array" aca="1" ref="H8235" ca="1">EsNegrita(BP[[#This Row],[CODIGO]])</f>
        <v>0</v>
      </c>
      <c r="I8235" s="387" t="b" cm="1">
        <f t="array" ref="I8235">_xlfn.LET(
    _xlpm.codigos_devolucion, _xlfn.UNIQUE(_xlfn._xlws.FILTER(BP[CODIGO], ISNUMBER(SEARCH("devoluci", BP[NOMBRE CUENTA])), {""})),
    ISNUMBER(MATCH(BP[[#This Row],[CODIGO]], _xlpm.codigos_devolucion, 0))
)</f>
        <v>0</v>
      </c>
    </row>
    <row r="8236" spans="1:9" x14ac:dyDescent="0.25">
      <c r="A8236" s="68"/>
      <c r="B8236" s="68"/>
      <c r="C8236" s="68"/>
      <c r="D8236" s="68"/>
      <c r="E8236" s="68"/>
      <c r="F8236" s="68"/>
      <c r="G8236" s="389"/>
      <c r="H8236" s="387" t="b" cm="1">
        <f t="array" aca="1" ref="H8236" ca="1">EsNegrita(BP[[#This Row],[CODIGO]])</f>
        <v>0</v>
      </c>
      <c r="I8236" s="387" t="b" cm="1">
        <f t="array" ref="I8236">_xlfn.LET(
    _xlpm.codigos_devolucion, _xlfn.UNIQUE(_xlfn._xlws.FILTER(BP[CODIGO], ISNUMBER(SEARCH("devoluci", BP[NOMBRE CUENTA])), {""})),
    ISNUMBER(MATCH(BP[[#This Row],[CODIGO]], _xlpm.codigos_devolucion, 0))
)</f>
        <v>0</v>
      </c>
    </row>
    <row r="8237" spans="1:9" x14ac:dyDescent="0.25">
      <c r="A8237" s="68"/>
      <c r="B8237" s="68"/>
      <c r="C8237" s="68"/>
      <c r="D8237" s="68"/>
      <c r="E8237" s="68"/>
      <c r="F8237" s="68"/>
      <c r="G8237" s="389"/>
      <c r="H8237" s="387" t="b" cm="1">
        <f t="array" aca="1" ref="H8237" ca="1">EsNegrita(BP[[#This Row],[CODIGO]])</f>
        <v>0</v>
      </c>
      <c r="I8237" s="387" t="b" cm="1">
        <f t="array" ref="I8237">_xlfn.LET(
    _xlpm.codigos_devolucion, _xlfn.UNIQUE(_xlfn._xlws.FILTER(BP[CODIGO], ISNUMBER(SEARCH("devoluci", BP[NOMBRE CUENTA])), {""})),
    ISNUMBER(MATCH(BP[[#This Row],[CODIGO]], _xlpm.codigos_devolucion, 0))
)</f>
        <v>0</v>
      </c>
    </row>
    <row r="8238" spans="1:9" x14ac:dyDescent="0.25">
      <c r="A8238" s="68"/>
      <c r="B8238" s="68"/>
      <c r="C8238" s="68"/>
      <c r="D8238" s="68"/>
      <c r="E8238" s="68"/>
      <c r="F8238" s="68"/>
      <c r="G8238" s="389"/>
      <c r="H8238" s="387" t="b" cm="1">
        <f t="array" aca="1" ref="H8238" ca="1">EsNegrita(BP[[#This Row],[CODIGO]])</f>
        <v>0</v>
      </c>
      <c r="I8238" s="387" t="b" cm="1">
        <f t="array" ref="I8238">_xlfn.LET(
    _xlpm.codigos_devolucion, _xlfn.UNIQUE(_xlfn._xlws.FILTER(BP[CODIGO], ISNUMBER(SEARCH("devoluci", BP[NOMBRE CUENTA])), {""})),
    ISNUMBER(MATCH(BP[[#This Row],[CODIGO]], _xlpm.codigos_devolucion, 0))
)</f>
        <v>0</v>
      </c>
    </row>
    <row r="8239" spans="1:9" x14ac:dyDescent="0.25">
      <c r="A8239" s="68"/>
      <c r="B8239" s="68"/>
      <c r="C8239" s="68"/>
      <c r="D8239" s="68"/>
      <c r="E8239" s="68"/>
      <c r="F8239" s="68"/>
      <c r="G8239" s="389"/>
      <c r="H8239" s="387" t="b" cm="1">
        <f t="array" aca="1" ref="H8239" ca="1">EsNegrita(BP[[#This Row],[CODIGO]])</f>
        <v>0</v>
      </c>
      <c r="I8239" s="387" t="b" cm="1">
        <f t="array" ref="I8239">_xlfn.LET(
    _xlpm.codigos_devolucion, _xlfn.UNIQUE(_xlfn._xlws.FILTER(BP[CODIGO], ISNUMBER(SEARCH("devoluci", BP[NOMBRE CUENTA])), {""})),
    ISNUMBER(MATCH(BP[[#This Row],[CODIGO]], _xlpm.codigos_devolucion, 0))
)</f>
        <v>0</v>
      </c>
    </row>
    <row r="8240" spans="1:9" x14ac:dyDescent="0.25">
      <c r="A8240" s="68"/>
      <c r="B8240" s="68"/>
      <c r="C8240" s="68"/>
      <c r="D8240" s="68"/>
      <c r="E8240" s="68"/>
      <c r="F8240" s="68"/>
      <c r="G8240" s="389"/>
      <c r="H8240" s="387" t="b" cm="1">
        <f t="array" aca="1" ref="H8240" ca="1">EsNegrita(BP[[#This Row],[CODIGO]])</f>
        <v>0</v>
      </c>
      <c r="I8240" s="387" t="b" cm="1">
        <f t="array" ref="I8240">_xlfn.LET(
    _xlpm.codigos_devolucion, _xlfn.UNIQUE(_xlfn._xlws.FILTER(BP[CODIGO], ISNUMBER(SEARCH("devoluci", BP[NOMBRE CUENTA])), {""})),
    ISNUMBER(MATCH(BP[[#This Row],[CODIGO]], _xlpm.codigos_devolucion, 0))
)</f>
        <v>0</v>
      </c>
    </row>
    <row r="8241" spans="1:9" x14ac:dyDescent="0.25">
      <c r="A8241" s="68"/>
      <c r="B8241" s="68"/>
      <c r="C8241" s="68"/>
      <c r="D8241" s="68"/>
      <c r="E8241" s="68"/>
      <c r="F8241" s="68"/>
      <c r="G8241" s="389"/>
      <c r="H8241" s="387" t="b" cm="1">
        <f t="array" aca="1" ref="H8241" ca="1">EsNegrita(BP[[#This Row],[CODIGO]])</f>
        <v>0</v>
      </c>
      <c r="I8241" s="387" t="b" cm="1">
        <f t="array" ref="I8241">_xlfn.LET(
    _xlpm.codigos_devolucion, _xlfn.UNIQUE(_xlfn._xlws.FILTER(BP[CODIGO], ISNUMBER(SEARCH("devoluci", BP[NOMBRE CUENTA])), {""})),
    ISNUMBER(MATCH(BP[[#This Row],[CODIGO]], _xlpm.codigos_devolucion, 0))
)</f>
        <v>0</v>
      </c>
    </row>
    <row r="8242" spans="1:9" x14ac:dyDescent="0.25">
      <c r="A8242" s="68"/>
      <c r="B8242" s="68"/>
      <c r="C8242" s="68"/>
      <c r="D8242" s="68"/>
      <c r="E8242" s="68"/>
      <c r="F8242" s="68"/>
      <c r="G8242" s="389"/>
      <c r="H8242" s="387" t="b" cm="1">
        <f t="array" aca="1" ref="H8242" ca="1">EsNegrita(BP[[#This Row],[CODIGO]])</f>
        <v>0</v>
      </c>
      <c r="I8242" s="387" t="b" cm="1">
        <f t="array" ref="I8242">_xlfn.LET(
    _xlpm.codigos_devolucion, _xlfn.UNIQUE(_xlfn._xlws.FILTER(BP[CODIGO], ISNUMBER(SEARCH("devoluci", BP[NOMBRE CUENTA])), {""})),
    ISNUMBER(MATCH(BP[[#This Row],[CODIGO]], _xlpm.codigos_devolucion, 0))
)</f>
        <v>0</v>
      </c>
    </row>
    <row r="8243" spans="1:9" x14ac:dyDescent="0.25">
      <c r="A8243" s="68"/>
      <c r="B8243" s="68"/>
      <c r="C8243" s="68"/>
      <c r="D8243" s="68"/>
      <c r="E8243" s="68"/>
      <c r="F8243" s="68"/>
      <c r="G8243" s="389"/>
      <c r="H8243" s="387" t="b" cm="1">
        <f t="array" aca="1" ref="H8243" ca="1">EsNegrita(BP[[#This Row],[CODIGO]])</f>
        <v>0</v>
      </c>
      <c r="I8243" s="387" t="b" cm="1">
        <f t="array" ref="I8243">_xlfn.LET(
    _xlpm.codigos_devolucion, _xlfn.UNIQUE(_xlfn._xlws.FILTER(BP[CODIGO], ISNUMBER(SEARCH("devoluci", BP[NOMBRE CUENTA])), {""})),
    ISNUMBER(MATCH(BP[[#This Row],[CODIGO]], _xlpm.codigos_devolucion, 0))
)</f>
        <v>0</v>
      </c>
    </row>
    <row r="8244" spans="1:9" x14ac:dyDescent="0.25">
      <c r="A8244" s="68"/>
      <c r="B8244" s="68"/>
      <c r="C8244" s="68"/>
      <c r="D8244" s="68"/>
      <c r="E8244" s="68"/>
      <c r="F8244" s="68"/>
      <c r="G8244" s="389"/>
      <c r="H8244" s="387" t="b" cm="1">
        <f t="array" aca="1" ref="H8244" ca="1">EsNegrita(BP[[#This Row],[CODIGO]])</f>
        <v>0</v>
      </c>
      <c r="I8244" s="387" t="b" cm="1">
        <f t="array" ref="I8244">_xlfn.LET(
    _xlpm.codigos_devolucion, _xlfn.UNIQUE(_xlfn._xlws.FILTER(BP[CODIGO], ISNUMBER(SEARCH("devoluci", BP[NOMBRE CUENTA])), {""})),
    ISNUMBER(MATCH(BP[[#This Row],[CODIGO]], _xlpm.codigos_devolucion, 0))
)</f>
        <v>0</v>
      </c>
    </row>
    <row r="8245" spans="1:9" x14ac:dyDescent="0.25">
      <c r="A8245" s="68"/>
      <c r="B8245" s="68"/>
      <c r="C8245" s="68"/>
      <c r="D8245" s="68"/>
      <c r="E8245" s="68"/>
      <c r="F8245" s="68"/>
      <c r="G8245" s="389"/>
      <c r="H8245" s="387" t="b" cm="1">
        <f t="array" aca="1" ref="H8245" ca="1">EsNegrita(BP[[#This Row],[CODIGO]])</f>
        <v>0</v>
      </c>
      <c r="I8245" s="387" t="b" cm="1">
        <f t="array" ref="I8245">_xlfn.LET(
    _xlpm.codigos_devolucion, _xlfn.UNIQUE(_xlfn._xlws.FILTER(BP[CODIGO], ISNUMBER(SEARCH("devoluci", BP[NOMBRE CUENTA])), {""})),
    ISNUMBER(MATCH(BP[[#This Row],[CODIGO]], _xlpm.codigos_devolucion, 0))
)</f>
        <v>0</v>
      </c>
    </row>
    <row r="8246" spans="1:9" x14ac:dyDescent="0.25">
      <c r="A8246" s="68"/>
      <c r="B8246" s="68"/>
      <c r="C8246" s="68"/>
      <c r="D8246" s="68"/>
      <c r="E8246" s="68"/>
      <c r="F8246" s="68"/>
      <c r="G8246" s="389"/>
      <c r="H8246" s="387" t="b" cm="1">
        <f t="array" aca="1" ref="H8246" ca="1">EsNegrita(BP[[#This Row],[CODIGO]])</f>
        <v>0</v>
      </c>
      <c r="I8246" s="387" t="b" cm="1">
        <f t="array" ref="I8246">_xlfn.LET(
    _xlpm.codigos_devolucion, _xlfn.UNIQUE(_xlfn._xlws.FILTER(BP[CODIGO], ISNUMBER(SEARCH("devoluci", BP[NOMBRE CUENTA])), {""})),
    ISNUMBER(MATCH(BP[[#This Row],[CODIGO]], _xlpm.codigos_devolucion, 0))
)</f>
        <v>0</v>
      </c>
    </row>
    <row r="8247" spans="1:9" x14ac:dyDescent="0.25">
      <c r="A8247" s="68"/>
      <c r="B8247" s="68"/>
      <c r="C8247" s="68"/>
      <c r="D8247" s="68"/>
      <c r="E8247" s="68"/>
      <c r="F8247" s="68"/>
      <c r="G8247" s="389"/>
      <c r="H8247" s="387" t="b" cm="1">
        <f t="array" aca="1" ref="H8247" ca="1">EsNegrita(BP[[#This Row],[CODIGO]])</f>
        <v>0</v>
      </c>
      <c r="I8247" s="387" t="b" cm="1">
        <f t="array" ref="I8247">_xlfn.LET(
    _xlpm.codigos_devolucion, _xlfn.UNIQUE(_xlfn._xlws.FILTER(BP[CODIGO], ISNUMBER(SEARCH("devoluci", BP[NOMBRE CUENTA])), {""})),
    ISNUMBER(MATCH(BP[[#This Row],[CODIGO]], _xlpm.codigos_devolucion, 0))
)</f>
        <v>0</v>
      </c>
    </row>
    <row r="8248" spans="1:9" x14ac:dyDescent="0.25">
      <c r="A8248" s="68"/>
      <c r="B8248" s="68"/>
      <c r="C8248" s="68"/>
      <c r="D8248" s="68"/>
      <c r="E8248" s="68"/>
      <c r="F8248" s="68"/>
      <c r="G8248" s="389"/>
      <c r="H8248" s="387" t="b" cm="1">
        <f t="array" aca="1" ref="H8248" ca="1">EsNegrita(BP[[#This Row],[CODIGO]])</f>
        <v>0</v>
      </c>
      <c r="I8248" s="387" t="b" cm="1">
        <f t="array" ref="I8248">_xlfn.LET(
    _xlpm.codigos_devolucion, _xlfn.UNIQUE(_xlfn._xlws.FILTER(BP[CODIGO], ISNUMBER(SEARCH("devoluci", BP[NOMBRE CUENTA])), {""})),
    ISNUMBER(MATCH(BP[[#This Row],[CODIGO]], _xlpm.codigos_devolucion, 0))
)</f>
        <v>0</v>
      </c>
    </row>
    <row r="8249" spans="1:9" x14ac:dyDescent="0.25">
      <c r="A8249" s="68"/>
      <c r="B8249" s="68"/>
      <c r="C8249" s="68"/>
      <c r="D8249" s="68"/>
      <c r="E8249" s="68"/>
      <c r="F8249" s="68"/>
      <c r="G8249" s="389"/>
      <c r="H8249" s="387" t="b" cm="1">
        <f t="array" aca="1" ref="H8249" ca="1">EsNegrita(BP[[#This Row],[CODIGO]])</f>
        <v>0</v>
      </c>
      <c r="I8249" s="387" t="b" cm="1">
        <f t="array" ref="I8249">_xlfn.LET(
    _xlpm.codigos_devolucion, _xlfn.UNIQUE(_xlfn._xlws.FILTER(BP[CODIGO], ISNUMBER(SEARCH("devoluci", BP[NOMBRE CUENTA])), {""})),
    ISNUMBER(MATCH(BP[[#This Row],[CODIGO]], _xlpm.codigos_devolucion, 0))
)</f>
        <v>0</v>
      </c>
    </row>
    <row r="8250" spans="1:9" x14ac:dyDescent="0.25">
      <c r="A8250" s="68"/>
      <c r="B8250" s="68"/>
      <c r="C8250" s="68"/>
      <c r="D8250" s="68"/>
      <c r="E8250" s="68"/>
      <c r="F8250" s="68"/>
      <c r="G8250" s="389"/>
      <c r="H8250" s="387" t="b" cm="1">
        <f t="array" aca="1" ref="H8250" ca="1">EsNegrita(BP[[#This Row],[CODIGO]])</f>
        <v>0</v>
      </c>
      <c r="I8250" s="387" t="b" cm="1">
        <f t="array" ref="I8250">_xlfn.LET(
    _xlpm.codigos_devolucion, _xlfn.UNIQUE(_xlfn._xlws.FILTER(BP[CODIGO], ISNUMBER(SEARCH("devoluci", BP[NOMBRE CUENTA])), {""})),
    ISNUMBER(MATCH(BP[[#This Row],[CODIGO]], _xlpm.codigos_devolucion, 0))
)</f>
        <v>0</v>
      </c>
    </row>
    <row r="8251" spans="1:9" x14ac:dyDescent="0.25">
      <c r="A8251" s="68"/>
      <c r="B8251" s="68"/>
      <c r="C8251" s="68"/>
      <c r="D8251" s="68"/>
      <c r="E8251" s="68"/>
      <c r="F8251" s="68"/>
      <c r="G8251" s="389"/>
      <c r="H8251" s="387" t="b" cm="1">
        <f t="array" aca="1" ref="H8251" ca="1">EsNegrita(BP[[#This Row],[CODIGO]])</f>
        <v>0</v>
      </c>
      <c r="I8251" s="387" t="b" cm="1">
        <f t="array" ref="I8251">_xlfn.LET(
    _xlpm.codigos_devolucion, _xlfn.UNIQUE(_xlfn._xlws.FILTER(BP[CODIGO], ISNUMBER(SEARCH("devoluci", BP[NOMBRE CUENTA])), {""})),
    ISNUMBER(MATCH(BP[[#This Row],[CODIGO]], _xlpm.codigos_devolucion, 0))
)</f>
        <v>0</v>
      </c>
    </row>
    <row r="8252" spans="1:9" x14ac:dyDescent="0.25">
      <c r="A8252" s="68"/>
      <c r="B8252" s="68"/>
      <c r="C8252" s="68"/>
      <c r="D8252" s="68"/>
      <c r="E8252" s="68"/>
      <c r="F8252" s="68"/>
      <c r="G8252" s="389"/>
      <c r="H8252" s="387" t="b" cm="1">
        <f t="array" aca="1" ref="H8252" ca="1">EsNegrita(BP[[#This Row],[CODIGO]])</f>
        <v>0</v>
      </c>
      <c r="I8252" s="387" t="b" cm="1">
        <f t="array" ref="I8252">_xlfn.LET(
    _xlpm.codigos_devolucion, _xlfn.UNIQUE(_xlfn._xlws.FILTER(BP[CODIGO], ISNUMBER(SEARCH("devoluci", BP[NOMBRE CUENTA])), {""})),
    ISNUMBER(MATCH(BP[[#This Row],[CODIGO]], _xlpm.codigos_devolucion, 0))
)</f>
        <v>0</v>
      </c>
    </row>
    <row r="8253" spans="1:9" x14ac:dyDescent="0.25">
      <c r="A8253" s="68"/>
      <c r="B8253" s="68"/>
      <c r="C8253" s="68"/>
      <c r="D8253" s="68"/>
      <c r="E8253" s="68"/>
      <c r="F8253" s="68"/>
      <c r="G8253" s="389"/>
      <c r="H8253" s="387" t="b" cm="1">
        <f t="array" aca="1" ref="H8253" ca="1">EsNegrita(BP[[#This Row],[CODIGO]])</f>
        <v>0</v>
      </c>
      <c r="I8253" s="387" t="b" cm="1">
        <f t="array" ref="I8253">_xlfn.LET(
    _xlpm.codigos_devolucion, _xlfn.UNIQUE(_xlfn._xlws.FILTER(BP[CODIGO], ISNUMBER(SEARCH("devoluci", BP[NOMBRE CUENTA])), {""})),
    ISNUMBER(MATCH(BP[[#This Row],[CODIGO]], _xlpm.codigos_devolucion, 0))
)</f>
        <v>0</v>
      </c>
    </row>
    <row r="8254" spans="1:9" x14ac:dyDescent="0.25">
      <c r="A8254" s="68"/>
      <c r="B8254" s="68"/>
      <c r="C8254" s="68"/>
      <c r="D8254" s="68"/>
      <c r="E8254" s="68"/>
      <c r="F8254" s="68"/>
      <c r="G8254" s="389"/>
      <c r="H8254" s="387" t="b" cm="1">
        <f t="array" aca="1" ref="H8254" ca="1">EsNegrita(BP[[#This Row],[CODIGO]])</f>
        <v>0</v>
      </c>
      <c r="I8254" s="387" t="b" cm="1">
        <f t="array" ref="I8254">_xlfn.LET(
    _xlpm.codigos_devolucion, _xlfn.UNIQUE(_xlfn._xlws.FILTER(BP[CODIGO], ISNUMBER(SEARCH("devoluci", BP[NOMBRE CUENTA])), {""})),
    ISNUMBER(MATCH(BP[[#This Row],[CODIGO]], _xlpm.codigos_devolucion, 0))
)</f>
        <v>0</v>
      </c>
    </row>
    <row r="8255" spans="1:9" x14ac:dyDescent="0.25">
      <c r="A8255" s="68"/>
      <c r="B8255" s="68"/>
      <c r="C8255" s="68"/>
      <c r="D8255" s="68"/>
      <c r="E8255" s="68"/>
      <c r="F8255" s="68"/>
      <c r="G8255" s="389"/>
      <c r="H8255" s="387" t="b" cm="1">
        <f t="array" aca="1" ref="H8255" ca="1">EsNegrita(BP[[#This Row],[CODIGO]])</f>
        <v>0</v>
      </c>
      <c r="I8255" s="387" t="b" cm="1">
        <f t="array" ref="I8255">_xlfn.LET(
    _xlpm.codigos_devolucion, _xlfn.UNIQUE(_xlfn._xlws.FILTER(BP[CODIGO], ISNUMBER(SEARCH("devoluci", BP[NOMBRE CUENTA])), {""})),
    ISNUMBER(MATCH(BP[[#This Row],[CODIGO]], _xlpm.codigos_devolucion, 0))
)</f>
        <v>0</v>
      </c>
    </row>
    <row r="8256" spans="1:9" x14ac:dyDescent="0.25">
      <c r="A8256" s="68"/>
      <c r="B8256" s="68"/>
      <c r="C8256" s="68"/>
      <c r="D8256" s="68"/>
      <c r="E8256" s="68"/>
      <c r="F8256" s="68"/>
      <c r="G8256" s="389"/>
      <c r="H8256" s="387" t="b" cm="1">
        <f t="array" aca="1" ref="H8256" ca="1">EsNegrita(BP[[#This Row],[CODIGO]])</f>
        <v>0</v>
      </c>
      <c r="I8256" s="387" t="b" cm="1">
        <f t="array" ref="I8256">_xlfn.LET(
    _xlpm.codigos_devolucion, _xlfn.UNIQUE(_xlfn._xlws.FILTER(BP[CODIGO], ISNUMBER(SEARCH("devoluci", BP[NOMBRE CUENTA])), {""})),
    ISNUMBER(MATCH(BP[[#This Row],[CODIGO]], _xlpm.codigos_devolucion, 0))
)</f>
        <v>0</v>
      </c>
    </row>
    <row r="8257" spans="1:9" x14ac:dyDescent="0.25">
      <c r="A8257" s="68"/>
      <c r="B8257" s="68"/>
      <c r="C8257" s="68"/>
      <c r="D8257" s="68"/>
      <c r="E8257" s="68"/>
      <c r="F8257" s="68"/>
      <c r="G8257" s="389"/>
      <c r="H8257" s="387" t="b" cm="1">
        <f t="array" aca="1" ref="H8257" ca="1">EsNegrita(BP[[#This Row],[CODIGO]])</f>
        <v>0</v>
      </c>
      <c r="I8257" s="387" t="b" cm="1">
        <f t="array" ref="I8257">_xlfn.LET(
    _xlpm.codigos_devolucion, _xlfn.UNIQUE(_xlfn._xlws.FILTER(BP[CODIGO], ISNUMBER(SEARCH("devoluci", BP[NOMBRE CUENTA])), {""})),
    ISNUMBER(MATCH(BP[[#This Row],[CODIGO]], _xlpm.codigos_devolucion, 0))
)</f>
        <v>0</v>
      </c>
    </row>
    <row r="8258" spans="1:9" x14ac:dyDescent="0.25">
      <c r="A8258" s="68"/>
      <c r="B8258" s="68"/>
      <c r="C8258" s="68"/>
      <c r="D8258" s="68"/>
      <c r="E8258" s="68"/>
      <c r="F8258" s="68"/>
      <c r="G8258" s="389"/>
      <c r="H8258" s="387" t="b" cm="1">
        <f t="array" aca="1" ref="H8258" ca="1">EsNegrita(BP[[#This Row],[CODIGO]])</f>
        <v>0</v>
      </c>
      <c r="I8258" s="387" t="b" cm="1">
        <f t="array" ref="I8258">_xlfn.LET(
    _xlpm.codigos_devolucion, _xlfn.UNIQUE(_xlfn._xlws.FILTER(BP[CODIGO], ISNUMBER(SEARCH("devoluci", BP[NOMBRE CUENTA])), {""})),
    ISNUMBER(MATCH(BP[[#This Row],[CODIGO]], _xlpm.codigos_devolucion, 0))
)</f>
        <v>0</v>
      </c>
    </row>
    <row r="8259" spans="1:9" x14ac:dyDescent="0.25">
      <c r="A8259" s="68"/>
      <c r="B8259" s="68"/>
      <c r="C8259" s="68"/>
      <c r="D8259" s="68"/>
      <c r="E8259" s="68"/>
      <c r="F8259" s="68"/>
      <c r="G8259" s="389"/>
      <c r="H8259" s="387" t="b" cm="1">
        <f t="array" aca="1" ref="H8259" ca="1">EsNegrita(BP[[#This Row],[CODIGO]])</f>
        <v>0</v>
      </c>
      <c r="I8259" s="387" t="b" cm="1">
        <f t="array" ref="I8259">_xlfn.LET(
    _xlpm.codigos_devolucion, _xlfn.UNIQUE(_xlfn._xlws.FILTER(BP[CODIGO], ISNUMBER(SEARCH("devoluci", BP[NOMBRE CUENTA])), {""})),
    ISNUMBER(MATCH(BP[[#This Row],[CODIGO]], _xlpm.codigos_devolucion, 0))
)</f>
        <v>0</v>
      </c>
    </row>
    <row r="8260" spans="1:9" x14ac:dyDescent="0.25">
      <c r="A8260" s="68"/>
      <c r="B8260" s="68"/>
      <c r="C8260" s="68"/>
      <c r="D8260" s="68"/>
      <c r="E8260" s="68"/>
      <c r="F8260" s="68"/>
      <c r="G8260" s="389"/>
      <c r="H8260" s="387" t="b" cm="1">
        <f t="array" aca="1" ref="H8260" ca="1">EsNegrita(BP[[#This Row],[CODIGO]])</f>
        <v>0</v>
      </c>
      <c r="I8260" s="387" t="b" cm="1">
        <f t="array" ref="I8260">_xlfn.LET(
    _xlpm.codigos_devolucion, _xlfn.UNIQUE(_xlfn._xlws.FILTER(BP[CODIGO], ISNUMBER(SEARCH("devoluci", BP[NOMBRE CUENTA])), {""})),
    ISNUMBER(MATCH(BP[[#This Row],[CODIGO]], _xlpm.codigos_devolucion, 0))
)</f>
        <v>0</v>
      </c>
    </row>
    <row r="8261" spans="1:9" x14ac:dyDescent="0.25">
      <c r="A8261" s="68"/>
      <c r="B8261" s="68"/>
      <c r="C8261" s="68"/>
      <c r="D8261" s="68"/>
      <c r="E8261" s="68"/>
      <c r="F8261" s="68"/>
      <c r="G8261" s="389"/>
      <c r="H8261" s="387" t="b" cm="1">
        <f t="array" aca="1" ref="H8261" ca="1">EsNegrita(BP[[#This Row],[CODIGO]])</f>
        <v>0</v>
      </c>
      <c r="I8261" s="387" t="b" cm="1">
        <f t="array" ref="I8261">_xlfn.LET(
    _xlpm.codigos_devolucion, _xlfn.UNIQUE(_xlfn._xlws.FILTER(BP[CODIGO], ISNUMBER(SEARCH("devoluci", BP[NOMBRE CUENTA])), {""})),
    ISNUMBER(MATCH(BP[[#This Row],[CODIGO]], _xlpm.codigos_devolucion, 0))
)</f>
        <v>0</v>
      </c>
    </row>
    <row r="8262" spans="1:9" x14ac:dyDescent="0.25">
      <c r="A8262" s="68"/>
      <c r="B8262" s="68"/>
      <c r="C8262" s="68"/>
      <c r="D8262" s="68"/>
      <c r="E8262" s="68"/>
      <c r="F8262" s="68"/>
      <c r="G8262" s="389"/>
      <c r="H8262" s="387" t="b" cm="1">
        <f t="array" aca="1" ref="H8262" ca="1">EsNegrita(BP[[#This Row],[CODIGO]])</f>
        <v>0</v>
      </c>
      <c r="I8262" s="387" t="b" cm="1">
        <f t="array" ref="I8262">_xlfn.LET(
    _xlpm.codigos_devolucion, _xlfn.UNIQUE(_xlfn._xlws.FILTER(BP[CODIGO], ISNUMBER(SEARCH("devoluci", BP[NOMBRE CUENTA])), {""})),
    ISNUMBER(MATCH(BP[[#This Row],[CODIGO]], _xlpm.codigos_devolucion, 0))
)</f>
        <v>0</v>
      </c>
    </row>
    <row r="8263" spans="1:9" x14ac:dyDescent="0.25">
      <c r="A8263" s="68"/>
      <c r="B8263" s="68"/>
      <c r="C8263" s="68"/>
      <c r="D8263" s="68"/>
      <c r="E8263" s="68"/>
      <c r="F8263" s="68"/>
      <c r="G8263" s="389"/>
      <c r="H8263" s="387" t="b" cm="1">
        <f t="array" aca="1" ref="H8263" ca="1">EsNegrita(BP[[#This Row],[CODIGO]])</f>
        <v>0</v>
      </c>
      <c r="I8263" s="387" t="b" cm="1">
        <f t="array" ref="I8263">_xlfn.LET(
    _xlpm.codigos_devolucion, _xlfn.UNIQUE(_xlfn._xlws.FILTER(BP[CODIGO], ISNUMBER(SEARCH("devoluci", BP[NOMBRE CUENTA])), {""})),
    ISNUMBER(MATCH(BP[[#This Row],[CODIGO]], _xlpm.codigos_devolucion, 0))
)</f>
        <v>0</v>
      </c>
    </row>
    <row r="8264" spans="1:9" x14ac:dyDescent="0.25">
      <c r="A8264" s="68"/>
      <c r="B8264" s="68"/>
      <c r="C8264" s="68"/>
      <c r="D8264" s="68"/>
      <c r="E8264" s="68"/>
      <c r="F8264" s="68"/>
      <c r="G8264" s="389"/>
      <c r="H8264" s="387" t="b" cm="1">
        <f t="array" aca="1" ref="H8264" ca="1">EsNegrita(BP[[#This Row],[CODIGO]])</f>
        <v>0</v>
      </c>
      <c r="I8264" s="387" t="b" cm="1">
        <f t="array" ref="I8264">_xlfn.LET(
    _xlpm.codigos_devolucion, _xlfn.UNIQUE(_xlfn._xlws.FILTER(BP[CODIGO], ISNUMBER(SEARCH("devoluci", BP[NOMBRE CUENTA])), {""})),
    ISNUMBER(MATCH(BP[[#This Row],[CODIGO]], _xlpm.codigos_devolucion, 0))
)</f>
        <v>0</v>
      </c>
    </row>
    <row r="8265" spans="1:9" x14ac:dyDescent="0.25">
      <c r="A8265" s="68"/>
      <c r="B8265" s="68"/>
      <c r="C8265" s="68"/>
      <c r="D8265" s="68"/>
      <c r="E8265" s="68"/>
      <c r="F8265" s="68"/>
      <c r="G8265" s="389"/>
      <c r="H8265" s="387" t="b" cm="1">
        <f t="array" aca="1" ref="H8265" ca="1">EsNegrita(BP[[#This Row],[CODIGO]])</f>
        <v>0</v>
      </c>
      <c r="I8265" s="387" t="b" cm="1">
        <f t="array" ref="I8265">_xlfn.LET(
    _xlpm.codigos_devolucion, _xlfn.UNIQUE(_xlfn._xlws.FILTER(BP[CODIGO], ISNUMBER(SEARCH("devoluci", BP[NOMBRE CUENTA])), {""})),
    ISNUMBER(MATCH(BP[[#This Row],[CODIGO]], _xlpm.codigos_devolucion, 0))
)</f>
        <v>0</v>
      </c>
    </row>
    <row r="8266" spans="1:9" x14ac:dyDescent="0.25">
      <c r="A8266" s="68"/>
      <c r="B8266" s="68"/>
      <c r="C8266" s="68"/>
      <c r="D8266" s="68"/>
      <c r="E8266" s="68"/>
      <c r="F8266" s="68"/>
      <c r="G8266" s="389"/>
      <c r="H8266" s="387" t="b" cm="1">
        <f t="array" aca="1" ref="H8266" ca="1">EsNegrita(BP[[#This Row],[CODIGO]])</f>
        <v>0</v>
      </c>
      <c r="I8266" s="387" t="b" cm="1">
        <f t="array" ref="I8266">_xlfn.LET(
    _xlpm.codigos_devolucion, _xlfn.UNIQUE(_xlfn._xlws.FILTER(BP[CODIGO], ISNUMBER(SEARCH("devoluci", BP[NOMBRE CUENTA])), {""})),
    ISNUMBER(MATCH(BP[[#This Row],[CODIGO]], _xlpm.codigos_devolucion, 0))
)</f>
        <v>0</v>
      </c>
    </row>
    <row r="8267" spans="1:9" x14ac:dyDescent="0.25">
      <c r="A8267" s="68"/>
      <c r="B8267" s="68"/>
      <c r="C8267" s="68"/>
      <c r="D8267" s="68"/>
      <c r="E8267" s="68"/>
      <c r="F8267" s="68"/>
      <c r="G8267" s="389"/>
      <c r="H8267" s="387" t="b" cm="1">
        <f t="array" aca="1" ref="H8267" ca="1">EsNegrita(BP[[#This Row],[CODIGO]])</f>
        <v>0</v>
      </c>
      <c r="I8267" s="387" t="b" cm="1">
        <f t="array" ref="I8267">_xlfn.LET(
    _xlpm.codigos_devolucion, _xlfn.UNIQUE(_xlfn._xlws.FILTER(BP[CODIGO], ISNUMBER(SEARCH("devoluci", BP[NOMBRE CUENTA])), {""})),
    ISNUMBER(MATCH(BP[[#This Row],[CODIGO]], _xlpm.codigos_devolucion, 0))
)</f>
        <v>0</v>
      </c>
    </row>
    <row r="8268" spans="1:9" x14ac:dyDescent="0.25">
      <c r="A8268" s="68"/>
      <c r="B8268" s="68"/>
      <c r="C8268" s="68"/>
      <c r="D8268" s="68"/>
      <c r="E8268" s="68"/>
      <c r="F8268" s="68"/>
      <c r="G8268" s="389"/>
      <c r="H8268" s="387" t="b" cm="1">
        <f t="array" aca="1" ref="H8268" ca="1">EsNegrita(BP[[#This Row],[CODIGO]])</f>
        <v>0</v>
      </c>
      <c r="I8268" s="387" t="b" cm="1">
        <f t="array" ref="I8268">_xlfn.LET(
    _xlpm.codigos_devolucion, _xlfn.UNIQUE(_xlfn._xlws.FILTER(BP[CODIGO], ISNUMBER(SEARCH("devoluci", BP[NOMBRE CUENTA])), {""})),
    ISNUMBER(MATCH(BP[[#This Row],[CODIGO]], _xlpm.codigos_devolucion, 0))
)</f>
        <v>0</v>
      </c>
    </row>
    <row r="8269" spans="1:9" x14ac:dyDescent="0.25">
      <c r="A8269" s="68"/>
      <c r="B8269" s="68"/>
      <c r="C8269" s="68"/>
      <c r="D8269" s="68"/>
      <c r="E8269" s="68"/>
      <c r="F8269" s="68"/>
      <c r="G8269" s="389"/>
      <c r="H8269" s="387" t="b" cm="1">
        <f t="array" aca="1" ref="H8269" ca="1">EsNegrita(BP[[#This Row],[CODIGO]])</f>
        <v>0</v>
      </c>
      <c r="I8269" s="387" t="b" cm="1">
        <f t="array" ref="I8269">_xlfn.LET(
    _xlpm.codigos_devolucion, _xlfn.UNIQUE(_xlfn._xlws.FILTER(BP[CODIGO], ISNUMBER(SEARCH("devoluci", BP[NOMBRE CUENTA])), {""})),
    ISNUMBER(MATCH(BP[[#This Row],[CODIGO]], _xlpm.codigos_devolucion, 0))
)</f>
        <v>0</v>
      </c>
    </row>
    <row r="8270" spans="1:9" x14ac:dyDescent="0.25">
      <c r="A8270" s="68"/>
      <c r="B8270" s="68"/>
      <c r="C8270" s="68"/>
      <c r="D8270" s="68"/>
      <c r="E8270" s="68"/>
      <c r="F8270" s="68"/>
      <c r="G8270" s="389"/>
      <c r="H8270" s="387" t="b" cm="1">
        <f t="array" aca="1" ref="H8270" ca="1">EsNegrita(BP[[#This Row],[CODIGO]])</f>
        <v>0</v>
      </c>
      <c r="I8270" s="387" t="b" cm="1">
        <f t="array" ref="I8270">_xlfn.LET(
    _xlpm.codigos_devolucion, _xlfn.UNIQUE(_xlfn._xlws.FILTER(BP[CODIGO], ISNUMBER(SEARCH("devoluci", BP[NOMBRE CUENTA])), {""})),
    ISNUMBER(MATCH(BP[[#This Row],[CODIGO]], _xlpm.codigos_devolucion, 0))
)</f>
        <v>0</v>
      </c>
    </row>
    <row r="8271" spans="1:9" x14ac:dyDescent="0.25">
      <c r="A8271" s="68"/>
      <c r="B8271" s="68"/>
      <c r="C8271" s="68"/>
      <c r="D8271" s="68"/>
      <c r="E8271" s="68"/>
      <c r="F8271" s="68"/>
      <c r="G8271" s="389"/>
      <c r="H8271" s="387" t="b" cm="1">
        <f t="array" aca="1" ref="H8271" ca="1">EsNegrita(BP[[#This Row],[CODIGO]])</f>
        <v>0</v>
      </c>
      <c r="I8271" s="387" t="b" cm="1">
        <f t="array" ref="I8271">_xlfn.LET(
    _xlpm.codigos_devolucion, _xlfn.UNIQUE(_xlfn._xlws.FILTER(BP[CODIGO], ISNUMBER(SEARCH("devoluci", BP[NOMBRE CUENTA])), {""})),
    ISNUMBER(MATCH(BP[[#This Row],[CODIGO]], _xlpm.codigos_devolucion, 0))
)</f>
        <v>0</v>
      </c>
    </row>
    <row r="8272" spans="1:9" x14ac:dyDescent="0.25">
      <c r="A8272" s="68"/>
      <c r="B8272" s="68"/>
      <c r="C8272" s="68"/>
      <c r="D8272" s="68"/>
      <c r="E8272" s="68"/>
      <c r="F8272" s="68"/>
      <c r="G8272" s="389"/>
      <c r="H8272" s="387" t="b" cm="1">
        <f t="array" aca="1" ref="H8272" ca="1">EsNegrita(BP[[#This Row],[CODIGO]])</f>
        <v>0</v>
      </c>
      <c r="I8272" s="387" t="b" cm="1">
        <f t="array" ref="I8272">_xlfn.LET(
    _xlpm.codigos_devolucion, _xlfn.UNIQUE(_xlfn._xlws.FILTER(BP[CODIGO], ISNUMBER(SEARCH("devoluci", BP[NOMBRE CUENTA])), {""})),
    ISNUMBER(MATCH(BP[[#This Row],[CODIGO]], _xlpm.codigos_devolucion, 0))
)</f>
        <v>0</v>
      </c>
    </row>
    <row r="8273" spans="1:9" x14ac:dyDescent="0.25">
      <c r="A8273" s="68"/>
      <c r="B8273" s="68"/>
      <c r="C8273" s="68"/>
      <c r="D8273" s="68"/>
      <c r="E8273" s="68"/>
      <c r="F8273" s="68"/>
      <c r="G8273" s="389"/>
      <c r="H8273" s="387" t="b" cm="1">
        <f t="array" aca="1" ref="H8273" ca="1">EsNegrita(BP[[#This Row],[CODIGO]])</f>
        <v>0</v>
      </c>
      <c r="I8273" s="387" t="b" cm="1">
        <f t="array" ref="I8273">_xlfn.LET(
    _xlpm.codigos_devolucion, _xlfn.UNIQUE(_xlfn._xlws.FILTER(BP[CODIGO], ISNUMBER(SEARCH("devoluci", BP[NOMBRE CUENTA])), {""})),
    ISNUMBER(MATCH(BP[[#This Row],[CODIGO]], _xlpm.codigos_devolucion, 0))
)</f>
        <v>0</v>
      </c>
    </row>
    <row r="8274" spans="1:9" x14ac:dyDescent="0.25">
      <c r="A8274" s="68"/>
      <c r="B8274" s="68"/>
      <c r="C8274" s="68"/>
      <c r="D8274" s="68"/>
      <c r="E8274" s="68"/>
      <c r="F8274" s="68"/>
      <c r="G8274" s="389"/>
      <c r="H8274" s="387" t="b" cm="1">
        <f t="array" aca="1" ref="H8274" ca="1">EsNegrita(BP[[#This Row],[CODIGO]])</f>
        <v>0</v>
      </c>
      <c r="I8274" s="387" t="b" cm="1">
        <f t="array" ref="I8274">_xlfn.LET(
    _xlpm.codigos_devolucion, _xlfn.UNIQUE(_xlfn._xlws.FILTER(BP[CODIGO], ISNUMBER(SEARCH("devoluci", BP[NOMBRE CUENTA])), {""})),
    ISNUMBER(MATCH(BP[[#This Row],[CODIGO]], _xlpm.codigos_devolucion, 0))
)</f>
        <v>0</v>
      </c>
    </row>
    <row r="8275" spans="1:9" x14ac:dyDescent="0.25">
      <c r="A8275" s="68"/>
      <c r="B8275" s="68"/>
      <c r="C8275" s="68"/>
      <c r="D8275" s="68"/>
      <c r="E8275" s="68"/>
      <c r="F8275" s="68"/>
      <c r="G8275" s="389"/>
      <c r="H8275" s="387" t="b" cm="1">
        <f t="array" aca="1" ref="H8275" ca="1">EsNegrita(BP[[#This Row],[CODIGO]])</f>
        <v>0</v>
      </c>
      <c r="I8275" s="387" t="b" cm="1">
        <f t="array" ref="I8275">_xlfn.LET(
    _xlpm.codigos_devolucion, _xlfn.UNIQUE(_xlfn._xlws.FILTER(BP[CODIGO], ISNUMBER(SEARCH("devoluci", BP[NOMBRE CUENTA])), {""})),
    ISNUMBER(MATCH(BP[[#This Row],[CODIGO]], _xlpm.codigos_devolucion, 0))
)</f>
        <v>0</v>
      </c>
    </row>
    <row r="8276" spans="1:9" x14ac:dyDescent="0.25">
      <c r="A8276" s="68"/>
      <c r="B8276" s="68"/>
      <c r="C8276" s="68"/>
      <c r="D8276" s="68"/>
      <c r="E8276" s="68"/>
      <c r="F8276" s="68"/>
      <c r="G8276" s="389"/>
      <c r="H8276" s="387" t="b" cm="1">
        <f t="array" aca="1" ref="H8276" ca="1">EsNegrita(BP[[#This Row],[CODIGO]])</f>
        <v>0</v>
      </c>
      <c r="I8276" s="387" t="b" cm="1">
        <f t="array" ref="I8276">_xlfn.LET(
    _xlpm.codigos_devolucion, _xlfn.UNIQUE(_xlfn._xlws.FILTER(BP[CODIGO], ISNUMBER(SEARCH("devoluci", BP[NOMBRE CUENTA])), {""})),
    ISNUMBER(MATCH(BP[[#This Row],[CODIGO]], _xlpm.codigos_devolucion, 0))
)</f>
        <v>0</v>
      </c>
    </row>
    <row r="8277" spans="1:9" x14ac:dyDescent="0.25">
      <c r="A8277" s="68"/>
      <c r="B8277" s="68"/>
      <c r="C8277" s="68"/>
      <c r="D8277" s="68"/>
      <c r="E8277" s="68"/>
      <c r="F8277" s="68"/>
      <c r="G8277" s="389"/>
      <c r="H8277" s="387" t="b" cm="1">
        <f t="array" aca="1" ref="H8277" ca="1">EsNegrita(BP[[#This Row],[CODIGO]])</f>
        <v>0</v>
      </c>
      <c r="I8277" s="387" t="b" cm="1">
        <f t="array" ref="I8277">_xlfn.LET(
    _xlpm.codigos_devolucion, _xlfn.UNIQUE(_xlfn._xlws.FILTER(BP[CODIGO], ISNUMBER(SEARCH("devoluci", BP[NOMBRE CUENTA])), {""})),
    ISNUMBER(MATCH(BP[[#This Row],[CODIGO]], _xlpm.codigos_devolucion, 0))
)</f>
        <v>0</v>
      </c>
    </row>
    <row r="8278" spans="1:9" x14ac:dyDescent="0.25">
      <c r="A8278" s="68"/>
      <c r="B8278" s="68"/>
      <c r="C8278" s="68"/>
      <c r="D8278" s="68"/>
      <c r="E8278" s="68"/>
      <c r="F8278" s="68"/>
      <c r="G8278" s="389"/>
      <c r="H8278" s="387" t="b" cm="1">
        <f t="array" aca="1" ref="H8278" ca="1">EsNegrita(BP[[#This Row],[CODIGO]])</f>
        <v>0</v>
      </c>
      <c r="I8278" s="387" t="b" cm="1">
        <f t="array" ref="I8278">_xlfn.LET(
    _xlpm.codigos_devolucion, _xlfn.UNIQUE(_xlfn._xlws.FILTER(BP[CODIGO], ISNUMBER(SEARCH("devoluci", BP[NOMBRE CUENTA])), {""})),
    ISNUMBER(MATCH(BP[[#This Row],[CODIGO]], _xlpm.codigos_devolucion, 0))
)</f>
        <v>0</v>
      </c>
    </row>
    <row r="8279" spans="1:9" x14ac:dyDescent="0.25">
      <c r="A8279" s="68"/>
      <c r="B8279" s="68"/>
      <c r="C8279" s="68"/>
      <c r="D8279" s="68"/>
      <c r="E8279" s="68"/>
      <c r="F8279" s="68"/>
      <c r="G8279" s="389"/>
      <c r="H8279" s="387" t="b" cm="1">
        <f t="array" aca="1" ref="H8279" ca="1">EsNegrita(BP[[#This Row],[CODIGO]])</f>
        <v>0</v>
      </c>
      <c r="I8279" s="387" t="b" cm="1">
        <f t="array" ref="I8279">_xlfn.LET(
    _xlpm.codigos_devolucion, _xlfn.UNIQUE(_xlfn._xlws.FILTER(BP[CODIGO], ISNUMBER(SEARCH("devoluci", BP[NOMBRE CUENTA])), {""})),
    ISNUMBER(MATCH(BP[[#This Row],[CODIGO]], _xlpm.codigos_devolucion, 0))
)</f>
        <v>0</v>
      </c>
    </row>
    <row r="8280" spans="1:9" x14ac:dyDescent="0.25">
      <c r="A8280" s="68"/>
      <c r="B8280" s="68"/>
      <c r="C8280" s="68"/>
      <c r="D8280" s="68"/>
      <c r="E8280" s="68"/>
      <c r="F8280" s="68"/>
      <c r="G8280" s="389"/>
      <c r="H8280" s="387" t="b" cm="1">
        <f t="array" aca="1" ref="H8280" ca="1">EsNegrita(BP[[#This Row],[CODIGO]])</f>
        <v>0</v>
      </c>
      <c r="I8280" s="387" t="b" cm="1">
        <f t="array" ref="I8280">_xlfn.LET(
    _xlpm.codigos_devolucion, _xlfn.UNIQUE(_xlfn._xlws.FILTER(BP[CODIGO], ISNUMBER(SEARCH("devoluci", BP[NOMBRE CUENTA])), {""})),
    ISNUMBER(MATCH(BP[[#This Row],[CODIGO]], _xlpm.codigos_devolucion, 0))
)</f>
        <v>0</v>
      </c>
    </row>
    <row r="8281" spans="1:9" x14ac:dyDescent="0.25">
      <c r="A8281" s="392"/>
      <c r="B8281" s="392"/>
      <c r="C8281" s="392"/>
      <c r="D8281" s="392"/>
      <c r="E8281" s="392"/>
      <c r="F8281" s="392"/>
      <c r="G8281" s="393"/>
      <c r="H8281" s="387" t="b" cm="1">
        <f t="array" aca="1" ref="H8281" ca="1">EsNegrita(BP[[#This Row],[CODIGO]])</f>
        <v>0</v>
      </c>
      <c r="I8281" s="387" t="b" cm="1">
        <f t="array" ref="I8281">_xlfn.LET(
    _xlpm.codigos_devolucion, _xlfn.UNIQUE(_xlfn._xlws.FILTER(BP[CODIGO], ISNUMBER(SEARCH("devoluci", BP[NOMBRE CUENTA])), {""})),
    ISNUMBER(MATCH(BP[[#This Row],[CODIGO]], _xlpm.codigos_devolucion, 0))
)</f>
        <v>0</v>
      </c>
    </row>
    <row r="8282" spans="1:9" x14ac:dyDescent="0.25">
      <c r="A8282" s="68"/>
      <c r="B8282" s="68"/>
      <c r="C8282" s="68"/>
      <c r="D8282" s="68"/>
      <c r="E8282" s="68"/>
      <c r="F8282" s="68"/>
      <c r="G8282" s="389"/>
      <c r="H8282" s="387" t="b" cm="1">
        <f t="array" aca="1" ref="H8282" ca="1">EsNegrita(BP[[#This Row],[CODIGO]])</f>
        <v>0</v>
      </c>
      <c r="I8282" s="387" t="b" cm="1">
        <f t="array" ref="I8282">_xlfn.LET(
    _xlpm.codigos_devolucion, _xlfn.UNIQUE(_xlfn._xlws.FILTER(BP[CODIGO], ISNUMBER(SEARCH("devoluci", BP[NOMBRE CUENTA])), {""})),
    ISNUMBER(MATCH(BP[[#This Row],[CODIGO]], _xlpm.codigos_devolucion, 0))
)</f>
        <v>0</v>
      </c>
    </row>
    <row r="8283" spans="1:9" x14ac:dyDescent="0.25">
      <c r="A8283" s="68"/>
      <c r="B8283" s="68"/>
      <c r="C8283" s="68"/>
      <c r="D8283" s="68"/>
      <c r="E8283" s="68"/>
      <c r="F8283" s="68"/>
      <c r="G8283" s="389"/>
      <c r="H8283" s="387" t="b" cm="1">
        <f t="array" aca="1" ref="H8283" ca="1">EsNegrita(BP[[#This Row],[CODIGO]])</f>
        <v>0</v>
      </c>
      <c r="I8283" s="387" t="b" cm="1">
        <f t="array" ref="I8283">_xlfn.LET(
    _xlpm.codigos_devolucion, _xlfn.UNIQUE(_xlfn._xlws.FILTER(BP[CODIGO], ISNUMBER(SEARCH("devoluci", BP[NOMBRE CUENTA])), {""})),
    ISNUMBER(MATCH(BP[[#This Row],[CODIGO]], _xlpm.codigos_devolucion, 0))
)</f>
        <v>0</v>
      </c>
    </row>
    <row r="8284" spans="1:9" x14ac:dyDescent="0.25">
      <c r="A8284" s="68"/>
      <c r="B8284" s="68"/>
      <c r="C8284" s="68"/>
      <c r="D8284" s="68"/>
      <c r="E8284" s="68"/>
      <c r="F8284" s="68"/>
      <c r="G8284" s="389"/>
      <c r="H8284" s="387" t="b" cm="1">
        <f t="array" aca="1" ref="H8284" ca="1">EsNegrita(BP[[#This Row],[CODIGO]])</f>
        <v>0</v>
      </c>
      <c r="I8284" s="387" t="b" cm="1">
        <f t="array" ref="I8284">_xlfn.LET(
    _xlpm.codigos_devolucion, _xlfn.UNIQUE(_xlfn._xlws.FILTER(BP[CODIGO], ISNUMBER(SEARCH("devoluci", BP[NOMBRE CUENTA])), {""})),
    ISNUMBER(MATCH(BP[[#This Row],[CODIGO]], _xlpm.codigos_devolucion, 0))
)</f>
        <v>0</v>
      </c>
    </row>
    <row r="8285" spans="1:9" x14ac:dyDescent="0.25">
      <c r="A8285" s="68"/>
      <c r="B8285" s="68"/>
      <c r="C8285" s="68"/>
      <c r="D8285" s="68"/>
      <c r="E8285" s="68"/>
      <c r="F8285" s="68"/>
      <c r="G8285" s="389"/>
      <c r="H8285" s="387" t="b" cm="1">
        <f t="array" aca="1" ref="H8285" ca="1">EsNegrita(BP[[#This Row],[CODIGO]])</f>
        <v>0</v>
      </c>
      <c r="I8285" s="387" t="b" cm="1">
        <f t="array" ref="I8285">_xlfn.LET(
    _xlpm.codigos_devolucion, _xlfn.UNIQUE(_xlfn._xlws.FILTER(BP[CODIGO], ISNUMBER(SEARCH("devoluci", BP[NOMBRE CUENTA])), {""})),
    ISNUMBER(MATCH(BP[[#This Row],[CODIGO]], _xlpm.codigos_devolucion, 0))
)</f>
        <v>0</v>
      </c>
    </row>
    <row r="8286" spans="1:9" x14ac:dyDescent="0.25">
      <c r="A8286" s="68"/>
      <c r="B8286" s="68"/>
      <c r="C8286" s="68"/>
      <c r="D8286" s="68"/>
      <c r="E8286" s="68"/>
      <c r="F8286" s="68"/>
      <c r="G8286" s="389"/>
      <c r="H8286" s="387" t="b" cm="1">
        <f t="array" aca="1" ref="H8286" ca="1">EsNegrita(BP[[#This Row],[CODIGO]])</f>
        <v>0</v>
      </c>
      <c r="I8286" s="387" t="b" cm="1">
        <f t="array" ref="I8286">_xlfn.LET(
    _xlpm.codigos_devolucion, _xlfn.UNIQUE(_xlfn._xlws.FILTER(BP[CODIGO], ISNUMBER(SEARCH("devoluci", BP[NOMBRE CUENTA])), {""})),
    ISNUMBER(MATCH(BP[[#This Row],[CODIGO]], _xlpm.codigos_devolucion, 0))
)</f>
        <v>0</v>
      </c>
    </row>
    <row r="8287" spans="1:9" x14ac:dyDescent="0.25">
      <c r="A8287" s="68"/>
      <c r="B8287" s="68"/>
      <c r="C8287" s="68"/>
      <c r="D8287" s="68"/>
      <c r="E8287" s="68"/>
      <c r="F8287" s="68"/>
      <c r="G8287" s="389"/>
      <c r="H8287" s="387" t="b" cm="1">
        <f t="array" aca="1" ref="H8287" ca="1">EsNegrita(BP[[#This Row],[CODIGO]])</f>
        <v>0</v>
      </c>
      <c r="I8287" s="387" t="b" cm="1">
        <f t="array" ref="I8287">_xlfn.LET(
    _xlpm.codigos_devolucion, _xlfn.UNIQUE(_xlfn._xlws.FILTER(BP[CODIGO], ISNUMBER(SEARCH("devoluci", BP[NOMBRE CUENTA])), {""})),
    ISNUMBER(MATCH(BP[[#This Row],[CODIGO]], _xlpm.codigos_devolucion, 0))
)</f>
        <v>0</v>
      </c>
    </row>
    <row r="8288" spans="1:9" x14ac:dyDescent="0.25">
      <c r="A8288" s="68"/>
      <c r="B8288" s="68"/>
      <c r="C8288" s="68"/>
      <c r="D8288" s="68"/>
      <c r="E8288" s="68"/>
      <c r="F8288" s="68"/>
      <c r="G8288" s="389"/>
      <c r="H8288" s="387" t="b" cm="1">
        <f t="array" aca="1" ref="H8288" ca="1">EsNegrita(BP[[#This Row],[CODIGO]])</f>
        <v>0</v>
      </c>
      <c r="I8288" s="387" t="b" cm="1">
        <f t="array" ref="I8288">_xlfn.LET(
    _xlpm.codigos_devolucion, _xlfn.UNIQUE(_xlfn._xlws.FILTER(BP[CODIGO], ISNUMBER(SEARCH("devoluci", BP[NOMBRE CUENTA])), {""})),
    ISNUMBER(MATCH(BP[[#This Row],[CODIGO]], _xlpm.codigos_devolucion, 0))
)</f>
        <v>0</v>
      </c>
    </row>
    <row r="8289" spans="1:9" x14ac:dyDescent="0.25">
      <c r="A8289" s="68"/>
      <c r="B8289" s="68"/>
      <c r="C8289" s="68"/>
      <c r="D8289" s="68"/>
      <c r="E8289" s="68"/>
      <c r="F8289" s="68"/>
      <c r="G8289" s="389"/>
      <c r="H8289" s="387" t="b" cm="1">
        <f t="array" aca="1" ref="H8289" ca="1">EsNegrita(BP[[#This Row],[CODIGO]])</f>
        <v>0</v>
      </c>
      <c r="I8289" s="387" t="b" cm="1">
        <f t="array" ref="I8289">_xlfn.LET(
    _xlpm.codigos_devolucion, _xlfn.UNIQUE(_xlfn._xlws.FILTER(BP[CODIGO], ISNUMBER(SEARCH("devoluci", BP[NOMBRE CUENTA])), {""})),
    ISNUMBER(MATCH(BP[[#This Row],[CODIGO]], _xlpm.codigos_devolucion, 0))
)</f>
        <v>0</v>
      </c>
    </row>
    <row r="8290" spans="1:9" x14ac:dyDescent="0.25">
      <c r="A8290" s="68"/>
      <c r="B8290" s="68"/>
      <c r="C8290" s="68"/>
      <c r="D8290" s="68"/>
      <c r="E8290" s="68"/>
      <c r="F8290" s="68"/>
      <c r="G8290" s="389"/>
      <c r="H8290" s="387" t="b" cm="1">
        <f t="array" aca="1" ref="H8290" ca="1">EsNegrita(BP[[#This Row],[CODIGO]])</f>
        <v>0</v>
      </c>
      <c r="I8290" s="387" t="b" cm="1">
        <f t="array" ref="I8290">_xlfn.LET(
    _xlpm.codigos_devolucion, _xlfn.UNIQUE(_xlfn._xlws.FILTER(BP[CODIGO], ISNUMBER(SEARCH("devoluci", BP[NOMBRE CUENTA])), {""})),
    ISNUMBER(MATCH(BP[[#This Row],[CODIGO]], _xlpm.codigos_devolucion, 0))
)</f>
        <v>0</v>
      </c>
    </row>
    <row r="8291" spans="1:9" x14ac:dyDescent="0.25">
      <c r="A8291" s="68"/>
      <c r="B8291" s="68"/>
      <c r="C8291" s="68"/>
      <c r="D8291" s="68"/>
      <c r="E8291" s="68"/>
      <c r="F8291" s="68"/>
      <c r="G8291" s="389"/>
      <c r="H8291" s="387" t="b" cm="1">
        <f t="array" aca="1" ref="H8291" ca="1">EsNegrita(BP[[#This Row],[CODIGO]])</f>
        <v>0</v>
      </c>
      <c r="I8291" s="387" t="b" cm="1">
        <f t="array" ref="I8291">_xlfn.LET(
    _xlpm.codigos_devolucion, _xlfn.UNIQUE(_xlfn._xlws.FILTER(BP[CODIGO], ISNUMBER(SEARCH("devoluci", BP[NOMBRE CUENTA])), {""})),
    ISNUMBER(MATCH(BP[[#This Row],[CODIGO]], _xlpm.codigos_devolucion, 0))
)</f>
        <v>0</v>
      </c>
    </row>
    <row r="8292" spans="1:9" x14ac:dyDescent="0.25">
      <c r="A8292" s="68"/>
      <c r="B8292" s="68"/>
      <c r="C8292" s="68"/>
      <c r="D8292" s="68"/>
      <c r="E8292" s="68"/>
      <c r="F8292" s="68"/>
      <c r="G8292" s="389"/>
      <c r="H8292" s="387" t="b" cm="1">
        <f t="array" aca="1" ref="H8292" ca="1">EsNegrita(BP[[#This Row],[CODIGO]])</f>
        <v>0</v>
      </c>
      <c r="I8292" s="387" t="b" cm="1">
        <f t="array" ref="I8292">_xlfn.LET(
    _xlpm.codigos_devolucion, _xlfn.UNIQUE(_xlfn._xlws.FILTER(BP[CODIGO], ISNUMBER(SEARCH("devoluci", BP[NOMBRE CUENTA])), {""})),
    ISNUMBER(MATCH(BP[[#This Row],[CODIGO]], _xlpm.codigos_devolucion, 0))
)</f>
        <v>0</v>
      </c>
    </row>
    <row r="8293" spans="1:9" x14ac:dyDescent="0.25">
      <c r="A8293" s="68"/>
      <c r="B8293" s="68"/>
      <c r="C8293" s="68"/>
      <c r="D8293" s="68"/>
      <c r="E8293" s="68"/>
      <c r="F8293" s="68"/>
      <c r="G8293" s="389"/>
      <c r="H8293" s="387" t="b" cm="1">
        <f t="array" aca="1" ref="H8293" ca="1">EsNegrita(BP[[#This Row],[CODIGO]])</f>
        <v>0</v>
      </c>
      <c r="I8293" s="387" t="b" cm="1">
        <f t="array" ref="I8293">_xlfn.LET(
    _xlpm.codigos_devolucion, _xlfn.UNIQUE(_xlfn._xlws.FILTER(BP[CODIGO], ISNUMBER(SEARCH("devoluci", BP[NOMBRE CUENTA])), {""})),
    ISNUMBER(MATCH(BP[[#This Row],[CODIGO]], _xlpm.codigos_devolucion, 0))
)</f>
        <v>0</v>
      </c>
    </row>
    <row r="8294" spans="1:9" x14ac:dyDescent="0.25">
      <c r="A8294" s="68"/>
      <c r="B8294" s="68"/>
      <c r="C8294" s="68"/>
      <c r="D8294" s="68"/>
      <c r="E8294" s="68"/>
      <c r="F8294" s="68"/>
      <c r="G8294" s="389"/>
      <c r="H8294" s="387" t="b" cm="1">
        <f t="array" aca="1" ref="H8294" ca="1">EsNegrita(BP[[#This Row],[CODIGO]])</f>
        <v>0</v>
      </c>
      <c r="I8294" s="387" t="b" cm="1">
        <f t="array" ref="I8294">_xlfn.LET(
    _xlpm.codigos_devolucion, _xlfn.UNIQUE(_xlfn._xlws.FILTER(BP[CODIGO], ISNUMBER(SEARCH("devoluci", BP[NOMBRE CUENTA])), {""})),
    ISNUMBER(MATCH(BP[[#This Row],[CODIGO]], _xlpm.codigos_devolucion, 0))
)</f>
        <v>0</v>
      </c>
    </row>
    <row r="8295" spans="1:9" x14ac:dyDescent="0.25">
      <c r="A8295" s="68"/>
      <c r="B8295" s="68"/>
      <c r="C8295" s="68"/>
      <c r="D8295" s="68"/>
      <c r="E8295" s="68"/>
      <c r="F8295" s="68"/>
      <c r="G8295" s="389"/>
      <c r="H8295" s="387" t="b" cm="1">
        <f t="array" aca="1" ref="H8295" ca="1">EsNegrita(BP[[#This Row],[CODIGO]])</f>
        <v>0</v>
      </c>
      <c r="I8295" s="387" t="b" cm="1">
        <f t="array" ref="I8295">_xlfn.LET(
    _xlpm.codigos_devolucion, _xlfn.UNIQUE(_xlfn._xlws.FILTER(BP[CODIGO], ISNUMBER(SEARCH("devoluci", BP[NOMBRE CUENTA])), {""})),
    ISNUMBER(MATCH(BP[[#This Row],[CODIGO]], _xlpm.codigos_devolucion, 0))
)</f>
        <v>0</v>
      </c>
    </row>
    <row r="8296" spans="1:9" x14ac:dyDescent="0.25">
      <c r="A8296" s="68"/>
      <c r="B8296" s="68"/>
      <c r="C8296" s="68"/>
      <c r="D8296" s="68"/>
      <c r="E8296" s="68"/>
      <c r="F8296" s="68"/>
      <c r="G8296" s="389"/>
      <c r="H8296" s="387" t="b" cm="1">
        <f t="array" aca="1" ref="H8296" ca="1">EsNegrita(BP[[#This Row],[CODIGO]])</f>
        <v>0</v>
      </c>
      <c r="I8296" s="387" t="b" cm="1">
        <f t="array" ref="I8296">_xlfn.LET(
    _xlpm.codigos_devolucion, _xlfn.UNIQUE(_xlfn._xlws.FILTER(BP[CODIGO], ISNUMBER(SEARCH("devoluci", BP[NOMBRE CUENTA])), {""})),
    ISNUMBER(MATCH(BP[[#This Row],[CODIGO]], _xlpm.codigos_devolucion, 0))
)</f>
        <v>0</v>
      </c>
    </row>
    <row r="8297" spans="1:9" x14ac:dyDescent="0.25">
      <c r="A8297" s="68"/>
      <c r="B8297" s="68"/>
      <c r="C8297" s="68"/>
      <c r="D8297" s="68"/>
      <c r="E8297" s="68"/>
      <c r="F8297" s="68"/>
      <c r="G8297" s="389"/>
      <c r="H8297" s="387" t="b" cm="1">
        <f t="array" aca="1" ref="H8297" ca="1">EsNegrita(BP[[#This Row],[CODIGO]])</f>
        <v>0</v>
      </c>
      <c r="I8297" s="387" t="b" cm="1">
        <f t="array" ref="I8297">_xlfn.LET(
    _xlpm.codigos_devolucion, _xlfn.UNIQUE(_xlfn._xlws.FILTER(BP[CODIGO], ISNUMBER(SEARCH("devoluci", BP[NOMBRE CUENTA])), {""})),
    ISNUMBER(MATCH(BP[[#This Row],[CODIGO]], _xlpm.codigos_devolucion, 0))
)</f>
        <v>0</v>
      </c>
    </row>
    <row r="8298" spans="1:9" x14ac:dyDescent="0.25">
      <c r="A8298" s="68"/>
      <c r="B8298" s="68"/>
      <c r="C8298" s="68"/>
      <c r="D8298" s="68"/>
      <c r="E8298" s="68"/>
      <c r="F8298" s="68"/>
      <c r="G8298" s="389"/>
      <c r="H8298" s="387" t="b" cm="1">
        <f t="array" aca="1" ref="H8298" ca="1">EsNegrita(BP[[#This Row],[CODIGO]])</f>
        <v>0</v>
      </c>
      <c r="I8298" s="387" t="b" cm="1">
        <f t="array" ref="I8298">_xlfn.LET(
    _xlpm.codigos_devolucion, _xlfn.UNIQUE(_xlfn._xlws.FILTER(BP[CODIGO], ISNUMBER(SEARCH("devoluci", BP[NOMBRE CUENTA])), {""})),
    ISNUMBER(MATCH(BP[[#This Row],[CODIGO]], _xlpm.codigos_devolucion, 0))
)</f>
        <v>0</v>
      </c>
    </row>
    <row r="8299" spans="1:9" x14ac:dyDescent="0.25">
      <c r="A8299" s="68"/>
      <c r="B8299" s="68"/>
      <c r="C8299" s="68"/>
      <c r="D8299" s="68"/>
      <c r="E8299" s="68"/>
      <c r="F8299" s="68"/>
      <c r="G8299" s="389"/>
      <c r="H8299" s="387" t="b" cm="1">
        <f t="array" aca="1" ref="H8299" ca="1">EsNegrita(BP[[#This Row],[CODIGO]])</f>
        <v>0</v>
      </c>
      <c r="I8299" s="387" t="b" cm="1">
        <f t="array" ref="I8299">_xlfn.LET(
    _xlpm.codigos_devolucion, _xlfn.UNIQUE(_xlfn._xlws.FILTER(BP[CODIGO], ISNUMBER(SEARCH("devoluci", BP[NOMBRE CUENTA])), {""})),
    ISNUMBER(MATCH(BP[[#This Row],[CODIGO]], _xlpm.codigos_devolucion, 0))
)</f>
        <v>0</v>
      </c>
    </row>
    <row r="8300" spans="1:9" x14ac:dyDescent="0.25">
      <c r="A8300" s="68"/>
      <c r="B8300" s="68"/>
      <c r="C8300" s="68"/>
      <c r="D8300" s="68"/>
      <c r="E8300" s="68"/>
      <c r="F8300" s="68"/>
      <c r="G8300" s="389"/>
      <c r="H8300" s="387" t="b" cm="1">
        <f t="array" aca="1" ref="H8300" ca="1">EsNegrita(BP[[#This Row],[CODIGO]])</f>
        <v>0</v>
      </c>
      <c r="I8300" s="387" t="b" cm="1">
        <f t="array" ref="I8300">_xlfn.LET(
    _xlpm.codigos_devolucion, _xlfn.UNIQUE(_xlfn._xlws.FILTER(BP[CODIGO], ISNUMBER(SEARCH("devoluci", BP[NOMBRE CUENTA])), {""})),
    ISNUMBER(MATCH(BP[[#This Row],[CODIGO]], _xlpm.codigos_devolucion, 0))
)</f>
        <v>0</v>
      </c>
    </row>
    <row r="8301" spans="1:9" x14ac:dyDescent="0.25">
      <c r="A8301" s="68"/>
      <c r="B8301" s="68"/>
      <c r="C8301" s="68"/>
      <c r="D8301" s="68"/>
      <c r="E8301" s="68"/>
      <c r="F8301" s="68"/>
      <c r="G8301" s="389"/>
      <c r="H8301" s="387" t="b" cm="1">
        <f t="array" aca="1" ref="H8301" ca="1">EsNegrita(BP[[#This Row],[CODIGO]])</f>
        <v>0</v>
      </c>
      <c r="I8301" s="387" t="b" cm="1">
        <f t="array" ref="I8301">_xlfn.LET(
    _xlpm.codigos_devolucion, _xlfn.UNIQUE(_xlfn._xlws.FILTER(BP[CODIGO], ISNUMBER(SEARCH("devoluci", BP[NOMBRE CUENTA])), {""})),
    ISNUMBER(MATCH(BP[[#This Row],[CODIGO]], _xlpm.codigos_devolucion, 0))
)</f>
        <v>0</v>
      </c>
    </row>
    <row r="8302" spans="1:9" x14ac:dyDescent="0.25">
      <c r="A8302" s="68"/>
      <c r="B8302" s="68"/>
      <c r="C8302" s="68"/>
      <c r="D8302" s="68"/>
      <c r="E8302" s="68"/>
      <c r="F8302" s="68"/>
      <c r="G8302" s="389"/>
      <c r="H8302" s="387" t="b" cm="1">
        <f t="array" aca="1" ref="H8302" ca="1">EsNegrita(BP[[#This Row],[CODIGO]])</f>
        <v>0</v>
      </c>
      <c r="I8302" s="387" t="b" cm="1">
        <f t="array" ref="I8302">_xlfn.LET(
    _xlpm.codigos_devolucion, _xlfn.UNIQUE(_xlfn._xlws.FILTER(BP[CODIGO], ISNUMBER(SEARCH("devoluci", BP[NOMBRE CUENTA])), {""})),
    ISNUMBER(MATCH(BP[[#This Row],[CODIGO]], _xlpm.codigos_devolucion, 0))
)</f>
        <v>0</v>
      </c>
    </row>
    <row r="8303" spans="1:9" x14ac:dyDescent="0.25">
      <c r="A8303" s="68"/>
      <c r="B8303" s="68"/>
      <c r="C8303" s="68"/>
      <c r="D8303" s="68"/>
      <c r="E8303" s="68"/>
      <c r="F8303" s="68"/>
      <c r="G8303" s="389"/>
      <c r="H8303" s="387" t="b" cm="1">
        <f t="array" aca="1" ref="H8303" ca="1">EsNegrita(BP[[#This Row],[CODIGO]])</f>
        <v>0</v>
      </c>
      <c r="I8303" s="387" t="b" cm="1">
        <f t="array" ref="I8303">_xlfn.LET(
    _xlpm.codigos_devolucion, _xlfn.UNIQUE(_xlfn._xlws.FILTER(BP[CODIGO], ISNUMBER(SEARCH("devoluci", BP[NOMBRE CUENTA])), {""})),
    ISNUMBER(MATCH(BP[[#This Row],[CODIGO]], _xlpm.codigos_devolucion, 0))
)</f>
        <v>0</v>
      </c>
    </row>
    <row r="8304" spans="1:9" x14ac:dyDescent="0.25">
      <c r="A8304" s="68"/>
      <c r="B8304" s="68"/>
      <c r="C8304" s="68"/>
      <c r="D8304" s="68"/>
      <c r="E8304" s="68"/>
      <c r="F8304" s="68"/>
      <c r="G8304" s="389"/>
      <c r="H8304" s="387" t="b" cm="1">
        <f t="array" aca="1" ref="H8304" ca="1">EsNegrita(BP[[#This Row],[CODIGO]])</f>
        <v>0</v>
      </c>
      <c r="I8304" s="387" t="b" cm="1">
        <f t="array" ref="I8304">_xlfn.LET(
    _xlpm.codigos_devolucion, _xlfn.UNIQUE(_xlfn._xlws.FILTER(BP[CODIGO], ISNUMBER(SEARCH("devoluci", BP[NOMBRE CUENTA])), {""})),
    ISNUMBER(MATCH(BP[[#This Row],[CODIGO]], _xlpm.codigos_devolucion, 0))
)</f>
        <v>0</v>
      </c>
    </row>
    <row r="8305" spans="1:9" x14ac:dyDescent="0.25">
      <c r="A8305" s="68"/>
      <c r="B8305" s="68"/>
      <c r="C8305" s="68"/>
      <c r="D8305" s="68"/>
      <c r="E8305" s="68"/>
      <c r="F8305" s="68"/>
      <c r="G8305" s="389"/>
      <c r="H8305" s="387" t="b" cm="1">
        <f t="array" aca="1" ref="H8305" ca="1">EsNegrita(BP[[#This Row],[CODIGO]])</f>
        <v>0</v>
      </c>
      <c r="I8305" s="387" t="b" cm="1">
        <f t="array" ref="I8305">_xlfn.LET(
    _xlpm.codigos_devolucion, _xlfn.UNIQUE(_xlfn._xlws.FILTER(BP[CODIGO], ISNUMBER(SEARCH("devoluci", BP[NOMBRE CUENTA])), {""})),
    ISNUMBER(MATCH(BP[[#This Row],[CODIGO]], _xlpm.codigos_devolucion, 0))
)</f>
        <v>0</v>
      </c>
    </row>
    <row r="8306" spans="1:9" x14ac:dyDescent="0.25">
      <c r="A8306" s="68"/>
      <c r="B8306" s="68"/>
      <c r="C8306" s="68"/>
      <c r="D8306" s="68"/>
      <c r="E8306" s="68"/>
      <c r="F8306" s="68"/>
      <c r="G8306" s="389"/>
      <c r="H8306" s="387" t="b" cm="1">
        <f t="array" aca="1" ref="H8306" ca="1">EsNegrita(BP[[#This Row],[CODIGO]])</f>
        <v>0</v>
      </c>
      <c r="I8306" s="387" t="b" cm="1">
        <f t="array" ref="I8306">_xlfn.LET(
    _xlpm.codigos_devolucion, _xlfn.UNIQUE(_xlfn._xlws.FILTER(BP[CODIGO], ISNUMBER(SEARCH("devoluci", BP[NOMBRE CUENTA])), {""})),
    ISNUMBER(MATCH(BP[[#This Row],[CODIGO]], _xlpm.codigos_devolucion, 0))
)</f>
        <v>0</v>
      </c>
    </row>
    <row r="8307" spans="1:9" x14ac:dyDescent="0.25">
      <c r="A8307" s="68"/>
      <c r="B8307" s="68"/>
      <c r="C8307" s="68"/>
      <c r="D8307" s="68"/>
      <c r="E8307" s="68"/>
      <c r="F8307" s="68"/>
      <c r="G8307" s="389"/>
      <c r="H8307" s="387" t="b" cm="1">
        <f t="array" aca="1" ref="H8307" ca="1">EsNegrita(BP[[#This Row],[CODIGO]])</f>
        <v>0</v>
      </c>
      <c r="I8307" s="387" t="b" cm="1">
        <f t="array" ref="I8307">_xlfn.LET(
    _xlpm.codigos_devolucion, _xlfn.UNIQUE(_xlfn._xlws.FILTER(BP[CODIGO], ISNUMBER(SEARCH("devoluci", BP[NOMBRE CUENTA])), {""})),
    ISNUMBER(MATCH(BP[[#This Row],[CODIGO]], _xlpm.codigos_devolucion, 0))
)</f>
        <v>0</v>
      </c>
    </row>
    <row r="8308" spans="1:9" x14ac:dyDescent="0.25">
      <c r="A8308" s="68"/>
      <c r="B8308" s="68"/>
      <c r="C8308" s="68"/>
      <c r="D8308" s="68"/>
      <c r="E8308" s="68"/>
      <c r="F8308" s="68"/>
      <c r="G8308" s="389"/>
      <c r="H8308" s="387" t="b" cm="1">
        <f t="array" aca="1" ref="H8308" ca="1">EsNegrita(BP[[#This Row],[CODIGO]])</f>
        <v>0</v>
      </c>
      <c r="I8308" s="387" t="b" cm="1">
        <f t="array" ref="I8308">_xlfn.LET(
    _xlpm.codigos_devolucion, _xlfn.UNIQUE(_xlfn._xlws.FILTER(BP[CODIGO], ISNUMBER(SEARCH("devoluci", BP[NOMBRE CUENTA])), {""})),
    ISNUMBER(MATCH(BP[[#This Row],[CODIGO]], _xlpm.codigos_devolucion, 0))
)</f>
        <v>0</v>
      </c>
    </row>
    <row r="8309" spans="1:9" x14ac:dyDescent="0.25">
      <c r="A8309" s="68"/>
      <c r="B8309" s="68"/>
      <c r="C8309" s="68"/>
      <c r="D8309" s="68"/>
      <c r="E8309" s="68"/>
      <c r="F8309" s="68"/>
      <c r="G8309" s="389"/>
      <c r="H8309" s="387" t="b" cm="1">
        <f t="array" aca="1" ref="H8309" ca="1">EsNegrita(BP[[#This Row],[CODIGO]])</f>
        <v>0</v>
      </c>
      <c r="I8309" s="387" t="b" cm="1">
        <f t="array" ref="I8309">_xlfn.LET(
    _xlpm.codigos_devolucion, _xlfn.UNIQUE(_xlfn._xlws.FILTER(BP[CODIGO], ISNUMBER(SEARCH("devoluci", BP[NOMBRE CUENTA])), {""})),
    ISNUMBER(MATCH(BP[[#This Row],[CODIGO]], _xlpm.codigos_devolucion, 0))
)</f>
        <v>0</v>
      </c>
    </row>
    <row r="8310" spans="1:9" x14ac:dyDescent="0.25">
      <c r="A8310" s="68"/>
      <c r="B8310" s="68"/>
      <c r="C8310" s="68"/>
      <c r="D8310" s="68"/>
      <c r="E8310" s="68"/>
      <c r="F8310" s="68"/>
      <c r="G8310" s="389"/>
      <c r="H8310" s="387" t="b" cm="1">
        <f t="array" aca="1" ref="H8310" ca="1">EsNegrita(BP[[#This Row],[CODIGO]])</f>
        <v>0</v>
      </c>
      <c r="I8310" s="387" t="b" cm="1">
        <f t="array" ref="I8310">_xlfn.LET(
    _xlpm.codigos_devolucion, _xlfn.UNIQUE(_xlfn._xlws.FILTER(BP[CODIGO], ISNUMBER(SEARCH("devoluci", BP[NOMBRE CUENTA])), {""})),
    ISNUMBER(MATCH(BP[[#This Row],[CODIGO]], _xlpm.codigos_devolucion, 0))
)</f>
        <v>0</v>
      </c>
    </row>
    <row r="8311" spans="1:9" x14ac:dyDescent="0.25">
      <c r="A8311" s="68"/>
      <c r="B8311" s="68"/>
      <c r="C8311" s="68"/>
      <c r="D8311" s="68"/>
      <c r="E8311" s="68"/>
      <c r="F8311" s="68"/>
      <c r="G8311" s="389"/>
      <c r="H8311" s="387" t="b" cm="1">
        <f t="array" aca="1" ref="H8311" ca="1">EsNegrita(BP[[#This Row],[CODIGO]])</f>
        <v>0</v>
      </c>
      <c r="I8311" s="387" t="b" cm="1">
        <f t="array" ref="I8311">_xlfn.LET(
    _xlpm.codigos_devolucion, _xlfn.UNIQUE(_xlfn._xlws.FILTER(BP[CODIGO], ISNUMBER(SEARCH("devoluci", BP[NOMBRE CUENTA])), {""})),
    ISNUMBER(MATCH(BP[[#This Row],[CODIGO]], _xlpm.codigos_devolucion, 0))
)</f>
        <v>0</v>
      </c>
    </row>
    <row r="8312" spans="1:9" x14ac:dyDescent="0.25">
      <c r="A8312" s="68"/>
      <c r="B8312" s="68"/>
      <c r="C8312" s="68"/>
      <c r="D8312" s="68"/>
      <c r="E8312" s="68"/>
      <c r="F8312" s="68"/>
      <c r="G8312" s="389"/>
      <c r="H8312" s="387" t="b" cm="1">
        <f t="array" aca="1" ref="H8312" ca="1">EsNegrita(BP[[#This Row],[CODIGO]])</f>
        <v>0</v>
      </c>
      <c r="I8312" s="387" t="b" cm="1">
        <f t="array" ref="I8312">_xlfn.LET(
    _xlpm.codigos_devolucion, _xlfn.UNIQUE(_xlfn._xlws.FILTER(BP[CODIGO], ISNUMBER(SEARCH("devoluci", BP[NOMBRE CUENTA])), {""})),
    ISNUMBER(MATCH(BP[[#This Row],[CODIGO]], _xlpm.codigos_devolucion, 0))
)</f>
        <v>0</v>
      </c>
    </row>
    <row r="8313" spans="1:9" x14ac:dyDescent="0.25">
      <c r="A8313" s="68"/>
      <c r="B8313" s="68"/>
      <c r="C8313" s="68"/>
      <c r="D8313" s="68"/>
      <c r="E8313" s="68"/>
      <c r="F8313" s="68"/>
      <c r="G8313" s="389"/>
      <c r="H8313" s="387" t="b" cm="1">
        <f t="array" aca="1" ref="H8313" ca="1">EsNegrita(BP[[#This Row],[CODIGO]])</f>
        <v>0</v>
      </c>
      <c r="I8313" s="387" t="b" cm="1">
        <f t="array" ref="I8313">_xlfn.LET(
    _xlpm.codigos_devolucion, _xlfn.UNIQUE(_xlfn._xlws.FILTER(BP[CODIGO], ISNUMBER(SEARCH("devoluci", BP[NOMBRE CUENTA])), {""})),
    ISNUMBER(MATCH(BP[[#This Row],[CODIGO]], _xlpm.codigos_devolucion, 0))
)</f>
        <v>0</v>
      </c>
    </row>
    <row r="8314" spans="1:9" x14ac:dyDescent="0.25">
      <c r="A8314" s="68"/>
      <c r="B8314" s="68"/>
      <c r="C8314" s="68"/>
      <c r="D8314" s="68"/>
      <c r="E8314" s="68"/>
      <c r="F8314" s="68"/>
      <c r="G8314" s="389"/>
      <c r="H8314" s="387" t="b" cm="1">
        <f t="array" aca="1" ref="H8314" ca="1">EsNegrita(BP[[#This Row],[CODIGO]])</f>
        <v>0</v>
      </c>
      <c r="I8314" s="387" t="b" cm="1">
        <f t="array" ref="I8314">_xlfn.LET(
    _xlpm.codigos_devolucion, _xlfn.UNIQUE(_xlfn._xlws.FILTER(BP[CODIGO], ISNUMBER(SEARCH("devoluci", BP[NOMBRE CUENTA])), {""})),
    ISNUMBER(MATCH(BP[[#This Row],[CODIGO]], _xlpm.codigos_devolucion, 0))
)</f>
        <v>0</v>
      </c>
    </row>
    <row r="8315" spans="1:9" x14ac:dyDescent="0.25">
      <c r="A8315" s="68"/>
      <c r="B8315" s="68"/>
      <c r="C8315" s="68"/>
      <c r="D8315" s="68"/>
      <c r="E8315" s="68"/>
      <c r="F8315" s="68"/>
      <c r="G8315" s="389"/>
      <c r="H8315" s="387" t="b" cm="1">
        <f t="array" aca="1" ref="H8315" ca="1">EsNegrita(BP[[#This Row],[CODIGO]])</f>
        <v>0</v>
      </c>
      <c r="I8315" s="387" t="b" cm="1">
        <f t="array" ref="I8315">_xlfn.LET(
    _xlpm.codigos_devolucion, _xlfn.UNIQUE(_xlfn._xlws.FILTER(BP[CODIGO], ISNUMBER(SEARCH("devoluci", BP[NOMBRE CUENTA])), {""})),
    ISNUMBER(MATCH(BP[[#This Row],[CODIGO]], _xlpm.codigos_devolucion, 0))
)</f>
        <v>0</v>
      </c>
    </row>
    <row r="8316" spans="1:9" x14ac:dyDescent="0.25">
      <c r="A8316" s="68"/>
      <c r="B8316" s="68"/>
      <c r="C8316" s="68"/>
      <c r="D8316" s="68"/>
      <c r="E8316" s="68"/>
      <c r="F8316" s="68"/>
      <c r="G8316" s="389"/>
      <c r="H8316" s="387" t="b" cm="1">
        <f t="array" aca="1" ref="H8316" ca="1">EsNegrita(BP[[#This Row],[CODIGO]])</f>
        <v>0</v>
      </c>
      <c r="I8316" s="387" t="b" cm="1">
        <f t="array" ref="I8316">_xlfn.LET(
    _xlpm.codigos_devolucion, _xlfn.UNIQUE(_xlfn._xlws.FILTER(BP[CODIGO], ISNUMBER(SEARCH("devoluci", BP[NOMBRE CUENTA])), {""})),
    ISNUMBER(MATCH(BP[[#This Row],[CODIGO]], _xlpm.codigos_devolucion, 0))
)</f>
        <v>0</v>
      </c>
    </row>
    <row r="8317" spans="1:9" x14ac:dyDescent="0.25">
      <c r="A8317" s="68"/>
      <c r="B8317" s="68"/>
      <c r="C8317" s="68"/>
      <c r="D8317" s="68"/>
      <c r="E8317" s="68"/>
      <c r="F8317" s="68"/>
      <c r="G8317" s="389"/>
      <c r="H8317" s="387" t="b" cm="1">
        <f t="array" aca="1" ref="H8317" ca="1">EsNegrita(BP[[#This Row],[CODIGO]])</f>
        <v>0</v>
      </c>
      <c r="I8317" s="387" t="b" cm="1">
        <f t="array" ref="I8317">_xlfn.LET(
    _xlpm.codigos_devolucion, _xlfn.UNIQUE(_xlfn._xlws.FILTER(BP[CODIGO], ISNUMBER(SEARCH("devoluci", BP[NOMBRE CUENTA])), {""})),
    ISNUMBER(MATCH(BP[[#This Row],[CODIGO]], _xlpm.codigos_devolucion, 0))
)</f>
        <v>0</v>
      </c>
    </row>
    <row r="8318" spans="1:9" x14ac:dyDescent="0.25">
      <c r="A8318" s="68"/>
      <c r="B8318" s="68"/>
      <c r="C8318" s="68"/>
      <c r="D8318" s="68"/>
      <c r="E8318" s="68"/>
      <c r="F8318" s="68"/>
      <c r="G8318" s="389"/>
      <c r="H8318" s="387" t="b" cm="1">
        <f t="array" aca="1" ref="H8318" ca="1">EsNegrita(BP[[#This Row],[CODIGO]])</f>
        <v>0</v>
      </c>
      <c r="I8318" s="387" t="b" cm="1">
        <f t="array" ref="I8318">_xlfn.LET(
    _xlpm.codigos_devolucion, _xlfn.UNIQUE(_xlfn._xlws.FILTER(BP[CODIGO], ISNUMBER(SEARCH("devoluci", BP[NOMBRE CUENTA])), {""})),
    ISNUMBER(MATCH(BP[[#This Row],[CODIGO]], _xlpm.codigos_devolucion, 0))
)</f>
        <v>0</v>
      </c>
    </row>
    <row r="8319" spans="1:9" x14ac:dyDescent="0.25">
      <c r="A8319" s="68"/>
      <c r="B8319" s="68"/>
      <c r="C8319" s="68"/>
      <c r="D8319" s="68"/>
      <c r="E8319" s="68"/>
      <c r="F8319" s="68"/>
      <c r="G8319" s="389"/>
      <c r="H8319" s="387" t="b" cm="1">
        <f t="array" aca="1" ref="H8319" ca="1">EsNegrita(BP[[#This Row],[CODIGO]])</f>
        <v>0</v>
      </c>
      <c r="I8319" s="387" t="b" cm="1">
        <f t="array" ref="I8319">_xlfn.LET(
    _xlpm.codigos_devolucion, _xlfn.UNIQUE(_xlfn._xlws.FILTER(BP[CODIGO], ISNUMBER(SEARCH("devoluci", BP[NOMBRE CUENTA])), {""})),
    ISNUMBER(MATCH(BP[[#This Row],[CODIGO]], _xlpm.codigos_devolucion, 0))
)</f>
        <v>0</v>
      </c>
    </row>
    <row r="8320" spans="1:9" x14ac:dyDescent="0.25">
      <c r="A8320" s="68"/>
      <c r="B8320" s="68"/>
      <c r="C8320" s="68"/>
      <c r="D8320" s="68"/>
      <c r="E8320" s="68"/>
      <c r="F8320" s="68"/>
      <c r="G8320" s="389"/>
      <c r="H8320" s="387" t="b" cm="1">
        <f t="array" aca="1" ref="H8320" ca="1">EsNegrita(BP[[#This Row],[CODIGO]])</f>
        <v>0</v>
      </c>
      <c r="I8320" s="387" t="b" cm="1">
        <f t="array" ref="I8320">_xlfn.LET(
    _xlpm.codigos_devolucion, _xlfn.UNIQUE(_xlfn._xlws.FILTER(BP[CODIGO], ISNUMBER(SEARCH("devoluci", BP[NOMBRE CUENTA])), {""})),
    ISNUMBER(MATCH(BP[[#This Row],[CODIGO]], _xlpm.codigos_devolucion, 0))
)</f>
        <v>0</v>
      </c>
    </row>
    <row r="8321" spans="1:9" x14ac:dyDescent="0.25">
      <c r="A8321" s="68"/>
      <c r="B8321" s="68"/>
      <c r="C8321" s="68"/>
      <c r="D8321" s="68"/>
      <c r="E8321" s="68"/>
      <c r="F8321" s="68"/>
      <c r="G8321" s="389"/>
      <c r="H8321" s="387" t="b" cm="1">
        <f t="array" aca="1" ref="H8321" ca="1">EsNegrita(BP[[#This Row],[CODIGO]])</f>
        <v>0</v>
      </c>
      <c r="I8321" s="387" t="b" cm="1">
        <f t="array" ref="I8321">_xlfn.LET(
    _xlpm.codigos_devolucion, _xlfn.UNIQUE(_xlfn._xlws.FILTER(BP[CODIGO], ISNUMBER(SEARCH("devoluci", BP[NOMBRE CUENTA])), {""})),
    ISNUMBER(MATCH(BP[[#This Row],[CODIGO]], _xlpm.codigos_devolucion, 0))
)</f>
        <v>0</v>
      </c>
    </row>
    <row r="8322" spans="1:9" x14ac:dyDescent="0.25">
      <c r="A8322" s="68"/>
      <c r="B8322" s="68"/>
      <c r="C8322" s="68"/>
      <c r="D8322" s="68"/>
      <c r="E8322" s="68"/>
      <c r="F8322" s="68"/>
      <c r="G8322" s="389"/>
      <c r="H8322" s="387" t="b" cm="1">
        <f t="array" aca="1" ref="H8322" ca="1">EsNegrita(BP[[#This Row],[CODIGO]])</f>
        <v>0</v>
      </c>
      <c r="I8322" s="387" t="b" cm="1">
        <f t="array" ref="I8322">_xlfn.LET(
    _xlpm.codigos_devolucion, _xlfn.UNIQUE(_xlfn._xlws.FILTER(BP[CODIGO], ISNUMBER(SEARCH("devoluci", BP[NOMBRE CUENTA])), {""})),
    ISNUMBER(MATCH(BP[[#This Row],[CODIGO]], _xlpm.codigos_devolucion, 0))
)</f>
        <v>0</v>
      </c>
    </row>
    <row r="8323" spans="1:9" x14ac:dyDescent="0.25">
      <c r="A8323" s="68"/>
      <c r="B8323" s="68"/>
      <c r="C8323" s="68"/>
      <c r="D8323" s="68"/>
      <c r="E8323" s="68"/>
      <c r="F8323" s="68"/>
      <c r="G8323" s="389"/>
      <c r="H8323" s="387" t="b" cm="1">
        <f t="array" aca="1" ref="H8323" ca="1">EsNegrita(BP[[#This Row],[CODIGO]])</f>
        <v>0</v>
      </c>
      <c r="I8323" s="387" t="b" cm="1">
        <f t="array" ref="I8323">_xlfn.LET(
    _xlpm.codigos_devolucion, _xlfn.UNIQUE(_xlfn._xlws.FILTER(BP[CODIGO], ISNUMBER(SEARCH("devoluci", BP[NOMBRE CUENTA])), {""})),
    ISNUMBER(MATCH(BP[[#This Row],[CODIGO]], _xlpm.codigos_devolucion, 0))
)</f>
        <v>0</v>
      </c>
    </row>
    <row r="8324" spans="1:9" x14ac:dyDescent="0.25">
      <c r="A8324" s="68"/>
      <c r="B8324" s="68"/>
      <c r="C8324" s="68"/>
      <c r="D8324" s="68"/>
      <c r="E8324" s="68"/>
      <c r="F8324" s="68"/>
      <c r="G8324" s="389"/>
      <c r="H8324" s="387" t="b" cm="1">
        <f t="array" aca="1" ref="H8324" ca="1">EsNegrita(BP[[#This Row],[CODIGO]])</f>
        <v>0</v>
      </c>
      <c r="I8324" s="387" t="b" cm="1">
        <f t="array" ref="I8324">_xlfn.LET(
    _xlpm.codigos_devolucion, _xlfn.UNIQUE(_xlfn._xlws.FILTER(BP[CODIGO], ISNUMBER(SEARCH("devoluci", BP[NOMBRE CUENTA])), {""})),
    ISNUMBER(MATCH(BP[[#This Row],[CODIGO]], _xlpm.codigos_devolucion, 0))
)</f>
        <v>0</v>
      </c>
    </row>
    <row r="8325" spans="1:9" x14ac:dyDescent="0.25">
      <c r="A8325" s="68"/>
      <c r="B8325" s="68"/>
      <c r="C8325" s="68"/>
      <c r="D8325" s="68"/>
      <c r="E8325" s="68"/>
      <c r="F8325" s="68"/>
      <c r="G8325" s="389"/>
      <c r="H8325" s="387" t="b" cm="1">
        <f t="array" aca="1" ref="H8325" ca="1">EsNegrita(BP[[#This Row],[CODIGO]])</f>
        <v>0</v>
      </c>
      <c r="I8325" s="387" t="b" cm="1">
        <f t="array" ref="I8325">_xlfn.LET(
    _xlpm.codigos_devolucion, _xlfn.UNIQUE(_xlfn._xlws.FILTER(BP[CODIGO], ISNUMBER(SEARCH("devoluci", BP[NOMBRE CUENTA])), {""})),
    ISNUMBER(MATCH(BP[[#This Row],[CODIGO]], _xlpm.codigos_devolucion, 0))
)</f>
        <v>0</v>
      </c>
    </row>
    <row r="8326" spans="1:9" x14ac:dyDescent="0.25">
      <c r="A8326" s="68"/>
      <c r="B8326" s="68"/>
      <c r="C8326" s="68"/>
      <c r="D8326" s="68"/>
      <c r="E8326" s="68"/>
      <c r="F8326" s="68"/>
      <c r="G8326" s="389"/>
      <c r="H8326" s="387" t="b" cm="1">
        <f t="array" aca="1" ref="H8326" ca="1">EsNegrita(BP[[#This Row],[CODIGO]])</f>
        <v>0</v>
      </c>
      <c r="I8326" s="387" t="b" cm="1">
        <f t="array" ref="I8326">_xlfn.LET(
    _xlpm.codigos_devolucion, _xlfn.UNIQUE(_xlfn._xlws.FILTER(BP[CODIGO], ISNUMBER(SEARCH("devoluci", BP[NOMBRE CUENTA])), {""})),
    ISNUMBER(MATCH(BP[[#This Row],[CODIGO]], _xlpm.codigos_devolucion, 0))
)</f>
        <v>0</v>
      </c>
    </row>
    <row r="8327" spans="1:9" x14ac:dyDescent="0.25">
      <c r="A8327" s="68"/>
      <c r="B8327" s="68"/>
      <c r="C8327" s="68"/>
      <c r="D8327" s="68"/>
      <c r="E8327" s="68"/>
      <c r="F8327" s="68"/>
      <c r="G8327" s="389"/>
      <c r="H8327" s="387" t="b" cm="1">
        <f t="array" aca="1" ref="H8327" ca="1">EsNegrita(BP[[#This Row],[CODIGO]])</f>
        <v>0</v>
      </c>
      <c r="I8327" s="387" t="b" cm="1">
        <f t="array" ref="I8327">_xlfn.LET(
    _xlpm.codigos_devolucion, _xlfn.UNIQUE(_xlfn._xlws.FILTER(BP[CODIGO], ISNUMBER(SEARCH("devoluci", BP[NOMBRE CUENTA])), {""})),
    ISNUMBER(MATCH(BP[[#This Row],[CODIGO]], _xlpm.codigos_devolucion, 0))
)</f>
        <v>0</v>
      </c>
    </row>
    <row r="8328" spans="1:9" x14ac:dyDescent="0.25">
      <c r="A8328" s="68"/>
      <c r="B8328" s="68"/>
      <c r="C8328" s="68"/>
      <c r="D8328" s="68"/>
      <c r="E8328" s="68"/>
      <c r="F8328" s="68"/>
      <c r="G8328" s="389"/>
      <c r="H8328" s="387" t="b" cm="1">
        <f t="array" aca="1" ref="H8328" ca="1">EsNegrita(BP[[#This Row],[CODIGO]])</f>
        <v>0</v>
      </c>
      <c r="I8328" s="387" t="b" cm="1">
        <f t="array" ref="I8328">_xlfn.LET(
    _xlpm.codigos_devolucion, _xlfn.UNIQUE(_xlfn._xlws.FILTER(BP[CODIGO], ISNUMBER(SEARCH("devoluci", BP[NOMBRE CUENTA])), {""})),
    ISNUMBER(MATCH(BP[[#This Row],[CODIGO]], _xlpm.codigos_devolucion, 0))
)</f>
        <v>0</v>
      </c>
    </row>
    <row r="8329" spans="1:9" x14ac:dyDescent="0.25">
      <c r="A8329" s="68"/>
      <c r="B8329" s="68"/>
      <c r="C8329" s="68"/>
      <c r="D8329" s="68"/>
      <c r="E8329" s="68"/>
      <c r="F8329" s="68"/>
      <c r="G8329" s="389"/>
      <c r="H8329" s="387" t="b" cm="1">
        <f t="array" aca="1" ref="H8329" ca="1">EsNegrita(BP[[#This Row],[CODIGO]])</f>
        <v>0</v>
      </c>
      <c r="I8329" s="387" t="b" cm="1">
        <f t="array" ref="I8329">_xlfn.LET(
    _xlpm.codigos_devolucion, _xlfn.UNIQUE(_xlfn._xlws.FILTER(BP[CODIGO], ISNUMBER(SEARCH("devoluci", BP[NOMBRE CUENTA])), {""})),
    ISNUMBER(MATCH(BP[[#This Row],[CODIGO]], _xlpm.codigos_devolucion, 0))
)</f>
        <v>0</v>
      </c>
    </row>
    <row r="8330" spans="1:9" x14ac:dyDescent="0.25">
      <c r="A8330" s="68"/>
      <c r="B8330" s="68"/>
      <c r="C8330" s="68"/>
      <c r="D8330" s="68"/>
      <c r="E8330" s="68"/>
      <c r="F8330" s="68"/>
      <c r="G8330" s="389"/>
      <c r="H8330" s="387" t="b" cm="1">
        <f t="array" aca="1" ref="H8330" ca="1">EsNegrita(BP[[#This Row],[CODIGO]])</f>
        <v>0</v>
      </c>
      <c r="I8330" s="387" t="b" cm="1">
        <f t="array" ref="I8330">_xlfn.LET(
    _xlpm.codigos_devolucion, _xlfn.UNIQUE(_xlfn._xlws.FILTER(BP[CODIGO], ISNUMBER(SEARCH("devoluci", BP[NOMBRE CUENTA])), {""})),
    ISNUMBER(MATCH(BP[[#This Row],[CODIGO]], _xlpm.codigos_devolucion, 0))
)</f>
        <v>0</v>
      </c>
    </row>
    <row r="8331" spans="1:9" x14ac:dyDescent="0.25">
      <c r="A8331" s="68"/>
      <c r="B8331" s="68"/>
      <c r="C8331" s="68"/>
      <c r="D8331" s="68"/>
      <c r="E8331" s="68"/>
      <c r="F8331" s="68"/>
      <c r="G8331" s="389"/>
      <c r="H8331" s="387" t="b" cm="1">
        <f t="array" aca="1" ref="H8331" ca="1">EsNegrita(BP[[#This Row],[CODIGO]])</f>
        <v>0</v>
      </c>
      <c r="I8331" s="387" t="b" cm="1">
        <f t="array" ref="I8331">_xlfn.LET(
    _xlpm.codigos_devolucion, _xlfn.UNIQUE(_xlfn._xlws.FILTER(BP[CODIGO], ISNUMBER(SEARCH("devoluci", BP[NOMBRE CUENTA])), {""})),
    ISNUMBER(MATCH(BP[[#This Row],[CODIGO]], _xlpm.codigos_devolucion, 0))
)</f>
        <v>0</v>
      </c>
    </row>
    <row r="8332" spans="1:9" x14ac:dyDescent="0.25">
      <c r="A8332" s="68"/>
      <c r="B8332" s="68"/>
      <c r="C8332" s="68"/>
      <c r="D8332" s="68"/>
      <c r="E8332" s="68"/>
      <c r="F8332" s="68"/>
      <c r="G8332" s="389"/>
      <c r="H8332" s="387" t="b" cm="1">
        <f t="array" aca="1" ref="H8332" ca="1">EsNegrita(BP[[#This Row],[CODIGO]])</f>
        <v>0</v>
      </c>
      <c r="I8332" s="387" t="b" cm="1">
        <f t="array" ref="I8332">_xlfn.LET(
    _xlpm.codigos_devolucion, _xlfn.UNIQUE(_xlfn._xlws.FILTER(BP[CODIGO], ISNUMBER(SEARCH("devoluci", BP[NOMBRE CUENTA])), {""})),
    ISNUMBER(MATCH(BP[[#This Row],[CODIGO]], _xlpm.codigos_devolucion, 0))
)</f>
        <v>0</v>
      </c>
    </row>
    <row r="8333" spans="1:9" x14ac:dyDescent="0.25">
      <c r="A8333" s="68"/>
      <c r="B8333" s="68"/>
      <c r="C8333" s="68"/>
      <c r="D8333" s="68"/>
      <c r="E8333" s="68"/>
      <c r="F8333" s="68"/>
      <c r="G8333" s="389"/>
      <c r="H8333" s="387" t="b" cm="1">
        <f t="array" aca="1" ref="H8333" ca="1">EsNegrita(BP[[#This Row],[CODIGO]])</f>
        <v>0</v>
      </c>
      <c r="I8333" s="387" t="b" cm="1">
        <f t="array" ref="I8333">_xlfn.LET(
    _xlpm.codigos_devolucion, _xlfn.UNIQUE(_xlfn._xlws.FILTER(BP[CODIGO], ISNUMBER(SEARCH("devoluci", BP[NOMBRE CUENTA])), {""})),
    ISNUMBER(MATCH(BP[[#This Row],[CODIGO]], _xlpm.codigos_devolucion, 0))
)</f>
        <v>0</v>
      </c>
    </row>
    <row r="8334" spans="1:9" x14ac:dyDescent="0.25">
      <c r="A8334" s="68"/>
      <c r="B8334" s="68"/>
      <c r="C8334" s="68"/>
      <c r="D8334" s="68"/>
      <c r="E8334" s="68"/>
      <c r="F8334" s="68"/>
      <c r="G8334" s="389"/>
      <c r="H8334" s="387" t="b" cm="1">
        <f t="array" aca="1" ref="H8334" ca="1">EsNegrita(BP[[#This Row],[CODIGO]])</f>
        <v>0</v>
      </c>
      <c r="I8334" s="387" t="b" cm="1">
        <f t="array" ref="I8334">_xlfn.LET(
    _xlpm.codigos_devolucion, _xlfn.UNIQUE(_xlfn._xlws.FILTER(BP[CODIGO], ISNUMBER(SEARCH("devoluci", BP[NOMBRE CUENTA])), {""})),
    ISNUMBER(MATCH(BP[[#This Row],[CODIGO]], _xlpm.codigos_devolucion, 0))
)</f>
        <v>0</v>
      </c>
    </row>
    <row r="8335" spans="1:9" x14ac:dyDescent="0.25">
      <c r="A8335" s="68"/>
      <c r="B8335" s="68"/>
      <c r="C8335" s="68"/>
      <c r="D8335" s="68"/>
      <c r="E8335" s="68"/>
      <c r="F8335" s="68"/>
      <c r="G8335" s="389"/>
      <c r="H8335" s="387" t="b" cm="1">
        <f t="array" aca="1" ref="H8335" ca="1">EsNegrita(BP[[#This Row],[CODIGO]])</f>
        <v>0</v>
      </c>
      <c r="I8335" s="387" t="b" cm="1">
        <f t="array" ref="I8335">_xlfn.LET(
    _xlpm.codigos_devolucion, _xlfn.UNIQUE(_xlfn._xlws.FILTER(BP[CODIGO], ISNUMBER(SEARCH("devoluci", BP[NOMBRE CUENTA])), {""})),
    ISNUMBER(MATCH(BP[[#This Row],[CODIGO]], _xlpm.codigos_devolucion, 0))
)</f>
        <v>0</v>
      </c>
    </row>
    <row r="8336" spans="1:9" x14ac:dyDescent="0.25">
      <c r="A8336" s="68"/>
      <c r="B8336" s="68"/>
      <c r="C8336" s="68"/>
      <c r="D8336" s="68"/>
      <c r="E8336" s="68"/>
      <c r="F8336" s="68"/>
      <c r="G8336" s="389"/>
      <c r="H8336" s="387" t="b" cm="1">
        <f t="array" aca="1" ref="H8336" ca="1">EsNegrita(BP[[#This Row],[CODIGO]])</f>
        <v>0</v>
      </c>
      <c r="I8336" s="387" t="b" cm="1">
        <f t="array" ref="I8336">_xlfn.LET(
    _xlpm.codigos_devolucion, _xlfn.UNIQUE(_xlfn._xlws.FILTER(BP[CODIGO], ISNUMBER(SEARCH("devoluci", BP[NOMBRE CUENTA])), {""})),
    ISNUMBER(MATCH(BP[[#This Row],[CODIGO]], _xlpm.codigos_devolucion, 0))
)</f>
        <v>0</v>
      </c>
    </row>
    <row r="8337" spans="1:9" x14ac:dyDescent="0.25">
      <c r="A8337" s="68"/>
      <c r="B8337" s="68"/>
      <c r="C8337" s="68"/>
      <c r="D8337" s="68"/>
      <c r="E8337" s="68"/>
      <c r="F8337" s="68"/>
      <c r="G8337" s="389"/>
      <c r="H8337" s="387" t="b" cm="1">
        <f t="array" aca="1" ref="H8337" ca="1">EsNegrita(BP[[#This Row],[CODIGO]])</f>
        <v>0</v>
      </c>
      <c r="I8337" s="387" t="b" cm="1">
        <f t="array" ref="I8337">_xlfn.LET(
    _xlpm.codigos_devolucion, _xlfn.UNIQUE(_xlfn._xlws.FILTER(BP[CODIGO], ISNUMBER(SEARCH("devoluci", BP[NOMBRE CUENTA])), {""})),
    ISNUMBER(MATCH(BP[[#This Row],[CODIGO]], _xlpm.codigos_devolucion, 0))
)</f>
        <v>0</v>
      </c>
    </row>
    <row r="8338" spans="1:9" x14ac:dyDescent="0.25">
      <c r="A8338" s="68"/>
      <c r="B8338" s="68"/>
      <c r="C8338" s="68"/>
      <c r="D8338" s="68"/>
      <c r="E8338" s="68"/>
      <c r="F8338" s="68"/>
      <c r="G8338" s="389"/>
      <c r="H8338" s="387" t="b" cm="1">
        <f t="array" aca="1" ref="H8338" ca="1">EsNegrita(BP[[#This Row],[CODIGO]])</f>
        <v>0</v>
      </c>
      <c r="I8338" s="387" t="b" cm="1">
        <f t="array" ref="I8338">_xlfn.LET(
    _xlpm.codigos_devolucion, _xlfn.UNIQUE(_xlfn._xlws.FILTER(BP[CODIGO], ISNUMBER(SEARCH("devoluci", BP[NOMBRE CUENTA])), {""})),
    ISNUMBER(MATCH(BP[[#This Row],[CODIGO]], _xlpm.codigos_devolucion, 0))
)</f>
        <v>0</v>
      </c>
    </row>
    <row r="8339" spans="1:9" x14ac:dyDescent="0.25">
      <c r="A8339" s="68"/>
      <c r="B8339" s="68"/>
      <c r="C8339" s="68"/>
      <c r="D8339" s="68"/>
      <c r="E8339" s="68"/>
      <c r="F8339" s="68"/>
      <c r="G8339" s="389"/>
      <c r="H8339" s="387" t="b" cm="1">
        <f t="array" aca="1" ref="H8339" ca="1">EsNegrita(BP[[#This Row],[CODIGO]])</f>
        <v>0</v>
      </c>
      <c r="I8339" s="387" t="b" cm="1">
        <f t="array" ref="I8339">_xlfn.LET(
    _xlpm.codigos_devolucion, _xlfn.UNIQUE(_xlfn._xlws.FILTER(BP[CODIGO], ISNUMBER(SEARCH("devoluci", BP[NOMBRE CUENTA])), {""})),
    ISNUMBER(MATCH(BP[[#This Row],[CODIGO]], _xlpm.codigos_devolucion, 0))
)</f>
        <v>0</v>
      </c>
    </row>
    <row r="8340" spans="1:9" x14ac:dyDescent="0.25">
      <c r="A8340" s="68"/>
      <c r="B8340" s="68"/>
      <c r="C8340" s="68"/>
      <c r="D8340" s="68"/>
      <c r="E8340" s="68"/>
      <c r="F8340" s="68"/>
      <c r="G8340" s="389"/>
      <c r="H8340" s="387" t="b" cm="1">
        <f t="array" aca="1" ref="H8340" ca="1">EsNegrita(BP[[#This Row],[CODIGO]])</f>
        <v>0</v>
      </c>
      <c r="I8340" s="387" t="b" cm="1">
        <f t="array" ref="I8340">_xlfn.LET(
    _xlpm.codigos_devolucion, _xlfn.UNIQUE(_xlfn._xlws.FILTER(BP[CODIGO], ISNUMBER(SEARCH("devoluci", BP[NOMBRE CUENTA])), {""})),
    ISNUMBER(MATCH(BP[[#This Row],[CODIGO]], _xlpm.codigos_devolucion, 0))
)</f>
        <v>0</v>
      </c>
    </row>
    <row r="8341" spans="1:9" x14ac:dyDescent="0.25">
      <c r="A8341" s="68"/>
      <c r="B8341" s="68"/>
      <c r="C8341" s="68"/>
      <c r="D8341" s="68"/>
      <c r="E8341" s="68"/>
      <c r="F8341" s="68"/>
      <c r="G8341" s="389"/>
      <c r="H8341" s="387" t="b" cm="1">
        <f t="array" aca="1" ref="H8341" ca="1">EsNegrita(BP[[#This Row],[CODIGO]])</f>
        <v>0</v>
      </c>
      <c r="I8341" s="387" t="b" cm="1">
        <f t="array" ref="I8341">_xlfn.LET(
    _xlpm.codigos_devolucion, _xlfn.UNIQUE(_xlfn._xlws.FILTER(BP[CODIGO], ISNUMBER(SEARCH("devoluci", BP[NOMBRE CUENTA])), {""})),
    ISNUMBER(MATCH(BP[[#This Row],[CODIGO]], _xlpm.codigos_devolucion, 0))
)</f>
        <v>0</v>
      </c>
    </row>
    <row r="8342" spans="1:9" x14ac:dyDescent="0.25">
      <c r="A8342" s="68"/>
      <c r="B8342" s="68"/>
      <c r="C8342" s="68"/>
      <c r="D8342" s="68"/>
      <c r="E8342" s="68"/>
      <c r="F8342" s="68"/>
      <c r="G8342" s="389"/>
      <c r="H8342" s="387" t="b" cm="1">
        <f t="array" aca="1" ref="H8342" ca="1">EsNegrita(BP[[#This Row],[CODIGO]])</f>
        <v>0</v>
      </c>
      <c r="I8342" s="387" t="b" cm="1">
        <f t="array" ref="I8342">_xlfn.LET(
    _xlpm.codigos_devolucion, _xlfn.UNIQUE(_xlfn._xlws.FILTER(BP[CODIGO], ISNUMBER(SEARCH("devoluci", BP[NOMBRE CUENTA])), {""})),
    ISNUMBER(MATCH(BP[[#This Row],[CODIGO]], _xlpm.codigos_devolucion, 0))
)</f>
        <v>0</v>
      </c>
    </row>
    <row r="8343" spans="1:9" x14ac:dyDescent="0.25">
      <c r="A8343" s="68"/>
      <c r="B8343" s="68"/>
      <c r="C8343" s="68"/>
      <c r="D8343" s="68"/>
      <c r="E8343" s="68"/>
      <c r="F8343" s="68"/>
      <c r="G8343" s="389"/>
      <c r="H8343" s="387" t="b" cm="1">
        <f t="array" aca="1" ref="H8343" ca="1">EsNegrita(BP[[#This Row],[CODIGO]])</f>
        <v>0</v>
      </c>
      <c r="I8343" s="387" t="b" cm="1">
        <f t="array" ref="I8343">_xlfn.LET(
    _xlpm.codigos_devolucion, _xlfn.UNIQUE(_xlfn._xlws.FILTER(BP[CODIGO], ISNUMBER(SEARCH("devoluci", BP[NOMBRE CUENTA])), {""})),
    ISNUMBER(MATCH(BP[[#This Row],[CODIGO]], _xlpm.codigos_devolucion, 0))
)</f>
        <v>0</v>
      </c>
    </row>
    <row r="8344" spans="1:9" x14ac:dyDescent="0.25">
      <c r="A8344" s="68"/>
      <c r="B8344" s="68"/>
      <c r="C8344" s="68"/>
      <c r="D8344" s="68"/>
      <c r="E8344" s="68"/>
      <c r="F8344" s="68"/>
      <c r="G8344" s="389"/>
      <c r="H8344" s="387" t="b" cm="1">
        <f t="array" aca="1" ref="H8344" ca="1">EsNegrita(BP[[#This Row],[CODIGO]])</f>
        <v>0</v>
      </c>
      <c r="I8344" s="387" t="b" cm="1">
        <f t="array" ref="I8344">_xlfn.LET(
    _xlpm.codigos_devolucion, _xlfn.UNIQUE(_xlfn._xlws.FILTER(BP[CODIGO], ISNUMBER(SEARCH("devoluci", BP[NOMBRE CUENTA])), {""})),
    ISNUMBER(MATCH(BP[[#This Row],[CODIGO]], _xlpm.codigos_devolucion, 0))
)</f>
        <v>0</v>
      </c>
    </row>
    <row r="8345" spans="1:9" x14ac:dyDescent="0.25">
      <c r="A8345" s="68"/>
      <c r="B8345" s="68"/>
      <c r="C8345" s="68"/>
      <c r="D8345" s="68"/>
      <c r="E8345" s="68"/>
      <c r="F8345" s="68"/>
      <c r="G8345" s="389"/>
      <c r="H8345" s="387" t="b" cm="1">
        <f t="array" aca="1" ref="H8345" ca="1">EsNegrita(BP[[#This Row],[CODIGO]])</f>
        <v>0</v>
      </c>
      <c r="I8345" s="387" t="b" cm="1">
        <f t="array" ref="I8345">_xlfn.LET(
    _xlpm.codigos_devolucion, _xlfn.UNIQUE(_xlfn._xlws.FILTER(BP[CODIGO], ISNUMBER(SEARCH("devoluci", BP[NOMBRE CUENTA])), {""})),
    ISNUMBER(MATCH(BP[[#This Row],[CODIGO]], _xlpm.codigos_devolucion, 0))
)</f>
        <v>0</v>
      </c>
    </row>
    <row r="8346" spans="1:9" x14ac:dyDescent="0.25">
      <c r="A8346" s="68"/>
      <c r="B8346" s="68"/>
      <c r="C8346" s="68"/>
      <c r="D8346" s="68"/>
      <c r="E8346" s="68"/>
      <c r="F8346" s="68"/>
      <c r="G8346" s="389"/>
      <c r="H8346" s="387" t="b" cm="1">
        <f t="array" aca="1" ref="H8346" ca="1">EsNegrita(BP[[#This Row],[CODIGO]])</f>
        <v>0</v>
      </c>
      <c r="I8346" s="387" t="b" cm="1">
        <f t="array" ref="I8346">_xlfn.LET(
    _xlpm.codigos_devolucion, _xlfn.UNIQUE(_xlfn._xlws.FILTER(BP[CODIGO], ISNUMBER(SEARCH("devoluci", BP[NOMBRE CUENTA])), {""})),
    ISNUMBER(MATCH(BP[[#This Row],[CODIGO]], _xlpm.codigos_devolucion, 0))
)</f>
        <v>0</v>
      </c>
    </row>
    <row r="8347" spans="1:9" x14ac:dyDescent="0.25">
      <c r="A8347" s="68"/>
      <c r="B8347" s="68"/>
      <c r="C8347" s="68"/>
      <c r="D8347" s="68"/>
      <c r="E8347" s="68"/>
      <c r="F8347" s="68"/>
      <c r="G8347" s="389"/>
      <c r="H8347" s="387" t="b" cm="1">
        <f t="array" aca="1" ref="H8347" ca="1">EsNegrita(BP[[#This Row],[CODIGO]])</f>
        <v>0</v>
      </c>
      <c r="I8347" s="387" t="b" cm="1">
        <f t="array" ref="I8347">_xlfn.LET(
    _xlpm.codigos_devolucion, _xlfn.UNIQUE(_xlfn._xlws.FILTER(BP[CODIGO], ISNUMBER(SEARCH("devoluci", BP[NOMBRE CUENTA])), {""})),
    ISNUMBER(MATCH(BP[[#This Row],[CODIGO]], _xlpm.codigos_devolucion, 0))
)</f>
        <v>0</v>
      </c>
    </row>
    <row r="8348" spans="1:9" x14ac:dyDescent="0.25">
      <c r="A8348" s="68"/>
      <c r="B8348" s="68"/>
      <c r="C8348" s="68"/>
      <c r="D8348" s="68"/>
      <c r="E8348" s="68"/>
      <c r="F8348" s="68"/>
      <c r="G8348" s="389"/>
      <c r="H8348" s="387" t="b" cm="1">
        <f t="array" aca="1" ref="H8348" ca="1">EsNegrita(BP[[#This Row],[CODIGO]])</f>
        <v>0</v>
      </c>
      <c r="I8348" s="387" t="b" cm="1">
        <f t="array" ref="I8348">_xlfn.LET(
    _xlpm.codigos_devolucion, _xlfn.UNIQUE(_xlfn._xlws.FILTER(BP[CODIGO], ISNUMBER(SEARCH("devoluci", BP[NOMBRE CUENTA])), {""})),
    ISNUMBER(MATCH(BP[[#This Row],[CODIGO]], _xlpm.codigos_devolucion, 0))
)</f>
        <v>0</v>
      </c>
    </row>
    <row r="8349" spans="1:9" x14ac:dyDescent="0.25">
      <c r="A8349" s="68"/>
      <c r="B8349" s="68"/>
      <c r="C8349" s="68"/>
      <c r="D8349" s="68"/>
      <c r="E8349" s="68"/>
      <c r="F8349" s="68"/>
      <c r="G8349" s="389"/>
      <c r="H8349" s="387" t="b" cm="1">
        <f t="array" aca="1" ref="H8349" ca="1">EsNegrita(BP[[#This Row],[CODIGO]])</f>
        <v>0</v>
      </c>
      <c r="I8349" s="387" t="b" cm="1">
        <f t="array" ref="I8349">_xlfn.LET(
    _xlpm.codigos_devolucion, _xlfn.UNIQUE(_xlfn._xlws.FILTER(BP[CODIGO], ISNUMBER(SEARCH("devoluci", BP[NOMBRE CUENTA])), {""})),
    ISNUMBER(MATCH(BP[[#This Row],[CODIGO]], _xlpm.codigos_devolucion, 0))
)</f>
        <v>0</v>
      </c>
    </row>
    <row r="8350" spans="1:9" x14ac:dyDescent="0.25">
      <c r="A8350" s="68"/>
      <c r="B8350" s="68"/>
      <c r="C8350" s="68"/>
      <c r="D8350" s="68"/>
      <c r="E8350" s="68"/>
      <c r="F8350" s="68"/>
      <c r="G8350" s="389"/>
      <c r="H8350" s="387" t="b" cm="1">
        <f t="array" aca="1" ref="H8350" ca="1">EsNegrita(BP[[#This Row],[CODIGO]])</f>
        <v>0</v>
      </c>
      <c r="I8350" s="387" t="b" cm="1">
        <f t="array" ref="I8350">_xlfn.LET(
    _xlpm.codigos_devolucion, _xlfn.UNIQUE(_xlfn._xlws.FILTER(BP[CODIGO], ISNUMBER(SEARCH("devoluci", BP[NOMBRE CUENTA])), {""})),
    ISNUMBER(MATCH(BP[[#This Row],[CODIGO]], _xlpm.codigos_devolucion, 0))
)</f>
        <v>0</v>
      </c>
    </row>
    <row r="8351" spans="1:9" x14ac:dyDescent="0.25">
      <c r="A8351" s="68"/>
      <c r="B8351" s="68"/>
      <c r="C8351" s="68"/>
      <c r="D8351" s="68"/>
      <c r="E8351" s="68"/>
      <c r="F8351" s="68"/>
      <c r="G8351" s="389"/>
      <c r="H8351" s="387" t="b" cm="1">
        <f t="array" aca="1" ref="H8351" ca="1">EsNegrita(BP[[#This Row],[CODIGO]])</f>
        <v>0</v>
      </c>
      <c r="I8351" s="387" t="b" cm="1">
        <f t="array" ref="I8351">_xlfn.LET(
    _xlpm.codigos_devolucion, _xlfn.UNIQUE(_xlfn._xlws.FILTER(BP[CODIGO], ISNUMBER(SEARCH("devoluci", BP[NOMBRE CUENTA])), {""})),
    ISNUMBER(MATCH(BP[[#This Row],[CODIGO]], _xlpm.codigos_devolucion, 0))
)</f>
        <v>0</v>
      </c>
    </row>
    <row r="8352" spans="1:9" x14ac:dyDescent="0.25">
      <c r="A8352" s="68"/>
      <c r="B8352" s="68"/>
      <c r="C8352" s="68"/>
      <c r="D8352" s="68"/>
      <c r="E8352" s="68"/>
      <c r="F8352" s="68"/>
      <c r="G8352" s="389"/>
      <c r="H8352" s="387" t="b" cm="1">
        <f t="array" aca="1" ref="H8352" ca="1">EsNegrita(BP[[#This Row],[CODIGO]])</f>
        <v>0</v>
      </c>
      <c r="I8352" s="387" t="b" cm="1">
        <f t="array" ref="I8352">_xlfn.LET(
    _xlpm.codigos_devolucion, _xlfn.UNIQUE(_xlfn._xlws.FILTER(BP[CODIGO], ISNUMBER(SEARCH("devoluci", BP[NOMBRE CUENTA])), {""})),
    ISNUMBER(MATCH(BP[[#This Row],[CODIGO]], _xlpm.codigos_devolucion, 0))
)</f>
        <v>0</v>
      </c>
    </row>
    <row r="8353" spans="1:9" x14ac:dyDescent="0.25">
      <c r="A8353" s="68"/>
      <c r="B8353" s="68"/>
      <c r="C8353" s="68"/>
      <c r="D8353" s="68"/>
      <c r="E8353" s="68"/>
      <c r="F8353" s="68"/>
      <c r="G8353" s="389"/>
      <c r="H8353" s="387" t="b" cm="1">
        <f t="array" aca="1" ref="H8353" ca="1">EsNegrita(BP[[#This Row],[CODIGO]])</f>
        <v>0</v>
      </c>
      <c r="I8353" s="387" t="b" cm="1">
        <f t="array" ref="I8353">_xlfn.LET(
    _xlpm.codigos_devolucion, _xlfn.UNIQUE(_xlfn._xlws.FILTER(BP[CODIGO], ISNUMBER(SEARCH("devoluci", BP[NOMBRE CUENTA])), {""})),
    ISNUMBER(MATCH(BP[[#This Row],[CODIGO]], _xlpm.codigos_devolucion, 0))
)</f>
        <v>0</v>
      </c>
    </row>
    <row r="8354" spans="1:9" x14ac:dyDescent="0.25">
      <c r="A8354" s="68"/>
      <c r="B8354" s="68"/>
      <c r="C8354" s="68"/>
      <c r="D8354" s="68"/>
      <c r="E8354" s="68"/>
      <c r="F8354" s="68"/>
      <c r="G8354" s="389"/>
      <c r="H8354" s="387" t="b" cm="1">
        <f t="array" aca="1" ref="H8354" ca="1">EsNegrita(BP[[#This Row],[CODIGO]])</f>
        <v>0</v>
      </c>
      <c r="I8354" s="387" t="b" cm="1">
        <f t="array" ref="I8354">_xlfn.LET(
    _xlpm.codigos_devolucion, _xlfn.UNIQUE(_xlfn._xlws.FILTER(BP[CODIGO], ISNUMBER(SEARCH("devoluci", BP[NOMBRE CUENTA])), {""})),
    ISNUMBER(MATCH(BP[[#This Row],[CODIGO]], _xlpm.codigos_devolucion, 0))
)</f>
        <v>0</v>
      </c>
    </row>
    <row r="8355" spans="1:9" x14ac:dyDescent="0.25">
      <c r="A8355" s="68"/>
      <c r="B8355" s="68"/>
      <c r="C8355" s="68"/>
      <c r="D8355" s="68"/>
      <c r="E8355" s="68"/>
      <c r="F8355" s="68"/>
      <c r="G8355" s="389"/>
      <c r="H8355" s="387" t="b" cm="1">
        <f t="array" aca="1" ref="H8355" ca="1">EsNegrita(BP[[#This Row],[CODIGO]])</f>
        <v>0</v>
      </c>
      <c r="I8355" s="387" t="b" cm="1">
        <f t="array" ref="I8355">_xlfn.LET(
    _xlpm.codigos_devolucion, _xlfn.UNIQUE(_xlfn._xlws.FILTER(BP[CODIGO], ISNUMBER(SEARCH("devoluci", BP[NOMBRE CUENTA])), {""})),
    ISNUMBER(MATCH(BP[[#This Row],[CODIGO]], _xlpm.codigos_devolucion, 0))
)</f>
        <v>0</v>
      </c>
    </row>
    <row r="8356" spans="1:9" x14ac:dyDescent="0.25">
      <c r="A8356" s="68"/>
      <c r="B8356" s="68"/>
      <c r="C8356" s="68"/>
      <c r="D8356" s="68"/>
      <c r="E8356" s="68"/>
      <c r="F8356" s="68"/>
      <c r="G8356" s="389"/>
      <c r="H8356" s="387" t="b" cm="1">
        <f t="array" aca="1" ref="H8356" ca="1">EsNegrita(BP[[#This Row],[CODIGO]])</f>
        <v>0</v>
      </c>
      <c r="I8356" s="387" t="b" cm="1">
        <f t="array" ref="I8356">_xlfn.LET(
    _xlpm.codigos_devolucion, _xlfn.UNIQUE(_xlfn._xlws.FILTER(BP[CODIGO], ISNUMBER(SEARCH("devoluci", BP[NOMBRE CUENTA])), {""})),
    ISNUMBER(MATCH(BP[[#This Row],[CODIGO]], _xlpm.codigos_devolucion, 0))
)</f>
        <v>0</v>
      </c>
    </row>
    <row r="8357" spans="1:9" x14ac:dyDescent="0.25">
      <c r="A8357" s="68"/>
      <c r="B8357" s="68"/>
      <c r="C8357" s="68"/>
      <c r="D8357" s="68"/>
      <c r="E8357" s="68"/>
      <c r="F8357" s="68"/>
      <c r="G8357" s="389"/>
      <c r="H8357" s="387" t="b" cm="1">
        <f t="array" aca="1" ref="H8357" ca="1">EsNegrita(BP[[#This Row],[CODIGO]])</f>
        <v>0</v>
      </c>
      <c r="I8357" s="387" t="b" cm="1">
        <f t="array" ref="I8357">_xlfn.LET(
    _xlpm.codigos_devolucion, _xlfn.UNIQUE(_xlfn._xlws.FILTER(BP[CODIGO], ISNUMBER(SEARCH("devoluci", BP[NOMBRE CUENTA])), {""})),
    ISNUMBER(MATCH(BP[[#This Row],[CODIGO]], _xlpm.codigos_devolucion, 0))
)</f>
        <v>0</v>
      </c>
    </row>
    <row r="8358" spans="1:9" x14ac:dyDescent="0.25">
      <c r="A8358" s="68"/>
      <c r="B8358" s="68"/>
      <c r="C8358" s="68"/>
      <c r="D8358" s="68"/>
      <c r="E8358" s="68"/>
      <c r="F8358" s="68"/>
      <c r="G8358" s="389"/>
      <c r="H8358" s="387" t="b" cm="1">
        <f t="array" aca="1" ref="H8358" ca="1">EsNegrita(BP[[#This Row],[CODIGO]])</f>
        <v>0</v>
      </c>
      <c r="I8358" s="387" t="b" cm="1">
        <f t="array" ref="I8358">_xlfn.LET(
    _xlpm.codigos_devolucion, _xlfn.UNIQUE(_xlfn._xlws.FILTER(BP[CODIGO], ISNUMBER(SEARCH("devoluci", BP[NOMBRE CUENTA])), {""})),
    ISNUMBER(MATCH(BP[[#This Row],[CODIGO]], _xlpm.codigos_devolucion, 0))
)</f>
        <v>0</v>
      </c>
    </row>
    <row r="8359" spans="1:9" x14ac:dyDescent="0.25">
      <c r="A8359" s="68"/>
      <c r="B8359" s="68"/>
      <c r="C8359" s="68"/>
      <c r="D8359" s="68"/>
      <c r="E8359" s="68"/>
      <c r="F8359" s="68"/>
      <c r="G8359" s="389"/>
      <c r="H8359" s="387" t="b" cm="1">
        <f t="array" aca="1" ref="H8359" ca="1">EsNegrita(BP[[#This Row],[CODIGO]])</f>
        <v>0</v>
      </c>
      <c r="I8359" s="387" t="b" cm="1">
        <f t="array" ref="I8359">_xlfn.LET(
    _xlpm.codigos_devolucion, _xlfn.UNIQUE(_xlfn._xlws.FILTER(BP[CODIGO], ISNUMBER(SEARCH("devoluci", BP[NOMBRE CUENTA])), {""})),
    ISNUMBER(MATCH(BP[[#This Row],[CODIGO]], _xlpm.codigos_devolucion, 0))
)</f>
        <v>0</v>
      </c>
    </row>
    <row r="8360" spans="1:9" x14ac:dyDescent="0.25">
      <c r="A8360" s="68"/>
      <c r="B8360" s="68"/>
      <c r="C8360" s="68"/>
      <c r="D8360" s="68"/>
      <c r="E8360" s="68"/>
      <c r="F8360" s="68"/>
      <c r="G8360" s="389"/>
      <c r="H8360" s="387" t="b" cm="1">
        <f t="array" aca="1" ref="H8360" ca="1">EsNegrita(BP[[#This Row],[CODIGO]])</f>
        <v>0</v>
      </c>
      <c r="I8360" s="387" t="b" cm="1">
        <f t="array" ref="I8360">_xlfn.LET(
    _xlpm.codigos_devolucion, _xlfn.UNIQUE(_xlfn._xlws.FILTER(BP[CODIGO], ISNUMBER(SEARCH("devoluci", BP[NOMBRE CUENTA])), {""})),
    ISNUMBER(MATCH(BP[[#This Row],[CODIGO]], _xlpm.codigos_devolucion, 0))
)</f>
        <v>0</v>
      </c>
    </row>
    <row r="8361" spans="1:9" x14ac:dyDescent="0.25">
      <c r="A8361" s="68"/>
      <c r="B8361" s="68"/>
      <c r="C8361" s="68"/>
      <c r="D8361" s="68"/>
      <c r="E8361" s="68"/>
      <c r="F8361" s="68"/>
      <c r="G8361" s="389"/>
      <c r="H8361" s="387" t="b" cm="1">
        <f t="array" aca="1" ref="H8361" ca="1">EsNegrita(BP[[#This Row],[CODIGO]])</f>
        <v>0</v>
      </c>
      <c r="I8361" s="387" t="b" cm="1">
        <f t="array" ref="I8361">_xlfn.LET(
    _xlpm.codigos_devolucion, _xlfn.UNIQUE(_xlfn._xlws.FILTER(BP[CODIGO], ISNUMBER(SEARCH("devoluci", BP[NOMBRE CUENTA])), {""})),
    ISNUMBER(MATCH(BP[[#This Row],[CODIGO]], _xlpm.codigos_devolucion, 0))
)</f>
        <v>0</v>
      </c>
    </row>
    <row r="8362" spans="1:9" x14ac:dyDescent="0.25">
      <c r="A8362" s="68"/>
      <c r="B8362" s="68"/>
      <c r="C8362" s="68"/>
      <c r="D8362" s="68"/>
      <c r="E8362" s="68"/>
      <c r="F8362" s="68"/>
      <c r="G8362" s="389"/>
      <c r="H8362" s="387" t="b" cm="1">
        <f t="array" aca="1" ref="H8362" ca="1">EsNegrita(BP[[#This Row],[CODIGO]])</f>
        <v>0</v>
      </c>
      <c r="I8362" s="387" t="b" cm="1">
        <f t="array" ref="I8362">_xlfn.LET(
    _xlpm.codigos_devolucion, _xlfn.UNIQUE(_xlfn._xlws.FILTER(BP[CODIGO], ISNUMBER(SEARCH("devoluci", BP[NOMBRE CUENTA])), {""})),
    ISNUMBER(MATCH(BP[[#This Row],[CODIGO]], _xlpm.codigos_devolucion, 0))
)</f>
        <v>0</v>
      </c>
    </row>
    <row r="8363" spans="1:9" x14ac:dyDescent="0.25">
      <c r="A8363" s="68"/>
      <c r="B8363" s="68"/>
      <c r="C8363" s="68"/>
      <c r="D8363" s="68"/>
      <c r="E8363" s="68"/>
      <c r="F8363" s="68"/>
      <c r="G8363" s="389"/>
      <c r="H8363" s="387" t="b" cm="1">
        <f t="array" aca="1" ref="H8363" ca="1">EsNegrita(BP[[#This Row],[CODIGO]])</f>
        <v>0</v>
      </c>
      <c r="I8363" s="387" t="b" cm="1">
        <f t="array" ref="I8363">_xlfn.LET(
    _xlpm.codigos_devolucion, _xlfn.UNIQUE(_xlfn._xlws.FILTER(BP[CODIGO], ISNUMBER(SEARCH("devoluci", BP[NOMBRE CUENTA])), {""})),
    ISNUMBER(MATCH(BP[[#This Row],[CODIGO]], _xlpm.codigos_devolucion, 0))
)</f>
        <v>0</v>
      </c>
    </row>
    <row r="8364" spans="1:9" x14ac:dyDescent="0.25">
      <c r="A8364" s="68"/>
      <c r="B8364" s="68"/>
      <c r="C8364" s="68"/>
      <c r="D8364" s="68"/>
      <c r="E8364" s="68"/>
      <c r="F8364" s="68"/>
      <c r="G8364" s="389"/>
      <c r="H8364" s="387" t="b" cm="1">
        <f t="array" aca="1" ref="H8364" ca="1">EsNegrita(BP[[#This Row],[CODIGO]])</f>
        <v>0</v>
      </c>
      <c r="I8364" s="387" t="b" cm="1">
        <f t="array" ref="I8364">_xlfn.LET(
    _xlpm.codigos_devolucion, _xlfn.UNIQUE(_xlfn._xlws.FILTER(BP[CODIGO], ISNUMBER(SEARCH("devoluci", BP[NOMBRE CUENTA])), {""})),
    ISNUMBER(MATCH(BP[[#This Row],[CODIGO]], _xlpm.codigos_devolucion, 0))
)</f>
        <v>0</v>
      </c>
    </row>
    <row r="8365" spans="1:9" x14ac:dyDescent="0.25">
      <c r="A8365" s="68"/>
      <c r="B8365" s="68"/>
      <c r="C8365" s="68"/>
      <c r="D8365" s="68"/>
      <c r="E8365" s="68"/>
      <c r="F8365" s="68"/>
      <c r="G8365" s="389"/>
      <c r="H8365" s="387" t="b" cm="1">
        <f t="array" aca="1" ref="H8365" ca="1">EsNegrita(BP[[#This Row],[CODIGO]])</f>
        <v>0</v>
      </c>
      <c r="I8365" s="387" t="b" cm="1">
        <f t="array" ref="I8365">_xlfn.LET(
    _xlpm.codigos_devolucion, _xlfn.UNIQUE(_xlfn._xlws.FILTER(BP[CODIGO], ISNUMBER(SEARCH("devoluci", BP[NOMBRE CUENTA])), {""})),
    ISNUMBER(MATCH(BP[[#This Row],[CODIGO]], _xlpm.codigos_devolucion, 0))
)</f>
        <v>0</v>
      </c>
    </row>
    <row r="8366" spans="1:9" x14ac:dyDescent="0.25">
      <c r="A8366" s="68"/>
      <c r="B8366" s="68"/>
      <c r="C8366" s="68"/>
      <c r="D8366" s="68"/>
      <c r="E8366" s="68"/>
      <c r="F8366" s="68"/>
      <c r="G8366" s="389"/>
      <c r="H8366" s="387" t="b" cm="1">
        <f t="array" aca="1" ref="H8366" ca="1">EsNegrita(BP[[#This Row],[CODIGO]])</f>
        <v>0</v>
      </c>
      <c r="I8366" s="387" t="b" cm="1">
        <f t="array" ref="I8366">_xlfn.LET(
    _xlpm.codigos_devolucion, _xlfn.UNIQUE(_xlfn._xlws.FILTER(BP[CODIGO], ISNUMBER(SEARCH("devoluci", BP[NOMBRE CUENTA])), {""})),
    ISNUMBER(MATCH(BP[[#This Row],[CODIGO]], _xlpm.codigos_devolucion, 0))
)</f>
        <v>0</v>
      </c>
    </row>
    <row r="8367" spans="1:9" x14ac:dyDescent="0.25">
      <c r="A8367" s="68"/>
      <c r="B8367" s="68"/>
      <c r="C8367" s="68"/>
      <c r="D8367" s="68"/>
      <c r="E8367" s="68"/>
      <c r="F8367" s="68"/>
      <c r="G8367" s="389"/>
      <c r="H8367" s="387" t="b" cm="1">
        <f t="array" aca="1" ref="H8367" ca="1">EsNegrita(BP[[#This Row],[CODIGO]])</f>
        <v>0</v>
      </c>
      <c r="I8367" s="387" t="b" cm="1">
        <f t="array" ref="I8367">_xlfn.LET(
    _xlpm.codigos_devolucion, _xlfn.UNIQUE(_xlfn._xlws.FILTER(BP[CODIGO], ISNUMBER(SEARCH("devoluci", BP[NOMBRE CUENTA])), {""})),
    ISNUMBER(MATCH(BP[[#This Row],[CODIGO]], _xlpm.codigos_devolucion, 0))
)</f>
        <v>0</v>
      </c>
    </row>
    <row r="8368" spans="1:9" x14ac:dyDescent="0.25">
      <c r="A8368" s="68"/>
      <c r="B8368" s="68"/>
      <c r="C8368" s="68"/>
      <c r="D8368" s="68"/>
      <c r="E8368" s="68"/>
      <c r="F8368" s="68"/>
      <c r="G8368" s="389"/>
      <c r="H8368" s="387" t="b" cm="1">
        <f t="array" aca="1" ref="H8368" ca="1">EsNegrita(BP[[#This Row],[CODIGO]])</f>
        <v>0</v>
      </c>
      <c r="I8368" s="387" t="b" cm="1">
        <f t="array" ref="I8368">_xlfn.LET(
    _xlpm.codigos_devolucion, _xlfn.UNIQUE(_xlfn._xlws.FILTER(BP[CODIGO], ISNUMBER(SEARCH("devoluci", BP[NOMBRE CUENTA])), {""})),
    ISNUMBER(MATCH(BP[[#This Row],[CODIGO]], _xlpm.codigos_devolucion, 0))
)</f>
        <v>0</v>
      </c>
    </row>
    <row r="8369" spans="1:9" x14ac:dyDescent="0.25">
      <c r="A8369" s="68"/>
      <c r="B8369" s="68"/>
      <c r="C8369" s="68"/>
      <c r="D8369" s="68"/>
      <c r="E8369" s="68"/>
      <c r="F8369" s="68"/>
      <c r="G8369" s="389"/>
      <c r="H8369" s="387" t="b" cm="1">
        <f t="array" aca="1" ref="H8369" ca="1">EsNegrita(BP[[#This Row],[CODIGO]])</f>
        <v>0</v>
      </c>
      <c r="I8369" s="387" t="b" cm="1">
        <f t="array" ref="I8369">_xlfn.LET(
    _xlpm.codigos_devolucion, _xlfn.UNIQUE(_xlfn._xlws.FILTER(BP[CODIGO], ISNUMBER(SEARCH("devoluci", BP[NOMBRE CUENTA])), {""})),
    ISNUMBER(MATCH(BP[[#This Row],[CODIGO]], _xlpm.codigos_devolucion, 0))
)</f>
        <v>0</v>
      </c>
    </row>
    <row r="8370" spans="1:9" x14ac:dyDescent="0.25">
      <c r="A8370" s="68"/>
      <c r="B8370" s="68"/>
      <c r="C8370" s="68"/>
      <c r="D8370" s="68"/>
      <c r="E8370" s="68"/>
      <c r="F8370" s="68"/>
      <c r="G8370" s="389"/>
      <c r="H8370" s="387" t="b" cm="1">
        <f t="array" aca="1" ref="H8370" ca="1">EsNegrita(BP[[#This Row],[CODIGO]])</f>
        <v>0</v>
      </c>
      <c r="I8370" s="387" t="b" cm="1">
        <f t="array" ref="I8370">_xlfn.LET(
    _xlpm.codigos_devolucion, _xlfn.UNIQUE(_xlfn._xlws.FILTER(BP[CODIGO], ISNUMBER(SEARCH("devoluci", BP[NOMBRE CUENTA])), {""})),
    ISNUMBER(MATCH(BP[[#This Row],[CODIGO]], _xlpm.codigos_devolucion, 0))
)</f>
        <v>0</v>
      </c>
    </row>
    <row r="8371" spans="1:9" x14ac:dyDescent="0.25">
      <c r="A8371" s="68"/>
      <c r="B8371" s="68"/>
      <c r="C8371" s="68"/>
      <c r="D8371" s="68"/>
      <c r="E8371" s="68"/>
      <c r="F8371" s="68"/>
      <c r="G8371" s="389"/>
      <c r="H8371" s="387" t="b" cm="1">
        <f t="array" aca="1" ref="H8371" ca="1">EsNegrita(BP[[#This Row],[CODIGO]])</f>
        <v>0</v>
      </c>
      <c r="I8371" s="387" t="b" cm="1">
        <f t="array" ref="I8371">_xlfn.LET(
    _xlpm.codigos_devolucion, _xlfn.UNIQUE(_xlfn._xlws.FILTER(BP[CODIGO], ISNUMBER(SEARCH("devoluci", BP[NOMBRE CUENTA])), {""})),
    ISNUMBER(MATCH(BP[[#This Row],[CODIGO]], _xlpm.codigos_devolucion, 0))
)</f>
        <v>0</v>
      </c>
    </row>
    <row r="8372" spans="1:9" x14ac:dyDescent="0.25">
      <c r="A8372" s="68"/>
      <c r="B8372" s="68"/>
      <c r="C8372" s="68"/>
      <c r="D8372" s="68"/>
      <c r="E8372" s="68"/>
      <c r="F8372" s="68"/>
      <c r="G8372" s="389"/>
      <c r="H8372" s="387" t="b" cm="1">
        <f t="array" aca="1" ref="H8372" ca="1">EsNegrita(BP[[#This Row],[CODIGO]])</f>
        <v>0</v>
      </c>
      <c r="I8372" s="387" t="b" cm="1">
        <f t="array" ref="I8372">_xlfn.LET(
    _xlpm.codigos_devolucion, _xlfn.UNIQUE(_xlfn._xlws.FILTER(BP[CODIGO], ISNUMBER(SEARCH("devoluci", BP[NOMBRE CUENTA])), {""})),
    ISNUMBER(MATCH(BP[[#This Row],[CODIGO]], _xlpm.codigos_devolucion, 0))
)</f>
        <v>0</v>
      </c>
    </row>
    <row r="8373" spans="1:9" x14ac:dyDescent="0.25">
      <c r="A8373" s="68"/>
      <c r="B8373" s="68"/>
      <c r="C8373" s="68"/>
      <c r="D8373" s="68"/>
      <c r="E8373" s="68"/>
      <c r="F8373" s="68"/>
      <c r="G8373" s="389"/>
      <c r="H8373" s="387" t="b" cm="1">
        <f t="array" aca="1" ref="H8373" ca="1">EsNegrita(BP[[#This Row],[CODIGO]])</f>
        <v>0</v>
      </c>
      <c r="I8373" s="387" t="b" cm="1">
        <f t="array" ref="I8373">_xlfn.LET(
    _xlpm.codigos_devolucion, _xlfn.UNIQUE(_xlfn._xlws.FILTER(BP[CODIGO], ISNUMBER(SEARCH("devoluci", BP[NOMBRE CUENTA])), {""})),
    ISNUMBER(MATCH(BP[[#This Row],[CODIGO]], _xlpm.codigos_devolucion, 0))
)</f>
        <v>0</v>
      </c>
    </row>
    <row r="8374" spans="1:9" x14ac:dyDescent="0.25">
      <c r="A8374" s="68"/>
      <c r="B8374" s="68"/>
      <c r="C8374" s="68"/>
      <c r="D8374" s="68"/>
      <c r="E8374" s="68"/>
      <c r="F8374" s="68"/>
      <c r="G8374" s="389"/>
      <c r="H8374" s="387" t="b" cm="1">
        <f t="array" aca="1" ref="H8374" ca="1">EsNegrita(BP[[#This Row],[CODIGO]])</f>
        <v>0</v>
      </c>
      <c r="I8374" s="387" t="b" cm="1">
        <f t="array" ref="I8374">_xlfn.LET(
    _xlpm.codigos_devolucion, _xlfn.UNIQUE(_xlfn._xlws.FILTER(BP[CODIGO], ISNUMBER(SEARCH("devoluci", BP[NOMBRE CUENTA])), {""})),
    ISNUMBER(MATCH(BP[[#This Row],[CODIGO]], _xlpm.codigos_devolucion, 0))
)</f>
        <v>0</v>
      </c>
    </row>
    <row r="8375" spans="1:9" x14ac:dyDescent="0.25">
      <c r="A8375" s="68"/>
      <c r="B8375" s="68"/>
      <c r="C8375" s="68"/>
      <c r="D8375" s="68"/>
      <c r="E8375" s="68"/>
      <c r="F8375" s="68"/>
      <c r="G8375" s="389"/>
      <c r="H8375" s="387" t="b" cm="1">
        <f t="array" aca="1" ref="H8375" ca="1">EsNegrita(BP[[#This Row],[CODIGO]])</f>
        <v>0</v>
      </c>
      <c r="I8375" s="387" t="b" cm="1">
        <f t="array" ref="I8375">_xlfn.LET(
    _xlpm.codigos_devolucion, _xlfn.UNIQUE(_xlfn._xlws.FILTER(BP[CODIGO], ISNUMBER(SEARCH("devoluci", BP[NOMBRE CUENTA])), {""})),
    ISNUMBER(MATCH(BP[[#This Row],[CODIGO]], _xlpm.codigos_devolucion, 0))
)</f>
        <v>0</v>
      </c>
    </row>
    <row r="8376" spans="1:9" x14ac:dyDescent="0.25">
      <c r="A8376" s="68"/>
      <c r="B8376" s="68"/>
      <c r="C8376" s="68"/>
      <c r="D8376" s="68"/>
      <c r="E8376" s="68"/>
      <c r="F8376" s="68"/>
      <c r="G8376" s="389"/>
      <c r="H8376" s="387" t="b" cm="1">
        <f t="array" aca="1" ref="H8376" ca="1">EsNegrita(BP[[#This Row],[CODIGO]])</f>
        <v>0</v>
      </c>
      <c r="I8376" s="387" t="b" cm="1">
        <f t="array" ref="I8376">_xlfn.LET(
    _xlpm.codigos_devolucion, _xlfn.UNIQUE(_xlfn._xlws.FILTER(BP[CODIGO], ISNUMBER(SEARCH("devoluci", BP[NOMBRE CUENTA])), {""})),
    ISNUMBER(MATCH(BP[[#This Row],[CODIGO]], _xlpm.codigos_devolucion, 0))
)</f>
        <v>0</v>
      </c>
    </row>
    <row r="8377" spans="1:9" x14ac:dyDescent="0.25">
      <c r="A8377" s="68"/>
      <c r="B8377" s="68"/>
      <c r="C8377" s="68"/>
      <c r="D8377" s="68"/>
      <c r="E8377" s="68"/>
      <c r="F8377" s="68"/>
      <c r="G8377" s="389"/>
      <c r="H8377" s="387" t="b" cm="1">
        <f t="array" aca="1" ref="H8377" ca="1">EsNegrita(BP[[#This Row],[CODIGO]])</f>
        <v>0</v>
      </c>
      <c r="I8377" s="387" t="b" cm="1">
        <f t="array" ref="I8377">_xlfn.LET(
    _xlpm.codigos_devolucion, _xlfn.UNIQUE(_xlfn._xlws.FILTER(BP[CODIGO], ISNUMBER(SEARCH("devoluci", BP[NOMBRE CUENTA])), {""})),
    ISNUMBER(MATCH(BP[[#This Row],[CODIGO]], _xlpm.codigos_devolucion, 0))
)</f>
        <v>0</v>
      </c>
    </row>
    <row r="8378" spans="1:9" x14ac:dyDescent="0.25">
      <c r="A8378" s="68"/>
      <c r="B8378" s="68"/>
      <c r="C8378" s="68"/>
      <c r="D8378" s="68"/>
      <c r="E8378" s="68"/>
      <c r="F8378" s="68"/>
      <c r="G8378" s="389"/>
      <c r="H8378" s="387" t="b" cm="1">
        <f t="array" aca="1" ref="H8378" ca="1">EsNegrita(BP[[#This Row],[CODIGO]])</f>
        <v>0</v>
      </c>
      <c r="I8378" s="387" t="b" cm="1">
        <f t="array" ref="I8378">_xlfn.LET(
    _xlpm.codigos_devolucion, _xlfn.UNIQUE(_xlfn._xlws.FILTER(BP[CODIGO], ISNUMBER(SEARCH("devoluci", BP[NOMBRE CUENTA])), {""})),
    ISNUMBER(MATCH(BP[[#This Row],[CODIGO]], _xlpm.codigos_devolucion, 0))
)</f>
        <v>0</v>
      </c>
    </row>
    <row r="8379" spans="1:9" x14ac:dyDescent="0.25">
      <c r="A8379" s="68"/>
      <c r="B8379" s="68"/>
      <c r="C8379" s="68"/>
      <c r="D8379" s="68"/>
      <c r="E8379" s="68"/>
      <c r="F8379" s="68"/>
      <c r="G8379" s="389"/>
      <c r="H8379" s="387" t="b" cm="1">
        <f t="array" aca="1" ref="H8379" ca="1">EsNegrita(BP[[#This Row],[CODIGO]])</f>
        <v>0</v>
      </c>
      <c r="I8379" s="387" t="b" cm="1">
        <f t="array" ref="I8379">_xlfn.LET(
    _xlpm.codigos_devolucion, _xlfn.UNIQUE(_xlfn._xlws.FILTER(BP[CODIGO], ISNUMBER(SEARCH("devoluci", BP[NOMBRE CUENTA])), {""})),
    ISNUMBER(MATCH(BP[[#This Row],[CODIGO]], _xlpm.codigos_devolucion, 0))
)</f>
        <v>0</v>
      </c>
    </row>
    <row r="8380" spans="1:9" x14ac:dyDescent="0.25">
      <c r="A8380" s="68"/>
      <c r="B8380" s="68"/>
      <c r="C8380" s="68"/>
      <c r="D8380" s="68"/>
      <c r="E8380" s="68"/>
      <c r="F8380" s="68"/>
      <c r="G8380" s="389"/>
      <c r="H8380" s="387" t="b" cm="1">
        <f t="array" aca="1" ref="H8380" ca="1">EsNegrita(BP[[#This Row],[CODIGO]])</f>
        <v>0</v>
      </c>
      <c r="I8380" s="387" t="b" cm="1">
        <f t="array" ref="I8380">_xlfn.LET(
    _xlpm.codigos_devolucion, _xlfn.UNIQUE(_xlfn._xlws.FILTER(BP[CODIGO], ISNUMBER(SEARCH("devoluci", BP[NOMBRE CUENTA])), {""})),
    ISNUMBER(MATCH(BP[[#This Row],[CODIGO]], _xlpm.codigos_devolucion, 0))
)</f>
        <v>0</v>
      </c>
    </row>
    <row r="8381" spans="1:9" x14ac:dyDescent="0.25">
      <c r="A8381" s="68"/>
      <c r="B8381" s="68"/>
      <c r="C8381" s="68"/>
      <c r="D8381" s="68"/>
      <c r="E8381" s="68"/>
      <c r="F8381" s="68"/>
      <c r="G8381" s="389"/>
      <c r="H8381" s="387" t="b" cm="1">
        <f t="array" aca="1" ref="H8381" ca="1">EsNegrita(BP[[#This Row],[CODIGO]])</f>
        <v>0</v>
      </c>
      <c r="I8381" s="387" t="b" cm="1">
        <f t="array" ref="I8381">_xlfn.LET(
    _xlpm.codigos_devolucion, _xlfn.UNIQUE(_xlfn._xlws.FILTER(BP[CODIGO], ISNUMBER(SEARCH("devoluci", BP[NOMBRE CUENTA])), {""})),
    ISNUMBER(MATCH(BP[[#This Row],[CODIGO]], _xlpm.codigos_devolucion, 0))
)</f>
        <v>0</v>
      </c>
    </row>
    <row r="8382" spans="1:9" x14ac:dyDescent="0.25">
      <c r="A8382" s="68"/>
      <c r="B8382" s="68"/>
      <c r="C8382" s="68"/>
      <c r="D8382" s="68"/>
      <c r="E8382" s="68"/>
      <c r="F8382" s="68"/>
      <c r="G8382" s="389"/>
      <c r="H8382" s="387" t="b" cm="1">
        <f t="array" aca="1" ref="H8382" ca="1">EsNegrita(BP[[#This Row],[CODIGO]])</f>
        <v>0</v>
      </c>
      <c r="I8382" s="387" t="b" cm="1">
        <f t="array" ref="I8382">_xlfn.LET(
    _xlpm.codigos_devolucion, _xlfn.UNIQUE(_xlfn._xlws.FILTER(BP[CODIGO], ISNUMBER(SEARCH("devoluci", BP[NOMBRE CUENTA])), {""})),
    ISNUMBER(MATCH(BP[[#This Row],[CODIGO]], _xlpm.codigos_devolucion, 0))
)</f>
        <v>0</v>
      </c>
    </row>
    <row r="8383" spans="1:9" x14ac:dyDescent="0.25">
      <c r="A8383" s="68"/>
      <c r="B8383" s="68"/>
      <c r="C8383" s="68"/>
      <c r="D8383" s="68"/>
      <c r="E8383" s="68"/>
      <c r="F8383" s="68"/>
      <c r="G8383" s="389"/>
      <c r="H8383" s="387" t="b" cm="1">
        <f t="array" aca="1" ref="H8383" ca="1">EsNegrita(BP[[#This Row],[CODIGO]])</f>
        <v>0</v>
      </c>
      <c r="I8383" s="387" t="b" cm="1">
        <f t="array" ref="I8383">_xlfn.LET(
    _xlpm.codigos_devolucion, _xlfn.UNIQUE(_xlfn._xlws.FILTER(BP[CODIGO], ISNUMBER(SEARCH("devoluci", BP[NOMBRE CUENTA])), {""})),
    ISNUMBER(MATCH(BP[[#This Row],[CODIGO]], _xlpm.codigos_devolucion, 0))
)</f>
        <v>0</v>
      </c>
    </row>
    <row r="8384" spans="1:9" x14ac:dyDescent="0.25">
      <c r="A8384" s="68"/>
      <c r="B8384" s="68"/>
      <c r="C8384" s="68"/>
      <c r="D8384" s="68"/>
      <c r="E8384" s="68"/>
      <c r="F8384" s="68"/>
      <c r="G8384" s="389"/>
      <c r="H8384" s="387" t="b" cm="1">
        <f t="array" aca="1" ref="H8384" ca="1">EsNegrita(BP[[#This Row],[CODIGO]])</f>
        <v>0</v>
      </c>
      <c r="I8384" s="387" t="b" cm="1">
        <f t="array" ref="I8384">_xlfn.LET(
    _xlpm.codigos_devolucion, _xlfn.UNIQUE(_xlfn._xlws.FILTER(BP[CODIGO], ISNUMBER(SEARCH("devoluci", BP[NOMBRE CUENTA])), {""})),
    ISNUMBER(MATCH(BP[[#This Row],[CODIGO]], _xlpm.codigos_devolucion, 0))
)</f>
        <v>0</v>
      </c>
    </row>
    <row r="8385" spans="1:9" x14ac:dyDescent="0.25">
      <c r="A8385" s="68"/>
      <c r="B8385" s="68"/>
      <c r="C8385" s="68"/>
      <c r="D8385" s="68"/>
      <c r="E8385" s="68"/>
      <c r="F8385" s="68"/>
      <c r="G8385" s="389"/>
      <c r="H8385" s="387" t="b" cm="1">
        <f t="array" aca="1" ref="H8385" ca="1">EsNegrita(BP[[#This Row],[CODIGO]])</f>
        <v>0</v>
      </c>
      <c r="I8385" s="387" t="b" cm="1">
        <f t="array" ref="I8385">_xlfn.LET(
    _xlpm.codigos_devolucion, _xlfn.UNIQUE(_xlfn._xlws.FILTER(BP[CODIGO], ISNUMBER(SEARCH("devoluci", BP[NOMBRE CUENTA])), {""})),
    ISNUMBER(MATCH(BP[[#This Row],[CODIGO]], _xlpm.codigos_devolucion, 0))
)</f>
        <v>0</v>
      </c>
    </row>
    <row r="8386" spans="1:9" x14ac:dyDescent="0.25">
      <c r="A8386" s="68"/>
      <c r="B8386" s="68"/>
      <c r="C8386" s="68"/>
      <c r="D8386" s="68"/>
      <c r="E8386" s="68"/>
      <c r="F8386" s="68"/>
      <c r="G8386" s="389"/>
      <c r="H8386" s="387" t="b" cm="1">
        <f t="array" aca="1" ref="H8386" ca="1">EsNegrita(BP[[#This Row],[CODIGO]])</f>
        <v>0</v>
      </c>
      <c r="I8386" s="387" t="b" cm="1">
        <f t="array" ref="I8386">_xlfn.LET(
    _xlpm.codigos_devolucion, _xlfn.UNIQUE(_xlfn._xlws.FILTER(BP[CODIGO], ISNUMBER(SEARCH("devoluci", BP[NOMBRE CUENTA])), {""})),
    ISNUMBER(MATCH(BP[[#This Row],[CODIGO]], _xlpm.codigos_devolucion, 0))
)</f>
        <v>0</v>
      </c>
    </row>
    <row r="8387" spans="1:9" x14ac:dyDescent="0.25">
      <c r="A8387" s="68"/>
      <c r="B8387" s="68"/>
      <c r="C8387" s="68"/>
      <c r="D8387" s="68"/>
      <c r="E8387" s="68"/>
      <c r="F8387" s="68"/>
      <c r="G8387" s="389"/>
      <c r="H8387" s="387" t="b" cm="1">
        <f t="array" aca="1" ref="H8387" ca="1">EsNegrita(BP[[#This Row],[CODIGO]])</f>
        <v>0</v>
      </c>
      <c r="I8387" s="387" t="b" cm="1">
        <f t="array" ref="I8387">_xlfn.LET(
    _xlpm.codigos_devolucion, _xlfn.UNIQUE(_xlfn._xlws.FILTER(BP[CODIGO], ISNUMBER(SEARCH("devoluci", BP[NOMBRE CUENTA])), {""})),
    ISNUMBER(MATCH(BP[[#This Row],[CODIGO]], _xlpm.codigos_devolucion, 0))
)</f>
        <v>0</v>
      </c>
    </row>
    <row r="8388" spans="1:9" x14ac:dyDescent="0.25">
      <c r="A8388" s="68"/>
      <c r="B8388" s="68"/>
      <c r="C8388" s="68"/>
      <c r="D8388" s="68"/>
      <c r="E8388" s="68"/>
      <c r="F8388" s="68"/>
      <c r="G8388" s="389"/>
      <c r="H8388" s="387" t="b" cm="1">
        <f t="array" aca="1" ref="H8388" ca="1">EsNegrita(BP[[#This Row],[CODIGO]])</f>
        <v>0</v>
      </c>
      <c r="I8388" s="387" t="b" cm="1">
        <f t="array" ref="I8388">_xlfn.LET(
    _xlpm.codigos_devolucion, _xlfn.UNIQUE(_xlfn._xlws.FILTER(BP[CODIGO], ISNUMBER(SEARCH("devoluci", BP[NOMBRE CUENTA])), {""})),
    ISNUMBER(MATCH(BP[[#This Row],[CODIGO]], _xlpm.codigos_devolucion, 0))
)</f>
        <v>0</v>
      </c>
    </row>
    <row r="8389" spans="1:9" x14ac:dyDescent="0.25">
      <c r="A8389" s="68"/>
      <c r="B8389" s="68"/>
      <c r="C8389" s="68"/>
      <c r="D8389" s="68"/>
      <c r="E8389" s="68"/>
      <c r="F8389" s="68"/>
      <c r="G8389" s="389"/>
      <c r="H8389" s="387" t="b" cm="1">
        <f t="array" aca="1" ref="H8389" ca="1">EsNegrita(BP[[#This Row],[CODIGO]])</f>
        <v>0</v>
      </c>
      <c r="I8389" s="387" t="b" cm="1">
        <f t="array" ref="I8389">_xlfn.LET(
    _xlpm.codigos_devolucion, _xlfn.UNIQUE(_xlfn._xlws.FILTER(BP[CODIGO], ISNUMBER(SEARCH("devoluci", BP[NOMBRE CUENTA])), {""})),
    ISNUMBER(MATCH(BP[[#This Row],[CODIGO]], _xlpm.codigos_devolucion, 0))
)</f>
        <v>0</v>
      </c>
    </row>
    <row r="8390" spans="1:9" x14ac:dyDescent="0.25">
      <c r="A8390" s="68"/>
      <c r="B8390" s="68"/>
      <c r="C8390" s="68"/>
      <c r="D8390" s="68"/>
      <c r="E8390" s="68"/>
      <c r="F8390" s="68"/>
      <c r="G8390" s="389"/>
      <c r="H8390" s="387" t="b" cm="1">
        <f t="array" aca="1" ref="H8390" ca="1">EsNegrita(BP[[#This Row],[CODIGO]])</f>
        <v>0</v>
      </c>
      <c r="I8390" s="387" t="b" cm="1">
        <f t="array" ref="I8390">_xlfn.LET(
    _xlpm.codigos_devolucion, _xlfn.UNIQUE(_xlfn._xlws.FILTER(BP[CODIGO], ISNUMBER(SEARCH("devoluci", BP[NOMBRE CUENTA])), {""})),
    ISNUMBER(MATCH(BP[[#This Row],[CODIGO]], _xlpm.codigos_devolucion, 0))
)</f>
        <v>0</v>
      </c>
    </row>
    <row r="8391" spans="1:9" x14ac:dyDescent="0.25">
      <c r="A8391" s="68"/>
      <c r="B8391" s="68"/>
      <c r="C8391" s="68"/>
      <c r="D8391" s="68"/>
      <c r="E8391" s="68"/>
      <c r="F8391" s="68"/>
      <c r="G8391" s="389"/>
      <c r="H8391" s="387" t="b" cm="1">
        <f t="array" aca="1" ref="H8391" ca="1">EsNegrita(BP[[#This Row],[CODIGO]])</f>
        <v>0</v>
      </c>
      <c r="I8391" s="387" t="b" cm="1">
        <f t="array" ref="I8391">_xlfn.LET(
    _xlpm.codigos_devolucion, _xlfn.UNIQUE(_xlfn._xlws.FILTER(BP[CODIGO], ISNUMBER(SEARCH("devoluci", BP[NOMBRE CUENTA])), {""})),
    ISNUMBER(MATCH(BP[[#This Row],[CODIGO]], _xlpm.codigos_devolucion, 0))
)</f>
        <v>0</v>
      </c>
    </row>
    <row r="8392" spans="1:9" x14ac:dyDescent="0.25">
      <c r="A8392" s="68"/>
      <c r="B8392" s="68"/>
      <c r="C8392" s="68"/>
      <c r="D8392" s="68"/>
      <c r="E8392" s="68"/>
      <c r="F8392" s="68"/>
      <c r="G8392" s="389"/>
      <c r="H8392" s="387" t="b" cm="1">
        <f t="array" aca="1" ref="H8392" ca="1">EsNegrita(BP[[#This Row],[CODIGO]])</f>
        <v>0</v>
      </c>
      <c r="I8392" s="387" t="b" cm="1">
        <f t="array" ref="I8392">_xlfn.LET(
    _xlpm.codigos_devolucion, _xlfn.UNIQUE(_xlfn._xlws.FILTER(BP[CODIGO], ISNUMBER(SEARCH("devoluci", BP[NOMBRE CUENTA])), {""})),
    ISNUMBER(MATCH(BP[[#This Row],[CODIGO]], _xlpm.codigos_devolucion, 0))
)</f>
        <v>0</v>
      </c>
    </row>
    <row r="8393" spans="1:9" x14ac:dyDescent="0.25">
      <c r="A8393" s="68"/>
      <c r="B8393" s="68"/>
      <c r="C8393" s="68"/>
      <c r="D8393" s="68"/>
      <c r="E8393" s="68"/>
      <c r="F8393" s="68"/>
      <c r="G8393" s="389"/>
      <c r="H8393" s="387" t="b" cm="1">
        <f t="array" aca="1" ref="H8393" ca="1">EsNegrita(BP[[#This Row],[CODIGO]])</f>
        <v>0</v>
      </c>
      <c r="I8393" s="387" t="b" cm="1">
        <f t="array" ref="I8393">_xlfn.LET(
    _xlpm.codigos_devolucion, _xlfn.UNIQUE(_xlfn._xlws.FILTER(BP[CODIGO], ISNUMBER(SEARCH("devoluci", BP[NOMBRE CUENTA])), {""})),
    ISNUMBER(MATCH(BP[[#This Row],[CODIGO]], _xlpm.codigos_devolucion, 0))
)</f>
        <v>0</v>
      </c>
    </row>
    <row r="8394" spans="1:9" x14ac:dyDescent="0.25">
      <c r="A8394" s="68"/>
      <c r="B8394" s="68"/>
      <c r="C8394" s="68"/>
      <c r="D8394" s="68"/>
      <c r="E8394" s="68"/>
      <c r="F8394" s="68"/>
      <c r="G8394" s="389"/>
      <c r="H8394" s="387" t="b" cm="1">
        <f t="array" aca="1" ref="H8394" ca="1">EsNegrita(BP[[#This Row],[CODIGO]])</f>
        <v>0</v>
      </c>
      <c r="I8394" s="387" t="b" cm="1">
        <f t="array" ref="I8394">_xlfn.LET(
    _xlpm.codigos_devolucion, _xlfn.UNIQUE(_xlfn._xlws.FILTER(BP[CODIGO], ISNUMBER(SEARCH("devoluci", BP[NOMBRE CUENTA])), {""})),
    ISNUMBER(MATCH(BP[[#This Row],[CODIGO]], _xlpm.codigos_devolucion, 0))
)</f>
        <v>0</v>
      </c>
    </row>
    <row r="8395" spans="1:9" x14ac:dyDescent="0.25">
      <c r="A8395" s="68"/>
      <c r="B8395" s="68"/>
      <c r="C8395" s="68"/>
      <c r="D8395" s="68"/>
      <c r="E8395" s="68"/>
      <c r="F8395" s="68"/>
      <c r="G8395" s="389"/>
      <c r="H8395" s="387" t="b" cm="1">
        <f t="array" aca="1" ref="H8395" ca="1">EsNegrita(BP[[#This Row],[CODIGO]])</f>
        <v>0</v>
      </c>
      <c r="I8395" s="387" t="b" cm="1">
        <f t="array" ref="I8395">_xlfn.LET(
    _xlpm.codigos_devolucion, _xlfn.UNIQUE(_xlfn._xlws.FILTER(BP[CODIGO], ISNUMBER(SEARCH("devoluci", BP[NOMBRE CUENTA])), {""})),
    ISNUMBER(MATCH(BP[[#This Row],[CODIGO]], _xlpm.codigos_devolucion, 0))
)</f>
        <v>0</v>
      </c>
    </row>
    <row r="8396" spans="1:9" x14ac:dyDescent="0.25">
      <c r="A8396" s="68"/>
      <c r="B8396" s="68"/>
      <c r="C8396" s="68"/>
      <c r="D8396" s="68"/>
      <c r="E8396" s="68"/>
      <c r="F8396" s="68"/>
      <c r="G8396" s="389"/>
      <c r="H8396" s="387" t="b" cm="1">
        <f t="array" aca="1" ref="H8396" ca="1">EsNegrita(BP[[#This Row],[CODIGO]])</f>
        <v>0</v>
      </c>
      <c r="I8396" s="387" t="b" cm="1">
        <f t="array" ref="I8396">_xlfn.LET(
    _xlpm.codigos_devolucion, _xlfn.UNIQUE(_xlfn._xlws.FILTER(BP[CODIGO], ISNUMBER(SEARCH("devoluci", BP[NOMBRE CUENTA])), {""})),
    ISNUMBER(MATCH(BP[[#This Row],[CODIGO]], _xlpm.codigos_devolucion, 0))
)</f>
        <v>0</v>
      </c>
    </row>
    <row r="8397" spans="1:9" x14ac:dyDescent="0.25">
      <c r="A8397" s="68"/>
      <c r="B8397" s="68"/>
      <c r="C8397" s="68"/>
      <c r="D8397" s="68"/>
      <c r="E8397" s="68"/>
      <c r="F8397" s="68"/>
      <c r="G8397" s="389"/>
      <c r="H8397" s="387" t="b" cm="1">
        <f t="array" aca="1" ref="H8397" ca="1">EsNegrita(BP[[#This Row],[CODIGO]])</f>
        <v>0</v>
      </c>
      <c r="I8397" s="387" t="b" cm="1">
        <f t="array" ref="I8397">_xlfn.LET(
    _xlpm.codigos_devolucion, _xlfn.UNIQUE(_xlfn._xlws.FILTER(BP[CODIGO], ISNUMBER(SEARCH("devoluci", BP[NOMBRE CUENTA])), {""})),
    ISNUMBER(MATCH(BP[[#This Row],[CODIGO]], _xlpm.codigos_devolucion, 0))
)</f>
        <v>0</v>
      </c>
    </row>
    <row r="8398" spans="1:9" x14ac:dyDescent="0.25">
      <c r="A8398" s="68"/>
      <c r="B8398" s="68"/>
      <c r="C8398" s="68"/>
      <c r="D8398" s="68"/>
      <c r="E8398" s="68"/>
      <c r="F8398" s="68"/>
      <c r="G8398" s="389"/>
      <c r="H8398" s="387" t="b" cm="1">
        <f t="array" aca="1" ref="H8398" ca="1">EsNegrita(BP[[#This Row],[CODIGO]])</f>
        <v>0</v>
      </c>
      <c r="I8398" s="387" t="b" cm="1">
        <f t="array" ref="I8398">_xlfn.LET(
    _xlpm.codigos_devolucion, _xlfn.UNIQUE(_xlfn._xlws.FILTER(BP[CODIGO], ISNUMBER(SEARCH("devoluci", BP[NOMBRE CUENTA])), {""})),
    ISNUMBER(MATCH(BP[[#This Row],[CODIGO]], _xlpm.codigos_devolucion, 0))
)</f>
        <v>0</v>
      </c>
    </row>
    <row r="8399" spans="1:9" x14ac:dyDescent="0.25">
      <c r="A8399" s="68"/>
      <c r="B8399" s="68"/>
      <c r="C8399" s="68"/>
      <c r="D8399" s="68"/>
      <c r="E8399" s="68"/>
      <c r="F8399" s="68"/>
      <c r="G8399" s="389"/>
      <c r="H8399" s="387" t="b" cm="1">
        <f t="array" aca="1" ref="H8399" ca="1">EsNegrita(BP[[#This Row],[CODIGO]])</f>
        <v>0</v>
      </c>
      <c r="I8399" s="387" t="b" cm="1">
        <f t="array" ref="I8399">_xlfn.LET(
    _xlpm.codigos_devolucion, _xlfn.UNIQUE(_xlfn._xlws.FILTER(BP[CODIGO], ISNUMBER(SEARCH("devoluci", BP[NOMBRE CUENTA])), {""})),
    ISNUMBER(MATCH(BP[[#This Row],[CODIGO]], _xlpm.codigos_devolucion, 0))
)</f>
        <v>0</v>
      </c>
    </row>
    <row r="8400" spans="1:9" x14ac:dyDescent="0.25">
      <c r="A8400" s="68"/>
      <c r="B8400" s="68"/>
      <c r="C8400" s="68"/>
      <c r="D8400" s="68"/>
      <c r="E8400" s="68"/>
      <c r="F8400" s="68"/>
      <c r="G8400" s="389"/>
      <c r="H8400" s="387" t="b" cm="1">
        <f t="array" aca="1" ref="H8400" ca="1">EsNegrita(BP[[#This Row],[CODIGO]])</f>
        <v>0</v>
      </c>
      <c r="I8400" s="387" t="b" cm="1">
        <f t="array" ref="I8400">_xlfn.LET(
    _xlpm.codigos_devolucion, _xlfn.UNIQUE(_xlfn._xlws.FILTER(BP[CODIGO], ISNUMBER(SEARCH("devoluci", BP[NOMBRE CUENTA])), {""})),
    ISNUMBER(MATCH(BP[[#This Row],[CODIGO]], _xlpm.codigos_devolucion, 0))
)</f>
        <v>0</v>
      </c>
    </row>
    <row r="8401" spans="1:9" x14ac:dyDescent="0.25">
      <c r="A8401" s="68"/>
      <c r="B8401" s="68"/>
      <c r="C8401" s="68"/>
      <c r="D8401" s="68"/>
      <c r="E8401" s="68"/>
      <c r="F8401" s="68"/>
      <c r="G8401" s="389"/>
      <c r="H8401" s="387" t="b" cm="1">
        <f t="array" aca="1" ref="H8401" ca="1">EsNegrita(BP[[#This Row],[CODIGO]])</f>
        <v>0</v>
      </c>
      <c r="I8401" s="387" t="b" cm="1">
        <f t="array" ref="I8401">_xlfn.LET(
    _xlpm.codigos_devolucion, _xlfn.UNIQUE(_xlfn._xlws.FILTER(BP[CODIGO], ISNUMBER(SEARCH("devoluci", BP[NOMBRE CUENTA])), {""})),
    ISNUMBER(MATCH(BP[[#This Row],[CODIGO]], _xlpm.codigos_devolucion, 0))
)</f>
        <v>0</v>
      </c>
    </row>
    <row r="8402" spans="1:9" x14ac:dyDescent="0.25">
      <c r="A8402" s="68"/>
      <c r="B8402" s="68"/>
      <c r="C8402" s="68"/>
      <c r="D8402" s="68"/>
      <c r="E8402" s="68"/>
      <c r="F8402" s="68"/>
      <c r="G8402" s="389"/>
      <c r="H8402" s="387" t="b" cm="1">
        <f t="array" aca="1" ref="H8402" ca="1">EsNegrita(BP[[#This Row],[CODIGO]])</f>
        <v>0</v>
      </c>
      <c r="I8402" s="387" t="b" cm="1">
        <f t="array" ref="I8402">_xlfn.LET(
    _xlpm.codigos_devolucion, _xlfn.UNIQUE(_xlfn._xlws.FILTER(BP[CODIGO], ISNUMBER(SEARCH("devoluci", BP[NOMBRE CUENTA])), {""})),
    ISNUMBER(MATCH(BP[[#This Row],[CODIGO]], _xlpm.codigos_devolucion, 0))
)</f>
        <v>0</v>
      </c>
    </row>
    <row r="8403" spans="1:9" x14ac:dyDescent="0.25">
      <c r="A8403" s="68"/>
      <c r="B8403" s="68"/>
      <c r="C8403" s="68"/>
      <c r="D8403" s="68"/>
      <c r="E8403" s="68"/>
      <c r="F8403" s="68"/>
      <c r="G8403" s="389"/>
      <c r="H8403" s="387" t="b" cm="1">
        <f t="array" aca="1" ref="H8403" ca="1">EsNegrita(BP[[#This Row],[CODIGO]])</f>
        <v>0</v>
      </c>
      <c r="I8403" s="387" t="b" cm="1">
        <f t="array" ref="I8403">_xlfn.LET(
    _xlpm.codigos_devolucion, _xlfn.UNIQUE(_xlfn._xlws.FILTER(BP[CODIGO], ISNUMBER(SEARCH("devoluci", BP[NOMBRE CUENTA])), {""})),
    ISNUMBER(MATCH(BP[[#This Row],[CODIGO]], _xlpm.codigos_devolucion, 0))
)</f>
        <v>0</v>
      </c>
    </row>
    <row r="8404" spans="1:9" x14ac:dyDescent="0.25">
      <c r="A8404" s="68"/>
      <c r="B8404" s="68"/>
      <c r="C8404" s="68"/>
      <c r="D8404" s="68"/>
      <c r="E8404" s="68"/>
      <c r="F8404" s="68"/>
      <c r="G8404" s="389"/>
      <c r="H8404" s="387" t="b" cm="1">
        <f t="array" aca="1" ref="H8404" ca="1">EsNegrita(BP[[#This Row],[CODIGO]])</f>
        <v>0</v>
      </c>
      <c r="I8404" s="387" t="b" cm="1">
        <f t="array" ref="I8404">_xlfn.LET(
    _xlpm.codigos_devolucion, _xlfn.UNIQUE(_xlfn._xlws.FILTER(BP[CODIGO], ISNUMBER(SEARCH("devoluci", BP[NOMBRE CUENTA])), {""})),
    ISNUMBER(MATCH(BP[[#This Row],[CODIGO]], _xlpm.codigos_devolucion, 0))
)</f>
        <v>0</v>
      </c>
    </row>
    <row r="8405" spans="1:9" x14ac:dyDescent="0.25">
      <c r="A8405" s="68"/>
      <c r="B8405" s="68"/>
      <c r="C8405" s="68"/>
      <c r="D8405" s="68"/>
      <c r="E8405" s="68"/>
      <c r="F8405" s="68"/>
      <c r="G8405" s="389"/>
      <c r="H8405" s="387" t="b" cm="1">
        <f t="array" aca="1" ref="H8405" ca="1">EsNegrita(BP[[#This Row],[CODIGO]])</f>
        <v>0</v>
      </c>
      <c r="I8405" s="387" t="b" cm="1">
        <f t="array" ref="I8405">_xlfn.LET(
    _xlpm.codigos_devolucion, _xlfn.UNIQUE(_xlfn._xlws.FILTER(BP[CODIGO], ISNUMBER(SEARCH("devoluci", BP[NOMBRE CUENTA])), {""})),
    ISNUMBER(MATCH(BP[[#This Row],[CODIGO]], _xlpm.codigos_devolucion, 0))
)</f>
        <v>0</v>
      </c>
    </row>
    <row r="8406" spans="1:9" x14ac:dyDescent="0.25">
      <c r="A8406" s="68"/>
      <c r="B8406" s="68"/>
      <c r="C8406" s="68"/>
      <c r="D8406" s="68"/>
      <c r="E8406" s="68"/>
      <c r="F8406" s="68"/>
      <c r="G8406" s="389"/>
      <c r="H8406" s="387" t="b" cm="1">
        <f t="array" aca="1" ref="H8406" ca="1">EsNegrita(BP[[#This Row],[CODIGO]])</f>
        <v>0</v>
      </c>
      <c r="I8406" s="387" t="b" cm="1">
        <f t="array" ref="I8406">_xlfn.LET(
    _xlpm.codigos_devolucion, _xlfn.UNIQUE(_xlfn._xlws.FILTER(BP[CODIGO], ISNUMBER(SEARCH("devoluci", BP[NOMBRE CUENTA])), {""})),
    ISNUMBER(MATCH(BP[[#This Row],[CODIGO]], _xlpm.codigos_devolucion, 0))
)</f>
        <v>0</v>
      </c>
    </row>
    <row r="8407" spans="1:9" x14ac:dyDescent="0.25">
      <c r="A8407" s="68"/>
      <c r="B8407" s="68"/>
      <c r="C8407" s="68"/>
      <c r="D8407" s="68"/>
      <c r="E8407" s="68"/>
      <c r="F8407" s="68"/>
      <c r="G8407" s="389"/>
      <c r="H8407" s="387" t="b" cm="1">
        <f t="array" aca="1" ref="H8407" ca="1">EsNegrita(BP[[#This Row],[CODIGO]])</f>
        <v>0</v>
      </c>
      <c r="I8407" s="387" t="b" cm="1">
        <f t="array" ref="I8407">_xlfn.LET(
    _xlpm.codigos_devolucion, _xlfn.UNIQUE(_xlfn._xlws.FILTER(BP[CODIGO], ISNUMBER(SEARCH("devoluci", BP[NOMBRE CUENTA])), {""})),
    ISNUMBER(MATCH(BP[[#This Row],[CODIGO]], _xlpm.codigos_devolucion, 0))
)</f>
        <v>0</v>
      </c>
    </row>
    <row r="8408" spans="1:9" x14ac:dyDescent="0.25">
      <c r="A8408" s="68"/>
      <c r="B8408" s="68"/>
      <c r="C8408" s="68"/>
      <c r="D8408" s="68"/>
      <c r="E8408" s="68"/>
      <c r="F8408" s="68"/>
      <c r="G8408" s="389"/>
      <c r="H8408" s="387" t="b" cm="1">
        <f t="array" aca="1" ref="H8408" ca="1">EsNegrita(BP[[#This Row],[CODIGO]])</f>
        <v>0</v>
      </c>
      <c r="I8408" s="387" t="b" cm="1">
        <f t="array" ref="I8408">_xlfn.LET(
    _xlpm.codigos_devolucion, _xlfn.UNIQUE(_xlfn._xlws.FILTER(BP[CODIGO], ISNUMBER(SEARCH("devoluci", BP[NOMBRE CUENTA])), {""})),
    ISNUMBER(MATCH(BP[[#This Row],[CODIGO]], _xlpm.codigos_devolucion, 0))
)</f>
        <v>0</v>
      </c>
    </row>
    <row r="8409" spans="1:9" x14ac:dyDescent="0.25">
      <c r="A8409" s="68"/>
      <c r="B8409" s="68"/>
      <c r="C8409" s="68"/>
      <c r="D8409" s="68"/>
      <c r="E8409" s="68"/>
      <c r="F8409" s="68"/>
      <c r="G8409" s="389"/>
      <c r="H8409" s="387" t="b" cm="1">
        <f t="array" aca="1" ref="H8409" ca="1">EsNegrita(BP[[#This Row],[CODIGO]])</f>
        <v>0</v>
      </c>
      <c r="I8409" s="387" t="b" cm="1">
        <f t="array" ref="I8409">_xlfn.LET(
    _xlpm.codigos_devolucion, _xlfn.UNIQUE(_xlfn._xlws.FILTER(BP[CODIGO], ISNUMBER(SEARCH("devoluci", BP[NOMBRE CUENTA])), {""})),
    ISNUMBER(MATCH(BP[[#This Row],[CODIGO]], _xlpm.codigos_devolucion, 0))
)</f>
        <v>0</v>
      </c>
    </row>
    <row r="8410" spans="1:9" x14ac:dyDescent="0.25">
      <c r="A8410" s="68"/>
      <c r="B8410" s="68"/>
      <c r="C8410" s="68"/>
      <c r="D8410" s="68"/>
      <c r="E8410" s="68"/>
      <c r="F8410" s="68"/>
      <c r="G8410" s="389"/>
      <c r="H8410" s="387" t="b" cm="1">
        <f t="array" aca="1" ref="H8410" ca="1">EsNegrita(BP[[#This Row],[CODIGO]])</f>
        <v>0</v>
      </c>
      <c r="I8410" s="387" t="b" cm="1">
        <f t="array" ref="I8410">_xlfn.LET(
    _xlpm.codigos_devolucion, _xlfn.UNIQUE(_xlfn._xlws.FILTER(BP[CODIGO], ISNUMBER(SEARCH("devoluci", BP[NOMBRE CUENTA])), {""})),
    ISNUMBER(MATCH(BP[[#This Row],[CODIGO]], _xlpm.codigos_devolucion, 0))
)</f>
        <v>0</v>
      </c>
    </row>
    <row r="8411" spans="1:9" x14ac:dyDescent="0.25">
      <c r="A8411" s="68"/>
      <c r="B8411" s="68"/>
      <c r="C8411" s="68"/>
      <c r="D8411" s="68"/>
      <c r="E8411" s="68"/>
      <c r="F8411" s="68"/>
      <c r="G8411" s="389"/>
      <c r="H8411" s="387" t="b" cm="1">
        <f t="array" aca="1" ref="H8411" ca="1">EsNegrita(BP[[#This Row],[CODIGO]])</f>
        <v>0</v>
      </c>
      <c r="I8411" s="387" t="b" cm="1">
        <f t="array" ref="I8411">_xlfn.LET(
    _xlpm.codigos_devolucion, _xlfn.UNIQUE(_xlfn._xlws.FILTER(BP[CODIGO], ISNUMBER(SEARCH("devoluci", BP[NOMBRE CUENTA])), {""})),
    ISNUMBER(MATCH(BP[[#This Row],[CODIGO]], _xlpm.codigos_devolucion, 0))
)</f>
        <v>0</v>
      </c>
    </row>
    <row r="8412" spans="1:9" x14ac:dyDescent="0.25">
      <c r="A8412" s="68"/>
      <c r="B8412" s="68"/>
      <c r="C8412" s="68"/>
      <c r="D8412" s="68"/>
      <c r="E8412" s="68"/>
      <c r="F8412" s="68"/>
      <c r="G8412" s="389"/>
      <c r="H8412" s="387" t="b" cm="1">
        <f t="array" aca="1" ref="H8412" ca="1">EsNegrita(BP[[#This Row],[CODIGO]])</f>
        <v>0</v>
      </c>
      <c r="I8412" s="387" t="b" cm="1">
        <f t="array" ref="I8412">_xlfn.LET(
    _xlpm.codigos_devolucion, _xlfn.UNIQUE(_xlfn._xlws.FILTER(BP[CODIGO], ISNUMBER(SEARCH("devoluci", BP[NOMBRE CUENTA])), {""})),
    ISNUMBER(MATCH(BP[[#This Row],[CODIGO]], _xlpm.codigos_devolucion, 0))
)</f>
        <v>0</v>
      </c>
    </row>
    <row r="8413" spans="1:9" x14ac:dyDescent="0.25">
      <c r="A8413" s="68"/>
      <c r="B8413" s="68"/>
      <c r="C8413" s="68"/>
      <c r="D8413" s="68"/>
      <c r="E8413" s="68"/>
      <c r="F8413" s="68"/>
      <c r="G8413" s="389"/>
      <c r="H8413" s="387" t="b" cm="1">
        <f t="array" aca="1" ref="H8413" ca="1">EsNegrita(BP[[#This Row],[CODIGO]])</f>
        <v>0</v>
      </c>
      <c r="I8413" s="387" t="b" cm="1">
        <f t="array" ref="I8413">_xlfn.LET(
    _xlpm.codigos_devolucion, _xlfn.UNIQUE(_xlfn._xlws.FILTER(BP[CODIGO], ISNUMBER(SEARCH("devoluci", BP[NOMBRE CUENTA])), {""})),
    ISNUMBER(MATCH(BP[[#This Row],[CODIGO]], _xlpm.codigos_devolucion, 0))
)</f>
        <v>0</v>
      </c>
    </row>
    <row r="8414" spans="1:9" x14ac:dyDescent="0.25">
      <c r="A8414" s="68"/>
      <c r="B8414" s="68"/>
      <c r="C8414" s="68"/>
      <c r="D8414" s="68"/>
      <c r="E8414" s="68"/>
      <c r="F8414" s="68"/>
      <c r="G8414" s="389"/>
      <c r="H8414" s="387" t="b" cm="1">
        <f t="array" aca="1" ref="H8414" ca="1">EsNegrita(BP[[#This Row],[CODIGO]])</f>
        <v>0</v>
      </c>
      <c r="I8414" s="387" t="b" cm="1">
        <f t="array" ref="I8414">_xlfn.LET(
    _xlpm.codigos_devolucion, _xlfn.UNIQUE(_xlfn._xlws.FILTER(BP[CODIGO], ISNUMBER(SEARCH("devoluci", BP[NOMBRE CUENTA])), {""})),
    ISNUMBER(MATCH(BP[[#This Row],[CODIGO]], _xlpm.codigos_devolucion, 0))
)</f>
        <v>0</v>
      </c>
    </row>
    <row r="8415" spans="1:9" x14ac:dyDescent="0.25">
      <c r="A8415" s="68"/>
      <c r="B8415" s="68"/>
      <c r="C8415" s="68"/>
      <c r="D8415" s="68"/>
      <c r="E8415" s="68"/>
      <c r="F8415" s="68"/>
      <c r="G8415" s="389"/>
      <c r="H8415" s="387" t="b" cm="1">
        <f t="array" aca="1" ref="H8415" ca="1">EsNegrita(BP[[#This Row],[CODIGO]])</f>
        <v>0</v>
      </c>
      <c r="I8415" s="387" t="b" cm="1">
        <f t="array" ref="I8415">_xlfn.LET(
    _xlpm.codigos_devolucion, _xlfn.UNIQUE(_xlfn._xlws.FILTER(BP[CODIGO], ISNUMBER(SEARCH("devoluci", BP[NOMBRE CUENTA])), {""})),
    ISNUMBER(MATCH(BP[[#This Row],[CODIGO]], _xlpm.codigos_devolucion, 0))
)</f>
        <v>0</v>
      </c>
    </row>
    <row r="8416" spans="1:9" x14ac:dyDescent="0.25">
      <c r="A8416" s="68"/>
      <c r="B8416" s="68"/>
      <c r="C8416" s="68"/>
      <c r="D8416" s="68"/>
      <c r="E8416" s="68"/>
      <c r="F8416" s="68"/>
      <c r="G8416" s="389"/>
      <c r="H8416" s="387" t="b" cm="1">
        <f t="array" aca="1" ref="H8416" ca="1">EsNegrita(BP[[#This Row],[CODIGO]])</f>
        <v>0</v>
      </c>
      <c r="I8416" s="387" t="b" cm="1">
        <f t="array" ref="I8416">_xlfn.LET(
    _xlpm.codigos_devolucion, _xlfn.UNIQUE(_xlfn._xlws.FILTER(BP[CODIGO], ISNUMBER(SEARCH("devoluci", BP[NOMBRE CUENTA])), {""})),
    ISNUMBER(MATCH(BP[[#This Row],[CODIGO]], _xlpm.codigos_devolucion, 0))
)</f>
        <v>0</v>
      </c>
    </row>
    <row r="8417" spans="1:9" x14ac:dyDescent="0.25">
      <c r="A8417" s="68"/>
      <c r="B8417" s="68"/>
      <c r="C8417" s="68"/>
      <c r="D8417" s="68"/>
      <c r="E8417" s="68"/>
      <c r="F8417" s="68"/>
      <c r="G8417" s="389"/>
      <c r="H8417" s="387" t="b" cm="1">
        <f t="array" aca="1" ref="H8417" ca="1">EsNegrita(BP[[#This Row],[CODIGO]])</f>
        <v>0</v>
      </c>
      <c r="I8417" s="387" t="b" cm="1">
        <f t="array" ref="I8417">_xlfn.LET(
    _xlpm.codigos_devolucion, _xlfn.UNIQUE(_xlfn._xlws.FILTER(BP[CODIGO], ISNUMBER(SEARCH("devoluci", BP[NOMBRE CUENTA])), {""})),
    ISNUMBER(MATCH(BP[[#This Row],[CODIGO]], _xlpm.codigos_devolucion, 0))
)</f>
        <v>0</v>
      </c>
    </row>
    <row r="8418" spans="1:9" x14ac:dyDescent="0.25">
      <c r="A8418" s="68"/>
      <c r="B8418" s="68"/>
      <c r="C8418" s="68"/>
      <c r="D8418" s="68"/>
      <c r="E8418" s="68"/>
      <c r="F8418" s="68"/>
      <c r="G8418" s="389"/>
      <c r="H8418" s="387" t="b" cm="1">
        <f t="array" aca="1" ref="H8418" ca="1">EsNegrita(BP[[#This Row],[CODIGO]])</f>
        <v>0</v>
      </c>
      <c r="I8418" s="387" t="b" cm="1">
        <f t="array" ref="I8418">_xlfn.LET(
    _xlpm.codigos_devolucion, _xlfn.UNIQUE(_xlfn._xlws.FILTER(BP[CODIGO], ISNUMBER(SEARCH("devoluci", BP[NOMBRE CUENTA])), {""})),
    ISNUMBER(MATCH(BP[[#This Row],[CODIGO]], _xlpm.codigos_devolucion, 0))
)</f>
        <v>0</v>
      </c>
    </row>
    <row r="8419" spans="1:9" x14ac:dyDescent="0.25">
      <c r="A8419" s="68"/>
      <c r="B8419" s="68"/>
      <c r="C8419" s="68"/>
      <c r="D8419" s="68"/>
      <c r="E8419" s="68"/>
      <c r="F8419" s="68"/>
      <c r="G8419" s="389"/>
      <c r="H8419" s="387" t="b" cm="1">
        <f t="array" aca="1" ref="H8419" ca="1">EsNegrita(BP[[#This Row],[CODIGO]])</f>
        <v>0</v>
      </c>
      <c r="I8419" s="387" t="b" cm="1">
        <f t="array" ref="I8419">_xlfn.LET(
    _xlpm.codigos_devolucion, _xlfn.UNIQUE(_xlfn._xlws.FILTER(BP[CODIGO], ISNUMBER(SEARCH("devoluci", BP[NOMBRE CUENTA])), {""})),
    ISNUMBER(MATCH(BP[[#This Row],[CODIGO]], _xlpm.codigos_devolucion, 0))
)</f>
        <v>0</v>
      </c>
    </row>
    <row r="8420" spans="1:9" x14ac:dyDescent="0.25">
      <c r="A8420" s="68"/>
      <c r="B8420" s="68"/>
      <c r="C8420" s="68"/>
      <c r="D8420" s="68"/>
      <c r="E8420" s="68"/>
      <c r="F8420" s="68"/>
      <c r="G8420" s="389"/>
      <c r="H8420" s="387" t="b" cm="1">
        <f t="array" aca="1" ref="H8420" ca="1">EsNegrita(BP[[#This Row],[CODIGO]])</f>
        <v>0</v>
      </c>
      <c r="I8420" s="387" t="b" cm="1">
        <f t="array" ref="I8420">_xlfn.LET(
    _xlpm.codigos_devolucion, _xlfn.UNIQUE(_xlfn._xlws.FILTER(BP[CODIGO], ISNUMBER(SEARCH("devoluci", BP[NOMBRE CUENTA])), {""})),
    ISNUMBER(MATCH(BP[[#This Row],[CODIGO]], _xlpm.codigos_devolucion, 0))
)</f>
        <v>0</v>
      </c>
    </row>
    <row r="8421" spans="1:9" x14ac:dyDescent="0.25">
      <c r="A8421" s="68"/>
      <c r="B8421" s="68"/>
      <c r="C8421" s="68"/>
      <c r="D8421" s="68"/>
      <c r="E8421" s="68"/>
      <c r="F8421" s="68"/>
      <c r="G8421" s="389"/>
      <c r="H8421" s="387" t="b" cm="1">
        <f t="array" aca="1" ref="H8421" ca="1">EsNegrita(BP[[#This Row],[CODIGO]])</f>
        <v>0</v>
      </c>
      <c r="I8421" s="387" t="b" cm="1">
        <f t="array" ref="I8421">_xlfn.LET(
    _xlpm.codigos_devolucion, _xlfn.UNIQUE(_xlfn._xlws.FILTER(BP[CODIGO], ISNUMBER(SEARCH("devoluci", BP[NOMBRE CUENTA])), {""})),
    ISNUMBER(MATCH(BP[[#This Row],[CODIGO]], _xlpm.codigos_devolucion, 0))
)</f>
        <v>0</v>
      </c>
    </row>
    <row r="8422" spans="1:9" x14ac:dyDescent="0.25">
      <c r="A8422" s="68"/>
      <c r="B8422" s="68"/>
      <c r="C8422" s="68"/>
      <c r="D8422" s="68"/>
      <c r="E8422" s="68"/>
      <c r="F8422" s="68"/>
      <c r="G8422" s="389"/>
      <c r="H8422" s="387" t="b" cm="1">
        <f t="array" aca="1" ref="H8422" ca="1">EsNegrita(BP[[#This Row],[CODIGO]])</f>
        <v>0</v>
      </c>
      <c r="I8422" s="387" t="b" cm="1">
        <f t="array" ref="I8422">_xlfn.LET(
    _xlpm.codigos_devolucion, _xlfn.UNIQUE(_xlfn._xlws.FILTER(BP[CODIGO], ISNUMBER(SEARCH("devoluci", BP[NOMBRE CUENTA])), {""})),
    ISNUMBER(MATCH(BP[[#This Row],[CODIGO]], _xlpm.codigos_devolucion, 0))
)</f>
        <v>0</v>
      </c>
    </row>
    <row r="8423" spans="1:9" x14ac:dyDescent="0.25">
      <c r="A8423" s="68"/>
      <c r="B8423" s="68"/>
      <c r="C8423" s="68"/>
      <c r="D8423" s="68"/>
      <c r="E8423" s="68"/>
      <c r="F8423" s="68"/>
      <c r="G8423" s="389"/>
      <c r="H8423" s="387" t="b" cm="1">
        <f t="array" aca="1" ref="H8423" ca="1">EsNegrita(BP[[#This Row],[CODIGO]])</f>
        <v>0</v>
      </c>
      <c r="I8423" s="387" t="b" cm="1">
        <f t="array" ref="I8423">_xlfn.LET(
    _xlpm.codigos_devolucion, _xlfn.UNIQUE(_xlfn._xlws.FILTER(BP[CODIGO], ISNUMBER(SEARCH("devoluci", BP[NOMBRE CUENTA])), {""})),
    ISNUMBER(MATCH(BP[[#This Row],[CODIGO]], _xlpm.codigos_devolucion, 0))
)</f>
        <v>0</v>
      </c>
    </row>
    <row r="8424" spans="1:9" x14ac:dyDescent="0.25">
      <c r="A8424" s="68"/>
      <c r="B8424" s="68"/>
      <c r="C8424" s="68"/>
      <c r="D8424" s="68"/>
      <c r="E8424" s="68"/>
      <c r="F8424" s="68"/>
      <c r="G8424" s="389"/>
      <c r="H8424" s="387" t="b" cm="1">
        <f t="array" aca="1" ref="H8424" ca="1">EsNegrita(BP[[#This Row],[CODIGO]])</f>
        <v>0</v>
      </c>
      <c r="I8424" s="387" t="b" cm="1">
        <f t="array" ref="I8424">_xlfn.LET(
    _xlpm.codigos_devolucion, _xlfn.UNIQUE(_xlfn._xlws.FILTER(BP[CODIGO], ISNUMBER(SEARCH("devoluci", BP[NOMBRE CUENTA])), {""})),
    ISNUMBER(MATCH(BP[[#This Row],[CODIGO]], _xlpm.codigos_devolucion, 0))
)</f>
        <v>0</v>
      </c>
    </row>
    <row r="8425" spans="1:9" x14ac:dyDescent="0.25">
      <c r="A8425" s="68"/>
      <c r="B8425" s="68"/>
      <c r="C8425" s="68"/>
      <c r="D8425" s="68"/>
      <c r="E8425" s="68"/>
      <c r="F8425" s="68"/>
      <c r="G8425" s="389"/>
      <c r="H8425" s="387" t="b" cm="1">
        <f t="array" aca="1" ref="H8425" ca="1">EsNegrita(BP[[#This Row],[CODIGO]])</f>
        <v>0</v>
      </c>
      <c r="I8425" s="387" t="b" cm="1">
        <f t="array" ref="I8425">_xlfn.LET(
    _xlpm.codigos_devolucion, _xlfn.UNIQUE(_xlfn._xlws.FILTER(BP[CODIGO], ISNUMBER(SEARCH("devoluci", BP[NOMBRE CUENTA])), {""})),
    ISNUMBER(MATCH(BP[[#This Row],[CODIGO]], _xlpm.codigos_devolucion, 0))
)</f>
        <v>0</v>
      </c>
    </row>
    <row r="8426" spans="1:9" x14ac:dyDescent="0.25">
      <c r="A8426" s="68"/>
      <c r="B8426" s="68"/>
      <c r="C8426" s="68"/>
      <c r="D8426" s="68"/>
      <c r="E8426" s="68"/>
      <c r="F8426" s="68"/>
      <c r="G8426" s="389"/>
      <c r="H8426" s="387" t="b" cm="1">
        <f t="array" aca="1" ref="H8426" ca="1">EsNegrita(BP[[#This Row],[CODIGO]])</f>
        <v>0</v>
      </c>
      <c r="I8426" s="387" t="b" cm="1">
        <f t="array" ref="I8426">_xlfn.LET(
    _xlpm.codigos_devolucion, _xlfn.UNIQUE(_xlfn._xlws.FILTER(BP[CODIGO], ISNUMBER(SEARCH("devoluci", BP[NOMBRE CUENTA])), {""})),
    ISNUMBER(MATCH(BP[[#This Row],[CODIGO]], _xlpm.codigos_devolucion, 0))
)</f>
        <v>0</v>
      </c>
    </row>
    <row r="8427" spans="1:9" x14ac:dyDescent="0.25">
      <c r="A8427" s="68"/>
      <c r="B8427" s="68"/>
      <c r="C8427" s="68"/>
      <c r="D8427" s="68"/>
      <c r="E8427" s="68"/>
      <c r="F8427" s="68"/>
      <c r="G8427" s="389"/>
      <c r="H8427" s="387" t="b" cm="1">
        <f t="array" aca="1" ref="H8427" ca="1">EsNegrita(BP[[#This Row],[CODIGO]])</f>
        <v>0</v>
      </c>
      <c r="I8427" s="387" t="b" cm="1">
        <f t="array" ref="I8427">_xlfn.LET(
    _xlpm.codigos_devolucion, _xlfn.UNIQUE(_xlfn._xlws.FILTER(BP[CODIGO], ISNUMBER(SEARCH("devoluci", BP[NOMBRE CUENTA])), {""})),
    ISNUMBER(MATCH(BP[[#This Row],[CODIGO]], _xlpm.codigos_devolucion, 0))
)</f>
        <v>0</v>
      </c>
    </row>
    <row r="8428" spans="1:9" x14ac:dyDescent="0.25">
      <c r="A8428" s="68"/>
      <c r="B8428" s="68"/>
      <c r="C8428" s="68"/>
      <c r="D8428" s="68"/>
      <c r="E8428" s="68"/>
      <c r="F8428" s="68"/>
      <c r="G8428" s="389"/>
      <c r="H8428" s="387" t="b" cm="1">
        <f t="array" aca="1" ref="H8428" ca="1">EsNegrita(BP[[#This Row],[CODIGO]])</f>
        <v>0</v>
      </c>
      <c r="I8428" s="387" t="b" cm="1">
        <f t="array" ref="I8428">_xlfn.LET(
    _xlpm.codigos_devolucion, _xlfn.UNIQUE(_xlfn._xlws.FILTER(BP[CODIGO], ISNUMBER(SEARCH("devoluci", BP[NOMBRE CUENTA])), {""})),
    ISNUMBER(MATCH(BP[[#This Row],[CODIGO]], _xlpm.codigos_devolucion, 0))
)</f>
        <v>0</v>
      </c>
    </row>
    <row r="8429" spans="1:9" x14ac:dyDescent="0.25">
      <c r="A8429" s="68"/>
      <c r="B8429" s="68"/>
      <c r="C8429" s="68"/>
      <c r="D8429" s="68"/>
      <c r="E8429" s="68"/>
      <c r="F8429" s="68"/>
      <c r="G8429" s="389"/>
      <c r="H8429" s="387" t="b" cm="1">
        <f t="array" aca="1" ref="H8429" ca="1">EsNegrita(BP[[#This Row],[CODIGO]])</f>
        <v>0</v>
      </c>
      <c r="I8429" s="387" t="b" cm="1">
        <f t="array" ref="I8429">_xlfn.LET(
    _xlpm.codigos_devolucion, _xlfn.UNIQUE(_xlfn._xlws.FILTER(BP[CODIGO], ISNUMBER(SEARCH("devoluci", BP[NOMBRE CUENTA])), {""})),
    ISNUMBER(MATCH(BP[[#This Row],[CODIGO]], _xlpm.codigos_devolucion, 0))
)</f>
        <v>0</v>
      </c>
    </row>
    <row r="8430" spans="1:9" x14ac:dyDescent="0.25">
      <c r="A8430" s="68"/>
      <c r="B8430" s="68"/>
      <c r="C8430" s="68"/>
      <c r="D8430" s="68"/>
      <c r="E8430" s="68"/>
      <c r="F8430" s="68"/>
      <c r="G8430" s="389"/>
      <c r="H8430" s="387" t="b" cm="1">
        <f t="array" aca="1" ref="H8430" ca="1">EsNegrita(BP[[#This Row],[CODIGO]])</f>
        <v>0</v>
      </c>
      <c r="I8430" s="387" t="b" cm="1">
        <f t="array" ref="I8430">_xlfn.LET(
    _xlpm.codigos_devolucion, _xlfn.UNIQUE(_xlfn._xlws.FILTER(BP[CODIGO], ISNUMBER(SEARCH("devoluci", BP[NOMBRE CUENTA])), {""})),
    ISNUMBER(MATCH(BP[[#This Row],[CODIGO]], _xlpm.codigos_devolucion, 0))
)</f>
        <v>0</v>
      </c>
    </row>
    <row r="8431" spans="1:9" x14ac:dyDescent="0.25">
      <c r="A8431" s="68"/>
      <c r="B8431" s="68"/>
      <c r="C8431" s="68"/>
      <c r="D8431" s="68"/>
      <c r="E8431" s="68"/>
      <c r="F8431" s="68"/>
      <c r="G8431" s="389"/>
      <c r="H8431" s="387" t="b" cm="1">
        <f t="array" aca="1" ref="H8431" ca="1">EsNegrita(BP[[#This Row],[CODIGO]])</f>
        <v>0</v>
      </c>
      <c r="I8431" s="387" t="b" cm="1">
        <f t="array" ref="I8431">_xlfn.LET(
    _xlpm.codigos_devolucion, _xlfn.UNIQUE(_xlfn._xlws.FILTER(BP[CODIGO], ISNUMBER(SEARCH("devoluci", BP[NOMBRE CUENTA])), {""})),
    ISNUMBER(MATCH(BP[[#This Row],[CODIGO]], _xlpm.codigos_devolucion, 0))
)</f>
        <v>0</v>
      </c>
    </row>
    <row r="8432" spans="1:9" x14ac:dyDescent="0.25">
      <c r="A8432" s="68"/>
      <c r="B8432" s="68"/>
      <c r="C8432" s="68"/>
      <c r="D8432" s="68"/>
      <c r="E8432" s="68"/>
      <c r="F8432" s="68"/>
      <c r="G8432" s="389"/>
      <c r="H8432" s="387" t="b" cm="1">
        <f t="array" aca="1" ref="H8432" ca="1">EsNegrita(BP[[#This Row],[CODIGO]])</f>
        <v>0</v>
      </c>
      <c r="I8432" s="387" t="b" cm="1">
        <f t="array" ref="I8432">_xlfn.LET(
    _xlpm.codigos_devolucion, _xlfn.UNIQUE(_xlfn._xlws.FILTER(BP[CODIGO], ISNUMBER(SEARCH("devoluci", BP[NOMBRE CUENTA])), {""})),
    ISNUMBER(MATCH(BP[[#This Row],[CODIGO]], _xlpm.codigos_devolucion, 0))
)</f>
        <v>0</v>
      </c>
    </row>
    <row r="8433" spans="1:9" x14ac:dyDescent="0.25">
      <c r="A8433" s="68"/>
      <c r="B8433" s="68"/>
      <c r="C8433" s="68"/>
      <c r="D8433" s="68"/>
      <c r="E8433" s="68"/>
      <c r="F8433" s="68"/>
      <c r="G8433" s="389"/>
      <c r="H8433" s="387" t="b" cm="1">
        <f t="array" aca="1" ref="H8433" ca="1">EsNegrita(BP[[#This Row],[CODIGO]])</f>
        <v>0</v>
      </c>
      <c r="I8433" s="387" t="b" cm="1">
        <f t="array" ref="I8433">_xlfn.LET(
    _xlpm.codigos_devolucion, _xlfn.UNIQUE(_xlfn._xlws.FILTER(BP[CODIGO], ISNUMBER(SEARCH("devoluci", BP[NOMBRE CUENTA])), {""})),
    ISNUMBER(MATCH(BP[[#This Row],[CODIGO]], _xlpm.codigos_devolucion, 0))
)</f>
        <v>0</v>
      </c>
    </row>
    <row r="8434" spans="1:9" x14ac:dyDescent="0.25">
      <c r="A8434" s="68"/>
      <c r="B8434" s="68"/>
      <c r="C8434" s="68"/>
      <c r="D8434" s="68"/>
      <c r="E8434" s="68"/>
      <c r="F8434" s="68"/>
      <c r="G8434" s="389"/>
      <c r="H8434" s="387" t="b" cm="1">
        <f t="array" aca="1" ref="H8434" ca="1">EsNegrita(BP[[#This Row],[CODIGO]])</f>
        <v>0</v>
      </c>
      <c r="I8434" s="387" t="b" cm="1">
        <f t="array" ref="I8434">_xlfn.LET(
    _xlpm.codigos_devolucion, _xlfn.UNIQUE(_xlfn._xlws.FILTER(BP[CODIGO], ISNUMBER(SEARCH("devoluci", BP[NOMBRE CUENTA])), {""})),
    ISNUMBER(MATCH(BP[[#This Row],[CODIGO]], _xlpm.codigos_devolucion, 0))
)</f>
        <v>0</v>
      </c>
    </row>
    <row r="8435" spans="1:9" x14ac:dyDescent="0.25">
      <c r="A8435" s="68"/>
      <c r="B8435" s="68"/>
      <c r="C8435" s="68"/>
      <c r="D8435" s="68"/>
      <c r="E8435" s="68"/>
      <c r="F8435" s="68"/>
      <c r="G8435" s="389"/>
      <c r="H8435" s="387" t="b" cm="1">
        <f t="array" aca="1" ref="H8435" ca="1">EsNegrita(BP[[#This Row],[CODIGO]])</f>
        <v>0</v>
      </c>
      <c r="I8435" s="387" t="b" cm="1">
        <f t="array" ref="I8435">_xlfn.LET(
    _xlpm.codigos_devolucion, _xlfn.UNIQUE(_xlfn._xlws.FILTER(BP[CODIGO], ISNUMBER(SEARCH("devoluci", BP[NOMBRE CUENTA])), {""})),
    ISNUMBER(MATCH(BP[[#This Row],[CODIGO]], _xlpm.codigos_devolucion, 0))
)</f>
        <v>0</v>
      </c>
    </row>
    <row r="8436" spans="1:9" x14ac:dyDescent="0.25">
      <c r="A8436" s="68"/>
      <c r="B8436" s="68"/>
      <c r="C8436" s="68"/>
      <c r="D8436" s="68"/>
      <c r="E8436" s="68"/>
      <c r="F8436" s="68"/>
      <c r="G8436" s="389"/>
      <c r="H8436" s="387" t="b" cm="1">
        <f t="array" aca="1" ref="H8436" ca="1">EsNegrita(BP[[#This Row],[CODIGO]])</f>
        <v>0</v>
      </c>
      <c r="I8436" s="387" t="b" cm="1">
        <f t="array" ref="I8436">_xlfn.LET(
    _xlpm.codigos_devolucion, _xlfn.UNIQUE(_xlfn._xlws.FILTER(BP[CODIGO], ISNUMBER(SEARCH("devoluci", BP[NOMBRE CUENTA])), {""})),
    ISNUMBER(MATCH(BP[[#This Row],[CODIGO]], _xlpm.codigos_devolucion, 0))
)</f>
        <v>0</v>
      </c>
    </row>
    <row r="8437" spans="1:9" x14ac:dyDescent="0.25">
      <c r="A8437" s="68"/>
      <c r="B8437" s="68"/>
      <c r="C8437" s="68"/>
      <c r="D8437" s="68"/>
      <c r="E8437" s="68"/>
      <c r="F8437" s="68"/>
      <c r="G8437" s="389"/>
      <c r="H8437" s="387" t="b" cm="1">
        <f t="array" aca="1" ref="H8437" ca="1">EsNegrita(BP[[#This Row],[CODIGO]])</f>
        <v>0</v>
      </c>
      <c r="I8437" s="387" t="b" cm="1">
        <f t="array" ref="I8437">_xlfn.LET(
    _xlpm.codigos_devolucion, _xlfn.UNIQUE(_xlfn._xlws.FILTER(BP[CODIGO], ISNUMBER(SEARCH("devoluci", BP[NOMBRE CUENTA])), {""})),
    ISNUMBER(MATCH(BP[[#This Row],[CODIGO]], _xlpm.codigos_devolucion, 0))
)</f>
        <v>0</v>
      </c>
    </row>
    <row r="8438" spans="1:9" x14ac:dyDescent="0.25">
      <c r="A8438" s="68"/>
      <c r="B8438" s="68"/>
      <c r="C8438" s="68"/>
      <c r="D8438" s="68"/>
      <c r="E8438" s="68"/>
      <c r="F8438" s="68"/>
      <c r="G8438" s="389"/>
      <c r="H8438" s="387" t="b" cm="1">
        <f t="array" aca="1" ref="H8438" ca="1">EsNegrita(BP[[#This Row],[CODIGO]])</f>
        <v>0</v>
      </c>
      <c r="I8438" s="387" t="b" cm="1">
        <f t="array" ref="I8438">_xlfn.LET(
    _xlpm.codigos_devolucion, _xlfn.UNIQUE(_xlfn._xlws.FILTER(BP[CODIGO], ISNUMBER(SEARCH("devoluci", BP[NOMBRE CUENTA])), {""})),
    ISNUMBER(MATCH(BP[[#This Row],[CODIGO]], _xlpm.codigos_devolucion, 0))
)</f>
        <v>0</v>
      </c>
    </row>
    <row r="8439" spans="1:9" x14ac:dyDescent="0.25">
      <c r="A8439" s="68"/>
      <c r="B8439" s="68"/>
      <c r="C8439" s="68"/>
      <c r="D8439" s="68"/>
      <c r="E8439" s="68"/>
      <c r="F8439" s="68"/>
      <c r="G8439" s="389"/>
      <c r="H8439" s="387" t="b" cm="1">
        <f t="array" aca="1" ref="H8439" ca="1">EsNegrita(BP[[#This Row],[CODIGO]])</f>
        <v>0</v>
      </c>
      <c r="I8439" s="387" t="b" cm="1">
        <f t="array" ref="I8439">_xlfn.LET(
    _xlpm.codigos_devolucion, _xlfn.UNIQUE(_xlfn._xlws.FILTER(BP[CODIGO], ISNUMBER(SEARCH("devoluci", BP[NOMBRE CUENTA])), {""})),
    ISNUMBER(MATCH(BP[[#This Row],[CODIGO]], _xlpm.codigos_devolucion, 0))
)</f>
        <v>0</v>
      </c>
    </row>
    <row r="8440" spans="1:9" x14ac:dyDescent="0.25">
      <c r="A8440" s="68"/>
      <c r="B8440" s="68"/>
      <c r="C8440" s="68"/>
      <c r="D8440" s="68"/>
      <c r="E8440" s="68"/>
      <c r="F8440" s="68"/>
      <c r="G8440" s="389"/>
      <c r="H8440" s="387" t="b" cm="1">
        <f t="array" aca="1" ref="H8440" ca="1">EsNegrita(BP[[#This Row],[CODIGO]])</f>
        <v>0</v>
      </c>
      <c r="I8440" s="387" t="b" cm="1">
        <f t="array" ref="I8440">_xlfn.LET(
    _xlpm.codigos_devolucion, _xlfn.UNIQUE(_xlfn._xlws.FILTER(BP[CODIGO], ISNUMBER(SEARCH("devoluci", BP[NOMBRE CUENTA])), {""})),
    ISNUMBER(MATCH(BP[[#This Row],[CODIGO]], _xlpm.codigos_devolucion, 0))
)</f>
        <v>0</v>
      </c>
    </row>
    <row r="8441" spans="1:9" x14ac:dyDescent="0.25">
      <c r="A8441" s="68"/>
      <c r="B8441" s="68"/>
      <c r="C8441" s="68"/>
      <c r="D8441" s="68"/>
      <c r="E8441" s="68"/>
      <c r="F8441" s="68"/>
      <c r="G8441" s="389"/>
      <c r="H8441" s="387" t="b" cm="1">
        <f t="array" aca="1" ref="H8441" ca="1">EsNegrita(BP[[#This Row],[CODIGO]])</f>
        <v>0</v>
      </c>
      <c r="I8441" s="387" t="b" cm="1">
        <f t="array" ref="I8441">_xlfn.LET(
    _xlpm.codigos_devolucion, _xlfn.UNIQUE(_xlfn._xlws.FILTER(BP[CODIGO], ISNUMBER(SEARCH("devoluci", BP[NOMBRE CUENTA])), {""})),
    ISNUMBER(MATCH(BP[[#This Row],[CODIGO]], _xlpm.codigos_devolucion, 0))
)</f>
        <v>0</v>
      </c>
    </row>
    <row r="8442" spans="1:9" x14ac:dyDescent="0.25">
      <c r="A8442" s="68"/>
      <c r="B8442" s="68"/>
      <c r="C8442" s="68"/>
      <c r="D8442" s="68"/>
      <c r="E8442" s="68"/>
      <c r="F8442" s="68"/>
      <c r="G8442" s="389"/>
      <c r="H8442" s="387" t="b" cm="1">
        <f t="array" aca="1" ref="H8442" ca="1">EsNegrita(BP[[#This Row],[CODIGO]])</f>
        <v>0</v>
      </c>
      <c r="I8442" s="387" t="b" cm="1">
        <f t="array" ref="I8442">_xlfn.LET(
    _xlpm.codigos_devolucion, _xlfn.UNIQUE(_xlfn._xlws.FILTER(BP[CODIGO], ISNUMBER(SEARCH("devoluci", BP[NOMBRE CUENTA])), {""})),
    ISNUMBER(MATCH(BP[[#This Row],[CODIGO]], _xlpm.codigos_devolucion, 0))
)</f>
        <v>0</v>
      </c>
    </row>
    <row r="8443" spans="1:9" x14ac:dyDescent="0.25">
      <c r="A8443" s="68"/>
      <c r="B8443" s="68"/>
      <c r="C8443" s="68"/>
      <c r="D8443" s="68"/>
      <c r="E8443" s="68"/>
      <c r="F8443" s="68"/>
      <c r="G8443" s="389"/>
      <c r="H8443" s="387" t="b" cm="1">
        <f t="array" aca="1" ref="H8443" ca="1">EsNegrita(BP[[#This Row],[CODIGO]])</f>
        <v>0</v>
      </c>
      <c r="I8443" s="387" t="b" cm="1">
        <f t="array" ref="I8443">_xlfn.LET(
    _xlpm.codigos_devolucion, _xlfn.UNIQUE(_xlfn._xlws.FILTER(BP[CODIGO], ISNUMBER(SEARCH("devoluci", BP[NOMBRE CUENTA])), {""})),
    ISNUMBER(MATCH(BP[[#This Row],[CODIGO]], _xlpm.codigos_devolucion, 0))
)</f>
        <v>0</v>
      </c>
    </row>
    <row r="8444" spans="1:9" x14ac:dyDescent="0.25">
      <c r="A8444" s="68"/>
      <c r="B8444" s="68"/>
      <c r="C8444" s="68"/>
      <c r="D8444" s="68"/>
      <c r="E8444" s="68"/>
      <c r="F8444" s="68"/>
      <c r="G8444" s="389"/>
      <c r="H8444" s="387" t="b" cm="1">
        <f t="array" aca="1" ref="H8444" ca="1">EsNegrita(BP[[#This Row],[CODIGO]])</f>
        <v>0</v>
      </c>
      <c r="I8444" s="387" t="b" cm="1">
        <f t="array" ref="I8444">_xlfn.LET(
    _xlpm.codigos_devolucion, _xlfn.UNIQUE(_xlfn._xlws.FILTER(BP[CODIGO], ISNUMBER(SEARCH("devoluci", BP[NOMBRE CUENTA])), {""})),
    ISNUMBER(MATCH(BP[[#This Row],[CODIGO]], _xlpm.codigos_devolucion, 0))
)</f>
        <v>0</v>
      </c>
    </row>
    <row r="8445" spans="1:9" x14ac:dyDescent="0.25">
      <c r="A8445" s="68"/>
      <c r="B8445" s="68"/>
      <c r="C8445" s="68"/>
      <c r="D8445" s="68"/>
      <c r="E8445" s="68"/>
      <c r="F8445" s="68"/>
      <c r="G8445" s="389"/>
      <c r="H8445" s="387" t="b" cm="1">
        <f t="array" aca="1" ref="H8445" ca="1">EsNegrita(BP[[#This Row],[CODIGO]])</f>
        <v>0</v>
      </c>
      <c r="I8445" s="387" t="b" cm="1">
        <f t="array" ref="I8445">_xlfn.LET(
    _xlpm.codigos_devolucion, _xlfn.UNIQUE(_xlfn._xlws.FILTER(BP[CODIGO], ISNUMBER(SEARCH("devoluci", BP[NOMBRE CUENTA])), {""})),
    ISNUMBER(MATCH(BP[[#This Row],[CODIGO]], _xlpm.codigos_devolucion, 0))
)</f>
        <v>0</v>
      </c>
    </row>
    <row r="8446" spans="1:9" x14ac:dyDescent="0.25">
      <c r="A8446" s="68"/>
      <c r="B8446" s="68"/>
      <c r="C8446" s="68"/>
      <c r="D8446" s="68"/>
      <c r="E8446" s="68"/>
      <c r="F8446" s="68"/>
      <c r="G8446" s="389"/>
      <c r="H8446" s="387" t="b" cm="1">
        <f t="array" aca="1" ref="H8446" ca="1">EsNegrita(BP[[#This Row],[CODIGO]])</f>
        <v>0</v>
      </c>
      <c r="I8446" s="387" t="b" cm="1">
        <f t="array" ref="I8446">_xlfn.LET(
    _xlpm.codigos_devolucion, _xlfn.UNIQUE(_xlfn._xlws.FILTER(BP[CODIGO], ISNUMBER(SEARCH("devoluci", BP[NOMBRE CUENTA])), {""})),
    ISNUMBER(MATCH(BP[[#This Row],[CODIGO]], _xlpm.codigos_devolucion, 0))
)</f>
        <v>0</v>
      </c>
    </row>
    <row r="8447" spans="1:9" x14ac:dyDescent="0.25">
      <c r="A8447" s="68"/>
      <c r="B8447" s="68"/>
      <c r="C8447" s="68"/>
      <c r="D8447" s="68"/>
      <c r="E8447" s="68"/>
      <c r="F8447" s="68"/>
      <c r="G8447" s="389"/>
      <c r="H8447" s="387" t="b" cm="1">
        <f t="array" aca="1" ref="H8447" ca="1">EsNegrita(BP[[#This Row],[CODIGO]])</f>
        <v>0</v>
      </c>
      <c r="I8447" s="387" t="b" cm="1">
        <f t="array" ref="I8447">_xlfn.LET(
    _xlpm.codigos_devolucion, _xlfn.UNIQUE(_xlfn._xlws.FILTER(BP[CODIGO], ISNUMBER(SEARCH("devoluci", BP[NOMBRE CUENTA])), {""})),
    ISNUMBER(MATCH(BP[[#This Row],[CODIGO]], _xlpm.codigos_devolucion, 0))
)</f>
        <v>0</v>
      </c>
    </row>
    <row r="8448" spans="1:9" x14ac:dyDescent="0.25">
      <c r="A8448" s="68"/>
      <c r="B8448" s="68"/>
      <c r="C8448" s="68"/>
      <c r="D8448" s="68"/>
      <c r="E8448" s="68"/>
      <c r="F8448" s="68"/>
      <c r="G8448" s="389"/>
      <c r="H8448" s="387" t="b" cm="1">
        <f t="array" aca="1" ref="H8448" ca="1">EsNegrita(BP[[#This Row],[CODIGO]])</f>
        <v>0</v>
      </c>
      <c r="I8448" s="387" t="b" cm="1">
        <f t="array" ref="I8448">_xlfn.LET(
    _xlpm.codigos_devolucion, _xlfn.UNIQUE(_xlfn._xlws.FILTER(BP[CODIGO], ISNUMBER(SEARCH("devoluci", BP[NOMBRE CUENTA])), {""})),
    ISNUMBER(MATCH(BP[[#This Row],[CODIGO]], _xlpm.codigos_devolucion, 0))
)</f>
        <v>0</v>
      </c>
    </row>
    <row r="8449" spans="1:9" x14ac:dyDescent="0.25">
      <c r="A8449" s="68"/>
      <c r="B8449" s="68"/>
      <c r="C8449" s="68"/>
      <c r="D8449" s="68"/>
      <c r="E8449" s="68"/>
      <c r="F8449" s="68"/>
      <c r="G8449" s="389"/>
      <c r="H8449" s="387" t="b" cm="1">
        <f t="array" aca="1" ref="H8449" ca="1">EsNegrita(BP[[#This Row],[CODIGO]])</f>
        <v>0</v>
      </c>
      <c r="I8449" s="387" t="b" cm="1">
        <f t="array" ref="I8449">_xlfn.LET(
    _xlpm.codigos_devolucion, _xlfn.UNIQUE(_xlfn._xlws.FILTER(BP[CODIGO], ISNUMBER(SEARCH("devoluci", BP[NOMBRE CUENTA])), {""})),
    ISNUMBER(MATCH(BP[[#This Row],[CODIGO]], _xlpm.codigos_devolucion, 0))
)</f>
        <v>0</v>
      </c>
    </row>
    <row r="8450" spans="1:9" x14ac:dyDescent="0.25">
      <c r="A8450" s="394"/>
      <c r="B8450" s="394"/>
      <c r="C8450" s="394"/>
      <c r="D8450" s="394"/>
      <c r="E8450" s="394"/>
      <c r="F8450" s="394"/>
      <c r="G8450" s="395"/>
      <c r="H8450" s="387" t="b" cm="1">
        <f t="array" aca="1" ref="H8450" ca="1">EsNegrita(BP[[#This Row],[CODIGO]])</f>
        <v>0</v>
      </c>
      <c r="I8450" s="387" t="b" cm="1">
        <f t="array" ref="I8450">_xlfn.LET(
    _xlpm.codigos_devolucion, _xlfn.UNIQUE(_xlfn._xlws.FILTER(BP[CODIGO], ISNUMBER(SEARCH("devoluci", BP[NOMBRE CUENTA])), {""})),
    ISNUMBER(MATCH(BP[[#This Row],[CODIGO]], _xlpm.codigos_devolucion, 0))
)</f>
        <v>0</v>
      </c>
    </row>
    <row r="8451" spans="1:9" x14ac:dyDescent="0.25">
      <c r="A8451" s="392"/>
      <c r="B8451" s="392"/>
      <c r="C8451" s="392"/>
      <c r="D8451" s="392"/>
      <c r="E8451" s="392"/>
      <c r="F8451" s="392"/>
      <c r="G8451" s="393"/>
      <c r="H8451" s="387" t="b" cm="1">
        <f t="array" aca="1" ref="H8451" ca="1">EsNegrita(BP[[#This Row],[CODIGO]])</f>
        <v>0</v>
      </c>
      <c r="I8451" s="387" t="b" cm="1">
        <f t="array" ref="I8451">_xlfn.LET(
    _xlpm.codigos_devolucion, _xlfn.UNIQUE(_xlfn._xlws.FILTER(BP[CODIGO], ISNUMBER(SEARCH("devoluci", BP[NOMBRE CUENTA])), {""})),
    ISNUMBER(MATCH(BP[[#This Row],[CODIGO]], _xlpm.codigos_devolucion, 0))
)</f>
        <v>0</v>
      </c>
    </row>
    <row r="8452" spans="1:9" x14ac:dyDescent="0.25">
      <c r="A8452" s="68"/>
      <c r="B8452" s="68"/>
      <c r="C8452" s="68"/>
      <c r="D8452" s="68"/>
      <c r="E8452" s="68"/>
      <c r="F8452" s="68"/>
      <c r="G8452" s="389"/>
      <c r="H8452" s="387" t="b" cm="1">
        <f t="array" aca="1" ref="H8452" ca="1">EsNegrita(BP[[#This Row],[CODIGO]])</f>
        <v>0</v>
      </c>
      <c r="I8452" s="387" t="b" cm="1">
        <f t="array" ref="I8452">_xlfn.LET(
    _xlpm.codigos_devolucion, _xlfn.UNIQUE(_xlfn._xlws.FILTER(BP[CODIGO], ISNUMBER(SEARCH("devoluci", BP[NOMBRE CUENTA])), {""})),
    ISNUMBER(MATCH(BP[[#This Row],[CODIGO]], _xlpm.codigos_devolucion, 0))
)</f>
        <v>0</v>
      </c>
    </row>
    <row r="8453" spans="1:9" x14ac:dyDescent="0.25">
      <c r="A8453" s="68"/>
      <c r="B8453" s="68"/>
      <c r="C8453" s="68"/>
      <c r="D8453" s="68"/>
      <c r="E8453" s="68"/>
      <c r="F8453" s="68"/>
      <c r="G8453" s="389"/>
      <c r="H8453" s="387" t="b" cm="1">
        <f t="array" aca="1" ref="H8453" ca="1">EsNegrita(BP[[#This Row],[CODIGO]])</f>
        <v>0</v>
      </c>
      <c r="I8453" s="387" t="b" cm="1">
        <f t="array" ref="I8453">_xlfn.LET(
    _xlpm.codigos_devolucion, _xlfn.UNIQUE(_xlfn._xlws.FILTER(BP[CODIGO], ISNUMBER(SEARCH("devoluci", BP[NOMBRE CUENTA])), {""})),
    ISNUMBER(MATCH(BP[[#This Row],[CODIGO]], _xlpm.codigos_devolucion, 0))
)</f>
        <v>0</v>
      </c>
    </row>
    <row r="8454" spans="1:9" x14ac:dyDescent="0.25">
      <c r="A8454" s="68"/>
      <c r="B8454" s="68"/>
      <c r="C8454" s="68"/>
      <c r="D8454" s="68"/>
      <c r="E8454" s="68"/>
      <c r="F8454" s="68"/>
      <c r="G8454" s="389"/>
      <c r="H8454" s="387" t="b" cm="1">
        <f t="array" aca="1" ref="H8454" ca="1">EsNegrita(BP[[#This Row],[CODIGO]])</f>
        <v>0</v>
      </c>
      <c r="I8454" s="387" t="b" cm="1">
        <f t="array" ref="I8454">_xlfn.LET(
    _xlpm.codigos_devolucion, _xlfn.UNIQUE(_xlfn._xlws.FILTER(BP[CODIGO], ISNUMBER(SEARCH("devoluci", BP[NOMBRE CUENTA])), {""})),
    ISNUMBER(MATCH(BP[[#This Row],[CODIGO]], _xlpm.codigos_devolucion, 0))
)</f>
        <v>0</v>
      </c>
    </row>
    <row r="8455" spans="1:9" x14ac:dyDescent="0.25">
      <c r="A8455" s="68"/>
      <c r="B8455" s="68"/>
      <c r="C8455" s="68"/>
      <c r="D8455" s="68"/>
      <c r="E8455" s="68"/>
      <c r="F8455" s="68"/>
      <c r="G8455" s="389"/>
      <c r="H8455" s="387" t="b" cm="1">
        <f t="array" aca="1" ref="H8455" ca="1">EsNegrita(BP[[#This Row],[CODIGO]])</f>
        <v>0</v>
      </c>
      <c r="I8455" s="387" t="b" cm="1">
        <f t="array" ref="I8455">_xlfn.LET(
    _xlpm.codigos_devolucion, _xlfn.UNIQUE(_xlfn._xlws.FILTER(BP[CODIGO], ISNUMBER(SEARCH("devoluci", BP[NOMBRE CUENTA])), {""})),
    ISNUMBER(MATCH(BP[[#This Row],[CODIGO]], _xlpm.codigos_devolucion, 0))
)</f>
        <v>0</v>
      </c>
    </row>
    <row r="8456" spans="1:9" x14ac:dyDescent="0.25">
      <c r="A8456" s="68"/>
      <c r="B8456" s="68"/>
      <c r="C8456" s="68"/>
      <c r="D8456" s="68"/>
      <c r="E8456" s="68"/>
      <c r="F8456" s="68"/>
      <c r="G8456" s="389"/>
      <c r="H8456" s="387" t="b" cm="1">
        <f t="array" aca="1" ref="H8456" ca="1">EsNegrita(BP[[#This Row],[CODIGO]])</f>
        <v>0</v>
      </c>
      <c r="I8456" s="387" t="b" cm="1">
        <f t="array" ref="I8456">_xlfn.LET(
    _xlpm.codigos_devolucion, _xlfn.UNIQUE(_xlfn._xlws.FILTER(BP[CODIGO], ISNUMBER(SEARCH("devoluci", BP[NOMBRE CUENTA])), {""})),
    ISNUMBER(MATCH(BP[[#This Row],[CODIGO]], _xlpm.codigos_devolucion, 0))
)</f>
        <v>0</v>
      </c>
    </row>
    <row r="8457" spans="1:9" x14ac:dyDescent="0.25">
      <c r="A8457" s="68"/>
      <c r="B8457" s="68"/>
      <c r="C8457" s="68"/>
      <c r="D8457" s="68"/>
      <c r="E8457" s="68"/>
      <c r="F8457" s="68"/>
      <c r="G8457" s="389"/>
      <c r="H8457" s="387" t="b" cm="1">
        <f t="array" aca="1" ref="H8457" ca="1">EsNegrita(BP[[#This Row],[CODIGO]])</f>
        <v>0</v>
      </c>
      <c r="I8457" s="387" t="b" cm="1">
        <f t="array" ref="I8457">_xlfn.LET(
    _xlpm.codigos_devolucion, _xlfn.UNIQUE(_xlfn._xlws.FILTER(BP[CODIGO], ISNUMBER(SEARCH("devoluci", BP[NOMBRE CUENTA])), {""})),
    ISNUMBER(MATCH(BP[[#This Row],[CODIGO]], _xlpm.codigos_devolucion, 0))
)</f>
        <v>0</v>
      </c>
    </row>
    <row r="8458" spans="1:9" ht="15.75" x14ac:dyDescent="0.25">
      <c r="A8458" s="396"/>
      <c r="B8458" s="396"/>
      <c r="C8458" s="396"/>
      <c r="D8458" s="396"/>
      <c r="E8458" s="396"/>
      <c r="F8458" s="396"/>
      <c r="G8458" s="397"/>
      <c r="H8458" s="387" t="b" cm="1">
        <f t="array" aca="1" ref="H8458" ca="1">EsNegrita(BP[[#This Row],[CODIGO]])</f>
        <v>0</v>
      </c>
      <c r="I8458" s="387" t="b" cm="1">
        <f t="array" ref="I8458">_xlfn.LET(
    _xlpm.codigos_devolucion, _xlfn.UNIQUE(_xlfn._xlws.FILTER(BP[CODIGO], ISNUMBER(SEARCH("devoluci", BP[NOMBRE CUENTA])), {""})),
    ISNUMBER(MATCH(BP[[#This Row],[CODIGO]], _xlpm.codigos_devolucion, 0))
)</f>
        <v>0</v>
      </c>
    </row>
    <row r="8459" spans="1:9" x14ac:dyDescent="0.25">
      <c r="A8459" s="394"/>
      <c r="B8459" s="394"/>
      <c r="C8459" s="394"/>
      <c r="D8459" s="394"/>
      <c r="E8459" s="394"/>
      <c r="F8459" s="394"/>
      <c r="G8459" s="395"/>
      <c r="H8459" s="387" t="b" cm="1">
        <f t="array" aca="1" ref="H8459" ca="1">EsNegrita(BP[[#This Row],[CODIGO]])</f>
        <v>0</v>
      </c>
      <c r="I8459" s="387" t="b" cm="1">
        <f t="array" ref="I8459">_xlfn.LET(
    _xlpm.codigos_devolucion, _xlfn.UNIQUE(_xlfn._xlws.FILTER(BP[CODIGO], ISNUMBER(SEARCH("devoluci", BP[NOMBRE CUENTA])), {""})),
    ISNUMBER(MATCH(BP[[#This Row],[CODIGO]], _xlpm.codigos_devolucion, 0))
)</f>
        <v>0</v>
      </c>
    </row>
    <row r="8460" spans="1:9" x14ac:dyDescent="0.25">
      <c r="A8460" s="392"/>
      <c r="B8460" s="392"/>
      <c r="C8460" s="392"/>
      <c r="D8460" s="392"/>
      <c r="E8460" s="392"/>
      <c r="F8460" s="392"/>
      <c r="G8460" s="393"/>
      <c r="H8460" s="387" t="b" cm="1">
        <f t="array" aca="1" ref="H8460" ca="1">EsNegrita(BP[[#This Row],[CODIGO]])</f>
        <v>0</v>
      </c>
      <c r="I8460" s="387" t="b" cm="1">
        <f t="array" ref="I8460">_xlfn.LET(
    _xlpm.codigos_devolucion, _xlfn.UNIQUE(_xlfn._xlws.FILTER(BP[CODIGO], ISNUMBER(SEARCH("devoluci", BP[NOMBRE CUENTA])), {""})),
    ISNUMBER(MATCH(BP[[#This Row],[CODIGO]], _xlpm.codigos_devolucion, 0))
)</f>
        <v>0</v>
      </c>
    </row>
    <row r="8461" spans="1:9" x14ac:dyDescent="0.25">
      <c r="A8461" s="68"/>
      <c r="B8461" s="68"/>
      <c r="C8461" s="68"/>
      <c r="D8461" s="68"/>
      <c r="E8461" s="68"/>
      <c r="F8461" s="68"/>
      <c r="G8461" s="389"/>
      <c r="H8461" s="387" t="b" cm="1">
        <f t="array" aca="1" ref="H8461" ca="1">EsNegrita(BP[[#This Row],[CODIGO]])</f>
        <v>0</v>
      </c>
      <c r="I8461" s="387" t="b" cm="1">
        <f t="array" ref="I8461">_xlfn.LET(
    _xlpm.codigos_devolucion, _xlfn.UNIQUE(_xlfn._xlws.FILTER(BP[CODIGO], ISNUMBER(SEARCH("devoluci", BP[NOMBRE CUENTA])), {""})),
    ISNUMBER(MATCH(BP[[#This Row],[CODIGO]], _xlpm.codigos_devolucion, 0))
)</f>
        <v>0</v>
      </c>
    </row>
    <row r="8462" spans="1:9" ht="15.75" x14ac:dyDescent="0.25">
      <c r="A8462" s="396"/>
      <c r="B8462" s="396"/>
      <c r="C8462" s="396"/>
      <c r="D8462" s="396"/>
      <c r="E8462" s="396"/>
      <c r="F8462" s="396"/>
      <c r="G8462" s="397"/>
      <c r="H8462" s="387" t="b" cm="1">
        <f t="array" aca="1" ref="H8462" ca="1">EsNegrita(BP[[#This Row],[CODIGO]])</f>
        <v>0</v>
      </c>
      <c r="I8462" s="387" t="b" cm="1">
        <f t="array" ref="I8462">_xlfn.LET(
    _xlpm.codigos_devolucion, _xlfn.UNIQUE(_xlfn._xlws.FILTER(BP[CODIGO], ISNUMBER(SEARCH("devoluci", BP[NOMBRE CUENTA])), {""})),
    ISNUMBER(MATCH(BP[[#This Row],[CODIGO]], _xlpm.codigos_devolucion, 0))
)</f>
        <v>0</v>
      </c>
    </row>
    <row r="8463" spans="1:9" x14ac:dyDescent="0.25">
      <c r="A8463" s="394"/>
      <c r="B8463" s="394"/>
      <c r="C8463" s="394"/>
      <c r="D8463" s="394"/>
      <c r="E8463" s="394"/>
      <c r="F8463" s="394"/>
      <c r="G8463" s="395"/>
      <c r="H8463" s="387" t="b" cm="1">
        <f t="array" aca="1" ref="H8463" ca="1">EsNegrita(BP[[#This Row],[CODIGO]])</f>
        <v>0</v>
      </c>
      <c r="I8463" s="387" t="b" cm="1">
        <f t="array" ref="I8463">_xlfn.LET(
    _xlpm.codigos_devolucion, _xlfn.UNIQUE(_xlfn._xlws.FILTER(BP[CODIGO], ISNUMBER(SEARCH("devoluci", BP[NOMBRE CUENTA])), {""})),
    ISNUMBER(MATCH(BP[[#This Row],[CODIGO]], _xlpm.codigos_devolucion, 0))
)</f>
        <v>0</v>
      </c>
    </row>
    <row r="8464" spans="1:9" x14ac:dyDescent="0.25">
      <c r="A8464" s="392"/>
      <c r="B8464" s="392"/>
      <c r="C8464" s="392"/>
      <c r="D8464" s="392"/>
      <c r="E8464" s="392"/>
      <c r="F8464" s="392"/>
      <c r="G8464" s="393"/>
      <c r="H8464" s="387" t="b" cm="1">
        <f t="array" aca="1" ref="H8464" ca="1">EsNegrita(BP[[#This Row],[CODIGO]])</f>
        <v>0</v>
      </c>
      <c r="I8464" s="387" t="b" cm="1">
        <f t="array" ref="I8464">_xlfn.LET(
    _xlpm.codigos_devolucion, _xlfn.UNIQUE(_xlfn._xlws.FILTER(BP[CODIGO], ISNUMBER(SEARCH("devoluci", BP[NOMBRE CUENTA])), {""})),
    ISNUMBER(MATCH(BP[[#This Row],[CODIGO]], _xlpm.codigos_devolucion, 0))
)</f>
        <v>0</v>
      </c>
    </row>
    <row r="8465" spans="1:9" x14ac:dyDescent="0.25">
      <c r="A8465" s="68"/>
      <c r="B8465" s="68"/>
      <c r="C8465" s="68"/>
      <c r="D8465" s="68"/>
      <c r="E8465" s="68"/>
      <c r="F8465" s="68"/>
      <c r="G8465" s="389"/>
      <c r="H8465" s="387" t="b" cm="1">
        <f t="array" aca="1" ref="H8465" ca="1">EsNegrita(BP[[#This Row],[CODIGO]])</f>
        <v>0</v>
      </c>
      <c r="I8465" s="387" t="b" cm="1">
        <f t="array" ref="I8465">_xlfn.LET(
    _xlpm.codigos_devolucion, _xlfn.UNIQUE(_xlfn._xlws.FILTER(BP[CODIGO], ISNUMBER(SEARCH("devoluci", BP[NOMBRE CUENTA])), {""})),
    ISNUMBER(MATCH(BP[[#This Row],[CODIGO]], _xlpm.codigos_devolucion, 0))
)</f>
        <v>0</v>
      </c>
    </row>
    <row r="8466" spans="1:9" x14ac:dyDescent="0.25">
      <c r="A8466" s="392"/>
      <c r="B8466" s="392"/>
      <c r="C8466" s="392"/>
      <c r="D8466" s="392"/>
      <c r="E8466" s="392"/>
      <c r="F8466" s="392"/>
      <c r="G8466" s="393"/>
      <c r="H8466" s="387" t="b" cm="1">
        <f t="array" aca="1" ref="H8466" ca="1">EsNegrita(BP[[#This Row],[CODIGO]])</f>
        <v>0</v>
      </c>
      <c r="I8466" s="387" t="b" cm="1">
        <f t="array" ref="I8466">_xlfn.LET(
    _xlpm.codigos_devolucion, _xlfn.UNIQUE(_xlfn._xlws.FILTER(BP[CODIGO], ISNUMBER(SEARCH("devoluci", BP[NOMBRE CUENTA])), {""})),
    ISNUMBER(MATCH(BP[[#This Row],[CODIGO]], _xlpm.codigos_devolucion, 0))
)</f>
        <v>0</v>
      </c>
    </row>
    <row r="8467" spans="1:9" x14ac:dyDescent="0.25">
      <c r="A8467" s="68"/>
      <c r="B8467" s="68"/>
      <c r="C8467" s="68"/>
      <c r="D8467" s="68"/>
      <c r="E8467" s="68"/>
      <c r="F8467" s="68"/>
      <c r="G8467" s="389"/>
      <c r="H8467" s="387" t="b" cm="1">
        <f t="array" aca="1" ref="H8467" ca="1">EsNegrita(BP[[#This Row],[CODIGO]])</f>
        <v>0</v>
      </c>
      <c r="I8467" s="387" t="b" cm="1">
        <f t="array" ref="I8467">_xlfn.LET(
    _xlpm.codigos_devolucion, _xlfn.UNIQUE(_xlfn._xlws.FILTER(BP[CODIGO], ISNUMBER(SEARCH("devoluci", BP[NOMBRE CUENTA])), {""})),
    ISNUMBER(MATCH(BP[[#This Row],[CODIGO]], _xlpm.codigos_devolucion, 0))
)</f>
        <v>0</v>
      </c>
    </row>
    <row r="8468" spans="1:9" x14ac:dyDescent="0.25">
      <c r="A8468" s="392"/>
      <c r="B8468" s="392"/>
      <c r="C8468" s="392"/>
      <c r="D8468" s="392"/>
      <c r="E8468" s="392"/>
      <c r="F8468" s="392"/>
      <c r="G8468" s="393"/>
      <c r="H8468" s="387" t="b" cm="1">
        <f t="array" aca="1" ref="H8468" ca="1">EsNegrita(BP[[#This Row],[CODIGO]])</f>
        <v>0</v>
      </c>
      <c r="I8468" s="387" t="b" cm="1">
        <f t="array" ref="I8468">_xlfn.LET(
    _xlpm.codigos_devolucion, _xlfn.UNIQUE(_xlfn._xlws.FILTER(BP[CODIGO], ISNUMBER(SEARCH("devoluci", BP[NOMBRE CUENTA])), {""})),
    ISNUMBER(MATCH(BP[[#This Row],[CODIGO]], _xlpm.codigos_devolucion, 0))
)</f>
        <v>0</v>
      </c>
    </row>
    <row r="8469" spans="1:9" x14ac:dyDescent="0.25">
      <c r="A8469" s="390"/>
      <c r="B8469" s="390"/>
      <c r="C8469" s="390"/>
      <c r="D8469" s="390"/>
      <c r="E8469" s="390"/>
      <c r="F8469" s="390"/>
      <c r="G8469" s="391"/>
      <c r="H8469" s="387" t="b" cm="1">
        <f t="array" aca="1" ref="H8469" ca="1">EsNegrita(BP[[#This Row],[CODIGO]])</f>
        <v>0</v>
      </c>
      <c r="I8469" s="387" t="b" cm="1">
        <f t="array" ref="I8469">_xlfn.LET(
    _xlpm.codigos_devolucion, _xlfn.UNIQUE(_xlfn._xlws.FILTER(BP[CODIGO], ISNUMBER(SEARCH("devoluci", BP[NOMBRE CUENTA])), {""})),
    ISNUMBER(MATCH(BP[[#This Row],[CODIGO]], _xlpm.codigos_devolucion, 0))
)</f>
        <v>0</v>
      </c>
    </row>
    <row r="8470" spans="1:9" x14ac:dyDescent="0.25">
      <c r="A8470" s="68"/>
      <c r="B8470" s="68"/>
      <c r="C8470" s="68"/>
      <c r="D8470" s="68"/>
      <c r="E8470" s="68"/>
      <c r="F8470" s="68"/>
      <c r="G8470" s="389"/>
      <c r="H8470" s="387" t="b" cm="1">
        <f t="array" aca="1" ref="H8470" ca="1">EsNegrita(BP[[#This Row],[CODIGO]])</f>
        <v>0</v>
      </c>
      <c r="I8470" s="387" t="b" cm="1">
        <f t="array" ref="I8470">_xlfn.LET(
    _xlpm.codigos_devolucion, _xlfn.UNIQUE(_xlfn._xlws.FILTER(BP[CODIGO], ISNUMBER(SEARCH("devoluci", BP[NOMBRE CUENTA])), {""})),
    ISNUMBER(MATCH(BP[[#This Row],[CODIGO]], _xlpm.codigos_devolucion, 0))
)</f>
        <v>0</v>
      </c>
    </row>
    <row r="8471" spans="1:9" x14ac:dyDescent="0.25">
      <c r="A8471" s="68"/>
      <c r="B8471" s="68"/>
      <c r="C8471" s="68"/>
      <c r="D8471" s="68"/>
      <c r="E8471" s="68"/>
      <c r="F8471" s="68"/>
      <c r="G8471" s="389"/>
      <c r="H8471" s="387" t="b" cm="1">
        <f t="array" aca="1" ref="H8471" ca="1">EsNegrita(BP[[#This Row],[CODIGO]])</f>
        <v>0</v>
      </c>
      <c r="I8471" s="387" t="b" cm="1">
        <f t="array" ref="I8471">_xlfn.LET(
    _xlpm.codigos_devolucion, _xlfn.UNIQUE(_xlfn._xlws.FILTER(BP[CODIGO], ISNUMBER(SEARCH("devoluci", BP[NOMBRE CUENTA])), {""})),
    ISNUMBER(MATCH(BP[[#This Row],[CODIGO]], _xlpm.codigos_devolucion, 0))
)</f>
        <v>0</v>
      </c>
    </row>
    <row r="8472" spans="1:9" x14ac:dyDescent="0.25">
      <c r="A8472" s="68"/>
      <c r="B8472" s="68"/>
      <c r="C8472" s="68"/>
      <c r="D8472" s="68"/>
      <c r="E8472" s="68"/>
      <c r="F8472" s="68"/>
      <c r="G8472" s="389"/>
      <c r="H8472" s="387" t="b" cm="1">
        <f t="array" aca="1" ref="H8472" ca="1">EsNegrita(BP[[#This Row],[CODIGO]])</f>
        <v>0</v>
      </c>
      <c r="I8472" s="387" t="b" cm="1">
        <f t="array" ref="I8472">_xlfn.LET(
    _xlpm.codigos_devolucion, _xlfn.UNIQUE(_xlfn._xlws.FILTER(BP[CODIGO], ISNUMBER(SEARCH("devoluci", BP[NOMBRE CUENTA])), {""})),
    ISNUMBER(MATCH(BP[[#This Row],[CODIGO]], _xlpm.codigos_devolucion, 0))
)</f>
        <v>0</v>
      </c>
    </row>
    <row r="8473" spans="1:9" x14ac:dyDescent="0.25">
      <c r="A8473" s="68"/>
      <c r="B8473" s="68"/>
      <c r="C8473" s="68"/>
      <c r="D8473" s="68"/>
      <c r="E8473" s="68"/>
      <c r="F8473" s="68"/>
      <c r="G8473" s="389"/>
      <c r="H8473" s="387" t="b" cm="1">
        <f t="array" aca="1" ref="H8473" ca="1">EsNegrita(BP[[#This Row],[CODIGO]])</f>
        <v>0</v>
      </c>
      <c r="I8473" s="387" t="b" cm="1">
        <f t="array" ref="I8473">_xlfn.LET(
    _xlpm.codigos_devolucion, _xlfn.UNIQUE(_xlfn._xlws.FILTER(BP[CODIGO], ISNUMBER(SEARCH("devoluci", BP[NOMBRE CUENTA])), {""})),
    ISNUMBER(MATCH(BP[[#This Row],[CODIGO]], _xlpm.codigos_devolucion, 0))
)</f>
        <v>0</v>
      </c>
    </row>
    <row r="8474" spans="1:9" x14ac:dyDescent="0.25">
      <c r="A8474" s="68"/>
      <c r="B8474" s="68"/>
      <c r="C8474" s="68"/>
      <c r="D8474" s="68"/>
      <c r="E8474" s="68"/>
      <c r="F8474" s="68"/>
      <c r="G8474" s="389"/>
      <c r="H8474" s="387" t="b" cm="1">
        <f t="array" aca="1" ref="H8474" ca="1">EsNegrita(BP[[#This Row],[CODIGO]])</f>
        <v>0</v>
      </c>
      <c r="I8474" s="387" t="b" cm="1">
        <f t="array" ref="I8474">_xlfn.LET(
    _xlpm.codigos_devolucion, _xlfn.UNIQUE(_xlfn._xlws.FILTER(BP[CODIGO], ISNUMBER(SEARCH("devoluci", BP[NOMBRE CUENTA])), {""})),
    ISNUMBER(MATCH(BP[[#This Row],[CODIGO]], _xlpm.codigos_devolucion, 0))
)</f>
        <v>0</v>
      </c>
    </row>
    <row r="8475" spans="1:9" x14ac:dyDescent="0.25">
      <c r="A8475" s="392"/>
      <c r="B8475" s="392"/>
      <c r="C8475" s="392"/>
      <c r="D8475" s="392"/>
      <c r="E8475" s="392"/>
      <c r="F8475" s="392"/>
      <c r="G8475" s="393"/>
      <c r="H8475" s="387" t="b" cm="1">
        <f t="array" aca="1" ref="H8475" ca="1">EsNegrita(BP[[#This Row],[CODIGO]])</f>
        <v>0</v>
      </c>
      <c r="I8475" s="387" t="b" cm="1">
        <f t="array" ref="I8475">_xlfn.LET(
    _xlpm.codigos_devolucion, _xlfn.UNIQUE(_xlfn._xlws.FILTER(BP[CODIGO], ISNUMBER(SEARCH("devoluci", BP[NOMBRE CUENTA])), {""})),
    ISNUMBER(MATCH(BP[[#This Row],[CODIGO]], _xlpm.codigos_devolucion, 0))
)</f>
        <v>0</v>
      </c>
    </row>
    <row r="8476" spans="1:9" x14ac:dyDescent="0.25">
      <c r="A8476" s="390"/>
      <c r="B8476" s="390"/>
      <c r="C8476" s="390"/>
      <c r="D8476" s="390"/>
      <c r="E8476" s="390"/>
      <c r="F8476" s="390"/>
      <c r="G8476" s="391"/>
      <c r="H8476" s="387" t="b" cm="1">
        <f t="array" aca="1" ref="H8476" ca="1">EsNegrita(BP[[#This Row],[CODIGO]])</f>
        <v>0</v>
      </c>
      <c r="I8476" s="387" t="b" cm="1">
        <f t="array" ref="I8476">_xlfn.LET(
    _xlpm.codigos_devolucion, _xlfn.UNIQUE(_xlfn._xlws.FILTER(BP[CODIGO], ISNUMBER(SEARCH("devoluci", BP[NOMBRE CUENTA])), {""})),
    ISNUMBER(MATCH(BP[[#This Row],[CODIGO]], _xlpm.codigos_devolucion, 0))
)</f>
        <v>0</v>
      </c>
    </row>
    <row r="8477" spans="1:9" x14ac:dyDescent="0.25">
      <c r="A8477" s="68"/>
      <c r="B8477" s="68"/>
      <c r="C8477" s="68"/>
      <c r="D8477" s="68"/>
      <c r="E8477" s="68"/>
      <c r="F8477" s="68"/>
      <c r="G8477" s="389"/>
      <c r="H8477" s="387" t="b" cm="1">
        <f t="array" aca="1" ref="H8477" ca="1">EsNegrita(BP[[#This Row],[CODIGO]])</f>
        <v>0</v>
      </c>
      <c r="I8477" s="387" t="b" cm="1">
        <f t="array" ref="I8477">_xlfn.LET(
    _xlpm.codigos_devolucion, _xlfn.UNIQUE(_xlfn._xlws.FILTER(BP[CODIGO], ISNUMBER(SEARCH("devoluci", BP[NOMBRE CUENTA])), {""})),
    ISNUMBER(MATCH(BP[[#This Row],[CODIGO]], _xlpm.codigos_devolucion, 0))
)</f>
        <v>0</v>
      </c>
    </row>
    <row r="8478" spans="1:9" x14ac:dyDescent="0.25">
      <c r="A8478" s="68"/>
      <c r="B8478" s="68"/>
      <c r="C8478" s="68"/>
      <c r="D8478" s="68"/>
      <c r="E8478" s="68"/>
      <c r="F8478" s="68"/>
      <c r="G8478" s="389"/>
      <c r="H8478" s="387" t="b" cm="1">
        <f t="array" aca="1" ref="H8478" ca="1">EsNegrita(BP[[#This Row],[CODIGO]])</f>
        <v>0</v>
      </c>
      <c r="I8478" s="387" t="b" cm="1">
        <f t="array" ref="I8478">_xlfn.LET(
    _xlpm.codigos_devolucion, _xlfn.UNIQUE(_xlfn._xlws.FILTER(BP[CODIGO], ISNUMBER(SEARCH("devoluci", BP[NOMBRE CUENTA])), {""})),
    ISNUMBER(MATCH(BP[[#This Row],[CODIGO]], _xlpm.codigos_devolucion, 0))
)</f>
        <v>0</v>
      </c>
    </row>
    <row r="8479" spans="1:9" x14ac:dyDescent="0.25">
      <c r="A8479" s="68"/>
      <c r="B8479" s="68"/>
      <c r="C8479" s="68"/>
      <c r="D8479" s="68"/>
      <c r="E8479" s="68"/>
      <c r="F8479" s="68"/>
      <c r="G8479" s="389"/>
      <c r="H8479" s="387" t="b" cm="1">
        <f t="array" aca="1" ref="H8479" ca="1">EsNegrita(BP[[#This Row],[CODIGO]])</f>
        <v>0</v>
      </c>
      <c r="I8479" s="387" t="b" cm="1">
        <f t="array" ref="I8479">_xlfn.LET(
    _xlpm.codigos_devolucion, _xlfn.UNIQUE(_xlfn._xlws.FILTER(BP[CODIGO], ISNUMBER(SEARCH("devoluci", BP[NOMBRE CUENTA])), {""})),
    ISNUMBER(MATCH(BP[[#This Row],[CODIGO]], _xlpm.codigos_devolucion, 0))
)</f>
        <v>0</v>
      </c>
    </row>
    <row r="8480" spans="1:9" x14ac:dyDescent="0.25">
      <c r="A8480" s="68"/>
      <c r="B8480" s="68"/>
      <c r="C8480" s="68"/>
      <c r="D8480" s="68"/>
      <c r="E8480" s="68"/>
      <c r="F8480" s="68"/>
      <c r="G8480" s="389"/>
      <c r="H8480" s="387" t="b" cm="1">
        <f t="array" aca="1" ref="H8480" ca="1">EsNegrita(BP[[#This Row],[CODIGO]])</f>
        <v>0</v>
      </c>
      <c r="I8480" s="387" t="b" cm="1">
        <f t="array" ref="I8480">_xlfn.LET(
    _xlpm.codigos_devolucion, _xlfn.UNIQUE(_xlfn._xlws.FILTER(BP[CODIGO], ISNUMBER(SEARCH("devoluci", BP[NOMBRE CUENTA])), {""})),
    ISNUMBER(MATCH(BP[[#This Row],[CODIGO]], _xlpm.codigos_devolucion, 0))
)</f>
        <v>0</v>
      </c>
    </row>
    <row r="8481" spans="1:9" x14ac:dyDescent="0.25">
      <c r="A8481" s="68"/>
      <c r="B8481" s="68"/>
      <c r="C8481" s="68"/>
      <c r="D8481" s="68"/>
      <c r="E8481" s="68"/>
      <c r="F8481" s="68"/>
      <c r="G8481" s="389"/>
      <c r="H8481" s="387" t="b" cm="1">
        <f t="array" aca="1" ref="H8481" ca="1">EsNegrita(BP[[#This Row],[CODIGO]])</f>
        <v>0</v>
      </c>
      <c r="I8481" s="387" t="b" cm="1">
        <f t="array" ref="I8481">_xlfn.LET(
    _xlpm.codigos_devolucion, _xlfn.UNIQUE(_xlfn._xlws.FILTER(BP[CODIGO], ISNUMBER(SEARCH("devoluci", BP[NOMBRE CUENTA])), {""})),
    ISNUMBER(MATCH(BP[[#This Row],[CODIGO]], _xlpm.codigos_devolucion, 0))
)</f>
        <v>0</v>
      </c>
    </row>
    <row r="8482" spans="1:9" x14ac:dyDescent="0.25">
      <c r="A8482" s="68"/>
      <c r="B8482" s="68"/>
      <c r="C8482" s="68"/>
      <c r="D8482" s="68"/>
      <c r="E8482" s="68"/>
      <c r="F8482" s="68"/>
      <c r="G8482" s="389"/>
      <c r="H8482" s="387" t="b" cm="1">
        <f t="array" aca="1" ref="H8482" ca="1">EsNegrita(BP[[#This Row],[CODIGO]])</f>
        <v>0</v>
      </c>
      <c r="I8482" s="387" t="b" cm="1">
        <f t="array" ref="I8482">_xlfn.LET(
    _xlpm.codigos_devolucion, _xlfn.UNIQUE(_xlfn._xlws.FILTER(BP[CODIGO], ISNUMBER(SEARCH("devoluci", BP[NOMBRE CUENTA])), {""})),
    ISNUMBER(MATCH(BP[[#This Row],[CODIGO]], _xlpm.codigos_devolucion, 0))
)</f>
        <v>0</v>
      </c>
    </row>
    <row r="8483" spans="1:9" x14ac:dyDescent="0.25">
      <c r="A8483" s="68"/>
      <c r="B8483" s="68"/>
      <c r="C8483" s="68"/>
      <c r="D8483" s="68"/>
      <c r="E8483" s="68"/>
      <c r="F8483" s="68"/>
      <c r="G8483" s="389"/>
      <c r="H8483" s="387" t="b" cm="1">
        <f t="array" aca="1" ref="H8483" ca="1">EsNegrita(BP[[#This Row],[CODIGO]])</f>
        <v>0</v>
      </c>
      <c r="I8483" s="387" t="b" cm="1">
        <f t="array" ref="I8483">_xlfn.LET(
    _xlpm.codigos_devolucion, _xlfn.UNIQUE(_xlfn._xlws.FILTER(BP[CODIGO], ISNUMBER(SEARCH("devoluci", BP[NOMBRE CUENTA])), {""})),
    ISNUMBER(MATCH(BP[[#This Row],[CODIGO]], _xlpm.codigos_devolucion, 0))
)</f>
        <v>0</v>
      </c>
    </row>
    <row r="8484" spans="1:9" x14ac:dyDescent="0.25">
      <c r="A8484" s="68"/>
      <c r="B8484" s="68"/>
      <c r="C8484" s="68"/>
      <c r="D8484" s="68"/>
      <c r="E8484" s="68"/>
      <c r="F8484" s="68"/>
      <c r="G8484" s="389"/>
      <c r="H8484" s="387" t="b" cm="1">
        <f t="array" aca="1" ref="H8484" ca="1">EsNegrita(BP[[#This Row],[CODIGO]])</f>
        <v>0</v>
      </c>
      <c r="I8484" s="387" t="b" cm="1">
        <f t="array" ref="I8484">_xlfn.LET(
    _xlpm.codigos_devolucion, _xlfn.UNIQUE(_xlfn._xlws.FILTER(BP[CODIGO], ISNUMBER(SEARCH("devoluci", BP[NOMBRE CUENTA])), {""})),
    ISNUMBER(MATCH(BP[[#This Row],[CODIGO]], _xlpm.codigos_devolucion, 0))
)</f>
        <v>0</v>
      </c>
    </row>
    <row r="8485" spans="1:9" x14ac:dyDescent="0.25">
      <c r="A8485" s="68"/>
      <c r="B8485" s="68"/>
      <c r="C8485" s="68"/>
      <c r="D8485" s="68"/>
      <c r="E8485" s="68"/>
      <c r="F8485" s="68"/>
      <c r="G8485" s="389"/>
      <c r="H8485" s="387" t="b" cm="1">
        <f t="array" aca="1" ref="H8485" ca="1">EsNegrita(BP[[#This Row],[CODIGO]])</f>
        <v>0</v>
      </c>
      <c r="I8485" s="387" t="b" cm="1">
        <f t="array" ref="I8485">_xlfn.LET(
    _xlpm.codigos_devolucion, _xlfn.UNIQUE(_xlfn._xlws.FILTER(BP[CODIGO], ISNUMBER(SEARCH("devoluci", BP[NOMBRE CUENTA])), {""})),
    ISNUMBER(MATCH(BP[[#This Row],[CODIGO]], _xlpm.codigos_devolucion, 0))
)</f>
        <v>0</v>
      </c>
    </row>
    <row r="8486" spans="1:9" x14ac:dyDescent="0.25">
      <c r="A8486" s="68"/>
      <c r="B8486" s="68"/>
      <c r="C8486" s="68"/>
      <c r="D8486" s="68"/>
      <c r="E8486" s="68"/>
      <c r="F8486" s="68"/>
      <c r="G8486" s="389"/>
      <c r="H8486" s="387" t="b" cm="1">
        <f t="array" aca="1" ref="H8486" ca="1">EsNegrita(BP[[#This Row],[CODIGO]])</f>
        <v>0</v>
      </c>
      <c r="I8486" s="387" t="b" cm="1">
        <f t="array" ref="I8486">_xlfn.LET(
    _xlpm.codigos_devolucion, _xlfn.UNIQUE(_xlfn._xlws.FILTER(BP[CODIGO], ISNUMBER(SEARCH("devoluci", BP[NOMBRE CUENTA])), {""})),
    ISNUMBER(MATCH(BP[[#This Row],[CODIGO]], _xlpm.codigos_devolucion, 0))
)</f>
        <v>0</v>
      </c>
    </row>
    <row r="8487" spans="1:9" x14ac:dyDescent="0.25">
      <c r="A8487" s="68"/>
      <c r="B8487" s="68"/>
      <c r="C8487" s="68"/>
      <c r="D8487" s="68"/>
      <c r="E8487" s="68"/>
      <c r="F8487" s="68"/>
      <c r="G8487" s="389"/>
      <c r="H8487" s="387" t="b" cm="1">
        <f t="array" aca="1" ref="H8487" ca="1">EsNegrita(BP[[#This Row],[CODIGO]])</f>
        <v>0</v>
      </c>
      <c r="I8487" s="387" t="b" cm="1">
        <f t="array" ref="I8487">_xlfn.LET(
    _xlpm.codigos_devolucion, _xlfn.UNIQUE(_xlfn._xlws.FILTER(BP[CODIGO], ISNUMBER(SEARCH("devoluci", BP[NOMBRE CUENTA])), {""})),
    ISNUMBER(MATCH(BP[[#This Row],[CODIGO]], _xlpm.codigos_devolucion, 0))
)</f>
        <v>0</v>
      </c>
    </row>
    <row r="8488" spans="1:9" x14ac:dyDescent="0.25">
      <c r="A8488" s="68"/>
      <c r="B8488" s="68"/>
      <c r="C8488" s="68"/>
      <c r="D8488" s="68"/>
      <c r="E8488" s="68"/>
      <c r="F8488" s="68"/>
      <c r="G8488" s="389"/>
      <c r="H8488" s="387" t="b" cm="1">
        <f t="array" aca="1" ref="H8488" ca="1">EsNegrita(BP[[#This Row],[CODIGO]])</f>
        <v>0</v>
      </c>
      <c r="I8488" s="387" t="b" cm="1">
        <f t="array" ref="I8488">_xlfn.LET(
    _xlpm.codigos_devolucion, _xlfn.UNIQUE(_xlfn._xlws.FILTER(BP[CODIGO], ISNUMBER(SEARCH("devoluci", BP[NOMBRE CUENTA])), {""})),
    ISNUMBER(MATCH(BP[[#This Row],[CODIGO]], _xlpm.codigos_devolucion, 0))
)</f>
        <v>0</v>
      </c>
    </row>
    <row r="8489" spans="1:9" x14ac:dyDescent="0.25">
      <c r="A8489" s="390"/>
      <c r="B8489" s="390"/>
      <c r="C8489" s="390"/>
      <c r="D8489" s="390"/>
      <c r="E8489" s="390"/>
      <c r="F8489" s="390"/>
      <c r="G8489" s="391"/>
      <c r="H8489" s="387" t="b" cm="1">
        <f t="array" aca="1" ref="H8489" ca="1">EsNegrita(BP[[#This Row],[CODIGO]])</f>
        <v>0</v>
      </c>
      <c r="I8489" s="387" t="b" cm="1">
        <f t="array" ref="I8489">_xlfn.LET(
    _xlpm.codigos_devolucion, _xlfn.UNIQUE(_xlfn._xlws.FILTER(BP[CODIGO], ISNUMBER(SEARCH("devoluci", BP[NOMBRE CUENTA])), {""})),
    ISNUMBER(MATCH(BP[[#This Row],[CODIGO]], _xlpm.codigos_devolucion, 0))
)</f>
        <v>0</v>
      </c>
    </row>
    <row r="8490" spans="1:9" x14ac:dyDescent="0.25">
      <c r="A8490" s="68"/>
      <c r="B8490" s="68"/>
      <c r="C8490" s="68"/>
      <c r="D8490" s="68"/>
      <c r="E8490" s="68"/>
      <c r="F8490" s="68"/>
      <c r="G8490" s="389"/>
      <c r="H8490" s="387" t="b" cm="1">
        <f t="array" aca="1" ref="H8490" ca="1">EsNegrita(BP[[#This Row],[CODIGO]])</f>
        <v>0</v>
      </c>
      <c r="I8490" s="387" t="b" cm="1">
        <f t="array" ref="I8490">_xlfn.LET(
    _xlpm.codigos_devolucion, _xlfn.UNIQUE(_xlfn._xlws.FILTER(BP[CODIGO], ISNUMBER(SEARCH("devoluci", BP[NOMBRE CUENTA])), {""})),
    ISNUMBER(MATCH(BP[[#This Row],[CODIGO]], _xlpm.codigos_devolucion, 0))
)</f>
        <v>0</v>
      </c>
    </row>
    <row r="8491" spans="1:9" x14ac:dyDescent="0.25">
      <c r="A8491" s="390"/>
      <c r="B8491" s="390"/>
      <c r="C8491" s="390"/>
      <c r="D8491" s="390"/>
      <c r="E8491" s="390"/>
      <c r="F8491" s="390"/>
      <c r="G8491" s="391"/>
      <c r="H8491" s="387" t="b" cm="1">
        <f t="array" aca="1" ref="H8491" ca="1">EsNegrita(BP[[#This Row],[CODIGO]])</f>
        <v>0</v>
      </c>
      <c r="I8491" s="387" t="b" cm="1">
        <f t="array" ref="I8491">_xlfn.LET(
    _xlpm.codigos_devolucion, _xlfn.UNIQUE(_xlfn._xlws.FILTER(BP[CODIGO], ISNUMBER(SEARCH("devoluci", BP[NOMBRE CUENTA])), {""})),
    ISNUMBER(MATCH(BP[[#This Row],[CODIGO]], _xlpm.codigos_devolucion, 0))
)</f>
        <v>0</v>
      </c>
    </row>
    <row r="8492" spans="1:9" x14ac:dyDescent="0.25">
      <c r="A8492" s="68"/>
      <c r="B8492" s="68"/>
      <c r="C8492" s="68"/>
      <c r="D8492" s="68"/>
      <c r="E8492" s="68"/>
      <c r="F8492" s="68"/>
      <c r="G8492" s="389"/>
      <c r="H8492" s="387" t="b" cm="1">
        <f t="array" aca="1" ref="H8492" ca="1">EsNegrita(BP[[#This Row],[CODIGO]])</f>
        <v>0</v>
      </c>
      <c r="I8492" s="387" t="b" cm="1">
        <f t="array" ref="I8492">_xlfn.LET(
    _xlpm.codigos_devolucion, _xlfn.UNIQUE(_xlfn._xlws.FILTER(BP[CODIGO], ISNUMBER(SEARCH("devoluci", BP[NOMBRE CUENTA])), {""})),
    ISNUMBER(MATCH(BP[[#This Row],[CODIGO]], _xlpm.codigos_devolucion, 0))
)</f>
        <v>0</v>
      </c>
    </row>
    <row r="8493" spans="1:9" x14ac:dyDescent="0.25">
      <c r="A8493" s="68"/>
      <c r="B8493" s="68"/>
      <c r="C8493" s="68"/>
      <c r="D8493" s="68"/>
      <c r="E8493" s="68"/>
      <c r="F8493" s="68"/>
      <c r="G8493" s="389"/>
      <c r="H8493" s="387" t="b" cm="1">
        <f t="array" aca="1" ref="H8493" ca="1">EsNegrita(BP[[#This Row],[CODIGO]])</f>
        <v>0</v>
      </c>
      <c r="I8493" s="387" t="b" cm="1">
        <f t="array" ref="I8493">_xlfn.LET(
    _xlpm.codigos_devolucion, _xlfn.UNIQUE(_xlfn._xlws.FILTER(BP[CODIGO], ISNUMBER(SEARCH("devoluci", BP[NOMBRE CUENTA])), {""})),
    ISNUMBER(MATCH(BP[[#This Row],[CODIGO]], _xlpm.codigos_devolucion, 0))
)</f>
        <v>0</v>
      </c>
    </row>
    <row r="8494" spans="1:9" x14ac:dyDescent="0.25">
      <c r="A8494" s="68"/>
      <c r="B8494" s="68"/>
      <c r="C8494" s="68"/>
      <c r="D8494" s="68"/>
      <c r="E8494" s="68"/>
      <c r="F8494" s="68"/>
      <c r="G8494" s="389"/>
      <c r="H8494" s="387" t="b" cm="1">
        <f t="array" aca="1" ref="H8494" ca="1">EsNegrita(BP[[#This Row],[CODIGO]])</f>
        <v>0</v>
      </c>
      <c r="I8494" s="387" t="b" cm="1">
        <f t="array" ref="I8494">_xlfn.LET(
    _xlpm.codigos_devolucion, _xlfn.UNIQUE(_xlfn._xlws.FILTER(BP[CODIGO], ISNUMBER(SEARCH("devoluci", BP[NOMBRE CUENTA])), {""})),
    ISNUMBER(MATCH(BP[[#This Row],[CODIGO]], _xlpm.codigos_devolucion, 0))
)</f>
        <v>0</v>
      </c>
    </row>
    <row r="8495" spans="1:9" x14ac:dyDescent="0.25">
      <c r="A8495" s="68"/>
      <c r="B8495" s="68"/>
      <c r="C8495" s="68"/>
      <c r="D8495" s="68"/>
      <c r="E8495" s="68"/>
      <c r="F8495" s="68"/>
      <c r="G8495" s="389"/>
      <c r="H8495" s="387" t="b" cm="1">
        <f t="array" aca="1" ref="H8495" ca="1">EsNegrita(BP[[#This Row],[CODIGO]])</f>
        <v>0</v>
      </c>
      <c r="I8495" s="387" t="b" cm="1">
        <f t="array" ref="I8495">_xlfn.LET(
    _xlpm.codigos_devolucion, _xlfn.UNIQUE(_xlfn._xlws.FILTER(BP[CODIGO], ISNUMBER(SEARCH("devoluci", BP[NOMBRE CUENTA])), {""})),
    ISNUMBER(MATCH(BP[[#This Row],[CODIGO]], _xlpm.codigos_devolucion, 0))
)</f>
        <v>0</v>
      </c>
    </row>
    <row r="8496" spans="1:9" x14ac:dyDescent="0.25">
      <c r="A8496" s="390"/>
      <c r="B8496" s="390"/>
      <c r="C8496" s="390"/>
      <c r="D8496" s="390"/>
      <c r="E8496" s="390"/>
      <c r="F8496" s="390"/>
      <c r="G8496" s="391"/>
      <c r="H8496" s="387" t="b" cm="1">
        <f t="array" aca="1" ref="H8496" ca="1">EsNegrita(BP[[#This Row],[CODIGO]])</f>
        <v>0</v>
      </c>
      <c r="I8496" s="387" t="b" cm="1">
        <f t="array" ref="I8496">_xlfn.LET(
    _xlpm.codigos_devolucion, _xlfn.UNIQUE(_xlfn._xlws.FILTER(BP[CODIGO], ISNUMBER(SEARCH("devoluci", BP[NOMBRE CUENTA])), {""})),
    ISNUMBER(MATCH(BP[[#This Row],[CODIGO]], _xlpm.codigos_devolucion, 0))
)</f>
        <v>0</v>
      </c>
    </row>
    <row r="8497" spans="1:9" x14ac:dyDescent="0.25">
      <c r="A8497" s="68"/>
      <c r="B8497" s="68"/>
      <c r="C8497" s="68"/>
      <c r="D8497" s="68"/>
      <c r="E8497" s="68"/>
      <c r="F8497" s="68"/>
      <c r="G8497" s="389"/>
      <c r="H8497" s="387" t="b" cm="1">
        <f t="array" aca="1" ref="H8497" ca="1">EsNegrita(BP[[#This Row],[CODIGO]])</f>
        <v>0</v>
      </c>
      <c r="I8497" s="387" t="b" cm="1">
        <f t="array" ref="I8497">_xlfn.LET(
    _xlpm.codigos_devolucion, _xlfn.UNIQUE(_xlfn._xlws.FILTER(BP[CODIGO], ISNUMBER(SEARCH("devoluci", BP[NOMBRE CUENTA])), {""})),
    ISNUMBER(MATCH(BP[[#This Row],[CODIGO]], _xlpm.codigos_devolucion, 0))
)</f>
        <v>0</v>
      </c>
    </row>
    <row r="8498" spans="1:9" x14ac:dyDescent="0.25">
      <c r="A8498" s="68"/>
      <c r="B8498" s="68"/>
      <c r="C8498" s="68"/>
      <c r="D8498" s="68"/>
      <c r="E8498" s="68"/>
      <c r="F8498" s="68"/>
      <c r="G8498" s="389"/>
      <c r="H8498" s="387" t="b" cm="1">
        <f t="array" aca="1" ref="H8498" ca="1">EsNegrita(BP[[#This Row],[CODIGO]])</f>
        <v>0</v>
      </c>
      <c r="I8498" s="387" t="b" cm="1">
        <f t="array" ref="I8498">_xlfn.LET(
    _xlpm.codigos_devolucion, _xlfn.UNIQUE(_xlfn._xlws.FILTER(BP[CODIGO], ISNUMBER(SEARCH("devoluci", BP[NOMBRE CUENTA])), {""})),
    ISNUMBER(MATCH(BP[[#This Row],[CODIGO]], _xlpm.codigos_devolucion, 0))
)</f>
        <v>0</v>
      </c>
    </row>
    <row r="8499" spans="1:9" x14ac:dyDescent="0.25">
      <c r="A8499" s="68"/>
      <c r="B8499" s="68"/>
      <c r="C8499" s="68"/>
      <c r="D8499" s="68"/>
      <c r="E8499" s="68"/>
      <c r="F8499" s="68"/>
      <c r="G8499" s="389"/>
      <c r="H8499" s="387" t="b" cm="1">
        <f t="array" aca="1" ref="H8499" ca="1">EsNegrita(BP[[#This Row],[CODIGO]])</f>
        <v>0</v>
      </c>
      <c r="I8499" s="387" t="b" cm="1">
        <f t="array" ref="I8499">_xlfn.LET(
    _xlpm.codigos_devolucion, _xlfn.UNIQUE(_xlfn._xlws.FILTER(BP[CODIGO], ISNUMBER(SEARCH("devoluci", BP[NOMBRE CUENTA])), {""})),
    ISNUMBER(MATCH(BP[[#This Row],[CODIGO]], _xlpm.codigos_devolucion, 0))
)</f>
        <v>0</v>
      </c>
    </row>
    <row r="8500" spans="1:9" x14ac:dyDescent="0.25">
      <c r="A8500" s="68"/>
      <c r="B8500" s="68"/>
      <c r="C8500" s="68"/>
      <c r="D8500" s="68"/>
      <c r="E8500" s="68"/>
      <c r="F8500" s="68"/>
      <c r="G8500" s="389"/>
      <c r="H8500" s="387" t="b" cm="1">
        <f t="array" aca="1" ref="H8500" ca="1">EsNegrita(BP[[#This Row],[CODIGO]])</f>
        <v>0</v>
      </c>
      <c r="I8500" s="387" t="b" cm="1">
        <f t="array" ref="I8500">_xlfn.LET(
    _xlpm.codigos_devolucion, _xlfn.UNIQUE(_xlfn._xlws.FILTER(BP[CODIGO], ISNUMBER(SEARCH("devoluci", BP[NOMBRE CUENTA])), {""})),
    ISNUMBER(MATCH(BP[[#This Row],[CODIGO]], _xlpm.codigos_devolucion, 0))
)</f>
        <v>0</v>
      </c>
    </row>
    <row r="8501" spans="1:9" x14ac:dyDescent="0.25">
      <c r="A8501" s="68"/>
      <c r="B8501" s="68"/>
      <c r="C8501" s="68"/>
      <c r="D8501" s="68"/>
      <c r="E8501" s="68"/>
      <c r="F8501" s="68"/>
      <c r="G8501" s="389"/>
      <c r="H8501" s="387" t="b" cm="1">
        <f t="array" aca="1" ref="H8501" ca="1">EsNegrita(BP[[#This Row],[CODIGO]])</f>
        <v>0</v>
      </c>
      <c r="I8501" s="387" t="b" cm="1">
        <f t="array" ref="I8501">_xlfn.LET(
    _xlpm.codigos_devolucion, _xlfn.UNIQUE(_xlfn._xlws.FILTER(BP[CODIGO], ISNUMBER(SEARCH("devoluci", BP[NOMBRE CUENTA])), {""})),
    ISNUMBER(MATCH(BP[[#This Row],[CODIGO]], _xlpm.codigos_devolucion, 0))
)</f>
        <v>0</v>
      </c>
    </row>
    <row r="8502" spans="1:9" x14ac:dyDescent="0.25">
      <c r="A8502" s="68"/>
      <c r="B8502" s="68"/>
      <c r="C8502" s="68"/>
      <c r="D8502" s="68"/>
      <c r="E8502" s="68"/>
      <c r="F8502" s="68"/>
      <c r="G8502" s="389"/>
      <c r="H8502" s="387" t="b" cm="1">
        <f t="array" aca="1" ref="H8502" ca="1">EsNegrita(BP[[#This Row],[CODIGO]])</f>
        <v>0</v>
      </c>
      <c r="I8502" s="387" t="b" cm="1">
        <f t="array" ref="I8502">_xlfn.LET(
    _xlpm.codigos_devolucion, _xlfn.UNIQUE(_xlfn._xlws.FILTER(BP[CODIGO], ISNUMBER(SEARCH("devoluci", BP[NOMBRE CUENTA])), {""})),
    ISNUMBER(MATCH(BP[[#This Row],[CODIGO]], _xlpm.codigos_devolucion, 0))
)</f>
        <v>0</v>
      </c>
    </row>
    <row r="8503" spans="1:9" x14ac:dyDescent="0.25">
      <c r="A8503" s="68"/>
      <c r="B8503" s="68"/>
      <c r="C8503" s="68"/>
      <c r="D8503" s="68"/>
      <c r="E8503" s="68"/>
      <c r="F8503" s="68"/>
      <c r="G8503" s="389"/>
      <c r="H8503" s="387" t="b" cm="1">
        <f t="array" aca="1" ref="H8503" ca="1">EsNegrita(BP[[#This Row],[CODIGO]])</f>
        <v>0</v>
      </c>
      <c r="I8503" s="387" t="b" cm="1">
        <f t="array" ref="I8503">_xlfn.LET(
    _xlpm.codigos_devolucion, _xlfn.UNIQUE(_xlfn._xlws.FILTER(BP[CODIGO], ISNUMBER(SEARCH("devoluci", BP[NOMBRE CUENTA])), {""})),
    ISNUMBER(MATCH(BP[[#This Row],[CODIGO]], _xlpm.codigos_devolucion, 0))
)</f>
        <v>0</v>
      </c>
    </row>
    <row r="8504" spans="1:9" x14ac:dyDescent="0.25">
      <c r="A8504" s="68"/>
      <c r="B8504" s="68"/>
      <c r="C8504" s="68"/>
      <c r="D8504" s="68"/>
      <c r="E8504" s="68"/>
      <c r="F8504" s="68"/>
      <c r="G8504" s="389"/>
      <c r="H8504" s="387" t="b" cm="1">
        <f t="array" aca="1" ref="H8504" ca="1">EsNegrita(BP[[#This Row],[CODIGO]])</f>
        <v>0</v>
      </c>
      <c r="I8504" s="387" t="b" cm="1">
        <f t="array" ref="I8504">_xlfn.LET(
    _xlpm.codigos_devolucion, _xlfn.UNIQUE(_xlfn._xlws.FILTER(BP[CODIGO], ISNUMBER(SEARCH("devoluci", BP[NOMBRE CUENTA])), {""})),
    ISNUMBER(MATCH(BP[[#This Row],[CODIGO]], _xlpm.codigos_devolucion, 0))
)</f>
        <v>0</v>
      </c>
    </row>
    <row r="8505" spans="1:9" x14ac:dyDescent="0.25">
      <c r="A8505" s="68"/>
      <c r="B8505" s="68"/>
      <c r="C8505" s="68"/>
      <c r="D8505" s="68"/>
      <c r="E8505" s="68"/>
      <c r="F8505" s="68"/>
      <c r="G8505" s="389"/>
      <c r="H8505" s="387" t="b" cm="1">
        <f t="array" aca="1" ref="H8505" ca="1">EsNegrita(BP[[#This Row],[CODIGO]])</f>
        <v>0</v>
      </c>
      <c r="I8505" s="387" t="b" cm="1">
        <f t="array" ref="I8505">_xlfn.LET(
    _xlpm.codigos_devolucion, _xlfn.UNIQUE(_xlfn._xlws.FILTER(BP[CODIGO], ISNUMBER(SEARCH("devoluci", BP[NOMBRE CUENTA])), {""})),
    ISNUMBER(MATCH(BP[[#This Row],[CODIGO]], _xlpm.codigos_devolucion, 0))
)</f>
        <v>0</v>
      </c>
    </row>
    <row r="8506" spans="1:9" x14ac:dyDescent="0.25">
      <c r="A8506" s="392"/>
      <c r="B8506" s="392"/>
      <c r="C8506" s="392"/>
      <c r="D8506" s="392"/>
      <c r="E8506" s="392"/>
      <c r="F8506" s="392"/>
      <c r="G8506" s="393"/>
      <c r="H8506" s="387" t="b" cm="1">
        <f t="array" aca="1" ref="H8506" ca="1">EsNegrita(BP[[#This Row],[CODIGO]])</f>
        <v>0</v>
      </c>
      <c r="I8506" s="387" t="b" cm="1">
        <f t="array" ref="I8506">_xlfn.LET(
    _xlpm.codigos_devolucion, _xlfn.UNIQUE(_xlfn._xlws.FILTER(BP[CODIGO], ISNUMBER(SEARCH("devoluci", BP[NOMBRE CUENTA])), {""})),
    ISNUMBER(MATCH(BP[[#This Row],[CODIGO]], _xlpm.codigos_devolucion, 0))
)</f>
        <v>0</v>
      </c>
    </row>
    <row r="8507" spans="1:9" x14ac:dyDescent="0.25">
      <c r="A8507" s="68"/>
      <c r="B8507" s="68"/>
      <c r="C8507" s="68"/>
      <c r="D8507" s="68"/>
      <c r="E8507" s="68"/>
      <c r="F8507" s="68"/>
      <c r="G8507" s="389"/>
      <c r="H8507" s="387" t="b" cm="1">
        <f t="array" aca="1" ref="H8507" ca="1">EsNegrita(BP[[#This Row],[CODIGO]])</f>
        <v>0</v>
      </c>
      <c r="I8507" s="387" t="b" cm="1">
        <f t="array" ref="I8507">_xlfn.LET(
    _xlpm.codigos_devolucion, _xlfn.UNIQUE(_xlfn._xlws.FILTER(BP[CODIGO], ISNUMBER(SEARCH("devoluci", BP[NOMBRE CUENTA])), {""})),
    ISNUMBER(MATCH(BP[[#This Row],[CODIGO]], _xlpm.codigos_devolucion, 0))
)</f>
        <v>0</v>
      </c>
    </row>
    <row r="8508" spans="1:9" x14ac:dyDescent="0.25">
      <c r="A8508" s="392"/>
      <c r="B8508" s="392"/>
      <c r="C8508" s="392"/>
      <c r="D8508" s="392"/>
      <c r="E8508" s="392"/>
      <c r="F8508" s="392"/>
      <c r="G8508" s="393"/>
      <c r="H8508" s="387" t="b" cm="1">
        <f t="array" aca="1" ref="H8508" ca="1">EsNegrita(BP[[#This Row],[CODIGO]])</f>
        <v>0</v>
      </c>
      <c r="I8508" s="387" t="b" cm="1">
        <f t="array" ref="I8508">_xlfn.LET(
    _xlpm.codigos_devolucion, _xlfn.UNIQUE(_xlfn._xlws.FILTER(BP[CODIGO], ISNUMBER(SEARCH("devoluci", BP[NOMBRE CUENTA])), {""})),
    ISNUMBER(MATCH(BP[[#This Row],[CODIGO]], _xlpm.codigos_devolucion, 0))
)</f>
        <v>0</v>
      </c>
    </row>
    <row r="8509" spans="1:9" x14ac:dyDescent="0.25">
      <c r="A8509" s="68"/>
      <c r="B8509" s="68"/>
      <c r="C8509" s="68"/>
      <c r="D8509" s="68"/>
      <c r="E8509" s="68"/>
      <c r="F8509" s="68"/>
      <c r="G8509" s="389"/>
      <c r="H8509" s="387" t="b" cm="1">
        <f t="array" aca="1" ref="H8509" ca="1">EsNegrita(BP[[#This Row],[CODIGO]])</f>
        <v>0</v>
      </c>
      <c r="I8509" s="387" t="b" cm="1">
        <f t="array" ref="I8509">_xlfn.LET(
    _xlpm.codigos_devolucion, _xlfn.UNIQUE(_xlfn._xlws.FILTER(BP[CODIGO], ISNUMBER(SEARCH("devoluci", BP[NOMBRE CUENTA])), {""})),
    ISNUMBER(MATCH(BP[[#This Row],[CODIGO]], _xlpm.codigos_devolucion, 0))
)</f>
        <v>0</v>
      </c>
    </row>
    <row r="8510" spans="1:9" x14ac:dyDescent="0.25">
      <c r="A8510" s="392"/>
      <c r="B8510" s="392"/>
      <c r="C8510" s="392"/>
      <c r="D8510" s="392"/>
      <c r="E8510" s="392"/>
      <c r="F8510" s="392"/>
      <c r="G8510" s="393"/>
      <c r="H8510" s="387" t="b" cm="1">
        <f t="array" aca="1" ref="H8510" ca="1">EsNegrita(BP[[#This Row],[CODIGO]])</f>
        <v>0</v>
      </c>
      <c r="I8510" s="387" t="b" cm="1">
        <f t="array" ref="I8510">_xlfn.LET(
    _xlpm.codigos_devolucion, _xlfn.UNIQUE(_xlfn._xlws.FILTER(BP[CODIGO], ISNUMBER(SEARCH("devoluci", BP[NOMBRE CUENTA])), {""})),
    ISNUMBER(MATCH(BP[[#This Row],[CODIGO]], _xlpm.codigos_devolucion, 0))
)</f>
        <v>0</v>
      </c>
    </row>
    <row r="8511" spans="1:9" x14ac:dyDescent="0.25">
      <c r="A8511" s="68"/>
      <c r="B8511" s="68"/>
      <c r="C8511" s="68"/>
      <c r="D8511" s="68"/>
      <c r="E8511" s="68"/>
      <c r="F8511" s="68"/>
      <c r="G8511" s="389"/>
      <c r="H8511" s="387" t="b" cm="1">
        <f t="array" aca="1" ref="H8511" ca="1">EsNegrita(BP[[#This Row],[CODIGO]])</f>
        <v>0</v>
      </c>
      <c r="I8511" s="387" t="b" cm="1">
        <f t="array" ref="I8511">_xlfn.LET(
    _xlpm.codigos_devolucion, _xlfn.UNIQUE(_xlfn._xlws.FILTER(BP[CODIGO], ISNUMBER(SEARCH("devoluci", BP[NOMBRE CUENTA])), {""})),
    ISNUMBER(MATCH(BP[[#This Row],[CODIGO]], _xlpm.codigos_devolucion, 0))
)</f>
        <v>0</v>
      </c>
    </row>
    <row r="8512" spans="1:9" x14ac:dyDescent="0.25">
      <c r="A8512" s="392"/>
      <c r="B8512" s="392"/>
      <c r="C8512" s="392"/>
      <c r="D8512" s="392"/>
      <c r="E8512" s="392"/>
      <c r="F8512" s="392"/>
      <c r="G8512" s="393"/>
      <c r="H8512" s="387" t="b" cm="1">
        <f t="array" aca="1" ref="H8512" ca="1">EsNegrita(BP[[#This Row],[CODIGO]])</f>
        <v>0</v>
      </c>
      <c r="I8512" s="387" t="b" cm="1">
        <f t="array" ref="I8512">_xlfn.LET(
    _xlpm.codigos_devolucion, _xlfn.UNIQUE(_xlfn._xlws.FILTER(BP[CODIGO], ISNUMBER(SEARCH("devoluci", BP[NOMBRE CUENTA])), {""})),
    ISNUMBER(MATCH(BP[[#This Row],[CODIGO]], _xlpm.codigos_devolucion, 0))
)</f>
        <v>0</v>
      </c>
    </row>
    <row r="8513" spans="1:9" x14ac:dyDescent="0.25">
      <c r="A8513" s="68"/>
      <c r="B8513" s="68"/>
      <c r="C8513" s="68"/>
      <c r="D8513" s="68"/>
      <c r="E8513" s="68"/>
      <c r="F8513" s="68"/>
      <c r="G8513" s="389"/>
      <c r="H8513" s="387" t="b" cm="1">
        <f t="array" aca="1" ref="H8513" ca="1">EsNegrita(BP[[#This Row],[CODIGO]])</f>
        <v>0</v>
      </c>
      <c r="I8513" s="387" t="b" cm="1">
        <f t="array" ref="I8513">_xlfn.LET(
    _xlpm.codigos_devolucion, _xlfn.UNIQUE(_xlfn._xlws.FILTER(BP[CODIGO], ISNUMBER(SEARCH("devoluci", BP[NOMBRE CUENTA])), {""})),
    ISNUMBER(MATCH(BP[[#This Row],[CODIGO]], _xlpm.codigos_devolucion, 0))
)</f>
        <v>0</v>
      </c>
    </row>
    <row r="8514" spans="1:9" x14ac:dyDescent="0.25">
      <c r="A8514" s="394"/>
      <c r="B8514" s="394"/>
      <c r="C8514" s="394"/>
      <c r="D8514" s="394"/>
      <c r="E8514" s="394"/>
      <c r="F8514" s="394"/>
      <c r="G8514" s="395"/>
      <c r="H8514" s="387" t="b" cm="1">
        <f t="array" aca="1" ref="H8514" ca="1">EsNegrita(BP[[#This Row],[CODIGO]])</f>
        <v>0</v>
      </c>
      <c r="I8514" s="387" t="b" cm="1">
        <f t="array" ref="I8514">_xlfn.LET(
    _xlpm.codigos_devolucion, _xlfn.UNIQUE(_xlfn._xlws.FILTER(BP[CODIGO], ISNUMBER(SEARCH("devoluci", BP[NOMBRE CUENTA])), {""})),
    ISNUMBER(MATCH(BP[[#This Row],[CODIGO]], _xlpm.codigos_devolucion, 0))
)</f>
        <v>0</v>
      </c>
    </row>
    <row r="8515" spans="1:9" x14ac:dyDescent="0.25">
      <c r="A8515" s="392"/>
      <c r="B8515" s="392"/>
      <c r="C8515" s="392"/>
      <c r="D8515" s="392"/>
      <c r="E8515" s="392"/>
      <c r="F8515" s="392"/>
      <c r="G8515" s="393"/>
      <c r="H8515" s="387" t="b" cm="1">
        <f t="array" aca="1" ref="H8515" ca="1">EsNegrita(BP[[#This Row],[CODIGO]])</f>
        <v>0</v>
      </c>
      <c r="I8515" s="387" t="b" cm="1">
        <f t="array" ref="I8515">_xlfn.LET(
    _xlpm.codigos_devolucion, _xlfn.UNIQUE(_xlfn._xlws.FILTER(BP[CODIGO], ISNUMBER(SEARCH("devoluci", BP[NOMBRE CUENTA])), {""})),
    ISNUMBER(MATCH(BP[[#This Row],[CODIGO]], _xlpm.codigos_devolucion, 0))
)</f>
        <v>0</v>
      </c>
    </row>
    <row r="8516" spans="1:9" x14ac:dyDescent="0.25">
      <c r="A8516" s="68"/>
      <c r="B8516" s="68"/>
      <c r="C8516" s="68"/>
      <c r="D8516" s="68"/>
      <c r="E8516" s="68"/>
      <c r="F8516" s="68"/>
      <c r="G8516" s="389"/>
      <c r="H8516" s="387" t="b" cm="1">
        <f t="array" aca="1" ref="H8516" ca="1">EsNegrita(BP[[#This Row],[CODIGO]])</f>
        <v>0</v>
      </c>
      <c r="I8516" s="387" t="b" cm="1">
        <f t="array" ref="I8516">_xlfn.LET(
    _xlpm.codigos_devolucion, _xlfn.UNIQUE(_xlfn._xlws.FILTER(BP[CODIGO], ISNUMBER(SEARCH("devoluci", BP[NOMBRE CUENTA])), {""})),
    ISNUMBER(MATCH(BP[[#This Row],[CODIGO]], _xlpm.codigos_devolucion, 0))
)</f>
        <v>0</v>
      </c>
    </row>
    <row r="8517" spans="1:9" x14ac:dyDescent="0.25">
      <c r="A8517" s="392"/>
      <c r="B8517" s="392"/>
      <c r="C8517" s="392"/>
      <c r="D8517" s="392"/>
      <c r="E8517" s="392"/>
      <c r="F8517" s="392"/>
      <c r="G8517" s="393"/>
      <c r="H8517" s="387" t="b" cm="1">
        <f t="array" aca="1" ref="H8517" ca="1">EsNegrita(BP[[#This Row],[CODIGO]])</f>
        <v>0</v>
      </c>
      <c r="I8517" s="387" t="b" cm="1">
        <f t="array" ref="I8517">_xlfn.LET(
    _xlpm.codigos_devolucion, _xlfn.UNIQUE(_xlfn._xlws.FILTER(BP[CODIGO], ISNUMBER(SEARCH("devoluci", BP[NOMBRE CUENTA])), {""})),
    ISNUMBER(MATCH(BP[[#This Row],[CODIGO]], _xlpm.codigos_devolucion, 0))
)</f>
        <v>0</v>
      </c>
    </row>
    <row r="8518" spans="1:9" x14ac:dyDescent="0.25">
      <c r="A8518" s="68"/>
      <c r="B8518" s="68"/>
      <c r="C8518" s="68"/>
      <c r="D8518" s="68"/>
      <c r="E8518" s="68"/>
      <c r="F8518" s="68"/>
      <c r="G8518" s="389"/>
      <c r="H8518" s="387" t="b" cm="1">
        <f t="array" aca="1" ref="H8518" ca="1">EsNegrita(BP[[#This Row],[CODIGO]])</f>
        <v>0</v>
      </c>
      <c r="I8518" s="387" t="b" cm="1">
        <f t="array" ref="I8518">_xlfn.LET(
    _xlpm.codigos_devolucion, _xlfn.UNIQUE(_xlfn._xlws.FILTER(BP[CODIGO], ISNUMBER(SEARCH("devoluci", BP[NOMBRE CUENTA])), {""})),
    ISNUMBER(MATCH(BP[[#This Row],[CODIGO]], _xlpm.codigos_devolucion, 0))
)</f>
        <v>0</v>
      </c>
    </row>
    <row r="8519" spans="1:9" x14ac:dyDescent="0.25">
      <c r="A8519" s="68"/>
      <c r="B8519" s="68"/>
      <c r="C8519" s="68"/>
      <c r="D8519" s="68"/>
      <c r="E8519" s="68"/>
      <c r="F8519" s="68"/>
      <c r="G8519" s="389"/>
      <c r="H8519" s="387" t="b" cm="1">
        <f t="array" aca="1" ref="H8519" ca="1">EsNegrita(BP[[#This Row],[CODIGO]])</f>
        <v>0</v>
      </c>
      <c r="I8519" s="387" t="b" cm="1">
        <f t="array" ref="I8519">_xlfn.LET(
    _xlpm.codigos_devolucion, _xlfn.UNIQUE(_xlfn._xlws.FILTER(BP[CODIGO], ISNUMBER(SEARCH("devoluci", BP[NOMBRE CUENTA])), {""})),
    ISNUMBER(MATCH(BP[[#This Row],[CODIGO]], _xlpm.codigos_devolucion, 0))
)</f>
        <v>0</v>
      </c>
    </row>
    <row r="8520" spans="1:9" x14ac:dyDescent="0.25">
      <c r="A8520" s="68"/>
      <c r="B8520" s="68"/>
      <c r="C8520" s="68"/>
      <c r="D8520" s="68"/>
      <c r="E8520" s="68"/>
      <c r="F8520" s="68"/>
      <c r="G8520" s="389"/>
      <c r="H8520" s="387" t="b" cm="1">
        <f t="array" aca="1" ref="H8520" ca="1">EsNegrita(BP[[#This Row],[CODIGO]])</f>
        <v>0</v>
      </c>
      <c r="I8520" s="387" t="b" cm="1">
        <f t="array" ref="I8520">_xlfn.LET(
    _xlpm.codigos_devolucion, _xlfn.UNIQUE(_xlfn._xlws.FILTER(BP[CODIGO], ISNUMBER(SEARCH("devoluci", BP[NOMBRE CUENTA])), {""})),
    ISNUMBER(MATCH(BP[[#This Row],[CODIGO]], _xlpm.codigos_devolucion, 0))
)</f>
        <v>0</v>
      </c>
    </row>
    <row r="8521" spans="1:9" x14ac:dyDescent="0.25">
      <c r="A8521" s="68"/>
      <c r="B8521" s="68"/>
      <c r="C8521" s="68"/>
      <c r="D8521" s="68"/>
      <c r="E8521" s="68"/>
      <c r="F8521" s="68"/>
      <c r="G8521" s="389"/>
      <c r="H8521" s="387" t="b" cm="1">
        <f t="array" aca="1" ref="H8521" ca="1">EsNegrita(BP[[#This Row],[CODIGO]])</f>
        <v>0</v>
      </c>
      <c r="I8521" s="387" t="b" cm="1">
        <f t="array" ref="I8521">_xlfn.LET(
    _xlpm.codigos_devolucion, _xlfn.UNIQUE(_xlfn._xlws.FILTER(BP[CODIGO], ISNUMBER(SEARCH("devoluci", BP[NOMBRE CUENTA])), {""})),
    ISNUMBER(MATCH(BP[[#This Row],[CODIGO]], _xlpm.codigos_devolucion, 0))
)</f>
        <v>0</v>
      </c>
    </row>
    <row r="8522" spans="1:9" x14ac:dyDescent="0.25">
      <c r="A8522" s="68"/>
      <c r="B8522" s="68"/>
      <c r="C8522" s="68"/>
      <c r="D8522" s="68"/>
      <c r="E8522" s="68"/>
      <c r="F8522" s="68"/>
      <c r="G8522" s="389"/>
      <c r="H8522" s="387" t="b" cm="1">
        <f t="array" aca="1" ref="H8522" ca="1">EsNegrita(BP[[#This Row],[CODIGO]])</f>
        <v>0</v>
      </c>
      <c r="I8522" s="387" t="b" cm="1">
        <f t="array" ref="I8522">_xlfn.LET(
    _xlpm.codigos_devolucion, _xlfn.UNIQUE(_xlfn._xlws.FILTER(BP[CODIGO], ISNUMBER(SEARCH("devoluci", BP[NOMBRE CUENTA])), {""})),
    ISNUMBER(MATCH(BP[[#This Row],[CODIGO]], _xlpm.codigos_devolucion, 0))
)</f>
        <v>0</v>
      </c>
    </row>
    <row r="8523" spans="1:9" x14ac:dyDescent="0.25">
      <c r="A8523" s="68"/>
      <c r="B8523" s="68"/>
      <c r="C8523" s="68"/>
      <c r="D8523" s="68"/>
      <c r="E8523" s="68"/>
      <c r="F8523" s="68"/>
      <c r="G8523" s="389"/>
      <c r="H8523" s="387" t="b" cm="1">
        <f t="array" aca="1" ref="H8523" ca="1">EsNegrita(BP[[#This Row],[CODIGO]])</f>
        <v>0</v>
      </c>
      <c r="I8523" s="387" t="b" cm="1">
        <f t="array" ref="I8523">_xlfn.LET(
    _xlpm.codigos_devolucion, _xlfn.UNIQUE(_xlfn._xlws.FILTER(BP[CODIGO], ISNUMBER(SEARCH("devoluci", BP[NOMBRE CUENTA])), {""})),
    ISNUMBER(MATCH(BP[[#This Row],[CODIGO]], _xlpm.codigos_devolucion, 0))
)</f>
        <v>0</v>
      </c>
    </row>
    <row r="8524" spans="1:9" x14ac:dyDescent="0.25">
      <c r="A8524" s="68"/>
      <c r="B8524" s="68"/>
      <c r="C8524" s="68"/>
      <c r="D8524" s="68"/>
      <c r="E8524" s="68"/>
      <c r="F8524" s="68"/>
      <c r="G8524" s="389"/>
      <c r="H8524" s="387" t="b" cm="1">
        <f t="array" aca="1" ref="H8524" ca="1">EsNegrita(BP[[#This Row],[CODIGO]])</f>
        <v>0</v>
      </c>
      <c r="I8524" s="387" t="b" cm="1">
        <f t="array" ref="I8524">_xlfn.LET(
    _xlpm.codigos_devolucion, _xlfn.UNIQUE(_xlfn._xlws.FILTER(BP[CODIGO], ISNUMBER(SEARCH("devoluci", BP[NOMBRE CUENTA])), {""})),
    ISNUMBER(MATCH(BP[[#This Row],[CODIGO]], _xlpm.codigos_devolucion, 0))
)</f>
        <v>0</v>
      </c>
    </row>
    <row r="8525" spans="1:9" x14ac:dyDescent="0.25">
      <c r="A8525" s="68"/>
      <c r="B8525" s="68"/>
      <c r="C8525" s="68"/>
      <c r="D8525" s="68"/>
      <c r="E8525" s="68"/>
      <c r="F8525" s="68"/>
      <c r="G8525" s="389"/>
      <c r="H8525" s="387" t="b" cm="1">
        <f t="array" aca="1" ref="H8525" ca="1">EsNegrita(BP[[#This Row],[CODIGO]])</f>
        <v>0</v>
      </c>
      <c r="I8525" s="387" t="b" cm="1">
        <f t="array" ref="I8525">_xlfn.LET(
    _xlpm.codigos_devolucion, _xlfn.UNIQUE(_xlfn._xlws.FILTER(BP[CODIGO], ISNUMBER(SEARCH("devoluci", BP[NOMBRE CUENTA])), {""})),
    ISNUMBER(MATCH(BP[[#This Row],[CODIGO]], _xlpm.codigos_devolucion, 0))
)</f>
        <v>0</v>
      </c>
    </row>
    <row r="8526" spans="1:9" x14ac:dyDescent="0.25">
      <c r="A8526" s="68"/>
      <c r="B8526" s="68"/>
      <c r="C8526" s="68"/>
      <c r="D8526" s="68"/>
      <c r="E8526" s="68"/>
      <c r="F8526" s="68"/>
      <c r="G8526" s="389"/>
      <c r="H8526" s="387" t="b" cm="1">
        <f t="array" aca="1" ref="H8526" ca="1">EsNegrita(BP[[#This Row],[CODIGO]])</f>
        <v>0</v>
      </c>
      <c r="I8526" s="387" t="b" cm="1">
        <f t="array" ref="I8526">_xlfn.LET(
    _xlpm.codigos_devolucion, _xlfn.UNIQUE(_xlfn._xlws.FILTER(BP[CODIGO], ISNUMBER(SEARCH("devoluci", BP[NOMBRE CUENTA])), {""})),
    ISNUMBER(MATCH(BP[[#This Row],[CODIGO]], _xlpm.codigos_devolucion, 0))
)</f>
        <v>0</v>
      </c>
    </row>
    <row r="8527" spans="1:9" x14ac:dyDescent="0.25">
      <c r="A8527" s="68"/>
      <c r="B8527" s="68"/>
      <c r="C8527" s="68"/>
      <c r="D8527" s="68"/>
      <c r="E8527" s="68"/>
      <c r="F8527" s="68"/>
      <c r="G8527" s="389"/>
      <c r="H8527" s="387" t="b" cm="1">
        <f t="array" aca="1" ref="H8527" ca="1">EsNegrita(BP[[#This Row],[CODIGO]])</f>
        <v>0</v>
      </c>
      <c r="I8527" s="387" t="b" cm="1">
        <f t="array" ref="I8527">_xlfn.LET(
    _xlpm.codigos_devolucion, _xlfn.UNIQUE(_xlfn._xlws.FILTER(BP[CODIGO], ISNUMBER(SEARCH("devoluci", BP[NOMBRE CUENTA])), {""})),
    ISNUMBER(MATCH(BP[[#This Row],[CODIGO]], _xlpm.codigos_devolucion, 0))
)</f>
        <v>0</v>
      </c>
    </row>
    <row r="8528" spans="1:9" x14ac:dyDescent="0.25">
      <c r="A8528" s="68"/>
      <c r="B8528" s="68"/>
      <c r="C8528" s="68"/>
      <c r="D8528" s="68"/>
      <c r="E8528" s="68"/>
      <c r="F8528" s="68"/>
      <c r="G8528" s="389"/>
      <c r="H8528" s="387" t="b" cm="1">
        <f t="array" aca="1" ref="H8528" ca="1">EsNegrita(BP[[#This Row],[CODIGO]])</f>
        <v>0</v>
      </c>
      <c r="I8528" s="387" t="b" cm="1">
        <f t="array" ref="I8528">_xlfn.LET(
    _xlpm.codigos_devolucion, _xlfn.UNIQUE(_xlfn._xlws.FILTER(BP[CODIGO], ISNUMBER(SEARCH("devoluci", BP[NOMBRE CUENTA])), {""})),
    ISNUMBER(MATCH(BP[[#This Row],[CODIGO]], _xlpm.codigos_devolucion, 0))
)</f>
        <v>0</v>
      </c>
    </row>
    <row r="8529" spans="1:9" x14ac:dyDescent="0.25">
      <c r="A8529" s="68"/>
      <c r="B8529" s="68"/>
      <c r="C8529" s="68"/>
      <c r="D8529" s="68"/>
      <c r="E8529" s="68"/>
      <c r="F8529" s="68"/>
      <c r="G8529" s="389"/>
      <c r="H8529" s="387" t="b" cm="1">
        <f t="array" aca="1" ref="H8529" ca="1">EsNegrita(BP[[#This Row],[CODIGO]])</f>
        <v>0</v>
      </c>
      <c r="I8529" s="387" t="b" cm="1">
        <f t="array" ref="I8529">_xlfn.LET(
    _xlpm.codigos_devolucion, _xlfn.UNIQUE(_xlfn._xlws.FILTER(BP[CODIGO], ISNUMBER(SEARCH("devoluci", BP[NOMBRE CUENTA])), {""})),
    ISNUMBER(MATCH(BP[[#This Row],[CODIGO]], _xlpm.codigos_devolucion, 0))
)</f>
        <v>0</v>
      </c>
    </row>
    <row r="8530" spans="1:9" x14ac:dyDescent="0.25">
      <c r="A8530" s="68"/>
      <c r="B8530" s="68"/>
      <c r="C8530" s="68"/>
      <c r="D8530" s="68"/>
      <c r="E8530" s="68"/>
      <c r="F8530" s="68"/>
      <c r="G8530" s="389"/>
      <c r="H8530" s="387" t="b" cm="1">
        <f t="array" aca="1" ref="H8530" ca="1">EsNegrita(BP[[#This Row],[CODIGO]])</f>
        <v>0</v>
      </c>
      <c r="I8530" s="387" t="b" cm="1">
        <f t="array" ref="I8530">_xlfn.LET(
    _xlpm.codigos_devolucion, _xlfn.UNIQUE(_xlfn._xlws.FILTER(BP[CODIGO], ISNUMBER(SEARCH("devoluci", BP[NOMBRE CUENTA])), {""})),
    ISNUMBER(MATCH(BP[[#This Row],[CODIGO]], _xlpm.codigos_devolucion, 0))
)</f>
        <v>0</v>
      </c>
    </row>
    <row r="8531" spans="1:9" x14ac:dyDescent="0.25">
      <c r="A8531" s="68"/>
      <c r="B8531" s="68"/>
      <c r="C8531" s="68"/>
      <c r="D8531" s="68"/>
      <c r="E8531" s="68"/>
      <c r="F8531" s="68"/>
      <c r="G8531" s="389"/>
      <c r="H8531" s="387" t="b" cm="1">
        <f t="array" aca="1" ref="H8531" ca="1">EsNegrita(BP[[#This Row],[CODIGO]])</f>
        <v>0</v>
      </c>
      <c r="I8531" s="387" t="b" cm="1">
        <f t="array" ref="I8531">_xlfn.LET(
    _xlpm.codigos_devolucion, _xlfn.UNIQUE(_xlfn._xlws.FILTER(BP[CODIGO], ISNUMBER(SEARCH("devoluci", BP[NOMBRE CUENTA])), {""})),
    ISNUMBER(MATCH(BP[[#This Row],[CODIGO]], _xlpm.codigos_devolucion, 0))
)</f>
        <v>0</v>
      </c>
    </row>
    <row r="8532" spans="1:9" x14ac:dyDescent="0.25">
      <c r="A8532" s="68"/>
      <c r="B8532" s="68"/>
      <c r="C8532" s="68"/>
      <c r="D8532" s="68"/>
      <c r="E8532" s="68"/>
      <c r="F8532" s="68"/>
      <c r="G8532" s="389"/>
      <c r="H8532" s="387" t="b" cm="1">
        <f t="array" aca="1" ref="H8532" ca="1">EsNegrita(BP[[#This Row],[CODIGO]])</f>
        <v>0</v>
      </c>
      <c r="I8532" s="387" t="b" cm="1">
        <f t="array" ref="I8532">_xlfn.LET(
    _xlpm.codigos_devolucion, _xlfn.UNIQUE(_xlfn._xlws.FILTER(BP[CODIGO], ISNUMBER(SEARCH("devoluci", BP[NOMBRE CUENTA])), {""})),
    ISNUMBER(MATCH(BP[[#This Row],[CODIGO]], _xlpm.codigos_devolucion, 0))
)</f>
        <v>0</v>
      </c>
    </row>
    <row r="8533" spans="1:9" x14ac:dyDescent="0.25">
      <c r="A8533" s="68"/>
      <c r="B8533" s="68"/>
      <c r="C8533" s="68"/>
      <c r="D8533" s="68"/>
      <c r="E8533" s="68"/>
      <c r="F8533" s="68"/>
      <c r="G8533" s="389"/>
      <c r="H8533" s="387" t="b" cm="1">
        <f t="array" aca="1" ref="H8533" ca="1">EsNegrita(BP[[#This Row],[CODIGO]])</f>
        <v>0</v>
      </c>
      <c r="I8533" s="387" t="b" cm="1">
        <f t="array" ref="I8533">_xlfn.LET(
    _xlpm.codigos_devolucion, _xlfn.UNIQUE(_xlfn._xlws.FILTER(BP[CODIGO], ISNUMBER(SEARCH("devoluci", BP[NOMBRE CUENTA])), {""})),
    ISNUMBER(MATCH(BP[[#This Row],[CODIGO]], _xlpm.codigos_devolucion, 0))
)</f>
        <v>0</v>
      </c>
    </row>
    <row r="8534" spans="1:9" x14ac:dyDescent="0.25">
      <c r="A8534" s="68"/>
      <c r="B8534" s="68"/>
      <c r="C8534" s="68"/>
      <c r="D8534" s="68"/>
      <c r="E8534" s="68"/>
      <c r="F8534" s="68"/>
      <c r="G8534" s="389"/>
      <c r="H8534" s="387" t="b" cm="1">
        <f t="array" aca="1" ref="H8534" ca="1">EsNegrita(BP[[#This Row],[CODIGO]])</f>
        <v>0</v>
      </c>
      <c r="I8534" s="387" t="b" cm="1">
        <f t="array" ref="I8534">_xlfn.LET(
    _xlpm.codigos_devolucion, _xlfn.UNIQUE(_xlfn._xlws.FILTER(BP[CODIGO], ISNUMBER(SEARCH("devoluci", BP[NOMBRE CUENTA])), {""})),
    ISNUMBER(MATCH(BP[[#This Row],[CODIGO]], _xlpm.codigos_devolucion, 0))
)</f>
        <v>0</v>
      </c>
    </row>
    <row r="8535" spans="1:9" x14ac:dyDescent="0.25">
      <c r="A8535" s="68"/>
      <c r="B8535" s="68"/>
      <c r="C8535" s="68"/>
      <c r="D8535" s="68"/>
      <c r="E8535" s="68"/>
      <c r="F8535" s="68"/>
      <c r="G8535" s="389"/>
      <c r="H8535" s="387" t="b" cm="1">
        <f t="array" aca="1" ref="H8535" ca="1">EsNegrita(BP[[#This Row],[CODIGO]])</f>
        <v>0</v>
      </c>
      <c r="I8535" s="387" t="b" cm="1">
        <f t="array" ref="I8535">_xlfn.LET(
    _xlpm.codigos_devolucion, _xlfn.UNIQUE(_xlfn._xlws.FILTER(BP[CODIGO], ISNUMBER(SEARCH("devoluci", BP[NOMBRE CUENTA])), {""})),
    ISNUMBER(MATCH(BP[[#This Row],[CODIGO]], _xlpm.codigos_devolucion, 0))
)</f>
        <v>0</v>
      </c>
    </row>
    <row r="8536" spans="1:9" x14ac:dyDescent="0.25">
      <c r="A8536" s="68"/>
      <c r="B8536" s="68"/>
      <c r="C8536" s="68"/>
      <c r="D8536" s="68"/>
      <c r="E8536" s="68"/>
      <c r="F8536" s="68"/>
      <c r="G8536" s="389"/>
      <c r="H8536" s="387" t="b" cm="1">
        <f t="array" aca="1" ref="H8536" ca="1">EsNegrita(BP[[#This Row],[CODIGO]])</f>
        <v>0</v>
      </c>
      <c r="I8536" s="387" t="b" cm="1">
        <f t="array" ref="I8536">_xlfn.LET(
    _xlpm.codigos_devolucion, _xlfn.UNIQUE(_xlfn._xlws.FILTER(BP[CODIGO], ISNUMBER(SEARCH("devoluci", BP[NOMBRE CUENTA])), {""})),
    ISNUMBER(MATCH(BP[[#This Row],[CODIGO]], _xlpm.codigos_devolucion, 0))
)</f>
        <v>0</v>
      </c>
    </row>
    <row r="8537" spans="1:9" x14ac:dyDescent="0.25">
      <c r="A8537" s="68"/>
      <c r="B8537" s="68"/>
      <c r="C8537" s="68"/>
      <c r="D8537" s="68"/>
      <c r="E8537" s="68"/>
      <c r="F8537" s="68"/>
      <c r="G8537" s="389"/>
      <c r="H8537" s="387" t="b" cm="1">
        <f t="array" aca="1" ref="H8537" ca="1">EsNegrita(BP[[#This Row],[CODIGO]])</f>
        <v>0</v>
      </c>
      <c r="I8537" s="387" t="b" cm="1">
        <f t="array" ref="I8537">_xlfn.LET(
    _xlpm.codigos_devolucion, _xlfn.UNIQUE(_xlfn._xlws.FILTER(BP[CODIGO], ISNUMBER(SEARCH("devoluci", BP[NOMBRE CUENTA])), {""})),
    ISNUMBER(MATCH(BP[[#This Row],[CODIGO]], _xlpm.codigos_devolucion, 0))
)</f>
        <v>0</v>
      </c>
    </row>
    <row r="8538" spans="1:9" x14ac:dyDescent="0.25">
      <c r="A8538" s="68"/>
      <c r="B8538" s="68"/>
      <c r="C8538" s="68"/>
      <c r="D8538" s="68"/>
      <c r="E8538" s="68"/>
      <c r="F8538" s="68"/>
      <c r="G8538" s="389"/>
      <c r="H8538" s="387" t="b" cm="1">
        <f t="array" aca="1" ref="H8538" ca="1">EsNegrita(BP[[#This Row],[CODIGO]])</f>
        <v>0</v>
      </c>
      <c r="I8538" s="387" t="b" cm="1">
        <f t="array" ref="I8538">_xlfn.LET(
    _xlpm.codigos_devolucion, _xlfn.UNIQUE(_xlfn._xlws.FILTER(BP[CODIGO], ISNUMBER(SEARCH("devoluci", BP[NOMBRE CUENTA])), {""})),
    ISNUMBER(MATCH(BP[[#This Row],[CODIGO]], _xlpm.codigos_devolucion, 0))
)</f>
        <v>0</v>
      </c>
    </row>
    <row r="8539" spans="1:9" x14ac:dyDescent="0.25">
      <c r="A8539" s="68"/>
      <c r="B8539" s="68"/>
      <c r="C8539" s="68"/>
      <c r="D8539" s="68"/>
      <c r="E8539" s="68"/>
      <c r="F8539" s="68"/>
      <c r="G8539" s="389"/>
      <c r="H8539" s="387" t="b" cm="1">
        <f t="array" aca="1" ref="H8539" ca="1">EsNegrita(BP[[#This Row],[CODIGO]])</f>
        <v>0</v>
      </c>
      <c r="I8539" s="387" t="b" cm="1">
        <f t="array" ref="I8539">_xlfn.LET(
    _xlpm.codigos_devolucion, _xlfn.UNIQUE(_xlfn._xlws.FILTER(BP[CODIGO], ISNUMBER(SEARCH("devoluci", BP[NOMBRE CUENTA])), {""})),
    ISNUMBER(MATCH(BP[[#This Row],[CODIGO]], _xlpm.codigos_devolucion, 0))
)</f>
        <v>0</v>
      </c>
    </row>
    <row r="8540" spans="1:9" x14ac:dyDescent="0.25">
      <c r="A8540" s="68"/>
      <c r="B8540" s="68"/>
      <c r="C8540" s="68"/>
      <c r="D8540" s="68"/>
      <c r="E8540" s="68"/>
      <c r="F8540" s="68"/>
      <c r="G8540" s="389"/>
      <c r="H8540" s="387" t="b" cm="1">
        <f t="array" aca="1" ref="H8540" ca="1">EsNegrita(BP[[#This Row],[CODIGO]])</f>
        <v>0</v>
      </c>
      <c r="I8540" s="387" t="b" cm="1">
        <f t="array" ref="I8540">_xlfn.LET(
    _xlpm.codigos_devolucion, _xlfn.UNIQUE(_xlfn._xlws.FILTER(BP[CODIGO], ISNUMBER(SEARCH("devoluci", BP[NOMBRE CUENTA])), {""})),
    ISNUMBER(MATCH(BP[[#This Row],[CODIGO]], _xlpm.codigos_devolucion, 0))
)</f>
        <v>0</v>
      </c>
    </row>
    <row r="8541" spans="1:9" x14ac:dyDescent="0.25">
      <c r="A8541" s="68"/>
      <c r="B8541" s="68"/>
      <c r="C8541" s="68"/>
      <c r="D8541" s="68"/>
      <c r="E8541" s="68"/>
      <c r="F8541" s="68"/>
      <c r="G8541" s="389"/>
      <c r="H8541" s="387" t="b" cm="1">
        <f t="array" aca="1" ref="H8541" ca="1">EsNegrita(BP[[#This Row],[CODIGO]])</f>
        <v>0</v>
      </c>
      <c r="I8541" s="387" t="b" cm="1">
        <f t="array" ref="I8541">_xlfn.LET(
    _xlpm.codigos_devolucion, _xlfn.UNIQUE(_xlfn._xlws.FILTER(BP[CODIGO], ISNUMBER(SEARCH("devoluci", BP[NOMBRE CUENTA])), {""})),
    ISNUMBER(MATCH(BP[[#This Row],[CODIGO]], _xlpm.codigos_devolucion, 0))
)</f>
        <v>0</v>
      </c>
    </row>
    <row r="8542" spans="1:9" x14ac:dyDescent="0.25">
      <c r="A8542" s="68"/>
      <c r="B8542" s="68"/>
      <c r="C8542" s="68"/>
      <c r="D8542" s="68"/>
      <c r="E8542" s="68"/>
      <c r="F8542" s="68"/>
      <c r="G8542" s="389"/>
      <c r="H8542" s="387" t="b" cm="1">
        <f t="array" aca="1" ref="H8542" ca="1">EsNegrita(BP[[#This Row],[CODIGO]])</f>
        <v>0</v>
      </c>
      <c r="I8542" s="387" t="b" cm="1">
        <f t="array" ref="I8542">_xlfn.LET(
    _xlpm.codigos_devolucion, _xlfn.UNIQUE(_xlfn._xlws.FILTER(BP[CODIGO], ISNUMBER(SEARCH("devoluci", BP[NOMBRE CUENTA])), {""})),
    ISNUMBER(MATCH(BP[[#This Row],[CODIGO]], _xlpm.codigos_devolucion, 0))
)</f>
        <v>0</v>
      </c>
    </row>
    <row r="8543" spans="1:9" x14ac:dyDescent="0.25">
      <c r="A8543" s="68"/>
      <c r="B8543" s="68"/>
      <c r="C8543" s="68"/>
      <c r="D8543" s="68"/>
      <c r="E8543" s="68"/>
      <c r="F8543" s="68"/>
      <c r="G8543" s="389"/>
      <c r="H8543" s="387" t="b" cm="1">
        <f t="array" aca="1" ref="H8543" ca="1">EsNegrita(BP[[#This Row],[CODIGO]])</f>
        <v>0</v>
      </c>
      <c r="I8543" s="387" t="b" cm="1">
        <f t="array" ref="I8543">_xlfn.LET(
    _xlpm.codigos_devolucion, _xlfn.UNIQUE(_xlfn._xlws.FILTER(BP[CODIGO], ISNUMBER(SEARCH("devoluci", BP[NOMBRE CUENTA])), {""})),
    ISNUMBER(MATCH(BP[[#This Row],[CODIGO]], _xlpm.codigos_devolucion, 0))
)</f>
        <v>0</v>
      </c>
    </row>
    <row r="8544" spans="1:9" x14ac:dyDescent="0.25">
      <c r="A8544" s="68"/>
      <c r="B8544" s="68"/>
      <c r="C8544" s="68"/>
      <c r="D8544" s="68"/>
      <c r="E8544" s="68"/>
      <c r="F8544" s="68"/>
      <c r="G8544" s="389"/>
      <c r="H8544" s="387" t="b" cm="1">
        <f t="array" aca="1" ref="H8544" ca="1">EsNegrita(BP[[#This Row],[CODIGO]])</f>
        <v>0</v>
      </c>
      <c r="I8544" s="387" t="b" cm="1">
        <f t="array" ref="I8544">_xlfn.LET(
    _xlpm.codigos_devolucion, _xlfn.UNIQUE(_xlfn._xlws.FILTER(BP[CODIGO], ISNUMBER(SEARCH("devoluci", BP[NOMBRE CUENTA])), {""})),
    ISNUMBER(MATCH(BP[[#This Row],[CODIGO]], _xlpm.codigos_devolucion, 0))
)</f>
        <v>0</v>
      </c>
    </row>
    <row r="8545" spans="1:9" x14ac:dyDescent="0.25">
      <c r="A8545" s="68"/>
      <c r="B8545" s="68"/>
      <c r="C8545" s="68"/>
      <c r="D8545" s="68"/>
      <c r="E8545" s="68"/>
      <c r="F8545" s="68"/>
      <c r="G8545" s="389"/>
      <c r="H8545" s="387" t="b" cm="1">
        <f t="array" aca="1" ref="H8545" ca="1">EsNegrita(BP[[#This Row],[CODIGO]])</f>
        <v>0</v>
      </c>
      <c r="I8545" s="387" t="b" cm="1">
        <f t="array" ref="I8545">_xlfn.LET(
    _xlpm.codigos_devolucion, _xlfn.UNIQUE(_xlfn._xlws.FILTER(BP[CODIGO], ISNUMBER(SEARCH("devoluci", BP[NOMBRE CUENTA])), {""})),
    ISNUMBER(MATCH(BP[[#This Row],[CODIGO]], _xlpm.codigos_devolucion, 0))
)</f>
        <v>0</v>
      </c>
    </row>
    <row r="8546" spans="1:9" x14ac:dyDescent="0.25">
      <c r="A8546" s="68"/>
      <c r="B8546" s="68"/>
      <c r="C8546" s="68"/>
      <c r="D8546" s="68"/>
      <c r="E8546" s="68"/>
      <c r="F8546" s="68"/>
      <c r="G8546" s="389"/>
      <c r="H8546" s="387" t="b" cm="1">
        <f t="array" aca="1" ref="H8546" ca="1">EsNegrita(BP[[#This Row],[CODIGO]])</f>
        <v>0</v>
      </c>
      <c r="I8546" s="387" t="b" cm="1">
        <f t="array" ref="I8546">_xlfn.LET(
    _xlpm.codigos_devolucion, _xlfn.UNIQUE(_xlfn._xlws.FILTER(BP[CODIGO], ISNUMBER(SEARCH("devoluci", BP[NOMBRE CUENTA])), {""})),
    ISNUMBER(MATCH(BP[[#This Row],[CODIGO]], _xlpm.codigos_devolucion, 0))
)</f>
        <v>0</v>
      </c>
    </row>
    <row r="8547" spans="1:9" x14ac:dyDescent="0.25">
      <c r="A8547" s="68"/>
      <c r="B8547" s="68"/>
      <c r="C8547" s="68"/>
      <c r="D8547" s="68"/>
      <c r="E8547" s="68"/>
      <c r="F8547" s="68"/>
      <c r="G8547" s="389"/>
      <c r="H8547" s="387" t="b" cm="1">
        <f t="array" aca="1" ref="H8547" ca="1">EsNegrita(BP[[#This Row],[CODIGO]])</f>
        <v>0</v>
      </c>
      <c r="I8547" s="387" t="b" cm="1">
        <f t="array" ref="I8547">_xlfn.LET(
    _xlpm.codigos_devolucion, _xlfn.UNIQUE(_xlfn._xlws.FILTER(BP[CODIGO], ISNUMBER(SEARCH("devoluci", BP[NOMBRE CUENTA])), {""})),
    ISNUMBER(MATCH(BP[[#This Row],[CODIGO]], _xlpm.codigos_devolucion, 0))
)</f>
        <v>0</v>
      </c>
    </row>
    <row r="8548" spans="1:9" x14ac:dyDescent="0.25">
      <c r="A8548" s="68"/>
      <c r="B8548" s="68"/>
      <c r="C8548" s="68"/>
      <c r="D8548" s="68"/>
      <c r="E8548" s="68"/>
      <c r="F8548" s="68"/>
      <c r="G8548" s="389"/>
      <c r="H8548" s="387" t="b" cm="1">
        <f t="array" aca="1" ref="H8548" ca="1">EsNegrita(BP[[#This Row],[CODIGO]])</f>
        <v>0</v>
      </c>
      <c r="I8548" s="387" t="b" cm="1">
        <f t="array" ref="I8548">_xlfn.LET(
    _xlpm.codigos_devolucion, _xlfn.UNIQUE(_xlfn._xlws.FILTER(BP[CODIGO], ISNUMBER(SEARCH("devoluci", BP[NOMBRE CUENTA])), {""})),
    ISNUMBER(MATCH(BP[[#This Row],[CODIGO]], _xlpm.codigos_devolucion, 0))
)</f>
        <v>0</v>
      </c>
    </row>
    <row r="8549" spans="1:9" x14ac:dyDescent="0.25">
      <c r="A8549" s="68"/>
      <c r="B8549" s="68"/>
      <c r="C8549" s="68"/>
      <c r="D8549" s="68"/>
      <c r="E8549" s="68"/>
      <c r="F8549" s="68"/>
      <c r="G8549" s="389"/>
      <c r="H8549" s="387" t="b" cm="1">
        <f t="array" aca="1" ref="H8549" ca="1">EsNegrita(BP[[#This Row],[CODIGO]])</f>
        <v>0</v>
      </c>
      <c r="I8549" s="387" t="b" cm="1">
        <f t="array" ref="I8549">_xlfn.LET(
    _xlpm.codigos_devolucion, _xlfn.UNIQUE(_xlfn._xlws.FILTER(BP[CODIGO], ISNUMBER(SEARCH("devoluci", BP[NOMBRE CUENTA])), {""})),
    ISNUMBER(MATCH(BP[[#This Row],[CODIGO]], _xlpm.codigos_devolucion, 0))
)</f>
        <v>0</v>
      </c>
    </row>
    <row r="8550" spans="1:9" x14ac:dyDescent="0.25">
      <c r="A8550" s="68"/>
      <c r="B8550" s="68"/>
      <c r="C8550" s="68"/>
      <c r="D8550" s="68"/>
      <c r="E8550" s="68"/>
      <c r="F8550" s="68"/>
      <c r="G8550" s="389"/>
      <c r="H8550" s="387" t="b" cm="1">
        <f t="array" aca="1" ref="H8550" ca="1">EsNegrita(BP[[#This Row],[CODIGO]])</f>
        <v>0</v>
      </c>
      <c r="I8550" s="387" t="b" cm="1">
        <f t="array" ref="I8550">_xlfn.LET(
    _xlpm.codigos_devolucion, _xlfn.UNIQUE(_xlfn._xlws.FILTER(BP[CODIGO], ISNUMBER(SEARCH("devoluci", BP[NOMBRE CUENTA])), {""})),
    ISNUMBER(MATCH(BP[[#This Row],[CODIGO]], _xlpm.codigos_devolucion, 0))
)</f>
        <v>0</v>
      </c>
    </row>
    <row r="8551" spans="1:9" x14ac:dyDescent="0.25">
      <c r="A8551" s="68"/>
      <c r="B8551" s="68"/>
      <c r="C8551" s="68"/>
      <c r="D8551" s="68"/>
      <c r="E8551" s="68"/>
      <c r="F8551" s="68"/>
      <c r="G8551" s="389"/>
      <c r="H8551" s="387" t="b" cm="1">
        <f t="array" aca="1" ref="H8551" ca="1">EsNegrita(BP[[#This Row],[CODIGO]])</f>
        <v>0</v>
      </c>
      <c r="I8551" s="387" t="b" cm="1">
        <f t="array" ref="I8551">_xlfn.LET(
    _xlpm.codigos_devolucion, _xlfn.UNIQUE(_xlfn._xlws.FILTER(BP[CODIGO], ISNUMBER(SEARCH("devoluci", BP[NOMBRE CUENTA])), {""})),
    ISNUMBER(MATCH(BP[[#This Row],[CODIGO]], _xlpm.codigos_devolucion, 0))
)</f>
        <v>0</v>
      </c>
    </row>
    <row r="8552" spans="1:9" x14ac:dyDescent="0.25">
      <c r="A8552" s="68"/>
      <c r="B8552" s="68"/>
      <c r="C8552" s="68"/>
      <c r="D8552" s="68"/>
      <c r="E8552" s="68"/>
      <c r="F8552" s="68"/>
      <c r="G8552" s="389"/>
      <c r="H8552" s="387" t="b" cm="1">
        <f t="array" aca="1" ref="H8552" ca="1">EsNegrita(BP[[#This Row],[CODIGO]])</f>
        <v>0</v>
      </c>
      <c r="I8552" s="387" t="b" cm="1">
        <f t="array" ref="I8552">_xlfn.LET(
    _xlpm.codigos_devolucion, _xlfn.UNIQUE(_xlfn._xlws.FILTER(BP[CODIGO], ISNUMBER(SEARCH("devoluci", BP[NOMBRE CUENTA])), {""})),
    ISNUMBER(MATCH(BP[[#This Row],[CODIGO]], _xlpm.codigos_devolucion, 0))
)</f>
        <v>0</v>
      </c>
    </row>
    <row r="8553" spans="1:9" x14ac:dyDescent="0.25">
      <c r="A8553" s="68"/>
      <c r="B8553" s="68"/>
      <c r="C8553" s="68"/>
      <c r="D8553" s="68"/>
      <c r="E8553" s="68"/>
      <c r="F8553" s="68"/>
      <c r="G8553" s="389"/>
      <c r="H8553" s="387" t="b" cm="1">
        <f t="array" aca="1" ref="H8553" ca="1">EsNegrita(BP[[#This Row],[CODIGO]])</f>
        <v>0</v>
      </c>
      <c r="I8553" s="387" t="b" cm="1">
        <f t="array" ref="I8553">_xlfn.LET(
    _xlpm.codigos_devolucion, _xlfn.UNIQUE(_xlfn._xlws.FILTER(BP[CODIGO], ISNUMBER(SEARCH("devoluci", BP[NOMBRE CUENTA])), {""})),
    ISNUMBER(MATCH(BP[[#This Row],[CODIGO]], _xlpm.codigos_devolucion, 0))
)</f>
        <v>0</v>
      </c>
    </row>
    <row r="8554" spans="1:9" x14ac:dyDescent="0.25">
      <c r="A8554" s="68"/>
      <c r="B8554" s="68"/>
      <c r="C8554" s="68"/>
      <c r="D8554" s="68"/>
      <c r="E8554" s="68"/>
      <c r="F8554" s="68"/>
      <c r="G8554" s="389"/>
      <c r="H8554" s="387" t="b" cm="1">
        <f t="array" aca="1" ref="H8554" ca="1">EsNegrita(BP[[#This Row],[CODIGO]])</f>
        <v>0</v>
      </c>
      <c r="I8554" s="387" t="b" cm="1">
        <f t="array" ref="I8554">_xlfn.LET(
    _xlpm.codigos_devolucion, _xlfn.UNIQUE(_xlfn._xlws.FILTER(BP[CODIGO], ISNUMBER(SEARCH("devoluci", BP[NOMBRE CUENTA])), {""})),
    ISNUMBER(MATCH(BP[[#This Row],[CODIGO]], _xlpm.codigos_devolucion, 0))
)</f>
        <v>0</v>
      </c>
    </row>
    <row r="8555" spans="1:9" x14ac:dyDescent="0.25">
      <c r="A8555" s="68"/>
      <c r="B8555" s="68"/>
      <c r="C8555" s="68"/>
      <c r="D8555" s="68"/>
      <c r="E8555" s="68"/>
      <c r="F8555" s="68"/>
      <c r="G8555" s="389"/>
      <c r="H8555" s="387" t="b" cm="1">
        <f t="array" aca="1" ref="H8555" ca="1">EsNegrita(BP[[#This Row],[CODIGO]])</f>
        <v>0</v>
      </c>
      <c r="I8555" s="387" t="b" cm="1">
        <f t="array" ref="I8555">_xlfn.LET(
    _xlpm.codigos_devolucion, _xlfn.UNIQUE(_xlfn._xlws.FILTER(BP[CODIGO], ISNUMBER(SEARCH("devoluci", BP[NOMBRE CUENTA])), {""})),
    ISNUMBER(MATCH(BP[[#This Row],[CODIGO]], _xlpm.codigos_devolucion, 0))
)</f>
        <v>0</v>
      </c>
    </row>
    <row r="8556" spans="1:9" x14ac:dyDescent="0.25">
      <c r="A8556" s="68"/>
      <c r="B8556" s="68"/>
      <c r="C8556" s="68"/>
      <c r="D8556" s="68"/>
      <c r="E8556" s="68"/>
      <c r="F8556" s="68"/>
      <c r="G8556" s="389"/>
      <c r="H8556" s="387" t="b" cm="1">
        <f t="array" aca="1" ref="H8556" ca="1">EsNegrita(BP[[#This Row],[CODIGO]])</f>
        <v>0</v>
      </c>
      <c r="I8556" s="387" t="b" cm="1">
        <f t="array" ref="I8556">_xlfn.LET(
    _xlpm.codigos_devolucion, _xlfn.UNIQUE(_xlfn._xlws.FILTER(BP[CODIGO], ISNUMBER(SEARCH("devoluci", BP[NOMBRE CUENTA])), {""})),
    ISNUMBER(MATCH(BP[[#This Row],[CODIGO]], _xlpm.codigos_devolucion, 0))
)</f>
        <v>0</v>
      </c>
    </row>
    <row r="8557" spans="1:9" x14ac:dyDescent="0.25">
      <c r="A8557" s="68"/>
      <c r="B8557" s="68"/>
      <c r="C8557" s="68"/>
      <c r="D8557" s="68"/>
      <c r="E8557" s="68"/>
      <c r="F8557" s="68"/>
      <c r="G8557" s="389"/>
      <c r="H8557" s="387" t="b" cm="1">
        <f t="array" aca="1" ref="H8557" ca="1">EsNegrita(BP[[#This Row],[CODIGO]])</f>
        <v>0</v>
      </c>
      <c r="I8557" s="387" t="b" cm="1">
        <f t="array" ref="I8557">_xlfn.LET(
    _xlpm.codigos_devolucion, _xlfn.UNIQUE(_xlfn._xlws.FILTER(BP[CODIGO], ISNUMBER(SEARCH("devoluci", BP[NOMBRE CUENTA])), {""})),
    ISNUMBER(MATCH(BP[[#This Row],[CODIGO]], _xlpm.codigos_devolucion, 0))
)</f>
        <v>0</v>
      </c>
    </row>
    <row r="8558" spans="1:9" x14ac:dyDescent="0.25">
      <c r="A8558" s="68"/>
      <c r="B8558" s="68"/>
      <c r="C8558" s="68"/>
      <c r="D8558" s="68"/>
      <c r="E8558" s="68"/>
      <c r="F8558" s="68"/>
      <c r="G8558" s="389"/>
      <c r="H8558" s="387" t="b" cm="1">
        <f t="array" aca="1" ref="H8558" ca="1">EsNegrita(BP[[#This Row],[CODIGO]])</f>
        <v>0</v>
      </c>
      <c r="I8558" s="387" t="b" cm="1">
        <f t="array" ref="I8558">_xlfn.LET(
    _xlpm.codigos_devolucion, _xlfn.UNIQUE(_xlfn._xlws.FILTER(BP[CODIGO], ISNUMBER(SEARCH("devoluci", BP[NOMBRE CUENTA])), {""})),
    ISNUMBER(MATCH(BP[[#This Row],[CODIGO]], _xlpm.codigos_devolucion, 0))
)</f>
        <v>0</v>
      </c>
    </row>
    <row r="8559" spans="1:9" x14ac:dyDescent="0.25">
      <c r="A8559" s="68"/>
      <c r="B8559" s="68"/>
      <c r="C8559" s="68"/>
      <c r="D8559" s="68"/>
      <c r="E8559" s="68"/>
      <c r="F8559" s="68"/>
      <c r="G8559" s="389"/>
      <c r="H8559" s="387" t="b" cm="1">
        <f t="array" aca="1" ref="H8559" ca="1">EsNegrita(BP[[#This Row],[CODIGO]])</f>
        <v>0</v>
      </c>
      <c r="I8559" s="387" t="b" cm="1">
        <f t="array" ref="I8559">_xlfn.LET(
    _xlpm.codigos_devolucion, _xlfn.UNIQUE(_xlfn._xlws.FILTER(BP[CODIGO], ISNUMBER(SEARCH("devoluci", BP[NOMBRE CUENTA])), {""})),
    ISNUMBER(MATCH(BP[[#This Row],[CODIGO]], _xlpm.codigos_devolucion, 0))
)</f>
        <v>0</v>
      </c>
    </row>
    <row r="8560" spans="1:9" x14ac:dyDescent="0.25">
      <c r="A8560" s="68"/>
      <c r="B8560" s="68"/>
      <c r="C8560" s="68"/>
      <c r="D8560" s="68"/>
      <c r="E8560" s="68"/>
      <c r="F8560" s="68"/>
      <c r="G8560" s="389"/>
      <c r="H8560" s="387" t="b" cm="1">
        <f t="array" aca="1" ref="H8560" ca="1">EsNegrita(BP[[#This Row],[CODIGO]])</f>
        <v>0</v>
      </c>
      <c r="I8560" s="387" t="b" cm="1">
        <f t="array" ref="I8560">_xlfn.LET(
    _xlpm.codigos_devolucion, _xlfn.UNIQUE(_xlfn._xlws.FILTER(BP[CODIGO], ISNUMBER(SEARCH("devoluci", BP[NOMBRE CUENTA])), {""})),
    ISNUMBER(MATCH(BP[[#This Row],[CODIGO]], _xlpm.codigos_devolucion, 0))
)</f>
        <v>0</v>
      </c>
    </row>
    <row r="8561" spans="1:9" x14ac:dyDescent="0.25">
      <c r="A8561" s="68"/>
      <c r="B8561" s="68"/>
      <c r="C8561" s="68"/>
      <c r="D8561" s="68"/>
      <c r="E8561" s="68"/>
      <c r="F8561" s="68"/>
      <c r="G8561" s="389"/>
      <c r="H8561" s="387" t="b" cm="1">
        <f t="array" aca="1" ref="H8561" ca="1">EsNegrita(BP[[#This Row],[CODIGO]])</f>
        <v>0</v>
      </c>
      <c r="I8561" s="387" t="b" cm="1">
        <f t="array" ref="I8561">_xlfn.LET(
    _xlpm.codigos_devolucion, _xlfn.UNIQUE(_xlfn._xlws.FILTER(BP[CODIGO], ISNUMBER(SEARCH("devoluci", BP[NOMBRE CUENTA])), {""})),
    ISNUMBER(MATCH(BP[[#This Row],[CODIGO]], _xlpm.codigos_devolucion, 0))
)</f>
        <v>0</v>
      </c>
    </row>
    <row r="8562" spans="1:9" x14ac:dyDescent="0.25">
      <c r="A8562" s="68"/>
      <c r="B8562" s="68"/>
      <c r="C8562" s="68"/>
      <c r="D8562" s="68"/>
      <c r="E8562" s="68"/>
      <c r="F8562" s="68"/>
      <c r="G8562" s="389"/>
      <c r="H8562" s="387" t="b" cm="1">
        <f t="array" aca="1" ref="H8562" ca="1">EsNegrita(BP[[#This Row],[CODIGO]])</f>
        <v>0</v>
      </c>
      <c r="I8562" s="387" t="b" cm="1">
        <f t="array" ref="I8562">_xlfn.LET(
    _xlpm.codigos_devolucion, _xlfn.UNIQUE(_xlfn._xlws.FILTER(BP[CODIGO], ISNUMBER(SEARCH("devoluci", BP[NOMBRE CUENTA])), {""})),
    ISNUMBER(MATCH(BP[[#This Row],[CODIGO]], _xlpm.codigos_devolucion, 0))
)</f>
        <v>0</v>
      </c>
    </row>
    <row r="8563" spans="1:9" x14ac:dyDescent="0.25">
      <c r="A8563" s="68"/>
      <c r="B8563" s="68"/>
      <c r="C8563" s="68"/>
      <c r="D8563" s="68"/>
      <c r="E8563" s="68"/>
      <c r="F8563" s="68"/>
      <c r="G8563" s="389"/>
      <c r="H8563" s="387" t="b" cm="1">
        <f t="array" aca="1" ref="H8563" ca="1">EsNegrita(BP[[#This Row],[CODIGO]])</f>
        <v>0</v>
      </c>
      <c r="I8563" s="387" t="b" cm="1">
        <f t="array" ref="I8563">_xlfn.LET(
    _xlpm.codigos_devolucion, _xlfn.UNIQUE(_xlfn._xlws.FILTER(BP[CODIGO], ISNUMBER(SEARCH("devoluci", BP[NOMBRE CUENTA])), {""})),
    ISNUMBER(MATCH(BP[[#This Row],[CODIGO]], _xlpm.codigos_devolucion, 0))
)</f>
        <v>0</v>
      </c>
    </row>
    <row r="8564" spans="1:9" x14ac:dyDescent="0.25">
      <c r="A8564" s="68"/>
      <c r="B8564" s="68"/>
      <c r="C8564" s="68"/>
      <c r="D8564" s="68"/>
      <c r="E8564" s="68"/>
      <c r="F8564" s="68"/>
      <c r="G8564" s="389"/>
      <c r="H8564" s="387" t="b" cm="1">
        <f t="array" aca="1" ref="H8564" ca="1">EsNegrita(BP[[#This Row],[CODIGO]])</f>
        <v>0</v>
      </c>
      <c r="I8564" s="387" t="b" cm="1">
        <f t="array" ref="I8564">_xlfn.LET(
    _xlpm.codigos_devolucion, _xlfn.UNIQUE(_xlfn._xlws.FILTER(BP[CODIGO], ISNUMBER(SEARCH("devoluci", BP[NOMBRE CUENTA])), {""})),
    ISNUMBER(MATCH(BP[[#This Row],[CODIGO]], _xlpm.codigos_devolucion, 0))
)</f>
        <v>0</v>
      </c>
    </row>
    <row r="8565" spans="1:9" x14ac:dyDescent="0.25">
      <c r="A8565" s="68"/>
      <c r="B8565" s="68"/>
      <c r="C8565" s="68"/>
      <c r="D8565" s="68"/>
      <c r="E8565" s="68"/>
      <c r="F8565" s="68"/>
      <c r="G8565" s="389"/>
      <c r="H8565" s="387" t="b" cm="1">
        <f t="array" aca="1" ref="H8565" ca="1">EsNegrita(BP[[#This Row],[CODIGO]])</f>
        <v>0</v>
      </c>
      <c r="I8565" s="387" t="b" cm="1">
        <f t="array" ref="I8565">_xlfn.LET(
    _xlpm.codigos_devolucion, _xlfn.UNIQUE(_xlfn._xlws.FILTER(BP[CODIGO], ISNUMBER(SEARCH("devoluci", BP[NOMBRE CUENTA])), {""})),
    ISNUMBER(MATCH(BP[[#This Row],[CODIGO]], _xlpm.codigos_devolucion, 0))
)</f>
        <v>0</v>
      </c>
    </row>
    <row r="8566" spans="1:9" x14ac:dyDescent="0.25">
      <c r="A8566" s="68"/>
      <c r="B8566" s="68"/>
      <c r="C8566" s="68"/>
      <c r="D8566" s="68"/>
      <c r="E8566" s="68"/>
      <c r="F8566" s="68"/>
      <c r="G8566" s="389"/>
      <c r="H8566" s="387" t="b" cm="1">
        <f t="array" aca="1" ref="H8566" ca="1">EsNegrita(BP[[#This Row],[CODIGO]])</f>
        <v>0</v>
      </c>
      <c r="I8566" s="387" t="b" cm="1">
        <f t="array" ref="I8566">_xlfn.LET(
    _xlpm.codigos_devolucion, _xlfn.UNIQUE(_xlfn._xlws.FILTER(BP[CODIGO], ISNUMBER(SEARCH("devoluci", BP[NOMBRE CUENTA])), {""})),
    ISNUMBER(MATCH(BP[[#This Row],[CODIGO]], _xlpm.codigos_devolucion, 0))
)</f>
        <v>0</v>
      </c>
    </row>
    <row r="8567" spans="1:9" x14ac:dyDescent="0.25">
      <c r="A8567" s="68"/>
      <c r="B8567" s="68"/>
      <c r="C8567" s="68"/>
      <c r="D8567" s="68"/>
      <c r="E8567" s="68"/>
      <c r="F8567" s="68"/>
      <c r="G8567" s="389"/>
      <c r="H8567" s="387" t="b" cm="1">
        <f t="array" aca="1" ref="H8567" ca="1">EsNegrita(BP[[#This Row],[CODIGO]])</f>
        <v>0</v>
      </c>
      <c r="I8567" s="387" t="b" cm="1">
        <f t="array" ref="I8567">_xlfn.LET(
    _xlpm.codigos_devolucion, _xlfn.UNIQUE(_xlfn._xlws.FILTER(BP[CODIGO], ISNUMBER(SEARCH("devoluci", BP[NOMBRE CUENTA])), {""})),
    ISNUMBER(MATCH(BP[[#This Row],[CODIGO]], _xlpm.codigos_devolucion, 0))
)</f>
        <v>0</v>
      </c>
    </row>
    <row r="8568" spans="1:9" x14ac:dyDescent="0.25">
      <c r="A8568" s="68"/>
      <c r="B8568" s="68"/>
      <c r="C8568" s="68"/>
      <c r="D8568" s="68"/>
      <c r="E8568" s="68"/>
      <c r="F8568" s="68"/>
      <c r="G8568" s="389"/>
      <c r="H8568" s="387" t="b" cm="1">
        <f t="array" aca="1" ref="H8568" ca="1">EsNegrita(BP[[#This Row],[CODIGO]])</f>
        <v>0</v>
      </c>
      <c r="I8568" s="387" t="b" cm="1">
        <f t="array" ref="I8568">_xlfn.LET(
    _xlpm.codigos_devolucion, _xlfn.UNIQUE(_xlfn._xlws.FILTER(BP[CODIGO], ISNUMBER(SEARCH("devoluci", BP[NOMBRE CUENTA])), {""})),
    ISNUMBER(MATCH(BP[[#This Row],[CODIGO]], _xlpm.codigos_devolucion, 0))
)</f>
        <v>0</v>
      </c>
    </row>
    <row r="8569" spans="1:9" x14ac:dyDescent="0.25">
      <c r="A8569" s="68"/>
      <c r="B8569" s="68"/>
      <c r="C8569" s="68"/>
      <c r="D8569" s="68"/>
      <c r="E8569" s="68"/>
      <c r="F8569" s="68"/>
      <c r="G8569" s="389"/>
      <c r="H8569" s="387" t="b" cm="1">
        <f t="array" aca="1" ref="H8569" ca="1">EsNegrita(BP[[#This Row],[CODIGO]])</f>
        <v>0</v>
      </c>
      <c r="I8569" s="387" t="b" cm="1">
        <f t="array" ref="I8569">_xlfn.LET(
    _xlpm.codigos_devolucion, _xlfn.UNIQUE(_xlfn._xlws.FILTER(BP[CODIGO], ISNUMBER(SEARCH("devoluci", BP[NOMBRE CUENTA])), {""})),
    ISNUMBER(MATCH(BP[[#This Row],[CODIGO]], _xlpm.codigos_devolucion, 0))
)</f>
        <v>0</v>
      </c>
    </row>
    <row r="8570" spans="1:9" x14ac:dyDescent="0.25">
      <c r="A8570" s="68"/>
      <c r="B8570" s="68"/>
      <c r="C8570" s="68"/>
      <c r="D8570" s="68"/>
      <c r="E8570" s="68"/>
      <c r="F8570" s="68"/>
      <c r="G8570" s="389"/>
      <c r="H8570" s="387" t="b" cm="1">
        <f t="array" aca="1" ref="H8570" ca="1">EsNegrita(BP[[#This Row],[CODIGO]])</f>
        <v>0</v>
      </c>
      <c r="I8570" s="387" t="b" cm="1">
        <f t="array" ref="I8570">_xlfn.LET(
    _xlpm.codigos_devolucion, _xlfn.UNIQUE(_xlfn._xlws.FILTER(BP[CODIGO], ISNUMBER(SEARCH("devoluci", BP[NOMBRE CUENTA])), {""})),
    ISNUMBER(MATCH(BP[[#This Row],[CODIGO]], _xlpm.codigos_devolucion, 0))
)</f>
        <v>0</v>
      </c>
    </row>
    <row r="8571" spans="1:9" x14ac:dyDescent="0.25">
      <c r="A8571" s="68"/>
      <c r="B8571" s="68"/>
      <c r="C8571" s="68"/>
      <c r="D8571" s="68"/>
      <c r="E8571" s="68"/>
      <c r="F8571" s="68"/>
      <c r="G8571" s="389"/>
      <c r="H8571" s="387" t="b" cm="1">
        <f t="array" aca="1" ref="H8571" ca="1">EsNegrita(BP[[#This Row],[CODIGO]])</f>
        <v>0</v>
      </c>
      <c r="I8571" s="387" t="b" cm="1">
        <f t="array" ref="I8571">_xlfn.LET(
    _xlpm.codigos_devolucion, _xlfn.UNIQUE(_xlfn._xlws.FILTER(BP[CODIGO], ISNUMBER(SEARCH("devoluci", BP[NOMBRE CUENTA])), {""})),
    ISNUMBER(MATCH(BP[[#This Row],[CODIGO]], _xlpm.codigos_devolucion, 0))
)</f>
        <v>0</v>
      </c>
    </row>
    <row r="8572" spans="1:9" x14ac:dyDescent="0.25">
      <c r="A8572" s="68"/>
      <c r="B8572" s="68"/>
      <c r="C8572" s="68"/>
      <c r="D8572" s="68"/>
      <c r="E8572" s="68"/>
      <c r="F8572" s="68"/>
      <c r="G8572" s="389"/>
      <c r="H8572" s="387" t="b" cm="1">
        <f t="array" aca="1" ref="H8572" ca="1">EsNegrita(BP[[#This Row],[CODIGO]])</f>
        <v>0</v>
      </c>
      <c r="I8572" s="387" t="b" cm="1">
        <f t="array" ref="I8572">_xlfn.LET(
    _xlpm.codigos_devolucion, _xlfn.UNIQUE(_xlfn._xlws.FILTER(BP[CODIGO], ISNUMBER(SEARCH("devoluci", BP[NOMBRE CUENTA])), {""})),
    ISNUMBER(MATCH(BP[[#This Row],[CODIGO]], _xlpm.codigos_devolucion, 0))
)</f>
        <v>0</v>
      </c>
    </row>
    <row r="8573" spans="1:9" x14ac:dyDescent="0.25">
      <c r="A8573" s="68"/>
      <c r="B8573" s="68"/>
      <c r="C8573" s="68"/>
      <c r="D8573" s="68"/>
      <c r="E8573" s="68"/>
      <c r="F8573" s="68"/>
      <c r="G8573" s="389"/>
      <c r="H8573" s="387" t="b" cm="1">
        <f t="array" aca="1" ref="H8573" ca="1">EsNegrita(BP[[#This Row],[CODIGO]])</f>
        <v>0</v>
      </c>
      <c r="I8573" s="387" t="b" cm="1">
        <f t="array" ref="I8573">_xlfn.LET(
    _xlpm.codigos_devolucion, _xlfn.UNIQUE(_xlfn._xlws.FILTER(BP[CODIGO], ISNUMBER(SEARCH("devoluci", BP[NOMBRE CUENTA])), {""})),
    ISNUMBER(MATCH(BP[[#This Row],[CODIGO]], _xlpm.codigos_devolucion, 0))
)</f>
        <v>0</v>
      </c>
    </row>
    <row r="8574" spans="1:9" x14ac:dyDescent="0.25">
      <c r="A8574" s="68"/>
      <c r="B8574" s="68"/>
      <c r="C8574" s="68"/>
      <c r="D8574" s="68"/>
      <c r="E8574" s="68"/>
      <c r="F8574" s="68"/>
      <c r="G8574" s="389"/>
      <c r="H8574" s="387" t="b" cm="1">
        <f t="array" aca="1" ref="H8574" ca="1">EsNegrita(BP[[#This Row],[CODIGO]])</f>
        <v>0</v>
      </c>
      <c r="I8574" s="387" t="b" cm="1">
        <f t="array" ref="I8574">_xlfn.LET(
    _xlpm.codigos_devolucion, _xlfn.UNIQUE(_xlfn._xlws.FILTER(BP[CODIGO], ISNUMBER(SEARCH("devoluci", BP[NOMBRE CUENTA])), {""})),
    ISNUMBER(MATCH(BP[[#This Row],[CODIGO]], _xlpm.codigos_devolucion, 0))
)</f>
        <v>0</v>
      </c>
    </row>
    <row r="8575" spans="1:9" x14ac:dyDescent="0.25">
      <c r="A8575" s="68"/>
      <c r="B8575" s="68"/>
      <c r="C8575" s="68"/>
      <c r="D8575" s="68"/>
      <c r="E8575" s="68"/>
      <c r="F8575" s="68"/>
      <c r="G8575" s="389"/>
      <c r="H8575" s="387" t="b" cm="1">
        <f t="array" aca="1" ref="H8575" ca="1">EsNegrita(BP[[#This Row],[CODIGO]])</f>
        <v>0</v>
      </c>
      <c r="I8575" s="387" t="b" cm="1">
        <f t="array" ref="I8575">_xlfn.LET(
    _xlpm.codigos_devolucion, _xlfn.UNIQUE(_xlfn._xlws.FILTER(BP[CODIGO], ISNUMBER(SEARCH("devoluci", BP[NOMBRE CUENTA])), {""})),
    ISNUMBER(MATCH(BP[[#This Row],[CODIGO]], _xlpm.codigos_devolucion, 0))
)</f>
        <v>0</v>
      </c>
    </row>
    <row r="8576" spans="1:9" x14ac:dyDescent="0.25">
      <c r="A8576" s="68"/>
      <c r="B8576" s="68"/>
      <c r="C8576" s="68"/>
      <c r="D8576" s="68"/>
      <c r="E8576" s="68"/>
      <c r="F8576" s="68"/>
      <c r="G8576" s="389"/>
      <c r="H8576" s="387" t="b" cm="1">
        <f t="array" aca="1" ref="H8576" ca="1">EsNegrita(BP[[#This Row],[CODIGO]])</f>
        <v>0</v>
      </c>
      <c r="I8576" s="387" t="b" cm="1">
        <f t="array" ref="I8576">_xlfn.LET(
    _xlpm.codigos_devolucion, _xlfn.UNIQUE(_xlfn._xlws.FILTER(BP[CODIGO], ISNUMBER(SEARCH("devoluci", BP[NOMBRE CUENTA])), {""})),
    ISNUMBER(MATCH(BP[[#This Row],[CODIGO]], _xlpm.codigos_devolucion, 0))
)</f>
        <v>0</v>
      </c>
    </row>
    <row r="8577" spans="1:9" x14ac:dyDescent="0.25">
      <c r="A8577" s="68"/>
      <c r="B8577" s="68"/>
      <c r="C8577" s="68"/>
      <c r="D8577" s="68"/>
      <c r="E8577" s="68"/>
      <c r="F8577" s="68"/>
      <c r="G8577" s="389"/>
      <c r="H8577" s="387" t="b" cm="1">
        <f t="array" aca="1" ref="H8577" ca="1">EsNegrita(BP[[#This Row],[CODIGO]])</f>
        <v>0</v>
      </c>
      <c r="I8577" s="387" t="b" cm="1">
        <f t="array" ref="I8577">_xlfn.LET(
    _xlpm.codigos_devolucion, _xlfn.UNIQUE(_xlfn._xlws.FILTER(BP[CODIGO], ISNUMBER(SEARCH("devoluci", BP[NOMBRE CUENTA])), {""})),
    ISNUMBER(MATCH(BP[[#This Row],[CODIGO]], _xlpm.codigos_devolucion, 0))
)</f>
        <v>0</v>
      </c>
    </row>
    <row r="8578" spans="1:9" x14ac:dyDescent="0.25">
      <c r="A8578" s="68"/>
      <c r="B8578" s="68"/>
      <c r="C8578" s="68"/>
      <c r="D8578" s="68"/>
      <c r="E8578" s="68"/>
      <c r="F8578" s="68"/>
      <c r="G8578" s="389"/>
      <c r="H8578" s="387" t="b" cm="1">
        <f t="array" aca="1" ref="H8578" ca="1">EsNegrita(BP[[#This Row],[CODIGO]])</f>
        <v>0</v>
      </c>
      <c r="I8578" s="387" t="b" cm="1">
        <f t="array" ref="I8578">_xlfn.LET(
    _xlpm.codigos_devolucion, _xlfn.UNIQUE(_xlfn._xlws.FILTER(BP[CODIGO], ISNUMBER(SEARCH("devoluci", BP[NOMBRE CUENTA])), {""})),
    ISNUMBER(MATCH(BP[[#This Row],[CODIGO]], _xlpm.codigos_devolucion, 0))
)</f>
        <v>0</v>
      </c>
    </row>
    <row r="8579" spans="1:9" x14ac:dyDescent="0.25">
      <c r="A8579" s="68"/>
      <c r="B8579" s="68"/>
      <c r="C8579" s="68"/>
      <c r="D8579" s="68"/>
      <c r="E8579" s="68"/>
      <c r="F8579" s="68"/>
      <c r="G8579" s="389"/>
      <c r="H8579" s="387" t="b" cm="1">
        <f t="array" aca="1" ref="H8579" ca="1">EsNegrita(BP[[#This Row],[CODIGO]])</f>
        <v>0</v>
      </c>
      <c r="I8579" s="387" t="b" cm="1">
        <f t="array" ref="I8579">_xlfn.LET(
    _xlpm.codigos_devolucion, _xlfn.UNIQUE(_xlfn._xlws.FILTER(BP[CODIGO], ISNUMBER(SEARCH("devoluci", BP[NOMBRE CUENTA])), {""})),
    ISNUMBER(MATCH(BP[[#This Row],[CODIGO]], _xlpm.codigos_devolucion, 0))
)</f>
        <v>0</v>
      </c>
    </row>
    <row r="8580" spans="1:9" x14ac:dyDescent="0.25">
      <c r="A8580" s="68"/>
      <c r="B8580" s="68"/>
      <c r="C8580" s="68"/>
      <c r="D8580" s="68"/>
      <c r="E8580" s="68"/>
      <c r="F8580" s="68"/>
      <c r="G8580" s="389"/>
      <c r="H8580" s="387" t="b" cm="1">
        <f t="array" aca="1" ref="H8580" ca="1">EsNegrita(BP[[#This Row],[CODIGO]])</f>
        <v>0</v>
      </c>
      <c r="I8580" s="387" t="b" cm="1">
        <f t="array" ref="I8580">_xlfn.LET(
    _xlpm.codigos_devolucion, _xlfn.UNIQUE(_xlfn._xlws.FILTER(BP[CODIGO], ISNUMBER(SEARCH("devoluci", BP[NOMBRE CUENTA])), {""})),
    ISNUMBER(MATCH(BP[[#This Row],[CODIGO]], _xlpm.codigos_devolucion, 0))
)</f>
        <v>0</v>
      </c>
    </row>
    <row r="8581" spans="1:9" x14ac:dyDescent="0.25">
      <c r="A8581" s="68"/>
      <c r="B8581" s="68"/>
      <c r="C8581" s="68"/>
      <c r="D8581" s="68"/>
      <c r="E8581" s="68"/>
      <c r="F8581" s="68"/>
      <c r="G8581" s="389"/>
      <c r="H8581" s="387" t="b" cm="1">
        <f t="array" aca="1" ref="H8581" ca="1">EsNegrita(BP[[#This Row],[CODIGO]])</f>
        <v>0</v>
      </c>
      <c r="I8581" s="387" t="b" cm="1">
        <f t="array" ref="I8581">_xlfn.LET(
    _xlpm.codigos_devolucion, _xlfn.UNIQUE(_xlfn._xlws.FILTER(BP[CODIGO], ISNUMBER(SEARCH("devoluci", BP[NOMBRE CUENTA])), {""})),
    ISNUMBER(MATCH(BP[[#This Row],[CODIGO]], _xlpm.codigos_devolucion, 0))
)</f>
        <v>0</v>
      </c>
    </row>
    <row r="8582" spans="1:9" x14ac:dyDescent="0.25">
      <c r="A8582" s="68"/>
      <c r="B8582" s="68"/>
      <c r="C8582" s="68"/>
      <c r="D8582" s="68"/>
      <c r="E8582" s="68"/>
      <c r="F8582" s="68"/>
      <c r="G8582" s="389"/>
      <c r="H8582" s="387" t="b" cm="1">
        <f t="array" aca="1" ref="H8582" ca="1">EsNegrita(BP[[#This Row],[CODIGO]])</f>
        <v>0</v>
      </c>
      <c r="I8582" s="387" t="b" cm="1">
        <f t="array" ref="I8582">_xlfn.LET(
    _xlpm.codigos_devolucion, _xlfn.UNIQUE(_xlfn._xlws.FILTER(BP[CODIGO], ISNUMBER(SEARCH("devoluci", BP[NOMBRE CUENTA])), {""})),
    ISNUMBER(MATCH(BP[[#This Row],[CODIGO]], _xlpm.codigos_devolucion, 0))
)</f>
        <v>0</v>
      </c>
    </row>
    <row r="8583" spans="1:9" x14ac:dyDescent="0.25">
      <c r="A8583" s="68"/>
      <c r="B8583" s="68"/>
      <c r="C8583" s="68"/>
      <c r="D8583" s="68"/>
      <c r="E8583" s="68"/>
      <c r="F8583" s="68"/>
      <c r="G8583" s="389"/>
      <c r="H8583" s="387" t="b" cm="1">
        <f t="array" aca="1" ref="H8583" ca="1">EsNegrita(BP[[#This Row],[CODIGO]])</f>
        <v>0</v>
      </c>
      <c r="I8583" s="387" t="b" cm="1">
        <f t="array" ref="I8583">_xlfn.LET(
    _xlpm.codigos_devolucion, _xlfn.UNIQUE(_xlfn._xlws.FILTER(BP[CODIGO], ISNUMBER(SEARCH("devoluci", BP[NOMBRE CUENTA])), {""})),
    ISNUMBER(MATCH(BP[[#This Row],[CODIGO]], _xlpm.codigos_devolucion, 0))
)</f>
        <v>0</v>
      </c>
    </row>
    <row r="8584" spans="1:9" x14ac:dyDescent="0.25">
      <c r="A8584" s="68"/>
      <c r="B8584" s="68"/>
      <c r="C8584" s="68"/>
      <c r="D8584" s="68"/>
      <c r="E8584" s="68"/>
      <c r="F8584" s="68"/>
      <c r="G8584" s="389"/>
      <c r="H8584" s="387" t="b" cm="1">
        <f t="array" aca="1" ref="H8584" ca="1">EsNegrita(BP[[#This Row],[CODIGO]])</f>
        <v>0</v>
      </c>
      <c r="I8584" s="387" t="b" cm="1">
        <f t="array" ref="I8584">_xlfn.LET(
    _xlpm.codigos_devolucion, _xlfn.UNIQUE(_xlfn._xlws.FILTER(BP[CODIGO], ISNUMBER(SEARCH("devoluci", BP[NOMBRE CUENTA])), {""})),
    ISNUMBER(MATCH(BP[[#This Row],[CODIGO]], _xlpm.codigos_devolucion, 0))
)</f>
        <v>0</v>
      </c>
    </row>
    <row r="8585" spans="1:9" x14ac:dyDescent="0.25">
      <c r="A8585" s="68"/>
      <c r="B8585" s="68"/>
      <c r="C8585" s="68"/>
      <c r="D8585" s="68"/>
      <c r="E8585" s="68"/>
      <c r="F8585" s="68"/>
      <c r="G8585" s="389"/>
      <c r="H8585" s="387" t="b" cm="1">
        <f t="array" aca="1" ref="H8585" ca="1">EsNegrita(BP[[#This Row],[CODIGO]])</f>
        <v>0</v>
      </c>
      <c r="I8585" s="387" t="b" cm="1">
        <f t="array" ref="I8585">_xlfn.LET(
    _xlpm.codigos_devolucion, _xlfn.UNIQUE(_xlfn._xlws.FILTER(BP[CODIGO], ISNUMBER(SEARCH("devoluci", BP[NOMBRE CUENTA])), {""})),
    ISNUMBER(MATCH(BP[[#This Row],[CODIGO]], _xlpm.codigos_devolucion, 0))
)</f>
        <v>0</v>
      </c>
    </row>
    <row r="8586" spans="1:9" x14ac:dyDescent="0.25">
      <c r="A8586" s="68"/>
      <c r="B8586" s="68"/>
      <c r="C8586" s="68"/>
      <c r="D8586" s="68"/>
      <c r="E8586" s="68"/>
      <c r="F8586" s="68"/>
      <c r="G8586" s="389"/>
      <c r="H8586" s="387" t="b" cm="1">
        <f t="array" aca="1" ref="H8586" ca="1">EsNegrita(BP[[#This Row],[CODIGO]])</f>
        <v>0</v>
      </c>
      <c r="I8586" s="387" t="b" cm="1">
        <f t="array" ref="I8586">_xlfn.LET(
    _xlpm.codigos_devolucion, _xlfn.UNIQUE(_xlfn._xlws.FILTER(BP[CODIGO], ISNUMBER(SEARCH("devoluci", BP[NOMBRE CUENTA])), {""})),
    ISNUMBER(MATCH(BP[[#This Row],[CODIGO]], _xlpm.codigos_devolucion, 0))
)</f>
        <v>0</v>
      </c>
    </row>
    <row r="8587" spans="1:9" x14ac:dyDescent="0.25">
      <c r="A8587" s="68"/>
      <c r="B8587" s="68"/>
      <c r="C8587" s="68"/>
      <c r="D8587" s="68"/>
      <c r="E8587" s="68"/>
      <c r="F8587" s="68"/>
      <c r="G8587" s="389"/>
      <c r="H8587" s="387" t="b" cm="1">
        <f t="array" aca="1" ref="H8587" ca="1">EsNegrita(BP[[#This Row],[CODIGO]])</f>
        <v>0</v>
      </c>
      <c r="I8587" s="387" t="b" cm="1">
        <f t="array" ref="I8587">_xlfn.LET(
    _xlpm.codigos_devolucion, _xlfn.UNIQUE(_xlfn._xlws.FILTER(BP[CODIGO], ISNUMBER(SEARCH("devoluci", BP[NOMBRE CUENTA])), {""})),
    ISNUMBER(MATCH(BP[[#This Row],[CODIGO]], _xlpm.codigos_devolucion, 0))
)</f>
        <v>0</v>
      </c>
    </row>
    <row r="8588" spans="1:9" x14ac:dyDescent="0.25">
      <c r="A8588" s="68"/>
      <c r="B8588" s="68"/>
      <c r="C8588" s="68"/>
      <c r="D8588" s="68"/>
      <c r="E8588" s="68"/>
      <c r="F8588" s="68"/>
      <c r="G8588" s="389"/>
      <c r="H8588" s="387" t="b" cm="1">
        <f t="array" aca="1" ref="H8588" ca="1">EsNegrita(BP[[#This Row],[CODIGO]])</f>
        <v>0</v>
      </c>
      <c r="I8588" s="387" t="b" cm="1">
        <f t="array" ref="I8588">_xlfn.LET(
    _xlpm.codigos_devolucion, _xlfn.UNIQUE(_xlfn._xlws.FILTER(BP[CODIGO], ISNUMBER(SEARCH("devoluci", BP[NOMBRE CUENTA])), {""})),
    ISNUMBER(MATCH(BP[[#This Row],[CODIGO]], _xlpm.codigos_devolucion, 0))
)</f>
        <v>0</v>
      </c>
    </row>
    <row r="8589" spans="1:9" x14ac:dyDescent="0.25">
      <c r="A8589" s="68"/>
      <c r="B8589" s="68"/>
      <c r="C8589" s="68"/>
      <c r="D8589" s="68"/>
      <c r="E8589" s="68"/>
      <c r="F8589" s="68"/>
      <c r="G8589" s="389"/>
      <c r="H8589" s="387" t="b" cm="1">
        <f t="array" aca="1" ref="H8589" ca="1">EsNegrita(BP[[#This Row],[CODIGO]])</f>
        <v>0</v>
      </c>
      <c r="I8589" s="387" t="b" cm="1">
        <f t="array" ref="I8589">_xlfn.LET(
    _xlpm.codigos_devolucion, _xlfn.UNIQUE(_xlfn._xlws.FILTER(BP[CODIGO], ISNUMBER(SEARCH("devoluci", BP[NOMBRE CUENTA])), {""})),
    ISNUMBER(MATCH(BP[[#This Row],[CODIGO]], _xlpm.codigos_devolucion, 0))
)</f>
        <v>0</v>
      </c>
    </row>
    <row r="8590" spans="1:9" x14ac:dyDescent="0.25">
      <c r="A8590" s="68"/>
      <c r="B8590" s="68"/>
      <c r="C8590" s="68"/>
      <c r="D8590" s="68"/>
      <c r="E8590" s="68"/>
      <c r="F8590" s="68"/>
      <c r="G8590" s="389"/>
      <c r="H8590" s="387" t="b" cm="1">
        <f t="array" aca="1" ref="H8590" ca="1">EsNegrita(BP[[#This Row],[CODIGO]])</f>
        <v>0</v>
      </c>
      <c r="I8590" s="387" t="b" cm="1">
        <f t="array" ref="I8590">_xlfn.LET(
    _xlpm.codigos_devolucion, _xlfn.UNIQUE(_xlfn._xlws.FILTER(BP[CODIGO], ISNUMBER(SEARCH("devoluci", BP[NOMBRE CUENTA])), {""})),
    ISNUMBER(MATCH(BP[[#This Row],[CODIGO]], _xlpm.codigos_devolucion, 0))
)</f>
        <v>0</v>
      </c>
    </row>
    <row r="8591" spans="1:9" x14ac:dyDescent="0.25">
      <c r="A8591" s="68"/>
      <c r="B8591" s="68"/>
      <c r="C8591" s="68"/>
      <c r="D8591" s="68"/>
      <c r="E8591" s="68"/>
      <c r="F8591" s="68"/>
      <c r="G8591" s="389"/>
      <c r="H8591" s="387" t="b" cm="1">
        <f t="array" aca="1" ref="H8591" ca="1">EsNegrita(BP[[#This Row],[CODIGO]])</f>
        <v>0</v>
      </c>
      <c r="I8591" s="387" t="b" cm="1">
        <f t="array" ref="I8591">_xlfn.LET(
    _xlpm.codigos_devolucion, _xlfn.UNIQUE(_xlfn._xlws.FILTER(BP[CODIGO], ISNUMBER(SEARCH("devoluci", BP[NOMBRE CUENTA])), {""})),
    ISNUMBER(MATCH(BP[[#This Row],[CODIGO]], _xlpm.codigos_devolucion, 0))
)</f>
        <v>0</v>
      </c>
    </row>
    <row r="8592" spans="1:9" x14ac:dyDescent="0.25">
      <c r="A8592" s="68"/>
      <c r="B8592" s="68"/>
      <c r="C8592" s="68"/>
      <c r="D8592" s="68"/>
      <c r="E8592" s="68"/>
      <c r="F8592" s="68"/>
      <c r="G8592" s="389"/>
      <c r="H8592" s="387" t="b" cm="1">
        <f t="array" aca="1" ref="H8592" ca="1">EsNegrita(BP[[#This Row],[CODIGO]])</f>
        <v>0</v>
      </c>
      <c r="I8592" s="387" t="b" cm="1">
        <f t="array" ref="I8592">_xlfn.LET(
    _xlpm.codigos_devolucion, _xlfn.UNIQUE(_xlfn._xlws.FILTER(BP[CODIGO], ISNUMBER(SEARCH("devoluci", BP[NOMBRE CUENTA])), {""})),
    ISNUMBER(MATCH(BP[[#This Row],[CODIGO]], _xlpm.codigos_devolucion, 0))
)</f>
        <v>0</v>
      </c>
    </row>
    <row r="8593" spans="1:9" x14ac:dyDescent="0.25">
      <c r="A8593" s="68"/>
      <c r="B8593" s="68"/>
      <c r="C8593" s="68"/>
      <c r="D8593" s="68"/>
      <c r="E8593" s="68"/>
      <c r="F8593" s="68"/>
      <c r="G8593" s="389"/>
      <c r="H8593" s="387" t="b" cm="1">
        <f t="array" aca="1" ref="H8593" ca="1">EsNegrita(BP[[#This Row],[CODIGO]])</f>
        <v>0</v>
      </c>
      <c r="I8593" s="387" t="b" cm="1">
        <f t="array" ref="I8593">_xlfn.LET(
    _xlpm.codigos_devolucion, _xlfn.UNIQUE(_xlfn._xlws.FILTER(BP[CODIGO], ISNUMBER(SEARCH("devoluci", BP[NOMBRE CUENTA])), {""})),
    ISNUMBER(MATCH(BP[[#This Row],[CODIGO]], _xlpm.codigos_devolucion, 0))
)</f>
        <v>0</v>
      </c>
    </row>
    <row r="8594" spans="1:9" x14ac:dyDescent="0.25">
      <c r="A8594" s="68"/>
      <c r="B8594" s="68"/>
      <c r="C8594" s="68"/>
      <c r="D8594" s="68"/>
      <c r="E8594" s="68"/>
      <c r="F8594" s="68"/>
      <c r="G8594" s="389"/>
      <c r="H8594" s="387" t="b" cm="1">
        <f t="array" aca="1" ref="H8594" ca="1">EsNegrita(BP[[#This Row],[CODIGO]])</f>
        <v>0</v>
      </c>
      <c r="I8594" s="387" t="b" cm="1">
        <f t="array" ref="I8594">_xlfn.LET(
    _xlpm.codigos_devolucion, _xlfn.UNIQUE(_xlfn._xlws.FILTER(BP[CODIGO], ISNUMBER(SEARCH("devoluci", BP[NOMBRE CUENTA])), {""})),
    ISNUMBER(MATCH(BP[[#This Row],[CODIGO]], _xlpm.codigos_devolucion, 0))
)</f>
        <v>0</v>
      </c>
    </row>
    <row r="8595" spans="1:9" x14ac:dyDescent="0.25">
      <c r="A8595" s="68"/>
      <c r="B8595" s="68"/>
      <c r="C8595" s="68"/>
      <c r="D8595" s="68"/>
      <c r="E8595" s="68"/>
      <c r="F8595" s="68"/>
      <c r="G8595" s="389"/>
      <c r="H8595" s="387" t="b" cm="1">
        <f t="array" aca="1" ref="H8595" ca="1">EsNegrita(BP[[#This Row],[CODIGO]])</f>
        <v>0</v>
      </c>
      <c r="I8595" s="387" t="b" cm="1">
        <f t="array" ref="I8595">_xlfn.LET(
    _xlpm.codigos_devolucion, _xlfn.UNIQUE(_xlfn._xlws.FILTER(BP[CODIGO], ISNUMBER(SEARCH("devoluci", BP[NOMBRE CUENTA])), {""})),
    ISNUMBER(MATCH(BP[[#This Row],[CODIGO]], _xlpm.codigos_devolucion, 0))
)</f>
        <v>0</v>
      </c>
    </row>
    <row r="8596" spans="1:9" x14ac:dyDescent="0.25">
      <c r="A8596" s="68"/>
      <c r="B8596" s="68"/>
      <c r="C8596" s="68"/>
      <c r="D8596" s="68"/>
      <c r="E8596" s="68"/>
      <c r="F8596" s="68"/>
      <c r="G8596" s="389"/>
      <c r="H8596" s="387" t="b" cm="1">
        <f t="array" aca="1" ref="H8596" ca="1">EsNegrita(BP[[#This Row],[CODIGO]])</f>
        <v>0</v>
      </c>
      <c r="I8596" s="387" t="b" cm="1">
        <f t="array" ref="I8596">_xlfn.LET(
    _xlpm.codigos_devolucion, _xlfn.UNIQUE(_xlfn._xlws.FILTER(BP[CODIGO], ISNUMBER(SEARCH("devoluci", BP[NOMBRE CUENTA])), {""})),
    ISNUMBER(MATCH(BP[[#This Row],[CODIGO]], _xlpm.codigos_devolucion, 0))
)</f>
        <v>0</v>
      </c>
    </row>
    <row r="8597" spans="1:9" x14ac:dyDescent="0.25">
      <c r="A8597" s="68"/>
      <c r="B8597" s="68"/>
      <c r="C8597" s="68"/>
      <c r="D8597" s="68"/>
      <c r="E8597" s="68"/>
      <c r="F8597" s="68"/>
      <c r="G8597" s="389"/>
      <c r="H8597" s="387" t="b" cm="1">
        <f t="array" aca="1" ref="H8597" ca="1">EsNegrita(BP[[#This Row],[CODIGO]])</f>
        <v>0</v>
      </c>
      <c r="I8597" s="387" t="b" cm="1">
        <f t="array" ref="I8597">_xlfn.LET(
    _xlpm.codigos_devolucion, _xlfn.UNIQUE(_xlfn._xlws.FILTER(BP[CODIGO], ISNUMBER(SEARCH("devoluci", BP[NOMBRE CUENTA])), {""})),
    ISNUMBER(MATCH(BP[[#This Row],[CODIGO]], _xlpm.codigos_devolucion, 0))
)</f>
        <v>0</v>
      </c>
    </row>
    <row r="8598" spans="1:9" x14ac:dyDescent="0.25">
      <c r="A8598" s="68"/>
      <c r="B8598" s="68"/>
      <c r="C8598" s="68"/>
      <c r="D8598" s="68"/>
      <c r="E8598" s="68"/>
      <c r="F8598" s="68"/>
      <c r="G8598" s="389"/>
      <c r="H8598" s="387" t="b" cm="1">
        <f t="array" aca="1" ref="H8598" ca="1">EsNegrita(BP[[#This Row],[CODIGO]])</f>
        <v>0</v>
      </c>
      <c r="I8598" s="387" t="b" cm="1">
        <f t="array" ref="I8598">_xlfn.LET(
    _xlpm.codigos_devolucion, _xlfn.UNIQUE(_xlfn._xlws.FILTER(BP[CODIGO], ISNUMBER(SEARCH("devoluci", BP[NOMBRE CUENTA])), {""})),
    ISNUMBER(MATCH(BP[[#This Row],[CODIGO]], _xlpm.codigos_devolucion, 0))
)</f>
        <v>0</v>
      </c>
    </row>
    <row r="8599" spans="1:9" x14ac:dyDescent="0.25">
      <c r="A8599" s="68"/>
      <c r="B8599" s="68"/>
      <c r="C8599" s="68"/>
      <c r="D8599" s="68"/>
      <c r="E8599" s="68"/>
      <c r="F8599" s="68"/>
      <c r="G8599" s="389"/>
      <c r="H8599" s="387" t="b" cm="1">
        <f t="array" aca="1" ref="H8599" ca="1">EsNegrita(BP[[#This Row],[CODIGO]])</f>
        <v>0</v>
      </c>
      <c r="I8599" s="387" t="b" cm="1">
        <f t="array" ref="I8599">_xlfn.LET(
    _xlpm.codigos_devolucion, _xlfn.UNIQUE(_xlfn._xlws.FILTER(BP[CODIGO], ISNUMBER(SEARCH("devoluci", BP[NOMBRE CUENTA])), {""})),
    ISNUMBER(MATCH(BP[[#This Row],[CODIGO]], _xlpm.codigos_devolucion, 0))
)</f>
        <v>0</v>
      </c>
    </row>
    <row r="8600" spans="1:9" x14ac:dyDescent="0.25">
      <c r="A8600" s="68"/>
      <c r="B8600" s="68"/>
      <c r="C8600" s="68"/>
      <c r="D8600" s="68"/>
      <c r="E8600" s="68"/>
      <c r="F8600" s="68"/>
      <c r="G8600" s="389"/>
      <c r="H8600" s="387" t="b" cm="1">
        <f t="array" aca="1" ref="H8600" ca="1">EsNegrita(BP[[#This Row],[CODIGO]])</f>
        <v>0</v>
      </c>
      <c r="I8600" s="387" t="b" cm="1">
        <f t="array" ref="I8600">_xlfn.LET(
    _xlpm.codigos_devolucion, _xlfn.UNIQUE(_xlfn._xlws.FILTER(BP[CODIGO], ISNUMBER(SEARCH("devoluci", BP[NOMBRE CUENTA])), {""})),
    ISNUMBER(MATCH(BP[[#This Row],[CODIGO]], _xlpm.codigos_devolucion, 0))
)</f>
        <v>0</v>
      </c>
    </row>
    <row r="8601" spans="1:9" x14ac:dyDescent="0.25">
      <c r="A8601" s="68"/>
      <c r="B8601" s="68"/>
      <c r="C8601" s="68"/>
      <c r="D8601" s="68"/>
      <c r="E8601" s="68"/>
      <c r="F8601" s="68"/>
      <c r="G8601" s="389"/>
      <c r="H8601" s="387" t="b" cm="1">
        <f t="array" aca="1" ref="H8601" ca="1">EsNegrita(BP[[#This Row],[CODIGO]])</f>
        <v>0</v>
      </c>
      <c r="I8601" s="387" t="b" cm="1">
        <f t="array" ref="I8601">_xlfn.LET(
    _xlpm.codigos_devolucion, _xlfn.UNIQUE(_xlfn._xlws.FILTER(BP[CODIGO], ISNUMBER(SEARCH("devoluci", BP[NOMBRE CUENTA])), {""})),
    ISNUMBER(MATCH(BP[[#This Row],[CODIGO]], _xlpm.codigos_devolucion, 0))
)</f>
        <v>0</v>
      </c>
    </row>
    <row r="8602" spans="1:9" x14ac:dyDescent="0.25">
      <c r="A8602" s="68"/>
      <c r="B8602" s="68"/>
      <c r="C8602" s="68"/>
      <c r="D8602" s="68"/>
      <c r="E8602" s="68"/>
      <c r="F8602" s="68"/>
      <c r="G8602" s="389"/>
      <c r="H8602" s="387" t="b" cm="1">
        <f t="array" aca="1" ref="H8602" ca="1">EsNegrita(BP[[#This Row],[CODIGO]])</f>
        <v>0</v>
      </c>
      <c r="I8602" s="387" t="b" cm="1">
        <f t="array" ref="I8602">_xlfn.LET(
    _xlpm.codigos_devolucion, _xlfn.UNIQUE(_xlfn._xlws.FILTER(BP[CODIGO], ISNUMBER(SEARCH("devoluci", BP[NOMBRE CUENTA])), {""})),
    ISNUMBER(MATCH(BP[[#This Row],[CODIGO]], _xlpm.codigos_devolucion, 0))
)</f>
        <v>0</v>
      </c>
    </row>
    <row r="8603" spans="1:9" x14ac:dyDescent="0.25">
      <c r="A8603" s="68"/>
      <c r="B8603" s="68"/>
      <c r="C8603" s="68"/>
      <c r="D8603" s="68"/>
      <c r="E8603" s="68"/>
      <c r="F8603" s="68"/>
      <c r="G8603" s="389"/>
      <c r="H8603" s="387" t="b" cm="1">
        <f t="array" aca="1" ref="H8603" ca="1">EsNegrita(BP[[#This Row],[CODIGO]])</f>
        <v>0</v>
      </c>
      <c r="I8603" s="387" t="b" cm="1">
        <f t="array" ref="I8603">_xlfn.LET(
    _xlpm.codigos_devolucion, _xlfn.UNIQUE(_xlfn._xlws.FILTER(BP[CODIGO], ISNUMBER(SEARCH("devoluci", BP[NOMBRE CUENTA])), {""})),
    ISNUMBER(MATCH(BP[[#This Row],[CODIGO]], _xlpm.codigos_devolucion, 0))
)</f>
        <v>0</v>
      </c>
    </row>
    <row r="8604" spans="1:9" x14ac:dyDescent="0.25">
      <c r="A8604" s="68"/>
      <c r="B8604" s="68"/>
      <c r="C8604" s="68"/>
      <c r="D8604" s="68"/>
      <c r="E8604" s="68"/>
      <c r="F8604" s="68"/>
      <c r="G8604" s="389"/>
      <c r="H8604" s="387" t="b" cm="1">
        <f t="array" aca="1" ref="H8604" ca="1">EsNegrita(BP[[#This Row],[CODIGO]])</f>
        <v>0</v>
      </c>
      <c r="I8604" s="387" t="b" cm="1">
        <f t="array" ref="I8604">_xlfn.LET(
    _xlpm.codigos_devolucion, _xlfn.UNIQUE(_xlfn._xlws.FILTER(BP[CODIGO], ISNUMBER(SEARCH("devoluci", BP[NOMBRE CUENTA])), {""})),
    ISNUMBER(MATCH(BP[[#This Row],[CODIGO]], _xlpm.codigos_devolucion, 0))
)</f>
        <v>0</v>
      </c>
    </row>
    <row r="8605" spans="1:9" x14ac:dyDescent="0.25">
      <c r="A8605" s="68"/>
      <c r="B8605" s="68"/>
      <c r="C8605" s="68"/>
      <c r="D8605" s="68"/>
      <c r="E8605" s="68"/>
      <c r="F8605" s="68"/>
      <c r="G8605" s="389"/>
      <c r="H8605" s="387" t="b" cm="1">
        <f t="array" aca="1" ref="H8605" ca="1">EsNegrita(BP[[#This Row],[CODIGO]])</f>
        <v>0</v>
      </c>
      <c r="I8605" s="387" t="b" cm="1">
        <f t="array" ref="I8605">_xlfn.LET(
    _xlpm.codigos_devolucion, _xlfn.UNIQUE(_xlfn._xlws.FILTER(BP[CODIGO], ISNUMBER(SEARCH("devoluci", BP[NOMBRE CUENTA])), {""})),
    ISNUMBER(MATCH(BP[[#This Row],[CODIGO]], _xlpm.codigos_devolucion, 0))
)</f>
        <v>0</v>
      </c>
    </row>
    <row r="8606" spans="1:9" x14ac:dyDescent="0.25">
      <c r="A8606" s="68"/>
      <c r="B8606" s="68"/>
      <c r="C8606" s="68"/>
      <c r="D8606" s="68"/>
      <c r="E8606" s="68"/>
      <c r="F8606" s="68"/>
      <c r="G8606" s="389"/>
      <c r="H8606" s="387" t="b" cm="1">
        <f t="array" aca="1" ref="H8606" ca="1">EsNegrita(BP[[#This Row],[CODIGO]])</f>
        <v>0</v>
      </c>
      <c r="I8606" s="387" t="b" cm="1">
        <f t="array" ref="I8606">_xlfn.LET(
    _xlpm.codigos_devolucion, _xlfn.UNIQUE(_xlfn._xlws.FILTER(BP[CODIGO], ISNUMBER(SEARCH("devoluci", BP[NOMBRE CUENTA])), {""})),
    ISNUMBER(MATCH(BP[[#This Row],[CODIGO]], _xlpm.codigos_devolucion, 0))
)</f>
        <v>0</v>
      </c>
    </row>
    <row r="8607" spans="1:9" x14ac:dyDescent="0.25">
      <c r="A8607" s="68"/>
      <c r="B8607" s="68"/>
      <c r="C8607" s="68"/>
      <c r="D8607" s="68"/>
      <c r="E8607" s="68"/>
      <c r="F8607" s="68"/>
      <c r="G8607" s="389"/>
      <c r="H8607" s="387" t="b" cm="1">
        <f t="array" aca="1" ref="H8607" ca="1">EsNegrita(BP[[#This Row],[CODIGO]])</f>
        <v>0</v>
      </c>
      <c r="I8607" s="387" t="b" cm="1">
        <f t="array" ref="I8607">_xlfn.LET(
    _xlpm.codigos_devolucion, _xlfn.UNIQUE(_xlfn._xlws.FILTER(BP[CODIGO], ISNUMBER(SEARCH("devoluci", BP[NOMBRE CUENTA])), {""})),
    ISNUMBER(MATCH(BP[[#This Row],[CODIGO]], _xlpm.codigos_devolucion, 0))
)</f>
        <v>0</v>
      </c>
    </row>
    <row r="8608" spans="1:9" x14ac:dyDescent="0.25">
      <c r="A8608" s="68"/>
      <c r="B8608" s="68"/>
      <c r="C8608" s="68"/>
      <c r="D8608" s="68"/>
      <c r="E8608" s="68"/>
      <c r="F8608" s="68"/>
      <c r="G8608" s="389"/>
      <c r="H8608" s="387" t="b" cm="1">
        <f t="array" aca="1" ref="H8608" ca="1">EsNegrita(BP[[#This Row],[CODIGO]])</f>
        <v>0</v>
      </c>
      <c r="I8608" s="387" t="b" cm="1">
        <f t="array" ref="I8608">_xlfn.LET(
    _xlpm.codigos_devolucion, _xlfn.UNIQUE(_xlfn._xlws.FILTER(BP[CODIGO], ISNUMBER(SEARCH("devoluci", BP[NOMBRE CUENTA])), {""})),
    ISNUMBER(MATCH(BP[[#This Row],[CODIGO]], _xlpm.codigos_devolucion, 0))
)</f>
        <v>0</v>
      </c>
    </row>
    <row r="8609" spans="1:9" x14ac:dyDescent="0.25">
      <c r="A8609" s="68"/>
      <c r="B8609" s="68"/>
      <c r="C8609" s="68"/>
      <c r="D8609" s="68"/>
      <c r="E8609" s="68"/>
      <c r="F8609" s="68"/>
      <c r="G8609" s="389"/>
      <c r="H8609" s="387" t="b" cm="1">
        <f t="array" aca="1" ref="H8609" ca="1">EsNegrita(BP[[#This Row],[CODIGO]])</f>
        <v>0</v>
      </c>
      <c r="I8609" s="387" t="b" cm="1">
        <f t="array" ref="I8609">_xlfn.LET(
    _xlpm.codigos_devolucion, _xlfn.UNIQUE(_xlfn._xlws.FILTER(BP[CODIGO], ISNUMBER(SEARCH("devoluci", BP[NOMBRE CUENTA])), {""})),
    ISNUMBER(MATCH(BP[[#This Row],[CODIGO]], _xlpm.codigos_devolucion, 0))
)</f>
        <v>0</v>
      </c>
    </row>
    <row r="8610" spans="1:9" x14ac:dyDescent="0.25">
      <c r="A8610" s="68"/>
      <c r="B8610" s="68"/>
      <c r="C8610" s="68"/>
      <c r="D8610" s="68"/>
      <c r="E8610" s="68"/>
      <c r="F8610" s="68"/>
      <c r="G8610" s="389"/>
      <c r="H8610" s="387" t="b" cm="1">
        <f t="array" aca="1" ref="H8610" ca="1">EsNegrita(BP[[#This Row],[CODIGO]])</f>
        <v>0</v>
      </c>
      <c r="I8610" s="387" t="b" cm="1">
        <f t="array" ref="I8610">_xlfn.LET(
    _xlpm.codigos_devolucion, _xlfn.UNIQUE(_xlfn._xlws.FILTER(BP[CODIGO], ISNUMBER(SEARCH("devoluci", BP[NOMBRE CUENTA])), {""})),
    ISNUMBER(MATCH(BP[[#This Row],[CODIGO]], _xlpm.codigos_devolucion, 0))
)</f>
        <v>0</v>
      </c>
    </row>
    <row r="8611" spans="1:9" x14ac:dyDescent="0.25">
      <c r="A8611" s="68"/>
      <c r="B8611" s="68"/>
      <c r="C8611" s="68"/>
      <c r="D8611" s="68"/>
      <c r="E8611" s="68"/>
      <c r="F8611" s="68"/>
      <c r="G8611" s="389"/>
      <c r="H8611" s="387" t="b" cm="1">
        <f t="array" aca="1" ref="H8611" ca="1">EsNegrita(BP[[#This Row],[CODIGO]])</f>
        <v>0</v>
      </c>
      <c r="I8611" s="387" t="b" cm="1">
        <f t="array" ref="I8611">_xlfn.LET(
    _xlpm.codigos_devolucion, _xlfn.UNIQUE(_xlfn._xlws.FILTER(BP[CODIGO], ISNUMBER(SEARCH("devoluci", BP[NOMBRE CUENTA])), {""})),
    ISNUMBER(MATCH(BP[[#This Row],[CODIGO]], _xlpm.codigos_devolucion, 0))
)</f>
        <v>0</v>
      </c>
    </row>
    <row r="8612" spans="1:9" x14ac:dyDescent="0.25">
      <c r="A8612" s="68"/>
      <c r="B8612" s="68"/>
      <c r="C8612" s="68"/>
      <c r="D8612" s="68"/>
      <c r="E8612" s="68"/>
      <c r="F8612" s="68"/>
      <c r="G8612" s="389"/>
      <c r="H8612" s="387" t="b" cm="1">
        <f t="array" aca="1" ref="H8612" ca="1">EsNegrita(BP[[#This Row],[CODIGO]])</f>
        <v>0</v>
      </c>
      <c r="I8612" s="387" t="b" cm="1">
        <f t="array" ref="I8612">_xlfn.LET(
    _xlpm.codigos_devolucion, _xlfn.UNIQUE(_xlfn._xlws.FILTER(BP[CODIGO], ISNUMBER(SEARCH("devoluci", BP[NOMBRE CUENTA])), {""})),
    ISNUMBER(MATCH(BP[[#This Row],[CODIGO]], _xlpm.codigos_devolucion, 0))
)</f>
        <v>0</v>
      </c>
    </row>
    <row r="8613" spans="1:9" x14ac:dyDescent="0.25">
      <c r="A8613" s="68"/>
      <c r="B8613" s="68"/>
      <c r="C8613" s="68"/>
      <c r="D8613" s="68"/>
      <c r="E8613" s="68"/>
      <c r="F8613" s="68"/>
      <c r="G8613" s="389"/>
      <c r="H8613" s="387" t="b" cm="1">
        <f t="array" aca="1" ref="H8613" ca="1">EsNegrita(BP[[#This Row],[CODIGO]])</f>
        <v>0</v>
      </c>
      <c r="I8613" s="387" t="b" cm="1">
        <f t="array" ref="I8613">_xlfn.LET(
    _xlpm.codigos_devolucion, _xlfn.UNIQUE(_xlfn._xlws.FILTER(BP[CODIGO], ISNUMBER(SEARCH("devoluci", BP[NOMBRE CUENTA])), {""})),
    ISNUMBER(MATCH(BP[[#This Row],[CODIGO]], _xlpm.codigos_devolucion, 0))
)</f>
        <v>0</v>
      </c>
    </row>
    <row r="8614" spans="1:9" x14ac:dyDescent="0.25">
      <c r="A8614" s="68"/>
      <c r="B8614" s="68"/>
      <c r="C8614" s="68"/>
      <c r="D8614" s="68"/>
      <c r="E8614" s="68"/>
      <c r="F8614" s="68"/>
      <c r="G8614" s="389"/>
      <c r="H8614" s="387" t="b" cm="1">
        <f t="array" aca="1" ref="H8614" ca="1">EsNegrita(BP[[#This Row],[CODIGO]])</f>
        <v>0</v>
      </c>
      <c r="I8614" s="387" t="b" cm="1">
        <f t="array" ref="I8614">_xlfn.LET(
    _xlpm.codigos_devolucion, _xlfn.UNIQUE(_xlfn._xlws.FILTER(BP[CODIGO], ISNUMBER(SEARCH("devoluci", BP[NOMBRE CUENTA])), {""})),
    ISNUMBER(MATCH(BP[[#This Row],[CODIGO]], _xlpm.codigos_devolucion, 0))
)</f>
        <v>0</v>
      </c>
    </row>
    <row r="8615" spans="1:9" x14ac:dyDescent="0.25">
      <c r="A8615" s="68"/>
      <c r="B8615" s="68"/>
      <c r="C8615" s="68"/>
      <c r="D8615" s="68"/>
      <c r="E8615" s="68"/>
      <c r="F8615" s="68"/>
      <c r="G8615" s="389"/>
      <c r="H8615" s="387" t="b" cm="1">
        <f t="array" aca="1" ref="H8615" ca="1">EsNegrita(BP[[#This Row],[CODIGO]])</f>
        <v>0</v>
      </c>
      <c r="I8615" s="387" t="b" cm="1">
        <f t="array" ref="I8615">_xlfn.LET(
    _xlpm.codigos_devolucion, _xlfn.UNIQUE(_xlfn._xlws.FILTER(BP[CODIGO], ISNUMBER(SEARCH("devoluci", BP[NOMBRE CUENTA])), {""})),
    ISNUMBER(MATCH(BP[[#This Row],[CODIGO]], _xlpm.codigos_devolucion, 0))
)</f>
        <v>0</v>
      </c>
    </row>
    <row r="8616" spans="1:9" x14ac:dyDescent="0.25">
      <c r="A8616" s="68"/>
      <c r="B8616" s="68"/>
      <c r="C8616" s="68"/>
      <c r="D8616" s="68"/>
      <c r="E8616" s="68"/>
      <c r="F8616" s="68"/>
      <c r="G8616" s="389"/>
      <c r="H8616" s="387" t="b" cm="1">
        <f t="array" aca="1" ref="H8616" ca="1">EsNegrita(BP[[#This Row],[CODIGO]])</f>
        <v>0</v>
      </c>
      <c r="I8616" s="387" t="b" cm="1">
        <f t="array" ref="I8616">_xlfn.LET(
    _xlpm.codigos_devolucion, _xlfn.UNIQUE(_xlfn._xlws.FILTER(BP[CODIGO], ISNUMBER(SEARCH("devoluci", BP[NOMBRE CUENTA])), {""})),
    ISNUMBER(MATCH(BP[[#This Row],[CODIGO]], _xlpm.codigos_devolucion, 0))
)</f>
        <v>0</v>
      </c>
    </row>
    <row r="8617" spans="1:9" x14ac:dyDescent="0.25">
      <c r="A8617" s="68"/>
      <c r="B8617" s="68"/>
      <c r="C8617" s="68"/>
      <c r="D8617" s="68"/>
      <c r="E8617" s="68"/>
      <c r="F8617" s="68"/>
      <c r="G8617" s="389"/>
      <c r="H8617" s="387" t="b" cm="1">
        <f t="array" aca="1" ref="H8617" ca="1">EsNegrita(BP[[#This Row],[CODIGO]])</f>
        <v>0</v>
      </c>
      <c r="I8617" s="387" t="b" cm="1">
        <f t="array" ref="I8617">_xlfn.LET(
    _xlpm.codigos_devolucion, _xlfn.UNIQUE(_xlfn._xlws.FILTER(BP[CODIGO], ISNUMBER(SEARCH("devoluci", BP[NOMBRE CUENTA])), {""})),
    ISNUMBER(MATCH(BP[[#This Row],[CODIGO]], _xlpm.codigos_devolucion, 0))
)</f>
        <v>0</v>
      </c>
    </row>
    <row r="8618" spans="1:9" x14ac:dyDescent="0.25">
      <c r="A8618" s="68"/>
      <c r="B8618" s="68"/>
      <c r="C8618" s="68"/>
      <c r="D8618" s="68"/>
      <c r="E8618" s="68"/>
      <c r="F8618" s="68"/>
      <c r="G8618" s="389"/>
      <c r="H8618" s="387" t="b" cm="1">
        <f t="array" aca="1" ref="H8618" ca="1">EsNegrita(BP[[#This Row],[CODIGO]])</f>
        <v>0</v>
      </c>
      <c r="I8618" s="387" t="b" cm="1">
        <f t="array" ref="I8618">_xlfn.LET(
    _xlpm.codigos_devolucion, _xlfn.UNIQUE(_xlfn._xlws.FILTER(BP[CODIGO], ISNUMBER(SEARCH("devoluci", BP[NOMBRE CUENTA])), {""})),
    ISNUMBER(MATCH(BP[[#This Row],[CODIGO]], _xlpm.codigos_devolucion, 0))
)</f>
        <v>0</v>
      </c>
    </row>
    <row r="8619" spans="1:9" x14ac:dyDescent="0.25">
      <c r="A8619" s="68"/>
      <c r="B8619" s="68"/>
      <c r="C8619" s="68"/>
      <c r="D8619" s="68"/>
      <c r="E8619" s="68"/>
      <c r="F8619" s="68"/>
      <c r="G8619" s="389"/>
      <c r="H8619" s="387" t="b" cm="1">
        <f t="array" aca="1" ref="H8619" ca="1">EsNegrita(BP[[#This Row],[CODIGO]])</f>
        <v>0</v>
      </c>
      <c r="I8619" s="387" t="b" cm="1">
        <f t="array" ref="I8619">_xlfn.LET(
    _xlpm.codigos_devolucion, _xlfn.UNIQUE(_xlfn._xlws.FILTER(BP[CODIGO], ISNUMBER(SEARCH("devoluci", BP[NOMBRE CUENTA])), {""})),
    ISNUMBER(MATCH(BP[[#This Row],[CODIGO]], _xlpm.codigos_devolucion, 0))
)</f>
        <v>0</v>
      </c>
    </row>
    <row r="8620" spans="1:9" x14ac:dyDescent="0.25">
      <c r="A8620" s="68"/>
      <c r="B8620" s="68"/>
      <c r="C8620" s="68"/>
      <c r="D8620" s="68"/>
      <c r="E8620" s="68"/>
      <c r="F8620" s="68"/>
      <c r="G8620" s="389"/>
      <c r="H8620" s="387" t="b" cm="1">
        <f t="array" aca="1" ref="H8620" ca="1">EsNegrita(BP[[#This Row],[CODIGO]])</f>
        <v>0</v>
      </c>
      <c r="I8620" s="387" t="b" cm="1">
        <f t="array" ref="I8620">_xlfn.LET(
    _xlpm.codigos_devolucion, _xlfn.UNIQUE(_xlfn._xlws.FILTER(BP[CODIGO], ISNUMBER(SEARCH("devoluci", BP[NOMBRE CUENTA])), {""})),
    ISNUMBER(MATCH(BP[[#This Row],[CODIGO]], _xlpm.codigos_devolucion, 0))
)</f>
        <v>0</v>
      </c>
    </row>
    <row r="8621" spans="1:9" x14ac:dyDescent="0.25">
      <c r="A8621" s="68"/>
      <c r="B8621" s="68"/>
      <c r="C8621" s="68"/>
      <c r="D8621" s="68"/>
      <c r="E8621" s="68"/>
      <c r="F8621" s="68"/>
      <c r="G8621" s="389"/>
      <c r="H8621" s="387" t="b" cm="1">
        <f t="array" aca="1" ref="H8621" ca="1">EsNegrita(BP[[#This Row],[CODIGO]])</f>
        <v>0</v>
      </c>
      <c r="I8621" s="387" t="b" cm="1">
        <f t="array" ref="I8621">_xlfn.LET(
    _xlpm.codigos_devolucion, _xlfn.UNIQUE(_xlfn._xlws.FILTER(BP[CODIGO], ISNUMBER(SEARCH("devoluci", BP[NOMBRE CUENTA])), {""})),
    ISNUMBER(MATCH(BP[[#This Row],[CODIGO]], _xlpm.codigos_devolucion, 0))
)</f>
        <v>0</v>
      </c>
    </row>
    <row r="8622" spans="1:9" x14ac:dyDescent="0.25">
      <c r="A8622" s="68"/>
      <c r="B8622" s="68"/>
      <c r="C8622" s="68"/>
      <c r="D8622" s="68"/>
      <c r="E8622" s="68"/>
      <c r="F8622" s="68"/>
      <c r="G8622" s="389"/>
      <c r="H8622" s="387" t="b" cm="1">
        <f t="array" aca="1" ref="H8622" ca="1">EsNegrita(BP[[#This Row],[CODIGO]])</f>
        <v>0</v>
      </c>
      <c r="I8622" s="387" t="b" cm="1">
        <f t="array" ref="I8622">_xlfn.LET(
    _xlpm.codigos_devolucion, _xlfn.UNIQUE(_xlfn._xlws.FILTER(BP[CODIGO], ISNUMBER(SEARCH("devoluci", BP[NOMBRE CUENTA])), {""})),
    ISNUMBER(MATCH(BP[[#This Row],[CODIGO]], _xlpm.codigos_devolucion, 0))
)</f>
        <v>0</v>
      </c>
    </row>
    <row r="8623" spans="1:9" x14ac:dyDescent="0.25">
      <c r="A8623" s="68"/>
      <c r="B8623" s="68"/>
      <c r="C8623" s="68"/>
      <c r="D8623" s="68"/>
      <c r="E8623" s="68"/>
      <c r="F8623" s="68"/>
      <c r="G8623" s="389"/>
      <c r="H8623" s="387" t="b" cm="1">
        <f t="array" aca="1" ref="H8623" ca="1">EsNegrita(BP[[#This Row],[CODIGO]])</f>
        <v>0</v>
      </c>
      <c r="I8623" s="387" t="b" cm="1">
        <f t="array" ref="I8623">_xlfn.LET(
    _xlpm.codigos_devolucion, _xlfn.UNIQUE(_xlfn._xlws.FILTER(BP[CODIGO], ISNUMBER(SEARCH("devoluci", BP[NOMBRE CUENTA])), {""})),
    ISNUMBER(MATCH(BP[[#This Row],[CODIGO]], _xlpm.codigos_devolucion, 0))
)</f>
        <v>0</v>
      </c>
    </row>
    <row r="8624" spans="1:9" x14ac:dyDescent="0.25">
      <c r="A8624" s="68"/>
      <c r="B8624" s="68"/>
      <c r="C8624" s="68"/>
      <c r="D8624" s="68"/>
      <c r="E8624" s="68"/>
      <c r="F8624" s="68"/>
      <c r="G8624" s="389"/>
      <c r="H8624" s="387" t="b" cm="1">
        <f t="array" aca="1" ref="H8624" ca="1">EsNegrita(BP[[#This Row],[CODIGO]])</f>
        <v>0</v>
      </c>
      <c r="I8624" s="387" t="b" cm="1">
        <f t="array" ref="I8624">_xlfn.LET(
    _xlpm.codigos_devolucion, _xlfn.UNIQUE(_xlfn._xlws.FILTER(BP[CODIGO], ISNUMBER(SEARCH("devoluci", BP[NOMBRE CUENTA])), {""})),
    ISNUMBER(MATCH(BP[[#This Row],[CODIGO]], _xlpm.codigos_devolucion, 0))
)</f>
        <v>0</v>
      </c>
    </row>
    <row r="8625" spans="1:9" x14ac:dyDescent="0.25">
      <c r="A8625" s="68"/>
      <c r="B8625" s="68"/>
      <c r="C8625" s="68"/>
      <c r="D8625" s="68"/>
      <c r="E8625" s="68"/>
      <c r="F8625" s="68"/>
      <c r="G8625" s="389"/>
      <c r="H8625" s="387" t="b" cm="1">
        <f t="array" aca="1" ref="H8625" ca="1">EsNegrita(BP[[#This Row],[CODIGO]])</f>
        <v>0</v>
      </c>
      <c r="I8625" s="387" t="b" cm="1">
        <f t="array" ref="I8625">_xlfn.LET(
    _xlpm.codigos_devolucion, _xlfn.UNIQUE(_xlfn._xlws.FILTER(BP[CODIGO], ISNUMBER(SEARCH("devoluci", BP[NOMBRE CUENTA])), {""})),
    ISNUMBER(MATCH(BP[[#This Row],[CODIGO]], _xlpm.codigos_devolucion, 0))
)</f>
        <v>0</v>
      </c>
    </row>
    <row r="8626" spans="1:9" x14ac:dyDescent="0.25">
      <c r="A8626" s="68"/>
      <c r="B8626" s="68"/>
      <c r="C8626" s="68"/>
      <c r="D8626" s="68"/>
      <c r="E8626" s="68"/>
      <c r="F8626" s="68"/>
      <c r="G8626" s="389"/>
      <c r="H8626" s="387" t="b" cm="1">
        <f t="array" aca="1" ref="H8626" ca="1">EsNegrita(BP[[#This Row],[CODIGO]])</f>
        <v>0</v>
      </c>
      <c r="I8626" s="387" t="b" cm="1">
        <f t="array" ref="I8626">_xlfn.LET(
    _xlpm.codigos_devolucion, _xlfn.UNIQUE(_xlfn._xlws.FILTER(BP[CODIGO], ISNUMBER(SEARCH("devoluci", BP[NOMBRE CUENTA])), {""})),
    ISNUMBER(MATCH(BP[[#This Row],[CODIGO]], _xlpm.codigos_devolucion, 0))
)</f>
        <v>0</v>
      </c>
    </row>
    <row r="8627" spans="1:9" x14ac:dyDescent="0.25">
      <c r="A8627" s="68"/>
      <c r="B8627" s="68"/>
      <c r="C8627" s="68"/>
      <c r="D8627" s="68"/>
      <c r="E8627" s="68"/>
      <c r="F8627" s="68"/>
      <c r="G8627" s="389"/>
      <c r="H8627" s="387" t="b" cm="1">
        <f t="array" aca="1" ref="H8627" ca="1">EsNegrita(BP[[#This Row],[CODIGO]])</f>
        <v>0</v>
      </c>
      <c r="I8627" s="387" t="b" cm="1">
        <f t="array" ref="I8627">_xlfn.LET(
    _xlpm.codigos_devolucion, _xlfn.UNIQUE(_xlfn._xlws.FILTER(BP[CODIGO], ISNUMBER(SEARCH("devoluci", BP[NOMBRE CUENTA])), {""})),
    ISNUMBER(MATCH(BP[[#This Row],[CODIGO]], _xlpm.codigos_devolucion, 0))
)</f>
        <v>0</v>
      </c>
    </row>
    <row r="8628" spans="1:9" x14ac:dyDescent="0.25">
      <c r="A8628" s="68"/>
      <c r="B8628" s="68"/>
      <c r="C8628" s="68"/>
      <c r="D8628" s="68"/>
      <c r="E8628" s="68"/>
      <c r="F8628" s="68"/>
      <c r="G8628" s="389"/>
      <c r="H8628" s="387" t="b" cm="1">
        <f t="array" aca="1" ref="H8628" ca="1">EsNegrita(BP[[#This Row],[CODIGO]])</f>
        <v>0</v>
      </c>
      <c r="I8628" s="387" t="b" cm="1">
        <f t="array" ref="I8628">_xlfn.LET(
    _xlpm.codigos_devolucion, _xlfn.UNIQUE(_xlfn._xlws.FILTER(BP[CODIGO], ISNUMBER(SEARCH("devoluci", BP[NOMBRE CUENTA])), {""})),
    ISNUMBER(MATCH(BP[[#This Row],[CODIGO]], _xlpm.codigos_devolucion, 0))
)</f>
        <v>0</v>
      </c>
    </row>
    <row r="8629" spans="1:9" x14ac:dyDescent="0.25">
      <c r="A8629" s="68"/>
      <c r="B8629" s="68"/>
      <c r="C8629" s="68"/>
      <c r="D8629" s="68"/>
      <c r="E8629" s="68"/>
      <c r="F8629" s="68"/>
      <c r="G8629" s="389"/>
      <c r="H8629" s="387" t="b" cm="1">
        <f t="array" aca="1" ref="H8629" ca="1">EsNegrita(BP[[#This Row],[CODIGO]])</f>
        <v>0</v>
      </c>
      <c r="I8629" s="387" t="b" cm="1">
        <f t="array" ref="I8629">_xlfn.LET(
    _xlpm.codigos_devolucion, _xlfn.UNIQUE(_xlfn._xlws.FILTER(BP[CODIGO], ISNUMBER(SEARCH("devoluci", BP[NOMBRE CUENTA])), {""})),
    ISNUMBER(MATCH(BP[[#This Row],[CODIGO]], _xlpm.codigos_devolucion, 0))
)</f>
        <v>0</v>
      </c>
    </row>
    <row r="8630" spans="1:9" x14ac:dyDescent="0.25">
      <c r="A8630" s="68"/>
      <c r="B8630" s="68"/>
      <c r="C8630" s="68"/>
      <c r="D8630" s="68"/>
      <c r="E8630" s="68"/>
      <c r="F8630" s="68"/>
      <c r="G8630" s="389"/>
      <c r="H8630" s="387" t="b" cm="1">
        <f t="array" aca="1" ref="H8630" ca="1">EsNegrita(BP[[#This Row],[CODIGO]])</f>
        <v>0</v>
      </c>
      <c r="I8630" s="387" t="b" cm="1">
        <f t="array" ref="I8630">_xlfn.LET(
    _xlpm.codigos_devolucion, _xlfn.UNIQUE(_xlfn._xlws.FILTER(BP[CODIGO], ISNUMBER(SEARCH("devoluci", BP[NOMBRE CUENTA])), {""})),
    ISNUMBER(MATCH(BP[[#This Row],[CODIGO]], _xlpm.codigos_devolucion, 0))
)</f>
        <v>0</v>
      </c>
    </row>
    <row r="8631" spans="1:9" x14ac:dyDescent="0.25">
      <c r="A8631" s="68"/>
      <c r="B8631" s="68"/>
      <c r="C8631" s="68"/>
      <c r="D8631" s="68"/>
      <c r="E8631" s="68"/>
      <c r="F8631" s="68"/>
      <c r="G8631" s="389"/>
      <c r="H8631" s="387" t="b" cm="1">
        <f t="array" aca="1" ref="H8631" ca="1">EsNegrita(BP[[#This Row],[CODIGO]])</f>
        <v>0</v>
      </c>
      <c r="I8631" s="387" t="b" cm="1">
        <f t="array" ref="I8631">_xlfn.LET(
    _xlpm.codigos_devolucion, _xlfn.UNIQUE(_xlfn._xlws.FILTER(BP[CODIGO], ISNUMBER(SEARCH("devoluci", BP[NOMBRE CUENTA])), {""})),
    ISNUMBER(MATCH(BP[[#This Row],[CODIGO]], _xlpm.codigos_devolucion, 0))
)</f>
        <v>0</v>
      </c>
    </row>
    <row r="8632" spans="1:9" x14ac:dyDescent="0.25">
      <c r="A8632" s="68"/>
      <c r="B8632" s="68"/>
      <c r="C8632" s="68"/>
      <c r="D8632" s="68"/>
      <c r="E8632" s="68"/>
      <c r="F8632" s="68"/>
      <c r="G8632" s="389"/>
      <c r="H8632" s="387" t="b" cm="1">
        <f t="array" aca="1" ref="H8632" ca="1">EsNegrita(BP[[#This Row],[CODIGO]])</f>
        <v>0</v>
      </c>
      <c r="I8632" s="387" t="b" cm="1">
        <f t="array" ref="I8632">_xlfn.LET(
    _xlpm.codigos_devolucion, _xlfn.UNIQUE(_xlfn._xlws.FILTER(BP[CODIGO], ISNUMBER(SEARCH("devoluci", BP[NOMBRE CUENTA])), {""})),
    ISNUMBER(MATCH(BP[[#This Row],[CODIGO]], _xlpm.codigos_devolucion, 0))
)</f>
        <v>0</v>
      </c>
    </row>
    <row r="8633" spans="1:9" x14ac:dyDescent="0.25">
      <c r="A8633" s="68"/>
      <c r="B8633" s="68"/>
      <c r="C8633" s="68"/>
      <c r="D8633" s="68"/>
      <c r="E8633" s="68"/>
      <c r="F8633" s="68"/>
      <c r="G8633" s="389"/>
      <c r="H8633" s="387" t="b" cm="1">
        <f t="array" aca="1" ref="H8633" ca="1">EsNegrita(BP[[#This Row],[CODIGO]])</f>
        <v>0</v>
      </c>
      <c r="I8633" s="387" t="b" cm="1">
        <f t="array" ref="I8633">_xlfn.LET(
    _xlpm.codigos_devolucion, _xlfn.UNIQUE(_xlfn._xlws.FILTER(BP[CODIGO], ISNUMBER(SEARCH("devoluci", BP[NOMBRE CUENTA])), {""})),
    ISNUMBER(MATCH(BP[[#This Row],[CODIGO]], _xlpm.codigos_devolucion, 0))
)</f>
        <v>0</v>
      </c>
    </row>
    <row r="8634" spans="1:9" x14ac:dyDescent="0.25">
      <c r="A8634" s="68"/>
      <c r="B8634" s="68"/>
      <c r="C8634" s="68"/>
      <c r="D8634" s="68"/>
      <c r="E8634" s="68"/>
      <c r="F8634" s="68"/>
      <c r="G8634" s="389"/>
      <c r="H8634" s="387" t="b" cm="1">
        <f t="array" aca="1" ref="H8634" ca="1">EsNegrita(BP[[#This Row],[CODIGO]])</f>
        <v>0</v>
      </c>
      <c r="I8634" s="387" t="b" cm="1">
        <f t="array" ref="I8634">_xlfn.LET(
    _xlpm.codigos_devolucion, _xlfn.UNIQUE(_xlfn._xlws.FILTER(BP[CODIGO], ISNUMBER(SEARCH("devoluci", BP[NOMBRE CUENTA])), {""})),
    ISNUMBER(MATCH(BP[[#This Row],[CODIGO]], _xlpm.codigos_devolucion, 0))
)</f>
        <v>0</v>
      </c>
    </row>
    <row r="8635" spans="1:9" x14ac:dyDescent="0.25">
      <c r="A8635" s="68"/>
      <c r="B8635" s="68"/>
      <c r="C8635" s="68"/>
      <c r="D8635" s="68"/>
      <c r="E8635" s="68"/>
      <c r="F8635" s="68"/>
      <c r="G8635" s="389"/>
      <c r="H8635" s="387" t="b" cm="1">
        <f t="array" aca="1" ref="H8635" ca="1">EsNegrita(BP[[#This Row],[CODIGO]])</f>
        <v>0</v>
      </c>
      <c r="I8635" s="387" t="b" cm="1">
        <f t="array" ref="I8635">_xlfn.LET(
    _xlpm.codigos_devolucion, _xlfn.UNIQUE(_xlfn._xlws.FILTER(BP[CODIGO], ISNUMBER(SEARCH("devoluci", BP[NOMBRE CUENTA])), {""})),
    ISNUMBER(MATCH(BP[[#This Row],[CODIGO]], _xlpm.codigos_devolucion, 0))
)</f>
        <v>0</v>
      </c>
    </row>
    <row r="8636" spans="1:9" x14ac:dyDescent="0.25">
      <c r="A8636" s="68"/>
      <c r="B8636" s="68"/>
      <c r="C8636" s="68"/>
      <c r="D8636" s="68"/>
      <c r="E8636" s="68"/>
      <c r="F8636" s="68"/>
      <c r="G8636" s="389"/>
      <c r="H8636" s="387" t="b" cm="1">
        <f t="array" aca="1" ref="H8636" ca="1">EsNegrita(BP[[#This Row],[CODIGO]])</f>
        <v>0</v>
      </c>
      <c r="I8636" s="387" t="b" cm="1">
        <f t="array" ref="I8636">_xlfn.LET(
    _xlpm.codigos_devolucion, _xlfn.UNIQUE(_xlfn._xlws.FILTER(BP[CODIGO], ISNUMBER(SEARCH("devoluci", BP[NOMBRE CUENTA])), {""})),
    ISNUMBER(MATCH(BP[[#This Row],[CODIGO]], _xlpm.codigos_devolucion, 0))
)</f>
        <v>0</v>
      </c>
    </row>
    <row r="8637" spans="1:9" x14ac:dyDescent="0.25">
      <c r="A8637" s="68"/>
      <c r="B8637" s="68"/>
      <c r="C8637" s="68"/>
      <c r="D8637" s="68"/>
      <c r="E8637" s="68"/>
      <c r="F8637" s="68"/>
      <c r="G8637" s="389"/>
      <c r="H8637" s="387" t="b" cm="1">
        <f t="array" aca="1" ref="H8637" ca="1">EsNegrita(BP[[#This Row],[CODIGO]])</f>
        <v>0</v>
      </c>
      <c r="I8637" s="387" t="b" cm="1">
        <f t="array" ref="I8637">_xlfn.LET(
    _xlpm.codigos_devolucion, _xlfn.UNIQUE(_xlfn._xlws.FILTER(BP[CODIGO], ISNUMBER(SEARCH("devoluci", BP[NOMBRE CUENTA])), {""})),
    ISNUMBER(MATCH(BP[[#This Row],[CODIGO]], _xlpm.codigos_devolucion, 0))
)</f>
        <v>0</v>
      </c>
    </row>
    <row r="8638" spans="1:9" x14ac:dyDescent="0.25">
      <c r="A8638" s="68"/>
      <c r="B8638" s="68"/>
      <c r="C8638" s="68"/>
      <c r="D8638" s="68"/>
      <c r="E8638" s="68"/>
      <c r="F8638" s="68"/>
      <c r="G8638" s="389"/>
      <c r="H8638" s="387" t="b" cm="1">
        <f t="array" aca="1" ref="H8638" ca="1">EsNegrita(BP[[#This Row],[CODIGO]])</f>
        <v>0</v>
      </c>
      <c r="I8638" s="387" t="b" cm="1">
        <f t="array" ref="I8638">_xlfn.LET(
    _xlpm.codigos_devolucion, _xlfn.UNIQUE(_xlfn._xlws.FILTER(BP[CODIGO], ISNUMBER(SEARCH("devoluci", BP[NOMBRE CUENTA])), {""})),
    ISNUMBER(MATCH(BP[[#This Row],[CODIGO]], _xlpm.codigos_devolucion, 0))
)</f>
        <v>0</v>
      </c>
    </row>
    <row r="8639" spans="1:9" x14ac:dyDescent="0.25">
      <c r="A8639" s="68"/>
      <c r="B8639" s="68"/>
      <c r="C8639" s="68"/>
      <c r="D8639" s="68"/>
      <c r="E8639" s="68"/>
      <c r="F8639" s="68"/>
      <c r="G8639" s="389"/>
      <c r="H8639" s="387" t="b" cm="1">
        <f t="array" aca="1" ref="H8639" ca="1">EsNegrita(BP[[#This Row],[CODIGO]])</f>
        <v>0</v>
      </c>
      <c r="I8639" s="387" t="b" cm="1">
        <f t="array" ref="I8639">_xlfn.LET(
    _xlpm.codigos_devolucion, _xlfn.UNIQUE(_xlfn._xlws.FILTER(BP[CODIGO], ISNUMBER(SEARCH("devoluci", BP[NOMBRE CUENTA])), {""})),
    ISNUMBER(MATCH(BP[[#This Row],[CODIGO]], _xlpm.codigos_devolucion, 0))
)</f>
        <v>0</v>
      </c>
    </row>
    <row r="8640" spans="1:9" x14ac:dyDescent="0.25">
      <c r="A8640" s="68"/>
      <c r="B8640" s="68"/>
      <c r="C8640" s="68"/>
      <c r="D8640" s="68"/>
      <c r="E8640" s="68"/>
      <c r="F8640" s="68"/>
      <c r="G8640" s="389"/>
      <c r="H8640" s="387" t="b" cm="1">
        <f t="array" aca="1" ref="H8640" ca="1">EsNegrita(BP[[#This Row],[CODIGO]])</f>
        <v>0</v>
      </c>
      <c r="I8640" s="387" t="b" cm="1">
        <f t="array" ref="I8640">_xlfn.LET(
    _xlpm.codigos_devolucion, _xlfn.UNIQUE(_xlfn._xlws.FILTER(BP[CODIGO], ISNUMBER(SEARCH("devoluci", BP[NOMBRE CUENTA])), {""})),
    ISNUMBER(MATCH(BP[[#This Row],[CODIGO]], _xlpm.codigos_devolucion, 0))
)</f>
        <v>0</v>
      </c>
    </row>
    <row r="8641" spans="1:9" x14ac:dyDescent="0.25">
      <c r="A8641" s="68"/>
      <c r="B8641" s="68"/>
      <c r="C8641" s="68"/>
      <c r="D8641" s="68"/>
      <c r="E8641" s="68"/>
      <c r="F8641" s="68"/>
      <c r="G8641" s="389"/>
      <c r="H8641" s="387" t="b" cm="1">
        <f t="array" aca="1" ref="H8641" ca="1">EsNegrita(BP[[#This Row],[CODIGO]])</f>
        <v>0</v>
      </c>
      <c r="I8641" s="387" t="b" cm="1">
        <f t="array" ref="I8641">_xlfn.LET(
    _xlpm.codigos_devolucion, _xlfn.UNIQUE(_xlfn._xlws.FILTER(BP[CODIGO], ISNUMBER(SEARCH("devoluci", BP[NOMBRE CUENTA])), {""})),
    ISNUMBER(MATCH(BP[[#This Row],[CODIGO]], _xlpm.codigos_devolucion, 0))
)</f>
        <v>0</v>
      </c>
    </row>
    <row r="8642" spans="1:9" x14ac:dyDescent="0.25">
      <c r="A8642" s="68"/>
      <c r="B8642" s="68"/>
      <c r="C8642" s="68"/>
      <c r="D8642" s="68"/>
      <c r="E8642" s="68"/>
      <c r="F8642" s="68"/>
      <c r="G8642" s="389"/>
      <c r="H8642" s="387" t="b" cm="1">
        <f t="array" aca="1" ref="H8642" ca="1">EsNegrita(BP[[#This Row],[CODIGO]])</f>
        <v>0</v>
      </c>
      <c r="I8642" s="387" t="b" cm="1">
        <f t="array" ref="I8642">_xlfn.LET(
    _xlpm.codigos_devolucion, _xlfn.UNIQUE(_xlfn._xlws.FILTER(BP[CODIGO], ISNUMBER(SEARCH("devoluci", BP[NOMBRE CUENTA])), {""})),
    ISNUMBER(MATCH(BP[[#This Row],[CODIGO]], _xlpm.codigos_devolucion, 0))
)</f>
        <v>0</v>
      </c>
    </row>
    <row r="8643" spans="1:9" x14ac:dyDescent="0.25">
      <c r="A8643" s="68"/>
      <c r="B8643" s="68"/>
      <c r="C8643" s="68"/>
      <c r="D8643" s="68"/>
      <c r="E8643" s="68"/>
      <c r="F8643" s="68"/>
      <c r="G8643" s="389"/>
      <c r="H8643" s="387" t="b" cm="1">
        <f t="array" aca="1" ref="H8643" ca="1">EsNegrita(BP[[#This Row],[CODIGO]])</f>
        <v>0</v>
      </c>
      <c r="I8643" s="387" t="b" cm="1">
        <f t="array" ref="I8643">_xlfn.LET(
    _xlpm.codigos_devolucion, _xlfn.UNIQUE(_xlfn._xlws.FILTER(BP[CODIGO], ISNUMBER(SEARCH("devoluci", BP[NOMBRE CUENTA])), {""})),
    ISNUMBER(MATCH(BP[[#This Row],[CODIGO]], _xlpm.codigos_devolucion, 0))
)</f>
        <v>0</v>
      </c>
    </row>
    <row r="8644" spans="1:9" x14ac:dyDescent="0.25">
      <c r="A8644" s="68"/>
      <c r="B8644" s="68"/>
      <c r="C8644" s="68"/>
      <c r="D8644" s="68"/>
      <c r="E8644" s="68"/>
      <c r="F8644" s="68"/>
      <c r="G8644" s="389"/>
      <c r="H8644" s="387" t="b" cm="1">
        <f t="array" aca="1" ref="H8644" ca="1">EsNegrita(BP[[#This Row],[CODIGO]])</f>
        <v>0</v>
      </c>
      <c r="I8644" s="387" t="b" cm="1">
        <f t="array" ref="I8644">_xlfn.LET(
    _xlpm.codigos_devolucion, _xlfn.UNIQUE(_xlfn._xlws.FILTER(BP[CODIGO], ISNUMBER(SEARCH("devoluci", BP[NOMBRE CUENTA])), {""})),
    ISNUMBER(MATCH(BP[[#This Row],[CODIGO]], _xlpm.codigos_devolucion, 0))
)</f>
        <v>0</v>
      </c>
    </row>
    <row r="8645" spans="1:9" x14ac:dyDescent="0.25">
      <c r="A8645" s="68"/>
      <c r="B8645" s="68"/>
      <c r="C8645" s="68"/>
      <c r="D8645" s="68"/>
      <c r="E8645" s="68"/>
      <c r="F8645" s="68"/>
      <c r="G8645" s="389"/>
      <c r="H8645" s="387" t="b" cm="1">
        <f t="array" aca="1" ref="H8645" ca="1">EsNegrita(BP[[#This Row],[CODIGO]])</f>
        <v>0</v>
      </c>
      <c r="I8645" s="387" t="b" cm="1">
        <f t="array" ref="I8645">_xlfn.LET(
    _xlpm.codigos_devolucion, _xlfn.UNIQUE(_xlfn._xlws.FILTER(BP[CODIGO], ISNUMBER(SEARCH("devoluci", BP[NOMBRE CUENTA])), {""})),
    ISNUMBER(MATCH(BP[[#This Row],[CODIGO]], _xlpm.codigos_devolucion, 0))
)</f>
        <v>0</v>
      </c>
    </row>
    <row r="8646" spans="1:9" x14ac:dyDescent="0.25">
      <c r="A8646" s="68"/>
      <c r="B8646" s="68"/>
      <c r="C8646" s="68"/>
      <c r="D8646" s="68"/>
      <c r="E8646" s="68"/>
      <c r="F8646" s="68"/>
      <c r="G8646" s="389"/>
      <c r="H8646" s="387" t="b" cm="1">
        <f t="array" aca="1" ref="H8646" ca="1">EsNegrita(BP[[#This Row],[CODIGO]])</f>
        <v>0</v>
      </c>
      <c r="I8646" s="387" t="b" cm="1">
        <f t="array" ref="I8646">_xlfn.LET(
    _xlpm.codigos_devolucion, _xlfn.UNIQUE(_xlfn._xlws.FILTER(BP[CODIGO], ISNUMBER(SEARCH("devoluci", BP[NOMBRE CUENTA])), {""})),
    ISNUMBER(MATCH(BP[[#This Row],[CODIGO]], _xlpm.codigos_devolucion, 0))
)</f>
        <v>0</v>
      </c>
    </row>
    <row r="8647" spans="1:9" x14ac:dyDescent="0.25">
      <c r="A8647" s="68"/>
      <c r="B8647" s="68"/>
      <c r="C8647" s="68"/>
      <c r="D8647" s="68"/>
      <c r="E8647" s="68"/>
      <c r="F8647" s="68"/>
      <c r="G8647" s="389"/>
      <c r="H8647" s="387" t="b" cm="1">
        <f t="array" aca="1" ref="H8647" ca="1">EsNegrita(BP[[#This Row],[CODIGO]])</f>
        <v>0</v>
      </c>
      <c r="I8647" s="387" t="b" cm="1">
        <f t="array" ref="I8647">_xlfn.LET(
    _xlpm.codigos_devolucion, _xlfn.UNIQUE(_xlfn._xlws.FILTER(BP[CODIGO], ISNUMBER(SEARCH("devoluci", BP[NOMBRE CUENTA])), {""})),
    ISNUMBER(MATCH(BP[[#This Row],[CODIGO]], _xlpm.codigos_devolucion, 0))
)</f>
        <v>0</v>
      </c>
    </row>
    <row r="8648" spans="1:9" x14ac:dyDescent="0.25">
      <c r="A8648" s="68"/>
      <c r="B8648" s="68"/>
      <c r="C8648" s="68"/>
      <c r="D8648" s="68"/>
      <c r="E8648" s="68"/>
      <c r="F8648" s="68"/>
      <c r="G8648" s="389"/>
      <c r="H8648" s="387" t="b" cm="1">
        <f t="array" aca="1" ref="H8648" ca="1">EsNegrita(BP[[#This Row],[CODIGO]])</f>
        <v>0</v>
      </c>
      <c r="I8648" s="387" t="b" cm="1">
        <f t="array" ref="I8648">_xlfn.LET(
    _xlpm.codigos_devolucion, _xlfn.UNIQUE(_xlfn._xlws.FILTER(BP[CODIGO], ISNUMBER(SEARCH("devoluci", BP[NOMBRE CUENTA])), {""})),
    ISNUMBER(MATCH(BP[[#This Row],[CODIGO]], _xlpm.codigos_devolucion, 0))
)</f>
        <v>0</v>
      </c>
    </row>
    <row r="8649" spans="1:9" x14ac:dyDescent="0.25">
      <c r="A8649" s="68"/>
      <c r="B8649" s="68"/>
      <c r="C8649" s="68"/>
      <c r="D8649" s="68"/>
      <c r="E8649" s="68"/>
      <c r="F8649" s="68"/>
      <c r="G8649" s="389"/>
      <c r="H8649" s="387" t="b" cm="1">
        <f t="array" aca="1" ref="H8649" ca="1">EsNegrita(BP[[#This Row],[CODIGO]])</f>
        <v>0</v>
      </c>
      <c r="I8649" s="387" t="b" cm="1">
        <f t="array" ref="I8649">_xlfn.LET(
    _xlpm.codigos_devolucion, _xlfn.UNIQUE(_xlfn._xlws.FILTER(BP[CODIGO], ISNUMBER(SEARCH("devoluci", BP[NOMBRE CUENTA])), {""})),
    ISNUMBER(MATCH(BP[[#This Row],[CODIGO]], _xlpm.codigos_devolucion, 0))
)</f>
        <v>0</v>
      </c>
    </row>
    <row r="8650" spans="1:9" x14ac:dyDescent="0.25">
      <c r="A8650" s="68"/>
      <c r="B8650" s="68"/>
      <c r="C8650" s="68"/>
      <c r="D8650" s="68"/>
      <c r="E8650" s="68"/>
      <c r="F8650" s="68"/>
      <c r="G8650" s="389"/>
      <c r="H8650" s="387" t="b" cm="1">
        <f t="array" aca="1" ref="H8650" ca="1">EsNegrita(BP[[#This Row],[CODIGO]])</f>
        <v>0</v>
      </c>
      <c r="I8650" s="387" t="b" cm="1">
        <f t="array" ref="I8650">_xlfn.LET(
    _xlpm.codigos_devolucion, _xlfn.UNIQUE(_xlfn._xlws.FILTER(BP[CODIGO], ISNUMBER(SEARCH("devoluci", BP[NOMBRE CUENTA])), {""})),
    ISNUMBER(MATCH(BP[[#This Row],[CODIGO]], _xlpm.codigos_devolucion, 0))
)</f>
        <v>0</v>
      </c>
    </row>
    <row r="8651" spans="1:9" x14ac:dyDescent="0.25">
      <c r="A8651" s="68"/>
      <c r="B8651" s="68"/>
      <c r="C8651" s="68"/>
      <c r="D8651" s="68"/>
      <c r="E8651" s="68"/>
      <c r="F8651" s="68"/>
      <c r="G8651" s="389"/>
      <c r="H8651" s="387" t="b" cm="1">
        <f t="array" aca="1" ref="H8651" ca="1">EsNegrita(BP[[#This Row],[CODIGO]])</f>
        <v>0</v>
      </c>
      <c r="I8651" s="387" t="b" cm="1">
        <f t="array" ref="I8651">_xlfn.LET(
    _xlpm.codigos_devolucion, _xlfn.UNIQUE(_xlfn._xlws.FILTER(BP[CODIGO], ISNUMBER(SEARCH("devoluci", BP[NOMBRE CUENTA])), {""})),
    ISNUMBER(MATCH(BP[[#This Row],[CODIGO]], _xlpm.codigos_devolucion, 0))
)</f>
        <v>0</v>
      </c>
    </row>
    <row r="8652" spans="1:9" x14ac:dyDescent="0.25">
      <c r="A8652" s="68"/>
      <c r="B8652" s="68"/>
      <c r="C8652" s="68"/>
      <c r="D8652" s="68"/>
      <c r="E8652" s="68"/>
      <c r="F8652" s="68"/>
      <c r="G8652" s="389"/>
      <c r="H8652" s="387" t="b" cm="1">
        <f t="array" aca="1" ref="H8652" ca="1">EsNegrita(BP[[#This Row],[CODIGO]])</f>
        <v>0</v>
      </c>
      <c r="I8652" s="387" t="b" cm="1">
        <f t="array" ref="I8652">_xlfn.LET(
    _xlpm.codigos_devolucion, _xlfn.UNIQUE(_xlfn._xlws.FILTER(BP[CODIGO], ISNUMBER(SEARCH("devoluci", BP[NOMBRE CUENTA])), {""})),
    ISNUMBER(MATCH(BP[[#This Row],[CODIGO]], _xlpm.codigos_devolucion, 0))
)</f>
        <v>0</v>
      </c>
    </row>
    <row r="8653" spans="1:9" x14ac:dyDescent="0.25">
      <c r="A8653" s="68"/>
      <c r="B8653" s="68"/>
      <c r="C8653" s="68"/>
      <c r="D8653" s="68"/>
      <c r="E8653" s="68"/>
      <c r="F8653" s="68"/>
      <c r="G8653" s="389"/>
      <c r="H8653" s="387" t="b" cm="1">
        <f t="array" aca="1" ref="H8653" ca="1">EsNegrita(BP[[#This Row],[CODIGO]])</f>
        <v>0</v>
      </c>
      <c r="I8653" s="387" t="b" cm="1">
        <f t="array" ref="I8653">_xlfn.LET(
    _xlpm.codigos_devolucion, _xlfn.UNIQUE(_xlfn._xlws.FILTER(BP[CODIGO], ISNUMBER(SEARCH("devoluci", BP[NOMBRE CUENTA])), {""})),
    ISNUMBER(MATCH(BP[[#This Row],[CODIGO]], _xlpm.codigos_devolucion, 0))
)</f>
        <v>0</v>
      </c>
    </row>
    <row r="8654" spans="1:9" x14ac:dyDescent="0.25">
      <c r="A8654" s="68"/>
      <c r="B8654" s="68"/>
      <c r="C8654" s="68"/>
      <c r="D8654" s="68"/>
      <c r="E8654" s="68"/>
      <c r="F8654" s="68"/>
      <c r="G8654" s="389"/>
      <c r="H8654" s="387" t="b" cm="1">
        <f t="array" aca="1" ref="H8654" ca="1">EsNegrita(BP[[#This Row],[CODIGO]])</f>
        <v>0</v>
      </c>
      <c r="I8654" s="387" t="b" cm="1">
        <f t="array" ref="I8654">_xlfn.LET(
    _xlpm.codigos_devolucion, _xlfn.UNIQUE(_xlfn._xlws.FILTER(BP[CODIGO], ISNUMBER(SEARCH("devoluci", BP[NOMBRE CUENTA])), {""})),
    ISNUMBER(MATCH(BP[[#This Row],[CODIGO]], _xlpm.codigos_devolucion, 0))
)</f>
        <v>0</v>
      </c>
    </row>
    <row r="8655" spans="1:9" x14ac:dyDescent="0.25">
      <c r="A8655" s="68"/>
      <c r="B8655" s="68"/>
      <c r="C8655" s="68"/>
      <c r="D8655" s="68"/>
      <c r="E8655" s="68"/>
      <c r="F8655" s="68"/>
      <c r="G8655" s="389"/>
      <c r="H8655" s="387" t="b" cm="1">
        <f t="array" aca="1" ref="H8655" ca="1">EsNegrita(BP[[#This Row],[CODIGO]])</f>
        <v>0</v>
      </c>
      <c r="I8655" s="387" t="b" cm="1">
        <f t="array" ref="I8655">_xlfn.LET(
    _xlpm.codigos_devolucion, _xlfn.UNIQUE(_xlfn._xlws.FILTER(BP[CODIGO], ISNUMBER(SEARCH("devoluci", BP[NOMBRE CUENTA])), {""})),
    ISNUMBER(MATCH(BP[[#This Row],[CODIGO]], _xlpm.codigos_devolucion, 0))
)</f>
        <v>0</v>
      </c>
    </row>
    <row r="8656" spans="1:9" x14ac:dyDescent="0.25">
      <c r="A8656" s="68"/>
      <c r="B8656" s="68"/>
      <c r="C8656" s="68"/>
      <c r="D8656" s="68"/>
      <c r="E8656" s="68"/>
      <c r="F8656" s="68"/>
      <c r="G8656" s="389"/>
      <c r="H8656" s="387" t="b" cm="1">
        <f t="array" aca="1" ref="H8656" ca="1">EsNegrita(BP[[#This Row],[CODIGO]])</f>
        <v>0</v>
      </c>
      <c r="I8656" s="387" t="b" cm="1">
        <f t="array" ref="I8656">_xlfn.LET(
    _xlpm.codigos_devolucion, _xlfn.UNIQUE(_xlfn._xlws.FILTER(BP[CODIGO], ISNUMBER(SEARCH("devoluci", BP[NOMBRE CUENTA])), {""})),
    ISNUMBER(MATCH(BP[[#This Row],[CODIGO]], _xlpm.codigos_devolucion, 0))
)</f>
        <v>0</v>
      </c>
    </row>
    <row r="8657" spans="1:9" x14ac:dyDescent="0.25">
      <c r="A8657" s="68"/>
      <c r="B8657" s="68"/>
      <c r="C8657" s="68"/>
      <c r="D8657" s="68"/>
      <c r="E8657" s="68"/>
      <c r="F8657" s="68"/>
      <c r="G8657" s="389"/>
      <c r="H8657" s="387" t="b" cm="1">
        <f t="array" aca="1" ref="H8657" ca="1">EsNegrita(BP[[#This Row],[CODIGO]])</f>
        <v>0</v>
      </c>
      <c r="I8657" s="387" t="b" cm="1">
        <f t="array" ref="I8657">_xlfn.LET(
    _xlpm.codigos_devolucion, _xlfn.UNIQUE(_xlfn._xlws.FILTER(BP[CODIGO], ISNUMBER(SEARCH("devoluci", BP[NOMBRE CUENTA])), {""})),
    ISNUMBER(MATCH(BP[[#This Row],[CODIGO]], _xlpm.codigos_devolucion, 0))
)</f>
        <v>0</v>
      </c>
    </row>
    <row r="8658" spans="1:9" x14ac:dyDescent="0.25">
      <c r="A8658" s="68"/>
      <c r="B8658" s="68"/>
      <c r="C8658" s="68"/>
      <c r="D8658" s="68"/>
      <c r="E8658" s="68"/>
      <c r="F8658" s="68"/>
      <c r="G8658" s="389"/>
      <c r="H8658" s="387" t="b" cm="1">
        <f t="array" aca="1" ref="H8658" ca="1">EsNegrita(BP[[#This Row],[CODIGO]])</f>
        <v>0</v>
      </c>
      <c r="I8658" s="387" t="b" cm="1">
        <f t="array" ref="I8658">_xlfn.LET(
    _xlpm.codigos_devolucion, _xlfn.UNIQUE(_xlfn._xlws.FILTER(BP[CODIGO], ISNUMBER(SEARCH("devoluci", BP[NOMBRE CUENTA])), {""})),
    ISNUMBER(MATCH(BP[[#This Row],[CODIGO]], _xlpm.codigos_devolucion, 0))
)</f>
        <v>0</v>
      </c>
    </row>
    <row r="8659" spans="1:9" x14ac:dyDescent="0.25">
      <c r="A8659" s="68"/>
      <c r="B8659" s="68"/>
      <c r="C8659" s="68"/>
      <c r="D8659" s="68"/>
      <c r="E8659" s="68"/>
      <c r="F8659" s="68"/>
      <c r="G8659" s="389"/>
      <c r="H8659" s="387" t="b" cm="1">
        <f t="array" aca="1" ref="H8659" ca="1">EsNegrita(BP[[#This Row],[CODIGO]])</f>
        <v>0</v>
      </c>
      <c r="I8659" s="387" t="b" cm="1">
        <f t="array" ref="I8659">_xlfn.LET(
    _xlpm.codigos_devolucion, _xlfn.UNIQUE(_xlfn._xlws.FILTER(BP[CODIGO], ISNUMBER(SEARCH("devoluci", BP[NOMBRE CUENTA])), {""})),
    ISNUMBER(MATCH(BP[[#This Row],[CODIGO]], _xlpm.codigos_devolucion, 0))
)</f>
        <v>0</v>
      </c>
    </row>
    <row r="8660" spans="1:9" x14ac:dyDescent="0.25">
      <c r="A8660" s="68"/>
      <c r="B8660" s="68"/>
      <c r="C8660" s="68"/>
      <c r="D8660" s="68"/>
      <c r="E8660" s="68"/>
      <c r="F8660" s="68"/>
      <c r="G8660" s="389"/>
      <c r="H8660" s="387" t="b" cm="1">
        <f t="array" aca="1" ref="H8660" ca="1">EsNegrita(BP[[#This Row],[CODIGO]])</f>
        <v>0</v>
      </c>
      <c r="I8660" s="387" t="b" cm="1">
        <f t="array" ref="I8660">_xlfn.LET(
    _xlpm.codigos_devolucion, _xlfn.UNIQUE(_xlfn._xlws.FILTER(BP[CODIGO], ISNUMBER(SEARCH("devoluci", BP[NOMBRE CUENTA])), {""})),
    ISNUMBER(MATCH(BP[[#This Row],[CODIGO]], _xlpm.codigos_devolucion, 0))
)</f>
        <v>0</v>
      </c>
    </row>
    <row r="8661" spans="1:9" x14ac:dyDescent="0.25">
      <c r="A8661" s="68"/>
      <c r="B8661" s="68"/>
      <c r="C8661" s="68"/>
      <c r="D8661" s="68"/>
      <c r="E8661" s="68"/>
      <c r="F8661" s="68"/>
      <c r="G8661" s="389"/>
      <c r="H8661" s="387" t="b" cm="1">
        <f t="array" aca="1" ref="H8661" ca="1">EsNegrita(BP[[#This Row],[CODIGO]])</f>
        <v>0</v>
      </c>
      <c r="I8661" s="387" t="b" cm="1">
        <f t="array" ref="I8661">_xlfn.LET(
    _xlpm.codigos_devolucion, _xlfn.UNIQUE(_xlfn._xlws.FILTER(BP[CODIGO], ISNUMBER(SEARCH("devoluci", BP[NOMBRE CUENTA])), {""})),
    ISNUMBER(MATCH(BP[[#This Row],[CODIGO]], _xlpm.codigos_devolucion, 0))
)</f>
        <v>0</v>
      </c>
    </row>
    <row r="8662" spans="1:9" x14ac:dyDescent="0.25">
      <c r="A8662" s="68"/>
      <c r="B8662" s="68"/>
      <c r="C8662" s="68"/>
      <c r="D8662" s="68"/>
      <c r="E8662" s="68"/>
      <c r="F8662" s="68"/>
      <c r="G8662" s="389"/>
      <c r="H8662" s="387" t="b" cm="1">
        <f t="array" aca="1" ref="H8662" ca="1">EsNegrita(BP[[#This Row],[CODIGO]])</f>
        <v>0</v>
      </c>
      <c r="I8662" s="387" t="b" cm="1">
        <f t="array" ref="I8662">_xlfn.LET(
    _xlpm.codigos_devolucion, _xlfn.UNIQUE(_xlfn._xlws.FILTER(BP[CODIGO], ISNUMBER(SEARCH("devoluci", BP[NOMBRE CUENTA])), {""})),
    ISNUMBER(MATCH(BP[[#This Row],[CODIGO]], _xlpm.codigos_devolucion, 0))
)</f>
        <v>0</v>
      </c>
    </row>
    <row r="8663" spans="1:9" x14ac:dyDescent="0.25">
      <c r="A8663" s="68"/>
      <c r="B8663" s="68"/>
      <c r="C8663" s="68"/>
      <c r="D8663" s="68"/>
      <c r="E8663" s="68"/>
      <c r="F8663" s="68"/>
      <c r="G8663" s="389"/>
      <c r="H8663" s="387" t="b" cm="1">
        <f t="array" aca="1" ref="H8663" ca="1">EsNegrita(BP[[#This Row],[CODIGO]])</f>
        <v>0</v>
      </c>
      <c r="I8663" s="387" t="b" cm="1">
        <f t="array" ref="I8663">_xlfn.LET(
    _xlpm.codigos_devolucion, _xlfn.UNIQUE(_xlfn._xlws.FILTER(BP[CODIGO], ISNUMBER(SEARCH("devoluci", BP[NOMBRE CUENTA])), {""})),
    ISNUMBER(MATCH(BP[[#This Row],[CODIGO]], _xlpm.codigos_devolucion, 0))
)</f>
        <v>0</v>
      </c>
    </row>
    <row r="8664" spans="1:9" x14ac:dyDescent="0.25">
      <c r="A8664" s="68"/>
      <c r="B8664" s="68"/>
      <c r="C8664" s="68"/>
      <c r="D8664" s="68"/>
      <c r="E8664" s="68"/>
      <c r="F8664" s="68"/>
      <c r="G8664" s="389"/>
      <c r="H8664" s="387" t="b" cm="1">
        <f t="array" aca="1" ref="H8664" ca="1">EsNegrita(BP[[#This Row],[CODIGO]])</f>
        <v>0</v>
      </c>
      <c r="I8664" s="387" t="b" cm="1">
        <f t="array" ref="I8664">_xlfn.LET(
    _xlpm.codigos_devolucion, _xlfn.UNIQUE(_xlfn._xlws.FILTER(BP[CODIGO], ISNUMBER(SEARCH("devoluci", BP[NOMBRE CUENTA])), {""})),
    ISNUMBER(MATCH(BP[[#This Row],[CODIGO]], _xlpm.codigos_devolucion, 0))
)</f>
        <v>0</v>
      </c>
    </row>
    <row r="8665" spans="1:9" x14ac:dyDescent="0.25">
      <c r="A8665" s="68"/>
      <c r="B8665" s="68"/>
      <c r="C8665" s="68"/>
      <c r="D8665" s="68"/>
      <c r="E8665" s="68"/>
      <c r="F8665" s="68"/>
      <c r="G8665" s="389"/>
      <c r="H8665" s="387" t="b" cm="1">
        <f t="array" aca="1" ref="H8665" ca="1">EsNegrita(BP[[#This Row],[CODIGO]])</f>
        <v>0</v>
      </c>
      <c r="I8665" s="387" t="b" cm="1">
        <f t="array" ref="I8665">_xlfn.LET(
    _xlpm.codigos_devolucion, _xlfn.UNIQUE(_xlfn._xlws.FILTER(BP[CODIGO], ISNUMBER(SEARCH("devoluci", BP[NOMBRE CUENTA])), {""})),
    ISNUMBER(MATCH(BP[[#This Row],[CODIGO]], _xlpm.codigos_devolucion, 0))
)</f>
        <v>0</v>
      </c>
    </row>
    <row r="8666" spans="1:9" x14ac:dyDescent="0.25">
      <c r="A8666" s="68"/>
      <c r="B8666" s="68"/>
      <c r="C8666" s="68"/>
      <c r="D8666" s="68"/>
      <c r="E8666" s="68"/>
      <c r="F8666" s="68"/>
      <c r="G8666" s="389"/>
      <c r="H8666" s="387" t="b" cm="1">
        <f t="array" aca="1" ref="H8666" ca="1">EsNegrita(BP[[#This Row],[CODIGO]])</f>
        <v>0</v>
      </c>
      <c r="I8666" s="387" t="b" cm="1">
        <f t="array" ref="I8666">_xlfn.LET(
    _xlpm.codigos_devolucion, _xlfn.UNIQUE(_xlfn._xlws.FILTER(BP[CODIGO], ISNUMBER(SEARCH("devoluci", BP[NOMBRE CUENTA])), {""})),
    ISNUMBER(MATCH(BP[[#This Row],[CODIGO]], _xlpm.codigos_devolucion, 0))
)</f>
        <v>0</v>
      </c>
    </row>
    <row r="8667" spans="1:9" x14ac:dyDescent="0.25">
      <c r="A8667" s="68"/>
      <c r="B8667" s="68"/>
      <c r="C8667" s="68"/>
      <c r="D8667" s="68"/>
      <c r="E8667" s="68"/>
      <c r="F8667" s="68"/>
      <c r="G8667" s="389"/>
      <c r="H8667" s="387" t="b" cm="1">
        <f t="array" aca="1" ref="H8667" ca="1">EsNegrita(BP[[#This Row],[CODIGO]])</f>
        <v>0</v>
      </c>
      <c r="I8667" s="387" t="b" cm="1">
        <f t="array" ref="I8667">_xlfn.LET(
    _xlpm.codigos_devolucion, _xlfn.UNIQUE(_xlfn._xlws.FILTER(BP[CODIGO], ISNUMBER(SEARCH("devoluci", BP[NOMBRE CUENTA])), {""})),
    ISNUMBER(MATCH(BP[[#This Row],[CODIGO]], _xlpm.codigos_devolucion, 0))
)</f>
        <v>0</v>
      </c>
    </row>
    <row r="8668" spans="1:9" x14ac:dyDescent="0.25">
      <c r="A8668" s="68"/>
      <c r="B8668" s="68"/>
      <c r="C8668" s="68"/>
      <c r="D8668" s="68"/>
      <c r="E8668" s="68"/>
      <c r="F8668" s="68"/>
      <c r="G8668" s="389"/>
      <c r="H8668" s="387" t="b" cm="1">
        <f t="array" aca="1" ref="H8668" ca="1">EsNegrita(BP[[#This Row],[CODIGO]])</f>
        <v>0</v>
      </c>
      <c r="I8668" s="387" t="b" cm="1">
        <f t="array" ref="I8668">_xlfn.LET(
    _xlpm.codigos_devolucion, _xlfn.UNIQUE(_xlfn._xlws.FILTER(BP[CODIGO], ISNUMBER(SEARCH("devoluci", BP[NOMBRE CUENTA])), {""})),
    ISNUMBER(MATCH(BP[[#This Row],[CODIGO]], _xlpm.codigos_devolucion, 0))
)</f>
        <v>0</v>
      </c>
    </row>
    <row r="8669" spans="1:9" x14ac:dyDescent="0.25">
      <c r="A8669" s="68"/>
      <c r="B8669" s="68"/>
      <c r="C8669" s="68"/>
      <c r="D8669" s="68"/>
      <c r="E8669" s="68"/>
      <c r="F8669" s="68"/>
      <c r="G8669" s="389"/>
      <c r="H8669" s="387" t="b" cm="1">
        <f t="array" aca="1" ref="H8669" ca="1">EsNegrita(BP[[#This Row],[CODIGO]])</f>
        <v>0</v>
      </c>
      <c r="I8669" s="387" t="b" cm="1">
        <f t="array" ref="I8669">_xlfn.LET(
    _xlpm.codigos_devolucion, _xlfn.UNIQUE(_xlfn._xlws.FILTER(BP[CODIGO], ISNUMBER(SEARCH("devoluci", BP[NOMBRE CUENTA])), {""})),
    ISNUMBER(MATCH(BP[[#This Row],[CODIGO]], _xlpm.codigos_devolucion, 0))
)</f>
        <v>0</v>
      </c>
    </row>
    <row r="8670" spans="1:9" x14ac:dyDescent="0.25">
      <c r="A8670" s="68"/>
      <c r="B8670" s="68"/>
      <c r="C8670" s="68"/>
      <c r="D8670" s="68"/>
      <c r="E8670" s="68"/>
      <c r="F8670" s="68"/>
      <c r="G8670" s="389"/>
      <c r="H8670" s="387" t="b" cm="1">
        <f t="array" aca="1" ref="H8670" ca="1">EsNegrita(BP[[#This Row],[CODIGO]])</f>
        <v>0</v>
      </c>
      <c r="I8670" s="387" t="b" cm="1">
        <f t="array" ref="I8670">_xlfn.LET(
    _xlpm.codigos_devolucion, _xlfn.UNIQUE(_xlfn._xlws.FILTER(BP[CODIGO], ISNUMBER(SEARCH("devoluci", BP[NOMBRE CUENTA])), {""})),
    ISNUMBER(MATCH(BP[[#This Row],[CODIGO]], _xlpm.codigos_devolucion, 0))
)</f>
        <v>0</v>
      </c>
    </row>
    <row r="8671" spans="1:9" x14ac:dyDescent="0.25">
      <c r="A8671" s="68"/>
      <c r="B8671" s="68"/>
      <c r="C8671" s="68"/>
      <c r="D8671" s="68"/>
      <c r="E8671" s="68"/>
      <c r="F8671" s="68"/>
      <c r="G8671" s="389"/>
      <c r="H8671" s="387" t="b" cm="1">
        <f t="array" aca="1" ref="H8671" ca="1">EsNegrita(BP[[#This Row],[CODIGO]])</f>
        <v>0</v>
      </c>
      <c r="I8671" s="387" t="b" cm="1">
        <f t="array" ref="I8671">_xlfn.LET(
    _xlpm.codigos_devolucion, _xlfn.UNIQUE(_xlfn._xlws.FILTER(BP[CODIGO], ISNUMBER(SEARCH("devoluci", BP[NOMBRE CUENTA])), {""})),
    ISNUMBER(MATCH(BP[[#This Row],[CODIGO]], _xlpm.codigos_devolucion, 0))
)</f>
        <v>0</v>
      </c>
    </row>
    <row r="8672" spans="1:9" x14ac:dyDescent="0.25">
      <c r="A8672" s="68"/>
      <c r="B8672" s="68"/>
      <c r="C8672" s="68"/>
      <c r="D8672" s="68"/>
      <c r="E8672" s="68"/>
      <c r="F8672" s="68"/>
      <c r="G8672" s="389"/>
      <c r="H8672" s="387" t="b" cm="1">
        <f t="array" aca="1" ref="H8672" ca="1">EsNegrita(BP[[#This Row],[CODIGO]])</f>
        <v>0</v>
      </c>
      <c r="I8672" s="387" t="b" cm="1">
        <f t="array" ref="I8672">_xlfn.LET(
    _xlpm.codigos_devolucion, _xlfn.UNIQUE(_xlfn._xlws.FILTER(BP[CODIGO], ISNUMBER(SEARCH("devoluci", BP[NOMBRE CUENTA])), {""})),
    ISNUMBER(MATCH(BP[[#This Row],[CODIGO]], _xlpm.codigos_devolucion, 0))
)</f>
        <v>0</v>
      </c>
    </row>
    <row r="8673" spans="1:9" x14ac:dyDescent="0.25">
      <c r="A8673" s="68"/>
      <c r="B8673" s="68"/>
      <c r="C8673" s="68"/>
      <c r="D8673" s="68"/>
      <c r="E8673" s="68"/>
      <c r="F8673" s="68"/>
      <c r="G8673" s="389"/>
      <c r="H8673" s="387" t="b" cm="1">
        <f t="array" aca="1" ref="H8673" ca="1">EsNegrita(BP[[#This Row],[CODIGO]])</f>
        <v>0</v>
      </c>
      <c r="I8673" s="387" t="b" cm="1">
        <f t="array" ref="I8673">_xlfn.LET(
    _xlpm.codigos_devolucion, _xlfn.UNIQUE(_xlfn._xlws.FILTER(BP[CODIGO], ISNUMBER(SEARCH("devoluci", BP[NOMBRE CUENTA])), {""})),
    ISNUMBER(MATCH(BP[[#This Row],[CODIGO]], _xlpm.codigos_devolucion, 0))
)</f>
        <v>0</v>
      </c>
    </row>
    <row r="8674" spans="1:9" x14ac:dyDescent="0.25">
      <c r="A8674" s="68"/>
      <c r="B8674" s="68"/>
      <c r="C8674" s="68"/>
      <c r="D8674" s="68"/>
      <c r="E8674" s="68"/>
      <c r="F8674" s="68"/>
      <c r="G8674" s="389"/>
      <c r="H8674" s="387" t="b" cm="1">
        <f t="array" aca="1" ref="H8674" ca="1">EsNegrita(BP[[#This Row],[CODIGO]])</f>
        <v>0</v>
      </c>
      <c r="I8674" s="387" t="b" cm="1">
        <f t="array" ref="I8674">_xlfn.LET(
    _xlpm.codigos_devolucion, _xlfn.UNIQUE(_xlfn._xlws.FILTER(BP[CODIGO], ISNUMBER(SEARCH("devoluci", BP[NOMBRE CUENTA])), {""})),
    ISNUMBER(MATCH(BP[[#This Row],[CODIGO]], _xlpm.codigos_devolucion, 0))
)</f>
        <v>0</v>
      </c>
    </row>
    <row r="8675" spans="1:9" x14ac:dyDescent="0.25">
      <c r="A8675" s="68"/>
      <c r="B8675" s="68"/>
      <c r="C8675" s="68"/>
      <c r="D8675" s="68"/>
      <c r="E8675" s="68"/>
      <c r="F8675" s="68"/>
      <c r="G8675" s="389"/>
      <c r="H8675" s="387" t="b" cm="1">
        <f t="array" aca="1" ref="H8675" ca="1">EsNegrita(BP[[#This Row],[CODIGO]])</f>
        <v>0</v>
      </c>
      <c r="I8675" s="387" t="b" cm="1">
        <f t="array" ref="I8675">_xlfn.LET(
    _xlpm.codigos_devolucion, _xlfn.UNIQUE(_xlfn._xlws.FILTER(BP[CODIGO], ISNUMBER(SEARCH("devoluci", BP[NOMBRE CUENTA])), {""})),
    ISNUMBER(MATCH(BP[[#This Row],[CODIGO]], _xlpm.codigos_devolucion, 0))
)</f>
        <v>0</v>
      </c>
    </row>
    <row r="8676" spans="1:9" x14ac:dyDescent="0.25">
      <c r="A8676" s="68"/>
      <c r="B8676" s="68"/>
      <c r="C8676" s="68"/>
      <c r="D8676" s="68"/>
      <c r="E8676" s="68"/>
      <c r="F8676" s="68"/>
      <c r="G8676" s="389"/>
      <c r="H8676" s="387" t="b" cm="1">
        <f t="array" aca="1" ref="H8676" ca="1">EsNegrita(BP[[#This Row],[CODIGO]])</f>
        <v>0</v>
      </c>
      <c r="I8676" s="387" t="b" cm="1">
        <f t="array" ref="I8676">_xlfn.LET(
    _xlpm.codigos_devolucion, _xlfn.UNIQUE(_xlfn._xlws.FILTER(BP[CODIGO], ISNUMBER(SEARCH("devoluci", BP[NOMBRE CUENTA])), {""})),
    ISNUMBER(MATCH(BP[[#This Row],[CODIGO]], _xlpm.codigos_devolucion, 0))
)</f>
        <v>0</v>
      </c>
    </row>
    <row r="8677" spans="1:9" x14ac:dyDescent="0.25">
      <c r="A8677" s="68"/>
      <c r="B8677" s="68"/>
      <c r="C8677" s="68"/>
      <c r="D8677" s="68"/>
      <c r="E8677" s="68"/>
      <c r="F8677" s="68"/>
      <c r="G8677" s="389"/>
      <c r="H8677" s="387" t="b" cm="1">
        <f t="array" aca="1" ref="H8677" ca="1">EsNegrita(BP[[#This Row],[CODIGO]])</f>
        <v>0</v>
      </c>
      <c r="I8677" s="387" t="b" cm="1">
        <f t="array" ref="I8677">_xlfn.LET(
    _xlpm.codigos_devolucion, _xlfn.UNIQUE(_xlfn._xlws.FILTER(BP[CODIGO], ISNUMBER(SEARCH("devoluci", BP[NOMBRE CUENTA])), {""})),
    ISNUMBER(MATCH(BP[[#This Row],[CODIGO]], _xlpm.codigos_devolucion, 0))
)</f>
        <v>0</v>
      </c>
    </row>
    <row r="8678" spans="1:9" x14ac:dyDescent="0.25">
      <c r="A8678" s="68"/>
      <c r="B8678" s="68"/>
      <c r="C8678" s="68"/>
      <c r="D8678" s="68"/>
      <c r="E8678" s="68"/>
      <c r="F8678" s="68"/>
      <c r="G8678" s="389"/>
      <c r="H8678" s="387" t="b" cm="1">
        <f t="array" aca="1" ref="H8678" ca="1">EsNegrita(BP[[#This Row],[CODIGO]])</f>
        <v>0</v>
      </c>
      <c r="I8678" s="387" t="b" cm="1">
        <f t="array" ref="I8678">_xlfn.LET(
    _xlpm.codigos_devolucion, _xlfn.UNIQUE(_xlfn._xlws.FILTER(BP[CODIGO], ISNUMBER(SEARCH("devoluci", BP[NOMBRE CUENTA])), {""})),
    ISNUMBER(MATCH(BP[[#This Row],[CODIGO]], _xlpm.codigos_devolucion, 0))
)</f>
        <v>0</v>
      </c>
    </row>
    <row r="8679" spans="1:9" x14ac:dyDescent="0.25">
      <c r="A8679" s="68"/>
      <c r="B8679" s="68"/>
      <c r="C8679" s="68"/>
      <c r="D8679" s="68"/>
      <c r="E8679" s="68"/>
      <c r="F8679" s="68"/>
      <c r="G8679" s="389"/>
      <c r="H8679" s="387" t="b" cm="1">
        <f t="array" aca="1" ref="H8679" ca="1">EsNegrita(BP[[#This Row],[CODIGO]])</f>
        <v>0</v>
      </c>
      <c r="I8679" s="387" t="b" cm="1">
        <f t="array" ref="I8679">_xlfn.LET(
    _xlpm.codigos_devolucion, _xlfn.UNIQUE(_xlfn._xlws.FILTER(BP[CODIGO], ISNUMBER(SEARCH("devoluci", BP[NOMBRE CUENTA])), {""})),
    ISNUMBER(MATCH(BP[[#This Row],[CODIGO]], _xlpm.codigos_devolucion, 0))
)</f>
        <v>0</v>
      </c>
    </row>
    <row r="8680" spans="1:9" x14ac:dyDescent="0.25">
      <c r="A8680" s="68"/>
      <c r="B8680" s="68"/>
      <c r="C8680" s="68"/>
      <c r="D8680" s="68"/>
      <c r="E8680" s="68"/>
      <c r="F8680" s="68"/>
      <c r="G8680" s="389"/>
      <c r="H8680" s="387" t="b" cm="1">
        <f t="array" aca="1" ref="H8680" ca="1">EsNegrita(BP[[#This Row],[CODIGO]])</f>
        <v>0</v>
      </c>
      <c r="I8680" s="387" t="b" cm="1">
        <f t="array" ref="I8680">_xlfn.LET(
    _xlpm.codigos_devolucion, _xlfn.UNIQUE(_xlfn._xlws.FILTER(BP[CODIGO], ISNUMBER(SEARCH("devoluci", BP[NOMBRE CUENTA])), {""})),
    ISNUMBER(MATCH(BP[[#This Row],[CODIGO]], _xlpm.codigos_devolucion, 0))
)</f>
        <v>0</v>
      </c>
    </row>
    <row r="8681" spans="1:9" x14ac:dyDescent="0.25">
      <c r="A8681" s="68"/>
      <c r="B8681" s="68"/>
      <c r="C8681" s="68"/>
      <c r="D8681" s="68"/>
      <c r="E8681" s="68"/>
      <c r="F8681" s="68"/>
      <c r="G8681" s="389"/>
      <c r="H8681" s="387" t="b" cm="1">
        <f t="array" aca="1" ref="H8681" ca="1">EsNegrita(BP[[#This Row],[CODIGO]])</f>
        <v>0</v>
      </c>
      <c r="I8681" s="387" t="b" cm="1">
        <f t="array" ref="I8681">_xlfn.LET(
    _xlpm.codigos_devolucion, _xlfn.UNIQUE(_xlfn._xlws.FILTER(BP[CODIGO], ISNUMBER(SEARCH("devoluci", BP[NOMBRE CUENTA])), {""})),
    ISNUMBER(MATCH(BP[[#This Row],[CODIGO]], _xlpm.codigos_devolucion, 0))
)</f>
        <v>0</v>
      </c>
    </row>
    <row r="8682" spans="1:9" x14ac:dyDescent="0.25">
      <c r="A8682" s="68"/>
      <c r="B8682" s="68"/>
      <c r="C8682" s="68"/>
      <c r="D8682" s="68"/>
      <c r="E8682" s="68"/>
      <c r="F8682" s="68"/>
      <c r="G8682" s="389"/>
      <c r="H8682" s="387" t="b" cm="1">
        <f t="array" aca="1" ref="H8682" ca="1">EsNegrita(BP[[#This Row],[CODIGO]])</f>
        <v>0</v>
      </c>
      <c r="I8682" s="387" t="b" cm="1">
        <f t="array" ref="I8682">_xlfn.LET(
    _xlpm.codigos_devolucion, _xlfn.UNIQUE(_xlfn._xlws.FILTER(BP[CODIGO], ISNUMBER(SEARCH("devoluci", BP[NOMBRE CUENTA])), {""})),
    ISNUMBER(MATCH(BP[[#This Row],[CODIGO]], _xlpm.codigos_devolucion, 0))
)</f>
        <v>0</v>
      </c>
    </row>
    <row r="8683" spans="1:9" x14ac:dyDescent="0.25">
      <c r="A8683" s="68"/>
      <c r="B8683" s="68"/>
      <c r="C8683" s="68"/>
      <c r="D8683" s="68"/>
      <c r="E8683" s="68"/>
      <c r="F8683" s="68"/>
      <c r="G8683" s="389"/>
      <c r="H8683" s="387" t="b" cm="1">
        <f t="array" aca="1" ref="H8683" ca="1">EsNegrita(BP[[#This Row],[CODIGO]])</f>
        <v>0</v>
      </c>
      <c r="I8683" s="387" t="b" cm="1">
        <f t="array" ref="I8683">_xlfn.LET(
    _xlpm.codigos_devolucion, _xlfn.UNIQUE(_xlfn._xlws.FILTER(BP[CODIGO], ISNUMBER(SEARCH("devoluci", BP[NOMBRE CUENTA])), {""})),
    ISNUMBER(MATCH(BP[[#This Row],[CODIGO]], _xlpm.codigos_devolucion, 0))
)</f>
        <v>0</v>
      </c>
    </row>
    <row r="8684" spans="1:9" x14ac:dyDescent="0.25">
      <c r="A8684" s="68"/>
      <c r="B8684" s="68"/>
      <c r="C8684" s="68"/>
      <c r="D8684" s="68"/>
      <c r="E8684" s="68"/>
      <c r="F8684" s="68"/>
      <c r="G8684" s="389"/>
      <c r="H8684" s="387" t="b" cm="1">
        <f t="array" aca="1" ref="H8684" ca="1">EsNegrita(BP[[#This Row],[CODIGO]])</f>
        <v>0</v>
      </c>
      <c r="I8684" s="387" t="b" cm="1">
        <f t="array" ref="I8684">_xlfn.LET(
    _xlpm.codigos_devolucion, _xlfn.UNIQUE(_xlfn._xlws.FILTER(BP[CODIGO], ISNUMBER(SEARCH("devoluci", BP[NOMBRE CUENTA])), {""})),
    ISNUMBER(MATCH(BP[[#This Row],[CODIGO]], _xlpm.codigos_devolucion, 0))
)</f>
        <v>0</v>
      </c>
    </row>
    <row r="8685" spans="1:9" x14ac:dyDescent="0.25">
      <c r="A8685" s="68"/>
      <c r="B8685" s="68"/>
      <c r="C8685" s="68"/>
      <c r="D8685" s="68"/>
      <c r="E8685" s="68"/>
      <c r="F8685" s="68"/>
      <c r="G8685" s="389"/>
      <c r="H8685" s="387" t="b" cm="1">
        <f t="array" aca="1" ref="H8685" ca="1">EsNegrita(BP[[#This Row],[CODIGO]])</f>
        <v>0</v>
      </c>
      <c r="I8685" s="387" t="b" cm="1">
        <f t="array" ref="I8685">_xlfn.LET(
    _xlpm.codigos_devolucion, _xlfn.UNIQUE(_xlfn._xlws.FILTER(BP[CODIGO], ISNUMBER(SEARCH("devoluci", BP[NOMBRE CUENTA])), {""})),
    ISNUMBER(MATCH(BP[[#This Row],[CODIGO]], _xlpm.codigos_devolucion, 0))
)</f>
        <v>0</v>
      </c>
    </row>
    <row r="8686" spans="1:9" x14ac:dyDescent="0.25">
      <c r="A8686" s="68"/>
      <c r="B8686" s="68"/>
      <c r="C8686" s="68"/>
      <c r="D8686" s="68"/>
      <c r="E8686" s="68"/>
      <c r="F8686" s="68"/>
      <c r="G8686" s="389"/>
      <c r="H8686" s="387" t="b" cm="1">
        <f t="array" aca="1" ref="H8686" ca="1">EsNegrita(BP[[#This Row],[CODIGO]])</f>
        <v>0</v>
      </c>
      <c r="I8686" s="387" t="b" cm="1">
        <f t="array" ref="I8686">_xlfn.LET(
    _xlpm.codigos_devolucion, _xlfn.UNIQUE(_xlfn._xlws.FILTER(BP[CODIGO], ISNUMBER(SEARCH("devoluci", BP[NOMBRE CUENTA])), {""})),
    ISNUMBER(MATCH(BP[[#This Row],[CODIGO]], _xlpm.codigos_devolucion, 0))
)</f>
        <v>0</v>
      </c>
    </row>
    <row r="8687" spans="1:9" x14ac:dyDescent="0.25">
      <c r="A8687" s="68"/>
      <c r="B8687" s="68"/>
      <c r="C8687" s="68"/>
      <c r="D8687" s="68"/>
      <c r="E8687" s="68"/>
      <c r="F8687" s="68"/>
      <c r="G8687" s="389"/>
      <c r="H8687" s="387" t="b" cm="1">
        <f t="array" aca="1" ref="H8687" ca="1">EsNegrita(BP[[#This Row],[CODIGO]])</f>
        <v>0</v>
      </c>
      <c r="I8687" s="387" t="b" cm="1">
        <f t="array" ref="I8687">_xlfn.LET(
    _xlpm.codigos_devolucion, _xlfn.UNIQUE(_xlfn._xlws.FILTER(BP[CODIGO], ISNUMBER(SEARCH("devoluci", BP[NOMBRE CUENTA])), {""})),
    ISNUMBER(MATCH(BP[[#This Row],[CODIGO]], _xlpm.codigos_devolucion, 0))
)</f>
        <v>0</v>
      </c>
    </row>
    <row r="8688" spans="1:9" x14ac:dyDescent="0.25">
      <c r="A8688" s="68"/>
      <c r="B8688" s="68"/>
      <c r="C8688" s="68"/>
      <c r="D8688" s="68"/>
      <c r="E8688" s="68"/>
      <c r="F8688" s="68"/>
      <c r="G8688" s="389"/>
      <c r="H8688" s="387" t="b" cm="1">
        <f t="array" aca="1" ref="H8688" ca="1">EsNegrita(BP[[#This Row],[CODIGO]])</f>
        <v>0</v>
      </c>
      <c r="I8688" s="387" t="b" cm="1">
        <f t="array" ref="I8688">_xlfn.LET(
    _xlpm.codigos_devolucion, _xlfn.UNIQUE(_xlfn._xlws.FILTER(BP[CODIGO], ISNUMBER(SEARCH("devoluci", BP[NOMBRE CUENTA])), {""})),
    ISNUMBER(MATCH(BP[[#This Row],[CODIGO]], _xlpm.codigos_devolucion, 0))
)</f>
        <v>0</v>
      </c>
    </row>
    <row r="8689" spans="1:9" x14ac:dyDescent="0.25">
      <c r="A8689" s="68"/>
      <c r="B8689" s="68"/>
      <c r="C8689" s="68"/>
      <c r="D8689" s="68"/>
      <c r="E8689" s="68"/>
      <c r="F8689" s="68"/>
      <c r="G8689" s="389"/>
      <c r="H8689" s="387" t="b" cm="1">
        <f t="array" aca="1" ref="H8689" ca="1">EsNegrita(BP[[#This Row],[CODIGO]])</f>
        <v>0</v>
      </c>
      <c r="I8689" s="387" t="b" cm="1">
        <f t="array" ref="I8689">_xlfn.LET(
    _xlpm.codigos_devolucion, _xlfn.UNIQUE(_xlfn._xlws.FILTER(BP[CODIGO], ISNUMBER(SEARCH("devoluci", BP[NOMBRE CUENTA])), {""})),
    ISNUMBER(MATCH(BP[[#This Row],[CODIGO]], _xlpm.codigos_devolucion, 0))
)</f>
        <v>0</v>
      </c>
    </row>
    <row r="8690" spans="1:9" x14ac:dyDescent="0.25">
      <c r="A8690" s="68"/>
      <c r="B8690" s="68"/>
      <c r="C8690" s="68"/>
      <c r="D8690" s="68"/>
      <c r="E8690" s="68"/>
      <c r="F8690" s="68"/>
      <c r="G8690" s="389"/>
      <c r="H8690" s="387" t="b" cm="1">
        <f t="array" aca="1" ref="H8690" ca="1">EsNegrita(BP[[#This Row],[CODIGO]])</f>
        <v>0</v>
      </c>
      <c r="I8690" s="387" t="b" cm="1">
        <f t="array" ref="I8690">_xlfn.LET(
    _xlpm.codigos_devolucion, _xlfn.UNIQUE(_xlfn._xlws.FILTER(BP[CODIGO], ISNUMBER(SEARCH("devoluci", BP[NOMBRE CUENTA])), {""})),
    ISNUMBER(MATCH(BP[[#This Row],[CODIGO]], _xlpm.codigos_devolucion, 0))
)</f>
        <v>0</v>
      </c>
    </row>
    <row r="8691" spans="1:9" x14ac:dyDescent="0.25">
      <c r="A8691" s="392"/>
      <c r="B8691" s="392"/>
      <c r="C8691" s="392"/>
      <c r="D8691" s="392"/>
      <c r="E8691" s="392"/>
      <c r="F8691" s="392"/>
      <c r="G8691" s="393"/>
      <c r="H8691" s="387" t="b" cm="1">
        <f t="array" aca="1" ref="H8691" ca="1">EsNegrita(BP[[#This Row],[CODIGO]])</f>
        <v>0</v>
      </c>
      <c r="I8691" s="387" t="b" cm="1">
        <f t="array" ref="I8691">_xlfn.LET(
    _xlpm.codigos_devolucion, _xlfn.UNIQUE(_xlfn._xlws.FILTER(BP[CODIGO], ISNUMBER(SEARCH("devoluci", BP[NOMBRE CUENTA])), {""})),
    ISNUMBER(MATCH(BP[[#This Row],[CODIGO]], _xlpm.codigos_devolucion, 0))
)</f>
        <v>0</v>
      </c>
    </row>
    <row r="8692" spans="1:9" x14ac:dyDescent="0.25">
      <c r="A8692" s="68"/>
      <c r="B8692" s="68"/>
      <c r="C8692" s="68"/>
      <c r="D8692" s="68"/>
      <c r="E8692" s="68"/>
      <c r="F8692" s="68"/>
      <c r="G8692" s="389"/>
      <c r="H8692" s="387" t="b" cm="1">
        <f t="array" aca="1" ref="H8692" ca="1">EsNegrita(BP[[#This Row],[CODIGO]])</f>
        <v>0</v>
      </c>
      <c r="I8692" s="387" t="b" cm="1">
        <f t="array" ref="I8692">_xlfn.LET(
    _xlpm.codigos_devolucion, _xlfn.UNIQUE(_xlfn._xlws.FILTER(BP[CODIGO], ISNUMBER(SEARCH("devoluci", BP[NOMBRE CUENTA])), {""})),
    ISNUMBER(MATCH(BP[[#This Row],[CODIGO]], _xlpm.codigos_devolucion, 0))
)</f>
        <v>0</v>
      </c>
    </row>
    <row r="8693" spans="1:9" x14ac:dyDescent="0.25">
      <c r="A8693" s="68"/>
      <c r="B8693" s="68"/>
      <c r="C8693" s="68"/>
      <c r="D8693" s="68"/>
      <c r="E8693" s="68"/>
      <c r="F8693" s="68"/>
      <c r="G8693" s="389"/>
      <c r="H8693" s="387" t="b" cm="1">
        <f t="array" aca="1" ref="H8693" ca="1">EsNegrita(BP[[#This Row],[CODIGO]])</f>
        <v>0</v>
      </c>
      <c r="I8693" s="387" t="b" cm="1">
        <f t="array" ref="I8693">_xlfn.LET(
    _xlpm.codigos_devolucion, _xlfn.UNIQUE(_xlfn._xlws.FILTER(BP[CODIGO], ISNUMBER(SEARCH("devoluci", BP[NOMBRE CUENTA])), {""})),
    ISNUMBER(MATCH(BP[[#This Row],[CODIGO]], _xlpm.codigos_devolucion, 0))
)</f>
        <v>0</v>
      </c>
    </row>
    <row r="8694" spans="1:9" x14ac:dyDescent="0.25">
      <c r="A8694" s="68"/>
      <c r="B8694" s="68"/>
      <c r="C8694" s="68"/>
      <c r="D8694" s="68"/>
      <c r="E8694" s="68"/>
      <c r="F8694" s="68"/>
      <c r="G8694" s="389"/>
      <c r="H8694" s="387" t="b" cm="1">
        <f t="array" aca="1" ref="H8694" ca="1">EsNegrita(BP[[#This Row],[CODIGO]])</f>
        <v>0</v>
      </c>
      <c r="I8694" s="387" t="b" cm="1">
        <f t="array" ref="I8694">_xlfn.LET(
    _xlpm.codigos_devolucion, _xlfn.UNIQUE(_xlfn._xlws.FILTER(BP[CODIGO], ISNUMBER(SEARCH("devoluci", BP[NOMBRE CUENTA])), {""})),
    ISNUMBER(MATCH(BP[[#This Row],[CODIGO]], _xlpm.codigos_devolucion, 0))
)</f>
        <v>0</v>
      </c>
    </row>
    <row r="8695" spans="1:9" x14ac:dyDescent="0.25">
      <c r="A8695" s="68"/>
      <c r="B8695" s="68"/>
      <c r="C8695" s="68"/>
      <c r="D8695" s="68"/>
      <c r="E8695" s="68"/>
      <c r="F8695" s="68"/>
      <c r="G8695" s="389"/>
      <c r="H8695" s="387" t="b" cm="1">
        <f t="array" aca="1" ref="H8695" ca="1">EsNegrita(BP[[#This Row],[CODIGO]])</f>
        <v>0</v>
      </c>
      <c r="I8695" s="387" t="b" cm="1">
        <f t="array" ref="I8695">_xlfn.LET(
    _xlpm.codigos_devolucion, _xlfn.UNIQUE(_xlfn._xlws.FILTER(BP[CODIGO], ISNUMBER(SEARCH("devoluci", BP[NOMBRE CUENTA])), {""})),
    ISNUMBER(MATCH(BP[[#This Row],[CODIGO]], _xlpm.codigos_devolucion, 0))
)</f>
        <v>0</v>
      </c>
    </row>
    <row r="8696" spans="1:9" x14ac:dyDescent="0.25">
      <c r="A8696" s="392"/>
      <c r="B8696" s="392"/>
      <c r="C8696" s="392"/>
      <c r="D8696" s="392"/>
      <c r="E8696" s="392"/>
      <c r="F8696" s="392"/>
      <c r="G8696" s="393"/>
      <c r="H8696" s="387" t="b" cm="1">
        <f t="array" aca="1" ref="H8696" ca="1">EsNegrita(BP[[#This Row],[CODIGO]])</f>
        <v>0</v>
      </c>
      <c r="I8696" s="387" t="b" cm="1">
        <f t="array" ref="I8696">_xlfn.LET(
    _xlpm.codigos_devolucion, _xlfn.UNIQUE(_xlfn._xlws.FILTER(BP[CODIGO], ISNUMBER(SEARCH("devoluci", BP[NOMBRE CUENTA])), {""})),
    ISNUMBER(MATCH(BP[[#This Row],[CODIGO]], _xlpm.codigos_devolucion, 0))
)</f>
        <v>0</v>
      </c>
    </row>
    <row r="8697" spans="1:9" x14ac:dyDescent="0.25">
      <c r="A8697" s="68"/>
      <c r="B8697" s="68"/>
      <c r="C8697" s="68"/>
      <c r="D8697" s="68"/>
      <c r="E8697" s="68"/>
      <c r="F8697" s="68"/>
      <c r="G8697" s="389"/>
      <c r="H8697" s="387" t="b" cm="1">
        <f t="array" aca="1" ref="H8697" ca="1">EsNegrita(BP[[#This Row],[CODIGO]])</f>
        <v>0</v>
      </c>
      <c r="I8697" s="387" t="b" cm="1">
        <f t="array" ref="I8697">_xlfn.LET(
    _xlpm.codigos_devolucion, _xlfn.UNIQUE(_xlfn._xlws.FILTER(BP[CODIGO], ISNUMBER(SEARCH("devoluci", BP[NOMBRE CUENTA])), {""})),
    ISNUMBER(MATCH(BP[[#This Row],[CODIGO]], _xlpm.codigos_devolucion, 0))
)</f>
        <v>0</v>
      </c>
    </row>
    <row r="8698" spans="1:9" x14ac:dyDescent="0.25">
      <c r="A8698" s="392"/>
      <c r="B8698" s="392"/>
      <c r="C8698" s="392"/>
      <c r="D8698" s="392"/>
      <c r="E8698" s="392"/>
      <c r="F8698" s="392"/>
      <c r="G8698" s="393"/>
      <c r="H8698" s="387" t="b" cm="1">
        <f t="array" aca="1" ref="H8698" ca="1">EsNegrita(BP[[#This Row],[CODIGO]])</f>
        <v>0</v>
      </c>
      <c r="I8698" s="387" t="b" cm="1">
        <f t="array" ref="I8698">_xlfn.LET(
    _xlpm.codigos_devolucion, _xlfn.UNIQUE(_xlfn._xlws.FILTER(BP[CODIGO], ISNUMBER(SEARCH("devoluci", BP[NOMBRE CUENTA])), {""})),
    ISNUMBER(MATCH(BP[[#This Row],[CODIGO]], _xlpm.codigos_devolucion, 0))
)</f>
        <v>0</v>
      </c>
    </row>
    <row r="8699" spans="1:9" x14ac:dyDescent="0.25">
      <c r="A8699" s="68"/>
      <c r="B8699" s="68"/>
      <c r="C8699" s="68"/>
      <c r="D8699" s="68"/>
      <c r="E8699" s="68"/>
      <c r="F8699" s="68"/>
      <c r="G8699" s="389"/>
      <c r="H8699" s="387" t="b" cm="1">
        <f t="array" aca="1" ref="H8699" ca="1">EsNegrita(BP[[#This Row],[CODIGO]])</f>
        <v>0</v>
      </c>
      <c r="I8699" s="387" t="b" cm="1">
        <f t="array" ref="I8699">_xlfn.LET(
    _xlpm.codigos_devolucion, _xlfn.UNIQUE(_xlfn._xlws.FILTER(BP[CODIGO], ISNUMBER(SEARCH("devoluci", BP[NOMBRE CUENTA])), {""})),
    ISNUMBER(MATCH(BP[[#This Row],[CODIGO]], _xlpm.codigos_devolucion, 0))
)</f>
        <v>0</v>
      </c>
    </row>
    <row r="8700" spans="1:9" x14ac:dyDescent="0.25">
      <c r="A8700" s="394"/>
      <c r="B8700" s="394"/>
      <c r="C8700" s="394"/>
      <c r="D8700" s="394"/>
      <c r="E8700" s="394"/>
      <c r="F8700" s="394"/>
      <c r="G8700" s="395"/>
      <c r="H8700" s="387" t="b" cm="1">
        <f t="array" aca="1" ref="H8700" ca="1">EsNegrita(BP[[#This Row],[CODIGO]])</f>
        <v>0</v>
      </c>
      <c r="I8700" s="387" t="b" cm="1">
        <f t="array" ref="I8700">_xlfn.LET(
    _xlpm.codigos_devolucion, _xlfn.UNIQUE(_xlfn._xlws.FILTER(BP[CODIGO], ISNUMBER(SEARCH("devoluci", BP[NOMBRE CUENTA])), {""})),
    ISNUMBER(MATCH(BP[[#This Row],[CODIGO]], _xlpm.codigos_devolucion, 0))
)</f>
        <v>0</v>
      </c>
    </row>
    <row r="8701" spans="1:9" x14ac:dyDescent="0.25">
      <c r="A8701" s="392"/>
      <c r="B8701" s="392"/>
      <c r="C8701" s="392"/>
      <c r="D8701" s="392"/>
      <c r="E8701" s="392"/>
      <c r="F8701" s="392"/>
      <c r="G8701" s="393"/>
      <c r="H8701" s="387" t="b" cm="1">
        <f t="array" aca="1" ref="H8701" ca="1">EsNegrita(BP[[#This Row],[CODIGO]])</f>
        <v>0</v>
      </c>
      <c r="I8701" s="387" t="b" cm="1">
        <f t="array" ref="I8701">_xlfn.LET(
    _xlpm.codigos_devolucion, _xlfn.UNIQUE(_xlfn._xlws.FILTER(BP[CODIGO], ISNUMBER(SEARCH("devoluci", BP[NOMBRE CUENTA])), {""})),
    ISNUMBER(MATCH(BP[[#This Row],[CODIGO]], _xlpm.codigos_devolucion, 0))
)</f>
        <v>0</v>
      </c>
    </row>
    <row r="8702" spans="1:9" x14ac:dyDescent="0.25">
      <c r="A8702" s="68"/>
      <c r="B8702" s="68"/>
      <c r="C8702" s="68"/>
      <c r="D8702" s="68"/>
      <c r="E8702" s="68"/>
      <c r="F8702" s="68"/>
      <c r="G8702" s="389"/>
      <c r="H8702" s="387" t="b" cm="1">
        <f t="array" aca="1" ref="H8702" ca="1">EsNegrita(BP[[#This Row],[CODIGO]])</f>
        <v>0</v>
      </c>
      <c r="I8702" s="387" t="b" cm="1">
        <f t="array" ref="I8702">_xlfn.LET(
    _xlpm.codigos_devolucion, _xlfn.UNIQUE(_xlfn._xlws.FILTER(BP[CODIGO], ISNUMBER(SEARCH("devoluci", BP[NOMBRE CUENTA])), {""})),
    ISNUMBER(MATCH(BP[[#This Row],[CODIGO]], _xlpm.codigos_devolucion, 0))
)</f>
        <v>0</v>
      </c>
    </row>
    <row r="8703" spans="1:9" x14ac:dyDescent="0.25">
      <c r="A8703" s="68"/>
      <c r="B8703" s="68"/>
      <c r="C8703" s="68"/>
      <c r="D8703" s="68"/>
      <c r="E8703" s="68"/>
      <c r="F8703" s="68"/>
      <c r="G8703" s="389"/>
      <c r="H8703" s="387" t="b" cm="1">
        <f t="array" aca="1" ref="H8703" ca="1">EsNegrita(BP[[#This Row],[CODIGO]])</f>
        <v>0</v>
      </c>
      <c r="I8703" s="387" t="b" cm="1">
        <f t="array" ref="I8703">_xlfn.LET(
    _xlpm.codigos_devolucion, _xlfn.UNIQUE(_xlfn._xlws.FILTER(BP[CODIGO], ISNUMBER(SEARCH("devoluci", BP[NOMBRE CUENTA])), {""})),
    ISNUMBER(MATCH(BP[[#This Row],[CODIGO]], _xlpm.codigos_devolucion, 0))
)</f>
        <v>0</v>
      </c>
    </row>
    <row r="8704" spans="1:9" x14ac:dyDescent="0.25">
      <c r="A8704" s="392"/>
      <c r="B8704" s="392"/>
      <c r="C8704" s="392"/>
      <c r="D8704" s="392"/>
      <c r="E8704" s="392"/>
      <c r="F8704" s="392"/>
      <c r="G8704" s="393"/>
      <c r="H8704" s="387" t="b" cm="1">
        <f t="array" aca="1" ref="H8704" ca="1">EsNegrita(BP[[#This Row],[CODIGO]])</f>
        <v>0</v>
      </c>
      <c r="I8704" s="387" t="b" cm="1">
        <f t="array" ref="I8704">_xlfn.LET(
    _xlpm.codigos_devolucion, _xlfn.UNIQUE(_xlfn._xlws.FILTER(BP[CODIGO], ISNUMBER(SEARCH("devoluci", BP[NOMBRE CUENTA])), {""})),
    ISNUMBER(MATCH(BP[[#This Row],[CODIGO]], _xlpm.codigos_devolucion, 0))
)</f>
        <v>0</v>
      </c>
    </row>
    <row r="8705" spans="1:9" x14ac:dyDescent="0.25">
      <c r="A8705" s="390"/>
      <c r="B8705" s="390"/>
      <c r="C8705" s="390"/>
      <c r="D8705" s="390"/>
      <c r="E8705" s="390"/>
      <c r="F8705" s="390"/>
      <c r="G8705" s="391"/>
      <c r="H8705" s="387" t="b" cm="1">
        <f t="array" aca="1" ref="H8705" ca="1">EsNegrita(BP[[#This Row],[CODIGO]])</f>
        <v>0</v>
      </c>
      <c r="I8705" s="387" t="b" cm="1">
        <f t="array" ref="I8705">_xlfn.LET(
    _xlpm.codigos_devolucion, _xlfn.UNIQUE(_xlfn._xlws.FILTER(BP[CODIGO], ISNUMBER(SEARCH("devoluci", BP[NOMBRE CUENTA])), {""})),
    ISNUMBER(MATCH(BP[[#This Row],[CODIGO]], _xlpm.codigos_devolucion, 0))
)</f>
        <v>0</v>
      </c>
    </row>
    <row r="8706" spans="1:9" x14ac:dyDescent="0.25">
      <c r="A8706" s="68"/>
      <c r="B8706" s="68"/>
      <c r="C8706" s="68"/>
      <c r="D8706" s="68"/>
      <c r="E8706" s="68"/>
      <c r="F8706" s="68"/>
      <c r="G8706" s="389"/>
      <c r="H8706" s="387" t="b" cm="1">
        <f t="array" aca="1" ref="H8706" ca="1">EsNegrita(BP[[#This Row],[CODIGO]])</f>
        <v>0</v>
      </c>
      <c r="I8706" s="387" t="b" cm="1">
        <f t="array" ref="I8706">_xlfn.LET(
    _xlpm.codigos_devolucion, _xlfn.UNIQUE(_xlfn._xlws.FILTER(BP[CODIGO], ISNUMBER(SEARCH("devoluci", BP[NOMBRE CUENTA])), {""})),
    ISNUMBER(MATCH(BP[[#This Row],[CODIGO]], _xlpm.codigos_devolucion, 0))
)</f>
        <v>0</v>
      </c>
    </row>
    <row r="8707" spans="1:9" x14ac:dyDescent="0.25">
      <c r="A8707" s="68"/>
      <c r="B8707" s="68"/>
      <c r="C8707" s="68"/>
      <c r="D8707" s="68"/>
      <c r="E8707" s="68"/>
      <c r="F8707" s="68"/>
      <c r="G8707" s="389"/>
      <c r="H8707" s="387" t="b" cm="1">
        <f t="array" aca="1" ref="H8707" ca="1">EsNegrita(BP[[#This Row],[CODIGO]])</f>
        <v>0</v>
      </c>
      <c r="I8707" s="387" t="b" cm="1">
        <f t="array" ref="I8707">_xlfn.LET(
    _xlpm.codigos_devolucion, _xlfn.UNIQUE(_xlfn._xlws.FILTER(BP[CODIGO], ISNUMBER(SEARCH("devoluci", BP[NOMBRE CUENTA])), {""})),
    ISNUMBER(MATCH(BP[[#This Row],[CODIGO]], _xlpm.codigos_devolucion, 0))
)</f>
        <v>0</v>
      </c>
    </row>
    <row r="8708" spans="1:9" x14ac:dyDescent="0.25">
      <c r="A8708" s="68"/>
      <c r="B8708" s="68"/>
      <c r="C8708" s="68"/>
      <c r="D8708" s="68"/>
      <c r="E8708" s="68"/>
      <c r="F8708" s="68"/>
      <c r="G8708" s="389"/>
      <c r="H8708" s="387" t="b" cm="1">
        <f t="array" aca="1" ref="H8708" ca="1">EsNegrita(BP[[#This Row],[CODIGO]])</f>
        <v>0</v>
      </c>
      <c r="I8708" s="387" t="b" cm="1">
        <f t="array" ref="I8708">_xlfn.LET(
    _xlpm.codigos_devolucion, _xlfn.UNIQUE(_xlfn._xlws.FILTER(BP[CODIGO], ISNUMBER(SEARCH("devoluci", BP[NOMBRE CUENTA])), {""})),
    ISNUMBER(MATCH(BP[[#This Row],[CODIGO]], _xlpm.codigos_devolucion, 0))
)</f>
        <v>0</v>
      </c>
    </row>
    <row r="8709" spans="1:9" x14ac:dyDescent="0.25">
      <c r="A8709" s="68"/>
      <c r="B8709" s="68"/>
      <c r="C8709" s="68"/>
      <c r="D8709" s="68"/>
      <c r="E8709" s="68"/>
      <c r="F8709" s="68"/>
      <c r="G8709" s="389"/>
      <c r="H8709" s="387" t="b" cm="1">
        <f t="array" aca="1" ref="H8709" ca="1">EsNegrita(BP[[#This Row],[CODIGO]])</f>
        <v>0</v>
      </c>
      <c r="I8709" s="387" t="b" cm="1">
        <f t="array" ref="I8709">_xlfn.LET(
    _xlpm.codigos_devolucion, _xlfn.UNIQUE(_xlfn._xlws.FILTER(BP[CODIGO], ISNUMBER(SEARCH("devoluci", BP[NOMBRE CUENTA])), {""})),
    ISNUMBER(MATCH(BP[[#This Row],[CODIGO]], _xlpm.codigos_devolucion, 0))
)</f>
        <v>0</v>
      </c>
    </row>
    <row r="8710" spans="1:9" x14ac:dyDescent="0.25">
      <c r="A8710" s="68"/>
      <c r="B8710" s="68"/>
      <c r="C8710" s="68"/>
      <c r="D8710" s="68"/>
      <c r="E8710" s="68"/>
      <c r="F8710" s="68"/>
      <c r="G8710" s="389"/>
      <c r="H8710" s="387" t="b" cm="1">
        <f t="array" aca="1" ref="H8710" ca="1">EsNegrita(BP[[#This Row],[CODIGO]])</f>
        <v>0</v>
      </c>
      <c r="I8710" s="387" t="b" cm="1">
        <f t="array" ref="I8710">_xlfn.LET(
    _xlpm.codigos_devolucion, _xlfn.UNIQUE(_xlfn._xlws.FILTER(BP[CODIGO], ISNUMBER(SEARCH("devoluci", BP[NOMBRE CUENTA])), {""})),
    ISNUMBER(MATCH(BP[[#This Row],[CODIGO]], _xlpm.codigos_devolucion, 0))
)</f>
        <v>0</v>
      </c>
    </row>
    <row r="8711" spans="1:9" x14ac:dyDescent="0.25">
      <c r="A8711" s="68"/>
      <c r="B8711" s="68"/>
      <c r="C8711" s="68"/>
      <c r="D8711" s="68"/>
      <c r="E8711" s="68"/>
      <c r="F8711" s="68"/>
      <c r="G8711" s="389"/>
      <c r="H8711" s="387" t="b" cm="1">
        <f t="array" aca="1" ref="H8711" ca="1">EsNegrita(BP[[#This Row],[CODIGO]])</f>
        <v>0</v>
      </c>
      <c r="I8711" s="387" t="b" cm="1">
        <f t="array" ref="I8711">_xlfn.LET(
    _xlpm.codigos_devolucion, _xlfn.UNIQUE(_xlfn._xlws.FILTER(BP[CODIGO], ISNUMBER(SEARCH("devoluci", BP[NOMBRE CUENTA])), {""})),
    ISNUMBER(MATCH(BP[[#This Row],[CODIGO]], _xlpm.codigos_devolucion, 0))
)</f>
        <v>0</v>
      </c>
    </row>
    <row r="8712" spans="1:9" x14ac:dyDescent="0.25">
      <c r="A8712" s="68"/>
      <c r="B8712" s="68"/>
      <c r="C8712" s="68"/>
      <c r="D8712" s="68"/>
      <c r="E8712" s="68"/>
      <c r="F8712" s="68"/>
      <c r="G8712" s="389"/>
      <c r="H8712" s="387" t="b" cm="1">
        <f t="array" aca="1" ref="H8712" ca="1">EsNegrita(BP[[#This Row],[CODIGO]])</f>
        <v>0</v>
      </c>
      <c r="I8712" s="387" t="b" cm="1">
        <f t="array" ref="I8712">_xlfn.LET(
    _xlpm.codigos_devolucion, _xlfn.UNIQUE(_xlfn._xlws.FILTER(BP[CODIGO], ISNUMBER(SEARCH("devoluci", BP[NOMBRE CUENTA])), {""})),
    ISNUMBER(MATCH(BP[[#This Row],[CODIGO]], _xlpm.codigos_devolucion, 0))
)</f>
        <v>0</v>
      </c>
    </row>
    <row r="8713" spans="1:9" x14ac:dyDescent="0.25">
      <c r="A8713" s="68"/>
      <c r="B8713" s="68"/>
      <c r="C8713" s="68"/>
      <c r="D8713" s="68"/>
      <c r="E8713" s="68"/>
      <c r="F8713" s="68"/>
      <c r="G8713" s="389"/>
      <c r="H8713" s="387" t="b" cm="1">
        <f t="array" aca="1" ref="H8713" ca="1">EsNegrita(BP[[#This Row],[CODIGO]])</f>
        <v>0</v>
      </c>
      <c r="I8713" s="387" t="b" cm="1">
        <f t="array" ref="I8713">_xlfn.LET(
    _xlpm.codigos_devolucion, _xlfn.UNIQUE(_xlfn._xlws.FILTER(BP[CODIGO], ISNUMBER(SEARCH("devoluci", BP[NOMBRE CUENTA])), {""})),
    ISNUMBER(MATCH(BP[[#This Row],[CODIGO]], _xlpm.codigos_devolucion, 0))
)</f>
        <v>0</v>
      </c>
    </row>
    <row r="8714" spans="1:9" x14ac:dyDescent="0.25">
      <c r="A8714" s="390"/>
      <c r="B8714" s="390"/>
      <c r="C8714" s="390"/>
      <c r="D8714" s="390"/>
      <c r="E8714" s="390"/>
      <c r="F8714" s="390"/>
      <c r="G8714" s="391"/>
      <c r="H8714" s="387" t="b" cm="1">
        <f t="array" aca="1" ref="H8714" ca="1">EsNegrita(BP[[#This Row],[CODIGO]])</f>
        <v>0</v>
      </c>
      <c r="I8714" s="387" t="b" cm="1">
        <f t="array" ref="I8714">_xlfn.LET(
    _xlpm.codigos_devolucion, _xlfn.UNIQUE(_xlfn._xlws.FILTER(BP[CODIGO], ISNUMBER(SEARCH("devoluci", BP[NOMBRE CUENTA])), {""})),
    ISNUMBER(MATCH(BP[[#This Row],[CODIGO]], _xlpm.codigos_devolucion, 0))
)</f>
        <v>0</v>
      </c>
    </row>
    <row r="8715" spans="1:9" x14ac:dyDescent="0.25">
      <c r="A8715" s="68"/>
      <c r="B8715" s="68"/>
      <c r="C8715" s="68"/>
      <c r="D8715" s="68"/>
      <c r="E8715" s="68"/>
      <c r="F8715" s="68"/>
      <c r="G8715" s="389"/>
      <c r="H8715" s="387" t="b" cm="1">
        <f t="array" aca="1" ref="H8715" ca="1">EsNegrita(BP[[#This Row],[CODIGO]])</f>
        <v>0</v>
      </c>
      <c r="I8715" s="387" t="b" cm="1">
        <f t="array" ref="I8715">_xlfn.LET(
    _xlpm.codigos_devolucion, _xlfn.UNIQUE(_xlfn._xlws.FILTER(BP[CODIGO], ISNUMBER(SEARCH("devoluci", BP[NOMBRE CUENTA])), {""})),
    ISNUMBER(MATCH(BP[[#This Row],[CODIGO]], _xlpm.codigos_devolucion, 0))
)</f>
        <v>0</v>
      </c>
    </row>
    <row r="8716" spans="1:9" x14ac:dyDescent="0.25">
      <c r="A8716" s="68"/>
      <c r="B8716" s="68"/>
      <c r="C8716" s="68"/>
      <c r="D8716" s="68"/>
      <c r="E8716" s="68"/>
      <c r="F8716" s="68"/>
      <c r="G8716" s="389"/>
      <c r="H8716" s="387" t="b" cm="1">
        <f t="array" aca="1" ref="H8716" ca="1">EsNegrita(BP[[#This Row],[CODIGO]])</f>
        <v>0</v>
      </c>
      <c r="I8716" s="387" t="b" cm="1">
        <f t="array" ref="I8716">_xlfn.LET(
    _xlpm.codigos_devolucion, _xlfn.UNIQUE(_xlfn._xlws.FILTER(BP[CODIGO], ISNUMBER(SEARCH("devoluci", BP[NOMBRE CUENTA])), {""})),
    ISNUMBER(MATCH(BP[[#This Row],[CODIGO]], _xlpm.codigos_devolucion, 0))
)</f>
        <v>0</v>
      </c>
    </row>
    <row r="8717" spans="1:9" x14ac:dyDescent="0.25">
      <c r="A8717" s="68"/>
      <c r="B8717" s="68"/>
      <c r="C8717" s="68"/>
      <c r="D8717" s="68"/>
      <c r="E8717" s="68"/>
      <c r="F8717" s="68"/>
      <c r="G8717" s="389"/>
      <c r="H8717" s="387" t="b" cm="1">
        <f t="array" aca="1" ref="H8717" ca="1">EsNegrita(BP[[#This Row],[CODIGO]])</f>
        <v>0</v>
      </c>
      <c r="I8717" s="387" t="b" cm="1">
        <f t="array" ref="I8717">_xlfn.LET(
    _xlpm.codigos_devolucion, _xlfn.UNIQUE(_xlfn._xlws.FILTER(BP[CODIGO], ISNUMBER(SEARCH("devoluci", BP[NOMBRE CUENTA])), {""})),
    ISNUMBER(MATCH(BP[[#This Row],[CODIGO]], _xlpm.codigos_devolucion, 0))
)</f>
        <v>0</v>
      </c>
    </row>
    <row r="8718" spans="1:9" x14ac:dyDescent="0.25">
      <c r="A8718" s="68"/>
      <c r="B8718" s="68"/>
      <c r="C8718" s="68"/>
      <c r="D8718" s="68"/>
      <c r="E8718" s="68"/>
      <c r="F8718" s="68"/>
      <c r="G8718" s="389"/>
      <c r="H8718" s="387" t="b" cm="1">
        <f t="array" aca="1" ref="H8718" ca="1">EsNegrita(BP[[#This Row],[CODIGO]])</f>
        <v>0</v>
      </c>
      <c r="I8718" s="387" t="b" cm="1">
        <f t="array" ref="I8718">_xlfn.LET(
    _xlpm.codigos_devolucion, _xlfn.UNIQUE(_xlfn._xlws.FILTER(BP[CODIGO], ISNUMBER(SEARCH("devoluci", BP[NOMBRE CUENTA])), {""})),
    ISNUMBER(MATCH(BP[[#This Row],[CODIGO]], _xlpm.codigos_devolucion, 0))
)</f>
        <v>0</v>
      </c>
    </row>
    <row r="8719" spans="1:9" x14ac:dyDescent="0.25">
      <c r="A8719" s="68"/>
      <c r="B8719" s="68"/>
      <c r="C8719" s="68"/>
      <c r="D8719" s="68"/>
      <c r="E8719" s="68"/>
      <c r="F8719" s="68"/>
      <c r="G8719" s="389"/>
      <c r="H8719" s="387" t="b" cm="1">
        <f t="array" aca="1" ref="H8719" ca="1">EsNegrita(BP[[#This Row],[CODIGO]])</f>
        <v>0</v>
      </c>
      <c r="I8719" s="387" t="b" cm="1">
        <f t="array" ref="I8719">_xlfn.LET(
    _xlpm.codigos_devolucion, _xlfn.UNIQUE(_xlfn._xlws.FILTER(BP[CODIGO], ISNUMBER(SEARCH("devoluci", BP[NOMBRE CUENTA])), {""})),
    ISNUMBER(MATCH(BP[[#This Row],[CODIGO]], _xlpm.codigos_devolucion, 0))
)</f>
        <v>0</v>
      </c>
    </row>
    <row r="8720" spans="1:9" x14ac:dyDescent="0.25">
      <c r="A8720" s="68"/>
      <c r="B8720" s="68"/>
      <c r="C8720" s="68"/>
      <c r="D8720" s="68"/>
      <c r="E8720" s="68"/>
      <c r="F8720" s="68"/>
      <c r="G8720" s="389"/>
      <c r="H8720" s="387" t="b" cm="1">
        <f t="array" aca="1" ref="H8720" ca="1">EsNegrita(BP[[#This Row],[CODIGO]])</f>
        <v>0</v>
      </c>
      <c r="I8720" s="387" t="b" cm="1">
        <f t="array" ref="I8720">_xlfn.LET(
    _xlpm.codigos_devolucion, _xlfn.UNIQUE(_xlfn._xlws.FILTER(BP[CODIGO], ISNUMBER(SEARCH("devoluci", BP[NOMBRE CUENTA])), {""})),
    ISNUMBER(MATCH(BP[[#This Row],[CODIGO]], _xlpm.codigos_devolucion, 0))
)</f>
        <v>0</v>
      </c>
    </row>
    <row r="8721" spans="1:9" x14ac:dyDescent="0.25">
      <c r="A8721" s="392"/>
      <c r="B8721" s="392"/>
      <c r="C8721" s="392"/>
      <c r="D8721" s="392"/>
      <c r="E8721" s="392"/>
      <c r="F8721" s="392"/>
      <c r="G8721" s="393"/>
      <c r="H8721" s="387" t="b" cm="1">
        <f t="array" aca="1" ref="H8721" ca="1">EsNegrita(BP[[#This Row],[CODIGO]])</f>
        <v>0</v>
      </c>
      <c r="I8721" s="387" t="b" cm="1">
        <f t="array" ref="I8721">_xlfn.LET(
    _xlpm.codigos_devolucion, _xlfn.UNIQUE(_xlfn._xlws.FILTER(BP[CODIGO], ISNUMBER(SEARCH("devoluci", BP[NOMBRE CUENTA])), {""})),
    ISNUMBER(MATCH(BP[[#This Row],[CODIGO]], _xlpm.codigos_devolucion, 0))
)</f>
        <v>0</v>
      </c>
    </row>
    <row r="8722" spans="1:9" x14ac:dyDescent="0.25">
      <c r="A8722" s="68"/>
      <c r="B8722" s="68"/>
      <c r="C8722" s="68"/>
      <c r="D8722" s="68"/>
      <c r="E8722" s="68"/>
      <c r="F8722" s="68"/>
      <c r="G8722" s="389"/>
      <c r="H8722" s="387" t="b" cm="1">
        <f t="array" aca="1" ref="H8722" ca="1">EsNegrita(BP[[#This Row],[CODIGO]])</f>
        <v>0</v>
      </c>
      <c r="I8722" s="387" t="b" cm="1">
        <f t="array" ref="I8722">_xlfn.LET(
    _xlpm.codigos_devolucion, _xlfn.UNIQUE(_xlfn._xlws.FILTER(BP[CODIGO], ISNUMBER(SEARCH("devoluci", BP[NOMBRE CUENTA])), {""})),
    ISNUMBER(MATCH(BP[[#This Row],[CODIGO]], _xlpm.codigos_devolucion, 0))
)</f>
        <v>0</v>
      </c>
    </row>
    <row r="8723" spans="1:9" ht="15.75" x14ac:dyDescent="0.25">
      <c r="A8723" s="396"/>
      <c r="B8723" s="396"/>
      <c r="C8723" s="396"/>
      <c r="D8723" s="396"/>
      <c r="E8723" s="396"/>
      <c r="F8723" s="396"/>
      <c r="G8723" s="397"/>
      <c r="H8723" s="387" t="b" cm="1">
        <f t="array" aca="1" ref="H8723" ca="1">EsNegrita(BP[[#This Row],[CODIGO]])</f>
        <v>0</v>
      </c>
      <c r="I8723" s="387" t="b" cm="1">
        <f t="array" ref="I8723">_xlfn.LET(
    _xlpm.codigos_devolucion, _xlfn.UNIQUE(_xlfn._xlws.FILTER(BP[CODIGO], ISNUMBER(SEARCH("devoluci", BP[NOMBRE CUENTA])), {""})),
    ISNUMBER(MATCH(BP[[#This Row],[CODIGO]], _xlpm.codigos_devolucion, 0))
)</f>
        <v>0</v>
      </c>
    </row>
    <row r="8724" spans="1:9" x14ac:dyDescent="0.25">
      <c r="A8724" s="394"/>
      <c r="B8724" s="394"/>
      <c r="C8724" s="394"/>
      <c r="D8724" s="394"/>
      <c r="E8724" s="394"/>
      <c r="F8724" s="394"/>
      <c r="G8724" s="395"/>
      <c r="H8724" s="387" t="b" cm="1">
        <f t="array" aca="1" ref="H8724" ca="1">EsNegrita(BP[[#This Row],[CODIGO]])</f>
        <v>0</v>
      </c>
      <c r="I8724" s="387" t="b" cm="1">
        <f t="array" ref="I8724">_xlfn.LET(
    _xlpm.codigos_devolucion, _xlfn.UNIQUE(_xlfn._xlws.FILTER(BP[CODIGO], ISNUMBER(SEARCH("devoluci", BP[NOMBRE CUENTA])), {""})),
    ISNUMBER(MATCH(BP[[#This Row],[CODIGO]], _xlpm.codigos_devolucion, 0))
)</f>
        <v>0</v>
      </c>
    </row>
    <row r="8725" spans="1:9" x14ac:dyDescent="0.25">
      <c r="A8725" s="392"/>
      <c r="B8725" s="392"/>
      <c r="C8725" s="392"/>
      <c r="D8725" s="392"/>
      <c r="E8725" s="392"/>
      <c r="F8725" s="392"/>
      <c r="G8725" s="393"/>
      <c r="H8725" s="387" t="b" cm="1">
        <f t="array" aca="1" ref="H8725" ca="1">EsNegrita(BP[[#This Row],[CODIGO]])</f>
        <v>0</v>
      </c>
      <c r="I8725" s="387" t="b" cm="1">
        <f t="array" ref="I8725">_xlfn.LET(
    _xlpm.codigos_devolucion, _xlfn.UNIQUE(_xlfn._xlws.FILTER(BP[CODIGO], ISNUMBER(SEARCH("devoluci", BP[NOMBRE CUENTA])), {""})),
    ISNUMBER(MATCH(BP[[#This Row],[CODIGO]], _xlpm.codigos_devolucion, 0))
)</f>
        <v>0</v>
      </c>
    </row>
    <row r="8726" spans="1:9" x14ac:dyDescent="0.25">
      <c r="A8726" s="68"/>
      <c r="B8726" s="68"/>
      <c r="C8726" s="68"/>
      <c r="D8726" s="68"/>
      <c r="E8726" s="68"/>
      <c r="F8726" s="68"/>
      <c r="G8726" s="389"/>
      <c r="H8726" s="387" t="b" cm="1">
        <f t="array" aca="1" ref="H8726" ca="1">EsNegrita(BP[[#This Row],[CODIGO]])</f>
        <v>0</v>
      </c>
      <c r="I8726" s="387" t="b" cm="1">
        <f t="array" ref="I8726">_xlfn.LET(
    _xlpm.codigos_devolucion, _xlfn.UNIQUE(_xlfn._xlws.FILTER(BP[CODIGO], ISNUMBER(SEARCH("devoluci", BP[NOMBRE CUENTA])), {""})),
    ISNUMBER(MATCH(BP[[#This Row],[CODIGO]], _xlpm.codigos_devolucion, 0))
)</f>
        <v>0</v>
      </c>
    </row>
    <row r="8727" spans="1:9" ht="15.75" x14ac:dyDescent="0.25">
      <c r="A8727" s="398"/>
      <c r="B8727" s="398"/>
      <c r="C8727" s="398"/>
      <c r="D8727" s="398"/>
      <c r="E8727" s="398"/>
      <c r="F8727" s="398"/>
      <c r="G8727" s="399"/>
      <c r="H8727" s="387" t="b" cm="1">
        <f t="array" aca="1" ref="H8727" ca="1">EsNegrita(BP[[#This Row],[CODIGO]])</f>
        <v>0</v>
      </c>
      <c r="I8727" s="387" t="b" cm="1">
        <f t="array" ref="I8727">_xlfn.LET(
    _xlpm.codigos_devolucion, _xlfn.UNIQUE(_xlfn._xlws.FILTER(BP[CODIGO], ISNUMBER(SEARCH("devoluci", BP[NOMBRE CUENTA])), {""})),
    ISNUMBER(MATCH(BP[[#This Row],[CODIGO]], _xlpm.codigos_devolucion, 0))
)</f>
        <v>0</v>
      </c>
    </row>
    <row r="8728" spans="1:9" ht="15.75" x14ac:dyDescent="0.25">
      <c r="A8728" s="396"/>
      <c r="B8728" s="396"/>
      <c r="C8728" s="396"/>
      <c r="D8728" s="396"/>
      <c r="E8728" s="396"/>
      <c r="F8728" s="396"/>
      <c r="G8728" s="397"/>
      <c r="H8728" s="387" t="b" cm="1">
        <f t="array" aca="1" ref="H8728" ca="1">EsNegrita(BP[[#This Row],[CODIGO]])</f>
        <v>0</v>
      </c>
      <c r="I8728" s="387" t="b" cm="1">
        <f t="array" ref="I8728">_xlfn.LET(
    _xlpm.codigos_devolucion, _xlfn.UNIQUE(_xlfn._xlws.FILTER(BP[CODIGO], ISNUMBER(SEARCH("devoluci", BP[NOMBRE CUENTA])), {""})),
    ISNUMBER(MATCH(BP[[#This Row],[CODIGO]], _xlpm.codigos_devolucion, 0))
)</f>
        <v>0</v>
      </c>
    </row>
    <row r="8729" spans="1:9" x14ac:dyDescent="0.25">
      <c r="A8729" s="394"/>
      <c r="B8729" s="394"/>
      <c r="C8729" s="394"/>
      <c r="D8729" s="394"/>
      <c r="E8729" s="394"/>
      <c r="F8729" s="394"/>
      <c r="G8729" s="395"/>
      <c r="H8729" s="387" t="b" cm="1">
        <f t="array" aca="1" ref="H8729" ca="1">EsNegrita(BP[[#This Row],[CODIGO]])</f>
        <v>0</v>
      </c>
      <c r="I8729" s="387" t="b" cm="1">
        <f t="array" ref="I8729">_xlfn.LET(
    _xlpm.codigos_devolucion, _xlfn.UNIQUE(_xlfn._xlws.FILTER(BP[CODIGO], ISNUMBER(SEARCH("devoluci", BP[NOMBRE CUENTA])), {""})),
    ISNUMBER(MATCH(BP[[#This Row],[CODIGO]], _xlpm.codigos_devolucion, 0))
)</f>
        <v>0</v>
      </c>
    </row>
    <row r="8730" spans="1:9" x14ac:dyDescent="0.25">
      <c r="A8730" s="392"/>
      <c r="B8730" s="392"/>
      <c r="C8730" s="392"/>
      <c r="D8730" s="392"/>
      <c r="E8730" s="392"/>
      <c r="F8730" s="392"/>
      <c r="G8730" s="393"/>
      <c r="H8730" s="387" t="b" cm="1">
        <f t="array" aca="1" ref="H8730" ca="1">EsNegrita(BP[[#This Row],[CODIGO]])</f>
        <v>0</v>
      </c>
      <c r="I8730" s="387" t="b" cm="1">
        <f t="array" ref="I8730">_xlfn.LET(
    _xlpm.codigos_devolucion, _xlfn.UNIQUE(_xlfn._xlws.FILTER(BP[CODIGO], ISNUMBER(SEARCH("devoluci", BP[NOMBRE CUENTA])), {""})),
    ISNUMBER(MATCH(BP[[#This Row],[CODIGO]], _xlpm.codigos_devolucion, 0))
)</f>
        <v>0</v>
      </c>
    </row>
    <row r="8731" spans="1:9" x14ac:dyDescent="0.25">
      <c r="A8731" s="68"/>
      <c r="B8731" s="68"/>
      <c r="C8731" s="68"/>
      <c r="D8731" s="68"/>
      <c r="E8731" s="68"/>
      <c r="F8731" s="68"/>
      <c r="G8731" s="389"/>
      <c r="H8731" s="387" t="b" cm="1">
        <f t="array" aca="1" ref="H8731" ca="1">EsNegrita(BP[[#This Row],[CODIGO]])</f>
        <v>0</v>
      </c>
      <c r="I8731" s="387" t="b" cm="1">
        <f t="array" ref="I8731">_xlfn.LET(
    _xlpm.codigos_devolucion, _xlfn.UNIQUE(_xlfn._xlws.FILTER(BP[CODIGO], ISNUMBER(SEARCH("devoluci", BP[NOMBRE CUENTA])), {""})),
    ISNUMBER(MATCH(BP[[#This Row],[CODIGO]], _xlpm.codigos_devolucion, 0))
)</f>
        <v>0</v>
      </c>
    </row>
    <row r="8732" spans="1:9" x14ac:dyDescent="0.25">
      <c r="A8732" s="392"/>
      <c r="B8732" s="392"/>
      <c r="C8732" s="392"/>
      <c r="D8732" s="392"/>
      <c r="E8732" s="392"/>
      <c r="F8732" s="392"/>
      <c r="G8732" s="393"/>
      <c r="H8732" s="387" t="b" cm="1">
        <f t="array" aca="1" ref="H8732" ca="1">EsNegrita(BP[[#This Row],[CODIGO]])</f>
        <v>0</v>
      </c>
      <c r="I8732" s="387" t="b" cm="1">
        <f t="array" ref="I8732">_xlfn.LET(
    _xlpm.codigos_devolucion, _xlfn.UNIQUE(_xlfn._xlws.FILTER(BP[CODIGO], ISNUMBER(SEARCH("devoluci", BP[NOMBRE CUENTA])), {""})),
    ISNUMBER(MATCH(BP[[#This Row],[CODIGO]], _xlpm.codigos_devolucion, 0))
)</f>
        <v>0</v>
      </c>
    </row>
    <row r="8733" spans="1:9" x14ac:dyDescent="0.25">
      <c r="A8733" s="68"/>
      <c r="B8733" s="68"/>
      <c r="C8733" s="68"/>
      <c r="D8733" s="68"/>
      <c r="E8733" s="68"/>
      <c r="F8733" s="68"/>
      <c r="G8733" s="389"/>
      <c r="H8733" s="387" t="b" cm="1">
        <f t="array" aca="1" ref="H8733" ca="1">EsNegrita(BP[[#This Row],[CODIGO]])</f>
        <v>0</v>
      </c>
      <c r="I8733" s="387" t="b" cm="1">
        <f t="array" ref="I8733">_xlfn.LET(
    _xlpm.codigos_devolucion, _xlfn.UNIQUE(_xlfn._xlws.FILTER(BP[CODIGO], ISNUMBER(SEARCH("devoluci", BP[NOMBRE CUENTA])), {""})),
    ISNUMBER(MATCH(BP[[#This Row],[CODIGO]], _xlpm.codigos_devolucion, 0))
)</f>
        <v>0</v>
      </c>
    </row>
    <row r="8734" spans="1:9" x14ac:dyDescent="0.25">
      <c r="A8734" s="394"/>
      <c r="B8734" s="394"/>
      <c r="C8734" s="394"/>
      <c r="D8734" s="394"/>
      <c r="E8734" s="394"/>
      <c r="F8734" s="394"/>
      <c r="G8734" s="395"/>
      <c r="H8734" s="387" t="b" cm="1">
        <f t="array" aca="1" ref="H8734" ca="1">EsNegrita(BP[[#This Row],[CODIGO]])</f>
        <v>0</v>
      </c>
      <c r="I8734" s="387" t="b" cm="1">
        <f t="array" ref="I8734">_xlfn.LET(
    _xlpm.codigos_devolucion, _xlfn.UNIQUE(_xlfn._xlws.FILTER(BP[CODIGO], ISNUMBER(SEARCH("devoluci", BP[NOMBRE CUENTA])), {""})),
    ISNUMBER(MATCH(BP[[#This Row],[CODIGO]], _xlpm.codigos_devolucion, 0))
)</f>
        <v>0</v>
      </c>
    </row>
    <row r="8735" spans="1:9" x14ac:dyDescent="0.25">
      <c r="A8735" s="392"/>
      <c r="B8735" s="392"/>
      <c r="C8735" s="392"/>
      <c r="D8735" s="392"/>
      <c r="E8735" s="392"/>
      <c r="F8735" s="392"/>
      <c r="G8735" s="393"/>
      <c r="H8735" s="387" t="b" cm="1">
        <f t="array" aca="1" ref="H8735" ca="1">EsNegrita(BP[[#This Row],[CODIGO]])</f>
        <v>0</v>
      </c>
      <c r="I8735" s="387" t="b" cm="1">
        <f t="array" ref="I8735">_xlfn.LET(
    _xlpm.codigos_devolucion, _xlfn.UNIQUE(_xlfn._xlws.FILTER(BP[CODIGO], ISNUMBER(SEARCH("devoluci", BP[NOMBRE CUENTA])), {""})),
    ISNUMBER(MATCH(BP[[#This Row],[CODIGO]], _xlpm.codigos_devolucion, 0))
)</f>
        <v>0</v>
      </c>
    </row>
    <row r="8736" spans="1:9" x14ac:dyDescent="0.25">
      <c r="A8736" s="390"/>
      <c r="B8736" s="390"/>
      <c r="C8736" s="390"/>
      <c r="D8736" s="390"/>
      <c r="E8736" s="390"/>
      <c r="F8736" s="390"/>
      <c r="G8736" s="391"/>
      <c r="H8736" s="387" t="b" cm="1">
        <f t="array" aca="1" ref="H8736" ca="1">EsNegrita(BP[[#This Row],[CODIGO]])</f>
        <v>0</v>
      </c>
      <c r="I8736" s="387" t="b" cm="1">
        <f t="array" ref="I8736">_xlfn.LET(
    _xlpm.codigos_devolucion, _xlfn.UNIQUE(_xlfn._xlws.FILTER(BP[CODIGO], ISNUMBER(SEARCH("devoluci", BP[NOMBRE CUENTA])), {""})),
    ISNUMBER(MATCH(BP[[#This Row],[CODIGO]], _xlpm.codigos_devolucion, 0))
)</f>
        <v>0</v>
      </c>
    </row>
    <row r="8737" spans="1:9" x14ac:dyDescent="0.25">
      <c r="A8737" s="68"/>
      <c r="B8737" s="68"/>
      <c r="C8737" s="68"/>
      <c r="D8737" s="68"/>
      <c r="E8737" s="68"/>
      <c r="F8737" s="68"/>
      <c r="G8737" s="389"/>
      <c r="H8737" s="387" t="b" cm="1">
        <f t="array" aca="1" ref="H8737" ca="1">EsNegrita(BP[[#This Row],[CODIGO]])</f>
        <v>0</v>
      </c>
      <c r="I8737" s="387" t="b" cm="1">
        <f t="array" ref="I8737">_xlfn.LET(
    _xlpm.codigos_devolucion, _xlfn.UNIQUE(_xlfn._xlws.FILTER(BP[CODIGO], ISNUMBER(SEARCH("devoluci", BP[NOMBRE CUENTA])), {""})),
    ISNUMBER(MATCH(BP[[#This Row],[CODIGO]], _xlpm.codigos_devolucion, 0))
)</f>
        <v>0</v>
      </c>
    </row>
    <row r="8738" spans="1:9" x14ac:dyDescent="0.25">
      <c r="A8738" s="68"/>
      <c r="B8738" s="68"/>
      <c r="C8738" s="68"/>
      <c r="D8738" s="68"/>
      <c r="E8738" s="68"/>
      <c r="F8738" s="68"/>
      <c r="G8738" s="389"/>
      <c r="H8738" s="387" t="b" cm="1">
        <f t="array" aca="1" ref="H8738" ca="1">EsNegrita(BP[[#This Row],[CODIGO]])</f>
        <v>0</v>
      </c>
      <c r="I8738" s="387" t="b" cm="1">
        <f t="array" ref="I8738">_xlfn.LET(
    _xlpm.codigos_devolucion, _xlfn.UNIQUE(_xlfn._xlws.FILTER(BP[CODIGO], ISNUMBER(SEARCH("devoluci", BP[NOMBRE CUENTA])), {""})),
    ISNUMBER(MATCH(BP[[#This Row],[CODIGO]], _xlpm.codigos_devolucion, 0))
)</f>
        <v>0</v>
      </c>
    </row>
    <row r="8739" spans="1:9" x14ac:dyDescent="0.25">
      <c r="A8739" s="68"/>
      <c r="B8739" s="68"/>
      <c r="C8739" s="68"/>
      <c r="D8739" s="68"/>
      <c r="E8739" s="68"/>
      <c r="F8739" s="68"/>
      <c r="G8739" s="389"/>
      <c r="H8739" s="387" t="b" cm="1">
        <f t="array" aca="1" ref="H8739" ca="1">EsNegrita(BP[[#This Row],[CODIGO]])</f>
        <v>0</v>
      </c>
      <c r="I8739" s="387" t="b" cm="1">
        <f t="array" ref="I8739">_xlfn.LET(
    _xlpm.codigos_devolucion, _xlfn.UNIQUE(_xlfn._xlws.FILTER(BP[CODIGO], ISNUMBER(SEARCH("devoluci", BP[NOMBRE CUENTA])), {""})),
    ISNUMBER(MATCH(BP[[#This Row],[CODIGO]], _xlpm.codigos_devolucion, 0))
)</f>
        <v>0</v>
      </c>
    </row>
    <row r="8740" spans="1:9" x14ac:dyDescent="0.25">
      <c r="A8740" s="68"/>
      <c r="B8740" s="68"/>
      <c r="C8740" s="68"/>
      <c r="D8740" s="68"/>
      <c r="E8740" s="68"/>
      <c r="F8740" s="68"/>
      <c r="G8740" s="389"/>
      <c r="H8740" s="387" t="b" cm="1">
        <f t="array" aca="1" ref="H8740" ca="1">EsNegrita(BP[[#This Row],[CODIGO]])</f>
        <v>0</v>
      </c>
      <c r="I8740" s="387" t="b" cm="1">
        <f t="array" ref="I8740">_xlfn.LET(
    _xlpm.codigos_devolucion, _xlfn.UNIQUE(_xlfn._xlws.FILTER(BP[CODIGO], ISNUMBER(SEARCH("devoluci", BP[NOMBRE CUENTA])), {""})),
    ISNUMBER(MATCH(BP[[#This Row],[CODIGO]], _xlpm.codigos_devolucion, 0))
)</f>
        <v>0</v>
      </c>
    </row>
    <row r="8741" spans="1:9" x14ac:dyDescent="0.25">
      <c r="A8741" s="68"/>
      <c r="B8741" s="68"/>
      <c r="C8741" s="68"/>
      <c r="D8741" s="68"/>
      <c r="E8741" s="68"/>
      <c r="F8741" s="68"/>
      <c r="G8741" s="389"/>
      <c r="H8741" s="387" t="b" cm="1">
        <f t="array" aca="1" ref="H8741" ca="1">EsNegrita(BP[[#This Row],[CODIGO]])</f>
        <v>0</v>
      </c>
      <c r="I8741" s="387" t="b" cm="1">
        <f t="array" ref="I8741">_xlfn.LET(
    _xlpm.codigos_devolucion, _xlfn.UNIQUE(_xlfn._xlws.FILTER(BP[CODIGO], ISNUMBER(SEARCH("devoluci", BP[NOMBRE CUENTA])), {""})),
    ISNUMBER(MATCH(BP[[#This Row],[CODIGO]], _xlpm.codigos_devolucion, 0))
)</f>
        <v>0</v>
      </c>
    </row>
    <row r="8742" spans="1:9" x14ac:dyDescent="0.25">
      <c r="A8742" s="68"/>
      <c r="B8742" s="68"/>
      <c r="C8742" s="68"/>
      <c r="D8742" s="68"/>
      <c r="E8742" s="68"/>
      <c r="F8742" s="68"/>
      <c r="G8742" s="389"/>
      <c r="H8742" s="387" t="b" cm="1">
        <f t="array" aca="1" ref="H8742" ca="1">EsNegrita(BP[[#This Row],[CODIGO]])</f>
        <v>0</v>
      </c>
      <c r="I8742" s="387" t="b" cm="1">
        <f t="array" ref="I8742">_xlfn.LET(
    _xlpm.codigos_devolucion, _xlfn.UNIQUE(_xlfn._xlws.FILTER(BP[CODIGO], ISNUMBER(SEARCH("devoluci", BP[NOMBRE CUENTA])), {""})),
    ISNUMBER(MATCH(BP[[#This Row],[CODIGO]], _xlpm.codigos_devolucion, 0))
)</f>
        <v>0</v>
      </c>
    </row>
    <row r="8743" spans="1:9" x14ac:dyDescent="0.25">
      <c r="A8743" s="68"/>
      <c r="B8743" s="68"/>
      <c r="C8743" s="68"/>
      <c r="D8743" s="68"/>
      <c r="E8743" s="68"/>
      <c r="F8743" s="68"/>
      <c r="G8743" s="389"/>
      <c r="H8743" s="387" t="b" cm="1">
        <f t="array" aca="1" ref="H8743" ca="1">EsNegrita(BP[[#This Row],[CODIGO]])</f>
        <v>0</v>
      </c>
      <c r="I8743" s="387" t="b" cm="1">
        <f t="array" ref="I8743">_xlfn.LET(
    _xlpm.codigos_devolucion, _xlfn.UNIQUE(_xlfn._xlws.FILTER(BP[CODIGO], ISNUMBER(SEARCH("devoluci", BP[NOMBRE CUENTA])), {""})),
    ISNUMBER(MATCH(BP[[#This Row],[CODIGO]], _xlpm.codigos_devolucion, 0))
)</f>
        <v>0</v>
      </c>
    </row>
    <row r="8744" spans="1:9" x14ac:dyDescent="0.25">
      <c r="A8744" s="68"/>
      <c r="B8744" s="68"/>
      <c r="C8744" s="68"/>
      <c r="D8744" s="68"/>
      <c r="E8744" s="68"/>
      <c r="F8744" s="68"/>
      <c r="G8744" s="389"/>
      <c r="H8744" s="387" t="b" cm="1">
        <f t="array" aca="1" ref="H8744" ca="1">EsNegrita(BP[[#This Row],[CODIGO]])</f>
        <v>0</v>
      </c>
      <c r="I8744" s="387" t="b" cm="1">
        <f t="array" ref="I8744">_xlfn.LET(
    _xlpm.codigos_devolucion, _xlfn.UNIQUE(_xlfn._xlws.FILTER(BP[CODIGO], ISNUMBER(SEARCH("devoluci", BP[NOMBRE CUENTA])), {""})),
    ISNUMBER(MATCH(BP[[#This Row],[CODIGO]], _xlpm.codigos_devolucion, 0))
)</f>
        <v>0</v>
      </c>
    </row>
    <row r="8745" spans="1:9" x14ac:dyDescent="0.25">
      <c r="A8745" s="68"/>
      <c r="B8745" s="68"/>
      <c r="C8745" s="68"/>
      <c r="D8745" s="68"/>
      <c r="E8745" s="68"/>
      <c r="F8745" s="68"/>
      <c r="G8745" s="389"/>
      <c r="H8745" s="387" t="b" cm="1">
        <f t="array" aca="1" ref="H8745" ca="1">EsNegrita(BP[[#This Row],[CODIGO]])</f>
        <v>0</v>
      </c>
      <c r="I8745" s="387" t="b" cm="1">
        <f t="array" ref="I8745">_xlfn.LET(
    _xlpm.codigos_devolucion, _xlfn.UNIQUE(_xlfn._xlws.FILTER(BP[CODIGO], ISNUMBER(SEARCH("devoluci", BP[NOMBRE CUENTA])), {""})),
    ISNUMBER(MATCH(BP[[#This Row],[CODIGO]], _xlpm.codigos_devolucion, 0))
)</f>
        <v>0</v>
      </c>
    </row>
    <row r="8746" spans="1:9" x14ac:dyDescent="0.25">
      <c r="A8746" s="68"/>
      <c r="B8746" s="68"/>
      <c r="C8746" s="68"/>
      <c r="D8746" s="68"/>
      <c r="E8746" s="68"/>
      <c r="F8746" s="68"/>
      <c r="G8746" s="389"/>
      <c r="H8746" s="387" t="b" cm="1">
        <f t="array" aca="1" ref="H8746" ca="1">EsNegrita(BP[[#This Row],[CODIGO]])</f>
        <v>0</v>
      </c>
      <c r="I8746" s="387" t="b" cm="1">
        <f t="array" ref="I8746">_xlfn.LET(
    _xlpm.codigos_devolucion, _xlfn.UNIQUE(_xlfn._xlws.FILTER(BP[CODIGO], ISNUMBER(SEARCH("devoluci", BP[NOMBRE CUENTA])), {""})),
    ISNUMBER(MATCH(BP[[#This Row],[CODIGO]], _xlpm.codigos_devolucion, 0))
)</f>
        <v>0</v>
      </c>
    </row>
    <row r="8747" spans="1:9" x14ac:dyDescent="0.25">
      <c r="A8747" s="68"/>
      <c r="B8747" s="68"/>
      <c r="C8747" s="68"/>
      <c r="D8747" s="68"/>
      <c r="E8747" s="68"/>
      <c r="F8747" s="68"/>
      <c r="G8747" s="389"/>
      <c r="H8747" s="387" t="b" cm="1">
        <f t="array" aca="1" ref="H8747" ca="1">EsNegrita(BP[[#This Row],[CODIGO]])</f>
        <v>0</v>
      </c>
      <c r="I8747" s="387" t="b" cm="1">
        <f t="array" ref="I8747">_xlfn.LET(
    _xlpm.codigos_devolucion, _xlfn.UNIQUE(_xlfn._xlws.FILTER(BP[CODIGO], ISNUMBER(SEARCH("devoluci", BP[NOMBRE CUENTA])), {""})),
    ISNUMBER(MATCH(BP[[#This Row],[CODIGO]], _xlpm.codigos_devolucion, 0))
)</f>
        <v>0</v>
      </c>
    </row>
    <row r="8748" spans="1:9" x14ac:dyDescent="0.25">
      <c r="A8748" s="68"/>
      <c r="B8748" s="68"/>
      <c r="C8748" s="68"/>
      <c r="D8748" s="68"/>
      <c r="E8748" s="68"/>
      <c r="F8748" s="68"/>
      <c r="G8748" s="389"/>
      <c r="H8748" s="387" t="b" cm="1">
        <f t="array" aca="1" ref="H8748" ca="1">EsNegrita(BP[[#This Row],[CODIGO]])</f>
        <v>0</v>
      </c>
      <c r="I8748" s="387" t="b" cm="1">
        <f t="array" ref="I8748">_xlfn.LET(
    _xlpm.codigos_devolucion, _xlfn.UNIQUE(_xlfn._xlws.FILTER(BP[CODIGO], ISNUMBER(SEARCH("devoluci", BP[NOMBRE CUENTA])), {""})),
    ISNUMBER(MATCH(BP[[#This Row],[CODIGO]], _xlpm.codigos_devolucion, 0))
)</f>
        <v>0</v>
      </c>
    </row>
    <row r="8749" spans="1:9" x14ac:dyDescent="0.25">
      <c r="A8749" s="68"/>
      <c r="B8749" s="68"/>
      <c r="C8749" s="68"/>
      <c r="D8749" s="68"/>
      <c r="E8749" s="68"/>
      <c r="F8749" s="68"/>
      <c r="G8749" s="389"/>
      <c r="H8749" s="387" t="b" cm="1">
        <f t="array" aca="1" ref="H8749" ca="1">EsNegrita(BP[[#This Row],[CODIGO]])</f>
        <v>0</v>
      </c>
      <c r="I8749" s="387" t="b" cm="1">
        <f t="array" ref="I8749">_xlfn.LET(
    _xlpm.codigos_devolucion, _xlfn.UNIQUE(_xlfn._xlws.FILTER(BP[CODIGO], ISNUMBER(SEARCH("devoluci", BP[NOMBRE CUENTA])), {""})),
    ISNUMBER(MATCH(BP[[#This Row],[CODIGO]], _xlpm.codigos_devolucion, 0))
)</f>
        <v>0</v>
      </c>
    </row>
    <row r="8750" spans="1:9" x14ac:dyDescent="0.25">
      <c r="A8750" s="68"/>
      <c r="B8750" s="68"/>
      <c r="C8750" s="68"/>
      <c r="D8750" s="68"/>
      <c r="E8750" s="68"/>
      <c r="F8750" s="68"/>
      <c r="G8750" s="389"/>
      <c r="H8750" s="387" t="b" cm="1">
        <f t="array" aca="1" ref="H8750" ca="1">EsNegrita(BP[[#This Row],[CODIGO]])</f>
        <v>0</v>
      </c>
      <c r="I8750" s="387" t="b" cm="1">
        <f t="array" ref="I8750">_xlfn.LET(
    _xlpm.codigos_devolucion, _xlfn.UNIQUE(_xlfn._xlws.FILTER(BP[CODIGO], ISNUMBER(SEARCH("devoluci", BP[NOMBRE CUENTA])), {""})),
    ISNUMBER(MATCH(BP[[#This Row],[CODIGO]], _xlpm.codigos_devolucion, 0))
)</f>
        <v>0</v>
      </c>
    </row>
    <row r="8751" spans="1:9" x14ac:dyDescent="0.25">
      <c r="A8751" s="68"/>
      <c r="B8751" s="68"/>
      <c r="C8751" s="68"/>
      <c r="D8751" s="68"/>
      <c r="E8751" s="68"/>
      <c r="F8751" s="68"/>
      <c r="G8751" s="389"/>
      <c r="H8751" s="387" t="b" cm="1">
        <f t="array" aca="1" ref="H8751" ca="1">EsNegrita(BP[[#This Row],[CODIGO]])</f>
        <v>0</v>
      </c>
      <c r="I8751" s="387" t="b" cm="1">
        <f t="array" ref="I8751">_xlfn.LET(
    _xlpm.codigos_devolucion, _xlfn.UNIQUE(_xlfn._xlws.FILTER(BP[CODIGO], ISNUMBER(SEARCH("devoluci", BP[NOMBRE CUENTA])), {""})),
    ISNUMBER(MATCH(BP[[#This Row],[CODIGO]], _xlpm.codigos_devolucion, 0))
)</f>
        <v>0</v>
      </c>
    </row>
    <row r="8752" spans="1:9" x14ac:dyDescent="0.25">
      <c r="A8752" s="68"/>
      <c r="B8752" s="68"/>
      <c r="C8752" s="68"/>
      <c r="D8752" s="68"/>
      <c r="E8752" s="68"/>
      <c r="F8752" s="68"/>
      <c r="G8752" s="389"/>
      <c r="H8752" s="387" t="b" cm="1">
        <f t="array" aca="1" ref="H8752" ca="1">EsNegrita(BP[[#This Row],[CODIGO]])</f>
        <v>0</v>
      </c>
      <c r="I8752" s="387" t="b" cm="1">
        <f t="array" ref="I8752">_xlfn.LET(
    _xlpm.codigos_devolucion, _xlfn.UNIQUE(_xlfn._xlws.FILTER(BP[CODIGO], ISNUMBER(SEARCH("devoluci", BP[NOMBRE CUENTA])), {""})),
    ISNUMBER(MATCH(BP[[#This Row],[CODIGO]], _xlpm.codigos_devolucion, 0))
)</f>
        <v>0</v>
      </c>
    </row>
    <row r="8753" spans="1:9" x14ac:dyDescent="0.25">
      <c r="A8753" s="68"/>
      <c r="B8753" s="68"/>
      <c r="C8753" s="68"/>
      <c r="D8753" s="68"/>
      <c r="E8753" s="68"/>
      <c r="F8753" s="68"/>
      <c r="G8753" s="389"/>
      <c r="H8753" s="387" t="b" cm="1">
        <f t="array" aca="1" ref="H8753" ca="1">EsNegrita(BP[[#This Row],[CODIGO]])</f>
        <v>0</v>
      </c>
      <c r="I8753" s="387" t="b" cm="1">
        <f t="array" ref="I8753">_xlfn.LET(
    _xlpm.codigos_devolucion, _xlfn.UNIQUE(_xlfn._xlws.FILTER(BP[CODIGO], ISNUMBER(SEARCH("devoluci", BP[NOMBRE CUENTA])), {""})),
    ISNUMBER(MATCH(BP[[#This Row],[CODIGO]], _xlpm.codigos_devolucion, 0))
)</f>
        <v>0</v>
      </c>
    </row>
    <row r="8754" spans="1:9" x14ac:dyDescent="0.25">
      <c r="A8754" s="68"/>
      <c r="B8754" s="68"/>
      <c r="C8754" s="68"/>
      <c r="D8754" s="68"/>
      <c r="E8754" s="68"/>
      <c r="F8754" s="68"/>
      <c r="G8754" s="389"/>
      <c r="H8754" s="387" t="b" cm="1">
        <f t="array" aca="1" ref="H8754" ca="1">EsNegrita(BP[[#This Row],[CODIGO]])</f>
        <v>0</v>
      </c>
      <c r="I8754" s="387" t="b" cm="1">
        <f t="array" ref="I8754">_xlfn.LET(
    _xlpm.codigos_devolucion, _xlfn.UNIQUE(_xlfn._xlws.FILTER(BP[CODIGO], ISNUMBER(SEARCH("devoluci", BP[NOMBRE CUENTA])), {""})),
    ISNUMBER(MATCH(BP[[#This Row],[CODIGO]], _xlpm.codigos_devolucion, 0))
)</f>
        <v>0</v>
      </c>
    </row>
    <row r="8755" spans="1:9" x14ac:dyDescent="0.25">
      <c r="A8755" s="68"/>
      <c r="B8755" s="68"/>
      <c r="C8755" s="68"/>
      <c r="D8755" s="68"/>
      <c r="E8755" s="68"/>
      <c r="F8755" s="68"/>
      <c r="G8755" s="389"/>
      <c r="H8755" s="387" t="b" cm="1">
        <f t="array" aca="1" ref="H8755" ca="1">EsNegrita(BP[[#This Row],[CODIGO]])</f>
        <v>0</v>
      </c>
      <c r="I8755" s="387" t="b" cm="1">
        <f t="array" ref="I8755">_xlfn.LET(
    _xlpm.codigos_devolucion, _xlfn.UNIQUE(_xlfn._xlws.FILTER(BP[CODIGO], ISNUMBER(SEARCH("devoluci", BP[NOMBRE CUENTA])), {""})),
    ISNUMBER(MATCH(BP[[#This Row],[CODIGO]], _xlpm.codigos_devolucion, 0))
)</f>
        <v>0</v>
      </c>
    </row>
    <row r="8756" spans="1:9" x14ac:dyDescent="0.25">
      <c r="A8756" s="68"/>
      <c r="B8756" s="68"/>
      <c r="C8756" s="68"/>
      <c r="D8756" s="68"/>
      <c r="E8756" s="68"/>
      <c r="F8756" s="68"/>
      <c r="G8756" s="389"/>
      <c r="H8756" s="387" t="b" cm="1">
        <f t="array" aca="1" ref="H8756" ca="1">EsNegrita(BP[[#This Row],[CODIGO]])</f>
        <v>0</v>
      </c>
      <c r="I8756" s="387" t="b" cm="1">
        <f t="array" ref="I8756">_xlfn.LET(
    _xlpm.codigos_devolucion, _xlfn.UNIQUE(_xlfn._xlws.FILTER(BP[CODIGO], ISNUMBER(SEARCH("devoluci", BP[NOMBRE CUENTA])), {""})),
    ISNUMBER(MATCH(BP[[#This Row],[CODIGO]], _xlpm.codigos_devolucion, 0))
)</f>
        <v>0</v>
      </c>
    </row>
    <row r="8757" spans="1:9" x14ac:dyDescent="0.25">
      <c r="A8757" s="68"/>
      <c r="B8757" s="68"/>
      <c r="C8757" s="68"/>
      <c r="D8757" s="68"/>
      <c r="E8757" s="68"/>
      <c r="F8757" s="68"/>
      <c r="G8757" s="389"/>
      <c r="H8757" s="387" t="b" cm="1">
        <f t="array" aca="1" ref="H8757" ca="1">EsNegrita(BP[[#This Row],[CODIGO]])</f>
        <v>0</v>
      </c>
      <c r="I8757" s="387" t="b" cm="1">
        <f t="array" ref="I8757">_xlfn.LET(
    _xlpm.codigos_devolucion, _xlfn.UNIQUE(_xlfn._xlws.FILTER(BP[CODIGO], ISNUMBER(SEARCH("devoluci", BP[NOMBRE CUENTA])), {""})),
    ISNUMBER(MATCH(BP[[#This Row],[CODIGO]], _xlpm.codigos_devolucion, 0))
)</f>
        <v>0</v>
      </c>
    </row>
    <row r="8758" spans="1:9" x14ac:dyDescent="0.25">
      <c r="A8758" s="68"/>
      <c r="B8758" s="68"/>
      <c r="C8758" s="68"/>
      <c r="D8758" s="68"/>
      <c r="E8758" s="68"/>
      <c r="F8758" s="68"/>
      <c r="G8758" s="389"/>
      <c r="H8758" s="387" t="b" cm="1">
        <f t="array" aca="1" ref="H8758" ca="1">EsNegrita(BP[[#This Row],[CODIGO]])</f>
        <v>0</v>
      </c>
      <c r="I8758" s="387" t="b" cm="1">
        <f t="array" ref="I8758">_xlfn.LET(
    _xlpm.codigos_devolucion, _xlfn.UNIQUE(_xlfn._xlws.FILTER(BP[CODIGO], ISNUMBER(SEARCH("devoluci", BP[NOMBRE CUENTA])), {""})),
    ISNUMBER(MATCH(BP[[#This Row],[CODIGO]], _xlpm.codigos_devolucion, 0))
)</f>
        <v>0</v>
      </c>
    </row>
    <row r="8759" spans="1:9" x14ac:dyDescent="0.25">
      <c r="A8759" s="68"/>
      <c r="B8759" s="68"/>
      <c r="C8759" s="68"/>
      <c r="D8759" s="68"/>
      <c r="E8759" s="68"/>
      <c r="F8759" s="68"/>
      <c r="G8759" s="389"/>
      <c r="H8759" s="387" t="b" cm="1">
        <f t="array" aca="1" ref="H8759" ca="1">EsNegrita(BP[[#This Row],[CODIGO]])</f>
        <v>0</v>
      </c>
      <c r="I8759" s="387" t="b" cm="1">
        <f t="array" ref="I8759">_xlfn.LET(
    _xlpm.codigos_devolucion, _xlfn.UNIQUE(_xlfn._xlws.FILTER(BP[CODIGO], ISNUMBER(SEARCH("devoluci", BP[NOMBRE CUENTA])), {""})),
    ISNUMBER(MATCH(BP[[#This Row],[CODIGO]], _xlpm.codigos_devolucion, 0))
)</f>
        <v>0</v>
      </c>
    </row>
    <row r="8760" spans="1:9" x14ac:dyDescent="0.25">
      <c r="A8760" s="68"/>
      <c r="B8760" s="68"/>
      <c r="C8760" s="68"/>
      <c r="D8760" s="68"/>
      <c r="E8760" s="68"/>
      <c r="F8760" s="68"/>
      <c r="G8760" s="389"/>
      <c r="H8760" s="387" t="b" cm="1">
        <f t="array" aca="1" ref="H8760" ca="1">EsNegrita(BP[[#This Row],[CODIGO]])</f>
        <v>0</v>
      </c>
      <c r="I8760" s="387" t="b" cm="1">
        <f t="array" ref="I8760">_xlfn.LET(
    _xlpm.codigos_devolucion, _xlfn.UNIQUE(_xlfn._xlws.FILTER(BP[CODIGO], ISNUMBER(SEARCH("devoluci", BP[NOMBRE CUENTA])), {""})),
    ISNUMBER(MATCH(BP[[#This Row],[CODIGO]], _xlpm.codigos_devolucion, 0))
)</f>
        <v>0</v>
      </c>
    </row>
    <row r="8761" spans="1:9" x14ac:dyDescent="0.25">
      <c r="A8761" s="68"/>
      <c r="B8761" s="68"/>
      <c r="C8761" s="68"/>
      <c r="D8761" s="68"/>
      <c r="E8761" s="68"/>
      <c r="F8761" s="68"/>
      <c r="G8761" s="389"/>
      <c r="H8761" s="387" t="b" cm="1">
        <f t="array" aca="1" ref="H8761" ca="1">EsNegrita(BP[[#This Row],[CODIGO]])</f>
        <v>0</v>
      </c>
      <c r="I8761" s="387" t="b" cm="1">
        <f t="array" ref="I8761">_xlfn.LET(
    _xlpm.codigos_devolucion, _xlfn.UNIQUE(_xlfn._xlws.FILTER(BP[CODIGO], ISNUMBER(SEARCH("devoluci", BP[NOMBRE CUENTA])), {""})),
    ISNUMBER(MATCH(BP[[#This Row],[CODIGO]], _xlpm.codigos_devolucion, 0))
)</f>
        <v>0</v>
      </c>
    </row>
    <row r="8762" spans="1:9" x14ac:dyDescent="0.25">
      <c r="A8762" s="68"/>
      <c r="B8762" s="68"/>
      <c r="C8762" s="68"/>
      <c r="D8762" s="68"/>
      <c r="E8762" s="68"/>
      <c r="F8762" s="68"/>
      <c r="G8762" s="389"/>
      <c r="H8762" s="387" t="b" cm="1">
        <f t="array" aca="1" ref="H8762" ca="1">EsNegrita(BP[[#This Row],[CODIGO]])</f>
        <v>0</v>
      </c>
      <c r="I8762" s="387" t="b" cm="1">
        <f t="array" ref="I8762">_xlfn.LET(
    _xlpm.codigos_devolucion, _xlfn.UNIQUE(_xlfn._xlws.FILTER(BP[CODIGO], ISNUMBER(SEARCH("devoluci", BP[NOMBRE CUENTA])), {""})),
    ISNUMBER(MATCH(BP[[#This Row],[CODIGO]], _xlpm.codigos_devolucion, 0))
)</f>
        <v>0</v>
      </c>
    </row>
    <row r="8763" spans="1:9" x14ac:dyDescent="0.25">
      <c r="A8763" s="68"/>
      <c r="B8763" s="68"/>
      <c r="C8763" s="68"/>
      <c r="D8763" s="68"/>
      <c r="E8763" s="68"/>
      <c r="F8763" s="68"/>
      <c r="G8763" s="389"/>
      <c r="H8763" s="387" t="b" cm="1">
        <f t="array" aca="1" ref="H8763" ca="1">EsNegrita(BP[[#This Row],[CODIGO]])</f>
        <v>0</v>
      </c>
      <c r="I8763" s="387" t="b" cm="1">
        <f t="array" ref="I8763">_xlfn.LET(
    _xlpm.codigos_devolucion, _xlfn.UNIQUE(_xlfn._xlws.FILTER(BP[CODIGO], ISNUMBER(SEARCH("devoluci", BP[NOMBRE CUENTA])), {""})),
    ISNUMBER(MATCH(BP[[#This Row],[CODIGO]], _xlpm.codigos_devolucion, 0))
)</f>
        <v>0</v>
      </c>
    </row>
    <row r="8764" spans="1:9" x14ac:dyDescent="0.25">
      <c r="A8764" s="68"/>
      <c r="B8764" s="68"/>
      <c r="C8764" s="68"/>
      <c r="D8764" s="68"/>
      <c r="E8764" s="68"/>
      <c r="F8764" s="68"/>
      <c r="G8764" s="389"/>
      <c r="H8764" s="387" t="b" cm="1">
        <f t="array" aca="1" ref="H8764" ca="1">EsNegrita(BP[[#This Row],[CODIGO]])</f>
        <v>0</v>
      </c>
      <c r="I8764" s="387" t="b" cm="1">
        <f t="array" ref="I8764">_xlfn.LET(
    _xlpm.codigos_devolucion, _xlfn.UNIQUE(_xlfn._xlws.FILTER(BP[CODIGO], ISNUMBER(SEARCH("devoluci", BP[NOMBRE CUENTA])), {""})),
    ISNUMBER(MATCH(BP[[#This Row],[CODIGO]], _xlpm.codigos_devolucion, 0))
)</f>
        <v>0</v>
      </c>
    </row>
    <row r="8765" spans="1:9" x14ac:dyDescent="0.25">
      <c r="A8765" s="68"/>
      <c r="B8765" s="68"/>
      <c r="C8765" s="68"/>
      <c r="D8765" s="68"/>
      <c r="E8765" s="68"/>
      <c r="F8765" s="68"/>
      <c r="G8765" s="389"/>
      <c r="H8765" s="387" t="b" cm="1">
        <f t="array" aca="1" ref="H8765" ca="1">EsNegrita(BP[[#This Row],[CODIGO]])</f>
        <v>0</v>
      </c>
      <c r="I8765" s="387" t="b" cm="1">
        <f t="array" ref="I8765">_xlfn.LET(
    _xlpm.codigos_devolucion, _xlfn.UNIQUE(_xlfn._xlws.FILTER(BP[CODIGO], ISNUMBER(SEARCH("devoluci", BP[NOMBRE CUENTA])), {""})),
    ISNUMBER(MATCH(BP[[#This Row],[CODIGO]], _xlpm.codigos_devolucion, 0))
)</f>
        <v>0</v>
      </c>
    </row>
    <row r="8766" spans="1:9" x14ac:dyDescent="0.25">
      <c r="A8766" s="68"/>
      <c r="B8766" s="68"/>
      <c r="C8766" s="68"/>
      <c r="D8766" s="68"/>
      <c r="E8766" s="68"/>
      <c r="F8766" s="68"/>
      <c r="G8766" s="389"/>
      <c r="H8766" s="387" t="b" cm="1">
        <f t="array" aca="1" ref="H8766" ca="1">EsNegrita(BP[[#This Row],[CODIGO]])</f>
        <v>0</v>
      </c>
      <c r="I8766" s="387" t="b" cm="1">
        <f t="array" ref="I8766">_xlfn.LET(
    _xlpm.codigos_devolucion, _xlfn.UNIQUE(_xlfn._xlws.FILTER(BP[CODIGO], ISNUMBER(SEARCH("devoluci", BP[NOMBRE CUENTA])), {""})),
    ISNUMBER(MATCH(BP[[#This Row],[CODIGO]], _xlpm.codigos_devolucion, 0))
)</f>
        <v>0</v>
      </c>
    </row>
    <row r="8767" spans="1:9" x14ac:dyDescent="0.25">
      <c r="A8767" s="68"/>
      <c r="B8767" s="68"/>
      <c r="C8767" s="68"/>
      <c r="D8767" s="68"/>
      <c r="E8767" s="68"/>
      <c r="F8767" s="68"/>
      <c r="G8767" s="389"/>
      <c r="H8767" s="387" t="b" cm="1">
        <f t="array" aca="1" ref="H8767" ca="1">EsNegrita(BP[[#This Row],[CODIGO]])</f>
        <v>0</v>
      </c>
      <c r="I8767" s="387" t="b" cm="1">
        <f t="array" ref="I8767">_xlfn.LET(
    _xlpm.codigos_devolucion, _xlfn.UNIQUE(_xlfn._xlws.FILTER(BP[CODIGO], ISNUMBER(SEARCH("devoluci", BP[NOMBRE CUENTA])), {""})),
    ISNUMBER(MATCH(BP[[#This Row],[CODIGO]], _xlpm.codigos_devolucion, 0))
)</f>
        <v>0</v>
      </c>
    </row>
    <row r="8768" spans="1:9" x14ac:dyDescent="0.25">
      <c r="A8768" s="68"/>
      <c r="B8768" s="68"/>
      <c r="C8768" s="68"/>
      <c r="D8768" s="68"/>
      <c r="E8768" s="68"/>
      <c r="F8768" s="68"/>
      <c r="G8768" s="389"/>
      <c r="H8768" s="387" t="b" cm="1">
        <f t="array" aca="1" ref="H8768" ca="1">EsNegrita(BP[[#This Row],[CODIGO]])</f>
        <v>0</v>
      </c>
      <c r="I8768" s="387" t="b" cm="1">
        <f t="array" ref="I8768">_xlfn.LET(
    _xlpm.codigos_devolucion, _xlfn.UNIQUE(_xlfn._xlws.FILTER(BP[CODIGO], ISNUMBER(SEARCH("devoluci", BP[NOMBRE CUENTA])), {""})),
    ISNUMBER(MATCH(BP[[#This Row],[CODIGO]], _xlpm.codigos_devolucion, 0))
)</f>
        <v>0</v>
      </c>
    </row>
    <row r="8769" spans="1:9" x14ac:dyDescent="0.25">
      <c r="A8769" s="68"/>
      <c r="B8769" s="68"/>
      <c r="C8769" s="68"/>
      <c r="D8769" s="68"/>
      <c r="E8769" s="68"/>
      <c r="F8769" s="68"/>
      <c r="G8769" s="389"/>
      <c r="H8769" s="387" t="b" cm="1">
        <f t="array" aca="1" ref="H8769" ca="1">EsNegrita(BP[[#This Row],[CODIGO]])</f>
        <v>0</v>
      </c>
      <c r="I8769" s="387" t="b" cm="1">
        <f t="array" ref="I8769">_xlfn.LET(
    _xlpm.codigos_devolucion, _xlfn.UNIQUE(_xlfn._xlws.FILTER(BP[CODIGO], ISNUMBER(SEARCH("devoluci", BP[NOMBRE CUENTA])), {""})),
    ISNUMBER(MATCH(BP[[#This Row],[CODIGO]], _xlpm.codigos_devolucion, 0))
)</f>
        <v>0</v>
      </c>
    </row>
    <row r="8770" spans="1:9" x14ac:dyDescent="0.25">
      <c r="A8770" s="68"/>
      <c r="B8770" s="68"/>
      <c r="C8770" s="68"/>
      <c r="D8770" s="68"/>
      <c r="E8770" s="68"/>
      <c r="F8770" s="68"/>
      <c r="G8770" s="389"/>
      <c r="H8770" s="387" t="b" cm="1">
        <f t="array" aca="1" ref="H8770" ca="1">EsNegrita(BP[[#This Row],[CODIGO]])</f>
        <v>0</v>
      </c>
      <c r="I8770" s="387" t="b" cm="1">
        <f t="array" ref="I8770">_xlfn.LET(
    _xlpm.codigos_devolucion, _xlfn.UNIQUE(_xlfn._xlws.FILTER(BP[CODIGO], ISNUMBER(SEARCH("devoluci", BP[NOMBRE CUENTA])), {""})),
    ISNUMBER(MATCH(BP[[#This Row],[CODIGO]], _xlpm.codigos_devolucion, 0))
)</f>
        <v>0</v>
      </c>
    </row>
    <row r="8771" spans="1:9" x14ac:dyDescent="0.25">
      <c r="A8771" s="68"/>
      <c r="B8771" s="68"/>
      <c r="C8771" s="68"/>
      <c r="D8771" s="68"/>
      <c r="E8771" s="68"/>
      <c r="F8771" s="68"/>
      <c r="G8771" s="389"/>
      <c r="H8771" s="387" t="b" cm="1">
        <f t="array" aca="1" ref="H8771" ca="1">EsNegrita(BP[[#This Row],[CODIGO]])</f>
        <v>0</v>
      </c>
      <c r="I8771" s="387" t="b" cm="1">
        <f t="array" ref="I8771">_xlfn.LET(
    _xlpm.codigos_devolucion, _xlfn.UNIQUE(_xlfn._xlws.FILTER(BP[CODIGO], ISNUMBER(SEARCH("devoluci", BP[NOMBRE CUENTA])), {""})),
    ISNUMBER(MATCH(BP[[#This Row],[CODIGO]], _xlpm.codigos_devolucion, 0))
)</f>
        <v>0</v>
      </c>
    </row>
    <row r="8772" spans="1:9" x14ac:dyDescent="0.25">
      <c r="A8772" s="68"/>
      <c r="B8772" s="68"/>
      <c r="C8772" s="68"/>
      <c r="D8772" s="68"/>
      <c r="E8772" s="68"/>
      <c r="F8772" s="68"/>
      <c r="G8772" s="389"/>
      <c r="H8772" s="387" t="b" cm="1">
        <f t="array" aca="1" ref="H8772" ca="1">EsNegrita(BP[[#This Row],[CODIGO]])</f>
        <v>0</v>
      </c>
      <c r="I8772" s="387" t="b" cm="1">
        <f t="array" ref="I8772">_xlfn.LET(
    _xlpm.codigos_devolucion, _xlfn.UNIQUE(_xlfn._xlws.FILTER(BP[CODIGO], ISNUMBER(SEARCH("devoluci", BP[NOMBRE CUENTA])), {""})),
    ISNUMBER(MATCH(BP[[#This Row],[CODIGO]], _xlpm.codigos_devolucion, 0))
)</f>
        <v>0</v>
      </c>
    </row>
    <row r="8773" spans="1:9" x14ac:dyDescent="0.25">
      <c r="A8773" s="68"/>
      <c r="B8773" s="68"/>
      <c r="C8773" s="68"/>
      <c r="D8773" s="68"/>
      <c r="E8773" s="68"/>
      <c r="F8773" s="68"/>
      <c r="G8773" s="389"/>
      <c r="H8773" s="387" t="b" cm="1">
        <f t="array" aca="1" ref="H8773" ca="1">EsNegrita(BP[[#This Row],[CODIGO]])</f>
        <v>0</v>
      </c>
      <c r="I8773" s="387" t="b" cm="1">
        <f t="array" ref="I8773">_xlfn.LET(
    _xlpm.codigos_devolucion, _xlfn.UNIQUE(_xlfn._xlws.FILTER(BP[CODIGO], ISNUMBER(SEARCH("devoluci", BP[NOMBRE CUENTA])), {""})),
    ISNUMBER(MATCH(BP[[#This Row],[CODIGO]], _xlpm.codigos_devolucion, 0))
)</f>
        <v>0</v>
      </c>
    </row>
    <row r="8774" spans="1:9" x14ac:dyDescent="0.25">
      <c r="A8774" s="68"/>
      <c r="B8774" s="68"/>
      <c r="C8774" s="68"/>
      <c r="D8774" s="68"/>
      <c r="E8774" s="68"/>
      <c r="F8774" s="68"/>
      <c r="G8774" s="389"/>
      <c r="H8774" s="387" t="b" cm="1">
        <f t="array" aca="1" ref="H8774" ca="1">EsNegrita(BP[[#This Row],[CODIGO]])</f>
        <v>0</v>
      </c>
      <c r="I8774" s="387" t="b" cm="1">
        <f t="array" ref="I8774">_xlfn.LET(
    _xlpm.codigos_devolucion, _xlfn.UNIQUE(_xlfn._xlws.FILTER(BP[CODIGO], ISNUMBER(SEARCH("devoluci", BP[NOMBRE CUENTA])), {""})),
    ISNUMBER(MATCH(BP[[#This Row],[CODIGO]], _xlpm.codigos_devolucion, 0))
)</f>
        <v>0</v>
      </c>
    </row>
    <row r="8775" spans="1:9" x14ac:dyDescent="0.25">
      <c r="A8775" s="68"/>
      <c r="B8775" s="68"/>
      <c r="C8775" s="68"/>
      <c r="D8775" s="68"/>
      <c r="E8775" s="68"/>
      <c r="F8775" s="68"/>
      <c r="G8775" s="389"/>
      <c r="H8775" s="387" t="b" cm="1">
        <f t="array" aca="1" ref="H8775" ca="1">EsNegrita(BP[[#This Row],[CODIGO]])</f>
        <v>0</v>
      </c>
      <c r="I8775" s="387" t="b" cm="1">
        <f t="array" ref="I8775">_xlfn.LET(
    _xlpm.codigos_devolucion, _xlfn.UNIQUE(_xlfn._xlws.FILTER(BP[CODIGO], ISNUMBER(SEARCH("devoluci", BP[NOMBRE CUENTA])), {""})),
    ISNUMBER(MATCH(BP[[#This Row],[CODIGO]], _xlpm.codigos_devolucion, 0))
)</f>
        <v>0</v>
      </c>
    </row>
    <row r="8776" spans="1:9" x14ac:dyDescent="0.25">
      <c r="A8776" s="68"/>
      <c r="B8776" s="68"/>
      <c r="C8776" s="68"/>
      <c r="D8776" s="68"/>
      <c r="E8776" s="68"/>
      <c r="F8776" s="68"/>
      <c r="G8776" s="389"/>
      <c r="H8776" s="387" t="b" cm="1">
        <f t="array" aca="1" ref="H8776" ca="1">EsNegrita(BP[[#This Row],[CODIGO]])</f>
        <v>0</v>
      </c>
      <c r="I8776" s="387" t="b" cm="1">
        <f t="array" ref="I8776">_xlfn.LET(
    _xlpm.codigos_devolucion, _xlfn.UNIQUE(_xlfn._xlws.FILTER(BP[CODIGO], ISNUMBER(SEARCH("devoluci", BP[NOMBRE CUENTA])), {""})),
    ISNUMBER(MATCH(BP[[#This Row],[CODIGO]], _xlpm.codigos_devolucion, 0))
)</f>
        <v>0</v>
      </c>
    </row>
    <row r="8777" spans="1:9" x14ac:dyDescent="0.25">
      <c r="A8777" s="68"/>
      <c r="B8777" s="68"/>
      <c r="C8777" s="68"/>
      <c r="D8777" s="68"/>
      <c r="E8777" s="68"/>
      <c r="F8777" s="68"/>
      <c r="G8777" s="389"/>
      <c r="H8777" s="387" t="b" cm="1">
        <f t="array" aca="1" ref="H8777" ca="1">EsNegrita(BP[[#This Row],[CODIGO]])</f>
        <v>0</v>
      </c>
      <c r="I8777" s="387" t="b" cm="1">
        <f t="array" ref="I8777">_xlfn.LET(
    _xlpm.codigos_devolucion, _xlfn.UNIQUE(_xlfn._xlws.FILTER(BP[CODIGO], ISNUMBER(SEARCH("devoluci", BP[NOMBRE CUENTA])), {""})),
    ISNUMBER(MATCH(BP[[#This Row],[CODIGO]], _xlpm.codigos_devolucion, 0))
)</f>
        <v>0</v>
      </c>
    </row>
    <row r="8778" spans="1:9" x14ac:dyDescent="0.25">
      <c r="A8778" s="68"/>
      <c r="B8778" s="68"/>
      <c r="C8778" s="68"/>
      <c r="D8778" s="68"/>
      <c r="E8778" s="68"/>
      <c r="F8778" s="68"/>
      <c r="G8778" s="389"/>
      <c r="H8778" s="387" t="b" cm="1">
        <f t="array" aca="1" ref="H8778" ca="1">EsNegrita(BP[[#This Row],[CODIGO]])</f>
        <v>0</v>
      </c>
      <c r="I8778" s="387" t="b" cm="1">
        <f t="array" ref="I8778">_xlfn.LET(
    _xlpm.codigos_devolucion, _xlfn.UNIQUE(_xlfn._xlws.FILTER(BP[CODIGO], ISNUMBER(SEARCH("devoluci", BP[NOMBRE CUENTA])), {""})),
    ISNUMBER(MATCH(BP[[#This Row],[CODIGO]], _xlpm.codigos_devolucion, 0))
)</f>
        <v>0</v>
      </c>
    </row>
    <row r="8779" spans="1:9" x14ac:dyDescent="0.25">
      <c r="A8779" s="68"/>
      <c r="B8779" s="68"/>
      <c r="C8779" s="68"/>
      <c r="D8779" s="68"/>
      <c r="E8779" s="68"/>
      <c r="F8779" s="68"/>
      <c r="G8779" s="389"/>
      <c r="H8779" s="387" t="b" cm="1">
        <f t="array" aca="1" ref="H8779" ca="1">EsNegrita(BP[[#This Row],[CODIGO]])</f>
        <v>0</v>
      </c>
      <c r="I8779" s="387" t="b" cm="1">
        <f t="array" ref="I8779">_xlfn.LET(
    _xlpm.codigos_devolucion, _xlfn.UNIQUE(_xlfn._xlws.FILTER(BP[CODIGO], ISNUMBER(SEARCH("devoluci", BP[NOMBRE CUENTA])), {""})),
    ISNUMBER(MATCH(BP[[#This Row],[CODIGO]], _xlpm.codigos_devolucion, 0))
)</f>
        <v>0</v>
      </c>
    </row>
    <row r="8780" spans="1:9" x14ac:dyDescent="0.25">
      <c r="A8780" s="68"/>
      <c r="B8780" s="68"/>
      <c r="C8780" s="68"/>
      <c r="D8780" s="68"/>
      <c r="E8780" s="68"/>
      <c r="F8780" s="68"/>
      <c r="G8780" s="389"/>
      <c r="H8780" s="387" t="b" cm="1">
        <f t="array" aca="1" ref="H8780" ca="1">EsNegrita(BP[[#This Row],[CODIGO]])</f>
        <v>0</v>
      </c>
      <c r="I8780" s="387" t="b" cm="1">
        <f t="array" ref="I8780">_xlfn.LET(
    _xlpm.codigos_devolucion, _xlfn.UNIQUE(_xlfn._xlws.FILTER(BP[CODIGO], ISNUMBER(SEARCH("devoluci", BP[NOMBRE CUENTA])), {""})),
    ISNUMBER(MATCH(BP[[#This Row],[CODIGO]], _xlpm.codigos_devolucion, 0))
)</f>
        <v>0</v>
      </c>
    </row>
    <row r="8781" spans="1:9" x14ac:dyDescent="0.25">
      <c r="A8781" s="68"/>
      <c r="B8781" s="68"/>
      <c r="C8781" s="68"/>
      <c r="D8781" s="68"/>
      <c r="E8781" s="68"/>
      <c r="F8781" s="68"/>
      <c r="G8781" s="389"/>
      <c r="H8781" s="387" t="b" cm="1">
        <f t="array" aca="1" ref="H8781" ca="1">EsNegrita(BP[[#This Row],[CODIGO]])</f>
        <v>0</v>
      </c>
      <c r="I8781" s="387" t="b" cm="1">
        <f t="array" ref="I8781">_xlfn.LET(
    _xlpm.codigos_devolucion, _xlfn.UNIQUE(_xlfn._xlws.FILTER(BP[CODIGO], ISNUMBER(SEARCH("devoluci", BP[NOMBRE CUENTA])), {""})),
    ISNUMBER(MATCH(BP[[#This Row],[CODIGO]], _xlpm.codigos_devolucion, 0))
)</f>
        <v>0</v>
      </c>
    </row>
    <row r="8782" spans="1:9" x14ac:dyDescent="0.25">
      <c r="A8782" s="68"/>
      <c r="B8782" s="68"/>
      <c r="C8782" s="68"/>
      <c r="D8782" s="68"/>
      <c r="E8782" s="68"/>
      <c r="F8782" s="68"/>
      <c r="G8782" s="389"/>
      <c r="H8782" s="387" t="b" cm="1">
        <f t="array" aca="1" ref="H8782" ca="1">EsNegrita(BP[[#This Row],[CODIGO]])</f>
        <v>0</v>
      </c>
      <c r="I8782" s="387" t="b" cm="1">
        <f t="array" ref="I8782">_xlfn.LET(
    _xlpm.codigos_devolucion, _xlfn.UNIQUE(_xlfn._xlws.FILTER(BP[CODIGO], ISNUMBER(SEARCH("devoluci", BP[NOMBRE CUENTA])), {""})),
    ISNUMBER(MATCH(BP[[#This Row],[CODIGO]], _xlpm.codigos_devolucion, 0))
)</f>
        <v>0</v>
      </c>
    </row>
    <row r="8783" spans="1:9" x14ac:dyDescent="0.25">
      <c r="A8783" s="68"/>
      <c r="B8783" s="68"/>
      <c r="C8783" s="68"/>
      <c r="D8783" s="68"/>
      <c r="E8783" s="68"/>
      <c r="F8783" s="68"/>
      <c r="G8783" s="389"/>
      <c r="H8783" s="387" t="b" cm="1">
        <f t="array" aca="1" ref="H8783" ca="1">EsNegrita(BP[[#This Row],[CODIGO]])</f>
        <v>0</v>
      </c>
      <c r="I8783" s="387" t="b" cm="1">
        <f t="array" ref="I8783">_xlfn.LET(
    _xlpm.codigos_devolucion, _xlfn.UNIQUE(_xlfn._xlws.FILTER(BP[CODIGO], ISNUMBER(SEARCH("devoluci", BP[NOMBRE CUENTA])), {""})),
    ISNUMBER(MATCH(BP[[#This Row],[CODIGO]], _xlpm.codigos_devolucion, 0))
)</f>
        <v>0</v>
      </c>
    </row>
    <row r="8784" spans="1:9" x14ac:dyDescent="0.25">
      <c r="A8784" s="68"/>
      <c r="B8784" s="68"/>
      <c r="C8784" s="68"/>
      <c r="D8784" s="68"/>
      <c r="E8784" s="68"/>
      <c r="F8784" s="68"/>
      <c r="G8784" s="389"/>
      <c r="H8784" s="387" t="b" cm="1">
        <f t="array" aca="1" ref="H8784" ca="1">EsNegrita(BP[[#This Row],[CODIGO]])</f>
        <v>0</v>
      </c>
      <c r="I8784" s="387" t="b" cm="1">
        <f t="array" ref="I8784">_xlfn.LET(
    _xlpm.codigos_devolucion, _xlfn.UNIQUE(_xlfn._xlws.FILTER(BP[CODIGO], ISNUMBER(SEARCH("devoluci", BP[NOMBRE CUENTA])), {""})),
    ISNUMBER(MATCH(BP[[#This Row],[CODIGO]], _xlpm.codigos_devolucion, 0))
)</f>
        <v>0</v>
      </c>
    </row>
    <row r="8785" spans="1:9" x14ac:dyDescent="0.25">
      <c r="A8785" s="68"/>
      <c r="B8785" s="68"/>
      <c r="C8785" s="68"/>
      <c r="D8785" s="68"/>
      <c r="E8785" s="68"/>
      <c r="F8785" s="68"/>
      <c r="G8785" s="389"/>
      <c r="H8785" s="387" t="b" cm="1">
        <f t="array" aca="1" ref="H8785" ca="1">EsNegrita(BP[[#This Row],[CODIGO]])</f>
        <v>0</v>
      </c>
      <c r="I8785" s="387" t="b" cm="1">
        <f t="array" ref="I8785">_xlfn.LET(
    _xlpm.codigos_devolucion, _xlfn.UNIQUE(_xlfn._xlws.FILTER(BP[CODIGO], ISNUMBER(SEARCH("devoluci", BP[NOMBRE CUENTA])), {""})),
    ISNUMBER(MATCH(BP[[#This Row],[CODIGO]], _xlpm.codigos_devolucion, 0))
)</f>
        <v>0</v>
      </c>
    </row>
    <row r="8786" spans="1:9" x14ac:dyDescent="0.25">
      <c r="A8786" s="68"/>
      <c r="B8786" s="68"/>
      <c r="C8786" s="68"/>
      <c r="D8786" s="68"/>
      <c r="E8786" s="68"/>
      <c r="F8786" s="68"/>
      <c r="G8786" s="389"/>
      <c r="H8786" s="387" t="b" cm="1">
        <f t="array" aca="1" ref="H8786" ca="1">EsNegrita(BP[[#This Row],[CODIGO]])</f>
        <v>0</v>
      </c>
      <c r="I8786" s="387" t="b" cm="1">
        <f t="array" ref="I8786">_xlfn.LET(
    _xlpm.codigos_devolucion, _xlfn.UNIQUE(_xlfn._xlws.FILTER(BP[CODIGO], ISNUMBER(SEARCH("devoluci", BP[NOMBRE CUENTA])), {""})),
    ISNUMBER(MATCH(BP[[#This Row],[CODIGO]], _xlpm.codigos_devolucion, 0))
)</f>
        <v>0</v>
      </c>
    </row>
    <row r="8787" spans="1:9" x14ac:dyDescent="0.25">
      <c r="A8787" s="68"/>
      <c r="B8787" s="68"/>
      <c r="C8787" s="68"/>
      <c r="D8787" s="68"/>
      <c r="E8787" s="68"/>
      <c r="F8787" s="68"/>
      <c r="G8787" s="389"/>
      <c r="H8787" s="387" t="b" cm="1">
        <f t="array" aca="1" ref="H8787" ca="1">EsNegrita(BP[[#This Row],[CODIGO]])</f>
        <v>0</v>
      </c>
      <c r="I8787" s="387" t="b" cm="1">
        <f t="array" ref="I8787">_xlfn.LET(
    _xlpm.codigos_devolucion, _xlfn.UNIQUE(_xlfn._xlws.FILTER(BP[CODIGO], ISNUMBER(SEARCH("devoluci", BP[NOMBRE CUENTA])), {""})),
    ISNUMBER(MATCH(BP[[#This Row],[CODIGO]], _xlpm.codigos_devolucion, 0))
)</f>
        <v>0</v>
      </c>
    </row>
    <row r="8788" spans="1:9" x14ac:dyDescent="0.25">
      <c r="A8788" s="68"/>
      <c r="B8788" s="68"/>
      <c r="C8788" s="68"/>
      <c r="D8788" s="68"/>
      <c r="E8788" s="68"/>
      <c r="F8788" s="68"/>
      <c r="G8788" s="389"/>
      <c r="H8788" s="387" t="b" cm="1">
        <f t="array" aca="1" ref="H8788" ca="1">EsNegrita(BP[[#This Row],[CODIGO]])</f>
        <v>0</v>
      </c>
      <c r="I8788" s="387" t="b" cm="1">
        <f t="array" ref="I8788">_xlfn.LET(
    _xlpm.codigos_devolucion, _xlfn.UNIQUE(_xlfn._xlws.FILTER(BP[CODIGO], ISNUMBER(SEARCH("devoluci", BP[NOMBRE CUENTA])), {""})),
    ISNUMBER(MATCH(BP[[#This Row],[CODIGO]], _xlpm.codigos_devolucion, 0))
)</f>
        <v>0</v>
      </c>
    </row>
    <row r="8789" spans="1:9" x14ac:dyDescent="0.25">
      <c r="A8789" s="68"/>
      <c r="B8789" s="68"/>
      <c r="C8789" s="68"/>
      <c r="D8789" s="68"/>
      <c r="E8789" s="68"/>
      <c r="F8789" s="68"/>
      <c r="G8789" s="389"/>
      <c r="H8789" s="387" t="b" cm="1">
        <f t="array" aca="1" ref="H8789" ca="1">EsNegrita(BP[[#This Row],[CODIGO]])</f>
        <v>0</v>
      </c>
      <c r="I8789" s="387" t="b" cm="1">
        <f t="array" ref="I8789">_xlfn.LET(
    _xlpm.codigos_devolucion, _xlfn.UNIQUE(_xlfn._xlws.FILTER(BP[CODIGO], ISNUMBER(SEARCH("devoluci", BP[NOMBRE CUENTA])), {""})),
    ISNUMBER(MATCH(BP[[#This Row],[CODIGO]], _xlpm.codigos_devolucion, 0))
)</f>
        <v>0</v>
      </c>
    </row>
    <row r="8790" spans="1:9" x14ac:dyDescent="0.25">
      <c r="A8790" s="68"/>
      <c r="B8790" s="68"/>
      <c r="C8790" s="68"/>
      <c r="D8790" s="68"/>
      <c r="E8790" s="68"/>
      <c r="F8790" s="68"/>
      <c r="G8790" s="389"/>
      <c r="H8790" s="387" t="b" cm="1">
        <f t="array" aca="1" ref="H8790" ca="1">EsNegrita(BP[[#This Row],[CODIGO]])</f>
        <v>0</v>
      </c>
      <c r="I8790" s="387" t="b" cm="1">
        <f t="array" ref="I8790">_xlfn.LET(
    _xlpm.codigos_devolucion, _xlfn.UNIQUE(_xlfn._xlws.FILTER(BP[CODIGO], ISNUMBER(SEARCH("devoluci", BP[NOMBRE CUENTA])), {""})),
    ISNUMBER(MATCH(BP[[#This Row],[CODIGO]], _xlpm.codigos_devolucion, 0))
)</f>
        <v>0</v>
      </c>
    </row>
    <row r="8791" spans="1:9" x14ac:dyDescent="0.25">
      <c r="A8791" s="68"/>
      <c r="B8791" s="68"/>
      <c r="C8791" s="68"/>
      <c r="D8791" s="68"/>
      <c r="E8791" s="68"/>
      <c r="F8791" s="68"/>
      <c r="G8791" s="389"/>
      <c r="H8791" s="387" t="b" cm="1">
        <f t="array" aca="1" ref="H8791" ca="1">EsNegrita(BP[[#This Row],[CODIGO]])</f>
        <v>0</v>
      </c>
      <c r="I8791" s="387" t="b" cm="1">
        <f t="array" ref="I8791">_xlfn.LET(
    _xlpm.codigos_devolucion, _xlfn.UNIQUE(_xlfn._xlws.FILTER(BP[CODIGO], ISNUMBER(SEARCH("devoluci", BP[NOMBRE CUENTA])), {""})),
    ISNUMBER(MATCH(BP[[#This Row],[CODIGO]], _xlpm.codigos_devolucion, 0))
)</f>
        <v>0</v>
      </c>
    </row>
    <row r="8792" spans="1:9" x14ac:dyDescent="0.25">
      <c r="A8792" s="68"/>
      <c r="B8792" s="68"/>
      <c r="C8792" s="68"/>
      <c r="D8792" s="68"/>
      <c r="E8792" s="68"/>
      <c r="F8792" s="68"/>
      <c r="G8792" s="389"/>
      <c r="H8792" s="387" t="b" cm="1">
        <f t="array" aca="1" ref="H8792" ca="1">EsNegrita(BP[[#This Row],[CODIGO]])</f>
        <v>0</v>
      </c>
      <c r="I8792" s="387" t="b" cm="1">
        <f t="array" ref="I8792">_xlfn.LET(
    _xlpm.codigos_devolucion, _xlfn.UNIQUE(_xlfn._xlws.FILTER(BP[CODIGO], ISNUMBER(SEARCH("devoluci", BP[NOMBRE CUENTA])), {""})),
    ISNUMBER(MATCH(BP[[#This Row],[CODIGO]], _xlpm.codigos_devolucion, 0))
)</f>
        <v>0</v>
      </c>
    </row>
    <row r="8793" spans="1:9" x14ac:dyDescent="0.25">
      <c r="A8793" s="68"/>
      <c r="B8793" s="68"/>
      <c r="C8793" s="68"/>
      <c r="D8793" s="68"/>
      <c r="E8793" s="68"/>
      <c r="F8793" s="68"/>
      <c r="G8793" s="389"/>
      <c r="H8793" s="387" t="b" cm="1">
        <f t="array" aca="1" ref="H8793" ca="1">EsNegrita(BP[[#This Row],[CODIGO]])</f>
        <v>0</v>
      </c>
      <c r="I8793" s="387" t="b" cm="1">
        <f t="array" ref="I8793">_xlfn.LET(
    _xlpm.codigos_devolucion, _xlfn.UNIQUE(_xlfn._xlws.FILTER(BP[CODIGO], ISNUMBER(SEARCH("devoluci", BP[NOMBRE CUENTA])), {""})),
    ISNUMBER(MATCH(BP[[#This Row],[CODIGO]], _xlpm.codigos_devolucion, 0))
)</f>
        <v>0</v>
      </c>
    </row>
    <row r="8794" spans="1:9" x14ac:dyDescent="0.25">
      <c r="A8794" s="68"/>
      <c r="B8794" s="68"/>
      <c r="C8794" s="68"/>
      <c r="D8794" s="68"/>
      <c r="E8794" s="68"/>
      <c r="F8794" s="68"/>
      <c r="G8794" s="389"/>
      <c r="H8794" s="387" t="b" cm="1">
        <f t="array" aca="1" ref="H8794" ca="1">EsNegrita(BP[[#This Row],[CODIGO]])</f>
        <v>0</v>
      </c>
      <c r="I8794" s="387" t="b" cm="1">
        <f t="array" ref="I8794">_xlfn.LET(
    _xlpm.codigos_devolucion, _xlfn.UNIQUE(_xlfn._xlws.FILTER(BP[CODIGO], ISNUMBER(SEARCH("devoluci", BP[NOMBRE CUENTA])), {""})),
    ISNUMBER(MATCH(BP[[#This Row],[CODIGO]], _xlpm.codigos_devolucion, 0))
)</f>
        <v>0</v>
      </c>
    </row>
    <row r="8795" spans="1:9" x14ac:dyDescent="0.25">
      <c r="A8795" s="68"/>
      <c r="B8795" s="68"/>
      <c r="C8795" s="68"/>
      <c r="D8795" s="68"/>
      <c r="E8795" s="68"/>
      <c r="F8795" s="68"/>
      <c r="G8795" s="389"/>
      <c r="H8795" s="387" t="b" cm="1">
        <f t="array" aca="1" ref="H8795" ca="1">EsNegrita(BP[[#This Row],[CODIGO]])</f>
        <v>0</v>
      </c>
      <c r="I8795" s="387" t="b" cm="1">
        <f t="array" ref="I8795">_xlfn.LET(
    _xlpm.codigos_devolucion, _xlfn.UNIQUE(_xlfn._xlws.FILTER(BP[CODIGO], ISNUMBER(SEARCH("devoluci", BP[NOMBRE CUENTA])), {""})),
    ISNUMBER(MATCH(BP[[#This Row],[CODIGO]], _xlpm.codigos_devolucion, 0))
)</f>
        <v>0</v>
      </c>
    </row>
    <row r="8796" spans="1:9" x14ac:dyDescent="0.25">
      <c r="A8796" s="68"/>
      <c r="B8796" s="68"/>
      <c r="C8796" s="68"/>
      <c r="D8796" s="68"/>
      <c r="E8796" s="68"/>
      <c r="F8796" s="68"/>
      <c r="G8796" s="389"/>
      <c r="H8796" s="387" t="b" cm="1">
        <f t="array" aca="1" ref="H8796" ca="1">EsNegrita(BP[[#This Row],[CODIGO]])</f>
        <v>0</v>
      </c>
      <c r="I8796" s="387" t="b" cm="1">
        <f t="array" ref="I8796">_xlfn.LET(
    _xlpm.codigos_devolucion, _xlfn.UNIQUE(_xlfn._xlws.FILTER(BP[CODIGO], ISNUMBER(SEARCH("devoluci", BP[NOMBRE CUENTA])), {""})),
    ISNUMBER(MATCH(BP[[#This Row],[CODIGO]], _xlpm.codigos_devolucion, 0))
)</f>
        <v>0</v>
      </c>
    </row>
    <row r="8797" spans="1:9" x14ac:dyDescent="0.25">
      <c r="A8797" s="68"/>
      <c r="B8797" s="68"/>
      <c r="C8797" s="68"/>
      <c r="D8797" s="68"/>
      <c r="E8797" s="68"/>
      <c r="F8797" s="68"/>
      <c r="G8797" s="389"/>
      <c r="H8797" s="387" t="b" cm="1">
        <f t="array" aca="1" ref="H8797" ca="1">EsNegrita(BP[[#This Row],[CODIGO]])</f>
        <v>0</v>
      </c>
      <c r="I8797" s="387" t="b" cm="1">
        <f t="array" ref="I8797">_xlfn.LET(
    _xlpm.codigos_devolucion, _xlfn.UNIQUE(_xlfn._xlws.FILTER(BP[CODIGO], ISNUMBER(SEARCH("devoluci", BP[NOMBRE CUENTA])), {""})),
    ISNUMBER(MATCH(BP[[#This Row],[CODIGO]], _xlpm.codigos_devolucion, 0))
)</f>
        <v>0</v>
      </c>
    </row>
    <row r="8798" spans="1:9" x14ac:dyDescent="0.25">
      <c r="A8798" s="68"/>
      <c r="B8798" s="68"/>
      <c r="C8798" s="68"/>
      <c r="D8798" s="68"/>
      <c r="E8798" s="68"/>
      <c r="F8798" s="68"/>
      <c r="G8798" s="389"/>
      <c r="H8798" s="387" t="b" cm="1">
        <f t="array" aca="1" ref="H8798" ca="1">EsNegrita(BP[[#This Row],[CODIGO]])</f>
        <v>0</v>
      </c>
      <c r="I8798" s="387" t="b" cm="1">
        <f t="array" ref="I8798">_xlfn.LET(
    _xlpm.codigos_devolucion, _xlfn.UNIQUE(_xlfn._xlws.FILTER(BP[CODIGO], ISNUMBER(SEARCH("devoluci", BP[NOMBRE CUENTA])), {""})),
    ISNUMBER(MATCH(BP[[#This Row],[CODIGO]], _xlpm.codigos_devolucion, 0))
)</f>
        <v>0</v>
      </c>
    </row>
    <row r="8799" spans="1:9" x14ac:dyDescent="0.25">
      <c r="A8799" s="68"/>
      <c r="B8799" s="68"/>
      <c r="C8799" s="68"/>
      <c r="D8799" s="68"/>
      <c r="E8799" s="68"/>
      <c r="F8799" s="68"/>
      <c r="G8799" s="389"/>
      <c r="H8799" s="387" t="b" cm="1">
        <f t="array" aca="1" ref="H8799" ca="1">EsNegrita(BP[[#This Row],[CODIGO]])</f>
        <v>0</v>
      </c>
      <c r="I8799" s="387" t="b" cm="1">
        <f t="array" ref="I8799">_xlfn.LET(
    _xlpm.codigos_devolucion, _xlfn.UNIQUE(_xlfn._xlws.FILTER(BP[CODIGO], ISNUMBER(SEARCH("devoluci", BP[NOMBRE CUENTA])), {""})),
    ISNUMBER(MATCH(BP[[#This Row],[CODIGO]], _xlpm.codigos_devolucion, 0))
)</f>
        <v>0</v>
      </c>
    </row>
    <row r="8800" spans="1:9" x14ac:dyDescent="0.25">
      <c r="A8800" s="390"/>
      <c r="B8800" s="390"/>
      <c r="C8800" s="390"/>
      <c r="D8800" s="390"/>
      <c r="E8800" s="390"/>
      <c r="F8800" s="390"/>
      <c r="G8800" s="391"/>
      <c r="H8800" s="387" t="b" cm="1">
        <f t="array" aca="1" ref="H8800" ca="1">EsNegrita(BP[[#This Row],[CODIGO]])</f>
        <v>0</v>
      </c>
      <c r="I8800" s="387" t="b" cm="1">
        <f t="array" ref="I8800">_xlfn.LET(
    _xlpm.codigos_devolucion, _xlfn.UNIQUE(_xlfn._xlws.FILTER(BP[CODIGO], ISNUMBER(SEARCH("devoluci", BP[NOMBRE CUENTA])), {""})),
    ISNUMBER(MATCH(BP[[#This Row],[CODIGO]], _xlpm.codigos_devolucion, 0))
)</f>
        <v>0</v>
      </c>
    </row>
    <row r="8801" spans="1:9" x14ac:dyDescent="0.25">
      <c r="A8801" s="68"/>
      <c r="B8801" s="68"/>
      <c r="C8801" s="68"/>
      <c r="D8801" s="68"/>
      <c r="E8801" s="68"/>
      <c r="F8801" s="68"/>
      <c r="G8801" s="389"/>
      <c r="H8801" s="387" t="b" cm="1">
        <f t="array" aca="1" ref="H8801" ca="1">EsNegrita(BP[[#This Row],[CODIGO]])</f>
        <v>0</v>
      </c>
      <c r="I8801" s="387" t="b" cm="1">
        <f t="array" ref="I8801">_xlfn.LET(
    _xlpm.codigos_devolucion, _xlfn.UNIQUE(_xlfn._xlws.FILTER(BP[CODIGO], ISNUMBER(SEARCH("devoluci", BP[NOMBRE CUENTA])), {""})),
    ISNUMBER(MATCH(BP[[#This Row],[CODIGO]], _xlpm.codigos_devolucion, 0))
)</f>
        <v>0</v>
      </c>
    </row>
    <row r="8802" spans="1:9" x14ac:dyDescent="0.25">
      <c r="A8802" s="68"/>
      <c r="B8802" s="68"/>
      <c r="C8802" s="68"/>
      <c r="D8802" s="68"/>
      <c r="E8802" s="68"/>
      <c r="F8802" s="68"/>
      <c r="G8802" s="389"/>
      <c r="H8802" s="387" t="b" cm="1">
        <f t="array" aca="1" ref="H8802" ca="1">EsNegrita(BP[[#This Row],[CODIGO]])</f>
        <v>0</v>
      </c>
      <c r="I8802" s="387" t="b" cm="1">
        <f t="array" ref="I8802">_xlfn.LET(
    _xlpm.codigos_devolucion, _xlfn.UNIQUE(_xlfn._xlws.FILTER(BP[CODIGO], ISNUMBER(SEARCH("devoluci", BP[NOMBRE CUENTA])), {""})),
    ISNUMBER(MATCH(BP[[#This Row],[CODIGO]], _xlpm.codigos_devolucion, 0))
)</f>
        <v>0</v>
      </c>
    </row>
    <row r="8803" spans="1:9" x14ac:dyDescent="0.25">
      <c r="A8803" s="68"/>
      <c r="B8803" s="68"/>
      <c r="C8803" s="68"/>
      <c r="D8803" s="68"/>
      <c r="E8803" s="68"/>
      <c r="F8803" s="68"/>
      <c r="G8803" s="389"/>
      <c r="H8803" s="387" t="b" cm="1">
        <f t="array" aca="1" ref="H8803" ca="1">EsNegrita(BP[[#This Row],[CODIGO]])</f>
        <v>0</v>
      </c>
      <c r="I8803" s="387" t="b" cm="1">
        <f t="array" ref="I8803">_xlfn.LET(
    _xlpm.codigos_devolucion, _xlfn.UNIQUE(_xlfn._xlws.FILTER(BP[CODIGO], ISNUMBER(SEARCH("devoluci", BP[NOMBRE CUENTA])), {""})),
    ISNUMBER(MATCH(BP[[#This Row],[CODIGO]], _xlpm.codigos_devolucion, 0))
)</f>
        <v>0</v>
      </c>
    </row>
    <row r="8804" spans="1:9" x14ac:dyDescent="0.25">
      <c r="A8804" s="68"/>
      <c r="B8804" s="68"/>
      <c r="C8804" s="68"/>
      <c r="D8804" s="68"/>
      <c r="E8804" s="68"/>
      <c r="F8804" s="68"/>
      <c r="G8804" s="389"/>
      <c r="H8804" s="387" t="b" cm="1">
        <f t="array" aca="1" ref="H8804" ca="1">EsNegrita(BP[[#This Row],[CODIGO]])</f>
        <v>0</v>
      </c>
      <c r="I8804" s="387" t="b" cm="1">
        <f t="array" ref="I8804">_xlfn.LET(
    _xlpm.codigos_devolucion, _xlfn.UNIQUE(_xlfn._xlws.FILTER(BP[CODIGO], ISNUMBER(SEARCH("devoluci", BP[NOMBRE CUENTA])), {""})),
    ISNUMBER(MATCH(BP[[#This Row],[CODIGO]], _xlpm.codigos_devolucion, 0))
)</f>
        <v>0</v>
      </c>
    </row>
    <row r="8805" spans="1:9" x14ac:dyDescent="0.25">
      <c r="A8805" s="68"/>
      <c r="B8805" s="68"/>
      <c r="C8805" s="68"/>
      <c r="D8805" s="68"/>
      <c r="E8805" s="68"/>
      <c r="F8805" s="68"/>
      <c r="G8805" s="389"/>
      <c r="H8805" s="387" t="b" cm="1">
        <f t="array" aca="1" ref="H8805" ca="1">EsNegrita(BP[[#This Row],[CODIGO]])</f>
        <v>0</v>
      </c>
      <c r="I8805" s="387" t="b" cm="1">
        <f t="array" ref="I8805">_xlfn.LET(
    _xlpm.codigos_devolucion, _xlfn.UNIQUE(_xlfn._xlws.FILTER(BP[CODIGO], ISNUMBER(SEARCH("devoluci", BP[NOMBRE CUENTA])), {""})),
    ISNUMBER(MATCH(BP[[#This Row],[CODIGO]], _xlpm.codigos_devolucion, 0))
)</f>
        <v>0</v>
      </c>
    </row>
    <row r="8806" spans="1:9" x14ac:dyDescent="0.25">
      <c r="A8806" s="68"/>
      <c r="B8806" s="68"/>
      <c r="C8806" s="68"/>
      <c r="D8806" s="68"/>
      <c r="E8806" s="68"/>
      <c r="F8806" s="68"/>
      <c r="G8806" s="389"/>
      <c r="H8806" s="387" t="b" cm="1">
        <f t="array" aca="1" ref="H8806" ca="1">EsNegrita(BP[[#This Row],[CODIGO]])</f>
        <v>0</v>
      </c>
      <c r="I8806" s="387" t="b" cm="1">
        <f t="array" ref="I8806">_xlfn.LET(
    _xlpm.codigos_devolucion, _xlfn.UNIQUE(_xlfn._xlws.FILTER(BP[CODIGO], ISNUMBER(SEARCH("devoluci", BP[NOMBRE CUENTA])), {""})),
    ISNUMBER(MATCH(BP[[#This Row],[CODIGO]], _xlpm.codigos_devolucion, 0))
)</f>
        <v>0</v>
      </c>
    </row>
    <row r="8807" spans="1:9" x14ac:dyDescent="0.25">
      <c r="A8807" s="68"/>
      <c r="B8807" s="68"/>
      <c r="C8807" s="68"/>
      <c r="D8807" s="68"/>
      <c r="E8807" s="68"/>
      <c r="F8807" s="68"/>
      <c r="G8807" s="389"/>
      <c r="H8807" s="387" t="b" cm="1">
        <f t="array" aca="1" ref="H8807" ca="1">EsNegrita(BP[[#This Row],[CODIGO]])</f>
        <v>0</v>
      </c>
      <c r="I8807" s="387" t="b" cm="1">
        <f t="array" ref="I8807">_xlfn.LET(
    _xlpm.codigos_devolucion, _xlfn.UNIQUE(_xlfn._xlws.FILTER(BP[CODIGO], ISNUMBER(SEARCH("devoluci", BP[NOMBRE CUENTA])), {""})),
    ISNUMBER(MATCH(BP[[#This Row],[CODIGO]], _xlpm.codigos_devolucion, 0))
)</f>
        <v>0</v>
      </c>
    </row>
    <row r="8808" spans="1:9" x14ac:dyDescent="0.25">
      <c r="A8808" s="68"/>
      <c r="B8808" s="68"/>
      <c r="C8808" s="68"/>
      <c r="D8808" s="68"/>
      <c r="E8808" s="68"/>
      <c r="F8808" s="68"/>
      <c r="G8808" s="389"/>
      <c r="H8808" s="387" t="b" cm="1">
        <f t="array" aca="1" ref="H8808" ca="1">EsNegrita(BP[[#This Row],[CODIGO]])</f>
        <v>0</v>
      </c>
      <c r="I8808" s="387" t="b" cm="1">
        <f t="array" ref="I8808">_xlfn.LET(
    _xlpm.codigos_devolucion, _xlfn.UNIQUE(_xlfn._xlws.FILTER(BP[CODIGO], ISNUMBER(SEARCH("devoluci", BP[NOMBRE CUENTA])), {""})),
    ISNUMBER(MATCH(BP[[#This Row],[CODIGO]], _xlpm.codigos_devolucion, 0))
)</f>
        <v>0</v>
      </c>
    </row>
    <row r="8809" spans="1:9" x14ac:dyDescent="0.25">
      <c r="A8809" s="68"/>
      <c r="B8809" s="68"/>
      <c r="C8809" s="68"/>
      <c r="D8809" s="68"/>
      <c r="E8809" s="68"/>
      <c r="F8809" s="68"/>
      <c r="G8809" s="389"/>
      <c r="H8809" s="387" t="b" cm="1">
        <f t="array" aca="1" ref="H8809" ca="1">EsNegrita(BP[[#This Row],[CODIGO]])</f>
        <v>0</v>
      </c>
      <c r="I8809" s="387" t="b" cm="1">
        <f t="array" ref="I8809">_xlfn.LET(
    _xlpm.codigos_devolucion, _xlfn.UNIQUE(_xlfn._xlws.FILTER(BP[CODIGO], ISNUMBER(SEARCH("devoluci", BP[NOMBRE CUENTA])), {""})),
    ISNUMBER(MATCH(BP[[#This Row],[CODIGO]], _xlpm.codigos_devolucion, 0))
)</f>
        <v>0</v>
      </c>
    </row>
    <row r="8810" spans="1:9" x14ac:dyDescent="0.25">
      <c r="A8810" s="68"/>
      <c r="B8810" s="68"/>
      <c r="C8810" s="68"/>
      <c r="D8810" s="68"/>
      <c r="E8810" s="68"/>
      <c r="F8810" s="68"/>
      <c r="G8810" s="389"/>
      <c r="H8810" s="387" t="b" cm="1">
        <f t="array" aca="1" ref="H8810" ca="1">EsNegrita(BP[[#This Row],[CODIGO]])</f>
        <v>0</v>
      </c>
      <c r="I8810" s="387" t="b" cm="1">
        <f t="array" ref="I8810">_xlfn.LET(
    _xlpm.codigos_devolucion, _xlfn.UNIQUE(_xlfn._xlws.FILTER(BP[CODIGO], ISNUMBER(SEARCH("devoluci", BP[NOMBRE CUENTA])), {""})),
    ISNUMBER(MATCH(BP[[#This Row],[CODIGO]], _xlpm.codigos_devolucion, 0))
)</f>
        <v>0</v>
      </c>
    </row>
    <row r="8811" spans="1:9" x14ac:dyDescent="0.25">
      <c r="A8811" s="68"/>
      <c r="B8811" s="68"/>
      <c r="C8811" s="68"/>
      <c r="D8811" s="68"/>
      <c r="E8811" s="68"/>
      <c r="F8811" s="68"/>
      <c r="G8811" s="389"/>
      <c r="H8811" s="387" t="b" cm="1">
        <f t="array" aca="1" ref="H8811" ca="1">EsNegrita(BP[[#This Row],[CODIGO]])</f>
        <v>0</v>
      </c>
      <c r="I8811" s="387" t="b" cm="1">
        <f t="array" ref="I8811">_xlfn.LET(
    _xlpm.codigos_devolucion, _xlfn.UNIQUE(_xlfn._xlws.FILTER(BP[CODIGO], ISNUMBER(SEARCH("devoluci", BP[NOMBRE CUENTA])), {""})),
    ISNUMBER(MATCH(BP[[#This Row],[CODIGO]], _xlpm.codigos_devolucion, 0))
)</f>
        <v>0</v>
      </c>
    </row>
    <row r="8812" spans="1:9" x14ac:dyDescent="0.25">
      <c r="A8812" s="68"/>
      <c r="B8812" s="68"/>
      <c r="C8812" s="68"/>
      <c r="D8812" s="68"/>
      <c r="E8812" s="68"/>
      <c r="F8812" s="68"/>
      <c r="G8812" s="389"/>
      <c r="H8812" s="387" t="b" cm="1">
        <f t="array" aca="1" ref="H8812" ca="1">EsNegrita(BP[[#This Row],[CODIGO]])</f>
        <v>0</v>
      </c>
      <c r="I8812" s="387" t="b" cm="1">
        <f t="array" ref="I8812">_xlfn.LET(
    _xlpm.codigos_devolucion, _xlfn.UNIQUE(_xlfn._xlws.FILTER(BP[CODIGO], ISNUMBER(SEARCH("devoluci", BP[NOMBRE CUENTA])), {""})),
    ISNUMBER(MATCH(BP[[#This Row],[CODIGO]], _xlpm.codigos_devolucion, 0))
)</f>
        <v>0</v>
      </c>
    </row>
    <row r="8813" spans="1:9" x14ac:dyDescent="0.25">
      <c r="A8813" s="68"/>
      <c r="B8813" s="68"/>
      <c r="C8813" s="68"/>
      <c r="D8813" s="68"/>
      <c r="E8813" s="68"/>
      <c r="F8813" s="68"/>
      <c r="G8813" s="389"/>
      <c r="H8813" s="387" t="b" cm="1">
        <f t="array" aca="1" ref="H8813" ca="1">EsNegrita(BP[[#This Row],[CODIGO]])</f>
        <v>0</v>
      </c>
      <c r="I8813" s="387" t="b" cm="1">
        <f t="array" ref="I8813">_xlfn.LET(
    _xlpm.codigos_devolucion, _xlfn.UNIQUE(_xlfn._xlws.FILTER(BP[CODIGO], ISNUMBER(SEARCH("devoluci", BP[NOMBRE CUENTA])), {""})),
    ISNUMBER(MATCH(BP[[#This Row],[CODIGO]], _xlpm.codigos_devolucion, 0))
)</f>
        <v>0</v>
      </c>
    </row>
    <row r="8814" spans="1:9" x14ac:dyDescent="0.25">
      <c r="A8814" s="68"/>
      <c r="B8814" s="68"/>
      <c r="C8814" s="68"/>
      <c r="D8814" s="68"/>
      <c r="E8814" s="68"/>
      <c r="F8814" s="68"/>
      <c r="G8814" s="389"/>
      <c r="H8814" s="387" t="b" cm="1">
        <f t="array" aca="1" ref="H8814" ca="1">EsNegrita(BP[[#This Row],[CODIGO]])</f>
        <v>0</v>
      </c>
      <c r="I8814" s="387" t="b" cm="1">
        <f t="array" ref="I8814">_xlfn.LET(
    _xlpm.codigos_devolucion, _xlfn.UNIQUE(_xlfn._xlws.FILTER(BP[CODIGO], ISNUMBER(SEARCH("devoluci", BP[NOMBRE CUENTA])), {""})),
    ISNUMBER(MATCH(BP[[#This Row],[CODIGO]], _xlpm.codigos_devolucion, 0))
)</f>
        <v>0</v>
      </c>
    </row>
    <row r="8815" spans="1:9" x14ac:dyDescent="0.25">
      <c r="A8815" s="68"/>
      <c r="B8815" s="68"/>
      <c r="C8815" s="68"/>
      <c r="D8815" s="68"/>
      <c r="E8815" s="68"/>
      <c r="F8815" s="68"/>
      <c r="G8815" s="389"/>
      <c r="H8815" s="387" t="b" cm="1">
        <f t="array" aca="1" ref="H8815" ca="1">EsNegrita(BP[[#This Row],[CODIGO]])</f>
        <v>0</v>
      </c>
      <c r="I8815" s="387" t="b" cm="1">
        <f t="array" ref="I8815">_xlfn.LET(
    _xlpm.codigos_devolucion, _xlfn.UNIQUE(_xlfn._xlws.FILTER(BP[CODIGO], ISNUMBER(SEARCH("devoluci", BP[NOMBRE CUENTA])), {""})),
    ISNUMBER(MATCH(BP[[#This Row],[CODIGO]], _xlpm.codigos_devolucion, 0))
)</f>
        <v>0</v>
      </c>
    </row>
    <row r="8816" spans="1:9" x14ac:dyDescent="0.25">
      <c r="A8816" s="68"/>
      <c r="B8816" s="68"/>
      <c r="C8816" s="68"/>
      <c r="D8816" s="68"/>
      <c r="E8816" s="68"/>
      <c r="F8816" s="68"/>
      <c r="G8816" s="389"/>
      <c r="H8816" s="387" t="b" cm="1">
        <f t="array" aca="1" ref="H8816" ca="1">EsNegrita(BP[[#This Row],[CODIGO]])</f>
        <v>0</v>
      </c>
      <c r="I8816" s="387" t="b" cm="1">
        <f t="array" ref="I8816">_xlfn.LET(
    _xlpm.codigos_devolucion, _xlfn.UNIQUE(_xlfn._xlws.FILTER(BP[CODIGO], ISNUMBER(SEARCH("devoluci", BP[NOMBRE CUENTA])), {""})),
    ISNUMBER(MATCH(BP[[#This Row],[CODIGO]], _xlpm.codigos_devolucion, 0))
)</f>
        <v>0</v>
      </c>
    </row>
    <row r="8817" spans="1:9" x14ac:dyDescent="0.25">
      <c r="A8817" s="68"/>
      <c r="B8817" s="68"/>
      <c r="C8817" s="68"/>
      <c r="D8817" s="68"/>
      <c r="E8817" s="68"/>
      <c r="F8817" s="68"/>
      <c r="G8817" s="389"/>
      <c r="H8817" s="387" t="b" cm="1">
        <f t="array" aca="1" ref="H8817" ca="1">EsNegrita(BP[[#This Row],[CODIGO]])</f>
        <v>0</v>
      </c>
      <c r="I8817" s="387" t="b" cm="1">
        <f t="array" ref="I8817">_xlfn.LET(
    _xlpm.codigos_devolucion, _xlfn.UNIQUE(_xlfn._xlws.FILTER(BP[CODIGO], ISNUMBER(SEARCH("devoluci", BP[NOMBRE CUENTA])), {""})),
    ISNUMBER(MATCH(BP[[#This Row],[CODIGO]], _xlpm.codigos_devolucion, 0))
)</f>
        <v>0</v>
      </c>
    </row>
    <row r="8818" spans="1:9" x14ac:dyDescent="0.25">
      <c r="A8818" s="68"/>
      <c r="B8818" s="68"/>
      <c r="C8818" s="68"/>
      <c r="D8818" s="68"/>
      <c r="E8818" s="68"/>
      <c r="F8818" s="68"/>
      <c r="G8818" s="389"/>
      <c r="H8818" s="387" t="b" cm="1">
        <f t="array" aca="1" ref="H8818" ca="1">EsNegrita(BP[[#This Row],[CODIGO]])</f>
        <v>0</v>
      </c>
      <c r="I8818" s="387" t="b" cm="1">
        <f t="array" ref="I8818">_xlfn.LET(
    _xlpm.codigos_devolucion, _xlfn.UNIQUE(_xlfn._xlws.FILTER(BP[CODIGO], ISNUMBER(SEARCH("devoluci", BP[NOMBRE CUENTA])), {""})),
    ISNUMBER(MATCH(BP[[#This Row],[CODIGO]], _xlpm.codigos_devolucion, 0))
)</f>
        <v>0</v>
      </c>
    </row>
    <row r="8819" spans="1:9" x14ac:dyDescent="0.25">
      <c r="A8819" s="68"/>
      <c r="B8819" s="68"/>
      <c r="C8819" s="68"/>
      <c r="D8819" s="68"/>
      <c r="E8819" s="68"/>
      <c r="F8819" s="68"/>
      <c r="G8819" s="389"/>
      <c r="H8819" s="387" t="b" cm="1">
        <f t="array" aca="1" ref="H8819" ca="1">EsNegrita(BP[[#This Row],[CODIGO]])</f>
        <v>0</v>
      </c>
      <c r="I8819" s="387" t="b" cm="1">
        <f t="array" ref="I8819">_xlfn.LET(
    _xlpm.codigos_devolucion, _xlfn.UNIQUE(_xlfn._xlws.FILTER(BP[CODIGO], ISNUMBER(SEARCH("devoluci", BP[NOMBRE CUENTA])), {""})),
    ISNUMBER(MATCH(BP[[#This Row],[CODIGO]], _xlpm.codigos_devolucion, 0))
)</f>
        <v>0</v>
      </c>
    </row>
    <row r="8820" spans="1:9" x14ac:dyDescent="0.25">
      <c r="A8820" s="68"/>
      <c r="B8820" s="68"/>
      <c r="C8820" s="68"/>
      <c r="D8820" s="68"/>
      <c r="E8820" s="68"/>
      <c r="F8820" s="68"/>
      <c r="G8820" s="389"/>
      <c r="H8820" s="387" t="b" cm="1">
        <f t="array" aca="1" ref="H8820" ca="1">EsNegrita(BP[[#This Row],[CODIGO]])</f>
        <v>0</v>
      </c>
      <c r="I8820" s="387" t="b" cm="1">
        <f t="array" ref="I8820">_xlfn.LET(
    _xlpm.codigos_devolucion, _xlfn.UNIQUE(_xlfn._xlws.FILTER(BP[CODIGO], ISNUMBER(SEARCH("devoluci", BP[NOMBRE CUENTA])), {""})),
    ISNUMBER(MATCH(BP[[#This Row],[CODIGO]], _xlpm.codigos_devolucion, 0))
)</f>
        <v>0</v>
      </c>
    </row>
    <row r="8821" spans="1:9" x14ac:dyDescent="0.25">
      <c r="A8821" s="68"/>
      <c r="B8821" s="68"/>
      <c r="C8821" s="68"/>
      <c r="D8821" s="68"/>
      <c r="E8821" s="68"/>
      <c r="F8821" s="68"/>
      <c r="G8821" s="389"/>
      <c r="H8821" s="387" t="b" cm="1">
        <f t="array" aca="1" ref="H8821" ca="1">EsNegrita(BP[[#This Row],[CODIGO]])</f>
        <v>0</v>
      </c>
      <c r="I8821" s="387" t="b" cm="1">
        <f t="array" ref="I8821">_xlfn.LET(
    _xlpm.codigos_devolucion, _xlfn.UNIQUE(_xlfn._xlws.FILTER(BP[CODIGO], ISNUMBER(SEARCH("devoluci", BP[NOMBRE CUENTA])), {""})),
    ISNUMBER(MATCH(BP[[#This Row],[CODIGO]], _xlpm.codigos_devolucion, 0))
)</f>
        <v>0</v>
      </c>
    </row>
    <row r="8822" spans="1:9" x14ac:dyDescent="0.25">
      <c r="A8822" s="68"/>
      <c r="B8822" s="68"/>
      <c r="C8822" s="68"/>
      <c r="D8822" s="68"/>
      <c r="E8822" s="68"/>
      <c r="F8822" s="68"/>
      <c r="G8822" s="389"/>
      <c r="H8822" s="387" t="b" cm="1">
        <f t="array" aca="1" ref="H8822" ca="1">EsNegrita(BP[[#This Row],[CODIGO]])</f>
        <v>0</v>
      </c>
      <c r="I8822" s="387" t="b" cm="1">
        <f t="array" ref="I8822">_xlfn.LET(
    _xlpm.codigos_devolucion, _xlfn.UNIQUE(_xlfn._xlws.FILTER(BP[CODIGO], ISNUMBER(SEARCH("devoluci", BP[NOMBRE CUENTA])), {""})),
    ISNUMBER(MATCH(BP[[#This Row],[CODIGO]], _xlpm.codigos_devolucion, 0))
)</f>
        <v>0</v>
      </c>
    </row>
    <row r="8823" spans="1:9" x14ac:dyDescent="0.25">
      <c r="A8823" s="68"/>
      <c r="B8823" s="68"/>
      <c r="C8823" s="68"/>
      <c r="D8823" s="68"/>
      <c r="E8823" s="68"/>
      <c r="F8823" s="68"/>
      <c r="G8823" s="389"/>
      <c r="H8823" s="387" t="b" cm="1">
        <f t="array" aca="1" ref="H8823" ca="1">EsNegrita(BP[[#This Row],[CODIGO]])</f>
        <v>0</v>
      </c>
      <c r="I8823" s="387" t="b" cm="1">
        <f t="array" ref="I8823">_xlfn.LET(
    _xlpm.codigos_devolucion, _xlfn.UNIQUE(_xlfn._xlws.FILTER(BP[CODIGO], ISNUMBER(SEARCH("devoluci", BP[NOMBRE CUENTA])), {""})),
    ISNUMBER(MATCH(BP[[#This Row],[CODIGO]], _xlpm.codigos_devolucion, 0))
)</f>
        <v>0</v>
      </c>
    </row>
    <row r="8824" spans="1:9" x14ac:dyDescent="0.25">
      <c r="A8824" s="68"/>
      <c r="B8824" s="68"/>
      <c r="C8824" s="68"/>
      <c r="D8824" s="68"/>
      <c r="E8824" s="68"/>
      <c r="F8824" s="68"/>
      <c r="G8824" s="389"/>
      <c r="H8824" s="387" t="b" cm="1">
        <f t="array" aca="1" ref="H8824" ca="1">EsNegrita(BP[[#This Row],[CODIGO]])</f>
        <v>0</v>
      </c>
      <c r="I8824" s="387" t="b" cm="1">
        <f t="array" ref="I8824">_xlfn.LET(
    _xlpm.codigos_devolucion, _xlfn.UNIQUE(_xlfn._xlws.FILTER(BP[CODIGO], ISNUMBER(SEARCH("devoluci", BP[NOMBRE CUENTA])), {""})),
    ISNUMBER(MATCH(BP[[#This Row],[CODIGO]], _xlpm.codigos_devolucion, 0))
)</f>
        <v>0</v>
      </c>
    </row>
    <row r="8825" spans="1:9" x14ac:dyDescent="0.25">
      <c r="A8825" s="68"/>
      <c r="B8825" s="68"/>
      <c r="C8825" s="68"/>
      <c r="D8825" s="68"/>
      <c r="E8825" s="68"/>
      <c r="F8825" s="68"/>
      <c r="G8825" s="389"/>
      <c r="H8825" s="387" t="b" cm="1">
        <f t="array" aca="1" ref="H8825" ca="1">EsNegrita(BP[[#This Row],[CODIGO]])</f>
        <v>0</v>
      </c>
      <c r="I8825" s="387" t="b" cm="1">
        <f t="array" ref="I8825">_xlfn.LET(
    _xlpm.codigos_devolucion, _xlfn.UNIQUE(_xlfn._xlws.FILTER(BP[CODIGO], ISNUMBER(SEARCH("devoluci", BP[NOMBRE CUENTA])), {""})),
    ISNUMBER(MATCH(BP[[#This Row],[CODIGO]], _xlpm.codigos_devolucion, 0))
)</f>
        <v>0</v>
      </c>
    </row>
    <row r="8826" spans="1:9" x14ac:dyDescent="0.25">
      <c r="A8826" s="68"/>
      <c r="B8826" s="68"/>
      <c r="C8826" s="68"/>
      <c r="D8826" s="68"/>
      <c r="E8826" s="68"/>
      <c r="F8826" s="68"/>
      <c r="G8826" s="389"/>
      <c r="H8826" s="387" t="b" cm="1">
        <f t="array" aca="1" ref="H8826" ca="1">EsNegrita(BP[[#This Row],[CODIGO]])</f>
        <v>0</v>
      </c>
      <c r="I8826" s="387" t="b" cm="1">
        <f t="array" ref="I8826">_xlfn.LET(
    _xlpm.codigos_devolucion, _xlfn.UNIQUE(_xlfn._xlws.FILTER(BP[CODIGO], ISNUMBER(SEARCH("devoluci", BP[NOMBRE CUENTA])), {""})),
    ISNUMBER(MATCH(BP[[#This Row],[CODIGO]], _xlpm.codigos_devolucion, 0))
)</f>
        <v>0</v>
      </c>
    </row>
    <row r="8827" spans="1:9" x14ac:dyDescent="0.25">
      <c r="A8827" s="68"/>
      <c r="B8827" s="68"/>
      <c r="C8827" s="68"/>
      <c r="D8827" s="68"/>
      <c r="E8827" s="68"/>
      <c r="F8827" s="68"/>
      <c r="G8827" s="389"/>
      <c r="H8827" s="387" t="b" cm="1">
        <f t="array" aca="1" ref="H8827" ca="1">EsNegrita(BP[[#This Row],[CODIGO]])</f>
        <v>0</v>
      </c>
      <c r="I8827" s="387" t="b" cm="1">
        <f t="array" ref="I8827">_xlfn.LET(
    _xlpm.codigos_devolucion, _xlfn.UNIQUE(_xlfn._xlws.FILTER(BP[CODIGO], ISNUMBER(SEARCH("devoluci", BP[NOMBRE CUENTA])), {""})),
    ISNUMBER(MATCH(BP[[#This Row],[CODIGO]], _xlpm.codigos_devolucion, 0))
)</f>
        <v>0</v>
      </c>
    </row>
    <row r="8828" spans="1:9" x14ac:dyDescent="0.25">
      <c r="A8828" s="68"/>
      <c r="B8828" s="68"/>
      <c r="C8828" s="68"/>
      <c r="D8828" s="68"/>
      <c r="E8828" s="68"/>
      <c r="F8828" s="68"/>
      <c r="G8828" s="389"/>
      <c r="H8828" s="387" t="b" cm="1">
        <f t="array" aca="1" ref="H8828" ca="1">EsNegrita(BP[[#This Row],[CODIGO]])</f>
        <v>0</v>
      </c>
      <c r="I8828" s="387" t="b" cm="1">
        <f t="array" ref="I8828">_xlfn.LET(
    _xlpm.codigos_devolucion, _xlfn.UNIQUE(_xlfn._xlws.FILTER(BP[CODIGO], ISNUMBER(SEARCH("devoluci", BP[NOMBRE CUENTA])), {""})),
    ISNUMBER(MATCH(BP[[#This Row],[CODIGO]], _xlpm.codigos_devolucion, 0))
)</f>
        <v>0</v>
      </c>
    </row>
    <row r="8829" spans="1:9" x14ac:dyDescent="0.25">
      <c r="A8829" s="68"/>
      <c r="B8829" s="68"/>
      <c r="C8829" s="68"/>
      <c r="D8829" s="68"/>
      <c r="E8829" s="68"/>
      <c r="F8829" s="68"/>
      <c r="G8829" s="389"/>
      <c r="H8829" s="387" t="b" cm="1">
        <f t="array" aca="1" ref="H8829" ca="1">EsNegrita(BP[[#This Row],[CODIGO]])</f>
        <v>0</v>
      </c>
      <c r="I8829" s="387" t="b" cm="1">
        <f t="array" ref="I8829">_xlfn.LET(
    _xlpm.codigos_devolucion, _xlfn.UNIQUE(_xlfn._xlws.FILTER(BP[CODIGO], ISNUMBER(SEARCH("devoluci", BP[NOMBRE CUENTA])), {""})),
    ISNUMBER(MATCH(BP[[#This Row],[CODIGO]], _xlpm.codigos_devolucion, 0))
)</f>
        <v>0</v>
      </c>
    </row>
    <row r="8830" spans="1:9" x14ac:dyDescent="0.25">
      <c r="A8830" s="68"/>
      <c r="B8830" s="68"/>
      <c r="C8830" s="68"/>
      <c r="D8830" s="68"/>
      <c r="E8830" s="68"/>
      <c r="F8830" s="68"/>
      <c r="G8830" s="389"/>
      <c r="H8830" s="387" t="b" cm="1">
        <f t="array" aca="1" ref="H8830" ca="1">EsNegrita(BP[[#This Row],[CODIGO]])</f>
        <v>0</v>
      </c>
      <c r="I8830" s="387" t="b" cm="1">
        <f t="array" ref="I8830">_xlfn.LET(
    _xlpm.codigos_devolucion, _xlfn.UNIQUE(_xlfn._xlws.FILTER(BP[CODIGO], ISNUMBER(SEARCH("devoluci", BP[NOMBRE CUENTA])), {""})),
    ISNUMBER(MATCH(BP[[#This Row],[CODIGO]], _xlpm.codigos_devolucion, 0))
)</f>
        <v>0</v>
      </c>
    </row>
    <row r="8831" spans="1:9" x14ac:dyDescent="0.25">
      <c r="A8831" s="68"/>
      <c r="B8831" s="68"/>
      <c r="C8831" s="68"/>
      <c r="D8831" s="68"/>
      <c r="E8831" s="68"/>
      <c r="F8831" s="68"/>
      <c r="G8831" s="389"/>
      <c r="H8831" s="387" t="b" cm="1">
        <f t="array" aca="1" ref="H8831" ca="1">EsNegrita(BP[[#This Row],[CODIGO]])</f>
        <v>0</v>
      </c>
      <c r="I8831" s="387" t="b" cm="1">
        <f t="array" ref="I8831">_xlfn.LET(
    _xlpm.codigos_devolucion, _xlfn.UNIQUE(_xlfn._xlws.FILTER(BP[CODIGO], ISNUMBER(SEARCH("devoluci", BP[NOMBRE CUENTA])), {""})),
    ISNUMBER(MATCH(BP[[#This Row],[CODIGO]], _xlpm.codigos_devolucion, 0))
)</f>
        <v>0</v>
      </c>
    </row>
    <row r="8832" spans="1:9" x14ac:dyDescent="0.25">
      <c r="A8832" s="68"/>
      <c r="B8832" s="68"/>
      <c r="C8832" s="68"/>
      <c r="D8832" s="68"/>
      <c r="E8832" s="68"/>
      <c r="F8832" s="68"/>
      <c r="G8832" s="389"/>
      <c r="H8832" s="387" t="b" cm="1">
        <f t="array" aca="1" ref="H8832" ca="1">EsNegrita(BP[[#This Row],[CODIGO]])</f>
        <v>0</v>
      </c>
      <c r="I8832" s="387" t="b" cm="1">
        <f t="array" ref="I8832">_xlfn.LET(
    _xlpm.codigos_devolucion, _xlfn.UNIQUE(_xlfn._xlws.FILTER(BP[CODIGO], ISNUMBER(SEARCH("devoluci", BP[NOMBRE CUENTA])), {""})),
    ISNUMBER(MATCH(BP[[#This Row],[CODIGO]], _xlpm.codigos_devolucion, 0))
)</f>
        <v>0</v>
      </c>
    </row>
    <row r="8833" spans="1:9" x14ac:dyDescent="0.25">
      <c r="A8833" s="68"/>
      <c r="B8833" s="68"/>
      <c r="C8833" s="68"/>
      <c r="D8833" s="68"/>
      <c r="E8833" s="68"/>
      <c r="F8833" s="68"/>
      <c r="G8833" s="389"/>
      <c r="H8833" s="387" t="b" cm="1">
        <f t="array" aca="1" ref="H8833" ca="1">EsNegrita(BP[[#This Row],[CODIGO]])</f>
        <v>0</v>
      </c>
      <c r="I8833" s="387" t="b" cm="1">
        <f t="array" ref="I8833">_xlfn.LET(
    _xlpm.codigos_devolucion, _xlfn.UNIQUE(_xlfn._xlws.FILTER(BP[CODIGO], ISNUMBER(SEARCH("devoluci", BP[NOMBRE CUENTA])), {""})),
    ISNUMBER(MATCH(BP[[#This Row],[CODIGO]], _xlpm.codigos_devolucion, 0))
)</f>
        <v>0</v>
      </c>
    </row>
    <row r="8834" spans="1:9" x14ac:dyDescent="0.25">
      <c r="A8834" s="68"/>
      <c r="B8834" s="68"/>
      <c r="C8834" s="68"/>
      <c r="D8834" s="68"/>
      <c r="E8834" s="68"/>
      <c r="F8834" s="68"/>
      <c r="G8834" s="389"/>
      <c r="H8834" s="387" t="b" cm="1">
        <f t="array" aca="1" ref="H8834" ca="1">EsNegrita(BP[[#This Row],[CODIGO]])</f>
        <v>0</v>
      </c>
      <c r="I8834" s="387" t="b" cm="1">
        <f t="array" ref="I8834">_xlfn.LET(
    _xlpm.codigos_devolucion, _xlfn.UNIQUE(_xlfn._xlws.FILTER(BP[CODIGO], ISNUMBER(SEARCH("devoluci", BP[NOMBRE CUENTA])), {""})),
    ISNUMBER(MATCH(BP[[#This Row],[CODIGO]], _xlpm.codigos_devolucion, 0))
)</f>
        <v>0</v>
      </c>
    </row>
    <row r="8835" spans="1:9" x14ac:dyDescent="0.25">
      <c r="A8835" s="68"/>
      <c r="B8835" s="68"/>
      <c r="C8835" s="68"/>
      <c r="D8835" s="68"/>
      <c r="E8835" s="68"/>
      <c r="F8835" s="68"/>
      <c r="G8835" s="389"/>
      <c r="H8835" s="387" t="b" cm="1">
        <f t="array" aca="1" ref="H8835" ca="1">EsNegrita(BP[[#This Row],[CODIGO]])</f>
        <v>0</v>
      </c>
      <c r="I8835" s="387" t="b" cm="1">
        <f t="array" ref="I8835">_xlfn.LET(
    _xlpm.codigos_devolucion, _xlfn.UNIQUE(_xlfn._xlws.FILTER(BP[CODIGO], ISNUMBER(SEARCH("devoluci", BP[NOMBRE CUENTA])), {""})),
    ISNUMBER(MATCH(BP[[#This Row],[CODIGO]], _xlpm.codigos_devolucion, 0))
)</f>
        <v>0</v>
      </c>
    </row>
    <row r="8836" spans="1:9" x14ac:dyDescent="0.25">
      <c r="A8836" s="68"/>
      <c r="B8836" s="68"/>
      <c r="C8836" s="68"/>
      <c r="D8836" s="68"/>
      <c r="E8836" s="68"/>
      <c r="F8836" s="68"/>
      <c r="G8836" s="389"/>
      <c r="H8836" s="387" t="b" cm="1">
        <f t="array" aca="1" ref="H8836" ca="1">EsNegrita(BP[[#This Row],[CODIGO]])</f>
        <v>0</v>
      </c>
      <c r="I8836" s="387" t="b" cm="1">
        <f t="array" ref="I8836">_xlfn.LET(
    _xlpm.codigos_devolucion, _xlfn.UNIQUE(_xlfn._xlws.FILTER(BP[CODIGO], ISNUMBER(SEARCH("devoluci", BP[NOMBRE CUENTA])), {""})),
    ISNUMBER(MATCH(BP[[#This Row],[CODIGO]], _xlpm.codigos_devolucion, 0))
)</f>
        <v>0</v>
      </c>
    </row>
    <row r="8837" spans="1:9" x14ac:dyDescent="0.25">
      <c r="A8837" s="68"/>
      <c r="B8837" s="68"/>
      <c r="C8837" s="68"/>
      <c r="D8837" s="68"/>
      <c r="E8837" s="68"/>
      <c r="F8837" s="68"/>
      <c r="G8837" s="389"/>
      <c r="H8837" s="387" t="b" cm="1">
        <f t="array" aca="1" ref="H8837" ca="1">EsNegrita(BP[[#This Row],[CODIGO]])</f>
        <v>0</v>
      </c>
      <c r="I8837" s="387" t="b" cm="1">
        <f t="array" ref="I8837">_xlfn.LET(
    _xlpm.codigos_devolucion, _xlfn.UNIQUE(_xlfn._xlws.FILTER(BP[CODIGO], ISNUMBER(SEARCH("devoluci", BP[NOMBRE CUENTA])), {""})),
    ISNUMBER(MATCH(BP[[#This Row],[CODIGO]], _xlpm.codigos_devolucion, 0))
)</f>
        <v>0</v>
      </c>
    </row>
    <row r="8838" spans="1:9" x14ac:dyDescent="0.25">
      <c r="A8838" s="68"/>
      <c r="B8838" s="68"/>
      <c r="C8838" s="68"/>
      <c r="D8838" s="68"/>
      <c r="E8838" s="68"/>
      <c r="F8838" s="68"/>
      <c r="G8838" s="389"/>
      <c r="H8838" s="387" t="b" cm="1">
        <f t="array" aca="1" ref="H8838" ca="1">EsNegrita(BP[[#This Row],[CODIGO]])</f>
        <v>0</v>
      </c>
      <c r="I8838" s="387" t="b" cm="1">
        <f t="array" ref="I8838">_xlfn.LET(
    _xlpm.codigos_devolucion, _xlfn.UNIQUE(_xlfn._xlws.FILTER(BP[CODIGO], ISNUMBER(SEARCH("devoluci", BP[NOMBRE CUENTA])), {""})),
    ISNUMBER(MATCH(BP[[#This Row],[CODIGO]], _xlpm.codigos_devolucion, 0))
)</f>
        <v>0</v>
      </c>
    </row>
    <row r="8839" spans="1:9" x14ac:dyDescent="0.25">
      <c r="A8839" s="68"/>
      <c r="B8839" s="68"/>
      <c r="C8839" s="68"/>
      <c r="D8839" s="68"/>
      <c r="E8839" s="68"/>
      <c r="F8839" s="68"/>
      <c r="G8839" s="389"/>
      <c r="H8839" s="387" t="b" cm="1">
        <f t="array" aca="1" ref="H8839" ca="1">EsNegrita(BP[[#This Row],[CODIGO]])</f>
        <v>0</v>
      </c>
      <c r="I8839" s="387" t="b" cm="1">
        <f t="array" ref="I8839">_xlfn.LET(
    _xlpm.codigos_devolucion, _xlfn.UNIQUE(_xlfn._xlws.FILTER(BP[CODIGO], ISNUMBER(SEARCH("devoluci", BP[NOMBRE CUENTA])), {""})),
    ISNUMBER(MATCH(BP[[#This Row],[CODIGO]], _xlpm.codigos_devolucion, 0))
)</f>
        <v>0</v>
      </c>
    </row>
    <row r="8840" spans="1:9" x14ac:dyDescent="0.25">
      <c r="A8840" s="68"/>
      <c r="B8840" s="68"/>
      <c r="C8840" s="68"/>
      <c r="D8840" s="68"/>
      <c r="E8840" s="68"/>
      <c r="F8840" s="68"/>
      <c r="G8840" s="389"/>
      <c r="H8840" s="387" t="b" cm="1">
        <f t="array" aca="1" ref="H8840" ca="1">EsNegrita(BP[[#This Row],[CODIGO]])</f>
        <v>0</v>
      </c>
      <c r="I8840" s="387" t="b" cm="1">
        <f t="array" ref="I8840">_xlfn.LET(
    _xlpm.codigos_devolucion, _xlfn.UNIQUE(_xlfn._xlws.FILTER(BP[CODIGO], ISNUMBER(SEARCH("devoluci", BP[NOMBRE CUENTA])), {""})),
    ISNUMBER(MATCH(BP[[#This Row],[CODIGO]], _xlpm.codigos_devolucion, 0))
)</f>
        <v>0</v>
      </c>
    </row>
    <row r="8841" spans="1:9" x14ac:dyDescent="0.25">
      <c r="A8841" s="68"/>
      <c r="B8841" s="68"/>
      <c r="C8841" s="68"/>
      <c r="D8841" s="68"/>
      <c r="E8841" s="68"/>
      <c r="F8841" s="68"/>
      <c r="G8841" s="389"/>
      <c r="H8841" s="387" t="b" cm="1">
        <f t="array" aca="1" ref="H8841" ca="1">EsNegrita(BP[[#This Row],[CODIGO]])</f>
        <v>0</v>
      </c>
      <c r="I8841" s="387" t="b" cm="1">
        <f t="array" ref="I8841">_xlfn.LET(
    _xlpm.codigos_devolucion, _xlfn.UNIQUE(_xlfn._xlws.FILTER(BP[CODIGO], ISNUMBER(SEARCH("devoluci", BP[NOMBRE CUENTA])), {""})),
    ISNUMBER(MATCH(BP[[#This Row],[CODIGO]], _xlpm.codigos_devolucion, 0))
)</f>
        <v>0</v>
      </c>
    </row>
    <row r="8842" spans="1:9" x14ac:dyDescent="0.25">
      <c r="A8842" s="68"/>
      <c r="B8842" s="68"/>
      <c r="C8842" s="68"/>
      <c r="D8842" s="68"/>
      <c r="E8842" s="68"/>
      <c r="F8842" s="68"/>
      <c r="G8842" s="389"/>
      <c r="H8842" s="387" t="b" cm="1">
        <f t="array" aca="1" ref="H8842" ca="1">EsNegrita(BP[[#This Row],[CODIGO]])</f>
        <v>0</v>
      </c>
      <c r="I8842" s="387" t="b" cm="1">
        <f t="array" ref="I8842">_xlfn.LET(
    _xlpm.codigos_devolucion, _xlfn.UNIQUE(_xlfn._xlws.FILTER(BP[CODIGO], ISNUMBER(SEARCH("devoluci", BP[NOMBRE CUENTA])), {""})),
    ISNUMBER(MATCH(BP[[#This Row],[CODIGO]], _xlpm.codigos_devolucion, 0))
)</f>
        <v>0</v>
      </c>
    </row>
    <row r="8843" spans="1:9" x14ac:dyDescent="0.25">
      <c r="A8843" s="68"/>
      <c r="B8843" s="68"/>
      <c r="C8843" s="68"/>
      <c r="D8843" s="68"/>
      <c r="E8843" s="68"/>
      <c r="F8843" s="68"/>
      <c r="G8843" s="389"/>
      <c r="H8843" s="387" t="b" cm="1">
        <f t="array" aca="1" ref="H8843" ca="1">EsNegrita(BP[[#This Row],[CODIGO]])</f>
        <v>0</v>
      </c>
      <c r="I8843" s="387" t="b" cm="1">
        <f t="array" ref="I8843">_xlfn.LET(
    _xlpm.codigos_devolucion, _xlfn.UNIQUE(_xlfn._xlws.FILTER(BP[CODIGO], ISNUMBER(SEARCH("devoluci", BP[NOMBRE CUENTA])), {""})),
    ISNUMBER(MATCH(BP[[#This Row],[CODIGO]], _xlpm.codigos_devolucion, 0))
)</f>
        <v>0</v>
      </c>
    </row>
    <row r="8844" spans="1:9" x14ac:dyDescent="0.25">
      <c r="A8844" s="68"/>
      <c r="B8844" s="68"/>
      <c r="C8844" s="68"/>
      <c r="D8844" s="68"/>
      <c r="E8844" s="68"/>
      <c r="F8844" s="68"/>
      <c r="G8844" s="389"/>
      <c r="H8844" s="387" t="b" cm="1">
        <f t="array" aca="1" ref="H8844" ca="1">EsNegrita(BP[[#This Row],[CODIGO]])</f>
        <v>0</v>
      </c>
      <c r="I8844" s="387" t="b" cm="1">
        <f t="array" ref="I8844">_xlfn.LET(
    _xlpm.codigos_devolucion, _xlfn.UNIQUE(_xlfn._xlws.FILTER(BP[CODIGO], ISNUMBER(SEARCH("devoluci", BP[NOMBRE CUENTA])), {""})),
    ISNUMBER(MATCH(BP[[#This Row],[CODIGO]], _xlpm.codigos_devolucion, 0))
)</f>
        <v>0</v>
      </c>
    </row>
    <row r="8845" spans="1:9" x14ac:dyDescent="0.25">
      <c r="A8845" s="68"/>
      <c r="B8845" s="68"/>
      <c r="C8845" s="68"/>
      <c r="D8845" s="68"/>
      <c r="E8845" s="68"/>
      <c r="F8845" s="68"/>
      <c r="G8845" s="389"/>
      <c r="H8845" s="387" t="b" cm="1">
        <f t="array" aca="1" ref="H8845" ca="1">EsNegrita(BP[[#This Row],[CODIGO]])</f>
        <v>0</v>
      </c>
      <c r="I8845" s="387" t="b" cm="1">
        <f t="array" ref="I8845">_xlfn.LET(
    _xlpm.codigos_devolucion, _xlfn.UNIQUE(_xlfn._xlws.FILTER(BP[CODIGO], ISNUMBER(SEARCH("devoluci", BP[NOMBRE CUENTA])), {""})),
    ISNUMBER(MATCH(BP[[#This Row],[CODIGO]], _xlpm.codigos_devolucion, 0))
)</f>
        <v>0</v>
      </c>
    </row>
    <row r="8846" spans="1:9" x14ac:dyDescent="0.25">
      <c r="A8846" s="68"/>
      <c r="B8846" s="68"/>
      <c r="C8846" s="68"/>
      <c r="D8846" s="68"/>
      <c r="E8846" s="68"/>
      <c r="F8846" s="68"/>
      <c r="G8846" s="389"/>
      <c r="H8846" s="387" t="b" cm="1">
        <f t="array" aca="1" ref="H8846" ca="1">EsNegrita(BP[[#This Row],[CODIGO]])</f>
        <v>0</v>
      </c>
      <c r="I8846" s="387" t="b" cm="1">
        <f t="array" ref="I8846">_xlfn.LET(
    _xlpm.codigos_devolucion, _xlfn.UNIQUE(_xlfn._xlws.FILTER(BP[CODIGO], ISNUMBER(SEARCH("devoluci", BP[NOMBRE CUENTA])), {""})),
    ISNUMBER(MATCH(BP[[#This Row],[CODIGO]], _xlpm.codigos_devolucion, 0))
)</f>
        <v>0</v>
      </c>
    </row>
    <row r="8847" spans="1:9" x14ac:dyDescent="0.25">
      <c r="A8847" s="68"/>
      <c r="B8847" s="68"/>
      <c r="C8847" s="68"/>
      <c r="D8847" s="68"/>
      <c r="E8847" s="68"/>
      <c r="F8847" s="68"/>
      <c r="G8847" s="389"/>
      <c r="H8847" s="387" t="b" cm="1">
        <f t="array" aca="1" ref="H8847" ca="1">EsNegrita(BP[[#This Row],[CODIGO]])</f>
        <v>0</v>
      </c>
      <c r="I8847" s="387" t="b" cm="1">
        <f t="array" ref="I8847">_xlfn.LET(
    _xlpm.codigos_devolucion, _xlfn.UNIQUE(_xlfn._xlws.FILTER(BP[CODIGO], ISNUMBER(SEARCH("devoluci", BP[NOMBRE CUENTA])), {""})),
    ISNUMBER(MATCH(BP[[#This Row],[CODIGO]], _xlpm.codigos_devolucion, 0))
)</f>
        <v>0</v>
      </c>
    </row>
    <row r="8848" spans="1:9" x14ac:dyDescent="0.25">
      <c r="A8848" s="68"/>
      <c r="B8848" s="68"/>
      <c r="C8848" s="68"/>
      <c r="D8848" s="68"/>
      <c r="E8848" s="68"/>
      <c r="F8848" s="68"/>
      <c r="G8848" s="389"/>
      <c r="H8848" s="387" t="b" cm="1">
        <f t="array" aca="1" ref="H8848" ca="1">EsNegrita(BP[[#This Row],[CODIGO]])</f>
        <v>0</v>
      </c>
      <c r="I8848" s="387" t="b" cm="1">
        <f t="array" ref="I8848">_xlfn.LET(
    _xlpm.codigos_devolucion, _xlfn.UNIQUE(_xlfn._xlws.FILTER(BP[CODIGO], ISNUMBER(SEARCH("devoluci", BP[NOMBRE CUENTA])), {""})),
    ISNUMBER(MATCH(BP[[#This Row],[CODIGO]], _xlpm.codigos_devolucion, 0))
)</f>
        <v>0</v>
      </c>
    </row>
    <row r="8849" spans="1:9" x14ac:dyDescent="0.25">
      <c r="A8849" s="68"/>
      <c r="B8849" s="68"/>
      <c r="C8849" s="68"/>
      <c r="D8849" s="68"/>
      <c r="E8849" s="68"/>
      <c r="F8849" s="68"/>
      <c r="G8849" s="389"/>
      <c r="H8849" s="387" t="b" cm="1">
        <f t="array" aca="1" ref="H8849" ca="1">EsNegrita(BP[[#This Row],[CODIGO]])</f>
        <v>0</v>
      </c>
      <c r="I8849" s="387" t="b" cm="1">
        <f t="array" ref="I8849">_xlfn.LET(
    _xlpm.codigos_devolucion, _xlfn.UNIQUE(_xlfn._xlws.FILTER(BP[CODIGO], ISNUMBER(SEARCH("devoluci", BP[NOMBRE CUENTA])), {""})),
    ISNUMBER(MATCH(BP[[#This Row],[CODIGO]], _xlpm.codigos_devolucion, 0))
)</f>
        <v>0</v>
      </c>
    </row>
    <row r="8850" spans="1:9" x14ac:dyDescent="0.25">
      <c r="A8850" s="68"/>
      <c r="B8850" s="68"/>
      <c r="C8850" s="68"/>
      <c r="D8850" s="68"/>
      <c r="E8850" s="68"/>
      <c r="F8850" s="68"/>
      <c r="G8850" s="389"/>
      <c r="H8850" s="387" t="b" cm="1">
        <f t="array" aca="1" ref="H8850" ca="1">EsNegrita(BP[[#This Row],[CODIGO]])</f>
        <v>0</v>
      </c>
      <c r="I8850" s="387" t="b" cm="1">
        <f t="array" ref="I8850">_xlfn.LET(
    _xlpm.codigos_devolucion, _xlfn.UNIQUE(_xlfn._xlws.FILTER(BP[CODIGO], ISNUMBER(SEARCH("devoluci", BP[NOMBRE CUENTA])), {""})),
    ISNUMBER(MATCH(BP[[#This Row],[CODIGO]], _xlpm.codigos_devolucion, 0))
)</f>
        <v>0</v>
      </c>
    </row>
    <row r="8851" spans="1:9" x14ac:dyDescent="0.25">
      <c r="A8851" s="68"/>
      <c r="B8851" s="68"/>
      <c r="C8851" s="68"/>
      <c r="D8851" s="68"/>
      <c r="E8851" s="68"/>
      <c r="F8851" s="68"/>
      <c r="G8851" s="389"/>
      <c r="H8851" s="387" t="b" cm="1">
        <f t="array" aca="1" ref="H8851" ca="1">EsNegrita(BP[[#This Row],[CODIGO]])</f>
        <v>0</v>
      </c>
      <c r="I8851" s="387" t="b" cm="1">
        <f t="array" ref="I8851">_xlfn.LET(
    _xlpm.codigos_devolucion, _xlfn.UNIQUE(_xlfn._xlws.FILTER(BP[CODIGO], ISNUMBER(SEARCH("devoluci", BP[NOMBRE CUENTA])), {""})),
    ISNUMBER(MATCH(BP[[#This Row],[CODIGO]], _xlpm.codigos_devolucion, 0))
)</f>
        <v>0</v>
      </c>
    </row>
    <row r="8852" spans="1:9" x14ac:dyDescent="0.25">
      <c r="A8852" s="68"/>
      <c r="B8852" s="68"/>
      <c r="C8852" s="68"/>
      <c r="D8852" s="68"/>
      <c r="E8852" s="68"/>
      <c r="F8852" s="68"/>
      <c r="G8852" s="389"/>
      <c r="H8852" s="387" t="b" cm="1">
        <f t="array" aca="1" ref="H8852" ca="1">EsNegrita(BP[[#This Row],[CODIGO]])</f>
        <v>0</v>
      </c>
      <c r="I8852" s="387" t="b" cm="1">
        <f t="array" ref="I8852">_xlfn.LET(
    _xlpm.codigos_devolucion, _xlfn.UNIQUE(_xlfn._xlws.FILTER(BP[CODIGO], ISNUMBER(SEARCH("devoluci", BP[NOMBRE CUENTA])), {""})),
    ISNUMBER(MATCH(BP[[#This Row],[CODIGO]], _xlpm.codigos_devolucion, 0))
)</f>
        <v>0</v>
      </c>
    </row>
    <row r="8853" spans="1:9" x14ac:dyDescent="0.25">
      <c r="A8853" s="68"/>
      <c r="B8853" s="68"/>
      <c r="C8853" s="68"/>
      <c r="D8853" s="68"/>
      <c r="E8853" s="68"/>
      <c r="F8853" s="68"/>
      <c r="G8853" s="389"/>
      <c r="H8853" s="387" t="b" cm="1">
        <f t="array" aca="1" ref="H8853" ca="1">EsNegrita(BP[[#This Row],[CODIGO]])</f>
        <v>0</v>
      </c>
      <c r="I8853" s="387" t="b" cm="1">
        <f t="array" ref="I8853">_xlfn.LET(
    _xlpm.codigos_devolucion, _xlfn.UNIQUE(_xlfn._xlws.FILTER(BP[CODIGO], ISNUMBER(SEARCH("devoluci", BP[NOMBRE CUENTA])), {""})),
    ISNUMBER(MATCH(BP[[#This Row],[CODIGO]], _xlpm.codigos_devolucion, 0))
)</f>
        <v>0</v>
      </c>
    </row>
    <row r="8854" spans="1:9" x14ac:dyDescent="0.25">
      <c r="A8854" s="68"/>
      <c r="B8854" s="68"/>
      <c r="C8854" s="68"/>
      <c r="D8854" s="68"/>
      <c r="E8854" s="68"/>
      <c r="F8854" s="68"/>
      <c r="G8854" s="389"/>
      <c r="H8854" s="387" t="b" cm="1">
        <f t="array" aca="1" ref="H8854" ca="1">EsNegrita(BP[[#This Row],[CODIGO]])</f>
        <v>0</v>
      </c>
      <c r="I8854" s="387" t="b" cm="1">
        <f t="array" ref="I8854">_xlfn.LET(
    _xlpm.codigos_devolucion, _xlfn.UNIQUE(_xlfn._xlws.FILTER(BP[CODIGO], ISNUMBER(SEARCH("devoluci", BP[NOMBRE CUENTA])), {""})),
    ISNUMBER(MATCH(BP[[#This Row],[CODIGO]], _xlpm.codigos_devolucion, 0))
)</f>
        <v>0</v>
      </c>
    </row>
    <row r="8855" spans="1:9" x14ac:dyDescent="0.25">
      <c r="A8855" s="68"/>
      <c r="B8855" s="68"/>
      <c r="C8855" s="68"/>
      <c r="D8855" s="68"/>
      <c r="E8855" s="68"/>
      <c r="F8855" s="68"/>
      <c r="G8855" s="389"/>
      <c r="H8855" s="387" t="b" cm="1">
        <f t="array" aca="1" ref="H8855" ca="1">EsNegrita(BP[[#This Row],[CODIGO]])</f>
        <v>0</v>
      </c>
      <c r="I8855" s="387" t="b" cm="1">
        <f t="array" ref="I8855">_xlfn.LET(
    _xlpm.codigos_devolucion, _xlfn.UNIQUE(_xlfn._xlws.FILTER(BP[CODIGO], ISNUMBER(SEARCH("devoluci", BP[NOMBRE CUENTA])), {""})),
    ISNUMBER(MATCH(BP[[#This Row],[CODIGO]], _xlpm.codigos_devolucion, 0))
)</f>
        <v>0</v>
      </c>
    </row>
    <row r="8856" spans="1:9" x14ac:dyDescent="0.25">
      <c r="A8856" s="68"/>
      <c r="B8856" s="68"/>
      <c r="C8856" s="68"/>
      <c r="D8856" s="68"/>
      <c r="E8856" s="68"/>
      <c r="F8856" s="68"/>
      <c r="G8856" s="389"/>
      <c r="H8856" s="387" t="b" cm="1">
        <f t="array" aca="1" ref="H8856" ca="1">EsNegrita(BP[[#This Row],[CODIGO]])</f>
        <v>0</v>
      </c>
      <c r="I8856" s="387" t="b" cm="1">
        <f t="array" ref="I8856">_xlfn.LET(
    _xlpm.codigos_devolucion, _xlfn.UNIQUE(_xlfn._xlws.FILTER(BP[CODIGO], ISNUMBER(SEARCH("devoluci", BP[NOMBRE CUENTA])), {""})),
    ISNUMBER(MATCH(BP[[#This Row],[CODIGO]], _xlpm.codigos_devolucion, 0))
)</f>
        <v>0</v>
      </c>
    </row>
    <row r="8857" spans="1:9" x14ac:dyDescent="0.25">
      <c r="A8857" s="68"/>
      <c r="B8857" s="68"/>
      <c r="C8857" s="68"/>
      <c r="D8857" s="68"/>
      <c r="E8857" s="68"/>
      <c r="F8857" s="68"/>
      <c r="G8857" s="389"/>
      <c r="H8857" s="387" t="b" cm="1">
        <f t="array" aca="1" ref="H8857" ca="1">EsNegrita(BP[[#This Row],[CODIGO]])</f>
        <v>0</v>
      </c>
      <c r="I8857" s="387" t="b" cm="1">
        <f t="array" ref="I8857">_xlfn.LET(
    _xlpm.codigos_devolucion, _xlfn.UNIQUE(_xlfn._xlws.FILTER(BP[CODIGO], ISNUMBER(SEARCH("devoluci", BP[NOMBRE CUENTA])), {""})),
    ISNUMBER(MATCH(BP[[#This Row],[CODIGO]], _xlpm.codigos_devolucion, 0))
)</f>
        <v>0</v>
      </c>
    </row>
    <row r="8858" spans="1:9" x14ac:dyDescent="0.25">
      <c r="A8858" s="68"/>
      <c r="B8858" s="68"/>
      <c r="C8858" s="68"/>
      <c r="D8858" s="68"/>
      <c r="E8858" s="68"/>
      <c r="F8858" s="68"/>
      <c r="G8858" s="389"/>
      <c r="H8858" s="387" t="b" cm="1">
        <f t="array" aca="1" ref="H8858" ca="1">EsNegrita(BP[[#This Row],[CODIGO]])</f>
        <v>0</v>
      </c>
      <c r="I8858" s="387" t="b" cm="1">
        <f t="array" ref="I8858">_xlfn.LET(
    _xlpm.codigos_devolucion, _xlfn.UNIQUE(_xlfn._xlws.FILTER(BP[CODIGO], ISNUMBER(SEARCH("devoluci", BP[NOMBRE CUENTA])), {""})),
    ISNUMBER(MATCH(BP[[#This Row],[CODIGO]], _xlpm.codigos_devolucion, 0))
)</f>
        <v>0</v>
      </c>
    </row>
    <row r="8859" spans="1:9" x14ac:dyDescent="0.25">
      <c r="A8859" s="68"/>
      <c r="B8859" s="68"/>
      <c r="C8859" s="68"/>
      <c r="D8859" s="68"/>
      <c r="E8859" s="68"/>
      <c r="F8859" s="68"/>
      <c r="G8859" s="389"/>
      <c r="H8859" s="387" t="b" cm="1">
        <f t="array" aca="1" ref="H8859" ca="1">EsNegrita(BP[[#This Row],[CODIGO]])</f>
        <v>0</v>
      </c>
      <c r="I8859" s="387" t="b" cm="1">
        <f t="array" ref="I8859">_xlfn.LET(
    _xlpm.codigos_devolucion, _xlfn.UNIQUE(_xlfn._xlws.FILTER(BP[CODIGO], ISNUMBER(SEARCH("devoluci", BP[NOMBRE CUENTA])), {""})),
    ISNUMBER(MATCH(BP[[#This Row],[CODIGO]], _xlpm.codigos_devolucion, 0))
)</f>
        <v>0</v>
      </c>
    </row>
    <row r="8860" spans="1:9" x14ac:dyDescent="0.25">
      <c r="A8860" s="68"/>
      <c r="B8860" s="68"/>
      <c r="C8860" s="68"/>
      <c r="D8860" s="68"/>
      <c r="E8860" s="68"/>
      <c r="F8860" s="68"/>
      <c r="G8860" s="389"/>
      <c r="H8860" s="387" t="b" cm="1">
        <f t="array" aca="1" ref="H8860" ca="1">EsNegrita(BP[[#This Row],[CODIGO]])</f>
        <v>0</v>
      </c>
      <c r="I8860" s="387" t="b" cm="1">
        <f t="array" ref="I8860">_xlfn.LET(
    _xlpm.codigos_devolucion, _xlfn.UNIQUE(_xlfn._xlws.FILTER(BP[CODIGO], ISNUMBER(SEARCH("devoluci", BP[NOMBRE CUENTA])), {""})),
    ISNUMBER(MATCH(BP[[#This Row],[CODIGO]], _xlpm.codigos_devolucion, 0))
)</f>
        <v>0</v>
      </c>
    </row>
    <row r="8861" spans="1:9" x14ac:dyDescent="0.25">
      <c r="A8861" s="68"/>
      <c r="B8861" s="68"/>
      <c r="C8861" s="68"/>
      <c r="D8861" s="68"/>
      <c r="E8861" s="68"/>
      <c r="F8861" s="68"/>
      <c r="G8861" s="389"/>
      <c r="H8861" s="387" t="b" cm="1">
        <f t="array" aca="1" ref="H8861" ca="1">EsNegrita(BP[[#This Row],[CODIGO]])</f>
        <v>0</v>
      </c>
      <c r="I8861" s="387" t="b" cm="1">
        <f t="array" ref="I8861">_xlfn.LET(
    _xlpm.codigos_devolucion, _xlfn.UNIQUE(_xlfn._xlws.FILTER(BP[CODIGO], ISNUMBER(SEARCH("devoluci", BP[NOMBRE CUENTA])), {""})),
    ISNUMBER(MATCH(BP[[#This Row],[CODIGO]], _xlpm.codigos_devolucion, 0))
)</f>
        <v>0</v>
      </c>
    </row>
    <row r="8862" spans="1:9" x14ac:dyDescent="0.25">
      <c r="A8862" s="68"/>
      <c r="B8862" s="68"/>
      <c r="C8862" s="68"/>
      <c r="D8862" s="68"/>
      <c r="E8862" s="68"/>
      <c r="F8862" s="68"/>
      <c r="G8862" s="389"/>
      <c r="H8862" s="387" t="b" cm="1">
        <f t="array" aca="1" ref="H8862" ca="1">EsNegrita(BP[[#This Row],[CODIGO]])</f>
        <v>0</v>
      </c>
      <c r="I8862" s="387" t="b" cm="1">
        <f t="array" ref="I8862">_xlfn.LET(
    _xlpm.codigos_devolucion, _xlfn.UNIQUE(_xlfn._xlws.FILTER(BP[CODIGO], ISNUMBER(SEARCH("devoluci", BP[NOMBRE CUENTA])), {""})),
    ISNUMBER(MATCH(BP[[#This Row],[CODIGO]], _xlpm.codigos_devolucion, 0))
)</f>
        <v>0</v>
      </c>
    </row>
    <row r="8863" spans="1:9" x14ac:dyDescent="0.25">
      <c r="A8863" s="68"/>
      <c r="B8863" s="68"/>
      <c r="C8863" s="68"/>
      <c r="D8863" s="68"/>
      <c r="E8863" s="68"/>
      <c r="F8863" s="68"/>
      <c r="G8863" s="389"/>
      <c r="H8863" s="387" t="b" cm="1">
        <f t="array" aca="1" ref="H8863" ca="1">EsNegrita(BP[[#This Row],[CODIGO]])</f>
        <v>0</v>
      </c>
      <c r="I8863" s="387" t="b" cm="1">
        <f t="array" ref="I8863">_xlfn.LET(
    _xlpm.codigos_devolucion, _xlfn.UNIQUE(_xlfn._xlws.FILTER(BP[CODIGO], ISNUMBER(SEARCH("devoluci", BP[NOMBRE CUENTA])), {""})),
    ISNUMBER(MATCH(BP[[#This Row],[CODIGO]], _xlpm.codigos_devolucion, 0))
)</f>
        <v>0</v>
      </c>
    </row>
    <row r="8864" spans="1:9" x14ac:dyDescent="0.25">
      <c r="A8864" s="68"/>
      <c r="B8864" s="68"/>
      <c r="C8864" s="68"/>
      <c r="D8864" s="68"/>
      <c r="E8864" s="68"/>
      <c r="F8864" s="68"/>
      <c r="G8864" s="389"/>
      <c r="H8864" s="387" t="b" cm="1">
        <f t="array" aca="1" ref="H8864" ca="1">EsNegrita(BP[[#This Row],[CODIGO]])</f>
        <v>0</v>
      </c>
      <c r="I8864" s="387" t="b" cm="1">
        <f t="array" ref="I8864">_xlfn.LET(
    _xlpm.codigos_devolucion, _xlfn.UNIQUE(_xlfn._xlws.FILTER(BP[CODIGO], ISNUMBER(SEARCH("devoluci", BP[NOMBRE CUENTA])), {""})),
    ISNUMBER(MATCH(BP[[#This Row],[CODIGO]], _xlpm.codigos_devolucion, 0))
)</f>
        <v>0</v>
      </c>
    </row>
    <row r="8865" spans="1:9" x14ac:dyDescent="0.25">
      <c r="A8865" s="68"/>
      <c r="B8865" s="68"/>
      <c r="C8865" s="68"/>
      <c r="D8865" s="68"/>
      <c r="E8865" s="68"/>
      <c r="F8865" s="68"/>
      <c r="G8865" s="389"/>
      <c r="H8865" s="387" t="b" cm="1">
        <f t="array" aca="1" ref="H8865" ca="1">EsNegrita(BP[[#This Row],[CODIGO]])</f>
        <v>0</v>
      </c>
      <c r="I8865" s="387" t="b" cm="1">
        <f t="array" ref="I8865">_xlfn.LET(
    _xlpm.codigos_devolucion, _xlfn.UNIQUE(_xlfn._xlws.FILTER(BP[CODIGO], ISNUMBER(SEARCH("devoluci", BP[NOMBRE CUENTA])), {""})),
    ISNUMBER(MATCH(BP[[#This Row],[CODIGO]], _xlpm.codigos_devolucion, 0))
)</f>
        <v>0</v>
      </c>
    </row>
    <row r="8866" spans="1:9" x14ac:dyDescent="0.25">
      <c r="A8866" s="68"/>
      <c r="B8866" s="68"/>
      <c r="C8866" s="68"/>
      <c r="D8866" s="68"/>
      <c r="E8866" s="68"/>
      <c r="F8866" s="68"/>
      <c r="G8866" s="389"/>
      <c r="H8866" s="387" t="b" cm="1">
        <f t="array" aca="1" ref="H8866" ca="1">EsNegrita(BP[[#This Row],[CODIGO]])</f>
        <v>0</v>
      </c>
      <c r="I8866" s="387" t="b" cm="1">
        <f t="array" ref="I8866">_xlfn.LET(
    _xlpm.codigos_devolucion, _xlfn.UNIQUE(_xlfn._xlws.FILTER(BP[CODIGO], ISNUMBER(SEARCH("devoluci", BP[NOMBRE CUENTA])), {""})),
    ISNUMBER(MATCH(BP[[#This Row],[CODIGO]], _xlpm.codigos_devolucion, 0))
)</f>
        <v>0</v>
      </c>
    </row>
    <row r="8867" spans="1:9" x14ac:dyDescent="0.25">
      <c r="A8867" s="68"/>
      <c r="B8867" s="68"/>
      <c r="C8867" s="68"/>
      <c r="D8867" s="68"/>
      <c r="E8867" s="68"/>
      <c r="F8867" s="68"/>
      <c r="G8867" s="389"/>
      <c r="H8867" s="387" t="b" cm="1">
        <f t="array" aca="1" ref="H8867" ca="1">EsNegrita(BP[[#This Row],[CODIGO]])</f>
        <v>0</v>
      </c>
      <c r="I8867" s="387" t="b" cm="1">
        <f t="array" ref="I8867">_xlfn.LET(
    _xlpm.codigos_devolucion, _xlfn.UNIQUE(_xlfn._xlws.FILTER(BP[CODIGO], ISNUMBER(SEARCH("devoluci", BP[NOMBRE CUENTA])), {""})),
    ISNUMBER(MATCH(BP[[#This Row],[CODIGO]], _xlpm.codigos_devolucion, 0))
)</f>
        <v>0</v>
      </c>
    </row>
    <row r="8868" spans="1:9" x14ac:dyDescent="0.25">
      <c r="A8868" s="68"/>
      <c r="B8868" s="68"/>
      <c r="C8868" s="68"/>
      <c r="D8868" s="68"/>
      <c r="E8868" s="68"/>
      <c r="F8868" s="68"/>
      <c r="G8868" s="389"/>
      <c r="H8868" s="387" t="b" cm="1">
        <f t="array" aca="1" ref="H8868" ca="1">EsNegrita(BP[[#This Row],[CODIGO]])</f>
        <v>0</v>
      </c>
      <c r="I8868" s="387" t="b" cm="1">
        <f t="array" ref="I8868">_xlfn.LET(
    _xlpm.codigos_devolucion, _xlfn.UNIQUE(_xlfn._xlws.FILTER(BP[CODIGO], ISNUMBER(SEARCH("devoluci", BP[NOMBRE CUENTA])), {""})),
    ISNUMBER(MATCH(BP[[#This Row],[CODIGO]], _xlpm.codigos_devolucion, 0))
)</f>
        <v>0</v>
      </c>
    </row>
    <row r="8869" spans="1:9" x14ac:dyDescent="0.25">
      <c r="A8869" s="68"/>
      <c r="B8869" s="68"/>
      <c r="C8869" s="68"/>
      <c r="D8869" s="68"/>
      <c r="E8869" s="68"/>
      <c r="F8869" s="68"/>
      <c r="G8869" s="389"/>
      <c r="H8869" s="387" t="b" cm="1">
        <f t="array" aca="1" ref="H8869" ca="1">EsNegrita(BP[[#This Row],[CODIGO]])</f>
        <v>0</v>
      </c>
      <c r="I8869" s="387" t="b" cm="1">
        <f t="array" ref="I8869">_xlfn.LET(
    _xlpm.codigos_devolucion, _xlfn.UNIQUE(_xlfn._xlws.FILTER(BP[CODIGO], ISNUMBER(SEARCH("devoluci", BP[NOMBRE CUENTA])), {""})),
    ISNUMBER(MATCH(BP[[#This Row],[CODIGO]], _xlpm.codigos_devolucion, 0))
)</f>
        <v>0</v>
      </c>
    </row>
    <row r="8870" spans="1:9" x14ac:dyDescent="0.25">
      <c r="A8870" s="68"/>
      <c r="B8870" s="68"/>
      <c r="C8870" s="68"/>
      <c r="D8870" s="68"/>
      <c r="E8870" s="68"/>
      <c r="F8870" s="68"/>
      <c r="G8870" s="389"/>
      <c r="H8870" s="387" t="b" cm="1">
        <f t="array" aca="1" ref="H8870" ca="1">EsNegrita(BP[[#This Row],[CODIGO]])</f>
        <v>0</v>
      </c>
      <c r="I8870" s="387" t="b" cm="1">
        <f t="array" ref="I8870">_xlfn.LET(
    _xlpm.codigos_devolucion, _xlfn.UNIQUE(_xlfn._xlws.FILTER(BP[CODIGO], ISNUMBER(SEARCH("devoluci", BP[NOMBRE CUENTA])), {""})),
    ISNUMBER(MATCH(BP[[#This Row],[CODIGO]], _xlpm.codigos_devolucion, 0))
)</f>
        <v>0</v>
      </c>
    </row>
    <row r="8871" spans="1:9" x14ac:dyDescent="0.25">
      <c r="A8871" s="68"/>
      <c r="B8871" s="68"/>
      <c r="C8871" s="68"/>
      <c r="D8871" s="68"/>
      <c r="E8871" s="68"/>
      <c r="F8871" s="68"/>
      <c r="G8871" s="389"/>
      <c r="H8871" s="387" t="b" cm="1">
        <f t="array" aca="1" ref="H8871" ca="1">EsNegrita(BP[[#This Row],[CODIGO]])</f>
        <v>0</v>
      </c>
      <c r="I8871" s="387" t="b" cm="1">
        <f t="array" ref="I8871">_xlfn.LET(
    _xlpm.codigos_devolucion, _xlfn.UNIQUE(_xlfn._xlws.FILTER(BP[CODIGO], ISNUMBER(SEARCH("devoluci", BP[NOMBRE CUENTA])), {""})),
    ISNUMBER(MATCH(BP[[#This Row],[CODIGO]], _xlpm.codigos_devolucion, 0))
)</f>
        <v>0</v>
      </c>
    </row>
    <row r="8872" spans="1:9" x14ac:dyDescent="0.25">
      <c r="A8872" s="68"/>
      <c r="B8872" s="68"/>
      <c r="C8872" s="68"/>
      <c r="D8872" s="68"/>
      <c r="E8872" s="68"/>
      <c r="F8872" s="68"/>
      <c r="G8872" s="389"/>
      <c r="H8872" s="387" t="b" cm="1">
        <f t="array" aca="1" ref="H8872" ca="1">EsNegrita(BP[[#This Row],[CODIGO]])</f>
        <v>0</v>
      </c>
      <c r="I8872" s="387" t="b" cm="1">
        <f t="array" ref="I8872">_xlfn.LET(
    _xlpm.codigos_devolucion, _xlfn.UNIQUE(_xlfn._xlws.FILTER(BP[CODIGO], ISNUMBER(SEARCH("devoluci", BP[NOMBRE CUENTA])), {""})),
    ISNUMBER(MATCH(BP[[#This Row],[CODIGO]], _xlpm.codigos_devolucion, 0))
)</f>
        <v>0</v>
      </c>
    </row>
    <row r="8873" spans="1:9" x14ac:dyDescent="0.25">
      <c r="A8873" s="68"/>
      <c r="B8873" s="68"/>
      <c r="C8873" s="68"/>
      <c r="D8873" s="68"/>
      <c r="E8873" s="68"/>
      <c r="F8873" s="68"/>
      <c r="G8873" s="389"/>
      <c r="H8873" s="387" t="b" cm="1">
        <f t="array" aca="1" ref="H8873" ca="1">EsNegrita(BP[[#This Row],[CODIGO]])</f>
        <v>0</v>
      </c>
      <c r="I8873" s="387" t="b" cm="1">
        <f t="array" ref="I8873">_xlfn.LET(
    _xlpm.codigos_devolucion, _xlfn.UNIQUE(_xlfn._xlws.FILTER(BP[CODIGO], ISNUMBER(SEARCH("devoluci", BP[NOMBRE CUENTA])), {""})),
    ISNUMBER(MATCH(BP[[#This Row],[CODIGO]], _xlpm.codigos_devolucion, 0))
)</f>
        <v>0</v>
      </c>
    </row>
    <row r="8874" spans="1:9" x14ac:dyDescent="0.25">
      <c r="A8874" s="68"/>
      <c r="B8874" s="68"/>
      <c r="C8874" s="68"/>
      <c r="D8874" s="68"/>
      <c r="E8874" s="68"/>
      <c r="F8874" s="68"/>
      <c r="G8874" s="389"/>
      <c r="H8874" s="387" t="b" cm="1">
        <f t="array" aca="1" ref="H8874" ca="1">EsNegrita(BP[[#This Row],[CODIGO]])</f>
        <v>0</v>
      </c>
      <c r="I8874" s="387" t="b" cm="1">
        <f t="array" ref="I8874">_xlfn.LET(
    _xlpm.codigos_devolucion, _xlfn.UNIQUE(_xlfn._xlws.FILTER(BP[CODIGO], ISNUMBER(SEARCH("devoluci", BP[NOMBRE CUENTA])), {""})),
    ISNUMBER(MATCH(BP[[#This Row],[CODIGO]], _xlpm.codigos_devolucion, 0))
)</f>
        <v>0</v>
      </c>
    </row>
    <row r="8875" spans="1:9" x14ac:dyDescent="0.25">
      <c r="A8875" s="68"/>
      <c r="B8875" s="68"/>
      <c r="C8875" s="68"/>
      <c r="D8875" s="68"/>
      <c r="E8875" s="68"/>
      <c r="F8875" s="68"/>
      <c r="G8875" s="389"/>
      <c r="H8875" s="387" t="b" cm="1">
        <f t="array" aca="1" ref="H8875" ca="1">EsNegrita(BP[[#This Row],[CODIGO]])</f>
        <v>0</v>
      </c>
      <c r="I8875" s="387" t="b" cm="1">
        <f t="array" ref="I8875">_xlfn.LET(
    _xlpm.codigos_devolucion, _xlfn.UNIQUE(_xlfn._xlws.FILTER(BP[CODIGO], ISNUMBER(SEARCH("devoluci", BP[NOMBRE CUENTA])), {""})),
    ISNUMBER(MATCH(BP[[#This Row],[CODIGO]], _xlpm.codigos_devolucion, 0))
)</f>
        <v>0</v>
      </c>
    </row>
    <row r="8876" spans="1:9" x14ac:dyDescent="0.25">
      <c r="A8876" s="68"/>
      <c r="B8876" s="68"/>
      <c r="C8876" s="68"/>
      <c r="D8876" s="68"/>
      <c r="E8876" s="68"/>
      <c r="F8876" s="68"/>
      <c r="G8876" s="389"/>
      <c r="H8876" s="387" t="b" cm="1">
        <f t="array" aca="1" ref="H8876" ca="1">EsNegrita(BP[[#This Row],[CODIGO]])</f>
        <v>0</v>
      </c>
      <c r="I8876" s="387" t="b" cm="1">
        <f t="array" ref="I8876">_xlfn.LET(
    _xlpm.codigos_devolucion, _xlfn.UNIQUE(_xlfn._xlws.FILTER(BP[CODIGO], ISNUMBER(SEARCH("devoluci", BP[NOMBRE CUENTA])), {""})),
    ISNUMBER(MATCH(BP[[#This Row],[CODIGO]], _xlpm.codigos_devolucion, 0))
)</f>
        <v>0</v>
      </c>
    </row>
    <row r="8877" spans="1:9" x14ac:dyDescent="0.25">
      <c r="A8877" s="390"/>
      <c r="B8877" s="390"/>
      <c r="C8877" s="390"/>
      <c r="D8877" s="390"/>
      <c r="E8877" s="390"/>
      <c r="F8877" s="390"/>
      <c r="G8877" s="391"/>
      <c r="H8877" s="387" t="b" cm="1">
        <f t="array" aca="1" ref="H8877" ca="1">EsNegrita(BP[[#This Row],[CODIGO]])</f>
        <v>0</v>
      </c>
      <c r="I8877" s="387" t="b" cm="1">
        <f t="array" ref="I8877">_xlfn.LET(
    _xlpm.codigos_devolucion, _xlfn.UNIQUE(_xlfn._xlws.FILTER(BP[CODIGO], ISNUMBER(SEARCH("devoluci", BP[NOMBRE CUENTA])), {""})),
    ISNUMBER(MATCH(BP[[#This Row],[CODIGO]], _xlpm.codigos_devolucion, 0))
)</f>
        <v>0</v>
      </c>
    </row>
    <row r="8878" spans="1:9" x14ac:dyDescent="0.25">
      <c r="A8878" s="68"/>
      <c r="B8878" s="68"/>
      <c r="C8878" s="68"/>
      <c r="D8878" s="68"/>
      <c r="E8878" s="68"/>
      <c r="F8878" s="68"/>
      <c r="G8878" s="389"/>
      <c r="H8878" s="387" t="b" cm="1">
        <f t="array" aca="1" ref="H8878" ca="1">EsNegrita(BP[[#This Row],[CODIGO]])</f>
        <v>0</v>
      </c>
      <c r="I8878" s="387" t="b" cm="1">
        <f t="array" ref="I8878">_xlfn.LET(
    _xlpm.codigos_devolucion, _xlfn.UNIQUE(_xlfn._xlws.FILTER(BP[CODIGO], ISNUMBER(SEARCH("devoluci", BP[NOMBRE CUENTA])), {""})),
    ISNUMBER(MATCH(BP[[#This Row],[CODIGO]], _xlpm.codigos_devolucion, 0))
)</f>
        <v>0</v>
      </c>
    </row>
    <row r="8879" spans="1:9" x14ac:dyDescent="0.25">
      <c r="A8879" s="68"/>
      <c r="B8879" s="68"/>
      <c r="C8879" s="68"/>
      <c r="D8879" s="68"/>
      <c r="E8879" s="68"/>
      <c r="F8879" s="68"/>
      <c r="G8879" s="389"/>
      <c r="H8879" s="387" t="b" cm="1">
        <f t="array" aca="1" ref="H8879" ca="1">EsNegrita(BP[[#This Row],[CODIGO]])</f>
        <v>0</v>
      </c>
      <c r="I8879" s="387" t="b" cm="1">
        <f t="array" ref="I8879">_xlfn.LET(
    _xlpm.codigos_devolucion, _xlfn.UNIQUE(_xlfn._xlws.FILTER(BP[CODIGO], ISNUMBER(SEARCH("devoluci", BP[NOMBRE CUENTA])), {""})),
    ISNUMBER(MATCH(BP[[#This Row],[CODIGO]], _xlpm.codigos_devolucion, 0))
)</f>
        <v>0</v>
      </c>
    </row>
    <row r="8880" spans="1:9" x14ac:dyDescent="0.25">
      <c r="A8880" s="68"/>
      <c r="B8880" s="68"/>
      <c r="C8880" s="68"/>
      <c r="D8880" s="68"/>
      <c r="E8880" s="68"/>
      <c r="F8880" s="68"/>
      <c r="G8880" s="389"/>
      <c r="H8880" s="387" t="b" cm="1">
        <f t="array" aca="1" ref="H8880" ca="1">EsNegrita(BP[[#This Row],[CODIGO]])</f>
        <v>0</v>
      </c>
      <c r="I8880" s="387" t="b" cm="1">
        <f t="array" ref="I8880">_xlfn.LET(
    _xlpm.codigos_devolucion, _xlfn.UNIQUE(_xlfn._xlws.FILTER(BP[CODIGO], ISNUMBER(SEARCH("devoluci", BP[NOMBRE CUENTA])), {""})),
    ISNUMBER(MATCH(BP[[#This Row],[CODIGO]], _xlpm.codigos_devolucion, 0))
)</f>
        <v>0</v>
      </c>
    </row>
    <row r="8881" spans="1:9" x14ac:dyDescent="0.25">
      <c r="A8881" s="68"/>
      <c r="B8881" s="68"/>
      <c r="C8881" s="68"/>
      <c r="D8881" s="68"/>
      <c r="E8881" s="68"/>
      <c r="F8881" s="68"/>
      <c r="G8881" s="389"/>
      <c r="H8881" s="387" t="b" cm="1">
        <f t="array" aca="1" ref="H8881" ca="1">EsNegrita(BP[[#This Row],[CODIGO]])</f>
        <v>0</v>
      </c>
      <c r="I8881" s="387" t="b" cm="1">
        <f t="array" ref="I8881">_xlfn.LET(
    _xlpm.codigos_devolucion, _xlfn.UNIQUE(_xlfn._xlws.FILTER(BP[CODIGO], ISNUMBER(SEARCH("devoluci", BP[NOMBRE CUENTA])), {""})),
    ISNUMBER(MATCH(BP[[#This Row],[CODIGO]], _xlpm.codigos_devolucion, 0))
)</f>
        <v>0</v>
      </c>
    </row>
    <row r="8882" spans="1:9" x14ac:dyDescent="0.25">
      <c r="A8882" s="68"/>
      <c r="B8882" s="68"/>
      <c r="C8882" s="68"/>
      <c r="D8882" s="68"/>
      <c r="E8882" s="68"/>
      <c r="F8882" s="68"/>
      <c r="G8882" s="389"/>
      <c r="H8882" s="387" t="b" cm="1">
        <f t="array" aca="1" ref="H8882" ca="1">EsNegrita(BP[[#This Row],[CODIGO]])</f>
        <v>0</v>
      </c>
      <c r="I8882" s="387" t="b" cm="1">
        <f t="array" ref="I8882">_xlfn.LET(
    _xlpm.codigos_devolucion, _xlfn.UNIQUE(_xlfn._xlws.FILTER(BP[CODIGO], ISNUMBER(SEARCH("devoluci", BP[NOMBRE CUENTA])), {""})),
    ISNUMBER(MATCH(BP[[#This Row],[CODIGO]], _xlpm.codigos_devolucion, 0))
)</f>
        <v>0</v>
      </c>
    </row>
    <row r="8883" spans="1:9" x14ac:dyDescent="0.25">
      <c r="A8883" s="68"/>
      <c r="B8883" s="68"/>
      <c r="C8883" s="68"/>
      <c r="D8883" s="68"/>
      <c r="E8883" s="68"/>
      <c r="F8883" s="68"/>
      <c r="G8883" s="389"/>
      <c r="H8883" s="387" t="b" cm="1">
        <f t="array" aca="1" ref="H8883" ca="1">EsNegrita(BP[[#This Row],[CODIGO]])</f>
        <v>0</v>
      </c>
      <c r="I8883" s="387" t="b" cm="1">
        <f t="array" ref="I8883">_xlfn.LET(
    _xlpm.codigos_devolucion, _xlfn.UNIQUE(_xlfn._xlws.FILTER(BP[CODIGO], ISNUMBER(SEARCH("devoluci", BP[NOMBRE CUENTA])), {""})),
    ISNUMBER(MATCH(BP[[#This Row],[CODIGO]], _xlpm.codigos_devolucion, 0))
)</f>
        <v>0</v>
      </c>
    </row>
    <row r="8884" spans="1:9" x14ac:dyDescent="0.25">
      <c r="A8884" s="68"/>
      <c r="B8884" s="68"/>
      <c r="C8884" s="68"/>
      <c r="D8884" s="68"/>
      <c r="E8884" s="68"/>
      <c r="F8884" s="68"/>
      <c r="G8884" s="389"/>
      <c r="H8884" s="387" t="b" cm="1">
        <f t="array" aca="1" ref="H8884" ca="1">EsNegrita(BP[[#This Row],[CODIGO]])</f>
        <v>0</v>
      </c>
      <c r="I8884" s="387" t="b" cm="1">
        <f t="array" ref="I8884">_xlfn.LET(
    _xlpm.codigos_devolucion, _xlfn.UNIQUE(_xlfn._xlws.FILTER(BP[CODIGO], ISNUMBER(SEARCH("devoluci", BP[NOMBRE CUENTA])), {""})),
    ISNUMBER(MATCH(BP[[#This Row],[CODIGO]], _xlpm.codigos_devolucion, 0))
)</f>
        <v>0</v>
      </c>
    </row>
    <row r="8885" spans="1:9" x14ac:dyDescent="0.25">
      <c r="A8885" s="68"/>
      <c r="B8885" s="68"/>
      <c r="C8885" s="68"/>
      <c r="D8885" s="68"/>
      <c r="E8885" s="68"/>
      <c r="F8885" s="68"/>
      <c r="G8885" s="389"/>
      <c r="H8885" s="387" t="b" cm="1">
        <f t="array" aca="1" ref="H8885" ca="1">EsNegrita(BP[[#This Row],[CODIGO]])</f>
        <v>0</v>
      </c>
      <c r="I8885" s="387" t="b" cm="1">
        <f t="array" ref="I8885">_xlfn.LET(
    _xlpm.codigos_devolucion, _xlfn.UNIQUE(_xlfn._xlws.FILTER(BP[CODIGO], ISNUMBER(SEARCH("devoluci", BP[NOMBRE CUENTA])), {""})),
    ISNUMBER(MATCH(BP[[#This Row],[CODIGO]], _xlpm.codigos_devolucion, 0))
)</f>
        <v>0</v>
      </c>
    </row>
    <row r="8886" spans="1:9" x14ac:dyDescent="0.25">
      <c r="A8886" s="68"/>
      <c r="B8886" s="68"/>
      <c r="C8886" s="68"/>
      <c r="D8886" s="68"/>
      <c r="E8886" s="68"/>
      <c r="F8886" s="68"/>
      <c r="G8886" s="389"/>
      <c r="H8886" s="387" t="b" cm="1">
        <f t="array" aca="1" ref="H8886" ca="1">EsNegrita(BP[[#This Row],[CODIGO]])</f>
        <v>0</v>
      </c>
      <c r="I8886" s="387" t="b" cm="1">
        <f t="array" ref="I8886">_xlfn.LET(
    _xlpm.codigos_devolucion, _xlfn.UNIQUE(_xlfn._xlws.FILTER(BP[CODIGO], ISNUMBER(SEARCH("devoluci", BP[NOMBRE CUENTA])), {""})),
    ISNUMBER(MATCH(BP[[#This Row],[CODIGO]], _xlpm.codigos_devolucion, 0))
)</f>
        <v>0</v>
      </c>
    </row>
    <row r="8887" spans="1:9" x14ac:dyDescent="0.25">
      <c r="A8887" s="68"/>
      <c r="B8887" s="68"/>
      <c r="C8887" s="68"/>
      <c r="D8887" s="68"/>
      <c r="E8887" s="68"/>
      <c r="F8887" s="68"/>
      <c r="G8887" s="389"/>
      <c r="H8887" s="387" t="b" cm="1">
        <f t="array" aca="1" ref="H8887" ca="1">EsNegrita(BP[[#This Row],[CODIGO]])</f>
        <v>0</v>
      </c>
      <c r="I8887" s="387" t="b" cm="1">
        <f t="array" ref="I8887">_xlfn.LET(
    _xlpm.codigos_devolucion, _xlfn.UNIQUE(_xlfn._xlws.FILTER(BP[CODIGO], ISNUMBER(SEARCH("devoluci", BP[NOMBRE CUENTA])), {""})),
    ISNUMBER(MATCH(BP[[#This Row],[CODIGO]], _xlpm.codigos_devolucion, 0))
)</f>
        <v>0</v>
      </c>
    </row>
    <row r="8888" spans="1:9" x14ac:dyDescent="0.25">
      <c r="A8888" s="68"/>
      <c r="B8888" s="68"/>
      <c r="C8888" s="68"/>
      <c r="D8888" s="68"/>
      <c r="E8888" s="68"/>
      <c r="F8888" s="68"/>
      <c r="G8888" s="389"/>
      <c r="H8888" s="387" t="b" cm="1">
        <f t="array" aca="1" ref="H8888" ca="1">EsNegrita(BP[[#This Row],[CODIGO]])</f>
        <v>0</v>
      </c>
      <c r="I8888" s="387" t="b" cm="1">
        <f t="array" ref="I8888">_xlfn.LET(
    _xlpm.codigos_devolucion, _xlfn.UNIQUE(_xlfn._xlws.FILTER(BP[CODIGO], ISNUMBER(SEARCH("devoluci", BP[NOMBRE CUENTA])), {""})),
    ISNUMBER(MATCH(BP[[#This Row],[CODIGO]], _xlpm.codigos_devolucion, 0))
)</f>
        <v>0</v>
      </c>
    </row>
    <row r="8889" spans="1:9" x14ac:dyDescent="0.25">
      <c r="A8889" s="68"/>
      <c r="B8889" s="68"/>
      <c r="C8889" s="68"/>
      <c r="D8889" s="68"/>
      <c r="E8889" s="68"/>
      <c r="F8889" s="68"/>
      <c r="G8889" s="389"/>
      <c r="H8889" s="387" t="b" cm="1">
        <f t="array" aca="1" ref="H8889" ca="1">EsNegrita(BP[[#This Row],[CODIGO]])</f>
        <v>0</v>
      </c>
      <c r="I8889" s="387" t="b" cm="1">
        <f t="array" ref="I8889">_xlfn.LET(
    _xlpm.codigos_devolucion, _xlfn.UNIQUE(_xlfn._xlws.FILTER(BP[CODIGO], ISNUMBER(SEARCH("devoluci", BP[NOMBRE CUENTA])), {""})),
    ISNUMBER(MATCH(BP[[#This Row],[CODIGO]], _xlpm.codigos_devolucion, 0))
)</f>
        <v>0</v>
      </c>
    </row>
    <row r="8890" spans="1:9" x14ac:dyDescent="0.25">
      <c r="A8890" s="68"/>
      <c r="B8890" s="68"/>
      <c r="C8890" s="68"/>
      <c r="D8890" s="68"/>
      <c r="E8890" s="68"/>
      <c r="F8890" s="68"/>
      <c r="G8890" s="389"/>
      <c r="H8890" s="387" t="b" cm="1">
        <f t="array" aca="1" ref="H8890" ca="1">EsNegrita(BP[[#This Row],[CODIGO]])</f>
        <v>0</v>
      </c>
      <c r="I8890" s="387" t="b" cm="1">
        <f t="array" ref="I8890">_xlfn.LET(
    _xlpm.codigos_devolucion, _xlfn.UNIQUE(_xlfn._xlws.FILTER(BP[CODIGO], ISNUMBER(SEARCH("devoluci", BP[NOMBRE CUENTA])), {""})),
    ISNUMBER(MATCH(BP[[#This Row],[CODIGO]], _xlpm.codigos_devolucion, 0))
)</f>
        <v>0</v>
      </c>
    </row>
    <row r="8891" spans="1:9" x14ac:dyDescent="0.25">
      <c r="A8891" s="68"/>
      <c r="B8891" s="68"/>
      <c r="C8891" s="68"/>
      <c r="D8891" s="68"/>
      <c r="E8891" s="68"/>
      <c r="F8891" s="68"/>
      <c r="G8891" s="389"/>
      <c r="H8891" s="387" t="b" cm="1">
        <f t="array" aca="1" ref="H8891" ca="1">EsNegrita(BP[[#This Row],[CODIGO]])</f>
        <v>0</v>
      </c>
      <c r="I8891" s="387" t="b" cm="1">
        <f t="array" ref="I8891">_xlfn.LET(
    _xlpm.codigos_devolucion, _xlfn.UNIQUE(_xlfn._xlws.FILTER(BP[CODIGO], ISNUMBER(SEARCH("devoluci", BP[NOMBRE CUENTA])), {""})),
    ISNUMBER(MATCH(BP[[#This Row],[CODIGO]], _xlpm.codigos_devolucion, 0))
)</f>
        <v>0</v>
      </c>
    </row>
    <row r="8892" spans="1:9" x14ac:dyDescent="0.25">
      <c r="A8892" s="68"/>
      <c r="B8892" s="68"/>
      <c r="C8892" s="68"/>
      <c r="D8892" s="68"/>
      <c r="E8892" s="68"/>
      <c r="F8892" s="68"/>
      <c r="G8892" s="389"/>
      <c r="H8892" s="387" t="b" cm="1">
        <f t="array" aca="1" ref="H8892" ca="1">EsNegrita(BP[[#This Row],[CODIGO]])</f>
        <v>0</v>
      </c>
      <c r="I8892" s="387" t="b" cm="1">
        <f t="array" ref="I8892">_xlfn.LET(
    _xlpm.codigos_devolucion, _xlfn.UNIQUE(_xlfn._xlws.FILTER(BP[CODIGO], ISNUMBER(SEARCH("devoluci", BP[NOMBRE CUENTA])), {""})),
    ISNUMBER(MATCH(BP[[#This Row],[CODIGO]], _xlpm.codigos_devolucion, 0))
)</f>
        <v>0</v>
      </c>
    </row>
    <row r="8893" spans="1:9" x14ac:dyDescent="0.25">
      <c r="A8893" s="68"/>
      <c r="B8893" s="68"/>
      <c r="C8893" s="68"/>
      <c r="D8893" s="68"/>
      <c r="E8893" s="68"/>
      <c r="F8893" s="68"/>
      <c r="G8893" s="389"/>
      <c r="H8893" s="387" t="b" cm="1">
        <f t="array" aca="1" ref="H8893" ca="1">EsNegrita(BP[[#This Row],[CODIGO]])</f>
        <v>0</v>
      </c>
      <c r="I8893" s="387" t="b" cm="1">
        <f t="array" ref="I8893">_xlfn.LET(
    _xlpm.codigos_devolucion, _xlfn.UNIQUE(_xlfn._xlws.FILTER(BP[CODIGO], ISNUMBER(SEARCH("devoluci", BP[NOMBRE CUENTA])), {""})),
    ISNUMBER(MATCH(BP[[#This Row],[CODIGO]], _xlpm.codigos_devolucion, 0))
)</f>
        <v>0</v>
      </c>
    </row>
    <row r="8894" spans="1:9" x14ac:dyDescent="0.25">
      <c r="A8894" s="68"/>
      <c r="B8894" s="68"/>
      <c r="C8894" s="68"/>
      <c r="D8894" s="68"/>
      <c r="E8894" s="68"/>
      <c r="F8894" s="68"/>
      <c r="G8894" s="389"/>
      <c r="H8894" s="387" t="b" cm="1">
        <f t="array" aca="1" ref="H8894" ca="1">EsNegrita(BP[[#This Row],[CODIGO]])</f>
        <v>0</v>
      </c>
      <c r="I8894" s="387" t="b" cm="1">
        <f t="array" ref="I8894">_xlfn.LET(
    _xlpm.codigos_devolucion, _xlfn.UNIQUE(_xlfn._xlws.FILTER(BP[CODIGO], ISNUMBER(SEARCH("devoluci", BP[NOMBRE CUENTA])), {""})),
    ISNUMBER(MATCH(BP[[#This Row],[CODIGO]], _xlpm.codigos_devolucion, 0))
)</f>
        <v>0</v>
      </c>
    </row>
    <row r="8895" spans="1:9" x14ac:dyDescent="0.25">
      <c r="A8895" s="68"/>
      <c r="B8895" s="68"/>
      <c r="C8895" s="68"/>
      <c r="D8895" s="68"/>
      <c r="E8895" s="68"/>
      <c r="F8895" s="68"/>
      <c r="G8895" s="389"/>
      <c r="H8895" s="387" t="b" cm="1">
        <f t="array" aca="1" ref="H8895" ca="1">EsNegrita(BP[[#This Row],[CODIGO]])</f>
        <v>0</v>
      </c>
      <c r="I8895" s="387" t="b" cm="1">
        <f t="array" ref="I8895">_xlfn.LET(
    _xlpm.codigos_devolucion, _xlfn.UNIQUE(_xlfn._xlws.FILTER(BP[CODIGO], ISNUMBER(SEARCH("devoluci", BP[NOMBRE CUENTA])), {""})),
    ISNUMBER(MATCH(BP[[#This Row],[CODIGO]], _xlpm.codigos_devolucion, 0))
)</f>
        <v>0</v>
      </c>
    </row>
    <row r="8896" spans="1:9" x14ac:dyDescent="0.25">
      <c r="A8896" s="68"/>
      <c r="B8896" s="68"/>
      <c r="C8896" s="68"/>
      <c r="D8896" s="68"/>
      <c r="E8896" s="68"/>
      <c r="F8896" s="68"/>
      <c r="G8896" s="389"/>
      <c r="H8896" s="387" t="b" cm="1">
        <f t="array" aca="1" ref="H8896" ca="1">EsNegrita(BP[[#This Row],[CODIGO]])</f>
        <v>0</v>
      </c>
      <c r="I8896" s="387" t="b" cm="1">
        <f t="array" ref="I8896">_xlfn.LET(
    _xlpm.codigos_devolucion, _xlfn.UNIQUE(_xlfn._xlws.FILTER(BP[CODIGO], ISNUMBER(SEARCH("devoluci", BP[NOMBRE CUENTA])), {""})),
    ISNUMBER(MATCH(BP[[#This Row],[CODIGO]], _xlpm.codigos_devolucion, 0))
)</f>
        <v>0</v>
      </c>
    </row>
    <row r="8897" spans="1:9" x14ac:dyDescent="0.25">
      <c r="A8897" s="68"/>
      <c r="B8897" s="68"/>
      <c r="C8897" s="68"/>
      <c r="D8897" s="68"/>
      <c r="E8897" s="68"/>
      <c r="F8897" s="68"/>
      <c r="G8897" s="389"/>
      <c r="H8897" s="387" t="b" cm="1">
        <f t="array" aca="1" ref="H8897" ca="1">EsNegrita(BP[[#This Row],[CODIGO]])</f>
        <v>0</v>
      </c>
      <c r="I8897" s="387" t="b" cm="1">
        <f t="array" ref="I8897">_xlfn.LET(
    _xlpm.codigos_devolucion, _xlfn.UNIQUE(_xlfn._xlws.FILTER(BP[CODIGO], ISNUMBER(SEARCH("devoluci", BP[NOMBRE CUENTA])), {""})),
    ISNUMBER(MATCH(BP[[#This Row],[CODIGO]], _xlpm.codigos_devolucion, 0))
)</f>
        <v>0</v>
      </c>
    </row>
    <row r="8898" spans="1:9" x14ac:dyDescent="0.25">
      <c r="A8898" s="68"/>
      <c r="B8898" s="68"/>
      <c r="C8898" s="68"/>
      <c r="D8898" s="68"/>
      <c r="E8898" s="68"/>
      <c r="F8898" s="68"/>
      <c r="G8898" s="389"/>
      <c r="H8898" s="387" t="b" cm="1">
        <f t="array" aca="1" ref="H8898" ca="1">EsNegrita(BP[[#This Row],[CODIGO]])</f>
        <v>0</v>
      </c>
      <c r="I8898" s="387" t="b" cm="1">
        <f t="array" ref="I8898">_xlfn.LET(
    _xlpm.codigos_devolucion, _xlfn.UNIQUE(_xlfn._xlws.FILTER(BP[CODIGO], ISNUMBER(SEARCH("devoluci", BP[NOMBRE CUENTA])), {""})),
    ISNUMBER(MATCH(BP[[#This Row],[CODIGO]], _xlpm.codigos_devolucion, 0))
)</f>
        <v>0</v>
      </c>
    </row>
    <row r="8899" spans="1:9" x14ac:dyDescent="0.25">
      <c r="A8899" s="68"/>
      <c r="B8899" s="68"/>
      <c r="C8899" s="68"/>
      <c r="D8899" s="68"/>
      <c r="E8899" s="68"/>
      <c r="F8899" s="68"/>
      <c r="G8899" s="389"/>
      <c r="H8899" s="387" t="b" cm="1">
        <f t="array" aca="1" ref="H8899" ca="1">EsNegrita(BP[[#This Row],[CODIGO]])</f>
        <v>0</v>
      </c>
      <c r="I8899" s="387" t="b" cm="1">
        <f t="array" ref="I8899">_xlfn.LET(
    _xlpm.codigos_devolucion, _xlfn.UNIQUE(_xlfn._xlws.FILTER(BP[CODIGO], ISNUMBER(SEARCH("devoluci", BP[NOMBRE CUENTA])), {""})),
    ISNUMBER(MATCH(BP[[#This Row],[CODIGO]], _xlpm.codigos_devolucion, 0))
)</f>
        <v>0</v>
      </c>
    </row>
    <row r="8900" spans="1:9" x14ac:dyDescent="0.25">
      <c r="A8900" s="68"/>
      <c r="B8900" s="68"/>
      <c r="C8900" s="68"/>
      <c r="D8900" s="68"/>
      <c r="E8900" s="68"/>
      <c r="F8900" s="68"/>
      <c r="G8900" s="389"/>
      <c r="H8900" s="387" t="b" cm="1">
        <f t="array" aca="1" ref="H8900" ca="1">EsNegrita(BP[[#This Row],[CODIGO]])</f>
        <v>0</v>
      </c>
      <c r="I8900" s="387" t="b" cm="1">
        <f t="array" ref="I8900">_xlfn.LET(
    _xlpm.codigos_devolucion, _xlfn.UNIQUE(_xlfn._xlws.FILTER(BP[CODIGO], ISNUMBER(SEARCH("devoluci", BP[NOMBRE CUENTA])), {""})),
    ISNUMBER(MATCH(BP[[#This Row],[CODIGO]], _xlpm.codigos_devolucion, 0))
)</f>
        <v>0</v>
      </c>
    </row>
    <row r="8901" spans="1:9" x14ac:dyDescent="0.25">
      <c r="A8901" s="68"/>
      <c r="B8901" s="68"/>
      <c r="C8901" s="68"/>
      <c r="D8901" s="68"/>
      <c r="E8901" s="68"/>
      <c r="F8901" s="68"/>
      <c r="G8901" s="389"/>
      <c r="H8901" s="387" t="b" cm="1">
        <f t="array" aca="1" ref="H8901" ca="1">EsNegrita(BP[[#This Row],[CODIGO]])</f>
        <v>0</v>
      </c>
      <c r="I8901" s="387" t="b" cm="1">
        <f t="array" ref="I8901">_xlfn.LET(
    _xlpm.codigos_devolucion, _xlfn.UNIQUE(_xlfn._xlws.FILTER(BP[CODIGO], ISNUMBER(SEARCH("devoluci", BP[NOMBRE CUENTA])), {""})),
    ISNUMBER(MATCH(BP[[#This Row],[CODIGO]], _xlpm.codigos_devolucion, 0))
)</f>
        <v>0</v>
      </c>
    </row>
    <row r="8902" spans="1:9" x14ac:dyDescent="0.25">
      <c r="A8902" s="68"/>
      <c r="B8902" s="68"/>
      <c r="C8902" s="68"/>
      <c r="D8902" s="68"/>
      <c r="E8902" s="68"/>
      <c r="F8902" s="68"/>
      <c r="G8902" s="389"/>
      <c r="H8902" s="387" t="b" cm="1">
        <f t="array" aca="1" ref="H8902" ca="1">EsNegrita(BP[[#This Row],[CODIGO]])</f>
        <v>0</v>
      </c>
      <c r="I8902" s="387" t="b" cm="1">
        <f t="array" ref="I8902">_xlfn.LET(
    _xlpm.codigos_devolucion, _xlfn.UNIQUE(_xlfn._xlws.FILTER(BP[CODIGO], ISNUMBER(SEARCH("devoluci", BP[NOMBRE CUENTA])), {""})),
    ISNUMBER(MATCH(BP[[#This Row],[CODIGO]], _xlpm.codigos_devolucion, 0))
)</f>
        <v>0</v>
      </c>
    </row>
    <row r="8903" spans="1:9" x14ac:dyDescent="0.25">
      <c r="A8903" s="68"/>
      <c r="B8903" s="68"/>
      <c r="C8903" s="68"/>
      <c r="D8903" s="68"/>
      <c r="E8903" s="68"/>
      <c r="F8903" s="68"/>
      <c r="G8903" s="389"/>
      <c r="H8903" s="387" t="b" cm="1">
        <f t="array" aca="1" ref="H8903" ca="1">EsNegrita(BP[[#This Row],[CODIGO]])</f>
        <v>0</v>
      </c>
      <c r="I8903" s="387" t="b" cm="1">
        <f t="array" ref="I8903">_xlfn.LET(
    _xlpm.codigos_devolucion, _xlfn.UNIQUE(_xlfn._xlws.FILTER(BP[CODIGO], ISNUMBER(SEARCH("devoluci", BP[NOMBRE CUENTA])), {""})),
    ISNUMBER(MATCH(BP[[#This Row],[CODIGO]], _xlpm.codigos_devolucion, 0))
)</f>
        <v>0</v>
      </c>
    </row>
    <row r="8904" spans="1:9" x14ac:dyDescent="0.25">
      <c r="A8904" s="68"/>
      <c r="B8904" s="68"/>
      <c r="C8904" s="68"/>
      <c r="D8904" s="68"/>
      <c r="E8904" s="68"/>
      <c r="F8904" s="68"/>
      <c r="G8904" s="389"/>
      <c r="H8904" s="387" t="b" cm="1">
        <f t="array" aca="1" ref="H8904" ca="1">EsNegrita(BP[[#This Row],[CODIGO]])</f>
        <v>0</v>
      </c>
      <c r="I8904" s="387" t="b" cm="1">
        <f t="array" ref="I8904">_xlfn.LET(
    _xlpm.codigos_devolucion, _xlfn.UNIQUE(_xlfn._xlws.FILTER(BP[CODIGO], ISNUMBER(SEARCH("devoluci", BP[NOMBRE CUENTA])), {""})),
    ISNUMBER(MATCH(BP[[#This Row],[CODIGO]], _xlpm.codigos_devolucion, 0))
)</f>
        <v>0</v>
      </c>
    </row>
    <row r="8905" spans="1:9" x14ac:dyDescent="0.25">
      <c r="A8905" s="68"/>
      <c r="B8905" s="68"/>
      <c r="C8905" s="68"/>
      <c r="D8905" s="68"/>
      <c r="E8905" s="68"/>
      <c r="F8905" s="68"/>
      <c r="G8905" s="389"/>
      <c r="H8905" s="387" t="b" cm="1">
        <f t="array" aca="1" ref="H8905" ca="1">EsNegrita(BP[[#This Row],[CODIGO]])</f>
        <v>0</v>
      </c>
      <c r="I8905" s="387" t="b" cm="1">
        <f t="array" ref="I8905">_xlfn.LET(
    _xlpm.codigos_devolucion, _xlfn.UNIQUE(_xlfn._xlws.FILTER(BP[CODIGO], ISNUMBER(SEARCH("devoluci", BP[NOMBRE CUENTA])), {""})),
    ISNUMBER(MATCH(BP[[#This Row],[CODIGO]], _xlpm.codigos_devolucion, 0))
)</f>
        <v>0</v>
      </c>
    </row>
    <row r="8906" spans="1:9" x14ac:dyDescent="0.25">
      <c r="A8906" s="68"/>
      <c r="B8906" s="68"/>
      <c r="C8906" s="68"/>
      <c r="D8906" s="68"/>
      <c r="E8906" s="68"/>
      <c r="F8906" s="68"/>
      <c r="G8906" s="389"/>
      <c r="H8906" s="387" t="b" cm="1">
        <f t="array" aca="1" ref="H8906" ca="1">EsNegrita(BP[[#This Row],[CODIGO]])</f>
        <v>0</v>
      </c>
      <c r="I8906" s="387" t="b" cm="1">
        <f t="array" ref="I8906">_xlfn.LET(
    _xlpm.codigos_devolucion, _xlfn.UNIQUE(_xlfn._xlws.FILTER(BP[CODIGO], ISNUMBER(SEARCH("devoluci", BP[NOMBRE CUENTA])), {""})),
    ISNUMBER(MATCH(BP[[#This Row],[CODIGO]], _xlpm.codigos_devolucion, 0))
)</f>
        <v>0</v>
      </c>
    </row>
    <row r="8907" spans="1:9" x14ac:dyDescent="0.25">
      <c r="A8907" s="68"/>
      <c r="B8907" s="68"/>
      <c r="C8907" s="68"/>
      <c r="D8907" s="68"/>
      <c r="E8907" s="68"/>
      <c r="F8907" s="68"/>
      <c r="G8907" s="389"/>
      <c r="H8907" s="387" t="b" cm="1">
        <f t="array" aca="1" ref="H8907" ca="1">EsNegrita(BP[[#This Row],[CODIGO]])</f>
        <v>0</v>
      </c>
      <c r="I8907" s="387" t="b" cm="1">
        <f t="array" ref="I8907">_xlfn.LET(
    _xlpm.codigos_devolucion, _xlfn.UNIQUE(_xlfn._xlws.FILTER(BP[CODIGO], ISNUMBER(SEARCH("devoluci", BP[NOMBRE CUENTA])), {""})),
    ISNUMBER(MATCH(BP[[#This Row],[CODIGO]], _xlpm.codigos_devolucion, 0))
)</f>
        <v>0</v>
      </c>
    </row>
    <row r="8908" spans="1:9" x14ac:dyDescent="0.25">
      <c r="A8908" s="68"/>
      <c r="B8908" s="68"/>
      <c r="C8908" s="68"/>
      <c r="D8908" s="68"/>
      <c r="E8908" s="68"/>
      <c r="F8908" s="68"/>
      <c r="G8908" s="389"/>
      <c r="H8908" s="387" t="b" cm="1">
        <f t="array" aca="1" ref="H8908" ca="1">EsNegrita(BP[[#This Row],[CODIGO]])</f>
        <v>0</v>
      </c>
      <c r="I8908" s="387" t="b" cm="1">
        <f t="array" ref="I8908">_xlfn.LET(
    _xlpm.codigos_devolucion, _xlfn.UNIQUE(_xlfn._xlws.FILTER(BP[CODIGO], ISNUMBER(SEARCH("devoluci", BP[NOMBRE CUENTA])), {""})),
    ISNUMBER(MATCH(BP[[#This Row],[CODIGO]], _xlpm.codigos_devolucion, 0))
)</f>
        <v>0</v>
      </c>
    </row>
    <row r="8909" spans="1:9" x14ac:dyDescent="0.25">
      <c r="A8909" s="68"/>
      <c r="B8909" s="68"/>
      <c r="C8909" s="68"/>
      <c r="D8909" s="68"/>
      <c r="E8909" s="68"/>
      <c r="F8909" s="68"/>
      <c r="G8909" s="389"/>
      <c r="H8909" s="387" t="b" cm="1">
        <f t="array" aca="1" ref="H8909" ca="1">EsNegrita(BP[[#This Row],[CODIGO]])</f>
        <v>0</v>
      </c>
      <c r="I8909" s="387" t="b" cm="1">
        <f t="array" ref="I8909">_xlfn.LET(
    _xlpm.codigos_devolucion, _xlfn.UNIQUE(_xlfn._xlws.FILTER(BP[CODIGO], ISNUMBER(SEARCH("devoluci", BP[NOMBRE CUENTA])), {""})),
    ISNUMBER(MATCH(BP[[#This Row],[CODIGO]], _xlpm.codigos_devolucion, 0))
)</f>
        <v>0</v>
      </c>
    </row>
    <row r="8910" spans="1:9" x14ac:dyDescent="0.25">
      <c r="A8910" s="68"/>
      <c r="B8910" s="68"/>
      <c r="C8910" s="68"/>
      <c r="D8910" s="68"/>
      <c r="E8910" s="68"/>
      <c r="F8910" s="68"/>
      <c r="G8910" s="389"/>
      <c r="H8910" s="387" t="b" cm="1">
        <f t="array" aca="1" ref="H8910" ca="1">EsNegrita(BP[[#This Row],[CODIGO]])</f>
        <v>0</v>
      </c>
      <c r="I8910" s="387" t="b" cm="1">
        <f t="array" ref="I8910">_xlfn.LET(
    _xlpm.codigos_devolucion, _xlfn.UNIQUE(_xlfn._xlws.FILTER(BP[CODIGO], ISNUMBER(SEARCH("devoluci", BP[NOMBRE CUENTA])), {""})),
    ISNUMBER(MATCH(BP[[#This Row],[CODIGO]], _xlpm.codigos_devolucion, 0))
)</f>
        <v>0</v>
      </c>
    </row>
    <row r="8911" spans="1:9" x14ac:dyDescent="0.25">
      <c r="A8911" s="68"/>
      <c r="B8911" s="68"/>
      <c r="C8911" s="68"/>
      <c r="D8911" s="68"/>
      <c r="E8911" s="68"/>
      <c r="F8911" s="68"/>
      <c r="G8911" s="389"/>
      <c r="H8911" s="387" t="b" cm="1">
        <f t="array" aca="1" ref="H8911" ca="1">EsNegrita(BP[[#This Row],[CODIGO]])</f>
        <v>0</v>
      </c>
      <c r="I8911" s="387" t="b" cm="1">
        <f t="array" ref="I8911">_xlfn.LET(
    _xlpm.codigos_devolucion, _xlfn.UNIQUE(_xlfn._xlws.FILTER(BP[CODIGO], ISNUMBER(SEARCH("devoluci", BP[NOMBRE CUENTA])), {""})),
    ISNUMBER(MATCH(BP[[#This Row],[CODIGO]], _xlpm.codigos_devolucion, 0))
)</f>
        <v>0</v>
      </c>
    </row>
    <row r="8912" spans="1:9" x14ac:dyDescent="0.25">
      <c r="A8912" s="68"/>
      <c r="B8912" s="68"/>
      <c r="C8912" s="68"/>
      <c r="D8912" s="68"/>
      <c r="E8912" s="68"/>
      <c r="F8912" s="68"/>
      <c r="G8912" s="389"/>
      <c r="H8912" s="387" t="b" cm="1">
        <f t="array" aca="1" ref="H8912" ca="1">EsNegrita(BP[[#This Row],[CODIGO]])</f>
        <v>0</v>
      </c>
      <c r="I8912" s="387" t="b" cm="1">
        <f t="array" ref="I8912">_xlfn.LET(
    _xlpm.codigos_devolucion, _xlfn.UNIQUE(_xlfn._xlws.FILTER(BP[CODIGO], ISNUMBER(SEARCH("devoluci", BP[NOMBRE CUENTA])), {""})),
    ISNUMBER(MATCH(BP[[#This Row],[CODIGO]], _xlpm.codigos_devolucion, 0))
)</f>
        <v>0</v>
      </c>
    </row>
    <row r="8913" spans="1:9" x14ac:dyDescent="0.25">
      <c r="A8913" s="68"/>
      <c r="B8913" s="68"/>
      <c r="C8913" s="68"/>
      <c r="D8913" s="68"/>
      <c r="E8913" s="68"/>
      <c r="F8913" s="68"/>
      <c r="G8913" s="389"/>
      <c r="H8913" s="387" t="b" cm="1">
        <f t="array" aca="1" ref="H8913" ca="1">EsNegrita(BP[[#This Row],[CODIGO]])</f>
        <v>0</v>
      </c>
      <c r="I8913" s="387" t="b" cm="1">
        <f t="array" ref="I8913">_xlfn.LET(
    _xlpm.codigos_devolucion, _xlfn.UNIQUE(_xlfn._xlws.FILTER(BP[CODIGO], ISNUMBER(SEARCH("devoluci", BP[NOMBRE CUENTA])), {""})),
    ISNUMBER(MATCH(BP[[#This Row],[CODIGO]], _xlpm.codigos_devolucion, 0))
)</f>
        <v>0</v>
      </c>
    </row>
    <row r="8914" spans="1:9" x14ac:dyDescent="0.25">
      <c r="A8914" s="68"/>
      <c r="B8914" s="68"/>
      <c r="C8914" s="68"/>
      <c r="D8914" s="68"/>
      <c r="E8914" s="68"/>
      <c r="F8914" s="68"/>
      <c r="G8914" s="389"/>
      <c r="H8914" s="387" t="b" cm="1">
        <f t="array" aca="1" ref="H8914" ca="1">EsNegrita(BP[[#This Row],[CODIGO]])</f>
        <v>0</v>
      </c>
      <c r="I8914" s="387" t="b" cm="1">
        <f t="array" ref="I8914">_xlfn.LET(
    _xlpm.codigos_devolucion, _xlfn.UNIQUE(_xlfn._xlws.FILTER(BP[CODIGO], ISNUMBER(SEARCH("devoluci", BP[NOMBRE CUENTA])), {""})),
    ISNUMBER(MATCH(BP[[#This Row],[CODIGO]], _xlpm.codigos_devolucion, 0))
)</f>
        <v>0</v>
      </c>
    </row>
    <row r="8915" spans="1:9" x14ac:dyDescent="0.25">
      <c r="A8915" s="68"/>
      <c r="B8915" s="68"/>
      <c r="C8915" s="68"/>
      <c r="D8915" s="68"/>
      <c r="E8915" s="68"/>
      <c r="F8915" s="68"/>
      <c r="G8915" s="389"/>
      <c r="H8915" s="387" t="b" cm="1">
        <f t="array" aca="1" ref="H8915" ca="1">EsNegrita(BP[[#This Row],[CODIGO]])</f>
        <v>0</v>
      </c>
      <c r="I8915" s="387" t="b" cm="1">
        <f t="array" ref="I8915">_xlfn.LET(
    _xlpm.codigos_devolucion, _xlfn.UNIQUE(_xlfn._xlws.FILTER(BP[CODIGO], ISNUMBER(SEARCH("devoluci", BP[NOMBRE CUENTA])), {""})),
    ISNUMBER(MATCH(BP[[#This Row],[CODIGO]], _xlpm.codigos_devolucion, 0))
)</f>
        <v>0</v>
      </c>
    </row>
    <row r="8916" spans="1:9" x14ac:dyDescent="0.25">
      <c r="A8916" s="68"/>
      <c r="B8916" s="68"/>
      <c r="C8916" s="68"/>
      <c r="D8916" s="68"/>
      <c r="E8916" s="68"/>
      <c r="F8916" s="68"/>
      <c r="G8916" s="389"/>
      <c r="H8916" s="387" t="b" cm="1">
        <f t="array" aca="1" ref="H8916" ca="1">EsNegrita(BP[[#This Row],[CODIGO]])</f>
        <v>0</v>
      </c>
      <c r="I8916" s="387" t="b" cm="1">
        <f t="array" ref="I8916">_xlfn.LET(
    _xlpm.codigos_devolucion, _xlfn.UNIQUE(_xlfn._xlws.FILTER(BP[CODIGO], ISNUMBER(SEARCH("devoluci", BP[NOMBRE CUENTA])), {""})),
    ISNUMBER(MATCH(BP[[#This Row],[CODIGO]], _xlpm.codigos_devolucion, 0))
)</f>
        <v>0</v>
      </c>
    </row>
    <row r="8917" spans="1:9" x14ac:dyDescent="0.25">
      <c r="A8917" s="68"/>
      <c r="B8917" s="68"/>
      <c r="C8917" s="68"/>
      <c r="D8917" s="68"/>
      <c r="E8917" s="68"/>
      <c r="F8917" s="68"/>
      <c r="G8917" s="389"/>
      <c r="H8917" s="387" t="b" cm="1">
        <f t="array" aca="1" ref="H8917" ca="1">EsNegrita(BP[[#This Row],[CODIGO]])</f>
        <v>0</v>
      </c>
      <c r="I8917" s="387" t="b" cm="1">
        <f t="array" ref="I8917">_xlfn.LET(
    _xlpm.codigos_devolucion, _xlfn.UNIQUE(_xlfn._xlws.FILTER(BP[CODIGO], ISNUMBER(SEARCH("devoluci", BP[NOMBRE CUENTA])), {""})),
    ISNUMBER(MATCH(BP[[#This Row],[CODIGO]], _xlpm.codigos_devolucion, 0))
)</f>
        <v>0</v>
      </c>
    </row>
    <row r="8918" spans="1:9" x14ac:dyDescent="0.25">
      <c r="A8918" s="68"/>
      <c r="B8918" s="68"/>
      <c r="C8918" s="68"/>
      <c r="D8918" s="68"/>
      <c r="E8918" s="68"/>
      <c r="F8918" s="68"/>
      <c r="G8918" s="389"/>
      <c r="H8918" s="387" t="b" cm="1">
        <f t="array" aca="1" ref="H8918" ca="1">EsNegrita(BP[[#This Row],[CODIGO]])</f>
        <v>0</v>
      </c>
      <c r="I8918" s="387" t="b" cm="1">
        <f t="array" ref="I8918">_xlfn.LET(
    _xlpm.codigos_devolucion, _xlfn.UNIQUE(_xlfn._xlws.FILTER(BP[CODIGO], ISNUMBER(SEARCH("devoluci", BP[NOMBRE CUENTA])), {""})),
    ISNUMBER(MATCH(BP[[#This Row],[CODIGO]], _xlpm.codigos_devolucion, 0))
)</f>
        <v>0</v>
      </c>
    </row>
    <row r="8919" spans="1:9" x14ac:dyDescent="0.25">
      <c r="A8919" s="68"/>
      <c r="B8919" s="68"/>
      <c r="C8919" s="68"/>
      <c r="D8919" s="68"/>
      <c r="E8919" s="68"/>
      <c r="F8919" s="68"/>
      <c r="G8919" s="389"/>
      <c r="H8919" s="387" t="b" cm="1">
        <f t="array" aca="1" ref="H8919" ca="1">EsNegrita(BP[[#This Row],[CODIGO]])</f>
        <v>0</v>
      </c>
      <c r="I8919" s="387" t="b" cm="1">
        <f t="array" ref="I8919">_xlfn.LET(
    _xlpm.codigos_devolucion, _xlfn.UNIQUE(_xlfn._xlws.FILTER(BP[CODIGO], ISNUMBER(SEARCH("devoluci", BP[NOMBRE CUENTA])), {""})),
    ISNUMBER(MATCH(BP[[#This Row],[CODIGO]], _xlpm.codigos_devolucion, 0))
)</f>
        <v>0</v>
      </c>
    </row>
    <row r="8920" spans="1:9" x14ac:dyDescent="0.25">
      <c r="A8920" s="68"/>
      <c r="B8920" s="68"/>
      <c r="C8920" s="68"/>
      <c r="D8920" s="68"/>
      <c r="E8920" s="68"/>
      <c r="F8920" s="68"/>
      <c r="G8920" s="389"/>
      <c r="H8920" s="387" t="b" cm="1">
        <f t="array" aca="1" ref="H8920" ca="1">EsNegrita(BP[[#This Row],[CODIGO]])</f>
        <v>0</v>
      </c>
      <c r="I8920" s="387" t="b" cm="1">
        <f t="array" ref="I8920">_xlfn.LET(
    _xlpm.codigos_devolucion, _xlfn.UNIQUE(_xlfn._xlws.FILTER(BP[CODIGO], ISNUMBER(SEARCH("devoluci", BP[NOMBRE CUENTA])), {""})),
    ISNUMBER(MATCH(BP[[#This Row],[CODIGO]], _xlpm.codigos_devolucion, 0))
)</f>
        <v>0</v>
      </c>
    </row>
    <row r="8921" spans="1:9" x14ac:dyDescent="0.25">
      <c r="A8921" s="68"/>
      <c r="B8921" s="68"/>
      <c r="C8921" s="68"/>
      <c r="D8921" s="68"/>
      <c r="E8921" s="68"/>
      <c r="F8921" s="68"/>
      <c r="G8921" s="389"/>
      <c r="H8921" s="387" t="b" cm="1">
        <f t="array" aca="1" ref="H8921" ca="1">EsNegrita(BP[[#This Row],[CODIGO]])</f>
        <v>0</v>
      </c>
      <c r="I8921" s="387" t="b" cm="1">
        <f t="array" ref="I8921">_xlfn.LET(
    _xlpm.codigos_devolucion, _xlfn.UNIQUE(_xlfn._xlws.FILTER(BP[CODIGO], ISNUMBER(SEARCH("devoluci", BP[NOMBRE CUENTA])), {""})),
    ISNUMBER(MATCH(BP[[#This Row],[CODIGO]], _xlpm.codigos_devolucion, 0))
)</f>
        <v>0</v>
      </c>
    </row>
    <row r="8922" spans="1:9" x14ac:dyDescent="0.25">
      <c r="A8922" s="68"/>
      <c r="B8922" s="68"/>
      <c r="C8922" s="68"/>
      <c r="D8922" s="68"/>
      <c r="E8922" s="68"/>
      <c r="F8922" s="68"/>
      <c r="G8922" s="389"/>
      <c r="H8922" s="387" t="b" cm="1">
        <f t="array" aca="1" ref="H8922" ca="1">EsNegrita(BP[[#This Row],[CODIGO]])</f>
        <v>0</v>
      </c>
      <c r="I8922" s="387" t="b" cm="1">
        <f t="array" ref="I8922">_xlfn.LET(
    _xlpm.codigos_devolucion, _xlfn.UNIQUE(_xlfn._xlws.FILTER(BP[CODIGO], ISNUMBER(SEARCH("devoluci", BP[NOMBRE CUENTA])), {""})),
    ISNUMBER(MATCH(BP[[#This Row],[CODIGO]], _xlpm.codigos_devolucion, 0))
)</f>
        <v>0</v>
      </c>
    </row>
    <row r="8923" spans="1:9" x14ac:dyDescent="0.25">
      <c r="A8923" s="68"/>
      <c r="B8923" s="68"/>
      <c r="C8923" s="68"/>
      <c r="D8923" s="68"/>
      <c r="E8923" s="68"/>
      <c r="F8923" s="68"/>
      <c r="G8923" s="389"/>
      <c r="H8923" s="387" t="b" cm="1">
        <f t="array" aca="1" ref="H8923" ca="1">EsNegrita(BP[[#This Row],[CODIGO]])</f>
        <v>0</v>
      </c>
      <c r="I8923" s="387" t="b" cm="1">
        <f t="array" ref="I8923">_xlfn.LET(
    _xlpm.codigos_devolucion, _xlfn.UNIQUE(_xlfn._xlws.FILTER(BP[CODIGO], ISNUMBER(SEARCH("devoluci", BP[NOMBRE CUENTA])), {""})),
    ISNUMBER(MATCH(BP[[#This Row],[CODIGO]], _xlpm.codigos_devolucion, 0))
)</f>
        <v>0</v>
      </c>
    </row>
    <row r="8924" spans="1:9" x14ac:dyDescent="0.25">
      <c r="A8924" s="68"/>
      <c r="B8924" s="68"/>
      <c r="C8924" s="68"/>
      <c r="D8924" s="68"/>
      <c r="E8924" s="68"/>
      <c r="F8924" s="68"/>
      <c r="G8924" s="389"/>
      <c r="H8924" s="387" t="b" cm="1">
        <f t="array" aca="1" ref="H8924" ca="1">EsNegrita(BP[[#This Row],[CODIGO]])</f>
        <v>0</v>
      </c>
      <c r="I8924" s="387" t="b" cm="1">
        <f t="array" ref="I8924">_xlfn.LET(
    _xlpm.codigos_devolucion, _xlfn.UNIQUE(_xlfn._xlws.FILTER(BP[CODIGO], ISNUMBER(SEARCH("devoluci", BP[NOMBRE CUENTA])), {""})),
    ISNUMBER(MATCH(BP[[#This Row],[CODIGO]], _xlpm.codigos_devolucion, 0))
)</f>
        <v>0</v>
      </c>
    </row>
    <row r="8925" spans="1:9" x14ac:dyDescent="0.25">
      <c r="A8925" s="68"/>
      <c r="B8925" s="68"/>
      <c r="C8925" s="68"/>
      <c r="D8925" s="68"/>
      <c r="E8925" s="68"/>
      <c r="F8925" s="68"/>
      <c r="G8925" s="389"/>
      <c r="H8925" s="387" t="b" cm="1">
        <f t="array" aca="1" ref="H8925" ca="1">EsNegrita(BP[[#This Row],[CODIGO]])</f>
        <v>0</v>
      </c>
      <c r="I8925" s="387" t="b" cm="1">
        <f t="array" ref="I8925">_xlfn.LET(
    _xlpm.codigos_devolucion, _xlfn.UNIQUE(_xlfn._xlws.FILTER(BP[CODIGO], ISNUMBER(SEARCH("devoluci", BP[NOMBRE CUENTA])), {""})),
    ISNUMBER(MATCH(BP[[#This Row],[CODIGO]], _xlpm.codigos_devolucion, 0))
)</f>
        <v>0</v>
      </c>
    </row>
    <row r="8926" spans="1:9" x14ac:dyDescent="0.25">
      <c r="A8926" s="68"/>
      <c r="B8926" s="68"/>
      <c r="C8926" s="68"/>
      <c r="D8926" s="68"/>
      <c r="E8926" s="68"/>
      <c r="F8926" s="68"/>
      <c r="G8926" s="389"/>
      <c r="H8926" s="387" t="b" cm="1">
        <f t="array" aca="1" ref="H8926" ca="1">EsNegrita(BP[[#This Row],[CODIGO]])</f>
        <v>0</v>
      </c>
      <c r="I8926" s="387" t="b" cm="1">
        <f t="array" ref="I8926">_xlfn.LET(
    _xlpm.codigos_devolucion, _xlfn.UNIQUE(_xlfn._xlws.FILTER(BP[CODIGO], ISNUMBER(SEARCH("devoluci", BP[NOMBRE CUENTA])), {""})),
    ISNUMBER(MATCH(BP[[#This Row],[CODIGO]], _xlpm.codigos_devolucion, 0))
)</f>
        <v>0</v>
      </c>
    </row>
    <row r="8927" spans="1:9" x14ac:dyDescent="0.25">
      <c r="A8927" s="68"/>
      <c r="B8927" s="68"/>
      <c r="C8927" s="68"/>
      <c r="D8927" s="68"/>
      <c r="E8927" s="68"/>
      <c r="F8927" s="68"/>
      <c r="G8927" s="389"/>
      <c r="H8927" s="387" t="b" cm="1">
        <f t="array" aca="1" ref="H8927" ca="1">EsNegrita(BP[[#This Row],[CODIGO]])</f>
        <v>0</v>
      </c>
      <c r="I8927" s="387" t="b" cm="1">
        <f t="array" ref="I8927">_xlfn.LET(
    _xlpm.codigos_devolucion, _xlfn.UNIQUE(_xlfn._xlws.FILTER(BP[CODIGO], ISNUMBER(SEARCH("devoluci", BP[NOMBRE CUENTA])), {""})),
    ISNUMBER(MATCH(BP[[#This Row],[CODIGO]], _xlpm.codigos_devolucion, 0))
)</f>
        <v>0</v>
      </c>
    </row>
    <row r="8928" spans="1:9" x14ac:dyDescent="0.25">
      <c r="A8928" s="68"/>
      <c r="B8928" s="68"/>
      <c r="C8928" s="68"/>
      <c r="D8928" s="68"/>
      <c r="E8928" s="68"/>
      <c r="F8928" s="68"/>
      <c r="G8928" s="389"/>
      <c r="H8928" s="387" t="b" cm="1">
        <f t="array" aca="1" ref="H8928" ca="1">EsNegrita(BP[[#This Row],[CODIGO]])</f>
        <v>0</v>
      </c>
      <c r="I8928" s="387" t="b" cm="1">
        <f t="array" ref="I8928">_xlfn.LET(
    _xlpm.codigos_devolucion, _xlfn.UNIQUE(_xlfn._xlws.FILTER(BP[CODIGO], ISNUMBER(SEARCH("devoluci", BP[NOMBRE CUENTA])), {""})),
    ISNUMBER(MATCH(BP[[#This Row],[CODIGO]], _xlpm.codigos_devolucion, 0))
)</f>
        <v>0</v>
      </c>
    </row>
    <row r="8929" spans="1:9" x14ac:dyDescent="0.25">
      <c r="A8929" s="68"/>
      <c r="B8929" s="68"/>
      <c r="C8929" s="68"/>
      <c r="D8929" s="68"/>
      <c r="E8929" s="68"/>
      <c r="F8929" s="68"/>
      <c r="G8929" s="389"/>
      <c r="H8929" s="387" t="b" cm="1">
        <f t="array" aca="1" ref="H8929" ca="1">EsNegrita(BP[[#This Row],[CODIGO]])</f>
        <v>0</v>
      </c>
      <c r="I8929" s="387" t="b" cm="1">
        <f t="array" ref="I8929">_xlfn.LET(
    _xlpm.codigos_devolucion, _xlfn.UNIQUE(_xlfn._xlws.FILTER(BP[CODIGO], ISNUMBER(SEARCH("devoluci", BP[NOMBRE CUENTA])), {""})),
    ISNUMBER(MATCH(BP[[#This Row],[CODIGO]], _xlpm.codigos_devolucion, 0))
)</f>
        <v>0</v>
      </c>
    </row>
    <row r="8930" spans="1:9" x14ac:dyDescent="0.25">
      <c r="A8930" s="68"/>
      <c r="B8930" s="68"/>
      <c r="C8930" s="68"/>
      <c r="D8930" s="68"/>
      <c r="E8930" s="68"/>
      <c r="F8930" s="68"/>
      <c r="G8930" s="389"/>
      <c r="H8930" s="387" t="b" cm="1">
        <f t="array" aca="1" ref="H8930" ca="1">EsNegrita(BP[[#This Row],[CODIGO]])</f>
        <v>0</v>
      </c>
      <c r="I8930" s="387" t="b" cm="1">
        <f t="array" ref="I8930">_xlfn.LET(
    _xlpm.codigos_devolucion, _xlfn.UNIQUE(_xlfn._xlws.FILTER(BP[CODIGO], ISNUMBER(SEARCH("devoluci", BP[NOMBRE CUENTA])), {""})),
    ISNUMBER(MATCH(BP[[#This Row],[CODIGO]], _xlpm.codigos_devolucion, 0))
)</f>
        <v>0</v>
      </c>
    </row>
    <row r="8931" spans="1:9" x14ac:dyDescent="0.25">
      <c r="A8931" s="68"/>
      <c r="B8931" s="68"/>
      <c r="C8931" s="68"/>
      <c r="D8931" s="68"/>
      <c r="E8931" s="68"/>
      <c r="F8931" s="68"/>
      <c r="G8931" s="389"/>
      <c r="H8931" s="387" t="b" cm="1">
        <f t="array" aca="1" ref="H8931" ca="1">EsNegrita(BP[[#This Row],[CODIGO]])</f>
        <v>0</v>
      </c>
      <c r="I8931" s="387" t="b" cm="1">
        <f t="array" ref="I8931">_xlfn.LET(
    _xlpm.codigos_devolucion, _xlfn.UNIQUE(_xlfn._xlws.FILTER(BP[CODIGO], ISNUMBER(SEARCH("devoluci", BP[NOMBRE CUENTA])), {""})),
    ISNUMBER(MATCH(BP[[#This Row],[CODIGO]], _xlpm.codigos_devolucion, 0))
)</f>
        <v>0</v>
      </c>
    </row>
    <row r="8932" spans="1:9" x14ac:dyDescent="0.25">
      <c r="A8932" s="68"/>
      <c r="B8932" s="68"/>
      <c r="C8932" s="68"/>
      <c r="D8932" s="68"/>
      <c r="E8932" s="68"/>
      <c r="F8932" s="68"/>
      <c r="G8932" s="389"/>
      <c r="H8932" s="387" t="b" cm="1">
        <f t="array" aca="1" ref="H8932" ca="1">EsNegrita(BP[[#This Row],[CODIGO]])</f>
        <v>0</v>
      </c>
      <c r="I8932" s="387" t="b" cm="1">
        <f t="array" ref="I8932">_xlfn.LET(
    _xlpm.codigos_devolucion, _xlfn.UNIQUE(_xlfn._xlws.FILTER(BP[CODIGO], ISNUMBER(SEARCH("devoluci", BP[NOMBRE CUENTA])), {""})),
    ISNUMBER(MATCH(BP[[#This Row],[CODIGO]], _xlpm.codigos_devolucion, 0))
)</f>
        <v>0</v>
      </c>
    </row>
    <row r="8933" spans="1:9" x14ac:dyDescent="0.25">
      <c r="A8933" s="68"/>
      <c r="B8933" s="68"/>
      <c r="C8933" s="68"/>
      <c r="D8933" s="68"/>
      <c r="E8933" s="68"/>
      <c r="F8933" s="68"/>
      <c r="G8933" s="389"/>
      <c r="H8933" s="387" t="b" cm="1">
        <f t="array" aca="1" ref="H8933" ca="1">EsNegrita(BP[[#This Row],[CODIGO]])</f>
        <v>0</v>
      </c>
      <c r="I8933" s="387" t="b" cm="1">
        <f t="array" ref="I8933">_xlfn.LET(
    _xlpm.codigos_devolucion, _xlfn.UNIQUE(_xlfn._xlws.FILTER(BP[CODIGO], ISNUMBER(SEARCH("devoluci", BP[NOMBRE CUENTA])), {""})),
    ISNUMBER(MATCH(BP[[#This Row],[CODIGO]], _xlpm.codigos_devolucion, 0))
)</f>
        <v>0</v>
      </c>
    </row>
    <row r="8934" spans="1:9" x14ac:dyDescent="0.25">
      <c r="A8934" s="68"/>
      <c r="B8934" s="68"/>
      <c r="C8934" s="68"/>
      <c r="D8934" s="68"/>
      <c r="E8934" s="68"/>
      <c r="F8934" s="68"/>
      <c r="G8934" s="389"/>
      <c r="H8934" s="387" t="b" cm="1">
        <f t="array" aca="1" ref="H8934" ca="1">EsNegrita(BP[[#This Row],[CODIGO]])</f>
        <v>0</v>
      </c>
      <c r="I8934" s="387" t="b" cm="1">
        <f t="array" ref="I8934">_xlfn.LET(
    _xlpm.codigos_devolucion, _xlfn.UNIQUE(_xlfn._xlws.FILTER(BP[CODIGO], ISNUMBER(SEARCH("devoluci", BP[NOMBRE CUENTA])), {""})),
    ISNUMBER(MATCH(BP[[#This Row],[CODIGO]], _xlpm.codigos_devolucion, 0))
)</f>
        <v>0</v>
      </c>
    </row>
    <row r="8935" spans="1:9" x14ac:dyDescent="0.25">
      <c r="A8935" s="68"/>
      <c r="B8935" s="68"/>
      <c r="C8935" s="68"/>
      <c r="D8935" s="68"/>
      <c r="E8935" s="68"/>
      <c r="F8935" s="68"/>
      <c r="G8935" s="389"/>
      <c r="H8935" s="387" t="b" cm="1">
        <f t="array" aca="1" ref="H8935" ca="1">EsNegrita(BP[[#This Row],[CODIGO]])</f>
        <v>0</v>
      </c>
      <c r="I8935" s="387" t="b" cm="1">
        <f t="array" ref="I8935">_xlfn.LET(
    _xlpm.codigos_devolucion, _xlfn.UNIQUE(_xlfn._xlws.FILTER(BP[CODIGO], ISNUMBER(SEARCH("devoluci", BP[NOMBRE CUENTA])), {""})),
    ISNUMBER(MATCH(BP[[#This Row],[CODIGO]], _xlpm.codigos_devolucion, 0))
)</f>
        <v>0</v>
      </c>
    </row>
    <row r="8936" spans="1:9" x14ac:dyDescent="0.25">
      <c r="A8936" s="68"/>
      <c r="B8936" s="68"/>
      <c r="C8936" s="68"/>
      <c r="D8936" s="68"/>
      <c r="E8936" s="68"/>
      <c r="F8936" s="68"/>
      <c r="G8936" s="389"/>
      <c r="H8936" s="387" t="b" cm="1">
        <f t="array" aca="1" ref="H8936" ca="1">EsNegrita(BP[[#This Row],[CODIGO]])</f>
        <v>0</v>
      </c>
      <c r="I8936" s="387" t="b" cm="1">
        <f t="array" ref="I8936">_xlfn.LET(
    _xlpm.codigos_devolucion, _xlfn.UNIQUE(_xlfn._xlws.FILTER(BP[CODIGO], ISNUMBER(SEARCH("devoluci", BP[NOMBRE CUENTA])), {""})),
    ISNUMBER(MATCH(BP[[#This Row],[CODIGO]], _xlpm.codigos_devolucion, 0))
)</f>
        <v>0</v>
      </c>
    </row>
    <row r="8937" spans="1:9" x14ac:dyDescent="0.25">
      <c r="A8937" s="68"/>
      <c r="B8937" s="68"/>
      <c r="C8937" s="68"/>
      <c r="D8937" s="68"/>
      <c r="E8937" s="68"/>
      <c r="F8937" s="68"/>
      <c r="G8937" s="389"/>
      <c r="H8937" s="387" t="b" cm="1">
        <f t="array" aca="1" ref="H8937" ca="1">EsNegrita(BP[[#This Row],[CODIGO]])</f>
        <v>0</v>
      </c>
      <c r="I8937" s="387" t="b" cm="1">
        <f t="array" ref="I8937">_xlfn.LET(
    _xlpm.codigos_devolucion, _xlfn.UNIQUE(_xlfn._xlws.FILTER(BP[CODIGO], ISNUMBER(SEARCH("devoluci", BP[NOMBRE CUENTA])), {""})),
    ISNUMBER(MATCH(BP[[#This Row],[CODIGO]], _xlpm.codigos_devolucion, 0))
)</f>
        <v>0</v>
      </c>
    </row>
    <row r="8938" spans="1:9" x14ac:dyDescent="0.25">
      <c r="A8938" s="68"/>
      <c r="B8938" s="68"/>
      <c r="C8938" s="68"/>
      <c r="D8938" s="68"/>
      <c r="E8938" s="68"/>
      <c r="F8938" s="68"/>
      <c r="G8938" s="389"/>
      <c r="H8938" s="387" t="b" cm="1">
        <f t="array" aca="1" ref="H8938" ca="1">EsNegrita(BP[[#This Row],[CODIGO]])</f>
        <v>0</v>
      </c>
      <c r="I8938" s="387" t="b" cm="1">
        <f t="array" ref="I8938">_xlfn.LET(
    _xlpm.codigos_devolucion, _xlfn.UNIQUE(_xlfn._xlws.FILTER(BP[CODIGO], ISNUMBER(SEARCH("devoluci", BP[NOMBRE CUENTA])), {""})),
    ISNUMBER(MATCH(BP[[#This Row],[CODIGO]], _xlpm.codigos_devolucion, 0))
)</f>
        <v>0</v>
      </c>
    </row>
    <row r="8939" spans="1:9" x14ac:dyDescent="0.25">
      <c r="A8939" s="68"/>
      <c r="B8939" s="68"/>
      <c r="C8939" s="68"/>
      <c r="D8939" s="68"/>
      <c r="E8939" s="68"/>
      <c r="F8939" s="68"/>
      <c r="G8939" s="389"/>
      <c r="H8939" s="387" t="b" cm="1">
        <f t="array" aca="1" ref="H8939" ca="1">EsNegrita(BP[[#This Row],[CODIGO]])</f>
        <v>0</v>
      </c>
      <c r="I8939" s="387" t="b" cm="1">
        <f t="array" ref="I8939">_xlfn.LET(
    _xlpm.codigos_devolucion, _xlfn.UNIQUE(_xlfn._xlws.FILTER(BP[CODIGO], ISNUMBER(SEARCH("devoluci", BP[NOMBRE CUENTA])), {""})),
    ISNUMBER(MATCH(BP[[#This Row],[CODIGO]], _xlpm.codigos_devolucion, 0))
)</f>
        <v>0</v>
      </c>
    </row>
    <row r="8940" spans="1:9" x14ac:dyDescent="0.25">
      <c r="A8940" s="68"/>
      <c r="B8940" s="68"/>
      <c r="C8940" s="68"/>
      <c r="D8940" s="68"/>
      <c r="E8940" s="68"/>
      <c r="F8940" s="68"/>
      <c r="G8940" s="389"/>
      <c r="H8940" s="387" t="b" cm="1">
        <f t="array" aca="1" ref="H8940" ca="1">EsNegrita(BP[[#This Row],[CODIGO]])</f>
        <v>0</v>
      </c>
      <c r="I8940" s="387" t="b" cm="1">
        <f t="array" ref="I8940">_xlfn.LET(
    _xlpm.codigos_devolucion, _xlfn.UNIQUE(_xlfn._xlws.FILTER(BP[CODIGO], ISNUMBER(SEARCH("devoluci", BP[NOMBRE CUENTA])), {""})),
    ISNUMBER(MATCH(BP[[#This Row],[CODIGO]], _xlpm.codigos_devolucion, 0))
)</f>
        <v>0</v>
      </c>
    </row>
    <row r="8941" spans="1:9" x14ac:dyDescent="0.25">
      <c r="A8941" s="68"/>
      <c r="B8941" s="68"/>
      <c r="C8941" s="68"/>
      <c r="D8941" s="68"/>
      <c r="E8941" s="68"/>
      <c r="F8941" s="68"/>
      <c r="G8941" s="389"/>
      <c r="H8941" s="387" t="b" cm="1">
        <f t="array" aca="1" ref="H8941" ca="1">EsNegrita(BP[[#This Row],[CODIGO]])</f>
        <v>0</v>
      </c>
      <c r="I8941" s="387" t="b" cm="1">
        <f t="array" ref="I8941">_xlfn.LET(
    _xlpm.codigos_devolucion, _xlfn.UNIQUE(_xlfn._xlws.FILTER(BP[CODIGO], ISNUMBER(SEARCH("devoluci", BP[NOMBRE CUENTA])), {""})),
    ISNUMBER(MATCH(BP[[#This Row],[CODIGO]], _xlpm.codigos_devolucion, 0))
)</f>
        <v>0</v>
      </c>
    </row>
    <row r="8942" spans="1:9" x14ac:dyDescent="0.25">
      <c r="A8942" s="68"/>
      <c r="B8942" s="68"/>
      <c r="C8942" s="68"/>
      <c r="D8942" s="68"/>
      <c r="E8942" s="68"/>
      <c r="F8942" s="68"/>
      <c r="G8942" s="389"/>
      <c r="H8942" s="387" t="b" cm="1">
        <f t="array" aca="1" ref="H8942" ca="1">EsNegrita(BP[[#This Row],[CODIGO]])</f>
        <v>0</v>
      </c>
      <c r="I8942" s="387" t="b" cm="1">
        <f t="array" ref="I8942">_xlfn.LET(
    _xlpm.codigos_devolucion, _xlfn.UNIQUE(_xlfn._xlws.FILTER(BP[CODIGO], ISNUMBER(SEARCH("devoluci", BP[NOMBRE CUENTA])), {""})),
    ISNUMBER(MATCH(BP[[#This Row],[CODIGO]], _xlpm.codigos_devolucion, 0))
)</f>
        <v>0</v>
      </c>
    </row>
    <row r="8943" spans="1:9" x14ac:dyDescent="0.25">
      <c r="A8943" s="68"/>
      <c r="B8943" s="68"/>
      <c r="C8943" s="68"/>
      <c r="D8943" s="68"/>
      <c r="E8943" s="68"/>
      <c r="F8943" s="68"/>
      <c r="G8943" s="389"/>
      <c r="H8943" s="387" t="b" cm="1">
        <f t="array" aca="1" ref="H8943" ca="1">EsNegrita(BP[[#This Row],[CODIGO]])</f>
        <v>0</v>
      </c>
      <c r="I8943" s="387" t="b" cm="1">
        <f t="array" ref="I8943">_xlfn.LET(
    _xlpm.codigos_devolucion, _xlfn.UNIQUE(_xlfn._xlws.FILTER(BP[CODIGO], ISNUMBER(SEARCH("devoluci", BP[NOMBRE CUENTA])), {""})),
    ISNUMBER(MATCH(BP[[#This Row],[CODIGO]], _xlpm.codigos_devolucion, 0))
)</f>
        <v>0</v>
      </c>
    </row>
    <row r="8944" spans="1:9" x14ac:dyDescent="0.25">
      <c r="A8944" s="68"/>
      <c r="B8944" s="68"/>
      <c r="C8944" s="68"/>
      <c r="D8944" s="68"/>
      <c r="E8944" s="68"/>
      <c r="F8944" s="68"/>
      <c r="G8944" s="389"/>
      <c r="H8944" s="387" t="b" cm="1">
        <f t="array" aca="1" ref="H8944" ca="1">EsNegrita(BP[[#This Row],[CODIGO]])</f>
        <v>0</v>
      </c>
      <c r="I8944" s="387" t="b" cm="1">
        <f t="array" ref="I8944">_xlfn.LET(
    _xlpm.codigos_devolucion, _xlfn.UNIQUE(_xlfn._xlws.FILTER(BP[CODIGO], ISNUMBER(SEARCH("devoluci", BP[NOMBRE CUENTA])), {""})),
    ISNUMBER(MATCH(BP[[#This Row],[CODIGO]], _xlpm.codigos_devolucion, 0))
)</f>
        <v>0</v>
      </c>
    </row>
    <row r="8945" spans="1:9" x14ac:dyDescent="0.25">
      <c r="A8945" s="68"/>
      <c r="B8945" s="68"/>
      <c r="C8945" s="68"/>
      <c r="D8945" s="68"/>
      <c r="E8945" s="68"/>
      <c r="F8945" s="68"/>
      <c r="G8945" s="389"/>
      <c r="H8945" s="387" t="b" cm="1">
        <f t="array" aca="1" ref="H8945" ca="1">EsNegrita(BP[[#This Row],[CODIGO]])</f>
        <v>0</v>
      </c>
      <c r="I8945" s="387" t="b" cm="1">
        <f t="array" ref="I8945">_xlfn.LET(
    _xlpm.codigos_devolucion, _xlfn.UNIQUE(_xlfn._xlws.FILTER(BP[CODIGO], ISNUMBER(SEARCH("devoluci", BP[NOMBRE CUENTA])), {""})),
    ISNUMBER(MATCH(BP[[#This Row],[CODIGO]], _xlpm.codigos_devolucion, 0))
)</f>
        <v>0</v>
      </c>
    </row>
    <row r="8946" spans="1:9" x14ac:dyDescent="0.25">
      <c r="A8946" s="68"/>
      <c r="B8946" s="68"/>
      <c r="C8946" s="68"/>
      <c r="D8946" s="68"/>
      <c r="E8946" s="68"/>
      <c r="F8946" s="68"/>
      <c r="G8946" s="389"/>
      <c r="H8946" s="387" t="b" cm="1">
        <f t="array" aca="1" ref="H8946" ca="1">EsNegrita(BP[[#This Row],[CODIGO]])</f>
        <v>0</v>
      </c>
      <c r="I8946" s="387" t="b" cm="1">
        <f t="array" ref="I8946">_xlfn.LET(
    _xlpm.codigos_devolucion, _xlfn.UNIQUE(_xlfn._xlws.FILTER(BP[CODIGO], ISNUMBER(SEARCH("devoluci", BP[NOMBRE CUENTA])), {""})),
    ISNUMBER(MATCH(BP[[#This Row],[CODIGO]], _xlpm.codigos_devolucion, 0))
)</f>
        <v>0</v>
      </c>
    </row>
    <row r="8947" spans="1:9" x14ac:dyDescent="0.25">
      <c r="A8947" s="68"/>
      <c r="B8947" s="68"/>
      <c r="C8947" s="68"/>
      <c r="D8947" s="68"/>
      <c r="E8947" s="68"/>
      <c r="F8947" s="68"/>
      <c r="G8947" s="389"/>
      <c r="H8947" s="387" t="b" cm="1">
        <f t="array" aca="1" ref="H8947" ca="1">EsNegrita(BP[[#This Row],[CODIGO]])</f>
        <v>0</v>
      </c>
      <c r="I8947" s="387" t="b" cm="1">
        <f t="array" ref="I8947">_xlfn.LET(
    _xlpm.codigos_devolucion, _xlfn.UNIQUE(_xlfn._xlws.FILTER(BP[CODIGO], ISNUMBER(SEARCH("devoluci", BP[NOMBRE CUENTA])), {""})),
    ISNUMBER(MATCH(BP[[#This Row],[CODIGO]], _xlpm.codigos_devolucion, 0))
)</f>
        <v>0</v>
      </c>
    </row>
    <row r="8948" spans="1:9" x14ac:dyDescent="0.25">
      <c r="A8948" s="68"/>
      <c r="B8948" s="68"/>
      <c r="C8948" s="68"/>
      <c r="D8948" s="68"/>
      <c r="E8948" s="68"/>
      <c r="F8948" s="68"/>
      <c r="G8948" s="389"/>
      <c r="H8948" s="387" t="b" cm="1">
        <f t="array" aca="1" ref="H8948" ca="1">EsNegrita(BP[[#This Row],[CODIGO]])</f>
        <v>0</v>
      </c>
      <c r="I8948" s="387" t="b" cm="1">
        <f t="array" ref="I8948">_xlfn.LET(
    _xlpm.codigos_devolucion, _xlfn.UNIQUE(_xlfn._xlws.FILTER(BP[CODIGO], ISNUMBER(SEARCH("devoluci", BP[NOMBRE CUENTA])), {""})),
    ISNUMBER(MATCH(BP[[#This Row],[CODIGO]], _xlpm.codigos_devolucion, 0))
)</f>
        <v>0</v>
      </c>
    </row>
    <row r="8949" spans="1:9" x14ac:dyDescent="0.25">
      <c r="A8949" s="68"/>
      <c r="B8949" s="68"/>
      <c r="C8949" s="68"/>
      <c r="D8949" s="68"/>
      <c r="E8949" s="68"/>
      <c r="F8949" s="68"/>
      <c r="G8949" s="389"/>
      <c r="H8949" s="387" t="b" cm="1">
        <f t="array" aca="1" ref="H8949" ca="1">EsNegrita(BP[[#This Row],[CODIGO]])</f>
        <v>0</v>
      </c>
      <c r="I8949" s="387" t="b" cm="1">
        <f t="array" ref="I8949">_xlfn.LET(
    _xlpm.codigos_devolucion, _xlfn.UNIQUE(_xlfn._xlws.FILTER(BP[CODIGO], ISNUMBER(SEARCH("devoluci", BP[NOMBRE CUENTA])), {""})),
    ISNUMBER(MATCH(BP[[#This Row],[CODIGO]], _xlpm.codigos_devolucion, 0))
)</f>
        <v>0</v>
      </c>
    </row>
    <row r="8950" spans="1:9" x14ac:dyDescent="0.25">
      <c r="A8950" s="68"/>
      <c r="B8950" s="68"/>
      <c r="C8950" s="68"/>
      <c r="D8950" s="68"/>
      <c r="E8950" s="68"/>
      <c r="F8950" s="68"/>
      <c r="G8950" s="389"/>
      <c r="H8950" s="387" t="b" cm="1">
        <f t="array" aca="1" ref="H8950" ca="1">EsNegrita(BP[[#This Row],[CODIGO]])</f>
        <v>0</v>
      </c>
      <c r="I8950" s="387" t="b" cm="1">
        <f t="array" ref="I8950">_xlfn.LET(
    _xlpm.codigos_devolucion, _xlfn.UNIQUE(_xlfn._xlws.FILTER(BP[CODIGO], ISNUMBER(SEARCH("devoluci", BP[NOMBRE CUENTA])), {""})),
    ISNUMBER(MATCH(BP[[#This Row],[CODIGO]], _xlpm.codigos_devolucion, 0))
)</f>
        <v>0</v>
      </c>
    </row>
    <row r="8951" spans="1:9" x14ac:dyDescent="0.25">
      <c r="A8951" s="68"/>
      <c r="B8951" s="68"/>
      <c r="C8951" s="68"/>
      <c r="D8951" s="68"/>
      <c r="E8951" s="68"/>
      <c r="F8951" s="68"/>
      <c r="G8951" s="389"/>
      <c r="H8951" s="387" t="b" cm="1">
        <f t="array" aca="1" ref="H8951" ca="1">EsNegrita(BP[[#This Row],[CODIGO]])</f>
        <v>0</v>
      </c>
      <c r="I8951" s="387" t="b" cm="1">
        <f t="array" ref="I8951">_xlfn.LET(
    _xlpm.codigos_devolucion, _xlfn.UNIQUE(_xlfn._xlws.FILTER(BP[CODIGO], ISNUMBER(SEARCH("devoluci", BP[NOMBRE CUENTA])), {""})),
    ISNUMBER(MATCH(BP[[#This Row],[CODIGO]], _xlpm.codigos_devolucion, 0))
)</f>
        <v>0</v>
      </c>
    </row>
    <row r="8952" spans="1:9" x14ac:dyDescent="0.25">
      <c r="A8952" s="68"/>
      <c r="B8952" s="68"/>
      <c r="C8952" s="68"/>
      <c r="D8952" s="68"/>
      <c r="E8952" s="68"/>
      <c r="F8952" s="68"/>
      <c r="G8952" s="389"/>
      <c r="H8952" s="387" t="b" cm="1">
        <f t="array" aca="1" ref="H8952" ca="1">EsNegrita(BP[[#This Row],[CODIGO]])</f>
        <v>0</v>
      </c>
      <c r="I8952" s="387" t="b" cm="1">
        <f t="array" ref="I8952">_xlfn.LET(
    _xlpm.codigos_devolucion, _xlfn.UNIQUE(_xlfn._xlws.FILTER(BP[CODIGO], ISNUMBER(SEARCH("devoluci", BP[NOMBRE CUENTA])), {""})),
    ISNUMBER(MATCH(BP[[#This Row],[CODIGO]], _xlpm.codigos_devolucion, 0))
)</f>
        <v>0</v>
      </c>
    </row>
    <row r="8953" spans="1:9" x14ac:dyDescent="0.25">
      <c r="A8953" s="68"/>
      <c r="B8953" s="68"/>
      <c r="C8953" s="68"/>
      <c r="D8953" s="68"/>
      <c r="E8953" s="68"/>
      <c r="F8953" s="68"/>
      <c r="G8953" s="389"/>
      <c r="H8953" s="387" t="b" cm="1">
        <f t="array" aca="1" ref="H8953" ca="1">EsNegrita(BP[[#This Row],[CODIGO]])</f>
        <v>0</v>
      </c>
      <c r="I8953" s="387" t="b" cm="1">
        <f t="array" ref="I8953">_xlfn.LET(
    _xlpm.codigos_devolucion, _xlfn.UNIQUE(_xlfn._xlws.FILTER(BP[CODIGO], ISNUMBER(SEARCH("devoluci", BP[NOMBRE CUENTA])), {""})),
    ISNUMBER(MATCH(BP[[#This Row],[CODIGO]], _xlpm.codigos_devolucion, 0))
)</f>
        <v>0</v>
      </c>
    </row>
    <row r="8954" spans="1:9" x14ac:dyDescent="0.25">
      <c r="A8954" s="68"/>
      <c r="B8954" s="68"/>
      <c r="C8954" s="68"/>
      <c r="D8954" s="68"/>
      <c r="E8954" s="68"/>
      <c r="F8954" s="68"/>
      <c r="G8954" s="389"/>
      <c r="H8954" s="387" t="b" cm="1">
        <f t="array" aca="1" ref="H8954" ca="1">EsNegrita(BP[[#This Row],[CODIGO]])</f>
        <v>0</v>
      </c>
      <c r="I8954" s="387" t="b" cm="1">
        <f t="array" ref="I8954">_xlfn.LET(
    _xlpm.codigos_devolucion, _xlfn.UNIQUE(_xlfn._xlws.FILTER(BP[CODIGO], ISNUMBER(SEARCH("devoluci", BP[NOMBRE CUENTA])), {""})),
    ISNUMBER(MATCH(BP[[#This Row],[CODIGO]], _xlpm.codigos_devolucion, 0))
)</f>
        <v>0</v>
      </c>
    </row>
    <row r="8955" spans="1:9" x14ac:dyDescent="0.25">
      <c r="A8955" s="68"/>
      <c r="B8955" s="68"/>
      <c r="C8955" s="68"/>
      <c r="D8955" s="68"/>
      <c r="E8955" s="68"/>
      <c r="F8955" s="68"/>
      <c r="G8955" s="389"/>
      <c r="H8955" s="387" t="b" cm="1">
        <f t="array" aca="1" ref="H8955" ca="1">EsNegrita(BP[[#This Row],[CODIGO]])</f>
        <v>0</v>
      </c>
      <c r="I8955" s="387" t="b" cm="1">
        <f t="array" ref="I8955">_xlfn.LET(
    _xlpm.codigos_devolucion, _xlfn.UNIQUE(_xlfn._xlws.FILTER(BP[CODIGO], ISNUMBER(SEARCH("devoluci", BP[NOMBRE CUENTA])), {""})),
    ISNUMBER(MATCH(BP[[#This Row],[CODIGO]], _xlpm.codigos_devolucion, 0))
)</f>
        <v>0</v>
      </c>
    </row>
    <row r="8956" spans="1:9" x14ac:dyDescent="0.25">
      <c r="A8956" s="68"/>
      <c r="B8956" s="68"/>
      <c r="C8956" s="68"/>
      <c r="D8956" s="68"/>
      <c r="E8956" s="68"/>
      <c r="F8956" s="68"/>
      <c r="G8956" s="389"/>
      <c r="H8956" s="387" t="b" cm="1">
        <f t="array" aca="1" ref="H8956" ca="1">EsNegrita(BP[[#This Row],[CODIGO]])</f>
        <v>0</v>
      </c>
      <c r="I8956" s="387" t="b" cm="1">
        <f t="array" ref="I8956">_xlfn.LET(
    _xlpm.codigos_devolucion, _xlfn.UNIQUE(_xlfn._xlws.FILTER(BP[CODIGO], ISNUMBER(SEARCH("devoluci", BP[NOMBRE CUENTA])), {""})),
    ISNUMBER(MATCH(BP[[#This Row],[CODIGO]], _xlpm.codigos_devolucion, 0))
)</f>
        <v>0</v>
      </c>
    </row>
    <row r="8957" spans="1:9" x14ac:dyDescent="0.25">
      <c r="A8957" s="68"/>
      <c r="B8957" s="68"/>
      <c r="C8957" s="68"/>
      <c r="D8957" s="68"/>
      <c r="E8957" s="68"/>
      <c r="F8957" s="68"/>
      <c r="G8957" s="389"/>
      <c r="H8957" s="387" t="b" cm="1">
        <f t="array" aca="1" ref="H8957" ca="1">EsNegrita(BP[[#This Row],[CODIGO]])</f>
        <v>0</v>
      </c>
      <c r="I8957" s="387" t="b" cm="1">
        <f t="array" ref="I8957">_xlfn.LET(
    _xlpm.codigos_devolucion, _xlfn.UNIQUE(_xlfn._xlws.FILTER(BP[CODIGO], ISNUMBER(SEARCH("devoluci", BP[NOMBRE CUENTA])), {""})),
    ISNUMBER(MATCH(BP[[#This Row],[CODIGO]], _xlpm.codigos_devolucion, 0))
)</f>
        <v>0</v>
      </c>
    </row>
    <row r="8958" spans="1:9" x14ac:dyDescent="0.25">
      <c r="A8958" s="68"/>
      <c r="B8958" s="68"/>
      <c r="C8958" s="68"/>
      <c r="D8958" s="68"/>
      <c r="E8958" s="68"/>
      <c r="F8958" s="68"/>
      <c r="G8958" s="389"/>
      <c r="H8958" s="387" t="b" cm="1">
        <f t="array" aca="1" ref="H8958" ca="1">EsNegrita(BP[[#This Row],[CODIGO]])</f>
        <v>0</v>
      </c>
      <c r="I8958" s="387" t="b" cm="1">
        <f t="array" ref="I8958">_xlfn.LET(
    _xlpm.codigos_devolucion, _xlfn.UNIQUE(_xlfn._xlws.FILTER(BP[CODIGO], ISNUMBER(SEARCH("devoluci", BP[NOMBRE CUENTA])), {""})),
    ISNUMBER(MATCH(BP[[#This Row],[CODIGO]], _xlpm.codigos_devolucion, 0))
)</f>
        <v>0</v>
      </c>
    </row>
    <row r="8959" spans="1:9" x14ac:dyDescent="0.25">
      <c r="A8959" s="68"/>
      <c r="B8959" s="68"/>
      <c r="C8959" s="68"/>
      <c r="D8959" s="68"/>
      <c r="E8959" s="68"/>
      <c r="F8959" s="68"/>
      <c r="G8959" s="389"/>
      <c r="H8959" s="387" t="b" cm="1">
        <f t="array" aca="1" ref="H8959" ca="1">EsNegrita(BP[[#This Row],[CODIGO]])</f>
        <v>0</v>
      </c>
      <c r="I8959" s="387" t="b" cm="1">
        <f t="array" ref="I8959">_xlfn.LET(
    _xlpm.codigos_devolucion, _xlfn.UNIQUE(_xlfn._xlws.FILTER(BP[CODIGO], ISNUMBER(SEARCH("devoluci", BP[NOMBRE CUENTA])), {""})),
    ISNUMBER(MATCH(BP[[#This Row],[CODIGO]], _xlpm.codigos_devolucion, 0))
)</f>
        <v>0</v>
      </c>
    </row>
    <row r="8960" spans="1:9" x14ac:dyDescent="0.25">
      <c r="A8960" s="68"/>
      <c r="B8960" s="68"/>
      <c r="C8960" s="68"/>
      <c r="D8960" s="68"/>
      <c r="E8960" s="68"/>
      <c r="F8960" s="68"/>
      <c r="G8960" s="389"/>
      <c r="H8960" s="387" t="b" cm="1">
        <f t="array" aca="1" ref="H8960" ca="1">EsNegrita(BP[[#This Row],[CODIGO]])</f>
        <v>0</v>
      </c>
      <c r="I8960" s="387" t="b" cm="1">
        <f t="array" ref="I8960">_xlfn.LET(
    _xlpm.codigos_devolucion, _xlfn.UNIQUE(_xlfn._xlws.FILTER(BP[CODIGO], ISNUMBER(SEARCH("devoluci", BP[NOMBRE CUENTA])), {""})),
    ISNUMBER(MATCH(BP[[#This Row],[CODIGO]], _xlpm.codigos_devolucion, 0))
)</f>
        <v>0</v>
      </c>
    </row>
    <row r="8961" spans="1:9" x14ac:dyDescent="0.25">
      <c r="A8961" s="68"/>
      <c r="B8961" s="68"/>
      <c r="C8961" s="68"/>
      <c r="D8961" s="68"/>
      <c r="E8961" s="68"/>
      <c r="F8961" s="68"/>
      <c r="G8961" s="389"/>
      <c r="H8961" s="387" t="b" cm="1">
        <f t="array" aca="1" ref="H8961" ca="1">EsNegrita(BP[[#This Row],[CODIGO]])</f>
        <v>0</v>
      </c>
      <c r="I8961" s="387" t="b" cm="1">
        <f t="array" ref="I8961">_xlfn.LET(
    _xlpm.codigos_devolucion, _xlfn.UNIQUE(_xlfn._xlws.FILTER(BP[CODIGO], ISNUMBER(SEARCH("devoluci", BP[NOMBRE CUENTA])), {""})),
    ISNUMBER(MATCH(BP[[#This Row],[CODIGO]], _xlpm.codigos_devolucion, 0))
)</f>
        <v>0</v>
      </c>
    </row>
    <row r="8962" spans="1:9" x14ac:dyDescent="0.25">
      <c r="A8962" s="68"/>
      <c r="B8962" s="68"/>
      <c r="C8962" s="68"/>
      <c r="D8962" s="68"/>
      <c r="E8962" s="68"/>
      <c r="F8962" s="68"/>
      <c r="G8962" s="389"/>
      <c r="H8962" s="387" t="b" cm="1">
        <f t="array" aca="1" ref="H8962" ca="1">EsNegrita(BP[[#This Row],[CODIGO]])</f>
        <v>0</v>
      </c>
      <c r="I8962" s="387" t="b" cm="1">
        <f t="array" ref="I8962">_xlfn.LET(
    _xlpm.codigos_devolucion, _xlfn.UNIQUE(_xlfn._xlws.FILTER(BP[CODIGO], ISNUMBER(SEARCH("devoluci", BP[NOMBRE CUENTA])), {""})),
    ISNUMBER(MATCH(BP[[#This Row],[CODIGO]], _xlpm.codigos_devolucion, 0))
)</f>
        <v>0</v>
      </c>
    </row>
    <row r="8963" spans="1:9" x14ac:dyDescent="0.25">
      <c r="A8963" s="68"/>
      <c r="B8963" s="68"/>
      <c r="C8963" s="68"/>
      <c r="D8963" s="68"/>
      <c r="E8963" s="68"/>
      <c r="F8963" s="68"/>
      <c r="G8963" s="389"/>
      <c r="H8963" s="387" t="b" cm="1">
        <f t="array" aca="1" ref="H8963" ca="1">EsNegrita(BP[[#This Row],[CODIGO]])</f>
        <v>0</v>
      </c>
      <c r="I8963" s="387" t="b" cm="1">
        <f t="array" ref="I8963">_xlfn.LET(
    _xlpm.codigos_devolucion, _xlfn.UNIQUE(_xlfn._xlws.FILTER(BP[CODIGO], ISNUMBER(SEARCH("devoluci", BP[NOMBRE CUENTA])), {""})),
    ISNUMBER(MATCH(BP[[#This Row],[CODIGO]], _xlpm.codigos_devolucion, 0))
)</f>
        <v>0</v>
      </c>
    </row>
    <row r="8964" spans="1:9" x14ac:dyDescent="0.25">
      <c r="A8964" s="68"/>
      <c r="B8964" s="68"/>
      <c r="C8964" s="68"/>
      <c r="D8964" s="68"/>
      <c r="E8964" s="68"/>
      <c r="F8964" s="68"/>
      <c r="G8964" s="389"/>
      <c r="H8964" s="387" t="b" cm="1">
        <f t="array" aca="1" ref="H8964" ca="1">EsNegrita(BP[[#This Row],[CODIGO]])</f>
        <v>0</v>
      </c>
      <c r="I8964" s="387" t="b" cm="1">
        <f t="array" ref="I8964">_xlfn.LET(
    _xlpm.codigos_devolucion, _xlfn.UNIQUE(_xlfn._xlws.FILTER(BP[CODIGO], ISNUMBER(SEARCH("devoluci", BP[NOMBRE CUENTA])), {""})),
    ISNUMBER(MATCH(BP[[#This Row],[CODIGO]], _xlpm.codigos_devolucion, 0))
)</f>
        <v>0</v>
      </c>
    </row>
    <row r="8965" spans="1:9" x14ac:dyDescent="0.25">
      <c r="A8965" s="68"/>
      <c r="B8965" s="68"/>
      <c r="C8965" s="68"/>
      <c r="D8965" s="68"/>
      <c r="E8965" s="68"/>
      <c r="F8965" s="68"/>
      <c r="G8965" s="389"/>
      <c r="H8965" s="387" t="b" cm="1">
        <f t="array" aca="1" ref="H8965" ca="1">EsNegrita(BP[[#This Row],[CODIGO]])</f>
        <v>0</v>
      </c>
      <c r="I8965" s="387" t="b" cm="1">
        <f t="array" ref="I8965">_xlfn.LET(
    _xlpm.codigos_devolucion, _xlfn.UNIQUE(_xlfn._xlws.FILTER(BP[CODIGO], ISNUMBER(SEARCH("devoluci", BP[NOMBRE CUENTA])), {""})),
    ISNUMBER(MATCH(BP[[#This Row],[CODIGO]], _xlpm.codigos_devolucion, 0))
)</f>
        <v>0</v>
      </c>
    </row>
    <row r="8966" spans="1:9" x14ac:dyDescent="0.25">
      <c r="A8966" s="68"/>
      <c r="B8966" s="68"/>
      <c r="C8966" s="68"/>
      <c r="D8966" s="68"/>
      <c r="E8966" s="68"/>
      <c r="F8966" s="68"/>
      <c r="G8966" s="389"/>
      <c r="H8966" s="387" t="b" cm="1">
        <f t="array" aca="1" ref="H8966" ca="1">EsNegrita(BP[[#This Row],[CODIGO]])</f>
        <v>0</v>
      </c>
      <c r="I8966" s="387" t="b" cm="1">
        <f t="array" ref="I8966">_xlfn.LET(
    _xlpm.codigos_devolucion, _xlfn.UNIQUE(_xlfn._xlws.FILTER(BP[CODIGO], ISNUMBER(SEARCH("devoluci", BP[NOMBRE CUENTA])), {""})),
    ISNUMBER(MATCH(BP[[#This Row],[CODIGO]], _xlpm.codigos_devolucion, 0))
)</f>
        <v>0</v>
      </c>
    </row>
    <row r="8967" spans="1:9" x14ac:dyDescent="0.25">
      <c r="A8967" s="68"/>
      <c r="B8967" s="68"/>
      <c r="C8967" s="68"/>
      <c r="D8967" s="68"/>
      <c r="E8967" s="68"/>
      <c r="F8967" s="68"/>
      <c r="G8967" s="389"/>
      <c r="H8967" s="387" t="b" cm="1">
        <f t="array" aca="1" ref="H8967" ca="1">EsNegrita(BP[[#This Row],[CODIGO]])</f>
        <v>0</v>
      </c>
      <c r="I8967" s="387" t="b" cm="1">
        <f t="array" ref="I8967">_xlfn.LET(
    _xlpm.codigos_devolucion, _xlfn.UNIQUE(_xlfn._xlws.FILTER(BP[CODIGO], ISNUMBER(SEARCH("devoluci", BP[NOMBRE CUENTA])), {""})),
    ISNUMBER(MATCH(BP[[#This Row],[CODIGO]], _xlpm.codigos_devolucion, 0))
)</f>
        <v>0</v>
      </c>
    </row>
    <row r="8968" spans="1:9" x14ac:dyDescent="0.25">
      <c r="A8968" s="68"/>
      <c r="B8968" s="68"/>
      <c r="C8968" s="68"/>
      <c r="D8968" s="68"/>
      <c r="E8968" s="68"/>
      <c r="F8968" s="68"/>
      <c r="G8968" s="389"/>
      <c r="H8968" s="387" t="b" cm="1">
        <f t="array" aca="1" ref="H8968" ca="1">EsNegrita(BP[[#This Row],[CODIGO]])</f>
        <v>0</v>
      </c>
      <c r="I8968" s="387" t="b" cm="1">
        <f t="array" ref="I8968">_xlfn.LET(
    _xlpm.codigos_devolucion, _xlfn.UNIQUE(_xlfn._xlws.FILTER(BP[CODIGO], ISNUMBER(SEARCH("devoluci", BP[NOMBRE CUENTA])), {""})),
    ISNUMBER(MATCH(BP[[#This Row],[CODIGO]], _xlpm.codigos_devolucion, 0))
)</f>
        <v>0</v>
      </c>
    </row>
    <row r="8969" spans="1:9" x14ac:dyDescent="0.25">
      <c r="A8969" s="68"/>
      <c r="B8969" s="68"/>
      <c r="C8969" s="68"/>
      <c r="D8969" s="68"/>
      <c r="E8969" s="68"/>
      <c r="F8969" s="68"/>
      <c r="G8969" s="389"/>
      <c r="H8969" s="387" t="b" cm="1">
        <f t="array" aca="1" ref="H8969" ca="1">EsNegrita(BP[[#This Row],[CODIGO]])</f>
        <v>0</v>
      </c>
      <c r="I8969" s="387" t="b" cm="1">
        <f t="array" ref="I8969">_xlfn.LET(
    _xlpm.codigos_devolucion, _xlfn.UNIQUE(_xlfn._xlws.FILTER(BP[CODIGO], ISNUMBER(SEARCH("devoluci", BP[NOMBRE CUENTA])), {""})),
    ISNUMBER(MATCH(BP[[#This Row],[CODIGO]], _xlpm.codigos_devolucion, 0))
)</f>
        <v>0</v>
      </c>
    </row>
    <row r="8970" spans="1:9" x14ac:dyDescent="0.25">
      <c r="A8970" s="68"/>
      <c r="B8970" s="68"/>
      <c r="C8970" s="68"/>
      <c r="D8970" s="68"/>
      <c r="E8970" s="68"/>
      <c r="F8970" s="68"/>
      <c r="G8970" s="389"/>
      <c r="H8970" s="387" t="b" cm="1">
        <f t="array" aca="1" ref="H8970" ca="1">EsNegrita(BP[[#This Row],[CODIGO]])</f>
        <v>0</v>
      </c>
      <c r="I8970" s="387" t="b" cm="1">
        <f t="array" ref="I8970">_xlfn.LET(
    _xlpm.codigos_devolucion, _xlfn.UNIQUE(_xlfn._xlws.FILTER(BP[CODIGO], ISNUMBER(SEARCH("devoluci", BP[NOMBRE CUENTA])), {""})),
    ISNUMBER(MATCH(BP[[#This Row],[CODIGO]], _xlpm.codigos_devolucion, 0))
)</f>
        <v>0</v>
      </c>
    </row>
    <row r="8971" spans="1:9" x14ac:dyDescent="0.25">
      <c r="A8971" s="68"/>
      <c r="B8971" s="68"/>
      <c r="C8971" s="68"/>
      <c r="D8971" s="68"/>
      <c r="E8971" s="68"/>
      <c r="F8971" s="68"/>
      <c r="G8971" s="389"/>
      <c r="H8971" s="387" t="b" cm="1">
        <f t="array" aca="1" ref="H8971" ca="1">EsNegrita(BP[[#This Row],[CODIGO]])</f>
        <v>0</v>
      </c>
      <c r="I8971" s="387" t="b" cm="1">
        <f t="array" ref="I8971">_xlfn.LET(
    _xlpm.codigos_devolucion, _xlfn.UNIQUE(_xlfn._xlws.FILTER(BP[CODIGO], ISNUMBER(SEARCH("devoluci", BP[NOMBRE CUENTA])), {""})),
    ISNUMBER(MATCH(BP[[#This Row],[CODIGO]], _xlpm.codigos_devolucion, 0))
)</f>
        <v>0</v>
      </c>
    </row>
    <row r="8972" spans="1:9" x14ac:dyDescent="0.25">
      <c r="A8972" s="68"/>
      <c r="B8972" s="68"/>
      <c r="C8972" s="68"/>
      <c r="D8972" s="68"/>
      <c r="E8972" s="68"/>
      <c r="F8972" s="68"/>
      <c r="G8972" s="389"/>
      <c r="H8972" s="387" t="b" cm="1">
        <f t="array" aca="1" ref="H8972" ca="1">EsNegrita(BP[[#This Row],[CODIGO]])</f>
        <v>0</v>
      </c>
      <c r="I8972" s="387" t="b" cm="1">
        <f t="array" ref="I8972">_xlfn.LET(
    _xlpm.codigos_devolucion, _xlfn.UNIQUE(_xlfn._xlws.FILTER(BP[CODIGO], ISNUMBER(SEARCH("devoluci", BP[NOMBRE CUENTA])), {""})),
    ISNUMBER(MATCH(BP[[#This Row],[CODIGO]], _xlpm.codigos_devolucion, 0))
)</f>
        <v>0</v>
      </c>
    </row>
    <row r="8973" spans="1:9" x14ac:dyDescent="0.25">
      <c r="A8973" s="68"/>
      <c r="B8973" s="68"/>
      <c r="C8973" s="68"/>
      <c r="D8973" s="68"/>
      <c r="E8973" s="68"/>
      <c r="F8973" s="68"/>
      <c r="G8973" s="389"/>
      <c r="H8973" s="387" t="b" cm="1">
        <f t="array" aca="1" ref="H8973" ca="1">EsNegrita(BP[[#This Row],[CODIGO]])</f>
        <v>0</v>
      </c>
      <c r="I8973" s="387" t="b" cm="1">
        <f t="array" ref="I8973">_xlfn.LET(
    _xlpm.codigos_devolucion, _xlfn.UNIQUE(_xlfn._xlws.FILTER(BP[CODIGO], ISNUMBER(SEARCH("devoluci", BP[NOMBRE CUENTA])), {""})),
    ISNUMBER(MATCH(BP[[#This Row],[CODIGO]], _xlpm.codigos_devolucion, 0))
)</f>
        <v>0</v>
      </c>
    </row>
    <row r="8974" spans="1:9" x14ac:dyDescent="0.25">
      <c r="A8974" s="68"/>
      <c r="B8974" s="68"/>
      <c r="C8974" s="68"/>
      <c r="D8974" s="68"/>
      <c r="E8974" s="68"/>
      <c r="F8974" s="68"/>
      <c r="G8974" s="389"/>
      <c r="H8974" s="387" t="b" cm="1">
        <f t="array" aca="1" ref="H8974" ca="1">EsNegrita(BP[[#This Row],[CODIGO]])</f>
        <v>0</v>
      </c>
      <c r="I8974" s="387" t="b" cm="1">
        <f t="array" ref="I8974">_xlfn.LET(
    _xlpm.codigos_devolucion, _xlfn.UNIQUE(_xlfn._xlws.FILTER(BP[CODIGO], ISNUMBER(SEARCH("devoluci", BP[NOMBRE CUENTA])), {""})),
    ISNUMBER(MATCH(BP[[#This Row],[CODIGO]], _xlpm.codigos_devolucion, 0))
)</f>
        <v>0</v>
      </c>
    </row>
    <row r="8975" spans="1:9" x14ac:dyDescent="0.25">
      <c r="A8975" s="68"/>
      <c r="B8975" s="68"/>
      <c r="C8975" s="68"/>
      <c r="D8975" s="68"/>
      <c r="E8975" s="68"/>
      <c r="F8975" s="68"/>
      <c r="G8975" s="389"/>
      <c r="H8975" s="387" t="b" cm="1">
        <f t="array" aca="1" ref="H8975" ca="1">EsNegrita(BP[[#This Row],[CODIGO]])</f>
        <v>0</v>
      </c>
      <c r="I8975" s="387" t="b" cm="1">
        <f t="array" ref="I8975">_xlfn.LET(
    _xlpm.codigos_devolucion, _xlfn.UNIQUE(_xlfn._xlws.FILTER(BP[CODIGO], ISNUMBER(SEARCH("devoluci", BP[NOMBRE CUENTA])), {""})),
    ISNUMBER(MATCH(BP[[#This Row],[CODIGO]], _xlpm.codigos_devolucion, 0))
)</f>
        <v>0</v>
      </c>
    </row>
    <row r="8976" spans="1:9" x14ac:dyDescent="0.25">
      <c r="A8976" s="68"/>
      <c r="B8976" s="68"/>
      <c r="C8976" s="68"/>
      <c r="D8976" s="68"/>
      <c r="E8976" s="68"/>
      <c r="F8976" s="68"/>
      <c r="G8976" s="389"/>
      <c r="H8976" s="387" t="b" cm="1">
        <f t="array" aca="1" ref="H8976" ca="1">EsNegrita(BP[[#This Row],[CODIGO]])</f>
        <v>0</v>
      </c>
      <c r="I8976" s="387" t="b" cm="1">
        <f t="array" ref="I8976">_xlfn.LET(
    _xlpm.codigos_devolucion, _xlfn.UNIQUE(_xlfn._xlws.FILTER(BP[CODIGO], ISNUMBER(SEARCH("devoluci", BP[NOMBRE CUENTA])), {""})),
    ISNUMBER(MATCH(BP[[#This Row],[CODIGO]], _xlpm.codigos_devolucion, 0))
)</f>
        <v>0</v>
      </c>
    </row>
    <row r="8977" spans="1:9" x14ac:dyDescent="0.25">
      <c r="A8977" s="68"/>
      <c r="B8977" s="68"/>
      <c r="C8977" s="68"/>
      <c r="D8977" s="68"/>
      <c r="E8977" s="68"/>
      <c r="F8977" s="68"/>
      <c r="G8977" s="389"/>
      <c r="H8977" s="387" t="b" cm="1">
        <f t="array" aca="1" ref="H8977" ca="1">EsNegrita(BP[[#This Row],[CODIGO]])</f>
        <v>0</v>
      </c>
      <c r="I8977" s="387" t="b" cm="1">
        <f t="array" ref="I8977">_xlfn.LET(
    _xlpm.codigos_devolucion, _xlfn.UNIQUE(_xlfn._xlws.FILTER(BP[CODIGO], ISNUMBER(SEARCH("devoluci", BP[NOMBRE CUENTA])), {""})),
    ISNUMBER(MATCH(BP[[#This Row],[CODIGO]], _xlpm.codigos_devolucion, 0))
)</f>
        <v>0</v>
      </c>
    </row>
    <row r="8978" spans="1:9" x14ac:dyDescent="0.25">
      <c r="A8978" s="68"/>
      <c r="B8978" s="68"/>
      <c r="C8978" s="68"/>
      <c r="D8978" s="68"/>
      <c r="E8978" s="68"/>
      <c r="F8978" s="68"/>
      <c r="G8978" s="389"/>
      <c r="H8978" s="387" t="b" cm="1">
        <f t="array" aca="1" ref="H8978" ca="1">EsNegrita(BP[[#This Row],[CODIGO]])</f>
        <v>0</v>
      </c>
      <c r="I8978" s="387" t="b" cm="1">
        <f t="array" ref="I8978">_xlfn.LET(
    _xlpm.codigos_devolucion, _xlfn.UNIQUE(_xlfn._xlws.FILTER(BP[CODIGO], ISNUMBER(SEARCH("devoluci", BP[NOMBRE CUENTA])), {""})),
    ISNUMBER(MATCH(BP[[#This Row],[CODIGO]], _xlpm.codigos_devolucion, 0))
)</f>
        <v>0</v>
      </c>
    </row>
    <row r="8979" spans="1:9" x14ac:dyDescent="0.25">
      <c r="A8979" s="68"/>
      <c r="B8979" s="68"/>
      <c r="C8979" s="68"/>
      <c r="D8979" s="68"/>
      <c r="E8979" s="68"/>
      <c r="F8979" s="68"/>
      <c r="G8979" s="389"/>
      <c r="H8979" s="387" t="b" cm="1">
        <f t="array" aca="1" ref="H8979" ca="1">EsNegrita(BP[[#This Row],[CODIGO]])</f>
        <v>0</v>
      </c>
      <c r="I8979" s="387" t="b" cm="1">
        <f t="array" ref="I8979">_xlfn.LET(
    _xlpm.codigos_devolucion, _xlfn.UNIQUE(_xlfn._xlws.FILTER(BP[CODIGO], ISNUMBER(SEARCH("devoluci", BP[NOMBRE CUENTA])), {""})),
    ISNUMBER(MATCH(BP[[#This Row],[CODIGO]], _xlpm.codigos_devolucion, 0))
)</f>
        <v>0</v>
      </c>
    </row>
    <row r="8980" spans="1:9" x14ac:dyDescent="0.25">
      <c r="A8980" s="68"/>
      <c r="B8980" s="68"/>
      <c r="C8980" s="68"/>
      <c r="D8980" s="68"/>
      <c r="E8980" s="68"/>
      <c r="F8980" s="68"/>
      <c r="G8980" s="389"/>
      <c r="H8980" s="387" t="b" cm="1">
        <f t="array" aca="1" ref="H8980" ca="1">EsNegrita(BP[[#This Row],[CODIGO]])</f>
        <v>0</v>
      </c>
      <c r="I8980" s="387" t="b" cm="1">
        <f t="array" ref="I8980">_xlfn.LET(
    _xlpm.codigos_devolucion, _xlfn.UNIQUE(_xlfn._xlws.FILTER(BP[CODIGO], ISNUMBER(SEARCH("devoluci", BP[NOMBRE CUENTA])), {""})),
    ISNUMBER(MATCH(BP[[#This Row],[CODIGO]], _xlpm.codigos_devolucion, 0))
)</f>
        <v>0</v>
      </c>
    </row>
    <row r="8981" spans="1:9" x14ac:dyDescent="0.25">
      <c r="A8981" s="68"/>
      <c r="B8981" s="68"/>
      <c r="C8981" s="68"/>
      <c r="D8981" s="68"/>
      <c r="E8981" s="68"/>
      <c r="F8981" s="68"/>
      <c r="G8981" s="389"/>
      <c r="H8981" s="387" t="b" cm="1">
        <f t="array" aca="1" ref="H8981" ca="1">EsNegrita(BP[[#This Row],[CODIGO]])</f>
        <v>0</v>
      </c>
      <c r="I8981" s="387" t="b" cm="1">
        <f t="array" ref="I8981">_xlfn.LET(
    _xlpm.codigos_devolucion, _xlfn.UNIQUE(_xlfn._xlws.FILTER(BP[CODIGO], ISNUMBER(SEARCH("devoluci", BP[NOMBRE CUENTA])), {""})),
    ISNUMBER(MATCH(BP[[#This Row],[CODIGO]], _xlpm.codigos_devolucion, 0))
)</f>
        <v>0</v>
      </c>
    </row>
    <row r="8982" spans="1:9" x14ac:dyDescent="0.25">
      <c r="A8982" s="68"/>
      <c r="B8982" s="68"/>
      <c r="C8982" s="68"/>
      <c r="D8982" s="68"/>
      <c r="E8982" s="68"/>
      <c r="F8982" s="68"/>
      <c r="G8982" s="389"/>
      <c r="H8982" s="387" t="b" cm="1">
        <f t="array" aca="1" ref="H8982" ca="1">EsNegrita(BP[[#This Row],[CODIGO]])</f>
        <v>0</v>
      </c>
      <c r="I8982" s="387" t="b" cm="1">
        <f t="array" ref="I8982">_xlfn.LET(
    _xlpm.codigos_devolucion, _xlfn.UNIQUE(_xlfn._xlws.FILTER(BP[CODIGO], ISNUMBER(SEARCH("devoluci", BP[NOMBRE CUENTA])), {""})),
    ISNUMBER(MATCH(BP[[#This Row],[CODIGO]], _xlpm.codigos_devolucion, 0))
)</f>
        <v>0</v>
      </c>
    </row>
    <row r="8983" spans="1:9" x14ac:dyDescent="0.25">
      <c r="A8983" s="68"/>
      <c r="B8983" s="68"/>
      <c r="C8983" s="68"/>
      <c r="D8983" s="68"/>
      <c r="E8983" s="68"/>
      <c r="F8983" s="68"/>
      <c r="G8983" s="389"/>
      <c r="H8983" s="387" t="b" cm="1">
        <f t="array" aca="1" ref="H8983" ca="1">EsNegrita(BP[[#This Row],[CODIGO]])</f>
        <v>0</v>
      </c>
      <c r="I8983" s="387" t="b" cm="1">
        <f t="array" ref="I8983">_xlfn.LET(
    _xlpm.codigos_devolucion, _xlfn.UNIQUE(_xlfn._xlws.FILTER(BP[CODIGO], ISNUMBER(SEARCH("devoluci", BP[NOMBRE CUENTA])), {""})),
    ISNUMBER(MATCH(BP[[#This Row],[CODIGO]], _xlpm.codigos_devolucion, 0))
)</f>
        <v>0</v>
      </c>
    </row>
    <row r="8984" spans="1:9" x14ac:dyDescent="0.25">
      <c r="A8984" s="68"/>
      <c r="B8984" s="68"/>
      <c r="C8984" s="68"/>
      <c r="D8984" s="68"/>
      <c r="E8984" s="68"/>
      <c r="F8984" s="68"/>
      <c r="G8984" s="389"/>
      <c r="H8984" s="387" t="b" cm="1">
        <f t="array" aca="1" ref="H8984" ca="1">EsNegrita(BP[[#This Row],[CODIGO]])</f>
        <v>0</v>
      </c>
      <c r="I8984" s="387" t="b" cm="1">
        <f t="array" ref="I8984">_xlfn.LET(
    _xlpm.codigos_devolucion, _xlfn.UNIQUE(_xlfn._xlws.FILTER(BP[CODIGO], ISNUMBER(SEARCH("devoluci", BP[NOMBRE CUENTA])), {""})),
    ISNUMBER(MATCH(BP[[#This Row],[CODIGO]], _xlpm.codigos_devolucion, 0))
)</f>
        <v>0</v>
      </c>
    </row>
    <row r="8985" spans="1:9" x14ac:dyDescent="0.25">
      <c r="A8985" s="68"/>
      <c r="B8985" s="68"/>
      <c r="C8985" s="68"/>
      <c r="D8985" s="68"/>
      <c r="E8985" s="68"/>
      <c r="F8985" s="68"/>
      <c r="G8985" s="389"/>
      <c r="H8985" s="387" t="b" cm="1">
        <f t="array" aca="1" ref="H8985" ca="1">EsNegrita(BP[[#This Row],[CODIGO]])</f>
        <v>0</v>
      </c>
      <c r="I8985" s="387" t="b" cm="1">
        <f t="array" ref="I8985">_xlfn.LET(
    _xlpm.codigos_devolucion, _xlfn.UNIQUE(_xlfn._xlws.FILTER(BP[CODIGO], ISNUMBER(SEARCH("devoluci", BP[NOMBRE CUENTA])), {""})),
    ISNUMBER(MATCH(BP[[#This Row],[CODIGO]], _xlpm.codigos_devolucion, 0))
)</f>
        <v>0</v>
      </c>
    </row>
    <row r="8986" spans="1:9" x14ac:dyDescent="0.25">
      <c r="A8986" s="68"/>
      <c r="B8986" s="68"/>
      <c r="C8986" s="68"/>
      <c r="D8986" s="68"/>
      <c r="E8986" s="68"/>
      <c r="F8986" s="68"/>
      <c r="G8986" s="389"/>
      <c r="H8986" s="387" t="b" cm="1">
        <f t="array" aca="1" ref="H8986" ca="1">EsNegrita(BP[[#This Row],[CODIGO]])</f>
        <v>0</v>
      </c>
      <c r="I8986" s="387" t="b" cm="1">
        <f t="array" ref="I8986">_xlfn.LET(
    _xlpm.codigos_devolucion, _xlfn.UNIQUE(_xlfn._xlws.FILTER(BP[CODIGO], ISNUMBER(SEARCH("devoluci", BP[NOMBRE CUENTA])), {""})),
    ISNUMBER(MATCH(BP[[#This Row],[CODIGO]], _xlpm.codigos_devolucion, 0))
)</f>
        <v>0</v>
      </c>
    </row>
    <row r="8987" spans="1:9" x14ac:dyDescent="0.25">
      <c r="A8987" s="68"/>
      <c r="B8987" s="68"/>
      <c r="C8987" s="68"/>
      <c r="D8987" s="68"/>
      <c r="E8987" s="68"/>
      <c r="F8987" s="68"/>
      <c r="G8987" s="389"/>
      <c r="H8987" s="387" t="b" cm="1">
        <f t="array" aca="1" ref="H8987" ca="1">EsNegrita(BP[[#This Row],[CODIGO]])</f>
        <v>0</v>
      </c>
      <c r="I8987" s="387" t="b" cm="1">
        <f t="array" ref="I8987">_xlfn.LET(
    _xlpm.codigos_devolucion, _xlfn.UNIQUE(_xlfn._xlws.FILTER(BP[CODIGO], ISNUMBER(SEARCH("devoluci", BP[NOMBRE CUENTA])), {""})),
    ISNUMBER(MATCH(BP[[#This Row],[CODIGO]], _xlpm.codigos_devolucion, 0))
)</f>
        <v>0</v>
      </c>
    </row>
    <row r="8988" spans="1:9" x14ac:dyDescent="0.25">
      <c r="A8988" s="68"/>
      <c r="B8988" s="68"/>
      <c r="C8988" s="68"/>
      <c r="D8988" s="68"/>
      <c r="E8988" s="68"/>
      <c r="F8988" s="68"/>
      <c r="G8988" s="389"/>
      <c r="H8988" s="387" t="b" cm="1">
        <f t="array" aca="1" ref="H8988" ca="1">EsNegrita(BP[[#This Row],[CODIGO]])</f>
        <v>0</v>
      </c>
      <c r="I8988" s="387" t="b" cm="1">
        <f t="array" ref="I8988">_xlfn.LET(
    _xlpm.codigos_devolucion, _xlfn.UNIQUE(_xlfn._xlws.FILTER(BP[CODIGO], ISNUMBER(SEARCH("devoluci", BP[NOMBRE CUENTA])), {""})),
    ISNUMBER(MATCH(BP[[#This Row],[CODIGO]], _xlpm.codigos_devolucion, 0))
)</f>
        <v>0</v>
      </c>
    </row>
    <row r="8989" spans="1:9" x14ac:dyDescent="0.25">
      <c r="A8989" s="68"/>
      <c r="B8989" s="68"/>
      <c r="C8989" s="68"/>
      <c r="D8989" s="68"/>
      <c r="E8989" s="68"/>
      <c r="F8989" s="68"/>
      <c r="G8989" s="389"/>
      <c r="H8989" s="387" t="b" cm="1">
        <f t="array" aca="1" ref="H8989" ca="1">EsNegrita(BP[[#This Row],[CODIGO]])</f>
        <v>0</v>
      </c>
      <c r="I8989" s="387" t="b" cm="1">
        <f t="array" ref="I8989">_xlfn.LET(
    _xlpm.codigos_devolucion, _xlfn.UNIQUE(_xlfn._xlws.FILTER(BP[CODIGO], ISNUMBER(SEARCH("devoluci", BP[NOMBRE CUENTA])), {""})),
    ISNUMBER(MATCH(BP[[#This Row],[CODIGO]], _xlpm.codigos_devolucion, 0))
)</f>
        <v>0</v>
      </c>
    </row>
    <row r="8990" spans="1:9" x14ac:dyDescent="0.25">
      <c r="A8990" s="68"/>
      <c r="B8990" s="68"/>
      <c r="C8990" s="68"/>
      <c r="D8990" s="68"/>
      <c r="E8990" s="68"/>
      <c r="F8990" s="68"/>
      <c r="G8990" s="389"/>
      <c r="H8990" s="387" t="b" cm="1">
        <f t="array" aca="1" ref="H8990" ca="1">EsNegrita(BP[[#This Row],[CODIGO]])</f>
        <v>0</v>
      </c>
      <c r="I8990" s="387" t="b" cm="1">
        <f t="array" ref="I8990">_xlfn.LET(
    _xlpm.codigos_devolucion, _xlfn.UNIQUE(_xlfn._xlws.FILTER(BP[CODIGO], ISNUMBER(SEARCH("devoluci", BP[NOMBRE CUENTA])), {""})),
    ISNUMBER(MATCH(BP[[#This Row],[CODIGO]], _xlpm.codigos_devolucion, 0))
)</f>
        <v>0</v>
      </c>
    </row>
    <row r="8991" spans="1:9" x14ac:dyDescent="0.25">
      <c r="A8991" s="68"/>
      <c r="B8991" s="68"/>
      <c r="C8991" s="68"/>
      <c r="D8991" s="68"/>
      <c r="E8991" s="68"/>
      <c r="F8991" s="68"/>
      <c r="G8991" s="389"/>
      <c r="H8991" s="387" t="b" cm="1">
        <f t="array" aca="1" ref="H8991" ca="1">EsNegrita(BP[[#This Row],[CODIGO]])</f>
        <v>0</v>
      </c>
      <c r="I8991" s="387" t="b" cm="1">
        <f t="array" ref="I8991">_xlfn.LET(
    _xlpm.codigos_devolucion, _xlfn.UNIQUE(_xlfn._xlws.FILTER(BP[CODIGO], ISNUMBER(SEARCH("devoluci", BP[NOMBRE CUENTA])), {""})),
    ISNUMBER(MATCH(BP[[#This Row],[CODIGO]], _xlpm.codigos_devolucion, 0))
)</f>
        <v>0</v>
      </c>
    </row>
    <row r="8992" spans="1:9" x14ac:dyDescent="0.25">
      <c r="A8992" s="68"/>
      <c r="B8992" s="68"/>
      <c r="C8992" s="68"/>
      <c r="D8992" s="68"/>
      <c r="E8992" s="68"/>
      <c r="F8992" s="68"/>
      <c r="G8992" s="389"/>
      <c r="H8992" s="387" t="b" cm="1">
        <f t="array" aca="1" ref="H8992" ca="1">EsNegrita(BP[[#This Row],[CODIGO]])</f>
        <v>0</v>
      </c>
      <c r="I8992" s="387" t="b" cm="1">
        <f t="array" ref="I8992">_xlfn.LET(
    _xlpm.codigos_devolucion, _xlfn.UNIQUE(_xlfn._xlws.FILTER(BP[CODIGO], ISNUMBER(SEARCH("devoluci", BP[NOMBRE CUENTA])), {""})),
    ISNUMBER(MATCH(BP[[#This Row],[CODIGO]], _xlpm.codigos_devolucion, 0))
)</f>
        <v>0</v>
      </c>
    </row>
    <row r="8993" spans="1:9" x14ac:dyDescent="0.25">
      <c r="A8993" s="68"/>
      <c r="B8993" s="68"/>
      <c r="C8993" s="68"/>
      <c r="D8993" s="68"/>
      <c r="E8993" s="68"/>
      <c r="F8993" s="68"/>
      <c r="G8993" s="389"/>
      <c r="H8993" s="387" t="b" cm="1">
        <f t="array" aca="1" ref="H8993" ca="1">EsNegrita(BP[[#This Row],[CODIGO]])</f>
        <v>0</v>
      </c>
      <c r="I8993" s="387" t="b" cm="1">
        <f t="array" ref="I8993">_xlfn.LET(
    _xlpm.codigos_devolucion, _xlfn.UNIQUE(_xlfn._xlws.FILTER(BP[CODIGO], ISNUMBER(SEARCH("devoluci", BP[NOMBRE CUENTA])), {""})),
    ISNUMBER(MATCH(BP[[#This Row],[CODIGO]], _xlpm.codigos_devolucion, 0))
)</f>
        <v>0</v>
      </c>
    </row>
    <row r="8994" spans="1:9" x14ac:dyDescent="0.25">
      <c r="A8994" s="68"/>
      <c r="B8994" s="68"/>
      <c r="C8994" s="68"/>
      <c r="D8994" s="68"/>
      <c r="E8994" s="68"/>
      <c r="F8994" s="68"/>
      <c r="G8994" s="389"/>
      <c r="H8994" s="387" t="b" cm="1">
        <f t="array" aca="1" ref="H8994" ca="1">EsNegrita(BP[[#This Row],[CODIGO]])</f>
        <v>0</v>
      </c>
      <c r="I8994" s="387" t="b" cm="1">
        <f t="array" ref="I8994">_xlfn.LET(
    _xlpm.codigos_devolucion, _xlfn.UNIQUE(_xlfn._xlws.FILTER(BP[CODIGO], ISNUMBER(SEARCH("devoluci", BP[NOMBRE CUENTA])), {""})),
    ISNUMBER(MATCH(BP[[#This Row],[CODIGO]], _xlpm.codigos_devolucion, 0))
)</f>
        <v>0</v>
      </c>
    </row>
    <row r="8995" spans="1:9" x14ac:dyDescent="0.25">
      <c r="A8995" s="68"/>
      <c r="B8995" s="68"/>
      <c r="C8995" s="68"/>
      <c r="D8995" s="68"/>
      <c r="E8995" s="68"/>
      <c r="F8995" s="68"/>
      <c r="G8995" s="389"/>
      <c r="H8995" s="387" t="b" cm="1">
        <f t="array" aca="1" ref="H8995" ca="1">EsNegrita(BP[[#This Row],[CODIGO]])</f>
        <v>0</v>
      </c>
      <c r="I8995" s="387" t="b" cm="1">
        <f t="array" ref="I8995">_xlfn.LET(
    _xlpm.codigos_devolucion, _xlfn.UNIQUE(_xlfn._xlws.FILTER(BP[CODIGO], ISNUMBER(SEARCH("devoluci", BP[NOMBRE CUENTA])), {""})),
    ISNUMBER(MATCH(BP[[#This Row],[CODIGO]], _xlpm.codigos_devolucion, 0))
)</f>
        <v>0</v>
      </c>
    </row>
    <row r="8996" spans="1:9" x14ac:dyDescent="0.25">
      <c r="A8996" s="68"/>
      <c r="B8996" s="68"/>
      <c r="C8996" s="68"/>
      <c r="D8996" s="68"/>
      <c r="E8996" s="68"/>
      <c r="F8996" s="68"/>
      <c r="G8996" s="389"/>
      <c r="H8996" s="387" t="b" cm="1">
        <f t="array" aca="1" ref="H8996" ca="1">EsNegrita(BP[[#This Row],[CODIGO]])</f>
        <v>0</v>
      </c>
      <c r="I8996" s="387" t="b" cm="1">
        <f t="array" ref="I8996">_xlfn.LET(
    _xlpm.codigos_devolucion, _xlfn.UNIQUE(_xlfn._xlws.FILTER(BP[CODIGO], ISNUMBER(SEARCH("devoluci", BP[NOMBRE CUENTA])), {""})),
    ISNUMBER(MATCH(BP[[#This Row],[CODIGO]], _xlpm.codigos_devolucion, 0))
)</f>
        <v>0</v>
      </c>
    </row>
    <row r="8997" spans="1:9" x14ac:dyDescent="0.25">
      <c r="A8997" s="68"/>
      <c r="B8997" s="68"/>
      <c r="C8997" s="68"/>
      <c r="D8997" s="68"/>
      <c r="E8997" s="68"/>
      <c r="F8997" s="68"/>
      <c r="G8997" s="389"/>
      <c r="H8997" s="387" t="b" cm="1">
        <f t="array" aca="1" ref="H8997" ca="1">EsNegrita(BP[[#This Row],[CODIGO]])</f>
        <v>0</v>
      </c>
      <c r="I8997" s="387" t="b" cm="1">
        <f t="array" ref="I8997">_xlfn.LET(
    _xlpm.codigos_devolucion, _xlfn.UNIQUE(_xlfn._xlws.FILTER(BP[CODIGO], ISNUMBER(SEARCH("devoluci", BP[NOMBRE CUENTA])), {""})),
    ISNUMBER(MATCH(BP[[#This Row],[CODIGO]], _xlpm.codigos_devolucion, 0))
)</f>
        <v>0</v>
      </c>
    </row>
    <row r="8998" spans="1:9" x14ac:dyDescent="0.25">
      <c r="A8998" s="68"/>
      <c r="B8998" s="68"/>
      <c r="C8998" s="68"/>
      <c r="D8998" s="68"/>
      <c r="E8998" s="68"/>
      <c r="F8998" s="68"/>
      <c r="G8998" s="389"/>
      <c r="H8998" s="387" t="b" cm="1">
        <f t="array" aca="1" ref="H8998" ca="1">EsNegrita(BP[[#This Row],[CODIGO]])</f>
        <v>0</v>
      </c>
      <c r="I8998" s="387" t="b" cm="1">
        <f t="array" ref="I8998">_xlfn.LET(
    _xlpm.codigos_devolucion, _xlfn.UNIQUE(_xlfn._xlws.FILTER(BP[CODIGO], ISNUMBER(SEARCH("devoluci", BP[NOMBRE CUENTA])), {""})),
    ISNUMBER(MATCH(BP[[#This Row],[CODIGO]], _xlpm.codigos_devolucion, 0))
)</f>
        <v>0</v>
      </c>
    </row>
    <row r="8999" spans="1:9" x14ac:dyDescent="0.25">
      <c r="A8999" s="68"/>
      <c r="B8999" s="68"/>
      <c r="C8999" s="68"/>
      <c r="D8999" s="68"/>
      <c r="E8999" s="68"/>
      <c r="F8999" s="68"/>
      <c r="G8999" s="389"/>
      <c r="H8999" s="387" t="b" cm="1">
        <f t="array" aca="1" ref="H8999" ca="1">EsNegrita(BP[[#This Row],[CODIGO]])</f>
        <v>0</v>
      </c>
      <c r="I8999" s="387" t="b" cm="1">
        <f t="array" ref="I8999">_xlfn.LET(
    _xlpm.codigos_devolucion, _xlfn.UNIQUE(_xlfn._xlws.FILTER(BP[CODIGO], ISNUMBER(SEARCH("devoluci", BP[NOMBRE CUENTA])), {""})),
    ISNUMBER(MATCH(BP[[#This Row],[CODIGO]], _xlpm.codigos_devolucion, 0))
)</f>
        <v>0</v>
      </c>
    </row>
    <row r="9000" spans="1:9" x14ac:dyDescent="0.25">
      <c r="A9000" s="68"/>
      <c r="B9000" s="68"/>
      <c r="C9000" s="68"/>
      <c r="D9000" s="68"/>
      <c r="E9000" s="68"/>
      <c r="F9000" s="68"/>
      <c r="G9000" s="389"/>
      <c r="H9000" s="387" t="b" cm="1">
        <f t="array" aca="1" ref="H9000" ca="1">EsNegrita(BP[[#This Row],[CODIGO]])</f>
        <v>0</v>
      </c>
      <c r="I9000" s="387" t="b" cm="1">
        <f t="array" ref="I9000">_xlfn.LET(
    _xlpm.codigos_devolucion, _xlfn.UNIQUE(_xlfn._xlws.FILTER(BP[CODIGO], ISNUMBER(SEARCH("devoluci", BP[NOMBRE CUENTA])), {""})),
    ISNUMBER(MATCH(BP[[#This Row],[CODIGO]], _xlpm.codigos_devolucion, 0))
)</f>
        <v>0</v>
      </c>
    </row>
    <row r="9001" spans="1:9" x14ac:dyDescent="0.25">
      <c r="A9001" s="68"/>
      <c r="B9001" s="68"/>
      <c r="C9001" s="68"/>
      <c r="D9001" s="68"/>
      <c r="E9001" s="68"/>
      <c r="F9001" s="68"/>
      <c r="G9001" s="389"/>
      <c r="H9001" s="387" t="b" cm="1">
        <f t="array" aca="1" ref="H9001" ca="1">EsNegrita(BP[[#This Row],[CODIGO]])</f>
        <v>0</v>
      </c>
      <c r="I9001" s="387" t="b" cm="1">
        <f t="array" ref="I9001">_xlfn.LET(
    _xlpm.codigos_devolucion, _xlfn.UNIQUE(_xlfn._xlws.FILTER(BP[CODIGO], ISNUMBER(SEARCH("devoluci", BP[NOMBRE CUENTA])), {""})),
    ISNUMBER(MATCH(BP[[#This Row],[CODIGO]], _xlpm.codigos_devolucion, 0))
)</f>
        <v>0</v>
      </c>
    </row>
    <row r="9002" spans="1:9" x14ac:dyDescent="0.25">
      <c r="A9002" s="68"/>
      <c r="B9002" s="68"/>
      <c r="C9002" s="68"/>
      <c r="D9002" s="68"/>
      <c r="E9002" s="68"/>
      <c r="F9002" s="68"/>
      <c r="G9002" s="389"/>
      <c r="H9002" s="387" t="b" cm="1">
        <f t="array" aca="1" ref="H9002" ca="1">EsNegrita(BP[[#This Row],[CODIGO]])</f>
        <v>0</v>
      </c>
      <c r="I9002" s="387" t="b" cm="1">
        <f t="array" ref="I9002">_xlfn.LET(
    _xlpm.codigos_devolucion, _xlfn.UNIQUE(_xlfn._xlws.FILTER(BP[CODIGO], ISNUMBER(SEARCH("devoluci", BP[NOMBRE CUENTA])), {""})),
    ISNUMBER(MATCH(BP[[#This Row],[CODIGO]], _xlpm.codigos_devolucion, 0))
)</f>
        <v>0</v>
      </c>
    </row>
    <row r="9003" spans="1:9" x14ac:dyDescent="0.25">
      <c r="A9003" s="68"/>
      <c r="B9003" s="68"/>
      <c r="C9003" s="68"/>
      <c r="D9003" s="68"/>
      <c r="E9003" s="68"/>
      <c r="F9003" s="68"/>
      <c r="G9003" s="389"/>
      <c r="H9003" s="387" t="b" cm="1">
        <f t="array" aca="1" ref="H9003" ca="1">EsNegrita(BP[[#This Row],[CODIGO]])</f>
        <v>0</v>
      </c>
      <c r="I9003" s="387" t="b" cm="1">
        <f t="array" ref="I9003">_xlfn.LET(
    _xlpm.codigos_devolucion, _xlfn.UNIQUE(_xlfn._xlws.FILTER(BP[CODIGO], ISNUMBER(SEARCH("devoluci", BP[NOMBRE CUENTA])), {""})),
    ISNUMBER(MATCH(BP[[#This Row],[CODIGO]], _xlpm.codigos_devolucion, 0))
)</f>
        <v>0</v>
      </c>
    </row>
    <row r="9004" spans="1:9" x14ac:dyDescent="0.25">
      <c r="A9004" s="68"/>
      <c r="B9004" s="68"/>
      <c r="C9004" s="68"/>
      <c r="D9004" s="68"/>
      <c r="E9004" s="68"/>
      <c r="F9004" s="68"/>
      <c r="G9004" s="389"/>
      <c r="H9004" s="387" t="b" cm="1">
        <f t="array" aca="1" ref="H9004" ca="1">EsNegrita(BP[[#This Row],[CODIGO]])</f>
        <v>0</v>
      </c>
      <c r="I9004" s="387" t="b" cm="1">
        <f t="array" ref="I9004">_xlfn.LET(
    _xlpm.codigos_devolucion, _xlfn.UNIQUE(_xlfn._xlws.FILTER(BP[CODIGO], ISNUMBER(SEARCH("devoluci", BP[NOMBRE CUENTA])), {""})),
    ISNUMBER(MATCH(BP[[#This Row],[CODIGO]], _xlpm.codigos_devolucion, 0))
)</f>
        <v>0</v>
      </c>
    </row>
    <row r="9005" spans="1:9" x14ac:dyDescent="0.25">
      <c r="A9005" s="68"/>
      <c r="B9005" s="68"/>
      <c r="C9005" s="68"/>
      <c r="D9005" s="68"/>
      <c r="E9005" s="68"/>
      <c r="F9005" s="68"/>
      <c r="G9005" s="389"/>
      <c r="H9005" s="387" t="b" cm="1">
        <f t="array" aca="1" ref="H9005" ca="1">EsNegrita(BP[[#This Row],[CODIGO]])</f>
        <v>0</v>
      </c>
      <c r="I9005" s="387" t="b" cm="1">
        <f t="array" ref="I9005">_xlfn.LET(
    _xlpm.codigos_devolucion, _xlfn.UNIQUE(_xlfn._xlws.FILTER(BP[CODIGO], ISNUMBER(SEARCH("devoluci", BP[NOMBRE CUENTA])), {""})),
    ISNUMBER(MATCH(BP[[#This Row],[CODIGO]], _xlpm.codigos_devolucion, 0))
)</f>
        <v>0</v>
      </c>
    </row>
    <row r="9006" spans="1:9" x14ac:dyDescent="0.25">
      <c r="A9006" s="68"/>
      <c r="B9006" s="68"/>
      <c r="C9006" s="68"/>
      <c r="D9006" s="68"/>
      <c r="E9006" s="68"/>
      <c r="F9006" s="68"/>
      <c r="G9006" s="389"/>
      <c r="H9006" s="387" t="b" cm="1">
        <f t="array" aca="1" ref="H9006" ca="1">EsNegrita(BP[[#This Row],[CODIGO]])</f>
        <v>0</v>
      </c>
      <c r="I9006" s="387" t="b" cm="1">
        <f t="array" ref="I9006">_xlfn.LET(
    _xlpm.codigos_devolucion, _xlfn.UNIQUE(_xlfn._xlws.FILTER(BP[CODIGO], ISNUMBER(SEARCH("devoluci", BP[NOMBRE CUENTA])), {""})),
    ISNUMBER(MATCH(BP[[#This Row],[CODIGO]], _xlpm.codigos_devolucion, 0))
)</f>
        <v>0</v>
      </c>
    </row>
    <row r="9007" spans="1:9" x14ac:dyDescent="0.25">
      <c r="A9007" s="68"/>
      <c r="B9007" s="68"/>
      <c r="C9007" s="68"/>
      <c r="D9007" s="68"/>
      <c r="E9007" s="68"/>
      <c r="F9007" s="68"/>
      <c r="G9007" s="389"/>
      <c r="H9007" s="387" t="b" cm="1">
        <f t="array" aca="1" ref="H9007" ca="1">EsNegrita(BP[[#This Row],[CODIGO]])</f>
        <v>0</v>
      </c>
      <c r="I9007" s="387" t="b" cm="1">
        <f t="array" ref="I9007">_xlfn.LET(
    _xlpm.codigos_devolucion, _xlfn.UNIQUE(_xlfn._xlws.FILTER(BP[CODIGO], ISNUMBER(SEARCH("devoluci", BP[NOMBRE CUENTA])), {""})),
    ISNUMBER(MATCH(BP[[#This Row],[CODIGO]], _xlpm.codigos_devolucion, 0))
)</f>
        <v>0</v>
      </c>
    </row>
    <row r="9008" spans="1:9" x14ac:dyDescent="0.25">
      <c r="A9008" s="68"/>
      <c r="B9008" s="68"/>
      <c r="C9008" s="68"/>
      <c r="D9008" s="68"/>
      <c r="E9008" s="68"/>
      <c r="F9008" s="68"/>
      <c r="G9008" s="389"/>
      <c r="H9008" s="387" t="b" cm="1">
        <f t="array" aca="1" ref="H9008" ca="1">EsNegrita(BP[[#This Row],[CODIGO]])</f>
        <v>0</v>
      </c>
      <c r="I9008" s="387" t="b" cm="1">
        <f t="array" ref="I9008">_xlfn.LET(
    _xlpm.codigos_devolucion, _xlfn.UNIQUE(_xlfn._xlws.FILTER(BP[CODIGO], ISNUMBER(SEARCH("devoluci", BP[NOMBRE CUENTA])), {""})),
    ISNUMBER(MATCH(BP[[#This Row],[CODIGO]], _xlpm.codigos_devolucion, 0))
)</f>
        <v>0</v>
      </c>
    </row>
    <row r="9009" spans="1:9" x14ac:dyDescent="0.25">
      <c r="A9009" s="68"/>
      <c r="B9009" s="68"/>
      <c r="C9009" s="68"/>
      <c r="D9009" s="68"/>
      <c r="E9009" s="68"/>
      <c r="F9009" s="68"/>
      <c r="G9009" s="389"/>
      <c r="H9009" s="387" t="b" cm="1">
        <f t="array" aca="1" ref="H9009" ca="1">EsNegrita(BP[[#This Row],[CODIGO]])</f>
        <v>0</v>
      </c>
      <c r="I9009" s="387" t="b" cm="1">
        <f t="array" ref="I9009">_xlfn.LET(
    _xlpm.codigos_devolucion, _xlfn.UNIQUE(_xlfn._xlws.FILTER(BP[CODIGO], ISNUMBER(SEARCH("devoluci", BP[NOMBRE CUENTA])), {""})),
    ISNUMBER(MATCH(BP[[#This Row],[CODIGO]], _xlpm.codigos_devolucion, 0))
)</f>
        <v>0</v>
      </c>
    </row>
    <row r="9010" spans="1:9" x14ac:dyDescent="0.25">
      <c r="A9010" s="68"/>
      <c r="B9010" s="68"/>
      <c r="C9010" s="68"/>
      <c r="D9010" s="68"/>
      <c r="E9010" s="68"/>
      <c r="F9010" s="68"/>
      <c r="G9010" s="389"/>
      <c r="H9010" s="387" t="b" cm="1">
        <f t="array" aca="1" ref="H9010" ca="1">EsNegrita(BP[[#This Row],[CODIGO]])</f>
        <v>0</v>
      </c>
      <c r="I9010" s="387" t="b" cm="1">
        <f t="array" ref="I9010">_xlfn.LET(
    _xlpm.codigos_devolucion, _xlfn.UNIQUE(_xlfn._xlws.FILTER(BP[CODIGO], ISNUMBER(SEARCH("devoluci", BP[NOMBRE CUENTA])), {""})),
    ISNUMBER(MATCH(BP[[#This Row],[CODIGO]], _xlpm.codigos_devolucion, 0))
)</f>
        <v>0</v>
      </c>
    </row>
    <row r="9011" spans="1:9" x14ac:dyDescent="0.25">
      <c r="A9011" s="68"/>
      <c r="B9011" s="68"/>
      <c r="C9011" s="68"/>
      <c r="D9011" s="68"/>
      <c r="E9011" s="68"/>
      <c r="F9011" s="68"/>
      <c r="G9011" s="389"/>
      <c r="H9011" s="387" t="b" cm="1">
        <f t="array" aca="1" ref="H9011" ca="1">EsNegrita(BP[[#This Row],[CODIGO]])</f>
        <v>0</v>
      </c>
      <c r="I9011" s="387" t="b" cm="1">
        <f t="array" ref="I9011">_xlfn.LET(
    _xlpm.codigos_devolucion, _xlfn.UNIQUE(_xlfn._xlws.FILTER(BP[CODIGO], ISNUMBER(SEARCH("devoluci", BP[NOMBRE CUENTA])), {""})),
    ISNUMBER(MATCH(BP[[#This Row],[CODIGO]], _xlpm.codigos_devolucion, 0))
)</f>
        <v>0</v>
      </c>
    </row>
    <row r="9012" spans="1:9" x14ac:dyDescent="0.25">
      <c r="A9012" s="68"/>
      <c r="B9012" s="68"/>
      <c r="C9012" s="68"/>
      <c r="D9012" s="68"/>
      <c r="E9012" s="68"/>
      <c r="F9012" s="68"/>
      <c r="G9012" s="389"/>
      <c r="H9012" s="387" t="b" cm="1">
        <f t="array" aca="1" ref="H9012" ca="1">EsNegrita(BP[[#This Row],[CODIGO]])</f>
        <v>0</v>
      </c>
      <c r="I9012" s="387" t="b" cm="1">
        <f t="array" ref="I9012">_xlfn.LET(
    _xlpm.codigos_devolucion, _xlfn.UNIQUE(_xlfn._xlws.FILTER(BP[CODIGO], ISNUMBER(SEARCH("devoluci", BP[NOMBRE CUENTA])), {""})),
    ISNUMBER(MATCH(BP[[#This Row],[CODIGO]], _xlpm.codigos_devolucion, 0))
)</f>
        <v>0</v>
      </c>
    </row>
    <row r="9013" spans="1:9" x14ac:dyDescent="0.25">
      <c r="A9013" s="68"/>
      <c r="B9013" s="68"/>
      <c r="C9013" s="68"/>
      <c r="D9013" s="68"/>
      <c r="E9013" s="68"/>
      <c r="F9013" s="68"/>
      <c r="G9013" s="389"/>
      <c r="H9013" s="387" t="b" cm="1">
        <f t="array" aca="1" ref="H9013" ca="1">EsNegrita(BP[[#This Row],[CODIGO]])</f>
        <v>0</v>
      </c>
      <c r="I9013" s="387" t="b" cm="1">
        <f t="array" ref="I9013">_xlfn.LET(
    _xlpm.codigos_devolucion, _xlfn.UNIQUE(_xlfn._xlws.FILTER(BP[CODIGO], ISNUMBER(SEARCH("devoluci", BP[NOMBRE CUENTA])), {""})),
    ISNUMBER(MATCH(BP[[#This Row],[CODIGO]], _xlpm.codigos_devolucion, 0))
)</f>
        <v>0</v>
      </c>
    </row>
    <row r="9014" spans="1:9" x14ac:dyDescent="0.25">
      <c r="A9014" s="68"/>
      <c r="B9014" s="68"/>
      <c r="C9014" s="68"/>
      <c r="D9014" s="68"/>
      <c r="E9014" s="68"/>
      <c r="F9014" s="68"/>
      <c r="G9014" s="389"/>
      <c r="H9014" s="387" t="b" cm="1">
        <f t="array" aca="1" ref="H9014" ca="1">EsNegrita(BP[[#This Row],[CODIGO]])</f>
        <v>0</v>
      </c>
      <c r="I9014" s="387" t="b" cm="1">
        <f t="array" ref="I9014">_xlfn.LET(
    _xlpm.codigos_devolucion, _xlfn.UNIQUE(_xlfn._xlws.FILTER(BP[CODIGO], ISNUMBER(SEARCH("devoluci", BP[NOMBRE CUENTA])), {""})),
    ISNUMBER(MATCH(BP[[#This Row],[CODIGO]], _xlpm.codigos_devolucion, 0))
)</f>
        <v>0</v>
      </c>
    </row>
    <row r="9015" spans="1:9" x14ac:dyDescent="0.25">
      <c r="A9015" s="68"/>
      <c r="B9015" s="68"/>
      <c r="C9015" s="68"/>
      <c r="D9015" s="68"/>
      <c r="E9015" s="68"/>
      <c r="F9015" s="68"/>
      <c r="G9015" s="389"/>
      <c r="H9015" s="387" t="b" cm="1">
        <f t="array" aca="1" ref="H9015" ca="1">EsNegrita(BP[[#This Row],[CODIGO]])</f>
        <v>0</v>
      </c>
      <c r="I9015" s="387" t="b" cm="1">
        <f t="array" ref="I9015">_xlfn.LET(
    _xlpm.codigos_devolucion, _xlfn.UNIQUE(_xlfn._xlws.FILTER(BP[CODIGO], ISNUMBER(SEARCH("devoluci", BP[NOMBRE CUENTA])), {""})),
    ISNUMBER(MATCH(BP[[#This Row],[CODIGO]], _xlpm.codigos_devolucion, 0))
)</f>
        <v>0</v>
      </c>
    </row>
    <row r="9016" spans="1:9" x14ac:dyDescent="0.25">
      <c r="A9016" s="68"/>
      <c r="B9016" s="68"/>
      <c r="C9016" s="68"/>
      <c r="D9016" s="68"/>
      <c r="E9016" s="68"/>
      <c r="F9016" s="68"/>
      <c r="G9016" s="389"/>
      <c r="H9016" s="387" t="b" cm="1">
        <f t="array" aca="1" ref="H9016" ca="1">EsNegrita(BP[[#This Row],[CODIGO]])</f>
        <v>0</v>
      </c>
      <c r="I9016" s="387" t="b" cm="1">
        <f t="array" ref="I9016">_xlfn.LET(
    _xlpm.codigos_devolucion, _xlfn.UNIQUE(_xlfn._xlws.FILTER(BP[CODIGO], ISNUMBER(SEARCH("devoluci", BP[NOMBRE CUENTA])), {""})),
    ISNUMBER(MATCH(BP[[#This Row],[CODIGO]], _xlpm.codigos_devolucion, 0))
)</f>
        <v>0</v>
      </c>
    </row>
    <row r="9017" spans="1:9" x14ac:dyDescent="0.25">
      <c r="A9017" s="68"/>
      <c r="B9017" s="68"/>
      <c r="C9017" s="68"/>
      <c r="D9017" s="68"/>
      <c r="E9017" s="68"/>
      <c r="F9017" s="68"/>
      <c r="G9017" s="389"/>
      <c r="H9017" s="387" t="b" cm="1">
        <f t="array" aca="1" ref="H9017" ca="1">EsNegrita(BP[[#This Row],[CODIGO]])</f>
        <v>0</v>
      </c>
      <c r="I9017" s="387" t="b" cm="1">
        <f t="array" ref="I9017">_xlfn.LET(
    _xlpm.codigos_devolucion, _xlfn.UNIQUE(_xlfn._xlws.FILTER(BP[CODIGO], ISNUMBER(SEARCH("devoluci", BP[NOMBRE CUENTA])), {""})),
    ISNUMBER(MATCH(BP[[#This Row],[CODIGO]], _xlpm.codigos_devolucion, 0))
)</f>
        <v>0</v>
      </c>
    </row>
    <row r="9018" spans="1:9" x14ac:dyDescent="0.25">
      <c r="A9018" s="68"/>
      <c r="B9018" s="68"/>
      <c r="C9018" s="68"/>
      <c r="D9018" s="68"/>
      <c r="E9018" s="68"/>
      <c r="F9018" s="68"/>
      <c r="G9018" s="389"/>
      <c r="H9018" s="387" t="b" cm="1">
        <f t="array" aca="1" ref="H9018" ca="1">EsNegrita(BP[[#This Row],[CODIGO]])</f>
        <v>0</v>
      </c>
      <c r="I9018" s="387" t="b" cm="1">
        <f t="array" ref="I9018">_xlfn.LET(
    _xlpm.codigos_devolucion, _xlfn.UNIQUE(_xlfn._xlws.FILTER(BP[CODIGO], ISNUMBER(SEARCH("devoluci", BP[NOMBRE CUENTA])), {""})),
    ISNUMBER(MATCH(BP[[#This Row],[CODIGO]], _xlpm.codigos_devolucion, 0))
)</f>
        <v>0</v>
      </c>
    </row>
    <row r="9019" spans="1:9" x14ac:dyDescent="0.25">
      <c r="A9019" s="68"/>
      <c r="B9019" s="68"/>
      <c r="C9019" s="68"/>
      <c r="D9019" s="68"/>
      <c r="E9019" s="68"/>
      <c r="F9019" s="68"/>
      <c r="G9019" s="389"/>
      <c r="H9019" s="387" t="b" cm="1">
        <f t="array" aca="1" ref="H9019" ca="1">EsNegrita(BP[[#This Row],[CODIGO]])</f>
        <v>0</v>
      </c>
      <c r="I9019" s="387" t="b" cm="1">
        <f t="array" ref="I9019">_xlfn.LET(
    _xlpm.codigos_devolucion, _xlfn.UNIQUE(_xlfn._xlws.FILTER(BP[CODIGO], ISNUMBER(SEARCH("devoluci", BP[NOMBRE CUENTA])), {""})),
    ISNUMBER(MATCH(BP[[#This Row],[CODIGO]], _xlpm.codigos_devolucion, 0))
)</f>
        <v>0</v>
      </c>
    </row>
    <row r="9020" spans="1:9" x14ac:dyDescent="0.25">
      <c r="A9020" s="68"/>
      <c r="B9020" s="68"/>
      <c r="C9020" s="68"/>
      <c r="D9020" s="68"/>
      <c r="E9020" s="68"/>
      <c r="F9020" s="68"/>
      <c r="G9020" s="389"/>
      <c r="H9020" s="387" t="b" cm="1">
        <f t="array" aca="1" ref="H9020" ca="1">EsNegrita(BP[[#This Row],[CODIGO]])</f>
        <v>0</v>
      </c>
      <c r="I9020" s="387" t="b" cm="1">
        <f t="array" ref="I9020">_xlfn.LET(
    _xlpm.codigos_devolucion, _xlfn.UNIQUE(_xlfn._xlws.FILTER(BP[CODIGO], ISNUMBER(SEARCH("devoluci", BP[NOMBRE CUENTA])), {""})),
    ISNUMBER(MATCH(BP[[#This Row],[CODIGO]], _xlpm.codigos_devolucion, 0))
)</f>
        <v>0</v>
      </c>
    </row>
    <row r="9021" spans="1:9" x14ac:dyDescent="0.25">
      <c r="A9021" s="68"/>
      <c r="B9021" s="68"/>
      <c r="C9021" s="68"/>
      <c r="D9021" s="68"/>
      <c r="E9021" s="68"/>
      <c r="F9021" s="68"/>
      <c r="G9021" s="389"/>
      <c r="H9021" s="387" t="b" cm="1">
        <f t="array" aca="1" ref="H9021" ca="1">EsNegrita(BP[[#This Row],[CODIGO]])</f>
        <v>0</v>
      </c>
      <c r="I9021" s="387" t="b" cm="1">
        <f t="array" ref="I9021">_xlfn.LET(
    _xlpm.codigos_devolucion, _xlfn.UNIQUE(_xlfn._xlws.FILTER(BP[CODIGO], ISNUMBER(SEARCH("devoluci", BP[NOMBRE CUENTA])), {""})),
    ISNUMBER(MATCH(BP[[#This Row],[CODIGO]], _xlpm.codigos_devolucion, 0))
)</f>
        <v>0</v>
      </c>
    </row>
    <row r="9022" spans="1:9" x14ac:dyDescent="0.25">
      <c r="A9022" s="68"/>
      <c r="B9022" s="68"/>
      <c r="C9022" s="68"/>
      <c r="D9022" s="68"/>
      <c r="E9022" s="68"/>
      <c r="F9022" s="68"/>
      <c r="G9022" s="389"/>
      <c r="H9022" s="387" t="b" cm="1">
        <f t="array" aca="1" ref="H9022" ca="1">EsNegrita(BP[[#This Row],[CODIGO]])</f>
        <v>0</v>
      </c>
      <c r="I9022" s="387" t="b" cm="1">
        <f t="array" ref="I9022">_xlfn.LET(
    _xlpm.codigos_devolucion, _xlfn.UNIQUE(_xlfn._xlws.FILTER(BP[CODIGO], ISNUMBER(SEARCH("devoluci", BP[NOMBRE CUENTA])), {""})),
    ISNUMBER(MATCH(BP[[#This Row],[CODIGO]], _xlpm.codigos_devolucion, 0))
)</f>
        <v>0</v>
      </c>
    </row>
    <row r="9023" spans="1:9" x14ac:dyDescent="0.25">
      <c r="A9023" s="68"/>
      <c r="B9023" s="68"/>
      <c r="C9023" s="68"/>
      <c r="D9023" s="68"/>
      <c r="E9023" s="68"/>
      <c r="F9023" s="68"/>
      <c r="G9023" s="389"/>
      <c r="H9023" s="387" t="b" cm="1">
        <f t="array" aca="1" ref="H9023" ca="1">EsNegrita(BP[[#This Row],[CODIGO]])</f>
        <v>0</v>
      </c>
      <c r="I9023" s="387" t="b" cm="1">
        <f t="array" ref="I9023">_xlfn.LET(
    _xlpm.codigos_devolucion, _xlfn.UNIQUE(_xlfn._xlws.FILTER(BP[CODIGO], ISNUMBER(SEARCH("devoluci", BP[NOMBRE CUENTA])), {""})),
    ISNUMBER(MATCH(BP[[#This Row],[CODIGO]], _xlpm.codigos_devolucion, 0))
)</f>
        <v>0</v>
      </c>
    </row>
    <row r="9024" spans="1:9" x14ac:dyDescent="0.25">
      <c r="A9024" s="68"/>
      <c r="B9024" s="68"/>
      <c r="C9024" s="68"/>
      <c r="D9024" s="68"/>
      <c r="E9024" s="68"/>
      <c r="F9024" s="68"/>
      <c r="G9024" s="389"/>
      <c r="H9024" s="387" t="b" cm="1">
        <f t="array" aca="1" ref="H9024" ca="1">EsNegrita(BP[[#This Row],[CODIGO]])</f>
        <v>0</v>
      </c>
      <c r="I9024" s="387" t="b" cm="1">
        <f t="array" ref="I9024">_xlfn.LET(
    _xlpm.codigos_devolucion, _xlfn.UNIQUE(_xlfn._xlws.FILTER(BP[CODIGO], ISNUMBER(SEARCH("devoluci", BP[NOMBRE CUENTA])), {""})),
    ISNUMBER(MATCH(BP[[#This Row],[CODIGO]], _xlpm.codigos_devolucion, 0))
)</f>
        <v>0</v>
      </c>
    </row>
    <row r="9025" spans="1:9" x14ac:dyDescent="0.25">
      <c r="A9025" s="68"/>
      <c r="B9025" s="68"/>
      <c r="C9025" s="68"/>
      <c r="D9025" s="68"/>
      <c r="E9025" s="68"/>
      <c r="F9025" s="68"/>
      <c r="G9025" s="389"/>
      <c r="H9025" s="387" t="b" cm="1">
        <f t="array" aca="1" ref="H9025" ca="1">EsNegrita(BP[[#This Row],[CODIGO]])</f>
        <v>0</v>
      </c>
      <c r="I9025" s="387" t="b" cm="1">
        <f t="array" ref="I9025">_xlfn.LET(
    _xlpm.codigos_devolucion, _xlfn.UNIQUE(_xlfn._xlws.FILTER(BP[CODIGO], ISNUMBER(SEARCH("devoluci", BP[NOMBRE CUENTA])), {""})),
    ISNUMBER(MATCH(BP[[#This Row],[CODIGO]], _xlpm.codigos_devolucion, 0))
)</f>
        <v>0</v>
      </c>
    </row>
    <row r="9026" spans="1:9" x14ac:dyDescent="0.25">
      <c r="A9026" s="68"/>
      <c r="B9026" s="68"/>
      <c r="C9026" s="68"/>
      <c r="D9026" s="68"/>
      <c r="E9026" s="68"/>
      <c r="F9026" s="68"/>
      <c r="G9026" s="389"/>
      <c r="H9026" s="387" t="b" cm="1">
        <f t="array" aca="1" ref="H9026" ca="1">EsNegrita(BP[[#This Row],[CODIGO]])</f>
        <v>0</v>
      </c>
      <c r="I9026" s="387" t="b" cm="1">
        <f t="array" ref="I9026">_xlfn.LET(
    _xlpm.codigos_devolucion, _xlfn.UNIQUE(_xlfn._xlws.FILTER(BP[CODIGO], ISNUMBER(SEARCH("devoluci", BP[NOMBRE CUENTA])), {""})),
    ISNUMBER(MATCH(BP[[#This Row],[CODIGO]], _xlpm.codigos_devolucion, 0))
)</f>
        <v>0</v>
      </c>
    </row>
    <row r="9027" spans="1:9" x14ac:dyDescent="0.25">
      <c r="A9027" s="68"/>
      <c r="B9027" s="68"/>
      <c r="C9027" s="68"/>
      <c r="D9027" s="68"/>
      <c r="E9027" s="68"/>
      <c r="F9027" s="68"/>
      <c r="G9027" s="389"/>
      <c r="H9027" s="387" t="b" cm="1">
        <f t="array" aca="1" ref="H9027" ca="1">EsNegrita(BP[[#This Row],[CODIGO]])</f>
        <v>0</v>
      </c>
      <c r="I9027" s="387" t="b" cm="1">
        <f t="array" ref="I9027">_xlfn.LET(
    _xlpm.codigos_devolucion, _xlfn.UNIQUE(_xlfn._xlws.FILTER(BP[CODIGO], ISNUMBER(SEARCH("devoluci", BP[NOMBRE CUENTA])), {""})),
    ISNUMBER(MATCH(BP[[#This Row],[CODIGO]], _xlpm.codigos_devolucion, 0))
)</f>
        <v>0</v>
      </c>
    </row>
    <row r="9028" spans="1:9" x14ac:dyDescent="0.25">
      <c r="A9028" s="68"/>
      <c r="B9028" s="68"/>
      <c r="C9028" s="68"/>
      <c r="D9028" s="68"/>
      <c r="E9028" s="68"/>
      <c r="F9028" s="68"/>
      <c r="G9028" s="389"/>
      <c r="H9028" s="387" t="b" cm="1">
        <f t="array" aca="1" ref="H9028" ca="1">EsNegrita(BP[[#This Row],[CODIGO]])</f>
        <v>0</v>
      </c>
      <c r="I9028" s="387" t="b" cm="1">
        <f t="array" ref="I9028">_xlfn.LET(
    _xlpm.codigos_devolucion, _xlfn.UNIQUE(_xlfn._xlws.FILTER(BP[CODIGO], ISNUMBER(SEARCH("devoluci", BP[NOMBRE CUENTA])), {""})),
    ISNUMBER(MATCH(BP[[#This Row],[CODIGO]], _xlpm.codigos_devolucion, 0))
)</f>
        <v>0</v>
      </c>
    </row>
    <row r="9029" spans="1:9" x14ac:dyDescent="0.25">
      <c r="A9029" s="68"/>
      <c r="B9029" s="68"/>
      <c r="C9029" s="68"/>
      <c r="D9029" s="68"/>
      <c r="E9029" s="68"/>
      <c r="F9029" s="68"/>
      <c r="G9029" s="389"/>
      <c r="H9029" s="387" t="b" cm="1">
        <f t="array" aca="1" ref="H9029" ca="1">EsNegrita(BP[[#This Row],[CODIGO]])</f>
        <v>0</v>
      </c>
      <c r="I9029" s="387" t="b" cm="1">
        <f t="array" ref="I9029">_xlfn.LET(
    _xlpm.codigos_devolucion, _xlfn.UNIQUE(_xlfn._xlws.FILTER(BP[CODIGO], ISNUMBER(SEARCH("devoluci", BP[NOMBRE CUENTA])), {""})),
    ISNUMBER(MATCH(BP[[#This Row],[CODIGO]], _xlpm.codigos_devolucion, 0))
)</f>
        <v>0</v>
      </c>
    </row>
    <row r="9030" spans="1:9" x14ac:dyDescent="0.25">
      <c r="A9030" s="68"/>
      <c r="B9030" s="68"/>
      <c r="C9030" s="68"/>
      <c r="D9030" s="68"/>
      <c r="E9030" s="68"/>
      <c r="F9030" s="68"/>
      <c r="G9030" s="389"/>
      <c r="H9030" s="387" t="b" cm="1">
        <f t="array" aca="1" ref="H9030" ca="1">EsNegrita(BP[[#This Row],[CODIGO]])</f>
        <v>0</v>
      </c>
      <c r="I9030" s="387" t="b" cm="1">
        <f t="array" ref="I9030">_xlfn.LET(
    _xlpm.codigos_devolucion, _xlfn.UNIQUE(_xlfn._xlws.FILTER(BP[CODIGO], ISNUMBER(SEARCH("devoluci", BP[NOMBRE CUENTA])), {""})),
    ISNUMBER(MATCH(BP[[#This Row],[CODIGO]], _xlpm.codigos_devolucion, 0))
)</f>
        <v>0</v>
      </c>
    </row>
    <row r="9031" spans="1:9" x14ac:dyDescent="0.25">
      <c r="A9031" s="68"/>
      <c r="B9031" s="68"/>
      <c r="C9031" s="68"/>
      <c r="D9031" s="68"/>
      <c r="E9031" s="68"/>
      <c r="F9031" s="68"/>
      <c r="G9031" s="389"/>
      <c r="H9031" s="387" t="b" cm="1">
        <f t="array" aca="1" ref="H9031" ca="1">EsNegrita(BP[[#This Row],[CODIGO]])</f>
        <v>0</v>
      </c>
      <c r="I9031" s="387" t="b" cm="1">
        <f t="array" ref="I9031">_xlfn.LET(
    _xlpm.codigos_devolucion, _xlfn.UNIQUE(_xlfn._xlws.FILTER(BP[CODIGO], ISNUMBER(SEARCH("devoluci", BP[NOMBRE CUENTA])), {""})),
    ISNUMBER(MATCH(BP[[#This Row],[CODIGO]], _xlpm.codigos_devolucion, 0))
)</f>
        <v>0</v>
      </c>
    </row>
    <row r="9032" spans="1:9" x14ac:dyDescent="0.25">
      <c r="A9032" s="68"/>
      <c r="B9032" s="68"/>
      <c r="C9032" s="68"/>
      <c r="D9032" s="68"/>
      <c r="E9032" s="68"/>
      <c r="F9032" s="68"/>
      <c r="G9032" s="389"/>
      <c r="H9032" s="387" t="b" cm="1">
        <f t="array" aca="1" ref="H9032" ca="1">EsNegrita(BP[[#This Row],[CODIGO]])</f>
        <v>0</v>
      </c>
      <c r="I9032" s="387" t="b" cm="1">
        <f t="array" ref="I9032">_xlfn.LET(
    _xlpm.codigos_devolucion, _xlfn.UNIQUE(_xlfn._xlws.FILTER(BP[CODIGO], ISNUMBER(SEARCH("devoluci", BP[NOMBRE CUENTA])), {""})),
    ISNUMBER(MATCH(BP[[#This Row],[CODIGO]], _xlpm.codigos_devolucion, 0))
)</f>
        <v>0</v>
      </c>
    </row>
    <row r="9033" spans="1:9" x14ac:dyDescent="0.25">
      <c r="A9033" s="68"/>
      <c r="B9033" s="68"/>
      <c r="C9033" s="68"/>
      <c r="D9033" s="68"/>
      <c r="E9033" s="68"/>
      <c r="F9033" s="68"/>
      <c r="G9033" s="389"/>
      <c r="H9033" s="387" t="b" cm="1">
        <f t="array" aca="1" ref="H9033" ca="1">EsNegrita(BP[[#This Row],[CODIGO]])</f>
        <v>0</v>
      </c>
      <c r="I9033" s="387" t="b" cm="1">
        <f t="array" ref="I9033">_xlfn.LET(
    _xlpm.codigos_devolucion, _xlfn.UNIQUE(_xlfn._xlws.FILTER(BP[CODIGO], ISNUMBER(SEARCH("devoluci", BP[NOMBRE CUENTA])), {""})),
    ISNUMBER(MATCH(BP[[#This Row],[CODIGO]], _xlpm.codigos_devolucion, 0))
)</f>
        <v>0</v>
      </c>
    </row>
    <row r="9034" spans="1:9" x14ac:dyDescent="0.25">
      <c r="A9034" s="68"/>
      <c r="B9034" s="68"/>
      <c r="C9034" s="68"/>
      <c r="D9034" s="68"/>
      <c r="E9034" s="68"/>
      <c r="F9034" s="68"/>
      <c r="G9034" s="389"/>
      <c r="H9034" s="387" t="b" cm="1">
        <f t="array" aca="1" ref="H9034" ca="1">EsNegrita(BP[[#This Row],[CODIGO]])</f>
        <v>0</v>
      </c>
      <c r="I9034" s="387" t="b" cm="1">
        <f t="array" ref="I9034">_xlfn.LET(
    _xlpm.codigos_devolucion, _xlfn.UNIQUE(_xlfn._xlws.FILTER(BP[CODIGO], ISNUMBER(SEARCH("devoluci", BP[NOMBRE CUENTA])), {""})),
    ISNUMBER(MATCH(BP[[#This Row],[CODIGO]], _xlpm.codigos_devolucion, 0))
)</f>
        <v>0</v>
      </c>
    </row>
    <row r="9035" spans="1:9" x14ac:dyDescent="0.25">
      <c r="A9035" s="68"/>
      <c r="B9035" s="68"/>
      <c r="C9035" s="68"/>
      <c r="D9035" s="68"/>
      <c r="E9035" s="68"/>
      <c r="F9035" s="68"/>
      <c r="G9035" s="389"/>
      <c r="H9035" s="387" t="b" cm="1">
        <f t="array" aca="1" ref="H9035" ca="1">EsNegrita(BP[[#This Row],[CODIGO]])</f>
        <v>0</v>
      </c>
      <c r="I9035" s="387" t="b" cm="1">
        <f t="array" ref="I9035">_xlfn.LET(
    _xlpm.codigos_devolucion, _xlfn.UNIQUE(_xlfn._xlws.FILTER(BP[CODIGO], ISNUMBER(SEARCH("devoluci", BP[NOMBRE CUENTA])), {""})),
    ISNUMBER(MATCH(BP[[#This Row],[CODIGO]], _xlpm.codigos_devolucion, 0))
)</f>
        <v>0</v>
      </c>
    </row>
    <row r="9036" spans="1:9" x14ac:dyDescent="0.25">
      <c r="A9036" s="68"/>
      <c r="B9036" s="68"/>
      <c r="C9036" s="68"/>
      <c r="D9036" s="68"/>
      <c r="E9036" s="68"/>
      <c r="F9036" s="68"/>
      <c r="G9036" s="389"/>
      <c r="H9036" s="387" t="b" cm="1">
        <f t="array" aca="1" ref="H9036" ca="1">EsNegrita(BP[[#This Row],[CODIGO]])</f>
        <v>0</v>
      </c>
      <c r="I9036" s="387" t="b" cm="1">
        <f t="array" ref="I9036">_xlfn.LET(
    _xlpm.codigos_devolucion, _xlfn.UNIQUE(_xlfn._xlws.FILTER(BP[CODIGO], ISNUMBER(SEARCH("devoluci", BP[NOMBRE CUENTA])), {""})),
    ISNUMBER(MATCH(BP[[#This Row],[CODIGO]], _xlpm.codigos_devolucion, 0))
)</f>
        <v>0</v>
      </c>
    </row>
    <row r="9037" spans="1:9" x14ac:dyDescent="0.25">
      <c r="A9037" s="68"/>
      <c r="B9037" s="68"/>
      <c r="C9037" s="68"/>
      <c r="D9037" s="68"/>
      <c r="E9037" s="68"/>
      <c r="F9037" s="68"/>
      <c r="G9037" s="389"/>
      <c r="H9037" s="387" t="b" cm="1">
        <f t="array" aca="1" ref="H9037" ca="1">EsNegrita(BP[[#This Row],[CODIGO]])</f>
        <v>0</v>
      </c>
      <c r="I9037" s="387" t="b" cm="1">
        <f t="array" ref="I9037">_xlfn.LET(
    _xlpm.codigos_devolucion, _xlfn.UNIQUE(_xlfn._xlws.FILTER(BP[CODIGO], ISNUMBER(SEARCH("devoluci", BP[NOMBRE CUENTA])), {""})),
    ISNUMBER(MATCH(BP[[#This Row],[CODIGO]], _xlpm.codigos_devolucion, 0))
)</f>
        <v>0</v>
      </c>
    </row>
    <row r="9038" spans="1:9" x14ac:dyDescent="0.25">
      <c r="A9038" s="68"/>
      <c r="B9038" s="68"/>
      <c r="C9038" s="68"/>
      <c r="D9038" s="68"/>
      <c r="E9038" s="68"/>
      <c r="F9038" s="68"/>
      <c r="G9038" s="389"/>
      <c r="H9038" s="387" t="b" cm="1">
        <f t="array" aca="1" ref="H9038" ca="1">EsNegrita(BP[[#This Row],[CODIGO]])</f>
        <v>0</v>
      </c>
      <c r="I9038" s="387" t="b" cm="1">
        <f t="array" ref="I9038">_xlfn.LET(
    _xlpm.codigos_devolucion, _xlfn.UNIQUE(_xlfn._xlws.FILTER(BP[CODIGO], ISNUMBER(SEARCH("devoluci", BP[NOMBRE CUENTA])), {""})),
    ISNUMBER(MATCH(BP[[#This Row],[CODIGO]], _xlpm.codigos_devolucion, 0))
)</f>
        <v>0</v>
      </c>
    </row>
    <row r="9039" spans="1:9" x14ac:dyDescent="0.25">
      <c r="A9039" s="68"/>
      <c r="B9039" s="68"/>
      <c r="C9039" s="68"/>
      <c r="D9039" s="68"/>
      <c r="E9039" s="68"/>
      <c r="F9039" s="68"/>
      <c r="G9039" s="389"/>
      <c r="H9039" s="387" t="b" cm="1">
        <f t="array" aca="1" ref="H9039" ca="1">EsNegrita(BP[[#This Row],[CODIGO]])</f>
        <v>0</v>
      </c>
      <c r="I9039" s="387" t="b" cm="1">
        <f t="array" ref="I9039">_xlfn.LET(
    _xlpm.codigos_devolucion, _xlfn.UNIQUE(_xlfn._xlws.FILTER(BP[CODIGO], ISNUMBER(SEARCH("devoluci", BP[NOMBRE CUENTA])), {""})),
    ISNUMBER(MATCH(BP[[#This Row],[CODIGO]], _xlpm.codigos_devolucion, 0))
)</f>
        <v>0</v>
      </c>
    </row>
    <row r="9040" spans="1:9" x14ac:dyDescent="0.25">
      <c r="A9040" s="68"/>
      <c r="B9040" s="68"/>
      <c r="C9040" s="68"/>
      <c r="D9040" s="68"/>
      <c r="E9040" s="68"/>
      <c r="F9040" s="68"/>
      <c r="G9040" s="389"/>
      <c r="H9040" s="387" t="b" cm="1">
        <f t="array" aca="1" ref="H9040" ca="1">EsNegrita(BP[[#This Row],[CODIGO]])</f>
        <v>0</v>
      </c>
      <c r="I9040" s="387" t="b" cm="1">
        <f t="array" ref="I9040">_xlfn.LET(
    _xlpm.codigos_devolucion, _xlfn.UNIQUE(_xlfn._xlws.FILTER(BP[CODIGO], ISNUMBER(SEARCH("devoluci", BP[NOMBRE CUENTA])), {""})),
    ISNUMBER(MATCH(BP[[#This Row],[CODIGO]], _xlpm.codigos_devolucion, 0))
)</f>
        <v>0</v>
      </c>
    </row>
    <row r="9041" spans="1:9" x14ac:dyDescent="0.25">
      <c r="A9041" s="68"/>
      <c r="B9041" s="68"/>
      <c r="C9041" s="68"/>
      <c r="D9041" s="68"/>
      <c r="E9041" s="68"/>
      <c r="F9041" s="68"/>
      <c r="G9041" s="389"/>
      <c r="H9041" s="387" t="b" cm="1">
        <f t="array" aca="1" ref="H9041" ca="1">EsNegrita(BP[[#This Row],[CODIGO]])</f>
        <v>0</v>
      </c>
      <c r="I9041" s="387" t="b" cm="1">
        <f t="array" ref="I9041">_xlfn.LET(
    _xlpm.codigos_devolucion, _xlfn.UNIQUE(_xlfn._xlws.FILTER(BP[CODIGO], ISNUMBER(SEARCH("devoluci", BP[NOMBRE CUENTA])), {""})),
    ISNUMBER(MATCH(BP[[#This Row],[CODIGO]], _xlpm.codigos_devolucion, 0))
)</f>
        <v>0</v>
      </c>
    </row>
    <row r="9042" spans="1:9" x14ac:dyDescent="0.25">
      <c r="A9042" s="68"/>
      <c r="B9042" s="68"/>
      <c r="C9042" s="68"/>
      <c r="D9042" s="68"/>
      <c r="E9042" s="68"/>
      <c r="F9042" s="68"/>
      <c r="G9042" s="389"/>
      <c r="H9042" s="387" t="b" cm="1">
        <f t="array" aca="1" ref="H9042" ca="1">EsNegrita(BP[[#This Row],[CODIGO]])</f>
        <v>0</v>
      </c>
      <c r="I9042" s="387" t="b" cm="1">
        <f t="array" ref="I9042">_xlfn.LET(
    _xlpm.codigos_devolucion, _xlfn.UNIQUE(_xlfn._xlws.FILTER(BP[CODIGO], ISNUMBER(SEARCH("devoluci", BP[NOMBRE CUENTA])), {""})),
    ISNUMBER(MATCH(BP[[#This Row],[CODIGO]], _xlpm.codigos_devolucion, 0))
)</f>
        <v>0</v>
      </c>
    </row>
    <row r="9043" spans="1:9" x14ac:dyDescent="0.25">
      <c r="A9043" s="68"/>
      <c r="B9043" s="68"/>
      <c r="C9043" s="68"/>
      <c r="D9043" s="68"/>
      <c r="E9043" s="68"/>
      <c r="F9043" s="68"/>
      <c r="G9043" s="389"/>
      <c r="H9043" s="387" t="b" cm="1">
        <f t="array" aca="1" ref="H9043" ca="1">EsNegrita(BP[[#This Row],[CODIGO]])</f>
        <v>0</v>
      </c>
      <c r="I9043" s="387" t="b" cm="1">
        <f t="array" ref="I9043">_xlfn.LET(
    _xlpm.codigos_devolucion, _xlfn.UNIQUE(_xlfn._xlws.FILTER(BP[CODIGO], ISNUMBER(SEARCH("devoluci", BP[NOMBRE CUENTA])), {""})),
    ISNUMBER(MATCH(BP[[#This Row],[CODIGO]], _xlpm.codigos_devolucion, 0))
)</f>
        <v>0</v>
      </c>
    </row>
    <row r="9044" spans="1:9" x14ac:dyDescent="0.25">
      <c r="A9044" s="68"/>
      <c r="B9044" s="68"/>
      <c r="C9044" s="68"/>
      <c r="D9044" s="68"/>
      <c r="E9044" s="68"/>
      <c r="F9044" s="68"/>
      <c r="G9044" s="389"/>
      <c r="H9044" s="387" t="b" cm="1">
        <f t="array" aca="1" ref="H9044" ca="1">EsNegrita(BP[[#This Row],[CODIGO]])</f>
        <v>0</v>
      </c>
      <c r="I9044" s="387" t="b" cm="1">
        <f t="array" ref="I9044">_xlfn.LET(
    _xlpm.codigos_devolucion, _xlfn.UNIQUE(_xlfn._xlws.FILTER(BP[CODIGO], ISNUMBER(SEARCH("devoluci", BP[NOMBRE CUENTA])), {""})),
    ISNUMBER(MATCH(BP[[#This Row],[CODIGO]], _xlpm.codigos_devolucion, 0))
)</f>
        <v>0</v>
      </c>
    </row>
    <row r="9045" spans="1:9" x14ac:dyDescent="0.25">
      <c r="A9045" s="68"/>
      <c r="B9045" s="68"/>
      <c r="C9045" s="68"/>
      <c r="D9045" s="68"/>
      <c r="E9045" s="68"/>
      <c r="F9045" s="68"/>
      <c r="G9045" s="389"/>
      <c r="H9045" s="387" t="b" cm="1">
        <f t="array" aca="1" ref="H9045" ca="1">EsNegrita(BP[[#This Row],[CODIGO]])</f>
        <v>0</v>
      </c>
      <c r="I9045" s="387" t="b" cm="1">
        <f t="array" ref="I9045">_xlfn.LET(
    _xlpm.codigos_devolucion, _xlfn.UNIQUE(_xlfn._xlws.FILTER(BP[CODIGO], ISNUMBER(SEARCH("devoluci", BP[NOMBRE CUENTA])), {""})),
    ISNUMBER(MATCH(BP[[#This Row],[CODIGO]], _xlpm.codigos_devolucion, 0))
)</f>
        <v>0</v>
      </c>
    </row>
    <row r="9046" spans="1:9" x14ac:dyDescent="0.25">
      <c r="A9046" s="68"/>
      <c r="B9046" s="68"/>
      <c r="C9046" s="68"/>
      <c r="D9046" s="68"/>
      <c r="E9046" s="68"/>
      <c r="F9046" s="68"/>
      <c r="G9046" s="389"/>
      <c r="H9046" s="387" t="b" cm="1">
        <f t="array" aca="1" ref="H9046" ca="1">EsNegrita(BP[[#This Row],[CODIGO]])</f>
        <v>0</v>
      </c>
      <c r="I9046" s="387" t="b" cm="1">
        <f t="array" ref="I9046">_xlfn.LET(
    _xlpm.codigos_devolucion, _xlfn.UNIQUE(_xlfn._xlws.FILTER(BP[CODIGO], ISNUMBER(SEARCH("devoluci", BP[NOMBRE CUENTA])), {""})),
    ISNUMBER(MATCH(BP[[#This Row],[CODIGO]], _xlpm.codigos_devolucion, 0))
)</f>
        <v>0</v>
      </c>
    </row>
    <row r="9047" spans="1:9" x14ac:dyDescent="0.25">
      <c r="A9047" s="68"/>
      <c r="B9047" s="68"/>
      <c r="C9047" s="68"/>
      <c r="D9047" s="68"/>
      <c r="E9047" s="68"/>
      <c r="F9047" s="68"/>
      <c r="G9047" s="389"/>
      <c r="H9047" s="387" t="b" cm="1">
        <f t="array" aca="1" ref="H9047" ca="1">EsNegrita(BP[[#This Row],[CODIGO]])</f>
        <v>0</v>
      </c>
      <c r="I9047" s="387" t="b" cm="1">
        <f t="array" ref="I9047">_xlfn.LET(
    _xlpm.codigos_devolucion, _xlfn.UNIQUE(_xlfn._xlws.FILTER(BP[CODIGO], ISNUMBER(SEARCH("devoluci", BP[NOMBRE CUENTA])), {""})),
    ISNUMBER(MATCH(BP[[#This Row],[CODIGO]], _xlpm.codigos_devolucion, 0))
)</f>
        <v>0</v>
      </c>
    </row>
    <row r="9048" spans="1:9" x14ac:dyDescent="0.25">
      <c r="A9048" s="68"/>
      <c r="B9048" s="68"/>
      <c r="C9048" s="68"/>
      <c r="D9048" s="68"/>
      <c r="E9048" s="68"/>
      <c r="F9048" s="68"/>
      <c r="G9048" s="389"/>
      <c r="H9048" s="387" t="b" cm="1">
        <f t="array" aca="1" ref="H9048" ca="1">EsNegrita(BP[[#This Row],[CODIGO]])</f>
        <v>0</v>
      </c>
      <c r="I9048" s="387" t="b" cm="1">
        <f t="array" ref="I9048">_xlfn.LET(
    _xlpm.codigos_devolucion, _xlfn.UNIQUE(_xlfn._xlws.FILTER(BP[CODIGO], ISNUMBER(SEARCH("devoluci", BP[NOMBRE CUENTA])), {""})),
    ISNUMBER(MATCH(BP[[#This Row],[CODIGO]], _xlpm.codigos_devolucion, 0))
)</f>
        <v>0</v>
      </c>
    </row>
    <row r="9049" spans="1:9" x14ac:dyDescent="0.25">
      <c r="A9049" s="68"/>
      <c r="B9049" s="68"/>
      <c r="C9049" s="68"/>
      <c r="D9049" s="68"/>
      <c r="E9049" s="68"/>
      <c r="F9049" s="68"/>
      <c r="G9049" s="389"/>
      <c r="H9049" s="387" t="b" cm="1">
        <f t="array" aca="1" ref="H9049" ca="1">EsNegrita(BP[[#This Row],[CODIGO]])</f>
        <v>0</v>
      </c>
      <c r="I9049" s="387" t="b" cm="1">
        <f t="array" ref="I9049">_xlfn.LET(
    _xlpm.codigos_devolucion, _xlfn.UNIQUE(_xlfn._xlws.FILTER(BP[CODIGO], ISNUMBER(SEARCH("devoluci", BP[NOMBRE CUENTA])), {""})),
    ISNUMBER(MATCH(BP[[#This Row],[CODIGO]], _xlpm.codigos_devolucion, 0))
)</f>
        <v>0</v>
      </c>
    </row>
    <row r="9050" spans="1:9" x14ac:dyDescent="0.25">
      <c r="A9050" s="68"/>
      <c r="B9050" s="68"/>
      <c r="C9050" s="68"/>
      <c r="D9050" s="68"/>
      <c r="E9050" s="68"/>
      <c r="F9050" s="68"/>
      <c r="G9050" s="389"/>
      <c r="H9050" s="387" t="b" cm="1">
        <f t="array" aca="1" ref="H9050" ca="1">EsNegrita(BP[[#This Row],[CODIGO]])</f>
        <v>0</v>
      </c>
      <c r="I9050" s="387" t="b" cm="1">
        <f t="array" ref="I9050">_xlfn.LET(
    _xlpm.codigos_devolucion, _xlfn.UNIQUE(_xlfn._xlws.FILTER(BP[CODIGO], ISNUMBER(SEARCH("devoluci", BP[NOMBRE CUENTA])), {""})),
    ISNUMBER(MATCH(BP[[#This Row],[CODIGO]], _xlpm.codigos_devolucion, 0))
)</f>
        <v>0</v>
      </c>
    </row>
    <row r="9051" spans="1:9" x14ac:dyDescent="0.25">
      <c r="A9051" s="68"/>
      <c r="B9051" s="68"/>
      <c r="C9051" s="68"/>
      <c r="D9051" s="68"/>
      <c r="E9051" s="68"/>
      <c r="F9051" s="68"/>
      <c r="G9051" s="389"/>
      <c r="H9051" s="387" t="b" cm="1">
        <f t="array" aca="1" ref="H9051" ca="1">EsNegrita(BP[[#This Row],[CODIGO]])</f>
        <v>0</v>
      </c>
      <c r="I9051" s="387" t="b" cm="1">
        <f t="array" ref="I9051">_xlfn.LET(
    _xlpm.codigos_devolucion, _xlfn.UNIQUE(_xlfn._xlws.FILTER(BP[CODIGO], ISNUMBER(SEARCH("devoluci", BP[NOMBRE CUENTA])), {""})),
    ISNUMBER(MATCH(BP[[#This Row],[CODIGO]], _xlpm.codigos_devolucion, 0))
)</f>
        <v>0</v>
      </c>
    </row>
    <row r="9052" spans="1:9" x14ac:dyDescent="0.25">
      <c r="A9052" s="68"/>
      <c r="B9052" s="68"/>
      <c r="C9052" s="68"/>
      <c r="D9052" s="68"/>
      <c r="E9052" s="68"/>
      <c r="F9052" s="68"/>
      <c r="G9052" s="389"/>
      <c r="H9052" s="387" t="b" cm="1">
        <f t="array" aca="1" ref="H9052" ca="1">EsNegrita(BP[[#This Row],[CODIGO]])</f>
        <v>0</v>
      </c>
      <c r="I9052" s="387" t="b" cm="1">
        <f t="array" ref="I9052">_xlfn.LET(
    _xlpm.codigos_devolucion, _xlfn.UNIQUE(_xlfn._xlws.FILTER(BP[CODIGO], ISNUMBER(SEARCH("devoluci", BP[NOMBRE CUENTA])), {""})),
    ISNUMBER(MATCH(BP[[#This Row],[CODIGO]], _xlpm.codigos_devolucion, 0))
)</f>
        <v>0</v>
      </c>
    </row>
    <row r="9053" spans="1:9" x14ac:dyDescent="0.25">
      <c r="A9053" s="68"/>
      <c r="B9053" s="68"/>
      <c r="C9053" s="68"/>
      <c r="D9053" s="68"/>
      <c r="E9053" s="68"/>
      <c r="F9053" s="68"/>
      <c r="G9053" s="389"/>
      <c r="H9053" s="387" t="b" cm="1">
        <f t="array" aca="1" ref="H9053" ca="1">EsNegrita(BP[[#This Row],[CODIGO]])</f>
        <v>0</v>
      </c>
      <c r="I9053" s="387" t="b" cm="1">
        <f t="array" ref="I9053">_xlfn.LET(
    _xlpm.codigos_devolucion, _xlfn.UNIQUE(_xlfn._xlws.FILTER(BP[CODIGO], ISNUMBER(SEARCH("devoluci", BP[NOMBRE CUENTA])), {""})),
    ISNUMBER(MATCH(BP[[#This Row],[CODIGO]], _xlpm.codigos_devolucion, 0))
)</f>
        <v>0</v>
      </c>
    </row>
    <row r="9054" spans="1:9" x14ac:dyDescent="0.25">
      <c r="A9054" s="68"/>
      <c r="B9054" s="68"/>
      <c r="C9054" s="68"/>
      <c r="D9054" s="68"/>
      <c r="E9054" s="68"/>
      <c r="F9054" s="68"/>
      <c r="G9054" s="389"/>
      <c r="H9054" s="387" t="b" cm="1">
        <f t="array" aca="1" ref="H9054" ca="1">EsNegrita(BP[[#This Row],[CODIGO]])</f>
        <v>0</v>
      </c>
      <c r="I9054" s="387" t="b" cm="1">
        <f t="array" ref="I9054">_xlfn.LET(
    _xlpm.codigos_devolucion, _xlfn.UNIQUE(_xlfn._xlws.FILTER(BP[CODIGO], ISNUMBER(SEARCH("devoluci", BP[NOMBRE CUENTA])), {""})),
    ISNUMBER(MATCH(BP[[#This Row],[CODIGO]], _xlpm.codigos_devolucion, 0))
)</f>
        <v>0</v>
      </c>
    </row>
    <row r="9055" spans="1:9" x14ac:dyDescent="0.25">
      <c r="A9055" s="68"/>
      <c r="B9055" s="68"/>
      <c r="C9055" s="68"/>
      <c r="D9055" s="68"/>
      <c r="E9055" s="68"/>
      <c r="F9055" s="68"/>
      <c r="G9055" s="389"/>
      <c r="H9055" s="387" t="b" cm="1">
        <f t="array" aca="1" ref="H9055" ca="1">EsNegrita(BP[[#This Row],[CODIGO]])</f>
        <v>0</v>
      </c>
      <c r="I9055" s="387" t="b" cm="1">
        <f t="array" ref="I9055">_xlfn.LET(
    _xlpm.codigos_devolucion, _xlfn.UNIQUE(_xlfn._xlws.FILTER(BP[CODIGO], ISNUMBER(SEARCH("devoluci", BP[NOMBRE CUENTA])), {""})),
    ISNUMBER(MATCH(BP[[#This Row],[CODIGO]], _xlpm.codigos_devolucion, 0))
)</f>
        <v>0</v>
      </c>
    </row>
    <row r="9056" spans="1:9" x14ac:dyDescent="0.25">
      <c r="A9056" s="68"/>
      <c r="B9056" s="68"/>
      <c r="C9056" s="68"/>
      <c r="D9056" s="68"/>
      <c r="E9056" s="68"/>
      <c r="F9056" s="68"/>
      <c r="G9056" s="389"/>
      <c r="H9056" s="387" t="b" cm="1">
        <f t="array" aca="1" ref="H9056" ca="1">EsNegrita(BP[[#This Row],[CODIGO]])</f>
        <v>0</v>
      </c>
      <c r="I9056" s="387" t="b" cm="1">
        <f t="array" ref="I9056">_xlfn.LET(
    _xlpm.codigos_devolucion, _xlfn.UNIQUE(_xlfn._xlws.FILTER(BP[CODIGO], ISNUMBER(SEARCH("devoluci", BP[NOMBRE CUENTA])), {""})),
    ISNUMBER(MATCH(BP[[#This Row],[CODIGO]], _xlpm.codigos_devolucion, 0))
)</f>
        <v>0</v>
      </c>
    </row>
    <row r="9057" spans="1:9" x14ac:dyDescent="0.25">
      <c r="A9057" s="68"/>
      <c r="B9057" s="68"/>
      <c r="C9057" s="68"/>
      <c r="D9057" s="68"/>
      <c r="E9057" s="68"/>
      <c r="F9057" s="68"/>
      <c r="G9057" s="389"/>
      <c r="H9057" s="387" t="b" cm="1">
        <f t="array" aca="1" ref="H9057" ca="1">EsNegrita(BP[[#This Row],[CODIGO]])</f>
        <v>0</v>
      </c>
      <c r="I9057" s="387" t="b" cm="1">
        <f t="array" ref="I9057">_xlfn.LET(
    _xlpm.codigos_devolucion, _xlfn.UNIQUE(_xlfn._xlws.FILTER(BP[CODIGO], ISNUMBER(SEARCH("devoluci", BP[NOMBRE CUENTA])), {""})),
    ISNUMBER(MATCH(BP[[#This Row],[CODIGO]], _xlpm.codigos_devolucion, 0))
)</f>
        <v>0</v>
      </c>
    </row>
    <row r="9058" spans="1:9" x14ac:dyDescent="0.25">
      <c r="A9058" s="68"/>
      <c r="B9058" s="68"/>
      <c r="C9058" s="68"/>
      <c r="D9058" s="68"/>
      <c r="E9058" s="68"/>
      <c r="F9058" s="68"/>
      <c r="G9058" s="389"/>
      <c r="H9058" s="387" t="b" cm="1">
        <f t="array" aca="1" ref="H9058" ca="1">EsNegrita(BP[[#This Row],[CODIGO]])</f>
        <v>0</v>
      </c>
      <c r="I9058" s="387" t="b" cm="1">
        <f t="array" ref="I9058">_xlfn.LET(
    _xlpm.codigos_devolucion, _xlfn.UNIQUE(_xlfn._xlws.FILTER(BP[CODIGO], ISNUMBER(SEARCH("devoluci", BP[NOMBRE CUENTA])), {""})),
    ISNUMBER(MATCH(BP[[#This Row],[CODIGO]], _xlpm.codigos_devolucion, 0))
)</f>
        <v>0</v>
      </c>
    </row>
    <row r="9059" spans="1:9" x14ac:dyDescent="0.25">
      <c r="A9059" s="68"/>
      <c r="B9059" s="68"/>
      <c r="C9059" s="68"/>
      <c r="D9059" s="68"/>
      <c r="E9059" s="68"/>
      <c r="F9059" s="68"/>
      <c r="G9059" s="389"/>
      <c r="H9059" s="387" t="b" cm="1">
        <f t="array" aca="1" ref="H9059" ca="1">EsNegrita(BP[[#This Row],[CODIGO]])</f>
        <v>0</v>
      </c>
      <c r="I9059" s="387" t="b" cm="1">
        <f t="array" ref="I9059">_xlfn.LET(
    _xlpm.codigos_devolucion, _xlfn.UNIQUE(_xlfn._xlws.FILTER(BP[CODIGO], ISNUMBER(SEARCH("devoluci", BP[NOMBRE CUENTA])), {""})),
    ISNUMBER(MATCH(BP[[#This Row],[CODIGO]], _xlpm.codigos_devolucion, 0))
)</f>
        <v>0</v>
      </c>
    </row>
    <row r="9060" spans="1:9" x14ac:dyDescent="0.25">
      <c r="A9060" s="68"/>
      <c r="B9060" s="68"/>
      <c r="C9060" s="68"/>
      <c r="D9060" s="68"/>
      <c r="E9060" s="68"/>
      <c r="F9060" s="68"/>
      <c r="G9060" s="389"/>
      <c r="H9060" s="387" t="b" cm="1">
        <f t="array" aca="1" ref="H9060" ca="1">EsNegrita(BP[[#This Row],[CODIGO]])</f>
        <v>0</v>
      </c>
      <c r="I9060" s="387" t="b" cm="1">
        <f t="array" ref="I9060">_xlfn.LET(
    _xlpm.codigos_devolucion, _xlfn.UNIQUE(_xlfn._xlws.FILTER(BP[CODIGO], ISNUMBER(SEARCH("devoluci", BP[NOMBRE CUENTA])), {""})),
    ISNUMBER(MATCH(BP[[#This Row],[CODIGO]], _xlpm.codigos_devolucion, 0))
)</f>
        <v>0</v>
      </c>
    </row>
    <row r="9061" spans="1:9" x14ac:dyDescent="0.25">
      <c r="A9061" s="68"/>
      <c r="B9061" s="68"/>
      <c r="C9061" s="68"/>
      <c r="D9061" s="68"/>
      <c r="E9061" s="68"/>
      <c r="F9061" s="68"/>
      <c r="G9061" s="389"/>
      <c r="H9061" s="387" t="b" cm="1">
        <f t="array" aca="1" ref="H9061" ca="1">EsNegrita(BP[[#This Row],[CODIGO]])</f>
        <v>0</v>
      </c>
      <c r="I9061" s="387" t="b" cm="1">
        <f t="array" ref="I9061">_xlfn.LET(
    _xlpm.codigos_devolucion, _xlfn.UNIQUE(_xlfn._xlws.FILTER(BP[CODIGO], ISNUMBER(SEARCH("devoluci", BP[NOMBRE CUENTA])), {""})),
    ISNUMBER(MATCH(BP[[#This Row],[CODIGO]], _xlpm.codigos_devolucion, 0))
)</f>
        <v>0</v>
      </c>
    </row>
    <row r="9062" spans="1:9" x14ac:dyDescent="0.25">
      <c r="A9062" s="68"/>
      <c r="B9062" s="68"/>
      <c r="C9062" s="68"/>
      <c r="D9062" s="68"/>
      <c r="E9062" s="68"/>
      <c r="F9062" s="68"/>
      <c r="G9062" s="389"/>
      <c r="H9062" s="387" t="b" cm="1">
        <f t="array" aca="1" ref="H9062" ca="1">EsNegrita(BP[[#This Row],[CODIGO]])</f>
        <v>0</v>
      </c>
      <c r="I9062" s="387" t="b" cm="1">
        <f t="array" ref="I9062">_xlfn.LET(
    _xlpm.codigos_devolucion, _xlfn.UNIQUE(_xlfn._xlws.FILTER(BP[CODIGO], ISNUMBER(SEARCH("devoluci", BP[NOMBRE CUENTA])), {""})),
    ISNUMBER(MATCH(BP[[#This Row],[CODIGO]], _xlpm.codigos_devolucion, 0))
)</f>
        <v>0</v>
      </c>
    </row>
    <row r="9063" spans="1:9" x14ac:dyDescent="0.25">
      <c r="A9063" s="68"/>
      <c r="B9063" s="68"/>
      <c r="C9063" s="68"/>
      <c r="D9063" s="68"/>
      <c r="E9063" s="68"/>
      <c r="F9063" s="68"/>
      <c r="G9063" s="389"/>
      <c r="H9063" s="387" t="b" cm="1">
        <f t="array" aca="1" ref="H9063" ca="1">EsNegrita(BP[[#This Row],[CODIGO]])</f>
        <v>0</v>
      </c>
      <c r="I9063" s="387" t="b" cm="1">
        <f t="array" ref="I9063">_xlfn.LET(
    _xlpm.codigos_devolucion, _xlfn.UNIQUE(_xlfn._xlws.FILTER(BP[CODIGO], ISNUMBER(SEARCH("devoluci", BP[NOMBRE CUENTA])), {""})),
    ISNUMBER(MATCH(BP[[#This Row],[CODIGO]], _xlpm.codigos_devolucion, 0))
)</f>
        <v>0</v>
      </c>
    </row>
    <row r="9064" spans="1:9" x14ac:dyDescent="0.25">
      <c r="A9064" s="68"/>
      <c r="B9064" s="68"/>
      <c r="C9064" s="68"/>
      <c r="D9064" s="68"/>
      <c r="E9064" s="68"/>
      <c r="F9064" s="68"/>
      <c r="G9064" s="389"/>
      <c r="H9064" s="387" t="b" cm="1">
        <f t="array" aca="1" ref="H9064" ca="1">EsNegrita(BP[[#This Row],[CODIGO]])</f>
        <v>0</v>
      </c>
      <c r="I9064" s="387" t="b" cm="1">
        <f t="array" ref="I9064">_xlfn.LET(
    _xlpm.codigos_devolucion, _xlfn.UNIQUE(_xlfn._xlws.FILTER(BP[CODIGO], ISNUMBER(SEARCH("devoluci", BP[NOMBRE CUENTA])), {""})),
    ISNUMBER(MATCH(BP[[#This Row],[CODIGO]], _xlpm.codigos_devolucion, 0))
)</f>
        <v>0</v>
      </c>
    </row>
    <row r="9065" spans="1:9" x14ac:dyDescent="0.25">
      <c r="A9065" s="68"/>
      <c r="B9065" s="68"/>
      <c r="C9065" s="68"/>
      <c r="D9065" s="68"/>
      <c r="E9065" s="68"/>
      <c r="F9065" s="68"/>
      <c r="G9065" s="389"/>
      <c r="H9065" s="387" t="b" cm="1">
        <f t="array" aca="1" ref="H9065" ca="1">EsNegrita(BP[[#This Row],[CODIGO]])</f>
        <v>0</v>
      </c>
      <c r="I9065" s="387" t="b" cm="1">
        <f t="array" ref="I9065">_xlfn.LET(
    _xlpm.codigos_devolucion, _xlfn.UNIQUE(_xlfn._xlws.FILTER(BP[CODIGO], ISNUMBER(SEARCH("devoluci", BP[NOMBRE CUENTA])), {""})),
    ISNUMBER(MATCH(BP[[#This Row],[CODIGO]], _xlpm.codigos_devolucion, 0))
)</f>
        <v>0</v>
      </c>
    </row>
    <row r="9066" spans="1:9" x14ac:dyDescent="0.25">
      <c r="A9066" s="68"/>
      <c r="B9066" s="68"/>
      <c r="C9066" s="68"/>
      <c r="D9066" s="68"/>
      <c r="E9066" s="68"/>
      <c r="F9066" s="68"/>
      <c r="G9066" s="389"/>
      <c r="H9066" s="387" t="b" cm="1">
        <f t="array" aca="1" ref="H9066" ca="1">EsNegrita(BP[[#This Row],[CODIGO]])</f>
        <v>0</v>
      </c>
      <c r="I9066" s="387" t="b" cm="1">
        <f t="array" ref="I9066">_xlfn.LET(
    _xlpm.codigos_devolucion, _xlfn.UNIQUE(_xlfn._xlws.FILTER(BP[CODIGO], ISNUMBER(SEARCH("devoluci", BP[NOMBRE CUENTA])), {""})),
    ISNUMBER(MATCH(BP[[#This Row],[CODIGO]], _xlpm.codigos_devolucion, 0))
)</f>
        <v>0</v>
      </c>
    </row>
    <row r="9067" spans="1:9" x14ac:dyDescent="0.25">
      <c r="A9067" s="68"/>
      <c r="B9067" s="68"/>
      <c r="C9067" s="68"/>
      <c r="D9067" s="68"/>
      <c r="E9067" s="68"/>
      <c r="F9067" s="68"/>
      <c r="G9067" s="389"/>
      <c r="H9067" s="387" t="b" cm="1">
        <f t="array" aca="1" ref="H9067" ca="1">EsNegrita(BP[[#This Row],[CODIGO]])</f>
        <v>0</v>
      </c>
      <c r="I9067" s="387" t="b" cm="1">
        <f t="array" ref="I9067">_xlfn.LET(
    _xlpm.codigos_devolucion, _xlfn.UNIQUE(_xlfn._xlws.FILTER(BP[CODIGO], ISNUMBER(SEARCH("devoluci", BP[NOMBRE CUENTA])), {""})),
    ISNUMBER(MATCH(BP[[#This Row],[CODIGO]], _xlpm.codigos_devolucion, 0))
)</f>
        <v>0</v>
      </c>
    </row>
    <row r="9068" spans="1:9" x14ac:dyDescent="0.25">
      <c r="A9068" s="68"/>
      <c r="B9068" s="68"/>
      <c r="C9068" s="68"/>
      <c r="D9068" s="68"/>
      <c r="E9068" s="68"/>
      <c r="F9068" s="68"/>
      <c r="G9068" s="389"/>
      <c r="H9068" s="387" t="b" cm="1">
        <f t="array" aca="1" ref="H9068" ca="1">EsNegrita(BP[[#This Row],[CODIGO]])</f>
        <v>0</v>
      </c>
      <c r="I9068" s="387" t="b" cm="1">
        <f t="array" ref="I9068">_xlfn.LET(
    _xlpm.codigos_devolucion, _xlfn.UNIQUE(_xlfn._xlws.FILTER(BP[CODIGO], ISNUMBER(SEARCH("devoluci", BP[NOMBRE CUENTA])), {""})),
    ISNUMBER(MATCH(BP[[#This Row],[CODIGO]], _xlpm.codigos_devolucion, 0))
)</f>
        <v>0</v>
      </c>
    </row>
    <row r="9069" spans="1:9" x14ac:dyDescent="0.25">
      <c r="A9069" s="68"/>
      <c r="B9069" s="68"/>
      <c r="C9069" s="68"/>
      <c r="D9069" s="68"/>
      <c r="E9069" s="68"/>
      <c r="F9069" s="68"/>
      <c r="G9069" s="389"/>
      <c r="H9069" s="387" t="b" cm="1">
        <f t="array" aca="1" ref="H9069" ca="1">EsNegrita(BP[[#This Row],[CODIGO]])</f>
        <v>0</v>
      </c>
      <c r="I9069" s="387" t="b" cm="1">
        <f t="array" ref="I9069">_xlfn.LET(
    _xlpm.codigos_devolucion, _xlfn.UNIQUE(_xlfn._xlws.FILTER(BP[CODIGO], ISNUMBER(SEARCH("devoluci", BP[NOMBRE CUENTA])), {""})),
    ISNUMBER(MATCH(BP[[#This Row],[CODIGO]], _xlpm.codigos_devolucion, 0))
)</f>
        <v>0</v>
      </c>
    </row>
    <row r="9070" spans="1:9" x14ac:dyDescent="0.25">
      <c r="A9070" s="68"/>
      <c r="B9070" s="68"/>
      <c r="C9070" s="68"/>
      <c r="D9070" s="68"/>
      <c r="E9070" s="68"/>
      <c r="F9070" s="68"/>
      <c r="G9070" s="389"/>
      <c r="H9070" s="387" t="b" cm="1">
        <f t="array" aca="1" ref="H9070" ca="1">EsNegrita(BP[[#This Row],[CODIGO]])</f>
        <v>0</v>
      </c>
      <c r="I9070" s="387" t="b" cm="1">
        <f t="array" ref="I9070">_xlfn.LET(
    _xlpm.codigos_devolucion, _xlfn.UNIQUE(_xlfn._xlws.FILTER(BP[CODIGO], ISNUMBER(SEARCH("devoluci", BP[NOMBRE CUENTA])), {""})),
    ISNUMBER(MATCH(BP[[#This Row],[CODIGO]], _xlpm.codigos_devolucion, 0))
)</f>
        <v>0</v>
      </c>
    </row>
    <row r="9071" spans="1:9" x14ac:dyDescent="0.25">
      <c r="A9071" s="68"/>
      <c r="B9071" s="68"/>
      <c r="C9071" s="68"/>
      <c r="D9071" s="68"/>
      <c r="E9071" s="68"/>
      <c r="F9071" s="68"/>
      <c r="G9071" s="389"/>
      <c r="H9071" s="387" t="b" cm="1">
        <f t="array" aca="1" ref="H9071" ca="1">EsNegrita(BP[[#This Row],[CODIGO]])</f>
        <v>0</v>
      </c>
      <c r="I9071" s="387" t="b" cm="1">
        <f t="array" ref="I9071">_xlfn.LET(
    _xlpm.codigos_devolucion, _xlfn.UNIQUE(_xlfn._xlws.FILTER(BP[CODIGO], ISNUMBER(SEARCH("devoluci", BP[NOMBRE CUENTA])), {""})),
    ISNUMBER(MATCH(BP[[#This Row],[CODIGO]], _xlpm.codigos_devolucion, 0))
)</f>
        <v>0</v>
      </c>
    </row>
    <row r="9072" spans="1:9" x14ac:dyDescent="0.25">
      <c r="A9072" s="68"/>
      <c r="B9072" s="68"/>
      <c r="C9072" s="68"/>
      <c r="D9072" s="68"/>
      <c r="E9072" s="68"/>
      <c r="F9072" s="68"/>
      <c r="G9072" s="389"/>
      <c r="H9072" s="387" t="b" cm="1">
        <f t="array" aca="1" ref="H9072" ca="1">EsNegrita(BP[[#This Row],[CODIGO]])</f>
        <v>0</v>
      </c>
      <c r="I9072" s="387" t="b" cm="1">
        <f t="array" ref="I9072">_xlfn.LET(
    _xlpm.codigos_devolucion, _xlfn.UNIQUE(_xlfn._xlws.FILTER(BP[CODIGO], ISNUMBER(SEARCH("devoluci", BP[NOMBRE CUENTA])), {""})),
    ISNUMBER(MATCH(BP[[#This Row],[CODIGO]], _xlpm.codigos_devolucion, 0))
)</f>
        <v>0</v>
      </c>
    </row>
    <row r="9073" spans="1:9" x14ac:dyDescent="0.25">
      <c r="A9073" s="68"/>
      <c r="B9073" s="68"/>
      <c r="C9073" s="68"/>
      <c r="D9073" s="68"/>
      <c r="E9073" s="68"/>
      <c r="F9073" s="68"/>
      <c r="G9073" s="389"/>
      <c r="H9073" s="387" t="b" cm="1">
        <f t="array" aca="1" ref="H9073" ca="1">EsNegrita(BP[[#This Row],[CODIGO]])</f>
        <v>0</v>
      </c>
      <c r="I9073" s="387" t="b" cm="1">
        <f t="array" ref="I9073">_xlfn.LET(
    _xlpm.codigos_devolucion, _xlfn.UNIQUE(_xlfn._xlws.FILTER(BP[CODIGO], ISNUMBER(SEARCH("devoluci", BP[NOMBRE CUENTA])), {""})),
    ISNUMBER(MATCH(BP[[#This Row],[CODIGO]], _xlpm.codigos_devolucion, 0))
)</f>
        <v>0</v>
      </c>
    </row>
    <row r="9074" spans="1:9" x14ac:dyDescent="0.25">
      <c r="A9074" s="68"/>
      <c r="B9074" s="68"/>
      <c r="C9074" s="68"/>
      <c r="D9074" s="68"/>
      <c r="E9074" s="68"/>
      <c r="F9074" s="68"/>
      <c r="G9074" s="389"/>
      <c r="H9074" s="387" t="b" cm="1">
        <f t="array" aca="1" ref="H9074" ca="1">EsNegrita(BP[[#This Row],[CODIGO]])</f>
        <v>0</v>
      </c>
      <c r="I9074" s="387" t="b" cm="1">
        <f t="array" ref="I9074">_xlfn.LET(
    _xlpm.codigos_devolucion, _xlfn.UNIQUE(_xlfn._xlws.FILTER(BP[CODIGO], ISNUMBER(SEARCH("devoluci", BP[NOMBRE CUENTA])), {""})),
    ISNUMBER(MATCH(BP[[#This Row],[CODIGO]], _xlpm.codigos_devolucion, 0))
)</f>
        <v>0</v>
      </c>
    </row>
    <row r="9075" spans="1:9" x14ac:dyDescent="0.25">
      <c r="A9075" s="68"/>
      <c r="B9075" s="68"/>
      <c r="C9075" s="68"/>
      <c r="D9075" s="68"/>
      <c r="E9075" s="68"/>
      <c r="F9075" s="68"/>
      <c r="G9075" s="389"/>
      <c r="H9075" s="387" t="b" cm="1">
        <f t="array" aca="1" ref="H9075" ca="1">EsNegrita(BP[[#This Row],[CODIGO]])</f>
        <v>0</v>
      </c>
      <c r="I9075" s="387" t="b" cm="1">
        <f t="array" ref="I9075">_xlfn.LET(
    _xlpm.codigos_devolucion, _xlfn.UNIQUE(_xlfn._xlws.FILTER(BP[CODIGO], ISNUMBER(SEARCH("devoluci", BP[NOMBRE CUENTA])), {""})),
    ISNUMBER(MATCH(BP[[#This Row],[CODIGO]], _xlpm.codigos_devolucion, 0))
)</f>
        <v>0</v>
      </c>
    </row>
    <row r="9076" spans="1:9" x14ac:dyDescent="0.25">
      <c r="A9076" s="68"/>
      <c r="B9076" s="68"/>
      <c r="C9076" s="68"/>
      <c r="D9076" s="68"/>
      <c r="E9076" s="68"/>
      <c r="F9076" s="68"/>
      <c r="G9076" s="389"/>
      <c r="H9076" s="387" t="b" cm="1">
        <f t="array" aca="1" ref="H9076" ca="1">EsNegrita(BP[[#This Row],[CODIGO]])</f>
        <v>0</v>
      </c>
      <c r="I9076" s="387" t="b" cm="1">
        <f t="array" ref="I9076">_xlfn.LET(
    _xlpm.codigos_devolucion, _xlfn.UNIQUE(_xlfn._xlws.FILTER(BP[CODIGO], ISNUMBER(SEARCH("devoluci", BP[NOMBRE CUENTA])), {""})),
    ISNUMBER(MATCH(BP[[#This Row],[CODIGO]], _xlpm.codigos_devolucion, 0))
)</f>
        <v>0</v>
      </c>
    </row>
    <row r="9077" spans="1:9" x14ac:dyDescent="0.25">
      <c r="A9077" s="68"/>
      <c r="B9077" s="68"/>
      <c r="C9077" s="68"/>
      <c r="D9077" s="68"/>
      <c r="E9077" s="68"/>
      <c r="F9077" s="68"/>
      <c r="G9077" s="389"/>
      <c r="H9077" s="387" t="b" cm="1">
        <f t="array" aca="1" ref="H9077" ca="1">EsNegrita(BP[[#This Row],[CODIGO]])</f>
        <v>0</v>
      </c>
      <c r="I9077" s="387" t="b" cm="1">
        <f t="array" ref="I9077">_xlfn.LET(
    _xlpm.codigos_devolucion, _xlfn.UNIQUE(_xlfn._xlws.FILTER(BP[CODIGO], ISNUMBER(SEARCH("devoluci", BP[NOMBRE CUENTA])), {""})),
    ISNUMBER(MATCH(BP[[#This Row],[CODIGO]], _xlpm.codigos_devolucion, 0))
)</f>
        <v>0</v>
      </c>
    </row>
    <row r="9078" spans="1:9" x14ac:dyDescent="0.25">
      <c r="A9078" s="68"/>
      <c r="B9078" s="68"/>
      <c r="C9078" s="68"/>
      <c r="D9078" s="68"/>
      <c r="E9078" s="68"/>
      <c r="F9078" s="68"/>
      <c r="G9078" s="389"/>
      <c r="H9078" s="387" t="b" cm="1">
        <f t="array" aca="1" ref="H9078" ca="1">EsNegrita(BP[[#This Row],[CODIGO]])</f>
        <v>0</v>
      </c>
      <c r="I9078" s="387" t="b" cm="1">
        <f t="array" ref="I9078">_xlfn.LET(
    _xlpm.codigos_devolucion, _xlfn.UNIQUE(_xlfn._xlws.FILTER(BP[CODIGO], ISNUMBER(SEARCH("devoluci", BP[NOMBRE CUENTA])), {""})),
    ISNUMBER(MATCH(BP[[#This Row],[CODIGO]], _xlpm.codigos_devolucion, 0))
)</f>
        <v>0</v>
      </c>
    </row>
    <row r="9079" spans="1:9" x14ac:dyDescent="0.25">
      <c r="A9079" s="68"/>
      <c r="B9079" s="68"/>
      <c r="C9079" s="68"/>
      <c r="D9079" s="68"/>
      <c r="E9079" s="68"/>
      <c r="F9079" s="68"/>
      <c r="G9079" s="389"/>
      <c r="H9079" s="387" t="b" cm="1">
        <f t="array" aca="1" ref="H9079" ca="1">EsNegrita(BP[[#This Row],[CODIGO]])</f>
        <v>0</v>
      </c>
      <c r="I9079" s="387" t="b" cm="1">
        <f t="array" ref="I9079">_xlfn.LET(
    _xlpm.codigos_devolucion, _xlfn.UNIQUE(_xlfn._xlws.FILTER(BP[CODIGO], ISNUMBER(SEARCH("devoluci", BP[NOMBRE CUENTA])), {""})),
    ISNUMBER(MATCH(BP[[#This Row],[CODIGO]], _xlpm.codigos_devolucion, 0))
)</f>
        <v>0</v>
      </c>
    </row>
    <row r="9080" spans="1:9" x14ac:dyDescent="0.25">
      <c r="A9080" s="68"/>
      <c r="B9080" s="68"/>
      <c r="C9080" s="68"/>
      <c r="D9080" s="68"/>
      <c r="E9080" s="68"/>
      <c r="F9080" s="68"/>
      <c r="G9080" s="389"/>
      <c r="H9080" s="387" t="b" cm="1">
        <f t="array" aca="1" ref="H9080" ca="1">EsNegrita(BP[[#This Row],[CODIGO]])</f>
        <v>0</v>
      </c>
      <c r="I9080" s="387" t="b" cm="1">
        <f t="array" ref="I9080">_xlfn.LET(
    _xlpm.codigos_devolucion, _xlfn.UNIQUE(_xlfn._xlws.FILTER(BP[CODIGO], ISNUMBER(SEARCH("devoluci", BP[NOMBRE CUENTA])), {""})),
    ISNUMBER(MATCH(BP[[#This Row],[CODIGO]], _xlpm.codigos_devolucion, 0))
)</f>
        <v>0</v>
      </c>
    </row>
    <row r="9081" spans="1:9" x14ac:dyDescent="0.25">
      <c r="A9081" s="68"/>
      <c r="B9081" s="68"/>
      <c r="C9081" s="68"/>
      <c r="D9081" s="68"/>
      <c r="E9081" s="68"/>
      <c r="F9081" s="68"/>
      <c r="G9081" s="389"/>
      <c r="H9081" s="387" t="b" cm="1">
        <f t="array" aca="1" ref="H9081" ca="1">EsNegrita(BP[[#This Row],[CODIGO]])</f>
        <v>0</v>
      </c>
      <c r="I9081" s="387" t="b" cm="1">
        <f t="array" ref="I9081">_xlfn.LET(
    _xlpm.codigos_devolucion, _xlfn.UNIQUE(_xlfn._xlws.FILTER(BP[CODIGO], ISNUMBER(SEARCH("devoluci", BP[NOMBRE CUENTA])), {""})),
    ISNUMBER(MATCH(BP[[#This Row],[CODIGO]], _xlpm.codigos_devolucion, 0))
)</f>
        <v>0</v>
      </c>
    </row>
    <row r="9082" spans="1:9" x14ac:dyDescent="0.25">
      <c r="A9082" s="68"/>
      <c r="B9082" s="68"/>
      <c r="C9082" s="68"/>
      <c r="D9082" s="68"/>
      <c r="E9082" s="68"/>
      <c r="F9082" s="68"/>
      <c r="G9082" s="389"/>
      <c r="H9082" s="387" t="b" cm="1">
        <f t="array" aca="1" ref="H9082" ca="1">EsNegrita(BP[[#This Row],[CODIGO]])</f>
        <v>0</v>
      </c>
      <c r="I9082" s="387" t="b" cm="1">
        <f t="array" ref="I9082">_xlfn.LET(
    _xlpm.codigos_devolucion, _xlfn.UNIQUE(_xlfn._xlws.FILTER(BP[CODIGO], ISNUMBER(SEARCH("devoluci", BP[NOMBRE CUENTA])), {""})),
    ISNUMBER(MATCH(BP[[#This Row],[CODIGO]], _xlpm.codigos_devolucion, 0))
)</f>
        <v>0</v>
      </c>
    </row>
    <row r="9083" spans="1:9" x14ac:dyDescent="0.25">
      <c r="A9083" s="68"/>
      <c r="B9083" s="68"/>
      <c r="C9083" s="68"/>
      <c r="D9083" s="68"/>
      <c r="E9083" s="68"/>
      <c r="F9083" s="68"/>
      <c r="G9083" s="389"/>
      <c r="H9083" s="387" t="b" cm="1">
        <f t="array" aca="1" ref="H9083" ca="1">EsNegrita(BP[[#This Row],[CODIGO]])</f>
        <v>0</v>
      </c>
      <c r="I9083" s="387" t="b" cm="1">
        <f t="array" ref="I9083">_xlfn.LET(
    _xlpm.codigos_devolucion, _xlfn.UNIQUE(_xlfn._xlws.FILTER(BP[CODIGO], ISNUMBER(SEARCH("devoluci", BP[NOMBRE CUENTA])), {""})),
    ISNUMBER(MATCH(BP[[#This Row],[CODIGO]], _xlpm.codigos_devolucion, 0))
)</f>
        <v>0</v>
      </c>
    </row>
    <row r="9084" spans="1:9" x14ac:dyDescent="0.25">
      <c r="A9084" s="68"/>
      <c r="B9084" s="68"/>
      <c r="C9084" s="68"/>
      <c r="D9084" s="68"/>
      <c r="E9084" s="68"/>
      <c r="F9084" s="68"/>
      <c r="G9084" s="389"/>
      <c r="H9084" s="387" t="b" cm="1">
        <f t="array" aca="1" ref="H9084" ca="1">EsNegrita(BP[[#This Row],[CODIGO]])</f>
        <v>0</v>
      </c>
      <c r="I9084" s="387" t="b" cm="1">
        <f t="array" ref="I9084">_xlfn.LET(
    _xlpm.codigos_devolucion, _xlfn.UNIQUE(_xlfn._xlws.FILTER(BP[CODIGO], ISNUMBER(SEARCH("devoluci", BP[NOMBRE CUENTA])), {""})),
    ISNUMBER(MATCH(BP[[#This Row],[CODIGO]], _xlpm.codigos_devolucion, 0))
)</f>
        <v>0</v>
      </c>
    </row>
    <row r="9085" spans="1:9" x14ac:dyDescent="0.25">
      <c r="A9085" s="68"/>
      <c r="B9085" s="68"/>
      <c r="C9085" s="68"/>
      <c r="D9085" s="68"/>
      <c r="E9085" s="68"/>
      <c r="F9085" s="68"/>
      <c r="G9085" s="389"/>
      <c r="H9085" s="387" t="b" cm="1">
        <f t="array" aca="1" ref="H9085" ca="1">EsNegrita(BP[[#This Row],[CODIGO]])</f>
        <v>0</v>
      </c>
      <c r="I9085" s="387" t="b" cm="1">
        <f t="array" ref="I9085">_xlfn.LET(
    _xlpm.codigos_devolucion, _xlfn.UNIQUE(_xlfn._xlws.FILTER(BP[CODIGO], ISNUMBER(SEARCH("devoluci", BP[NOMBRE CUENTA])), {""})),
    ISNUMBER(MATCH(BP[[#This Row],[CODIGO]], _xlpm.codigos_devolucion, 0))
)</f>
        <v>0</v>
      </c>
    </row>
    <row r="9086" spans="1:9" x14ac:dyDescent="0.25">
      <c r="A9086" s="68"/>
      <c r="B9086" s="68"/>
      <c r="C9086" s="68"/>
      <c r="D9086" s="68"/>
      <c r="E9086" s="68"/>
      <c r="F9086" s="68"/>
      <c r="G9086" s="389"/>
      <c r="H9086" s="387" t="b" cm="1">
        <f t="array" aca="1" ref="H9086" ca="1">EsNegrita(BP[[#This Row],[CODIGO]])</f>
        <v>0</v>
      </c>
      <c r="I9086" s="387" t="b" cm="1">
        <f t="array" ref="I9086">_xlfn.LET(
    _xlpm.codigos_devolucion, _xlfn.UNIQUE(_xlfn._xlws.FILTER(BP[CODIGO], ISNUMBER(SEARCH("devoluci", BP[NOMBRE CUENTA])), {""})),
    ISNUMBER(MATCH(BP[[#This Row],[CODIGO]], _xlpm.codigos_devolucion, 0))
)</f>
        <v>0</v>
      </c>
    </row>
    <row r="9087" spans="1:9" x14ac:dyDescent="0.25">
      <c r="A9087" s="68"/>
      <c r="B9087" s="68"/>
      <c r="C9087" s="68"/>
      <c r="D9087" s="68"/>
      <c r="E9087" s="68"/>
      <c r="F9087" s="68"/>
      <c r="G9087" s="389"/>
      <c r="H9087" s="387" t="b" cm="1">
        <f t="array" aca="1" ref="H9087" ca="1">EsNegrita(BP[[#This Row],[CODIGO]])</f>
        <v>0</v>
      </c>
      <c r="I9087" s="387" t="b" cm="1">
        <f t="array" ref="I9087">_xlfn.LET(
    _xlpm.codigos_devolucion, _xlfn.UNIQUE(_xlfn._xlws.FILTER(BP[CODIGO], ISNUMBER(SEARCH("devoluci", BP[NOMBRE CUENTA])), {""})),
    ISNUMBER(MATCH(BP[[#This Row],[CODIGO]], _xlpm.codigos_devolucion, 0))
)</f>
        <v>0</v>
      </c>
    </row>
    <row r="9088" spans="1:9" x14ac:dyDescent="0.25">
      <c r="A9088" s="68"/>
      <c r="B9088" s="68"/>
      <c r="C9088" s="68"/>
      <c r="D9088" s="68"/>
      <c r="E9088" s="68"/>
      <c r="F9088" s="68"/>
      <c r="G9088" s="389"/>
      <c r="H9088" s="387" t="b" cm="1">
        <f t="array" aca="1" ref="H9088" ca="1">EsNegrita(BP[[#This Row],[CODIGO]])</f>
        <v>0</v>
      </c>
      <c r="I9088" s="387" t="b" cm="1">
        <f t="array" ref="I9088">_xlfn.LET(
    _xlpm.codigos_devolucion, _xlfn.UNIQUE(_xlfn._xlws.FILTER(BP[CODIGO], ISNUMBER(SEARCH("devoluci", BP[NOMBRE CUENTA])), {""})),
    ISNUMBER(MATCH(BP[[#This Row],[CODIGO]], _xlpm.codigos_devolucion, 0))
)</f>
        <v>0</v>
      </c>
    </row>
    <row r="9089" spans="1:9" x14ac:dyDescent="0.25">
      <c r="A9089" s="68"/>
      <c r="B9089" s="68"/>
      <c r="C9089" s="68"/>
      <c r="D9089" s="68"/>
      <c r="E9089" s="68"/>
      <c r="F9089" s="68"/>
      <c r="G9089" s="389"/>
      <c r="H9089" s="387" t="b" cm="1">
        <f t="array" aca="1" ref="H9089" ca="1">EsNegrita(BP[[#This Row],[CODIGO]])</f>
        <v>0</v>
      </c>
      <c r="I9089" s="387" t="b" cm="1">
        <f t="array" ref="I9089">_xlfn.LET(
    _xlpm.codigos_devolucion, _xlfn.UNIQUE(_xlfn._xlws.FILTER(BP[CODIGO], ISNUMBER(SEARCH("devoluci", BP[NOMBRE CUENTA])), {""})),
    ISNUMBER(MATCH(BP[[#This Row],[CODIGO]], _xlpm.codigos_devolucion, 0))
)</f>
        <v>0</v>
      </c>
    </row>
    <row r="9090" spans="1:9" x14ac:dyDescent="0.25">
      <c r="A9090" s="68"/>
      <c r="B9090" s="68"/>
      <c r="C9090" s="68"/>
      <c r="D9090" s="68"/>
      <c r="E9090" s="68"/>
      <c r="F9090" s="68"/>
      <c r="G9090" s="389"/>
      <c r="H9090" s="387" t="b" cm="1">
        <f t="array" aca="1" ref="H9090" ca="1">EsNegrita(BP[[#This Row],[CODIGO]])</f>
        <v>0</v>
      </c>
      <c r="I9090" s="387" t="b" cm="1">
        <f t="array" ref="I9090">_xlfn.LET(
    _xlpm.codigos_devolucion, _xlfn.UNIQUE(_xlfn._xlws.FILTER(BP[CODIGO], ISNUMBER(SEARCH("devoluci", BP[NOMBRE CUENTA])), {""})),
    ISNUMBER(MATCH(BP[[#This Row],[CODIGO]], _xlpm.codigos_devolucion, 0))
)</f>
        <v>0</v>
      </c>
    </row>
    <row r="9091" spans="1:9" x14ac:dyDescent="0.25">
      <c r="A9091" s="68"/>
      <c r="B9091" s="68"/>
      <c r="C9091" s="68"/>
      <c r="D9091" s="68"/>
      <c r="E9091" s="68"/>
      <c r="F9091" s="68"/>
      <c r="G9091" s="389"/>
      <c r="H9091" s="387" t="b" cm="1">
        <f t="array" aca="1" ref="H9091" ca="1">EsNegrita(BP[[#This Row],[CODIGO]])</f>
        <v>0</v>
      </c>
      <c r="I9091" s="387" t="b" cm="1">
        <f t="array" ref="I9091">_xlfn.LET(
    _xlpm.codigos_devolucion, _xlfn.UNIQUE(_xlfn._xlws.FILTER(BP[CODIGO], ISNUMBER(SEARCH("devoluci", BP[NOMBRE CUENTA])), {""})),
    ISNUMBER(MATCH(BP[[#This Row],[CODIGO]], _xlpm.codigos_devolucion, 0))
)</f>
        <v>0</v>
      </c>
    </row>
    <row r="9092" spans="1:9" x14ac:dyDescent="0.25">
      <c r="A9092" s="68"/>
      <c r="B9092" s="68"/>
      <c r="C9092" s="68"/>
      <c r="D9092" s="68"/>
      <c r="E9092" s="68"/>
      <c r="F9092" s="68"/>
      <c r="G9092" s="389"/>
      <c r="H9092" s="387" t="b" cm="1">
        <f t="array" aca="1" ref="H9092" ca="1">EsNegrita(BP[[#This Row],[CODIGO]])</f>
        <v>0</v>
      </c>
      <c r="I9092" s="387" t="b" cm="1">
        <f t="array" ref="I9092">_xlfn.LET(
    _xlpm.codigos_devolucion, _xlfn.UNIQUE(_xlfn._xlws.FILTER(BP[CODIGO], ISNUMBER(SEARCH("devoluci", BP[NOMBRE CUENTA])), {""})),
    ISNUMBER(MATCH(BP[[#This Row],[CODIGO]], _xlpm.codigos_devolucion, 0))
)</f>
        <v>0</v>
      </c>
    </row>
    <row r="9093" spans="1:9" x14ac:dyDescent="0.25">
      <c r="A9093" s="68"/>
      <c r="B9093" s="68"/>
      <c r="C9093" s="68"/>
      <c r="D9093" s="68"/>
      <c r="E9093" s="68"/>
      <c r="F9093" s="68"/>
      <c r="G9093" s="389"/>
      <c r="H9093" s="387" t="b" cm="1">
        <f t="array" aca="1" ref="H9093" ca="1">EsNegrita(BP[[#This Row],[CODIGO]])</f>
        <v>0</v>
      </c>
      <c r="I9093" s="387" t="b" cm="1">
        <f t="array" ref="I9093">_xlfn.LET(
    _xlpm.codigos_devolucion, _xlfn.UNIQUE(_xlfn._xlws.FILTER(BP[CODIGO], ISNUMBER(SEARCH("devoluci", BP[NOMBRE CUENTA])), {""})),
    ISNUMBER(MATCH(BP[[#This Row],[CODIGO]], _xlpm.codigos_devolucion, 0))
)</f>
        <v>0</v>
      </c>
    </row>
    <row r="9094" spans="1:9" x14ac:dyDescent="0.25">
      <c r="A9094" s="68"/>
      <c r="B9094" s="68"/>
      <c r="C9094" s="68"/>
      <c r="D9094" s="68"/>
      <c r="E9094" s="68"/>
      <c r="F9094" s="68"/>
      <c r="G9094" s="389"/>
      <c r="H9094" s="387" t="b" cm="1">
        <f t="array" aca="1" ref="H9094" ca="1">EsNegrita(BP[[#This Row],[CODIGO]])</f>
        <v>0</v>
      </c>
      <c r="I9094" s="387" t="b" cm="1">
        <f t="array" ref="I9094">_xlfn.LET(
    _xlpm.codigos_devolucion, _xlfn.UNIQUE(_xlfn._xlws.FILTER(BP[CODIGO], ISNUMBER(SEARCH("devoluci", BP[NOMBRE CUENTA])), {""})),
    ISNUMBER(MATCH(BP[[#This Row],[CODIGO]], _xlpm.codigos_devolucion, 0))
)</f>
        <v>0</v>
      </c>
    </row>
    <row r="9095" spans="1:9" x14ac:dyDescent="0.25">
      <c r="A9095" s="68"/>
      <c r="B9095" s="68"/>
      <c r="C9095" s="68"/>
      <c r="D9095" s="68"/>
      <c r="E9095" s="68"/>
      <c r="F9095" s="68"/>
      <c r="G9095" s="389"/>
      <c r="H9095" s="387" t="b" cm="1">
        <f t="array" aca="1" ref="H9095" ca="1">EsNegrita(BP[[#This Row],[CODIGO]])</f>
        <v>0</v>
      </c>
      <c r="I9095" s="387" t="b" cm="1">
        <f t="array" ref="I9095">_xlfn.LET(
    _xlpm.codigos_devolucion, _xlfn.UNIQUE(_xlfn._xlws.FILTER(BP[CODIGO], ISNUMBER(SEARCH("devoluci", BP[NOMBRE CUENTA])), {""})),
    ISNUMBER(MATCH(BP[[#This Row],[CODIGO]], _xlpm.codigos_devolucion, 0))
)</f>
        <v>0</v>
      </c>
    </row>
    <row r="9096" spans="1:9" x14ac:dyDescent="0.25">
      <c r="A9096" s="68"/>
      <c r="B9096" s="68"/>
      <c r="C9096" s="68"/>
      <c r="D9096" s="68"/>
      <c r="E9096" s="68"/>
      <c r="F9096" s="68"/>
      <c r="G9096" s="389"/>
      <c r="H9096" s="387" t="b" cm="1">
        <f t="array" aca="1" ref="H9096" ca="1">EsNegrita(BP[[#This Row],[CODIGO]])</f>
        <v>0</v>
      </c>
      <c r="I9096" s="387" t="b" cm="1">
        <f t="array" ref="I9096">_xlfn.LET(
    _xlpm.codigos_devolucion, _xlfn.UNIQUE(_xlfn._xlws.FILTER(BP[CODIGO], ISNUMBER(SEARCH("devoluci", BP[NOMBRE CUENTA])), {""})),
    ISNUMBER(MATCH(BP[[#This Row],[CODIGO]], _xlpm.codigos_devolucion, 0))
)</f>
        <v>0</v>
      </c>
    </row>
    <row r="9097" spans="1:9" x14ac:dyDescent="0.25">
      <c r="A9097" s="68"/>
      <c r="B9097" s="68"/>
      <c r="C9097" s="68"/>
      <c r="D9097" s="68"/>
      <c r="E9097" s="68"/>
      <c r="F9097" s="68"/>
      <c r="G9097" s="389"/>
      <c r="H9097" s="387" t="b" cm="1">
        <f t="array" aca="1" ref="H9097" ca="1">EsNegrita(BP[[#This Row],[CODIGO]])</f>
        <v>0</v>
      </c>
      <c r="I9097" s="387" t="b" cm="1">
        <f t="array" ref="I9097">_xlfn.LET(
    _xlpm.codigos_devolucion, _xlfn.UNIQUE(_xlfn._xlws.FILTER(BP[CODIGO], ISNUMBER(SEARCH("devoluci", BP[NOMBRE CUENTA])), {""})),
    ISNUMBER(MATCH(BP[[#This Row],[CODIGO]], _xlpm.codigos_devolucion, 0))
)</f>
        <v>0</v>
      </c>
    </row>
    <row r="9098" spans="1:9" x14ac:dyDescent="0.25">
      <c r="A9098" s="68"/>
      <c r="B9098" s="68"/>
      <c r="C9098" s="68"/>
      <c r="D9098" s="68"/>
      <c r="E9098" s="68"/>
      <c r="F9098" s="68"/>
      <c r="G9098" s="389"/>
      <c r="H9098" s="387" t="b" cm="1">
        <f t="array" aca="1" ref="H9098" ca="1">EsNegrita(BP[[#This Row],[CODIGO]])</f>
        <v>0</v>
      </c>
      <c r="I9098" s="387" t="b" cm="1">
        <f t="array" ref="I9098">_xlfn.LET(
    _xlpm.codigos_devolucion, _xlfn.UNIQUE(_xlfn._xlws.FILTER(BP[CODIGO], ISNUMBER(SEARCH("devoluci", BP[NOMBRE CUENTA])), {""})),
    ISNUMBER(MATCH(BP[[#This Row],[CODIGO]], _xlpm.codigos_devolucion, 0))
)</f>
        <v>0</v>
      </c>
    </row>
    <row r="9099" spans="1:9" x14ac:dyDescent="0.25">
      <c r="A9099" s="68"/>
      <c r="B9099" s="68"/>
      <c r="C9099" s="68"/>
      <c r="D9099" s="68"/>
      <c r="E9099" s="68"/>
      <c r="F9099" s="68"/>
      <c r="G9099" s="389"/>
      <c r="H9099" s="387" t="b" cm="1">
        <f t="array" aca="1" ref="H9099" ca="1">EsNegrita(BP[[#This Row],[CODIGO]])</f>
        <v>0</v>
      </c>
      <c r="I9099" s="387" t="b" cm="1">
        <f t="array" ref="I9099">_xlfn.LET(
    _xlpm.codigos_devolucion, _xlfn.UNIQUE(_xlfn._xlws.FILTER(BP[CODIGO], ISNUMBER(SEARCH("devoluci", BP[NOMBRE CUENTA])), {""})),
    ISNUMBER(MATCH(BP[[#This Row],[CODIGO]], _xlpm.codigos_devolucion, 0))
)</f>
        <v>0</v>
      </c>
    </row>
    <row r="9100" spans="1:9" x14ac:dyDescent="0.25">
      <c r="A9100" s="68"/>
      <c r="B9100" s="68"/>
      <c r="C9100" s="68"/>
      <c r="D9100" s="68"/>
      <c r="E9100" s="68"/>
      <c r="F9100" s="68"/>
      <c r="G9100" s="389"/>
      <c r="H9100" s="387" t="b" cm="1">
        <f t="array" aca="1" ref="H9100" ca="1">EsNegrita(BP[[#This Row],[CODIGO]])</f>
        <v>0</v>
      </c>
      <c r="I9100" s="387" t="b" cm="1">
        <f t="array" ref="I9100">_xlfn.LET(
    _xlpm.codigos_devolucion, _xlfn.UNIQUE(_xlfn._xlws.FILTER(BP[CODIGO], ISNUMBER(SEARCH("devoluci", BP[NOMBRE CUENTA])), {""})),
    ISNUMBER(MATCH(BP[[#This Row],[CODIGO]], _xlpm.codigos_devolucion, 0))
)</f>
        <v>0</v>
      </c>
    </row>
    <row r="9101" spans="1:9" x14ac:dyDescent="0.25">
      <c r="A9101" s="68"/>
      <c r="B9101" s="68"/>
      <c r="C9101" s="68"/>
      <c r="D9101" s="68"/>
      <c r="E9101" s="68"/>
      <c r="F9101" s="68"/>
      <c r="G9101" s="389"/>
      <c r="H9101" s="387" t="b" cm="1">
        <f t="array" aca="1" ref="H9101" ca="1">EsNegrita(BP[[#This Row],[CODIGO]])</f>
        <v>0</v>
      </c>
      <c r="I9101" s="387" t="b" cm="1">
        <f t="array" ref="I9101">_xlfn.LET(
    _xlpm.codigos_devolucion, _xlfn.UNIQUE(_xlfn._xlws.FILTER(BP[CODIGO], ISNUMBER(SEARCH("devoluci", BP[NOMBRE CUENTA])), {""})),
    ISNUMBER(MATCH(BP[[#This Row],[CODIGO]], _xlpm.codigos_devolucion, 0))
)</f>
        <v>0</v>
      </c>
    </row>
    <row r="9102" spans="1:9" x14ac:dyDescent="0.25">
      <c r="A9102" s="68"/>
      <c r="B9102" s="68"/>
      <c r="C9102" s="68"/>
      <c r="D9102" s="68"/>
      <c r="E9102" s="68"/>
      <c r="F9102" s="68"/>
      <c r="G9102" s="389"/>
      <c r="H9102" s="387" t="b" cm="1">
        <f t="array" aca="1" ref="H9102" ca="1">EsNegrita(BP[[#This Row],[CODIGO]])</f>
        <v>0</v>
      </c>
      <c r="I9102" s="387" t="b" cm="1">
        <f t="array" ref="I9102">_xlfn.LET(
    _xlpm.codigos_devolucion, _xlfn.UNIQUE(_xlfn._xlws.FILTER(BP[CODIGO], ISNUMBER(SEARCH("devoluci", BP[NOMBRE CUENTA])), {""})),
    ISNUMBER(MATCH(BP[[#This Row],[CODIGO]], _xlpm.codigos_devolucion, 0))
)</f>
        <v>0</v>
      </c>
    </row>
    <row r="9103" spans="1:9" x14ac:dyDescent="0.25">
      <c r="A9103" s="68"/>
      <c r="B9103" s="68"/>
      <c r="C9103" s="68"/>
      <c r="D9103" s="68"/>
      <c r="E9103" s="68"/>
      <c r="F9103" s="68"/>
      <c r="G9103" s="389"/>
      <c r="H9103" s="387" t="b" cm="1">
        <f t="array" aca="1" ref="H9103" ca="1">EsNegrita(BP[[#This Row],[CODIGO]])</f>
        <v>0</v>
      </c>
      <c r="I9103" s="387" t="b" cm="1">
        <f t="array" ref="I9103">_xlfn.LET(
    _xlpm.codigos_devolucion, _xlfn.UNIQUE(_xlfn._xlws.FILTER(BP[CODIGO], ISNUMBER(SEARCH("devoluci", BP[NOMBRE CUENTA])), {""})),
    ISNUMBER(MATCH(BP[[#This Row],[CODIGO]], _xlpm.codigos_devolucion, 0))
)</f>
        <v>0</v>
      </c>
    </row>
    <row r="9104" spans="1:9" x14ac:dyDescent="0.25">
      <c r="A9104" s="68"/>
      <c r="B9104" s="68"/>
      <c r="C9104" s="68"/>
      <c r="D9104" s="68"/>
      <c r="E9104" s="68"/>
      <c r="F9104" s="68"/>
      <c r="G9104" s="389"/>
      <c r="H9104" s="387" t="b" cm="1">
        <f t="array" aca="1" ref="H9104" ca="1">EsNegrita(BP[[#This Row],[CODIGO]])</f>
        <v>0</v>
      </c>
      <c r="I9104" s="387" t="b" cm="1">
        <f t="array" ref="I9104">_xlfn.LET(
    _xlpm.codigos_devolucion, _xlfn.UNIQUE(_xlfn._xlws.FILTER(BP[CODIGO], ISNUMBER(SEARCH("devoluci", BP[NOMBRE CUENTA])), {""})),
    ISNUMBER(MATCH(BP[[#This Row],[CODIGO]], _xlpm.codigos_devolucion, 0))
)</f>
        <v>0</v>
      </c>
    </row>
    <row r="9105" spans="1:9" x14ac:dyDescent="0.25">
      <c r="A9105" s="68"/>
      <c r="B9105" s="68"/>
      <c r="C9105" s="68"/>
      <c r="D9105" s="68"/>
      <c r="E9105" s="68"/>
      <c r="F9105" s="68"/>
      <c r="G9105" s="389"/>
      <c r="H9105" s="387" t="b" cm="1">
        <f t="array" aca="1" ref="H9105" ca="1">EsNegrita(BP[[#This Row],[CODIGO]])</f>
        <v>0</v>
      </c>
      <c r="I9105" s="387" t="b" cm="1">
        <f t="array" ref="I9105">_xlfn.LET(
    _xlpm.codigos_devolucion, _xlfn.UNIQUE(_xlfn._xlws.FILTER(BP[CODIGO], ISNUMBER(SEARCH("devoluci", BP[NOMBRE CUENTA])), {""})),
    ISNUMBER(MATCH(BP[[#This Row],[CODIGO]], _xlpm.codigos_devolucion, 0))
)</f>
        <v>0</v>
      </c>
    </row>
    <row r="9106" spans="1:9" x14ac:dyDescent="0.25">
      <c r="A9106" s="68"/>
      <c r="B9106" s="68"/>
      <c r="C9106" s="68"/>
      <c r="D9106" s="68"/>
      <c r="E9106" s="68"/>
      <c r="F9106" s="68"/>
      <c r="G9106" s="389"/>
      <c r="H9106" s="387" t="b" cm="1">
        <f t="array" aca="1" ref="H9106" ca="1">EsNegrita(BP[[#This Row],[CODIGO]])</f>
        <v>0</v>
      </c>
      <c r="I9106" s="387" t="b" cm="1">
        <f t="array" ref="I9106">_xlfn.LET(
    _xlpm.codigos_devolucion, _xlfn.UNIQUE(_xlfn._xlws.FILTER(BP[CODIGO], ISNUMBER(SEARCH("devoluci", BP[NOMBRE CUENTA])), {""})),
    ISNUMBER(MATCH(BP[[#This Row],[CODIGO]], _xlpm.codigos_devolucion, 0))
)</f>
        <v>0</v>
      </c>
    </row>
    <row r="9107" spans="1:9" x14ac:dyDescent="0.25">
      <c r="A9107" s="68"/>
      <c r="B9107" s="68"/>
      <c r="C9107" s="68"/>
      <c r="D9107" s="68"/>
      <c r="E9107" s="68"/>
      <c r="F9107" s="68"/>
      <c r="G9107" s="389"/>
      <c r="H9107" s="387" t="b" cm="1">
        <f t="array" aca="1" ref="H9107" ca="1">EsNegrita(BP[[#This Row],[CODIGO]])</f>
        <v>0</v>
      </c>
      <c r="I9107" s="387" t="b" cm="1">
        <f t="array" ref="I9107">_xlfn.LET(
    _xlpm.codigos_devolucion, _xlfn.UNIQUE(_xlfn._xlws.FILTER(BP[CODIGO], ISNUMBER(SEARCH("devoluci", BP[NOMBRE CUENTA])), {""})),
    ISNUMBER(MATCH(BP[[#This Row],[CODIGO]], _xlpm.codigos_devolucion, 0))
)</f>
        <v>0</v>
      </c>
    </row>
    <row r="9108" spans="1:9" x14ac:dyDescent="0.25">
      <c r="A9108" s="68"/>
      <c r="B9108" s="68"/>
      <c r="C9108" s="68"/>
      <c r="D9108" s="68"/>
      <c r="E9108" s="68"/>
      <c r="F9108" s="68"/>
      <c r="G9108" s="389"/>
      <c r="H9108" s="387" t="b" cm="1">
        <f t="array" aca="1" ref="H9108" ca="1">EsNegrita(BP[[#This Row],[CODIGO]])</f>
        <v>0</v>
      </c>
      <c r="I9108" s="387" t="b" cm="1">
        <f t="array" ref="I9108">_xlfn.LET(
    _xlpm.codigos_devolucion, _xlfn.UNIQUE(_xlfn._xlws.FILTER(BP[CODIGO], ISNUMBER(SEARCH("devoluci", BP[NOMBRE CUENTA])), {""})),
    ISNUMBER(MATCH(BP[[#This Row],[CODIGO]], _xlpm.codigos_devolucion, 0))
)</f>
        <v>0</v>
      </c>
    </row>
    <row r="9109" spans="1:9" x14ac:dyDescent="0.25">
      <c r="A9109" s="68"/>
      <c r="B9109" s="68"/>
      <c r="C9109" s="68"/>
      <c r="D9109" s="68"/>
      <c r="E9109" s="68"/>
      <c r="F9109" s="68"/>
      <c r="G9109" s="389"/>
      <c r="H9109" s="387" t="b" cm="1">
        <f t="array" aca="1" ref="H9109" ca="1">EsNegrita(BP[[#This Row],[CODIGO]])</f>
        <v>0</v>
      </c>
      <c r="I9109" s="387" t="b" cm="1">
        <f t="array" ref="I9109">_xlfn.LET(
    _xlpm.codigos_devolucion, _xlfn.UNIQUE(_xlfn._xlws.FILTER(BP[CODIGO], ISNUMBER(SEARCH("devoluci", BP[NOMBRE CUENTA])), {""})),
    ISNUMBER(MATCH(BP[[#This Row],[CODIGO]], _xlpm.codigos_devolucion, 0))
)</f>
        <v>0</v>
      </c>
    </row>
    <row r="9110" spans="1:9" x14ac:dyDescent="0.25">
      <c r="A9110" s="68"/>
      <c r="B9110" s="68"/>
      <c r="C9110" s="68"/>
      <c r="D9110" s="68"/>
      <c r="E9110" s="68"/>
      <c r="F9110" s="68"/>
      <c r="G9110" s="389"/>
      <c r="H9110" s="387" t="b" cm="1">
        <f t="array" aca="1" ref="H9110" ca="1">EsNegrita(BP[[#This Row],[CODIGO]])</f>
        <v>0</v>
      </c>
      <c r="I9110" s="387" t="b" cm="1">
        <f t="array" ref="I9110">_xlfn.LET(
    _xlpm.codigos_devolucion, _xlfn.UNIQUE(_xlfn._xlws.FILTER(BP[CODIGO], ISNUMBER(SEARCH("devoluci", BP[NOMBRE CUENTA])), {""})),
    ISNUMBER(MATCH(BP[[#This Row],[CODIGO]], _xlpm.codigos_devolucion, 0))
)</f>
        <v>0</v>
      </c>
    </row>
    <row r="9111" spans="1:9" x14ac:dyDescent="0.25">
      <c r="A9111" s="68"/>
      <c r="B9111" s="68"/>
      <c r="C9111" s="68"/>
      <c r="D9111" s="68"/>
      <c r="E9111" s="68"/>
      <c r="F9111" s="68"/>
      <c r="G9111" s="389"/>
      <c r="H9111" s="387" t="b" cm="1">
        <f t="array" aca="1" ref="H9111" ca="1">EsNegrita(BP[[#This Row],[CODIGO]])</f>
        <v>0</v>
      </c>
      <c r="I9111" s="387" t="b" cm="1">
        <f t="array" ref="I9111">_xlfn.LET(
    _xlpm.codigos_devolucion, _xlfn.UNIQUE(_xlfn._xlws.FILTER(BP[CODIGO], ISNUMBER(SEARCH("devoluci", BP[NOMBRE CUENTA])), {""})),
    ISNUMBER(MATCH(BP[[#This Row],[CODIGO]], _xlpm.codigos_devolucion, 0))
)</f>
        <v>0</v>
      </c>
    </row>
    <row r="9112" spans="1:9" x14ac:dyDescent="0.25">
      <c r="A9112" s="68"/>
      <c r="B9112" s="68"/>
      <c r="C9112" s="68"/>
      <c r="D9112" s="68"/>
      <c r="E9112" s="68"/>
      <c r="F9112" s="68"/>
      <c r="G9112" s="389"/>
      <c r="H9112" s="387" t="b" cm="1">
        <f t="array" aca="1" ref="H9112" ca="1">EsNegrita(BP[[#This Row],[CODIGO]])</f>
        <v>0</v>
      </c>
      <c r="I9112" s="387" t="b" cm="1">
        <f t="array" ref="I9112">_xlfn.LET(
    _xlpm.codigos_devolucion, _xlfn.UNIQUE(_xlfn._xlws.FILTER(BP[CODIGO], ISNUMBER(SEARCH("devoluci", BP[NOMBRE CUENTA])), {""})),
    ISNUMBER(MATCH(BP[[#This Row],[CODIGO]], _xlpm.codigos_devolucion, 0))
)</f>
        <v>0</v>
      </c>
    </row>
    <row r="9113" spans="1:9" x14ac:dyDescent="0.25">
      <c r="A9113" s="68"/>
      <c r="B9113" s="68"/>
      <c r="C9113" s="68"/>
      <c r="D9113" s="68"/>
      <c r="E9113" s="68"/>
      <c r="F9113" s="68"/>
      <c r="G9113" s="389"/>
      <c r="H9113" s="387" t="b" cm="1">
        <f t="array" aca="1" ref="H9113" ca="1">EsNegrita(BP[[#This Row],[CODIGO]])</f>
        <v>0</v>
      </c>
      <c r="I9113" s="387" t="b" cm="1">
        <f t="array" ref="I9113">_xlfn.LET(
    _xlpm.codigos_devolucion, _xlfn.UNIQUE(_xlfn._xlws.FILTER(BP[CODIGO], ISNUMBER(SEARCH("devoluci", BP[NOMBRE CUENTA])), {""})),
    ISNUMBER(MATCH(BP[[#This Row],[CODIGO]], _xlpm.codigos_devolucion, 0))
)</f>
        <v>0</v>
      </c>
    </row>
    <row r="9114" spans="1:9" x14ac:dyDescent="0.25">
      <c r="A9114" s="68"/>
      <c r="B9114" s="68"/>
      <c r="C9114" s="68"/>
      <c r="D9114" s="68"/>
      <c r="E9114" s="68"/>
      <c r="F9114" s="68"/>
      <c r="G9114" s="389"/>
      <c r="H9114" s="387" t="b" cm="1">
        <f t="array" aca="1" ref="H9114" ca="1">EsNegrita(BP[[#This Row],[CODIGO]])</f>
        <v>0</v>
      </c>
      <c r="I9114" s="387" t="b" cm="1">
        <f t="array" ref="I9114">_xlfn.LET(
    _xlpm.codigos_devolucion, _xlfn.UNIQUE(_xlfn._xlws.FILTER(BP[CODIGO], ISNUMBER(SEARCH("devoluci", BP[NOMBRE CUENTA])), {""})),
    ISNUMBER(MATCH(BP[[#This Row],[CODIGO]], _xlpm.codigos_devolucion, 0))
)</f>
        <v>0</v>
      </c>
    </row>
    <row r="9115" spans="1:9" x14ac:dyDescent="0.25">
      <c r="A9115" s="68"/>
      <c r="B9115" s="68"/>
      <c r="C9115" s="68"/>
      <c r="D9115" s="68"/>
      <c r="E9115" s="68"/>
      <c r="F9115" s="68"/>
      <c r="G9115" s="389"/>
      <c r="H9115" s="387" t="b" cm="1">
        <f t="array" aca="1" ref="H9115" ca="1">EsNegrita(BP[[#This Row],[CODIGO]])</f>
        <v>0</v>
      </c>
      <c r="I9115" s="387" t="b" cm="1">
        <f t="array" ref="I9115">_xlfn.LET(
    _xlpm.codigos_devolucion, _xlfn.UNIQUE(_xlfn._xlws.FILTER(BP[CODIGO], ISNUMBER(SEARCH("devoluci", BP[NOMBRE CUENTA])), {""})),
    ISNUMBER(MATCH(BP[[#This Row],[CODIGO]], _xlpm.codigos_devolucion, 0))
)</f>
        <v>0</v>
      </c>
    </row>
    <row r="9116" spans="1:9" x14ac:dyDescent="0.25">
      <c r="A9116" s="68"/>
      <c r="B9116" s="68"/>
      <c r="C9116" s="68"/>
      <c r="D9116" s="68"/>
      <c r="E9116" s="68"/>
      <c r="F9116" s="68"/>
      <c r="G9116" s="389"/>
      <c r="H9116" s="387" t="b" cm="1">
        <f t="array" aca="1" ref="H9116" ca="1">EsNegrita(BP[[#This Row],[CODIGO]])</f>
        <v>0</v>
      </c>
      <c r="I9116" s="387" t="b" cm="1">
        <f t="array" ref="I9116">_xlfn.LET(
    _xlpm.codigos_devolucion, _xlfn.UNIQUE(_xlfn._xlws.FILTER(BP[CODIGO], ISNUMBER(SEARCH("devoluci", BP[NOMBRE CUENTA])), {""})),
    ISNUMBER(MATCH(BP[[#This Row],[CODIGO]], _xlpm.codigos_devolucion, 0))
)</f>
        <v>0</v>
      </c>
    </row>
    <row r="9117" spans="1:9" x14ac:dyDescent="0.25">
      <c r="A9117" s="68"/>
      <c r="B9117" s="68"/>
      <c r="C9117" s="68"/>
      <c r="D9117" s="68"/>
      <c r="E9117" s="68"/>
      <c r="F9117" s="68"/>
      <c r="G9117" s="389"/>
      <c r="H9117" s="387" t="b" cm="1">
        <f t="array" aca="1" ref="H9117" ca="1">EsNegrita(BP[[#This Row],[CODIGO]])</f>
        <v>0</v>
      </c>
      <c r="I9117" s="387" t="b" cm="1">
        <f t="array" ref="I9117">_xlfn.LET(
    _xlpm.codigos_devolucion, _xlfn.UNIQUE(_xlfn._xlws.FILTER(BP[CODIGO], ISNUMBER(SEARCH("devoluci", BP[NOMBRE CUENTA])), {""})),
    ISNUMBER(MATCH(BP[[#This Row],[CODIGO]], _xlpm.codigos_devolucion, 0))
)</f>
        <v>0</v>
      </c>
    </row>
    <row r="9118" spans="1:9" x14ac:dyDescent="0.25">
      <c r="A9118" s="68"/>
      <c r="B9118" s="68"/>
      <c r="C9118" s="68"/>
      <c r="D9118" s="68"/>
      <c r="E9118" s="68"/>
      <c r="F9118" s="68"/>
      <c r="G9118" s="389"/>
      <c r="H9118" s="387" t="b" cm="1">
        <f t="array" aca="1" ref="H9118" ca="1">EsNegrita(BP[[#This Row],[CODIGO]])</f>
        <v>0</v>
      </c>
      <c r="I9118" s="387" t="b" cm="1">
        <f t="array" ref="I9118">_xlfn.LET(
    _xlpm.codigos_devolucion, _xlfn.UNIQUE(_xlfn._xlws.FILTER(BP[CODIGO], ISNUMBER(SEARCH("devoluci", BP[NOMBRE CUENTA])), {""})),
    ISNUMBER(MATCH(BP[[#This Row],[CODIGO]], _xlpm.codigos_devolucion, 0))
)</f>
        <v>0</v>
      </c>
    </row>
    <row r="9119" spans="1:9" x14ac:dyDescent="0.25">
      <c r="A9119" s="68"/>
      <c r="B9119" s="68"/>
      <c r="C9119" s="68"/>
      <c r="D9119" s="68"/>
      <c r="E9119" s="68"/>
      <c r="F9119" s="68"/>
      <c r="G9119" s="389"/>
      <c r="H9119" s="387" t="b" cm="1">
        <f t="array" aca="1" ref="H9119" ca="1">EsNegrita(BP[[#This Row],[CODIGO]])</f>
        <v>0</v>
      </c>
      <c r="I9119" s="387" t="b" cm="1">
        <f t="array" ref="I9119">_xlfn.LET(
    _xlpm.codigos_devolucion, _xlfn.UNIQUE(_xlfn._xlws.FILTER(BP[CODIGO], ISNUMBER(SEARCH("devoluci", BP[NOMBRE CUENTA])), {""})),
    ISNUMBER(MATCH(BP[[#This Row],[CODIGO]], _xlpm.codigos_devolucion, 0))
)</f>
        <v>0</v>
      </c>
    </row>
    <row r="9120" spans="1:9" x14ac:dyDescent="0.25">
      <c r="A9120" s="68"/>
      <c r="B9120" s="68"/>
      <c r="C9120" s="68"/>
      <c r="D9120" s="68"/>
      <c r="E9120" s="68"/>
      <c r="F9120" s="68"/>
      <c r="G9120" s="389"/>
      <c r="H9120" s="387" t="b" cm="1">
        <f t="array" aca="1" ref="H9120" ca="1">EsNegrita(BP[[#This Row],[CODIGO]])</f>
        <v>0</v>
      </c>
      <c r="I9120" s="387" t="b" cm="1">
        <f t="array" ref="I9120">_xlfn.LET(
    _xlpm.codigos_devolucion, _xlfn.UNIQUE(_xlfn._xlws.FILTER(BP[CODIGO], ISNUMBER(SEARCH("devoluci", BP[NOMBRE CUENTA])), {""})),
    ISNUMBER(MATCH(BP[[#This Row],[CODIGO]], _xlpm.codigos_devolucion, 0))
)</f>
        <v>0</v>
      </c>
    </row>
    <row r="9121" spans="1:9" x14ac:dyDescent="0.25">
      <c r="A9121" s="68"/>
      <c r="B9121" s="68"/>
      <c r="C9121" s="68"/>
      <c r="D9121" s="68"/>
      <c r="E9121" s="68"/>
      <c r="F9121" s="68"/>
      <c r="G9121" s="389"/>
      <c r="H9121" s="387" t="b" cm="1">
        <f t="array" aca="1" ref="H9121" ca="1">EsNegrita(BP[[#This Row],[CODIGO]])</f>
        <v>0</v>
      </c>
      <c r="I9121" s="387" t="b" cm="1">
        <f t="array" ref="I9121">_xlfn.LET(
    _xlpm.codigos_devolucion, _xlfn.UNIQUE(_xlfn._xlws.FILTER(BP[CODIGO], ISNUMBER(SEARCH("devoluci", BP[NOMBRE CUENTA])), {""})),
    ISNUMBER(MATCH(BP[[#This Row],[CODIGO]], _xlpm.codigos_devolucion, 0))
)</f>
        <v>0</v>
      </c>
    </row>
    <row r="9122" spans="1:9" x14ac:dyDescent="0.25">
      <c r="A9122" s="68"/>
      <c r="B9122" s="68"/>
      <c r="C9122" s="68"/>
      <c r="D9122" s="68"/>
      <c r="E9122" s="68"/>
      <c r="F9122" s="68"/>
      <c r="G9122" s="389"/>
      <c r="H9122" s="387" t="b" cm="1">
        <f t="array" aca="1" ref="H9122" ca="1">EsNegrita(BP[[#This Row],[CODIGO]])</f>
        <v>0</v>
      </c>
      <c r="I9122" s="387" t="b" cm="1">
        <f t="array" ref="I9122">_xlfn.LET(
    _xlpm.codigos_devolucion, _xlfn.UNIQUE(_xlfn._xlws.FILTER(BP[CODIGO], ISNUMBER(SEARCH("devoluci", BP[NOMBRE CUENTA])), {""})),
    ISNUMBER(MATCH(BP[[#This Row],[CODIGO]], _xlpm.codigos_devolucion, 0))
)</f>
        <v>0</v>
      </c>
    </row>
    <row r="9123" spans="1:9" x14ac:dyDescent="0.25">
      <c r="A9123" s="68"/>
      <c r="B9123" s="68"/>
      <c r="C9123" s="68"/>
      <c r="D9123" s="68"/>
      <c r="E9123" s="68"/>
      <c r="F9123" s="68"/>
      <c r="G9123" s="389"/>
      <c r="H9123" s="387" t="b" cm="1">
        <f t="array" aca="1" ref="H9123" ca="1">EsNegrita(BP[[#This Row],[CODIGO]])</f>
        <v>0</v>
      </c>
      <c r="I9123" s="387" t="b" cm="1">
        <f t="array" ref="I9123">_xlfn.LET(
    _xlpm.codigos_devolucion, _xlfn.UNIQUE(_xlfn._xlws.FILTER(BP[CODIGO], ISNUMBER(SEARCH("devoluci", BP[NOMBRE CUENTA])), {""})),
    ISNUMBER(MATCH(BP[[#This Row],[CODIGO]], _xlpm.codigos_devolucion, 0))
)</f>
        <v>0</v>
      </c>
    </row>
    <row r="9124" spans="1:9" x14ac:dyDescent="0.25">
      <c r="A9124" s="68"/>
      <c r="B9124" s="68"/>
      <c r="C9124" s="68"/>
      <c r="D9124" s="68"/>
      <c r="E9124" s="68"/>
      <c r="F9124" s="68"/>
      <c r="G9124" s="389"/>
      <c r="H9124" s="387" t="b" cm="1">
        <f t="array" aca="1" ref="H9124" ca="1">EsNegrita(BP[[#This Row],[CODIGO]])</f>
        <v>0</v>
      </c>
      <c r="I9124" s="387" t="b" cm="1">
        <f t="array" ref="I9124">_xlfn.LET(
    _xlpm.codigos_devolucion, _xlfn.UNIQUE(_xlfn._xlws.FILTER(BP[CODIGO], ISNUMBER(SEARCH("devoluci", BP[NOMBRE CUENTA])), {""})),
    ISNUMBER(MATCH(BP[[#This Row],[CODIGO]], _xlpm.codigos_devolucion, 0))
)</f>
        <v>0</v>
      </c>
    </row>
    <row r="9125" spans="1:9" x14ac:dyDescent="0.25">
      <c r="A9125" s="68"/>
      <c r="B9125" s="68"/>
      <c r="C9125" s="68"/>
      <c r="D9125" s="68"/>
      <c r="E9125" s="68"/>
      <c r="F9125" s="68"/>
      <c r="G9125" s="389"/>
      <c r="H9125" s="387" t="b" cm="1">
        <f t="array" aca="1" ref="H9125" ca="1">EsNegrita(BP[[#This Row],[CODIGO]])</f>
        <v>0</v>
      </c>
      <c r="I9125" s="387" t="b" cm="1">
        <f t="array" ref="I9125">_xlfn.LET(
    _xlpm.codigos_devolucion, _xlfn.UNIQUE(_xlfn._xlws.FILTER(BP[CODIGO], ISNUMBER(SEARCH("devoluci", BP[NOMBRE CUENTA])), {""})),
    ISNUMBER(MATCH(BP[[#This Row],[CODIGO]], _xlpm.codigos_devolucion, 0))
)</f>
        <v>0</v>
      </c>
    </row>
    <row r="9126" spans="1:9" x14ac:dyDescent="0.25">
      <c r="A9126" s="68"/>
      <c r="B9126" s="68"/>
      <c r="C9126" s="68"/>
      <c r="D9126" s="68"/>
      <c r="E9126" s="68"/>
      <c r="F9126" s="68"/>
      <c r="G9126" s="389"/>
      <c r="H9126" s="387" t="b" cm="1">
        <f t="array" aca="1" ref="H9126" ca="1">EsNegrita(BP[[#This Row],[CODIGO]])</f>
        <v>0</v>
      </c>
      <c r="I9126" s="387" t="b" cm="1">
        <f t="array" ref="I9126">_xlfn.LET(
    _xlpm.codigos_devolucion, _xlfn.UNIQUE(_xlfn._xlws.FILTER(BP[CODIGO], ISNUMBER(SEARCH("devoluci", BP[NOMBRE CUENTA])), {""})),
    ISNUMBER(MATCH(BP[[#This Row],[CODIGO]], _xlpm.codigos_devolucion, 0))
)</f>
        <v>0</v>
      </c>
    </row>
    <row r="9127" spans="1:9" x14ac:dyDescent="0.25">
      <c r="A9127" s="68"/>
      <c r="B9127" s="68"/>
      <c r="C9127" s="68"/>
      <c r="D9127" s="68"/>
      <c r="E9127" s="68"/>
      <c r="F9127" s="68"/>
      <c r="G9127" s="389"/>
      <c r="H9127" s="387" t="b" cm="1">
        <f t="array" aca="1" ref="H9127" ca="1">EsNegrita(BP[[#This Row],[CODIGO]])</f>
        <v>0</v>
      </c>
      <c r="I9127" s="387" t="b" cm="1">
        <f t="array" ref="I9127">_xlfn.LET(
    _xlpm.codigos_devolucion, _xlfn.UNIQUE(_xlfn._xlws.FILTER(BP[CODIGO], ISNUMBER(SEARCH("devoluci", BP[NOMBRE CUENTA])), {""})),
    ISNUMBER(MATCH(BP[[#This Row],[CODIGO]], _xlpm.codigos_devolucion, 0))
)</f>
        <v>0</v>
      </c>
    </row>
    <row r="9128" spans="1:9" x14ac:dyDescent="0.25">
      <c r="A9128" s="68"/>
      <c r="B9128" s="68"/>
      <c r="C9128" s="68"/>
      <c r="D9128" s="68"/>
      <c r="E9128" s="68"/>
      <c r="F9128" s="68"/>
      <c r="G9128" s="389"/>
      <c r="H9128" s="387" t="b" cm="1">
        <f t="array" aca="1" ref="H9128" ca="1">EsNegrita(BP[[#This Row],[CODIGO]])</f>
        <v>0</v>
      </c>
      <c r="I9128" s="387" t="b" cm="1">
        <f t="array" ref="I9128">_xlfn.LET(
    _xlpm.codigos_devolucion, _xlfn.UNIQUE(_xlfn._xlws.FILTER(BP[CODIGO], ISNUMBER(SEARCH("devoluci", BP[NOMBRE CUENTA])), {""})),
    ISNUMBER(MATCH(BP[[#This Row],[CODIGO]], _xlpm.codigos_devolucion, 0))
)</f>
        <v>0</v>
      </c>
    </row>
    <row r="9129" spans="1:9" x14ac:dyDescent="0.25">
      <c r="A9129" s="68"/>
      <c r="B9129" s="68"/>
      <c r="C9129" s="68"/>
      <c r="D9129" s="68"/>
      <c r="E9129" s="68"/>
      <c r="F9129" s="68"/>
      <c r="G9129" s="389"/>
      <c r="H9129" s="387" t="b" cm="1">
        <f t="array" aca="1" ref="H9129" ca="1">EsNegrita(BP[[#This Row],[CODIGO]])</f>
        <v>0</v>
      </c>
      <c r="I9129" s="387" t="b" cm="1">
        <f t="array" ref="I9129">_xlfn.LET(
    _xlpm.codigos_devolucion, _xlfn.UNIQUE(_xlfn._xlws.FILTER(BP[CODIGO], ISNUMBER(SEARCH("devoluci", BP[NOMBRE CUENTA])), {""})),
    ISNUMBER(MATCH(BP[[#This Row],[CODIGO]], _xlpm.codigos_devolucion, 0))
)</f>
        <v>0</v>
      </c>
    </row>
    <row r="9130" spans="1:9" x14ac:dyDescent="0.25">
      <c r="A9130" s="68"/>
      <c r="B9130" s="68"/>
      <c r="C9130" s="68"/>
      <c r="D9130" s="68"/>
      <c r="E9130" s="68"/>
      <c r="F9130" s="68"/>
      <c r="G9130" s="389"/>
      <c r="H9130" s="387" t="b" cm="1">
        <f t="array" aca="1" ref="H9130" ca="1">EsNegrita(BP[[#This Row],[CODIGO]])</f>
        <v>0</v>
      </c>
      <c r="I9130" s="387" t="b" cm="1">
        <f t="array" ref="I9130">_xlfn.LET(
    _xlpm.codigos_devolucion, _xlfn.UNIQUE(_xlfn._xlws.FILTER(BP[CODIGO], ISNUMBER(SEARCH("devoluci", BP[NOMBRE CUENTA])), {""})),
    ISNUMBER(MATCH(BP[[#This Row],[CODIGO]], _xlpm.codigos_devolucion, 0))
)</f>
        <v>0</v>
      </c>
    </row>
    <row r="9131" spans="1:9" x14ac:dyDescent="0.25">
      <c r="A9131" s="68"/>
      <c r="B9131" s="68"/>
      <c r="C9131" s="68"/>
      <c r="D9131" s="68"/>
      <c r="E9131" s="68"/>
      <c r="F9131" s="68"/>
      <c r="G9131" s="389"/>
      <c r="H9131" s="387" t="b" cm="1">
        <f t="array" aca="1" ref="H9131" ca="1">EsNegrita(BP[[#This Row],[CODIGO]])</f>
        <v>0</v>
      </c>
      <c r="I9131" s="387" t="b" cm="1">
        <f t="array" ref="I9131">_xlfn.LET(
    _xlpm.codigos_devolucion, _xlfn.UNIQUE(_xlfn._xlws.FILTER(BP[CODIGO], ISNUMBER(SEARCH("devoluci", BP[NOMBRE CUENTA])), {""})),
    ISNUMBER(MATCH(BP[[#This Row],[CODIGO]], _xlpm.codigos_devolucion, 0))
)</f>
        <v>0</v>
      </c>
    </row>
    <row r="9132" spans="1:9" x14ac:dyDescent="0.25">
      <c r="A9132" s="68"/>
      <c r="B9132" s="68"/>
      <c r="C9132" s="68"/>
      <c r="D9132" s="68"/>
      <c r="E9132" s="68"/>
      <c r="F9132" s="68"/>
      <c r="G9132" s="389"/>
      <c r="H9132" s="387" t="b" cm="1">
        <f t="array" aca="1" ref="H9132" ca="1">EsNegrita(BP[[#This Row],[CODIGO]])</f>
        <v>0</v>
      </c>
      <c r="I9132" s="387" t="b" cm="1">
        <f t="array" ref="I9132">_xlfn.LET(
    _xlpm.codigos_devolucion, _xlfn.UNIQUE(_xlfn._xlws.FILTER(BP[CODIGO], ISNUMBER(SEARCH("devoluci", BP[NOMBRE CUENTA])), {""})),
    ISNUMBER(MATCH(BP[[#This Row],[CODIGO]], _xlpm.codigos_devolucion, 0))
)</f>
        <v>0</v>
      </c>
    </row>
    <row r="9133" spans="1:9" x14ac:dyDescent="0.25">
      <c r="A9133" s="68"/>
      <c r="B9133" s="68"/>
      <c r="C9133" s="68"/>
      <c r="D9133" s="68"/>
      <c r="E9133" s="68"/>
      <c r="F9133" s="68"/>
      <c r="G9133" s="389"/>
      <c r="H9133" s="387" t="b" cm="1">
        <f t="array" aca="1" ref="H9133" ca="1">EsNegrita(BP[[#This Row],[CODIGO]])</f>
        <v>0</v>
      </c>
      <c r="I9133" s="387" t="b" cm="1">
        <f t="array" ref="I9133">_xlfn.LET(
    _xlpm.codigos_devolucion, _xlfn.UNIQUE(_xlfn._xlws.FILTER(BP[CODIGO], ISNUMBER(SEARCH("devoluci", BP[NOMBRE CUENTA])), {""})),
    ISNUMBER(MATCH(BP[[#This Row],[CODIGO]], _xlpm.codigos_devolucion, 0))
)</f>
        <v>0</v>
      </c>
    </row>
    <row r="9134" spans="1:9" x14ac:dyDescent="0.25">
      <c r="A9134" s="68"/>
      <c r="B9134" s="68"/>
      <c r="C9134" s="68"/>
      <c r="D9134" s="68"/>
      <c r="E9134" s="68"/>
      <c r="F9134" s="68"/>
      <c r="G9134" s="389"/>
      <c r="H9134" s="387" t="b" cm="1">
        <f t="array" aca="1" ref="H9134" ca="1">EsNegrita(BP[[#This Row],[CODIGO]])</f>
        <v>0</v>
      </c>
      <c r="I9134" s="387" t="b" cm="1">
        <f t="array" ref="I9134">_xlfn.LET(
    _xlpm.codigos_devolucion, _xlfn.UNIQUE(_xlfn._xlws.FILTER(BP[CODIGO], ISNUMBER(SEARCH("devoluci", BP[NOMBRE CUENTA])), {""})),
    ISNUMBER(MATCH(BP[[#This Row],[CODIGO]], _xlpm.codigos_devolucion, 0))
)</f>
        <v>0</v>
      </c>
    </row>
    <row r="9135" spans="1:9" x14ac:dyDescent="0.25">
      <c r="A9135" s="68"/>
      <c r="B9135" s="68"/>
      <c r="C9135" s="68"/>
      <c r="D9135" s="68"/>
      <c r="E9135" s="68"/>
      <c r="F9135" s="68"/>
      <c r="G9135" s="389"/>
      <c r="H9135" s="387" t="b" cm="1">
        <f t="array" aca="1" ref="H9135" ca="1">EsNegrita(BP[[#This Row],[CODIGO]])</f>
        <v>0</v>
      </c>
      <c r="I9135" s="387" t="b" cm="1">
        <f t="array" ref="I9135">_xlfn.LET(
    _xlpm.codigos_devolucion, _xlfn.UNIQUE(_xlfn._xlws.FILTER(BP[CODIGO], ISNUMBER(SEARCH("devoluci", BP[NOMBRE CUENTA])), {""})),
    ISNUMBER(MATCH(BP[[#This Row],[CODIGO]], _xlpm.codigos_devolucion, 0))
)</f>
        <v>0</v>
      </c>
    </row>
    <row r="9136" spans="1:9" x14ac:dyDescent="0.25">
      <c r="A9136" s="68"/>
      <c r="B9136" s="68"/>
      <c r="C9136" s="68"/>
      <c r="D9136" s="68"/>
      <c r="E9136" s="68"/>
      <c r="F9136" s="68"/>
      <c r="G9136" s="389"/>
      <c r="H9136" s="387" t="b" cm="1">
        <f t="array" aca="1" ref="H9136" ca="1">EsNegrita(BP[[#This Row],[CODIGO]])</f>
        <v>0</v>
      </c>
      <c r="I9136" s="387" t="b" cm="1">
        <f t="array" ref="I9136">_xlfn.LET(
    _xlpm.codigos_devolucion, _xlfn.UNIQUE(_xlfn._xlws.FILTER(BP[CODIGO], ISNUMBER(SEARCH("devoluci", BP[NOMBRE CUENTA])), {""})),
    ISNUMBER(MATCH(BP[[#This Row],[CODIGO]], _xlpm.codigos_devolucion, 0))
)</f>
        <v>0</v>
      </c>
    </row>
    <row r="9137" spans="1:9" x14ac:dyDescent="0.25">
      <c r="A9137" s="68"/>
      <c r="B9137" s="68"/>
      <c r="C9137" s="68"/>
      <c r="D9137" s="68"/>
      <c r="E9137" s="68"/>
      <c r="F9137" s="68"/>
      <c r="G9137" s="389"/>
      <c r="H9137" s="387" t="b" cm="1">
        <f t="array" aca="1" ref="H9137" ca="1">EsNegrita(BP[[#This Row],[CODIGO]])</f>
        <v>0</v>
      </c>
      <c r="I9137" s="387" t="b" cm="1">
        <f t="array" ref="I9137">_xlfn.LET(
    _xlpm.codigos_devolucion, _xlfn.UNIQUE(_xlfn._xlws.FILTER(BP[CODIGO], ISNUMBER(SEARCH("devoluci", BP[NOMBRE CUENTA])), {""})),
    ISNUMBER(MATCH(BP[[#This Row],[CODIGO]], _xlpm.codigos_devolucion, 0))
)</f>
        <v>0</v>
      </c>
    </row>
    <row r="9138" spans="1:9" x14ac:dyDescent="0.25">
      <c r="A9138" s="68"/>
      <c r="B9138" s="68"/>
      <c r="C9138" s="68"/>
      <c r="D9138" s="68"/>
      <c r="E9138" s="68"/>
      <c r="F9138" s="68"/>
      <c r="G9138" s="389"/>
      <c r="H9138" s="387" t="b" cm="1">
        <f t="array" aca="1" ref="H9138" ca="1">EsNegrita(BP[[#This Row],[CODIGO]])</f>
        <v>0</v>
      </c>
      <c r="I9138" s="387" t="b" cm="1">
        <f t="array" ref="I9138">_xlfn.LET(
    _xlpm.codigos_devolucion, _xlfn.UNIQUE(_xlfn._xlws.FILTER(BP[CODIGO], ISNUMBER(SEARCH("devoluci", BP[NOMBRE CUENTA])), {""})),
    ISNUMBER(MATCH(BP[[#This Row],[CODIGO]], _xlpm.codigos_devolucion, 0))
)</f>
        <v>0</v>
      </c>
    </row>
    <row r="9139" spans="1:9" x14ac:dyDescent="0.25">
      <c r="A9139" s="68"/>
      <c r="B9139" s="68"/>
      <c r="C9139" s="68"/>
      <c r="D9139" s="68"/>
      <c r="E9139" s="68"/>
      <c r="F9139" s="68"/>
      <c r="G9139" s="389"/>
      <c r="H9139" s="387" t="b" cm="1">
        <f t="array" aca="1" ref="H9139" ca="1">EsNegrita(BP[[#This Row],[CODIGO]])</f>
        <v>0</v>
      </c>
      <c r="I9139" s="387" t="b" cm="1">
        <f t="array" ref="I9139">_xlfn.LET(
    _xlpm.codigos_devolucion, _xlfn.UNIQUE(_xlfn._xlws.FILTER(BP[CODIGO], ISNUMBER(SEARCH("devoluci", BP[NOMBRE CUENTA])), {""})),
    ISNUMBER(MATCH(BP[[#This Row],[CODIGO]], _xlpm.codigos_devolucion, 0))
)</f>
        <v>0</v>
      </c>
    </row>
    <row r="9140" spans="1:9" x14ac:dyDescent="0.25">
      <c r="A9140" s="68"/>
      <c r="B9140" s="68"/>
      <c r="C9140" s="68"/>
      <c r="D9140" s="68"/>
      <c r="E9140" s="68"/>
      <c r="F9140" s="68"/>
      <c r="G9140" s="389"/>
      <c r="H9140" s="387" t="b" cm="1">
        <f t="array" aca="1" ref="H9140" ca="1">EsNegrita(BP[[#This Row],[CODIGO]])</f>
        <v>0</v>
      </c>
      <c r="I9140" s="387" t="b" cm="1">
        <f t="array" ref="I9140">_xlfn.LET(
    _xlpm.codigos_devolucion, _xlfn.UNIQUE(_xlfn._xlws.FILTER(BP[CODIGO], ISNUMBER(SEARCH("devoluci", BP[NOMBRE CUENTA])), {""})),
    ISNUMBER(MATCH(BP[[#This Row],[CODIGO]], _xlpm.codigos_devolucion, 0))
)</f>
        <v>0</v>
      </c>
    </row>
    <row r="9141" spans="1:9" x14ac:dyDescent="0.25">
      <c r="A9141" s="68"/>
      <c r="B9141" s="68"/>
      <c r="C9141" s="68"/>
      <c r="D9141" s="68"/>
      <c r="E9141" s="68"/>
      <c r="F9141" s="68"/>
      <c r="G9141" s="389"/>
      <c r="H9141" s="387" t="b" cm="1">
        <f t="array" aca="1" ref="H9141" ca="1">EsNegrita(BP[[#This Row],[CODIGO]])</f>
        <v>0</v>
      </c>
      <c r="I9141" s="387" t="b" cm="1">
        <f t="array" ref="I9141">_xlfn.LET(
    _xlpm.codigos_devolucion, _xlfn.UNIQUE(_xlfn._xlws.FILTER(BP[CODIGO], ISNUMBER(SEARCH("devoluci", BP[NOMBRE CUENTA])), {""})),
    ISNUMBER(MATCH(BP[[#This Row],[CODIGO]], _xlpm.codigos_devolucion, 0))
)</f>
        <v>0</v>
      </c>
    </row>
    <row r="9142" spans="1:9" x14ac:dyDescent="0.25">
      <c r="A9142" s="68"/>
      <c r="B9142" s="68"/>
      <c r="C9142" s="68"/>
      <c r="D9142" s="68"/>
      <c r="E9142" s="68"/>
      <c r="F9142" s="68"/>
      <c r="G9142" s="389"/>
      <c r="H9142" s="387" t="b" cm="1">
        <f t="array" aca="1" ref="H9142" ca="1">EsNegrita(BP[[#This Row],[CODIGO]])</f>
        <v>0</v>
      </c>
      <c r="I9142" s="387" t="b" cm="1">
        <f t="array" ref="I9142">_xlfn.LET(
    _xlpm.codigos_devolucion, _xlfn.UNIQUE(_xlfn._xlws.FILTER(BP[CODIGO], ISNUMBER(SEARCH("devoluci", BP[NOMBRE CUENTA])), {""})),
    ISNUMBER(MATCH(BP[[#This Row],[CODIGO]], _xlpm.codigos_devolucion, 0))
)</f>
        <v>0</v>
      </c>
    </row>
    <row r="9143" spans="1:9" x14ac:dyDescent="0.25">
      <c r="A9143" s="68"/>
      <c r="B9143" s="68"/>
      <c r="C9143" s="68"/>
      <c r="D9143" s="68"/>
      <c r="E9143" s="68"/>
      <c r="F9143" s="68"/>
      <c r="G9143" s="389"/>
      <c r="H9143" s="387" t="b" cm="1">
        <f t="array" aca="1" ref="H9143" ca="1">EsNegrita(BP[[#This Row],[CODIGO]])</f>
        <v>0</v>
      </c>
      <c r="I9143" s="387" t="b" cm="1">
        <f t="array" ref="I9143">_xlfn.LET(
    _xlpm.codigos_devolucion, _xlfn.UNIQUE(_xlfn._xlws.FILTER(BP[CODIGO], ISNUMBER(SEARCH("devoluci", BP[NOMBRE CUENTA])), {""})),
    ISNUMBER(MATCH(BP[[#This Row],[CODIGO]], _xlpm.codigos_devolucion, 0))
)</f>
        <v>0</v>
      </c>
    </row>
    <row r="9144" spans="1:9" x14ac:dyDescent="0.25">
      <c r="A9144" s="68"/>
      <c r="B9144" s="68"/>
      <c r="C9144" s="68"/>
      <c r="D9144" s="68"/>
      <c r="E9144" s="68"/>
      <c r="F9144" s="68"/>
      <c r="G9144" s="389"/>
      <c r="H9144" s="387" t="b" cm="1">
        <f t="array" aca="1" ref="H9144" ca="1">EsNegrita(BP[[#This Row],[CODIGO]])</f>
        <v>0</v>
      </c>
      <c r="I9144" s="387" t="b" cm="1">
        <f t="array" ref="I9144">_xlfn.LET(
    _xlpm.codigos_devolucion, _xlfn.UNIQUE(_xlfn._xlws.FILTER(BP[CODIGO], ISNUMBER(SEARCH("devoluci", BP[NOMBRE CUENTA])), {""})),
    ISNUMBER(MATCH(BP[[#This Row],[CODIGO]], _xlpm.codigos_devolucion, 0))
)</f>
        <v>0</v>
      </c>
    </row>
    <row r="9145" spans="1:9" x14ac:dyDescent="0.25">
      <c r="A9145" s="68"/>
      <c r="B9145" s="68"/>
      <c r="C9145" s="68"/>
      <c r="D9145" s="68"/>
      <c r="E9145" s="68"/>
      <c r="F9145" s="68"/>
      <c r="G9145" s="389"/>
      <c r="H9145" s="387" t="b" cm="1">
        <f t="array" aca="1" ref="H9145" ca="1">EsNegrita(BP[[#This Row],[CODIGO]])</f>
        <v>0</v>
      </c>
      <c r="I9145" s="387" t="b" cm="1">
        <f t="array" ref="I9145">_xlfn.LET(
    _xlpm.codigos_devolucion, _xlfn.UNIQUE(_xlfn._xlws.FILTER(BP[CODIGO], ISNUMBER(SEARCH("devoluci", BP[NOMBRE CUENTA])), {""})),
    ISNUMBER(MATCH(BP[[#This Row],[CODIGO]], _xlpm.codigos_devolucion, 0))
)</f>
        <v>0</v>
      </c>
    </row>
    <row r="9146" spans="1:9" x14ac:dyDescent="0.25">
      <c r="A9146" s="68"/>
      <c r="B9146" s="68"/>
      <c r="C9146" s="68"/>
      <c r="D9146" s="68"/>
      <c r="E9146" s="68"/>
      <c r="F9146" s="68"/>
      <c r="G9146" s="389"/>
      <c r="H9146" s="387" t="b" cm="1">
        <f t="array" aca="1" ref="H9146" ca="1">EsNegrita(BP[[#This Row],[CODIGO]])</f>
        <v>0</v>
      </c>
      <c r="I9146" s="387" t="b" cm="1">
        <f t="array" ref="I9146">_xlfn.LET(
    _xlpm.codigos_devolucion, _xlfn.UNIQUE(_xlfn._xlws.FILTER(BP[CODIGO], ISNUMBER(SEARCH("devoluci", BP[NOMBRE CUENTA])), {""})),
    ISNUMBER(MATCH(BP[[#This Row],[CODIGO]], _xlpm.codigos_devolucion, 0))
)</f>
        <v>0</v>
      </c>
    </row>
    <row r="9147" spans="1:9" x14ac:dyDescent="0.25">
      <c r="A9147" s="68"/>
      <c r="B9147" s="68"/>
      <c r="C9147" s="68"/>
      <c r="D9147" s="68"/>
      <c r="E9147" s="68"/>
      <c r="F9147" s="68"/>
      <c r="G9147" s="389"/>
      <c r="H9147" s="387" t="b" cm="1">
        <f t="array" aca="1" ref="H9147" ca="1">EsNegrita(BP[[#This Row],[CODIGO]])</f>
        <v>0</v>
      </c>
      <c r="I9147" s="387" t="b" cm="1">
        <f t="array" ref="I9147">_xlfn.LET(
    _xlpm.codigos_devolucion, _xlfn.UNIQUE(_xlfn._xlws.FILTER(BP[CODIGO], ISNUMBER(SEARCH("devoluci", BP[NOMBRE CUENTA])), {""})),
    ISNUMBER(MATCH(BP[[#This Row],[CODIGO]], _xlpm.codigos_devolucion, 0))
)</f>
        <v>0</v>
      </c>
    </row>
    <row r="9148" spans="1:9" x14ac:dyDescent="0.25">
      <c r="A9148" s="390"/>
      <c r="B9148" s="390"/>
      <c r="C9148" s="390"/>
      <c r="D9148" s="390"/>
      <c r="E9148" s="390"/>
      <c r="F9148" s="390"/>
      <c r="G9148" s="391"/>
      <c r="H9148" s="387" t="b" cm="1">
        <f t="array" aca="1" ref="H9148" ca="1">EsNegrita(BP[[#This Row],[CODIGO]])</f>
        <v>0</v>
      </c>
      <c r="I9148" s="387" t="b" cm="1">
        <f t="array" ref="I9148">_xlfn.LET(
    _xlpm.codigos_devolucion, _xlfn.UNIQUE(_xlfn._xlws.FILTER(BP[CODIGO], ISNUMBER(SEARCH("devoluci", BP[NOMBRE CUENTA])), {""})),
    ISNUMBER(MATCH(BP[[#This Row],[CODIGO]], _xlpm.codigos_devolucion, 0))
)</f>
        <v>0</v>
      </c>
    </row>
    <row r="9149" spans="1:9" x14ac:dyDescent="0.25">
      <c r="A9149" s="68"/>
      <c r="B9149" s="68"/>
      <c r="C9149" s="68"/>
      <c r="D9149" s="68"/>
      <c r="E9149" s="68"/>
      <c r="F9149" s="68"/>
      <c r="G9149" s="389"/>
      <c r="H9149" s="387" t="b" cm="1">
        <f t="array" aca="1" ref="H9149" ca="1">EsNegrita(BP[[#This Row],[CODIGO]])</f>
        <v>0</v>
      </c>
      <c r="I9149" s="387" t="b" cm="1">
        <f t="array" ref="I9149">_xlfn.LET(
    _xlpm.codigos_devolucion, _xlfn.UNIQUE(_xlfn._xlws.FILTER(BP[CODIGO], ISNUMBER(SEARCH("devoluci", BP[NOMBRE CUENTA])), {""})),
    ISNUMBER(MATCH(BP[[#This Row],[CODIGO]], _xlpm.codigos_devolucion, 0))
)</f>
        <v>0</v>
      </c>
    </row>
    <row r="9150" spans="1:9" x14ac:dyDescent="0.25">
      <c r="A9150" s="68"/>
      <c r="B9150" s="68"/>
      <c r="C9150" s="68"/>
      <c r="D9150" s="68"/>
      <c r="E9150" s="68"/>
      <c r="F9150" s="68"/>
      <c r="G9150" s="389"/>
      <c r="H9150" s="387" t="b" cm="1">
        <f t="array" aca="1" ref="H9150" ca="1">EsNegrita(BP[[#This Row],[CODIGO]])</f>
        <v>0</v>
      </c>
      <c r="I9150" s="387" t="b" cm="1">
        <f t="array" ref="I9150">_xlfn.LET(
    _xlpm.codigos_devolucion, _xlfn.UNIQUE(_xlfn._xlws.FILTER(BP[CODIGO], ISNUMBER(SEARCH("devoluci", BP[NOMBRE CUENTA])), {""})),
    ISNUMBER(MATCH(BP[[#This Row],[CODIGO]], _xlpm.codigos_devolucion, 0))
)</f>
        <v>0</v>
      </c>
    </row>
    <row r="9151" spans="1:9" x14ac:dyDescent="0.25">
      <c r="A9151" s="68"/>
      <c r="B9151" s="68"/>
      <c r="C9151" s="68"/>
      <c r="D9151" s="68"/>
      <c r="E9151" s="68"/>
      <c r="F9151" s="68"/>
      <c r="G9151" s="389"/>
      <c r="H9151" s="387" t="b" cm="1">
        <f t="array" aca="1" ref="H9151" ca="1">EsNegrita(BP[[#This Row],[CODIGO]])</f>
        <v>0</v>
      </c>
      <c r="I9151" s="387" t="b" cm="1">
        <f t="array" ref="I9151">_xlfn.LET(
    _xlpm.codigos_devolucion, _xlfn.UNIQUE(_xlfn._xlws.FILTER(BP[CODIGO], ISNUMBER(SEARCH("devoluci", BP[NOMBRE CUENTA])), {""})),
    ISNUMBER(MATCH(BP[[#This Row],[CODIGO]], _xlpm.codigos_devolucion, 0))
)</f>
        <v>0</v>
      </c>
    </row>
    <row r="9152" spans="1:9" x14ac:dyDescent="0.25">
      <c r="A9152" s="68"/>
      <c r="B9152" s="68"/>
      <c r="C9152" s="68"/>
      <c r="D9152" s="68"/>
      <c r="E9152" s="68"/>
      <c r="F9152" s="68"/>
      <c r="G9152" s="389"/>
      <c r="H9152" s="387" t="b" cm="1">
        <f t="array" aca="1" ref="H9152" ca="1">EsNegrita(BP[[#This Row],[CODIGO]])</f>
        <v>0</v>
      </c>
      <c r="I9152" s="387" t="b" cm="1">
        <f t="array" ref="I9152">_xlfn.LET(
    _xlpm.codigos_devolucion, _xlfn.UNIQUE(_xlfn._xlws.FILTER(BP[CODIGO], ISNUMBER(SEARCH("devoluci", BP[NOMBRE CUENTA])), {""})),
    ISNUMBER(MATCH(BP[[#This Row],[CODIGO]], _xlpm.codigos_devolucion, 0))
)</f>
        <v>0</v>
      </c>
    </row>
    <row r="9153" spans="1:9" x14ac:dyDescent="0.25">
      <c r="A9153" s="68"/>
      <c r="B9153" s="68"/>
      <c r="C9153" s="68"/>
      <c r="D9153" s="68"/>
      <c r="E9153" s="68"/>
      <c r="F9153" s="68"/>
      <c r="G9153" s="389"/>
      <c r="H9153" s="387" t="b" cm="1">
        <f t="array" aca="1" ref="H9153" ca="1">EsNegrita(BP[[#This Row],[CODIGO]])</f>
        <v>0</v>
      </c>
      <c r="I9153" s="387" t="b" cm="1">
        <f t="array" ref="I9153">_xlfn.LET(
    _xlpm.codigos_devolucion, _xlfn.UNIQUE(_xlfn._xlws.FILTER(BP[CODIGO], ISNUMBER(SEARCH("devoluci", BP[NOMBRE CUENTA])), {""})),
    ISNUMBER(MATCH(BP[[#This Row],[CODIGO]], _xlpm.codigos_devolucion, 0))
)</f>
        <v>0</v>
      </c>
    </row>
    <row r="9154" spans="1:9" x14ac:dyDescent="0.25">
      <c r="A9154" s="68"/>
      <c r="B9154" s="68"/>
      <c r="C9154" s="68"/>
      <c r="D9154" s="68"/>
      <c r="E9154" s="68"/>
      <c r="F9154" s="68"/>
      <c r="G9154" s="389"/>
      <c r="H9154" s="387" t="b" cm="1">
        <f t="array" aca="1" ref="H9154" ca="1">EsNegrita(BP[[#This Row],[CODIGO]])</f>
        <v>0</v>
      </c>
      <c r="I9154" s="387" t="b" cm="1">
        <f t="array" ref="I9154">_xlfn.LET(
    _xlpm.codigos_devolucion, _xlfn.UNIQUE(_xlfn._xlws.FILTER(BP[CODIGO], ISNUMBER(SEARCH("devoluci", BP[NOMBRE CUENTA])), {""})),
    ISNUMBER(MATCH(BP[[#This Row],[CODIGO]], _xlpm.codigos_devolucion, 0))
)</f>
        <v>0</v>
      </c>
    </row>
    <row r="9155" spans="1:9" x14ac:dyDescent="0.25">
      <c r="A9155" s="68"/>
      <c r="B9155" s="68"/>
      <c r="C9155" s="68"/>
      <c r="D9155" s="68"/>
      <c r="E9155" s="68"/>
      <c r="F9155" s="68"/>
      <c r="G9155" s="389"/>
      <c r="H9155" s="387" t="b" cm="1">
        <f t="array" aca="1" ref="H9155" ca="1">EsNegrita(BP[[#This Row],[CODIGO]])</f>
        <v>0</v>
      </c>
      <c r="I9155" s="387" t="b" cm="1">
        <f t="array" ref="I9155">_xlfn.LET(
    _xlpm.codigos_devolucion, _xlfn.UNIQUE(_xlfn._xlws.FILTER(BP[CODIGO], ISNUMBER(SEARCH("devoluci", BP[NOMBRE CUENTA])), {""})),
    ISNUMBER(MATCH(BP[[#This Row],[CODIGO]], _xlpm.codigos_devolucion, 0))
)</f>
        <v>0</v>
      </c>
    </row>
    <row r="9156" spans="1:9" x14ac:dyDescent="0.25">
      <c r="A9156" s="68"/>
      <c r="B9156" s="68"/>
      <c r="C9156" s="68"/>
      <c r="D9156" s="68"/>
      <c r="E9156" s="68"/>
      <c r="F9156" s="68"/>
      <c r="G9156" s="389"/>
      <c r="H9156" s="387" t="b" cm="1">
        <f t="array" aca="1" ref="H9156" ca="1">EsNegrita(BP[[#This Row],[CODIGO]])</f>
        <v>0</v>
      </c>
      <c r="I9156" s="387" t="b" cm="1">
        <f t="array" ref="I9156">_xlfn.LET(
    _xlpm.codigos_devolucion, _xlfn.UNIQUE(_xlfn._xlws.FILTER(BP[CODIGO], ISNUMBER(SEARCH("devoluci", BP[NOMBRE CUENTA])), {""})),
    ISNUMBER(MATCH(BP[[#This Row],[CODIGO]], _xlpm.codigos_devolucion, 0))
)</f>
        <v>0</v>
      </c>
    </row>
    <row r="9157" spans="1:9" x14ac:dyDescent="0.25">
      <c r="A9157" s="390"/>
      <c r="B9157" s="390"/>
      <c r="C9157" s="390"/>
      <c r="D9157" s="390"/>
      <c r="E9157" s="390"/>
      <c r="F9157" s="390"/>
      <c r="G9157" s="391"/>
      <c r="H9157" s="387" t="b" cm="1">
        <f t="array" aca="1" ref="H9157" ca="1">EsNegrita(BP[[#This Row],[CODIGO]])</f>
        <v>0</v>
      </c>
      <c r="I9157" s="387" t="b" cm="1">
        <f t="array" ref="I9157">_xlfn.LET(
    _xlpm.codigos_devolucion, _xlfn.UNIQUE(_xlfn._xlws.FILTER(BP[CODIGO], ISNUMBER(SEARCH("devoluci", BP[NOMBRE CUENTA])), {""})),
    ISNUMBER(MATCH(BP[[#This Row],[CODIGO]], _xlpm.codigos_devolucion, 0))
)</f>
        <v>0</v>
      </c>
    </row>
    <row r="9158" spans="1:9" x14ac:dyDescent="0.25">
      <c r="A9158" s="68"/>
      <c r="B9158" s="68"/>
      <c r="C9158" s="68"/>
      <c r="D9158" s="68"/>
      <c r="E9158" s="68"/>
      <c r="F9158" s="68"/>
      <c r="G9158" s="389"/>
      <c r="H9158" s="387" t="b" cm="1">
        <f t="array" aca="1" ref="H9158" ca="1">EsNegrita(BP[[#This Row],[CODIGO]])</f>
        <v>0</v>
      </c>
      <c r="I9158" s="387" t="b" cm="1">
        <f t="array" ref="I9158">_xlfn.LET(
    _xlpm.codigos_devolucion, _xlfn.UNIQUE(_xlfn._xlws.FILTER(BP[CODIGO], ISNUMBER(SEARCH("devoluci", BP[NOMBRE CUENTA])), {""})),
    ISNUMBER(MATCH(BP[[#This Row],[CODIGO]], _xlpm.codigos_devolucion, 0))
)</f>
        <v>0</v>
      </c>
    </row>
    <row r="9159" spans="1:9" x14ac:dyDescent="0.25">
      <c r="A9159" s="68"/>
      <c r="B9159" s="68"/>
      <c r="C9159" s="68"/>
      <c r="D9159" s="68"/>
      <c r="E9159" s="68"/>
      <c r="F9159" s="68"/>
      <c r="G9159" s="389"/>
      <c r="H9159" s="387" t="b" cm="1">
        <f t="array" aca="1" ref="H9159" ca="1">EsNegrita(BP[[#This Row],[CODIGO]])</f>
        <v>0</v>
      </c>
      <c r="I9159" s="387" t="b" cm="1">
        <f t="array" ref="I9159">_xlfn.LET(
    _xlpm.codigos_devolucion, _xlfn.UNIQUE(_xlfn._xlws.FILTER(BP[CODIGO], ISNUMBER(SEARCH("devoluci", BP[NOMBRE CUENTA])), {""})),
    ISNUMBER(MATCH(BP[[#This Row],[CODIGO]], _xlpm.codigos_devolucion, 0))
)</f>
        <v>0</v>
      </c>
    </row>
    <row r="9160" spans="1:9" x14ac:dyDescent="0.25">
      <c r="A9160" s="68"/>
      <c r="B9160" s="68"/>
      <c r="C9160" s="68"/>
      <c r="D9160" s="68"/>
      <c r="E9160" s="68"/>
      <c r="F9160" s="68"/>
      <c r="G9160" s="389"/>
      <c r="H9160" s="387" t="b" cm="1">
        <f t="array" aca="1" ref="H9160" ca="1">EsNegrita(BP[[#This Row],[CODIGO]])</f>
        <v>0</v>
      </c>
      <c r="I9160" s="387" t="b" cm="1">
        <f t="array" ref="I9160">_xlfn.LET(
    _xlpm.codigos_devolucion, _xlfn.UNIQUE(_xlfn._xlws.FILTER(BP[CODIGO], ISNUMBER(SEARCH("devoluci", BP[NOMBRE CUENTA])), {""})),
    ISNUMBER(MATCH(BP[[#This Row],[CODIGO]], _xlpm.codigos_devolucion, 0))
)</f>
        <v>0</v>
      </c>
    </row>
    <row r="9161" spans="1:9" x14ac:dyDescent="0.25">
      <c r="A9161" s="68"/>
      <c r="B9161" s="68"/>
      <c r="C9161" s="68"/>
      <c r="D9161" s="68"/>
      <c r="E9161" s="68"/>
      <c r="F9161" s="68"/>
      <c r="G9161" s="389"/>
      <c r="H9161" s="387" t="b" cm="1">
        <f t="array" aca="1" ref="H9161" ca="1">EsNegrita(BP[[#This Row],[CODIGO]])</f>
        <v>0</v>
      </c>
      <c r="I9161" s="387" t="b" cm="1">
        <f t="array" ref="I9161">_xlfn.LET(
    _xlpm.codigos_devolucion, _xlfn.UNIQUE(_xlfn._xlws.FILTER(BP[CODIGO], ISNUMBER(SEARCH("devoluci", BP[NOMBRE CUENTA])), {""})),
    ISNUMBER(MATCH(BP[[#This Row],[CODIGO]], _xlpm.codigos_devolucion, 0))
)</f>
        <v>0</v>
      </c>
    </row>
    <row r="9162" spans="1:9" x14ac:dyDescent="0.25">
      <c r="A9162" s="68"/>
      <c r="B9162" s="68"/>
      <c r="C9162" s="68"/>
      <c r="D9162" s="68"/>
      <c r="E9162" s="68"/>
      <c r="F9162" s="68"/>
      <c r="G9162" s="389"/>
      <c r="H9162" s="387" t="b" cm="1">
        <f t="array" aca="1" ref="H9162" ca="1">EsNegrita(BP[[#This Row],[CODIGO]])</f>
        <v>0</v>
      </c>
      <c r="I9162" s="387" t="b" cm="1">
        <f t="array" ref="I9162">_xlfn.LET(
    _xlpm.codigos_devolucion, _xlfn.UNIQUE(_xlfn._xlws.FILTER(BP[CODIGO], ISNUMBER(SEARCH("devoluci", BP[NOMBRE CUENTA])), {""})),
    ISNUMBER(MATCH(BP[[#This Row],[CODIGO]], _xlpm.codigos_devolucion, 0))
)</f>
        <v>0</v>
      </c>
    </row>
    <row r="9163" spans="1:9" x14ac:dyDescent="0.25">
      <c r="A9163" s="68"/>
      <c r="B9163" s="68"/>
      <c r="C9163" s="68"/>
      <c r="D9163" s="68"/>
      <c r="E9163" s="68"/>
      <c r="F9163" s="68"/>
      <c r="G9163" s="389"/>
      <c r="H9163" s="387" t="b" cm="1">
        <f t="array" aca="1" ref="H9163" ca="1">EsNegrita(BP[[#This Row],[CODIGO]])</f>
        <v>0</v>
      </c>
      <c r="I9163" s="387" t="b" cm="1">
        <f t="array" ref="I9163">_xlfn.LET(
    _xlpm.codigos_devolucion, _xlfn.UNIQUE(_xlfn._xlws.FILTER(BP[CODIGO], ISNUMBER(SEARCH("devoluci", BP[NOMBRE CUENTA])), {""})),
    ISNUMBER(MATCH(BP[[#This Row],[CODIGO]], _xlpm.codigos_devolucion, 0))
)</f>
        <v>0</v>
      </c>
    </row>
    <row r="9164" spans="1:9" x14ac:dyDescent="0.25">
      <c r="A9164" s="390"/>
      <c r="B9164" s="390"/>
      <c r="C9164" s="390"/>
      <c r="D9164" s="390"/>
      <c r="E9164" s="390"/>
      <c r="F9164" s="390"/>
      <c r="G9164" s="391"/>
      <c r="H9164" s="387" t="b" cm="1">
        <f t="array" aca="1" ref="H9164" ca="1">EsNegrita(BP[[#This Row],[CODIGO]])</f>
        <v>0</v>
      </c>
      <c r="I9164" s="387" t="b" cm="1">
        <f t="array" ref="I9164">_xlfn.LET(
    _xlpm.codigos_devolucion, _xlfn.UNIQUE(_xlfn._xlws.FILTER(BP[CODIGO], ISNUMBER(SEARCH("devoluci", BP[NOMBRE CUENTA])), {""})),
    ISNUMBER(MATCH(BP[[#This Row],[CODIGO]], _xlpm.codigos_devolucion, 0))
)</f>
        <v>0</v>
      </c>
    </row>
    <row r="9165" spans="1:9" x14ac:dyDescent="0.25">
      <c r="A9165" s="68"/>
      <c r="B9165" s="68"/>
      <c r="C9165" s="68"/>
      <c r="D9165" s="68"/>
      <c r="E9165" s="68"/>
      <c r="F9165" s="68"/>
      <c r="G9165" s="389"/>
      <c r="H9165" s="387" t="b" cm="1">
        <f t="array" aca="1" ref="H9165" ca="1">EsNegrita(BP[[#This Row],[CODIGO]])</f>
        <v>0</v>
      </c>
      <c r="I9165" s="387" t="b" cm="1">
        <f t="array" ref="I9165">_xlfn.LET(
    _xlpm.codigos_devolucion, _xlfn.UNIQUE(_xlfn._xlws.FILTER(BP[CODIGO], ISNUMBER(SEARCH("devoluci", BP[NOMBRE CUENTA])), {""})),
    ISNUMBER(MATCH(BP[[#This Row],[CODIGO]], _xlpm.codigos_devolucion, 0))
)</f>
        <v>0</v>
      </c>
    </row>
    <row r="9166" spans="1:9" x14ac:dyDescent="0.25">
      <c r="A9166" s="68"/>
      <c r="B9166" s="68"/>
      <c r="C9166" s="68"/>
      <c r="D9166" s="68"/>
      <c r="E9166" s="68"/>
      <c r="F9166" s="68"/>
      <c r="G9166" s="389"/>
      <c r="H9166" s="387" t="b" cm="1">
        <f t="array" aca="1" ref="H9166" ca="1">EsNegrita(BP[[#This Row],[CODIGO]])</f>
        <v>0</v>
      </c>
      <c r="I9166" s="387" t="b" cm="1">
        <f t="array" ref="I9166">_xlfn.LET(
    _xlpm.codigos_devolucion, _xlfn.UNIQUE(_xlfn._xlws.FILTER(BP[CODIGO], ISNUMBER(SEARCH("devoluci", BP[NOMBRE CUENTA])), {""})),
    ISNUMBER(MATCH(BP[[#This Row],[CODIGO]], _xlpm.codigos_devolucion, 0))
)</f>
        <v>0</v>
      </c>
    </row>
    <row r="9167" spans="1:9" x14ac:dyDescent="0.25">
      <c r="A9167" s="68"/>
      <c r="B9167" s="68"/>
      <c r="C9167" s="68"/>
      <c r="D9167" s="68"/>
      <c r="E9167" s="68"/>
      <c r="F9167" s="68"/>
      <c r="G9167" s="389"/>
      <c r="H9167" s="387" t="b" cm="1">
        <f t="array" aca="1" ref="H9167" ca="1">EsNegrita(BP[[#This Row],[CODIGO]])</f>
        <v>0</v>
      </c>
      <c r="I9167" s="387" t="b" cm="1">
        <f t="array" ref="I9167">_xlfn.LET(
    _xlpm.codigos_devolucion, _xlfn.UNIQUE(_xlfn._xlws.FILTER(BP[CODIGO], ISNUMBER(SEARCH("devoluci", BP[NOMBRE CUENTA])), {""})),
    ISNUMBER(MATCH(BP[[#This Row],[CODIGO]], _xlpm.codigos_devolucion, 0))
)</f>
        <v>0</v>
      </c>
    </row>
    <row r="9168" spans="1:9" x14ac:dyDescent="0.25">
      <c r="A9168" s="390"/>
      <c r="B9168" s="390"/>
      <c r="C9168" s="390"/>
      <c r="D9168" s="390"/>
      <c r="E9168" s="390"/>
      <c r="F9168" s="390"/>
      <c r="G9168" s="391"/>
      <c r="H9168" s="387" t="b" cm="1">
        <f t="array" aca="1" ref="H9168" ca="1">EsNegrita(BP[[#This Row],[CODIGO]])</f>
        <v>0</v>
      </c>
      <c r="I9168" s="387" t="b" cm="1">
        <f t="array" ref="I9168">_xlfn.LET(
    _xlpm.codigos_devolucion, _xlfn.UNIQUE(_xlfn._xlws.FILTER(BP[CODIGO], ISNUMBER(SEARCH("devoluci", BP[NOMBRE CUENTA])), {""})),
    ISNUMBER(MATCH(BP[[#This Row],[CODIGO]], _xlpm.codigos_devolucion, 0))
)</f>
        <v>0</v>
      </c>
    </row>
    <row r="9169" spans="1:9" x14ac:dyDescent="0.25">
      <c r="A9169" s="68"/>
      <c r="B9169" s="68"/>
      <c r="C9169" s="68"/>
      <c r="D9169" s="68"/>
      <c r="E9169" s="68"/>
      <c r="F9169" s="68"/>
      <c r="G9169" s="389"/>
      <c r="H9169" s="387" t="b" cm="1">
        <f t="array" aca="1" ref="H9169" ca="1">EsNegrita(BP[[#This Row],[CODIGO]])</f>
        <v>0</v>
      </c>
      <c r="I9169" s="387" t="b" cm="1">
        <f t="array" ref="I9169">_xlfn.LET(
    _xlpm.codigos_devolucion, _xlfn.UNIQUE(_xlfn._xlws.FILTER(BP[CODIGO], ISNUMBER(SEARCH("devoluci", BP[NOMBRE CUENTA])), {""})),
    ISNUMBER(MATCH(BP[[#This Row],[CODIGO]], _xlpm.codigos_devolucion, 0))
)</f>
        <v>0</v>
      </c>
    </row>
    <row r="9170" spans="1:9" x14ac:dyDescent="0.25">
      <c r="A9170" s="390"/>
      <c r="B9170" s="390"/>
      <c r="C9170" s="390"/>
      <c r="D9170" s="390"/>
      <c r="E9170" s="390"/>
      <c r="F9170" s="390"/>
      <c r="G9170" s="391"/>
      <c r="H9170" s="387" t="b" cm="1">
        <f t="array" aca="1" ref="H9170" ca="1">EsNegrita(BP[[#This Row],[CODIGO]])</f>
        <v>0</v>
      </c>
      <c r="I9170" s="387" t="b" cm="1">
        <f t="array" ref="I9170">_xlfn.LET(
    _xlpm.codigos_devolucion, _xlfn.UNIQUE(_xlfn._xlws.FILTER(BP[CODIGO], ISNUMBER(SEARCH("devoluci", BP[NOMBRE CUENTA])), {""})),
    ISNUMBER(MATCH(BP[[#This Row],[CODIGO]], _xlpm.codigos_devolucion, 0))
)</f>
        <v>0</v>
      </c>
    </row>
    <row r="9171" spans="1:9" x14ac:dyDescent="0.25">
      <c r="A9171" s="68"/>
      <c r="B9171" s="68"/>
      <c r="C9171" s="68"/>
      <c r="D9171" s="68"/>
      <c r="E9171" s="68"/>
      <c r="F9171" s="68"/>
      <c r="G9171" s="389"/>
      <c r="H9171" s="387" t="b" cm="1">
        <f t="array" aca="1" ref="H9171" ca="1">EsNegrita(BP[[#This Row],[CODIGO]])</f>
        <v>0</v>
      </c>
      <c r="I9171" s="387" t="b" cm="1">
        <f t="array" ref="I9171">_xlfn.LET(
    _xlpm.codigos_devolucion, _xlfn.UNIQUE(_xlfn._xlws.FILTER(BP[CODIGO], ISNUMBER(SEARCH("devoluci", BP[NOMBRE CUENTA])), {""})),
    ISNUMBER(MATCH(BP[[#This Row],[CODIGO]], _xlpm.codigos_devolucion, 0))
)</f>
        <v>0</v>
      </c>
    </row>
    <row r="9172" spans="1:9" x14ac:dyDescent="0.25">
      <c r="A9172" s="68"/>
      <c r="B9172" s="68"/>
      <c r="C9172" s="68"/>
      <c r="D9172" s="68"/>
      <c r="E9172" s="68"/>
      <c r="F9172" s="68"/>
      <c r="G9172" s="389"/>
      <c r="H9172" s="387" t="b" cm="1">
        <f t="array" aca="1" ref="H9172" ca="1">EsNegrita(BP[[#This Row],[CODIGO]])</f>
        <v>0</v>
      </c>
      <c r="I9172" s="387" t="b" cm="1">
        <f t="array" ref="I9172">_xlfn.LET(
    _xlpm.codigos_devolucion, _xlfn.UNIQUE(_xlfn._xlws.FILTER(BP[CODIGO], ISNUMBER(SEARCH("devoluci", BP[NOMBRE CUENTA])), {""})),
    ISNUMBER(MATCH(BP[[#This Row],[CODIGO]], _xlpm.codigos_devolucion, 0))
)</f>
        <v>0</v>
      </c>
    </row>
    <row r="9173" spans="1:9" x14ac:dyDescent="0.25">
      <c r="A9173" s="68"/>
      <c r="B9173" s="68"/>
      <c r="C9173" s="68"/>
      <c r="D9173" s="68"/>
      <c r="E9173" s="68"/>
      <c r="F9173" s="68"/>
      <c r="G9173" s="389"/>
      <c r="H9173" s="387" t="b" cm="1">
        <f t="array" aca="1" ref="H9173" ca="1">EsNegrita(BP[[#This Row],[CODIGO]])</f>
        <v>0</v>
      </c>
      <c r="I9173" s="387" t="b" cm="1">
        <f t="array" ref="I9173">_xlfn.LET(
    _xlpm.codigos_devolucion, _xlfn.UNIQUE(_xlfn._xlws.FILTER(BP[CODIGO], ISNUMBER(SEARCH("devoluci", BP[NOMBRE CUENTA])), {""})),
    ISNUMBER(MATCH(BP[[#This Row],[CODIGO]], _xlpm.codigos_devolucion, 0))
)</f>
        <v>0</v>
      </c>
    </row>
    <row r="9174" spans="1:9" x14ac:dyDescent="0.25">
      <c r="A9174" s="68"/>
      <c r="B9174" s="68"/>
      <c r="C9174" s="68"/>
      <c r="D9174" s="68"/>
      <c r="E9174" s="68"/>
      <c r="F9174" s="68"/>
      <c r="G9174" s="389"/>
      <c r="H9174" s="387" t="b" cm="1">
        <f t="array" aca="1" ref="H9174" ca="1">EsNegrita(BP[[#This Row],[CODIGO]])</f>
        <v>0</v>
      </c>
      <c r="I9174" s="387" t="b" cm="1">
        <f t="array" ref="I9174">_xlfn.LET(
    _xlpm.codigos_devolucion, _xlfn.UNIQUE(_xlfn._xlws.FILTER(BP[CODIGO], ISNUMBER(SEARCH("devoluci", BP[NOMBRE CUENTA])), {""})),
    ISNUMBER(MATCH(BP[[#This Row],[CODIGO]], _xlpm.codigos_devolucion, 0))
)</f>
        <v>0</v>
      </c>
    </row>
    <row r="9175" spans="1:9" x14ac:dyDescent="0.25">
      <c r="A9175" s="68"/>
      <c r="B9175" s="68"/>
      <c r="C9175" s="68"/>
      <c r="D9175" s="68"/>
      <c r="E9175" s="68"/>
      <c r="F9175" s="68"/>
      <c r="G9175" s="389"/>
      <c r="H9175" s="387" t="b" cm="1">
        <f t="array" aca="1" ref="H9175" ca="1">EsNegrita(BP[[#This Row],[CODIGO]])</f>
        <v>0</v>
      </c>
      <c r="I9175" s="387" t="b" cm="1">
        <f t="array" ref="I9175">_xlfn.LET(
    _xlpm.codigos_devolucion, _xlfn.UNIQUE(_xlfn._xlws.FILTER(BP[CODIGO], ISNUMBER(SEARCH("devoluci", BP[NOMBRE CUENTA])), {""})),
    ISNUMBER(MATCH(BP[[#This Row],[CODIGO]], _xlpm.codigos_devolucion, 0))
)</f>
        <v>0</v>
      </c>
    </row>
    <row r="9176" spans="1:9" x14ac:dyDescent="0.25">
      <c r="A9176" s="68"/>
      <c r="B9176" s="68"/>
      <c r="C9176" s="68"/>
      <c r="D9176" s="68"/>
      <c r="E9176" s="68"/>
      <c r="F9176" s="68"/>
      <c r="G9176" s="389"/>
      <c r="H9176" s="387" t="b" cm="1">
        <f t="array" aca="1" ref="H9176" ca="1">EsNegrita(BP[[#This Row],[CODIGO]])</f>
        <v>0</v>
      </c>
      <c r="I9176" s="387" t="b" cm="1">
        <f t="array" ref="I9176">_xlfn.LET(
    _xlpm.codigos_devolucion, _xlfn.UNIQUE(_xlfn._xlws.FILTER(BP[CODIGO], ISNUMBER(SEARCH("devoluci", BP[NOMBRE CUENTA])), {""})),
    ISNUMBER(MATCH(BP[[#This Row],[CODIGO]], _xlpm.codigos_devolucion, 0))
)</f>
        <v>0</v>
      </c>
    </row>
    <row r="9177" spans="1:9" x14ac:dyDescent="0.25">
      <c r="A9177" s="68"/>
      <c r="B9177" s="68"/>
      <c r="C9177" s="68"/>
      <c r="D9177" s="68"/>
      <c r="E9177" s="68"/>
      <c r="F9177" s="68"/>
      <c r="G9177" s="389"/>
      <c r="H9177" s="387" t="b" cm="1">
        <f t="array" aca="1" ref="H9177" ca="1">EsNegrita(BP[[#This Row],[CODIGO]])</f>
        <v>0</v>
      </c>
      <c r="I9177" s="387" t="b" cm="1">
        <f t="array" ref="I9177">_xlfn.LET(
    _xlpm.codigos_devolucion, _xlfn.UNIQUE(_xlfn._xlws.FILTER(BP[CODIGO], ISNUMBER(SEARCH("devoluci", BP[NOMBRE CUENTA])), {""})),
    ISNUMBER(MATCH(BP[[#This Row],[CODIGO]], _xlpm.codigos_devolucion, 0))
)</f>
        <v>0</v>
      </c>
    </row>
    <row r="9178" spans="1:9" x14ac:dyDescent="0.25">
      <c r="A9178" s="68"/>
      <c r="B9178" s="68"/>
      <c r="C9178" s="68"/>
      <c r="D9178" s="68"/>
      <c r="E9178" s="68"/>
      <c r="F9178" s="68"/>
      <c r="G9178" s="389"/>
      <c r="H9178" s="387" t="b" cm="1">
        <f t="array" aca="1" ref="H9178" ca="1">EsNegrita(BP[[#This Row],[CODIGO]])</f>
        <v>0</v>
      </c>
      <c r="I9178" s="387" t="b" cm="1">
        <f t="array" ref="I9178">_xlfn.LET(
    _xlpm.codigos_devolucion, _xlfn.UNIQUE(_xlfn._xlws.FILTER(BP[CODIGO], ISNUMBER(SEARCH("devoluci", BP[NOMBRE CUENTA])), {""})),
    ISNUMBER(MATCH(BP[[#This Row],[CODIGO]], _xlpm.codigos_devolucion, 0))
)</f>
        <v>0</v>
      </c>
    </row>
    <row r="9179" spans="1:9" x14ac:dyDescent="0.25">
      <c r="A9179" s="68"/>
      <c r="B9179" s="68"/>
      <c r="C9179" s="68"/>
      <c r="D9179" s="68"/>
      <c r="E9179" s="68"/>
      <c r="F9179" s="68"/>
      <c r="G9179" s="389"/>
      <c r="H9179" s="387" t="b" cm="1">
        <f t="array" aca="1" ref="H9179" ca="1">EsNegrita(BP[[#This Row],[CODIGO]])</f>
        <v>0</v>
      </c>
      <c r="I9179" s="387" t="b" cm="1">
        <f t="array" ref="I9179">_xlfn.LET(
    _xlpm.codigos_devolucion, _xlfn.UNIQUE(_xlfn._xlws.FILTER(BP[CODIGO], ISNUMBER(SEARCH("devoluci", BP[NOMBRE CUENTA])), {""})),
    ISNUMBER(MATCH(BP[[#This Row],[CODIGO]], _xlpm.codigos_devolucion, 0))
)</f>
        <v>0</v>
      </c>
    </row>
    <row r="9180" spans="1:9" x14ac:dyDescent="0.25">
      <c r="A9180" s="68"/>
      <c r="B9180" s="68"/>
      <c r="C9180" s="68"/>
      <c r="D9180" s="68"/>
      <c r="E9180" s="68"/>
      <c r="F9180" s="68"/>
      <c r="G9180" s="389"/>
      <c r="H9180" s="387" t="b" cm="1">
        <f t="array" aca="1" ref="H9180" ca="1">EsNegrita(BP[[#This Row],[CODIGO]])</f>
        <v>0</v>
      </c>
      <c r="I9180" s="387" t="b" cm="1">
        <f t="array" ref="I9180">_xlfn.LET(
    _xlpm.codigos_devolucion, _xlfn.UNIQUE(_xlfn._xlws.FILTER(BP[CODIGO], ISNUMBER(SEARCH("devoluci", BP[NOMBRE CUENTA])), {""})),
    ISNUMBER(MATCH(BP[[#This Row],[CODIGO]], _xlpm.codigos_devolucion, 0))
)</f>
        <v>0</v>
      </c>
    </row>
    <row r="9181" spans="1:9" x14ac:dyDescent="0.25">
      <c r="A9181" s="68"/>
      <c r="B9181" s="68"/>
      <c r="C9181" s="68"/>
      <c r="D9181" s="68"/>
      <c r="E9181" s="68"/>
      <c r="F9181" s="68"/>
      <c r="G9181" s="389"/>
      <c r="H9181" s="387" t="b" cm="1">
        <f t="array" aca="1" ref="H9181" ca="1">EsNegrita(BP[[#This Row],[CODIGO]])</f>
        <v>0</v>
      </c>
      <c r="I9181" s="387" t="b" cm="1">
        <f t="array" ref="I9181">_xlfn.LET(
    _xlpm.codigos_devolucion, _xlfn.UNIQUE(_xlfn._xlws.FILTER(BP[CODIGO], ISNUMBER(SEARCH("devoluci", BP[NOMBRE CUENTA])), {""})),
    ISNUMBER(MATCH(BP[[#This Row],[CODIGO]], _xlpm.codigos_devolucion, 0))
)</f>
        <v>0</v>
      </c>
    </row>
    <row r="9182" spans="1:9" x14ac:dyDescent="0.25">
      <c r="A9182" s="68"/>
      <c r="B9182" s="68"/>
      <c r="C9182" s="68"/>
      <c r="D9182" s="68"/>
      <c r="E9182" s="68"/>
      <c r="F9182" s="68"/>
      <c r="G9182" s="389"/>
      <c r="H9182" s="387" t="b" cm="1">
        <f t="array" aca="1" ref="H9182" ca="1">EsNegrita(BP[[#This Row],[CODIGO]])</f>
        <v>0</v>
      </c>
      <c r="I9182" s="387" t="b" cm="1">
        <f t="array" ref="I9182">_xlfn.LET(
    _xlpm.codigos_devolucion, _xlfn.UNIQUE(_xlfn._xlws.FILTER(BP[CODIGO], ISNUMBER(SEARCH("devoluci", BP[NOMBRE CUENTA])), {""})),
    ISNUMBER(MATCH(BP[[#This Row],[CODIGO]], _xlpm.codigos_devolucion, 0))
)</f>
        <v>0</v>
      </c>
    </row>
    <row r="9183" spans="1:9" x14ac:dyDescent="0.25">
      <c r="A9183" s="68"/>
      <c r="B9183" s="68"/>
      <c r="C9183" s="68"/>
      <c r="D9183" s="68"/>
      <c r="E9183" s="68"/>
      <c r="F9183" s="68"/>
      <c r="G9183" s="389"/>
      <c r="H9183" s="387" t="b" cm="1">
        <f t="array" aca="1" ref="H9183" ca="1">EsNegrita(BP[[#This Row],[CODIGO]])</f>
        <v>0</v>
      </c>
      <c r="I9183" s="387" t="b" cm="1">
        <f t="array" ref="I9183">_xlfn.LET(
    _xlpm.codigos_devolucion, _xlfn.UNIQUE(_xlfn._xlws.FILTER(BP[CODIGO], ISNUMBER(SEARCH("devoluci", BP[NOMBRE CUENTA])), {""})),
    ISNUMBER(MATCH(BP[[#This Row],[CODIGO]], _xlpm.codigos_devolucion, 0))
)</f>
        <v>0</v>
      </c>
    </row>
    <row r="9184" spans="1:9" x14ac:dyDescent="0.25">
      <c r="A9184" s="68"/>
      <c r="B9184" s="68"/>
      <c r="C9184" s="68"/>
      <c r="D9184" s="68"/>
      <c r="E9184" s="68"/>
      <c r="F9184" s="68"/>
      <c r="G9184" s="389"/>
      <c r="H9184" s="387" t="b" cm="1">
        <f t="array" aca="1" ref="H9184" ca="1">EsNegrita(BP[[#This Row],[CODIGO]])</f>
        <v>0</v>
      </c>
      <c r="I9184" s="387" t="b" cm="1">
        <f t="array" ref="I9184">_xlfn.LET(
    _xlpm.codigos_devolucion, _xlfn.UNIQUE(_xlfn._xlws.FILTER(BP[CODIGO], ISNUMBER(SEARCH("devoluci", BP[NOMBRE CUENTA])), {""})),
    ISNUMBER(MATCH(BP[[#This Row],[CODIGO]], _xlpm.codigos_devolucion, 0))
)</f>
        <v>0</v>
      </c>
    </row>
    <row r="9185" spans="1:9" x14ac:dyDescent="0.25">
      <c r="A9185" s="68"/>
      <c r="B9185" s="68"/>
      <c r="C9185" s="68"/>
      <c r="D9185" s="68"/>
      <c r="E9185" s="68"/>
      <c r="F9185" s="68"/>
      <c r="G9185" s="389"/>
      <c r="H9185" s="387" t="b" cm="1">
        <f t="array" aca="1" ref="H9185" ca="1">EsNegrita(BP[[#This Row],[CODIGO]])</f>
        <v>0</v>
      </c>
      <c r="I9185" s="387" t="b" cm="1">
        <f t="array" ref="I9185">_xlfn.LET(
    _xlpm.codigos_devolucion, _xlfn.UNIQUE(_xlfn._xlws.FILTER(BP[CODIGO], ISNUMBER(SEARCH("devoluci", BP[NOMBRE CUENTA])), {""})),
    ISNUMBER(MATCH(BP[[#This Row],[CODIGO]], _xlpm.codigos_devolucion, 0))
)</f>
        <v>0</v>
      </c>
    </row>
    <row r="9186" spans="1:9" x14ac:dyDescent="0.25">
      <c r="A9186" s="68"/>
      <c r="B9186" s="68"/>
      <c r="C9186" s="68"/>
      <c r="D9186" s="68"/>
      <c r="E9186" s="68"/>
      <c r="F9186" s="68"/>
      <c r="G9186" s="389"/>
      <c r="H9186" s="387" t="b" cm="1">
        <f t="array" aca="1" ref="H9186" ca="1">EsNegrita(BP[[#This Row],[CODIGO]])</f>
        <v>0</v>
      </c>
      <c r="I9186" s="387" t="b" cm="1">
        <f t="array" ref="I9186">_xlfn.LET(
    _xlpm.codigos_devolucion, _xlfn.UNIQUE(_xlfn._xlws.FILTER(BP[CODIGO], ISNUMBER(SEARCH("devoluci", BP[NOMBRE CUENTA])), {""})),
    ISNUMBER(MATCH(BP[[#This Row],[CODIGO]], _xlpm.codigos_devolucion, 0))
)</f>
        <v>0</v>
      </c>
    </row>
    <row r="9187" spans="1:9" x14ac:dyDescent="0.25">
      <c r="A9187" s="68"/>
      <c r="B9187" s="68"/>
      <c r="C9187" s="68"/>
      <c r="D9187" s="68"/>
      <c r="E9187" s="68"/>
      <c r="F9187" s="68"/>
      <c r="G9187" s="389"/>
      <c r="H9187" s="387" t="b" cm="1">
        <f t="array" aca="1" ref="H9187" ca="1">EsNegrita(BP[[#This Row],[CODIGO]])</f>
        <v>0</v>
      </c>
      <c r="I9187" s="387" t="b" cm="1">
        <f t="array" ref="I9187">_xlfn.LET(
    _xlpm.codigos_devolucion, _xlfn.UNIQUE(_xlfn._xlws.FILTER(BP[CODIGO], ISNUMBER(SEARCH("devoluci", BP[NOMBRE CUENTA])), {""})),
    ISNUMBER(MATCH(BP[[#This Row],[CODIGO]], _xlpm.codigos_devolucion, 0))
)</f>
        <v>0</v>
      </c>
    </row>
    <row r="9188" spans="1:9" x14ac:dyDescent="0.25">
      <c r="A9188" s="68"/>
      <c r="B9188" s="68"/>
      <c r="C9188" s="68"/>
      <c r="D9188" s="68"/>
      <c r="E9188" s="68"/>
      <c r="F9188" s="68"/>
      <c r="G9188" s="389"/>
      <c r="H9188" s="387" t="b" cm="1">
        <f t="array" aca="1" ref="H9188" ca="1">EsNegrita(BP[[#This Row],[CODIGO]])</f>
        <v>0</v>
      </c>
      <c r="I9188" s="387" t="b" cm="1">
        <f t="array" ref="I9188">_xlfn.LET(
    _xlpm.codigos_devolucion, _xlfn.UNIQUE(_xlfn._xlws.FILTER(BP[CODIGO], ISNUMBER(SEARCH("devoluci", BP[NOMBRE CUENTA])), {""})),
    ISNUMBER(MATCH(BP[[#This Row],[CODIGO]], _xlpm.codigos_devolucion, 0))
)</f>
        <v>0</v>
      </c>
    </row>
    <row r="9189" spans="1:9" x14ac:dyDescent="0.25">
      <c r="A9189" s="68"/>
      <c r="B9189" s="68"/>
      <c r="C9189" s="68"/>
      <c r="D9189" s="68"/>
      <c r="E9189" s="68"/>
      <c r="F9189" s="68"/>
      <c r="G9189" s="389"/>
      <c r="H9189" s="387" t="b" cm="1">
        <f t="array" aca="1" ref="H9189" ca="1">EsNegrita(BP[[#This Row],[CODIGO]])</f>
        <v>0</v>
      </c>
      <c r="I9189" s="387" t="b" cm="1">
        <f t="array" ref="I9189">_xlfn.LET(
    _xlpm.codigos_devolucion, _xlfn.UNIQUE(_xlfn._xlws.FILTER(BP[CODIGO], ISNUMBER(SEARCH("devoluci", BP[NOMBRE CUENTA])), {""})),
    ISNUMBER(MATCH(BP[[#This Row],[CODIGO]], _xlpm.codigos_devolucion, 0))
)</f>
        <v>0</v>
      </c>
    </row>
    <row r="9190" spans="1:9" x14ac:dyDescent="0.25">
      <c r="A9190" s="68"/>
      <c r="B9190" s="68"/>
      <c r="C9190" s="68"/>
      <c r="D9190" s="68"/>
      <c r="E9190" s="68"/>
      <c r="F9190" s="68"/>
      <c r="G9190" s="389"/>
      <c r="H9190" s="387" t="b" cm="1">
        <f t="array" aca="1" ref="H9190" ca="1">EsNegrita(BP[[#This Row],[CODIGO]])</f>
        <v>0</v>
      </c>
      <c r="I9190" s="387" t="b" cm="1">
        <f t="array" ref="I9190">_xlfn.LET(
    _xlpm.codigos_devolucion, _xlfn.UNIQUE(_xlfn._xlws.FILTER(BP[CODIGO], ISNUMBER(SEARCH("devoluci", BP[NOMBRE CUENTA])), {""})),
    ISNUMBER(MATCH(BP[[#This Row],[CODIGO]], _xlpm.codigos_devolucion, 0))
)</f>
        <v>0</v>
      </c>
    </row>
    <row r="9191" spans="1:9" x14ac:dyDescent="0.25">
      <c r="A9191" s="68"/>
      <c r="B9191" s="68"/>
      <c r="C9191" s="68"/>
      <c r="D9191" s="68"/>
      <c r="E9191" s="68"/>
      <c r="F9191" s="68"/>
      <c r="G9191" s="389"/>
      <c r="H9191" s="387" t="b" cm="1">
        <f t="array" aca="1" ref="H9191" ca="1">EsNegrita(BP[[#This Row],[CODIGO]])</f>
        <v>0</v>
      </c>
      <c r="I9191" s="387" t="b" cm="1">
        <f t="array" ref="I9191">_xlfn.LET(
    _xlpm.codigos_devolucion, _xlfn.UNIQUE(_xlfn._xlws.FILTER(BP[CODIGO], ISNUMBER(SEARCH("devoluci", BP[NOMBRE CUENTA])), {""})),
    ISNUMBER(MATCH(BP[[#This Row],[CODIGO]], _xlpm.codigos_devolucion, 0))
)</f>
        <v>0</v>
      </c>
    </row>
    <row r="9192" spans="1:9" x14ac:dyDescent="0.25">
      <c r="A9192" s="68"/>
      <c r="B9192" s="68"/>
      <c r="C9192" s="68"/>
      <c r="D9192" s="68"/>
      <c r="E9192" s="68"/>
      <c r="F9192" s="68"/>
      <c r="G9192" s="389"/>
      <c r="H9192" s="387" t="b" cm="1">
        <f t="array" aca="1" ref="H9192" ca="1">EsNegrita(BP[[#This Row],[CODIGO]])</f>
        <v>0</v>
      </c>
      <c r="I9192" s="387" t="b" cm="1">
        <f t="array" ref="I9192">_xlfn.LET(
    _xlpm.codigos_devolucion, _xlfn.UNIQUE(_xlfn._xlws.FILTER(BP[CODIGO], ISNUMBER(SEARCH("devoluci", BP[NOMBRE CUENTA])), {""})),
    ISNUMBER(MATCH(BP[[#This Row],[CODIGO]], _xlpm.codigos_devolucion, 0))
)</f>
        <v>0</v>
      </c>
    </row>
    <row r="9193" spans="1:9" x14ac:dyDescent="0.25">
      <c r="A9193" s="68"/>
      <c r="B9193" s="68"/>
      <c r="C9193" s="68"/>
      <c r="D9193" s="68"/>
      <c r="E9193" s="68"/>
      <c r="F9193" s="68"/>
      <c r="G9193" s="389"/>
      <c r="H9193" s="387" t="b" cm="1">
        <f t="array" aca="1" ref="H9193" ca="1">EsNegrita(BP[[#This Row],[CODIGO]])</f>
        <v>0</v>
      </c>
      <c r="I9193" s="387" t="b" cm="1">
        <f t="array" ref="I9193">_xlfn.LET(
    _xlpm.codigos_devolucion, _xlfn.UNIQUE(_xlfn._xlws.FILTER(BP[CODIGO], ISNUMBER(SEARCH("devoluci", BP[NOMBRE CUENTA])), {""})),
    ISNUMBER(MATCH(BP[[#This Row],[CODIGO]], _xlpm.codigos_devolucion, 0))
)</f>
        <v>0</v>
      </c>
    </row>
    <row r="9194" spans="1:9" x14ac:dyDescent="0.25">
      <c r="A9194" s="68"/>
      <c r="B9194" s="68"/>
      <c r="C9194" s="68"/>
      <c r="D9194" s="68"/>
      <c r="E9194" s="68"/>
      <c r="F9194" s="68"/>
      <c r="G9194" s="389"/>
      <c r="H9194" s="387" t="b" cm="1">
        <f t="array" aca="1" ref="H9194" ca="1">EsNegrita(BP[[#This Row],[CODIGO]])</f>
        <v>0</v>
      </c>
      <c r="I9194" s="387" t="b" cm="1">
        <f t="array" ref="I9194">_xlfn.LET(
    _xlpm.codigos_devolucion, _xlfn.UNIQUE(_xlfn._xlws.FILTER(BP[CODIGO], ISNUMBER(SEARCH("devoluci", BP[NOMBRE CUENTA])), {""})),
    ISNUMBER(MATCH(BP[[#This Row],[CODIGO]], _xlpm.codigos_devolucion, 0))
)</f>
        <v>0</v>
      </c>
    </row>
    <row r="9195" spans="1:9" x14ac:dyDescent="0.25">
      <c r="A9195" s="68"/>
      <c r="B9195" s="68"/>
      <c r="C9195" s="68"/>
      <c r="D9195" s="68"/>
      <c r="E9195" s="68"/>
      <c r="F9195" s="68"/>
      <c r="G9195" s="389"/>
      <c r="H9195" s="387" t="b" cm="1">
        <f t="array" aca="1" ref="H9195" ca="1">EsNegrita(BP[[#This Row],[CODIGO]])</f>
        <v>0</v>
      </c>
      <c r="I9195" s="387" t="b" cm="1">
        <f t="array" ref="I9195">_xlfn.LET(
    _xlpm.codigos_devolucion, _xlfn.UNIQUE(_xlfn._xlws.FILTER(BP[CODIGO], ISNUMBER(SEARCH("devoluci", BP[NOMBRE CUENTA])), {""})),
    ISNUMBER(MATCH(BP[[#This Row],[CODIGO]], _xlpm.codigos_devolucion, 0))
)</f>
        <v>0</v>
      </c>
    </row>
    <row r="9196" spans="1:9" x14ac:dyDescent="0.25">
      <c r="A9196" s="68"/>
      <c r="B9196" s="68"/>
      <c r="C9196" s="68"/>
      <c r="D9196" s="68"/>
      <c r="E9196" s="68"/>
      <c r="F9196" s="68"/>
      <c r="G9196" s="389"/>
      <c r="H9196" s="387" t="b" cm="1">
        <f t="array" aca="1" ref="H9196" ca="1">EsNegrita(BP[[#This Row],[CODIGO]])</f>
        <v>0</v>
      </c>
      <c r="I9196" s="387" t="b" cm="1">
        <f t="array" ref="I9196">_xlfn.LET(
    _xlpm.codigos_devolucion, _xlfn.UNIQUE(_xlfn._xlws.FILTER(BP[CODIGO], ISNUMBER(SEARCH("devoluci", BP[NOMBRE CUENTA])), {""})),
    ISNUMBER(MATCH(BP[[#This Row],[CODIGO]], _xlpm.codigos_devolucion, 0))
)</f>
        <v>0</v>
      </c>
    </row>
    <row r="9197" spans="1:9" x14ac:dyDescent="0.25">
      <c r="A9197" s="68"/>
      <c r="B9197" s="68"/>
      <c r="C9197" s="68"/>
      <c r="D9197" s="68"/>
      <c r="E9197" s="68"/>
      <c r="F9197" s="68"/>
      <c r="G9197" s="389"/>
      <c r="H9197" s="387" t="b" cm="1">
        <f t="array" aca="1" ref="H9197" ca="1">EsNegrita(BP[[#This Row],[CODIGO]])</f>
        <v>0</v>
      </c>
      <c r="I9197" s="387" t="b" cm="1">
        <f t="array" ref="I9197">_xlfn.LET(
    _xlpm.codigos_devolucion, _xlfn.UNIQUE(_xlfn._xlws.FILTER(BP[CODIGO], ISNUMBER(SEARCH("devoluci", BP[NOMBRE CUENTA])), {""})),
    ISNUMBER(MATCH(BP[[#This Row],[CODIGO]], _xlpm.codigos_devolucion, 0))
)</f>
        <v>0</v>
      </c>
    </row>
    <row r="9198" spans="1:9" x14ac:dyDescent="0.25">
      <c r="A9198" s="68"/>
      <c r="B9198" s="68"/>
      <c r="C9198" s="68"/>
      <c r="D9198" s="68"/>
      <c r="E9198" s="68"/>
      <c r="F9198" s="68"/>
      <c r="G9198" s="389"/>
      <c r="H9198" s="387" t="b" cm="1">
        <f t="array" aca="1" ref="H9198" ca="1">EsNegrita(BP[[#This Row],[CODIGO]])</f>
        <v>0</v>
      </c>
      <c r="I9198" s="387" t="b" cm="1">
        <f t="array" ref="I9198">_xlfn.LET(
    _xlpm.codigos_devolucion, _xlfn.UNIQUE(_xlfn._xlws.FILTER(BP[CODIGO], ISNUMBER(SEARCH("devoluci", BP[NOMBRE CUENTA])), {""})),
    ISNUMBER(MATCH(BP[[#This Row],[CODIGO]], _xlpm.codigos_devolucion, 0))
)</f>
        <v>0</v>
      </c>
    </row>
    <row r="9199" spans="1:9" x14ac:dyDescent="0.25">
      <c r="A9199" s="68"/>
      <c r="B9199" s="68"/>
      <c r="C9199" s="68"/>
      <c r="D9199" s="68"/>
      <c r="E9199" s="68"/>
      <c r="F9199" s="68"/>
      <c r="G9199" s="389"/>
      <c r="H9199" s="387" t="b" cm="1">
        <f t="array" aca="1" ref="H9199" ca="1">EsNegrita(BP[[#This Row],[CODIGO]])</f>
        <v>0</v>
      </c>
      <c r="I9199" s="387" t="b" cm="1">
        <f t="array" ref="I9199">_xlfn.LET(
    _xlpm.codigos_devolucion, _xlfn.UNIQUE(_xlfn._xlws.FILTER(BP[CODIGO], ISNUMBER(SEARCH("devoluci", BP[NOMBRE CUENTA])), {""})),
    ISNUMBER(MATCH(BP[[#This Row],[CODIGO]], _xlpm.codigos_devolucion, 0))
)</f>
        <v>0</v>
      </c>
    </row>
    <row r="9200" spans="1:9" x14ac:dyDescent="0.25">
      <c r="A9200" s="390"/>
      <c r="B9200" s="390"/>
      <c r="C9200" s="390"/>
      <c r="D9200" s="390"/>
      <c r="E9200" s="390"/>
      <c r="F9200" s="390"/>
      <c r="G9200" s="391"/>
      <c r="H9200" s="387" t="b" cm="1">
        <f t="array" aca="1" ref="H9200" ca="1">EsNegrita(BP[[#This Row],[CODIGO]])</f>
        <v>0</v>
      </c>
      <c r="I9200" s="387" t="b" cm="1">
        <f t="array" ref="I9200">_xlfn.LET(
    _xlpm.codigos_devolucion, _xlfn.UNIQUE(_xlfn._xlws.FILTER(BP[CODIGO], ISNUMBER(SEARCH("devoluci", BP[NOMBRE CUENTA])), {""})),
    ISNUMBER(MATCH(BP[[#This Row],[CODIGO]], _xlpm.codigos_devolucion, 0))
)</f>
        <v>0</v>
      </c>
    </row>
    <row r="9201" spans="1:9" x14ac:dyDescent="0.25">
      <c r="A9201" s="68"/>
      <c r="B9201" s="68"/>
      <c r="C9201" s="68"/>
      <c r="D9201" s="68"/>
      <c r="E9201" s="68"/>
      <c r="F9201" s="68"/>
      <c r="G9201" s="389"/>
      <c r="H9201" s="387" t="b" cm="1">
        <f t="array" aca="1" ref="H9201" ca="1">EsNegrita(BP[[#This Row],[CODIGO]])</f>
        <v>0</v>
      </c>
      <c r="I9201" s="387" t="b" cm="1">
        <f t="array" ref="I9201">_xlfn.LET(
    _xlpm.codigos_devolucion, _xlfn.UNIQUE(_xlfn._xlws.FILTER(BP[CODIGO], ISNUMBER(SEARCH("devoluci", BP[NOMBRE CUENTA])), {""})),
    ISNUMBER(MATCH(BP[[#This Row],[CODIGO]], _xlpm.codigos_devolucion, 0))
)</f>
        <v>0</v>
      </c>
    </row>
    <row r="9202" spans="1:9" x14ac:dyDescent="0.25">
      <c r="A9202" s="68"/>
      <c r="B9202" s="68"/>
      <c r="C9202" s="68"/>
      <c r="D9202" s="68"/>
      <c r="E9202" s="68"/>
      <c r="F9202" s="68"/>
      <c r="G9202" s="389"/>
      <c r="H9202" s="387" t="b" cm="1">
        <f t="array" aca="1" ref="H9202" ca="1">EsNegrita(BP[[#This Row],[CODIGO]])</f>
        <v>0</v>
      </c>
      <c r="I9202" s="387" t="b" cm="1">
        <f t="array" ref="I9202">_xlfn.LET(
    _xlpm.codigos_devolucion, _xlfn.UNIQUE(_xlfn._xlws.FILTER(BP[CODIGO], ISNUMBER(SEARCH("devoluci", BP[NOMBRE CUENTA])), {""})),
    ISNUMBER(MATCH(BP[[#This Row],[CODIGO]], _xlpm.codigos_devolucion, 0))
)</f>
        <v>0</v>
      </c>
    </row>
    <row r="9203" spans="1:9" x14ac:dyDescent="0.25">
      <c r="A9203" s="68"/>
      <c r="B9203" s="68"/>
      <c r="C9203" s="68"/>
      <c r="D9203" s="68"/>
      <c r="E9203" s="68"/>
      <c r="F9203" s="68"/>
      <c r="G9203" s="389"/>
      <c r="H9203" s="387" t="b" cm="1">
        <f t="array" aca="1" ref="H9203" ca="1">EsNegrita(BP[[#This Row],[CODIGO]])</f>
        <v>0</v>
      </c>
      <c r="I9203" s="387" t="b" cm="1">
        <f t="array" ref="I9203">_xlfn.LET(
    _xlpm.codigos_devolucion, _xlfn.UNIQUE(_xlfn._xlws.FILTER(BP[CODIGO], ISNUMBER(SEARCH("devoluci", BP[NOMBRE CUENTA])), {""})),
    ISNUMBER(MATCH(BP[[#This Row],[CODIGO]], _xlpm.codigos_devolucion, 0))
)</f>
        <v>0</v>
      </c>
    </row>
    <row r="9204" spans="1:9" x14ac:dyDescent="0.25">
      <c r="A9204" s="68"/>
      <c r="B9204" s="68"/>
      <c r="C9204" s="68"/>
      <c r="D9204" s="68"/>
      <c r="E9204" s="68"/>
      <c r="F9204" s="68"/>
      <c r="G9204" s="389"/>
      <c r="H9204" s="387" t="b" cm="1">
        <f t="array" aca="1" ref="H9204" ca="1">EsNegrita(BP[[#This Row],[CODIGO]])</f>
        <v>0</v>
      </c>
      <c r="I9204" s="387" t="b" cm="1">
        <f t="array" ref="I9204">_xlfn.LET(
    _xlpm.codigos_devolucion, _xlfn.UNIQUE(_xlfn._xlws.FILTER(BP[CODIGO], ISNUMBER(SEARCH("devoluci", BP[NOMBRE CUENTA])), {""})),
    ISNUMBER(MATCH(BP[[#This Row],[CODIGO]], _xlpm.codigos_devolucion, 0))
)</f>
        <v>0</v>
      </c>
    </row>
    <row r="9205" spans="1:9" x14ac:dyDescent="0.25">
      <c r="A9205" s="68"/>
      <c r="B9205" s="68"/>
      <c r="C9205" s="68"/>
      <c r="D9205" s="68"/>
      <c r="E9205" s="68"/>
      <c r="F9205" s="68"/>
      <c r="G9205" s="389"/>
      <c r="H9205" s="387" t="b" cm="1">
        <f t="array" aca="1" ref="H9205" ca="1">EsNegrita(BP[[#This Row],[CODIGO]])</f>
        <v>0</v>
      </c>
      <c r="I9205" s="387" t="b" cm="1">
        <f t="array" ref="I9205">_xlfn.LET(
    _xlpm.codigos_devolucion, _xlfn.UNIQUE(_xlfn._xlws.FILTER(BP[CODIGO], ISNUMBER(SEARCH("devoluci", BP[NOMBRE CUENTA])), {""})),
    ISNUMBER(MATCH(BP[[#This Row],[CODIGO]], _xlpm.codigos_devolucion, 0))
)</f>
        <v>0</v>
      </c>
    </row>
    <row r="9206" spans="1:9" x14ac:dyDescent="0.25">
      <c r="A9206" s="68"/>
      <c r="B9206" s="68"/>
      <c r="C9206" s="68"/>
      <c r="D9206" s="68"/>
      <c r="E9206" s="68"/>
      <c r="F9206" s="68"/>
      <c r="G9206" s="389"/>
      <c r="H9206" s="387" t="b" cm="1">
        <f t="array" aca="1" ref="H9206" ca="1">EsNegrita(BP[[#This Row],[CODIGO]])</f>
        <v>0</v>
      </c>
      <c r="I9206" s="387" t="b" cm="1">
        <f t="array" ref="I9206">_xlfn.LET(
    _xlpm.codigos_devolucion, _xlfn.UNIQUE(_xlfn._xlws.FILTER(BP[CODIGO], ISNUMBER(SEARCH("devoluci", BP[NOMBRE CUENTA])), {""})),
    ISNUMBER(MATCH(BP[[#This Row],[CODIGO]], _xlpm.codigos_devolucion, 0))
)</f>
        <v>0</v>
      </c>
    </row>
    <row r="9207" spans="1:9" x14ac:dyDescent="0.25">
      <c r="A9207" s="68"/>
      <c r="B9207" s="68"/>
      <c r="C9207" s="68"/>
      <c r="D9207" s="68"/>
      <c r="E9207" s="68"/>
      <c r="F9207" s="68"/>
      <c r="G9207" s="389"/>
      <c r="H9207" s="387" t="b" cm="1">
        <f t="array" aca="1" ref="H9207" ca="1">EsNegrita(BP[[#This Row],[CODIGO]])</f>
        <v>0</v>
      </c>
      <c r="I9207" s="387" t="b" cm="1">
        <f t="array" ref="I9207">_xlfn.LET(
    _xlpm.codigos_devolucion, _xlfn.UNIQUE(_xlfn._xlws.FILTER(BP[CODIGO], ISNUMBER(SEARCH("devoluci", BP[NOMBRE CUENTA])), {""})),
    ISNUMBER(MATCH(BP[[#This Row],[CODIGO]], _xlpm.codigos_devolucion, 0))
)</f>
        <v>0</v>
      </c>
    </row>
    <row r="9208" spans="1:9" x14ac:dyDescent="0.25">
      <c r="A9208" s="68"/>
      <c r="B9208" s="68"/>
      <c r="C9208" s="68"/>
      <c r="D9208" s="68"/>
      <c r="E9208" s="68"/>
      <c r="F9208" s="68"/>
      <c r="G9208" s="389"/>
      <c r="H9208" s="387" t="b" cm="1">
        <f t="array" aca="1" ref="H9208" ca="1">EsNegrita(BP[[#This Row],[CODIGO]])</f>
        <v>0</v>
      </c>
      <c r="I9208" s="387" t="b" cm="1">
        <f t="array" ref="I9208">_xlfn.LET(
    _xlpm.codigos_devolucion, _xlfn.UNIQUE(_xlfn._xlws.FILTER(BP[CODIGO], ISNUMBER(SEARCH("devoluci", BP[NOMBRE CUENTA])), {""})),
    ISNUMBER(MATCH(BP[[#This Row],[CODIGO]], _xlpm.codigos_devolucion, 0))
)</f>
        <v>0</v>
      </c>
    </row>
    <row r="9209" spans="1:9" x14ac:dyDescent="0.25">
      <c r="A9209" s="68"/>
      <c r="B9209" s="68"/>
      <c r="C9209" s="68"/>
      <c r="D9209" s="68"/>
      <c r="E9209" s="68"/>
      <c r="F9209" s="68"/>
      <c r="G9209" s="389"/>
      <c r="H9209" s="387" t="b" cm="1">
        <f t="array" aca="1" ref="H9209" ca="1">EsNegrita(BP[[#This Row],[CODIGO]])</f>
        <v>0</v>
      </c>
      <c r="I9209" s="387" t="b" cm="1">
        <f t="array" ref="I9209">_xlfn.LET(
    _xlpm.codigos_devolucion, _xlfn.UNIQUE(_xlfn._xlws.FILTER(BP[CODIGO], ISNUMBER(SEARCH("devoluci", BP[NOMBRE CUENTA])), {""})),
    ISNUMBER(MATCH(BP[[#This Row],[CODIGO]], _xlpm.codigos_devolucion, 0))
)</f>
        <v>0</v>
      </c>
    </row>
    <row r="9210" spans="1:9" x14ac:dyDescent="0.25">
      <c r="A9210" s="68"/>
      <c r="B9210" s="68"/>
      <c r="C9210" s="68"/>
      <c r="D9210" s="68"/>
      <c r="E9210" s="68"/>
      <c r="F9210" s="68"/>
      <c r="G9210" s="389"/>
      <c r="H9210" s="387" t="b" cm="1">
        <f t="array" aca="1" ref="H9210" ca="1">EsNegrita(BP[[#This Row],[CODIGO]])</f>
        <v>0</v>
      </c>
      <c r="I9210" s="387" t="b" cm="1">
        <f t="array" ref="I9210">_xlfn.LET(
    _xlpm.codigos_devolucion, _xlfn.UNIQUE(_xlfn._xlws.FILTER(BP[CODIGO], ISNUMBER(SEARCH("devoluci", BP[NOMBRE CUENTA])), {""})),
    ISNUMBER(MATCH(BP[[#This Row],[CODIGO]], _xlpm.codigos_devolucion, 0))
)</f>
        <v>0</v>
      </c>
    </row>
    <row r="9211" spans="1:9" x14ac:dyDescent="0.25">
      <c r="A9211" s="68"/>
      <c r="B9211" s="68"/>
      <c r="C9211" s="68"/>
      <c r="D9211" s="68"/>
      <c r="E9211" s="68"/>
      <c r="F9211" s="68"/>
      <c r="G9211" s="389"/>
      <c r="H9211" s="387" t="b" cm="1">
        <f t="array" aca="1" ref="H9211" ca="1">EsNegrita(BP[[#This Row],[CODIGO]])</f>
        <v>0</v>
      </c>
      <c r="I9211" s="387" t="b" cm="1">
        <f t="array" ref="I9211">_xlfn.LET(
    _xlpm.codigos_devolucion, _xlfn.UNIQUE(_xlfn._xlws.FILTER(BP[CODIGO], ISNUMBER(SEARCH("devoluci", BP[NOMBRE CUENTA])), {""})),
    ISNUMBER(MATCH(BP[[#This Row],[CODIGO]], _xlpm.codigos_devolucion, 0))
)</f>
        <v>0</v>
      </c>
    </row>
    <row r="9212" spans="1:9" x14ac:dyDescent="0.25">
      <c r="A9212" s="68"/>
      <c r="B9212" s="68"/>
      <c r="C9212" s="68"/>
      <c r="D9212" s="68"/>
      <c r="E9212" s="68"/>
      <c r="F9212" s="68"/>
      <c r="G9212" s="389"/>
      <c r="H9212" s="387" t="b" cm="1">
        <f t="array" aca="1" ref="H9212" ca="1">EsNegrita(BP[[#This Row],[CODIGO]])</f>
        <v>0</v>
      </c>
      <c r="I9212" s="387" t="b" cm="1">
        <f t="array" ref="I9212">_xlfn.LET(
    _xlpm.codigos_devolucion, _xlfn.UNIQUE(_xlfn._xlws.FILTER(BP[CODIGO], ISNUMBER(SEARCH("devoluci", BP[NOMBRE CUENTA])), {""})),
    ISNUMBER(MATCH(BP[[#This Row],[CODIGO]], _xlpm.codigos_devolucion, 0))
)</f>
        <v>0</v>
      </c>
    </row>
    <row r="9213" spans="1:9" x14ac:dyDescent="0.25">
      <c r="A9213" s="68"/>
      <c r="B9213" s="68"/>
      <c r="C9213" s="68"/>
      <c r="D9213" s="68"/>
      <c r="E9213" s="68"/>
      <c r="F9213" s="68"/>
      <c r="G9213" s="389"/>
      <c r="H9213" s="387" t="b" cm="1">
        <f t="array" aca="1" ref="H9213" ca="1">EsNegrita(BP[[#This Row],[CODIGO]])</f>
        <v>0</v>
      </c>
      <c r="I9213" s="387" t="b" cm="1">
        <f t="array" ref="I9213">_xlfn.LET(
    _xlpm.codigos_devolucion, _xlfn.UNIQUE(_xlfn._xlws.FILTER(BP[CODIGO], ISNUMBER(SEARCH("devoluci", BP[NOMBRE CUENTA])), {""})),
    ISNUMBER(MATCH(BP[[#This Row],[CODIGO]], _xlpm.codigos_devolucion, 0))
)</f>
        <v>0</v>
      </c>
    </row>
    <row r="9214" spans="1:9" x14ac:dyDescent="0.25">
      <c r="A9214" s="68"/>
      <c r="B9214" s="68"/>
      <c r="C9214" s="68"/>
      <c r="D9214" s="68"/>
      <c r="E9214" s="68"/>
      <c r="F9214" s="68"/>
      <c r="G9214" s="389"/>
      <c r="H9214" s="387" t="b" cm="1">
        <f t="array" aca="1" ref="H9214" ca="1">EsNegrita(BP[[#This Row],[CODIGO]])</f>
        <v>0</v>
      </c>
      <c r="I9214" s="387" t="b" cm="1">
        <f t="array" ref="I9214">_xlfn.LET(
    _xlpm.codigos_devolucion, _xlfn.UNIQUE(_xlfn._xlws.FILTER(BP[CODIGO], ISNUMBER(SEARCH("devoluci", BP[NOMBRE CUENTA])), {""})),
    ISNUMBER(MATCH(BP[[#This Row],[CODIGO]], _xlpm.codigos_devolucion, 0))
)</f>
        <v>0</v>
      </c>
    </row>
    <row r="9215" spans="1:9" x14ac:dyDescent="0.25">
      <c r="A9215" s="68"/>
      <c r="B9215" s="68"/>
      <c r="C9215" s="68"/>
      <c r="D9215" s="68"/>
      <c r="E9215" s="68"/>
      <c r="F9215" s="68"/>
      <c r="G9215" s="389"/>
      <c r="H9215" s="387" t="b" cm="1">
        <f t="array" aca="1" ref="H9215" ca="1">EsNegrita(BP[[#This Row],[CODIGO]])</f>
        <v>0</v>
      </c>
      <c r="I9215" s="387" t="b" cm="1">
        <f t="array" ref="I9215">_xlfn.LET(
    _xlpm.codigos_devolucion, _xlfn.UNIQUE(_xlfn._xlws.FILTER(BP[CODIGO], ISNUMBER(SEARCH("devoluci", BP[NOMBRE CUENTA])), {""})),
    ISNUMBER(MATCH(BP[[#This Row],[CODIGO]], _xlpm.codigos_devolucion, 0))
)</f>
        <v>0</v>
      </c>
    </row>
    <row r="9216" spans="1:9" x14ac:dyDescent="0.25">
      <c r="A9216" s="68"/>
      <c r="B9216" s="68"/>
      <c r="C9216" s="68"/>
      <c r="D9216" s="68"/>
      <c r="E9216" s="68"/>
      <c r="F9216" s="68"/>
      <c r="G9216" s="389"/>
      <c r="H9216" s="387" t="b" cm="1">
        <f t="array" aca="1" ref="H9216" ca="1">EsNegrita(BP[[#This Row],[CODIGO]])</f>
        <v>0</v>
      </c>
      <c r="I9216" s="387" t="b" cm="1">
        <f t="array" ref="I9216">_xlfn.LET(
    _xlpm.codigos_devolucion, _xlfn.UNIQUE(_xlfn._xlws.FILTER(BP[CODIGO], ISNUMBER(SEARCH("devoluci", BP[NOMBRE CUENTA])), {""})),
    ISNUMBER(MATCH(BP[[#This Row],[CODIGO]], _xlpm.codigos_devolucion, 0))
)</f>
        <v>0</v>
      </c>
    </row>
    <row r="9217" spans="1:9" x14ac:dyDescent="0.25">
      <c r="A9217" s="68"/>
      <c r="B9217" s="68"/>
      <c r="C9217" s="68"/>
      <c r="D9217" s="68"/>
      <c r="E9217" s="68"/>
      <c r="F9217" s="68"/>
      <c r="G9217" s="389"/>
      <c r="H9217" s="387" t="b" cm="1">
        <f t="array" aca="1" ref="H9217" ca="1">EsNegrita(BP[[#This Row],[CODIGO]])</f>
        <v>0</v>
      </c>
      <c r="I9217" s="387" t="b" cm="1">
        <f t="array" ref="I9217">_xlfn.LET(
    _xlpm.codigos_devolucion, _xlfn.UNIQUE(_xlfn._xlws.FILTER(BP[CODIGO], ISNUMBER(SEARCH("devoluci", BP[NOMBRE CUENTA])), {""})),
    ISNUMBER(MATCH(BP[[#This Row],[CODIGO]], _xlpm.codigos_devolucion, 0))
)</f>
        <v>0</v>
      </c>
    </row>
    <row r="9218" spans="1:9" x14ac:dyDescent="0.25">
      <c r="A9218" s="68"/>
      <c r="B9218" s="68"/>
      <c r="C9218" s="68"/>
      <c r="D9218" s="68"/>
      <c r="E9218" s="68"/>
      <c r="F9218" s="68"/>
      <c r="G9218" s="389"/>
      <c r="H9218" s="387" t="b" cm="1">
        <f t="array" aca="1" ref="H9218" ca="1">EsNegrita(BP[[#This Row],[CODIGO]])</f>
        <v>0</v>
      </c>
      <c r="I9218" s="387" t="b" cm="1">
        <f t="array" ref="I9218">_xlfn.LET(
    _xlpm.codigos_devolucion, _xlfn.UNIQUE(_xlfn._xlws.FILTER(BP[CODIGO], ISNUMBER(SEARCH("devoluci", BP[NOMBRE CUENTA])), {""})),
    ISNUMBER(MATCH(BP[[#This Row],[CODIGO]], _xlpm.codigos_devolucion, 0))
)</f>
        <v>0</v>
      </c>
    </row>
    <row r="9219" spans="1:9" x14ac:dyDescent="0.25">
      <c r="A9219" s="68"/>
      <c r="B9219" s="68"/>
      <c r="C9219" s="68"/>
      <c r="D9219" s="68"/>
      <c r="E9219" s="68"/>
      <c r="F9219" s="68"/>
      <c r="G9219" s="389"/>
      <c r="H9219" s="387" t="b" cm="1">
        <f t="array" aca="1" ref="H9219" ca="1">EsNegrita(BP[[#This Row],[CODIGO]])</f>
        <v>0</v>
      </c>
      <c r="I9219" s="387" t="b" cm="1">
        <f t="array" ref="I9219">_xlfn.LET(
    _xlpm.codigos_devolucion, _xlfn.UNIQUE(_xlfn._xlws.FILTER(BP[CODIGO], ISNUMBER(SEARCH("devoluci", BP[NOMBRE CUENTA])), {""})),
    ISNUMBER(MATCH(BP[[#This Row],[CODIGO]], _xlpm.codigos_devolucion, 0))
)</f>
        <v>0</v>
      </c>
    </row>
    <row r="9220" spans="1:9" x14ac:dyDescent="0.25">
      <c r="A9220" s="68"/>
      <c r="B9220" s="68"/>
      <c r="C9220" s="68"/>
      <c r="D9220" s="68"/>
      <c r="E9220" s="68"/>
      <c r="F9220" s="68"/>
      <c r="G9220" s="389"/>
      <c r="H9220" s="387" t="b" cm="1">
        <f t="array" aca="1" ref="H9220" ca="1">EsNegrita(BP[[#This Row],[CODIGO]])</f>
        <v>0</v>
      </c>
      <c r="I9220" s="387" t="b" cm="1">
        <f t="array" ref="I9220">_xlfn.LET(
    _xlpm.codigos_devolucion, _xlfn.UNIQUE(_xlfn._xlws.FILTER(BP[CODIGO], ISNUMBER(SEARCH("devoluci", BP[NOMBRE CUENTA])), {""})),
    ISNUMBER(MATCH(BP[[#This Row],[CODIGO]], _xlpm.codigos_devolucion, 0))
)</f>
        <v>0</v>
      </c>
    </row>
    <row r="9221" spans="1:9" x14ac:dyDescent="0.25">
      <c r="A9221" s="68"/>
      <c r="B9221" s="68"/>
      <c r="C9221" s="68"/>
      <c r="D9221" s="68"/>
      <c r="E9221" s="68"/>
      <c r="F9221" s="68"/>
      <c r="G9221" s="389"/>
      <c r="H9221" s="387" t="b" cm="1">
        <f t="array" aca="1" ref="H9221" ca="1">EsNegrita(BP[[#This Row],[CODIGO]])</f>
        <v>0</v>
      </c>
      <c r="I9221" s="387" t="b" cm="1">
        <f t="array" ref="I9221">_xlfn.LET(
    _xlpm.codigos_devolucion, _xlfn.UNIQUE(_xlfn._xlws.FILTER(BP[CODIGO], ISNUMBER(SEARCH("devoluci", BP[NOMBRE CUENTA])), {""})),
    ISNUMBER(MATCH(BP[[#This Row],[CODIGO]], _xlpm.codigos_devolucion, 0))
)</f>
        <v>0</v>
      </c>
    </row>
    <row r="9222" spans="1:9" x14ac:dyDescent="0.25">
      <c r="A9222" s="68"/>
      <c r="B9222" s="68"/>
      <c r="C9222" s="68"/>
      <c r="D9222" s="68"/>
      <c r="E9222" s="68"/>
      <c r="F9222" s="68"/>
      <c r="G9222" s="389"/>
      <c r="H9222" s="387" t="b" cm="1">
        <f t="array" aca="1" ref="H9222" ca="1">EsNegrita(BP[[#This Row],[CODIGO]])</f>
        <v>0</v>
      </c>
      <c r="I9222" s="387" t="b" cm="1">
        <f t="array" ref="I9222">_xlfn.LET(
    _xlpm.codigos_devolucion, _xlfn.UNIQUE(_xlfn._xlws.FILTER(BP[CODIGO], ISNUMBER(SEARCH("devoluci", BP[NOMBRE CUENTA])), {""})),
    ISNUMBER(MATCH(BP[[#This Row],[CODIGO]], _xlpm.codigos_devolucion, 0))
)</f>
        <v>0</v>
      </c>
    </row>
    <row r="9223" spans="1:9" x14ac:dyDescent="0.25">
      <c r="A9223" s="68"/>
      <c r="B9223" s="68"/>
      <c r="C9223" s="68"/>
      <c r="D9223" s="68"/>
      <c r="E9223" s="68"/>
      <c r="F9223" s="68"/>
      <c r="G9223" s="389"/>
      <c r="H9223" s="387" t="b" cm="1">
        <f t="array" aca="1" ref="H9223" ca="1">EsNegrita(BP[[#This Row],[CODIGO]])</f>
        <v>0</v>
      </c>
      <c r="I9223" s="387" t="b" cm="1">
        <f t="array" ref="I9223">_xlfn.LET(
    _xlpm.codigos_devolucion, _xlfn.UNIQUE(_xlfn._xlws.FILTER(BP[CODIGO], ISNUMBER(SEARCH("devoluci", BP[NOMBRE CUENTA])), {""})),
    ISNUMBER(MATCH(BP[[#This Row],[CODIGO]], _xlpm.codigos_devolucion, 0))
)</f>
        <v>0</v>
      </c>
    </row>
    <row r="9224" spans="1:9" x14ac:dyDescent="0.25">
      <c r="A9224" s="68"/>
      <c r="B9224" s="68"/>
      <c r="C9224" s="68"/>
      <c r="D9224" s="68"/>
      <c r="E9224" s="68"/>
      <c r="F9224" s="68"/>
      <c r="G9224" s="389"/>
      <c r="H9224" s="387" t="b" cm="1">
        <f t="array" aca="1" ref="H9224" ca="1">EsNegrita(BP[[#This Row],[CODIGO]])</f>
        <v>0</v>
      </c>
      <c r="I9224" s="387" t="b" cm="1">
        <f t="array" ref="I9224">_xlfn.LET(
    _xlpm.codigos_devolucion, _xlfn.UNIQUE(_xlfn._xlws.FILTER(BP[CODIGO], ISNUMBER(SEARCH("devoluci", BP[NOMBRE CUENTA])), {""})),
    ISNUMBER(MATCH(BP[[#This Row],[CODIGO]], _xlpm.codigos_devolucion, 0))
)</f>
        <v>0</v>
      </c>
    </row>
    <row r="9225" spans="1:9" x14ac:dyDescent="0.25">
      <c r="A9225" s="68"/>
      <c r="B9225" s="68"/>
      <c r="C9225" s="68"/>
      <c r="D9225" s="68"/>
      <c r="E9225" s="68"/>
      <c r="F9225" s="68"/>
      <c r="G9225" s="389"/>
      <c r="H9225" s="387" t="b" cm="1">
        <f t="array" aca="1" ref="H9225" ca="1">EsNegrita(BP[[#This Row],[CODIGO]])</f>
        <v>0</v>
      </c>
      <c r="I9225" s="387" t="b" cm="1">
        <f t="array" ref="I9225">_xlfn.LET(
    _xlpm.codigos_devolucion, _xlfn.UNIQUE(_xlfn._xlws.FILTER(BP[CODIGO], ISNUMBER(SEARCH("devoluci", BP[NOMBRE CUENTA])), {""})),
    ISNUMBER(MATCH(BP[[#This Row],[CODIGO]], _xlpm.codigos_devolucion, 0))
)</f>
        <v>0</v>
      </c>
    </row>
    <row r="9226" spans="1:9" x14ac:dyDescent="0.25">
      <c r="A9226" s="68"/>
      <c r="B9226" s="68"/>
      <c r="C9226" s="68"/>
      <c r="D9226" s="68"/>
      <c r="E9226" s="68"/>
      <c r="F9226" s="68"/>
      <c r="G9226" s="389"/>
      <c r="H9226" s="387" t="b" cm="1">
        <f t="array" aca="1" ref="H9226" ca="1">EsNegrita(BP[[#This Row],[CODIGO]])</f>
        <v>0</v>
      </c>
      <c r="I9226" s="387" t="b" cm="1">
        <f t="array" ref="I9226">_xlfn.LET(
    _xlpm.codigos_devolucion, _xlfn.UNIQUE(_xlfn._xlws.FILTER(BP[CODIGO], ISNUMBER(SEARCH("devoluci", BP[NOMBRE CUENTA])), {""})),
    ISNUMBER(MATCH(BP[[#This Row],[CODIGO]], _xlpm.codigos_devolucion, 0))
)</f>
        <v>0</v>
      </c>
    </row>
    <row r="9227" spans="1:9" x14ac:dyDescent="0.25">
      <c r="A9227" s="68"/>
      <c r="B9227" s="68"/>
      <c r="C9227" s="68"/>
      <c r="D9227" s="68"/>
      <c r="E9227" s="68"/>
      <c r="F9227" s="68"/>
      <c r="G9227" s="389"/>
      <c r="H9227" s="387" t="b" cm="1">
        <f t="array" aca="1" ref="H9227" ca="1">EsNegrita(BP[[#This Row],[CODIGO]])</f>
        <v>0</v>
      </c>
      <c r="I9227" s="387" t="b" cm="1">
        <f t="array" ref="I9227">_xlfn.LET(
    _xlpm.codigos_devolucion, _xlfn.UNIQUE(_xlfn._xlws.FILTER(BP[CODIGO], ISNUMBER(SEARCH("devoluci", BP[NOMBRE CUENTA])), {""})),
    ISNUMBER(MATCH(BP[[#This Row],[CODIGO]], _xlpm.codigos_devolucion, 0))
)</f>
        <v>0</v>
      </c>
    </row>
    <row r="9228" spans="1:9" x14ac:dyDescent="0.25">
      <c r="A9228" s="68"/>
      <c r="B9228" s="68"/>
      <c r="C9228" s="68"/>
      <c r="D9228" s="68"/>
      <c r="E9228" s="68"/>
      <c r="F9228" s="68"/>
      <c r="G9228" s="389"/>
      <c r="H9228" s="387" t="b" cm="1">
        <f t="array" aca="1" ref="H9228" ca="1">EsNegrita(BP[[#This Row],[CODIGO]])</f>
        <v>0</v>
      </c>
      <c r="I9228" s="387" t="b" cm="1">
        <f t="array" ref="I9228">_xlfn.LET(
    _xlpm.codigos_devolucion, _xlfn.UNIQUE(_xlfn._xlws.FILTER(BP[CODIGO], ISNUMBER(SEARCH("devoluci", BP[NOMBRE CUENTA])), {""})),
    ISNUMBER(MATCH(BP[[#This Row],[CODIGO]], _xlpm.codigos_devolucion, 0))
)</f>
        <v>0</v>
      </c>
    </row>
    <row r="9229" spans="1:9" x14ac:dyDescent="0.25">
      <c r="A9229" s="68"/>
      <c r="B9229" s="68"/>
      <c r="C9229" s="68"/>
      <c r="D9229" s="68"/>
      <c r="E9229" s="68"/>
      <c r="F9229" s="68"/>
      <c r="G9229" s="389"/>
      <c r="H9229" s="387" t="b" cm="1">
        <f t="array" aca="1" ref="H9229" ca="1">EsNegrita(BP[[#This Row],[CODIGO]])</f>
        <v>0</v>
      </c>
      <c r="I9229" s="387" t="b" cm="1">
        <f t="array" ref="I9229">_xlfn.LET(
    _xlpm.codigos_devolucion, _xlfn.UNIQUE(_xlfn._xlws.FILTER(BP[CODIGO], ISNUMBER(SEARCH("devoluci", BP[NOMBRE CUENTA])), {""})),
    ISNUMBER(MATCH(BP[[#This Row],[CODIGO]], _xlpm.codigos_devolucion, 0))
)</f>
        <v>0</v>
      </c>
    </row>
    <row r="9230" spans="1:9" x14ac:dyDescent="0.25">
      <c r="A9230" s="68"/>
      <c r="B9230" s="68"/>
      <c r="C9230" s="68"/>
      <c r="D9230" s="68"/>
      <c r="E9230" s="68"/>
      <c r="F9230" s="68"/>
      <c r="G9230" s="389"/>
      <c r="H9230" s="387" t="b" cm="1">
        <f t="array" aca="1" ref="H9230" ca="1">EsNegrita(BP[[#This Row],[CODIGO]])</f>
        <v>0</v>
      </c>
      <c r="I9230" s="387" t="b" cm="1">
        <f t="array" ref="I9230">_xlfn.LET(
    _xlpm.codigos_devolucion, _xlfn.UNIQUE(_xlfn._xlws.FILTER(BP[CODIGO], ISNUMBER(SEARCH("devoluci", BP[NOMBRE CUENTA])), {""})),
    ISNUMBER(MATCH(BP[[#This Row],[CODIGO]], _xlpm.codigos_devolucion, 0))
)</f>
        <v>0</v>
      </c>
    </row>
    <row r="9231" spans="1:9" x14ac:dyDescent="0.25">
      <c r="A9231" s="68"/>
      <c r="B9231" s="68"/>
      <c r="C9231" s="68"/>
      <c r="D9231" s="68"/>
      <c r="E9231" s="68"/>
      <c r="F9231" s="68"/>
      <c r="G9231" s="389"/>
      <c r="H9231" s="387" t="b" cm="1">
        <f t="array" aca="1" ref="H9231" ca="1">EsNegrita(BP[[#This Row],[CODIGO]])</f>
        <v>0</v>
      </c>
      <c r="I9231" s="387" t="b" cm="1">
        <f t="array" ref="I9231">_xlfn.LET(
    _xlpm.codigos_devolucion, _xlfn.UNIQUE(_xlfn._xlws.FILTER(BP[CODIGO], ISNUMBER(SEARCH("devoluci", BP[NOMBRE CUENTA])), {""})),
    ISNUMBER(MATCH(BP[[#This Row],[CODIGO]], _xlpm.codigos_devolucion, 0))
)</f>
        <v>0</v>
      </c>
    </row>
    <row r="9232" spans="1:9" x14ac:dyDescent="0.25">
      <c r="A9232" s="68"/>
      <c r="B9232" s="68"/>
      <c r="C9232" s="68"/>
      <c r="D9232" s="68"/>
      <c r="E9232" s="68"/>
      <c r="F9232" s="68"/>
      <c r="G9232" s="389"/>
      <c r="H9232" s="387" t="b" cm="1">
        <f t="array" aca="1" ref="H9232" ca="1">EsNegrita(BP[[#This Row],[CODIGO]])</f>
        <v>0</v>
      </c>
      <c r="I9232" s="387" t="b" cm="1">
        <f t="array" ref="I9232">_xlfn.LET(
    _xlpm.codigos_devolucion, _xlfn.UNIQUE(_xlfn._xlws.FILTER(BP[CODIGO], ISNUMBER(SEARCH("devoluci", BP[NOMBRE CUENTA])), {""})),
    ISNUMBER(MATCH(BP[[#This Row],[CODIGO]], _xlpm.codigos_devolucion, 0))
)</f>
        <v>0</v>
      </c>
    </row>
    <row r="9233" spans="1:9" x14ac:dyDescent="0.25">
      <c r="A9233" s="68"/>
      <c r="B9233" s="68"/>
      <c r="C9233" s="68"/>
      <c r="D9233" s="68"/>
      <c r="E9233" s="68"/>
      <c r="F9233" s="68"/>
      <c r="G9233" s="389"/>
      <c r="H9233" s="387" t="b" cm="1">
        <f t="array" aca="1" ref="H9233" ca="1">EsNegrita(BP[[#This Row],[CODIGO]])</f>
        <v>0</v>
      </c>
      <c r="I9233" s="387" t="b" cm="1">
        <f t="array" ref="I9233">_xlfn.LET(
    _xlpm.codigos_devolucion, _xlfn.UNIQUE(_xlfn._xlws.FILTER(BP[CODIGO], ISNUMBER(SEARCH("devoluci", BP[NOMBRE CUENTA])), {""})),
    ISNUMBER(MATCH(BP[[#This Row],[CODIGO]], _xlpm.codigos_devolucion, 0))
)</f>
        <v>0</v>
      </c>
    </row>
    <row r="9234" spans="1:9" x14ac:dyDescent="0.25">
      <c r="A9234" s="68"/>
      <c r="B9234" s="68"/>
      <c r="C9234" s="68"/>
      <c r="D9234" s="68"/>
      <c r="E9234" s="68"/>
      <c r="F9234" s="68"/>
      <c r="G9234" s="389"/>
      <c r="H9234" s="387" t="b" cm="1">
        <f t="array" aca="1" ref="H9234" ca="1">EsNegrita(BP[[#This Row],[CODIGO]])</f>
        <v>0</v>
      </c>
      <c r="I9234" s="387" t="b" cm="1">
        <f t="array" ref="I9234">_xlfn.LET(
    _xlpm.codigos_devolucion, _xlfn.UNIQUE(_xlfn._xlws.FILTER(BP[CODIGO], ISNUMBER(SEARCH("devoluci", BP[NOMBRE CUENTA])), {""})),
    ISNUMBER(MATCH(BP[[#This Row],[CODIGO]], _xlpm.codigos_devolucion, 0))
)</f>
        <v>0</v>
      </c>
    </row>
    <row r="9235" spans="1:9" x14ac:dyDescent="0.25">
      <c r="A9235" s="68"/>
      <c r="B9235" s="68"/>
      <c r="C9235" s="68"/>
      <c r="D9235" s="68"/>
      <c r="E9235" s="68"/>
      <c r="F9235" s="68"/>
      <c r="G9235" s="389"/>
      <c r="H9235" s="387" t="b" cm="1">
        <f t="array" aca="1" ref="H9235" ca="1">EsNegrita(BP[[#This Row],[CODIGO]])</f>
        <v>0</v>
      </c>
      <c r="I9235" s="387" t="b" cm="1">
        <f t="array" ref="I9235">_xlfn.LET(
    _xlpm.codigos_devolucion, _xlfn.UNIQUE(_xlfn._xlws.FILTER(BP[CODIGO], ISNUMBER(SEARCH("devoluci", BP[NOMBRE CUENTA])), {""})),
    ISNUMBER(MATCH(BP[[#This Row],[CODIGO]], _xlpm.codigos_devolucion, 0))
)</f>
        <v>0</v>
      </c>
    </row>
    <row r="9236" spans="1:9" x14ac:dyDescent="0.25">
      <c r="A9236" s="68"/>
      <c r="B9236" s="68"/>
      <c r="C9236" s="68"/>
      <c r="D9236" s="68"/>
      <c r="E9236" s="68"/>
      <c r="F9236" s="68"/>
      <c r="G9236" s="389"/>
      <c r="H9236" s="387" t="b" cm="1">
        <f t="array" aca="1" ref="H9236" ca="1">EsNegrita(BP[[#This Row],[CODIGO]])</f>
        <v>0</v>
      </c>
      <c r="I9236" s="387" t="b" cm="1">
        <f t="array" ref="I9236">_xlfn.LET(
    _xlpm.codigos_devolucion, _xlfn.UNIQUE(_xlfn._xlws.FILTER(BP[CODIGO], ISNUMBER(SEARCH("devoluci", BP[NOMBRE CUENTA])), {""})),
    ISNUMBER(MATCH(BP[[#This Row],[CODIGO]], _xlpm.codigos_devolucion, 0))
)</f>
        <v>0</v>
      </c>
    </row>
    <row r="9237" spans="1:9" x14ac:dyDescent="0.25">
      <c r="A9237" s="68"/>
      <c r="B9237" s="68"/>
      <c r="C9237" s="68"/>
      <c r="D9237" s="68"/>
      <c r="E9237" s="68"/>
      <c r="F9237" s="68"/>
      <c r="G9237" s="389"/>
      <c r="H9237" s="387" t="b" cm="1">
        <f t="array" aca="1" ref="H9237" ca="1">EsNegrita(BP[[#This Row],[CODIGO]])</f>
        <v>0</v>
      </c>
      <c r="I9237" s="387" t="b" cm="1">
        <f t="array" ref="I9237">_xlfn.LET(
    _xlpm.codigos_devolucion, _xlfn.UNIQUE(_xlfn._xlws.FILTER(BP[CODIGO], ISNUMBER(SEARCH("devoluci", BP[NOMBRE CUENTA])), {""})),
    ISNUMBER(MATCH(BP[[#This Row],[CODIGO]], _xlpm.codigos_devolucion, 0))
)</f>
        <v>0</v>
      </c>
    </row>
    <row r="9238" spans="1:9" x14ac:dyDescent="0.25">
      <c r="A9238" s="68"/>
      <c r="B9238" s="68"/>
      <c r="C9238" s="68"/>
      <c r="D9238" s="68"/>
      <c r="E9238" s="68"/>
      <c r="F9238" s="68"/>
      <c r="G9238" s="389"/>
      <c r="H9238" s="387" t="b" cm="1">
        <f t="array" aca="1" ref="H9238" ca="1">EsNegrita(BP[[#This Row],[CODIGO]])</f>
        <v>0</v>
      </c>
      <c r="I9238" s="387" t="b" cm="1">
        <f t="array" ref="I9238">_xlfn.LET(
    _xlpm.codigos_devolucion, _xlfn.UNIQUE(_xlfn._xlws.FILTER(BP[CODIGO], ISNUMBER(SEARCH("devoluci", BP[NOMBRE CUENTA])), {""})),
    ISNUMBER(MATCH(BP[[#This Row],[CODIGO]], _xlpm.codigos_devolucion, 0))
)</f>
        <v>0</v>
      </c>
    </row>
    <row r="9239" spans="1:9" x14ac:dyDescent="0.25">
      <c r="A9239" s="68"/>
      <c r="B9239" s="68"/>
      <c r="C9239" s="68"/>
      <c r="D9239" s="68"/>
      <c r="E9239" s="68"/>
      <c r="F9239" s="68"/>
      <c r="G9239" s="389"/>
      <c r="H9239" s="387" t="b" cm="1">
        <f t="array" aca="1" ref="H9239" ca="1">EsNegrita(BP[[#This Row],[CODIGO]])</f>
        <v>0</v>
      </c>
      <c r="I9239" s="387" t="b" cm="1">
        <f t="array" ref="I9239">_xlfn.LET(
    _xlpm.codigos_devolucion, _xlfn.UNIQUE(_xlfn._xlws.FILTER(BP[CODIGO], ISNUMBER(SEARCH("devoluci", BP[NOMBRE CUENTA])), {""})),
    ISNUMBER(MATCH(BP[[#This Row],[CODIGO]], _xlpm.codigos_devolucion, 0))
)</f>
        <v>0</v>
      </c>
    </row>
    <row r="9240" spans="1:9" x14ac:dyDescent="0.25">
      <c r="A9240" s="68"/>
      <c r="B9240" s="68"/>
      <c r="C9240" s="68"/>
      <c r="D9240" s="68"/>
      <c r="E9240" s="68"/>
      <c r="F9240" s="68"/>
      <c r="G9240" s="389"/>
      <c r="H9240" s="387" t="b" cm="1">
        <f t="array" aca="1" ref="H9240" ca="1">EsNegrita(BP[[#This Row],[CODIGO]])</f>
        <v>0</v>
      </c>
      <c r="I9240" s="387" t="b" cm="1">
        <f t="array" ref="I9240">_xlfn.LET(
    _xlpm.codigos_devolucion, _xlfn.UNIQUE(_xlfn._xlws.FILTER(BP[CODIGO], ISNUMBER(SEARCH("devoluci", BP[NOMBRE CUENTA])), {""})),
    ISNUMBER(MATCH(BP[[#This Row],[CODIGO]], _xlpm.codigos_devolucion, 0))
)</f>
        <v>0</v>
      </c>
    </row>
    <row r="9241" spans="1:9" x14ac:dyDescent="0.25">
      <c r="A9241" s="68"/>
      <c r="B9241" s="68"/>
      <c r="C9241" s="68"/>
      <c r="D9241" s="68"/>
      <c r="E9241" s="68"/>
      <c r="F9241" s="68"/>
      <c r="G9241" s="389"/>
      <c r="H9241" s="387" t="b" cm="1">
        <f t="array" aca="1" ref="H9241" ca="1">EsNegrita(BP[[#This Row],[CODIGO]])</f>
        <v>0</v>
      </c>
      <c r="I9241" s="387" t="b" cm="1">
        <f t="array" ref="I9241">_xlfn.LET(
    _xlpm.codigos_devolucion, _xlfn.UNIQUE(_xlfn._xlws.FILTER(BP[CODIGO], ISNUMBER(SEARCH("devoluci", BP[NOMBRE CUENTA])), {""})),
    ISNUMBER(MATCH(BP[[#This Row],[CODIGO]], _xlpm.codigos_devolucion, 0))
)</f>
        <v>0</v>
      </c>
    </row>
    <row r="9242" spans="1:9" x14ac:dyDescent="0.25">
      <c r="A9242" s="68"/>
      <c r="B9242" s="68"/>
      <c r="C9242" s="68"/>
      <c r="D9242" s="68"/>
      <c r="E9242" s="68"/>
      <c r="F9242" s="68"/>
      <c r="G9242" s="389"/>
      <c r="H9242" s="387" t="b" cm="1">
        <f t="array" aca="1" ref="H9242" ca="1">EsNegrita(BP[[#This Row],[CODIGO]])</f>
        <v>0</v>
      </c>
      <c r="I9242" s="387" t="b" cm="1">
        <f t="array" ref="I9242">_xlfn.LET(
    _xlpm.codigos_devolucion, _xlfn.UNIQUE(_xlfn._xlws.FILTER(BP[CODIGO], ISNUMBER(SEARCH("devoluci", BP[NOMBRE CUENTA])), {""})),
    ISNUMBER(MATCH(BP[[#This Row],[CODIGO]], _xlpm.codigos_devolucion, 0))
)</f>
        <v>0</v>
      </c>
    </row>
    <row r="9243" spans="1:9" x14ac:dyDescent="0.25">
      <c r="A9243" s="68"/>
      <c r="B9243" s="68"/>
      <c r="C9243" s="68"/>
      <c r="D9243" s="68"/>
      <c r="E9243" s="68"/>
      <c r="F9243" s="68"/>
      <c r="G9243" s="389"/>
      <c r="H9243" s="387" t="b" cm="1">
        <f t="array" aca="1" ref="H9243" ca="1">EsNegrita(BP[[#This Row],[CODIGO]])</f>
        <v>0</v>
      </c>
      <c r="I9243" s="387" t="b" cm="1">
        <f t="array" ref="I9243">_xlfn.LET(
    _xlpm.codigos_devolucion, _xlfn.UNIQUE(_xlfn._xlws.FILTER(BP[CODIGO], ISNUMBER(SEARCH("devoluci", BP[NOMBRE CUENTA])), {""})),
    ISNUMBER(MATCH(BP[[#This Row],[CODIGO]], _xlpm.codigos_devolucion, 0))
)</f>
        <v>0</v>
      </c>
    </row>
    <row r="9244" spans="1:9" x14ac:dyDescent="0.25">
      <c r="A9244" s="68"/>
      <c r="B9244" s="68"/>
      <c r="C9244" s="68"/>
      <c r="D9244" s="68"/>
      <c r="E9244" s="68"/>
      <c r="F9244" s="68"/>
      <c r="G9244" s="389"/>
      <c r="H9244" s="387" t="b" cm="1">
        <f t="array" aca="1" ref="H9244" ca="1">EsNegrita(BP[[#This Row],[CODIGO]])</f>
        <v>0</v>
      </c>
      <c r="I9244" s="387" t="b" cm="1">
        <f t="array" ref="I9244">_xlfn.LET(
    _xlpm.codigos_devolucion, _xlfn.UNIQUE(_xlfn._xlws.FILTER(BP[CODIGO], ISNUMBER(SEARCH("devoluci", BP[NOMBRE CUENTA])), {""})),
    ISNUMBER(MATCH(BP[[#This Row],[CODIGO]], _xlpm.codigos_devolucion, 0))
)</f>
        <v>0</v>
      </c>
    </row>
    <row r="9245" spans="1:9" x14ac:dyDescent="0.25">
      <c r="A9245" s="68"/>
      <c r="B9245" s="68"/>
      <c r="C9245" s="68"/>
      <c r="D9245" s="68"/>
      <c r="E9245" s="68"/>
      <c r="F9245" s="68"/>
      <c r="G9245" s="389"/>
      <c r="H9245" s="387" t="b" cm="1">
        <f t="array" aca="1" ref="H9245" ca="1">EsNegrita(BP[[#This Row],[CODIGO]])</f>
        <v>0</v>
      </c>
      <c r="I9245" s="387" t="b" cm="1">
        <f t="array" ref="I9245">_xlfn.LET(
    _xlpm.codigos_devolucion, _xlfn.UNIQUE(_xlfn._xlws.FILTER(BP[CODIGO], ISNUMBER(SEARCH("devoluci", BP[NOMBRE CUENTA])), {""})),
    ISNUMBER(MATCH(BP[[#This Row],[CODIGO]], _xlpm.codigos_devolucion, 0))
)</f>
        <v>0</v>
      </c>
    </row>
    <row r="9246" spans="1:9" x14ac:dyDescent="0.25">
      <c r="A9246" s="68"/>
      <c r="B9246" s="68"/>
      <c r="C9246" s="68"/>
      <c r="D9246" s="68"/>
      <c r="E9246" s="68"/>
      <c r="F9246" s="68"/>
      <c r="G9246" s="389"/>
      <c r="H9246" s="387" t="b" cm="1">
        <f t="array" aca="1" ref="H9246" ca="1">EsNegrita(BP[[#This Row],[CODIGO]])</f>
        <v>0</v>
      </c>
      <c r="I9246" s="387" t="b" cm="1">
        <f t="array" ref="I9246">_xlfn.LET(
    _xlpm.codigos_devolucion, _xlfn.UNIQUE(_xlfn._xlws.FILTER(BP[CODIGO], ISNUMBER(SEARCH("devoluci", BP[NOMBRE CUENTA])), {""})),
    ISNUMBER(MATCH(BP[[#This Row],[CODIGO]], _xlpm.codigos_devolucion, 0))
)</f>
        <v>0</v>
      </c>
    </row>
    <row r="9247" spans="1:9" x14ac:dyDescent="0.25">
      <c r="A9247" s="68"/>
      <c r="B9247" s="68"/>
      <c r="C9247" s="68"/>
      <c r="D9247" s="68"/>
      <c r="E9247" s="68"/>
      <c r="F9247" s="68"/>
      <c r="G9247" s="389"/>
      <c r="H9247" s="387" t="b" cm="1">
        <f t="array" aca="1" ref="H9247" ca="1">EsNegrita(BP[[#This Row],[CODIGO]])</f>
        <v>0</v>
      </c>
      <c r="I9247" s="387" t="b" cm="1">
        <f t="array" ref="I9247">_xlfn.LET(
    _xlpm.codigos_devolucion, _xlfn.UNIQUE(_xlfn._xlws.FILTER(BP[CODIGO], ISNUMBER(SEARCH("devoluci", BP[NOMBRE CUENTA])), {""})),
    ISNUMBER(MATCH(BP[[#This Row],[CODIGO]], _xlpm.codigos_devolucion, 0))
)</f>
        <v>0</v>
      </c>
    </row>
    <row r="9248" spans="1:9" x14ac:dyDescent="0.25">
      <c r="A9248" s="68"/>
      <c r="B9248" s="68"/>
      <c r="C9248" s="68"/>
      <c r="D9248" s="68"/>
      <c r="E9248" s="68"/>
      <c r="F9248" s="68"/>
      <c r="G9248" s="389"/>
      <c r="H9248" s="387" t="b" cm="1">
        <f t="array" aca="1" ref="H9248" ca="1">EsNegrita(BP[[#This Row],[CODIGO]])</f>
        <v>0</v>
      </c>
      <c r="I9248" s="387" t="b" cm="1">
        <f t="array" ref="I9248">_xlfn.LET(
    _xlpm.codigos_devolucion, _xlfn.UNIQUE(_xlfn._xlws.FILTER(BP[CODIGO], ISNUMBER(SEARCH("devoluci", BP[NOMBRE CUENTA])), {""})),
    ISNUMBER(MATCH(BP[[#This Row],[CODIGO]], _xlpm.codigos_devolucion, 0))
)</f>
        <v>0</v>
      </c>
    </row>
    <row r="9249" spans="1:9" x14ac:dyDescent="0.25">
      <c r="A9249" s="68"/>
      <c r="B9249" s="68"/>
      <c r="C9249" s="68"/>
      <c r="D9249" s="68"/>
      <c r="E9249" s="68"/>
      <c r="F9249" s="68"/>
      <c r="G9249" s="389"/>
      <c r="H9249" s="387" t="b" cm="1">
        <f t="array" aca="1" ref="H9249" ca="1">EsNegrita(BP[[#This Row],[CODIGO]])</f>
        <v>0</v>
      </c>
      <c r="I9249" s="387" t="b" cm="1">
        <f t="array" ref="I9249">_xlfn.LET(
    _xlpm.codigos_devolucion, _xlfn.UNIQUE(_xlfn._xlws.FILTER(BP[CODIGO], ISNUMBER(SEARCH("devoluci", BP[NOMBRE CUENTA])), {""})),
    ISNUMBER(MATCH(BP[[#This Row],[CODIGO]], _xlpm.codigos_devolucion, 0))
)</f>
        <v>0</v>
      </c>
    </row>
    <row r="9250" spans="1:9" x14ac:dyDescent="0.25">
      <c r="A9250" s="68"/>
      <c r="B9250" s="68"/>
      <c r="C9250" s="68"/>
      <c r="D9250" s="68"/>
      <c r="E9250" s="68"/>
      <c r="F9250" s="68"/>
      <c r="G9250" s="389"/>
      <c r="H9250" s="387" t="b" cm="1">
        <f t="array" aca="1" ref="H9250" ca="1">EsNegrita(BP[[#This Row],[CODIGO]])</f>
        <v>0</v>
      </c>
      <c r="I9250" s="387" t="b" cm="1">
        <f t="array" ref="I9250">_xlfn.LET(
    _xlpm.codigos_devolucion, _xlfn.UNIQUE(_xlfn._xlws.FILTER(BP[CODIGO], ISNUMBER(SEARCH("devoluci", BP[NOMBRE CUENTA])), {""})),
    ISNUMBER(MATCH(BP[[#This Row],[CODIGO]], _xlpm.codigos_devolucion, 0))
)</f>
        <v>0</v>
      </c>
    </row>
    <row r="9251" spans="1:9" x14ac:dyDescent="0.25">
      <c r="A9251" s="68"/>
      <c r="B9251" s="68"/>
      <c r="C9251" s="68"/>
      <c r="D9251" s="68"/>
      <c r="E9251" s="68"/>
      <c r="F9251" s="68"/>
      <c r="G9251" s="389"/>
      <c r="H9251" s="387" t="b" cm="1">
        <f t="array" aca="1" ref="H9251" ca="1">EsNegrita(BP[[#This Row],[CODIGO]])</f>
        <v>0</v>
      </c>
      <c r="I9251" s="387" t="b" cm="1">
        <f t="array" ref="I9251">_xlfn.LET(
    _xlpm.codigos_devolucion, _xlfn.UNIQUE(_xlfn._xlws.FILTER(BP[CODIGO], ISNUMBER(SEARCH("devoluci", BP[NOMBRE CUENTA])), {""})),
    ISNUMBER(MATCH(BP[[#This Row],[CODIGO]], _xlpm.codigos_devolucion, 0))
)</f>
        <v>0</v>
      </c>
    </row>
    <row r="9252" spans="1:9" x14ac:dyDescent="0.25">
      <c r="A9252" s="68"/>
      <c r="B9252" s="68"/>
      <c r="C9252" s="68"/>
      <c r="D9252" s="68"/>
      <c r="E9252" s="68"/>
      <c r="F9252" s="68"/>
      <c r="G9252" s="389"/>
      <c r="H9252" s="387" t="b" cm="1">
        <f t="array" aca="1" ref="H9252" ca="1">EsNegrita(BP[[#This Row],[CODIGO]])</f>
        <v>0</v>
      </c>
      <c r="I9252" s="387" t="b" cm="1">
        <f t="array" ref="I9252">_xlfn.LET(
    _xlpm.codigos_devolucion, _xlfn.UNIQUE(_xlfn._xlws.FILTER(BP[CODIGO], ISNUMBER(SEARCH("devoluci", BP[NOMBRE CUENTA])), {""})),
    ISNUMBER(MATCH(BP[[#This Row],[CODIGO]], _xlpm.codigos_devolucion, 0))
)</f>
        <v>0</v>
      </c>
    </row>
    <row r="9253" spans="1:9" x14ac:dyDescent="0.25">
      <c r="A9253" s="68"/>
      <c r="B9253" s="68"/>
      <c r="C9253" s="68"/>
      <c r="D9253" s="68"/>
      <c r="E9253" s="68"/>
      <c r="F9253" s="68"/>
      <c r="G9253" s="389"/>
      <c r="H9253" s="387" t="b" cm="1">
        <f t="array" aca="1" ref="H9253" ca="1">EsNegrita(BP[[#This Row],[CODIGO]])</f>
        <v>0</v>
      </c>
      <c r="I9253" s="387" t="b" cm="1">
        <f t="array" ref="I9253">_xlfn.LET(
    _xlpm.codigos_devolucion, _xlfn.UNIQUE(_xlfn._xlws.FILTER(BP[CODIGO], ISNUMBER(SEARCH("devoluci", BP[NOMBRE CUENTA])), {""})),
    ISNUMBER(MATCH(BP[[#This Row],[CODIGO]], _xlpm.codigos_devolucion, 0))
)</f>
        <v>0</v>
      </c>
    </row>
    <row r="9254" spans="1:9" x14ac:dyDescent="0.25">
      <c r="A9254" s="68"/>
      <c r="B9254" s="68"/>
      <c r="C9254" s="68"/>
      <c r="D9254" s="68"/>
      <c r="E9254" s="68"/>
      <c r="F9254" s="68"/>
      <c r="G9254" s="389"/>
      <c r="H9254" s="387" t="b" cm="1">
        <f t="array" aca="1" ref="H9254" ca="1">EsNegrita(BP[[#This Row],[CODIGO]])</f>
        <v>0</v>
      </c>
      <c r="I9254" s="387" t="b" cm="1">
        <f t="array" ref="I9254">_xlfn.LET(
    _xlpm.codigos_devolucion, _xlfn.UNIQUE(_xlfn._xlws.FILTER(BP[CODIGO], ISNUMBER(SEARCH("devoluci", BP[NOMBRE CUENTA])), {""})),
    ISNUMBER(MATCH(BP[[#This Row],[CODIGO]], _xlpm.codigos_devolucion, 0))
)</f>
        <v>0</v>
      </c>
    </row>
    <row r="9255" spans="1:9" x14ac:dyDescent="0.25">
      <c r="A9255" s="68"/>
      <c r="B9255" s="68"/>
      <c r="C9255" s="68"/>
      <c r="D9255" s="68"/>
      <c r="E9255" s="68"/>
      <c r="F9255" s="68"/>
      <c r="G9255" s="389"/>
      <c r="H9255" s="387" t="b" cm="1">
        <f t="array" aca="1" ref="H9255" ca="1">EsNegrita(BP[[#This Row],[CODIGO]])</f>
        <v>0</v>
      </c>
      <c r="I9255" s="387" t="b" cm="1">
        <f t="array" ref="I9255">_xlfn.LET(
    _xlpm.codigos_devolucion, _xlfn.UNIQUE(_xlfn._xlws.FILTER(BP[CODIGO], ISNUMBER(SEARCH("devoluci", BP[NOMBRE CUENTA])), {""})),
    ISNUMBER(MATCH(BP[[#This Row],[CODIGO]], _xlpm.codigos_devolucion, 0))
)</f>
        <v>0</v>
      </c>
    </row>
    <row r="9256" spans="1:9" x14ac:dyDescent="0.25">
      <c r="A9256" s="68"/>
      <c r="B9256" s="68"/>
      <c r="C9256" s="68"/>
      <c r="D9256" s="68"/>
      <c r="E9256" s="68"/>
      <c r="F9256" s="68"/>
      <c r="G9256" s="389"/>
      <c r="H9256" s="387" t="b" cm="1">
        <f t="array" aca="1" ref="H9256" ca="1">EsNegrita(BP[[#This Row],[CODIGO]])</f>
        <v>0</v>
      </c>
      <c r="I9256" s="387" t="b" cm="1">
        <f t="array" ref="I9256">_xlfn.LET(
    _xlpm.codigos_devolucion, _xlfn.UNIQUE(_xlfn._xlws.FILTER(BP[CODIGO], ISNUMBER(SEARCH("devoluci", BP[NOMBRE CUENTA])), {""})),
    ISNUMBER(MATCH(BP[[#This Row],[CODIGO]], _xlpm.codigos_devolucion, 0))
)</f>
        <v>0</v>
      </c>
    </row>
    <row r="9257" spans="1:9" x14ac:dyDescent="0.25">
      <c r="A9257" s="68"/>
      <c r="B9257" s="68"/>
      <c r="C9257" s="68"/>
      <c r="D9257" s="68"/>
      <c r="E9257" s="68"/>
      <c r="F9257" s="68"/>
      <c r="G9257" s="389"/>
      <c r="H9257" s="387" t="b" cm="1">
        <f t="array" aca="1" ref="H9257" ca="1">EsNegrita(BP[[#This Row],[CODIGO]])</f>
        <v>0</v>
      </c>
      <c r="I9257" s="387" t="b" cm="1">
        <f t="array" ref="I9257">_xlfn.LET(
    _xlpm.codigos_devolucion, _xlfn.UNIQUE(_xlfn._xlws.FILTER(BP[CODIGO], ISNUMBER(SEARCH("devoluci", BP[NOMBRE CUENTA])), {""})),
    ISNUMBER(MATCH(BP[[#This Row],[CODIGO]], _xlpm.codigos_devolucion, 0))
)</f>
        <v>0</v>
      </c>
    </row>
    <row r="9258" spans="1:9" x14ac:dyDescent="0.25">
      <c r="A9258" s="68"/>
      <c r="B9258" s="68"/>
      <c r="C9258" s="68"/>
      <c r="D9258" s="68"/>
      <c r="E9258" s="68"/>
      <c r="F9258" s="68"/>
      <c r="G9258" s="389"/>
      <c r="H9258" s="387" t="b" cm="1">
        <f t="array" aca="1" ref="H9258" ca="1">EsNegrita(BP[[#This Row],[CODIGO]])</f>
        <v>0</v>
      </c>
      <c r="I9258" s="387" t="b" cm="1">
        <f t="array" ref="I9258">_xlfn.LET(
    _xlpm.codigos_devolucion, _xlfn.UNIQUE(_xlfn._xlws.FILTER(BP[CODIGO], ISNUMBER(SEARCH("devoluci", BP[NOMBRE CUENTA])), {""})),
    ISNUMBER(MATCH(BP[[#This Row],[CODIGO]], _xlpm.codigos_devolucion, 0))
)</f>
        <v>0</v>
      </c>
    </row>
    <row r="9259" spans="1:9" x14ac:dyDescent="0.25">
      <c r="A9259" s="68"/>
      <c r="B9259" s="68"/>
      <c r="C9259" s="68"/>
      <c r="D9259" s="68"/>
      <c r="E9259" s="68"/>
      <c r="F9259" s="68"/>
      <c r="G9259" s="389"/>
      <c r="H9259" s="387" t="b" cm="1">
        <f t="array" aca="1" ref="H9259" ca="1">EsNegrita(BP[[#This Row],[CODIGO]])</f>
        <v>0</v>
      </c>
      <c r="I9259" s="387" t="b" cm="1">
        <f t="array" ref="I9259">_xlfn.LET(
    _xlpm.codigos_devolucion, _xlfn.UNIQUE(_xlfn._xlws.FILTER(BP[CODIGO], ISNUMBER(SEARCH("devoluci", BP[NOMBRE CUENTA])), {""})),
    ISNUMBER(MATCH(BP[[#This Row],[CODIGO]], _xlpm.codigos_devolucion, 0))
)</f>
        <v>0</v>
      </c>
    </row>
    <row r="9260" spans="1:9" x14ac:dyDescent="0.25">
      <c r="A9260" s="68"/>
      <c r="B9260" s="68"/>
      <c r="C9260" s="68"/>
      <c r="D9260" s="68"/>
      <c r="E9260" s="68"/>
      <c r="F9260" s="68"/>
      <c r="G9260" s="389"/>
      <c r="H9260" s="387" t="b" cm="1">
        <f t="array" aca="1" ref="H9260" ca="1">EsNegrita(BP[[#This Row],[CODIGO]])</f>
        <v>0</v>
      </c>
      <c r="I9260" s="387" t="b" cm="1">
        <f t="array" ref="I9260">_xlfn.LET(
    _xlpm.codigos_devolucion, _xlfn.UNIQUE(_xlfn._xlws.FILTER(BP[CODIGO], ISNUMBER(SEARCH("devoluci", BP[NOMBRE CUENTA])), {""})),
    ISNUMBER(MATCH(BP[[#This Row],[CODIGO]], _xlpm.codigos_devolucion, 0))
)</f>
        <v>0</v>
      </c>
    </row>
    <row r="9261" spans="1:9" x14ac:dyDescent="0.25">
      <c r="A9261" s="68"/>
      <c r="B9261" s="68"/>
      <c r="C9261" s="68"/>
      <c r="D9261" s="68"/>
      <c r="E9261" s="68"/>
      <c r="F9261" s="68"/>
      <c r="G9261" s="389"/>
      <c r="H9261" s="387" t="b" cm="1">
        <f t="array" aca="1" ref="H9261" ca="1">EsNegrita(BP[[#This Row],[CODIGO]])</f>
        <v>0</v>
      </c>
      <c r="I9261" s="387" t="b" cm="1">
        <f t="array" ref="I9261">_xlfn.LET(
    _xlpm.codigos_devolucion, _xlfn.UNIQUE(_xlfn._xlws.FILTER(BP[CODIGO], ISNUMBER(SEARCH("devoluci", BP[NOMBRE CUENTA])), {""})),
    ISNUMBER(MATCH(BP[[#This Row],[CODIGO]], _xlpm.codigos_devolucion, 0))
)</f>
        <v>0</v>
      </c>
    </row>
    <row r="9262" spans="1:9" x14ac:dyDescent="0.25">
      <c r="A9262" s="68"/>
      <c r="B9262" s="68"/>
      <c r="C9262" s="68"/>
      <c r="D9262" s="68"/>
      <c r="E9262" s="68"/>
      <c r="F9262" s="68"/>
      <c r="G9262" s="389"/>
      <c r="H9262" s="387" t="b" cm="1">
        <f t="array" aca="1" ref="H9262" ca="1">EsNegrita(BP[[#This Row],[CODIGO]])</f>
        <v>0</v>
      </c>
      <c r="I9262" s="387" t="b" cm="1">
        <f t="array" ref="I9262">_xlfn.LET(
    _xlpm.codigos_devolucion, _xlfn.UNIQUE(_xlfn._xlws.FILTER(BP[CODIGO], ISNUMBER(SEARCH("devoluci", BP[NOMBRE CUENTA])), {""})),
    ISNUMBER(MATCH(BP[[#This Row],[CODIGO]], _xlpm.codigos_devolucion, 0))
)</f>
        <v>0</v>
      </c>
    </row>
    <row r="9263" spans="1:9" x14ac:dyDescent="0.25">
      <c r="A9263" s="68"/>
      <c r="B9263" s="68"/>
      <c r="C9263" s="68"/>
      <c r="D9263" s="68"/>
      <c r="E9263" s="68"/>
      <c r="F9263" s="68"/>
      <c r="G9263" s="389"/>
      <c r="H9263" s="387" t="b" cm="1">
        <f t="array" aca="1" ref="H9263" ca="1">EsNegrita(BP[[#This Row],[CODIGO]])</f>
        <v>0</v>
      </c>
      <c r="I9263" s="387" t="b" cm="1">
        <f t="array" ref="I9263">_xlfn.LET(
    _xlpm.codigos_devolucion, _xlfn.UNIQUE(_xlfn._xlws.FILTER(BP[CODIGO], ISNUMBER(SEARCH("devoluci", BP[NOMBRE CUENTA])), {""})),
    ISNUMBER(MATCH(BP[[#This Row],[CODIGO]], _xlpm.codigos_devolucion, 0))
)</f>
        <v>0</v>
      </c>
    </row>
    <row r="9264" spans="1:9" x14ac:dyDescent="0.25">
      <c r="A9264" s="68"/>
      <c r="B9264" s="68"/>
      <c r="C9264" s="68"/>
      <c r="D9264" s="68"/>
      <c r="E9264" s="68"/>
      <c r="F9264" s="68"/>
      <c r="G9264" s="389"/>
      <c r="H9264" s="387" t="b" cm="1">
        <f t="array" aca="1" ref="H9264" ca="1">EsNegrita(BP[[#This Row],[CODIGO]])</f>
        <v>0</v>
      </c>
      <c r="I9264" s="387" t="b" cm="1">
        <f t="array" ref="I9264">_xlfn.LET(
    _xlpm.codigos_devolucion, _xlfn.UNIQUE(_xlfn._xlws.FILTER(BP[CODIGO], ISNUMBER(SEARCH("devoluci", BP[NOMBRE CUENTA])), {""})),
    ISNUMBER(MATCH(BP[[#This Row],[CODIGO]], _xlpm.codigos_devolucion, 0))
)</f>
        <v>0</v>
      </c>
    </row>
    <row r="9265" spans="1:9" x14ac:dyDescent="0.25">
      <c r="A9265" s="68"/>
      <c r="B9265" s="68"/>
      <c r="C9265" s="68"/>
      <c r="D9265" s="68"/>
      <c r="E9265" s="68"/>
      <c r="F9265" s="68"/>
      <c r="G9265" s="389"/>
      <c r="H9265" s="387" t="b" cm="1">
        <f t="array" aca="1" ref="H9265" ca="1">EsNegrita(BP[[#This Row],[CODIGO]])</f>
        <v>0</v>
      </c>
      <c r="I9265" s="387" t="b" cm="1">
        <f t="array" ref="I9265">_xlfn.LET(
    _xlpm.codigos_devolucion, _xlfn.UNIQUE(_xlfn._xlws.FILTER(BP[CODIGO], ISNUMBER(SEARCH("devoluci", BP[NOMBRE CUENTA])), {""})),
    ISNUMBER(MATCH(BP[[#This Row],[CODIGO]], _xlpm.codigos_devolucion, 0))
)</f>
        <v>0</v>
      </c>
    </row>
    <row r="9266" spans="1:9" x14ac:dyDescent="0.25">
      <c r="A9266" s="68"/>
      <c r="B9266" s="68"/>
      <c r="C9266" s="68"/>
      <c r="D9266" s="68"/>
      <c r="E9266" s="68"/>
      <c r="F9266" s="68"/>
      <c r="G9266" s="389"/>
      <c r="H9266" s="387" t="b" cm="1">
        <f t="array" aca="1" ref="H9266" ca="1">EsNegrita(BP[[#This Row],[CODIGO]])</f>
        <v>0</v>
      </c>
      <c r="I9266" s="387" t="b" cm="1">
        <f t="array" ref="I9266">_xlfn.LET(
    _xlpm.codigos_devolucion, _xlfn.UNIQUE(_xlfn._xlws.FILTER(BP[CODIGO], ISNUMBER(SEARCH("devoluci", BP[NOMBRE CUENTA])), {""})),
    ISNUMBER(MATCH(BP[[#This Row],[CODIGO]], _xlpm.codigos_devolucion, 0))
)</f>
        <v>0</v>
      </c>
    </row>
    <row r="9267" spans="1:9" x14ac:dyDescent="0.25">
      <c r="A9267" s="68"/>
      <c r="B9267" s="68"/>
      <c r="C9267" s="68"/>
      <c r="D9267" s="68"/>
      <c r="E9267" s="68"/>
      <c r="F9267" s="68"/>
      <c r="G9267" s="389"/>
      <c r="H9267" s="387" t="b" cm="1">
        <f t="array" aca="1" ref="H9267" ca="1">EsNegrita(BP[[#This Row],[CODIGO]])</f>
        <v>0</v>
      </c>
      <c r="I9267" s="387" t="b" cm="1">
        <f t="array" ref="I9267">_xlfn.LET(
    _xlpm.codigos_devolucion, _xlfn.UNIQUE(_xlfn._xlws.FILTER(BP[CODIGO], ISNUMBER(SEARCH("devoluci", BP[NOMBRE CUENTA])), {""})),
    ISNUMBER(MATCH(BP[[#This Row],[CODIGO]], _xlpm.codigos_devolucion, 0))
)</f>
        <v>0</v>
      </c>
    </row>
    <row r="9268" spans="1:9" x14ac:dyDescent="0.25">
      <c r="A9268" s="68"/>
      <c r="B9268" s="68"/>
      <c r="C9268" s="68"/>
      <c r="D9268" s="68"/>
      <c r="E9268" s="68"/>
      <c r="F9268" s="68"/>
      <c r="G9268" s="389"/>
      <c r="H9268" s="387" t="b" cm="1">
        <f t="array" aca="1" ref="H9268" ca="1">EsNegrita(BP[[#This Row],[CODIGO]])</f>
        <v>0</v>
      </c>
      <c r="I9268" s="387" t="b" cm="1">
        <f t="array" ref="I9268">_xlfn.LET(
    _xlpm.codigos_devolucion, _xlfn.UNIQUE(_xlfn._xlws.FILTER(BP[CODIGO], ISNUMBER(SEARCH("devoluci", BP[NOMBRE CUENTA])), {""})),
    ISNUMBER(MATCH(BP[[#This Row],[CODIGO]], _xlpm.codigos_devolucion, 0))
)</f>
        <v>0</v>
      </c>
    </row>
    <row r="9269" spans="1:9" x14ac:dyDescent="0.25">
      <c r="A9269" s="68"/>
      <c r="B9269" s="68"/>
      <c r="C9269" s="68"/>
      <c r="D9269" s="68"/>
      <c r="E9269" s="68"/>
      <c r="F9269" s="68"/>
      <c r="G9269" s="389"/>
      <c r="H9269" s="387" t="b" cm="1">
        <f t="array" aca="1" ref="H9269" ca="1">EsNegrita(BP[[#This Row],[CODIGO]])</f>
        <v>0</v>
      </c>
      <c r="I9269" s="387" t="b" cm="1">
        <f t="array" ref="I9269">_xlfn.LET(
    _xlpm.codigos_devolucion, _xlfn.UNIQUE(_xlfn._xlws.FILTER(BP[CODIGO], ISNUMBER(SEARCH("devoluci", BP[NOMBRE CUENTA])), {""})),
    ISNUMBER(MATCH(BP[[#This Row],[CODIGO]], _xlpm.codigos_devolucion, 0))
)</f>
        <v>0</v>
      </c>
    </row>
    <row r="9270" spans="1:9" x14ac:dyDescent="0.25">
      <c r="A9270" s="68"/>
      <c r="B9270" s="68"/>
      <c r="C9270" s="68"/>
      <c r="D9270" s="68"/>
      <c r="E9270" s="68"/>
      <c r="F9270" s="68"/>
      <c r="G9270" s="389"/>
      <c r="H9270" s="387" t="b" cm="1">
        <f t="array" aca="1" ref="H9270" ca="1">EsNegrita(BP[[#This Row],[CODIGO]])</f>
        <v>0</v>
      </c>
      <c r="I9270" s="387" t="b" cm="1">
        <f t="array" ref="I9270">_xlfn.LET(
    _xlpm.codigos_devolucion, _xlfn.UNIQUE(_xlfn._xlws.FILTER(BP[CODIGO], ISNUMBER(SEARCH("devoluci", BP[NOMBRE CUENTA])), {""})),
    ISNUMBER(MATCH(BP[[#This Row],[CODIGO]], _xlpm.codigos_devolucion, 0))
)</f>
        <v>0</v>
      </c>
    </row>
    <row r="9271" spans="1:9" x14ac:dyDescent="0.25">
      <c r="A9271" s="68"/>
      <c r="B9271" s="68"/>
      <c r="C9271" s="68"/>
      <c r="D9271" s="68"/>
      <c r="E9271" s="68"/>
      <c r="F9271" s="68"/>
      <c r="G9271" s="389"/>
      <c r="H9271" s="387" t="b" cm="1">
        <f t="array" aca="1" ref="H9271" ca="1">EsNegrita(BP[[#This Row],[CODIGO]])</f>
        <v>0</v>
      </c>
      <c r="I9271" s="387" t="b" cm="1">
        <f t="array" ref="I9271">_xlfn.LET(
    _xlpm.codigos_devolucion, _xlfn.UNIQUE(_xlfn._xlws.FILTER(BP[CODIGO], ISNUMBER(SEARCH("devoluci", BP[NOMBRE CUENTA])), {""})),
    ISNUMBER(MATCH(BP[[#This Row],[CODIGO]], _xlpm.codigos_devolucion, 0))
)</f>
        <v>0</v>
      </c>
    </row>
    <row r="9272" spans="1:9" x14ac:dyDescent="0.25">
      <c r="A9272" s="68"/>
      <c r="B9272" s="68"/>
      <c r="C9272" s="68"/>
      <c r="D9272" s="68"/>
      <c r="E9272" s="68"/>
      <c r="F9272" s="68"/>
      <c r="G9272" s="389"/>
      <c r="H9272" s="387" t="b" cm="1">
        <f t="array" aca="1" ref="H9272" ca="1">EsNegrita(BP[[#This Row],[CODIGO]])</f>
        <v>0</v>
      </c>
      <c r="I9272" s="387" t="b" cm="1">
        <f t="array" ref="I9272">_xlfn.LET(
    _xlpm.codigos_devolucion, _xlfn.UNIQUE(_xlfn._xlws.FILTER(BP[CODIGO], ISNUMBER(SEARCH("devoluci", BP[NOMBRE CUENTA])), {""})),
    ISNUMBER(MATCH(BP[[#This Row],[CODIGO]], _xlpm.codigos_devolucion, 0))
)</f>
        <v>0</v>
      </c>
    </row>
    <row r="9273" spans="1:9" x14ac:dyDescent="0.25">
      <c r="A9273" s="68"/>
      <c r="B9273" s="68"/>
      <c r="C9273" s="68"/>
      <c r="D9273" s="68"/>
      <c r="E9273" s="68"/>
      <c r="F9273" s="68"/>
      <c r="G9273" s="389"/>
      <c r="H9273" s="387" t="b" cm="1">
        <f t="array" aca="1" ref="H9273" ca="1">EsNegrita(BP[[#This Row],[CODIGO]])</f>
        <v>0</v>
      </c>
      <c r="I9273" s="387" t="b" cm="1">
        <f t="array" ref="I9273">_xlfn.LET(
    _xlpm.codigos_devolucion, _xlfn.UNIQUE(_xlfn._xlws.FILTER(BP[CODIGO], ISNUMBER(SEARCH("devoluci", BP[NOMBRE CUENTA])), {""})),
    ISNUMBER(MATCH(BP[[#This Row],[CODIGO]], _xlpm.codigos_devolucion, 0))
)</f>
        <v>0</v>
      </c>
    </row>
    <row r="9274" spans="1:9" x14ac:dyDescent="0.25">
      <c r="A9274" s="68"/>
      <c r="B9274" s="68"/>
      <c r="C9274" s="68"/>
      <c r="D9274" s="68"/>
      <c r="E9274" s="68"/>
      <c r="F9274" s="68"/>
      <c r="G9274" s="389"/>
      <c r="H9274" s="387" t="b" cm="1">
        <f t="array" aca="1" ref="H9274" ca="1">EsNegrita(BP[[#This Row],[CODIGO]])</f>
        <v>0</v>
      </c>
      <c r="I9274" s="387" t="b" cm="1">
        <f t="array" ref="I9274">_xlfn.LET(
    _xlpm.codigos_devolucion, _xlfn.UNIQUE(_xlfn._xlws.FILTER(BP[CODIGO], ISNUMBER(SEARCH("devoluci", BP[NOMBRE CUENTA])), {""})),
    ISNUMBER(MATCH(BP[[#This Row],[CODIGO]], _xlpm.codigos_devolucion, 0))
)</f>
        <v>0</v>
      </c>
    </row>
    <row r="9275" spans="1:9" x14ac:dyDescent="0.25">
      <c r="A9275" s="68"/>
      <c r="B9275" s="68"/>
      <c r="C9275" s="68"/>
      <c r="D9275" s="68"/>
      <c r="E9275" s="68"/>
      <c r="F9275" s="68"/>
      <c r="G9275" s="389"/>
      <c r="H9275" s="387" t="b" cm="1">
        <f t="array" aca="1" ref="H9275" ca="1">EsNegrita(BP[[#This Row],[CODIGO]])</f>
        <v>0</v>
      </c>
      <c r="I9275" s="387" t="b" cm="1">
        <f t="array" ref="I9275">_xlfn.LET(
    _xlpm.codigos_devolucion, _xlfn.UNIQUE(_xlfn._xlws.FILTER(BP[CODIGO], ISNUMBER(SEARCH("devoluci", BP[NOMBRE CUENTA])), {""})),
    ISNUMBER(MATCH(BP[[#This Row],[CODIGO]], _xlpm.codigos_devolucion, 0))
)</f>
        <v>0</v>
      </c>
    </row>
    <row r="9276" spans="1:9" x14ac:dyDescent="0.25">
      <c r="A9276" s="68"/>
      <c r="B9276" s="68"/>
      <c r="C9276" s="68"/>
      <c r="D9276" s="68"/>
      <c r="E9276" s="68"/>
      <c r="F9276" s="68"/>
      <c r="G9276" s="389"/>
      <c r="H9276" s="387" t="b" cm="1">
        <f t="array" aca="1" ref="H9276" ca="1">EsNegrita(BP[[#This Row],[CODIGO]])</f>
        <v>0</v>
      </c>
      <c r="I9276" s="387" t="b" cm="1">
        <f t="array" ref="I9276">_xlfn.LET(
    _xlpm.codigos_devolucion, _xlfn.UNIQUE(_xlfn._xlws.FILTER(BP[CODIGO], ISNUMBER(SEARCH("devoluci", BP[NOMBRE CUENTA])), {""})),
    ISNUMBER(MATCH(BP[[#This Row],[CODIGO]], _xlpm.codigos_devolucion, 0))
)</f>
        <v>0</v>
      </c>
    </row>
    <row r="9277" spans="1:9" x14ac:dyDescent="0.25">
      <c r="A9277" s="68"/>
      <c r="B9277" s="68"/>
      <c r="C9277" s="68"/>
      <c r="D9277" s="68"/>
      <c r="E9277" s="68"/>
      <c r="F9277" s="68"/>
      <c r="G9277" s="389"/>
      <c r="H9277" s="387" t="b" cm="1">
        <f t="array" aca="1" ref="H9277" ca="1">EsNegrita(BP[[#This Row],[CODIGO]])</f>
        <v>0</v>
      </c>
      <c r="I9277" s="387" t="b" cm="1">
        <f t="array" ref="I9277">_xlfn.LET(
    _xlpm.codigos_devolucion, _xlfn.UNIQUE(_xlfn._xlws.FILTER(BP[CODIGO], ISNUMBER(SEARCH("devoluci", BP[NOMBRE CUENTA])), {""})),
    ISNUMBER(MATCH(BP[[#This Row],[CODIGO]], _xlpm.codigos_devolucion, 0))
)</f>
        <v>0</v>
      </c>
    </row>
    <row r="9278" spans="1:9" x14ac:dyDescent="0.25">
      <c r="A9278" s="68"/>
      <c r="B9278" s="68"/>
      <c r="C9278" s="68"/>
      <c r="D9278" s="68"/>
      <c r="E9278" s="68"/>
      <c r="F9278" s="68"/>
      <c r="G9278" s="389"/>
      <c r="H9278" s="387" t="b" cm="1">
        <f t="array" aca="1" ref="H9278" ca="1">EsNegrita(BP[[#This Row],[CODIGO]])</f>
        <v>0</v>
      </c>
      <c r="I9278" s="387" t="b" cm="1">
        <f t="array" ref="I9278">_xlfn.LET(
    _xlpm.codigos_devolucion, _xlfn.UNIQUE(_xlfn._xlws.FILTER(BP[CODIGO], ISNUMBER(SEARCH("devoluci", BP[NOMBRE CUENTA])), {""})),
    ISNUMBER(MATCH(BP[[#This Row],[CODIGO]], _xlpm.codigos_devolucion, 0))
)</f>
        <v>0</v>
      </c>
    </row>
    <row r="9279" spans="1:9" x14ac:dyDescent="0.25">
      <c r="A9279" s="68"/>
      <c r="B9279" s="68"/>
      <c r="C9279" s="68"/>
      <c r="D9279" s="68"/>
      <c r="E9279" s="68"/>
      <c r="F9279" s="68"/>
      <c r="G9279" s="389"/>
      <c r="H9279" s="387" t="b" cm="1">
        <f t="array" aca="1" ref="H9279" ca="1">EsNegrita(BP[[#This Row],[CODIGO]])</f>
        <v>0</v>
      </c>
      <c r="I9279" s="387" t="b" cm="1">
        <f t="array" ref="I9279">_xlfn.LET(
    _xlpm.codigos_devolucion, _xlfn.UNIQUE(_xlfn._xlws.FILTER(BP[CODIGO], ISNUMBER(SEARCH("devoluci", BP[NOMBRE CUENTA])), {""})),
    ISNUMBER(MATCH(BP[[#This Row],[CODIGO]], _xlpm.codigos_devolucion, 0))
)</f>
        <v>0</v>
      </c>
    </row>
    <row r="9280" spans="1:9" x14ac:dyDescent="0.25">
      <c r="A9280" s="68"/>
      <c r="B9280" s="68"/>
      <c r="C9280" s="68"/>
      <c r="D9280" s="68"/>
      <c r="E9280" s="68"/>
      <c r="F9280" s="68"/>
      <c r="G9280" s="389"/>
      <c r="H9280" s="387" t="b" cm="1">
        <f t="array" aca="1" ref="H9280" ca="1">EsNegrita(BP[[#This Row],[CODIGO]])</f>
        <v>0</v>
      </c>
      <c r="I9280" s="387" t="b" cm="1">
        <f t="array" ref="I9280">_xlfn.LET(
    _xlpm.codigos_devolucion, _xlfn.UNIQUE(_xlfn._xlws.FILTER(BP[CODIGO], ISNUMBER(SEARCH("devoluci", BP[NOMBRE CUENTA])), {""})),
    ISNUMBER(MATCH(BP[[#This Row],[CODIGO]], _xlpm.codigos_devolucion, 0))
)</f>
        <v>0</v>
      </c>
    </row>
    <row r="9281" spans="1:9" x14ac:dyDescent="0.25">
      <c r="A9281" s="68"/>
      <c r="B9281" s="68"/>
      <c r="C9281" s="68"/>
      <c r="D9281" s="68"/>
      <c r="E9281" s="68"/>
      <c r="F9281" s="68"/>
      <c r="G9281" s="389"/>
      <c r="H9281" s="387" t="b" cm="1">
        <f t="array" aca="1" ref="H9281" ca="1">EsNegrita(BP[[#This Row],[CODIGO]])</f>
        <v>0</v>
      </c>
      <c r="I9281" s="387" t="b" cm="1">
        <f t="array" ref="I9281">_xlfn.LET(
    _xlpm.codigos_devolucion, _xlfn.UNIQUE(_xlfn._xlws.FILTER(BP[CODIGO], ISNUMBER(SEARCH("devoluci", BP[NOMBRE CUENTA])), {""})),
    ISNUMBER(MATCH(BP[[#This Row],[CODIGO]], _xlpm.codigos_devolucion, 0))
)</f>
        <v>0</v>
      </c>
    </row>
    <row r="9282" spans="1:9" x14ac:dyDescent="0.25">
      <c r="A9282" s="68"/>
      <c r="B9282" s="68"/>
      <c r="C9282" s="68"/>
      <c r="D9282" s="68"/>
      <c r="E9282" s="68"/>
      <c r="F9282" s="68"/>
      <c r="G9282" s="389"/>
      <c r="H9282" s="387" t="b" cm="1">
        <f t="array" aca="1" ref="H9282" ca="1">EsNegrita(BP[[#This Row],[CODIGO]])</f>
        <v>0</v>
      </c>
      <c r="I9282" s="387" t="b" cm="1">
        <f t="array" ref="I9282">_xlfn.LET(
    _xlpm.codigos_devolucion, _xlfn.UNIQUE(_xlfn._xlws.FILTER(BP[CODIGO], ISNUMBER(SEARCH("devoluci", BP[NOMBRE CUENTA])), {""})),
    ISNUMBER(MATCH(BP[[#This Row],[CODIGO]], _xlpm.codigos_devolucion, 0))
)</f>
        <v>0</v>
      </c>
    </row>
    <row r="9283" spans="1:9" x14ac:dyDescent="0.25">
      <c r="A9283" s="68"/>
      <c r="B9283" s="68"/>
      <c r="C9283" s="68"/>
      <c r="D9283" s="68"/>
      <c r="E9283" s="68"/>
      <c r="F9283" s="68"/>
      <c r="G9283" s="389"/>
      <c r="H9283" s="387" t="b" cm="1">
        <f t="array" aca="1" ref="H9283" ca="1">EsNegrita(BP[[#This Row],[CODIGO]])</f>
        <v>0</v>
      </c>
      <c r="I9283" s="387" t="b" cm="1">
        <f t="array" ref="I9283">_xlfn.LET(
    _xlpm.codigos_devolucion, _xlfn.UNIQUE(_xlfn._xlws.FILTER(BP[CODIGO], ISNUMBER(SEARCH("devoluci", BP[NOMBRE CUENTA])), {""})),
    ISNUMBER(MATCH(BP[[#This Row],[CODIGO]], _xlpm.codigos_devolucion, 0))
)</f>
        <v>0</v>
      </c>
    </row>
    <row r="9284" spans="1:9" x14ac:dyDescent="0.25">
      <c r="A9284" s="68"/>
      <c r="B9284" s="68"/>
      <c r="C9284" s="68"/>
      <c r="D9284" s="68"/>
      <c r="E9284" s="68"/>
      <c r="F9284" s="68"/>
      <c r="G9284" s="389"/>
      <c r="H9284" s="387" t="b" cm="1">
        <f t="array" aca="1" ref="H9284" ca="1">EsNegrita(BP[[#This Row],[CODIGO]])</f>
        <v>0</v>
      </c>
      <c r="I9284" s="387" t="b" cm="1">
        <f t="array" ref="I9284">_xlfn.LET(
    _xlpm.codigos_devolucion, _xlfn.UNIQUE(_xlfn._xlws.FILTER(BP[CODIGO], ISNUMBER(SEARCH("devoluci", BP[NOMBRE CUENTA])), {""})),
    ISNUMBER(MATCH(BP[[#This Row],[CODIGO]], _xlpm.codigos_devolucion, 0))
)</f>
        <v>0</v>
      </c>
    </row>
    <row r="9285" spans="1:9" x14ac:dyDescent="0.25">
      <c r="A9285" s="68"/>
      <c r="B9285" s="68"/>
      <c r="C9285" s="68"/>
      <c r="D9285" s="68"/>
      <c r="E9285" s="68"/>
      <c r="F9285" s="68"/>
      <c r="G9285" s="389"/>
      <c r="H9285" s="387" t="b" cm="1">
        <f t="array" aca="1" ref="H9285" ca="1">EsNegrita(BP[[#This Row],[CODIGO]])</f>
        <v>0</v>
      </c>
      <c r="I9285" s="387" t="b" cm="1">
        <f t="array" ref="I9285">_xlfn.LET(
    _xlpm.codigos_devolucion, _xlfn.UNIQUE(_xlfn._xlws.FILTER(BP[CODIGO], ISNUMBER(SEARCH("devoluci", BP[NOMBRE CUENTA])), {""})),
    ISNUMBER(MATCH(BP[[#This Row],[CODIGO]], _xlpm.codigos_devolucion, 0))
)</f>
        <v>0</v>
      </c>
    </row>
    <row r="9286" spans="1:9" x14ac:dyDescent="0.25">
      <c r="A9286" s="68"/>
      <c r="B9286" s="68"/>
      <c r="C9286" s="68"/>
      <c r="D9286" s="68"/>
      <c r="E9286" s="68"/>
      <c r="F9286" s="68"/>
      <c r="G9286" s="389"/>
      <c r="H9286" s="387" t="b" cm="1">
        <f t="array" aca="1" ref="H9286" ca="1">EsNegrita(BP[[#This Row],[CODIGO]])</f>
        <v>0</v>
      </c>
      <c r="I9286" s="387" t="b" cm="1">
        <f t="array" ref="I9286">_xlfn.LET(
    _xlpm.codigos_devolucion, _xlfn.UNIQUE(_xlfn._xlws.FILTER(BP[CODIGO], ISNUMBER(SEARCH("devoluci", BP[NOMBRE CUENTA])), {""})),
    ISNUMBER(MATCH(BP[[#This Row],[CODIGO]], _xlpm.codigos_devolucion, 0))
)</f>
        <v>0</v>
      </c>
    </row>
    <row r="9287" spans="1:9" x14ac:dyDescent="0.25">
      <c r="A9287" s="68"/>
      <c r="B9287" s="68"/>
      <c r="C9287" s="68"/>
      <c r="D9287" s="68"/>
      <c r="E9287" s="68"/>
      <c r="F9287" s="68"/>
      <c r="G9287" s="389"/>
      <c r="H9287" s="387" t="b" cm="1">
        <f t="array" aca="1" ref="H9287" ca="1">EsNegrita(BP[[#This Row],[CODIGO]])</f>
        <v>0</v>
      </c>
      <c r="I9287" s="387" t="b" cm="1">
        <f t="array" ref="I9287">_xlfn.LET(
    _xlpm.codigos_devolucion, _xlfn.UNIQUE(_xlfn._xlws.FILTER(BP[CODIGO], ISNUMBER(SEARCH("devoluci", BP[NOMBRE CUENTA])), {""})),
    ISNUMBER(MATCH(BP[[#This Row],[CODIGO]], _xlpm.codigos_devolucion, 0))
)</f>
        <v>0</v>
      </c>
    </row>
    <row r="9288" spans="1:9" x14ac:dyDescent="0.25">
      <c r="A9288" s="68"/>
      <c r="B9288" s="68"/>
      <c r="C9288" s="68"/>
      <c r="D9288" s="68"/>
      <c r="E9288" s="68"/>
      <c r="F9288" s="68"/>
      <c r="G9288" s="389"/>
      <c r="H9288" s="387" t="b" cm="1">
        <f t="array" aca="1" ref="H9288" ca="1">EsNegrita(BP[[#This Row],[CODIGO]])</f>
        <v>0</v>
      </c>
      <c r="I9288" s="387" t="b" cm="1">
        <f t="array" ref="I9288">_xlfn.LET(
    _xlpm.codigos_devolucion, _xlfn.UNIQUE(_xlfn._xlws.FILTER(BP[CODIGO], ISNUMBER(SEARCH("devoluci", BP[NOMBRE CUENTA])), {""})),
    ISNUMBER(MATCH(BP[[#This Row],[CODIGO]], _xlpm.codigos_devolucion, 0))
)</f>
        <v>0</v>
      </c>
    </row>
    <row r="9289" spans="1:9" x14ac:dyDescent="0.25">
      <c r="A9289" s="68"/>
      <c r="B9289" s="68"/>
      <c r="C9289" s="68"/>
      <c r="D9289" s="68"/>
      <c r="E9289" s="68"/>
      <c r="F9289" s="68"/>
      <c r="G9289" s="389"/>
      <c r="H9289" s="387" t="b" cm="1">
        <f t="array" aca="1" ref="H9289" ca="1">EsNegrita(BP[[#This Row],[CODIGO]])</f>
        <v>0</v>
      </c>
      <c r="I9289" s="387" t="b" cm="1">
        <f t="array" ref="I9289">_xlfn.LET(
    _xlpm.codigos_devolucion, _xlfn.UNIQUE(_xlfn._xlws.FILTER(BP[CODIGO], ISNUMBER(SEARCH("devoluci", BP[NOMBRE CUENTA])), {""})),
    ISNUMBER(MATCH(BP[[#This Row],[CODIGO]], _xlpm.codigos_devolucion, 0))
)</f>
        <v>0</v>
      </c>
    </row>
    <row r="9290" spans="1:9" x14ac:dyDescent="0.25">
      <c r="A9290" s="68"/>
      <c r="B9290" s="68"/>
      <c r="C9290" s="68"/>
      <c r="D9290" s="68"/>
      <c r="E9290" s="68"/>
      <c r="F9290" s="68"/>
      <c r="G9290" s="389"/>
      <c r="H9290" s="387" t="b" cm="1">
        <f t="array" aca="1" ref="H9290" ca="1">EsNegrita(BP[[#This Row],[CODIGO]])</f>
        <v>0</v>
      </c>
      <c r="I9290" s="387" t="b" cm="1">
        <f t="array" ref="I9290">_xlfn.LET(
    _xlpm.codigos_devolucion, _xlfn.UNIQUE(_xlfn._xlws.FILTER(BP[CODIGO], ISNUMBER(SEARCH("devoluci", BP[NOMBRE CUENTA])), {""})),
    ISNUMBER(MATCH(BP[[#This Row],[CODIGO]], _xlpm.codigos_devolucion, 0))
)</f>
        <v>0</v>
      </c>
    </row>
    <row r="9291" spans="1:9" x14ac:dyDescent="0.25">
      <c r="A9291" s="68"/>
      <c r="B9291" s="68"/>
      <c r="C9291" s="68"/>
      <c r="D9291" s="68"/>
      <c r="E9291" s="68"/>
      <c r="F9291" s="68"/>
      <c r="G9291" s="389"/>
      <c r="H9291" s="387" t="b" cm="1">
        <f t="array" aca="1" ref="H9291" ca="1">EsNegrita(BP[[#This Row],[CODIGO]])</f>
        <v>0</v>
      </c>
      <c r="I9291" s="387" t="b" cm="1">
        <f t="array" ref="I9291">_xlfn.LET(
    _xlpm.codigos_devolucion, _xlfn.UNIQUE(_xlfn._xlws.FILTER(BP[CODIGO], ISNUMBER(SEARCH("devoluci", BP[NOMBRE CUENTA])), {""})),
    ISNUMBER(MATCH(BP[[#This Row],[CODIGO]], _xlpm.codigos_devolucion, 0))
)</f>
        <v>0</v>
      </c>
    </row>
    <row r="9292" spans="1:9" x14ac:dyDescent="0.25">
      <c r="A9292" s="68"/>
      <c r="B9292" s="68"/>
      <c r="C9292" s="68"/>
      <c r="D9292" s="68"/>
      <c r="E9292" s="68"/>
      <c r="F9292" s="68"/>
      <c r="G9292" s="389"/>
      <c r="H9292" s="387" t="b" cm="1">
        <f t="array" aca="1" ref="H9292" ca="1">EsNegrita(BP[[#This Row],[CODIGO]])</f>
        <v>0</v>
      </c>
      <c r="I9292" s="387" t="b" cm="1">
        <f t="array" ref="I9292">_xlfn.LET(
    _xlpm.codigos_devolucion, _xlfn.UNIQUE(_xlfn._xlws.FILTER(BP[CODIGO], ISNUMBER(SEARCH("devoluci", BP[NOMBRE CUENTA])), {""})),
    ISNUMBER(MATCH(BP[[#This Row],[CODIGO]], _xlpm.codigos_devolucion, 0))
)</f>
        <v>0</v>
      </c>
    </row>
    <row r="9293" spans="1:9" x14ac:dyDescent="0.25">
      <c r="A9293" s="68"/>
      <c r="B9293" s="68"/>
      <c r="C9293" s="68"/>
      <c r="D9293" s="68"/>
      <c r="E9293" s="68"/>
      <c r="F9293" s="68"/>
      <c r="G9293" s="389"/>
      <c r="H9293" s="387" t="b" cm="1">
        <f t="array" aca="1" ref="H9293" ca="1">EsNegrita(BP[[#This Row],[CODIGO]])</f>
        <v>0</v>
      </c>
      <c r="I9293" s="387" t="b" cm="1">
        <f t="array" ref="I9293">_xlfn.LET(
    _xlpm.codigos_devolucion, _xlfn.UNIQUE(_xlfn._xlws.FILTER(BP[CODIGO], ISNUMBER(SEARCH("devoluci", BP[NOMBRE CUENTA])), {""})),
    ISNUMBER(MATCH(BP[[#This Row],[CODIGO]], _xlpm.codigos_devolucion, 0))
)</f>
        <v>0</v>
      </c>
    </row>
    <row r="9294" spans="1:9" x14ac:dyDescent="0.25">
      <c r="A9294" s="68"/>
      <c r="B9294" s="68"/>
      <c r="C9294" s="68"/>
      <c r="D9294" s="68"/>
      <c r="E9294" s="68"/>
      <c r="F9294" s="68"/>
      <c r="G9294" s="389"/>
      <c r="H9294" s="387" t="b" cm="1">
        <f t="array" aca="1" ref="H9294" ca="1">EsNegrita(BP[[#This Row],[CODIGO]])</f>
        <v>0</v>
      </c>
      <c r="I9294" s="387" t="b" cm="1">
        <f t="array" ref="I9294">_xlfn.LET(
    _xlpm.codigos_devolucion, _xlfn.UNIQUE(_xlfn._xlws.FILTER(BP[CODIGO], ISNUMBER(SEARCH("devoluci", BP[NOMBRE CUENTA])), {""})),
    ISNUMBER(MATCH(BP[[#This Row],[CODIGO]], _xlpm.codigos_devolucion, 0))
)</f>
        <v>0</v>
      </c>
    </row>
    <row r="9295" spans="1:9" x14ac:dyDescent="0.25">
      <c r="A9295" s="68"/>
      <c r="B9295" s="68"/>
      <c r="C9295" s="68"/>
      <c r="D9295" s="68"/>
      <c r="E9295" s="68"/>
      <c r="F9295" s="68"/>
      <c r="G9295" s="389"/>
      <c r="H9295" s="387" t="b" cm="1">
        <f t="array" aca="1" ref="H9295" ca="1">EsNegrita(BP[[#This Row],[CODIGO]])</f>
        <v>0</v>
      </c>
      <c r="I9295" s="387" t="b" cm="1">
        <f t="array" ref="I9295">_xlfn.LET(
    _xlpm.codigos_devolucion, _xlfn.UNIQUE(_xlfn._xlws.FILTER(BP[CODIGO], ISNUMBER(SEARCH("devoluci", BP[NOMBRE CUENTA])), {""})),
    ISNUMBER(MATCH(BP[[#This Row],[CODIGO]], _xlpm.codigos_devolucion, 0))
)</f>
        <v>0</v>
      </c>
    </row>
    <row r="9296" spans="1:9" x14ac:dyDescent="0.25">
      <c r="A9296" s="68"/>
      <c r="B9296" s="68"/>
      <c r="C9296" s="68"/>
      <c r="D9296" s="68"/>
      <c r="E9296" s="68"/>
      <c r="F9296" s="68"/>
      <c r="G9296" s="389"/>
      <c r="H9296" s="387" t="b" cm="1">
        <f t="array" aca="1" ref="H9296" ca="1">EsNegrita(BP[[#This Row],[CODIGO]])</f>
        <v>0</v>
      </c>
      <c r="I9296" s="387" t="b" cm="1">
        <f t="array" ref="I9296">_xlfn.LET(
    _xlpm.codigos_devolucion, _xlfn.UNIQUE(_xlfn._xlws.FILTER(BP[CODIGO], ISNUMBER(SEARCH("devoluci", BP[NOMBRE CUENTA])), {""})),
    ISNUMBER(MATCH(BP[[#This Row],[CODIGO]], _xlpm.codigos_devolucion, 0))
)</f>
        <v>0</v>
      </c>
    </row>
    <row r="9297" spans="1:9" x14ac:dyDescent="0.25">
      <c r="A9297" s="68"/>
      <c r="B9297" s="68"/>
      <c r="C9297" s="68"/>
      <c r="D9297" s="68"/>
      <c r="E9297" s="68"/>
      <c r="F9297" s="68"/>
      <c r="G9297" s="389"/>
      <c r="H9297" s="387" t="b" cm="1">
        <f t="array" aca="1" ref="H9297" ca="1">EsNegrita(BP[[#This Row],[CODIGO]])</f>
        <v>0</v>
      </c>
      <c r="I9297" s="387" t="b" cm="1">
        <f t="array" ref="I9297">_xlfn.LET(
    _xlpm.codigos_devolucion, _xlfn.UNIQUE(_xlfn._xlws.FILTER(BP[CODIGO], ISNUMBER(SEARCH("devoluci", BP[NOMBRE CUENTA])), {""})),
    ISNUMBER(MATCH(BP[[#This Row],[CODIGO]], _xlpm.codigos_devolucion, 0))
)</f>
        <v>0</v>
      </c>
    </row>
    <row r="9298" spans="1:9" x14ac:dyDescent="0.25">
      <c r="A9298" s="68"/>
      <c r="B9298" s="68"/>
      <c r="C9298" s="68"/>
      <c r="D9298" s="68"/>
      <c r="E9298" s="68"/>
      <c r="F9298" s="68"/>
      <c r="G9298" s="389"/>
      <c r="H9298" s="387" t="b" cm="1">
        <f t="array" aca="1" ref="H9298" ca="1">EsNegrita(BP[[#This Row],[CODIGO]])</f>
        <v>0</v>
      </c>
      <c r="I9298" s="387" t="b" cm="1">
        <f t="array" ref="I9298">_xlfn.LET(
    _xlpm.codigos_devolucion, _xlfn.UNIQUE(_xlfn._xlws.FILTER(BP[CODIGO], ISNUMBER(SEARCH("devoluci", BP[NOMBRE CUENTA])), {""})),
    ISNUMBER(MATCH(BP[[#This Row],[CODIGO]], _xlpm.codigos_devolucion, 0))
)</f>
        <v>0</v>
      </c>
    </row>
    <row r="9299" spans="1:9" x14ac:dyDescent="0.25">
      <c r="A9299" s="68"/>
      <c r="B9299" s="68"/>
      <c r="C9299" s="68"/>
      <c r="D9299" s="68"/>
      <c r="E9299" s="68"/>
      <c r="F9299" s="68"/>
      <c r="G9299" s="389"/>
      <c r="H9299" s="387" t="b" cm="1">
        <f t="array" aca="1" ref="H9299" ca="1">EsNegrita(BP[[#This Row],[CODIGO]])</f>
        <v>0</v>
      </c>
      <c r="I9299" s="387" t="b" cm="1">
        <f t="array" ref="I9299">_xlfn.LET(
    _xlpm.codigos_devolucion, _xlfn.UNIQUE(_xlfn._xlws.FILTER(BP[CODIGO], ISNUMBER(SEARCH("devoluci", BP[NOMBRE CUENTA])), {""})),
    ISNUMBER(MATCH(BP[[#This Row],[CODIGO]], _xlpm.codigos_devolucion, 0))
)</f>
        <v>0</v>
      </c>
    </row>
    <row r="9300" spans="1:9" x14ac:dyDescent="0.25">
      <c r="A9300" s="68"/>
      <c r="B9300" s="68"/>
      <c r="C9300" s="68"/>
      <c r="D9300" s="68"/>
      <c r="E9300" s="68"/>
      <c r="F9300" s="68"/>
      <c r="G9300" s="389"/>
      <c r="H9300" s="387" t="b" cm="1">
        <f t="array" aca="1" ref="H9300" ca="1">EsNegrita(BP[[#This Row],[CODIGO]])</f>
        <v>0</v>
      </c>
      <c r="I9300" s="387" t="b" cm="1">
        <f t="array" ref="I9300">_xlfn.LET(
    _xlpm.codigos_devolucion, _xlfn.UNIQUE(_xlfn._xlws.FILTER(BP[CODIGO], ISNUMBER(SEARCH("devoluci", BP[NOMBRE CUENTA])), {""})),
    ISNUMBER(MATCH(BP[[#This Row],[CODIGO]], _xlpm.codigos_devolucion, 0))
)</f>
        <v>0</v>
      </c>
    </row>
    <row r="9301" spans="1:9" x14ac:dyDescent="0.25">
      <c r="A9301" s="68"/>
      <c r="B9301" s="68"/>
      <c r="C9301" s="68"/>
      <c r="D9301" s="68"/>
      <c r="E9301" s="68"/>
      <c r="F9301" s="68"/>
      <c r="G9301" s="389"/>
      <c r="H9301" s="387" t="b" cm="1">
        <f t="array" aca="1" ref="H9301" ca="1">EsNegrita(BP[[#This Row],[CODIGO]])</f>
        <v>0</v>
      </c>
      <c r="I9301" s="387" t="b" cm="1">
        <f t="array" ref="I9301">_xlfn.LET(
    _xlpm.codigos_devolucion, _xlfn.UNIQUE(_xlfn._xlws.FILTER(BP[CODIGO], ISNUMBER(SEARCH("devoluci", BP[NOMBRE CUENTA])), {""})),
    ISNUMBER(MATCH(BP[[#This Row],[CODIGO]], _xlpm.codigos_devolucion, 0))
)</f>
        <v>0</v>
      </c>
    </row>
    <row r="9302" spans="1:9" x14ac:dyDescent="0.25">
      <c r="A9302" s="68"/>
      <c r="B9302" s="68"/>
      <c r="C9302" s="68"/>
      <c r="D9302" s="68"/>
      <c r="E9302" s="68"/>
      <c r="F9302" s="68"/>
      <c r="G9302" s="389"/>
      <c r="H9302" s="387" t="b" cm="1">
        <f t="array" aca="1" ref="H9302" ca="1">EsNegrita(BP[[#This Row],[CODIGO]])</f>
        <v>0</v>
      </c>
      <c r="I9302" s="387" t="b" cm="1">
        <f t="array" ref="I9302">_xlfn.LET(
    _xlpm.codigos_devolucion, _xlfn.UNIQUE(_xlfn._xlws.FILTER(BP[CODIGO], ISNUMBER(SEARCH("devoluci", BP[NOMBRE CUENTA])), {""})),
    ISNUMBER(MATCH(BP[[#This Row],[CODIGO]], _xlpm.codigos_devolucion, 0))
)</f>
        <v>0</v>
      </c>
    </row>
    <row r="9303" spans="1:9" x14ac:dyDescent="0.25">
      <c r="A9303" s="68"/>
      <c r="B9303" s="68"/>
      <c r="C9303" s="68"/>
      <c r="D9303" s="68"/>
      <c r="E9303" s="68"/>
      <c r="F9303" s="68"/>
      <c r="G9303" s="389"/>
      <c r="H9303" s="387" t="b" cm="1">
        <f t="array" aca="1" ref="H9303" ca="1">EsNegrita(BP[[#This Row],[CODIGO]])</f>
        <v>0</v>
      </c>
      <c r="I9303" s="387" t="b" cm="1">
        <f t="array" ref="I9303">_xlfn.LET(
    _xlpm.codigos_devolucion, _xlfn.UNIQUE(_xlfn._xlws.FILTER(BP[CODIGO], ISNUMBER(SEARCH("devoluci", BP[NOMBRE CUENTA])), {""})),
    ISNUMBER(MATCH(BP[[#This Row],[CODIGO]], _xlpm.codigos_devolucion, 0))
)</f>
        <v>0</v>
      </c>
    </row>
    <row r="9304" spans="1:9" x14ac:dyDescent="0.25">
      <c r="A9304" s="68"/>
      <c r="B9304" s="68"/>
      <c r="C9304" s="68"/>
      <c r="D9304" s="68"/>
      <c r="E9304" s="68"/>
      <c r="F9304" s="68"/>
      <c r="G9304" s="389"/>
      <c r="H9304" s="387" t="b" cm="1">
        <f t="array" aca="1" ref="H9304" ca="1">EsNegrita(BP[[#This Row],[CODIGO]])</f>
        <v>0</v>
      </c>
      <c r="I9304" s="387" t="b" cm="1">
        <f t="array" ref="I9304">_xlfn.LET(
    _xlpm.codigos_devolucion, _xlfn.UNIQUE(_xlfn._xlws.FILTER(BP[CODIGO], ISNUMBER(SEARCH("devoluci", BP[NOMBRE CUENTA])), {""})),
    ISNUMBER(MATCH(BP[[#This Row],[CODIGO]], _xlpm.codigos_devolucion, 0))
)</f>
        <v>0</v>
      </c>
    </row>
    <row r="9305" spans="1:9" x14ac:dyDescent="0.25">
      <c r="A9305" s="68"/>
      <c r="B9305" s="68"/>
      <c r="C9305" s="68"/>
      <c r="D9305" s="68"/>
      <c r="E9305" s="68"/>
      <c r="F9305" s="68"/>
      <c r="G9305" s="389"/>
      <c r="H9305" s="387" t="b" cm="1">
        <f t="array" aca="1" ref="H9305" ca="1">EsNegrita(BP[[#This Row],[CODIGO]])</f>
        <v>0</v>
      </c>
      <c r="I9305" s="387" t="b" cm="1">
        <f t="array" ref="I9305">_xlfn.LET(
    _xlpm.codigos_devolucion, _xlfn.UNIQUE(_xlfn._xlws.FILTER(BP[CODIGO], ISNUMBER(SEARCH("devoluci", BP[NOMBRE CUENTA])), {""})),
    ISNUMBER(MATCH(BP[[#This Row],[CODIGO]], _xlpm.codigos_devolucion, 0))
)</f>
        <v>0</v>
      </c>
    </row>
    <row r="9306" spans="1:9" x14ac:dyDescent="0.25">
      <c r="A9306" s="68"/>
      <c r="B9306" s="68"/>
      <c r="C9306" s="68"/>
      <c r="D9306" s="68"/>
      <c r="E9306" s="68"/>
      <c r="F9306" s="68"/>
      <c r="G9306" s="389"/>
      <c r="H9306" s="387" t="b" cm="1">
        <f t="array" aca="1" ref="H9306" ca="1">EsNegrita(BP[[#This Row],[CODIGO]])</f>
        <v>0</v>
      </c>
      <c r="I9306" s="387" t="b" cm="1">
        <f t="array" ref="I9306">_xlfn.LET(
    _xlpm.codigos_devolucion, _xlfn.UNIQUE(_xlfn._xlws.FILTER(BP[CODIGO], ISNUMBER(SEARCH("devoluci", BP[NOMBRE CUENTA])), {""})),
    ISNUMBER(MATCH(BP[[#This Row],[CODIGO]], _xlpm.codigos_devolucion, 0))
)</f>
        <v>0</v>
      </c>
    </row>
    <row r="9307" spans="1:9" x14ac:dyDescent="0.25">
      <c r="A9307" s="68"/>
      <c r="B9307" s="68"/>
      <c r="C9307" s="68"/>
      <c r="D9307" s="68"/>
      <c r="E9307" s="68"/>
      <c r="F9307" s="68"/>
      <c r="G9307" s="389"/>
      <c r="H9307" s="387" t="b" cm="1">
        <f t="array" aca="1" ref="H9307" ca="1">EsNegrita(BP[[#This Row],[CODIGO]])</f>
        <v>0</v>
      </c>
      <c r="I9307" s="387" t="b" cm="1">
        <f t="array" ref="I9307">_xlfn.LET(
    _xlpm.codigos_devolucion, _xlfn.UNIQUE(_xlfn._xlws.FILTER(BP[CODIGO], ISNUMBER(SEARCH("devoluci", BP[NOMBRE CUENTA])), {""})),
    ISNUMBER(MATCH(BP[[#This Row],[CODIGO]], _xlpm.codigos_devolucion, 0))
)</f>
        <v>0</v>
      </c>
    </row>
    <row r="9308" spans="1:9" x14ac:dyDescent="0.25">
      <c r="A9308" s="68"/>
      <c r="B9308" s="68"/>
      <c r="C9308" s="68"/>
      <c r="D9308" s="68"/>
      <c r="E9308" s="68"/>
      <c r="F9308" s="68"/>
      <c r="G9308" s="389"/>
      <c r="H9308" s="387" t="b" cm="1">
        <f t="array" aca="1" ref="H9308" ca="1">EsNegrita(BP[[#This Row],[CODIGO]])</f>
        <v>0</v>
      </c>
      <c r="I9308" s="387" t="b" cm="1">
        <f t="array" ref="I9308">_xlfn.LET(
    _xlpm.codigos_devolucion, _xlfn.UNIQUE(_xlfn._xlws.FILTER(BP[CODIGO], ISNUMBER(SEARCH("devoluci", BP[NOMBRE CUENTA])), {""})),
    ISNUMBER(MATCH(BP[[#This Row],[CODIGO]], _xlpm.codigos_devolucion, 0))
)</f>
        <v>0</v>
      </c>
    </row>
    <row r="9309" spans="1:9" x14ac:dyDescent="0.25">
      <c r="A9309" s="68"/>
      <c r="B9309" s="68"/>
      <c r="C9309" s="68"/>
      <c r="D9309" s="68"/>
      <c r="E9309" s="68"/>
      <c r="F9309" s="68"/>
      <c r="G9309" s="389"/>
      <c r="H9309" s="387" t="b" cm="1">
        <f t="array" aca="1" ref="H9309" ca="1">EsNegrita(BP[[#This Row],[CODIGO]])</f>
        <v>0</v>
      </c>
      <c r="I9309" s="387" t="b" cm="1">
        <f t="array" ref="I9309">_xlfn.LET(
    _xlpm.codigos_devolucion, _xlfn.UNIQUE(_xlfn._xlws.FILTER(BP[CODIGO], ISNUMBER(SEARCH("devoluci", BP[NOMBRE CUENTA])), {""})),
    ISNUMBER(MATCH(BP[[#This Row],[CODIGO]], _xlpm.codigos_devolucion, 0))
)</f>
        <v>0</v>
      </c>
    </row>
    <row r="9310" spans="1:9" x14ac:dyDescent="0.25">
      <c r="A9310" s="68"/>
      <c r="B9310" s="68"/>
      <c r="C9310" s="68"/>
      <c r="D9310" s="68"/>
      <c r="E9310" s="68"/>
      <c r="F9310" s="68"/>
      <c r="G9310" s="389"/>
      <c r="H9310" s="387" t="b" cm="1">
        <f t="array" aca="1" ref="H9310" ca="1">EsNegrita(BP[[#This Row],[CODIGO]])</f>
        <v>0</v>
      </c>
      <c r="I9310" s="387" t="b" cm="1">
        <f t="array" ref="I9310">_xlfn.LET(
    _xlpm.codigos_devolucion, _xlfn.UNIQUE(_xlfn._xlws.FILTER(BP[CODIGO], ISNUMBER(SEARCH("devoluci", BP[NOMBRE CUENTA])), {""})),
    ISNUMBER(MATCH(BP[[#This Row],[CODIGO]], _xlpm.codigos_devolucion, 0))
)</f>
        <v>0</v>
      </c>
    </row>
    <row r="9311" spans="1:9" x14ac:dyDescent="0.25">
      <c r="A9311" s="68"/>
      <c r="B9311" s="68"/>
      <c r="C9311" s="68"/>
      <c r="D9311" s="68"/>
      <c r="E9311" s="68"/>
      <c r="F9311" s="68"/>
      <c r="G9311" s="389"/>
      <c r="H9311" s="387" t="b" cm="1">
        <f t="array" aca="1" ref="H9311" ca="1">EsNegrita(BP[[#This Row],[CODIGO]])</f>
        <v>0</v>
      </c>
      <c r="I9311" s="387" t="b" cm="1">
        <f t="array" ref="I9311">_xlfn.LET(
    _xlpm.codigos_devolucion, _xlfn.UNIQUE(_xlfn._xlws.FILTER(BP[CODIGO], ISNUMBER(SEARCH("devoluci", BP[NOMBRE CUENTA])), {""})),
    ISNUMBER(MATCH(BP[[#This Row],[CODIGO]], _xlpm.codigos_devolucion, 0))
)</f>
        <v>0</v>
      </c>
    </row>
    <row r="9312" spans="1:9" x14ac:dyDescent="0.25">
      <c r="A9312" s="68"/>
      <c r="B9312" s="68"/>
      <c r="C9312" s="68"/>
      <c r="D9312" s="68"/>
      <c r="E9312" s="68"/>
      <c r="F9312" s="68"/>
      <c r="G9312" s="389"/>
      <c r="H9312" s="387" t="b" cm="1">
        <f t="array" aca="1" ref="H9312" ca="1">EsNegrita(BP[[#This Row],[CODIGO]])</f>
        <v>0</v>
      </c>
      <c r="I9312" s="387" t="b" cm="1">
        <f t="array" ref="I9312">_xlfn.LET(
    _xlpm.codigos_devolucion, _xlfn.UNIQUE(_xlfn._xlws.FILTER(BP[CODIGO], ISNUMBER(SEARCH("devoluci", BP[NOMBRE CUENTA])), {""})),
    ISNUMBER(MATCH(BP[[#This Row],[CODIGO]], _xlpm.codigos_devolucion, 0))
)</f>
        <v>0</v>
      </c>
    </row>
    <row r="9313" spans="1:9" x14ac:dyDescent="0.25">
      <c r="A9313" s="68"/>
      <c r="B9313" s="68"/>
      <c r="C9313" s="68"/>
      <c r="D9313" s="68"/>
      <c r="E9313" s="68"/>
      <c r="F9313" s="68"/>
      <c r="G9313" s="389"/>
      <c r="H9313" s="387" t="b" cm="1">
        <f t="array" aca="1" ref="H9313" ca="1">EsNegrita(BP[[#This Row],[CODIGO]])</f>
        <v>0</v>
      </c>
      <c r="I9313" s="387" t="b" cm="1">
        <f t="array" ref="I9313">_xlfn.LET(
    _xlpm.codigos_devolucion, _xlfn.UNIQUE(_xlfn._xlws.FILTER(BP[CODIGO], ISNUMBER(SEARCH("devoluci", BP[NOMBRE CUENTA])), {""})),
    ISNUMBER(MATCH(BP[[#This Row],[CODIGO]], _xlpm.codigos_devolucion, 0))
)</f>
        <v>0</v>
      </c>
    </row>
    <row r="9314" spans="1:9" x14ac:dyDescent="0.25">
      <c r="A9314" s="68"/>
      <c r="B9314" s="68"/>
      <c r="C9314" s="68"/>
      <c r="D9314" s="68"/>
      <c r="E9314" s="68"/>
      <c r="F9314" s="68"/>
      <c r="G9314" s="389"/>
      <c r="H9314" s="387" t="b" cm="1">
        <f t="array" aca="1" ref="H9314" ca="1">EsNegrita(BP[[#This Row],[CODIGO]])</f>
        <v>0</v>
      </c>
      <c r="I9314" s="387" t="b" cm="1">
        <f t="array" ref="I9314">_xlfn.LET(
    _xlpm.codigos_devolucion, _xlfn.UNIQUE(_xlfn._xlws.FILTER(BP[CODIGO], ISNUMBER(SEARCH("devoluci", BP[NOMBRE CUENTA])), {""})),
    ISNUMBER(MATCH(BP[[#This Row],[CODIGO]], _xlpm.codigos_devolucion, 0))
)</f>
        <v>0</v>
      </c>
    </row>
    <row r="9315" spans="1:9" x14ac:dyDescent="0.25">
      <c r="A9315" s="68"/>
      <c r="B9315" s="68"/>
      <c r="C9315" s="68"/>
      <c r="D9315" s="68"/>
      <c r="E9315" s="68"/>
      <c r="F9315" s="68"/>
      <c r="G9315" s="389"/>
      <c r="H9315" s="387" t="b" cm="1">
        <f t="array" aca="1" ref="H9315" ca="1">EsNegrita(BP[[#This Row],[CODIGO]])</f>
        <v>0</v>
      </c>
      <c r="I9315" s="387" t="b" cm="1">
        <f t="array" ref="I9315">_xlfn.LET(
    _xlpm.codigos_devolucion, _xlfn.UNIQUE(_xlfn._xlws.FILTER(BP[CODIGO], ISNUMBER(SEARCH("devoluci", BP[NOMBRE CUENTA])), {""})),
    ISNUMBER(MATCH(BP[[#This Row],[CODIGO]], _xlpm.codigos_devolucion, 0))
)</f>
        <v>0</v>
      </c>
    </row>
    <row r="9316" spans="1:9" x14ac:dyDescent="0.25">
      <c r="A9316" s="68"/>
      <c r="B9316" s="68"/>
      <c r="C9316" s="68"/>
      <c r="D9316" s="68"/>
      <c r="E9316" s="68"/>
      <c r="F9316" s="68"/>
      <c r="G9316" s="389"/>
      <c r="H9316" s="387" t="b" cm="1">
        <f t="array" aca="1" ref="H9316" ca="1">EsNegrita(BP[[#This Row],[CODIGO]])</f>
        <v>0</v>
      </c>
      <c r="I9316" s="387" t="b" cm="1">
        <f t="array" ref="I9316">_xlfn.LET(
    _xlpm.codigos_devolucion, _xlfn.UNIQUE(_xlfn._xlws.FILTER(BP[CODIGO], ISNUMBER(SEARCH("devoluci", BP[NOMBRE CUENTA])), {""})),
    ISNUMBER(MATCH(BP[[#This Row],[CODIGO]], _xlpm.codigos_devolucion, 0))
)</f>
        <v>0</v>
      </c>
    </row>
    <row r="9317" spans="1:9" x14ac:dyDescent="0.25">
      <c r="A9317" s="68"/>
      <c r="B9317" s="68"/>
      <c r="C9317" s="68"/>
      <c r="D9317" s="68"/>
      <c r="E9317" s="68"/>
      <c r="F9317" s="68"/>
      <c r="G9317" s="389"/>
      <c r="H9317" s="387" t="b" cm="1">
        <f t="array" aca="1" ref="H9317" ca="1">EsNegrita(BP[[#This Row],[CODIGO]])</f>
        <v>0</v>
      </c>
      <c r="I9317" s="387" t="b" cm="1">
        <f t="array" ref="I9317">_xlfn.LET(
    _xlpm.codigos_devolucion, _xlfn.UNIQUE(_xlfn._xlws.FILTER(BP[CODIGO], ISNUMBER(SEARCH("devoluci", BP[NOMBRE CUENTA])), {""})),
    ISNUMBER(MATCH(BP[[#This Row],[CODIGO]], _xlpm.codigos_devolucion, 0))
)</f>
        <v>0</v>
      </c>
    </row>
    <row r="9318" spans="1:9" x14ac:dyDescent="0.25">
      <c r="A9318" s="68"/>
      <c r="B9318" s="68"/>
      <c r="C9318" s="68"/>
      <c r="D9318" s="68"/>
      <c r="E9318" s="68"/>
      <c r="F9318" s="68"/>
      <c r="G9318" s="389"/>
      <c r="H9318" s="387" t="b" cm="1">
        <f t="array" aca="1" ref="H9318" ca="1">EsNegrita(BP[[#This Row],[CODIGO]])</f>
        <v>0</v>
      </c>
      <c r="I9318" s="387" t="b" cm="1">
        <f t="array" ref="I9318">_xlfn.LET(
    _xlpm.codigos_devolucion, _xlfn.UNIQUE(_xlfn._xlws.FILTER(BP[CODIGO], ISNUMBER(SEARCH("devoluci", BP[NOMBRE CUENTA])), {""})),
    ISNUMBER(MATCH(BP[[#This Row],[CODIGO]], _xlpm.codigos_devolucion, 0))
)</f>
        <v>0</v>
      </c>
    </row>
    <row r="9319" spans="1:9" x14ac:dyDescent="0.25">
      <c r="A9319" s="68"/>
      <c r="B9319" s="68"/>
      <c r="C9319" s="68"/>
      <c r="D9319" s="68"/>
      <c r="E9319" s="68"/>
      <c r="F9319" s="68"/>
      <c r="G9319" s="389"/>
      <c r="H9319" s="387" t="b" cm="1">
        <f t="array" aca="1" ref="H9319" ca="1">EsNegrita(BP[[#This Row],[CODIGO]])</f>
        <v>0</v>
      </c>
      <c r="I9319" s="387" t="b" cm="1">
        <f t="array" ref="I9319">_xlfn.LET(
    _xlpm.codigos_devolucion, _xlfn.UNIQUE(_xlfn._xlws.FILTER(BP[CODIGO], ISNUMBER(SEARCH("devoluci", BP[NOMBRE CUENTA])), {""})),
    ISNUMBER(MATCH(BP[[#This Row],[CODIGO]], _xlpm.codigos_devolucion, 0))
)</f>
        <v>0</v>
      </c>
    </row>
    <row r="9320" spans="1:9" x14ac:dyDescent="0.25">
      <c r="A9320" s="68"/>
      <c r="B9320" s="68"/>
      <c r="C9320" s="68"/>
      <c r="D9320" s="68"/>
      <c r="E9320" s="68"/>
      <c r="F9320" s="68"/>
      <c r="G9320" s="389"/>
      <c r="H9320" s="387" t="b" cm="1">
        <f t="array" aca="1" ref="H9320" ca="1">EsNegrita(BP[[#This Row],[CODIGO]])</f>
        <v>0</v>
      </c>
      <c r="I9320" s="387" t="b" cm="1">
        <f t="array" ref="I9320">_xlfn.LET(
    _xlpm.codigos_devolucion, _xlfn.UNIQUE(_xlfn._xlws.FILTER(BP[CODIGO], ISNUMBER(SEARCH("devoluci", BP[NOMBRE CUENTA])), {""})),
    ISNUMBER(MATCH(BP[[#This Row],[CODIGO]], _xlpm.codigos_devolucion, 0))
)</f>
        <v>0</v>
      </c>
    </row>
    <row r="9321" spans="1:9" x14ac:dyDescent="0.25">
      <c r="A9321" s="68"/>
      <c r="B9321" s="68"/>
      <c r="C9321" s="68"/>
      <c r="D9321" s="68"/>
      <c r="E9321" s="68"/>
      <c r="F9321" s="68"/>
      <c r="G9321" s="389"/>
      <c r="H9321" s="387" t="b" cm="1">
        <f t="array" aca="1" ref="H9321" ca="1">EsNegrita(BP[[#This Row],[CODIGO]])</f>
        <v>0</v>
      </c>
      <c r="I9321" s="387" t="b" cm="1">
        <f t="array" ref="I9321">_xlfn.LET(
    _xlpm.codigos_devolucion, _xlfn.UNIQUE(_xlfn._xlws.FILTER(BP[CODIGO], ISNUMBER(SEARCH("devoluci", BP[NOMBRE CUENTA])), {""})),
    ISNUMBER(MATCH(BP[[#This Row],[CODIGO]], _xlpm.codigos_devolucion, 0))
)</f>
        <v>0</v>
      </c>
    </row>
    <row r="9322" spans="1:9" x14ac:dyDescent="0.25">
      <c r="A9322" s="68"/>
      <c r="B9322" s="68"/>
      <c r="C9322" s="68"/>
      <c r="D9322" s="68"/>
      <c r="E9322" s="68"/>
      <c r="F9322" s="68"/>
      <c r="G9322" s="389"/>
      <c r="H9322" s="387" t="b" cm="1">
        <f t="array" aca="1" ref="H9322" ca="1">EsNegrita(BP[[#This Row],[CODIGO]])</f>
        <v>0</v>
      </c>
      <c r="I9322" s="387" t="b" cm="1">
        <f t="array" ref="I9322">_xlfn.LET(
    _xlpm.codigos_devolucion, _xlfn.UNIQUE(_xlfn._xlws.FILTER(BP[CODIGO], ISNUMBER(SEARCH("devoluci", BP[NOMBRE CUENTA])), {""})),
    ISNUMBER(MATCH(BP[[#This Row],[CODIGO]], _xlpm.codigos_devolucion, 0))
)</f>
        <v>0</v>
      </c>
    </row>
    <row r="9323" spans="1:9" x14ac:dyDescent="0.25">
      <c r="A9323" s="68"/>
      <c r="B9323" s="68"/>
      <c r="C9323" s="68"/>
      <c r="D9323" s="68"/>
      <c r="E9323" s="68"/>
      <c r="F9323" s="68"/>
      <c r="G9323" s="389"/>
      <c r="H9323" s="387" t="b" cm="1">
        <f t="array" aca="1" ref="H9323" ca="1">EsNegrita(BP[[#This Row],[CODIGO]])</f>
        <v>0</v>
      </c>
      <c r="I9323" s="387" t="b" cm="1">
        <f t="array" ref="I9323">_xlfn.LET(
    _xlpm.codigos_devolucion, _xlfn.UNIQUE(_xlfn._xlws.FILTER(BP[CODIGO], ISNUMBER(SEARCH("devoluci", BP[NOMBRE CUENTA])), {""})),
    ISNUMBER(MATCH(BP[[#This Row],[CODIGO]], _xlpm.codigos_devolucion, 0))
)</f>
        <v>0</v>
      </c>
    </row>
    <row r="9324" spans="1:9" x14ac:dyDescent="0.25">
      <c r="A9324" s="68"/>
      <c r="B9324" s="68"/>
      <c r="C9324" s="68"/>
      <c r="D9324" s="68"/>
      <c r="E9324" s="68"/>
      <c r="F9324" s="68"/>
      <c r="G9324" s="389"/>
      <c r="H9324" s="387" t="b" cm="1">
        <f t="array" aca="1" ref="H9324" ca="1">EsNegrita(BP[[#This Row],[CODIGO]])</f>
        <v>0</v>
      </c>
      <c r="I9324" s="387" t="b" cm="1">
        <f t="array" ref="I9324">_xlfn.LET(
    _xlpm.codigos_devolucion, _xlfn.UNIQUE(_xlfn._xlws.FILTER(BP[CODIGO], ISNUMBER(SEARCH("devoluci", BP[NOMBRE CUENTA])), {""})),
    ISNUMBER(MATCH(BP[[#This Row],[CODIGO]], _xlpm.codigos_devolucion, 0))
)</f>
        <v>0</v>
      </c>
    </row>
    <row r="9325" spans="1:9" x14ac:dyDescent="0.25">
      <c r="A9325" s="68"/>
      <c r="B9325" s="68"/>
      <c r="C9325" s="68"/>
      <c r="D9325" s="68"/>
      <c r="E9325" s="68"/>
      <c r="F9325" s="68"/>
      <c r="G9325" s="389"/>
      <c r="H9325" s="387" t="b" cm="1">
        <f t="array" aca="1" ref="H9325" ca="1">EsNegrita(BP[[#This Row],[CODIGO]])</f>
        <v>0</v>
      </c>
      <c r="I9325" s="387" t="b" cm="1">
        <f t="array" ref="I9325">_xlfn.LET(
    _xlpm.codigos_devolucion, _xlfn.UNIQUE(_xlfn._xlws.FILTER(BP[CODIGO], ISNUMBER(SEARCH("devoluci", BP[NOMBRE CUENTA])), {""})),
    ISNUMBER(MATCH(BP[[#This Row],[CODIGO]], _xlpm.codigos_devolucion, 0))
)</f>
        <v>0</v>
      </c>
    </row>
    <row r="9326" spans="1:9" x14ac:dyDescent="0.25">
      <c r="A9326" s="68"/>
      <c r="B9326" s="68"/>
      <c r="C9326" s="68"/>
      <c r="D9326" s="68"/>
      <c r="E9326" s="68"/>
      <c r="F9326" s="68"/>
      <c r="G9326" s="389"/>
      <c r="H9326" s="387" t="b" cm="1">
        <f t="array" aca="1" ref="H9326" ca="1">EsNegrita(BP[[#This Row],[CODIGO]])</f>
        <v>0</v>
      </c>
      <c r="I9326" s="387" t="b" cm="1">
        <f t="array" ref="I9326">_xlfn.LET(
    _xlpm.codigos_devolucion, _xlfn.UNIQUE(_xlfn._xlws.FILTER(BP[CODIGO], ISNUMBER(SEARCH("devoluci", BP[NOMBRE CUENTA])), {""})),
    ISNUMBER(MATCH(BP[[#This Row],[CODIGO]], _xlpm.codigos_devolucion, 0))
)</f>
        <v>0</v>
      </c>
    </row>
    <row r="9327" spans="1:9" x14ac:dyDescent="0.25">
      <c r="A9327" s="68"/>
      <c r="B9327" s="68"/>
      <c r="C9327" s="68"/>
      <c r="D9327" s="68"/>
      <c r="E9327" s="68"/>
      <c r="F9327" s="68"/>
      <c r="G9327" s="389"/>
      <c r="H9327" s="387" t="b" cm="1">
        <f t="array" aca="1" ref="H9327" ca="1">EsNegrita(BP[[#This Row],[CODIGO]])</f>
        <v>0</v>
      </c>
      <c r="I9327" s="387" t="b" cm="1">
        <f t="array" ref="I9327">_xlfn.LET(
    _xlpm.codigos_devolucion, _xlfn.UNIQUE(_xlfn._xlws.FILTER(BP[CODIGO], ISNUMBER(SEARCH("devoluci", BP[NOMBRE CUENTA])), {""})),
    ISNUMBER(MATCH(BP[[#This Row],[CODIGO]], _xlpm.codigos_devolucion, 0))
)</f>
        <v>0</v>
      </c>
    </row>
    <row r="9328" spans="1:9" x14ac:dyDescent="0.25">
      <c r="A9328" s="68"/>
      <c r="B9328" s="68"/>
      <c r="C9328" s="68"/>
      <c r="D9328" s="68"/>
      <c r="E9328" s="68"/>
      <c r="F9328" s="68"/>
      <c r="G9328" s="389"/>
      <c r="H9328" s="387" t="b" cm="1">
        <f t="array" aca="1" ref="H9328" ca="1">EsNegrita(BP[[#This Row],[CODIGO]])</f>
        <v>0</v>
      </c>
      <c r="I9328" s="387" t="b" cm="1">
        <f t="array" ref="I9328">_xlfn.LET(
    _xlpm.codigos_devolucion, _xlfn.UNIQUE(_xlfn._xlws.FILTER(BP[CODIGO], ISNUMBER(SEARCH("devoluci", BP[NOMBRE CUENTA])), {""})),
    ISNUMBER(MATCH(BP[[#This Row],[CODIGO]], _xlpm.codigos_devolucion, 0))
)</f>
        <v>0</v>
      </c>
    </row>
    <row r="9329" spans="1:9" x14ac:dyDescent="0.25">
      <c r="A9329" s="68"/>
      <c r="B9329" s="68"/>
      <c r="C9329" s="68"/>
      <c r="D9329" s="68"/>
      <c r="E9329" s="68"/>
      <c r="F9329" s="68"/>
      <c r="G9329" s="389"/>
      <c r="H9329" s="387" t="b" cm="1">
        <f t="array" aca="1" ref="H9329" ca="1">EsNegrita(BP[[#This Row],[CODIGO]])</f>
        <v>0</v>
      </c>
      <c r="I9329" s="387" t="b" cm="1">
        <f t="array" ref="I9329">_xlfn.LET(
    _xlpm.codigos_devolucion, _xlfn.UNIQUE(_xlfn._xlws.FILTER(BP[CODIGO], ISNUMBER(SEARCH("devoluci", BP[NOMBRE CUENTA])), {""})),
    ISNUMBER(MATCH(BP[[#This Row],[CODIGO]], _xlpm.codigos_devolucion, 0))
)</f>
        <v>0</v>
      </c>
    </row>
    <row r="9330" spans="1:9" x14ac:dyDescent="0.25">
      <c r="A9330" s="68"/>
      <c r="B9330" s="68"/>
      <c r="C9330" s="68"/>
      <c r="D9330" s="68"/>
      <c r="E9330" s="68"/>
      <c r="F9330" s="68"/>
      <c r="G9330" s="389"/>
      <c r="H9330" s="387" t="b" cm="1">
        <f t="array" aca="1" ref="H9330" ca="1">EsNegrita(BP[[#This Row],[CODIGO]])</f>
        <v>0</v>
      </c>
      <c r="I9330" s="387" t="b" cm="1">
        <f t="array" ref="I9330">_xlfn.LET(
    _xlpm.codigos_devolucion, _xlfn.UNIQUE(_xlfn._xlws.FILTER(BP[CODIGO], ISNUMBER(SEARCH("devoluci", BP[NOMBRE CUENTA])), {""})),
    ISNUMBER(MATCH(BP[[#This Row],[CODIGO]], _xlpm.codigos_devolucion, 0))
)</f>
        <v>0</v>
      </c>
    </row>
    <row r="9331" spans="1:9" x14ac:dyDescent="0.25">
      <c r="A9331" s="68"/>
      <c r="B9331" s="68"/>
      <c r="C9331" s="68"/>
      <c r="D9331" s="68"/>
      <c r="E9331" s="68"/>
      <c r="F9331" s="68"/>
      <c r="G9331" s="389"/>
      <c r="H9331" s="387" t="b" cm="1">
        <f t="array" aca="1" ref="H9331" ca="1">EsNegrita(BP[[#This Row],[CODIGO]])</f>
        <v>0</v>
      </c>
      <c r="I9331" s="387" t="b" cm="1">
        <f t="array" ref="I9331">_xlfn.LET(
    _xlpm.codigos_devolucion, _xlfn.UNIQUE(_xlfn._xlws.FILTER(BP[CODIGO], ISNUMBER(SEARCH("devoluci", BP[NOMBRE CUENTA])), {""})),
    ISNUMBER(MATCH(BP[[#This Row],[CODIGO]], _xlpm.codigos_devolucion, 0))
)</f>
        <v>0</v>
      </c>
    </row>
    <row r="9332" spans="1:9" x14ac:dyDescent="0.25">
      <c r="A9332" s="68"/>
      <c r="B9332" s="68"/>
      <c r="C9332" s="68"/>
      <c r="D9332" s="68"/>
      <c r="E9332" s="68"/>
      <c r="F9332" s="68"/>
      <c r="G9332" s="389"/>
      <c r="H9332" s="387" t="b" cm="1">
        <f t="array" aca="1" ref="H9332" ca="1">EsNegrita(BP[[#This Row],[CODIGO]])</f>
        <v>0</v>
      </c>
      <c r="I9332" s="387" t="b" cm="1">
        <f t="array" ref="I9332">_xlfn.LET(
    _xlpm.codigos_devolucion, _xlfn.UNIQUE(_xlfn._xlws.FILTER(BP[CODIGO], ISNUMBER(SEARCH("devoluci", BP[NOMBRE CUENTA])), {""})),
    ISNUMBER(MATCH(BP[[#This Row],[CODIGO]], _xlpm.codigos_devolucion, 0))
)</f>
        <v>0</v>
      </c>
    </row>
    <row r="9333" spans="1:9" x14ac:dyDescent="0.25">
      <c r="A9333" s="68"/>
      <c r="B9333" s="68"/>
      <c r="C9333" s="68"/>
      <c r="D9333" s="68"/>
      <c r="E9333" s="68"/>
      <c r="F9333" s="68"/>
      <c r="G9333" s="389"/>
      <c r="H9333" s="387" t="b" cm="1">
        <f t="array" aca="1" ref="H9333" ca="1">EsNegrita(BP[[#This Row],[CODIGO]])</f>
        <v>0</v>
      </c>
      <c r="I9333" s="387" t="b" cm="1">
        <f t="array" ref="I9333">_xlfn.LET(
    _xlpm.codigos_devolucion, _xlfn.UNIQUE(_xlfn._xlws.FILTER(BP[CODIGO], ISNUMBER(SEARCH("devoluci", BP[NOMBRE CUENTA])), {""})),
    ISNUMBER(MATCH(BP[[#This Row],[CODIGO]], _xlpm.codigos_devolucion, 0))
)</f>
        <v>0</v>
      </c>
    </row>
    <row r="9334" spans="1:9" x14ac:dyDescent="0.25">
      <c r="A9334" s="68"/>
      <c r="B9334" s="68"/>
      <c r="C9334" s="68"/>
      <c r="D9334" s="68"/>
      <c r="E9334" s="68"/>
      <c r="F9334" s="68"/>
      <c r="G9334" s="389"/>
      <c r="H9334" s="387" t="b" cm="1">
        <f t="array" aca="1" ref="H9334" ca="1">EsNegrita(BP[[#This Row],[CODIGO]])</f>
        <v>0</v>
      </c>
      <c r="I9334" s="387" t="b" cm="1">
        <f t="array" ref="I9334">_xlfn.LET(
    _xlpm.codigos_devolucion, _xlfn.UNIQUE(_xlfn._xlws.FILTER(BP[CODIGO], ISNUMBER(SEARCH("devoluci", BP[NOMBRE CUENTA])), {""})),
    ISNUMBER(MATCH(BP[[#This Row],[CODIGO]], _xlpm.codigos_devolucion, 0))
)</f>
        <v>0</v>
      </c>
    </row>
    <row r="9335" spans="1:9" x14ac:dyDescent="0.25">
      <c r="A9335" s="68"/>
      <c r="B9335" s="68"/>
      <c r="C9335" s="68"/>
      <c r="D9335" s="68"/>
      <c r="E9335" s="68"/>
      <c r="F9335" s="68"/>
      <c r="G9335" s="389"/>
      <c r="H9335" s="387" t="b" cm="1">
        <f t="array" aca="1" ref="H9335" ca="1">EsNegrita(BP[[#This Row],[CODIGO]])</f>
        <v>0</v>
      </c>
      <c r="I9335" s="387" t="b" cm="1">
        <f t="array" ref="I9335">_xlfn.LET(
    _xlpm.codigos_devolucion, _xlfn.UNIQUE(_xlfn._xlws.FILTER(BP[CODIGO], ISNUMBER(SEARCH("devoluci", BP[NOMBRE CUENTA])), {""})),
    ISNUMBER(MATCH(BP[[#This Row],[CODIGO]], _xlpm.codigos_devolucion, 0))
)</f>
        <v>0</v>
      </c>
    </row>
    <row r="9336" spans="1:9" x14ac:dyDescent="0.25">
      <c r="A9336" s="68"/>
      <c r="B9336" s="68"/>
      <c r="C9336" s="68"/>
      <c r="D9336" s="68"/>
      <c r="E9336" s="68"/>
      <c r="F9336" s="68"/>
      <c r="G9336" s="389"/>
      <c r="H9336" s="387" t="b" cm="1">
        <f t="array" aca="1" ref="H9336" ca="1">EsNegrita(BP[[#This Row],[CODIGO]])</f>
        <v>0</v>
      </c>
      <c r="I9336" s="387" t="b" cm="1">
        <f t="array" ref="I9336">_xlfn.LET(
    _xlpm.codigos_devolucion, _xlfn.UNIQUE(_xlfn._xlws.FILTER(BP[CODIGO], ISNUMBER(SEARCH("devoluci", BP[NOMBRE CUENTA])), {""})),
    ISNUMBER(MATCH(BP[[#This Row],[CODIGO]], _xlpm.codigos_devolucion, 0))
)</f>
        <v>0</v>
      </c>
    </row>
    <row r="9337" spans="1:9" x14ac:dyDescent="0.25">
      <c r="A9337" s="68"/>
      <c r="B9337" s="68"/>
      <c r="C9337" s="68"/>
      <c r="D9337" s="68"/>
      <c r="E9337" s="68"/>
      <c r="F9337" s="68"/>
      <c r="G9337" s="389"/>
      <c r="H9337" s="387" t="b" cm="1">
        <f t="array" aca="1" ref="H9337" ca="1">EsNegrita(BP[[#This Row],[CODIGO]])</f>
        <v>0</v>
      </c>
      <c r="I9337" s="387" t="b" cm="1">
        <f t="array" ref="I9337">_xlfn.LET(
    _xlpm.codigos_devolucion, _xlfn.UNIQUE(_xlfn._xlws.FILTER(BP[CODIGO], ISNUMBER(SEARCH("devoluci", BP[NOMBRE CUENTA])), {""})),
    ISNUMBER(MATCH(BP[[#This Row],[CODIGO]], _xlpm.codigos_devolucion, 0))
)</f>
        <v>0</v>
      </c>
    </row>
    <row r="9338" spans="1:9" x14ac:dyDescent="0.25">
      <c r="A9338" s="68"/>
      <c r="B9338" s="68"/>
      <c r="C9338" s="68"/>
      <c r="D9338" s="68"/>
      <c r="E9338" s="68"/>
      <c r="F9338" s="68"/>
      <c r="G9338" s="389"/>
      <c r="H9338" s="387" t="b" cm="1">
        <f t="array" aca="1" ref="H9338" ca="1">EsNegrita(BP[[#This Row],[CODIGO]])</f>
        <v>0</v>
      </c>
      <c r="I9338" s="387" t="b" cm="1">
        <f t="array" ref="I9338">_xlfn.LET(
    _xlpm.codigos_devolucion, _xlfn.UNIQUE(_xlfn._xlws.FILTER(BP[CODIGO], ISNUMBER(SEARCH("devoluci", BP[NOMBRE CUENTA])), {""})),
    ISNUMBER(MATCH(BP[[#This Row],[CODIGO]], _xlpm.codigos_devolucion, 0))
)</f>
        <v>0</v>
      </c>
    </row>
    <row r="9339" spans="1:9" x14ac:dyDescent="0.25">
      <c r="A9339" s="68"/>
      <c r="B9339" s="68"/>
      <c r="C9339" s="68"/>
      <c r="D9339" s="68"/>
      <c r="E9339" s="68"/>
      <c r="F9339" s="68"/>
      <c r="G9339" s="389"/>
      <c r="H9339" s="387" t="b" cm="1">
        <f t="array" aca="1" ref="H9339" ca="1">EsNegrita(BP[[#This Row],[CODIGO]])</f>
        <v>0</v>
      </c>
      <c r="I9339" s="387" t="b" cm="1">
        <f t="array" ref="I9339">_xlfn.LET(
    _xlpm.codigos_devolucion, _xlfn.UNIQUE(_xlfn._xlws.FILTER(BP[CODIGO], ISNUMBER(SEARCH("devoluci", BP[NOMBRE CUENTA])), {""})),
    ISNUMBER(MATCH(BP[[#This Row],[CODIGO]], _xlpm.codigos_devolucion, 0))
)</f>
        <v>0</v>
      </c>
    </row>
    <row r="9340" spans="1:9" x14ac:dyDescent="0.25">
      <c r="A9340" s="68"/>
      <c r="B9340" s="68"/>
      <c r="C9340" s="68"/>
      <c r="D9340" s="68"/>
      <c r="E9340" s="68"/>
      <c r="F9340" s="68"/>
      <c r="G9340" s="389"/>
      <c r="H9340" s="387" t="b" cm="1">
        <f t="array" aca="1" ref="H9340" ca="1">EsNegrita(BP[[#This Row],[CODIGO]])</f>
        <v>0</v>
      </c>
      <c r="I9340" s="387" t="b" cm="1">
        <f t="array" ref="I9340">_xlfn.LET(
    _xlpm.codigos_devolucion, _xlfn.UNIQUE(_xlfn._xlws.FILTER(BP[CODIGO], ISNUMBER(SEARCH("devoluci", BP[NOMBRE CUENTA])), {""})),
    ISNUMBER(MATCH(BP[[#This Row],[CODIGO]], _xlpm.codigos_devolucion, 0))
)</f>
        <v>0</v>
      </c>
    </row>
    <row r="9341" spans="1:9" x14ac:dyDescent="0.25">
      <c r="A9341" s="68"/>
      <c r="B9341" s="68"/>
      <c r="C9341" s="68"/>
      <c r="D9341" s="68"/>
      <c r="E9341" s="68"/>
      <c r="F9341" s="68"/>
      <c r="G9341" s="389"/>
      <c r="H9341" s="387" t="b" cm="1">
        <f t="array" aca="1" ref="H9341" ca="1">EsNegrita(BP[[#This Row],[CODIGO]])</f>
        <v>0</v>
      </c>
      <c r="I9341" s="387" t="b" cm="1">
        <f t="array" ref="I9341">_xlfn.LET(
    _xlpm.codigos_devolucion, _xlfn.UNIQUE(_xlfn._xlws.FILTER(BP[CODIGO], ISNUMBER(SEARCH("devoluci", BP[NOMBRE CUENTA])), {""})),
    ISNUMBER(MATCH(BP[[#This Row],[CODIGO]], _xlpm.codigos_devolucion, 0))
)</f>
        <v>0</v>
      </c>
    </row>
    <row r="9342" spans="1:9" x14ac:dyDescent="0.25">
      <c r="A9342" s="68"/>
      <c r="B9342" s="68"/>
      <c r="C9342" s="68"/>
      <c r="D9342" s="68"/>
      <c r="E9342" s="68"/>
      <c r="F9342" s="68"/>
      <c r="G9342" s="389"/>
      <c r="H9342" s="387" t="b" cm="1">
        <f t="array" aca="1" ref="H9342" ca="1">EsNegrita(BP[[#This Row],[CODIGO]])</f>
        <v>0</v>
      </c>
      <c r="I9342" s="387" t="b" cm="1">
        <f t="array" ref="I9342">_xlfn.LET(
    _xlpm.codigos_devolucion, _xlfn.UNIQUE(_xlfn._xlws.FILTER(BP[CODIGO], ISNUMBER(SEARCH("devoluci", BP[NOMBRE CUENTA])), {""})),
    ISNUMBER(MATCH(BP[[#This Row],[CODIGO]], _xlpm.codigos_devolucion, 0))
)</f>
        <v>0</v>
      </c>
    </row>
    <row r="9343" spans="1:9" x14ac:dyDescent="0.25">
      <c r="A9343" s="68"/>
      <c r="B9343" s="68"/>
      <c r="C9343" s="68"/>
      <c r="D9343" s="68"/>
      <c r="E9343" s="68"/>
      <c r="F9343" s="68"/>
      <c r="G9343" s="389"/>
      <c r="H9343" s="387" t="b" cm="1">
        <f t="array" aca="1" ref="H9343" ca="1">EsNegrita(BP[[#This Row],[CODIGO]])</f>
        <v>0</v>
      </c>
      <c r="I9343" s="387" t="b" cm="1">
        <f t="array" ref="I9343">_xlfn.LET(
    _xlpm.codigos_devolucion, _xlfn.UNIQUE(_xlfn._xlws.FILTER(BP[CODIGO], ISNUMBER(SEARCH("devoluci", BP[NOMBRE CUENTA])), {""})),
    ISNUMBER(MATCH(BP[[#This Row],[CODIGO]], _xlpm.codigos_devolucion, 0))
)</f>
        <v>0</v>
      </c>
    </row>
    <row r="9344" spans="1:9" x14ac:dyDescent="0.25">
      <c r="A9344" s="68"/>
      <c r="B9344" s="68"/>
      <c r="C9344" s="68"/>
      <c r="D9344" s="68"/>
      <c r="E9344" s="68"/>
      <c r="F9344" s="68"/>
      <c r="G9344" s="389"/>
      <c r="H9344" s="387" t="b" cm="1">
        <f t="array" aca="1" ref="H9344" ca="1">EsNegrita(BP[[#This Row],[CODIGO]])</f>
        <v>0</v>
      </c>
      <c r="I9344" s="387" t="b" cm="1">
        <f t="array" ref="I9344">_xlfn.LET(
    _xlpm.codigos_devolucion, _xlfn.UNIQUE(_xlfn._xlws.FILTER(BP[CODIGO], ISNUMBER(SEARCH("devoluci", BP[NOMBRE CUENTA])), {""})),
    ISNUMBER(MATCH(BP[[#This Row],[CODIGO]], _xlpm.codigos_devolucion, 0))
)</f>
        <v>0</v>
      </c>
    </row>
    <row r="9345" spans="1:9" x14ac:dyDescent="0.25">
      <c r="A9345" s="68"/>
      <c r="B9345" s="68"/>
      <c r="C9345" s="68"/>
      <c r="D9345" s="68"/>
      <c r="E9345" s="68"/>
      <c r="F9345" s="68"/>
      <c r="G9345" s="389"/>
      <c r="H9345" s="387" t="b" cm="1">
        <f t="array" aca="1" ref="H9345" ca="1">EsNegrita(BP[[#This Row],[CODIGO]])</f>
        <v>0</v>
      </c>
      <c r="I9345" s="387" t="b" cm="1">
        <f t="array" ref="I9345">_xlfn.LET(
    _xlpm.codigos_devolucion, _xlfn.UNIQUE(_xlfn._xlws.FILTER(BP[CODIGO], ISNUMBER(SEARCH("devoluci", BP[NOMBRE CUENTA])), {""})),
    ISNUMBER(MATCH(BP[[#This Row],[CODIGO]], _xlpm.codigos_devolucion, 0))
)</f>
        <v>0</v>
      </c>
    </row>
    <row r="9346" spans="1:9" x14ac:dyDescent="0.25">
      <c r="A9346" s="68"/>
      <c r="B9346" s="68"/>
      <c r="C9346" s="68"/>
      <c r="D9346" s="68"/>
      <c r="E9346" s="68"/>
      <c r="F9346" s="68"/>
      <c r="G9346" s="389"/>
      <c r="H9346" s="387" t="b" cm="1">
        <f t="array" aca="1" ref="H9346" ca="1">EsNegrita(BP[[#This Row],[CODIGO]])</f>
        <v>0</v>
      </c>
      <c r="I9346" s="387" t="b" cm="1">
        <f t="array" ref="I9346">_xlfn.LET(
    _xlpm.codigos_devolucion, _xlfn.UNIQUE(_xlfn._xlws.FILTER(BP[CODIGO], ISNUMBER(SEARCH("devoluci", BP[NOMBRE CUENTA])), {""})),
    ISNUMBER(MATCH(BP[[#This Row],[CODIGO]], _xlpm.codigos_devolucion, 0))
)</f>
        <v>0</v>
      </c>
    </row>
    <row r="9347" spans="1:9" x14ac:dyDescent="0.25">
      <c r="A9347" s="68"/>
      <c r="B9347" s="68"/>
      <c r="C9347" s="68"/>
      <c r="D9347" s="68"/>
      <c r="E9347" s="68"/>
      <c r="F9347" s="68"/>
      <c r="G9347" s="389"/>
      <c r="H9347" s="387" t="b" cm="1">
        <f t="array" aca="1" ref="H9347" ca="1">EsNegrita(BP[[#This Row],[CODIGO]])</f>
        <v>0</v>
      </c>
      <c r="I9347" s="387" t="b" cm="1">
        <f t="array" ref="I9347">_xlfn.LET(
    _xlpm.codigos_devolucion, _xlfn.UNIQUE(_xlfn._xlws.FILTER(BP[CODIGO], ISNUMBER(SEARCH("devoluci", BP[NOMBRE CUENTA])), {""})),
    ISNUMBER(MATCH(BP[[#This Row],[CODIGO]], _xlpm.codigos_devolucion, 0))
)</f>
        <v>0</v>
      </c>
    </row>
    <row r="9348" spans="1:9" x14ac:dyDescent="0.25">
      <c r="A9348" s="68"/>
      <c r="B9348" s="68"/>
      <c r="C9348" s="68"/>
      <c r="D9348" s="68"/>
      <c r="E9348" s="68"/>
      <c r="F9348" s="68"/>
      <c r="G9348" s="389"/>
      <c r="H9348" s="387" t="b" cm="1">
        <f t="array" aca="1" ref="H9348" ca="1">EsNegrita(BP[[#This Row],[CODIGO]])</f>
        <v>0</v>
      </c>
      <c r="I9348" s="387" t="b" cm="1">
        <f t="array" ref="I9348">_xlfn.LET(
    _xlpm.codigos_devolucion, _xlfn.UNIQUE(_xlfn._xlws.FILTER(BP[CODIGO], ISNUMBER(SEARCH("devoluci", BP[NOMBRE CUENTA])), {""})),
    ISNUMBER(MATCH(BP[[#This Row],[CODIGO]], _xlpm.codigos_devolucion, 0))
)</f>
        <v>0</v>
      </c>
    </row>
    <row r="9349" spans="1:9" x14ac:dyDescent="0.25">
      <c r="A9349" s="68"/>
      <c r="B9349" s="68"/>
      <c r="C9349" s="68"/>
      <c r="D9349" s="68"/>
      <c r="E9349" s="68"/>
      <c r="F9349" s="68"/>
      <c r="G9349" s="389"/>
      <c r="H9349" s="387" t="b" cm="1">
        <f t="array" aca="1" ref="H9349" ca="1">EsNegrita(BP[[#This Row],[CODIGO]])</f>
        <v>0</v>
      </c>
      <c r="I9349" s="387" t="b" cm="1">
        <f t="array" ref="I9349">_xlfn.LET(
    _xlpm.codigos_devolucion, _xlfn.UNIQUE(_xlfn._xlws.FILTER(BP[CODIGO], ISNUMBER(SEARCH("devoluci", BP[NOMBRE CUENTA])), {""})),
    ISNUMBER(MATCH(BP[[#This Row],[CODIGO]], _xlpm.codigos_devolucion, 0))
)</f>
        <v>0</v>
      </c>
    </row>
    <row r="9350" spans="1:9" x14ac:dyDescent="0.25">
      <c r="A9350" s="68"/>
      <c r="B9350" s="68"/>
      <c r="C9350" s="68"/>
      <c r="D9350" s="68"/>
      <c r="E9350" s="68"/>
      <c r="F9350" s="68"/>
      <c r="G9350" s="389"/>
      <c r="H9350" s="387" t="b" cm="1">
        <f t="array" aca="1" ref="H9350" ca="1">EsNegrita(BP[[#This Row],[CODIGO]])</f>
        <v>0</v>
      </c>
      <c r="I9350" s="387" t="b" cm="1">
        <f t="array" ref="I9350">_xlfn.LET(
    _xlpm.codigos_devolucion, _xlfn.UNIQUE(_xlfn._xlws.FILTER(BP[CODIGO], ISNUMBER(SEARCH("devoluci", BP[NOMBRE CUENTA])), {""})),
    ISNUMBER(MATCH(BP[[#This Row],[CODIGO]], _xlpm.codigos_devolucion, 0))
)</f>
        <v>0</v>
      </c>
    </row>
    <row r="9351" spans="1:9" x14ac:dyDescent="0.25">
      <c r="A9351" s="68"/>
      <c r="B9351" s="68"/>
      <c r="C9351" s="68"/>
      <c r="D9351" s="68"/>
      <c r="E9351" s="68"/>
      <c r="F9351" s="68"/>
      <c r="G9351" s="389"/>
      <c r="H9351" s="387" t="b" cm="1">
        <f t="array" aca="1" ref="H9351" ca="1">EsNegrita(BP[[#This Row],[CODIGO]])</f>
        <v>0</v>
      </c>
      <c r="I9351" s="387" t="b" cm="1">
        <f t="array" ref="I9351">_xlfn.LET(
    _xlpm.codigos_devolucion, _xlfn.UNIQUE(_xlfn._xlws.FILTER(BP[CODIGO], ISNUMBER(SEARCH("devoluci", BP[NOMBRE CUENTA])), {""})),
    ISNUMBER(MATCH(BP[[#This Row],[CODIGO]], _xlpm.codigos_devolucion, 0))
)</f>
        <v>0</v>
      </c>
    </row>
    <row r="9352" spans="1:9" x14ac:dyDescent="0.25">
      <c r="A9352" s="68"/>
      <c r="B9352" s="68"/>
      <c r="C9352" s="68"/>
      <c r="D9352" s="68"/>
      <c r="E9352" s="68"/>
      <c r="F9352" s="68"/>
      <c r="G9352" s="389"/>
      <c r="H9352" s="387" t="b" cm="1">
        <f t="array" aca="1" ref="H9352" ca="1">EsNegrita(BP[[#This Row],[CODIGO]])</f>
        <v>0</v>
      </c>
      <c r="I9352" s="387" t="b" cm="1">
        <f t="array" ref="I9352">_xlfn.LET(
    _xlpm.codigos_devolucion, _xlfn.UNIQUE(_xlfn._xlws.FILTER(BP[CODIGO], ISNUMBER(SEARCH("devoluci", BP[NOMBRE CUENTA])), {""})),
    ISNUMBER(MATCH(BP[[#This Row],[CODIGO]], _xlpm.codigos_devolucion, 0))
)</f>
        <v>0</v>
      </c>
    </row>
    <row r="9353" spans="1:9" x14ac:dyDescent="0.25">
      <c r="A9353" s="68"/>
      <c r="B9353" s="68"/>
      <c r="C9353" s="68"/>
      <c r="D9353" s="68"/>
      <c r="E9353" s="68"/>
      <c r="F9353" s="68"/>
      <c r="G9353" s="389"/>
      <c r="H9353" s="387" t="b" cm="1">
        <f t="array" aca="1" ref="H9353" ca="1">EsNegrita(BP[[#This Row],[CODIGO]])</f>
        <v>0</v>
      </c>
      <c r="I9353" s="387" t="b" cm="1">
        <f t="array" ref="I9353">_xlfn.LET(
    _xlpm.codigos_devolucion, _xlfn.UNIQUE(_xlfn._xlws.FILTER(BP[CODIGO], ISNUMBER(SEARCH("devoluci", BP[NOMBRE CUENTA])), {""})),
    ISNUMBER(MATCH(BP[[#This Row],[CODIGO]], _xlpm.codigos_devolucion, 0))
)</f>
        <v>0</v>
      </c>
    </row>
    <row r="9354" spans="1:9" x14ac:dyDescent="0.25">
      <c r="A9354" s="68"/>
      <c r="B9354" s="68"/>
      <c r="C9354" s="68"/>
      <c r="D9354" s="68"/>
      <c r="E9354" s="68"/>
      <c r="F9354" s="68"/>
      <c r="G9354" s="389"/>
      <c r="H9354" s="387" t="b" cm="1">
        <f t="array" aca="1" ref="H9354" ca="1">EsNegrita(BP[[#This Row],[CODIGO]])</f>
        <v>0</v>
      </c>
      <c r="I9354" s="387" t="b" cm="1">
        <f t="array" ref="I9354">_xlfn.LET(
    _xlpm.codigos_devolucion, _xlfn.UNIQUE(_xlfn._xlws.FILTER(BP[CODIGO], ISNUMBER(SEARCH("devoluci", BP[NOMBRE CUENTA])), {""})),
    ISNUMBER(MATCH(BP[[#This Row],[CODIGO]], _xlpm.codigos_devolucion, 0))
)</f>
        <v>0</v>
      </c>
    </row>
    <row r="9355" spans="1:9" x14ac:dyDescent="0.25">
      <c r="A9355" s="68"/>
      <c r="B9355" s="68"/>
      <c r="C9355" s="68"/>
      <c r="D9355" s="68"/>
      <c r="E9355" s="68"/>
      <c r="F9355" s="68"/>
      <c r="G9355" s="389"/>
      <c r="H9355" s="387" t="b" cm="1">
        <f t="array" aca="1" ref="H9355" ca="1">EsNegrita(BP[[#This Row],[CODIGO]])</f>
        <v>0</v>
      </c>
      <c r="I9355" s="387" t="b" cm="1">
        <f t="array" ref="I9355">_xlfn.LET(
    _xlpm.codigos_devolucion, _xlfn.UNIQUE(_xlfn._xlws.FILTER(BP[CODIGO], ISNUMBER(SEARCH("devoluci", BP[NOMBRE CUENTA])), {""})),
    ISNUMBER(MATCH(BP[[#This Row],[CODIGO]], _xlpm.codigos_devolucion, 0))
)</f>
        <v>0</v>
      </c>
    </row>
    <row r="9356" spans="1:9" x14ac:dyDescent="0.25">
      <c r="A9356" s="68"/>
      <c r="B9356" s="68"/>
      <c r="C9356" s="68"/>
      <c r="D9356" s="68"/>
      <c r="E9356" s="68"/>
      <c r="F9356" s="68"/>
      <c r="G9356" s="389"/>
      <c r="H9356" s="387" t="b" cm="1">
        <f t="array" aca="1" ref="H9356" ca="1">EsNegrita(BP[[#This Row],[CODIGO]])</f>
        <v>0</v>
      </c>
      <c r="I9356" s="387" t="b" cm="1">
        <f t="array" ref="I9356">_xlfn.LET(
    _xlpm.codigos_devolucion, _xlfn.UNIQUE(_xlfn._xlws.FILTER(BP[CODIGO], ISNUMBER(SEARCH("devoluci", BP[NOMBRE CUENTA])), {""})),
    ISNUMBER(MATCH(BP[[#This Row],[CODIGO]], _xlpm.codigos_devolucion, 0))
)</f>
        <v>0</v>
      </c>
    </row>
    <row r="9357" spans="1:9" x14ac:dyDescent="0.25">
      <c r="A9357" s="68"/>
      <c r="B9357" s="68"/>
      <c r="C9357" s="68"/>
      <c r="D9357" s="68"/>
      <c r="E9357" s="68"/>
      <c r="F9357" s="68"/>
      <c r="G9357" s="389"/>
      <c r="H9357" s="387" t="b" cm="1">
        <f t="array" aca="1" ref="H9357" ca="1">EsNegrita(BP[[#This Row],[CODIGO]])</f>
        <v>0</v>
      </c>
      <c r="I9357" s="387" t="b" cm="1">
        <f t="array" ref="I9357">_xlfn.LET(
    _xlpm.codigos_devolucion, _xlfn.UNIQUE(_xlfn._xlws.FILTER(BP[CODIGO], ISNUMBER(SEARCH("devoluci", BP[NOMBRE CUENTA])), {""})),
    ISNUMBER(MATCH(BP[[#This Row],[CODIGO]], _xlpm.codigos_devolucion, 0))
)</f>
        <v>0</v>
      </c>
    </row>
    <row r="9358" spans="1:9" x14ac:dyDescent="0.25">
      <c r="A9358" s="68"/>
      <c r="B9358" s="68"/>
      <c r="C9358" s="68"/>
      <c r="D9358" s="68"/>
      <c r="E9358" s="68"/>
      <c r="F9358" s="68"/>
      <c r="G9358" s="389"/>
      <c r="H9358" s="387" t="b" cm="1">
        <f t="array" aca="1" ref="H9358" ca="1">EsNegrita(BP[[#This Row],[CODIGO]])</f>
        <v>0</v>
      </c>
      <c r="I9358" s="387" t="b" cm="1">
        <f t="array" ref="I9358">_xlfn.LET(
    _xlpm.codigos_devolucion, _xlfn.UNIQUE(_xlfn._xlws.FILTER(BP[CODIGO], ISNUMBER(SEARCH("devoluci", BP[NOMBRE CUENTA])), {""})),
    ISNUMBER(MATCH(BP[[#This Row],[CODIGO]], _xlpm.codigos_devolucion, 0))
)</f>
        <v>0</v>
      </c>
    </row>
    <row r="9359" spans="1:9" x14ac:dyDescent="0.25">
      <c r="A9359" s="68"/>
      <c r="B9359" s="68"/>
      <c r="C9359" s="68"/>
      <c r="D9359" s="68"/>
      <c r="E9359" s="68"/>
      <c r="F9359" s="68"/>
      <c r="G9359" s="389"/>
      <c r="H9359" s="387" t="b" cm="1">
        <f t="array" aca="1" ref="H9359" ca="1">EsNegrita(BP[[#This Row],[CODIGO]])</f>
        <v>0</v>
      </c>
      <c r="I9359" s="387" t="b" cm="1">
        <f t="array" ref="I9359">_xlfn.LET(
    _xlpm.codigos_devolucion, _xlfn.UNIQUE(_xlfn._xlws.FILTER(BP[CODIGO], ISNUMBER(SEARCH("devoluci", BP[NOMBRE CUENTA])), {""})),
    ISNUMBER(MATCH(BP[[#This Row],[CODIGO]], _xlpm.codigos_devolucion, 0))
)</f>
        <v>0</v>
      </c>
    </row>
    <row r="9360" spans="1:9" x14ac:dyDescent="0.25">
      <c r="A9360" s="68"/>
      <c r="B9360" s="68"/>
      <c r="C9360" s="68"/>
      <c r="D9360" s="68"/>
      <c r="E9360" s="68"/>
      <c r="F9360" s="68"/>
      <c r="G9360" s="389"/>
      <c r="H9360" s="387" t="b" cm="1">
        <f t="array" aca="1" ref="H9360" ca="1">EsNegrita(BP[[#This Row],[CODIGO]])</f>
        <v>0</v>
      </c>
      <c r="I9360" s="387" t="b" cm="1">
        <f t="array" ref="I9360">_xlfn.LET(
    _xlpm.codigos_devolucion, _xlfn.UNIQUE(_xlfn._xlws.FILTER(BP[CODIGO], ISNUMBER(SEARCH("devoluci", BP[NOMBRE CUENTA])), {""})),
    ISNUMBER(MATCH(BP[[#This Row],[CODIGO]], _xlpm.codigos_devolucion, 0))
)</f>
        <v>0</v>
      </c>
    </row>
    <row r="9361" spans="1:9" x14ac:dyDescent="0.25">
      <c r="A9361" s="68"/>
      <c r="B9361" s="68"/>
      <c r="C9361" s="68"/>
      <c r="D9361" s="68"/>
      <c r="E9361" s="68"/>
      <c r="F9361" s="68"/>
      <c r="G9361" s="389"/>
      <c r="H9361" s="387" t="b" cm="1">
        <f t="array" aca="1" ref="H9361" ca="1">EsNegrita(BP[[#This Row],[CODIGO]])</f>
        <v>0</v>
      </c>
      <c r="I9361" s="387" t="b" cm="1">
        <f t="array" ref="I9361">_xlfn.LET(
    _xlpm.codigos_devolucion, _xlfn.UNIQUE(_xlfn._xlws.FILTER(BP[CODIGO], ISNUMBER(SEARCH("devoluci", BP[NOMBRE CUENTA])), {""})),
    ISNUMBER(MATCH(BP[[#This Row],[CODIGO]], _xlpm.codigos_devolucion, 0))
)</f>
        <v>0</v>
      </c>
    </row>
    <row r="9362" spans="1:9" x14ac:dyDescent="0.25">
      <c r="A9362" s="68"/>
      <c r="B9362" s="68"/>
      <c r="C9362" s="68"/>
      <c r="D9362" s="68"/>
      <c r="E9362" s="68"/>
      <c r="F9362" s="68"/>
      <c r="G9362" s="389"/>
      <c r="H9362" s="387" t="b" cm="1">
        <f t="array" aca="1" ref="H9362" ca="1">EsNegrita(BP[[#This Row],[CODIGO]])</f>
        <v>0</v>
      </c>
      <c r="I9362" s="387" t="b" cm="1">
        <f t="array" ref="I9362">_xlfn.LET(
    _xlpm.codigos_devolucion, _xlfn.UNIQUE(_xlfn._xlws.FILTER(BP[CODIGO], ISNUMBER(SEARCH("devoluci", BP[NOMBRE CUENTA])), {""})),
    ISNUMBER(MATCH(BP[[#This Row],[CODIGO]], _xlpm.codigos_devolucion, 0))
)</f>
        <v>0</v>
      </c>
    </row>
    <row r="9363" spans="1:9" x14ac:dyDescent="0.25">
      <c r="A9363" s="68"/>
      <c r="B9363" s="68"/>
      <c r="C9363" s="68"/>
      <c r="D9363" s="68"/>
      <c r="E9363" s="68"/>
      <c r="F9363" s="68"/>
      <c r="G9363" s="389"/>
      <c r="H9363" s="387" t="b" cm="1">
        <f t="array" aca="1" ref="H9363" ca="1">EsNegrita(BP[[#This Row],[CODIGO]])</f>
        <v>0</v>
      </c>
      <c r="I9363" s="387" t="b" cm="1">
        <f t="array" ref="I9363">_xlfn.LET(
    _xlpm.codigos_devolucion, _xlfn.UNIQUE(_xlfn._xlws.FILTER(BP[CODIGO], ISNUMBER(SEARCH("devoluci", BP[NOMBRE CUENTA])), {""})),
    ISNUMBER(MATCH(BP[[#This Row],[CODIGO]], _xlpm.codigos_devolucion, 0))
)</f>
        <v>0</v>
      </c>
    </row>
    <row r="9364" spans="1:9" x14ac:dyDescent="0.25">
      <c r="A9364" s="68"/>
      <c r="B9364" s="68"/>
      <c r="C9364" s="68"/>
      <c r="D9364" s="68"/>
      <c r="E9364" s="68"/>
      <c r="F9364" s="68"/>
      <c r="G9364" s="389"/>
      <c r="H9364" s="387" t="b" cm="1">
        <f t="array" aca="1" ref="H9364" ca="1">EsNegrita(BP[[#This Row],[CODIGO]])</f>
        <v>0</v>
      </c>
      <c r="I9364" s="387" t="b" cm="1">
        <f t="array" ref="I9364">_xlfn.LET(
    _xlpm.codigos_devolucion, _xlfn.UNIQUE(_xlfn._xlws.FILTER(BP[CODIGO], ISNUMBER(SEARCH("devoluci", BP[NOMBRE CUENTA])), {""})),
    ISNUMBER(MATCH(BP[[#This Row],[CODIGO]], _xlpm.codigos_devolucion, 0))
)</f>
        <v>0</v>
      </c>
    </row>
    <row r="9365" spans="1:9" x14ac:dyDescent="0.25">
      <c r="A9365" s="68"/>
      <c r="B9365" s="68"/>
      <c r="C9365" s="68"/>
      <c r="D9365" s="68"/>
      <c r="E9365" s="68"/>
      <c r="F9365" s="68"/>
      <c r="G9365" s="389"/>
      <c r="H9365" s="387" t="b" cm="1">
        <f t="array" aca="1" ref="H9365" ca="1">EsNegrita(BP[[#This Row],[CODIGO]])</f>
        <v>0</v>
      </c>
      <c r="I9365" s="387" t="b" cm="1">
        <f t="array" ref="I9365">_xlfn.LET(
    _xlpm.codigos_devolucion, _xlfn.UNIQUE(_xlfn._xlws.FILTER(BP[CODIGO], ISNUMBER(SEARCH("devoluci", BP[NOMBRE CUENTA])), {""})),
    ISNUMBER(MATCH(BP[[#This Row],[CODIGO]], _xlpm.codigos_devolucion, 0))
)</f>
        <v>0</v>
      </c>
    </row>
    <row r="9366" spans="1:9" x14ac:dyDescent="0.25">
      <c r="A9366" s="68"/>
      <c r="B9366" s="68"/>
      <c r="C9366" s="68"/>
      <c r="D9366" s="68"/>
      <c r="E9366" s="68"/>
      <c r="F9366" s="68"/>
      <c r="G9366" s="389"/>
      <c r="H9366" s="387" t="b" cm="1">
        <f t="array" aca="1" ref="H9366" ca="1">EsNegrita(BP[[#This Row],[CODIGO]])</f>
        <v>0</v>
      </c>
      <c r="I9366" s="387" t="b" cm="1">
        <f t="array" ref="I9366">_xlfn.LET(
    _xlpm.codigos_devolucion, _xlfn.UNIQUE(_xlfn._xlws.FILTER(BP[CODIGO], ISNUMBER(SEARCH("devoluci", BP[NOMBRE CUENTA])), {""})),
    ISNUMBER(MATCH(BP[[#This Row],[CODIGO]], _xlpm.codigos_devolucion, 0))
)</f>
        <v>0</v>
      </c>
    </row>
    <row r="9367" spans="1:9" x14ac:dyDescent="0.25">
      <c r="A9367" s="68"/>
      <c r="B9367" s="68"/>
      <c r="C9367" s="68"/>
      <c r="D9367" s="68"/>
      <c r="E9367" s="68"/>
      <c r="F9367" s="68"/>
      <c r="G9367" s="389"/>
      <c r="H9367" s="387" t="b" cm="1">
        <f t="array" aca="1" ref="H9367" ca="1">EsNegrita(BP[[#This Row],[CODIGO]])</f>
        <v>0</v>
      </c>
      <c r="I9367" s="387" t="b" cm="1">
        <f t="array" ref="I9367">_xlfn.LET(
    _xlpm.codigos_devolucion, _xlfn.UNIQUE(_xlfn._xlws.FILTER(BP[CODIGO], ISNUMBER(SEARCH("devoluci", BP[NOMBRE CUENTA])), {""})),
    ISNUMBER(MATCH(BP[[#This Row],[CODIGO]], _xlpm.codigos_devolucion, 0))
)</f>
        <v>0</v>
      </c>
    </row>
    <row r="9368" spans="1:9" x14ac:dyDescent="0.25">
      <c r="A9368" s="68"/>
      <c r="B9368" s="68"/>
      <c r="C9368" s="68"/>
      <c r="D9368" s="68"/>
      <c r="E9368" s="68"/>
      <c r="F9368" s="68"/>
      <c r="G9368" s="389"/>
      <c r="H9368" s="387" t="b" cm="1">
        <f t="array" aca="1" ref="H9368" ca="1">EsNegrita(BP[[#This Row],[CODIGO]])</f>
        <v>0</v>
      </c>
      <c r="I9368" s="387" t="b" cm="1">
        <f t="array" ref="I9368">_xlfn.LET(
    _xlpm.codigos_devolucion, _xlfn.UNIQUE(_xlfn._xlws.FILTER(BP[CODIGO], ISNUMBER(SEARCH("devoluci", BP[NOMBRE CUENTA])), {""})),
    ISNUMBER(MATCH(BP[[#This Row],[CODIGO]], _xlpm.codigos_devolucion, 0))
)</f>
        <v>0</v>
      </c>
    </row>
    <row r="9369" spans="1:9" x14ac:dyDescent="0.25">
      <c r="A9369" s="68"/>
      <c r="B9369" s="68"/>
      <c r="C9369" s="68"/>
      <c r="D9369" s="68"/>
      <c r="E9369" s="68"/>
      <c r="F9369" s="68"/>
      <c r="G9369" s="389"/>
      <c r="H9369" s="387" t="b" cm="1">
        <f t="array" aca="1" ref="H9369" ca="1">EsNegrita(BP[[#This Row],[CODIGO]])</f>
        <v>0</v>
      </c>
      <c r="I9369" s="387" t="b" cm="1">
        <f t="array" ref="I9369">_xlfn.LET(
    _xlpm.codigos_devolucion, _xlfn.UNIQUE(_xlfn._xlws.FILTER(BP[CODIGO], ISNUMBER(SEARCH("devoluci", BP[NOMBRE CUENTA])), {""})),
    ISNUMBER(MATCH(BP[[#This Row],[CODIGO]], _xlpm.codigos_devolucion, 0))
)</f>
        <v>0</v>
      </c>
    </row>
    <row r="9370" spans="1:9" x14ac:dyDescent="0.25">
      <c r="A9370" s="68"/>
      <c r="B9370" s="68"/>
      <c r="C9370" s="68"/>
      <c r="D9370" s="68"/>
      <c r="E9370" s="68"/>
      <c r="F9370" s="68"/>
      <c r="G9370" s="389"/>
      <c r="H9370" s="387" t="b" cm="1">
        <f t="array" aca="1" ref="H9370" ca="1">EsNegrita(BP[[#This Row],[CODIGO]])</f>
        <v>0</v>
      </c>
      <c r="I9370" s="387" t="b" cm="1">
        <f t="array" ref="I9370">_xlfn.LET(
    _xlpm.codigos_devolucion, _xlfn.UNIQUE(_xlfn._xlws.FILTER(BP[CODIGO], ISNUMBER(SEARCH("devoluci", BP[NOMBRE CUENTA])), {""})),
    ISNUMBER(MATCH(BP[[#This Row],[CODIGO]], _xlpm.codigos_devolucion, 0))
)</f>
        <v>0</v>
      </c>
    </row>
    <row r="9371" spans="1:9" x14ac:dyDescent="0.25">
      <c r="A9371" s="68"/>
      <c r="B9371" s="68"/>
      <c r="C9371" s="68"/>
      <c r="D9371" s="68"/>
      <c r="E9371" s="68"/>
      <c r="F9371" s="68"/>
      <c r="G9371" s="389"/>
      <c r="H9371" s="387" t="b" cm="1">
        <f t="array" aca="1" ref="H9371" ca="1">EsNegrita(BP[[#This Row],[CODIGO]])</f>
        <v>0</v>
      </c>
      <c r="I9371" s="387" t="b" cm="1">
        <f t="array" ref="I9371">_xlfn.LET(
    _xlpm.codigos_devolucion, _xlfn.UNIQUE(_xlfn._xlws.FILTER(BP[CODIGO], ISNUMBER(SEARCH("devoluci", BP[NOMBRE CUENTA])), {""})),
    ISNUMBER(MATCH(BP[[#This Row],[CODIGO]], _xlpm.codigos_devolucion, 0))
)</f>
        <v>0</v>
      </c>
    </row>
    <row r="9372" spans="1:9" x14ac:dyDescent="0.25">
      <c r="A9372" s="68"/>
      <c r="B9372" s="68"/>
      <c r="C9372" s="68"/>
      <c r="D9372" s="68"/>
      <c r="E9372" s="68"/>
      <c r="F9372" s="68"/>
      <c r="G9372" s="389"/>
      <c r="H9372" s="387" t="b" cm="1">
        <f t="array" aca="1" ref="H9372" ca="1">EsNegrita(BP[[#This Row],[CODIGO]])</f>
        <v>0</v>
      </c>
      <c r="I9372" s="387" t="b" cm="1">
        <f t="array" ref="I9372">_xlfn.LET(
    _xlpm.codigos_devolucion, _xlfn.UNIQUE(_xlfn._xlws.FILTER(BP[CODIGO], ISNUMBER(SEARCH("devoluci", BP[NOMBRE CUENTA])), {""})),
    ISNUMBER(MATCH(BP[[#This Row],[CODIGO]], _xlpm.codigos_devolucion, 0))
)</f>
        <v>0</v>
      </c>
    </row>
    <row r="9373" spans="1:9" x14ac:dyDescent="0.25">
      <c r="A9373" s="68"/>
      <c r="B9373" s="68"/>
      <c r="C9373" s="68"/>
      <c r="D9373" s="68"/>
      <c r="E9373" s="68"/>
      <c r="F9373" s="68"/>
      <c r="G9373" s="389"/>
      <c r="H9373" s="387" t="b" cm="1">
        <f t="array" aca="1" ref="H9373" ca="1">EsNegrita(BP[[#This Row],[CODIGO]])</f>
        <v>0</v>
      </c>
      <c r="I9373" s="387" t="b" cm="1">
        <f t="array" ref="I9373">_xlfn.LET(
    _xlpm.codigos_devolucion, _xlfn.UNIQUE(_xlfn._xlws.FILTER(BP[CODIGO], ISNUMBER(SEARCH("devoluci", BP[NOMBRE CUENTA])), {""})),
    ISNUMBER(MATCH(BP[[#This Row],[CODIGO]], _xlpm.codigos_devolucion, 0))
)</f>
        <v>0</v>
      </c>
    </row>
    <row r="9374" spans="1:9" x14ac:dyDescent="0.25">
      <c r="A9374" s="68"/>
      <c r="B9374" s="68"/>
      <c r="C9374" s="68"/>
      <c r="D9374" s="68"/>
      <c r="E9374" s="68"/>
      <c r="F9374" s="68"/>
      <c r="G9374" s="389"/>
      <c r="H9374" s="387" t="b" cm="1">
        <f t="array" aca="1" ref="H9374" ca="1">EsNegrita(BP[[#This Row],[CODIGO]])</f>
        <v>0</v>
      </c>
      <c r="I9374" s="387" t="b" cm="1">
        <f t="array" ref="I9374">_xlfn.LET(
    _xlpm.codigos_devolucion, _xlfn.UNIQUE(_xlfn._xlws.FILTER(BP[CODIGO], ISNUMBER(SEARCH("devoluci", BP[NOMBRE CUENTA])), {""})),
    ISNUMBER(MATCH(BP[[#This Row],[CODIGO]], _xlpm.codigos_devolucion, 0))
)</f>
        <v>0</v>
      </c>
    </row>
    <row r="9375" spans="1:9" x14ac:dyDescent="0.25">
      <c r="A9375" s="68"/>
      <c r="B9375" s="68"/>
      <c r="C9375" s="68"/>
      <c r="D9375" s="68"/>
      <c r="E9375" s="68"/>
      <c r="F9375" s="68"/>
      <c r="G9375" s="389"/>
      <c r="H9375" s="387" t="b" cm="1">
        <f t="array" aca="1" ref="H9375" ca="1">EsNegrita(BP[[#This Row],[CODIGO]])</f>
        <v>0</v>
      </c>
      <c r="I9375" s="387" t="b" cm="1">
        <f t="array" ref="I9375">_xlfn.LET(
    _xlpm.codigos_devolucion, _xlfn.UNIQUE(_xlfn._xlws.FILTER(BP[CODIGO], ISNUMBER(SEARCH("devoluci", BP[NOMBRE CUENTA])), {""})),
    ISNUMBER(MATCH(BP[[#This Row],[CODIGO]], _xlpm.codigos_devolucion, 0))
)</f>
        <v>0</v>
      </c>
    </row>
    <row r="9376" spans="1:9" x14ac:dyDescent="0.25">
      <c r="A9376" s="68"/>
      <c r="B9376" s="68"/>
      <c r="C9376" s="68"/>
      <c r="D9376" s="68"/>
      <c r="E9376" s="68"/>
      <c r="F9376" s="68"/>
      <c r="G9376" s="389"/>
      <c r="H9376" s="387" t="b" cm="1">
        <f t="array" aca="1" ref="H9376" ca="1">EsNegrita(BP[[#This Row],[CODIGO]])</f>
        <v>0</v>
      </c>
      <c r="I9376" s="387" t="b" cm="1">
        <f t="array" ref="I9376">_xlfn.LET(
    _xlpm.codigos_devolucion, _xlfn.UNIQUE(_xlfn._xlws.FILTER(BP[CODIGO], ISNUMBER(SEARCH("devoluci", BP[NOMBRE CUENTA])), {""})),
    ISNUMBER(MATCH(BP[[#This Row],[CODIGO]], _xlpm.codigos_devolucion, 0))
)</f>
        <v>0</v>
      </c>
    </row>
    <row r="9377" spans="1:9" x14ac:dyDescent="0.25">
      <c r="A9377" s="68"/>
      <c r="B9377" s="68"/>
      <c r="C9377" s="68"/>
      <c r="D9377" s="68"/>
      <c r="E9377" s="68"/>
      <c r="F9377" s="68"/>
      <c r="G9377" s="389"/>
      <c r="H9377" s="387" t="b" cm="1">
        <f t="array" aca="1" ref="H9377" ca="1">EsNegrita(BP[[#This Row],[CODIGO]])</f>
        <v>0</v>
      </c>
      <c r="I9377" s="387" t="b" cm="1">
        <f t="array" ref="I9377">_xlfn.LET(
    _xlpm.codigos_devolucion, _xlfn.UNIQUE(_xlfn._xlws.FILTER(BP[CODIGO], ISNUMBER(SEARCH("devoluci", BP[NOMBRE CUENTA])), {""})),
    ISNUMBER(MATCH(BP[[#This Row],[CODIGO]], _xlpm.codigos_devolucion, 0))
)</f>
        <v>0</v>
      </c>
    </row>
    <row r="9378" spans="1:9" x14ac:dyDescent="0.25">
      <c r="A9378" s="68"/>
      <c r="B9378" s="68"/>
      <c r="C9378" s="68"/>
      <c r="D9378" s="68"/>
      <c r="E9378" s="68"/>
      <c r="F9378" s="68"/>
      <c r="G9378" s="389"/>
      <c r="H9378" s="387" t="b" cm="1">
        <f t="array" aca="1" ref="H9378" ca="1">EsNegrita(BP[[#This Row],[CODIGO]])</f>
        <v>0</v>
      </c>
      <c r="I9378" s="387" t="b" cm="1">
        <f t="array" ref="I9378">_xlfn.LET(
    _xlpm.codigos_devolucion, _xlfn.UNIQUE(_xlfn._xlws.FILTER(BP[CODIGO], ISNUMBER(SEARCH("devoluci", BP[NOMBRE CUENTA])), {""})),
    ISNUMBER(MATCH(BP[[#This Row],[CODIGO]], _xlpm.codigos_devolucion, 0))
)</f>
        <v>0</v>
      </c>
    </row>
    <row r="9379" spans="1:9" x14ac:dyDescent="0.25">
      <c r="A9379" s="68"/>
      <c r="B9379" s="68"/>
      <c r="C9379" s="68"/>
      <c r="D9379" s="68"/>
      <c r="E9379" s="68"/>
      <c r="F9379" s="68"/>
      <c r="G9379" s="389"/>
      <c r="H9379" s="387" t="b" cm="1">
        <f t="array" aca="1" ref="H9379" ca="1">EsNegrita(BP[[#This Row],[CODIGO]])</f>
        <v>0</v>
      </c>
      <c r="I9379" s="387" t="b" cm="1">
        <f t="array" ref="I9379">_xlfn.LET(
    _xlpm.codigos_devolucion, _xlfn.UNIQUE(_xlfn._xlws.FILTER(BP[CODIGO], ISNUMBER(SEARCH("devoluci", BP[NOMBRE CUENTA])), {""})),
    ISNUMBER(MATCH(BP[[#This Row],[CODIGO]], _xlpm.codigos_devolucion, 0))
)</f>
        <v>0</v>
      </c>
    </row>
    <row r="9380" spans="1:9" x14ac:dyDescent="0.25">
      <c r="A9380" s="68"/>
      <c r="B9380" s="68"/>
      <c r="C9380" s="68"/>
      <c r="D9380" s="68"/>
      <c r="E9380" s="68"/>
      <c r="F9380" s="68"/>
      <c r="G9380" s="389"/>
      <c r="H9380" s="387" t="b" cm="1">
        <f t="array" aca="1" ref="H9380" ca="1">EsNegrita(BP[[#This Row],[CODIGO]])</f>
        <v>0</v>
      </c>
      <c r="I9380" s="387" t="b" cm="1">
        <f t="array" ref="I9380">_xlfn.LET(
    _xlpm.codigos_devolucion, _xlfn.UNIQUE(_xlfn._xlws.FILTER(BP[CODIGO], ISNUMBER(SEARCH("devoluci", BP[NOMBRE CUENTA])), {""})),
    ISNUMBER(MATCH(BP[[#This Row],[CODIGO]], _xlpm.codigos_devolucion, 0))
)</f>
        <v>0</v>
      </c>
    </row>
    <row r="9381" spans="1:9" x14ac:dyDescent="0.25">
      <c r="A9381" s="68"/>
      <c r="B9381" s="68"/>
      <c r="C9381" s="68"/>
      <c r="D9381" s="68"/>
      <c r="E9381" s="68"/>
      <c r="F9381" s="68"/>
      <c r="G9381" s="389"/>
      <c r="H9381" s="387" t="b" cm="1">
        <f t="array" aca="1" ref="H9381" ca="1">EsNegrita(BP[[#This Row],[CODIGO]])</f>
        <v>0</v>
      </c>
      <c r="I9381" s="387" t="b" cm="1">
        <f t="array" ref="I9381">_xlfn.LET(
    _xlpm.codigos_devolucion, _xlfn.UNIQUE(_xlfn._xlws.FILTER(BP[CODIGO], ISNUMBER(SEARCH("devoluci", BP[NOMBRE CUENTA])), {""})),
    ISNUMBER(MATCH(BP[[#This Row],[CODIGO]], _xlpm.codigos_devolucion, 0))
)</f>
        <v>0</v>
      </c>
    </row>
    <row r="9382" spans="1:9" x14ac:dyDescent="0.25">
      <c r="A9382" s="68"/>
      <c r="B9382" s="68"/>
      <c r="C9382" s="68"/>
      <c r="D9382" s="68"/>
      <c r="E9382" s="68"/>
      <c r="F9382" s="68"/>
      <c r="G9382" s="389"/>
      <c r="H9382" s="387" t="b" cm="1">
        <f t="array" aca="1" ref="H9382" ca="1">EsNegrita(BP[[#This Row],[CODIGO]])</f>
        <v>0</v>
      </c>
      <c r="I9382" s="387" t="b" cm="1">
        <f t="array" ref="I9382">_xlfn.LET(
    _xlpm.codigos_devolucion, _xlfn.UNIQUE(_xlfn._xlws.FILTER(BP[CODIGO], ISNUMBER(SEARCH("devoluci", BP[NOMBRE CUENTA])), {""})),
    ISNUMBER(MATCH(BP[[#This Row],[CODIGO]], _xlpm.codigos_devolucion, 0))
)</f>
        <v>0</v>
      </c>
    </row>
    <row r="9383" spans="1:9" x14ac:dyDescent="0.25">
      <c r="A9383" s="68"/>
      <c r="B9383" s="68"/>
      <c r="C9383" s="68"/>
      <c r="D9383" s="68"/>
      <c r="E9383" s="68"/>
      <c r="F9383" s="68"/>
      <c r="G9383" s="389"/>
      <c r="H9383" s="387" t="b" cm="1">
        <f t="array" aca="1" ref="H9383" ca="1">EsNegrita(BP[[#This Row],[CODIGO]])</f>
        <v>0</v>
      </c>
      <c r="I9383" s="387" t="b" cm="1">
        <f t="array" ref="I9383">_xlfn.LET(
    _xlpm.codigos_devolucion, _xlfn.UNIQUE(_xlfn._xlws.FILTER(BP[CODIGO], ISNUMBER(SEARCH("devoluci", BP[NOMBRE CUENTA])), {""})),
    ISNUMBER(MATCH(BP[[#This Row],[CODIGO]], _xlpm.codigos_devolucion, 0))
)</f>
        <v>0</v>
      </c>
    </row>
    <row r="9384" spans="1:9" x14ac:dyDescent="0.25">
      <c r="A9384" s="68"/>
      <c r="B9384" s="68"/>
      <c r="C9384" s="68"/>
      <c r="D9384" s="68"/>
      <c r="E9384" s="68"/>
      <c r="F9384" s="68"/>
      <c r="G9384" s="389"/>
      <c r="H9384" s="387" t="b" cm="1">
        <f t="array" aca="1" ref="H9384" ca="1">EsNegrita(BP[[#This Row],[CODIGO]])</f>
        <v>0</v>
      </c>
      <c r="I9384" s="387" t="b" cm="1">
        <f t="array" ref="I9384">_xlfn.LET(
    _xlpm.codigos_devolucion, _xlfn.UNIQUE(_xlfn._xlws.FILTER(BP[CODIGO], ISNUMBER(SEARCH("devoluci", BP[NOMBRE CUENTA])), {""})),
    ISNUMBER(MATCH(BP[[#This Row],[CODIGO]], _xlpm.codigos_devolucion, 0))
)</f>
        <v>0</v>
      </c>
    </row>
    <row r="9385" spans="1:9" x14ac:dyDescent="0.25">
      <c r="A9385" s="68"/>
      <c r="B9385" s="68"/>
      <c r="C9385" s="68"/>
      <c r="D9385" s="68"/>
      <c r="E9385" s="68"/>
      <c r="F9385" s="68"/>
      <c r="G9385" s="389"/>
      <c r="H9385" s="387" t="b" cm="1">
        <f t="array" aca="1" ref="H9385" ca="1">EsNegrita(BP[[#This Row],[CODIGO]])</f>
        <v>0</v>
      </c>
      <c r="I9385" s="387" t="b" cm="1">
        <f t="array" ref="I9385">_xlfn.LET(
    _xlpm.codigos_devolucion, _xlfn.UNIQUE(_xlfn._xlws.FILTER(BP[CODIGO], ISNUMBER(SEARCH("devoluci", BP[NOMBRE CUENTA])), {""})),
    ISNUMBER(MATCH(BP[[#This Row],[CODIGO]], _xlpm.codigos_devolucion, 0))
)</f>
        <v>0</v>
      </c>
    </row>
    <row r="9386" spans="1:9" x14ac:dyDescent="0.25">
      <c r="A9386" s="68"/>
      <c r="B9386" s="68"/>
      <c r="C9386" s="68"/>
      <c r="D9386" s="68"/>
      <c r="E9386" s="68"/>
      <c r="F9386" s="68"/>
      <c r="G9386" s="389"/>
      <c r="H9386" s="387" t="b" cm="1">
        <f t="array" aca="1" ref="H9386" ca="1">EsNegrita(BP[[#This Row],[CODIGO]])</f>
        <v>0</v>
      </c>
      <c r="I9386" s="387" t="b" cm="1">
        <f t="array" ref="I9386">_xlfn.LET(
    _xlpm.codigos_devolucion, _xlfn.UNIQUE(_xlfn._xlws.FILTER(BP[CODIGO], ISNUMBER(SEARCH("devoluci", BP[NOMBRE CUENTA])), {""})),
    ISNUMBER(MATCH(BP[[#This Row],[CODIGO]], _xlpm.codigos_devolucion, 0))
)</f>
        <v>0</v>
      </c>
    </row>
    <row r="9387" spans="1:9" x14ac:dyDescent="0.25">
      <c r="A9387" s="68"/>
      <c r="B9387" s="68"/>
      <c r="C9387" s="68"/>
      <c r="D9387" s="68"/>
      <c r="E9387" s="68"/>
      <c r="F9387" s="68"/>
      <c r="G9387" s="389"/>
      <c r="H9387" s="387" t="b" cm="1">
        <f t="array" aca="1" ref="H9387" ca="1">EsNegrita(BP[[#This Row],[CODIGO]])</f>
        <v>0</v>
      </c>
      <c r="I9387" s="387" t="b" cm="1">
        <f t="array" ref="I9387">_xlfn.LET(
    _xlpm.codigos_devolucion, _xlfn.UNIQUE(_xlfn._xlws.FILTER(BP[CODIGO], ISNUMBER(SEARCH("devoluci", BP[NOMBRE CUENTA])), {""})),
    ISNUMBER(MATCH(BP[[#This Row],[CODIGO]], _xlpm.codigos_devolucion, 0))
)</f>
        <v>0</v>
      </c>
    </row>
    <row r="9388" spans="1:9" x14ac:dyDescent="0.25">
      <c r="A9388" s="68"/>
      <c r="B9388" s="68"/>
      <c r="C9388" s="68"/>
      <c r="D9388" s="68"/>
      <c r="E9388" s="68"/>
      <c r="F9388" s="68"/>
      <c r="G9388" s="389"/>
      <c r="H9388" s="387" t="b" cm="1">
        <f t="array" aca="1" ref="H9388" ca="1">EsNegrita(BP[[#This Row],[CODIGO]])</f>
        <v>0</v>
      </c>
      <c r="I9388" s="387" t="b" cm="1">
        <f t="array" ref="I9388">_xlfn.LET(
    _xlpm.codigos_devolucion, _xlfn.UNIQUE(_xlfn._xlws.FILTER(BP[CODIGO], ISNUMBER(SEARCH("devoluci", BP[NOMBRE CUENTA])), {""})),
    ISNUMBER(MATCH(BP[[#This Row],[CODIGO]], _xlpm.codigos_devolucion, 0))
)</f>
        <v>0</v>
      </c>
    </row>
    <row r="9389" spans="1:9" x14ac:dyDescent="0.25">
      <c r="A9389" s="68"/>
      <c r="B9389" s="68"/>
      <c r="C9389" s="68"/>
      <c r="D9389" s="68"/>
      <c r="E9389" s="68"/>
      <c r="F9389" s="68"/>
      <c r="G9389" s="389"/>
      <c r="H9389" s="387" t="b" cm="1">
        <f t="array" aca="1" ref="H9389" ca="1">EsNegrita(BP[[#This Row],[CODIGO]])</f>
        <v>0</v>
      </c>
      <c r="I9389" s="387" t="b" cm="1">
        <f t="array" ref="I9389">_xlfn.LET(
    _xlpm.codigos_devolucion, _xlfn.UNIQUE(_xlfn._xlws.FILTER(BP[CODIGO], ISNUMBER(SEARCH("devoluci", BP[NOMBRE CUENTA])), {""})),
    ISNUMBER(MATCH(BP[[#This Row],[CODIGO]], _xlpm.codigos_devolucion, 0))
)</f>
        <v>0</v>
      </c>
    </row>
    <row r="9390" spans="1:9" x14ac:dyDescent="0.25">
      <c r="A9390" s="68"/>
      <c r="B9390" s="68"/>
      <c r="C9390" s="68"/>
      <c r="D9390" s="68"/>
      <c r="E9390" s="68"/>
      <c r="F9390" s="68"/>
      <c r="G9390" s="389"/>
      <c r="H9390" s="387" t="b" cm="1">
        <f t="array" aca="1" ref="H9390" ca="1">EsNegrita(BP[[#This Row],[CODIGO]])</f>
        <v>0</v>
      </c>
      <c r="I9390" s="387" t="b" cm="1">
        <f t="array" ref="I9390">_xlfn.LET(
    _xlpm.codigos_devolucion, _xlfn.UNIQUE(_xlfn._xlws.FILTER(BP[CODIGO], ISNUMBER(SEARCH("devoluci", BP[NOMBRE CUENTA])), {""})),
    ISNUMBER(MATCH(BP[[#This Row],[CODIGO]], _xlpm.codigos_devolucion, 0))
)</f>
        <v>0</v>
      </c>
    </row>
    <row r="9391" spans="1:9" x14ac:dyDescent="0.25">
      <c r="A9391" s="68"/>
      <c r="B9391" s="68"/>
      <c r="C9391" s="68"/>
      <c r="D9391" s="68"/>
      <c r="E9391" s="68"/>
      <c r="F9391" s="68"/>
      <c r="G9391" s="389"/>
      <c r="H9391" s="387" t="b" cm="1">
        <f t="array" aca="1" ref="H9391" ca="1">EsNegrita(BP[[#This Row],[CODIGO]])</f>
        <v>0</v>
      </c>
      <c r="I9391" s="387" t="b" cm="1">
        <f t="array" ref="I9391">_xlfn.LET(
    _xlpm.codigos_devolucion, _xlfn.UNIQUE(_xlfn._xlws.FILTER(BP[CODIGO], ISNUMBER(SEARCH("devoluci", BP[NOMBRE CUENTA])), {""})),
    ISNUMBER(MATCH(BP[[#This Row],[CODIGO]], _xlpm.codigos_devolucion, 0))
)</f>
        <v>0</v>
      </c>
    </row>
    <row r="9392" spans="1:9" x14ac:dyDescent="0.25">
      <c r="A9392" s="68"/>
      <c r="B9392" s="68"/>
      <c r="C9392" s="68"/>
      <c r="D9392" s="68"/>
      <c r="E9392" s="68"/>
      <c r="F9392" s="68"/>
      <c r="G9392" s="389"/>
      <c r="H9392" s="387" t="b" cm="1">
        <f t="array" aca="1" ref="H9392" ca="1">EsNegrita(BP[[#This Row],[CODIGO]])</f>
        <v>0</v>
      </c>
      <c r="I9392" s="387" t="b" cm="1">
        <f t="array" ref="I9392">_xlfn.LET(
    _xlpm.codigos_devolucion, _xlfn.UNIQUE(_xlfn._xlws.FILTER(BP[CODIGO], ISNUMBER(SEARCH("devoluci", BP[NOMBRE CUENTA])), {""})),
    ISNUMBER(MATCH(BP[[#This Row],[CODIGO]], _xlpm.codigos_devolucion, 0))
)</f>
        <v>0</v>
      </c>
    </row>
    <row r="9393" spans="1:9" x14ac:dyDescent="0.25">
      <c r="A9393" s="68"/>
      <c r="B9393" s="68"/>
      <c r="C9393" s="68"/>
      <c r="D9393" s="68"/>
      <c r="E9393" s="68"/>
      <c r="F9393" s="68"/>
      <c r="G9393" s="389"/>
      <c r="H9393" s="387" t="b" cm="1">
        <f t="array" aca="1" ref="H9393" ca="1">EsNegrita(BP[[#This Row],[CODIGO]])</f>
        <v>0</v>
      </c>
      <c r="I9393" s="387" t="b" cm="1">
        <f t="array" ref="I9393">_xlfn.LET(
    _xlpm.codigos_devolucion, _xlfn.UNIQUE(_xlfn._xlws.FILTER(BP[CODIGO], ISNUMBER(SEARCH("devoluci", BP[NOMBRE CUENTA])), {""})),
    ISNUMBER(MATCH(BP[[#This Row],[CODIGO]], _xlpm.codigos_devolucion, 0))
)</f>
        <v>0</v>
      </c>
    </row>
    <row r="9394" spans="1:9" x14ac:dyDescent="0.25">
      <c r="A9394" s="68"/>
      <c r="B9394" s="68"/>
      <c r="C9394" s="68"/>
      <c r="D9394" s="68"/>
      <c r="E9394" s="68"/>
      <c r="F9394" s="68"/>
      <c r="G9394" s="389"/>
      <c r="H9394" s="387" t="b" cm="1">
        <f t="array" aca="1" ref="H9394" ca="1">EsNegrita(BP[[#This Row],[CODIGO]])</f>
        <v>0</v>
      </c>
      <c r="I9394" s="387" t="b" cm="1">
        <f t="array" ref="I9394">_xlfn.LET(
    _xlpm.codigos_devolucion, _xlfn.UNIQUE(_xlfn._xlws.FILTER(BP[CODIGO], ISNUMBER(SEARCH("devoluci", BP[NOMBRE CUENTA])), {""})),
    ISNUMBER(MATCH(BP[[#This Row],[CODIGO]], _xlpm.codigos_devolucion, 0))
)</f>
        <v>0</v>
      </c>
    </row>
    <row r="9395" spans="1:9" x14ac:dyDescent="0.25">
      <c r="A9395" s="68"/>
      <c r="B9395" s="68"/>
      <c r="C9395" s="68"/>
      <c r="D9395" s="68"/>
      <c r="E9395" s="68"/>
      <c r="F9395" s="68"/>
      <c r="G9395" s="389"/>
      <c r="H9395" s="387" t="b" cm="1">
        <f t="array" aca="1" ref="H9395" ca="1">EsNegrita(BP[[#This Row],[CODIGO]])</f>
        <v>0</v>
      </c>
      <c r="I9395" s="387" t="b" cm="1">
        <f t="array" ref="I9395">_xlfn.LET(
    _xlpm.codigos_devolucion, _xlfn.UNIQUE(_xlfn._xlws.FILTER(BP[CODIGO], ISNUMBER(SEARCH("devoluci", BP[NOMBRE CUENTA])), {""})),
    ISNUMBER(MATCH(BP[[#This Row],[CODIGO]], _xlpm.codigos_devolucion, 0))
)</f>
        <v>0</v>
      </c>
    </row>
    <row r="9396" spans="1:9" x14ac:dyDescent="0.25">
      <c r="A9396" s="68"/>
      <c r="B9396" s="68"/>
      <c r="C9396" s="68"/>
      <c r="D9396" s="68"/>
      <c r="E9396" s="68"/>
      <c r="F9396" s="68"/>
      <c r="G9396" s="389"/>
      <c r="H9396" s="387" t="b" cm="1">
        <f t="array" aca="1" ref="H9396" ca="1">EsNegrita(BP[[#This Row],[CODIGO]])</f>
        <v>0</v>
      </c>
      <c r="I9396" s="387" t="b" cm="1">
        <f t="array" ref="I9396">_xlfn.LET(
    _xlpm.codigos_devolucion, _xlfn.UNIQUE(_xlfn._xlws.FILTER(BP[CODIGO], ISNUMBER(SEARCH("devoluci", BP[NOMBRE CUENTA])), {""})),
    ISNUMBER(MATCH(BP[[#This Row],[CODIGO]], _xlpm.codigos_devolucion, 0))
)</f>
        <v>0</v>
      </c>
    </row>
    <row r="9397" spans="1:9" x14ac:dyDescent="0.25">
      <c r="A9397" s="68"/>
      <c r="B9397" s="68"/>
      <c r="C9397" s="68"/>
      <c r="D9397" s="68"/>
      <c r="E9397" s="68"/>
      <c r="F9397" s="68"/>
      <c r="G9397" s="389"/>
      <c r="H9397" s="387" t="b" cm="1">
        <f t="array" aca="1" ref="H9397" ca="1">EsNegrita(BP[[#This Row],[CODIGO]])</f>
        <v>0</v>
      </c>
      <c r="I9397" s="387" t="b" cm="1">
        <f t="array" ref="I9397">_xlfn.LET(
    _xlpm.codigos_devolucion, _xlfn.UNIQUE(_xlfn._xlws.FILTER(BP[CODIGO], ISNUMBER(SEARCH("devoluci", BP[NOMBRE CUENTA])), {""})),
    ISNUMBER(MATCH(BP[[#This Row],[CODIGO]], _xlpm.codigos_devolucion, 0))
)</f>
        <v>0</v>
      </c>
    </row>
    <row r="9398" spans="1:9" x14ac:dyDescent="0.25">
      <c r="A9398" s="68"/>
      <c r="B9398" s="68"/>
      <c r="C9398" s="68"/>
      <c r="D9398" s="68"/>
      <c r="E9398" s="68"/>
      <c r="F9398" s="68"/>
      <c r="G9398" s="389"/>
      <c r="H9398" s="387" t="b" cm="1">
        <f t="array" aca="1" ref="H9398" ca="1">EsNegrita(BP[[#This Row],[CODIGO]])</f>
        <v>0</v>
      </c>
      <c r="I9398" s="387" t="b" cm="1">
        <f t="array" ref="I9398">_xlfn.LET(
    _xlpm.codigos_devolucion, _xlfn.UNIQUE(_xlfn._xlws.FILTER(BP[CODIGO], ISNUMBER(SEARCH("devoluci", BP[NOMBRE CUENTA])), {""})),
    ISNUMBER(MATCH(BP[[#This Row],[CODIGO]], _xlpm.codigos_devolucion, 0))
)</f>
        <v>0</v>
      </c>
    </row>
    <row r="9399" spans="1:9" x14ac:dyDescent="0.25">
      <c r="A9399" s="68"/>
      <c r="B9399" s="68"/>
      <c r="C9399" s="68"/>
      <c r="D9399" s="68"/>
      <c r="E9399" s="68"/>
      <c r="F9399" s="68"/>
      <c r="G9399" s="389"/>
      <c r="H9399" s="387" t="b" cm="1">
        <f t="array" aca="1" ref="H9399" ca="1">EsNegrita(BP[[#This Row],[CODIGO]])</f>
        <v>0</v>
      </c>
      <c r="I9399" s="387" t="b" cm="1">
        <f t="array" ref="I9399">_xlfn.LET(
    _xlpm.codigos_devolucion, _xlfn.UNIQUE(_xlfn._xlws.FILTER(BP[CODIGO], ISNUMBER(SEARCH("devoluci", BP[NOMBRE CUENTA])), {""})),
    ISNUMBER(MATCH(BP[[#This Row],[CODIGO]], _xlpm.codigos_devolucion, 0))
)</f>
        <v>0</v>
      </c>
    </row>
    <row r="9400" spans="1:9" x14ac:dyDescent="0.25">
      <c r="A9400" s="68"/>
      <c r="B9400" s="68"/>
      <c r="C9400" s="68"/>
      <c r="D9400" s="68"/>
      <c r="E9400" s="68"/>
      <c r="F9400" s="68"/>
      <c r="G9400" s="389"/>
      <c r="H9400" s="387" t="b" cm="1">
        <f t="array" aca="1" ref="H9400" ca="1">EsNegrita(BP[[#This Row],[CODIGO]])</f>
        <v>0</v>
      </c>
      <c r="I9400" s="387" t="b" cm="1">
        <f t="array" ref="I9400">_xlfn.LET(
    _xlpm.codigos_devolucion, _xlfn.UNIQUE(_xlfn._xlws.FILTER(BP[CODIGO], ISNUMBER(SEARCH("devoluci", BP[NOMBRE CUENTA])), {""})),
    ISNUMBER(MATCH(BP[[#This Row],[CODIGO]], _xlpm.codigos_devolucion, 0))
)</f>
        <v>0</v>
      </c>
    </row>
    <row r="9401" spans="1:9" x14ac:dyDescent="0.25">
      <c r="A9401" s="68"/>
      <c r="B9401" s="68"/>
      <c r="C9401" s="68"/>
      <c r="D9401" s="68"/>
      <c r="E9401" s="68"/>
      <c r="F9401" s="68"/>
      <c r="G9401" s="389"/>
      <c r="H9401" s="387" t="b" cm="1">
        <f t="array" aca="1" ref="H9401" ca="1">EsNegrita(BP[[#This Row],[CODIGO]])</f>
        <v>0</v>
      </c>
      <c r="I9401" s="387" t="b" cm="1">
        <f t="array" ref="I9401">_xlfn.LET(
    _xlpm.codigos_devolucion, _xlfn.UNIQUE(_xlfn._xlws.FILTER(BP[CODIGO], ISNUMBER(SEARCH("devoluci", BP[NOMBRE CUENTA])), {""})),
    ISNUMBER(MATCH(BP[[#This Row],[CODIGO]], _xlpm.codigos_devolucion, 0))
)</f>
        <v>0</v>
      </c>
    </row>
    <row r="9402" spans="1:9" x14ac:dyDescent="0.25">
      <c r="A9402" s="68"/>
      <c r="B9402" s="68"/>
      <c r="C9402" s="68"/>
      <c r="D9402" s="68"/>
      <c r="E9402" s="68"/>
      <c r="F9402" s="68"/>
      <c r="G9402" s="389"/>
      <c r="H9402" s="387" t="b" cm="1">
        <f t="array" aca="1" ref="H9402" ca="1">EsNegrita(BP[[#This Row],[CODIGO]])</f>
        <v>0</v>
      </c>
      <c r="I9402" s="387" t="b" cm="1">
        <f t="array" ref="I9402">_xlfn.LET(
    _xlpm.codigos_devolucion, _xlfn.UNIQUE(_xlfn._xlws.FILTER(BP[CODIGO], ISNUMBER(SEARCH("devoluci", BP[NOMBRE CUENTA])), {""})),
    ISNUMBER(MATCH(BP[[#This Row],[CODIGO]], _xlpm.codigos_devolucion, 0))
)</f>
        <v>0</v>
      </c>
    </row>
    <row r="9403" spans="1:9" x14ac:dyDescent="0.25">
      <c r="A9403" s="68"/>
      <c r="B9403" s="68"/>
      <c r="C9403" s="68"/>
      <c r="D9403" s="68"/>
      <c r="E9403" s="68"/>
      <c r="F9403" s="68"/>
      <c r="G9403" s="389"/>
      <c r="H9403" s="387" t="b" cm="1">
        <f t="array" aca="1" ref="H9403" ca="1">EsNegrita(BP[[#This Row],[CODIGO]])</f>
        <v>0</v>
      </c>
      <c r="I9403" s="387" t="b" cm="1">
        <f t="array" ref="I9403">_xlfn.LET(
    _xlpm.codigos_devolucion, _xlfn.UNIQUE(_xlfn._xlws.FILTER(BP[CODIGO], ISNUMBER(SEARCH("devoluci", BP[NOMBRE CUENTA])), {""})),
    ISNUMBER(MATCH(BP[[#This Row],[CODIGO]], _xlpm.codigos_devolucion, 0))
)</f>
        <v>0</v>
      </c>
    </row>
    <row r="9404" spans="1:9" x14ac:dyDescent="0.25">
      <c r="A9404" s="68"/>
      <c r="B9404" s="68"/>
      <c r="C9404" s="68"/>
      <c r="D9404" s="68"/>
      <c r="E9404" s="68"/>
      <c r="F9404" s="68"/>
      <c r="G9404" s="389"/>
      <c r="H9404" s="387" t="b" cm="1">
        <f t="array" aca="1" ref="H9404" ca="1">EsNegrita(BP[[#This Row],[CODIGO]])</f>
        <v>0</v>
      </c>
      <c r="I9404" s="387" t="b" cm="1">
        <f t="array" ref="I9404">_xlfn.LET(
    _xlpm.codigos_devolucion, _xlfn.UNIQUE(_xlfn._xlws.FILTER(BP[CODIGO], ISNUMBER(SEARCH("devoluci", BP[NOMBRE CUENTA])), {""})),
    ISNUMBER(MATCH(BP[[#This Row],[CODIGO]], _xlpm.codigos_devolucion, 0))
)</f>
        <v>0</v>
      </c>
    </row>
    <row r="9405" spans="1:9" x14ac:dyDescent="0.25">
      <c r="A9405" s="68"/>
      <c r="B9405" s="68"/>
      <c r="C9405" s="68"/>
      <c r="D9405" s="68"/>
      <c r="E9405" s="68"/>
      <c r="F9405" s="68"/>
      <c r="G9405" s="389"/>
      <c r="H9405" s="387" t="b" cm="1">
        <f t="array" aca="1" ref="H9405" ca="1">EsNegrita(BP[[#This Row],[CODIGO]])</f>
        <v>0</v>
      </c>
      <c r="I9405" s="387" t="b" cm="1">
        <f t="array" ref="I9405">_xlfn.LET(
    _xlpm.codigos_devolucion, _xlfn.UNIQUE(_xlfn._xlws.FILTER(BP[CODIGO], ISNUMBER(SEARCH("devoluci", BP[NOMBRE CUENTA])), {""})),
    ISNUMBER(MATCH(BP[[#This Row],[CODIGO]], _xlpm.codigos_devolucion, 0))
)</f>
        <v>0</v>
      </c>
    </row>
    <row r="9406" spans="1:9" x14ac:dyDescent="0.25">
      <c r="A9406" s="68"/>
      <c r="B9406" s="68"/>
      <c r="C9406" s="68"/>
      <c r="D9406" s="68"/>
      <c r="E9406" s="68"/>
      <c r="F9406" s="68"/>
      <c r="G9406" s="389"/>
      <c r="H9406" s="387" t="b" cm="1">
        <f t="array" aca="1" ref="H9406" ca="1">EsNegrita(BP[[#This Row],[CODIGO]])</f>
        <v>0</v>
      </c>
      <c r="I9406" s="387" t="b" cm="1">
        <f t="array" ref="I9406">_xlfn.LET(
    _xlpm.codigos_devolucion, _xlfn.UNIQUE(_xlfn._xlws.FILTER(BP[CODIGO], ISNUMBER(SEARCH("devoluci", BP[NOMBRE CUENTA])), {""})),
    ISNUMBER(MATCH(BP[[#This Row],[CODIGO]], _xlpm.codigos_devolucion, 0))
)</f>
        <v>0</v>
      </c>
    </row>
    <row r="9407" spans="1:9" x14ac:dyDescent="0.25">
      <c r="A9407" s="68"/>
      <c r="B9407" s="68"/>
      <c r="C9407" s="68"/>
      <c r="D9407" s="68"/>
      <c r="E9407" s="68"/>
      <c r="F9407" s="68"/>
      <c r="G9407" s="389"/>
      <c r="H9407" s="387" t="b" cm="1">
        <f t="array" aca="1" ref="H9407" ca="1">EsNegrita(BP[[#This Row],[CODIGO]])</f>
        <v>0</v>
      </c>
      <c r="I9407" s="387" t="b" cm="1">
        <f t="array" ref="I9407">_xlfn.LET(
    _xlpm.codigos_devolucion, _xlfn.UNIQUE(_xlfn._xlws.FILTER(BP[CODIGO], ISNUMBER(SEARCH("devoluci", BP[NOMBRE CUENTA])), {""})),
    ISNUMBER(MATCH(BP[[#This Row],[CODIGO]], _xlpm.codigos_devolucion, 0))
)</f>
        <v>0</v>
      </c>
    </row>
    <row r="9408" spans="1:9" x14ac:dyDescent="0.25">
      <c r="A9408" s="68"/>
      <c r="B9408" s="68"/>
      <c r="C9408" s="68"/>
      <c r="D9408" s="68"/>
      <c r="E9408" s="68"/>
      <c r="F9408" s="68"/>
      <c r="G9408" s="389"/>
      <c r="H9408" s="387" t="b" cm="1">
        <f t="array" aca="1" ref="H9408" ca="1">EsNegrita(BP[[#This Row],[CODIGO]])</f>
        <v>0</v>
      </c>
      <c r="I9408" s="387" t="b" cm="1">
        <f t="array" ref="I9408">_xlfn.LET(
    _xlpm.codigos_devolucion, _xlfn.UNIQUE(_xlfn._xlws.FILTER(BP[CODIGO], ISNUMBER(SEARCH("devoluci", BP[NOMBRE CUENTA])), {""})),
    ISNUMBER(MATCH(BP[[#This Row],[CODIGO]], _xlpm.codigos_devolucion, 0))
)</f>
        <v>0</v>
      </c>
    </row>
    <row r="9409" spans="1:9" x14ac:dyDescent="0.25">
      <c r="A9409" s="68"/>
      <c r="B9409" s="68"/>
      <c r="C9409" s="68"/>
      <c r="D9409" s="68"/>
      <c r="E9409" s="68"/>
      <c r="F9409" s="68"/>
      <c r="G9409" s="389"/>
      <c r="H9409" s="387" t="b" cm="1">
        <f t="array" aca="1" ref="H9409" ca="1">EsNegrita(BP[[#This Row],[CODIGO]])</f>
        <v>0</v>
      </c>
      <c r="I9409" s="387" t="b" cm="1">
        <f t="array" ref="I9409">_xlfn.LET(
    _xlpm.codigos_devolucion, _xlfn.UNIQUE(_xlfn._xlws.FILTER(BP[CODIGO], ISNUMBER(SEARCH("devoluci", BP[NOMBRE CUENTA])), {""})),
    ISNUMBER(MATCH(BP[[#This Row],[CODIGO]], _xlpm.codigos_devolucion, 0))
)</f>
        <v>0</v>
      </c>
    </row>
    <row r="9410" spans="1:9" x14ac:dyDescent="0.25">
      <c r="A9410" s="68"/>
      <c r="B9410" s="68"/>
      <c r="C9410" s="68"/>
      <c r="D9410" s="68"/>
      <c r="E9410" s="68"/>
      <c r="F9410" s="68"/>
      <c r="G9410" s="389"/>
      <c r="H9410" s="387" t="b" cm="1">
        <f t="array" aca="1" ref="H9410" ca="1">EsNegrita(BP[[#This Row],[CODIGO]])</f>
        <v>0</v>
      </c>
      <c r="I9410" s="387" t="b" cm="1">
        <f t="array" ref="I9410">_xlfn.LET(
    _xlpm.codigos_devolucion, _xlfn.UNIQUE(_xlfn._xlws.FILTER(BP[CODIGO], ISNUMBER(SEARCH("devoluci", BP[NOMBRE CUENTA])), {""})),
    ISNUMBER(MATCH(BP[[#This Row],[CODIGO]], _xlpm.codigos_devolucion, 0))
)</f>
        <v>0</v>
      </c>
    </row>
    <row r="9411" spans="1:9" x14ac:dyDescent="0.25">
      <c r="A9411" s="68"/>
      <c r="B9411" s="68"/>
      <c r="C9411" s="68"/>
      <c r="D9411" s="68"/>
      <c r="E9411" s="68"/>
      <c r="F9411" s="68"/>
      <c r="G9411" s="389"/>
      <c r="H9411" s="387" t="b" cm="1">
        <f t="array" aca="1" ref="H9411" ca="1">EsNegrita(BP[[#This Row],[CODIGO]])</f>
        <v>0</v>
      </c>
      <c r="I9411" s="387" t="b" cm="1">
        <f t="array" ref="I9411">_xlfn.LET(
    _xlpm.codigos_devolucion, _xlfn.UNIQUE(_xlfn._xlws.FILTER(BP[CODIGO], ISNUMBER(SEARCH("devoluci", BP[NOMBRE CUENTA])), {""})),
    ISNUMBER(MATCH(BP[[#This Row],[CODIGO]], _xlpm.codigos_devolucion, 0))
)</f>
        <v>0</v>
      </c>
    </row>
    <row r="9412" spans="1:9" x14ac:dyDescent="0.25">
      <c r="A9412" s="68"/>
      <c r="B9412" s="68"/>
      <c r="C9412" s="68"/>
      <c r="D9412" s="68"/>
      <c r="E9412" s="68"/>
      <c r="F9412" s="68"/>
      <c r="G9412" s="389"/>
      <c r="H9412" s="387" t="b" cm="1">
        <f t="array" aca="1" ref="H9412" ca="1">EsNegrita(BP[[#This Row],[CODIGO]])</f>
        <v>0</v>
      </c>
      <c r="I9412" s="387" t="b" cm="1">
        <f t="array" ref="I9412">_xlfn.LET(
    _xlpm.codigos_devolucion, _xlfn.UNIQUE(_xlfn._xlws.FILTER(BP[CODIGO], ISNUMBER(SEARCH("devoluci", BP[NOMBRE CUENTA])), {""})),
    ISNUMBER(MATCH(BP[[#This Row],[CODIGO]], _xlpm.codigos_devolucion, 0))
)</f>
        <v>0</v>
      </c>
    </row>
    <row r="9413" spans="1:9" x14ac:dyDescent="0.25">
      <c r="A9413" s="68"/>
      <c r="B9413" s="68"/>
      <c r="C9413" s="68"/>
      <c r="D9413" s="68"/>
      <c r="E9413" s="68"/>
      <c r="F9413" s="68"/>
      <c r="G9413" s="389"/>
      <c r="H9413" s="387" t="b" cm="1">
        <f t="array" aca="1" ref="H9413" ca="1">EsNegrita(BP[[#This Row],[CODIGO]])</f>
        <v>0</v>
      </c>
      <c r="I9413" s="387" t="b" cm="1">
        <f t="array" ref="I9413">_xlfn.LET(
    _xlpm.codigos_devolucion, _xlfn.UNIQUE(_xlfn._xlws.FILTER(BP[CODIGO], ISNUMBER(SEARCH("devoluci", BP[NOMBRE CUENTA])), {""})),
    ISNUMBER(MATCH(BP[[#This Row],[CODIGO]], _xlpm.codigos_devolucion, 0))
)</f>
        <v>0</v>
      </c>
    </row>
    <row r="9414" spans="1:9" x14ac:dyDescent="0.25">
      <c r="A9414" s="68"/>
      <c r="B9414" s="68"/>
      <c r="C9414" s="68"/>
      <c r="D9414" s="68"/>
      <c r="E9414" s="68"/>
      <c r="F9414" s="68"/>
      <c r="G9414" s="389"/>
      <c r="H9414" s="387" t="b" cm="1">
        <f t="array" aca="1" ref="H9414" ca="1">EsNegrita(BP[[#This Row],[CODIGO]])</f>
        <v>0</v>
      </c>
      <c r="I9414" s="387" t="b" cm="1">
        <f t="array" ref="I9414">_xlfn.LET(
    _xlpm.codigos_devolucion, _xlfn.UNIQUE(_xlfn._xlws.FILTER(BP[CODIGO], ISNUMBER(SEARCH("devoluci", BP[NOMBRE CUENTA])), {""})),
    ISNUMBER(MATCH(BP[[#This Row],[CODIGO]], _xlpm.codigos_devolucion, 0))
)</f>
        <v>0</v>
      </c>
    </row>
    <row r="9415" spans="1:9" x14ac:dyDescent="0.25">
      <c r="A9415" s="68"/>
      <c r="B9415" s="68"/>
      <c r="C9415" s="68"/>
      <c r="D9415" s="68"/>
      <c r="E9415" s="68"/>
      <c r="F9415" s="68"/>
      <c r="G9415" s="389"/>
      <c r="H9415" s="387" t="b" cm="1">
        <f t="array" aca="1" ref="H9415" ca="1">EsNegrita(BP[[#This Row],[CODIGO]])</f>
        <v>0</v>
      </c>
      <c r="I9415" s="387" t="b" cm="1">
        <f t="array" ref="I9415">_xlfn.LET(
    _xlpm.codigos_devolucion, _xlfn.UNIQUE(_xlfn._xlws.FILTER(BP[CODIGO], ISNUMBER(SEARCH("devoluci", BP[NOMBRE CUENTA])), {""})),
    ISNUMBER(MATCH(BP[[#This Row],[CODIGO]], _xlpm.codigos_devolucion, 0))
)</f>
        <v>0</v>
      </c>
    </row>
    <row r="9416" spans="1:9" x14ac:dyDescent="0.25">
      <c r="A9416" s="68"/>
      <c r="B9416" s="68"/>
      <c r="C9416" s="68"/>
      <c r="D9416" s="68"/>
      <c r="E9416" s="68"/>
      <c r="F9416" s="68"/>
      <c r="G9416" s="389"/>
      <c r="H9416" s="387" t="b" cm="1">
        <f t="array" aca="1" ref="H9416" ca="1">EsNegrita(BP[[#This Row],[CODIGO]])</f>
        <v>0</v>
      </c>
      <c r="I9416" s="387" t="b" cm="1">
        <f t="array" ref="I9416">_xlfn.LET(
    _xlpm.codigos_devolucion, _xlfn.UNIQUE(_xlfn._xlws.FILTER(BP[CODIGO], ISNUMBER(SEARCH("devoluci", BP[NOMBRE CUENTA])), {""})),
    ISNUMBER(MATCH(BP[[#This Row],[CODIGO]], _xlpm.codigos_devolucion, 0))
)</f>
        <v>0</v>
      </c>
    </row>
    <row r="9417" spans="1:9" x14ac:dyDescent="0.25">
      <c r="A9417" s="68"/>
      <c r="B9417" s="68"/>
      <c r="C9417" s="68"/>
      <c r="D9417" s="68"/>
      <c r="E9417" s="68"/>
      <c r="F9417" s="68"/>
      <c r="G9417" s="389"/>
      <c r="H9417" s="387" t="b" cm="1">
        <f t="array" aca="1" ref="H9417" ca="1">EsNegrita(BP[[#This Row],[CODIGO]])</f>
        <v>0</v>
      </c>
      <c r="I9417" s="387" t="b" cm="1">
        <f t="array" ref="I9417">_xlfn.LET(
    _xlpm.codigos_devolucion, _xlfn.UNIQUE(_xlfn._xlws.FILTER(BP[CODIGO], ISNUMBER(SEARCH("devoluci", BP[NOMBRE CUENTA])), {""})),
    ISNUMBER(MATCH(BP[[#This Row],[CODIGO]], _xlpm.codigos_devolucion, 0))
)</f>
        <v>0</v>
      </c>
    </row>
    <row r="9418" spans="1:9" x14ac:dyDescent="0.25">
      <c r="A9418" s="68"/>
      <c r="B9418" s="68"/>
      <c r="C9418" s="68"/>
      <c r="D9418" s="68"/>
      <c r="E9418" s="68"/>
      <c r="F9418" s="68"/>
      <c r="G9418" s="389"/>
      <c r="H9418" s="387" t="b" cm="1">
        <f t="array" aca="1" ref="H9418" ca="1">EsNegrita(BP[[#This Row],[CODIGO]])</f>
        <v>0</v>
      </c>
      <c r="I9418" s="387" t="b" cm="1">
        <f t="array" ref="I9418">_xlfn.LET(
    _xlpm.codigos_devolucion, _xlfn.UNIQUE(_xlfn._xlws.FILTER(BP[CODIGO], ISNUMBER(SEARCH("devoluci", BP[NOMBRE CUENTA])), {""})),
    ISNUMBER(MATCH(BP[[#This Row],[CODIGO]], _xlpm.codigos_devolucion, 0))
)</f>
        <v>0</v>
      </c>
    </row>
    <row r="9419" spans="1:9" x14ac:dyDescent="0.25">
      <c r="A9419" s="68"/>
      <c r="B9419" s="68"/>
      <c r="C9419" s="68"/>
      <c r="D9419" s="68"/>
      <c r="E9419" s="68"/>
      <c r="F9419" s="68"/>
      <c r="G9419" s="389"/>
      <c r="H9419" s="387" t="b" cm="1">
        <f t="array" aca="1" ref="H9419" ca="1">EsNegrita(BP[[#This Row],[CODIGO]])</f>
        <v>0</v>
      </c>
      <c r="I9419" s="387" t="b" cm="1">
        <f t="array" ref="I9419">_xlfn.LET(
    _xlpm.codigos_devolucion, _xlfn.UNIQUE(_xlfn._xlws.FILTER(BP[CODIGO], ISNUMBER(SEARCH("devoluci", BP[NOMBRE CUENTA])), {""})),
    ISNUMBER(MATCH(BP[[#This Row],[CODIGO]], _xlpm.codigos_devolucion, 0))
)</f>
        <v>0</v>
      </c>
    </row>
    <row r="9420" spans="1:9" x14ac:dyDescent="0.25">
      <c r="A9420" s="68"/>
      <c r="B9420" s="68"/>
      <c r="C9420" s="68"/>
      <c r="D9420" s="68"/>
      <c r="E9420" s="68"/>
      <c r="F9420" s="68"/>
      <c r="G9420" s="389"/>
      <c r="H9420" s="387" t="b" cm="1">
        <f t="array" aca="1" ref="H9420" ca="1">EsNegrita(BP[[#This Row],[CODIGO]])</f>
        <v>0</v>
      </c>
      <c r="I9420" s="387" t="b" cm="1">
        <f t="array" ref="I9420">_xlfn.LET(
    _xlpm.codigos_devolucion, _xlfn.UNIQUE(_xlfn._xlws.FILTER(BP[CODIGO], ISNUMBER(SEARCH("devoluci", BP[NOMBRE CUENTA])), {""})),
    ISNUMBER(MATCH(BP[[#This Row],[CODIGO]], _xlpm.codigos_devolucion, 0))
)</f>
        <v>0</v>
      </c>
    </row>
    <row r="9421" spans="1:9" x14ac:dyDescent="0.25">
      <c r="A9421" s="68"/>
      <c r="B9421" s="68"/>
      <c r="C9421" s="68"/>
      <c r="D9421" s="68"/>
      <c r="E9421" s="68"/>
      <c r="F9421" s="68"/>
      <c r="G9421" s="389"/>
      <c r="H9421" s="387" t="b" cm="1">
        <f t="array" aca="1" ref="H9421" ca="1">EsNegrita(BP[[#This Row],[CODIGO]])</f>
        <v>0</v>
      </c>
      <c r="I9421" s="387" t="b" cm="1">
        <f t="array" ref="I9421">_xlfn.LET(
    _xlpm.codigos_devolucion, _xlfn.UNIQUE(_xlfn._xlws.FILTER(BP[CODIGO], ISNUMBER(SEARCH("devoluci", BP[NOMBRE CUENTA])), {""})),
    ISNUMBER(MATCH(BP[[#This Row],[CODIGO]], _xlpm.codigos_devolucion, 0))
)</f>
        <v>0</v>
      </c>
    </row>
    <row r="9422" spans="1:9" x14ac:dyDescent="0.25">
      <c r="A9422" s="68"/>
      <c r="B9422" s="68"/>
      <c r="C9422" s="68"/>
      <c r="D9422" s="68"/>
      <c r="E9422" s="68"/>
      <c r="F9422" s="68"/>
      <c r="G9422" s="389"/>
      <c r="H9422" s="387" t="b" cm="1">
        <f t="array" aca="1" ref="H9422" ca="1">EsNegrita(BP[[#This Row],[CODIGO]])</f>
        <v>0</v>
      </c>
      <c r="I9422" s="387" t="b" cm="1">
        <f t="array" ref="I9422">_xlfn.LET(
    _xlpm.codigos_devolucion, _xlfn.UNIQUE(_xlfn._xlws.FILTER(BP[CODIGO], ISNUMBER(SEARCH("devoluci", BP[NOMBRE CUENTA])), {""})),
    ISNUMBER(MATCH(BP[[#This Row],[CODIGO]], _xlpm.codigos_devolucion, 0))
)</f>
        <v>0</v>
      </c>
    </row>
    <row r="9423" spans="1:9" x14ac:dyDescent="0.25">
      <c r="A9423" s="68"/>
      <c r="B9423" s="68"/>
      <c r="C9423" s="68"/>
      <c r="D9423" s="68"/>
      <c r="E9423" s="68"/>
      <c r="F9423" s="68"/>
      <c r="G9423" s="389"/>
      <c r="H9423" s="387" t="b" cm="1">
        <f t="array" aca="1" ref="H9423" ca="1">EsNegrita(BP[[#This Row],[CODIGO]])</f>
        <v>0</v>
      </c>
      <c r="I9423" s="387" t="b" cm="1">
        <f t="array" ref="I9423">_xlfn.LET(
    _xlpm.codigos_devolucion, _xlfn.UNIQUE(_xlfn._xlws.FILTER(BP[CODIGO], ISNUMBER(SEARCH("devoluci", BP[NOMBRE CUENTA])), {""})),
    ISNUMBER(MATCH(BP[[#This Row],[CODIGO]], _xlpm.codigos_devolucion, 0))
)</f>
        <v>0</v>
      </c>
    </row>
    <row r="9424" spans="1:9" x14ac:dyDescent="0.25">
      <c r="A9424" s="68"/>
      <c r="B9424" s="68"/>
      <c r="C9424" s="68"/>
      <c r="D9424" s="68"/>
      <c r="E9424" s="68"/>
      <c r="F9424" s="68"/>
      <c r="G9424" s="389"/>
      <c r="H9424" s="387" t="b" cm="1">
        <f t="array" aca="1" ref="H9424" ca="1">EsNegrita(BP[[#This Row],[CODIGO]])</f>
        <v>0</v>
      </c>
      <c r="I9424" s="387" t="b" cm="1">
        <f t="array" ref="I9424">_xlfn.LET(
    _xlpm.codigos_devolucion, _xlfn.UNIQUE(_xlfn._xlws.FILTER(BP[CODIGO], ISNUMBER(SEARCH("devoluci", BP[NOMBRE CUENTA])), {""})),
    ISNUMBER(MATCH(BP[[#This Row],[CODIGO]], _xlpm.codigos_devolucion, 0))
)</f>
        <v>0</v>
      </c>
    </row>
    <row r="9425" spans="1:9" x14ac:dyDescent="0.25">
      <c r="A9425" s="68"/>
      <c r="B9425" s="68"/>
      <c r="C9425" s="68"/>
      <c r="D9425" s="68"/>
      <c r="E9425" s="68"/>
      <c r="F9425" s="68"/>
      <c r="G9425" s="389"/>
      <c r="H9425" s="387" t="b" cm="1">
        <f t="array" aca="1" ref="H9425" ca="1">EsNegrita(BP[[#This Row],[CODIGO]])</f>
        <v>0</v>
      </c>
      <c r="I9425" s="387" t="b" cm="1">
        <f t="array" ref="I9425">_xlfn.LET(
    _xlpm.codigos_devolucion, _xlfn.UNIQUE(_xlfn._xlws.FILTER(BP[CODIGO], ISNUMBER(SEARCH("devoluci", BP[NOMBRE CUENTA])), {""})),
    ISNUMBER(MATCH(BP[[#This Row],[CODIGO]], _xlpm.codigos_devolucion, 0))
)</f>
        <v>0</v>
      </c>
    </row>
    <row r="9426" spans="1:9" x14ac:dyDescent="0.25">
      <c r="A9426" s="68"/>
      <c r="B9426" s="68"/>
      <c r="C9426" s="68"/>
      <c r="D9426" s="68"/>
      <c r="E9426" s="68"/>
      <c r="F9426" s="68"/>
      <c r="G9426" s="389"/>
      <c r="H9426" s="387" t="b" cm="1">
        <f t="array" aca="1" ref="H9426" ca="1">EsNegrita(BP[[#This Row],[CODIGO]])</f>
        <v>0</v>
      </c>
      <c r="I9426" s="387" t="b" cm="1">
        <f t="array" ref="I9426">_xlfn.LET(
    _xlpm.codigos_devolucion, _xlfn.UNIQUE(_xlfn._xlws.FILTER(BP[CODIGO], ISNUMBER(SEARCH("devoluci", BP[NOMBRE CUENTA])), {""})),
    ISNUMBER(MATCH(BP[[#This Row],[CODIGO]], _xlpm.codigos_devolucion, 0))
)</f>
        <v>0</v>
      </c>
    </row>
    <row r="9427" spans="1:9" x14ac:dyDescent="0.25">
      <c r="A9427" s="68"/>
      <c r="B9427" s="68"/>
      <c r="C9427" s="68"/>
      <c r="D9427" s="68"/>
      <c r="E9427" s="68"/>
      <c r="F9427" s="68"/>
      <c r="G9427" s="389"/>
      <c r="H9427" s="387" t="b" cm="1">
        <f t="array" aca="1" ref="H9427" ca="1">EsNegrita(BP[[#This Row],[CODIGO]])</f>
        <v>0</v>
      </c>
      <c r="I9427" s="387" t="b" cm="1">
        <f t="array" ref="I9427">_xlfn.LET(
    _xlpm.codigos_devolucion, _xlfn.UNIQUE(_xlfn._xlws.FILTER(BP[CODIGO], ISNUMBER(SEARCH("devoluci", BP[NOMBRE CUENTA])), {""})),
    ISNUMBER(MATCH(BP[[#This Row],[CODIGO]], _xlpm.codigos_devolucion, 0))
)</f>
        <v>0</v>
      </c>
    </row>
    <row r="9428" spans="1:9" x14ac:dyDescent="0.25">
      <c r="A9428" s="68"/>
      <c r="B9428" s="68"/>
      <c r="C9428" s="68"/>
      <c r="D9428" s="68"/>
      <c r="E9428" s="68"/>
      <c r="F9428" s="68"/>
      <c r="G9428" s="389"/>
      <c r="H9428" s="387" t="b" cm="1">
        <f t="array" aca="1" ref="H9428" ca="1">EsNegrita(BP[[#This Row],[CODIGO]])</f>
        <v>0</v>
      </c>
      <c r="I9428" s="387" t="b" cm="1">
        <f t="array" ref="I9428">_xlfn.LET(
    _xlpm.codigos_devolucion, _xlfn.UNIQUE(_xlfn._xlws.FILTER(BP[CODIGO], ISNUMBER(SEARCH("devoluci", BP[NOMBRE CUENTA])), {""})),
    ISNUMBER(MATCH(BP[[#This Row],[CODIGO]], _xlpm.codigos_devolucion, 0))
)</f>
        <v>0</v>
      </c>
    </row>
    <row r="9429" spans="1:9" x14ac:dyDescent="0.25">
      <c r="A9429" s="68"/>
      <c r="B9429" s="68"/>
      <c r="C9429" s="68"/>
      <c r="D9429" s="68"/>
      <c r="E9429" s="68"/>
      <c r="F9429" s="68"/>
      <c r="G9429" s="389"/>
      <c r="H9429" s="387" t="b" cm="1">
        <f t="array" aca="1" ref="H9429" ca="1">EsNegrita(BP[[#This Row],[CODIGO]])</f>
        <v>0</v>
      </c>
      <c r="I9429" s="387" t="b" cm="1">
        <f t="array" ref="I9429">_xlfn.LET(
    _xlpm.codigos_devolucion, _xlfn.UNIQUE(_xlfn._xlws.FILTER(BP[CODIGO], ISNUMBER(SEARCH("devoluci", BP[NOMBRE CUENTA])), {""})),
    ISNUMBER(MATCH(BP[[#This Row],[CODIGO]], _xlpm.codigos_devolucion, 0))
)</f>
        <v>0</v>
      </c>
    </row>
    <row r="9430" spans="1:9" x14ac:dyDescent="0.25">
      <c r="A9430" s="68"/>
      <c r="B9430" s="68"/>
      <c r="C9430" s="68"/>
      <c r="D9430" s="68"/>
      <c r="E9430" s="68"/>
      <c r="F9430" s="68"/>
      <c r="G9430" s="389"/>
      <c r="H9430" s="387" t="b" cm="1">
        <f t="array" aca="1" ref="H9430" ca="1">EsNegrita(BP[[#This Row],[CODIGO]])</f>
        <v>0</v>
      </c>
      <c r="I9430" s="387" t="b" cm="1">
        <f t="array" ref="I9430">_xlfn.LET(
    _xlpm.codigos_devolucion, _xlfn.UNIQUE(_xlfn._xlws.FILTER(BP[CODIGO], ISNUMBER(SEARCH("devoluci", BP[NOMBRE CUENTA])), {""})),
    ISNUMBER(MATCH(BP[[#This Row],[CODIGO]], _xlpm.codigos_devolucion, 0))
)</f>
        <v>0</v>
      </c>
    </row>
    <row r="9431" spans="1:9" x14ac:dyDescent="0.25">
      <c r="A9431" s="68"/>
      <c r="B9431" s="68"/>
      <c r="C9431" s="68"/>
      <c r="D9431" s="68"/>
      <c r="E9431" s="68"/>
      <c r="F9431" s="68"/>
      <c r="G9431" s="389"/>
      <c r="H9431" s="387" t="b" cm="1">
        <f t="array" aca="1" ref="H9431" ca="1">EsNegrita(BP[[#This Row],[CODIGO]])</f>
        <v>0</v>
      </c>
      <c r="I9431" s="387" t="b" cm="1">
        <f t="array" ref="I9431">_xlfn.LET(
    _xlpm.codigos_devolucion, _xlfn.UNIQUE(_xlfn._xlws.FILTER(BP[CODIGO], ISNUMBER(SEARCH("devoluci", BP[NOMBRE CUENTA])), {""})),
    ISNUMBER(MATCH(BP[[#This Row],[CODIGO]], _xlpm.codigos_devolucion, 0))
)</f>
        <v>0</v>
      </c>
    </row>
    <row r="9432" spans="1:9" x14ac:dyDescent="0.25">
      <c r="A9432" s="68"/>
      <c r="B9432" s="68"/>
      <c r="C9432" s="68"/>
      <c r="D9432" s="68"/>
      <c r="E9432" s="68"/>
      <c r="F9432" s="68"/>
      <c r="G9432" s="389"/>
      <c r="H9432" s="387" t="b" cm="1">
        <f t="array" aca="1" ref="H9432" ca="1">EsNegrita(BP[[#This Row],[CODIGO]])</f>
        <v>0</v>
      </c>
      <c r="I9432" s="387" t="b" cm="1">
        <f t="array" ref="I9432">_xlfn.LET(
    _xlpm.codigos_devolucion, _xlfn.UNIQUE(_xlfn._xlws.FILTER(BP[CODIGO], ISNUMBER(SEARCH("devoluci", BP[NOMBRE CUENTA])), {""})),
    ISNUMBER(MATCH(BP[[#This Row],[CODIGO]], _xlpm.codigos_devolucion, 0))
)</f>
        <v>0</v>
      </c>
    </row>
    <row r="9433" spans="1:9" x14ac:dyDescent="0.25">
      <c r="A9433" s="68"/>
      <c r="B9433" s="68"/>
      <c r="C9433" s="68"/>
      <c r="D9433" s="68"/>
      <c r="E9433" s="68"/>
      <c r="F9433" s="68"/>
      <c r="G9433" s="389"/>
      <c r="H9433" s="387" t="b" cm="1">
        <f t="array" aca="1" ref="H9433" ca="1">EsNegrita(BP[[#This Row],[CODIGO]])</f>
        <v>0</v>
      </c>
      <c r="I9433" s="387" t="b" cm="1">
        <f t="array" ref="I9433">_xlfn.LET(
    _xlpm.codigos_devolucion, _xlfn.UNIQUE(_xlfn._xlws.FILTER(BP[CODIGO], ISNUMBER(SEARCH("devoluci", BP[NOMBRE CUENTA])), {""})),
    ISNUMBER(MATCH(BP[[#This Row],[CODIGO]], _xlpm.codigos_devolucion, 0))
)</f>
        <v>0</v>
      </c>
    </row>
    <row r="9434" spans="1:9" x14ac:dyDescent="0.25">
      <c r="A9434" s="68"/>
      <c r="B9434" s="68"/>
      <c r="C9434" s="68"/>
      <c r="D9434" s="68"/>
      <c r="E9434" s="68"/>
      <c r="F9434" s="68"/>
      <c r="G9434" s="389"/>
      <c r="H9434" s="387" t="b" cm="1">
        <f t="array" aca="1" ref="H9434" ca="1">EsNegrita(BP[[#This Row],[CODIGO]])</f>
        <v>0</v>
      </c>
      <c r="I9434" s="387" t="b" cm="1">
        <f t="array" ref="I9434">_xlfn.LET(
    _xlpm.codigos_devolucion, _xlfn.UNIQUE(_xlfn._xlws.FILTER(BP[CODIGO], ISNUMBER(SEARCH("devoluci", BP[NOMBRE CUENTA])), {""})),
    ISNUMBER(MATCH(BP[[#This Row],[CODIGO]], _xlpm.codigos_devolucion, 0))
)</f>
        <v>0</v>
      </c>
    </row>
    <row r="9435" spans="1:9" x14ac:dyDescent="0.25">
      <c r="A9435" s="68"/>
      <c r="B9435" s="68"/>
      <c r="C9435" s="68"/>
      <c r="D9435" s="68"/>
      <c r="E9435" s="68"/>
      <c r="F9435" s="68"/>
      <c r="G9435" s="389"/>
      <c r="H9435" s="387" t="b" cm="1">
        <f t="array" aca="1" ref="H9435" ca="1">EsNegrita(BP[[#This Row],[CODIGO]])</f>
        <v>0</v>
      </c>
      <c r="I9435" s="387" t="b" cm="1">
        <f t="array" ref="I9435">_xlfn.LET(
    _xlpm.codigos_devolucion, _xlfn.UNIQUE(_xlfn._xlws.FILTER(BP[CODIGO], ISNUMBER(SEARCH("devoluci", BP[NOMBRE CUENTA])), {""})),
    ISNUMBER(MATCH(BP[[#This Row],[CODIGO]], _xlpm.codigos_devolucion, 0))
)</f>
        <v>0</v>
      </c>
    </row>
    <row r="9436" spans="1:9" x14ac:dyDescent="0.25">
      <c r="A9436" s="68"/>
      <c r="B9436" s="68"/>
      <c r="C9436" s="68"/>
      <c r="D9436" s="68"/>
      <c r="E9436" s="68"/>
      <c r="F9436" s="68"/>
      <c r="G9436" s="389"/>
      <c r="H9436" s="387" t="b" cm="1">
        <f t="array" aca="1" ref="H9436" ca="1">EsNegrita(BP[[#This Row],[CODIGO]])</f>
        <v>0</v>
      </c>
      <c r="I9436" s="387" t="b" cm="1">
        <f t="array" ref="I9436">_xlfn.LET(
    _xlpm.codigos_devolucion, _xlfn.UNIQUE(_xlfn._xlws.FILTER(BP[CODIGO], ISNUMBER(SEARCH("devoluci", BP[NOMBRE CUENTA])), {""})),
    ISNUMBER(MATCH(BP[[#This Row],[CODIGO]], _xlpm.codigos_devolucion, 0))
)</f>
        <v>0</v>
      </c>
    </row>
    <row r="9437" spans="1:9" x14ac:dyDescent="0.25">
      <c r="A9437" s="68"/>
      <c r="B9437" s="68"/>
      <c r="C9437" s="68"/>
      <c r="D9437" s="68"/>
      <c r="E9437" s="68"/>
      <c r="F9437" s="68"/>
      <c r="G9437" s="389"/>
      <c r="H9437" s="387" t="b" cm="1">
        <f t="array" aca="1" ref="H9437" ca="1">EsNegrita(BP[[#This Row],[CODIGO]])</f>
        <v>0</v>
      </c>
      <c r="I9437" s="387" t="b" cm="1">
        <f t="array" ref="I9437">_xlfn.LET(
    _xlpm.codigos_devolucion, _xlfn.UNIQUE(_xlfn._xlws.FILTER(BP[CODIGO], ISNUMBER(SEARCH("devoluci", BP[NOMBRE CUENTA])), {""})),
    ISNUMBER(MATCH(BP[[#This Row],[CODIGO]], _xlpm.codigos_devolucion, 0))
)</f>
        <v>0</v>
      </c>
    </row>
    <row r="9438" spans="1:9" x14ac:dyDescent="0.25">
      <c r="A9438" s="68"/>
      <c r="B9438" s="68"/>
      <c r="C9438" s="68"/>
      <c r="D9438" s="68"/>
      <c r="E9438" s="68"/>
      <c r="F9438" s="68"/>
      <c r="G9438" s="389"/>
      <c r="H9438" s="387" t="b" cm="1">
        <f t="array" aca="1" ref="H9438" ca="1">EsNegrita(BP[[#This Row],[CODIGO]])</f>
        <v>0</v>
      </c>
      <c r="I9438" s="387" t="b" cm="1">
        <f t="array" ref="I9438">_xlfn.LET(
    _xlpm.codigos_devolucion, _xlfn.UNIQUE(_xlfn._xlws.FILTER(BP[CODIGO], ISNUMBER(SEARCH("devoluci", BP[NOMBRE CUENTA])), {""})),
    ISNUMBER(MATCH(BP[[#This Row],[CODIGO]], _xlpm.codigos_devolucion, 0))
)</f>
        <v>0</v>
      </c>
    </row>
    <row r="9439" spans="1:9" x14ac:dyDescent="0.25">
      <c r="A9439" s="68"/>
      <c r="B9439" s="68"/>
      <c r="C9439" s="68"/>
      <c r="D9439" s="68"/>
      <c r="E9439" s="68"/>
      <c r="F9439" s="68"/>
      <c r="G9439" s="389"/>
      <c r="H9439" s="387" t="b" cm="1">
        <f t="array" aca="1" ref="H9439" ca="1">EsNegrita(BP[[#This Row],[CODIGO]])</f>
        <v>0</v>
      </c>
      <c r="I9439" s="387" t="b" cm="1">
        <f t="array" ref="I9439">_xlfn.LET(
    _xlpm.codigos_devolucion, _xlfn.UNIQUE(_xlfn._xlws.FILTER(BP[CODIGO], ISNUMBER(SEARCH("devoluci", BP[NOMBRE CUENTA])), {""})),
    ISNUMBER(MATCH(BP[[#This Row],[CODIGO]], _xlpm.codigos_devolucion, 0))
)</f>
        <v>0</v>
      </c>
    </row>
    <row r="9440" spans="1:9" x14ac:dyDescent="0.25">
      <c r="A9440" s="68"/>
      <c r="B9440" s="68"/>
      <c r="C9440" s="68"/>
      <c r="D9440" s="68"/>
      <c r="E9440" s="68"/>
      <c r="F9440" s="68"/>
      <c r="G9440" s="389"/>
      <c r="H9440" s="387" t="b" cm="1">
        <f t="array" aca="1" ref="H9440" ca="1">EsNegrita(BP[[#This Row],[CODIGO]])</f>
        <v>0</v>
      </c>
      <c r="I9440" s="387" t="b" cm="1">
        <f t="array" ref="I9440">_xlfn.LET(
    _xlpm.codigos_devolucion, _xlfn.UNIQUE(_xlfn._xlws.FILTER(BP[CODIGO], ISNUMBER(SEARCH("devoluci", BP[NOMBRE CUENTA])), {""})),
    ISNUMBER(MATCH(BP[[#This Row],[CODIGO]], _xlpm.codigos_devolucion, 0))
)</f>
        <v>0</v>
      </c>
    </row>
    <row r="9441" spans="1:9" x14ac:dyDescent="0.25">
      <c r="A9441" s="68"/>
      <c r="B9441" s="68"/>
      <c r="C9441" s="68"/>
      <c r="D9441" s="68"/>
      <c r="E9441" s="68"/>
      <c r="F9441" s="68"/>
      <c r="G9441" s="389"/>
      <c r="H9441" s="387" t="b" cm="1">
        <f t="array" aca="1" ref="H9441" ca="1">EsNegrita(BP[[#This Row],[CODIGO]])</f>
        <v>0</v>
      </c>
      <c r="I9441" s="387" t="b" cm="1">
        <f t="array" ref="I9441">_xlfn.LET(
    _xlpm.codigos_devolucion, _xlfn.UNIQUE(_xlfn._xlws.FILTER(BP[CODIGO], ISNUMBER(SEARCH("devoluci", BP[NOMBRE CUENTA])), {""})),
    ISNUMBER(MATCH(BP[[#This Row],[CODIGO]], _xlpm.codigos_devolucion, 0))
)</f>
        <v>0</v>
      </c>
    </row>
    <row r="9442" spans="1:9" x14ac:dyDescent="0.25">
      <c r="A9442" s="68"/>
      <c r="B9442" s="68"/>
      <c r="C9442" s="68"/>
      <c r="D9442" s="68"/>
      <c r="E9442" s="68"/>
      <c r="F9442" s="68"/>
      <c r="G9442" s="389"/>
      <c r="H9442" s="387" t="b" cm="1">
        <f t="array" aca="1" ref="H9442" ca="1">EsNegrita(BP[[#This Row],[CODIGO]])</f>
        <v>0</v>
      </c>
      <c r="I9442" s="387" t="b" cm="1">
        <f t="array" ref="I9442">_xlfn.LET(
    _xlpm.codigos_devolucion, _xlfn.UNIQUE(_xlfn._xlws.FILTER(BP[CODIGO], ISNUMBER(SEARCH("devoluci", BP[NOMBRE CUENTA])), {""})),
    ISNUMBER(MATCH(BP[[#This Row],[CODIGO]], _xlpm.codigos_devolucion, 0))
)</f>
        <v>0</v>
      </c>
    </row>
    <row r="9443" spans="1:9" x14ac:dyDescent="0.25">
      <c r="A9443" s="68"/>
      <c r="B9443" s="68"/>
      <c r="C9443" s="68"/>
      <c r="D9443" s="68"/>
      <c r="E9443" s="68"/>
      <c r="F9443" s="68"/>
      <c r="G9443" s="389"/>
      <c r="H9443" s="387" t="b" cm="1">
        <f t="array" aca="1" ref="H9443" ca="1">EsNegrita(BP[[#This Row],[CODIGO]])</f>
        <v>0</v>
      </c>
      <c r="I9443" s="387" t="b" cm="1">
        <f t="array" ref="I9443">_xlfn.LET(
    _xlpm.codigos_devolucion, _xlfn.UNIQUE(_xlfn._xlws.FILTER(BP[CODIGO], ISNUMBER(SEARCH("devoluci", BP[NOMBRE CUENTA])), {""})),
    ISNUMBER(MATCH(BP[[#This Row],[CODIGO]], _xlpm.codigos_devolucion, 0))
)</f>
        <v>0</v>
      </c>
    </row>
    <row r="9444" spans="1:9" x14ac:dyDescent="0.25">
      <c r="A9444" s="68"/>
      <c r="B9444" s="68"/>
      <c r="C9444" s="68"/>
      <c r="D9444" s="68"/>
      <c r="E9444" s="68"/>
      <c r="F9444" s="68"/>
      <c r="G9444" s="389"/>
      <c r="H9444" s="387" t="b" cm="1">
        <f t="array" aca="1" ref="H9444" ca="1">EsNegrita(BP[[#This Row],[CODIGO]])</f>
        <v>0</v>
      </c>
      <c r="I9444" s="387" t="b" cm="1">
        <f t="array" ref="I9444">_xlfn.LET(
    _xlpm.codigos_devolucion, _xlfn.UNIQUE(_xlfn._xlws.FILTER(BP[CODIGO], ISNUMBER(SEARCH("devoluci", BP[NOMBRE CUENTA])), {""})),
    ISNUMBER(MATCH(BP[[#This Row],[CODIGO]], _xlpm.codigos_devolucion, 0))
)</f>
        <v>0</v>
      </c>
    </row>
    <row r="9445" spans="1:9" x14ac:dyDescent="0.25">
      <c r="A9445" s="68"/>
      <c r="B9445" s="68"/>
      <c r="C9445" s="68"/>
      <c r="D9445" s="68"/>
      <c r="E9445" s="68"/>
      <c r="F9445" s="68"/>
      <c r="G9445" s="389"/>
      <c r="H9445" s="387" t="b" cm="1">
        <f t="array" aca="1" ref="H9445" ca="1">EsNegrita(BP[[#This Row],[CODIGO]])</f>
        <v>0</v>
      </c>
      <c r="I9445" s="387" t="b" cm="1">
        <f t="array" ref="I9445">_xlfn.LET(
    _xlpm.codigos_devolucion, _xlfn.UNIQUE(_xlfn._xlws.FILTER(BP[CODIGO], ISNUMBER(SEARCH("devoluci", BP[NOMBRE CUENTA])), {""})),
    ISNUMBER(MATCH(BP[[#This Row],[CODIGO]], _xlpm.codigos_devolucion, 0))
)</f>
        <v>0</v>
      </c>
    </row>
    <row r="9446" spans="1:9" x14ac:dyDescent="0.25">
      <c r="A9446" s="68"/>
      <c r="B9446" s="68"/>
      <c r="C9446" s="68"/>
      <c r="D9446" s="68"/>
      <c r="E9446" s="68"/>
      <c r="F9446" s="68"/>
      <c r="G9446" s="389"/>
      <c r="H9446" s="387" t="b" cm="1">
        <f t="array" aca="1" ref="H9446" ca="1">EsNegrita(BP[[#This Row],[CODIGO]])</f>
        <v>0</v>
      </c>
      <c r="I9446" s="387" t="b" cm="1">
        <f t="array" ref="I9446">_xlfn.LET(
    _xlpm.codigos_devolucion, _xlfn.UNIQUE(_xlfn._xlws.FILTER(BP[CODIGO], ISNUMBER(SEARCH("devoluci", BP[NOMBRE CUENTA])), {""})),
    ISNUMBER(MATCH(BP[[#This Row],[CODIGO]], _xlpm.codigos_devolucion, 0))
)</f>
        <v>0</v>
      </c>
    </row>
    <row r="9447" spans="1:9" x14ac:dyDescent="0.25">
      <c r="A9447" s="68"/>
      <c r="B9447" s="68"/>
      <c r="C9447" s="68"/>
      <c r="D9447" s="68"/>
      <c r="E9447" s="68"/>
      <c r="F9447" s="68"/>
      <c r="G9447" s="389"/>
      <c r="H9447" s="387" t="b" cm="1">
        <f t="array" aca="1" ref="H9447" ca="1">EsNegrita(BP[[#This Row],[CODIGO]])</f>
        <v>0</v>
      </c>
      <c r="I9447" s="387" t="b" cm="1">
        <f t="array" ref="I9447">_xlfn.LET(
    _xlpm.codigos_devolucion, _xlfn.UNIQUE(_xlfn._xlws.FILTER(BP[CODIGO], ISNUMBER(SEARCH("devoluci", BP[NOMBRE CUENTA])), {""})),
    ISNUMBER(MATCH(BP[[#This Row],[CODIGO]], _xlpm.codigos_devolucion, 0))
)</f>
        <v>0</v>
      </c>
    </row>
    <row r="9448" spans="1:9" x14ac:dyDescent="0.25">
      <c r="A9448" s="68"/>
      <c r="B9448" s="68"/>
      <c r="C9448" s="68"/>
      <c r="D9448" s="68"/>
      <c r="E9448" s="68"/>
      <c r="F9448" s="68"/>
      <c r="G9448" s="389"/>
      <c r="H9448" s="387" t="b" cm="1">
        <f t="array" aca="1" ref="H9448" ca="1">EsNegrita(BP[[#This Row],[CODIGO]])</f>
        <v>0</v>
      </c>
      <c r="I9448" s="387" t="b" cm="1">
        <f t="array" ref="I9448">_xlfn.LET(
    _xlpm.codigos_devolucion, _xlfn.UNIQUE(_xlfn._xlws.FILTER(BP[CODIGO], ISNUMBER(SEARCH("devoluci", BP[NOMBRE CUENTA])), {""})),
    ISNUMBER(MATCH(BP[[#This Row],[CODIGO]], _xlpm.codigos_devolucion, 0))
)</f>
        <v>0</v>
      </c>
    </row>
    <row r="9449" spans="1:9" x14ac:dyDescent="0.25">
      <c r="A9449" s="68"/>
      <c r="B9449" s="68"/>
      <c r="C9449" s="68"/>
      <c r="D9449" s="68"/>
      <c r="E9449" s="68"/>
      <c r="F9449" s="68"/>
      <c r="G9449" s="389"/>
      <c r="H9449" s="387" t="b" cm="1">
        <f t="array" aca="1" ref="H9449" ca="1">EsNegrita(BP[[#This Row],[CODIGO]])</f>
        <v>0</v>
      </c>
      <c r="I9449" s="387" t="b" cm="1">
        <f t="array" ref="I9449">_xlfn.LET(
    _xlpm.codigos_devolucion, _xlfn.UNIQUE(_xlfn._xlws.FILTER(BP[CODIGO], ISNUMBER(SEARCH("devoluci", BP[NOMBRE CUENTA])), {""})),
    ISNUMBER(MATCH(BP[[#This Row],[CODIGO]], _xlpm.codigos_devolucion, 0))
)</f>
        <v>0</v>
      </c>
    </row>
    <row r="9450" spans="1:9" x14ac:dyDescent="0.25">
      <c r="A9450" s="68"/>
      <c r="B9450" s="68"/>
      <c r="C9450" s="68"/>
      <c r="D9450" s="68"/>
      <c r="E9450" s="68"/>
      <c r="F9450" s="68"/>
      <c r="G9450" s="389"/>
      <c r="H9450" s="387" t="b" cm="1">
        <f t="array" aca="1" ref="H9450" ca="1">EsNegrita(BP[[#This Row],[CODIGO]])</f>
        <v>0</v>
      </c>
      <c r="I9450" s="387" t="b" cm="1">
        <f t="array" ref="I9450">_xlfn.LET(
    _xlpm.codigos_devolucion, _xlfn.UNIQUE(_xlfn._xlws.FILTER(BP[CODIGO], ISNUMBER(SEARCH("devoluci", BP[NOMBRE CUENTA])), {""})),
    ISNUMBER(MATCH(BP[[#This Row],[CODIGO]], _xlpm.codigos_devolucion, 0))
)</f>
        <v>0</v>
      </c>
    </row>
    <row r="9451" spans="1:9" x14ac:dyDescent="0.25">
      <c r="A9451" s="68"/>
      <c r="B9451" s="68"/>
      <c r="C9451" s="68"/>
      <c r="D9451" s="68"/>
      <c r="E9451" s="68"/>
      <c r="F9451" s="68"/>
      <c r="G9451" s="389"/>
      <c r="H9451" s="387" t="b" cm="1">
        <f t="array" aca="1" ref="H9451" ca="1">EsNegrita(BP[[#This Row],[CODIGO]])</f>
        <v>0</v>
      </c>
      <c r="I9451" s="387" t="b" cm="1">
        <f t="array" ref="I9451">_xlfn.LET(
    _xlpm.codigos_devolucion, _xlfn.UNIQUE(_xlfn._xlws.FILTER(BP[CODIGO], ISNUMBER(SEARCH("devoluci", BP[NOMBRE CUENTA])), {""})),
    ISNUMBER(MATCH(BP[[#This Row],[CODIGO]], _xlpm.codigos_devolucion, 0))
)</f>
        <v>0</v>
      </c>
    </row>
    <row r="9452" spans="1:9" x14ac:dyDescent="0.25">
      <c r="A9452" s="68"/>
      <c r="B9452" s="68"/>
      <c r="C9452" s="68"/>
      <c r="D9452" s="68"/>
      <c r="E9452" s="68"/>
      <c r="F9452" s="68"/>
      <c r="G9452" s="389"/>
      <c r="H9452" s="387" t="b" cm="1">
        <f t="array" aca="1" ref="H9452" ca="1">EsNegrita(BP[[#This Row],[CODIGO]])</f>
        <v>0</v>
      </c>
      <c r="I9452" s="387" t="b" cm="1">
        <f t="array" ref="I9452">_xlfn.LET(
    _xlpm.codigos_devolucion, _xlfn.UNIQUE(_xlfn._xlws.FILTER(BP[CODIGO], ISNUMBER(SEARCH("devoluci", BP[NOMBRE CUENTA])), {""})),
    ISNUMBER(MATCH(BP[[#This Row],[CODIGO]], _xlpm.codigos_devolucion, 0))
)</f>
        <v>0</v>
      </c>
    </row>
    <row r="9453" spans="1:9" x14ac:dyDescent="0.25">
      <c r="A9453" s="68"/>
      <c r="B9453" s="68"/>
      <c r="C9453" s="68"/>
      <c r="D9453" s="68"/>
      <c r="E9453" s="68"/>
      <c r="F9453" s="68"/>
      <c r="G9453" s="389"/>
      <c r="H9453" s="387" t="b" cm="1">
        <f t="array" aca="1" ref="H9453" ca="1">EsNegrita(BP[[#This Row],[CODIGO]])</f>
        <v>0</v>
      </c>
      <c r="I9453" s="387" t="b" cm="1">
        <f t="array" ref="I9453">_xlfn.LET(
    _xlpm.codigos_devolucion, _xlfn.UNIQUE(_xlfn._xlws.FILTER(BP[CODIGO], ISNUMBER(SEARCH("devoluci", BP[NOMBRE CUENTA])), {""})),
    ISNUMBER(MATCH(BP[[#This Row],[CODIGO]], _xlpm.codigos_devolucion, 0))
)</f>
        <v>0</v>
      </c>
    </row>
    <row r="9454" spans="1:9" x14ac:dyDescent="0.25">
      <c r="A9454" s="68"/>
      <c r="B9454" s="68"/>
      <c r="C9454" s="68"/>
      <c r="D9454" s="68"/>
      <c r="E9454" s="68"/>
      <c r="F9454" s="68"/>
      <c r="G9454" s="389"/>
      <c r="H9454" s="387" t="b" cm="1">
        <f t="array" aca="1" ref="H9454" ca="1">EsNegrita(BP[[#This Row],[CODIGO]])</f>
        <v>0</v>
      </c>
      <c r="I9454" s="387" t="b" cm="1">
        <f t="array" ref="I9454">_xlfn.LET(
    _xlpm.codigos_devolucion, _xlfn.UNIQUE(_xlfn._xlws.FILTER(BP[CODIGO], ISNUMBER(SEARCH("devoluci", BP[NOMBRE CUENTA])), {""})),
    ISNUMBER(MATCH(BP[[#This Row],[CODIGO]], _xlpm.codigos_devolucion, 0))
)</f>
        <v>0</v>
      </c>
    </row>
    <row r="9455" spans="1:9" x14ac:dyDescent="0.25">
      <c r="A9455" s="68"/>
      <c r="B9455" s="68"/>
      <c r="C9455" s="68"/>
      <c r="D9455" s="68"/>
      <c r="E9455" s="68"/>
      <c r="F9455" s="68"/>
      <c r="G9455" s="389"/>
      <c r="H9455" s="387" t="b" cm="1">
        <f t="array" aca="1" ref="H9455" ca="1">EsNegrita(BP[[#This Row],[CODIGO]])</f>
        <v>0</v>
      </c>
      <c r="I9455" s="387" t="b" cm="1">
        <f t="array" ref="I9455">_xlfn.LET(
    _xlpm.codigos_devolucion, _xlfn.UNIQUE(_xlfn._xlws.FILTER(BP[CODIGO], ISNUMBER(SEARCH("devoluci", BP[NOMBRE CUENTA])), {""})),
    ISNUMBER(MATCH(BP[[#This Row],[CODIGO]], _xlpm.codigos_devolucion, 0))
)</f>
        <v>0</v>
      </c>
    </row>
    <row r="9456" spans="1:9" x14ac:dyDescent="0.25">
      <c r="A9456" s="68"/>
      <c r="B9456" s="68"/>
      <c r="C9456" s="68"/>
      <c r="D9456" s="68"/>
      <c r="E9456" s="68"/>
      <c r="F9456" s="68"/>
      <c r="G9456" s="389"/>
      <c r="H9456" s="387" t="b" cm="1">
        <f t="array" aca="1" ref="H9456" ca="1">EsNegrita(BP[[#This Row],[CODIGO]])</f>
        <v>0</v>
      </c>
      <c r="I9456" s="387" t="b" cm="1">
        <f t="array" ref="I9456">_xlfn.LET(
    _xlpm.codigos_devolucion, _xlfn.UNIQUE(_xlfn._xlws.FILTER(BP[CODIGO], ISNUMBER(SEARCH("devoluci", BP[NOMBRE CUENTA])), {""})),
    ISNUMBER(MATCH(BP[[#This Row],[CODIGO]], _xlpm.codigos_devolucion, 0))
)</f>
        <v>0</v>
      </c>
    </row>
    <row r="9457" spans="1:9" x14ac:dyDescent="0.25">
      <c r="A9457" s="68"/>
      <c r="B9457" s="68"/>
      <c r="C9457" s="68"/>
      <c r="D9457" s="68"/>
      <c r="E9457" s="68"/>
      <c r="F9457" s="68"/>
      <c r="G9457" s="389"/>
      <c r="H9457" s="387" t="b" cm="1">
        <f t="array" aca="1" ref="H9457" ca="1">EsNegrita(BP[[#This Row],[CODIGO]])</f>
        <v>0</v>
      </c>
      <c r="I9457" s="387" t="b" cm="1">
        <f t="array" ref="I9457">_xlfn.LET(
    _xlpm.codigos_devolucion, _xlfn.UNIQUE(_xlfn._xlws.FILTER(BP[CODIGO], ISNUMBER(SEARCH("devoluci", BP[NOMBRE CUENTA])), {""})),
    ISNUMBER(MATCH(BP[[#This Row],[CODIGO]], _xlpm.codigos_devolucion, 0))
)</f>
        <v>0</v>
      </c>
    </row>
    <row r="9458" spans="1:9" x14ac:dyDescent="0.25">
      <c r="A9458" s="68"/>
      <c r="B9458" s="68"/>
      <c r="C9458" s="68"/>
      <c r="D9458" s="68"/>
      <c r="E9458" s="68"/>
      <c r="F9458" s="68"/>
      <c r="G9458" s="389"/>
      <c r="H9458" s="387" t="b" cm="1">
        <f t="array" aca="1" ref="H9458" ca="1">EsNegrita(BP[[#This Row],[CODIGO]])</f>
        <v>0</v>
      </c>
      <c r="I9458" s="387" t="b" cm="1">
        <f t="array" ref="I9458">_xlfn.LET(
    _xlpm.codigos_devolucion, _xlfn.UNIQUE(_xlfn._xlws.FILTER(BP[CODIGO], ISNUMBER(SEARCH("devoluci", BP[NOMBRE CUENTA])), {""})),
    ISNUMBER(MATCH(BP[[#This Row],[CODIGO]], _xlpm.codigos_devolucion, 0))
)</f>
        <v>0</v>
      </c>
    </row>
    <row r="9459" spans="1:9" x14ac:dyDescent="0.25">
      <c r="A9459" s="68"/>
      <c r="B9459" s="68"/>
      <c r="C9459" s="68"/>
      <c r="D9459" s="68"/>
      <c r="E9459" s="68"/>
      <c r="F9459" s="68"/>
      <c r="G9459" s="389"/>
      <c r="H9459" s="387" t="b" cm="1">
        <f t="array" aca="1" ref="H9459" ca="1">EsNegrita(BP[[#This Row],[CODIGO]])</f>
        <v>0</v>
      </c>
      <c r="I9459" s="387" t="b" cm="1">
        <f t="array" ref="I9459">_xlfn.LET(
    _xlpm.codigos_devolucion, _xlfn.UNIQUE(_xlfn._xlws.FILTER(BP[CODIGO], ISNUMBER(SEARCH("devoluci", BP[NOMBRE CUENTA])), {""})),
    ISNUMBER(MATCH(BP[[#This Row],[CODIGO]], _xlpm.codigos_devolucion, 0))
)</f>
        <v>0</v>
      </c>
    </row>
    <row r="9460" spans="1:9" x14ac:dyDescent="0.25">
      <c r="A9460" s="68"/>
      <c r="B9460" s="68"/>
      <c r="C9460" s="68"/>
      <c r="D9460" s="68"/>
      <c r="E9460" s="68"/>
      <c r="F9460" s="68"/>
      <c r="G9460" s="389"/>
      <c r="H9460" s="387" t="b" cm="1">
        <f t="array" aca="1" ref="H9460" ca="1">EsNegrita(BP[[#This Row],[CODIGO]])</f>
        <v>0</v>
      </c>
      <c r="I9460" s="387" t="b" cm="1">
        <f t="array" ref="I9460">_xlfn.LET(
    _xlpm.codigos_devolucion, _xlfn.UNIQUE(_xlfn._xlws.FILTER(BP[CODIGO], ISNUMBER(SEARCH("devoluci", BP[NOMBRE CUENTA])), {""})),
    ISNUMBER(MATCH(BP[[#This Row],[CODIGO]], _xlpm.codigos_devolucion, 0))
)</f>
        <v>0</v>
      </c>
    </row>
    <row r="9461" spans="1:9" x14ac:dyDescent="0.25">
      <c r="A9461" s="68"/>
      <c r="B9461" s="68"/>
      <c r="C9461" s="68"/>
      <c r="D9461" s="68"/>
      <c r="E9461" s="68"/>
      <c r="F9461" s="68"/>
      <c r="G9461" s="389"/>
      <c r="H9461" s="387" t="b" cm="1">
        <f t="array" aca="1" ref="H9461" ca="1">EsNegrita(BP[[#This Row],[CODIGO]])</f>
        <v>0</v>
      </c>
      <c r="I9461" s="387" t="b" cm="1">
        <f t="array" ref="I9461">_xlfn.LET(
    _xlpm.codigos_devolucion, _xlfn.UNIQUE(_xlfn._xlws.FILTER(BP[CODIGO], ISNUMBER(SEARCH("devoluci", BP[NOMBRE CUENTA])), {""})),
    ISNUMBER(MATCH(BP[[#This Row],[CODIGO]], _xlpm.codigos_devolucion, 0))
)</f>
        <v>0</v>
      </c>
    </row>
    <row r="9462" spans="1:9" x14ac:dyDescent="0.25">
      <c r="A9462" s="68"/>
      <c r="B9462" s="68"/>
      <c r="C9462" s="68"/>
      <c r="D9462" s="68"/>
      <c r="E9462" s="68"/>
      <c r="F9462" s="68"/>
      <c r="G9462" s="389"/>
      <c r="H9462" s="387" t="b" cm="1">
        <f t="array" aca="1" ref="H9462" ca="1">EsNegrita(BP[[#This Row],[CODIGO]])</f>
        <v>0</v>
      </c>
      <c r="I9462" s="387" t="b" cm="1">
        <f t="array" ref="I9462">_xlfn.LET(
    _xlpm.codigos_devolucion, _xlfn.UNIQUE(_xlfn._xlws.FILTER(BP[CODIGO], ISNUMBER(SEARCH("devoluci", BP[NOMBRE CUENTA])), {""})),
    ISNUMBER(MATCH(BP[[#This Row],[CODIGO]], _xlpm.codigos_devolucion, 0))
)</f>
        <v>0</v>
      </c>
    </row>
    <row r="9463" spans="1:9" x14ac:dyDescent="0.25">
      <c r="A9463" s="68"/>
      <c r="B9463" s="68"/>
      <c r="C9463" s="68"/>
      <c r="D9463" s="68"/>
      <c r="E9463" s="68"/>
      <c r="F9463" s="68"/>
      <c r="G9463" s="389"/>
      <c r="H9463" s="387" t="b" cm="1">
        <f t="array" aca="1" ref="H9463" ca="1">EsNegrita(BP[[#This Row],[CODIGO]])</f>
        <v>0</v>
      </c>
      <c r="I9463" s="387" t="b" cm="1">
        <f t="array" ref="I9463">_xlfn.LET(
    _xlpm.codigos_devolucion, _xlfn.UNIQUE(_xlfn._xlws.FILTER(BP[CODIGO], ISNUMBER(SEARCH("devoluci", BP[NOMBRE CUENTA])), {""})),
    ISNUMBER(MATCH(BP[[#This Row],[CODIGO]], _xlpm.codigos_devolucion, 0))
)</f>
        <v>0</v>
      </c>
    </row>
    <row r="9464" spans="1:9" x14ac:dyDescent="0.25">
      <c r="A9464" s="68"/>
      <c r="B9464" s="68"/>
      <c r="C9464" s="68"/>
      <c r="D9464" s="68"/>
      <c r="E9464" s="68"/>
      <c r="F9464" s="68"/>
      <c r="G9464" s="389"/>
      <c r="H9464" s="387" t="b" cm="1">
        <f t="array" aca="1" ref="H9464" ca="1">EsNegrita(BP[[#This Row],[CODIGO]])</f>
        <v>0</v>
      </c>
      <c r="I9464" s="387" t="b" cm="1">
        <f t="array" ref="I9464">_xlfn.LET(
    _xlpm.codigos_devolucion, _xlfn.UNIQUE(_xlfn._xlws.FILTER(BP[CODIGO], ISNUMBER(SEARCH("devoluci", BP[NOMBRE CUENTA])), {""})),
    ISNUMBER(MATCH(BP[[#This Row],[CODIGO]], _xlpm.codigos_devolucion, 0))
)</f>
        <v>0</v>
      </c>
    </row>
    <row r="9465" spans="1:9" x14ac:dyDescent="0.25">
      <c r="A9465" s="68"/>
      <c r="B9465" s="68"/>
      <c r="C9465" s="68"/>
      <c r="D9465" s="68"/>
      <c r="E9465" s="68"/>
      <c r="F9465" s="68"/>
      <c r="G9465" s="389"/>
      <c r="H9465" s="387" t="b" cm="1">
        <f t="array" aca="1" ref="H9465" ca="1">EsNegrita(BP[[#This Row],[CODIGO]])</f>
        <v>0</v>
      </c>
      <c r="I9465" s="387" t="b" cm="1">
        <f t="array" ref="I9465">_xlfn.LET(
    _xlpm.codigos_devolucion, _xlfn.UNIQUE(_xlfn._xlws.FILTER(BP[CODIGO], ISNUMBER(SEARCH("devoluci", BP[NOMBRE CUENTA])), {""})),
    ISNUMBER(MATCH(BP[[#This Row],[CODIGO]], _xlpm.codigos_devolucion, 0))
)</f>
        <v>0</v>
      </c>
    </row>
    <row r="9466" spans="1:9" x14ac:dyDescent="0.25">
      <c r="A9466" s="68"/>
      <c r="B9466" s="68"/>
      <c r="C9466" s="68"/>
      <c r="D9466" s="68"/>
      <c r="E9466" s="68"/>
      <c r="F9466" s="68"/>
      <c r="G9466" s="389"/>
      <c r="H9466" s="387" t="b" cm="1">
        <f t="array" aca="1" ref="H9466" ca="1">EsNegrita(BP[[#This Row],[CODIGO]])</f>
        <v>0</v>
      </c>
      <c r="I9466" s="387" t="b" cm="1">
        <f t="array" ref="I9466">_xlfn.LET(
    _xlpm.codigos_devolucion, _xlfn.UNIQUE(_xlfn._xlws.FILTER(BP[CODIGO], ISNUMBER(SEARCH("devoluci", BP[NOMBRE CUENTA])), {""})),
    ISNUMBER(MATCH(BP[[#This Row],[CODIGO]], _xlpm.codigos_devolucion, 0))
)</f>
        <v>0</v>
      </c>
    </row>
    <row r="9467" spans="1:9" x14ac:dyDescent="0.25">
      <c r="A9467" s="68"/>
      <c r="B9467" s="68"/>
      <c r="C9467" s="68"/>
      <c r="D9467" s="68"/>
      <c r="E9467" s="68"/>
      <c r="F9467" s="68"/>
      <c r="G9467" s="389"/>
      <c r="H9467" s="387" t="b" cm="1">
        <f t="array" aca="1" ref="H9467" ca="1">EsNegrita(BP[[#This Row],[CODIGO]])</f>
        <v>0</v>
      </c>
      <c r="I9467" s="387" t="b" cm="1">
        <f t="array" ref="I9467">_xlfn.LET(
    _xlpm.codigos_devolucion, _xlfn.UNIQUE(_xlfn._xlws.FILTER(BP[CODIGO], ISNUMBER(SEARCH("devoluci", BP[NOMBRE CUENTA])), {""})),
    ISNUMBER(MATCH(BP[[#This Row],[CODIGO]], _xlpm.codigos_devolucion, 0))
)</f>
        <v>0</v>
      </c>
    </row>
    <row r="9468" spans="1:9" x14ac:dyDescent="0.25">
      <c r="A9468" s="68"/>
      <c r="B9468" s="68"/>
      <c r="C9468" s="68"/>
      <c r="D9468" s="68"/>
      <c r="E9468" s="68"/>
      <c r="F9468" s="68"/>
      <c r="G9468" s="389"/>
      <c r="H9468" s="387" t="b" cm="1">
        <f t="array" aca="1" ref="H9468" ca="1">EsNegrita(BP[[#This Row],[CODIGO]])</f>
        <v>0</v>
      </c>
      <c r="I9468" s="387" t="b" cm="1">
        <f t="array" ref="I9468">_xlfn.LET(
    _xlpm.codigos_devolucion, _xlfn.UNIQUE(_xlfn._xlws.FILTER(BP[CODIGO], ISNUMBER(SEARCH("devoluci", BP[NOMBRE CUENTA])), {""})),
    ISNUMBER(MATCH(BP[[#This Row],[CODIGO]], _xlpm.codigos_devolucion, 0))
)</f>
        <v>0</v>
      </c>
    </row>
    <row r="9469" spans="1:9" x14ac:dyDescent="0.25">
      <c r="A9469" s="68"/>
      <c r="B9469" s="68"/>
      <c r="C9469" s="68"/>
      <c r="D9469" s="68"/>
      <c r="E9469" s="68"/>
      <c r="F9469" s="68"/>
      <c r="G9469" s="389"/>
      <c r="H9469" s="387" t="b" cm="1">
        <f t="array" aca="1" ref="H9469" ca="1">EsNegrita(BP[[#This Row],[CODIGO]])</f>
        <v>0</v>
      </c>
      <c r="I9469" s="387" t="b" cm="1">
        <f t="array" ref="I9469">_xlfn.LET(
    _xlpm.codigos_devolucion, _xlfn.UNIQUE(_xlfn._xlws.FILTER(BP[CODIGO], ISNUMBER(SEARCH("devoluci", BP[NOMBRE CUENTA])), {""})),
    ISNUMBER(MATCH(BP[[#This Row],[CODIGO]], _xlpm.codigos_devolucion, 0))
)</f>
        <v>0</v>
      </c>
    </row>
    <row r="9470" spans="1:9" x14ac:dyDescent="0.25">
      <c r="A9470" s="68"/>
      <c r="B9470" s="68"/>
      <c r="C9470" s="68"/>
      <c r="D9470" s="68"/>
      <c r="E9470" s="68"/>
      <c r="F9470" s="68"/>
      <c r="G9470" s="389"/>
      <c r="H9470" s="387" t="b" cm="1">
        <f t="array" aca="1" ref="H9470" ca="1">EsNegrita(BP[[#This Row],[CODIGO]])</f>
        <v>0</v>
      </c>
      <c r="I9470" s="387" t="b" cm="1">
        <f t="array" ref="I9470">_xlfn.LET(
    _xlpm.codigos_devolucion, _xlfn.UNIQUE(_xlfn._xlws.FILTER(BP[CODIGO], ISNUMBER(SEARCH("devoluci", BP[NOMBRE CUENTA])), {""})),
    ISNUMBER(MATCH(BP[[#This Row],[CODIGO]], _xlpm.codigos_devolucion, 0))
)</f>
        <v>0</v>
      </c>
    </row>
    <row r="9471" spans="1:9" x14ac:dyDescent="0.25">
      <c r="A9471" s="68"/>
      <c r="B9471" s="68"/>
      <c r="C9471" s="68"/>
      <c r="D9471" s="68"/>
      <c r="E9471" s="68"/>
      <c r="F9471" s="68"/>
      <c r="G9471" s="389"/>
      <c r="H9471" s="387" t="b" cm="1">
        <f t="array" aca="1" ref="H9471" ca="1">EsNegrita(BP[[#This Row],[CODIGO]])</f>
        <v>0</v>
      </c>
      <c r="I9471" s="387" t="b" cm="1">
        <f t="array" ref="I9471">_xlfn.LET(
    _xlpm.codigos_devolucion, _xlfn.UNIQUE(_xlfn._xlws.FILTER(BP[CODIGO], ISNUMBER(SEARCH("devoluci", BP[NOMBRE CUENTA])), {""})),
    ISNUMBER(MATCH(BP[[#This Row],[CODIGO]], _xlpm.codigos_devolucion, 0))
)</f>
        <v>0</v>
      </c>
    </row>
    <row r="9472" spans="1:9" x14ac:dyDescent="0.25">
      <c r="A9472" s="68"/>
      <c r="B9472" s="68"/>
      <c r="C9472" s="68"/>
      <c r="D9472" s="68"/>
      <c r="E9472" s="68"/>
      <c r="F9472" s="68"/>
      <c r="G9472" s="389"/>
      <c r="H9472" s="387" t="b" cm="1">
        <f t="array" aca="1" ref="H9472" ca="1">EsNegrita(BP[[#This Row],[CODIGO]])</f>
        <v>0</v>
      </c>
      <c r="I9472" s="387" t="b" cm="1">
        <f t="array" ref="I9472">_xlfn.LET(
    _xlpm.codigos_devolucion, _xlfn.UNIQUE(_xlfn._xlws.FILTER(BP[CODIGO], ISNUMBER(SEARCH("devoluci", BP[NOMBRE CUENTA])), {""})),
    ISNUMBER(MATCH(BP[[#This Row],[CODIGO]], _xlpm.codigos_devolucion, 0))
)</f>
        <v>0</v>
      </c>
    </row>
    <row r="9473" spans="1:9" x14ac:dyDescent="0.25">
      <c r="A9473" s="68"/>
      <c r="B9473" s="68"/>
      <c r="C9473" s="68"/>
      <c r="D9473" s="68"/>
      <c r="E9473" s="68"/>
      <c r="F9473" s="68"/>
      <c r="G9473" s="389"/>
      <c r="H9473" s="387" t="b" cm="1">
        <f t="array" aca="1" ref="H9473" ca="1">EsNegrita(BP[[#This Row],[CODIGO]])</f>
        <v>0</v>
      </c>
      <c r="I9473" s="387" t="b" cm="1">
        <f t="array" ref="I9473">_xlfn.LET(
    _xlpm.codigos_devolucion, _xlfn.UNIQUE(_xlfn._xlws.FILTER(BP[CODIGO], ISNUMBER(SEARCH("devoluci", BP[NOMBRE CUENTA])), {""})),
    ISNUMBER(MATCH(BP[[#This Row],[CODIGO]], _xlpm.codigos_devolucion, 0))
)</f>
        <v>0</v>
      </c>
    </row>
    <row r="9474" spans="1:9" x14ac:dyDescent="0.25">
      <c r="A9474" s="68"/>
      <c r="B9474" s="68"/>
      <c r="C9474" s="68"/>
      <c r="D9474" s="68"/>
      <c r="E9474" s="68"/>
      <c r="F9474" s="68"/>
      <c r="G9474" s="389"/>
      <c r="H9474" s="387" t="b" cm="1">
        <f t="array" aca="1" ref="H9474" ca="1">EsNegrita(BP[[#This Row],[CODIGO]])</f>
        <v>0</v>
      </c>
      <c r="I9474" s="387" t="b" cm="1">
        <f t="array" ref="I9474">_xlfn.LET(
    _xlpm.codigos_devolucion, _xlfn.UNIQUE(_xlfn._xlws.FILTER(BP[CODIGO], ISNUMBER(SEARCH("devoluci", BP[NOMBRE CUENTA])), {""})),
    ISNUMBER(MATCH(BP[[#This Row],[CODIGO]], _xlpm.codigos_devolucion, 0))
)</f>
        <v>0</v>
      </c>
    </row>
    <row r="9475" spans="1:9" x14ac:dyDescent="0.25">
      <c r="A9475" s="68"/>
      <c r="B9475" s="68"/>
      <c r="C9475" s="68"/>
      <c r="D9475" s="68"/>
      <c r="E9475" s="68"/>
      <c r="F9475" s="68"/>
      <c r="G9475" s="389"/>
      <c r="H9475" s="387" t="b" cm="1">
        <f t="array" aca="1" ref="H9475" ca="1">EsNegrita(BP[[#This Row],[CODIGO]])</f>
        <v>0</v>
      </c>
      <c r="I9475" s="387" t="b" cm="1">
        <f t="array" ref="I9475">_xlfn.LET(
    _xlpm.codigos_devolucion, _xlfn.UNIQUE(_xlfn._xlws.FILTER(BP[CODIGO], ISNUMBER(SEARCH("devoluci", BP[NOMBRE CUENTA])), {""})),
    ISNUMBER(MATCH(BP[[#This Row],[CODIGO]], _xlpm.codigos_devolucion, 0))
)</f>
        <v>0</v>
      </c>
    </row>
    <row r="9476" spans="1:9" x14ac:dyDescent="0.25">
      <c r="A9476" s="68"/>
      <c r="B9476" s="68"/>
      <c r="C9476" s="68"/>
      <c r="D9476" s="68"/>
      <c r="E9476" s="68"/>
      <c r="F9476" s="68"/>
      <c r="G9476" s="389"/>
      <c r="H9476" s="387" t="b" cm="1">
        <f t="array" aca="1" ref="H9476" ca="1">EsNegrita(BP[[#This Row],[CODIGO]])</f>
        <v>0</v>
      </c>
      <c r="I9476" s="387" t="b" cm="1">
        <f t="array" ref="I9476">_xlfn.LET(
    _xlpm.codigos_devolucion, _xlfn.UNIQUE(_xlfn._xlws.FILTER(BP[CODIGO], ISNUMBER(SEARCH("devoluci", BP[NOMBRE CUENTA])), {""})),
    ISNUMBER(MATCH(BP[[#This Row],[CODIGO]], _xlpm.codigos_devolucion, 0))
)</f>
        <v>0</v>
      </c>
    </row>
    <row r="9477" spans="1:9" x14ac:dyDescent="0.25">
      <c r="A9477" s="68"/>
      <c r="B9477" s="68"/>
      <c r="C9477" s="68"/>
      <c r="D9477" s="68"/>
      <c r="E9477" s="68"/>
      <c r="F9477" s="68"/>
      <c r="G9477" s="389"/>
      <c r="H9477" s="387" t="b" cm="1">
        <f t="array" aca="1" ref="H9477" ca="1">EsNegrita(BP[[#This Row],[CODIGO]])</f>
        <v>0</v>
      </c>
      <c r="I9477" s="387" t="b" cm="1">
        <f t="array" ref="I9477">_xlfn.LET(
    _xlpm.codigos_devolucion, _xlfn.UNIQUE(_xlfn._xlws.FILTER(BP[CODIGO], ISNUMBER(SEARCH("devoluci", BP[NOMBRE CUENTA])), {""})),
    ISNUMBER(MATCH(BP[[#This Row],[CODIGO]], _xlpm.codigos_devolucion, 0))
)</f>
        <v>0</v>
      </c>
    </row>
    <row r="9478" spans="1:9" x14ac:dyDescent="0.25">
      <c r="A9478" s="68"/>
      <c r="B9478" s="68"/>
      <c r="C9478" s="68"/>
      <c r="D9478" s="68"/>
      <c r="E9478" s="68"/>
      <c r="F9478" s="68"/>
      <c r="G9478" s="389"/>
      <c r="H9478" s="387" t="b" cm="1">
        <f t="array" aca="1" ref="H9478" ca="1">EsNegrita(BP[[#This Row],[CODIGO]])</f>
        <v>0</v>
      </c>
      <c r="I9478" s="387" t="b" cm="1">
        <f t="array" ref="I9478">_xlfn.LET(
    _xlpm.codigos_devolucion, _xlfn.UNIQUE(_xlfn._xlws.FILTER(BP[CODIGO], ISNUMBER(SEARCH("devoluci", BP[NOMBRE CUENTA])), {""})),
    ISNUMBER(MATCH(BP[[#This Row],[CODIGO]], _xlpm.codigos_devolucion, 0))
)</f>
        <v>0</v>
      </c>
    </row>
    <row r="9479" spans="1:9" x14ac:dyDescent="0.25">
      <c r="A9479" s="68"/>
      <c r="B9479" s="68"/>
      <c r="C9479" s="68"/>
      <c r="D9479" s="68"/>
      <c r="E9479" s="68"/>
      <c r="F9479" s="68"/>
      <c r="G9479" s="389"/>
      <c r="H9479" s="387" t="b" cm="1">
        <f t="array" aca="1" ref="H9479" ca="1">EsNegrita(BP[[#This Row],[CODIGO]])</f>
        <v>0</v>
      </c>
      <c r="I9479" s="387" t="b" cm="1">
        <f t="array" ref="I9479">_xlfn.LET(
    _xlpm.codigos_devolucion, _xlfn.UNIQUE(_xlfn._xlws.FILTER(BP[CODIGO], ISNUMBER(SEARCH("devoluci", BP[NOMBRE CUENTA])), {""})),
    ISNUMBER(MATCH(BP[[#This Row],[CODIGO]], _xlpm.codigos_devolucion, 0))
)</f>
        <v>0</v>
      </c>
    </row>
    <row r="9480" spans="1:9" x14ac:dyDescent="0.25">
      <c r="A9480" s="68"/>
      <c r="B9480" s="68"/>
      <c r="C9480" s="68"/>
      <c r="D9480" s="68"/>
      <c r="E9480" s="68"/>
      <c r="F9480" s="68"/>
      <c r="G9480" s="389"/>
      <c r="H9480" s="387" t="b" cm="1">
        <f t="array" aca="1" ref="H9480" ca="1">EsNegrita(BP[[#This Row],[CODIGO]])</f>
        <v>0</v>
      </c>
      <c r="I9480" s="387" t="b" cm="1">
        <f t="array" ref="I9480">_xlfn.LET(
    _xlpm.codigos_devolucion, _xlfn.UNIQUE(_xlfn._xlws.FILTER(BP[CODIGO], ISNUMBER(SEARCH("devoluci", BP[NOMBRE CUENTA])), {""})),
    ISNUMBER(MATCH(BP[[#This Row],[CODIGO]], _xlpm.codigos_devolucion, 0))
)</f>
        <v>0</v>
      </c>
    </row>
    <row r="9481" spans="1:9" x14ac:dyDescent="0.25">
      <c r="A9481" s="68"/>
      <c r="B9481" s="68"/>
      <c r="C9481" s="68"/>
      <c r="D9481" s="68"/>
      <c r="E9481" s="68"/>
      <c r="F9481" s="68"/>
      <c r="G9481" s="389"/>
      <c r="H9481" s="387" t="b" cm="1">
        <f t="array" aca="1" ref="H9481" ca="1">EsNegrita(BP[[#This Row],[CODIGO]])</f>
        <v>0</v>
      </c>
      <c r="I9481" s="387" t="b" cm="1">
        <f t="array" ref="I9481">_xlfn.LET(
    _xlpm.codigos_devolucion, _xlfn.UNIQUE(_xlfn._xlws.FILTER(BP[CODIGO], ISNUMBER(SEARCH("devoluci", BP[NOMBRE CUENTA])), {""})),
    ISNUMBER(MATCH(BP[[#This Row],[CODIGO]], _xlpm.codigos_devolucion, 0))
)</f>
        <v>0</v>
      </c>
    </row>
    <row r="9482" spans="1:9" x14ac:dyDescent="0.25">
      <c r="A9482" s="68"/>
      <c r="B9482" s="68"/>
      <c r="C9482" s="68"/>
      <c r="D9482" s="68"/>
      <c r="E9482" s="68"/>
      <c r="F9482" s="68"/>
      <c r="G9482" s="389"/>
      <c r="H9482" s="387" t="b" cm="1">
        <f t="array" aca="1" ref="H9482" ca="1">EsNegrita(BP[[#This Row],[CODIGO]])</f>
        <v>0</v>
      </c>
      <c r="I9482" s="387" t="b" cm="1">
        <f t="array" ref="I9482">_xlfn.LET(
    _xlpm.codigos_devolucion, _xlfn.UNIQUE(_xlfn._xlws.FILTER(BP[CODIGO], ISNUMBER(SEARCH("devoluci", BP[NOMBRE CUENTA])), {""})),
    ISNUMBER(MATCH(BP[[#This Row],[CODIGO]], _xlpm.codigos_devolucion, 0))
)</f>
        <v>0</v>
      </c>
    </row>
    <row r="9483" spans="1:9" x14ac:dyDescent="0.25">
      <c r="A9483" s="68"/>
      <c r="B9483" s="68"/>
      <c r="C9483" s="68"/>
      <c r="D9483" s="68"/>
      <c r="E9483" s="68"/>
      <c r="F9483" s="68"/>
      <c r="G9483" s="389"/>
      <c r="H9483" s="387" t="b" cm="1">
        <f t="array" aca="1" ref="H9483" ca="1">EsNegrita(BP[[#This Row],[CODIGO]])</f>
        <v>0</v>
      </c>
      <c r="I9483" s="387" t="b" cm="1">
        <f t="array" ref="I9483">_xlfn.LET(
    _xlpm.codigos_devolucion, _xlfn.UNIQUE(_xlfn._xlws.FILTER(BP[CODIGO], ISNUMBER(SEARCH("devoluci", BP[NOMBRE CUENTA])), {""})),
    ISNUMBER(MATCH(BP[[#This Row],[CODIGO]], _xlpm.codigos_devolucion, 0))
)</f>
        <v>0</v>
      </c>
    </row>
    <row r="9484" spans="1:9" x14ac:dyDescent="0.25">
      <c r="A9484" s="68"/>
      <c r="B9484" s="68"/>
      <c r="C9484" s="68"/>
      <c r="D9484" s="68"/>
      <c r="E9484" s="68"/>
      <c r="F9484" s="68"/>
      <c r="G9484" s="389"/>
      <c r="H9484" s="387" t="b" cm="1">
        <f t="array" aca="1" ref="H9484" ca="1">EsNegrita(BP[[#This Row],[CODIGO]])</f>
        <v>0</v>
      </c>
      <c r="I9484" s="387" t="b" cm="1">
        <f t="array" ref="I9484">_xlfn.LET(
    _xlpm.codigos_devolucion, _xlfn.UNIQUE(_xlfn._xlws.FILTER(BP[CODIGO], ISNUMBER(SEARCH("devoluci", BP[NOMBRE CUENTA])), {""})),
    ISNUMBER(MATCH(BP[[#This Row],[CODIGO]], _xlpm.codigos_devolucion, 0))
)</f>
        <v>0</v>
      </c>
    </row>
    <row r="9485" spans="1:9" x14ac:dyDescent="0.25">
      <c r="A9485" s="68"/>
      <c r="B9485" s="68"/>
      <c r="C9485" s="68"/>
      <c r="D9485" s="68"/>
      <c r="E9485" s="68"/>
      <c r="F9485" s="68"/>
      <c r="G9485" s="389"/>
      <c r="H9485" s="387" t="b" cm="1">
        <f t="array" aca="1" ref="H9485" ca="1">EsNegrita(BP[[#This Row],[CODIGO]])</f>
        <v>0</v>
      </c>
      <c r="I9485" s="387" t="b" cm="1">
        <f t="array" ref="I9485">_xlfn.LET(
    _xlpm.codigos_devolucion, _xlfn.UNIQUE(_xlfn._xlws.FILTER(BP[CODIGO], ISNUMBER(SEARCH("devoluci", BP[NOMBRE CUENTA])), {""})),
    ISNUMBER(MATCH(BP[[#This Row],[CODIGO]], _xlpm.codigos_devolucion, 0))
)</f>
        <v>0</v>
      </c>
    </row>
    <row r="9486" spans="1:9" x14ac:dyDescent="0.25">
      <c r="A9486" s="390"/>
      <c r="B9486" s="390"/>
      <c r="C9486" s="390"/>
      <c r="D9486" s="390"/>
      <c r="E9486" s="390"/>
      <c r="F9486" s="390"/>
      <c r="G9486" s="391"/>
      <c r="H9486" s="387" t="b" cm="1">
        <f t="array" aca="1" ref="H9486" ca="1">EsNegrita(BP[[#This Row],[CODIGO]])</f>
        <v>0</v>
      </c>
      <c r="I9486" s="387" t="b" cm="1">
        <f t="array" ref="I9486">_xlfn.LET(
    _xlpm.codigos_devolucion, _xlfn.UNIQUE(_xlfn._xlws.FILTER(BP[CODIGO], ISNUMBER(SEARCH("devoluci", BP[NOMBRE CUENTA])), {""})),
    ISNUMBER(MATCH(BP[[#This Row],[CODIGO]], _xlpm.codigos_devolucion, 0))
)</f>
        <v>0</v>
      </c>
    </row>
    <row r="9487" spans="1:9" x14ac:dyDescent="0.25">
      <c r="A9487" s="68"/>
      <c r="B9487" s="68"/>
      <c r="C9487" s="68"/>
      <c r="D9487" s="68"/>
      <c r="E9487" s="68"/>
      <c r="F9487" s="68"/>
      <c r="G9487" s="389"/>
      <c r="H9487" s="387" t="b" cm="1">
        <f t="array" aca="1" ref="H9487" ca="1">EsNegrita(BP[[#This Row],[CODIGO]])</f>
        <v>0</v>
      </c>
      <c r="I9487" s="387" t="b" cm="1">
        <f t="array" ref="I9487">_xlfn.LET(
    _xlpm.codigos_devolucion, _xlfn.UNIQUE(_xlfn._xlws.FILTER(BP[CODIGO], ISNUMBER(SEARCH("devoluci", BP[NOMBRE CUENTA])), {""})),
    ISNUMBER(MATCH(BP[[#This Row],[CODIGO]], _xlpm.codigos_devolucion, 0))
)</f>
        <v>0</v>
      </c>
    </row>
    <row r="9488" spans="1:9" x14ac:dyDescent="0.25">
      <c r="A9488" s="68"/>
      <c r="B9488" s="68"/>
      <c r="C9488" s="68"/>
      <c r="D9488" s="68"/>
      <c r="E9488" s="68"/>
      <c r="F9488" s="68"/>
      <c r="G9488" s="389"/>
      <c r="H9488" s="387" t="b" cm="1">
        <f t="array" aca="1" ref="H9488" ca="1">EsNegrita(BP[[#This Row],[CODIGO]])</f>
        <v>0</v>
      </c>
      <c r="I9488" s="387" t="b" cm="1">
        <f t="array" ref="I9488">_xlfn.LET(
    _xlpm.codigos_devolucion, _xlfn.UNIQUE(_xlfn._xlws.FILTER(BP[CODIGO], ISNUMBER(SEARCH("devoluci", BP[NOMBRE CUENTA])), {""})),
    ISNUMBER(MATCH(BP[[#This Row],[CODIGO]], _xlpm.codigos_devolucion, 0))
)</f>
        <v>0</v>
      </c>
    </row>
    <row r="9489" spans="1:9" x14ac:dyDescent="0.25">
      <c r="A9489" s="68"/>
      <c r="B9489" s="68"/>
      <c r="C9489" s="68"/>
      <c r="D9489" s="68"/>
      <c r="E9489" s="68"/>
      <c r="F9489" s="68"/>
      <c r="G9489" s="389"/>
      <c r="H9489" s="387" t="b" cm="1">
        <f t="array" aca="1" ref="H9489" ca="1">EsNegrita(BP[[#This Row],[CODIGO]])</f>
        <v>0</v>
      </c>
      <c r="I9489" s="387" t="b" cm="1">
        <f t="array" ref="I9489">_xlfn.LET(
    _xlpm.codigos_devolucion, _xlfn.UNIQUE(_xlfn._xlws.FILTER(BP[CODIGO], ISNUMBER(SEARCH("devoluci", BP[NOMBRE CUENTA])), {""})),
    ISNUMBER(MATCH(BP[[#This Row],[CODIGO]], _xlpm.codigos_devolucion, 0))
)</f>
        <v>0</v>
      </c>
    </row>
    <row r="9490" spans="1:9" x14ac:dyDescent="0.25">
      <c r="A9490" s="68"/>
      <c r="B9490" s="68"/>
      <c r="C9490" s="68"/>
      <c r="D9490" s="68"/>
      <c r="E9490" s="68"/>
      <c r="F9490" s="68"/>
      <c r="G9490" s="389"/>
      <c r="H9490" s="387" t="b" cm="1">
        <f t="array" aca="1" ref="H9490" ca="1">EsNegrita(BP[[#This Row],[CODIGO]])</f>
        <v>0</v>
      </c>
      <c r="I9490" s="387" t="b" cm="1">
        <f t="array" ref="I9490">_xlfn.LET(
    _xlpm.codigos_devolucion, _xlfn.UNIQUE(_xlfn._xlws.FILTER(BP[CODIGO], ISNUMBER(SEARCH("devoluci", BP[NOMBRE CUENTA])), {""})),
    ISNUMBER(MATCH(BP[[#This Row],[CODIGO]], _xlpm.codigos_devolucion, 0))
)</f>
        <v>0</v>
      </c>
    </row>
    <row r="9491" spans="1:9" x14ac:dyDescent="0.25">
      <c r="A9491" s="68"/>
      <c r="B9491" s="68"/>
      <c r="C9491" s="68"/>
      <c r="D9491" s="68"/>
      <c r="E9491" s="68"/>
      <c r="F9491" s="68"/>
      <c r="G9491" s="389"/>
      <c r="H9491" s="387" t="b" cm="1">
        <f t="array" aca="1" ref="H9491" ca="1">EsNegrita(BP[[#This Row],[CODIGO]])</f>
        <v>0</v>
      </c>
      <c r="I9491" s="387" t="b" cm="1">
        <f t="array" ref="I9491">_xlfn.LET(
    _xlpm.codigos_devolucion, _xlfn.UNIQUE(_xlfn._xlws.FILTER(BP[CODIGO], ISNUMBER(SEARCH("devoluci", BP[NOMBRE CUENTA])), {""})),
    ISNUMBER(MATCH(BP[[#This Row],[CODIGO]], _xlpm.codigos_devolucion, 0))
)</f>
        <v>0</v>
      </c>
    </row>
    <row r="9492" spans="1:9" x14ac:dyDescent="0.25">
      <c r="A9492" s="68"/>
      <c r="B9492" s="68"/>
      <c r="C9492" s="68"/>
      <c r="D9492" s="68"/>
      <c r="E9492" s="68"/>
      <c r="F9492" s="68"/>
      <c r="G9492" s="389"/>
      <c r="H9492" s="387" t="b" cm="1">
        <f t="array" aca="1" ref="H9492" ca="1">EsNegrita(BP[[#This Row],[CODIGO]])</f>
        <v>0</v>
      </c>
      <c r="I9492" s="387" t="b" cm="1">
        <f t="array" ref="I9492">_xlfn.LET(
    _xlpm.codigos_devolucion, _xlfn.UNIQUE(_xlfn._xlws.FILTER(BP[CODIGO], ISNUMBER(SEARCH("devoluci", BP[NOMBRE CUENTA])), {""})),
    ISNUMBER(MATCH(BP[[#This Row],[CODIGO]], _xlpm.codigos_devolucion, 0))
)</f>
        <v>0</v>
      </c>
    </row>
    <row r="9493" spans="1:9" x14ac:dyDescent="0.25">
      <c r="A9493" s="68"/>
      <c r="B9493" s="68"/>
      <c r="C9493" s="68"/>
      <c r="D9493" s="68"/>
      <c r="E9493" s="68"/>
      <c r="F9493" s="68"/>
      <c r="G9493" s="389"/>
      <c r="H9493" s="387" t="b" cm="1">
        <f t="array" aca="1" ref="H9493" ca="1">EsNegrita(BP[[#This Row],[CODIGO]])</f>
        <v>0</v>
      </c>
      <c r="I9493" s="387" t="b" cm="1">
        <f t="array" ref="I9493">_xlfn.LET(
    _xlpm.codigos_devolucion, _xlfn.UNIQUE(_xlfn._xlws.FILTER(BP[CODIGO], ISNUMBER(SEARCH("devoluci", BP[NOMBRE CUENTA])), {""})),
    ISNUMBER(MATCH(BP[[#This Row],[CODIGO]], _xlpm.codigos_devolucion, 0))
)</f>
        <v>0</v>
      </c>
    </row>
    <row r="9494" spans="1:9" x14ac:dyDescent="0.25">
      <c r="A9494" s="68"/>
      <c r="B9494" s="68"/>
      <c r="C9494" s="68"/>
      <c r="D9494" s="68"/>
      <c r="E9494" s="68"/>
      <c r="F9494" s="68"/>
      <c r="G9494" s="389"/>
      <c r="H9494" s="387" t="b" cm="1">
        <f t="array" aca="1" ref="H9494" ca="1">EsNegrita(BP[[#This Row],[CODIGO]])</f>
        <v>0</v>
      </c>
      <c r="I9494" s="387" t="b" cm="1">
        <f t="array" ref="I9494">_xlfn.LET(
    _xlpm.codigos_devolucion, _xlfn.UNIQUE(_xlfn._xlws.FILTER(BP[CODIGO], ISNUMBER(SEARCH("devoluci", BP[NOMBRE CUENTA])), {""})),
    ISNUMBER(MATCH(BP[[#This Row],[CODIGO]], _xlpm.codigos_devolucion, 0))
)</f>
        <v>0</v>
      </c>
    </row>
    <row r="9495" spans="1:9" x14ac:dyDescent="0.25">
      <c r="A9495" s="68"/>
      <c r="B9495" s="68"/>
      <c r="C9495" s="68"/>
      <c r="D9495" s="68"/>
      <c r="E9495" s="68"/>
      <c r="F9495" s="68"/>
      <c r="G9495" s="389"/>
      <c r="H9495" s="387" t="b" cm="1">
        <f t="array" aca="1" ref="H9495" ca="1">EsNegrita(BP[[#This Row],[CODIGO]])</f>
        <v>0</v>
      </c>
      <c r="I9495" s="387" t="b" cm="1">
        <f t="array" ref="I9495">_xlfn.LET(
    _xlpm.codigos_devolucion, _xlfn.UNIQUE(_xlfn._xlws.FILTER(BP[CODIGO], ISNUMBER(SEARCH("devoluci", BP[NOMBRE CUENTA])), {""})),
    ISNUMBER(MATCH(BP[[#This Row],[CODIGO]], _xlpm.codigos_devolucion, 0))
)</f>
        <v>0</v>
      </c>
    </row>
    <row r="9496" spans="1:9" x14ac:dyDescent="0.25">
      <c r="A9496" s="68"/>
      <c r="B9496" s="68"/>
      <c r="C9496" s="68"/>
      <c r="D9496" s="68"/>
      <c r="E9496" s="68"/>
      <c r="F9496" s="68"/>
      <c r="G9496" s="389"/>
      <c r="H9496" s="387" t="b" cm="1">
        <f t="array" aca="1" ref="H9496" ca="1">EsNegrita(BP[[#This Row],[CODIGO]])</f>
        <v>0</v>
      </c>
      <c r="I9496" s="387" t="b" cm="1">
        <f t="array" ref="I9496">_xlfn.LET(
    _xlpm.codigos_devolucion, _xlfn.UNIQUE(_xlfn._xlws.FILTER(BP[CODIGO], ISNUMBER(SEARCH("devoluci", BP[NOMBRE CUENTA])), {""})),
    ISNUMBER(MATCH(BP[[#This Row],[CODIGO]], _xlpm.codigos_devolucion, 0))
)</f>
        <v>0</v>
      </c>
    </row>
    <row r="9497" spans="1:9" x14ac:dyDescent="0.25">
      <c r="A9497" s="68"/>
      <c r="B9497" s="68"/>
      <c r="C9497" s="68"/>
      <c r="D9497" s="68"/>
      <c r="E9497" s="68"/>
      <c r="F9497" s="68"/>
      <c r="G9497" s="389"/>
      <c r="H9497" s="387" t="b" cm="1">
        <f t="array" aca="1" ref="H9497" ca="1">EsNegrita(BP[[#This Row],[CODIGO]])</f>
        <v>0</v>
      </c>
      <c r="I9497" s="387" t="b" cm="1">
        <f t="array" ref="I9497">_xlfn.LET(
    _xlpm.codigos_devolucion, _xlfn.UNIQUE(_xlfn._xlws.FILTER(BP[CODIGO], ISNUMBER(SEARCH("devoluci", BP[NOMBRE CUENTA])), {""})),
    ISNUMBER(MATCH(BP[[#This Row],[CODIGO]], _xlpm.codigos_devolucion, 0))
)</f>
        <v>0</v>
      </c>
    </row>
    <row r="9498" spans="1:9" x14ac:dyDescent="0.25">
      <c r="A9498" s="68"/>
      <c r="B9498" s="68"/>
      <c r="C9498" s="68"/>
      <c r="D9498" s="68"/>
      <c r="E9498" s="68"/>
      <c r="F9498" s="68"/>
      <c r="G9498" s="389"/>
      <c r="H9498" s="387" t="b" cm="1">
        <f t="array" aca="1" ref="H9498" ca="1">EsNegrita(BP[[#This Row],[CODIGO]])</f>
        <v>0</v>
      </c>
      <c r="I9498" s="387" t="b" cm="1">
        <f t="array" ref="I9498">_xlfn.LET(
    _xlpm.codigos_devolucion, _xlfn.UNIQUE(_xlfn._xlws.FILTER(BP[CODIGO], ISNUMBER(SEARCH("devoluci", BP[NOMBRE CUENTA])), {""})),
    ISNUMBER(MATCH(BP[[#This Row],[CODIGO]], _xlpm.codigos_devolucion, 0))
)</f>
        <v>0</v>
      </c>
    </row>
    <row r="9499" spans="1:9" x14ac:dyDescent="0.25">
      <c r="A9499" s="68"/>
      <c r="B9499" s="68"/>
      <c r="C9499" s="68"/>
      <c r="D9499" s="68"/>
      <c r="E9499" s="68"/>
      <c r="F9499" s="68"/>
      <c r="G9499" s="389"/>
      <c r="H9499" s="387" t="b" cm="1">
        <f t="array" aca="1" ref="H9499" ca="1">EsNegrita(BP[[#This Row],[CODIGO]])</f>
        <v>0</v>
      </c>
      <c r="I9499" s="387" t="b" cm="1">
        <f t="array" ref="I9499">_xlfn.LET(
    _xlpm.codigos_devolucion, _xlfn.UNIQUE(_xlfn._xlws.FILTER(BP[CODIGO], ISNUMBER(SEARCH("devoluci", BP[NOMBRE CUENTA])), {""})),
    ISNUMBER(MATCH(BP[[#This Row],[CODIGO]], _xlpm.codigos_devolucion, 0))
)</f>
        <v>0</v>
      </c>
    </row>
    <row r="9500" spans="1:9" x14ac:dyDescent="0.25">
      <c r="A9500" s="68"/>
      <c r="B9500" s="68"/>
      <c r="C9500" s="68"/>
      <c r="D9500" s="68"/>
      <c r="E9500" s="68"/>
      <c r="F9500" s="68"/>
      <c r="G9500" s="389"/>
      <c r="H9500" s="387" t="b" cm="1">
        <f t="array" aca="1" ref="H9500" ca="1">EsNegrita(BP[[#This Row],[CODIGO]])</f>
        <v>0</v>
      </c>
      <c r="I9500" s="387" t="b" cm="1">
        <f t="array" ref="I9500">_xlfn.LET(
    _xlpm.codigos_devolucion, _xlfn.UNIQUE(_xlfn._xlws.FILTER(BP[CODIGO], ISNUMBER(SEARCH("devoluci", BP[NOMBRE CUENTA])), {""})),
    ISNUMBER(MATCH(BP[[#This Row],[CODIGO]], _xlpm.codigos_devolucion, 0))
)</f>
        <v>0</v>
      </c>
    </row>
    <row r="9501" spans="1:9" x14ac:dyDescent="0.25">
      <c r="A9501" s="68"/>
      <c r="B9501" s="68"/>
      <c r="C9501" s="68"/>
      <c r="D9501" s="68"/>
      <c r="E9501" s="68"/>
      <c r="F9501" s="68"/>
      <c r="G9501" s="389"/>
      <c r="H9501" s="387" t="b" cm="1">
        <f t="array" aca="1" ref="H9501" ca="1">EsNegrita(BP[[#This Row],[CODIGO]])</f>
        <v>0</v>
      </c>
      <c r="I9501" s="387" t="b" cm="1">
        <f t="array" ref="I9501">_xlfn.LET(
    _xlpm.codigos_devolucion, _xlfn.UNIQUE(_xlfn._xlws.FILTER(BP[CODIGO], ISNUMBER(SEARCH("devoluci", BP[NOMBRE CUENTA])), {""})),
    ISNUMBER(MATCH(BP[[#This Row],[CODIGO]], _xlpm.codigos_devolucion, 0))
)</f>
        <v>0</v>
      </c>
    </row>
    <row r="9502" spans="1:9" x14ac:dyDescent="0.25">
      <c r="A9502" s="68"/>
      <c r="B9502" s="68"/>
      <c r="C9502" s="68"/>
      <c r="D9502" s="68"/>
      <c r="E9502" s="68"/>
      <c r="F9502" s="68"/>
      <c r="G9502" s="389"/>
      <c r="H9502" s="387" t="b" cm="1">
        <f t="array" aca="1" ref="H9502" ca="1">EsNegrita(BP[[#This Row],[CODIGO]])</f>
        <v>0</v>
      </c>
      <c r="I9502" s="387" t="b" cm="1">
        <f t="array" ref="I9502">_xlfn.LET(
    _xlpm.codigos_devolucion, _xlfn.UNIQUE(_xlfn._xlws.FILTER(BP[CODIGO], ISNUMBER(SEARCH("devoluci", BP[NOMBRE CUENTA])), {""})),
    ISNUMBER(MATCH(BP[[#This Row],[CODIGO]], _xlpm.codigos_devolucion, 0))
)</f>
        <v>0</v>
      </c>
    </row>
    <row r="9503" spans="1:9" x14ac:dyDescent="0.25">
      <c r="A9503" s="68"/>
      <c r="B9503" s="68"/>
      <c r="C9503" s="68"/>
      <c r="D9503" s="68"/>
      <c r="E9503" s="68"/>
      <c r="F9503" s="68"/>
      <c r="G9503" s="389"/>
      <c r="H9503" s="387" t="b" cm="1">
        <f t="array" aca="1" ref="H9503" ca="1">EsNegrita(BP[[#This Row],[CODIGO]])</f>
        <v>0</v>
      </c>
      <c r="I9503" s="387" t="b" cm="1">
        <f t="array" ref="I9503">_xlfn.LET(
    _xlpm.codigos_devolucion, _xlfn.UNIQUE(_xlfn._xlws.FILTER(BP[CODIGO], ISNUMBER(SEARCH("devoluci", BP[NOMBRE CUENTA])), {""})),
    ISNUMBER(MATCH(BP[[#This Row],[CODIGO]], _xlpm.codigos_devolucion, 0))
)</f>
        <v>0</v>
      </c>
    </row>
    <row r="9504" spans="1:9" x14ac:dyDescent="0.25">
      <c r="A9504" s="68"/>
      <c r="B9504" s="68"/>
      <c r="C9504" s="68"/>
      <c r="D9504" s="68"/>
      <c r="E9504" s="68"/>
      <c r="F9504" s="68"/>
      <c r="G9504" s="389"/>
      <c r="H9504" s="387" t="b" cm="1">
        <f t="array" aca="1" ref="H9504" ca="1">EsNegrita(BP[[#This Row],[CODIGO]])</f>
        <v>0</v>
      </c>
      <c r="I9504" s="387" t="b" cm="1">
        <f t="array" ref="I9504">_xlfn.LET(
    _xlpm.codigos_devolucion, _xlfn.UNIQUE(_xlfn._xlws.FILTER(BP[CODIGO], ISNUMBER(SEARCH("devoluci", BP[NOMBRE CUENTA])), {""})),
    ISNUMBER(MATCH(BP[[#This Row],[CODIGO]], _xlpm.codigos_devolucion, 0))
)</f>
        <v>0</v>
      </c>
    </row>
    <row r="9505" spans="1:9" x14ac:dyDescent="0.25">
      <c r="A9505" s="68"/>
      <c r="B9505" s="68"/>
      <c r="C9505" s="68"/>
      <c r="D9505" s="68"/>
      <c r="E9505" s="68"/>
      <c r="F9505" s="68"/>
      <c r="G9505" s="389"/>
      <c r="H9505" s="387" t="b" cm="1">
        <f t="array" aca="1" ref="H9505" ca="1">EsNegrita(BP[[#This Row],[CODIGO]])</f>
        <v>0</v>
      </c>
      <c r="I9505" s="387" t="b" cm="1">
        <f t="array" ref="I9505">_xlfn.LET(
    _xlpm.codigos_devolucion, _xlfn.UNIQUE(_xlfn._xlws.FILTER(BP[CODIGO], ISNUMBER(SEARCH("devoluci", BP[NOMBRE CUENTA])), {""})),
    ISNUMBER(MATCH(BP[[#This Row],[CODIGO]], _xlpm.codigos_devolucion, 0))
)</f>
        <v>0</v>
      </c>
    </row>
    <row r="9506" spans="1:9" x14ac:dyDescent="0.25">
      <c r="A9506" s="68"/>
      <c r="B9506" s="68"/>
      <c r="C9506" s="68"/>
      <c r="D9506" s="68"/>
      <c r="E9506" s="68"/>
      <c r="F9506" s="68"/>
      <c r="G9506" s="389"/>
      <c r="H9506" s="387" t="b" cm="1">
        <f t="array" aca="1" ref="H9506" ca="1">EsNegrita(BP[[#This Row],[CODIGO]])</f>
        <v>0</v>
      </c>
      <c r="I9506" s="387" t="b" cm="1">
        <f t="array" ref="I9506">_xlfn.LET(
    _xlpm.codigos_devolucion, _xlfn.UNIQUE(_xlfn._xlws.FILTER(BP[CODIGO], ISNUMBER(SEARCH("devoluci", BP[NOMBRE CUENTA])), {""})),
    ISNUMBER(MATCH(BP[[#This Row],[CODIGO]], _xlpm.codigos_devolucion, 0))
)</f>
        <v>0</v>
      </c>
    </row>
    <row r="9507" spans="1:9" x14ac:dyDescent="0.25">
      <c r="A9507" s="68"/>
      <c r="B9507" s="68"/>
      <c r="C9507" s="68"/>
      <c r="D9507" s="68"/>
      <c r="E9507" s="68"/>
      <c r="F9507" s="68"/>
      <c r="G9507" s="389"/>
      <c r="H9507" s="387" t="b" cm="1">
        <f t="array" aca="1" ref="H9507" ca="1">EsNegrita(BP[[#This Row],[CODIGO]])</f>
        <v>0</v>
      </c>
      <c r="I9507" s="387" t="b" cm="1">
        <f t="array" ref="I9507">_xlfn.LET(
    _xlpm.codigos_devolucion, _xlfn.UNIQUE(_xlfn._xlws.FILTER(BP[CODIGO], ISNUMBER(SEARCH("devoluci", BP[NOMBRE CUENTA])), {""})),
    ISNUMBER(MATCH(BP[[#This Row],[CODIGO]], _xlpm.codigos_devolucion, 0))
)</f>
        <v>0</v>
      </c>
    </row>
    <row r="9508" spans="1:9" x14ac:dyDescent="0.25">
      <c r="A9508" s="68"/>
      <c r="B9508" s="68"/>
      <c r="C9508" s="68"/>
      <c r="D9508" s="68"/>
      <c r="E9508" s="68"/>
      <c r="F9508" s="68"/>
      <c r="G9508" s="389"/>
      <c r="H9508" s="387" t="b" cm="1">
        <f t="array" aca="1" ref="H9508" ca="1">EsNegrita(BP[[#This Row],[CODIGO]])</f>
        <v>0</v>
      </c>
      <c r="I9508" s="387" t="b" cm="1">
        <f t="array" ref="I9508">_xlfn.LET(
    _xlpm.codigos_devolucion, _xlfn.UNIQUE(_xlfn._xlws.FILTER(BP[CODIGO], ISNUMBER(SEARCH("devoluci", BP[NOMBRE CUENTA])), {""})),
    ISNUMBER(MATCH(BP[[#This Row],[CODIGO]], _xlpm.codigos_devolucion, 0))
)</f>
        <v>0</v>
      </c>
    </row>
    <row r="9509" spans="1:9" x14ac:dyDescent="0.25">
      <c r="A9509" s="68"/>
      <c r="B9509" s="68"/>
      <c r="C9509" s="68"/>
      <c r="D9509" s="68"/>
      <c r="E9509" s="68"/>
      <c r="F9509" s="68"/>
      <c r="G9509" s="389"/>
      <c r="H9509" s="387" t="b" cm="1">
        <f t="array" aca="1" ref="H9509" ca="1">EsNegrita(BP[[#This Row],[CODIGO]])</f>
        <v>0</v>
      </c>
      <c r="I9509" s="387" t="b" cm="1">
        <f t="array" ref="I9509">_xlfn.LET(
    _xlpm.codigos_devolucion, _xlfn.UNIQUE(_xlfn._xlws.FILTER(BP[CODIGO], ISNUMBER(SEARCH("devoluci", BP[NOMBRE CUENTA])), {""})),
    ISNUMBER(MATCH(BP[[#This Row],[CODIGO]], _xlpm.codigos_devolucion, 0))
)</f>
        <v>0</v>
      </c>
    </row>
    <row r="9510" spans="1:9" x14ac:dyDescent="0.25">
      <c r="A9510" s="68"/>
      <c r="B9510" s="68"/>
      <c r="C9510" s="68"/>
      <c r="D9510" s="68"/>
      <c r="E9510" s="68"/>
      <c r="F9510" s="68"/>
      <c r="G9510" s="389"/>
      <c r="H9510" s="387" t="b" cm="1">
        <f t="array" aca="1" ref="H9510" ca="1">EsNegrita(BP[[#This Row],[CODIGO]])</f>
        <v>0</v>
      </c>
      <c r="I9510" s="387" t="b" cm="1">
        <f t="array" ref="I9510">_xlfn.LET(
    _xlpm.codigos_devolucion, _xlfn.UNIQUE(_xlfn._xlws.FILTER(BP[CODIGO], ISNUMBER(SEARCH("devoluci", BP[NOMBRE CUENTA])), {""})),
    ISNUMBER(MATCH(BP[[#This Row],[CODIGO]], _xlpm.codigos_devolucion, 0))
)</f>
        <v>0</v>
      </c>
    </row>
    <row r="9511" spans="1:9" x14ac:dyDescent="0.25">
      <c r="A9511" s="68"/>
      <c r="B9511" s="68"/>
      <c r="C9511" s="68"/>
      <c r="D9511" s="68"/>
      <c r="E9511" s="68"/>
      <c r="F9511" s="68"/>
      <c r="G9511" s="389"/>
      <c r="H9511" s="387" t="b" cm="1">
        <f t="array" aca="1" ref="H9511" ca="1">EsNegrita(BP[[#This Row],[CODIGO]])</f>
        <v>0</v>
      </c>
      <c r="I9511" s="387" t="b" cm="1">
        <f t="array" ref="I9511">_xlfn.LET(
    _xlpm.codigos_devolucion, _xlfn.UNIQUE(_xlfn._xlws.FILTER(BP[CODIGO], ISNUMBER(SEARCH("devoluci", BP[NOMBRE CUENTA])), {""})),
    ISNUMBER(MATCH(BP[[#This Row],[CODIGO]], _xlpm.codigos_devolucion, 0))
)</f>
        <v>0</v>
      </c>
    </row>
    <row r="9512" spans="1:9" x14ac:dyDescent="0.25">
      <c r="A9512" s="68"/>
      <c r="B9512" s="68"/>
      <c r="C9512" s="68"/>
      <c r="D9512" s="68"/>
      <c r="E9512" s="68"/>
      <c r="F9512" s="68"/>
      <c r="G9512" s="389"/>
      <c r="H9512" s="387" t="b" cm="1">
        <f t="array" aca="1" ref="H9512" ca="1">EsNegrita(BP[[#This Row],[CODIGO]])</f>
        <v>0</v>
      </c>
      <c r="I9512" s="387" t="b" cm="1">
        <f t="array" ref="I9512">_xlfn.LET(
    _xlpm.codigos_devolucion, _xlfn.UNIQUE(_xlfn._xlws.FILTER(BP[CODIGO], ISNUMBER(SEARCH("devoluci", BP[NOMBRE CUENTA])), {""})),
    ISNUMBER(MATCH(BP[[#This Row],[CODIGO]], _xlpm.codigos_devolucion, 0))
)</f>
        <v>0</v>
      </c>
    </row>
    <row r="9513" spans="1:9" x14ac:dyDescent="0.25">
      <c r="A9513" s="68"/>
      <c r="B9513" s="68"/>
      <c r="C9513" s="68"/>
      <c r="D9513" s="68"/>
      <c r="E9513" s="68"/>
      <c r="F9513" s="68"/>
      <c r="G9513" s="389"/>
      <c r="H9513" s="387" t="b" cm="1">
        <f t="array" aca="1" ref="H9513" ca="1">EsNegrita(BP[[#This Row],[CODIGO]])</f>
        <v>0</v>
      </c>
      <c r="I9513" s="387" t="b" cm="1">
        <f t="array" ref="I9513">_xlfn.LET(
    _xlpm.codigos_devolucion, _xlfn.UNIQUE(_xlfn._xlws.FILTER(BP[CODIGO], ISNUMBER(SEARCH("devoluci", BP[NOMBRE CUENTA])), {""})),
    ISNUMBER(MATCH(BP[[#This Row],[CODIGO]], _xlpm.codigos_devolucion, 0))
)</f>
        <v>0</v>
      </c>
    </row>
    <row r="9514" spans="1:9" x14ac:dyDescent="0.25">
      <c r="A9514" s="68"/>
      <c r="B9514" s="68"/>
      <c r="C9514" s="68"/>
      <c r="D9514" s="68"/>
      <c r="E9514" s="68"/>
      <c r="F9514" s="68"/>
      <c r="G9514" s="389"/>
      <c r="H9514" s="387" t="b" cm="1">
        <f t="array" aca="1" ref="H9514" ca="1">EsNegrita(BP[[#This Row],[CODIGO]])</f>
        <v>0</v>
      </c>
      <c r="I9514" s="387" t="b" cm="1">
        <f t="array" ref="I9514">_xlfn.LET(
    _xlpm.codigos_devolucion, _xlfn.UNIQUE(_xlfn._xlws.FILTER(BP[CODIGO], ISNUMBER(SEARCH("devoluci", BP[NOMBRE CUENTA])), {""})),
    ISNUMBER(MATCH(BP[[#This Row],[CODIGO]], _xlpm.codigos_devolucion, 0))
)</f>
        <v>0</v>
      </c>
    </row>
    <row r="9515" spans="1:9" x14ac:dyDescent="0.25">
      <c r="A9515" s="68"/>
      <c r="B9515" s="68"/>
      <c r="C9515" s="68"/>
      <c r="D9515" s="68"/>
      <c r="E9515" s="68"/>
      <c r="F9515" s="68"/>
      <c r="G9515" s="389"/>
      <c r="H9515" s="387" t="b" cm="1">
        <f t="array" aca="1" ref="H9515" ca="1">EsNegrita(BP[[#This Row],[CODIGO]])</f>
        <v>0</v>
      </c>
      <c r="I9515" s="387" t="b" cm="1">
        <f t="array" ref="I9515">_xlfn.LET(
    _xlpm.codigos_devolucion, _xlfn.UNIQUE(_xlfn._xlws.FILTER(BP[CODIGO], ISNUMBER(SEARCH("devoluci", BP[NOMBRE CUENTA])), {""})),
    ISNUMBER(MATCH(BP[[#This Row],[CODIGO]], _xlpm.codigos_devolucion, 0))
)</f>
        <v>0</v>
      </c>
    </row>
    <row r="9516" spans="1:9" x14ac:dyDescent="0.25">
      <c r="A9516" s="68"/>
      <c r="B9516" s="68"/>
      <c r="C9516" s="68"/>
      <c r="D9516" s="68"/>
      <c r="E9516" s="68"/>
      <c r="F9516" s="68"/>
      <c r="G9516" s="389"/>
      <c r="H9516" s="387" t="b" cm="1">
        <f t="array" aca="1" ref="H9516" ca="1">EsNegrita(BP[[#This Row],[CODIGO]])</f>
        <v>0</v>
      </c>
      <c r="I9516" s="387" t="b" cm="1">
        <f t="array" ref="I9516">_xlfn.LET(
    _xlpm.codigos_devolucion, _xlfn.UNIQUE(_xlfn._xlws.FILTER(BP[CODIGO], ISNUMBER(SEARCH("devoluci", BP[NOMBRE CUENTA])), {""})),
    ISNUMBER(MATCH(BP[[#This Row],[CODIGO]], _xlpm.codigos_devolucion, 0))
)</f>
        <v>0</v>
      </c>
    </row>
    <row r="9517" spans="1:9" x14ac:dyDescent="0.25">
      <c r="A9517" s="68"/>
      <c r="B9517" s="68"/>
      <c r="C9517" s="68"/>
      <c r="D9517" s="68"/>
      <c r="E9517" s="68"/>
      <c r="F9517" s="68"/>
      <c r="G9517" s="389"/>
      <c r="H9517" s="387" t="b" cm="1">
        <f t="array" aca="1" ref="H9517" ca="1">EsNegrita(BP[[#This Row],[CODIGO]])</f>
        <v>0</v>
      </c>
      <c r="I9517" s="387" t="b" cm="1">
        <f t="array" ref="I9517">_xlfn.LET(
    _xlpm.codigos_devolucion, _xlfn.UNIQUE(_xlfn._xlws.FILTER(BP[CODIGO], ISNUMBER(SEARCH("devoluci", BP[NOMBRE CUENTA])), {""})),
    ISNUMBER(MATCH(BP[[#This Row],[CODIGO]], _xlpm.codigos_devolucion, 0))
)</f>
        <v>0</v>
      </c>
    </row>
    <row r="9518" spans="1:9" x14ac:dyDescent="0.25">
      <c r="A9518" s="68"/>
      <c r="B9518" s="68"/>
      <c r="C9518" s="68"/>
      <c r="D9518" s="68"/>
      <c r="E9518" s="68"/>
      <c r="F9518" s="68"/>
      <c r="G9518" s="389"/>
      <c r="H9518" s="387" t="b" cm="1">
        <f t="array" aca="1" ref="H9518" ca="1">EsNegrita(BP[[#This Row],[CODIGO]])</f>
        <v>0</v>
      </c>
      <c r="I9518" s="387" t="b" cm="1">
        <f t="array" ref="I9518">_xlfn.LET(
    _xlpm.codigos_devolucion, _xlfn.UNIQUE(_xlfn._xlws.FILTER(BP[CODIGO], ISNUMBER(SEARCH("devoluci", BP[NOMBRE CUENTA])), {""})),
    ISNUMBER(MATCH(BP[[#This Row],[CODIGO]], _xlpm.codigos_devolucion, 0))
)</f>
        <v>0</v>
      </c>
    </row>
    <row r="9519" spans="1:9" x14ac:dyDescent="0.25">
      <c r="A9519" s="68"/>
      <c r="B9519" s="68"/>
      <c r="C9519" s="68"/>
      <c r="D9519" s="68"/>
      <c r="E9519" s="68"/>
      <c r="F9519" s="68"/>
      <c r="G9519" s="389"/>
      <c r="H9519" s="387" t="b" cm="1">
        <f t="array" aca="1" ref="H9519" ca="1">EsNegrita(BP[[#This Row],[CODIGO]])</f>
        <v>0</v>
      </c>
      <c r="I9519" s="387" t="b" cm="1">
        <f t="array" ref="I9519">_xlfn.LET(
    _xlpm.codigos_devolucion, _xlfn.UNIQUE(_xlfn._xlws.FILTER(BP[CODIGO], ISNUMBER(SEARCH("devoluci", BP[NOMBRE CUENTA])), {""})),
    ISNUMBER(MATCH(BP[[#This Row],[CODIGO]], _xlpm.codigos_devolucion, 0))
)</f>
        <v>0</v>
      </c>
    </row>
    <row r="9520" spans="1:9" x14ac:dyDescent="0.25">
      <c r="A9520" s="68"/>
      <c r="B9520" s="68"/>
      <c r="C9520" s="68"/>
      <c r="D9520" s="68"/>
      <c r="E9520" s="68"/>
      <c r="F9520" s="68"/>
      <c r="G9520" s="389"/>
      <c r="H9520" s="387" t="b" cm="1">
        <f t="array" aca="1" ref="H9520" ca="1">EsNegrita(BP[[#This Row],[CODIGO]])</f>
        <v>0</v>
      </c>
      <c r="I9520" s="387" t="b" cm="1">
        <f t="array" ref="I9520">_xlfn.LET(
    _xlpm.codigos_devolucion, _xlfn.UNIQUE(_xlfn._xlws.FILTER(BP[CODIGO], ISNUMBER(SEARCH("devoluci", BP[NOMBRE CUENTA])), {""})),
    ISNUMBER(MATCH(BP[[#This Row],[CODIGO]], _xlpm.codigos_devolucion, 0))
)</f>
        <v>0</v>
      </c>
    </row>
    <row r="9521" spans="1:9" x14ac:dyDescent="0.25">
      <c r="A9521" s="68"/>
      <c r="B9521" s="68"/>
      <c r="C9521" s="68"/>
      <c r="D9521" s="68"/>
      <c r="E9521" s="68"/>
      <c r="F9521" s="68"/>
      <c r="G9521" s="389"/>
      <c r="H9521" s="387" t="b" cm="1">
        <f t="array" aca="1" ref="H9521" ca="1">EsNegrita(BP[[#This Row],[CODIGO]])</f>
        <v>0</v>
      </c>
      <c r="I9521" s="387" t="b" cm="1">
        <f t="array" ref="I9521">_xlfn.LET(
    _xlpm.codigos_devolucion, _xlfn.UNIQUE(_xlfn._xlws.FILTER(BP[CODIGO], ISNUMBER(SEARCH("devoluci", BP[NOMBRE CUENTA])), {""})),
    ISNUMBER(MATCH(BP[[#This Row],[CODIGO]], _xlpm.codigos_devolucion, 0))
)</f>
        <v>0</v>
      </c>
    </row>
    <row r="9522" spans="1:9" x14ac:dyDescent="0.25">
      <c r="A9522" s="68"/>
      <c r="B9522" s="68"/>
      <c r="C9522" s="68"/>
      <c r="D9522" s="68"/>
      <c r="E9522" s="68"/>
      <c r="F9522" s="68"/>
      <c r="G9522" s="389"/>
      <c r="H9522" s="387" t="b" cm="1">
        <f t="array" aca="1" ref="H9522" ca="1">EsNegrita(BP[[#This Row],[CODIGO]])</f>
        <v>0</v>
      </c>
      <c r="I9522" s="387" t="b" cm="1">
        <f t="array" ref="I9522">_xlfn.LET(
    _xlpm.codigos_devolucion, _xlfn.UNIQUE(_xlfn._xlws.FILTER(BP[CODIGO], ISNUMBER(SEARCH("devoluci", BP[NOMBRE CUENTA])), {""})),
    ISNUMBER(MATCH(BP[[#This Row],[CODIGO]], _xlpm.codigos_devolucion, 0))
)</f>
        <v>0</v>
      </c>
    </row>
    <row r="9523" spans="1:9" x14ac:dyDescent="0.25">
      <c r="A9523" s="68"/>
      <c r="B9523" s="68"/>
      <c r="C9523" s="68"/>
      <c r="D9523" s="68"/>
      <c r="E9523" s="68"/>
      <c r="F9523" s="68"/>
      <c r="G9523" s="389"/>
      <c r="H9523" s="387" t="b" cm="1">
        <f t="array" aca="1" ref="H9523" ca="1">EsNegrita(BP[[#This Row],[CODIGO]])</f>
        <v>0</v>
      </c>
      <c r="I9523" s="387" t="b" cm="1">
        <f t="array" ref="I9523">_xlfn.LET(
    _xlpm.codigos_devolucion, _xlfn.UNIQUE(_xlfn._xlws.FILTER(BP[CODIGO], ISNUMBER(SEARCH("devoluci", BP[NOMBRE CUENTA])), {""})),
    ISNUMBER(MATCH(BP[[#This Row],[CODIGO]], _xlpm.codigos_devolucion, 0))
)</f>
        <v>0</v>
      </c>
    </row>
    <row r="9524" spans="1:9" x14ac:dyDescent="0.25">
      <c r="A9524" s="68"/>
      <c r="B9524" s="68"/>
      <c r="C9524" s="68"/>
      <c r="D9524" s="68"/>
      <c r="E9524" s="68"/>
      <c r="F9524" s="68"/>
      <c r="G9524" s="389"/>
      <c r="H9524" s="387" t="b" cm="1">
        <f t="array" aca="1" ref="H9524" ca="1">EsNegrita(BP[[#This Row],[CODIGO]])</f>
        <v>0</v>
      </c>
      <c r="I9524" s="387" t="b" cm="1">
        <f t="array" ref="I9524">_xlfn.LET(
    _xlpm.codigos_devolucion, _xlfn.UNIQUE(_xlfn._xlws.FILTER(BP[CODIGO], ISNUMBER(SEARCH("devoluci", BP[NOMBRE CUENTA])), {""})),
    ISNUMBER(MATCH(BP[[#This Row],[CODIGO]], _xlpm.codigos_devolucion, 0))
)</f>
        <v>0</v>
      </c>
    </row>
    <row r="9525" spans="1:9" x14ac:dyDescent="0.25">
      <c r="A9525" s="68"/>
      <c r="B9525" s="68"/>
      <c r="C9525" s="68"/>
      <c r="D9525" s="68"/>
      <c r="E9525" s="68"/>
      <c r="F9525" s="68"/>
      <c r="G9525" s="389"/>
      <c r="H9525" s="387" t="b" cm="1">
        <f t="array" aca="1" ref="H9525" ca="1">EsNegrita(BP[[#This Row],[CODIGO]])</f>
        <v>0</v>
      </c>
      <c r="I9525" s="387" t="b" cm="1">
        <f t="array" ref="I9525">_xlfn.LET(
    _xlpm.codigos_devolucion, _xlfn.UNIQUE(_xlfn._xlws.FILTER(BP[CODIGO], ISNUMBER(SEARCH("devoluci", BP[NOMBRE CUENTA])), {""})),
    ISNUMBER(MATCH(BP[[#This Row],[CODIGO]], _xlpm.codigos_devolucion, 0))
)</f>
        <v>0</v>
      </c>
    </row>
    <row r="9526" spans="1:9" x14ac:dyDescent="0.25">
      <c r="A9526" s="68"/>
      <c r="B9526" s="68"/>
      <c r="C9526" s="68"/>
      <c r="D9526" s="68"/>
      <c r="E9526" s="68"/>
      <c r="F9526" s="68"/>
      <c r="G9526" s="389"/>
      <c r="H9526" s="387" t="b" cm="1">
        <f t="array" aca="1" ref="H9526" ca="1">EsNegrita(BP[[#This Row],[CODIGO]])</f>
        <v>0</v>
      </c>
      <c r="I9526" s="387" t="b" cm="1">
        <f t="array" ref="I9526">_xlfn.LET(
    _xlpm.codigos_devolucion, _xlfn.UNIQUE(_xlfn._xlws.FILTER(BP[CODIGO], ISNUMBER(SEARCH("devoluci", BP[NOMBRE CUENTA])), {""})),
    ISNUMBER(MATCH(BP[[#This Row],[CODIGO]], _xlpm.codigos_devolucion, 0))
)</f>
        <v>0</v>
      </c>
    </row>
    <row r="9527" spans="1:9" x14ac:dyDescent="0.25">
      <c r="A9527" s="68"/>
      <c r="B9527" s="68"/>
      <c r="C9527" s="68"/>
      <c r="D9527" s="68"/>
      <c r="E9527" s="68"/>
      <c r="F9527" s="68"/>
      <c r="G9527" s="389"/>
      <c r="H9527" s="387" t="b" cm="1">
        <f t="array" aca="1" ref="H9527" ca="1">EsNegrita(BP[[#This Row],[CODIGO]])</f>
        <v>0</v>
      </c>
      <c r="I9527" s="387" t="b" cm="1">
        <f t="array" ref="I9527">_xlfn.LET(
    _xlpm.codigos_devolucion, _xlfn.UNIQUE(_xlfn._xlws.FILTER(BP[CODIGO], ISNUMBER(SEARCH("devoluci", BP[NOMBRE CUENTA])), {""})),
    ISNUMBER(MATCH(BP[[#This Row],[CODIGO]], _xlpm.codigos_devolucion, 0))
)</f>
        <v>0</v>
      </c>
    </row>
    <row r="9528" spans="1:9" x14ac:dyDescent="0.25">
      <c r="A9528" s="68"/>
      <c r="B9528" s="68"/>
      <c r="C9528" s="68"/>
      <c r="D9528" s="68"/>
      <c r="E9528" s="68"/>
      <c r="F9528" s="68"/>
      <c r="G9528" s="389"/>
      <c r="H9528" s="387" t="b" cm="1">
        <f t="array" aca="1" ref="H9528" ca="1">EsNegrita(BP[[#This Row],[CODIGO]])</f>
        <v>0</v>
      </c>
      <c r="I9528" s="387" t="b" cm="1">
        <f t="array" ref="I9528">_xlfn.LET(
    _xlpm.codigos_devolucion, _xlfn.UNIQUE(_xlfn._xlws.FILTER(BP[CODIGO], ISNUMBER(SEARCH("devoluci", BP[NOMBRE CUENTA])), {""})),
    ISNUMBER(MATCH(BP[[#This Row],[CODIGO]], _xlpm.codigos_devolucion, 0))
)</f>
        <v>0</v>
      </c>
    </row>
    <row r="9529" spans="1:9" x14ac:dyDescent="0.25">
      <c r="A9529" s="68"/>
      <c r="B9529" s="68"/>
      <c r="C9529" s="68"/>
      <c r="D9529" s="68"/>
      <c r="E9529" s="68"/>
      <c r="F9529" s="68"/>
      <c r="G9529" s="389"/>
      <c r="H9529" s="387" t="b" cm="1">
        <f t="array" aca="1" ref="H9529" ca="1">EsNegrita(BP[[#This Row],[CODIGO]])</f>
        <v>0</v>
      </c>
      <c r="I9529" s="387" t="b" cm="1">
        <f t="array" ref="I9529">_xlfn.LET(
    _xlpm.codigos_devolucion, _xlfn.UNIQUE(_xlfn._xlws.FILTER(BP[CODIGO], ISNUMBER(SEARCH("devoluci", BP[NOMBRE CUENTA])), {""})),
    ISNUMBER(MATCH(BP[[#This Row],[CODIGO]], _xlpm.codigos_devolucion, 0))
)</f>
        <v>0</v>
      </c>
    </row>
    <row r="9530" spans="1:9" x14ac:dyDescent="0.25">
      <c r="A9530" s="68"/>
      <c r="B9530" s="68"/>
      <c r="C9530" s="68"/>
      <c r="D9530" s="68"/>
      <c r="E9530" s="68"/>
      <c r="F9530" s="68"/>
      <c r="G9530" s="389"/>
      <c r="H9530" s="387" t="b" cm="1">
        <f t="array" aca="1" ref="H9530" ca="1">EsNegrita(BP[[#This Row],[CODIGO]])</f>
        <v>0</v>
      </c>
      <c r="I9530" s="387" t="b" cm="1">
        <f t="array" ref="I9530">_xlfn.LET(
    _xlpm.codigos_devolucion, _xlfn.UNIQUE(_xlfn._xlws.FILTER(BP[CODIGO], ISNUMBER(SEARCH("devoluci", BP[NOMBRE CUENTA])), {""})),
    ISNUMBER(MATCH(BP[[#This Row],[CODIGO]], _xlpm.codigos_devolucion, 0))
)</f>
        <v>0</v>
      </c>
    </row>
    <row r="9531" spans="1:9" x14ac:dyDescent="0.25">
      <c r="A9531" s="68"/>
      <c r="B9531" s="68"/>
      <c r="C9531" s="68"/>
      <c r="D9531" s="68"/>
      <c r="E9531" s="68"/>
      <c r="F9531" s="68"/>
      <c r="G9531" s="389"/>
      <c r="H9531" s="387" t="b" cm="1">
        <f t="array" aca="1" ref="H9531" ca="1">EsNegrita(BP[[#This Row],[CODIGO]])</f>
        <v>0</v>
      </c>
      <c r="I9531" s="387" t="b" cm="1">
        <f t="array" ref="I9531">_xlfn.LET(
    _xlpm.codigos_devolucion, _xlfn.UNIQUE(_xlfn._xlws.FILTER(BP[CODIGO], ISNUMBER(SEARCH("devoluci", BP[NOMBRE CUENTA])), {""})),
    ISNUMBER(MATCH(BP[[#This Row],[CODIGO]], _xlpm.codigos_devolucion, 0))
)</f>
        <v>0</v>
      </c>
    </row>
    <row r="9532" spans="1:9" x14ac:dyDescent="0.25">
      <c r="A9532" s="68"/>
      <c r="B9532" s="68"/>
      <c r="C9532" s="68"/>
      <c r="D9532" s="68"/>
      <c r="E9532" s="68"/>
      <c r="F9532" s="68"/>
      <c r="G9532" s="389"/>
      <c r="H9532" s="387" t="b" cm="1">
        <f t="array" aca="1" ref="H9532" ca="1">EsNegrita(BP[[#This Row],[CODIGO]])</f>
        <v>0</v>
      </c>
      <c r="I9532" s="387" t="b" cm="1">
        <f t="array" ref="I9532">_xlfn.LET(
    _xlpm.codigos_devolucion, _xlfn.UNIQUE(_xlfn._xlws.FILTER(BP[CODIGO], ISNUMBER(SEARCH("devoluci", BP[NOMBRE CUENTA])), {""})),
    ISNUMBER(MATCH(BP[[#This Row],[CODIGO]], _xlpm.codigos_devolucion, 0))
)</f>
        <v>0</v>
      </c>
    </row>
    <row r="9533" spans="1:9" x14ac:dyDescent="0.25">
      <c r="A9533" s="68"/>
      <c r="B9533" s="68"/>
      <c r="C9533" s="68"/>
      <c r="D9533" s="68"/>
      <c r="E9533" s="68"/>
      <c r="F9533" s="68"/>
      <c r="G9533" s="389"/>
      <c r="H9533" s="387" t="b" cm="1">
        <f t="array" aca="1" ref="H9533" ca="1">EsNegrita(BP[[#This Row],[CODIGO]])</f>
        <v>0</v>
      </c>
      <c r="I9533" s="387" t="b" cm="1">
        <f t="array" ref="I9533">_xlfn.LET(
    _xlpm.codigos_devolucion, _xlfn.UNIQUE(_xlfn._xlws.FILTER(BP[CODIGO], ISNUMBER(SEARCH("devoluci", BP[NOMBRE CUENTA])), {""})),
    ISNUMBER(MATCH(BP[[#This Row],[CODIGO]], _xlpm.codigos_devolucion, 0))
)</f>
        <v>0</v>
      </c>
    </row>
    <row r="9534" spans="1:9" x14ac:dyDescent="0.25">
      <c r="A9534" s="68"/>
      <c r="B9534" s="68"/>
      <c r="C9534" s="68"/>
      <c r="D9534" s="68"/>
      <c r="E9534" s="68"/>
      <c r="F9534" s="68"/>
      <c r="G9534" s="389"/>
      <c r="H9534" s="387" t="b" cm="1">
        <f t="array" aca="1" ref="H9534" ca="1">EsNegrita(BP[[#This Row],[CODIGO]])</f>
        <v>0</v>
      </c>
      <c r="I9534" s="387" t="b" cm="1">
        <f t="array" ref="I9534">_xlfn.LET(
    _xlpm.codigos_devolucion, _xlfn.UNIQUE(_xlfn._xlws.FILTER(BP[CODIGO], ISNUMBER(SEARCH("devoluci", BP[NOMBRE CUENTA])), {""})),
    ISNUMBER(MATCH(BP[[#This Row],[CODIGO]], _xlpm.codigos_devolucion, 0))
)</f>
        <v>0</v>
      </c>
    </row>
    <row r="9535" spans="1:9" x14ac:dyDescent="0.25">
      <c r="A9535" s="68"/>
      <c r="B9535" s="68"/>
      <c r="C9535" s="68"/>
      <c r="D9535" s="68"/>
      <c r="E9535" s="68"/>
      <c r="F9535" s="68"/>
      <c r="G9535" s="389"/>
      <c r="H9535" s="387" t="b" cm="1">
        <f t="array" aca="1" ref="H9535" ca="1">EsNegrita(BP[[#This Row],[CODIGO]])</f>
        <v>0</v>
      </c>
      <c r="I9535" s="387" t="b" cm="1">
        <f t="array" ref="I9535">_xlfn.LET(
    _xlpm.codigos_devolucion, _xlfn.UNIQUE(_xlfn._xlws.FILTER(BP[CODIGO], ISNUMBER(SEARCH("devoluci", BP[NOMBRE CUENTA])), {""})),
    ISNUMBER(MATCH(BP[[#This Row],[CODIGO]], _xlpm.codigos_devolucion, 0))
)</f>
        <v>0</v>
      </c>
    </row>
    <row r="9536" spans="1:9" x14ac:dyDescent="0.25">
      <c r="A9536" s="68"/>
      <c r="B9536" s="68"/>
      <c r="C9536" s="68"/>
      <c r="D9536" s="68"/>
      <c r="E9536" s="68"/>
      <c r="F9536" s="68"/>
      <c r="G9536" s="389"/>
      <c r="H9536" s="387" t="b" cm="1">
        <f t="array" aca="1" ref="H9536" ca="1">EsNegrita(BP[[#This Row],[CODIGO]])</f>
        <v>0</v>
      </c>
      <c r="I9536" s="387" t="b" cm="1">
        <f t="array" ref="I9536">_xlfn.LET(
    _xlpm.codigos_devolucion, _xlfn.UNIQUE(_xlfn._xlws.FILTER(BP[CODIGO], ISNUMBER(SEARCH("devoluci", BP[NOMBRE CUENTA])), {""})),
    ISNUMBER(MATCH(BP[[#This Row],[CODIGO]], _xlpm.codigos_devolucion, 0))
)</f>
        <v>0</v>
      </c>
    </row>
    <row r="9537" spans="1:9" x14ac:dyDescent="0.25">
      <c r="A9537" s="68"/>
      <c r="B9537" s="68"/>
      <c r="C9537" s="68"/>
      <c r="D9537" s="68"/>
      <c r="E9537" s="68"/>
      <c r="F9537" s="68"/>
      <c r="G9537" s="389"/>
      <c r="H9537" s="387" t="b" cm="1">
        <f t="array" aca="1" ref="H9537" ca="1">EsNegrita(BP[[#This Row],[CODIGO]])</f>
        <v>0</v>
      </c>
      <c r="I9537" s="387" t="b" cm="1">
        <f t="array" ref="I9537">_xlfn.LET(
    _xlpm.codigos_devolucion, _xlfn.UNIQUE(_xlfn._xlws.FILTER(BP[CODIGO], ISNUMBER(SEARCH("devoluci", BP[NOMBRE CUENTA])), {""})),
    ISNUMBER(MATCH(BP[[#This Row],[CODIGO]], _xlpm.codigos_devolucion, 0))
)</f>
        <v>0</v>
      </c>
    </row>
    <row r="9538" spans="1:9" x14ac:dyDescent="0.25">
      <c r="A9538" s="68"/>
      <c r="B9538" s="68"/>
      <c r="C9538" s="68"/>
      <c r="D9538" s="68"/>
      <c r="E9538" s="68"/>
      <c r="F9538" s="68"/>
      <c r="G9538" s="389"/>
      <c r="H9538" s="387" t="b" cm="1">
        <f t="array" aca="1" ref="H9538" ca="1">EsNegrita(BP[[#This Row],[CODIGO]])</f>
        <v>0</v>
      </c>
      <c r="I9538" s="387" t="b" cm="1">
        <f t="array" ref="I9538">_xlfn.LET(
    _xlpm.codigos_devolucion, _xlfn.UNIQUE(_xlfn._xlws.FILTER(BP[CODIGO], ISNUMBER(SEARCH("devoluci", BP[NOMBRE CUENTA])), {""})),
    ISNUMBER(MATCH(BP[[#This Row],[CODIGO]], _xlpm.codigos_devolucion, 0))
)</f>
        <v>0</v>
      </c>
    </row>
    <row r="9539" spans="1:9" x14ac:dyDescent="0.25">
      <c r="A9539" s="68"/>
      <c r="B9539" s="68"/>
      <c r="C9539" s="68"/>
      <c r="D9539" s="68"/>
      <c r="E9539" s="68"/>
      <c r="F9539" s="68"/>
      <c r="G9539" s="389"/>
      <c r="H9539" s="387" t="b" cm="1">
        <f t="array" aca="1" ref="H9539" ca="1">EsNegrita(BP[[#This Row],[CODIGO]])</f>
        <v>0</v>
      </c>
      <c r="I9539" s="387" t="b" cm="1">
        <f t="array" ref="I9539">_xlfn.LET(
    _xlpm.codigos_devolucion, _xlfn.UNIQUE(_xlfn._xlws.FILTER(BP[CODIGO], ISNUMBER(SEARCH("devoluci", BP[NOMBRE CUENTA])), {""})),
    ISNUMBER(MATCH(BP[[#This Row],[CODIGO]], _xlpm.codigos_devolucion, 0))
)</f>
        <v>0</v>
      </c>
    </row>
    <row r="9540" spans="1:9" x14ac:dyDescent="0.25">
      <c r="A9540" s="68"/>
      <c r="B9540" s="68"/>
      <c r="C9540" s="68"/>
      <c r="D9540" s="68"/>
      <c r="E9540" s="68"/>
      <c r="F9540" s="68"/>
      <c r="G9540" s="389"/>
      <c r="H9540" s="387" t="b" cm="1">
        <f t="array" aca="1" ref="H9540" ca="1">EsNegrita(BP[[#This Row],[CODIGO]])</f>
        <v>0</v>
      </c>
      <c r="I9540" s="387" t="b" cm="1">
        <f t="array" ref="I9540">_xlfn.LET(
    _xlpm.codigos_devolucion, _xlfn.UNIQUE(_xlfn._xlws.FILTER(BP[CODIGO], ISNUMBER(SEARCH("devoluci", BP[NOMBRE CUENTA])), {""})),
    ISNUMBER(MATCH(BP[[#This Row],[CODIGO]], _xlpm.codigos_devolucion, 0))
)</f>
        <v>0</v>
      </c>
    </row>
    <row r="9541" spans="1:9" x14ac:dyDescent="0.25">
      <c r="A9541" s="68"/>
      <c r="B9541" s="68"/>
      <c r="C9541" s="68"/>
      <c r="D9541" s="68"/>
      <c r="E9541" s="68"/>
      <c r="F9541" s="68"/>
      <c r="G9541" s="389"/>
      <c r="H9541" s="387" t="b" cm="1">
        <f t="array" aca="1" ref="H9541" ca="1">EsNegrita(BP[[#This Row],[CODIGO]])</f>
        <v>0</v>
      </c>
      <c r="I9541" s="387" t="b" cm="1">
        <f t="array" ref="I9541">_xlfn.LET(
    _xlpm.codigos_devolucion, _xlfn.UNIQUE(_xlfn._xlws.FILTER(BP[CODIGO], ISNUMBER(SEARCH("devoluci", BP[NOMBRE CUENTA])), {""})),
    ISNUMBER(MATCH(BP[[#This Row],[CODIGO]], _xlpm.codigos_devolucion, 0))
)</f>
        <v>0</v>
      </c>
    </row>
    <row r="9542" spans="1:9" x14ac:dyDescent="0.25">
      <c r="A9542" s="68"/>
      <c r="B9542" s="68"/>
      <c r="C9542" s="68"/>
      <c r="D9542" s="68"/>
      <c r="E9542" s="68"/>
      <c r="F9542" s="68"/>
      <c r="G9542" s="389"/>
      <c r="H9542" s="387" t="b" cm="1">
        <f t="array" aca="1" ref="H9542" ca="1">EsNegrita(BP[[#This Row],[CODIGO]])</f>
        <v>0</v>
      </c>
      <c r="I9542" s="387" t="b" cm="1">
        <f t="array" ref="I9542">_xlfn.LET(
    _xlpm.codigos_devolucion, _xlfn.UNIQUE(_xlfn._xlws.FILTER(BP[CODIGO], ISNUMBER(SEARCH("devoluci", BP[NOMBRE CUENTA])), {""})),
    ISNUMBER(MATCH(BP[[#This Row],[CODIGO]], _xlpm.codigos_devolucion, 0))
)</f>
        <v>0</v>
      </c>
    </row>
    <row r="9543" spans="1:9" x14ac:dyDescent="0.25">
      <c r="A9543" s="68"/>
      <c r="B9543" s="68"/>
      <c r="C9543" s="68"/>
      <c r="D9543" s="68"/>
      <c r="E9543" s="68"/>
      <c r="F9543" s="68"/>
      <c r="G9543" s="389"/>
      <c r="H9543" s="387" t="b" cm="1">
        <f t="array" aca="1" ref="H9543" ca="1">EsNegrita(BP[[#This Row],[CODIGO]])</f>
        <v>0</v>
      </c>
      <c r="I9543" s="387" t="b" cm="1">
        <f t="array" ref="I9543">_xlfn.LET(
    _xlpm.codigos_devolucion, _xlfn.UNIQUE(_xlfn._xlws.FILTER(BP[CODIGO], ISNUMBER(SEARCH("devoluci", BP[NOMBRE CUENTA])), {""})),
    ISNUMBER(MATCH(BP[[#This Row],[CODIGO]], _xlpm.codigos_devolucion, 0))
)</f>
        <v>0</v>
      </c>
    </row>
    <row r="9544" spans="1:9" x14ac:dyDescent="0.25">
      <c r="A9544" s="68"/>
      <c r="B9544" s="68"/>
      <c r="C9544" s="68"/>
      <c r="D9544" s="68"/>
      <c r="E9544" s="68"/>
      <c r="F9544" s="68"/>
      <c r="G9544" s="389"/>
      <c r="H9544" s="387" t="b" cm="1">
        <f t="array" aca="1" ref="H9544" ca="1">EsNegrita(BP[[#This Row],[CODIGO]])</f>
        <v>0</v>
      </c>
      <c r="I9544" s="387" t="b" cm="1">
        <f t="array" ref="I9544">_xlfn.LET(
    _xlpm.codigos_devolucion, _xlfn.UNIQUE(_xlfn._xlws.FILTER(BP[CODIGO], ISNUMBER(SEARCH("devoluci", BP[NOMBRE CUENTA])), {""})),
    ISNUMBER(MATCH(BP[[#This Row],[CODIGO]], _xlpm.codigos_devolucion, 0))
)</f>
        <v>0</v>
      </c>
    </row>
    <row r="9545" spans="1:9" x14ac:dyDescent="0.25">
      <c r="A9545" s="68"/>
      <c r="B9545" s="68"/>
      <c r="C9545" s="68"/>
      <c r="D9545" s="68"/>
      <c r="E9545" s="68"/>
      <c r="F9545" s="68"/>
      <c r="G9545" s="389"/>
      <c r="H9545" s="387" t="b" cm="1">
        <f t="array" aca="1" ref="H9545" ca="1">EsNegrita(BP[[#This Row],[CODIGO]])</f>
        <v>0</v>
      </c>
      <c r="I9545" s="387" t="b" cm="1">
        <f t="array" ref="I9545">_xlfn.LET(
    _xlpm.codigos_devolucion, _xlfn.UNIQUE(_xlfn._xlws.FILTER(BP[CODIGO], ISNUMBER(SEARCH("devoluci", BP[NOMBRE CUENTA])), {""})),
    ISNUMBER(MATCH(BP[[#This Row],[CODIGO]], _xlpm.codigos_devolucion, 0))
)</f>
        <v>0</v>
      </c>
    </row>
    <row r="9546" spans="1:9" x14ac:dyDescent="0.25">
      <c r="A9546" s="68"/>
      <c r="B9546" s="68"/>
      <c r="C9546" s="68"/>
      <c r="D9546" s="68"/>
      <c r="E9546" s="68"/>
      <c r="F9546" s="68"/>
      <c r="G9546" s="389"/>
      <c r="H9546" s="387" t="b" cm="1">
        <f t="array" aca="1" ref="H9546" ca="1">EsNegrita(BP[[#This Row],[CODIGO]])</f>
        <v>0</v>
      </c>
      <c r="I9546" s="387" t="b" cm="1">
        <f t="array" ref="I9546">_xlfn.LET(
    _xlpm.codigos_devolucion, _xlfn.UNIQUE(_xlfn._xlws.FILTER(BP[CODIGO], ISNUMBER(SEARCH("devoluci", BP[NOMBRE CUENTA])), {""})),
    ISNUMBER(MATCH(BP[[#This Row],[CODIGO]], _xlpm.codigos_devolucion, 0))
)</f>
        <v>0</v>
      </c>
    </row>
    <row r="9547" spans="1:9" x14ac:dyDescent="0.25">
      <c r="A9547" s="68"/>
      <c r="B9547" s="68"/>
      <c r="C9547" s="68"/>
      <c r="D9547" s="68"/>
      <c r="E9547" s="68"/>
      <c r="F9547" s="68"/>
      <c r="G9547" s="389"/>
      <c r="H9547" s="387" t="b" cm="1">
        <f t="array" aca="1" ref="H9547" ca="1">EsNegrita(BP[[#This Row],[CODIGO]])</f>
        <v>0</v>
      </c>
      <c r="I9547" s="387" t="b" cm="1">
        <f t="array" ref="I9547">_xlfn.LET(
    _xlpm.codigos_devolucion, _xlfn.UNIQUE(_xlfn._xlws.FILTER(BP[CODIGO], ISNUMBER(SEARCH("devoluci", BP[NOMBRE CUENTA])), {""})),
    ISNUMBER(MATCH(BP[[#This Row],[CODIGO]], _xlpm.codigos_devolucion, 0))
)</f>
        <v>0</v>
      </c>
    </row>
    <row r="9548" spans="1:9" x14ac:dyDescent="0.25">
      <c r="A9548" s="68"/>
      <c r="B9548" s="68"/>
      <c r="C9548" s="68"/>
      <c r="D9548" s="68"/>
      <c r="E9548" s="68"/>
      <c r="F9548" s="68"/>
      <c r="G9548" s="389"/>
      <c r="H9548" s="387" t="b" cm="1">
        <f t="array" aca="1" ref="H9548" ca="1">EsNegrita(BP[[#This Row],[CODIGO]])</f>
        <v>0</v>
      </c>
      <c r="I9548" s="387" t="b" cm="1">
        <f t="array" ref="I9548">_xlfn.LET(
    _xlpm.codigos_devolucion, _xlfn.UNIQUE(_xlfn._xlws.FILTER(BP[CODIGO], ISNUMBER(SEARCH("devoluci", BP[NOMBRE CUENTA])), {""})),
    ISNUMBER(MATCH(BP[[#This Row],[CODIGO]], _xlpm.codigos_devolucion, 0))
)</f>
        <v>0</v>
      </c>
    </row>
    <row r="9549" spans="1:9" x14ac:dyDescent="0.25">
      <c r="A9549" s="68"/>
      <c r="B9549" s="68"/>
      <c r="C9549" s="68"/>
      <c r="D9549" s="68"/>
      <c r="E9549" s="68"/>
      <c r="F9549" s="68"/>
      <c r="G9549" s="389"/>
      <c r="H9549" s="387" t="b" cm="1">
        <f t="array" aca="1" ref="H9549" ca="1">EsNegrita(BP[[#This Row],[CODIGO]])</f>
        <v>0</v>
      </c>
      <c r="I9549" s="387" t="b" cm="1">
        <f t="array" ref="I9549">_xlfn.LET(
    _xlpm.codigos_devolucion, _xlfn.UNIQUE(_xlfn._xlws.FILTER(BP[CODIGO], ISNUMBER(SEARCH("devoluci", BP[NOMBRE CUENTA])), {""})),
    ISNUMBER(MATCH(BP[[#This Row],[CODIGO]], _xlpm.codigos_devolucion, 0))
)</f>
        <v>0</v>
      </c>
    </row>
    <row r="9550" spans="1:9" x14ac:dyDescent="0.25">
      <c r="A9550" s="68"/>
      <c r="B9550" s="68"/>
      <c r="C9550" s="68"/>
      <c r="D9550" s="68"/>
      <c r="E9550" s="68"/>
      <c r="F9550" s="68"/>
      <c r="G9550" s="389"/>
      <c r="H9550" s="387" t="b" cm="1">
        <f t="array" aca="1" ref="H9550" ca="1">EsNegrita(BP[[#This Row],[CODIGO]])</f>
        <v>0</v>
      </c>
      <c r="I9550" s="387" t="b" cm="1">
        <f t="array" ref="I9550">_xlfn.LET(
    _xlpm.codigos_devolucion, _xlfn.UNIQUE(_xlfn._xlws.FILTER(BP[CODIGO], ISNUMBER(SEARCH("devoluci", BP[NOMBRE CUENTA])), {""})),
    ISNUMBER(MATCH(BP[[#This Row],[CODIGO]], _xlpm.codigos_devolucion, 0))
)</f>
        <v>0</v>
      </c>
    </row>
    <row r="9551" spans="1:9" x14ac:dyDescent="0.25">
      <c r="A9551" s="68"/>
      <c r="B9551" s="68"/>
      <c r="C9551" s="68"/>
      <c r="D9551" s="68"/>
      <c r="E9551" s="68"/>
      <c r="F9551" s="68"/>
      <c r="G9551" s="389"/>
      <c r="H9551" s="387" t="b" cm="1">
        <f t="array" aca="1" ref="H9551" ca="1">EsNegrita(BP[[#This Row],[CODIGO]])</f>
        <v>0</v>
      </c>
      <c r="I9551" s="387" t="b" cm="1">
        <f t="array" ref="I9551">_xlfn.LET(
    _xlpm.codigos_devolucion, _xlfn.UNIQUE(_xlfn._xlws.FILTER(BP[CODIGO], ISNUMBER(SEARCH("devoluci", BP[NOMBRE CUENTA])), {""})),
    ISNUMBER(MATCH(BP[[#This Row],[CODIGO]], _xlpm.codigos_devolucion, 0))
)</f>
        <v>0</v>
      </c>
    </row>
    <row r="9552" spans="1:9" x14ac:dyDescent="0.25">
      <c r="A9552" s="68"/>
      <c r="B9552" s="68"/>
      <c r="C9552" s="68"/>
      <c r="D9552" s="68"/>
      <c r="E9552" s="68"/>
      <c r="F9552" s="68"/>
      <c r="G9552" s="389"/>
      <c r="H9552" s="387" t="b" cm="1">
        <f t="array" aca="1" ref="H9552" ca="1">EsNegrita(BP[[#This Row],[CODIGO]])</f>
        <v>0</v>
      </c>
      <c r="I9552" s="387" t="b" cm="1">
        <f t="array" ref="I9552">_xlfn.LET(
    _xlpm.codigos_devolucion, _xlfn.UNIQUE(_xlfn._xlws.FILTER(BP[CODIGO], ISNUMBER(SEARCH("devoluci", BP[NOMBRE CUENTA])), {""})),
    ISNUMBER(MATCH(BP[[#This Row],[CODIGO]], _xlpm.codigos_devolucion, 0))
)</f>
        <v>0</v>
      </c>
    </row>
    <row r="9553" spans="1:9" x14ac:dyDescent="0.25">
      <c r="A9553" s="68"/>
      <c r="B9553" s="68"/>
      <c r="C9553" s="68"/>
      <c r="D9553" s="68"/>
      <c r="E9553" s="68"/>
      <c r="F9553" s="68"/>
      <c r="G9553" s="389"/>
      <c r="H9553" s="387" t="b" cm="1">
        <f t="array" aca="1" ref="H9553" ca="1">EsNegrita(BP[[#This Row],[CODIGO]])</f>
        <v>0</v>
      </c>
      <c r="I9553" s="387" t="b" cm="1">
        <f t="array" ref="I9553">_xlfn.LET(
    _xlpm.codigos_devolucion, _xlfn.UNIQUE(_xlfn._xlws.FILTER(BP[CODIGO], ISNUMBER(SEARCH("devoluci", BP[NOMBRE CUENTA])), {""})),
    ISNUMBER(MATCH(BP[[#This Row],[CODIGO]], _xlpm.codigos_devolucion, 0))
)</f>
        <v>0</v>
      </c>
    </row>
    <row r="9554" spans="1:9" x14ac:dyDescent="0.25">
      <c r="A9554" s="68"/>
      <c r="B9554" s="68"/>
      <c r="C9554" s="68"/>
      <c r="D9554" s="68"/>
      <c r="E9554" s="68"/>
      <c r="F9554" s="68"/>
      <c r="G9554" s="389"/>
      <c r="H9554" s="387" t="b" cm="1">
        <f t="array" aca="1" ref="H9554" ca="1">EsNegrita(BP[[#This Row],[CODIGO]])</f>
        <v>0</v>
      </c>
      <c r="I9554" s="387" t="b" cm="1">
        <f t="array" ref="I9554">_xlfn.LET(
    _xlpm.codigos_devolucion, _xlfn.UNIQUE(_xlfn._xlws.FILTER(BP[CODIGO], ISNUMBER(SEARCH("devoluci", BP[NOMBRE CUENTA])), {""})),
    ISNUMBER(MATCH(BP[[#This Row],[CODIGO]], _xlpm.codigos_devolucion, 0))
)</f>
        <v>0</v>
      </c>
    </row>
    <row r="9555" spans="1:9" x14ac:dyDescent="0.25">
      <c r="A9555" s="68"/>
      <c r="B9555" s="68"/>
      <c r="C9555" s="68"/>
      <c r="D9555" s="68"/>
      <c r="E9555" s="68"/>
      <c r="F9555" s="68"/>
      <c r="G9555" s="389"/>
      <c r="H9555" s="387" t="b" cm="1">
        <f t="array" aca="1" ref="H9555" ca="1">EsNegrita(BP[[#This Row],[CODIGO]])</f>
        <v>0</v>
      </c>
      <c r="I9555" s="387" t="b" cm="1">
        <f t="array" ref="I9555">_xlfn.LET(
    _xlpm.codigos_devolucion, _xlfn.UNIQUE(_xlfn._xlws.FILTER(BP[CODIGO], ISNUMBER(SEARCH("devoluci", BP[NOMBRE CUENTA])), {""})),
    ISNUMBER(MATCH(BP[[#This Row],[CODIGO]], _xlpm.codigos_devolucion, 0))
)</f>
        <v>0</v>
      </c>
    </row>
    <row r="9556" spans="1:9" x14ac:dyDescent="0.25">
      <c r="A9556" s="68"/>
      <c r="B9556" s="68"/>
      <c r="C9556" s="68"/>
      <c r="D9556" s="68"/>
      <c r="E9556" s="68"/>
      <c r="F9556" s="68"/>
      <c r="G9556" s="389"/>
      <c r="H9556" s="387" t="b" cm="1">
        <f t="array" aca="1" ref="H9556" ca="1">EsNegrita(BP[[#This Row],[CODIGO]])</f>
        <v>0</v>
      </c>
      <c r="I9556" s="387" t="b" cm="1">
        <f t="array" ref="I9556">_xlfn.LET(
    _xlpm.codigos_devolucion, _xlfn.UNIQUE(_xlfn._xlws.FILTER(BP[CODIGO], ISNUMBER(SEARCH("devoluci", BP[NOMBRE CUENTA])), {""})),
    ISNUMBER(MATCH(BP[[#This Row],[CODIGO]], _xlpm.codigos_devolucion, 0))
)</f>
        <v>0</v>
      </c>
    </row>
    <row r="9557" spans="1:9" x14ac:dyDescent="0.25">
      <c r="A9557" s="68"/>
      <c r="B9557" s="68"/>
      <c r="C9557" s="68"/>
      <c r="D9557" s="68"/>
      <c r="E9557" s="68"/>
      <c r="F9557" s="68"/>
      <c r="G9557" s="389"/>
      <c r="H9557" s="387" t="b" cm="1">
        <f t="array" aca="1" ref="H9557" ca="1">EsNegrita(BP[[#This Row],[CODIGO]])</f>
        <v>0</v>
      </c>
      <c r="I9557" s="387" t="b" cm="1">
        <f t="array" ref="I9557">_xlfn.LET(
    _xlpm.codigos_devolucion, _xlfn.UNIQUE(_xlfn._xlws.FILTER(BP[CODIGO], ISNUMBER(SEARCH("devoluci", BP[NOMBRE CUENTA])), {""})),
    ISNUMBER(MATCH(BP[[#This Row],[CODIGO]], _xlpm.codigos_devolucion, 0))
)</f>
        <v>0</v>
      </c>
    </row>
    <row r="9558" spans="1:9" x14ac:dyDescent="0.25">
      <c r="A9558" s="68"/>
      <c r="B9558" s="68"/>
      <c r="C9558" s="68"/>
      <c r="D9558" s="68"/>
      <c r="E9558" s="68"/>
      <c r="F9558" s="68"/>
      <c r="G9558" s="389"/>
      <c r="H9558" s="387" t="b" cm="1">
        <f t="array" aca="1" ref="H9558" ca="1">EsNegrita(BP[[#This Row],[CODIGO]])</f>
        <v>0</v>
      </c>
      <c r="I9558" s="387" t="b" cm="1">
        <f t="array" ref="I9558">_xlfn.LET(
    _xlpm.codigos_devolucion, _xlfn.UNIQUE(_xlfn._xlws.FILTER(BP[CODIGO], ISNUMBER(SEARCH("devoluci", BP[NOMBRE CUENTA])), {""})),
    ISNUMBER(MATCH(BP[[#This Row],[CODIGO]], _xlpm.codigos_devolucion, 0))
)</f>
        <v>0</v>
      </c>
    </row>
    <row r="9559" spans="1:9" x14ac:dyDescent="0.25">
      <c r="A9559" s="68"/>
      <c r="B9559" s="68"/>
      <c r="C9559" s="68"/>
      <c r="D9559" s="68"/>
      <c r="E9559" s="68"/>
      <c r="F9559" s="68"/>
      <c r="G9559" s="389"/>
      <c r="H9559" s="387" t="b" cm="1">
        <f t="array" aca="1" ref="H9559" ca="1">EsNegrita(BP[[#This Row],[CODIGO]])</f>
        <v>0</v>
      </c>
      <c r="I9559" s="387" t="b" cm="1">
        <f t="array" ref="I9559">_xlfn.LET(
    _xlpm.codigos_devolucion, _xlfn.UNIQUE(_xlfn._xlws.FILTER(BP[CODIGO], ISNUMBER(SEARCH("devoluci", BP[NOMBRE CUENTA])), {""})),
    ISNUMBER(MATCH(BP[[#This Row],[CODIGO]], _xlpm.codigos_devolucion, 0))
)</f>
        <v>0</v>
      </c>
    </row>
    <row r="9560" spans="1:9" x14ac:dyDescent="0.25">
      <c r="A9560" s="68"/>
      <c r="B9560" s="68"/>
      <c r="C9560" s="68"/>
      <c r="D9560" s="68"/>
      <c r="E9560" s="68"/>
      <c r="F9560" s="68"/>
      <c r="G9560" s="389"/>
      <c r="H9560" s="387" t="b" cm="1">
        <f t="array" aca="1" ref="H9560" ca="1">EsNegrita(BP[[#This Row],[CODIGO]])</f>
        <v>0</v>
      </c>
      <c r="I9560" s="387" t="b" cm="1">
        <f t="array" ref="I9560">_xlfn.LET(
    _xlpm.codigos_devolucion, _xlfn.UNIQUE(_xlfn._xlws.FILTER(BP[CODIGO], ISNUMBER(SEARCH("devoluci", BP[NOMBRE CUENTA])), {""})),
    ISNUMBER(MATCH(BP[[#This Row],[CODIGO]], _xlpm.codigos_devolucion, 0))
)</f>
        <v>0</v>
      </c>
    </row>
    <row r="9561" spans="1:9" x14ac:dyDescent="0.25">
      <c r="A9561" s="68"/>
      <c r="B9561" s="68"/>
      <c r="C9561" s="68"/>
      <c r="D9561" s="68"/>
      <c r="E9561" s="68"/>
      <c r="F9561" s="68"/>
      <c r="G9561" s="389"/>
      <c r="H9561" s="387" t="b" cm="1">
        <f t="array" aca="1" ref="H9561" ca="1">EsNegrita(BP[[#This Row],[CODIGO]])</f>
        <v>0</v>
      </c>
      <c r="I9561" s="387" t="b" cm="1">
        <f t="array" ref="I9561">_xlfn.LET(
    _xlpm.codigos_devolucion, _xlfn.UNIQUE(_xlfn._xlws.FILTER(BP[CODIGO], ISNUMBER(SEARCH("devoluci", BP[NOMBRE CUENTA])), {""})),
    ISNUMBER(MATCH(BP[[#This Row],[CODIGO]], _xlpm.codigos_devolucion, 0))
)</f>
        <v>0</v>
      </c>
    </row>
    <row r="9562" spans="1:9" x14ac:dyDescent="0.25">
      <c r="A9562" s="68"/>
      <c r="B9562" s="68"/>
      <c r="C9562" s="68"/>
      <c r="D9562" s="68"/>
      <c r="E9562" s="68"/>
      <c r="F9562" s="68"/>
      <c r="G9562" s="389"/>
      <c r="H9562" s="387" t="b" cm="1">
        <f t="array" aca="1" ref="H9562" ca="1">EsNegrita(BP[[#This Row],[CODIGO]])</f>
        <v>0</v>
      </c>
      <c r="I9562" s="387" t="b" cm="1">
        <f t="array" ref="I9562">_xlfn.LET(
    _xlpm.codigos_devolucion, _xlfn.UNIQUE(_xlfn._xlws.FILTER(BP[CODIGO], ISNUMBER(SEARCH("devoluci", BP[NOMBRE CUENTA])), {""})),
    ISNUMBER(MATCH(BP[[#This Row],[CODIGO]], _xlpm.codigos_devolucion, 0))
)</f>
        <v>0</v>
      </c>
    </row>
    <row r="9563" spans="1:9" x14ac:dyDescent="0.25">
      <c r="A9563" s="68"/>
      <c r="B9563" s="68"/>
      <c r="C9563" s="68"/>
      <c r="D9563" s="68"/>
      <c r="E9563" s="68"/>
      <c r="F9563" s="68"/>
      <c r="G9563" s="389"/>
      <c r="H9563" s="387" t="b" cm="1">
        <f t="array" aca="1" ref="H9563" ca="1">EsNegrita(BP[[#This Row],[CODIGO]])</f>
        <v>0</v>
      </c>
      <c r="I9563" s="387" t="b" cm="1">
        <f t="array" ref="I9563">_xlfn.LET(
    _xlpm.codigos_devolucion, _xlfn.UNIQUE(_xlfn._xlws.FILTER(BP[CODIGO], ISNUMBER(SEARCH("devoluci", BP[NOMBRE CUENTA])), {""})),
    ISNUMBER(MATCH(BP[[#This Row],[CODIGO]], _xlpm.codigos_devolucion, 0))
)</f>
        <v>0</v>
      </c>
    </row>
    <row r="9564" spans="1:9" x14ac:dyDescent="0.25">
      <c r="A9564" s="68"/>
      <c r="B9564" s="68"/>
      <c r="C9564" s="68"/>
      <c r="D9564" s="68"/>
      <c r="E9564" s="68"/>
      <c r="F9564" s="68"/>
      <c r="G9564" s="389"/>
      <c r="H9564" s="387" t="b" cm="1">
        <f t="array" aca="1" ref="H9564" ca="1">EsNegrita(BP[[#This Row],[CODIGO]])</f>
        <v>0</v>
      </c>
      <c r="I9564" s="387" t="b" cm="1">
        <f t="array" ref="I9564">_xlfn.LET(
    _xlpm.codigos_devolucion, _xlfn.UNIQUE(_xlfn._xlws.FILTER(BP[CODIGO], ISNUMBER(SEARCH("devoluci", BP[NOMBRE CUENTA])), {""})),
    ISNUMBER(MATCH(BP[[#This Row],[CODIGO]], _xlpm.codigos_devolucion, 0))
)</f>
        <v>0</v>
      </c>
    </row>
    <row r="9565" spans="1:9" x14ac:dyDescent="0.25">
      <c r="A9565" s="68"/>
      <c r="B9565" s="68"/>
      <c r="C9565" s="68"/>
      <c r="D9565" s="68"/>
      <c r="E9565" s="68"/>
      <c r="F9565" s="68"/>
      <c r="G9565" s="389"/>
      <c r="H9565" s="387" t="b" cm="1">
        <f t="array" aca="1" ref="H9565" ca="1">EsNegrita(BP[[#This Row],[CODIGO]])</f>
        <v>0</v>
      </c>
      <c r="I9565" s="387" t="b" cm="1">
        <f t="array" ref="I9565">_xlfn.LET(
    _xlpm.codigos_devolucion, _xlfn.UNIQUE(_xlfn._xlws.FILTER(BP[CODIGO], ISNUMBER(SEARCH("devoluci", BP[NOMBRE CUENTA])), {""})),
    ISNUMBER(MATCH(BP[[#This Row],[CODIGO]], _xlpm.codigos_devolucion, 0))
)</f>
        <v>0</v>
      </c>
    </row>
    <row r="9566" spans="1:9" x14ac:dyDescent="0.25">
      <c r="A9566" s="68"/>
      <c r="B9566" s="68"/>
      <c r="C9566" s="68"/>
      <c r="D9566" s="68"/>
      <c r="E9566" s="68"/>
      <c r="F9566" s="68"/>
      <c r="G9566" s="389"/>
      <c r="H9566" s="387" t="b" cm="1">
        <f t="array" aca="1" ref="H9566" ca="1">EsNegrita(BP[[#This Row],[CODIGO]])</f>
        <v>0</v>
      </c>
      <c r="I9566" s="387" t="b" cm="1">
        <f t="array" ref="I9566">_xlfn.LET(
    _xlpm.codigos_devolucion, _xlfn.UNIQUE(_xlfn._xlws.FILTER(BP[CODIGO], ISNUMBER(SEARCH("devoluci", BP[NOMBRE CUENTA])), {""})),
    ISNUMBER(MATCH(BP[[#This Row],[CODIGO]], _xlpm.codigos_devolucion, 0))
)</f>
        <v>0</v>
      </c>
    </row>
    <row r="9567" spans="1:9" x14ac:dyDescent="0.25">
      <c r="A9567" s="68"/>
      <c r="B9567" s="68"/>
      <c r="C9567" s="68"/>
      <c r="D9567" s="68"/>
      <c r="E9567" s="68"/>
      <c r="F9567" s="68"/>
      <c r="G9567" s="389"/>
      <c r="H9567" s="387" t="b" cm="1">
        <f t="array" aca="1" ref="H9567" ca="1">EsNegrita(BP[[#This Row],[CODIGO]])</f>
        <v>0</v>
      </c>
      <c r="I9567" s="387" t="b" cm="1">
        <f t="array" ref="I9567">_xlfn.LET(
    _xlpm.codigos_devolucion, _xlfn.UNIQUE(_xlfn._xlws.FILTER(BP[CODIGO], ISNUMBER(SEARCH("devoluci", BP[NOMBRE CUENTA])), {""})),
    ISNUMBER(MATCH(BP[[#This Row],[CODIGO]], _xlpm.codigos_devolucion, 0))
)</f>
        <v>0</v>
      </c>
    </row>
    <row r="9568" spans="1:9" x14ac:dyDescent="0.25">
      <c r="A9568" s="68"/>
      <c r="B9568" s="68"/>
      <c r="C9568" s="68"/>
      <c r="D9568" s="68"/>
      <c r="E9568" s="68"/>
      <c r="F9568" s="68"/>
      <c r="G9568" s="389"/>
      <c r="H9568" s="387" t="b" cm="1">
        <f t="array" aca="1" ref="H9568" ca="1">EsNegrita(BP[[#This Row],[CODIGO]])</f>
        <v>0</v>
      </c>
      <c r="I9568" s="387" t="b" cm="1">
        <f t="array" ref="I9568">_xlfn.LET(
    _xlpm.codigos_devolucion, _xlfn.UNIQUE(_xlfn._xlws.FILTER(BP[CODIGO], ISNUMBER(SEARCH("devoluci", BP[NOMBRE CUENTA])), {""})),
    ISNUMBER(MATCH(BP[[#This Row],[CODIGO]], _xlpm.codigos_devolucion, 0))
)</f>
        <v>0</v>
      </c>
    </row>
    <row r="9569" spans="1:9" x14ac:dyDescent="0.25">
      <c r="A9569" s="68"/>
      <c r="B9569" s="68"/>
      <c r="C9569" s="68"/>
      <c r="D9569" s="68"/>
      <c r="E9569" s="68"/>
      <c r="F9569" s="68"/>
      <c r="G9569" s="389"/>
      <c r="H9569" s="387" t="b" cm="1">
        <f t="array" aca="1" ref="H9569" ca="1">EsNegrita(BP[[#This Row],[CODIGO]])</f>
        <v>0</v>
      </c>
      <c r="I9569" s="387" t="b" cm="1">
        <f t="array" ref="I9569">_xlfn.LET(
    _xlpm.codigos_devolucion, _xlfn.UNIQUE(_xlfn._xlws.FILTER(BP[CODIGO], ISNUMBER(SEARCH("devoluci", BP[NOMBRE CUENTA])), {""})),
    ISNUMBER(MATCH(BP[[#This Row],[CODIGO]], _xlpm.codigos_devolucion, 0))
)</f>
        <v>0</v>
      </c>
    </row>
    <row r="9570" spans="1:9" x14ac:dyDescent="0.25">
      <c r="A9570" s="68"/>
      <c r="B9570" s="68"/>
      <c r="C9570" s="68"/>
      <c r="D9570" s="68"/>
      <c r="E9570" s="68"/>
      <c r="F9570" s="68"/>
      <c r="G9570" s="389"/>
      <c r="H9570" s="387" t="b" cm="1">
        <f t="array" aca="1" ref="H9570" ca="1">EsNegrita(BP[[#This Row],[CODIGO]])</f>
        <v>0</v>
      </c>
      <c r="I9570" s="387" t="b" cm="1">
        <f t="array" ref="I9570">_xlfn.LET(
    _xlpm.codigos_devolucion, _xlfn.UNIQUE(_xlfn._xlws.FILTER(BP[CODIGO], ISNUMBER(SEARCH("devoluci", BP[NOMBRE CUENTA])), {""})),
    ISNUMBER(MATCH(BP[[#This Row],[CODIGO]], _xlpm.codigos_devolucion, 0))
)</f>
        <v>0</v>
      </c>
    </row>
    <row r="9571" spans="1:9" x14ac:dyDescent="0.25">
      <c r="A9571" s="68"/>
      <c r="B9571" s="68"/>
      <c r="C9571" s="68"/>
      <c r="D9571" s="68"/>
      <c r="E9571" s="68"/>
      <c r="F9571" s="68"/>
      <c r="G9571" s="389"/>
      <c r="H9571" s="387" t="b" cm="1">
        <f t="array" aca="1" ref="H9571" ca="1">EsNegrita(BP[[#This Row],[CODIGO]])</f>
        <v>0</v>
      </c>
      <c r="I9571" s="387" t="b" cm="1">
        <f t="array" ref="I9571">_xlfn.LET(
    _xlpm.codigos_devolucion, _xlfn.UNIQUE(_xlfn._xlws.FILTER(BP[CODIGO], ISNUMBER(SEARCH("devoluci", BP[NOMBRE CUENTA])), {""})),
    ISNUMBER(MATCH(BP[[#This Row],[CODIGO]], _xlpm.codigos_devolucion, 0))
)</f>
        <v>0</v>
      </c>
    </row>
    <row r="9572" spans="1:9" x14ac:dyDescent="0.25">
      <c r="A9572" s="68"/>
      <c r="B9572" s="68"/>
      <c r="C9572" s="68"/>
      <c r="D9572" s="68"/>
      <c r="E9572" s="68"/>
      <c r="F9572" s="68"/>
      <c r="G9572" s="389"/>
      <c r="H9572" s="387" t="b" cm="1">
        <f t="array" aca="1" ref="H9572" ca="1">EsNegrita(BP[[#This Row],[CODIGO]])</f>
        <v>0</v>
      </c>
      <c r="I9572" s="387" t="b" cm="1">
        <f t="array" ref="I9572">_xlfn.LET(
    _xlpm.codigos_devolucion, _xlfn.UNIQUE(_xlfn._xlws.FILTER(BP[CODIGO], ISNUMBER(SEARCH("devoluci", BP[NOMBRE CUENTA])), {""})),
    ISNUMBER(MATCH(BP[[#This Row],[CODIGO]], _xlpm.codigos_devolucion, 0))
)</f>
        <v>0</v>
      </c>
    </row>
    <row r="9573" spans="1:9" x14ac:dyDescent="0.25">
      <c r="A9573" s="68"/>
      <c r="B9573" s="68"/>
      <c r="C9573" s="68"/>
      <c r="D9573" s="68"/>
      <c r="E9573" s="68"/>
      <c r="F9573" s="68"/>
      <c r="G9573" s="389"/>
      <c r="H9573" s="387" t="b" cm="1">
        <f t="array" aca="1" ref="H9573" ca="1">EsNegrita(BP[[#This Row],[CODIGO]])</f>
        <v>0</v>
      </c>
      <c r="I9573" s="387" t="b" cm="1">
        <f t="array" ref="I9573">_xlfn.LET(
    _xlpm.codigos_devolucion, _xlfn.UNIQUE(_xlfn._xlws.FILTER(BP[CODIGO], ISNUMBER(SEARCH("devoluci", BP[NOMBRE CUENTA])), {""})),
    ISNUMBER(MATCH(BP[[#This Row],[CODIGO]], _xlpm.codigos_devolucion, 0))
)</f>
        <v>0</v>
      </c>
    </row>
    <row r="9574" spans="1:9" x14ac:dyDescent="0.25">
      <c r="A9574" s="68"/>
      <c r="B9574" s="68"/>
      <c r="C9574" s="68"/>
      <c r="D9574" s="68"/>
      <c r="E9574" s="68"/>
      <c r="F9574" s="68"/>
      <c r="G9574" s="389"/>
      <c r="H9574" s="387" t="b" cm="1">
        <f t="array" aca="1" ref="H9574" ca="1">EsNegrita(BP[[#This Row],[CODIGO]])</f>
        <v>0</v>
      </c>
      <c r="I9574" s="387" t="b" cm="1">
        <f t="array" ref="I9574">_xlfn.LET(
    _xlpm.codigos_devolucion, _xlfn.UNIQUE(_xlfn._xlws.FILTER(BP[CODIGO], ISNUMBER(SEARCH("devoluci", BP[NOMBRE CUENTA])), {""})),
    ISNUMBER(MATCH(BP[[#This Row],[CODIGO]], _xlpm.codigos_devolucion, 0))
)</f>
        <v>0</v>
      </c>
    </row>
    <row r="9575" spans="1:9" x14ac:dyDescent="0.25">
      <c r="A9575" s="68"/>
      <c r="B9575" s="68"/>
      <c r="C9575" s="68"/>
      <c r="D9575" s="68"/>
      <c r="E9575" s="68"/>
      <c r="F9575" s="68"/>
      <c r="G9575" s="389"/>
      <c r="H9575" s="387" t="b" cm="1">
        <f t="array" aca="1" ref="H9575" ca="1">EsNegrita(BP[[#This Row],[CODIGO]])</f>
        <v>0</v>
      </c>
      <c r="I9575" s="387" t="b" cm="1">
        <f t="array" ref="I9575">_xlfn.LET(
    _xlpm.codigos_devolucion, _xlfn.UNIQUE(_xlfn._xlws.FILTER(BP[CODIGO], ISNUMBER(SEARCH("devoluci", BP[NOMBRE CUENTA])), {""})),
    ISNUMBER(MATCH(BP[[#This Row],[CODIGO]], _xlpm.codigos_devolucion, 0))
)</f>
        <v>0</v>
      </c>
    </row>
    <row r="9576" spans="1:9" x14ac:dyDescent="0.25">
      <c r="A9576" s="68"/>
      <c r="B9576" s="68"/>
      <c r="C9576" s="68"/>
      <c r="D9576" s="68"/>
      <c r="E9576" s="68"/>
      <c r="F9576" s="68"/>
      <c r="G9576" s="389"/>
      <c r="H9576" s="387" t="b" cm="1">
        <f t="array" aca="1" ref="H9576" ca="1">EsNegrita(BP[[#This Row],[CODIGO]])</f>
        <v>0</v>
      </c>
      <c r="I9576" s="387" t="b" cm="1">
        <f t="array" ref="I9576">_xlfn.LET(
    _xlpm.codigos_devolucion, _xlfn.UNIQUE(_xlfn._xlws.FILTER(BP[CODIGO], ISNUMBER(SEARCH("devoluci", BP[NOMBRE CUENTA])), {""})),
    ISNUMBER(MATCH(BP[[#This Row],[CODIGO]], _xlpm.codigos_devolucion, 0))
)</f>
        <v>0</v>
      </c>
    </row>
    <row r="9577" spans="1:9" x14ac:dyDescent="0.25">
      <c r="A9577" s="68"/>
      <c r="B9577" s="68"/>
      <c r="C9577" s="68"/>
      <c r="D9577" s="68"/>
      <c r="E9577" s="68"/>
      <c r="F9577" s="68"/>
      <c r="G9577" s="389"/>
      <c r="H9577" s="387" t="b" cm="1">
        <f t="array" aca="1" ref="H9577" ca="1">EsNegrita(BP[[#This Row],[CODIGO]])</f>
        <v>0</v>
      </c>
      <c r="I9577" s="387" t="b" cm="1">
        <f t="array" ref="I9577">_xlfn.LET(
    _xlpm.codigos_devolucion, _xlfn.UNIQUE(_xlfn._xlws.FILTER(BP[CODIGO], ISNUMBER(SEARCH("devoluci", BP[NOMBRE CUENTA])), {""})),
    ISNUMBER(MATCH(BP[[#This Row],[CODIGO]], _xlpm.codigos_devolucion, 0))
)</f>
        <v>0</v>
      </c>
    </row>
    <row r="9578" spans="1:9" x14ac:dyDescent="0.25">
      <c r="A9578" s="68"/>
      <c r="B9578" s="68"/>
      <c r="C9578" s="68"/>
      <c r="D9578" s="68"/>
      <c r="E9578" s="68"/>
      <c r="F9578" s="68"/>
      <c r="G9578" s="389"/>
      <c r="H9578" s="387" t="b" cm="1">
        <f t="array" aca="1" ref="H9578" ca="1">EsNegrita(BP[[#This Row],[CODIGO]])</f>
        <v>0</v>
      </c>
      <c r="I9578" s="387" t="b" cm="1">
        <f t="array" ref="I9578">_xlfn.LET(
    _xlpm.codigos_devolucion, _xlfn.UNIQUE(_xlfn._xlws.FILTER(BP[CODIGO], ISNUMBER(SEARCH("devoluci", BP[NOMBRE CUENTA])), {""})),
    ISNUMBER(MATCH(BP[[#This Row],[CODIGO]], _xlpm.codigos_devolucion, 0))
)</f>
        <v>0</v>
      </c>
    </row>
    <row r="9579" spans="1:9" x14ac:dyDescent="0.25">
      <c r="A9579" s="68"/>
      <c r="B9579" s="68"/>
      <c r="C9579" s="68"/>
      <c r="D9579" s="68"/>
      <c r="E9579" s="68"/>
      <c r="F9579" s="68"/>
      <c r="G9579" s="389"/>
      <c r="H9579" s="387" t="b" cm="1">
        <f t="array" aca="1" ref="H9579" ca="1">EsNegrita(BP[[#This Row],[CODIGO]])</f>
        <v>0</v>
      </c>
      <c r="I9579" s="387" t="b" cm="1">
        <f t="array" ref="I9579">_xlfn.LET(
    _xlpm.codigos_devolucion, _xlfn.UNIQUE(_xlfn._xlws.FILTER(BP[CODIGO], ISNUMBER(SEARCH("devoluci", BP[NOMBRE CUENTA])), {""})),
    ISNUMBER(MATCH(BP[[#This Row],[CODIGO]], _xlpm.codigos_devolucion, 0))
)</f>
        <v>0</v>
      </c>
    </row>
    <row r="9580" spans="1:9" x14ac:dyDescent="0.25">
      <c r="A9580" s="68"/>
      <c r="B9580" s="68"/>
      <c r="C9580" s="68"/>
      <c r="D9580" s="68"/>
      <c r="E9580" s="68"/>
      <c r="F9580" s="68"/>
      <c r="G9580" s="389"/>
      <c r="H9580" s="387" t="b" cm="1">
        <f t="array" aca="1" ref="H9580" ca="1">EsNegrita(BP[[#This Row],[CODIGO]])</f>
        <v>0</v>
      </c>
      <c r="I9580" s="387" t="b" cm="1">
        <f t="array" ref="I9580">_xlfn.LET(
    _xlpm.codigos_devolucion, _xlfn.UNIQUE(_xlfn._xlws.FILTER(BP[CODIGO], ISNUMBER(SEARCH("devoluci", BP[NOMBRE CUENTA])), {""})),
    ISNUMBER(MATCH(BP[[#This Row],[CODIGO]], _xlpm.codigos_devolucion, 0))
)</f>
        <v>0</v>
      </c>
    </row>
    <row r="9581" spans="1:9" x14ac:dyDescent="0.25">
      <c r="A9581" s="68"/>
      <c r="B9581" s="68"/>
      <c r="C9581" s="68"/>
      <c r="D9581" s="68"/>
      <c r="E9581" s="68"/>
      <c r="F9581" s="68"/>
      <c r="G9581" s="389"/>
      <c r="H9581" s="387" t="b" cm="1">
        <f t="array" aca="1" ref="H9581" ca="1">EsNegrita(BP[[#This Row],[CODIGO]])</f>
        <v>0</v>
      </c>
      <c r="I9581" s="387" t="b" cm="1">
        <f t="array" ref="I9581">_xlfn.LET(
    _xlpm.codigos_devolucion, _xlfn.UNIQUE(_xlfn._xlws.FILTER(BP[CODIGO], ISNUMBER(SEARCH("devoluci", BP[NOMBRE CUENTA])), {""})),
    ISNUMBER(MATCH(BP[[#This Row],[CODIGO]], _xlpm.codigos_devolucion, 0))
)</f>
        <v>0</v>
      </c>
    </row>
    <row r="9582" spans="1:9" x14ac:dyDescent="0.25">
      <c r="A9582" s="68"/>
      <c r="B9582" s="68"/>
      <c r="C9582" s="68"/>
      <c r="D9582" s="68"/>
      <c r="E9582" s="68"/>
      <c r="F9582" s="68"/>
      <c r="G9582" s="389"/>
      <c r="H9582" s="387" t="b" cm="1">
        <f t="array" aca="1" ref="H9582" ca="1">EsNegrita(BP[[#This Row],[CODIGO]])</f>
        <v>0</v>
      </c>
      <c r="I9582" s="387" t="b" cm="1">
        <f t="array" ref="I9582">_xlfn.LET(
    _xlpm.codigos_devolucion, _xlfn.UNIQUE(_xlfn._xlws.FILTER(BP[CODIGO], ISNUMBER(SEARCH("devoluci", BP[NOMBRE CUENTA])), {""})),
    ISNUMBER(MATCH(BP[[#This Row],[CODIGO]], _xlpm.codigos_devolucion, 0))
)</f>
        <v>0</v>
      </c>
    </row>
    <row r="9583" spans="1:9" x14ac:dyDescent="0.25">
      <c r="A9583" s="68"/>
      <c r="B9583" s="68"/>
      <c r="C9583" s="68"/>
      <c r="D9583" s="68"/>
      <c r="E9583" s="68"/>
      <c r="F9583" s="68"/>
      <c r="G9583" s="389"/>
      <c r="H9583" s="387" t="b" cm="1">
        <f t="array" aca="1" ref="H9583" ca="1">EsNegrita(BP[[#This Row],[CODIGO]])</f>
        <v>0</v>
      </c>
      <c r="I9583" s="387" t="b" cm="1">
        <f t="array" ref="I9583">_xlfn.LET(
    _xlpm.codigos_devolucion, _xlfn.UNIQUE(_xlfn._xlws.FILTER(BP[CODIGO], ISNUMBER(SEARCH("devoluci", BP[NOMBRE CUENTA])), {""})),
    ISNUMBER(MATCH(BP[[#This Row],[CODIGO]], _xlpm.codigos_devolucion, 0))
)</f>
        <v>0</v>
      </c>
    </row>
    <row r="9584" spans="1:9" x14ac:dyDescent="0.25">
      <c r="A9584" s="68"/>
      <c r="B9584" s="68"/>
      <c r="C9584" s="68"/>
      <c r="D9584" s="68"/>
      <c r="E9584" s="68"/>
      <c r="F9584" s="68"/>
      <c r="G9584" s="389"/>
      <c r="H9584" s="387" t="b" cm="1">
        <f t="array" aca="1" ref="H9584" ca="1">EsNegrita(BP[[#This Row],[CODIGO]])</f>
        <v>0</v>
      </c>
      <c r="I9584" s="387" t="b" cm="1">
        <f t="array" ref="I9584">_xlfn.LET(
    _xlpm.codigos_devolucion, _xlfn.UNIQUE(_xlfn._xlws.FILTER(BP[CODIGO], ISNUMBER(SEARCH("devoluci", BP[NOMBRE CUENTA])), {""})),
    ISNUMBER(MATCH(BP[[#This Row],[CODIGO]], _xlpm.codigos_devolucion, 0))
)</f>
        <v>0</v>
      </c>
    </row>
    <row r="9585" spans="1:9" x14ac:dyDescent="0.25">
      <c r="A9585" s="68"/>
      <c r="B9585" s="68"/>
      <c r="C9585" s="68"/>
      <c r="D9585" s="68"/>
      <c r="E9585" s="68"/>
      <c r="F9585" s="68"/>
      <c r="G9585" s="389"/>
      <c r="H9585" s="387" t="b" cm="1">
        <f t="array" aca="1" ref="H9585" ca="1">EsNegrita(BP[[#This Row],[CODIGO]])</f>
        <v>0</v>
      </c>
      <c r="I9585" s="387" t="b" cm="1">
        <f t="array" ref="I9585">_xlfn.LET(
    _xlpm.codigos_devolucion, _xlfn.UNIQUE(_xlfn._xlws.FILTER(BP[CODIGO], ISNUMBER(SEARCH("devoluci", BP[NOMBRE CUENTA])), {""})),
    ISNUMBER(MATCH(BP[[#This Row],[CODIGO]], _xlpm.codigos_devolucion, 0))
)</f>
        <v>0</v>
      </c>
    </row>
    <row r="9586" spans="1:9" x14ac:dyDescent="0.25">
      <c r="A9586" s="68"/>
      <c r="B9586" s="68"/>
      <c r="C9586" s="68"/>
      <c r="D9586" s="68"/>
      <c r="E9586" s="68"/>
      <c r="F9586" s="68"/>
      <c r="G9586" s="389"/>
      <c r="H9586" s="387" t="b" cm="1">
        <f t="array" aca="1" ref="H9586" ca="1">EsNegrita(BP[[#This Row],[CODIGO]])</f>
        <v>0</v>
      </c>
      <c r="I9586" s="387" t="b" cm="1">
        <f t="array" ref="I9586">_xlfn.LET(
    _xlpm.codigos_devolucion, _xlfn.UNIQUE(_xlfn._xlws.FILTER(BP[CODIGO], ISNUMBER(SEARCH("devoluci", BP[NOMBRE CUENTA])), {""})),
    ISNUMBER(MATCH(BP[[#This Row],[CODIGO]], _xlpm.codigos_devolucion, 0))
)</f>
        <v>0</v>
      </c>
    </row>
    <row r="9587" spans="1:9" x14ac:dyDescent="0.25">
      <c r="A9587" s="68"/>
      <c r="B9587" s="68"/>
      <c r="C9587" s="68"/>
      <c r="D9587" s="68"/>
      <c r="E9587" s="68"/>
      <c r="F9587" s="68"/>
      <c r="G9587" s="389"/>
      <c r="H9587" s="387" t="b" cm="1">
        <f t="array" aca="1" ref="H9587" ca="1">EsNegrita(BP[[#This Row],[CODIGO]])</f>
        <v>0</v>
      </c>
      <c r="I9587" s="387" t="b" cm="1">
        <f t="array" ref="I9587">_xlfn.LET(
    _xlpm.codigos_devolucion, _xlfn.UNIQUE(_xlfn._xlws.FILTER(BP[CODIGO], ISNUMBER(SEARCH("devoluci", BP[NOMBRE CUENTA])), {""})),
    ISNUMBER(MATCH(BP[[#This Row],[CODIGO]], _xlpm.codigos_devolucion, 0))
)</f>
        <v>0</v>
      </c>
    </row>
    <row r="9588" spans="1:9" x14ac:dyDescent="0.25">
      <c r="A9588" s="68"/>
      <c r="B9588" s="68"/>
      <c r="C9588" s="68"/>
      <c r="D9588" s="68"/>
      <c r="E9588" s="68"/>
      <c r="F9588" s="68"/>
      <c r="G9588" s="389"/>
      <c r="H9588" s="387" t="b" cm="1">
        <f t="array" aca="1" ref="H9588" ca="1">EsNegrita(BP[[#This Row],[CODIGO]])</f>
        <v>0</v>
      </c>
      <c r="I9588" s="387" t="b" cm="1">
        <f t="array" ref="I9588">_xlfn.LET(
    _xlpm.codigos_devolucion, _xlfn.UNIQUE(_xlfn._xlws.FILTER(BP[CODIGO], ISNUMBER(SEARCH("devoluci", BP[NOMBRE CUENTA])), {""})),
    ISNUMBER(MATCH(BP[[#This Row],[CODIGO]], _xlpm.codigos_devolucion, 0))
)</f>
        <v>0</v>
      </c>
    </row>
    <row r="9589" spans="1:9" x14ac:dyDescent="0.25">
      <c r="A9589" s="68"/>
      <c r="B9589" s="68"/>
      <c r="C9589" s="68"/>
      <c r="D9589" s="68"/>
      <c r="E9589" s="68"/>
      <c r="F9589" s="68"/>
      <c r="G9589" s="389"/>
      <c r="H9589" s="387" t="b" cm="1">
        <f t="array" aca="1" ref="H9589" ca="1">EsNegrita(BP[[#This Row],[CODIGO]])</f>
        <v>0</v>
      </c>
      <c r="I9589" s="387" t="b" cm="1">
        <f t="array" ref="I9589">_xlfn.LET(
    _xlpm.codigos_devolucion, _xlfn.UNIQUE(_xlfn._xlws.FILTER(BP[CODIGO], ISNUMBER(SEARCH("devoluci", BP[NOMBRE CUENTA])), {""})),
    ISNUMBER(MATCH(BP[[#This Row],[CODIGO]], _xlpm.codigos_devolucion, 0))
)</f>
        <v>0</v>
      </c>
    </row>
    <row r="9590" spans="1:9" x14ac:dyDescent="0.25">
      <c r="A9590" s="68"/>
      <c r="B9590" s="68"/>
      <c r="C9590" s="68"/>
      <c r="D9590" s="68"/>
      <c r="E9590" s="68"/>
      <c r="F9590" s="68"/>
      <c r="G9590" s="389"/>
      <c r="H9590" s="387" t="b" cm="1">
        <f t="array" aca="1" ref="H9590" ca="1">EsNegrita(BP[[#This Row],[CODIGO]])</f>
        <v>0</v>
      </c>
      <c r="I9590" s="387" t="b" cm="1">
        <f t="array" ref="I9590">_xlfn.LET(
    _xlpm.codigos_devolucion, _xlfn.UNIQUE(_xlfn._xlws.FILTER(BP[CODIGO], ISNUMBER(SEARCH("devoluci", BP[NOMBRE CUENTA])), {""})),
    ISNUMBER(MATCH(BP[[#This Row],[CODIGO]], _xlpm.codigos_devolucion, 0))
)</f>
        <v>0</v>
      </c>
    </row>
    <row r="9591" spans="1:9" x14ac:dyDescent="0.25">
      <c r="A9591" s="68"/>
      <c r="B9591" s="68"/>
      <c r="C9591" s="68"/>
      <c r="D9591" s="68"/>
      <c r="E9591" s="68"/>
      <c r="F9591" s="68"/>
      <c r="G9591" s="389"/>
      <c r="H9591" s="387" t="b" cm="1">
        <f t="array" aca="1" ref="H9591" ca="1">EsNegrita(BP[[#This Row],[CODIGO]])</f>
        <v>0</v>
      </c>
      <c r="I9591" s="387" t="b" cm="1">
        <f t="array" ref="I9591">_xlfn.LET(
    _xlpm.codigos_devolucion, _xlfn.UNIQUE(_xlfn._xlws.FILTER(BP[CODIGO], ISNUMBER(SEARCH("devoluci", BP[NOMBRE CUENTA])), {""})),
    ISNUMBER(MATCH(BP[[#This Row],[CODIGO]], _xlpm.codigos_devolucion, 0))
)</f>
        <v>0</v>
      </c>
    </row>
    <row r="9592" spans="1:9" x14ac:dyDescent="0.25">
      <c r="A9592" s="68"/>
      <c r="B9592" s="68"/>
      <c r="C9592" s="68"/>
      <c r="D9592" s="68"/>
      <c r="E9592" s="68"/>
      <c r="F9592" s="68"/>
      <c r="G9592" s="389"/>
      <c r="H9592" s="387" t="b" cm="1">
        <f t="array" aca="1" ref="H9592" ca="1">EsNegrita(BP[[#This Row],[CODIGO]])</f>
        <v>0</v>
      </c>
      <c r="I9592" s="387" t="b" cm="1">
        <f t="array" ref="I9592">_xlfn.LET(
    _xlpm.codigos_devolucion, _xlfn.UNIQUE(_xlfn._xlws.FILTER(BP[CODIGO], ISNUMBER(SEARCH("devoluci", BP[NOMBRE CUENTA])), {""})),
    ISNUMBER(MATCH(BP[[#This Row],[CODIGO]], _xlpm.codigos_devolucion, 0))
)</f>
        <v>0</v>
      </c>
    </row>
    <row r="9593" spans="1:9" x14ac:dyDescent="0.25">
      <c r="A9593" s="68"/>
      <c r="B9593" s="68"/>
      <c r="C9593" s="68"/>
      <c r="D9593" s="68"/>
      <c r="E9593" s="68"/>
      <c r="F9593" s="68"/>
      <c r="G9593" s="389"/>
      <c r="H9593" s="387" t="b" cm="1">
        <f t="array" aca="1" ref="H9593" ca="1">EsNegrita(BP[[#This Row],[CODIGO]])</f>
        <v>0</v>
      </c>
      <c r="I9593" s="387" t="b" cm="1">
        <f t="array" ref="I9593">_xlfn.LET(
    _xlpm.codigos_devolucion, _xlfn.UNIQUE(_xlfn._xlws.FILTER(BP[CODIGO], ISNUMBER(SEARCH("devoluci", BP[NOMBRE CUENTA])), {""})),
    ISNUMBER(MATCH(BP[[#This Row],[CODIGO]], _xlpm.codigos_devolucion, 0))
)</f>
        <v>0</v>
      </c>
    </row>
    <row r="9594" spans="1:9" x14ac:dyDescent="0.25">
      <c r="A9594" s="68"/>
      <c r="B9594" s="68"/>
      <c r="C9594" s="68"/>
      <c r="D9594" s="68"/>
      <c r="E9594" s="68"/>
      <c r="F9594" s="68"/>
      <c r="G9594" s="389"/>
      <c r="H9594" s="387" t="b" cm="1">
        <f t="array" aca="1" ref="H9594" ca="1">EsNegrita(BP[[#This Row],[CODIGO]])</f>
        <v>0</v>
      </c>
      <c r="I9594" s="387" t="b" cm="1">
        <f t="array" ref="I9594">_xlfn.LET(
    _xlpm.codigos_devolucion, _xlfn.UNIQUE(_xlfn._xlws.FILTER(BP[CODIGO], ISNUMBER(SEARCH("devoluci", BP[NOMBRE CUENTA])), {""})),
    ISNUMBER(MATCH(BP[[#This Row],[CODIGO]], _xlpm.codigos_devolucion, 0))
)</f>
        <v>0</v>
      </c>
    </row>
    <row r="9595" spans="1:9" x14ac:dyDescent="0.25">
      <c r="A9595" s="68"/>
      <c r="B9595" s="68"/>
      <c r="C9595" s="68"/>
      <c r="D9595" s="68"/>
      <c r="E9595" s="68"/>
      <c r="F9595" s="68"/>
      <c r="G9595" s="389"/>
      <c r="H9595" s="387" t="b" cm="1">
        <f t="array" aca="1" ref="H9595" ca="1">EsNegrita(BP[[#This Row],[CODIGO]])</f>
        <v>0</v>
      </c>
      <c r="I9595" s="387" t="b" cm="1">
        <f t="array" ref="I9595">_xlfn.LET(
    _xlpm.codigos_devolucion, _xlfn.UNIQUE(_xlfn._xlws.FILTER(BP[CODIGO], ISNUMBER(SEARCH("devoluci", BP[NOMBRE CUENTA])), {""})),
    ISNUMBER(MATCH(BP[[#This Row],[CODIGO]], _xlpm.codigos_devolucion, 0))
)</f>
        <v>0</v>
      </c>
    </row>
    <row r="9596" spans="1:9" x14ac:dyDescent="0.25">
      <c r="A9596" s="68"/>
      <c r="B9596" s="68"/>
      <c r="C9596" s="68"/>
      <c r="D9596" s="68"/>
      <c r="E9596" s="68"/>
      <c r="F9596" s="68"/>
      <c r="G9596" s="389"/>
      <c r="H9596" s="387" t="b" cm="1">
        <f t="array" aca="1" ref="H9596" ca="1">EsNegrita(BP[[#This Row],[CODIGO]])</f>
        <v>0</v>
      </c>
      <c r="I9596" s="387" t="b" cm="1">
        <f t="array" ref="I9596">_xlfn.LET(
    _xlpm.codigos_devolucion, _xlfn.UNIQUE(_xlfn._xlws.FILTER(BP[CODIGO], ISNUMBER(SEARCH("devoluci", BP[NOMBRE CUENTA])), {""})),
    ISNUMBER(MATCH(BP[[#This Row],[CODIGO]], _xlpm.codigos_devolucion, 0))
)</f>
        <v>0</v>
      </c>
    </row>
    <row r="9597" spans="1:9" x14ac:dyDescent="0.25">
      <c r="A9597" s="68"/>
      <c r="B9597" s="68"/>
      <c r="C9597" s="68"/>
      <c r="D9597" s="68"/>
      <c r="E9597" s="68"/>
      <c r="F9597" s="68"/>
      <c r="G9597" s="389"/>
      <c r="H9597" s="387" t="b" cm="1">
        <f t="array" aca="1" ref="H9597" ca="1">EsNegrita(BP[[#This Row],[CODIGO]])</f>
        <v>0</v>
      </c>
      <c r="I9597" s="387" t="b" cm="1">
        <f t="array" ref="I9597">_xlfn.LET(
    _xlpm.codigos_devolucion, _xlfn.UNIQUE(_xlfn._xlws.FILTER(BP[CODIGO], ISNUMBER(SEARCH("devoluci", BP[NOMBRE CUENTA])), {""})),
    ISNUMBER(MATCH(BP[[#This Row],[CODIGO]], _xlpm.codigos_devolucion, 0))
)</f>
        <v>0</v>
      </c>
    </row>
    <row r="9598" spans="1:9" x14ac:dyDescent="0.25">
      <c r="A9598" s="68"/>
      <c r="B9598" s="68"/>
      <c r="C9598" s="68"/>
      <c r="D9598" s="68"/>
      <c r="E9598" s="68"/>
      <c r="F9598" s="68"/>
      <c r="G9598" s="389"/>
      <c r="H9598" s="387" t="b" cm="1">
        <f t="array" aca="1" ref="H9598" ca="1">EsNegrita(BP[[#This Row],[CODIGO]])</f>
        <v>0</v>
      </c>
      <c r="I9598" s="387" t="b" cm="1">
        <f t="array" ref="I9598">_xlfn.LET(
    _xlpm.codigos_devolucion, _xlfn.UNIQUE(_xlfn._xlws.FILTER(BP[CODIGO], ISNUMBER(SEARCH("devoluci", BP[NOMBRE CUENTA])), {""})),
    ISNUMBER(MATCH(BP[[#This Row],[CODIGO]], _xlpm.codigos_devolucion, 0))
)</f>
        <v>0</v>
      </c>
    </row>
    <row r="9599" spans="1:9" x14ac:dyDescent="0.25">
      <c r="A9599" s="68"/>
      <c r="B9599" s="68"/>
      <c r="C9599" s="68"/>
      <c r="D9599" s="68"/>
      <c r="E9599" s="68"/>
      <c r="F9599" s="68"/>
      <c r="G9599" s="389"/>
      <c r="H9599" s="387" t="b" cm="1">
        <f t="array" aca="1" ref="H9599" ca="1">EsNegrita(BP[[#This Row],[CODIGO]])</f>
        <v>0</v>
      </c>
      <c r="I9599" s="387" t="b" cm="1">
        <f t="array" ref="I9599">_xlfn.LET(
    _xlpm.codigos_devolucion, _xlfn.UNIQUE(_xlfn._xlws.FILTER(BP[CODIGO], ISNUMBER(SEARCH("devoluci", BP[NOMBRE CUENTA])), {""})),
    ISNUMBER(MATCH(BP[[#This Row],[CODIGO]], _xlpm.codigos_devolucion, 0))
)</f>
        <v>0</v>
      </c>
    </row>
    <row r="9600" spans="1:9" x14ac:dyDescent="0.25">
      <c r="A9600" s="68"/>
      <c r="B9600" s="68"/>
      <c r="C9600" s="68"/>
      <c r="D9600" s="68"/>
      <c r="E9600" s="68"/>
      <c r="F9600" s="68"/>
      <c r="G9600" s="389"/>
      <c r="H9600" s="387" t="b" cm="1">
        <f t="array" aca="1" ref="H9600" ca="1">EsNegrita(BP[[#This Row],[CODIGO]])</f>
        <v>0</v>
      </c>
      <c r="I9600" s="387" t="b" cm="1">
        <f t="array" ref="I9600">_xlfn.LET(
    _xlpm.codigos_devolucion, _xlfn.UNIQUE(_xlfn._xlws.FILTER(BP[CODIGO], ISNUMBER(SEARCH("devoluci", BP[NOMBRE CUENTA])), {""})),
    ISNUMBER(MATCH(BP[[#This Row],[CODIGO]], _xlpm.codigos_devolucion, 0))
)</f>
        <v>0</v>
      </c>
    </row>
    <row r="9601" spans="1:9" x14ac:dyDescent="0.25">
      <c r="A9601" s="68"/>
      <c r="B9601" s="68"/>
      <c r="C9601" s="68"/>
      <c r="D9601" s="68"/>
      <c r="E9601" s="68"/>
      <c r="F9601" s="68"/>
      <c r="G9601" s="389"/>
      <c r="H9601" s="387" t="b" cm="1">
        <f t="array" aca="1" ref="H9601" ca="1">EsNegrita(BP[[#This Row],[CODIGO]])</f>
        <v>0</v>
      </c>
      <c r="I9601" s="387" t="b" cm="1">
        <f t="array" ref="I9601">_xlfn.LET(
    _xlpm.codigos_devolucion, _xlfn.UNIQUE(_xlfn._xlws.FILTER(BP[CODIGO], ISNUMBER(SEARCH("devoluci", BP[NOMBRE CUENTA])), {""})),
    ISNUMBER(MATCH(BP[[#This Row],[CODIGO]], _xlpm.codigos_devolucion, 0))
)</f>
        <v>0</v>
      </c>
    </row>
    <row r="9602" spans="1:9" x14ac:dyDescent="0.25">
      <c r="A9602" s="68"/>
      <c r="B9602" s="68"/>
      <c r="C9602" s="68"/>
      <c r="D9602" s="68"/>
      <c r="E9602" s="68"/>
      <c r="F9602" s="68"/>
      <c r="G9602" s="389"/>
      <c r="H9602" s="387" t="b" cm="1">
        <f t="array" aca="1" ref="H9602" ca="1">EsNegrita(BP[[#This Row],[CODIGO]])</f>
        <v>0</v>
      </c>
      <c r="I9602" s="387" t="b" cm="1">
        <f t="array" ref="I9602">_xlfn.LET(
    _xlpm.codigos_devolucion, _xlfn.UNIQUE(_xlfn._xlws.FILTER(BP[CODIGO], ISNUMBER(SEARCH("devoluci", BP[NOMBRE CUENTA])), {""})),
    ISNUMBER(MATCH(BP[[#This Row],[CODIGO]], _xlpm.codigos_devolucion, 0))
)</f>
        <v>0</v>
      </c>
    </row>
    <row r="9603" spans="1:9" x14ac:dyDescent="0.25">
      <c r="A9603" s="68"/>
      <c r="B9603" s="68"/>
      <c r="C9603" s="68"/>
      <c r="D9603" s="68"/>
      <c r="E9603" s="68"/>
      <c r="F9603" s="68"/>
      <c r="G9603" s="389"/>
      <c r="H9603" s="387" t="b" cm="1">
        <f t="array" aca="1" ref="H9603" ca="1">EsNegrita(BP[[#This Row],[CODIGO]])</f>
        <v>0</v>
      </c>
      <c r="I9603" s="387" t="b" cm="1">
        <f t="array" ref="I9603">_xlfn.LET(
    _xlpm.codigos_devolucion, _xlfn.UNIQUE(_xlfn._xlws.FILTER(BP[CODIGO], ISNUMBER(SEARCH("devoluci", BP[NOMBRE CUENTA])), {""})),
    ISNUMBER(MATCH(BP[[#This Row],[CODIGO]], _xlpm.codigos_devolucion, 0))
)</f>
        <v>0</v>
      </c>
    </row>
    <row r="9604" spans="1:9" x14ac:dyDescent="0.25">
      <c r="A9604" s="68"/>
      <c r="B9604" s="68"/>
      <c r="C9604" s="68"/>
      <c r="D9604" s="68"/>
      <c r="E9604" s="68"/>
      <c r="F9604" s="68"/>
      <c r="G9604" s="389"/>
      <c r="H9604" s="387" t="b" cm="1">
        <f t="array" aca="1" ref="H9604" ca="1">EsNegrita(BP[[#This Row],[CODIGO]])</f>
        <v>0</v>
      </c>
      <c r="I9604" s="387" t="b" cm="1">
        <f t="array" ref="I9604">_xlfn.LET(
    _xlpm.codigos_devolucion, _xlfn.UNIQUE(_xlfn._xlws.FILTER(BP[CODIGO], ISNUMBER(SEARCH("devoluci", BP[NOMBRE CUENTA])), {""})),
    ISNUMBER(MATCH(BP[[#This Row],[CODIGO]], _xlpm.codigos_devolucion, 0))
)</f>
        <v>0</v>
      </c>
    </row>
    <row r="9605" spans="1:9" x14ac:dyDescent="0.25">
      <c r="A9605" s="68"/>
      <c r="B9605" s="68"/>
      <c r="C9605" s="68"/>
      <c r="D9605" s="68"/>
      <c r="E9605" s="68"/>
      <c r="F9605" s="68"/>
      <c r="G9605" s="389"/>
      <c r="H9605" s="387" t="b" cm="1">
        <f t="array" aca="1" ref="H9605" ca="1">EsNegrita(BP[[#This Row],[CODIGO]])</f>
        <v>0</v>
      </c>
      <c r="I9605" s="387" t="b" cm="1">
        <f t="array" ref="I9605">_xlfn.LET(
    _xlpm.codigos_devolucion, _xlfn.UNIQUE(_xlfn._xlws.FILTER(BP[CODIGO], ISNUMBER(SEARCH("devoluci", BP[NOMBRE CUENTA])), {""})),
    ISNUMBER(MATCH(BP[[#This Row],[CODIGO]], _xlpm.codigos_devolucion, 0))
)</f>
        <v>0</v>
      </c>
    </row>
    <row r="9606" spans="1:9" x14ac:dyDescent="0.25">
      <c r="A9606" s="68"/>
      <c r="B9606" s="68"/>
      <c r="C9606" s="68"/>
      <c r="D9606" s="68"/>
      <c r="E9606" s="68"/>
      <c r="F9606" s="68"/>
      <c r="G9606" s="389"/>
      <c r="H9606" s="387" t="b" cm="1">
        <f t="array" aca="1" ref="H9606" ca="1">EsNegrita(BP[[#This Row],[CODIGO]])</f>
        <v>0</v>
      </c>
      <c r="I9606" s="387" t="b" cm="1">
        <f t="array" ref="I9606">_xlfn.LET(
    _xlpm.codigos_devolucion, _xlfn.UNIQUE(_xlfn._xlws.FILTER(BP[CODIGO], ISNUMBER(SEARCH("devoluci", BP[NOMBRE CUENTA])), {""})),
    ISNUMBER(MATCH(BP[[#This Row],[CODIGO]], _xlpm.codigos_devolucion, 0))
)</f>
        <v>0</v>
      </c>
    </row>
    <row r="9607" spans="1:9" x14ac:dyDescent="0.25">
      <c r="A9607" s="68"/>
      <c r="B9607" s="68"/>
      <c r="C9607" s="68"/>
      <c r="D9607" s="68"/>
      <c r="E9607" s="68"/>
      <c r="F9607" s="68"/>
      <c r="G9607" s="389"/>
      <c r="H9607" s="387" t="b" cm="1">
        <f t="array" aca="1" ref="H9607" ca="1">EsNegrita(BP[[#This Row],[CODIGO]])</f>
        <v>0</v>
      </c>
      <c r="I9607" s="387" t="b" cm="1">
        <f t="array" ref="I9607">_xlfn.LET(
    _xlpm.codigos_devolucion, _xlfn.UNIQUE(_xlfn._xlws.FILTER(BP[CODIGO], ISNUMBER(SEARCH("devoluci", BP[NOMBRE CUENTA])), {""})),
    ISNUMBER(MATCH(BP[[#This Row],[CODIGO]], _xlpm.codigos_devolucion, 0))
)</f>
        <v>0</v>
      </c>
    </row>
    <row r="9608" spans="1:9" x14ac:dyDescent="0.25">
      <c r="A9608" s="68"/>
      <c r="B9608" s="68"/>
      <c r="C9608" s="68"/>
      <c r="D9608" s="68"/>
      <c r="E9608" s="68"/>
      <c r="F9608" s="68"/>
      <c r="G9608" s="389"/>
      <c r="H9608" s="387" t="b" cm="1">
        <f t="array" aca="1" ref="H9608" ca="1">EsNegrita(BP[[#This Row],[CODIGO]])</f>
        <v>0</v>
      </c>
      <c r="I9608" s="387" t="b" cm="1">
        <f t="array" ref="I9608">_xlfn.LET(
    _xlpm.codigos_devolucion, _xlfn.UNIQUE(_xlfn._xlws.FILTER(BP[CODIGO], ISNUMBER(SEARCH("devoluci", BP[NOMBRE CUENTA])), {""})),
    ISNUMBER(MATCH(BP[[#This Row],[CODIGO]], _xlpm.codigos_devolucion, 0))
)</f>
        <v>0</v>
      </c>
    </row>
    <row r="9609" spans="1:9" x14ac:dyDescent="0.25">
      <c r="A9609" s="68"/>
      <c r="B9609" s="68"/>
      <c r="C9609" s="68"/>
      <c r="D9609" s="68"/>
      <c r="E9609" s="68"/>
      <c r="F9609" s="68"/>
      <c r="G9609" s="389"/>
      <c r="H9609" s="387" t="b" cm="1">
        <f t="array" aca="1" ref="H9609" ca="1">EsNegrita(BP[[#This Row],[CODIGO]])</f>
        <v>0</v>
      </c>
      <c r="I9609" s="387" t="b" cm="1">
        <f t="array" ref="I9609">_xlfn.LET(
    _xlpm.codigos_devolucion, _xlfn.UNIQUE(_xlfn._xlws.FILTER(BP[CODIGO], ISNUMBER(SEARCH("devoluci", BP[NOMBRE CUENTA])), {""})),
    ISNUMBER(MATCH(BP[[#This Row],[CODIGO]], _xlpm.codigos_devolucion, 0))
)</f>
        <v>0</v>
      </c>
    </row>
    <row r="9610" spans="1:9" x14ac:dyDescent="0.25">
      <c r="A9610" s="68"/>
      <c r="B9610" s="68"/>
      <c r="C9610" s="68"/>
      <c r="D9610" s="68"/>
      <c r="E9610" s="68"/>
      <c r="F9610" s="68"/>
      <c r="G9610" s="389"/>
      <c r="H9610" s="387" t="b" cm="1">
        <f t="array" aca="1" ref="H9610" ca="1">EsNegrita(BP[[#This Row],[CODIGO]])</f>
        <v>0</v>
      </c>
      <c r="I9610" s="387" t="b" cm="1">
        <f t="array" ref="I9610">_xlfn.LET(
    _xlpm.codigos_devolucion, _xlfn.UNIQUE(_xlfn._xlws.FILTER(BP[CODIGO], ISNUMBER(SEARCH("devoluci", BP[NOMBRE CUENTA])), {""})),
    ISNUMBER(MATCH(BP[[#This Row],[CODIGO]], _xlpm.codigos_devolucion, 0))
)</f>
        <v>0</v>
      </c>
    </row>
    <row r="9611" spans="1:9" x14ac:dyDescent="0.25">
      <c r="A9611" s="68"/>
      <c r="B9611" s="68"/>
      <c r="C9611" s="68"/>
      <c r="D9611" s="68"/>
      <c r="E9611" s="68"/>
      <c r="F9611" s="68"/>
      <c r="G9611" s="389"/>
      <c r="H9611" s="387" t="b" cm="1">
        <f t="array" aca="1" ref="H9611" ca="1">EsNegrita(BP[[#This Row],[CODIGO]])</f>
        <v>0</v>
      </c>
      <c r="I9611" s="387" t="b" cm="1">
        <f t="array" ref="I9611">_xlfn.LET(
    _xlpm.codigos_devolucion, _xlfn.UNIQUE(_xlfn._xlws.FILTER(BP[CODIGO], ISNUMBER(SEARCH("devoluci", BP[NOMBRE CUENTA])), {""})),
    ISNUMBER(MATCH(BP[[#This Row],[CODIGO]], _xlpm.codigos_devolucion, 0))
)</f>
        <v>0</v>
      </c>
    </row>
    <row r="9612" spans="1:9" x14ac:dyDescent="0.25">
      <c r="A9612" s="68"/>
      <c r="B9612" s="68"/>
      <c r="C9612" s="68"/>
      <c r="D9612" s="68"/>
      <c r="E9612" s="68"/>
      <c r="F9612" s="68"/>
      <c r="G9612" s="389"/>
      <c r="H9612" s="387" t="b" cm="1">
        <f t="array" aca="1" ref="H9612" ca="1">EsNegrita(BP[[#This Row],[CODIGO]])</f>
        <v>0</v>
      </c>
      <c r="I9612" s="387" t="b" cm="1">
        <f t="array" ref="I9612">_xlfn.LET(
    _xlpm.codigos_devolucion, _xlfn.UNIQUE(_xlfn._xlws.FILTER(BP[CODIGO], ISNUMBER(SEARCH("devoluci", BP[NOMBRE CUENTA])), {""})),
    ISNUMBER(MATCH(BP[[#This Row],[CODIGO]], _xlpm.codigos_devolucion, 0))
)</f>
        <v>0</v>
      </c>
    </row>
    <row r="9613" spans="1:9" x14ac:dyDescent="0.25">
      <c r="A9613" s="68"/>
      <c r="B9613" s="68"/>
      <c r="C9613" s="68"/>
      <c r="D9613" s="68"/>
      <c r="E9613" s="68"/>
      <c r="F9613" s="68"/>
      <c r="G9613" s="389"/>
      <c r="H9613" s="387" t="b" cm="1">
        <f t="array" aca="1" ref="H9613" ca="1">EsNegrita(BP[[#This Row],[CODIGO]])</f>
        <v>0</v>
      </c>
      <c r="I9613" s="387" t="b" cm="1">
        <f t="array" ref="I9613">_xlfn.LET(
    _xlpm.codigos_devolucion, _xlfn.UNIQUE(_xlfn._xlws.FILTER(BP[CODIGO], ISNUMBER(SEARCH("devoluci", BP[NOMBRE CUENTA])), {""})),
    ISNUMBER(MATCH(BP[[#This Row],[CODIGO]], _xlpm.codigos_devolucion, 0))
)</f>
        <v>0</v>
      </c>
    </row>
    <row r="9614" spans="1:9" x14ac:dyDescent="0.25">
      <c r="A9614" s="68"/>
      <c r="B9614" s="68"/>
      <c r="C9614" s="68"/>
      <c r="D9614" s="68"/>
      <c r="E9614" s="68"/>
      <c r="F9614" s="68"/>
      <c r="G9614" s="389"/>
      <c r="H9614" s="387" t="b" cm="1">
        <f t="array" aca="1" ref="H9614" ca="1">EsNegrita(BP[[#This Row],[CODIGO]])</f>
        <v>0</v>
      </c>
      <c r="I9614" s="387" t="b" cm="1">
        <f t="array" ref="I9614">_xlfn.LET(
    _xlpm.codigos_devolucion, _xlfn.UNIQUE(_xlfn._xlws.FILTER(BP[CODIGO], ISNUMBER(SEARCH("devoluci", BP[NOMBRE CUENTA])), {""})),
    ISNUMBER(MATCH(BP[[#This Row],[CODIGO]], _xlpm.codigos_devolucion, 0))
)</f>
        <v>0</v>
      </c>
    </row>
    <row r="9615" spans="1:9" x14ac:dyDescent="0.25">
      <c r="A9615" s="68"/>
      <c r="B9615" s="68"/>
      <c r="C9615" s="68"/>
      <c r="D9615" s="68"/>
      <c r="E9615" s="68"/>
      <c r="F9615" s="68"/>
      <c r="G9615" s="389"/>
      <c r="H9615" s="387" t="b" cm="1">
        <f t="array" aca="1" ref="H9615" ca="1">EsNegrita(BP[[#This Row],[CODIGO]])</f>
        <v>0</v>
      </c>
      <c r="I9615" s="387" t="b" cm="1">
        <f t="array" ref="I9615">_xlfn.LET(
    _xlpm.codigos_devolucion, _xlfn.UNIQUE(_xlfn._xlws.FILTER(BP[CODIGO], ISNUMBER(SEARCH("devoluci", BP[NOMBRE CUENTA])), {""})),
    ISNUMBER(MATCH(BP[[#This Row],[CODIGO]], _xlpm.codigos_devolucion, 0))
)</f>
        <v>0</v>
      </c>
    </row>
    <row r="9616" spans="1:9" x14ac:dyDescent="0.25">
      <c r="A9616" s="68"/>
      <c r="B9616" s="68"/>
      <c r="C9616" s="68"/>
      <c r="D9616" s="68"/>
      <c r="E9616" s="68"/>
      <c r="F9616" s="68"/>
      <c r="G9616" s="389"/>
      <c r="H9616" s="387" t="b" cm="1">
        <f t="array" aca="1" ref="H9616" ca="1">EsNegrita(BP[[#This Row],[CODIGO]])</f>
        <v>0</v>
      </c>
      <c r="I9616" s="387" t="b" cm="1">
        <f t="array" ref="I9616">_xlfn.LET(
    _xlpm.codigos_devolucion, _xlfn.UNIQUE(_xlfn._xlws.FILTER(BP[CODIGO], ISNUMBER(SEARCH("devoluci", BP[NOMBRE CUENTA])), {""})),
    ISNUMBER(MATCH(BP[[#This Row],[CODIGO]], _xlpm.codigos_devolucion, 0))
)</f>
        <v>0</v>
      </c>
    </row>
    <row r="9617" spans="1:9" x14ac:dyDescent="0.25">
      <c r="A9617" s="68"/>
      <c r="B9617" s="68"/>
      <c r="C9617" s="68"/>
      <c r="D9617" s="68"/>
      <c r="E9617" s="68"/>
      <c r="F9617" s="68"/>
      <c r="G9617" s="389"/>
      <c r="H9617" s="387" t="b" cm="1">
        <f t="array" aca="1" ref="H9617" ca="1">EsNegrita(BP[[#This Row],[CODIGO]])</f>
        <v>0</v>
      </c>
      <c r="I9617" s="387" t="b" cm="1">
        <f t="array" ref="I9617">_xlfn.LET(
    _xlpm.codigos_devolucion, _xlfn.UNIQUE(_xlfn._xlws.FILTER(BP[CODIGO], ISNUMBER(SEARCH("devoluci", BP[NOMBRE CUENTA])), {""})),
    ISNUMBER(MATCH(BP[[#This Row],[CODIGO]], _xlpm.codigos_devolucion, 0))
)</f>
        <v>0</v>
      </c>
    </row>
    <row r="9618" spans="1:9" x14ac:dyDescent="0.25">
      <c r="A9618" s="68"/>
      <c r="B9618" s="68"/>
      <c r="C9618" s="68"/>
      <c r="D9618" s="68"/>
      <c r="E9618" s="68"/>
      <c r="F9618" s="68"/>
      <c r="G9618" s="389"/>
      <c r="H9618" s="387" t="b" cm="1">
        <f t="array" aca="1" ref="H9618" ca="1">EsNegrita(BP[[#This Row],[CODIGO]])</f>
        <v>0</v>
      </c>
      <c r="I9618" s="387" t="b" cm="1">
        <f t="array" ref="I9618">_xlfn.LET(
    _xlpm.codigos_devolucion, _xlfn.UNIQUE(_xlfn._xlws.FILTER(BP[CODIGO], ISNUMBER(SEARCH("devoluci", BP[NOMBRE CUENTA])), {""})),
    ISNUMBER(MATCH(BP[[#This Row],[CODIGO]], _xlpm.codigos_devolucion, 0))
)</f>
        <v>0</v>
      </c>
    </row>
    <row r="9619" spans="1:9" x14ac:dyDescent="0.25">
      <c r="A9619" s="68"/>
      <c r="B9619" s="68"/>
      <c r="C9619" s="68"/>
      <c r="D9619" s="68"/>
      <c r="E9619" s="68"/>
      <c r="F9619" s="68"/>
      <c r="G9619" s="389"/>
      <c r="H9619" s="387" t="b" cm="1">
        <f t="array" aca="1" ref="H9619" ca="1">EsNegrita(BP[[#This Row],[CODIGO]])</f>
        <v>0</v>
      </c>
      <c r="I9619" s="387" t="b" cm="1">
        <f t="array" ref="I9619">_xlfn.LET(
    _xlpm.codigos_devolucion, _xlfn.UNIQUE(_xlfn._xlws.FILTER(BP[CODIGO], ISNUMBER(SEARCH("devoluci", BP[NOMBRE CUENTA])), {""})),
    ISNUMBER(MATCH(BP[[#This Row],[CODIGO]], _xlpm.codigos_devolucion, 0))
)</f>
        <v>0</v>
      </c>
    </row>
    <row r="9620" spans="1:9" x14ac:dyDescent="0.25">
      <c r="A9620" s="68"/>
      <c r="B9620" s="68"/>
      <c r="C9620" s="68"/>
      <c r="D9620" s="68"/>
      <c r="E9620" s="68"/>
      <c r="F9620" s="68"/>
      <c r="G9620" s="389"/>
      <c r="H9620" s="387" t="b" cm="1">
        <f t="array" aca="1" ref="H9620" ca="1">EsNegrita(BP[[#This Row],[CODIGO]])</f>
        <v>0</v>
      </c>
      <c r="I9620" s="387" t="b" cm="1">
        <f t="array" ref="I9620">_xlfn.LET(
    _xlpm.codigos_devolucion, _xlfn.UNIQUE(_xlfn._xlws.FILTER(BP[CODIGO], ISNUMBER(SEARCH("devoluci", BP[NOMBRE CUENTA])), {""})),
    ISNUMBER(MATCH(BP[[#This Row],[CODIGO]], _xlpm.codigos_devolucion, 0))
)</f>
        <v>0</v>
      </c>
    </row>
    <row r="9621" spans="1:9" x14ac:dyDescent="0.25">
      <c r="A9621" s="68"/>
      <c r="B9621" s="68"/>
      <c r="C9621" s="68"/>
      <c r="D9621" s="68"/>
      <c r="E9621" s="68"/>
      <c r="F9621" s="68"/>
      <c r="G9621" s="389"/>
      <c r="H9621" s="387" t="b" cm="1">
        <f t="array" aca="1" ref="H9621" ca="1">EsNegrita(BP[[#This Row],[CODIGO]])</f>
        <v>0</v>
      </c>
      <c r="I9621" s="387" t="b" cm="1">
        <f t="array" ref="I9621">_xlfn.LET(
    _xlpm.codigos_devolucion, _xlfn.UNIQUE(_xlfn._xlws.FILTER(BP[CODIGO], ISNUMBER(SEARCH("devoluci", BP[NOMBRE CUENTA])), {""})),
    ISNUMBER(MATCH(BP[[#This Row],[CODIGO]], _xlpm.codigos_devolucion, 0))
)</f>
        <v>0</v>
      </c>
    </row>
    <row r="9622" spans="1:9" x14ac:dyDescent="0.25">
      <c r="A9622" s="68"/>
      <c r="B9622" s="68"/>
      <c r="C9622" s="68"/>
      <c r="D9622" s="68"/>
      <c r="E9622" s="68"/>
      <c r="F9622" s="68"/>
      <c r="G9622" s="389"/>
      <c r="H9622" s="387" t="b" cm="1">
        <f t="array" aca="1" ref="H9622" ca="1">EsNegrita(BP[[#This Row],[CODIGO]])</f>
        <v>0</v>
      </c>
      <c r="I9622" s="387" t="b" cm="1">
        <f t="array" ref="I9622">_xlfn.LET(
    _xlpm.codigos_devolucion, _xlfn.UNIQUE(_xlfn._xlws.FILTER(BP[CODIGO], ISNUMBER(SEARCH("devoluci", BP[NOMBRE CUENTA])), {""})),
    ISNUMBER(MATCH(BP[[#This Row],[CODIGO]], _xlpm.codigos_devolucion, 0))
)</f>
        <v>0</v>
      </c>
    </row>
    <row r="9623" spans="1:9" x14ac:dyDescent="0.25">
      <c r="A9623" s="68"/>
      <c r="B9623" s="68"/>
      <c r="C9623" s="68"/>
      <c r="D9623" s="68"/>
      <c r="E9623" s="68"/>
      <c r="F9623" s="68"/>
      <c r="G9623" s="389"/>
      <c r="H9623" s="387" t="b" cm="1">
        <f t="array" aca="1" ref="H9623" ca="1">EsNegrita(BP[[#This Row],[CODIGO]])</f>
        <v>0</v>
      </c>
      <c r="I9623" s="387" t="b" cm="1">
        <f t="array" ref="I9623">_xlfn.LET(
    _xlpm.codigos_devolucion, _xlfn.UNIQUE(_xlfn._xlws.FILTER(BP[CODIGO], ISNUMBER(SEARCH("devoluci", BP[NOMBRE CUENTA])), {""})),
    ISNUMBER(MATCH(BP[[#This Row],[CODIGO]], _xlpm.codigos_devolucion, 0))
)</f>
        <v>0</v>
      </c>
    </row>
    <row r="9624" spans="1:9" x14ac:dyDescent="0.25">
      <c r="A9624" s="68"/>
      <c r="B9624" s="68"/>
      <c r="C9624" s="68"/>
      <c r="D9624" s="68"/>
      <c r="E9624" s="68"/>
      <c r="F9624" s="68"/>
      <c r="G9624" s="389"/>
      <c r="H9624" s="387" t="b" cm="1">
        <f t="array" aca="1" ref="H9624" ca="1">EsNegrita(BP[[#This Row],[CODIGO]])</f>
        <v>0</v>
      </c>
      <c r="I9624" s="387" t="b" cm="1">
        <f t="array" ref="I9624">_xlfn.LET(
    _xlpm.codigos_devolucion, _xlfn.UNIQUE(_xlfn._xlws.FILTER(BP[CODIGO], ISNUMBER(SEARCH("devoluci", BP[NOMBRE CUENTA])), {""})),
    ISNUMBER(MATCH(BP[[#This Row],[CODIGO]], _xlpm.codigos_devolucion, 0))
)</f>
        <v>0</v>
      </c>
    </row>
    <row r="9625" spans="1:9" x14ac:dyDescent="0.25">
      <c r="A9625" s="68"/>
      <c r="B9625" s="68"/>
      <c r="C9625" s="68"/>
      <c r="D9625" s="68"/>
      <c r="E9625" s="68"/>
      <c r="F9625" s="68"/>
      <c r="G9625" s="389"/>
      <c r="H9625" s="387" t="b" cm="1">
        <f t="array" aca="1" ref="H9625" ca="1">EsNegrita(BP[[#This Row],[CODIGO]])</f>
        <v>0</v>
      </c>
      <c r="I9625" s="387" t="b" cm="1">
        <f t="array" ref="I9625">_xlfn.LET(
    _xlpm.codigos_devolucion, _xlfn.UNIQUE(_xlfn._xlws.FILTER(BP[CODIGO], ISNUMBER(SEARCH("devoluci", BP[NOMBRE CUENTA])), {""})),
    ISNUMBER(MATCH(BP[[#This Row],[CODIGO]], _xlpm.codigos_devolucion, 0))
)</f>
        <v>0</v>
      </c>
    </row>
    <row r="9626" spans="1:9" x14ac:dyDescent="0.25">
      <c r="A9626" s="68"/>
      <c r="B9626" s="68"/>
      <c r="C9626" s="68"/>
      <c r="D9626" s="68"/>
      <c r="E9626" s="68"/>
      <c r="F9626" s="68"/>
      <c r="G9626" s="389"/>
      <c r="H9626" s="387" t="b" cm="1">
        <f t="array" aca="1" ref="H9626" ca="1">EsNegrita(BP[[#This Row],[CODIGO]])</f>
        <v>0</v>
      </c>
      <c r="I9626" s="387" t="b" cm="1">
        <f t="array" ref="I9626">_xlfn.LET(
    _xlpm.codigos_devolucion, _xlfn.UNIQUE(_xlfn._xlws.FILTER(BP[CODIGO], ISNUMBER(SEARCH("devoluci", BP[NOMBRE CUENTA])), {""})),
    ISNUMBER(MATCH(BP[[#This Row],[CODIGO]], _xlpm.codigos_devolucion, 0))
)</f>
        <v>0</v>
      </c>
    </row>
    <row r="9627" spans="1:9" x14ac:dyDescent="0.25">
      <c r="A9627" s="68"/>
      <c r="B9627" s="68"/>
      <c r="C9627" s="68"/>
      <c r="D9627" s="68"/>
      <c r="E9627" s="68"/>
      <c r="F9627" s="68"/>
      <c r="G9627" s="389"/>
      <c r="H9627" s="387" t="b" cm="1">
        <f t="array" aca="1" ref="H9627" ca="1">EsNegrita(BP[[#This Row],[CODIGO]])</f>
        <v>0</v>
      </c>
      <c r="I9627" s="387" t="b" cm="1">
        <f t="array" ref="I9627">_xlfn.LET(
    _xlpm.codigos_devolucion, _xlfn.UNIQUE(_xlfn._xlws.FILTER(BP[CODIGO], ISNUMBER(SEARCH("devoluci", BP[NOMBRE CUENTA])), {""})),
    ISNUMBER(MATCH(BP[[#This Row],[CODIGO]], _xlpm.codigos_devolucion, 0))
)</f>
        <v>0</v>
      </c>
    </row>
    <row r="9628" spans="1:9" x14ac:dyDescent="0.25">
      <c r="A9628" s="68"/>
      <c r="B9628" s="68"/>
      <c r="C9628" s="68"/>
      <c r="D9628" s="68"/>
      <c r="E9628" s="68"/>
      <c r="F9628" s="68"/>
      <c r="G9628" s="389"/>
      <c r="H9628" s="387" t="b" cm="1">
        <f t="array" aca="1" ref="H9628" ca="1">EsNegrita(BP[[#This Row],[CODIGO]])</f>
        <v>0</v>
      </c>
      <c r="I9628" s="387" t="b" cm="1">
        <f t="array" ref="I9628">_xlfn.LET(
    _xlpm.codigos_devolucion, _xlfn.UNIQUE(_xlfn._xlws.FILTER(BP[CODIGO], ISNUMBER(SEARCH("devoluci", BP[NOMBRE CUENTA])), {""})),
    ISNUMBER(MATCH(BP[[#This Row],[CODIGO]], _xlpm.codigos_devolucion, 0))
)</f>
        <v>0</v>
      </c>
    </row>
    <row r="9629" spans="1:9" x14ac:dyDescent="0.25">
      <c r="A9629" s="68"/>
      <c r="B9629" s="68"/>
      <c r="C9629" s="68"/>
      <c r="D9629" s="68"/>
      <c r="E9629" s="68"/>
      <c r="F9629" s="68"/>
      <c r="G9629" s="389"/>
      <c r="H9629" s="387" t="b" cm="1">
        <f t="array" aca="1" ref="H9629" ca="1">EsNegrita(BP[[#This Row],[CODIGO]])</f>
        <v>0</v>
      </c>
      <c r="I9629" s="387" t="b" cm="1">
        <f t="array" ref="I9629">_xlfn.LET(
    _xlpm.codigos_devolucion, _xlfn.UNIQUE(_xlfn._xlws.FILTER(BP[CODIGO], ISNUMBER(SEARCH("devoluci", BP[NOMBRE CUENTA])), {""})),
    ISNUMBER(MATCH(BP[[#This Row],[CODIGO]], _xlpm.codigos_devolucion, 0))
)</f>
        <v>0</v>
      </c>
    </row>
    <row r="9630" spans="1:9" x14ac:dyDescent="0.25">
      <c r="A9630" s="68"/>
      <c r="B9630" s="68"/>
      <c r="C9630" s="68"/>
      <c r="D9630" s="68"/>
      <c r="E9630" s="68"/>
      <c r="F9630" s="68"/>
      <c r="G9630" s="389"/>
      <c r="H9630" s="387" t="b" cm="1">
        <f t="array" aca="1" ref="H9630" ca="1">EsNegrita(BP[[#This Row],[CODIGO]])</f>
        <v>0</v>
      </c>
      <c r="I9630" s="387" t="b" cm="1">
        <f t="array" ref="I9630">_xlfn.LET(
    _xlpm.codigos_devolucion, _xlfn.UNIQUE(_xlfn._xlws.FILTER(BP[CODIGO], ISNUMBER(SEARCH("devoluci", BP[NOMBRE CUENTA])), {""})),
    ISNUMBER(MATCH(BP[[#This Row],[CODIGO]], _xlpm.codigos_devolucion, 0))
)</f>
        <v>0</v>
      </c>
    </row>
    <row r="9631" spans="1:9" x14ac:dyDescent="0.25">
      <c r="A9631" s="68"/>
      <c r="B9631" s="68"/>
      <c r="C9631" s="68"/>
      <c r="D9631" s="68"/>
      <c r="E9631" s="68"/>
      <c r="F9631" s="68"/>
      <c r="G9631" s="389"/>
      <c r="H9631" s="387" t="b" cm="1">
        <f t="array" aca="1" ref="H9631" ca="1">EsNegrita(BP[[#This Row],[CODIGO]])</f>
        <v>0</v>
      </c>
      <c r="I9631" s="387" t="b" cm="1">
        <f t="array" ref="I9631">_xlfn.LET(
    _xlpm.codigos_devolucion, _xlfn.UNIQUE(_xlfn._xlws.FILTER(BP[CODIGO], ISNUMBER(SEARCH("devoluci", BP[NOMBRE CUENTA])), {""})),
    ISNUMBER(MATCH(BP[[#This Row],[CODIGO]], _xlpm.codigos_devolucion, 0))
)</f>
        <v>0</v>
      </c>
    </row>
    <row r="9632" spans="1:9" x14ac:dyDescent="0.25">
      <c r="A9632" s="68"/>
      <c r="B9632" s="68"/>
      <c r="C9632" s="68"/>
      <c r="D9632" s="68"/>
      <c r="E9632" s="68"/>
      <c r="F9632" s="68"/>
      <c r="G9632" s="389"/>
      <c r="H9632" s="387" t="b" cm="1">
        <f t="array" aca="1" ref="H9632" ca="1">EsNegrita(BP[[#This Row],[CODIGO]])</f>
        <v>0</v>
      </c>
      <c r="I9632" s="387" t="b" cm="1">
        <f t="array" ref="I9632">_xlfn.LET(
    _xlpm.codigos_devolucion, _xlfn.UNIQUE(_xlfn._xlws.FILTER(BP[CODIGO], ISNUMBER(SEARCH("devoluci", BP[NOMBRE CUENTA])), {""})),
    ISNUMBER(MATCH(BP[[#This Row],[CODIGO]], _xlpm.codigos_devolucion, 0))
)</f>
        <v>0</v>
      </c>
    </row>
    <row r="9633" spans="1:9" x14ac:dyDescent="0.25">
      <c r="A9633" s="68"/>
      <c r="B9633" s="68"/>
      <c r="C9633" s="68"/>
      <c r="D9633" s="68"/>
      <c r="E9633" s="68"/>
      <c r="F9633" s="68"/>
      <c r="G9633" s="389"/>
      <c r="H9633" s="387" t="b" cm="1">
        <f t="array" aca="1" ref="H9633" ca="1">EsNegrita(BP[[#This Row],[CODIGO]])</f>
        <v>0</v>
      </c>
      <c r="I9633" s="387" t="b" cm="1">
        <f t="array" ref="I9633">_xlfn.LET(
    _xlpm.codigos_devolucion, _xlfn.UNIQUE(_xlfn._xlws.FILTER(BP[CODIGO], ISNUMBER(SEARCH("devoluci", BP[NOMBRE CUENTA])), {""})),
    ISNUMBER(MATCH(BP[[#This Row],[CODIGO]], _xlpm.codigos_devolucion, 0))
)</f>
        <v>0</v>
      </c>
    </row>
    <row r="9634" spans="1:9" x14ac:dyDescent="0.25">
      <c r="A9634" s="68"/>
      <c r="B9634" s="68"/>
      <c r="C9634" s="68"/>
      <c r="D9634" s="68"/>
      <c r="E9634" s="68"/>
      <c r="F9634" s="68"/>
      <c r="G9634" s="389"/>
      <c r="H9634" s="387" t="b" cm="1">
        <f t="array" aca="1" ref="H9634" ca="1">EsNegrita(BP[[#This Row],[CODIGO]])</f>
        <v>0</v>
      </c>
      <c r="I9634" s="387" t="b" cm="1">
        <f t="array" ref="I9634">_xlfn.LET(
    _xlpm.codigos_devolucion, _xlfn.UNIQUE(_xlfn._xlws.FILTER(BP[CODIGO], ISNUMBER(SEARCH("devoluci", BP[NOMBRE CUENTA])), {""})),
    ISNUMBER(MATCH(BP[[#This Row],[CODIGO]], _xlpm.codigos_devolucion, 0))
)</f>
        <v>0</v>
      </c>
    </row>
    <row r="9635" spans="1:9" x14ac:dyDescent="0.25">
      <c r="A9635" s="68"/>
      <c r="B9635" s="68"/>
      <c r="C9635" s="68"/>
      <c r="D9635" s="68"/>
      <c r="E9635" s="68"/>
      <c r="F9635" s="68"/>
      <c r="G9635" s="389"/>
      <c r="H9635" s="387" t="b" cm="1">
        <f t="array" aca="1" ref="H9635" ca="1">EsNegrita(BP[[#This Row],[CODIGO]])</f>
        <v>0</v>
      </c>
      <c r="I9635" s="387" t="b" cm="1">
        <f t="array" ref="I9635">_xlfn.LET(
    _xlpm.codigos_devolucion, _xlfn.UNIQUE(_xlfn._xlws.FILTER(BP[CODIGO], ISNUMBER(SEARCH("devoluci", BP[NOMBRE CUENTA])), {""})),
    ISNUMBER(MATCH(BP[[#This Row],[CODIGO]], _xlpm.codigos_devolucion, 0))
)</f>
        <v>0</v>
      </c>
    </row>
    <row r="9636" spans="1:9" x14ac:dyDescent="0.25">
      <c r="A9636" s="68"/>
      <c r="B9636" s="68"/>
      <c r="C9636" s="68"/>
      <c r="D9636" s="68"/>
      <c r="E9636" s="68"/>
      <c r="F9636" s="68"/>
      <c r="G9636" s="389"/>
      <c r="H9636" s="387" t="b" cm="1">
        <f t="array" aca="1" ref="H9636" ca="1">EsNegrita(BP[[#This Row],[CODIGO]])</f>
        <v>0</v>
      </c>
      <c r="I9636" s="387" t="b" cm="1">
        <f t="array" ref="I9636">_xlfn.LET(
    _xlpm.codigos_devolucion, _xlfn.UNIQUE(_xlfn._xlws.FILTER(BP[CODIGO], ISNUMBER(SEARCH("devoluci", BP[NOMBRE CUENTA])), {""})),
    ISNUMBER(MATCH(BP[[#This Row],[CODIGO]], _xlpm.codigos_devolucion, 0))
)</f>
        <v>0</v>
      </c>
    </row>
    <row r="9637" spans="1:9" x14ac:dyDescent="0.25">
      <c r="A9637" s="68"/>
      <c r="B9637" s="68"/>
      <c r="C9637" s="68"/>
      <c r="D9637" s="68"/>
      <c r="E9637" s="68"/>
      <c r="F9637" s="68"/>
      <c r="G9637" s="389"/>
      <c r="H9637" s="387" t="b" cm="1">
        <f t="array" aca="1" ref="H9637" ca="1">EsNegrita(BP[[#This Row],[CODIGO]])</f>
        <v>0</v>
      </c>
      <c r="I9637" s="387" t="b" cm="1">
        <f t="array" ref="I9637">_xlfn.LET(
    _xlpm.codigos_devolucion, _xlfn.UNIQUE(_xlfn._xlws.FILTER(BP[CODIGO], ISNUMBER(SEARCH("devoluci", BP[NOMBRE CUENTA])), {""})),
    ISNUMBER(MATCH(BP[[#This Row],[CODIGO]], _xlpm.codigos_devolucion, 0))
)</f>
        <v>0</v>
      </c>
    </row>
    <row r="9638" spans="1:9" x14ac:dyDescent="0.25">
      <c r="A9638" s="68"/>
      <c r="B9638" s="68"/>
      <c r="C9638" s="68"/>
      <c r="D9638" s="68"/>
      <c r="E9638" s="68"/>
      <c r="F9638" s="68"/>
      <c r="G9638" s="389"/>
      <c r="H9638" s="387" t="b" cm="1">
        <f t="array" aca="1" ref="H9638" ca="1">EsNegrita(BP[[#This Row],[CODIGO]])</f>
        <v>0</v>
      </c>
      <c r="I9638" s="387" t="b" cm="1">
        <f t="array" ref="I9638">_xlfn.LET(
    _xlpm.codigos_devolucion, _xlfn.UNIQUE(_xlfn._xlws.FILTER(BP[CODIGO], ISNUMBER(SEARCH("devoluci", BP[NOMBRE CUENTA])), {""})),
    ISNUMBER(MATCH(BP[[#This Row],[CODIGO]], _xlpm.codigos_devolucion, 0))
)</f>
        <v>0</v>
      </c>
    </row>
    <row r="9639" spans="1:9" x14ac:dyDescent="0.25">
      <c r="A9639" s="68"/>
      <c r="B9639" s="68"/>
      <c r="C9639" s="68"/>
      <c r="D9639" s="68"/>
      <c r="E9639" s="68"/>
      <c r="F9639" s="68"/>
      <c r="G9639" s="389"/>
      <c r="H9639" s="387" t="b" cm="1">
        <f t="array" aca="1" ref="H9639" ca="1">EsNegrita(BP[[#This Row],[CODIGO]])</f>
        <v>0</v>
      </c>
      <c r="I9639" s="387" t="b" cm="1">
        <f t="array" ref="I9639">_xlfn.LET(
    _xlpm.codigos_devolucion, _xlfn.UNIQUE(_xlfn._xlws.FILTER(BP[CODIGO], ISNUMBER(SEARCH("devoluci", BP[NOMBRE CUENTA])), {""})),
    ISNUMBER(MATCH(BP[[#This Row],[CODIGO]], _xlpm.codigos_devolucion, 0))
)</f>
        <v>0</v>
      </c>
    </row>
    <row r="9640" spans="1:9" x14ac:dyDescent="0.25">
      <c r="A9640" s="68"/>
      <c r="B9640" s="68"/>
      <c r="C9640" s="68"/>
      <c r="D9640" s="68"/>
      <c r="E9640" s="68"/>
      <c r="F9640" s="68"/>
      <c r="G9640" s="389"/>
      <c r="H9640" s="387" t="b" cm="1">
        <f t="array" aca="1" ref="H9640" ca="1">EsNegrita(BP[[#This Row],[CODIGO]])</f>
        <v>0</v>
      </c>
      <c r="I9640" s="387" t="b" cm="1">
        <f t="array" ref="I9640">_xlfn.LET(
    _xlpm.codigos_devolucion, _xlfn.UNIQUE(_xlfn._xlws.FILTER(BP[CODIGO], ISNUMBER(SEARCH("devoluci", BP[NOMBRE CUENTA])), {""})),
    ISNUMBER(MATCH(BP[[#This Row],[CODIGO]], _xlpm.codigos_devolucion, 0))
)</f>
        <v>0</v>
      </c>
    </row>
    <row r="9641" spans="1:9" x14ac:dyDescent="0.25">
      <c r="A9641" s="68"/>
      <c r="B9641" s="68"/>
      <c r="C9641" s="68"/>
      <c r="D9641" s="68"/>
      <c r="E9641" s="68"/>
      <c r="F9641" s="68"/>
      <c r="G9641" s="389"/>
      <c r="H9641" s="387" t="b" cm="1">
        <f t="array" aca="1" ref="H9641" ca="1">EsNegrita(BP[[#This Row],[CODIGO]])</f>
        <v>0</v>
      </c>
      <c r="I9641" s="387" t="b" cm="1">
        <f t="array" ref="I9641">_xlfn.LET(
    _xlpm.codigos_devolucion, _xlfn.UNIQUE(_xlfn._xlws.FILTER(BP[CODIGO], ISNUMBER(SEARCH("devoluci", BP[NOMBRE CUENTA])), {""})),
    ISNUMBER(MATCH(BP[[#This Row],[CODIGO]], _xlpm.codigos_devolucion, 0))
)</f>
        <v>0</v>
      </c>
    </row>
    <row r="9642" spans="1:9" x14ac:dyDescent="0.25">
      <c r="A9642" s="68"/>
      <c r="B9642" s="68"/>
      <c r="C9642" s="68"/>
      <c r="D9642" s="68"/>
      <c r="E9642" s="68"/>
      <c r="F9642" s="68"/>
      <c r="G9642" s="389"/>
      <c r="H9642" s="387" t="b" cm="1">
        <f t="array" aca="1" ref="H9642" ca="1">EsNegrita(BP[[#This Row],[CODIGO]])</f>
        <v>0</v>
      </c>
      <c r="I9642" s="387" t="b" cm="1">
        <f t="array" ref="I9642">_xlfn.LET(
    _xlpm.codigos_devolucion, _xlfn.UNIQUE(_xlfn._xlws.FILTER(BP[CODIGO], ISNUMBER(SEARCH("devoluci", BP[NOMBRE CUENTA])), {""})),
    ISNUMBER(MATCH(BP[[#This Row],[CODIGO]], _xlpm.codigos_devolucion, 0))
)</f>
        <v>0</v>
      </c>
    </row>
    <row r="9643" spans="1:9" x14ac:dyDescent="0.25">
      <c r="A9643" s="68"/>
      <c r="B9643" s="68"/>
      <c r="C9643" s="68"/>
      <c r="D9643" s="68"/>
      <c r="E9643" s="68"/>
      <c r="F9643" s="68"/>
      <c r="G9643" s="389"/>
      <c r="H9643" s="387" t="b" cm="1">
        <f t="array" aca="1" ref="H9643" ca="1">EsNegrita(BP[[#This Row],[CODIGO]])</f>
        <v>0</v>
      </c>
      <c r="I9643" s="387" t="b" cm="1">
        <f t="array" ref="I9643">_xlfn.LET(
    _xlpm.codigos_devolucion, _xlfn.UNIQUE(_xlfn._xlws.FILTER(BP[CODIGO], ISNUMBER(SEARCH("devoluci", BP[NOMBRE CUENTA])), {""})),
    ISNUMBER(MATCH(BP[[#This Row],[CODIGO]], _xlpm.codigos_devolucion, 0))
)</f>
        <v>0</v>
      </c>
    </row>
    <row r="9644" spans="1:9" x14ac:dyDescent="0.25">
      <c r="A9644" s="68"/>
      <c r="B9644" s="68"/>
      <c r="C9644" s="68"/>
      <c r="D9644" s="68"/>
      <c r="E9644" s="68"/>
      <c r="F9644" s="68"/>
      <c r="G9644" s="389"/>
      <c r="H9644" s="387" t="b" cm="1">
        <f t="array" aca="1" ref="H9644" ca="1">EsNegrita(BP[[#This Row],[CODIGO]])</f>
        <v>0</v>
      </c>
      <c r="I9644" s="387" t="b" cm="1">
        <f t="array" ref="I9644">_xlfn.LET(
    _xlpm.codigos_devolucion, _xlfn.UNIQUE(_xlfn._xlws.FILTER(BP[CODIGO], ISNUMBER(SEARCH("devoluci", BP[NOMBRE CUENTA])), {""})),
    ISNUMBER(MATCH(BP[[#This Row],[CODIGO]], _xlpm.codigos_devolucion, 0))
)</f>
        <v>0</v>
      </c>
    </row>
    <row r="9645" spans="1:9" x14ac:dyDescent="0.25">
      <c r="A9645" s="68"/>
      <c r="B9645" s="68"/>
      <c r="C9645" s="68"/>
      <c r="D9645" s="68"/>
      <c r="E9645" s="68"/>
      <c r="F9645" s="68"/>
      <c r="G9645" s="389"/>
      <c r="H9645" s="387" t="b" cm="1">
        <f t="array" aca="1" ref="H9645" ca="1">EsNegrita(BP[[#This Row],[CODIGO]])</f>
        <v>0</v>
      </c>
      <c r="I9645" s="387" t="b" cm="1">
        <f t="array" ref="I9645">_xlfn.LET(
    _xlpm.codigos_devolucion, _xlfn.UNIQUE(_xlfn._xlws.FILTER(BP[CODIGO], ISNUMBER(SEARCH("devoluci", BP[NOMBRE CUENTA])), {""})),
    ISNUMBER(MATCH(BP[[#This Row],[CODIGO]], _xlpm.codigos_devolucion, 0))
)</f>
        <v>0</v>
      </c>
    </row>
    <row r="9646" spans="1:9" x14ac:dyDescent="0.25">
      <c r="A9646" s="68"/>
      <c r="B9646" s="68"/>
      <c r="C9646" s="68"/>
      <c r="D9646" s="68"/>
      <c r="E9646" s="68"/>
      <c r="F9646" s="68"/>
      <c r="G9646" s="389"/>
      <c r="H9646" s="387" t="b" cm="1">
        <f t="array" aca="1" ref="H9646" ca="1">EsNegrita(BP[[#This Row],[CODIGO]])</f>
        <v>0</v>
      </c>
      <c r="I9646" s="387" t="b" cm="1">
        <f t="array" ref="I9646">_xlfn.LET(
    _xlpm.codigos_devolucion, _xlfn.UNIQUE(_xlfn._xlws.FILTER(BP[CODIGO], ISNUMBER(SEARCH("devoluci", BP[NOMBRE CUENTA])), {""})),
    ISNUMBER(MATCH(BP[[#This Row],[CODIGO]], _xlpm.codigos_devolucion, 0))
)</f>
        <v>0</v>
      </c>
    </row>
    <row r="9647" spans="1:9" x14ac:dyDescent="0.25">
      <c r="A9647" s="68"/>
      <c r="B9647" s="68"/>
      <c r="C9647" s="68"/>
      <c r="D9647" s="68"/>
      <c r="E9647" s="68"/>
      <c r="F9647" s="68"/>
      <c r="G9647" s="389"/>
      <c r="H9647" s="387" t="b" cm="1">
        <f t="array" aca="1" ref="H9647" ca="1">EsNegrita(BP[[#This Row],[CODIGO]])</f>
        <v>0</v>
      </c>
      <c r="I9647" s="387" t="b" cm="1">
        <f t="array" ref="I9647">_xlfn.LET(
    _xlpm.codigos_devolucion, _xlfn.UNIQUE(_xlfn._xlws.FILTER(BP[CODIGO], ISNUMBER(SEARCH("devoluci", BP[NOMBRE CUENTA])), {""})),
    ISNUMBER(MATCH(BP[[#This Row],[CODIGO]], _xlpm.codigos_devolucion, 0))
)</f>
        <v>0</v>
      </c>
    </row>
    <row r="9648" spans="1:9" x14ac:dyDescent="0.25">
      <c r="A9648" s="68"/>
      <c r="B9648" s="68"/>
      <c r="C9648" s="68"/>
      <c r="D9648" s="68"/>
      <c r="E9648" s="68"/>
      <c r="F9648" s="68"/>
      <c r="G9648" s="389"/>
      <c r="H9648" s="387" t="b" cm="1">
        <f t="array" aca="1" ref="H9648" ca="1">EsNegrita(BP[[#This Row],[CODIGO]])</f>
        <v>0</v>
      </c>
      <c r="I9648" s="387" t="b" cm="1">
        <f t="array" ref="I9648">_xlfn.LET(
    _xlpm.codigos_devolucion, _xlfn.UNIQUE(_xlfn._xlws.FILTER(BP[CODIGO], ISNUMBER(SEARCH("devoluci", BP[NOMBRE CUENTA])), {""})),
    ISNUMBER(MATCH(BP[[#This Row],[CODIGO]], _xlpm.codigos_devolucion, 0))
)</f>
        <v>0</v>
      </c>
    </row>
    <row r="9649" spans="1:9" x14ac:dyDescent="0.25">
      <c r="A9649" s="68"/>
      <c r="B9649" s="68"/>
      <c r="C9649" s="68"/>
      <c r="D9649" s="68"/>
      <c r="E9649" s="68"/>
      <c r="F9649" s="68"/>
      <c r="G9649" s="389"/>
      <c r="H9649" s="387" t="b" cm="1">
        <f t="array" aca="1" ref="H9649" ca="1">EsNegrita(BP[[#This Row],[CODIGO]])</f>
        <v>0</v>
      </c>
      <c r="I9649" s="387" t="b" cm="1">
        <f t="array" ref="I9649">_xlfn.LET(
    _xlpm.codigos_devolucion, _xlfn.UNIQUE(_xlfn._xlws.FILTER(BP[CODIGO], ISNUMBER(SEARCH("devoluci", BP[NOMBRE CUENTA])), {""})),
    ISNUMBER(MATCH(BP[[#This Row],[CODIGO]], _xlpm.codigos_devolucion, 0))
)</f>
        <v>0</v>
      </c>
    </row>
    <row r="9650" spans="1:9" x14ac:dyDescent="0.25">
      <c r="A9650" s="68"/>
      <c r="B9650" s="68"/>
      <c r="C9650" s="68"/>
      <c r="D9650" s="68"/>
      <c r="E9650" s="68"/>
      <c r="F9650" s="68"/>
      <c r="G9650" s="389"/>
      <c r="H9650" s="387" t="b" cm="1">
        <f t="array" aca="1" ref="H9650" ca="1">EsNegrita(BP[[#This Row],[CODIGO]])</f>
        <v>0</v>
      </c>
      <c r="I9650" s="387" t="b" cm="1">
        <f t="array" ref="I9650">_xlfn.LET(
    _xlpm.codigos_devolucion, _xlfn.UNIQUE(_xlfn._xlws.FILTER(BP[CODIGO], ISNUMBER(SEARCH("devoluci", BP[NOMBRE CUENTA])), {""})),
    ISNUMBER(MATCH(BP[[#This Row],[CODIGO]], _xlpm.codigos_devolucion, 0))
)</f>
        <v>0</v>
      </c>
    </row>
    <row r="9651" spans="1:9" x14ac:dyDescent="0.25">
      <c r="A9651" s="68"/>
      <c r="B9651" s="68"/>
      <c r="C9651" s="68"/>
      <c r="D9651" s="68"/>
      <c r="E9651" s="68"/>
      <c r="F9651" s="68"/>
      <c r="G9651" s="389"/>
      <c r="H9651" s="387" t="b" cm="1">
        <f t="array" aca="1" ref="H9651" ca="1">EsNegrita(BP[[#This Row],[CODIGO]])</f>
        <v>0</v>
      </c>
      <c r="I9651" s="387" t="b" cm="1">
        <f t="array" ref="I9651">_xlfn.LET(
    _xlpm.codigos_devolucion, _xlfn.UNIQUE(_xlfn._xlws.FILTER(BP[CODIGO], ISNUMBER(SEARCH("devoluci", BP[NOMBRE CUENTA])), {""})),
    ISNUMBER(MATCH(BP[[#This Row],[CODIGO]], _xlpm.codigos_devolucion, 0))
)</f>
        <v>0</v>
      </c>
    </row>
    <row r="9652" spans="1:9" x14ac:dyDescent="0.25">
      <c r="A9652" s="68"/>
      <c r="B9652" s="68"/>
      <c r="C9652" s="68"/>
      <c r="D9652" s="68"/>
      <c r="E9652" s="68"/>
      <c r="F9652" s="68"/>
      <c r="G9652" s="389"/>
      <c r="H9652" s="387" t="b" cm="1">
        <f t="array" aca="1" ref="H9652" ca="1">EsNegrita(BP[[#This Row],[CODIGO]])</f>
        <v>0</v>
      </c>
      <c r="I9652" s="387" t="b" cm="1">
        <f t="array" ref="I9652">_xlfn.LET(
    _xlpm.codigos_devolucion, _xlfn.UNIQUE(_xlfn._xlws.FILTER(BP[CODIGO], ISNUMBER(SEARCH("devoluci", BP[NOMBRE CUENTA])), {""})),
    ISNUMBER(MATCH(BP[[#This Row],[CODIGO]], _xlpm.codigos_devolucion, 0))
)</f>
        <v>0</v>
      </c>
    </row>
    <row r="9653" spans="1:9" x14ac:dyDescent="0.25">
      <c r="A9653" s="68"/>
      <c r="B9653" s="68"/>
      <c r="C9653" s="68"/>
      <c r="D9653" s="68"/>
      <c r="E9653" s="68"/>
      <c r="F9653" s="68"/>
      <c r="G9653" s="389"/>
      <c r="H9653" s="387" t="b" cm="1">
        <f t="array" aca="1" ref="H9653" ca="1">EsNegrita(BP[[#This Row],[CODIGO]])</f>
        <v>0</v>
      </c>
      <c r="I9653" s="387" t="b" cm="1">
        <f t="array" ref="I9653">_xlfn.LET(
    _xlpm.codigos_devolucion, _xlfn.UNIQUE(_xlfn._xlws.FILTER(BP[CODIGO], ISNUMBER(SEARCH("devoluci", BP[NOMBRE CUENTA])), {""})),
    ISNUMBER(MATCH(BP[[#This Row],[CODIGO]], _xlpm.codigos_devolucion, 0))
)</f>
        <v>0</v>
      </c>
    </row>
    <row r="9654" spans="1:9" x14ac:dyDescent="0.25">
      <c r="A9654" s="68"/>
      <c r="B9654" s="68"/>
      <c r="C9654" s="68"/>
      <c r="D9654" s="68"/>
      <c r="E9654" s="68"/>
      <c r="F9654" s="68"/>
      <c r="G9654" s="389"/>
      <c r="H9654" s="387" t="b" cm="1">
        <f t="array" aca="1" ref="H9654" ca="1">EsNegrita(BP[[#This Row],[CODIGO]])</f>
        <v>0</v>
      </c>
      <c r="I9654" s="387" t="b" cm="1">
        <f t="array" ref="I9654">_xlfn.LET(
    _xlpm.codigos_devolucion, _xlfn.UNIQUE(_xlfn._xlws.FILTER(BP[CODIGO], ISNUMBER(SEARCH("devoluci", BP[NOMBRE CUENTA])), {""})),
    ISNUMBER(MATCH(BP[[#This Row],[CODIGO]], _xlpm.codigos_devolucion, 0))
)</f>
        <v>0</v>
      </c>
    </row>
    <row r="9655" spans="1:9" x14ac:dyDescent="0.25">
      <c r="A9655" s="68"/>
      <c r="B9655" s="68"/>
      <c r="C9655" s="68"/>
      <c r="D9655" s="68"/>
      <c r="E9655" s="68"/>
      <c r="F9655" s="68"/>
      <c r="G9655" s="389"/>
      <c r="H9655" s="387" t="b" cm="1">
        <f t="array" aca="1" ref="H9655" ca="1">EsNegrita(BP[[#This Row],[CODIGO]])</f>
        <v>0</v>
      </c>
      <c r="I9655" s="387" t="b" cm="1">
        <f t="array" ref="I9655">_xlfn.LET(
    _xlpm.codigos_devolucion, _xlfn.UNIQUE(_xlfn._xlws.FILTER(BP[CODIGO], ISNUMBER(SEARCH("devoluci", BP[NOMBRE CUENTA])), {""})),
    ISNUMBER(MATCH(BP[[#This Row],[CODIGO]], _xlpm.codigos_devolucion, 0))
)</f>
        <v>0</v>
      </c>
    </row>
    <row r="9656" spans="1:9" x14ac:dyDescent="0.25">
      <c r="A9656" s="68"/>
      <c r="B9656" s="68"/>
      <c r="C9656" s="68"/>
      <c r="D9656" s="68"/>
      <c r="E9656" s="68"/>
      <c r="F9656" s="68"/>
      <c r="G9656" s="389"/>
      <c r="H9656" s="387" t="b" cm="1">
        <f t="array" aca="1" ref="H9656" ca="1">EsNegrita(BP[[#This Row],[CODIGO]])</f>
        <v>0</v>
      </c>
      <c r="I9656" s="387" t="b" cm="1">
        <f t="array" ref="I9656">_xlfn.LET(
    _xlpm.codigos_devolucion, _xlfn.UNIQUE(_xlfn._xlws.FILTER(BP[CODIGO], ISNUMBER(SEARCH("devoluci", BP[NOMBRE CUENTA])), {""})),
    ISNUMBER(MATCH(BP[[#This Row],[CODIGO]], _xlpm.codigos_devolucion, 0))
)</f>
        <v>0</v>
      </c>
    </row>
    <row r="9657" spans="1:9" x14ac:dyDescent="0.25">
      <c r="A9657" s="68"/>
      <c r="B9657" s="68"/>
      <c r="C9657" s="68"/>
      <c r="D9657" s="68"/>
      <c r="E9657" s="68"/>
      <c r="F9657" s="68"/>
      <c r="G9657" s="389"/>
      <c r="H9657" s="387" t="b" cm="1">
        <f t="array" aca="1" ref="H9657" ca="1">EsNegrita(BP[[#This Row],[CODIGO]])</f>
        <v>0</v>
      </c>
      <c r="I9657" s="387" t="b" cm="1">
        <f t="array" ref="I9657">_xlfn.LET(
    _xlpm.codigos_devolucion, _xlfn.UNIQUE(_xlfn._xlws.FILTER(BP[CODIGO], ISNUMBER(SEARCH("devoluci", BP[NOMBRE CUENTA])), {""})),
    ISNUMBER(MATCH(BP[[#This Row],[CODIGO]], _xlpm.codigos_devolucion, 0))
)</f>
        <v>0</v>
      </c>
    </row>
    <row r="9658" spans="1:9" x14ac:dyDescent="0.25">
      <c r="A9658" s="68"/>
      <c r="B9658" s="68"/>
      <c r="C9658" s="68"/>
      <c r="D9658" s="68"/>
      <c r="E9658" s="68"/>
      <c r="F9658" s="68"/>
      <c r="G9658" s="389"/>
      <c r="H9658" s="387" t="b" cm="1">
        <f t="array" aca="1" ref="H9658" ca="1">EsNegrita(BP[[#This Row],[CODIGO]])</f>
        <v>0</v>
      </c>
      <c r="I9658" s="387" t="b" cm="1">
        <f t="array" ref="I9658">_xlfn.LET(
    _xlpm.codigos_devolucion, _xlfn.UNIQUE(_xlfn._xlws.FILTER(BP[CODIGO], ISNUMBER(SEARCH("devoluci", BP[NOMBRE CUENTA])), {""})),
    ISNUMBER(MATCH(BP[[#This Row],[CODIGO]], _xlpm.codigos_devolucion, 0))
)</f>
        <v>0</v>
      </c>
    </row>
    <row r="9659" spans="1:9" x14ac:dyDescent="0.25">
      <c r="A9659" s="68"/>
      <c r="B9659" s="68"/>
      <c r="C9659" s="68"/>
      <c r="D9659" s="68"/>
      <c r="E9659" s="68"/>
      <c r="F9659" s="68"/>
      <c r="G9659" s="389"/>
      <c r="H9659" s="387" t="b" cm="1">
        <f t="array" aca="1" ref="H9659" ca="1">EsNegrita(BP[[#This Row],[CODIGO]])</f>
        <v>0</v>
      </c>
      <c r="I9659" s="387" t="b" cm="1">
        <f t="array" ref="I9659">_xlfn.LET(
    _xlpm.codigos_devolucion, _xlfn.UNIQUE(_xlfn._xlws.FILTER(BP[CODIGO], ISNUMBER(SEARCH("devoluci", BP[NOMBRE CUENTA])), {""})),
    ISNUMBER(MATCH(BP[[#This Row],[CODIGO]], _xlpm.codigos_devolucion, 0))
)</f>
        <v>0</v>
      </c>
    </row>
    <row r="9660" spans="1:9" x14ac:dyDescent="0.25">
      <c r="A9660" s="68"/>
      <c r="B9660" s="68"/>
      <c r="C9660" s="68"/>
      <c r="D9660" s="68"/>
      <c r="E9660" s="68"/>
      <c r="F9660" s="68"/>
      <c r="G9660" s="389"/>
      <c r="H9660" s="387" t="b" cm="1">
        <f t="array" aca="1" ref="H9660" ca="1">EsNegrita(BP[[#This Row],[CODIGO]])</f>
        <v>0</v>
      </c>
      <c r="I9660" s="387" t="b" cm="1">
        <f t="array" ref="I9660">_xlfn.LET(
    _xlpm.codigos_devolucion, _xlfn.UNIQUE(_xlfn._xlws.FILTER(BP[CODIGO], ISNUMBER(SEARCH("devoluci", BP[NOMBRE CUENTA])), {""})),
    ISNUMBER(MATCH(BP[[#This Row],[CODIGO]], _xlpm.codigos_devolucion, 0))
)</f>
        <v>0</v>
      </c>
    </row>
    <row r="9661" spans="1:9" x14ac:dyDescent="0.25">
      <c r="A9661" s="68"/>
      <c r="B9661" s="68"/>
      <c r="C9661" s="68"/>
      <c r="D9661" s="68"/>
      <c r="E9661" s="68"/>
      <c r="F9661" s="68"/>
      <c r="G9661" s="389"/>
      <c r="H9661" s="387" t="b" cm="1">
        <f t="array" aca="1" ref="H9661" ca="1">EsNegrita(BP[[#This Row],[CODIGO]])</f>
        <v>0</v>
      </c>
      <c r="I9661" s="387" t="b" cm="1">
        <f t="array" ref="I9661">_xlfn.LET(
    _xlpm.codigos_devolucion, _xlfn.UNIQUE(_xlfn._xlws.FILTER(BP[CODIGO], ISNUMBER(SEARCH("devoluci", BP[NOMBRE CUENTA])), {""})),
    ISNUMBER(MATCH(BP[[#This Row],[CODIGO]], _xlpm.codigos_devolucion, 0))
)</f>
        <v>0</v>
      </c>
    </row>
    <row r="9662" spans="1:9" x14ac:dyDescent="0.25">
      <c r="A9662" s="68"/>
      <c r="B9662" s="68"/>
      <c r="C9662" s="68"/>
      <c r="D9662" s="68"/>
      <c r="E9662" s="68"/>
      <c r="F9662" s="68"/>
      <c r="G9662" s="389"/>
      <c r="H9662" s="387" t="b" cm="1">
        <f t="array" aca="1" ref="H9662" ca="1">EsNegrita(BP[[#This Row],[CODIGO]])</f>
        <v>0</v>
      </c>
      <c r="I9662" s="387" t="b" cm="1">
        <f t="array" ref="I9662">_xlfn.LET(
    _xlpm.codigos_devolucion, _xlfn.UNIQUE(_xlfn._xlws.FILTER(BP[CODIGO], ISNUMBER(SEARCH("devoluci", BP[NOMBRE CUENTA])), {""})),
    ISNUMBER(MATCH(BP[[#This Row],[CODIGO]], _xlpm.codigos_devolucion, 0))
)</f>
        <v>0</v>
      </c>
    </row>
    <row r="9663" spans="1:9" x14ac:dyDescent="0.25">
      <c r="A9663" s="68"/>
      <c r="B9663" s="68"/>
      <c r="C9663" s="68"/>
      <c r="D9663" s="68"/>
      <c r="E9663" s="68"/>
      <c r="F9663" s="68"/>
      <c r="G9663" s="389"/>
      <c r="H9663" s="387" t="b" cm="1">
        <f t="array" aca="1" ref="H9663" ca="1">EsNegrita(BP[[#This Row],[CODIGO]])</f>
        <v>0</v>
      </c>
      <c r="I9663" s="387" t="b" cm="1">
        <f t="array" ref="I9663">_xlfn.LET(
    _xlpm.codigos_devolucion, _xlfn.UNIQUE(_xlfn._xlws.FILTER(BP[CODIGO], ISNUMBER(SEARCH("devoluci", BP[NOMBRE CUENTA])), {""})),
    ISNUMBER(MATCH(BP[[#This Row],[CODIGO]], _xlpm.codigos_devolucion, 0))
)</f>
        <v>0</v>
      </c>
    </row>
    <row r="9664" spans="1:9" x14ac:dyDescent="0.25">
      <c r="A9664" s="68"/>
      <c r="B9664" s="68"/>
      <c r="C9664" s="68"/>
      <c r="D9664" s="68"/>
      <c r="E9664" s="68"/>
      <c r="F9664" s="68"/>
      <c r="G9664" s="389"/>
      <c r="H9664" s="387" t="b" cm="1">
        <f t="array" aca="1" ref="H9664" ca="1">EsNegrita(BP[[#This Row],[CODIGO]])</f>
        <v>0</v>
      </c>
      <c r="I9664" s="387" t="b" cm="1">
        <f t="array" ref="I9664">_xlfn.LET(
    _xlpm.codigos_devolucion, _xlfn.UNIQUE(_xlfn._xlws.FILTER(BP[CODIGO], ISNUMBER(SEARCH("devoluci", BP[NOMBRE CUENTA])), {""})),
    ISNUMBER(MATCH(BP[[#This Row],[CODIGO]], _xlpm.codigos_devolucion, 0))
)</f>
        <v>0</v>
      </c>
    </row>
    <row r="9665" spans="1:9" x14ac:dyDescent="0.25">
      <c r="A9665" s="68"/>
      <c r="B9665" s="68"/>
      <c r="C9665" s="68"/>
      <c r="D9665" s="68"/>
      <c r="E9665" s="68"/>
      <c r="F9665" s="68"/>
      <c r="G9665" s="389"/>
      <c r="H9665" s="387" t="b" cm="1">
        <f t="array" aca="1" ref="H9665" ca="1">EsNegrita(BP[[#This Row],[CODIGO]])</f>
        <v>0</v>
      </c>
      <c r="I9665" s="387" t="b" cm="1">
        <f t="array" ref="I9665">_xlfn.LET(
    _xlpm.codigos_devolucion, _xlfn.UNIQUE(_xlfn._xlws.FILTER(BP[CODIGO], ISNUMBER(SEARCH("devoluci", BP[NOMBRE CUENTA])), {""})),
    ISNUMBER(MATCH(BP[[#This Row],[CODIGO]], _xlpm.codigos_devolucion, 0))
)</f>
        <v>0</v>
      </c>
    </row>
    <row r="9666" spans="1:9" x14ac:dyDescent="0.25">
      <c r="A9666" s="68"/>
      <c r="B9666" s="68"/>
      <c r="C9666" s="68"/>
      <c r="D9666" s="68"/>
      <c r="E9666" s="68"/>
      <c r="F9666" s="68"/>
      <c r="G9666" s="389"/>
      <c r="H9666" s="387" t="b" cm="1">
        <f t="array" aca="1" ref="H9666" ca="1">EsNegrita(BP[[#This Row],[CODIGO]])</f>
        <v>0</v>
      </c>
      <c r="I9666" s="387" t="b" cm="1">
        <f t="array" ref="I9666">_xlfn.LET(
    _xlpm.codigos_devolucion, _xlfn.UNIQUE(_xlfn._xlws.FILTER(BP[CODIGO], ISNUMBER(SEARCH("devoluci", BP[NOMBRE CUENTA])), {""})),
    ISNUMBER(MATCH(BP[[#This Row],[CODIGO]], _xlpm.codigos_devolucion, 0))
)</f>
        <v>0</v>
      </c>
    </row>
    <row r="9667" spans="1:9" x14ac:dyDescent="0.25">
      <c r="A9667" s="68"/>
      <c r="B9667" s="68"/>
      <c r="C9667" s="68"/>
      <c r="D9667" s="68"/>
      <c r="E9667" s="68"/>
      <c r="F9667" s="68"/>
      <c r="G9667" s="389"/>
      <c r="H9667" s="387" t="b" cm="1">
        <f t="array" aca="1" ref="H9667" ca="1">EsNegrita(BP[[#This Row],[CODIGO]])</f>
        <v>0</v>
      </c>
      <c r="I9667" s="387" t="b" cm="1">
        <f t="array" ref="I9667">_xlfn.LET(
    _xlpm.codigos_devolucion, _xlfn.UNIQUE(_xlfn._xlws.FILTER(BP[CODIGO], ISNUMBER(SEARCH("devoluci", BP[NOMBRE CUENTA])), {""})),
    ISNUMBER(MATCH(BP[[#This Row],[CODIGO]], _xlpm.codigos_devolucion, 0))
)</f>
        <v>0</v>
      </c>
    </row>
    <row r="9668" spans="1:9" x14ac:dyDescent="0.25">
      <c r="A9668" s="68"/>
      <c r="B9668" s="68"/>
      <c r="C9668" s="68"/>
      <c r="D9668" s="68"/>
      <c r="E9668" s="68"/>
      <c r="F9668" s="68"/>
      <c r="G9668" s="389"/>
      <c r="H9668" s="387" t="b" cm="1">
        <f t="array" aca="1" ref="H9668" ca="1">EsNegrita(BP[[#This Row],[CODIGO]])</f>
        <v>0</v>
      </c>
      <c r="I9668" s="387" t="b" cm="1">
        <f t="array" ref="I9668">_xlfn.LET(
    _xlpm.codigos_devolucion, _xlfn.UNIQUE(_xlfn._xlws.FILTER(BP[CODIGO], ISNUMBER(SEARCH("devoluci", BP[NOMBRE CUENTA])), {""})),
    ISNUMBER(MATCH(BP[[#This Row],[CODIGO]], _xlpm.codigos_devolucion, 0))
)</f>
        <v>0</v>
      </c>
    </row>
    <row r="9669" spans="1:9" x14ac:dyDescent="0.25">
      <c r="A9669" s="68"/>
      <c r="B9669" s="68"/>
      <c r="C9669" s="68"/>
      <c r="D9669" s="68"/>
      <c r="E9669" s="68"/>
      <c r="F9669" s="68"/>
      <c r="G9669" s="389"/>
      <c r="H9669" s="387" t="b" cm="1">
        <f t="array" aca="1" ref="H9669" ca="1">EsNegrita(BP[[#This Row],[CODIGO]])</f>
        <v>0</v>
      </c>
      <c r="I9669" s="387" t="b" cm="1">
        <f t="array" ref="I9669">_xlfn.LET(
    _xlpm.codigos_devolucion, _xlfn.UNIQUE(_xlfn._xlws.FILTER(BP[CODIGO], ISNUMBER(SEARCH("devoluci", BP[NOMBRE CUENTA])), {""})),
    ISNUMBER(MATCH(BP[[#This Row],[CODIGO]], _xlpm.codigos_devolucion, 0))
)</f>
        <v>0</v>
      </c>
    </row>
    <row r="9670" spans="1:9" x14ac:dyDescent="0.25">
      <c r="A9670" s="68"/>
      <c r="B9670" s="68"/>
      <c r="C9670" s="68"/>
      <c r="D9670" s="68"/>
      <c r="E9670" s="68"/>
      <c r="F9670" s="68"/>
      <c r="G9670" s="389"/>
      <c r="H9670" s="387" t="b" cm="1">
        <f t="array" aca="1" ref="H9670" ca="1">EsNegrita(BP[[#This Row],[CODIGO]])</f>
        <v>0</v>
      </c>
      <c r="I9670" s="387" t="b" cm="1">
        <f t="array" ref="I9670">_xlfn.LET(
    _xlpm.codigos_devolucion, _xlfn.UNIQUE(_xlfn._xlws.FILTER(BP[CODIGO], ISNUMBER(SEARCH("devoluci", BP[NOMBRE CUENTA])), {""})),
    ISNUMBER(MATCH(BP[[#This Row],[CODIGO]], _xlpm.codigos_devolucion, 0))
)</f>
        <v>0</v>
      </c>
    </row>
    <row r="9671" spans="1:9" x14ac:dyDescent="0.25">
      <c r="A9671" s="68"/>
      <c r="B9671" s="68"/>
      <c r="C9671" s="68"/>
      <c r="D9671" s="68"/>
      <c r="E9671" s="68"/>
      <c r="F9671" s="68"/>
      <c r="G9671" s="389"/>
      <c r="H9671" s="387" t="b" cm="1">
        <f t="array" aca="1" ref="H9671" ca="1">EsNegrita(BP[[#This Row],[CODIGO]])</f>
        <v>0</v>
      </c>
      <c r="I9671" s="387" t="b" cm="1">
        <f t="array" ref="I9671">_xlfn.LET(
    _xlpm.codigos_devolucion, _xlfn.UNIQUE(_xlfn._xlws.FILTER(BP[CODIGO], ISNUMBER(SEARCH("devoluci", BP[NOMBRE CUENTA])), {""})),
    ISNUMBER(MATCH(BP[[#This Row],[CODIGO]], _xlpm.codigos_devolucion, 0))
)</f>
        <v>0</v>
      </c>
    </row>
    <row r="9672" spans="1:9" x14ac:dyDescent="0.25">
      <c r="A9672" s="68"/>
      <c r="B9672" s="68"/>
      <c r="C9672" s="68"/>
      <c r="D9672" s="68"/>
      <c r="E9672" s="68"/>
      <c r="F9672" s="68"/>
      <c r="G9672" s="389"/>
      <c r="H9672" s="387" t="b" cm="1">
        <f t="array" aca="1" ref="H9672" ca="1">EsNegrita(BP[[#This Row],[CODIGO]])</f>
        <v>0</v>
      </c>
      <c r="I9672" s="387" t="b" cm="1">
        <f t="array" ref="I9672">_xlfn.LET(
    _xlpm.codigos_devolucion, _xlfn.UNIQUE(_xlfn._xlws.FILTER(BP[CODIGO], ISNUMBER(SEARCH("devoluci", BP[NOMBRE CUENTA])), {""})),
    ISNUMBER(MATCH(BP[[#This Row],[CODIGO]], _xlpm.codigos_devolucion, 0))
)</f>
        <v>0</v>
      </c>
    </row>
    <row r="9673" spans="1:9" x14ac:dyDescent="0.25">
      <c r="A9673" s="68"/>
      <c r="B9673" s="68"/>
      <c r="C9673" s="68"/>
      <c r="D9673" s="68"/>
      <c r="E9673" s="68"/>
      <c r="F9673" s="68"/>
      <c r="G9673" s="389"/>
      <c r="H9673" s="387" t="b" cm="1">
        <f t="array" aca="1" ref="H9673" ca="1">EsNegrita(BP[[#This Row],[CODIGO]])</f>
        <v>0</v>
      </c>
      <c r="I9673" s="387" t="b" cm="1">
        <f t="array" ref="I9673">_xlfn.LET(
    _xlpm.codigos_devolucion, _xlfn.UNIQUE(_xlfn._xlws.FILTER(BP[CODIGO], ISNUMBER(SEARCH("devoluci", BP[NOMBRE CUENTA])), {""})),
    ISNUMBER(MATCH(BP[[#This Row],[CODIGO]], _xlpm.codigos_devolucion, 0))
)</f>
        <v>0</v>
      </c>
    </row>
    <row r="9674" spans="1:9" x14ac:dyDescent="0.25">
      <c r="A9674" s="68"/>
      <c r="B9674" s="68"/>
      <c r="C9674" s="68"/>
      <c r="D9674" s="68"/>
      <c r="E9674" s="68"/>
      <c r="F9674" s="68"/>
      <c r="G9674" s="389"/>
      <c r="H9674" s="387" t="b" cm="1">
        <f t="array" aca="1" ref="H9674" ca="1">EsNegrita(BP[[#This Row],[CODIGO]])</f>
        <v>0</v>
      </c>
      <c r="I9674" s="387" t="b" cm="1">
        <f t="array" ref="I9674">_xlfn.LET(
    _xlpm.codigos_devolucion, _xlfn.UNIQUE(_xlfn._xlws.FILTER(BP[CODIGO], ISNUMBER(SEARCH("devoluci", BP[NOMBRE CUENTA])), {""})),
    ISNUMBER(MATCH(BP[[#This Row],[CODIGO]], _xlpm.codigos_devolucion, 0))
)</f>
        <v>0</v>
      </c>
    </row>
    <row r="9675" spans="1:9" x14ac:dyDescent="0.25">
      <c r="A9675" s="68"/>
      <c r="B9675" s="68"/>
      <c r="C9675" s="68"/>
      <c r="D9675" s="68"/>
      <c r="E9675" s="68"/>
      <c r="F9675" s="68"/>
      <c r="G9675" s="389"/>
      <c r="H9675" s="387" t="b" cm="1">
        <f t="array" aca="1" ref="H9675" ca="1">EsNegrita(BP[[#This Row],[CODIGO]])</f>
        <v>0</v>
      </c>
      <c r="I9675" s="387" t="b" cm="1">
        <f t="array" ref="I9675">_xlfn.LET(
    _xlpm.codigos_devolucion, _xlfn.UNIQUE(_xlfn._xlws.FILTER(BP[CODIGO], ISNUMBER(SEARCH("devoluci", BP[NOMBRE CUENTA])), {""})),
    ISNUMBER(MATCH(BP[[#This Row],[CODIGO]], _xlpm.codigos_devolucion, 0))
)</f>
        <v>0</v>
      </c>
    </row>
    <row r="9676" spans="1:9" x14ac:dyDescent="0.25">
      <c r="A9676" s="68"/>
      <c r="B9676" s="68"/>
      <c r="C9676" s="68"/>
      <c r="D9676" s="68"/>
      <c r="E9676" s="68"/>
      <c r="F9676" s="68"/>
      <c r="G9676" s="389"/>
      <c r="H9676" s="387" t="b" cm="1">
        <f t="array" aca="1" ref="H9676" ca="1">EsNegrita(BP[[#This Row],[CODIGO]])</f>
        <v>0</v>
      </c>
      <c r="I9676" s="387" t="b" cm="1">
        <f t="array" ref="I9676">_xlfn.LET(
    _xlpm.codigos_devolucion, _xlfn.UNIQUE(_xlfn._xlws.FILTER(BP[CODIGO], ISNUMBER(SEARCH("devoluci", BP[NOMBRE CUENTA])), {""})),
    ISNUMBER(MATCH(BP[[#This Row],[CODIGO]], _xlpm.codigos_devolucion, 0))
)</f>
        <v>0</v>
      </c>
    </row>
    <row r="9677" spans="1:9" x14ac:dyDescent="0.25">
      <c r="A9677" s="68"/>
      <c r="B9677" s="68"/>
      <c r="C9677" s="68"/>
      <c r="D9677" s="68"/>
      <c r="E9677" s="68"/>
      <c r="F9677" s="68"/>
      <c r="G9677" s="389"/>
      <c r="H9677" s="387" t="b" cm="1">
        <f t="array" aca="1" ref="H9677" ca="1">EsNegrita(BP[[#This Row],[CODIGO]])</f>
        <v>0</v>
      </c>
      <c r="I9677" s="387" t="b" cm="1">
        <f t="array" ref="I9677">_xlfn.LET(
    _xlpm.codigos_devolucion, _xlfn.UNIQUE(_xlfn._xlws.FILTER(BP[CODIGO], ISNUMBER(SEARCH("devoluci", BP[NOMBRE CUENTA])), {""})),
    ISNUMBER(MATCH(BP[[#This Row],[CODIGO]], _xlpm.codigos_devolucion, 0))
)</f>
        <v>0</v>
      </c>
    </row>
    <row r="9678" spans="1:9" x14ac:dyDescent="0.25">
      <c r="A9678" s="68"/>
      <c r="B9678" s="68"/>
      <c r="C9678" s="68"/>
      <c r="D9678" s="68"/>
      <c r="E9678" s="68"/>
      <c r="F9678" s="68"/>
      <c r="G9678" s="389"/>
      <c r="H9678" s="387" t="b" cm="1">
        <f t="array" aca="1" ref="H9678" ca="1">EsNegrita(BP[[#This Row],[CODIGO]])</f>
        <v>0</v>
      </c>
      <c r="I9678" s="387" t="b" cm="1">
        <f t="array" ref="I9678">_xlfn.LET(
    _xlpm.codigos_devolucion, _xlfn.UNIQUE(_xlfn._xlws.FILTER(BP[CODIGO], ISNUMBER(SEARCH("devoluci", BP[NOMBRE CUENTA])), {""})),
    ISNUMBER(MATCH(BP[[#This Row],[CODIGO]], _xlpm.codigos_devolucion, 0))
)</f>
        <v>0</v>
      </c>
    </row>
    <row r="9679" spans="1:9" x14ac:dyDescent="0.25">
      <c r="A9679" s="68"/>
      <c r="B9679" s="68"/>
      <c r="C9679" s="68"/>
      <c r="D9679" s="68"/>
      <c r="E9679" s="68"/>
      <c r="F9679" s="68"/>
      <c r="G9679" s="389"/>
      <c r="H9679" s="387" t="b" cm="1">
        <f t="array" aca="1" ref="H9679" ca="1">EsNegrita(BP[[#This Row],[CODIGO]])</f>
        <v>0</v>
      </c>
      <c r="I9679" s="387" t="b" cm="1">
        <f t="array" ref="I9679">_xlfn.LET(
    _xlpm.codigos_devolucion, _xlfn.UNIQUE(_xlfn._xlws.FILTER(BP[CODIGO], ISNUMBER(SEARCH("devoluci", BP[NOMBRE CUENTA])), {""})),
    ISNUMBER(MATCH(BP[[#This Row],[CODIGO]], _xlpm.codigos_devolucion, 0))
)</f>
        <v>0</v>
      </c>
    </row>
    <row r="9680" spans="1:9" x14ac:dyDescent="0.25">
      <c r="A9680" s="68"/>
      <c r="B9680" s="68"/>
      <c r="C9680" s="68"/>
      <c r="D9680" s="68"/>
      <c r="E9680" s="68"/>
      <c r="F9680" s="68"/>
      <c r="G9680" s="389"/>
      <c r="H9680" s="387" t="b" cm="1">
        <f t="array" aca="1" ref="H9680" ca="1">EsNegrita(BP[[#This Row],[CODIGO]])</f>
        <v>0</v>
      </c>
      <c r="I9680" s="387" t="b" cm="1">
        <f t="array" ref="I9680">_xlfn.LET(
    _xlpm.codigos_devolucion, _xlfn.UNIQUE(_xlfn._xlws.FILTER(BP[CODIGO], ISNUMBER(SEARCH("devoluci", BP[NOMBRE CUENTA])), {""})),
    ISNUMBER(MATCH(BP[[#This Row],[CODIGO]], _xlpm.codigos_devolucion, 0))
)</f>
        <v>0</v>
      </c>
    </row>
    <row r="9681" spans="1:9" x14ac:dyDescent="0.25">
      <c r="A9681" s="68"/>
      <c r="B9681" s="68"/>
      <c r="C9681" s="68"/>
      <c r="D9681" s="68"/>
      <c r="E9681" s="68"/>
      <c r="F9681" s="68"/>
      <c r="G9681" s="389"/>
      <c r="H9681" s="387" t="b" cm="1">
        <f t="array" aca="1" ref="H9681" ca="1">EsNegrita(BP[[#This Row],[CODIGO]])</f>
        <v>0</v>
      </c>
      <c r="I9681" s="387" t="b" cm="1">
        <f t="array" ref="I9681">_xlfn.LET(
    _xlpm.codigos_devolucion, _xlfn.UNIQUE(_xlfn._xlws.FILTER(BP[CODIGO], ISNUMBER(SEARCH("devoluci", BP[NOMBRE CUENTA])), {""})),
    ISNUMBER(MATCH(BP[[#This Row],[CODIGO]], _xlpm.codigos_devolucion, 0))
)</f>
        <v>0</v>
      </c>
    </row>
    <row r="9682" spans="1:9" x14ac:dyDescent="0.25">
      <c r="A9682" s="68"/>
      <c r="B9682" s="68"/>
      <c r="C9682" s="68"/>
      <c r="D9682" s="68"/>
      <c r="E9682" s="68"/>
      <c r="F9682" s="68"/>
      <c r="G9682" s="389"/>
      <c r="H9682" s="387" t="b" cm="1">
        <f t="array" aca="1" ref="H9682" ca="1">EsNegrita(BP[[#This Row],[CODIGO]])</f>
        <v>0</v>
      </c>
      <c r="I9682" s="387" t="b" cm="1">
        <f t="array" ref="I9682">_xlfn.LET(
    _xlpm.codigos_devolucion, _xlfn.UNIQUE(_xlfn._xlws.FILTER(BP[CODIGO], ISNUMBER(SEARCH("devoluci", BP[NOMBRE CUENTA])), {""})),
    ISNUMBER(MATCH(BP[[#This Row],[CODIGO]], _xlpm.codigos_devolucion, 0))
)</f>
        <v>0</v>
      </c>
    </row>
    <row r="9683" spans="1:9" x14ac:dyDescent="0.25">
      <c r="A9683" s="68"/>
      <c r="B9683" s="68"/>
      <c r="C9683" s="68"/>
      <c r="D9683" s="68"/>
      <c r="E9683" s="68"/>
      <c r="F9683" s="68"/>
      <c r="G9683" s="389"/>
      <c r="H9683" s="387" t="b" cm="1">
        <f t="array" aca="1" ref="H9683" ca="1">EsNegrita(BP[[#This Row],[CODIGO]])</f>
        <v>0</v>
      </c>
      <c r="I9683" s="387" t="b" cm="1">
        <f t="array" ref="I9683">_xlfn.LET(
    _xlpm.codigos_devolucion, _xlfn.UNIQUE(_xlfn._xlws.FILTER(BP[CODIGO], ISNUMBER(SEARCH("devoluci", BP[NOMBRE CUENTA])), {""})),
    ISNUMBER(MATCH(BP[[#This Row],[CODIGO]], _xlpm.codigos_devolucion, 0))
)</f>
        <v>0</v>
      </c>
    </row>
    <row r="9684" spans="1:9" x14ac:dyDescent="0.25">
      <c r="A9684" s="68"/>
      <c r="B9684" s="68"/>
      <c r="C9684" s="68"/>
      <c r="D9684" s="68"/>
      <c r="E9684" s="68"/>
      <c r="F9684" s="68"/>
      <c r="G9684" s="389"/>
      <c r="H9684" s="387" t="b" cm="1">
        <f t="array" aca="1" ref="H9684" ca="1">EsNegrita(BP[[#This Row],[CODIGO]])</f>
        <v>0</v>
      </c>
      <c r="I9684" s="387" t="b" cm="1">
        <f t="array" ref="I9684">_xlfn.LET(
    _xlpm.codigos_devolucion, _xlfn.UNIQUE(_xlfn._xlws.FILTER(BP[CODIGO], ISNUMBER(SEARCH("devoluci", BP[NOMBRE CUENTA])), {""})),
    ISNUMBER(MATCH(BP[[#This Row],[CODIGO]], _xlpm.codigos_devolucion, 0))
)</f>
        <v>0</v>
      </c>
    </row>
    <row r="9685" spans="1:9" x14ac:dyDescent="0.25">
      <c r="A9685" s="68"/>
      <c r="B9685" s="68"/>
      <c r="C9685" s="68"/>
      <c r="D9685" s="68"/>
      <c r="E9685" s="68"/>
      <c r="F9685" s="68"/>
      <c r="G9685" s="389"/>
      <c r="H9685" s="387" t="b" cm="1">
        <f t="array" aca="1" ref="H9685" ca="1">EsNegrita(BP[[#This Row],[CODIGO]])</f>
        <v>0</v>
      </c>
      <c r="I9685" s="387" t="b" cm="1">
        <f t="array" ref="I9685">_xlfn.LET(
    _xlpm.codigos_devolucion, _xlfn.UNIQUE(_xlfn._xlws.FILTER(BP[CODIGO], ISNUMBER(SEARCH("devoluci", BP[NOMBRE CUENTA])), {""})),
    ISNUMBER(MATCH(BP[[#This Row],[CODIGO]], _xlpm.codigos_devolucion, 0))
)</f>
        <v>0</v>
      </c>
    </row>
    <row r="9686" spans="1:9" x14ac:dyDescent="0.25">
      <c r="A9686" s="68"/>
      <c r="B9686" s="68"/>
      <c r="C9686" s="68"/>
      <c r="D9686" s="68"/>
      <c r="E9686" s="68"/>
      <c r="F9686" s="68"/>
      <c r="G9686" s="389"/>
      <c r="H9686" s="387" t="b" cm="1">
        <f t="array" aca="1" ref="H9686" ca="1">EsNegrita(BP[[#This Row],[CODIGO]])</f>
        <v>0</v>
      </c>
      <c r="I9686" s="387" t="b" cm="1">
        <f t="array" ref="I9686">_xlfn.LET(
    _xlpm.codigos_devolucion, _xlfn.UNIQUE(_xlfn._xlws.FILTER(BP[CODIGO], ISNUMBER(SEARCH("devoluci", BP[NOMBRE CUENTA])), {""})),
    ISNUMBER(MATCH(BP[[#This Row],[CODIGO]], _xlpm.codigos_devolucion, 0))
)</f>
        <v>0</v>
      </c>
    </row>
    <row r="9687" spans="1:9" x14ac:dyDescent="0.25">
      <c r="A9687" s="68"/>
      <c r="B9687" s="68"/>
      <c r="C9687" s="68"/>
      <c r="D9687" s="68"/>
      <c r="E9687" s="68"/>
      <c r="F9687" s="68"/>
      <c r="G9687" s="389"/>
      <c r="H9687" s="387" t="b" cm="1">
        <f t="array" aca="1" ref="H9687" ca="1">EsNegrita(BP[[#This Row],[CODIGO]])</f>
        <v>0</v>
      </c>
      <c r="I9687" s="387" t="b" cm="1">
        <f t="array" ref="I9687">_xlfn.LET(
    _xlpm.codigos_devolucion, _xlfn.UNIQUE(_xlfn._xlws.FILTER(BP[CODIGO], ISNUMBER(SEARCH("devoluci", BP[NOMBRE CUENTA])), {""})),
    ISNUMBER(MATCH(BP[[#This Row],[CODIGO]], _xlpm.codigos_devolucion, 0))
)</f>
        <v>0</v>
      </c>
    </row>
    <row r="9688" spans="1:9" x14ac:dyDescent="0.25">
      <c r="A9688" s="68"/>
      <c r="B9688" s="68"/>
      <c r="C9688" s="68"/>
      <c r="D9688" s="68"/>
      <c r="E9688" s="68"/>
      <c r="F9688" s="68"/>
      <c r="G9688" s="389"/>
      <c r="H9688" s="387" t="b" cm="1">
        <f t="array" aca="1" ref="H9688" ca="1">EsNegrita(BP[[#This Row],[CODIGO]])</f>
        <v>0</v>
      </c>
      <c r="I9688" s="387" t="b" cm="1">
        <f t="array" ref="I9688">_xlfn.LET(
    _xlpm.codigos_devolucion, _xlfn.UNIQUE(_xlfn._xlws.FILTER(BP[CODIGO], ISNUMBER(SEARCH("devoluci", BP[NOMBRE CUENTA])), {""})),
    ISNUMBER(MATCH(BP[[#This Row],[CODIGO]], _xlpm.codigos_devolucion, 0))
)</f>
        <v>0</v>
      </c>
    </row>
    <row r="9689" spans="1:9" x14ac:dyDescent="0.25">
      <c r="A9689" s="68"/>
      <c r="B9689" s="68"/>
      <c r="C9689" s="68"/>
      <c r="D9689" s="68"/>
      <c r="E9689" s="68"/>
      <c r="F9689" s="68"/>
      <c r="G9689" s="389"/>
      <c r="H9689" s="387" t="b" cm="1">
        <f t="array" aca="1" ref="H9689" ca="1">EsNegrita(BP[[#This Row],[CODIGO]])</f>
        <v>0</v>
      </c>
      <c r="I9689" s="387" t="b" cm="1">
        <f t="array" ref="I9689">_xlfn.LET(
    _xlpm.codigos_devolucion, _xlfn.UNIQUE(_xlfn._xlws.FILTER(BP[CODIGO], ISNUMBER(SEARCH("devoluci", BP[NOMBRE CUENTA])), {""})),
    ISNUMBER(MATCH(BP[[#This Row],[CODIGO]], _xlpm.codigos_devolucion, 0))
)</f>
        <v>0</v>
      </c>
    </row>
    <row r="9690" spans="1:9" x14ac:dyDescent="0.25">
      <c r="A9690" s="68"/>
      <c r="B9690" s="68"/>
      <c r="C9690" s="68"/>
      <c r="D9690" s="68"/>
      <c r="E9690" s="68"/>
      <c r="F9690" s="68"/>
      <c r="G9690" s="389"/>
      <c r="H9690" s="387" t="b" cm="1">
        <f t="array" aca="1" ref="H9690" ca="1">EsNegrita(BP[[#This Row],[CODIGO]])</f>
        <v>0</v>
      </c>
      <c r="I9690" s="387" t="b" cm="1">
        <f t="array" ref="I9690">_xlfn.LET(
    _xlpm.codigos_devolucion, _xlfn.UNIQUE(_xlfn._xlws.FILTER(BP[CODIGO], ISNUMBER(SEARCH("devoluci", BP[NOMBRE CUENTA])), {""})),
    ISNUMBER(MATCH(BP[[#This Row],[CODIGO]], _xlpm.codigos_devolucion, 0))
)</f>
        <v>0</v>
      </c>
    </row>
    <row r="9691" spans="1:9" x14ac:dyDescent="0.25">
      <c r="A9691" s="68"/>
      <c r="B9691" s="68"/>
      <c r="C9691" s="68"/>
      <c r="D9691" s="68"/>
      <c r="E9691" s="68"/>
      <c r="F9691" s="68"/>
      <c r="G9691" s="389"/>
      <c r="H9691" s="387" t="b" cm="1">
        <f t="array" aca="1" ref="H9691" ca="1">EsNegrita(BP[[#This Row],[CODIGO]])</f>
        <v>0</v>
      </c>
      <c r="I9691" s="387" t="b" cm="1">
        <f t="array" ref="I9691">_xlfn.LET(
    _xlpm.codigos_devolucion, _xlfn.UNIQUE(_xlfn._xlws.FILTER(BP[CODIGO], ISNUMBER(SEARCH("devoluci", BP[NOMBRE CUENTA])), {""})),
    ISNUMBER(MATCH(BP[[#This Row],[CODIGO]], _xlpm.codigos_devolucion, 0))
)</f>
        <v>0</v>
      </c>
    </row>
    <row r="9692" spans="1:9" x14ac:dyDescent="0.25">
      <c r="A9692" s="68"/>
      <c r="B9692" s="68"/>
      <c r="C9692" s="68"/>
      <c r="D9692" s="68"/>
      <c r="E9692" s="68"/>
      <c r="F9692" s="68"/>
      <c r="G9692" s="389"/>
      <c r="H9692" s="387" t="b" cm="1">
        <f t="array" aca="1" ref="H9692" ca="1">EsNegrita(BP[[#This Row],[CODIGO]])</f>
        <v>0</v>
      </c>
      <c r="I9692" s="387" t="b" cm="1">
        <f t="array" ref="I9692">_xlfn.LET(
    _xlpm.codigos_devolucion, _xlfn.UNIQUE(_xlfn._xlws.FILTER(BP[CODIGO], ISNUMBER(SEARCH("devoluci", BP[NOMBRE CUENTA])), {""})),
    ISNUMBER(MATCH(BP[[#This Row],[CODIGO]], _xlpm.codigos_devolucion, 0))
)</f>
        <v>0</v>
      </c>
    </row>
    <row r="9693" spans="1:9" x14ac:dyDescent="0.25">
      <c r="A9693" s="68"/>
      <c r="B9693" s="68"/>
      <c r="C9693" s="68"/>
      <c r="D9693" s="68"/>
      <c r="E9693" s="68"/>
      <c r="F9693" s="68"/>
      <c r="G9693" s="389"/>
      <c r="H9693" s="387" t="b" cm="1">
        <f t="array" aca="1" ref="H9693" ca="1">EsNegrita(BP[[#This Row],[CODIGO]])</f>
        <v>0</v>
      </c>
      <c r="I9693" s="387" t="b" cm="1">
        <f t="array" ref="I9693">_xlfn.LET(
    _xlpm.codigos_devolucion, _xlfn.UNIQUE(_xlfn._xlws.FILTER(BP[CODIGO], ISNUMBER(SEARCH("devoluci", BP[NOMBRE CUENTA])), {""})),
    ISNUMBER(MATCH(BP[[#This Row],[CODIGO]], _xlpm.codigos_devolucion, 0))
)</f>
        <v>0</v>
      </c>
    </row>
    <row r="9694" spans="1:9" x14ac:dyDescent="0.25">
      <c r="A9694" s="68"/>
      <c r="B9694" s="68"/>
      <c r="C9694" s="68"/>
      <c r="D9694" s="68"/>
      <c r="E9694" s="68"/>
      <c r="F9694" s="68"/>
      <c r="G9694" s="389"/>
      <c r="H9694" s="387" t="b" cm="1">
        <f t="array" aca="1" ref="H9694" ca="1">EsNegrita(BP[[#This Row],[CODIGO]])</f>
        <v>0</v>
      </c>
      <c r="I9694" s="387" t="b" cm="1">
        <f t="array" ref="I9694">_xlfn.LET(
    _xlpm.codigos_devolucion, _xlfn.UNIQUE(_xlfn._xlws.FILTER(BP[CODIGO], ISNUMBER(SEARCH("devoluci", BP[NOMBRE CUENTA])), {""})),
    ISNUMBER(MATCH(BP[[#This Row],[CODIGO]], _xlpm.codigos_devolucion, 0))
)</f>
        <v>0</v>
      </c>
    </row>
    <row r="9695" spans="1:9" x14ac:dyDescent="0.25">
      <c r="A9695" s="68"/>
      <c r="B9695" s="68"/>
      <c r="C9695" s="68"/>
      <c r="D9695" s="68"/>
      <c r="E9695" s="68"/>
      <c r="F9695" s="68"/>
      <c r="G9695" s="389"/>
      <c r="H9695" s="387" t="b" cm="1">
        <f t="array" aca="1" ref="H9695" ca="1">EsNegrita(BP[[#This Row],[CODIGO]])</f>
        <v>0</v>
      </c>
      <c r="I9695" s="387" t="b" cm="1">
        <f t="array" ref="I9695">_xlfn.LET(
    _xlpm.codigos_devolucion, _xlfn.UNIQUE(_xlfn._xlws.FILTER(BP[CODIGO], ISNUMBER(SEARCH("devoluci", BP[NOMBRE CUENTA])), {""})),
    ISNUMBER(MATCH(BP[[#This Row],[CODIGO]], _xlpm.codigos_devolucion, 0))
)</f>
        <v>0</v>
      </c>
    </row>
    <row r="9696" spans="1:9" x14ac:dyDescent="0.25">
      <c r="A9696" s="68"/>
      <c r="B9696" s="68"/>
      <c r="C9696" s="68"/>
      <c r="D9696" s="68"/>
      <c r="E9696" s="68"/>
      <c r="F9696" s="68"/>
      <c r="G9696" s="389"/>
      <c r="H9696" s="387" t="b" cm="1">
        <f t="array" aca="1" ref="H9696" ca="1">EsNegrita(BP[[#This Row],[CODIGO]])</f>
        <v>0</v>
      </c>
      <c r="I9696" s="387" t="b" cm="1">
        <f t="array" ref="I9696">_xlfn.LET(
    _xlpm.codigos_devolucion, _xlfn.UNIQUE(_xlfn._xlws.FILTER(BP[CODIGO], ISNUMBER(SEARCH("devoluci", BP[NOMBRE CUENTA])), {""})),
    ISNUMBER(MATCH(BP[[#This Row],[CODIGO]], _xlpm.codigos_devolucion, 0))
)</f>
        <v>0</v>
      </c>
    </row>
    <row r="9697" spans="1:9" x14ac:dyDescent="0.25">
      <c r="A9697" s="68"/>
      <c r="B9697" s="68"/>
      <c r="C9697" s="68"/>
      <c r="D9697" s="68"/>
      <c r="E9697" s="68"/>
      <c r="F9697" s="68"/>
      <c r="G9697" s="389"/>
      <c r="H9697" s="387" t="b" cm="1">
        <f t="array" aca="1" ref="H9697" ca="1">EsNegrita(BP[[#This Row],[CODIGO]])</f>
        <v>0</v>
      </c>
      <c r="I9697" s="387" t="b" cm="1">
        <f t="array" ref="I9697">_xlfn.LET(
    _xlpm.codigos_devolucion, _xlfn.UNIQUE(_xlfn._xlws.FILTER(BP[CODIGO], ISNUMBER(SEARCH("devoluci", BP[NOMBRE CUENTA])), {""})),
    ISNUMBER(MATCH(BP[[#This Row],[CODIGO]], _xlpm.codigos_devolucion, 0))
)</f>
        <v>0</v>
      </c>
    </row>
    <row r="9698" spans="1:9" x14ac:dyDescent="0.25">
      <c r="A9698" s="68"/>
      <c r="B9698" s="68"/>
      <c r="C9698" s="68"/>
      <c r="D9698" s="68"/>
      <c r="E9698" s="68"/>
      <c r="F9698" s="68"/>
      <c r="G9698" s="389"/>
      <c r="H9698" s="387" t="b" cm="1">
        <f t="array" aca="1" ref="H9698" ca="1">EsNegrita(BP[[#This Row],[CODIGO]])</f>
        <v>0</v>
      </c>
      <c r="I9698" s="387" t="b" cm="1">
        <f t="array" ref="I9698">_xlfn.LET(
    _xlpm.codigos_devolucion, _xlfn.UNIQUE(_xlfn._xlws.FILTER(BP[CODIGO], ISNUMBER(SEARCH("devoluci", BP[NOMBRE CUENTA])), {""})),
    ISNUMBER(MATCH(BP[[#This Row],[CODIGO]], _xlpm.codigos_devolucion, 0))
)</f>
        <v>0</v>
      </c>
    </row>
    <row r="9699" spans="1:9" x14ac:dyDescent="0.25">
      <c r="A9699" s="68"/>
      <c r="B9699" s="68"/>
      <c r="C9699" s="68"/>
      <c r="D9699" s="68"/>
      <c r="E9699" s="68"/>
      <c r="F9699" s="68"/>
      <c r="G9699" s="389"/>
      <c r="H9699" s="387" t="b" cm="1">
        <f t="array" aca="1" ref="H9699" ca="1">EsNegrita(BP[[#This Row],[CODIGO]])</f>
        <v>0</v>
      </c>
      <c r="I9699" s="387" t="b" cm="1">
        <f t="array" ref="I9699">_xlfn.LET(
    _xlpm.codigos_devolucion, _xlfn.UNIQUE(_xlfn._xlws.FILTER(BP[CODIGO], ISNUMBER(SEARCH("devoluci", BP[NOMBRE CUENTA])), {""})),
    ISNUMBER(MATCH(BP[[#This Row],[CODIGO]], _xlpm.codigos_devolucion, 0))
)</f>
        <v>0</v>
      </c>
    </row>
    <row r="9700" spans="1:9" x14ac:dyDescent="0.25">
      <c r="A9700" s="68"/>
      <c r="B9700" s="68"/>
      <c r="C9700" s="68"/>
      <c r="D9700" s="68"/>
      <c r="E9700" s="68"/>
      <c r="F9700" s="68"/>
      <c r="G9700" s="389"/>
      <c r="H9700" s="387" t="b" cm="1">
        <f t="array" aca="1" ref="H9700" ca="1">EsNegrita(BP[[#This Row],[CODIGO]])</f>
        <v>0</v>
      </c>
      <c r="I9700" s="387" t="b" cm="1">
        <f t="array" ref="I9700">_xlfn.LET(
    _xlpm.codigos_devolucion, _xlfn.UNIQUE(_xlfn._xlws.FILTER(BP[CODIGO], ISNUMBER(SEARCH("devoluci", BP[NOMBRE CUENTA])), {""})),
    ISNUMBER(MATCH(BP[[#This Row],[CODIGO]], _xlpm.codigos_devolucion, 0))
)</f>
        <v>0</v>
      </c>
    </row>
    <row r="9701" spans="1:9" x14ac:dyDescent="0.25">
      <c r="A9701" s="68"/>
      <c r="B9701" s="68"/>
      <c r="C9701" s="68"/>
      <c r="D9701" s="68"/>
      <c r="E9701" s="68"/>
      <c r="F9701" s="68"/>
      <c r="G9701" s="389"/>
      <c r="H9701" s="387" t="b" cm="1">
        <f t="array" aca="1" ref="H9701" ca="1">EsNegrita(BP[[#This Row],[CODIGO]])</f>
        <v>0</v>
      </c>
      <c r="I9701" s="387" t="b" cm="1">
        <f t="array" ref="I9701">_xlfn.LET(
    _xlpm.codigos_devolucion, _xlfn.UNIQUE(_xlfn._xlws.FILTER(BP[CODIGO], ISNUMBER(SEARCH("devoluci", BP[NOMBRE CUENTA])), {""})),
    ISNUMBER(MATCH(BP[[#This Row],[CODIGO]], _xlpm.codigos_devolucion, 0))
)</f>
        <v>0</v>
      </c>
    </row>
    <row r="9702" spans="1:9" x14ac:dyDescent="0.25">
      <c r="A9702" s="68"/>
      <c r="B9702" s="68"/>
      <c r="C9702" s="68"/>
      <c r="D9702" s="68"/>
      <c r="E9702" s="68"/>
      <c r="F9702" s="68"/>
      <c r="G9702" s="389"/>
      <c r="H9702" s="387" t="b" cm="1">
        <f t="array" aca="1" ref="H9702" ca="1">EsNegrita(BP[[#This Row],[CODIGO]])</f>
        <v>0</v>
      </c>
      <c r="I9702" s="387" t="b" cm="1">
        <f t="array" ref="I9702">_xlfn.LET(
    _xlpm.codigos_devolucion, _xlfn.UNIQUE(_xlfn._xlws.FILTER(BP[CODIGO], ISNUMBER(SEARCH("devoluci", BP[NOMBRE CUENTA])), {""})),
    ISNUMBER(MATCH(BP[[#This Row],[CODIGO]], _xlpm.codigos_devolucion, 0))
)</f>
        <v>0</v>
      </c>
    </row>
    <row r="9703" spans="1:9" x14ac:dyDescent="0.25">
      <c r="A9703" s="68"/>
      <c r="B9703" s="68"/>
      <c r="C9703" s="68"/>
      <c r="D9703" s="68"/>
      <c r="E9703" s="68"/>
      <c r="F9703" s="68"/>
      <c r="G9703" s="389"/>
      <c r="H9703" s="387" t="b" cm="1">
        <f t="array" aca="1" ref="H9703" ca="1">EsNegrita(BP[[#This Row],[CODIGO]])</f>
        <v>0</v>
      </c>
      <c r="I9703" s="387" t="b" cm="1">
        <f t="array" ref="I9703">_xlfn.LET(
    _xlpm.codigos_devolucion, _xlfn.UNIQUE(_xlfn._xlws.FILTER(BP[CODIGO], ISNUMBER(SEARCH("devoluci", BP[NOMBRE CUENTA])), {""})),
    ISNUMBER(MATCH(BP[[#This Row],[CODIGO]], _xlpm.codigos_devolucion, 0))
)</f>
        <v>0</v>
      </c>
    </row>
    <row r="9704" spans="1:9" x14ac:dyDescent="0.25">
      <c r="A9704" s="68"/>
      <c r="B9704" s="68"/>
      <c r="C9704" s="68"/>
      <c r="D9704" s="68"/>
      <c r="E9704" s="68"/>
      <c r="F9704" s="68"/>
      <c r="G9704" s="389"/>
      <c r="H9704" s="387" t="b" cm="1">
        <f t="array" aca="1" ref="H9704" ca="1">EsNegrita(BP[[#This Row],[CODIGO]])</f>
        <v>0</v>
      </c>
      <c r="I9704" s="387" t="b" cm="1">
        <f t="array" ref="I9704">_xlfn.LET(
    _xlpm.codigos_devolucion, _xlfn.UNIQUE(_xlfn._xlws.FILTER(BP[CODIGO], ISNUMBER(SEARCH("devoluci", BP[NOMBRE CUENTA])), {""})),
    ISNUMBER(MATCH(BP[[#This Row],[CODIGO]], _xlpm.codigos_devolucion, 0))
)</f>
        <v>0</v>
      </c>
    </row>
    <row r="9705" spans="1:9" x14ac:dyDescent="0.25">
      <c r="A9705" s="68"/>
      <c r="B9705" s="68"/>
      <c r="C9705" s="68"/>
      <c r="D9705" s="68"/>
      <c r="E9705" s="68"/>
      <c r="F9705" s="68"/>
      <c r="G9705" s="389"/>
      <c r="H9705" s="387" t="b" cm="1">
        <f t="array" aca="1" ref="H9705" ca="1">EsNegrita(BP[[#This Row],[CODIGO]])</f>
        <v>0</v>
      </c>
      <c r="I9705" s="387" t="b" cm="1">
        <f t="array" ref="I9705">_xlfn.LET(
    _xlpm.codigos_devolucion, _xlfn.UNIQUE(_xlfn._xlws.FILTER(BP[CODIGO], ISNUMBER(SEARCH("devoluci", BP[NOMBRE CUENTA])), {""})),
    ISNUMBER(MATCH(BP[[#This Row],[CODIGO]], _xlpm.codigos_devolucion, 0))
)</f>
        <v>0</v>
      </c>
    </row>
    <row r="9706" spans="1:9" x14ac:dyDescent="0.25">
      <c r="A9706" s="68"/>
      <c r="B9706" s="68"/>
      <c r="C9706" s="68"/>
      <c r="D9706" s="68"/>
      <c r="E9706" s="68"/>
      <c r="F9706" s="68"/>
      <c r="G9706" s="389"/>
      <c r="H9706" s="387" t="b" cm="1">
        <f t="array" aca="1" ref="H9706" ca="1">EsNegrita(BP[[#This Row],[CODIGO]])</f>
        <v>0</v>
      </c>
      <c r="I9706" s="387" t="b" cm="1">
        <f t="array" ref="I9706">_xlfn.LET(
    _xlpm.codigos_devolucion, _xlfn.UNIQUE(_xlfn._xlws.FILTER(BP[CODIGO], ISNUMBER(SEARCH("devoluci", BP[NOMBRE CUENTA])), {""})),
    ISNUMBER(MATCH(BP[[#This Row],[CODIGO]], _xlpm.codigos_devolucion, 0))
)</f>
        <v>0</v>
      </c>
    </row>
    <row r="9707" spans="1:9" x14ac:dyDescent="0.25">
      <c r="A9707" s="68"/>
      <c r="B9707" s="68"/>
      <c r="C9707" s="68"/>
      <c r="D9707" s="68"/>
      <c r="E9707" s="68"/>
      <c r="F9707" s="68"/>
      <c r="G9707" s="389"/>
      <c r="H9707" s="387" t="b" cm="1">
        <f t="array" aca="1" ref="H9707" ca="1">EsNegrita(BP[[#This Row],[CODIGO]])</f>
        <v>0</v>
      </c>
      <c r="I9707" s="387" t="b" cm="1">
        <f t="array" ref="I9707">_xlfn.LET(
    _xlpm.codigos_devolucion, _xlfn.UNIQUE(_xlfn._xlws.FILTER(BP[CODIGO], ISNUMBER(SEARCH("devoluci", BP[NOMBRE CUENTA])), {""})),
    ISNUMBER(MATCH(BP[[#This Row],[CODIGO]], _xlpm.codigos_devolucion, 0))
)</f>
        <v>0</v>
      </c>
    </row>
    <row r="9708" spans="1:9" x14ac:dyDescent="0.25">
      <c r="A9708" s="68"/>
      <c r="B9708" s="68"/>
      <c r="C9708" s="68"/>
      <c r="D9708" s="68"/>
      <c r="E9708" s="68"/>
      <c r="F9708" s="68"/>
      <c r="G9708" s="389"/>
      <c r="H9708" s="387" t="b" cm="1">
        <f t="array" aca="1" ref="H9708" ca="1">EsNegrita(BP[[#This Row],[CODIGO]])</f>
        <v>0</v>
      </c>
      <c r="I9708" s="387" t="b" cm="1">
        <f t="array" ref="I9708">_xlfn.LET(
    _xlpm.codigos_devolucion, _xlfn.UNIQUE(_xlfn._xlws.FILTER(BP[CODIGO], ISNUMBER(SEARCH("devoluci", BP[NOMBRE CUENTA])), {""})),
    ISNUMBER(MATCH(BP[[#This Row],[CODIGO]], _xlpm.codigos_devolucion, 0))
)</f>
        <v>0</v>
      </c>
    </row>
    <row r="9709" spans="1:9" x14ac:dyDescent="0.25">
      <c r="A9709" s="68"/>
      <c r="B9709" s="68"/>
      <c r="C9709" s="68"/>
      <c r="D9709" s="68"/>
      <c r="E9709" s="68"/>
      <c r="F9709" s="68"/>
      <c r="G9709" s="389"/>
      <c r="H9709" s="387" t="b" cm="1">
        <f t="array" aca="1" ref="H9709" ca="1">EsNegrita(BP[[#This Row],[CODIGO]])</f>
        <v>0</v>
      </c>
      <c r="I9709" s="387" t="b" cm="1">
        <f t="array" ref="I9709">_xlfn.LET(
    _xlpm.codigos_devolucion, _xlfn.UNIQUE(_xlfn._xlws.FILTER(BP[CODIGO], ISNUMBER(SEARCH("devoluci", BP[NOMBRE CUENTA])), {""})),
    ISNUMBER(MATCH(BP[[#This Row],[CODIGO]], _xlpm.codigos_devolucion, 0))
)</f>
        <v>0</v>
      </c>
    </row>
    <row r="9710" spans="1:9" x14ac:dyDescent="0.25">
      <c r="A9710" s="68"/>
      <c r="B9710" s="68"/>
      <c r="C9710" s="68"/>
      <c r="D9710" s="68"/>
      <c r="E9710" s="68"/>
      <c r="F9710" s="68"/>
      <c r="G9710" s="389"/>
      <c r="H9710" s="387" t="b" cm="1">
        <f t="array" aca="1" ref="H9710" ca="1">EsNegrita(BP[[#This Row],[CODIGO]])</f>
        <v>0</v>
      </c>
      <c r="I9710" s="387" t="b" cm="1">
        <f t="array" ref="I9710">_xlfn.LET(
    _xlpm.codigos_devolucion, _xlfn.UNIQUE(_xlfn._xlws.FILTER(BP[CODIGO], ISNUMBER(SEARCH("devoluci", BP[NOMBRE CUENTA])), {""})),
    ISNUMBER(MATCH(BP[[#This Row],[CODIGO]], _xlpm.codigos_devolucion, 0))
)</f>
        <v>0</v>
      </c>
    </row>
    <row r="9711" spans="1:9" x14ac:dyDescent="0.25">
      <c r="A9711" s="68"/>
      <c r="B9711" s="68"/>
      <c r="C9711" s="68"/>
      <c r="D9711" s="68"/>
      <c r="E9711" s="68"/>
      <c r="F9711" s="68"/>
      <c r="G9711" s="389"/>
      <c r="H9711" s="387" t="b" cm="1">
        <f t="array" aca="1" ref="H9711" ca="1">EsNegrita(BP[[#This Row],[CODIGO]])</f>
        <v>0</v>
      </c>
      <c r="I9711" s="387" t="b" cm="1">
        <f t="array" ref="I9711">_xlfn.LET(
    _xlpm.codigos_devolucion, _xlfn.UNIQUE(_xlfn._xlws.FILTER(BP[CODIGO], ISNUMBER(SEARCH("devoluci", BP[NOMBRE CUENTA])), {""})),
    ISNUMBER(MATCH(BP[[#This Row],[CODIGO]], _xlpm.codigos_devolucion, 0))
)</f>
        <v>0</v>
      </c>
    </row>
    <row r="9712" spans="1:9" x14ac:dyDescent="0.25">
      <c r="A9712" s="68"/>
      <c r="B9712" s="68"/>
      <c r="C9712" s="68"/>
      <c r="D9712" s="68"/>
      <c r="E9712" s="68"/>
      <c r="F9712" s="68"/>
      <c r="G9712" s="389"/>
      <c r="H9712" s="387" t="b" cm="1">
        <f t="array" aca="1" ref="H9712" ca="1">EsNegrita(BP[[#This Row],[CODIGO]])</f>
        <v>0</v>
      </c>
      <c r="I9712" s="387" t="b" cm="1">
        <f t="array" ref="I9712">_xlfn.LET(
    _xlpm.codigos_devolucion, _xlfn.UNIQUE(_xlfn._xlws.FILTER(BP[CODIGO], ISNUMBER(SEARCH("devoluci", BP[NOMBRE CUENTA])), {""})),
    ISNUMBER(MATCH(BP[[#This Row],[CODIGO]], _xlpm.codigos_devolucion, 0))
)</f>
        <v>0</v>
      </c>
    </row>
    <row r="9713" spans="1:9" x14ac:dyDescent="0.25">
      <c r="A9713" s="68"/>
      <c r="B9713" s="68"/>
      <c r="C9713" s="68"/>
      <c r="D9713" s="68"/>
      <c r="E9713" s="68"/>
      <c r="F9713" s="68"/>
      <c r="G9713" s="389"/>
      <c r="H9713" s="387" t="b" cm="1">
        <f t="array" aca="1" ref="H9713" ca="1">EsNegrita(BP[[#This Row],[CODIGO]])</f>
        <v>0</v>
      </c>
      <c r="I9713" s="387" t="b" cm="1">
        <f t="array" ref="I9713">_xlfn.LET(
    _xlpm.codigos_devolucion, _xlfn.UNIQUE(_xlfn._xlws.FILTER(BP[CODIGO], ISNUMBER(SEARCH("devoluci", BP[NOMBRE CUENTA])), {""})),
    ISNUMBER(MATCH(BP[[#This Row],[CODIGO]], _xlpm.codigos_devolucion, 0))
)</f>
        <v>0</v>
      </c>
    </row>
    <row r="9714" spans="1:9" x14ac:dyDescent="0.25">
      <c r="A9714" s="68"/>
      <c r="B9714" s="68"/>
      <c r="C9714" s="68"/>
      <c r="D9714" s="68"/>
      <c r="E9714" s="68"/>
      <c r="F9714" s="68"/>
      <c r="G9714" s="389"/>
      <c r="H9714" s="387" t="b" cm="1">
        <f t="array" aca="1" ref="H9714" ca="1">EsNegrita(BP[[#This Row],[CODIGO]])</f>
        <v>0</v>
      </c>
      <c r="I9714" s="387" t="b" cm="1">
        <f t="array" ref="I9714">_xlfn.LET(
    _xlpm.codigos_devolucion, _xlfn.UNIQUE(_xlfn._xlws.FILTER(BP[CODIGO], ISNUMBER(SEARCH("devoluci", BP[NOMBRE CUENTA])), {""})),
    ISNUMBER(MATCH(BP[[#This Row],[CODIGO]], _xlpm.codigos_devolucion, 0))
)</f>
        <v>0</v>
      </c>
    </row>
    <row r="9715" spans="1:9" x14ac:dyDescent="0.25">
      <c r="A9715" s="68"/>
      <c r="B9715" s="68"/>
      <c r="C9715" s="68"/>
      <c r="D9715" s="68"/>
      <c r="E9715" s="68"/>
      <c r="F9715" s="68"/>
      <c r="G9715" s="389"/>
      <c r="H9715" s="387" t="b" cm="1">
        <f t="array" aca="1" ref="H9715" ca="1">EsNegrita(BP[[#This Row],[CODIGO]])</f>
        <v>0</v>
      </c>
      <c r="I9715" s="387" t="b" cm="1">
        <f t="array" ref="I9715">_xlfn.LET(
    _xlpm.codigos_devolucion, _xlfn.UNIQUE(_xlfn._xlws.FILTER(BP[CODIGO], ISNUMBER(SEARCH("devoluci", BP[NOMBRE CUENTA])), {""})),
    ISNUMBER(MATCH(BP[[#This Row],[CODIGO]], _xlpm.codigos_devolucion, 0))
)</f>
        <v>0</v>
      </c>
    </row>
    <row r="9716" spans="1:9" x14ac:dyDescent="0.25">
      <c r="A9716" s="68"/>
      <c r="B9716" s="68"/>
      <c r="C9716" s="68"/>
      <c r="D9716" s="68"/>
      <c r="E9716" s="68"/>
      <c r="F9716" s="68"/>
      <c r="G9716" s="389"/>
      <c r="H9716" s="387" t="b" cm="1">
        <f t="array" aca="1" ref="H9716" ca="1">EsNegrita(BP[[#This Row],[CODIGO]])</f>
        <v>0</v>
      </c>
      <c r="I9716" s="387" t="b" cm="1">
        <f t="array" ref="I9716">_xlfn.LET(
    _xlpm.codigos_devolucion, _xlfn.UNIQUE(_xlfn._xlws.FILTER(BP[CODIGO], ISNUMBER(SEARCH("devoluci", BP[NOMBRE CUENTA])), {""})),
    ISNUMBER(MATCH(BP[[#This Row],[CODIGO]], _xlpm.codigos_devolucion, 0))
)</f>
        <v>0</v>
      </c>
    </row>
    <row r="9717" spans="1:9" x14ac:dyDescent="0.25">
      <c r="A9717" s="68"/>
      <c r="B9717" s="68"/>
      <c r="C9717" s="68"/>
      <c r="D9717" s="68"/>
      <c r="E9717" s="68"/>
      <c r="F9717" s="68"/>
      <c r="G9717" s="389"/>
      <c r="H9717" s="387" t="b" cm="1">
        <f t="array" aca="1" ref="H9717" ca="1">EsNegrita(BP[[#This Row],[CODIGO]])</f>
        <v>0</v>
      </c>
      <c r="I9717" s="387" t="b" cm="1">
        <f t="array" ref="I9717">_xlfn.LET(
    _xlpm.codigos_devolucion, _xlfn.UNIQUE(_xlfn._xlws.FILTER(BP[CODIGO], ISNUMBER(SEARCH("devoluci", BP[NOMBRE CUENTA])), {""})),
    ISNUMBER(MATCH(BP[[#This Row],[CODIGO]], _xlpm.codigos_devolucion, 0))
)</f>
        <v>0</v>
      </c>
    </row>
    <row r="9718" spans="1:9" x14ac:dyDescent="0.25">
      <c r="A9718" s="68"/>
      <c r="B9718" s="68"/>
      <c r="C9718" s="68"/>
      <c r="D9718" s="68"/>
      <c r="E9718" s="68"/>
      <c r="F9718" s="68"/>
      <c r="G9718" s="389"/>
      <c r="H9718" s="387" t="b" cm="1">
        <f t="array" aca="1" ref="H9718" ca="1">EsNegrita(BP[[#This Row],[CODIGO]])</f>
        <v>0</v>
      </c>
      <c r="I9718" s="387" t="b" cm="1">
        <f t="array" ref="I9718">_xlfn.LET(
    _xlpm.codigos_devolucion, _xlfn.UNIQUE(_xlfn._xlws.FILTER(BP[CODIGO], ISNUMBER(SEARCH("devoluci", BP[NOMBRE CUENTA])), {""})),
    ISNUMBER(MATCH(BP[[#This Row],[CODIGO]], _xlpm.codigos_devolucion, 0))
)</f>
        <v>0</v>
      </c>
    </row>
    <row r="9719" spans="1:9" x14ac:dyDescent="0.25">
      <c r="A9719" s="68"/>
      <c r="B9719" s="68"/>
      <c r="C9719" s="68"/>
      <c r="D9719" s="68"/>
      <c r="E9719" s="68"/>
      <c r="F9719" s="68"/>
      <c r="G9719" s="389"/>
      <c r="H9719" s="387" t="b" cm="1">
        <f t="array" aca="1" ref="H9719" ca="1">EsNegrita(BP[[#This Row],[CODIGO]])</f>
        <v>0</v>
      </c>
      <c r="I9719" s="387" t="b" cm="1">
        <f t="array" ref="I9719">_xlfn.LET(
    _xlpm.codigos_devolucion, _xlfn.UNIQUE(_xlfn._xlws.FILTER(BP[CODIGO], ISNUMBER(SEARCH("devoluci", BP[NOMBRE CUENTA])), {""})),
    ISNUMBER(MATCH(BP[[#This Row],[CODIGO]], _xlpm.codigos_devolucion, 0))
)</f>
        <v>0</v>
      </c>
    </row>
    <row r="9720" spans="1:9" x14ac:dyDescent="0.25">
      <c r="A9720" s="68"/>
      <c r="B9720" s="68"/>
      <c r="C9720" s="68"/>
      <c r="D9720" s="68"/>
      <c r="E9720" s="68"/>
      <c r="F9720" s="68"/>
      <c r="G9720" s="389"/>
      <c r="H9720" s="387" t="b" cm="1">
        <f t="array" aca="1" ref="H9720" ca="1">EsNegrita(BP[[#This Row],[CODIGO]])</f>
        <v>0</v>
      </c>
      <c r="I9720" s="387" t="b" cm="1">
        <f t="array" ref="I9720">_xlfn.LET(
    _xlpm.codigos_devolucion, _xlfn.UNIQUE(_xlfn._xlws.FILTER(BP[CODIGO], ISNUMBER(SEARCH("devoluci", BP[NOMBRE CUENTA])), {""})),
    ISNUMBER(MATCH(BP[[#This Row],[CODIGO]], _xlpm.codigos_devolucion, 0))
)</f>
        <v>0</v>
      </c>
    </row>
    <row r="9721" spans="1:9" x14ac:dyDescent="0.25">
      <c r="A9721" s="68"/>
      <c r="B9721" s="68"/>
      <c r="C9721" s="68"/>
      <c r="D9721" s="68"/>
      <c r="E9721" s="68"/>
      <c r="F9721" s="68"/>
      <c r="G9721" s="389"/>
      <c r="H9721" s="387" t="b" cm="1">
        <f t="array" aca="1" ref="H9721" ca="1">EsNegrita(BP[[#This Row],[CODIGO]])</f>
        <v>0</v>
      </c>
      <c r="I9721" s="387" t="b" cm="1">
        <f t="array" ref="I9721">_xlfn.LET(
    _xlpm.codigos_devolucion, _xlfn.UNIQUE(_xlfn._xlws.FILTER(BP[CODIGO], ISNUMBER(SEARCH("devoluci", BP[NOMBRE CUENTA])), {""})),
    ISNUMBER(MATCH(BP[[#This Row],[CODIGO]], _xlpm.codigos_devolucion, 0))
)</f>
        <v>0</v>
      </c>
    </row>
    <row r="9722" spans="1:9" x14ac:dyDescent="0.25">
      <c r="A9722" s="68"/>
      <c r="B9722" s="68"/>
      <c r="C9722" s="68"/>
      <c r="D9722" s="68"/>
      <c r="E9722" s="68"/>
      <c r="F9722" s="68"/>
      <c r="G9722" s="389"/>
      <c r="H9722" s="387" t="b" cm="1">
        <f t="array" aca="1" ref="H9722" ca="1">EsNegrita(BP[[#This Row],[CODIGO]])</f>
        <v>0</v>
      </c>
      <c r="I9722" s="387" t="b" cm="1">
        <f t="array" ref="I9722">_xlfn.LET(
    _xlpm.codigos_devolucion, _xlfn.UNIQUE(_xlfn._xlws.FILTER(BP[CODIGO], ISNUMBER(SEARCH("devoluci", BP[NOMBRE CUENTA])), {""})),
    ISNUMBER(MATCH(BP[[#This Row],[CODIGO]], _xlpm.codigos_devolucion, 0))
)</f>
        <v>0</v>
      </c>
    </row>
    <row r="9723" spans="1:9" x14ac:dyDescent="0.25">
      <c r="A9723" s="68"/>
      <c r="B9723" s="68"/>
      <c r="C9723" s="68"/>
      <c r="D9723" s="68"/>
      <c r="E9723" s="68"/>
      <c r="F9723" s="68"/>
      <c r="G9723" s="389"/>
      <c r="H9723" s="387" t="b" cm="1">
        <f t="array" aca="1" ref="H9723" ca="1">EsNegrita(BP[[#This Row],[CODIGO]])</f>
        <v>0</v>
      </c>
      <c r="I9723" s="387" t="b" cm="1">
        <f t="array" ref="I9723">_xlfn.LET(
    _xlpm.codigos_devolucion, _xlfn.UNIQUE(_xlfn._xlws.FILTER(BP[CODIGO], ISNUMBER(SEARCH("devoluci", BP[NOMBRE CUENTA])), {""})),
    ISNUMBER(MATCH(BP[[#This Row],[CODIGO]], _xlpm.codigos_devolucion, 0))
)</f>
        <v>0</v>
      </c>
    </row>
    <row r="9724" spans="1:9" x14ac:dyDescent="0.25">
      <c r="A9724" s="68"/>
      <c r="B9724" s="68"/>
      <c r="C9724" s="68"/>
      <c r="D9724" s="68"/>
      <c r="E9724" s="68"/>
      <c r="F9724" s="68"/>
      <c r="G9724" s="389"/>
      <c r="H9724" s="387" t="b" cm="1">
        <f t="array" aca="1" ref="H9724" ca="1">EsNegrita(BP[[#This Row],[CODIGO]])</f>
        <v>0</v>
      </c>
      <c r="I9724" s="387" t="b" cm="1">
        <f t="array" ref="I9724">_xlfn.LET(
    _xlpm.codigos_devolucion, _xlfn.UNIQUE(_xlfn._xlws.FILTER(BP[CODIGO], ISNUMBER(SEARCH("devoluci", BP[NOMBRE CUENTA])), {""})),
    ISNUMBER(MATCH(BP[[#This Row],[CODIGO]], _xlpm.codigos_devolucion, 0))
)</f>
        <v>0</v>
      </c>
    </row>
    <row r="9725" spans="1:9" x14ac:dyDescent="0.25">
      <c r="A9725" s="68"/>
      <c r="B9725" s="68"/>
      <c r="C9725" s="68"/>
      <c r="D9725" s="68"/>
      <c r="E9725" s="68"/>
      <c r="F9725" s="68"/>
      <c r="G9725" s="389"/>
      <c r="H9725" s="387" t="b" cm="1">
        <f t="array" aca="1" ref="H9725" ca="1">EsNegrita(BP[[#This Row],[CODIGO]])</f>
        <v>0</v>
      </c>
      <c r="I9725" s="387" t="b" cm="1">
        <f t="array" ref="I9725">_xlfn.LET(
    _xlpm.codigos_devolucion, _xlfn.UNIQUE(_xlfn._xlws.FILTER(BP[CODIGO], ISNUMBER(SEARCH("devoluci", BP[NOMBRE CUENTA])), {""})),
    ISNUMBER(MATCH(BP[[#This Row],[CODIGO]], _xlpm.codigos_devolucion, 0))
)</f>
        <v>0</v>
      </c>
    </row>
    <row r="9726" spans="1:9" x14ac:dyDescent="0.25">
      <c r="A9726" s="68"/>
      <c r="B9726" s="68"/>
      <c r="C9726" s="68"/>
      <c r="D9726" s="68"/>
      <c r="E9726" s="68"/>
      <c r="F9726" s="68"/>
      <c r="G9726" s="389"/>
      <c r="H9726" s="387" t="b" cm="1">
        <f t="array" aca="1" ref="H9726" ca="1">EsNegrita(BP[[#This Row],[CODIGO]])</f>
        <v>0</v>
      </c>
      <c r="I9726" s="387" t="b" cm="1">
        <f t="array" ref="I9726">_xlfn.LET(
    _xlpm.codigos_devolucion, _xlfn.UNIQUE(_xlfn._xlws.FILTER(BP[CODIGO], ISNUMBER(SEARCH("devoluci", BP[NOMBRE CUENTA])), {""})),
    ISNUMBER(MATCH(BP[[#This Row],[CODIGO]], _xlpm.codigos_devolucion, 0))
)</f>
        <v>0</v>
      </c>
    </row>
    <row r="9727" spans="1:9" x14ac:dyDescent="0.25">
      <c r="A9727" s="68"/>
      <c r="B9727" s="68"/>
      <c r="C9727" s="68"/>
      <c r="D9727" s="68"/>
      <c r="E9727" s="68"/>
      <c r="F9727" s="68"/>
      <c r="G9727" s="389"/>
      <c r="H9727" s="387" t="b" cm="1">
        <f t="array" aca="1" ref="H9727" ca="1">EsNegrita(BP[[#This Row],[CODIGO]])</f>
        <v>0</v>
      </c>
      <c r="I9727" s="387" t="b" cm="1">
        <f t="array" ref="I9727">_xlfn.LET(
    _xlpm.codigos_devolucion, _xlfn.UNIQUE(_xlfn._xlws.FILTER(BP[CODIGO], ISNUMBER(SEARCH("devoluci", BP[NOMBRE CUENTA])), {""})),
    ISNUMBER(MATCH(BP[[#This Row],[CODIGO]], _xlpm.codigos_devolucion, 0))
)</f>
        <v>0</v>
      </c>
    </row>
    <row r="9728" spans="1:9" x14ac:dyDescent="0.25">
      <c r="A9728" s="68"/>
      <c r="B9728" s="68"/>
      <c r="C9728" s="68"/>
      <c r="D9728" s="68"/>
      <c r="E9728" s="68"/>
      <c r="F9728" s="68"/>
      <c r="G9728" s="389"/>
      <c r="H9728" s="387" t="b" cm="1">
        <f t="array" aca="1" ref="H9728" ca="1">EsNegrita(BP[[#This Row],[CODIGO]])</f>
        <v>0</v>
      </c>
      <c r="I9728" s="387" t="b" cm="1">
        <f t="array" ref="I9728">_xlfn.LET(
    _xlpm.codigos_devolucion, _xlfn.UNIQUE(_xlfn._xlws.FILTER(BP[CODIGO], ISNUMBER(SEARCH("devoluci", BP[NOMBRE CUENTA])), {""})),
    ISNUMBER(MATCH(BP[[#This Row],[CODIGO]], _xlpm.codigos_devolucion, 0))
)</f>
        <v>0</v>
      </c>
    </row>
    <row r="9729" spans="1:9" x14ac:dyDescent="0.25">
      <c r="A9729" s="68"/>
      <c r="B9729" s="68"/>
      <c r="C9729" s="68"/>
      <c r="D9729" s="68"/>
      <c r="E9729" s="68"/>
      <c r="F9729" s="68"/>
      <c r="G9729" s="389"/>
      <c r="H9729" s="387" t="b" cm="1">
        <f t="array" aca="1" ref="H9729" ca="1">EsNegrita(BP[[#This Row],[CODIGO]])</f>
        <v>0</v>
      </c>
      <c r="I9729" s="387" t="b" cm="1">
        <f t="array" ref="I9729">_xlfn.LET(
    _xlpm.codigos_devolucion, _xlfn.UNIQUE(_xlfn._xlws.FILTER(BP[CODIGO], ISNUMBER(SEARCH("devoluci", BP[NOMBRE CUENTA])), {""})),
    ISNUMBER(MATCH(BP[[#This Row],[CODIGO]], _xlpm.codigos_devolucion, 0))
)</f>
        <v>0</v>
      </c>
    </row>
    <row r="9730" spans="1:9" x14ac:dyDescent="0.25">
      <c r="A9730" s="68"/>
      <c r="B9730" s="68"/>
      <c r="C9730" s="68"/>
      <c r="D9730" s="68"/>
      <c r="E9730" s="68"/>
      <c r="F9730" s="68"/>
      <c r="G9730" s="389"/>
      <c r="H9730" s="387" t="b" cm="1">
        <f t="array" aca="1" ref="H9730" ca="1">EsNegrita(BP[[#This Row],[CODIGO]])</f>
        <v>0</v>
      </c>
      <c r="I9730" s="387" t="b" cm="1">
        <f t="array" ref="I9730">_xlfn.LET(
    _xlpm.codigos_devolucion, _xlfn.UNIQUE(_xlfn._xlws.FILTER(BP[CODIGO], ISNUMBER(SEARCH("devoluci", BP[NOMBRE CUENTA])), {""})),
    ISNUMBER(MATCH(BP[[#This Row],[CODIGO]], _xlpm.codigos_devolucion, 0))
)</f>
        <v>0</v>
      </c>
    </row>
    <row r="9731" spans="1:9" x14ac:dyDescent="0.25">
      <c r="A9731" s="68"/>
      <c r="B9731" s="68"/>
      <c r="C9731" s="68"/>
      <c r="D9731" s="68"/>
      <c r="E9731" s="68"/>
      <c r="F9731" s="68"/>
      <c r="G9731" s="389"/>
      <c r="H9731" s="387" t="b" cm="1">
        <f t="array" aca="1" ref="H9731" ca="1">EsNegrita(BP[[#This Row],[CODIGO]])</f>
        <v>0</v>
      </c>
      <c r="I9731" s="387" t="b" cm="1">
        <f t="array" ref="I9731">_xlfn.LET(
    _xlpm.codigos_devolucion, _xlfn.UNIQUE(_xlfn._xlws.FILTER(BP[CODIGO], ISNUMBER(SEARCH("devoluci", BP[NOMBRE CUENTA])), {""})),
    ISNUMBER(MATCH(BP[[#This Row],[CODIGO]], _xlpm.codigos_devolucion, 0))
)</f>
        <v>0</v>
      </c>
    </row>
    <row r="9732" spans="1:9" x14ac:dyDescent="0.25">
      <c r="A9732" s="68"/>
      <c r="B9732" s="68"/>
      <c r="C9732" s="68"/>
      <c r="D9732" s="68"/>
      <c r="E9732" s="68"/>
      <c r="F9732" s="68"/>
      <c r="G9732" s="389"/>
      <c r="H9732" s="387" t="b" cm="1">
        <f t="array" aca="1" ref="H9732" ca="1">EsNegrita(BP[[#This Row],[CODIGO]])</f>
        <v>0</v>
      </c>
      <c r="I9732" s="387" t="b" cm="1">
        <f t="array" ref="I9732">_xlfn.LET(
    _xlpm.codigos_devolucion, _xlfn.UNIQUE(_xlfn._xlws.FILTER(BP[CODIGO], ISNUMBER(SEARCH("devoluci", BP[NOMBRE CUENTA])), {""})),
    ISNUMBER(MATCH(BP[[#This Row],[CODIGO]], _xlpm.codigos_devolucion, 0))
)</f>
        <v>0</v>
      </c>
    </row>
    <row r="9733" spans="1:9" x14ac:dyDescent="0.25">
      <c r="A9733" s="68"/>
      <c r="B9733" s="68"/>
      <c r="C9733" s="68"/>
      <c r="D9733" s="68"/>
      <c r="E9733" s="68"/>
      <c r="F9733" s="68"/>
      <c r="G9733" s="389"/>
      <c r="H9733" s="387" t="b" cm="1">
        <f t="array" aca="1" ref="H9733" ca="1">EsNegrita(BP[[#This Row],[CODIGO]])</f>
        <v>0</v>
      </c>
      <c r="I9733" s="387" t="b" cm="1">
        <f t="array" ref="I9733">_xlfn.LET(
    _xlpm.codigos_devolucion, _xlfn.UNIQUE(_xlfn._xlws.FILTER(BP[CODIGO], ISNUMBER(SEARCH("devoluci", BP[NOMBRE CUENTA])), {""})),
    ISNUMBER(MATCH(BP[[#This Row],[CODIGO]], _xlpm.codigos_devolucion, 0))
)</f>
        <v>0</v>
      </c>
    </row>
    <row r="9734" spans="1:9" x14ac:dyDescent="0.25">
      <c r="A9734" s="68"/>
      <c r="B9734" s="68"/>
      <c r="C9734" s="68"/>
      <c r="D9734" s="68"/>
      <c r="E9734" s="68"/>
      <c r="F9734" s="68"/>
      <c r="G9734" s="389"/>
      <c r="H9734" s="387" t="b" cm="1">
        <f t="array" aca="1" ref="H9734" ca="1">EsNegrita(BP[[#This Row],[CODIGO]])</f>
        <v>0</v>
      </c>
      <c r="I9734" s="387" t="b" cm="1">
        <f t="array" ref="I9734">_xlfn.LET(
    _xlpm.codigos_devolucion, _xlfn.UNIQUE(_xlfn._xlws.FILTER(BP[CODIGO], ISNUMBER(SEARCH("devoluci", BP[NOMBRE CUENTA])), {""})),
    ISNUMBER(MATCH(BP[[#This Row],[CODIGO]], _xlpm.codigos_devolucion, 0))
)</f>
        <v>0</v>
      </c>
    </row>
    <row r="9735" spans="1:9" x14ac:dyDescent="0.25">
      <c r="A9735" s="68"/>
      <c r="B9735" s="68"/>
      <c r="C9735" s="68"/>
      <c r="D9735" s="68"/>
      <c r="E9735" s="68"/>
      <c r="F9735" s="68"/>
      <c r="G9735" s="389"/>
      <c r="H9735" s="387" t="b" cm="1">
        <f t="array" aca="1" ref="H9735" ca="1">EsNegrita(BP[[#This Row],[CODIGO]])</f>
        <v>0</v>
      </c>
      <c r="I9735" s="387" t="b" cm="1">
        <f t="array" ref="I9735">_xlfn.LET(
    _xlpm.codigos_devolucion, _xlfn.UNIQUE(_xlfn._xlws.FILTER(BP[CODIGO], ISNUMBER(SEARCH("devoluci", BP[NOMBRE CUENTA])), {""})),
    ISNUMBER(MATCH(BP[[#This Row],[CODIGO]], _xlpm.codigos_devolucion, 0))
)</f>
        <v>0</v>
      </c>
    </row>
    <row r="9736" spans="1:9" x14ac:dyDescent="0.25">
      <c r="A9736" s="68"/>
      <c r="B9736" s="68"/>
      <c r="C9736" s="68"/>
      <c r="D9736" s="68"/>
      <c r="E9736" s="68"/>
      <c r="F9736" s="68"/>
      <c r="G9736" s="389"/>
      <c r="H9736" s="387" t="b" cm="1">
        <f t="array" aca="1" ref="H9736" ca="1">EsNegrita(BP[[#This Row],[CODIGO]])</f>
        <v>0</v>
      </c>
      <c r="I9736" s="387" t="b" cm="1">
        <f t="array" ref="I9736">_xlfn.LET(
    _xlpm.codigos_devolucion, _xlfn.UNIQUE(_xlfn._xlws.FILTER(BP[CODIGO], ISNUMBER(SEARCH("devoluci", BP[NOMBRE CUENTA])), {""})),
    ISNUMBER(MATCH(BP[[#This Row],[CODIGO]], _xlpm.codigos_devolucion, 0))
)</f>
        <v>0</v>
      </c>
    </row>
    <row r="9737" spans="1:9" x14ac:dyDescent="0.25">
      <c r="A9737" s="68"/>
      <c r="B9737" s="68"/>
      <c r="C9737" s="68"/>
      <c r="D9737" s="68"/>
      <c r="E9737" s="68"/>
      <c r="F9737" s="68"/>
      <c r="G9737" s="389"/>
      <c r="H9737" s="387" t="b" cm="1">
        <f t="array" aca="1" ref="H9737" ca="1">EsNegrita(BP[[#This Row],[CODIGO]])</f>
        <v>0</v>
      </c>
      <c r="I9737" s="387" t="b" cm="1">
        <f t="array" ref="I9737">_xlfn.LET(
    _xlpm.codigos_devolucion, _xlfn.UNIQUE(_xlfn._xlws.FILTER(BP[CODIGO], ISNUMBER(SEARCH("devoluci", BP[NOMBRE CUENTA])), {""})),
    ISNUMBER(MATCH(BP[[#This Row],[CODIGO]], _xlpm.codigos_devolucion, 0))
)</f>
        <v>0</v>
      </c>
    </row>
    <row r="9738" spans="1:9" x14ac:dyDescent="0.25">
      <c r="A9738" s="68"/>
      <c r="B9738" s="68"/>
      <c r="C9738" s="68"/>
      <c r="D9738" s="68"/>
      <c r="E9738" s="68"/>
      <c r="F9738" s="68"/>
      <c r="G9738" s="389"/>
      <c r="H9738" s="387" t="b" cm="1">
        <f t="array" aca="1" ref="H9738" ca="1">EsNegrita(BP[[#This Row],[CODIGO]])</f>
        <v>0</v>
      </c>
      <c r="I9738" s="387" t="b" cm="1">
        <f t="array" ref="I9738">_xlfn.LET(
    _xlpm.codigos_devolucion, _xlfn.UNIQUE(_xlfn._xlws.FILTER(BP[CODIGO], ISNUMBER(SEARCH("devoluci", BP[NOMBRE CUENTA])), {""})),
    ISNUMBER(MATCH(BP[[#This Row],[CODIGO]], _xlpm.codigos_devolucion, 0))
)</f>
        <v>0</v>
      </c>
    </row>
    <row r="9739" spans="1:9" x14ac:dyDescent="0.25">
      <c r="A9739" s="68"/>
      <c r="B9739" s="68"/>
      <c r="C9739" s="68"/>
      <c r="D9739" s="68"/>
      <c r="E9739" s="68"/>
      <c r="F9739" s="68"/>
      <c r="G9739" s="389"/>
      <c r="H9739" s="387" t="b" cm="1">
        <f t="array" aca="1" ref="H9739" ca="1">EsNegrita(BP[[#This Row],[CODIGO]])</f>
        <v>0</v>
      </c>
      <c r="I9739" s="387" t="b" cm="1">
        <f t="array" ref="I9739">_xlfn.LET(
    _xlpm.codigos_devolucion, _xlfn.UNIQUE(_xlfn._xlws.FILTER(BP[CODIGO], ISNUMBER(SEARCH("devoluci", BP[NOMBRE CUENTA])), {""})),
    ISNUMBER(MATCH(BP[[#This Row],[CODIGO]], _xlpm.codigos_devolucion, 0))
)</f>
        <v>0</v>
      </c>
    </row>
    <row r="9740" spans="1:9" x14ac:dyDescent="0.25">
      <c r="A9740" s="68"/>
      <c r="B9740" s="68"/>
      <c r="C9740" s="68"/>
      <c r="D9740" s="68"/>
      <c r="E9740" s="68"/>
      <c r="F9740" s="68"/>
      <c r="G9740" s="389"/>
      <c r="H9740" s="387" t="b" cm="1">
        <f t="array" aca="1" ref="H9740" ca="1">EsNegrita(BP[[#This Row],[CODIGO]])</f>
        <v>0</v>
      </c>
      <c r="I9740" s="387" t="b" cm="1">
        <f t="array" ref="I9740">_xlfn.LET(
    _xlpm.codigos_devolucion, _xlfn.UNIQUE(_xlfn._xlws.FILTER(BP[CODIGO], ISNUMBER(SEARCH("devoluci", BP[NOMBRE CUENTA])), {""})),
    ISNUMBER(MATCH(BP[[#This Row],[CODIGO]], _xlpm.codigos_devolucion, 0))
)</f>
        <v>0</v>
      </c>
    </row>
    <row r="9741" spans="1:9" x14ac:dyDescent="0.25">
      <c r="A9741" s="68"/>
      <c r="B9741" s="68"/>
      <c r="C9741" s="68"/>
      <c r="D9741" s="68"/>
      <c r="E9741" s="68"/>
      <c r="F9741" s="68"/>
      <c r="G9741" s="389"/>
      <c r="H9741" s="387" t="b" cm="1">
        <f t="array" aca="1" ref="H9741" ca="1">EsNegrita(BP[[#This Row],[CODIGO]])</f>
        <v>0</v>
      </c>
      <c r="I9741" s="387" t="b" cm="1">
        <f t="array" ref="I9741">_xlfn.LET(
    _xlpm.codigos_devolucion, _xlfn.UNIQUE(_xlfn._xlws.FILTER(BP[CODIGO], ISNUMBER(SEARCH("devoluci", BP[NOMBRE CUENTA])), {""})),
    ISNUMBER(MATCH(BP[[#This Row],[CODIGO]], _xlpm.codigos_devolucion, 0))
)</f>
        <v>0</v>
      </c>
    </row>
    <row r="9742" spans="1:9" x14ac:dyDescent="0.25">
      <c r="A9742" s="68"/>
      <c r="B9742" s="68"/>
      <c r="C9742" s="68"/>
      <c r="D9742" s="68"/>
      <c r="E9742" s="68"/>
      <c r="F9742" s="68"/>
      <c r="G9742" s="389"/>
      <c r="H9742" s="387" t="b" cm="1">
        <f t="array" aca="1" ref="H9742" ca="1">EsNegrita(BP[[#This Row],[CODIGO]])</f>
        <v>0</v>
      </c>
      <c r="I9742" s="387" t="b" cm="1">
        <f t="array" ref="I9742">_xlfn.LET(
    _xlpm.codigos_devolucion, _xlfn.UNIQUE(_xlfn._xlws.FILTER(BP[CODIGO], ISNUMBER(SEARCH("devoluci", BP[NOMBRE CUENTA])), {""})),
    ISNUMBER(MATCH(BP[[#This Row],[CODIGO]], _xlpm.codigos_devolucion, 0))
)</f>
        <v>0</v>
      </c>
    </row>
    <row r="9743" spans="1:9" x14ac:dyDescent="0.25">
      <c r="A9743" s="68"/>
      <c r="B9743" s="68"/>
      <c r="C9743" s="68"/>
      <c r="D9743" s="68"/>
      <c r="E9743" s="68"/>
      <c r="F9743" s="68"/>
      <c r="G9743" s="389"/>
      <c r="H9743" s="387" t="b" cm="1">
        <f t="array" aca="1" ref="H9743" ca="1">EsNegrita(BP[[#This Row],[CODIGO]])</f>
        <v>0</v>
      </c>
      <c r="I9743" s="387" t="b" cm="1">
        <f t="array" ref="I9743">_xlfn.LET(
    _xlpm.codigos_devolucion, _xlfn.UNIQUE(_xlfn._xlws.FILTER(BP[CODIGO], ISNUMBER(SEARCH("devoluci", BP[NOMBRE CUENTA])), {""})),
    ISNUMBER(MATCH(BP[[#This Row],[CODIGO]], _xlpm.codigos_devolucion, 0))
)</f>
        <v>0</v>
      </c>
    </row>
    <row r="9744" spans="1:9" x14ac:dyDescent="0.25">
      <c r="A9744" s="68"/>
      <c r="B9744" s="68"/>
      <c r="C9744" s="68"/>
      <c r="D9744" s="68"/>
      <c r="E9744" s="68"/>
      <c r="F9744" s="68"/>
      <c r="G9744" s="389"/>
      <c r="H9744" s="387" t="b" cm="1">
        <f t="array" aca="1" ref="H9744" ca="1">EsNegrita(BP[[#This Row],[CODIGO]])</f>
        <v>0</v>
      </c>
      <c r="I9744" s="387" t="b" cm="1">
        <f t="array" ref="I9744">_xlfn.LET(
    _xlpm.codigos_devolucion, _xlfn.UNIQUE(_xlfn._xlws.FILTER(BP[CODIGO], ISNUMBER(SEARCH("devoluci", BP[NOMBRE CUENTA])), {""})),
    ISNUMBER(MATCH(BP[[#This Row],[CODIGO]], _xlpm.codigos_devolucion, 0))
)</f>
        <v>0</v>
      </c>
    </row>
    <row r="9745" spans="1:9" x14ac:dyDescent="0.25">
      <c r="A9745" s="68"/>
      <c r="B9745" s="68"/>
      <c r="C9745" s="68"/>
      <c r="D9745" s="68"/>
      <c r="E9745" s="68"/>
      <c r="F9745" s="68"/>
      <c r="G9745" s="389"/>
      <c r="H9745" s="387" t="b" cm="1">
        <f t="array" aca="1" ref="H9745" ca="1">EsNegrita(BP[[#This Row],[CODIGO]])</f>
        <v>0</v>
      </c>
      <c r="I9745" s="387" t="b" cm="1">
        <f t="array" ref="I9745">_xlfn.LET(
    _xlpm.codigos_devolucion, _xlfn.UNIQUE(_xlfn._xlws.FILTER(BP[CODIGO], ISNUMBER(SEARCH("devoluci", BP[NOMBRE CUENTA])), {""})),
    ISNUMBER(MATCH(BP[[#This Row],[CODIGO]], _xlpm.codigos_devolucion, 0))
)</f>
        <v>0</v>
      </c>
    </row>
    <row r="9746" spans="1:9" x14ac:dyDescent="0.25">
      <c r="A9746" s="68"/>
      <c r="B9746" s="68"/>
      <c r="C9746" s="68"/>
      <c r="D9746" s="68"/>
      <c r="E9746" s="68"/>
      <c r="F9746" s="68"/>
      <c r="G9746" s="389"/>
      <c r="H9746" s="387" t="b" cm="1">
        <f t="array" aca="1" ref="H9746" ca="1">EsNegrita(BP[[#This Row],[CODIGO]])</f>
        <v>0</v>
      </c>
      <c r="I9746" s="387" t="b" cm="1">
        <f t="array" ref="I9746">_xlfn.LET(
    _xlpm.codigos_devolucion, _xlfn.UNIQUE(_xlfn._xlws.FILTER(BP[CODIGO], ISNUMBER(SEARCH("devoluci", BP[NOMBRE CUENTA])), {""})),
    ISNUMBER(MATCH(BP[[#This Row],[CODIGO]], _xlpm.codigos_devolucion, 0))
)</f>
        <v>0</v>
      </c>
    </row>
    <row r="9747" spans="1:9" x14ac:dyDescent="0.25">
      <c r="A9747" s="68"/>
      <c r="B9747" s="68"/>
      <c r="C9747" s="68"/>
      <c r="D9747" s="68"/>
      <c r="E9747" s="68"/>
      <c r="F9747" s="68"/>
      <c r="G9747" s="389"/>
      <c r="H9747" s="387" t="b" cm="1">
        <f t="array" aca="1" ref="H9747" ca="1">EsNegrita(BP[[#This Row],[CODIGO]])</f>
        <v>0</v>
      </c>
      <c r="I9747" s="387" t="b" cm="1">
        <f t="array" ref="I9747">_xlfn.LET(
    _xlpm.codigos_devolucion, _xlfn.UNIQUE(_xlfn._xlws.FILTER(BP[CODIGO], ISNUMBER(SEARCH("devoluci", BP[NOMBRE CUENTA])), {""})),
    ISNUMBER(MATCH(BP[[#This Row],[CODIGO]], _xlpm.codigos_devolucion, 0))
)</f>
        <v>0</v>
      </c>
    </row>
    <row r="9748" spans="1:9" x14ac:dyDescent="0.25">
      <c r="A9748" s="68"/>
      <c r="B9748" s="68"/>
      <c r="C9748" s="68"/>
      <c r="D9748" s="68"/>
      <c r="E9748" s="68"/>
      <c r="F9748" s="68"/>
      <c r="G9748" s="389"/>
      <c r="H9748" s="387" t="b" cm="1">
        <f t="array" aca="1" ref="H9748" ca="1">EsNegrita(BP[[#This Row],[CODIGO]])</f>
        <v>0</v>
      </c>
      <c r="I9748" s="387" t="b" cm="1">
        <f t="array" ref="I9748">_xlfn.LET(
    _xlpm.codigos_devolucion, _xlfn.UNIQUE(_xlfn._xlws.FILTER(BP[CODIGO], ISNUMBER(SEARCH("devoluci", BP[NOMBRE CUENTA])), {""})),
    ISNUMBER(MATCH(BP[[#This Row],[CODIGO]], _xlpm.codigos_devolucion, 0))
)</f>
        <v>0</v>
      </c>
    </row>
    <row r="9749" spans="1:9" x14ac:dyDescent="0.25">
      <c r="A9749" s="68"/>
      <c r="B9749" s="68"/>
      <c r="C9749" s="68"/>
      <c r="D9749" s="68"/>
      <c r="E9749" s="68"/>
      <c r="F9749" s="68"/>
      <c r="G9749" s="389"/>
      <c r="H9749" s="387" t="b" cm="1">
        <f t="array" aca="1" ref="H9749" ca="1">EsNegrita(BP[[#This Row],[CODIGO]])</f>
        <v>0</v>
      </c>
      <c r="I9749" s="387" t="b" cm="1">
        <f t="array" ref="I9749">_xlfn.LET(
    _xlpm.codigos_devolucion, _xlfn.UNIQUE(_xlfn._xlws.FILTER(BP[CODIGO], ISNUMBER(SEARCH("devoluci", BP[NOMBRE CUENTA])), {""})),
    ISNUMBER(MATCH(BP[[#This Row],[CODIGO]], _xlpm.codigos_devolucion, 0))
)</f>
        <v>0</v>
      </c>
    </row>
    <row r="9750" spans="1:9" x14ac:dyDescent="0.25">
      <c r="A9750" s="68"/>
      <c r="B9750" s="68"/>
      <c r="C9750" s="68"/>
      <c r="D9750" s="68"/>
      <c r="E9750" s="68"/>
      <c r="F9750" s="68"/>
      <c r="G9750" s="389"/>
      <c r="H9750" s="387" t="b" cm="1">
        <f t="array" aca="1" ref="H9750" ca="1">EsNegrita(BP[[#This Row],[CODIGO]])</f>
        <v>0</v>
      </c>
      <c r="I9750" s="387" t="b" cm="1">
        <f t="array" ref="I9750">_xlfn.LET(
    _xlpm.codigos_devolucion, _xlfn.UNIQUE(_xlfn._xlws.FILTER(BP[CODIGO], ISNUMBER(SEARCH("devoluci", BP[NOMBRE CUENTA])), {""})),
    ISNUMBER(MATCH(BP[[#This Row],[CODIGO]], _xlpm.codigos_devolucion, 0))
)</f>
        <v>0</v>
      </c>
    </row>
    <row r="9751" spans="1:9" x14ac:dyDescent="0.25">
      <c r="A9751" s="68"/>
      <c r="B9751" s="68"/>
      <c r="C9751" s="68"/>
      <c r="D9751" s="68"/>
      <c r="E9751" s="68"/>
      <c r="F9751" s="68"/>
      <c r="G9751" s="389"/>
      <c r="H9751" s="387" t="b" cm="1">
        <f t="array" aca="1" ref="H9751" ca="1">EsNegrita(BP[[#This Row],[CODIGO]])</f>
        <v>0</v>
      </c>
      <c r="I9751" s="387" t="b" cm="1">
        <f t="array" ref="I9751">_xlfn.LET(
    _xlpm.codigos_devolucion, _xlfn.UNIQUE(_xlfn._xlws.FILTER(BP[CODIGO], ISNUMBER(SEARCH("devoluci", BP[NOMBRE CUENTA])), {""})),
    ISNUMBER(MATCH(BP[[#This Row],[CODIGO]], _xlpm.codigos_devolucion, 0))
)</f>
        <v>0</v>
      </c>
    </row>
    <row r="9752" spans="1:9" x14ac:dyDescent="0.25">
      <c r="A9752" s="68"/>
      <c r="B9752" s="68"/>
      <c r="C9752" s="68"/>
      <c r="D9752" s="68"/>
      <c r="E9752" s="68"/>
      <c r="F9752" s="68"/>
      <c r="G9752" s="389"/>
      <c r="H9752" s="387" t="b" cm="1">
        <f t="array" aca="1" ref="H9752" ca="1">EsNegrita(BP[[#This Row],[CODIGO]])</f>
        <v>0</v>
      </c>
      <c r="I9752" s="387" t="b" cm="1">
        <f t="array" ref="I9752">_xlfn.LET(
    _xlpm.codigos_devolucion, _xlfn.UNIQUE(_xlfn._xlws.FILTER(BP[CODIGO], ISNUMBER(SEARCH("devoluci", BP[NOMBRE CUENTA])), {""})),
    ISNUMBER(MATCH(BP[[#This Row],[CODIGO]], _xlpm.codigos_devolucion, 0))
)</f>
        <v>0</v>
      </c>
    </row>
    <row r="9753" spans="1:9" x14ac:dyDescent="0.25">
      <c r="A9753" s="68"/>
      <c r="B9753" s="68"/>
      <c r="C9753" s="68"/>
      <c r="D9753" s="68"/>
      <c r="E9753" s="68"/>
      <c r="F9753" s="68"/>
      <c r="G9753" s="389"/>
      <c r="H9753" s="387" t="b" cm="1">
        <f t="array" aca="1" ref="H9753" ca="1">EsNegrita(BP[[#This Row],[CODIGO]])</f>
        <v>0</v>
      </c>
      <c r="I9753" s="387" t="b" cm="1">
        <f t="array" ref="I9753">_xlfn.LET(
    _xlpm.codigos_devolucion, _xlfn.UNIQUE(_xlfn._xlws.FILTER(BP[CODIGO], ISNUMBER(SEARCH("devoluci", BP[NOMBRE CUENTA])), {""})),
    ISNUMBER(MATCH(BP[[#This Row],[CODIGO]], _xlpm.codigos_devolucion, 0))
)</f>
        <v>0</v>
      </c>
    </row>
    <row r="9754" spans="1:9" x14ac:dyDescent="0.25">
      <c r="A9754" s="68"/>
      <c r="B9754" s="68"/>
      <c r="C9754" s="68"/>
      <c r="D9754" s="68"/>
      <c r="E9754" s="68"/>
      <c r="F9754" s="68"/>
      <c r="G9754" s="389"/>
      <c r="H9754" s="387" t="b" cm="1">
        <f t="array" aca="1" ref="H9754" ca="1">EsNegrita(BP[[#This Row],[CODIGO]])</f>
        <v>0</v>
      </c>
      <c r="I9754" s="387" t="b" cm="1">
        <f t="array" ref="I9754">_xlfn.LET(
    _xlpm.codigos_devolucion, _xlfn.UNIQUE(_xlfn._xlws.FILTER(BP[CODIGO], ISNUMBER(SEARCH("devoluci", BP[NOMBRE CUENTA])), {""})),
    ISNUMBER(MATCH(BP[[#This Row],[CODIGO]], _xlpm.codigos_devolucion, 0))
)</f>
        <v>0</v>
      </c>
    </row>
    <row r="9755" spans="1:9" x14ac:dyDescent="0.25">
      <c r="A9755" s="68"/>
      <c r="B9755" s="68"/>
      <c r="C9755" s="68"/>
      <c r="D9755" s="68"/>
      <c r="E9755" s="68"/>
      <c r="F9755" s="68"/>
      <c r="G9755" s="389"/>
      <c r="H9755" s="387" t="b" cm="1">
        <f t="array" aca="1" ref="H9755" ca="1">EsNegrita(BP[[#This Row],[CODIGO]])</f>
        <v>0</v>
      </c>
      <c r="I9755" s="387" t="b" cm="1">
        <f t="array" ref="I9755">_xlfn.LET(
    _xlpm.codigos_devolucion, _xlfn.UNIQUE(_xlfn._xlws.FILTER(BP[CODIGO], ISNUMBER(SEARCH("devoluci", BP[NOMBRE CUENTA])), {""})),
    ISNUMBER(MATCH(BP[[#This Row],[CODIGO]], _xlpm.codigos_devolucion, 0))
)</f>
        <v>0</v>
      </c>
    </row>
    <row r="9756" spans="1:9" x14ac:dyDescent="0.25">
      <c r="A9756" s="68"/>
      <c r="B9756" s="68"/>
      <c r="C9756" s="68"/>
      <c r="D9756" s="68"/>
      <c r="E9756" s="68"/>
      <c r="F9756" s="68"/>
      <c r="G9756" s="389"/>
      <c r="H9756" s="387" t="b" cm="1">
        <f t="array" aca="1" ref="H9756" ca="1">EsNegrita(BP[[#This Row],[CODIGO]])</f>
        <v>0</v>
      </c>
      <c r="I9756" s="387" t="b" cm="1">
        <f t="array" ref="I9756">_xlfn.LET(
    _xlpm.codigos_devolucion, _xlfn.UNIQUE(_xlfn._xlws.FILTER(BP[CODIGO], ISNUMBER(SEARCH("devoluci", BP[NOMBRE CUENTA])), {""})),
    ISNUMBER(MATCH(BP[[#This Row],[CODIGO]], _xlpm.codigos_devolucion, 0))
)</f>
        <v>0</v>
      </c>
    </row>
    <row r="9757" spans="1:9" x14ac:dyDescent="0.25">
      <c r="A9757" s="68"/>
      <c r="B9757" s="68"/>
      <c r="C9757" s="68"/>
      <c r="D9757" s="68"/>
      <c r="E9757" s="68"/>
      <c r="F9757" s="68"/>
      <c r="G9757" s="389"/>
      <c r="H9757" s="387" t="b" cm="1">
        <f t="array" aca="1" ref="H9757" ca="1">EsNegrita(BP[[#This Row],[CODIGO]])</f>
        <v>0</v>
      </c>
      <c r="I9757" s="387" t="b" cm="1">
        <f t="array" ref="I9757">_xlfn.LET(
    _xlpm.codigos_devolucion, _xlfn.UNIQUE(_xlfn._xlws.FILTER(BP[CODIGO], ISNUMBER(SEARCH("devoluci", BP[NOMBRE CUENTA])), {""})),
    ISNUMBER(MATCH(BP[[#This Row],[CODIGO]], _xlpm.codigos_devolucion, 0))
)</f>
        <v>0</v>
      </c>
    </row>
    <row r="9758" spans="1:9" x14ac:dyDescent="0.25">
      <c r="A9758" s="68"/>
      <c r="B9758" s="68"/>
      <c r="C9758" s="68"/>
      <c r="D9758" s="68"/>
      <c r="E9758" s="68"/>
      <c r="F9758" s="68"/>
      <c r="G9758" s="389"/>
      <c r="H9758" s="387" t="b" cm="1">
        <f t="array" aca="1" ref="H9758" ca="1">EsNegrita(BP[[#This Row],[CODIGO]])</f>
        <v>0</v>
      </c>
      <c r="I9758" s="387" t="b" cm="1">
        <f t="array" ref="I9758">_xlfn.LET(
    _xlpm.codigos_devolucion, _xlfn.UNIQUE(_xlfn._xlws.FILTER(BP[CODIGO], ISNUMBER(SEARCH("devoluci", BP[NOMBRE CUENTA])), {""})),
    ISNUMBER(MATCH(BP[[#This Row],[CODIGO]], _xlpm.codigos_devolucion, 0))
)</f>
        <v>0</v>
      </c>
    </row>
    <row r="9759" spans="1:9" x14ac:dyDescent="0.25">
      <c r="A9759" s="68"/>
      <c r="B9759" s="68"/>
      <c r="C9759" s="68"/>
      <c r="D9759" s="68"/>
      <c r="E9759" s="68"/>
      <c r="F9759" s="68"/>
      <c r="G9759" s="389"/>
      <c r="H9759" s="387" t="b" cm="1">
        <f t="array" aca="1" ref="H9759" ca="1">EsNegrita(BP[[#This Row],[CODIGO]])</f>
        <v>0</v>
      </c>
      <c r="I9759" s="387" t="b" cm="1">
        <f t="array" ref="I9759">_xlfn.LET(
    _xlpm.codigos_devolucion, _xlfn.UNIQUE(_xlfn._xlws.FILTER(BP[CODIGO], ISNUMBER(SEARCH("devoluci", BP[NOMBRE CUENTA])), {""})),
    ISNUMBER(MATCH(BP[[#This Row],[CODIGO]], _xlpm.codigos_devolucion, 0))
)</f>
        <v>0</v>
      </c>
    </row>
    <row r="9760" spans="1:9" x14ac:dyDescent="0.25">
      <c r="A9760" s="68"/>
      <c r="B9760" s="68"/>
      <c r="C9760" s="68"/>
      <c r="D9760" s="68"/>
      <c r="E9760" s="68"/>
      <c r="F9760" s="68"/>
      <c r="G9760" s="389"/>
      <c r="H9760" s="387" t="b" cm="1">
        <f t="array" aca="1" ref="H9760" ca="1">EsNegrita(BP[[#This Row],[CODIGO]])</f>
        <v>0</v>
      </c>
      <c r="I9760" s="387" t="b" cm="1">
        <f t="array" ref="I9760">_xlfn.LET(
    _xlpm.codigos_devolucion, _xlfn.UNIQUE(_xlfn._xlws.FILTER(BP[CODIGO], ISNUMBER(SEARCH("devoluci", BP[NOMBRE CUENTA])), {""})),
    ISNUMBER(MATCH(BP[[#This Row],[CODIGO]], _xlpm.codigos_devolucion, 0))
)</f>
        <v>0</v>
      </c>
    </row>
    <row r="9761" spans="1:9" x14ac:dyDescent="0.25">
      <c r="A9761" s="68"/>
      <c r="B9761" s="68"/>
      <c r="C9761" s="68"/>
      <c r="D9761" s="68"/>
      <c r="E9761" s="68"/>
      <c r="F9761" s="68"/>
      <c r="G9761" s="389"/>
      <c r="H9761" s="387" t="b" cm="1">
        <f t="array" aca="1" ref="H9761" ca="1">EsNegrita(BP[[#This Row],[CODIGO]])</f>
        <v>0</v>
      </c>
      <c r="I9761" s="387" t="b" cm="1">
        <f t="array" ref="I9761">_xlfn.LET(
    _xlpm.codigos_devolucion, _xlfn.UNIQUE(_xlfn._xlws.FILTER(BP[CODIGO], ISNUMBER(SEARCH("devoluci", BP[NOMBRE CUENTA])), {""})),
    ISNUMBER(MATCH(BP[[#This Row],[CODIGO]], _xlpm.codigos_devolucion, 0))
)</f>
        <v>0</v>
      </c>
    </row>
    <row r="9762" spans="1:9" x14ac:dyDescent="0.25">
      <c r="A9762" s="68"/>
      <c r="B9762" s="68"/>
      <c r="C9762" s="68"/>
      <c r="D9762" s="68"/>
      <c r="E9762" s="68"/>
      <c r="F9762" s="68"/>
      <c r="G9762" s="389"/>
      <c r="H9762" s="387" t="b" cm="1">
        <f t="array" aca="1" ref="H9762" ca="1">EsNegrita(BP[[#This Row],[CODIGO]])</f>
        <v>0</v>
      </c>
      <c r="I9762" s="387" t="b" cm="1">
        <f t="array" ref="I9762">_xlfn.LET(
    _xlpm.codigos_devolucion, _xlfn.UNIQUE(_xlfn._xlws.FILTER(BP[CODIGO], ISNUMBER(SEARCH("devoluci", BP[NOMBRE CUENTA])), {""})),
    ISNUMBER(MATCH(BP[[#This Row],[CODIGO]], _xlpm.codigos_devolucion, 0))
)</f>
        <v>0</v>
      </c>
    </row>
    <row r="9763" spans="1:9" x14ac:dyDescent="0.25">
      <c r="A9763" s="68"/>
      <c r="B9763" s="68"/>
      <c r="C9763" s="68"/>
      <c r="D9763" s="68"/>
      <c r="E9763" s="68"/>
      <c r="F9763" s="68"/>
      <c r="G9763" s="389"/>
      <c r="H9763" s="387" t="b" cm="1">
        <f t="array" aca="1" ref="H9763" ca="1">EsNegrita(BP[[#This Row],[CODIGO]])</f>
        <v>0</v>
      </c>
      <c r="I9763" s="387" t="b" cm="1">
        <f t="array" ref="I9763">_xlfn.LET(
    _xlpm.codigos_devolucion, _xlfn.UNIQUE(_xlfn._xlws.FILTER(BP[CODIGO], ISNUMBER(SEARCH("devoluci", BP[NOMBRE CUENTA])), {""})),
    ISNUMBER(MATCH(BP[[#This Row],[CODIGO]], _xlpm.codigos_devolucion, 0))
)</f>
        <v>0</v>
      </c>
    </row>
    <row r="9764" spans="1:9" x14ac:dyDescent="0.25">
      <c r="A9764" s="68"/>
      <c r="B9764" s="68"/>
      <c r="C9764" s="68"/>
      <c r="D9764" s="68"/>
      <c r="E9764" s="68"/>
      <c r="F9764" s="68"/>
      <c r="G9764" s="389"/>
      <c r="H9764" s="387" t="b" cm="1">
        <f t="array" aca="1" ref="H9764" ca="1">EsNegrita(BP[[#This Row],[CODIGO]])</f>
        <v>0</v>
      </c>
      <c r="I9764" s="387" t="b" cm="1">
        <f t="array" ref="I9764">_xlfn.LET(
    _xlpm.codigos_devolucion, _xlfn.UNIQUE(_xlfn._xlws.FILTER(BP[CODIGO], ISNUMBER(SEARCH("devoluci", BP[NOMBRE CUENTA])), {""})),
    ISNUMBER(MATCH(BP[[#This Row],[CODIGO]], _xlpm.codigos_devolucion, 0))
)</f>
        <v>0</v>
      </c>
    </row>
    <row r="9765" spans="1:9" x14ac:dyDescent="0.25">
      <c r="A9765" s="68"/>
      <c r="B9765" s="68"/>
      <c r="C9765" s="68"/>
      <c r="D9765" s="68"/>
      <c r="E9765" s="68"/>
      <c r="F9765" s="68"/>
      <c r="G9765" s="389"/>
      <c r="H9765" s="387" t="b" cm="1">
        <f t="array" aca="1" ref="H9765" ca="1">EsNegrita(BP[[#This Row],[CODIGO]])</f>
        <v>0</v>
      </c>
      <c r="I9765" s="387" t="b" cm="1">
        <f t="array" ref="I9765">_xlfn.LET(
    _xlpm.codigos_devolucion, _xlfn.UNIQUE(_xlfn._xlws.FILTER(BP[CODIGO], ISNUMBER(SEARCH("devoluci", BP[NOMBRE CUENTA])), {""})),
    ISNUMBER(MATCH(BP[[#This Row],[CODIGO]], _xlpm.codigos_devolucion, 0))
)</f>
        <v>0</v>
      </c>
    </row>
    <row r="9766" spans="1:9" x14ac:dyDescent="0.25">
      <c r="A9766" s="68"/>
      <c r="B9766" s="68"/>
      <c r="C9766" s="68"/>
      <c r="D9766" s="68"/>
      <c r="E9766" s="68"/>
      <c r="F9766" s="68"/>
      <c r="G9766" s="389"/>
      <c r="H9766" s="387" t="b" cm="1">
        <f t="array" aca="1" ref="H9766" ca="1">EsNegrita(BP[[#This Row],[CODIGO]])</f>
        <v>0</v>
      </c>
      <c r="I9766" s="387" t="b" cm="1">
        <f t="array" ref="I9766">_xlfn.LET(
    _xlpm.codigos_devolucion, _xlfn.UNIQUE(_xlfn._xlws.FILTER(BP[CODIGO], ISNUMBER(SEARCH("devoluci", BP[NOMBRE CUENTA])), {""})),
    ISNUMBER(MATCH(BP[[#This Row],[CODIGO]], _xlpm.codigos_devolucion, 0))
)</f>
        <v>0</v>
      </c>
    </row>
    <row r="9767" spans="1:9" x14ac:dyDescent="0.25">
      <c r="A9767" s="390"/>
      <c r="B9767" s="390"/>
      <c r="C9767" s="390"/>
      <c r="D9767" s="390"/>
      <c r="E9767" s="390"/>
      <c r="F9767" s="390"/>
      <c r="G9767" s="391"/>
      <c r="H9767" s="387" t="b" cm="1">
        <f t="array" aca="1" ref="H9767" ca="1">EsNegrita(BP[[#This Row],[CODIGO]])</f>
        <v>0</v>
      </c>
      <c r="I9767" s="387" t="b" cm="1">
        <f t="array" ref="I9767">_xlfn.LET(
    _xlpm.codigos_devolucion, _xlfn.UNIQUE(_xlfn._xlws.FILTER(BP[CODIGO], ISNUMBER(SEARCH("devoluci", BP[NOMBRE CUENTA])), {""})),
    ISNUMBER(MATCH(BP[[#This Row],[CODIGO]], _xlpm.codigos_devolucion, 0))
)</f>
        <v>0</v>
      </c>
    </row>
    <row r="9768" spans="1:9" x14ac:dyDescent="0.25">
      <c r="A9768" s="68"/>
      <c r="B9768" s="68"/>
      <c r="C9768" s="68"/>
      <c r="D9768" s="68"/>
      <c r="E9768" s="68"/>
      <c r="F9768" s="68"/>
      <c r="G9768" s="389"/>
      <c r="H9768" s="387" t="b" cm="1">
        <f t="array" aca="1" ref="H9768" ca="1">EsNegrita(BP[[#This Row],[CODIGO]])</f>
        <v>0</v>
      </c>
      <c r="I9768" s="387" t="b" cm="1">
        <f t="array" ref="I9768">_xlfn.LET(
    _xlpm.codigos_devolucion, _xlfn.UNIQUE(_xlfn._xlws.FILTER(BP[CODIGO], ISNUMBER(SEARCH("devoluci", BP[NOMBRE CUENTA])), {""})),
    ISNUMBER(MATCH(BP[[#This Row],[CODIGO]], _xlpm.codigos_devolucion, 0))
)</f>
        <v>0</v>
      </c>
    </row>
    <row r="9769" spans="1:9" x14ac:dyDescent="0.25">
      <c r="A9769" s="68"/>
      <c r="B9769" s="68"/>
      <c r="C9769" s="68"/>
      <c r="D9769" s="68"/>
      <c r="E9769" s="68"/>
      <c r="F9769" s="68"/>
      <c r="G9769" s="389"/>
      <c r="H9769" s="387" t="b" cm="1">
        <f t="array" aca="1" ref="H9769" ca="1">EsNegrita(BP[[#This Row],[CODIGO]])</f>
        <v>0</v>
      </c>
      <c r="I9769" s="387" t="b" cm="1">
        <f t="array" ref="I9769">_xlfn.LET(
    _xlpm.codigos_devolucion, _xlfn.UNIQUE(_xlfn._xlws.FILTER(BP[CODIGO], ISNUMBER(SEARCH("devoluci", BP[NOMBRE CUENTA])), {""})),
    ISNUMBER(MATCH(BP[[#This Row],[CODIGO]], _xlpm.codigos_devolucion, 0))
)</f>
        <v>0</v>
      </c>
    </row>
    <row r="9770" spans="1:9" x14ac:dyDescent="0.25">
      <c r="A9770" s="68"/>
      <c r="B9770" s="68"/>
      <c r="C9770" s="68"/>
      <c r="D9770" s="68"/>
      <c r="E9770" s="68"/>
      <c r="F9770" s="68"/>
      <c r="G9770" s="389"/>
      <c r="H9770" s="387" t="b" cm="1">
        <f t="array" aca="1" ref="H9770" ca="1">EsNegrita(BP[[#This Row],[CODIGO]])</f>
        <v>0</v>
      </c>
      <c r="I9770" s="387" t="b" cm="1">
        <f t="array" ref="I9770">_xlfn.LET(
    _xlpm.codigos_devolucion, _xlfn.UNIQUE(_xlfn._xlws.FILTER(BP[CODIGO], ISNUMBER(SEARCH("devoluci", BP[NOMBRE CUENTA])), {""})),
    ISNUMBER(MATCH(BP[[#This Row],[CODIGO]], _xlpm.codigos_devolucion, 0))
)</f>
        <v>0</v>
      </c>
    </row>
    <row r="9771" spans="1:9" x14ac:dyDescent="0.25">
      <c r="A9771" s="68"/>
      <c r="B9771" s="68"/>
      <c r="C9771" s="68"/>
      <c r="D9771" s="68"/>
      <c r="E9771" s="68"/>
      <c r="F9771" s="68"/>
      <c r="G9771" s="389"/>
      <c r="H9771" s="387" t="b" cm="1">
        <f t="array" aca="1" ref="H9771" ca="1">EsNegrita(BP[[#This Row],[CODIGO]])</f>
        <v>0</v>
      </c>
      <c r="I9771" s="387" t="b" cm="1">
        <f t="array" ref="I9771">_xlfn.LET(
    _xlpm.codigos_devolucion, _xlfn.UNIQUE(_xlfn._xlws.FILTER(BP[CODIGO], ISNUMBER(SEARCH("devoluci", BP[NOMBRE CUENTA])), {""})),
    ISNUMBER(MATCH(BP[[#This Row],[CODIGO]], _xlpm.codigos_devolucion, 0))
)</f>
        <v>0</v>
      </c>
    </row>
    <row r="9772" spans="1:9" x14ac:dyDescent="0.25">
      <c r="A9772" s="68"/>
      <c r="B9772" s="68"/>
      <c r="C9772" s="68"/>
      <c r="D9772" s="68"/>
      <c r="E9772" s="68"/>
      <c r="F9772" s="68"/>
      <c r="G9772" s="389"/>
      <c r="H9772" s="387" t="b" cm="1">
        <f t="array" aca="1" ref="H9772" ca="1">EsNegrita(BP[[#This Row],[CODIGO]])</f>
        <v>0</v>
      </c>
      <c r="I9772" s="387" t="b" cm="1">
        <f t="array" ref="I9772">_xlfn.LET(
    _xlpm.codigos_devolucion, _xlfn.UNIQUE(_xlfn._xlws.FILTER(BP[CODIGO], ISNUMBER(SEARCH("devoluci", BP[NOMBRE CUENTA])), {""})),
    ISNUMBER(MATCH(BP[[#This Row],[CODIGO]], _xlpm.codigos_devolucion, 0))
)</f>
        <v>0</v>
      </c>
    </row>
    <row r="9773" spans="1:9" x14ac:dyDescent="0.25">
      <c r="A9773" s="390"/>
      <c r="B9773" s="390"/>
      <c r="C9773" s="390"/>
      <c r="D9773" s="390"/>
      <c r="E9773" s="390"/>
      <c r="F9773" s="390"/>
      <c r="G9773" s="391"/>
      <c r="H9773" s="387" t="b" cm="1">
        <f t="array" aca="1" ref="H9773" ca="1">EsNegrita(BP[[#This Row],[CODIGO]])</f>
        <v>0</v>
      </c>
      <c r="I9773" s="387" t="b" cm="1">
        <f t="array" ref="I9773">_xlfn.LET(
    _xlpm.codigos_devolucion, _xlfn.UNIQUE(_xlfn._xlws.FILTER(BP[CODIGO], ISNUMBER(SEARCH("devoluci", BP[NOMBRE CUENTA])), {""})),
    ISNUMBER(MATCH(BP[[#This Row],[CODIGO]], _xlpm.codigos_devolucion, 0))
)</f>
        <v>0</v>
      </c>
    </row>
    <row r="9774" spans="1:9" x14ac:dyDescent="0.25">
      <c r="A9774" s="68"/>
      <c r="B9774" s="68"/>
      <c r="C9774" s="68"/>
      <c r="D9774" s="68"/>
      <c r="E9774" s="68"/>
      <c r="F9774" s="68"/>
      <c r="G9774" s="389"/>
      <c r="H9774" s="387" t="b" cm="1">
        <f t="array" aca="1" ref="H9774" ca="1">EsNegrita(BP[[#This Row],[CODIGO]])</f>
        <v>0</v>
      </c>
      <c r="I9774" s="387" t="b" cm="1">
        <f t="array" ref="I9774">_xlfn.LET(
    _xlpm.codigos_devolucion, _xlfn.UNIQUE(_xlfn._xlws.FILTER(BP[CODIGO], ISNUMBER(SEARCH("devoluci", BP[NOMBRE CUENTA])), {""})),
    ISNUMBER(MATCH(BP[[#This Row],[CODIGO]], _xlpm.codigos_devolucion, 0))
)</f>
        <v>0</v>
      </c>
    </row>
    <row r="9775" spans="1:9" x14ac:dyDescent="0.25">
      <c r="A9775" s="68"/>
      <c r="B9775" s="68"/>
      <c r="C9775" s="68"/>
      <c r="D9775" s="68"/>
      <c r="E9775" s="68"/>
      <c r="F9775" s="68"/>
      <c r="G9775" s="389"/>
      <c r="H9775" s="387" t="b" cm="1">
        <f t="array" aca="1" ref="H9775" ca="1">EsNegrita(BP[[#This Row],[CODIGO]])</f>
        <v>0</v>
      </c>
      <c r="I9775" s="387" t="b" cm="1">
        <f t="array" ref="I9775">_xlfn.LET(
    _xlpm.codigos_devolucion, _xlfn.UNIQUE(_xlfn._xlws.FILTER(BP[CODIGO], ISNUMBER(SEARCH("devoluci", BP[NOMBRE CUENTA])), {""})),
    ISNUMBER(MATCH(BP[[#This Row],[CODIGO]], _xlpm.codigos_devolucion, 0))
)</f>
        <v>0</v>
      </c>
    </row>
    <row r="9776" spans="1:9" x14ac:dyDescent="0.25">
      <c r="A9776" s="390"/>
      <c r="B9776" s="390"/>
      <c r="C9776" s="390"/>
      <c r="D9776" s="390"/>
      <c r="E9776" s="390"/>
      <c r="F9776" s="390"/>
      <c r="G9776" s="391"/>
      <c r="H9776" s="387" t="b" cm="1">
        <f t="array" aca="1" ref="H9776" ca="1">EsNegrita(BP[[#This Row],[CODIGO]])</f>
        <v>0</v>
      </c>
      <c r="I9776" s="387" t="b" cm="1">
        <f t="array" ref="I9776">_xlfn.LET(
    _xlpm.codigos_devolucion, _xlfn.UNIQUE(_xlfn._xlws.FILTER(BP[CODIGO], ISNUMBER(SEARCH("devoluci", BP[NOMBRE CUENTA])), {""})),
    ISNUMBER(MATCH(BP[[#This Row],[CODIGO]], _xlpm.codigos_devolucion, 0))
)</f>
        <v>0</v>
      </c>
    </row>
    <row r="9777" spans="1:9" x14ac:dyDescent="0.25">
      <c r="A9777" s="68"/>
      <c r="B9777" s="68"/>
      <c r="C9777" s="68"/>
      <c r="D9777" s="68"/>
      <c r="E9777" s="68"/>
      <c r="F9777" s="68"/>
      <c r="G9777" s="389"/>
      <c r="H9777" s="387" t="b" cm="1">
        <f t="array" aca="1" ref="H9777" ca="1">EsNegrita(BP[[#This Row],[CODIGO]])</f>
        <v>0</v>
      </c>
      <c r="I9777" s="387" t="b" cm="1">
        <f t="array" ref="I9777">_xlfn.LET(
    _xlpm.codigos_devolucion, _xlfn.UNIQUE(_xlfn._xlws.FILTER(BP[CODIGO], ISNUMBER(SEARCH("devoluci", BP[NOMBRE CUENTA])), {""})),
    ISNUMBER(MATCH(BP[[#This Row],[CODIGO]], _xlpm.codigos_devolucion, 0))
)</f>
        <v>0</v>
      </c>
    </row>
    <row r="9778" spans="1:9" x14ac:dyDescent="0.25">
      <c r="A9778" s="68"/>
      <c r="B9778" s="68"/>
      <c r="C9778" s="68"/>
      <c r="D9778" s="68"/>
      <c r="E9778" s="68"/>
      <c r="F9778" s="68"/>
      <c r="G9778" s="389"/>
      <c r="H9778" s="387" t="b" cm="1">
        <f t="array" aca="1" ref="H9778" ca="1">EsNegrita(BP[[#This Row],[CODIGO]])</f>
        <v>0</v>
      </c>
      <c r="I9778" s="387" t="b" cm="1">
        <f t="array" ref="I9778">_xlfn.LET(
    _xlpm.codigos_devolucion, _xlfn.UNIQUE(_xlfn._xlws.FILTER(BP[CODIGO], ISNUMBER(SEARCH("devoluci", BP[NOMBRE CUENTA])), {""})),
    ISNUMBER(MATCH(BP[[#This Row],[CODIGO]], _xlpm.codigos_devolucion, 0))
)</f>
        <v>0</v>
      </c>
    </row>
    <row r="9779" spans="1:9" ht="15.75" x14ac:dyDescent="0.25">
      <c r="A9779" s="396"/>
      <c r="B9779" s="396"/>
      <c r="C9779" s="396"/>
      <c r="D9779" s="396"/>
      <c r="E9779" s="396"/>
      <c r="F9779" s="396"/>
      <c r="G9779" s="397"/>
      <c r="H9779" s="387" t="b" cm="1">
        <f t="array" aca="1" ref="H9779" ca="1">EsNegrita(BP[[#This Row],[CODIGO]])</f>
        <v>0</v>
      </c>
      <c r="I9779" s="387" t="b" cm="1">
        <f t="array" ref="I9779">_xlfn.LET(
    _xlpm.codigos_devolucion, _xlfn.UNIQUE(_xlfn._xlws.FILTER(BP[CODIGO], ISNUMBER(SEARCH("devoluci", BP[NOMBRE CUENTA])), {""})),
    ISNUMBER(MATCH(BP[[#This Row],[CODIGO]], _xlpm.codigos_devolucion, 0))
)</f>
        <v>0</v>
      </c>
    </row>
    <row r="9780" spans="1:9" x14ac:dyDescent="0.25">
      <c r="A9780" s="394"/>
      <c r="B9780" s="394"/>
      <c r="C9780" s="394"/>
      <c r="D9780" s="394"/>
      <c r="E9780" s="394"/>
      <c r="F9780" s="394"/>
      <c r="G9780" s="395"/>
      <c r="H9780" s="387" t="b" cm="1">
        <f t="array" aca="1" ref="H9780" ca="1">EsNegrita(BP[[#This Row],[CODIGO]])</f>
        <v>0</v>
      </c>
      <c r="I9780" s="387" t="b" cm="1">
        <f t="array" ref="I9780">_xlfn.LET(
    _xlpm.codigos_devolucion, _xlfn.UNIQUE(_xlfn._xlws.FILTER(BP[CODIGO], ISNUMBER(SEARCH("devoluci", BP[NOMBRE CUENTA])), {""})),
    ISNUMBER(MATCH(BP[[#This Row],[CODIGO]], _xlpm.codigos_devolucion, 0))
)</f>
        <v>0</v>
      </c>
    </row>
    <row r="9781" spans="1:9" x14ac:dyDescent="0.25">
      <c r="A9781" s="392"/>
      <c r="B9781" s="392"/>
      <c r="C9781" s="392"/>
      <c r="D9781" s="392"/>
      <c r="E9781" s="392"/>
      <c r="F9781" s="392"/>
      <c r="G9781" s="393"/>
      <c r="H9781" s="387" t="b" cm="1">
        <f t="array" aca="1" ref="H9781" ca="1">EsNegrita(BP[[#This Row],[CODIGO]])</f>
        <v>0</v>
      </c>
      <c r="I9781" s="387" t="b" cm="1">
        <f t="array" ref="I9781">_xlfn.LET(
    _xlpm.codigos_devolucion, _xlfn.UNIQUE(_xlfn._xlws.FILTER(BP[CODIGO], ISNUMBER(SEARCH("devoluci", BP[NOMBRE CUENTA])), {""})),
    ISNUMBER(MATCH(BP[[#This Row],[CODIGO]], _xlpm.codigos_devolucion, 0))
)</f>
        <v>0</v>
      </c>
    </row>
    <row r="9782" spans="1:9" x14ac:dyDescent="0.25">
      <c r="A9782" s="390"/>
      <c r="B9782" s="390"/>
      <c r="C9782" s="390"/>
      <c r="D9782" s="390"/>
      <c r="E9782" s="390"/>
      <c r="F9782" s="390"/>
      <c r="G9782" s="391"/>
      <c r="H9782" s="387" t="b" cm="1">
        <f t="array" aca="1" ref="H9782" ca="1">EsNegrita(BP[[#This Row],[CODIGO]])</f>
        <v>0</v>
      </c>
      <c r="I9782" s="387" t="b" cm="1">
        <f t="array" ref="I9782">_xlfn.LET(
    _xlpm.codigos_devolucion, _xlfn.UNIQUE(_xlfn._xlws.FILTER(BP[CODIGO], ISNUMBER(SEARCH("devoluci", BP[NOMBRE CUENTA])), {""})),
    ISNUMBER(MATCH(BP[[#This Row],[CODIGO]], _xlpm.codigos_devolucion, 0))
)</f>
        <v>0</v>
      </c>
    </row>
    <row r="9783" spans="1:9" x14ac:dyDescent="0.25">
      <c r="A9783" s="68"/>
      <c r="B9783" s="68"/>
      <c r="C9783" s="68"/>
      <c r="D9783" s="68"/>
      <c r="E9783" s="68"/>
      <c r="F9783" s="68"/>
      <c r="G9783" s="389"/>
      <c r="H9783" s="387" t="b" cm="1">
        <f t="array" aca="1" ref="H9783" ca="1">EsNegrita(BP[[#This Row],[CODIGO]])</f>
        <v>0</v>
      </c>
      <c r="I9783" s="387" t="b" cm="1">
        <f t="array" ref="I9783">_xlfn.LET(
    _xlpm.codigos_devolucion, _xlfn.UNIQUE(_xlfn._xlws.FILTER(BP[CODIGO], ISNUMBER(SEARCH("devoluci", BP[NOMBRE CUENTA])), {""})),
    ISNUMBER(MATCH(BP[[#This Row],[CODIGO]], _xlpm.codigos_devolucion, 0))
)</f>
        <v>0</v>
      </c>
    </row>
    <row r="9784" spans="1:9" x14ac:dyDescent="0.25">
      <c r="A9784" s="68"/>
      <c r="B9784" s="68"/>
      <c r="C9784" s="68"/>
      <c r="D9784" s="68"/>
      <c r="E9784" s="68"/>
      <c r="F9784" s="68"/>
      <c r="G9784" s="389"/>
      <c r="H9784" s="387" t="b" cm="1">
        <f t="array" aca="1" ref="H9784" ca="1">EsNegrita(BP[[#This Row],[CODIGO]])</f>
        <v>0</v>
      </c>
      <c r="I9784" s="387" t="b" cm="1">
        <f t="array" ref="I9784">_xlfn.LET(
    _xlpm.codigos_devolucion, _xlfn.UNIQUE(_xlfn._xlws.FILTER(BP[CODIGO], ISNUMBER(SEARCH("devoluci", BP[NOMBRE CUENTA])), {""})),
    ISNUMBER(MATCH(BP[[#This Row],[CODIGO]], _xlpm.codigos_devolucion, 0))
)</f>
        <v>0</v>
      </c>
    </row>
    <row r="9785" spans="1:9" x14ac:dyDescent="0.25">
      <c r="A9785" s="68"/>
      <c r="B9785" s="68"/>
      <c r="C9785" s="68"/>
      <c r="D9785" s="68"/>
      <c r="E9785" s="68"/>
      <c r="F9785" s="68"/>
      <c r="G9785" s="389"/>
      <c r="H9785" s="387" t="b" cm="1">
        <f t="array" aca="1" ref="H9785" ca="1">EsNegrita(BP[[#This Row],[CODIGO]])</f>
        <v>0</v>
      </c>
      <c r="I9785" s="387" t="b" cm="1">
        <f t="array" ref="I9785">_xlfn.LET(
    _xlpm.codigos_devolucion, _xlfn.UNIQUE(_xlfn._xlws.FILTER(BP[CODIGO], ISNUMBER(SEARCH("devoluci", BP[NOMBRE CUENTA])), {""})),
    ISNUMBER(MATCH(BP[[#This Row],[CODIGO]], _xlpm.codigos_devolucion, 0))
)</f>
        <v>0</v>
      </c>
    </row>
    <row r="9786" spans="1:9" x14ac:dyDescent="0.25">
      <c r="A9786" s="68"/>
      <c r="B9786" s="68"/>
      <c r="C9786" s="68"/>
      <c r="D9786" s="68"/>
      <c r="E9786" s="68"/>
      <c r="F9786" s="68"/>
      <c r="G9786" s="389"/>
      <c r="H9786" s="387" t="b" cm="1">
        <f t="array" aca="1" ref="H9786" ca="1">EsNegrita(BP[[#This Row],[CODIGO]])</f>
        <v>0</v>
      </c>
      <c r="I9786" s="387" t="b" cm="1">
        <f t="array" ref="I9786">_xlfn.LET(
    _xlpm.codigos_devolucion, _xlfn.UNIQUE(_xlfn._xlws.FILTER(BP[CODIGO], ISNUMBER(SEARCH("devoluci", BP[NOMBRE CUENTA])), {""})),
    ISNUMBER(MATCH(BP[[#This Row],[CODIGO]], _xlpm.codigos_devolucion, 0))
)</f>
        <v>0</v>
      </c>
    </row>
    <row r="9787" spans="1:9" x14ac:dyDescent="0.25">
      <c r="A9787" s="68"/>
      <c r="B9787" s="68"/>
      <c r="C9787" s="68"/>
      <c r="D9787" s="68"/>
      <c r="E9787" s="68"/>
      <c r="F9787" s="68"/>
      <c r="G9787" s="389"/>
      <c r="H9787" s="387" t="b" cm="1">
        <f t="array" aca="1" ref="H9787" ca="1">EsNegrita(BP[[#This Row],[CODIGO]])</f>
        <v>0</v>
      </c>
      <c r="I9787" s="387" t="b" cm="1">
        <f t="array" ref="I9787">_xlfn.LET(
    _xlpm.codigos_devolucion, _xlfn.UNIQUE(_xlfn._xlws.FILTER(BP[CODIGO], ISNUMBER(SEARCH("devoluci", BP[NOMBRE CUENTA])), {""})),
    ISNUMBER(MATCH(BP[[#This Row],[CODIGO]], _xlpm.codigos_devolucion, 0))
)</f>
        <v>0</v>
      </c>
    </row>
    <row r="9788" spans="1:9" x14ac:dyDescent="0.25">
      <c r="A9788" s="68"/>
      <c r="B9788" s="68"/>
      <c r="C9788" s="68"/>
      <c r="D9788" s="68"/>
      <c r="E9788" s="68"/>
      <c r="F9788" s="68"/>
      <c r="G9788" s="389"/>
      <c r="H9788" s="387" t="b" cm="1">
        <f t="array" aca="1" ref="H9788" ca="1">EsNegrita(BP[[#This Row],[CODIGO]])</f>
        <v>0</v>
      </c>
      <c r="I9788" s="387" t="b" cm="1">
        <f t="array" ref="I9788">_xlfn.LET(
    _xlpm.codigos_devolucion, _xlfn.UNIQUE(_xlfn._xlws.FILTER(BP[CODIGO], ISNUMBER(SEARCH("devoluci", BP[NOMBRE CUENTA])), {""})),
    ISNUMBER(MATCH(BP[[#This Row],[CODIGO]], _xlpm.codigos_devolucion, 0))
)</f>
        <v>0</v>
      </c>
    </row>
    <row r="9789" spans="1:9" x14ac:dyDescent="0.25">
      <c r="A9789" s="68"/>
      <c r="B9789" s="68"/>
      <c r="C9789" s="68"/>
      <c r="D9789" s="68"/>
      <c r="E9789" s="68"/>
      <c r="F9789" s="68"/>
      <c r="G9789" s="389"/>
      <c r="H9789" s="387" t="b" cm="1">
        <f t="array" aca="1" ref="H9789" ca="1">EsNegrita(BP[[#This Row],[CODIGO]])</f>
        <v>0</v>
      </c>
      <c r="I9789" s="387" t="b" cm="1">
        <f t="array" ref="I9789">_xlfn.LET(
    _xlpm.codigos_devolucion, _xlfn.UNIQUE(_xlfn._xlws.FILTER(BP[CODIGO], ISNUMBER(SEARCH("devoluci", BP[NOMBRE CUENTA])), {""})),
    ISNUMBER(MATCH(BP[[#This Row],[CODIGO]], _xlpm.codigos_devolucion, 0))
)</f>
        <v>0</v>
      </c>
    </row>
    <row r="9790" spans="1:9" x14ac:dyDescent="0.25">
      <c r="A9790" s="68"/>
      <c r="B9790" s="68"/>
      <c r="C9790" s="68"/>
      <c r="D9790" s="68"/>
      <c r="E9790" s="68"/>
      <c r="F9790" s="68"/>
      <c r="G9790" s="389"/>
      <c r="H9790" s="387" t="b" cm="1">
        <f t="array" aca="1" ref="H9790" ca="1">EsNegrita(BP[[#This Row],[CODIGO]])</f>
        <v>0</v>
      </c>
      <c r="I9790" s="387" t="b" cm="1">
        <f t="array" ref="I9790">_xlfn.LET(
    _xlpm.codigos_devolucion, _xlfn.UNIQUE(_xlfn._xlws.FILTER(BP[CODIGO], ISNUMBER(SEARCH("devoluci", BP[NOMBRE CUENTA])), {""})),
    ISNUMBER(MATCH(BP[[#This Row],[CODIGO]], _xlpm.codigos_devolucion, 0))
)</f>
        <v>0</v>
      </c>
    </row>
    <row r="9791" spans="1:9" x14ac:dyDescent="0.25">
      <c r="A9791" s="68"/>
      <c r="B9791" s="68"/>
      <c r="C9791" s="68"/>
      <c r="D9791" s="68"/>
      <c r="E9791" s="68"/>
      <c r="F9791" s="68"/>
      <c r="G9791" s="389"/>
      <c r="H9791" s="387" t="b" cm="1">
        <f t="array" aca="1" ref="H9791" ca="1">EsNegrita(BP[[#This Row],[CODIGO]])</f>
        <v>0</v>
      </c>
      <c r="I9791" s="387" t="b" cm="1">
        <f t="array" ref="I9791">_xlfn.LET(
    _xlpm.codigos_devolucion, _xlfn.UNIQUE(_xlfn._xlws.FILTER(BP[CODIGO], ISNUMBER(SEARCH("devoluci", BP[NOMBRE CUENTA])), {""})),
    ISNUMBER(MATCH(BP[[#This Row],[CODIGO]], _xlpm.codigos_devolucion, 0))
)</f>
        <v>0</v>
      </c>
    </row>
    <row r="9792" spans="1:9" x14ac:dyDescent="0.25">
      <c r="A9792" s="68"/>
      <c r="B9792" s="68"/>
      <c r="C9792" s="68"/>
      <c r="D9792" s="68"/>
      <c r="E9792" s="68"/>
      <c r="F9792" s="68"/>
      <c r="G9792" s="389"/>
      <c r="H9792" s="387" t="b" cm="1">
        <f t="array" aca="1" ref="H9792" ca="1">EsNegrita(BP[[#This Row],[CODIGO]])</f>
        <v>0</v>
      </c>
      <c r="I9792" s="387" t="b" cm="1">
        <f t="array" ref="I9792">_xlfn.LET(
    _xlpm.codigos_devolucion, _xlfn.UNIQUE(_xlfn._xlws.FILTER(BP[CODIGO], ISNUMBER(SEARCH("devoluci", BP[NOMBRE CUENTA])), {""})),
    ISNUMBER(MATCH(BP[[#This Row],[CODIGO]], _xlpm.codigos_devolucion, 0))
)</f>
        <v>0</v>
      </c>
    </row>
    <row r="9793" spans="1:9" x14ac:dyDescent="0.25">
      <c r="A9793" s="68"/>
      <c r="B9793" s="68"/>
      <c r="C9793" s="68"/>
      <c r="D9793" s="68"/>
      <c r="E9793" s="68"/>
      <c r="F9793" s="68"/>
      <c r="G9793" s="389"/>
      <c r="H9793" s="387" t="b" cm="1">
        <f t="array" aca="1" ref="H9793" ca="1">EsNegrita(BP[[#This Row],[CODIGO]])</f>
        <v>0</v>
      </c>
      <c r="I9793" s="387" t="b" cm="1">
        <f t="array" ref="I9793">_xlfn.LET(
    _xlpm.codigos_devolucion, _xlfn.UNIQUE(_xlfn._xlws.FILTER(BP[CODIGO], ISNUMBER(SEARCH("devoluci", BP[NOMBRE CUENTA])), {""})),
    ISNUMBER(MATCH(BP[[#This Row],[CODIGO]], _xlpm.codigos_devolucion, 0))
)</f>
        <v>0</v>
      </c>
    </row>
    <row r="9794" spans="1:9" x14ac:dyDescent="0.25">
      <c r="A9794" s="68"/>
      <c r="B9794" s="68"/>
      <c r="C9794" s="68"/>
      <c r="D9794" s="68"/>
      <c r="E9794" s="68"/>
      <c r="F9794" s="68"/>
      <c r="G9794" s="389"/>
      <c r="H9794" s="387" t="b" cm="1">
        <f t="array" aca="1" ref="H9794" ca="1">EsNegrita(BP[[#This Row],[CODIGO]])</f>
        <v>0</v>
      </c>
      <c r="I9794" s="387" t="b" cm="1">
        <f t="array" ref="I9794">_xlfn.LET(
    _xlpm.codigos_devolucion, _xlfn.UNIQUE(_xlfn._xlws.FILTER(BP[CODIGO], ISNUMBER(SEARCH("devoluci", BP[NOMBRE CUENTA])), {""})),
    ISNUMBER(MATCH(BP[[#This Row],[CODIGO]], _xlpm.codigos_devolucion, 0))
)</f>
        <v>0</v>
      </c>
    </row>
    <row r="9795" spans="1:9" x14ac:dyDescent="0.25">
      <c r="A9795" s="68"/>
      <c r="B9795" s="68"/>
      <c r="C9795" s="68"/>
      <c r="D9795" s="68"/>
      <c r="E9795" s="68"/>
      <c r="F9795" s="68"/>
      <c r="G9795" s="389"/>
      <c r="H9795" s="387" t="b" cm="1">
        <f t="array" aca="1" ref="H9795" ca="1">EsNegrita(BP[[#This Row],[CODIGO]])</f>
        <v>0</v>
      </c>
      <c r="I9795" s="387" t="b" cm="1">
        <f t="array" ref="I9795">_xlfn.LET(
    _xlpm.codigos_devolucion, _xlfn.UNIQUE(_xlfn._xlws.FILTER(BP[CODIGO], ISNUMBER(SEARCH("devoluci", BP[NOMBRE CUENTA])), {""})),
    ISNUMBER(MATCH(BP[[#This Row],[CODIGO]], _xlpm.codigos_devolucion, 0))
)</f>
        <v>0</v>
      </c>
    </row>
    <row r="9796" spans="1:9" x14ac:dyDescent="0.25">
      <c r="A9796" s="68"/>
      <c r="B9796" s="68"/>
      <c r="C9796" s="68"/>
      <c r="D9796" s="68"/>
      <c r="E9796" s="68"/>
      <c r="F9796" s="68"/>
      <c r="G9796" s="389"/>
      <c r="H9796" s="387" t="b" cm="1">
        <f t="array" aca="1" ref="H9796" ca="1">EsNegrita(BP[[#This Row],[CODIGO]])</f>
        <v>0</v>
      </c>
      <c r="I9796" s="387" t="b" cm="1">
        <f t="array" ref="I9796">_xlfn.LET(
    _xlpm.codigos_devolucion, _xlfn.UNIQUE(_xlfn._xlws.FILTER(BP[CODIGO], ISNUMBER(SEARCH("devoluci", BP[NOMBRE CUENTA])), {""})),
    ISNUMBER(MATCH(BP[[#This Row],[CODIGO]], _xlpm.codigos_devolucion, 0))
)</f>
        <v>0</v>
      </c>
    </row>
    <row r="9797" spans="1:9" x14ac:dyDescent="0.25">
      <c r="A9797" s="68"/>
      <c r="B9797" s="68"/>
      <c r="C9797" s="68"/>
      <c r="D9797" s="68"/>
      <c r="E9797" s="68"/>
      <c r="F9797" s="68"/>
      <c r="G9797" s="389"/>
      <c r="H9797" s="387" t="b" cm="1">
        <f t="array" aca="1" ref="H9797" ca="1">EsNegrita(BP[[#This Row],[CODIGO]])</f>
        <v>0</v>
      </c>
      <c r="I9797" s="387" t="b" cm="1">
        <f t="array" ref="I9797">_xlfn.LET(
    _xlpm.codigos_devolucion, _xlfn.UNIQUE(_xlfn._xlws.FILTER(BP[CODIGO], ISNUMBER(SEARCH("devoluci", BP[NOMBRE CUENTA])), {""})),
    ISNUMBER(MATCH(BP[[#This Row],[CODIGO]], _xlpm.codigos_devolucion, 0))
)</f>
        <v>0</v>
      </c>
    </row>
    <row r="9798" spans="1:9" x14ac:dyDescent="0.25">
      <c r="A9798" s="68"/>
      <c r="B9798" s="68"/>
      <c r="C9798" s="68"/>
      <c r="D9798" s="68"/>
      <c r="E9798" s="68"/>
      <c r="F9798" s="68"/>
      <c r="G9798" s="389"/>
      <c r="H9798" s="387" t="b" cm="1">
        <f t="array" aca="1" ref="H9798" ca="1">EsNegrita(BP[[#This Row],[CODIGO]])</f>
        <v>0</v>
      </c>
      <c r="I9798" s="387" t="b" cm="1">
        <f t="array" ref="I9798">_xlfn.LET(
    _xlpm.codigos_devolucion, _xlfn.UNIQUE(_xlfn._xlws.FILTER(BP[CODIGO], ISNUMBER(SEARCH("devoluci", BP[NOMBRE CUENTA])), {""})),
    ISNUMBER(MATCH(BP[[#This Row],[CODIGO]], _xlpm.codigos_devolucion, 0))
)</f>
        <v>0</v>
      </c>
    </row>
    <row r="9799" spans="1:9" x14ac:dyDescent="0.25">
      <c r="A9799" s="68"/>
      <c r="B9799" s="68"/>
      <c r="C9799" s="68"/>
      <c r="D9799" s="68"/>
      <c r="E9799" s="68"/>
      <c r="F9799" s="68"/>
      <c r="G9799" s="389"/>
      <c r="H9799" s="387" t="b" cm="1">
        <f t="array" aca="1" ref="H9799" ca="1">EsNegrita(BP[[#This Row],[CODIGO]])</f>
        <v>0</v>
      </c>
      <c r="I9799" s="387" t="b" cm="1">
        <f t="array" ref="I9799">_xlfn.LET(
    _xlpm.codigos_devolucion, _xlfn.UNIQUE(_xlfn._xlws.FILTER(BP[CODIGO], ISNUMBER(SEARCH("devoluci", BP[NOMBRE CUENTA])), {""})),
    ISNUMBER(MATCH(BP[[#This Row],[CODIGO]], _xlpm.codigos_devolucion, 0))
)</f>
        <v>0</v>
      </c>
    </row>
    <row r="9800" spans="1:9" x14ac:dyDescent="0.25">
      <c r="A9800" s="68"/>
      <c r="B9800" s="68"/>
      <c r="C9800" s="68"/>
      <c r="D9800" s="68"/>
      <c r="E9800" s="68"/>
      <c r="F9800" s="68"/>
      <c r="G9800" s="389"/>
      <c r="H9800" s="387" t="b" cm="1">
        <f t="array" aca="1" ref="H9800" ca="1">EsNegrita(BP[[#This Row],[CODIGO]])</f>
        <v>0</v>
      </c>
      <c r="I9800" s="387" t="b" cm="1">
        <f t="array" ref="I9800">_xlfn.LET(
    _xlpm.codigos_devolucion, _xlfn.UNIQUE(_xlfn._xlws.FILTER(BP[CODIGO], ISNUMBER(SEARCH("devoluci", BP[NOMBRE CUENTA])), {""})),
    ISNUMBER(MATCH(BP[[#This Row],[CODIGO]], _xlpm.codigos_devolucion, 0))
)</f>
        <v>0</v>
      </c>
    </row>
    <row r="9801" spans="1:9" x14ac:dyDescent="0.25">
      <c r="A9801" s="68"/>
      <c r="B9801" s="68"/>
      <c r="C9801" s="68"/>
      <c r="D9801" s="68"/>
      <c r="E9801" s="68"/>
      <c r="F9801" s="68"/>
      <c r="G9801" s="389"/>
      <c r="H9801" s="387" t="b" cm="1">
        <f t="array" aca="1" ref="H9801" ca="1">EsNegrita(BP[[#This Row],[CODIGO]])</f>
        <v>0</v>
      </c>
      <c r="I9801" s="387" t="b" cm="1">
        <f t="array" ref="I9801">_xlfn.LET(
    _xlpm.codigos_devolucion, _xlfn.UNIQUE(_xlfn._xlws.FILTER(BP[CODIGO], ISNUMBER(SEARCH("devoluci", BP[NOMBRE CUENTA])), {""})),
    ISNUMBER(MATCH(BP[[#This Row],[CODIGO]], _xlpm.codigos_devolucion, 0))
)</f>
        <v>0</v>
      </c>
    </row>
    <row r="9802" spans="1:9" x14ac:dyDescent="0.25">
      <c r="A9802" s="68"/>
      <c r="B9802" s="68"/>
      <c r="C9802" s="68"/>
      <c r="D9802" s="68"/>
      <c r="E9802" s="68"/>
      <c r="F9802" s="68"/>
      <c r="G9802" s="389"/>
      <c r="H9802" s="387" t="b" cm="1">
        <f t="array" aca="1" ref="H9802" ca="1">EsNegrita(BP[[#This Row],[CODIGO]])</f>
        <v>0</v>
      </c>
      <c r="I9802" s="387" t="b" cm="1">
        <f t="array" ref="I9802">_xlfn.LET(
    _xlpm.codigos_devolucion, _xlfn.UNIQUE(_xlfn._xlws.FILTER(BP[CODIGO], ISNUMBER(SEARCH("devoluci", BP[NOMBRE CUENTA])), {""})),
    ISNUMBER(MATCH(BP[[#This Row],[CODIGO]], _xlpm.codigos_devolucion, 0))
)</f>
        <v>0</v>
      </c>
    </row>
    <row r="9803" spans="1:9" x14ac:dyDescent="0.25">
      <c r="A9803" s="68"/>
      <c r="B9803" s="68"/>
      <c r="C9803" s="68"/>
      <c r="D9803" s="68"/>
      <c r="E9803" s="68"/>
      <c r="F9803" s="68"/>
      <c r="G9803" s="389"/>
      <c r="H9803" s="387" t="b" cm="1">
        <f t="array" aca="1" ref="H9803" ca="1">EsNegrita(BP[[#This Row],[CODIGO]])</f>
        <v>0</v>
      </c>
      <c r="I9803" s="387" t="b" cm="1">
        <f t="array" ref="I9803">_xlfn.LET(
    _xlpm.codigos_devolucion, _xlfn.UNIQUE(_xlfn._xlws.FILTER(BP[CODIGO], ISNUMBER(SEARCH("devoluci", BP[NOMBRE CUENTA])), {""})),
    ISNUMBER(MATCH(BP[[#This Row],[CODIGO]], _xlpm.codigos_devolucion, 0))
)</f>
        <v>0</v>
      </c>
    </row>
    <row r="9804" spans="1:9" x14ac:dyDescent="0.25">
      <c r="A9804" s="68"/>
      <c r="B9804" s="68"/>
      <c r="C9804" s="68"/>
      <c r="D9804" s="68"/>
      <c r="E9804" s="68"/>
      <c r="F9804" s="68"/>
      <c r="G9804" s="389"/>
      <c r="H9804" s="387" t="b" cm="1">
        <f t="array" aca="1" ref="H9804" ca="1">EsNegrita(BP[[#This Row],[CODIGO]])</f>
        <v>0</v>
      </c>
      <c r="I9804" s="387" t="b" cm="1">
        <f t="array" ref="I9804">_xlfn.LET(
    _xlpm.codigos_devolucion, _xlfn.UNIQUE(_xlfn._xlws.FILTER(BP[CODIGO], ISNUMBER(SEARCH("devoluci", BP[NOMBRE CUENTA])), {""})),
    ISNUMBER(MATCH(BP[[#This Row],[CODIGO]], _xlpm.codigos_devolucion, 0))
)</f>
        <v>0</v>
      </c>
    </row>
    <row r="9805" spans="1:9" x14ac:dyDescent="0.25">
      <c r="A9805" s="68"/>
      <c r="B9805" s="68"/>
      <c r="C9805" s="68"/>
      <c r="D9805" s="68"/>
      <c r="E9805" s="68"/>
      <c r="F9805" s="68"/>
      <c r="G9805" s="389"/>
      <c r="H9805" s="387" t="b" cm="1">
        <f t="array" aca="1" ref="H9805" ca="1">EsNegrita(BP[[#This Row],[CODIGO]])</f>
        <v>0</v>
      </c>
      <c r="I9805" s="387" t="b" cm="1">
        <f t="array" ref="I9805">_xlfn.LET(
    _xlpm.codigos_devolucion, _xlfn.UNIQUE(_xlfn._xlws.FILTER(BP[CODIGO], ISNUMBER(SEARCH("devoluci", BP[NOMBRE CUENTA])), {""})),
    ISNUMBER(MATCH(BP[[#This Row],[CODIGO]], _xlpm.codigos_devolucion, 0))
)</f>
        <v>0</v>
      </c>
    </row>
    <row r="9806" spans="1:9" x14ac:dyDescent="0.25">
      <c r="A9806" s="68"/>
      <c r="B9806" s="68"/>
      <c r="C9806" s="68"/>
      <c r="D9806" s="68"/>
      <c r="E9806" s="68"/>
      <c r="F9806" s="68"/>
      <c r="G9806" s="389"/>
      <c r="H9806" s="387" t="b" cm="1">
        <f t="array" aca="1" ref="H9806" ca="1">EsNegrita(BP[[#This Row],[CODIGO]])</f>
        <v>0</v>
      </c>
      <c r="I9806" s="387" t="b" cm="1">
        <f t="array" ref="I9806">_xlfn.LET(
    _xlpm.codigos_devolucion, _xlfn.UNIQUE(_xlfn._xlws.FILTER(BP[CODIGO], ISNUMBER(SEARCH("devoluci", BP[NOMBRE CUENTA])), {""})),
    ISNUMBER(MATCH(BP[[#This Row],[CODIGO]], _xlpm.codigos_devolucion, 0))
)</f>
        <v>0</v>
      </c>
    </row>
    <row r="9807" spans="1:9" x14ac:dyDescent="0.25">
      <c r="A9807" s="390"/>
      <c r="B9807" s="390"/>
      <c r="C9807" s="390"/>
      <c r="D9807" s="390"/>
      <c r="E9807" s="390"/>
      <c r="F9807" s="390"/>
      <c r="G9807" s="391"/>
      <c r="H9807" s="387" t="b" cm="1">
        <f t="array" aca="1" ref="H9807" ca="1">EsNegrita(BP[[#This Row],[CODIGO]])</f>
        <v>0</v>
      </c>
      <c r="I9807" s="387" t="b" cm="1">
        <f t="array" ref="I9807">_xlfn.LET(
    _xlpm.codigos_devolucion, _xlfn.UNIQUE(_xlfn._xlws.FILTER(BP[CODIGO], ISNUMBER(SEARCH("devoluci", BP[NOMBRE CUENTA])), {""})),
    ISNUMBER(MATCH(BP[[#This Row],[CODIGO]], _xlpm.codigos_devolucion, 0))
)</f>
        <v>0</v>
      </c>
    </row>
    <row r="9808" spans="1:9" x14ac:dyDescent="0.25">
      <c r="A9808" s="68"/>
      <c r="B9808" s="68"/>
      <c r="C9808" s="68"/>
      <c r="D9808" s="68"/>
      <c r="E9808" s="68"/>
      <c r="F9808" s="68"/>
      <c r="G9808" s="389"/>
      <c r="H9808" s="387" t="b" cm="1">
        <f t="array" aca="1" ref="H9808" ca="1">EsNegrita(BP[[#This Row],[CODIGO]])</f>
        <v>0</v>
      </c>
      <c r="I9808" s="387" t="b" cm="1">
        <f t="array" ref="I9808">_xlfn.LET(
    _xlpm.codigos_devolucion, _xlfn.UNIQUE(_xlfn._xlws.FILTER(BP[CODIGO], ISNUMBER(SEARCH("devoluci", BP[NOMBRE CUENTA])), {""})),
    ISNUMBER(MATCH(BP[[#This Row],[CODIGO]], _xlpm.codigos_devolucion, 0))
)</f>
        <v>0</v>
      </c>
    </row>
    <row r="9809" spans="1:9" x14ac:dyDescent="0.25">
      <c r="A9809" s="68"/>
      <c r="B9809" s="68"/>
      <c r="C9809" s="68"/>
      <c r="D9809" s="68"/>
      <c r="E9809" s="68"/>
      <c r="F9809" s="68"/>
      <c r="G9809" s="389"/>
      <c r="H9809" s="387" t="b" cm="1">
        <f t="array" aca="1" ref="H9809" ca="1">EsNegrita(BP[[#This Row],[CODIGO]])</f>
        <v>0</v>
      </c>
      <c r="I9809" s="387" t="b" cm="1">
        <f t="array" ref="I9809">_xlfn.LET(
    _xlpm.codigos_devolucion, _xlfn.UNIQUE(_xlfn._xlws.FILTER(BP[CODIGO], ISNUMBER(SEARCH("devoluci", BP[NOMBRE CUENTA])), {""})),
    ISNUMBER(MATCH(BP[[#This Row],[CODIGO]], _xlpm.codigos_devolucion, 0))
)</f>
        <v>0</v>
      </c>
    </row>
    <row r="9810" spans="1:9" x14ac:dyDescent="0.25">
      <c r="A9810" s="68"/>
      <c r="B9810" s="68"/>
      <c r="C9810" s="68"/>
      <c r="D9810" s="68"/>
      <c r="E9810" s="68"/>
      <c r="F9810" s="68"/>
      <c r="G9810" s="389"/>
      <c r="H9810" s="387" t="b" cm="1">
        <f t="array" aca="1" ref="H9810" ca="1">EsNegrita(BP[[#This Row],[CODIGO]])</f>
        <v>0</v>
      </c>
      <c r="I9810" s="387" t="b" cm="1">
        <f t="array" ref="I9810">_xlfn.LET(
    _xlpm.codigos_devolucion, _xlfn.UNIQUE(_xlfn._xlws.FILTER(BP[CODIGO], ISNUMBER(SEARCH("devoluci", BP[NOMBRE CUENTA])), {""})),
    ISNUMBER(MATCH(BP[[#This Row],[CODIGO]], _xlpm.codigos_devolucion, 0))
)</f>
        <v>0</v>
      </c>
    </row>
    <row r="9811" spans="1:9" x14ac:dyDescent="0.25">
      <c r="A9811" s="390"/>
      <c r="B9811" s="390"/>
      <c r="C9811" s="390"/>
      <c r="D9811" s="390"/>
      <c r="E9811" s="390"/>
      <c r="F9811" s="390"/>
      <c r="G9811" s="391"/>
      <c r="H9811" s="387" t="b" cm="1">
        <f t="array" aca="1" ref="H9811" ca="1">EsNegrita(BP[[#This Row],[CODIGO]])</f>
        <v>0</v>
      </c>
      <c r="I9811" s="387" t="b" cm="1">
        <f t="array" ref="I9811">_xlfn.LET(
    _xlpm.codigos_devolucion, _xlfn.UNIQUE(_xlfn._xlws.FILTER(BP[CODIGO], ISNUMBER(SEARCH("devoluci", BP[NOMBRE CUENTA])), {""})),
    ISNUMBER(MATCH(BP[[#This Row],[CODIGO]], _xlpm.codigos_devolucion, 0))
)</f>
        <v>0</v>
      </c>
    </row>
    <row r="9812" spans="1:9" x14ac:dyDescent="0.25">
      <c r="A9812" s="68"/>
      <c r="B9812" s="68"/>
      <c r="C9812" s="68"/>
      <c r="D9812" s="68"/>
      <c r="E9812" s="68"/>
      <c r="F9812" s="68"/>
      <c r="G9812" s="389"/>
      <c r="H9812" s="387" t="b" cm="1">
        <f t="array" aca="1" ref="H9812" ca="1">EsNegrita(BP[[#This Row],[CODIGO]])</f>
        <v>0</v>
      </c>
      <c r="I9812" s="387" t="b" cm="1">
        <f t="array" ref="I9812">_xlfn.LET(
    _xlpm.codigos_devolucion, _xlfn.UNIQUE(_xlfn._xlws.FILTER(BP[CODIGO], ISNUMBER(SEARCH("devoluci", BP[NOMBRE CUENTA])), {""})),
    ISNUMBER(MATCH(BP[[#This Row],[CODIGO]], _xlpm.codigos_devolucion, 0))
)</f>
        <v>0</v>
      </c>
    </row>
    <row r="9813" spans="1:9" x14ac:dyDescent="0.25">
      <c r="A9813" s="68"/>
      <c r="B9813" s="68"/>
      <c r="C9813" s="68"/>
      <c r="D9813" s="68"/>
      <c r="E9813" s="68"/>
      <c r="F9813" s="68"/>
      <c r="G9813" s="389"/>
      <c r="H9813" s="387" t="b" cm="1">
        <f t="array" aca="1" ref="H9813" ca="1">EsNegrita(BP[[#This Row],[CODIGO]])</f>
        <v>0</v>
      </c>
      <c r="I9813" s="387" t="b" cm="1">
        <f t="array" ref="I9813">_xlfn.LET(
    _xlpm.codigos_devolucion, _xlfn.UNIQUE(_xlfn._xlws.FILTER(BP[CODIGO], ISNUMBER(SEARCH("devoluci", BP[NOMBRE CUENTA])), {""})),
    ISNUMBER(MATCH(BP[[#This Row],[CODIGO]], _xlpm.codigos_devolucion, 0))
)</f>
        <v>0</v>
      </c>
    </row>
    <row r="9814" spans="1:9" x14ac:dyDescent="0.25">
      <c r="A9814" s="68"/>
      <c r="B9814" s="68"/>
      <c r="C9814" s="68"/>
      <c r="D9814" s="68"/>
      <c r="E9814" s="68"/>
      <c r="F9814" s="68"/>
      <c r="G9814" s="389"/>
      <c r="H9814" s="387" t="b" cm="1">
        <f t="array" aca="1" ref="H9814" ca="1">EsNegrita(BP[[#This Row],[CODIGO]])</f>
        <v>0</v>
      </c>
      <c r="I9814" s="387" t="b" cm="1">
        <f t="array" ref="I9814">_xlfn.LET(
    _xlpm.codigos_devolucion, _xlfn.UNIQUE(_xlfn._xlws.FILTER(BP[CODIGO], ISNUMBER(SEARCH("devoluci", BP[NOMBRE CUENTA])), {""})),
    ISNUMBER(MATCH(BP[[#This Row],[CODIGO]], _xlpm.codigos_devolucion, 0))
)</f>
        <v>0</v>
      </c>
    </row>
    <row r="9815" spans="1:9" x14ac:dyDescent="0.25">
      <c r="A9815" s="68"/>
      <c r="B9815" s="68"/>
      <c r="C9815" s="68"/>
      <c r="D9815" s="68"/>
      <c r="E9815" s="68"/>
      <c r="F9815" s="68"/>
      <c r="G9815" s="389"/>
      <c r="H9815" s="387" t="b" cm="1">
        <f t="array" aca="1" ref="H9815" ca="1">EsNegrita(BP[[#This Row],[CODIGO]])</f>
        <v>0</v>
      </c>
      <c r="I9815" s="387" t="b" cm="1">
        <f t="array" ref="I9815">_xlfn.LET(
    _xlpm.codigos_devolucion, _xlfn.UNIQUE(_xlfn._xlws.FILTER(BP[CODIGO], ISNUMBER(SEARCH("devoluci", BP[NOMBRE CUENTA])), {""})),
    ISNUMBER(MATCH(BP[[#This Row],[CODIGO]], _xlpm.codigos_devolucion, 0))
)</f>
        <v>0</v>
      </c>
    </row>
    <row r="9816" spans="1:9" x14ac:dyDescent="0.25">
      <c r="A9816" s="68"/>
      <c r="B9816" s="68"/>
      <c r="C9816" s="68"/>
      <c r="D9816" s="68"/>
      <c r="E9816" s="68"/>
      <c r="F9816" s="68"/>
      <c r="G9816" s="389"/>
      <c r="H9816" s="387" t="b" cm="1">
        <f t="array" aca="1" ref="H9816" ca="1">EsNegrita(BP[[#This Row],[CODIGO]])</f>
        <v>0</v>
      </c>
      <c r="I9816" s="387" t="b" cm="1">
        <f t="array" ref="I9816">_xlfn.LET(
    _xlpm.codigos_devolucion, _xlfn.UNIQUE(_xlfn._xlws.FILTER(BP[CODIGO], ISNUMBER(SEARCH("devoluci", BP[NOMBRE CUENTA])), {""})),
    ISNUMBER(MATCH(BP[[#This Row],[CODIGO]], _xlpm.codigos_devolucion, 0))
)</f>
        <v>0</v>
      </c>
    </row>
    <row r="9817" spans="1:9" x14ac:dyDescent="0.25">
      <c r="A9817" s="68"/>
      <c r="B9817" s="68"/>
      <c r="C9817" s="68"/>
      <c r="D9817" s="68"/>
      <c r="E9817" s="68"/>
      <c r="F9817" s="68"/>
      <c r="G9817" s="389"/>
      <c r="H9817" s="387" t="b" cm="1">
        <f t="array" aca="1" ref="H9817" ca="1">EsNegrita(BP[[#This Row],[CODIGO]])</f>
        <v>0</v>
      </c>
      <c r="I9817" s="387" t="b" cm="1">
        <f t="array" ref="I9817">_xlfn.LET(
    _xlpm.codigos_devolucion, _xlfn.UNIQUE(_xlfn._xlws.FILTER(BP[CODIGO], ISNUMBER(SEARCH("devoluci", BP[NOMBRE CUENTA])), {""})),
    ISNUMBER(MATCH(BP[[#This Row],[CODIGO]], _xlpm.codigos_devolucion, 0))
)</f>
        <v>0</v>
      </c>
    </row>
    <row r="9818" spans="1:9" x14ac:dyDescent="0.25">
      <c r="A9818" s="68"/>
      <c r="B9818" s="68"/>
      <c r="C9818" s="68"/>
      <c r="D9818" s="68"/>
      <c r="E9818" s="68"/>
      <c r="F9818" s="68"/>
      <c r="G9818" s="389"/>
      <c r="H9818" s="387" t="b" cm="1">
        <f t="array" aca="1" ref="H9818" ca="1">EsNegrita(BP[[#This Row],[CODIGO]])</f>
        <v>0</v>
      </c>
      <c r="I9818" s="387" t="b" cm="1">
        <f t="array" ref="I9818">_xlfn.LET(
    _xlpm.codigos_devolucion, _xlfn.UNIQUE(_xlfn._xlws.FILTER(BP[CODIGO], ISNUMBER(SEARCH("devoluci", BP[NOMBRE CUENTA])), {""})),
    ISNUMBER(MATCH(BP[[#This Row],[CODIGO]], _xlpm.codigos_devolucion, 0))
)</f>
        <v>0</v>
      </c>
    </row>
    <row r="9819" spans="1:9" ht="15.75" x14ac:dyDescent="0.25">
      <c r="A9819" s="398"/>
      <c r="B9819" s="398"/>
      <c r="C9819" s="398"/>
      <c r="D9819" s="398"/>
      <c r="E9819" s="398"/>
      <c r="F9819" s="398"/>
      <c r="G9819" s="399"/>
      <c r="H9819" s="387" t="b" cm="1">
        <f t="array" aca="1" ref="H9819" ca="1">EsNegrita(BP[[#This Row],[CODIGO]])</f>
        <v>0</v>
      </c>
      <c r="I9819" s="387" t="b" cm="1">
        <f t="array" ref="I9819">_xlfn.LET(
    _xlpm.codigos_devolucion, _xlfn.UNIQUE(_xlfn._xlws.FILTER(BP[CODIGO], ISNUMBER(SEARCH("devoluci", BP[NOMBRE CUENTA])), {""})),
    ISNUMBER(MATCH(BP[[#This Row],[CODIGO]], _xlpm.codigos_devolucion, 0))
)</f>
        <v>0</v>
      </c>
    </row>
    <row r="9820" spans="1:9" ht="15.75" x14ac:dyDescent="0.25">
      <c r="A9820" s="396"/>
      <c r="B9820" s="396"/>
      <c r="C9820" s="396"/>
      <c r="D9820" s="396"/>
      <c r="E9820" s="396"/>
      <c r="F9820" s="396"/>
      <c r="G9820" s="397"/>
      <c r="H9820" s="387" t="b" cm="1">
        <f t="array" aca="1" ref="H9820" ca="1">EsNegrita(BP[[#This Row],[CODIGO]])</f>
        <v>0</v>
      </c>
      <c r="I9820" s="387" t="b" cm="1">
        <f t="array" ref="I9820">_xlfn.LET(
    _xlpm.codigos_devolucion, _xlfn.UNIQUE(_xlfn._xlws.FILTER(BP[CODIGO], ISNUMBER(SEARCH("devoluci", BP[NOMBRE CUENTA])), {""})),
    ISNUMBER(MATCH(BP[[#This Row],[CODIGO]], _xlpm.codigos_devolucion, 0))
)</f>
        <v>0</v>
      </c>
    </row>
    <row r="9821" spans="1:9" x14ac:dyDescent="0.25">
      <c r="A9821" s="394"/>
      <c r="B9821" s="394"/>
      <c r="C9821" s="394"/>
      <c r="D9821" s="394"/>
      <c r="E9821" s="394"/>
      <c r="F9821" s="394"/>
      <c r="G9821" s="395"/>
      <c r="H9821" s="387" t="b" cm="1">
        <f t="array" aca="1" ref="H9821" ca="1">EsNegrita(BP[[#This Row],[CODIGO]])</f>
        <v>0</v>
      </c>
      <c r="I9821" s="387" t="b" cm="1">
        <f t="array" ref="I9821">_xlfn.LET(
    _xlpm.codigos_devolucion, _xlfn.UNIQUE(_xlfn._xlws.FILTER(BP[CODIGO], ISNUMBER(SEARCH("devoluci", BP[NOMBRE CUENTA])), {""})),
    ISNUMBER(MATCH(BP[[#This Row],[CODIGO]], _xlpm.codigos_devolucion, 0))
)</f>
        <v>0</v>
      </c>
    </row>
    <row r="9822" spans="1:9" x14ac:dyDescent="0.25">
      <c r="A9822" s="392"/>
      <c r="B9822" s="392"/>
      <c r="C9822" s="392"/>
      <c r="D9822" s="392"/>
      <c r="E9822" s="392"/>
      <c r="F9822" s="392"/>
      <c r="G9822" s="393"/>
      <c r="H9822" s="387" t="b" cm="1">
        <f t="array" aca="1" ref="H9822" ca="1">EsNegrita(BP[[#This Row],[CODIGO]])</f>
        <v>0</v>
      </c>
      <c r="I9822" s="387" t="b" cm="1">
        <f t="array" ref="I9822">_xlfn.LET(
    _xlpm.codigos_devolucion, _xlfn.UNIQUE(_xlfn._xlws.FILTER(BP[CODIGO], ISNUMBER(SEARCH("devoluci", BP[NOMBRE CUENTA])), {""})),
    ISNUMBER(MATCH(BP[[#This Row],[CODIGO]], _xlpm.codigos_devolucion, 0))
)</f>
        <v>0</v>
      </c>
    </row>
    <row r="9823" spans="1:9" x14ac:dyDescent="0.25">
      <c r="A9823" s="68"/>
      <c r="B9823" s="68"/>
      <c r="C9823" s="68"/>
      <c r="D9823" s="68"/>
      <c r="E9823" s="68"/>
      <c r="F9823" s="68"/>
      <c r="G9823" s="389"/>
      <c r="H9823" s="387" t="b" cm="1">
        <f t="array" aca="1" ref="H9823" ca="1">EsNegrita(BP[[#This Row],[CODIGO]])</f>
        <v>0</v>
      </c>
      <c r="I9823" s="387" t="b" cm="1">
        <f t="array" ref="I9823">_xlfn.LET(
    _xlpm.codigos_devolucion, _xlfn.UNIQUE(_xlfn._xlws.FILTER(BP[CODIGO], ISNUMBER(SEARCH("devoluci", BP[NOMBRE CUENTA])), {""})),
    ISNUMBER(MATCH(BP[[#This Row],[CODIGO]], _xlpm.codigos_devolucion, 0))
)</f>
        <v>0</v>
      </c>
    </row>
    <row r="9824" spans="1:9" x14ac:dyDescent="0.25">
      <c r="A9824" s="68"/>
      <c r="B9824" s="68"/>
      <c r="C9824" s="68"/>
      <c r="D9824" s="68"/>
      <c r="E9824" s="68"/>
      <c r="F9824" s="68"/>
      <c r="G9824" s="389"/>
      <c r="H9824" s="387" t="b" cm="1">
        <f t="array" aca="1" ref="H9824" ca="1">EsNegrita(BP[[#This Row],[CODIGO]])</f>
        <v>0</v>
      </c>
      <c r="I9824" s="387" t="b" cm="1">
        <f t="array" ref="I9824">_xlfn.LET(
    _xlpm.codigos_devolucion, _xlfn.UNIQUE(_xlfn._xlws.FILTER(BP[CODIGO], ISNUMBER(SEARCH("devoluci", BP[NOMBRE CUENTA])), {""})),
    ISNUMBER(MATCH(BP[[#This Row],[CODIGO]], _xlpm.codigos_devolucion, 0))
)</f>
        <v>0</v>
      </c>
    </row>
    <row r="9825" spans="1:9" x14ac:dyDescent="0.25">
      <c r="A9825" s="68"/>
      <c r="B9825" s="68"/>
      <c r="C9825" s="68"/>
      <c r="D9825" s="68"/>
      <c r="E9825" s="68"/>
      <c r="F9825" s="68"/>
      <c r="G9825" s="389"/>
      <c r="H9825" s="387" t="b" cm="1">
        <f t="array" aca="1" ref="H9825" ca="1">EsNegrita(BP[[#This Row],[CODIGO]])</f>
        <v>0</v>
      </c>
      <c r="I9825" s="387" t="b" cm="1">
        <f t="array" ref="I9825">_xlfn.LET(
    _xlpm.codigos_devolucion, _xlfn.UNIQUE(_xlfn._xlws.FILTER(BP[CODIGO], ISNUMBER(SEARCH("devoluci", BP[NOMBRE CUENTA])), {""})),
    ISNUMBER(MATCH(BP[[#This Row],[CODIGO]], _xlpm.codigos_devolucion, 0))
)</f>
        <v>0</v>
      </c>
    </row>
    <row r="9826" spans="1:9" x14ac:dyDescent="0.25">
      <c r="A9826" s="68"/>
      <c r="B9826" s="68"/>
      <c r="C9826" s="68"/>
      <c r="D9826" s="68"/>
      <c r="E9826" s="68"/>
      <c r="F9826" s="68"/>
      <c r="G9826" s="389"/>
      <c r="H9826" s="387" t="b" cm="1">
        <f t="array" aca="1" ref="H9826" ca="1">EsNegrita(BP[[#This Row],[CODIGO]])</f>
        <v>0</v>
      </c>
      <c r="I9826" s="387" t="b" cm="1">
        <f t="array" ref="I9826">_xlfn.LET(
    _xlpm.codigos_devolucion, _xlfn.UNIQUE(_xlfn._xlws.FILTER(BP[CODIGO], ISNUMBER(SEARCH("devoluci", BP[NOMBRE CUENTA])), {""})),
    ISNUMBER(MATCH(BP[[#This Row],[CODIGO]], _xlpm.codigos_devolucion, 0))
)</f>
        <v>0</v>
      </c>
    </row>
    <row r="9827" spans="1:9" x14ac:dyDescent="0.25">
      <c r="A9827" s="68"/>
      <c r="B9827" s="68"/>
      <c r="C9827" s="68"/>
      <c r="D9827" s="68"/>
      <c r="E9827" s="68"/>
      <c r="F9827" s="68"/>
      <c r="G9827" s="389"/>
      <c r="H9827" s="387" t="b" cm="1">
        <f t="array" aca="1" ref="H9827" ca="1">EsNegrita(BP[[#This Row],[CODIGO]])</f>
        <v>0</v>
      </c>
      <c r="I9827" s="387" t="b" cm="1">
        <f t="array" ref="I9827">_xlfn.LET(
    _xlpm.codigos_devolucion, _xlfn.UNIQUE(_xlfn._xlws.FILTER(BP[CODIGO], ISNUMBER(SEARCH("devoluci", BP[NOMBRE CUENTA])), {""})),
    ISNUMBER(MATCH(BP[[#This Row],[CODIGO]], _xlpm.codigos_devolucion, 0))
)</f>
        <v>0</v>
      </c>
    </row>
    <row r="9828" spans="1:9" x14ac:dyDescent="0.25">
      <c r="A9828" s="68"/>
      <c r="B9828" s="68"/>
      <c r="C9828" s="68"/>
      <c r="D9828" s="68"/>
      <c r="E9828" s="68"/>
      <c r="F9828" s="68"/>
      <c r="G9828" s="389"/>
      <c r="H9828" s="387" t="b" cm="1">
        <f t="array" aca="1" ref="H9828" ca="1">EsNegrita(BP[[#This Row],[CODIGO]])</f>
        <v>0</v>
      </c>
      <c r="I9828" s="387" t="b" cm="1">
        <f t="array" ref="I9828">_xlfn.LET(
    _xlpm.codigos_devolucion, _xlfn.UNIQUE(_xlfn._xlws.FILTER(BP[CODIGO], ISNUMBER(SEARCH("devoluci", BP[NOMBRE CUENTA])), {""})),
    ISNUMBER(MATCH(BP[[#This Row],[CODIGO]], _xlpm.codigos_devolucion, 0))
)</f>
        <v>0</v>
      </c>
    </row>
    <row r="9829" spans="1:9" x14ac:dyDescent="0.25">
      <c r="A9829" s="68"/>
      <c r="B9829" s="68"/>
      <c r="C9829" s="68"/>
      <c r="D9829" s="68"/>
      <c r="E9829" s="68"/>
      <c r="F9829" s="68"/>
      <c r="G9829" s="389"/>
      <c r="H9829" s="387" t="b" cm="1">
        <f t="array" aca="1" ref="H9829" ca="1">EsNegrita(BP[[#This Row],[CODIGO]])</f>
        <v>0</v>
      </c>
      <c r="I9829" s="387" t="b" cm="1">
        <f t="array" ref="I9829">_xlfn.LET(
    _xlpm.codigos_devolucion, _xlfn.UNIQUE(_xlfn._xlws.FILTER(BP[CODIGO], ISNUMBER(SEARCH("devoluci", BP[NOMBRE CUENTA])), {""})),
    ISNUMBER(MATCH(BP[[#This Row],[CODIGO]], _xlpm.codigos_devolucion, 0))
)</f>
        <v>0</v>
      </c>
    </row>
    <row r="9830" spans="1:9" x14ac:dyDescent="0.25">
      <c r="A9830" s="68"/>
      <c r="B9830" s="68"/>
      <c r="C9830" s="68"/>
      <c r="D9830" s="68"/>
      <c r="E9830" s="68"/>
      <c r="F9830" s="68"/>
      <c r="G9830" s="389"/>
      <c r="H9830" s="387" t="b" cm="1">
        <f t="array" aca="1" ref="H9830" ca="1">EsNegrita(BP[[#This Row],[CODIGO]])</f>
        <v>0</v>
      </c>
      <c r="I9830" s="387" t="b" cm="1">
        <f t="array" ref="I9830">_xlfn.LET(
    _xlpm.codigos_devolucion, _xlfn.UNIQUE(_xlfn._xlws.FILTER(BP[CODIGO], ISNUMBER(SEARCH("devoluci", BP[NOMBRE CUENTA])), {""})),
    ISNUMBER(MATCH(BP[[#This Row],[CODIGO]], _xlpm.codigos_devolucion, 0))
)</f>
        <v>0</v>
      </c>
    </row>
    <row r="9831" spans="1:9" x14ac:dyDescent="0.25">
      <c r="A9831" s="68"/>
      <c r="B9831" s="68"/>
      <c r="C9831" s="68"/>
      <c r="D9831" s="68"/>
      <c r="E9831" s="68"/>
      <c r="F9831" s="68"/>
      <c r="G9831" s="389"/>
      <c r="H9831" s="387" t="b" cm="1">
        <f t="array" aca="1" ref="H9831" ca="1">EsNegrita(BP[[#This Row],[CODIGO]])</f>
        <v>0</v>
      </c>
      <c r="I9831" s="387" t="b" cm="1">
        <f t="array" ref="I9831">_xlfn.LET(
    _xlpm.codigos_devolucion, _xlfn.UNIQUE(_xlfn._xlws.FILTER(BP[CODIGO], ISNUMBER(SEARCH("devoluci", BP[NOMBRE CUENTA])), {""})),
    ISNUMBER(MATCH(BP[[#This Row],[CODIGO]], _xlpm.codigos_devolucion, 0))
)</f>
        <v>0</v>
      </c>
    </row>
    <row r="9832" spans="1:9" x14ac:dyDescent="0.25">
      <c r="A9832" s="68"/>
      <c r="B9832" s="68"/>
      <c r="C9832" s="68"/>
      <c r="D9832" s="68"/>
      <c r="E9832" s="68"/>
      <c r="F9832" s="68"/>
      <c r="G9832" s="389"/>
      <c r="H9832" s="387" t="b" cm="1">
        <f t="array" aca="1" ref="H9832" ca="1">EsNegrita(BP[[#This Row],[CODIGO]])</f>
        <v>0</v>
      </c>
      <c r="I9832" s="387" t="b" cm="1">
        <f t="array" ref="I9832">_xlfn.LET(
    _xlpm.codigos_devolucion, _xlfn.UNIQUE(_xlfn._xlws.FILTER(BP[CODIGO], ISNUMBER(SEARCH("devoluci", BP[NOMBRE CUENTA])), {""})),
    ISNUMBER(MATCH(BP[[#This Row],[CODIGO]], _xlpm.codigos_devolucion, 0))
)</f>
        <v>0</v>
      </c>
    </row>
    <row r="9833" spans="1:9" x14ac:dyDescent="0.25">
      <c r="A9833" s="68"/>
      <c r="B9833" s="68"/>
      <c r="C9833" s="68"/>
      <c r="D9833" s="68"/>
      <c r="E9833" s="68"/>
      <c r="F9833" s="68"/>
      <c r="G9833" s="389"/>
      <c r="H9833" s="387" t="b" cm="1">
        <f t="array" aca="1" ref="H9833" ca="1">EsNegrita(BP[[#This Row],[CODIGO]])</f>
        <v>0</v>
      </c>
      <c r="I9833" s="387" t="b" cm="1">
        <f t="array" ref="I9833">_xlfn.LET(
    _xlpm.codigos_devolucion, _xlfn.UNIQUE(_xlfn._xlws.FILTER(BP[CODIGO], ISNUMBER(SEARCH("devoluci", BP[NOMBRE CUENTA])), {""})),
    ISNUMBER(MATCH(BP[[#This Row],[CODIGO]], _xlpm.codigos_devolucion, 0))
)</f>
        <v>0</v>
      </c>
    </row>
    <row r="9834" spans="1:9" x14ac:dyDescent="0.25">
      <c r="A9834" s="68"/>
      <c r="B9834" s="68"/>
      <c r="C9834" s="68"/>
      <c r="D9834" s="68"/>
      <c r="E9834" s="68"/>
      <c r="F9834" s="68"/>
      <c r="G9834" s="389"/>
      <c r="H9834" s="387" t="b" cm="1">
        <f t="array" aca="1" ref="H9834" ca="1">EsNegrita(BP[[#This Row],[CODIGO]])</f>
        <v>0</v>
      </c>
      <c r="I9834" s="387" t="b" cm="1">
        <f t="array" ref="I9834">_xlfn.LET(
    _xlpm.codigos_devolucion, _xlfn.UNIQUE(_xlfn._xlws.FILTER(BP[CODIGO], ISNUMBER(SEARCH("devoluci", BP[NOMBRE CUENTA])), {""})),
    ISNUMBER(MATCH(BP[[#This Row],[CODIGO]], _xlpm.codigos_devolucion, 0))
)</f>
        <v>0</v>
      </c>
    </row>
    <row r="9835" spans="1:9" x14ac:dyDescent="0.25">
      <c r="A9835" s="68"/>
      <c r="B9835" s="68"/>
      <c r="C9835" s="68"/>
      <c r="D9835" s="68"/>
      <c r="E9835" s="68"/>
      <c r="F9835" s="68"/>
      <c r="G9835" s="389"/>
      <c r="H9835" s="387" t="b" cm="1">
        <f t="array" aca="1" ref="H9835" ca="1">EsNegrita(BP[[#This Row],[CODIGO]])</f>
        <v>0</v>
      </c>
      <c r="I9835" s="387" t="b" cm="1">
        <f t="array" ref="I9835">_xlfn.LET(
    _xlpm.codigos_devolucion, _xlfn.UNIQUE(_xlfn._xlws.FILTER(BP[CODIGO], ISNUMBER(SEARCH("devoluci", BP[NOMBRE CUENTA])), {""})),
    ISNUMBER(MATCH(BP[[#This Row],[CODIGO]], _xlpm.codigos_devolucion, 0))
)</f>
        <v>0</v>
      </c>
    </row>
    <row r="9836" spans="1:9" x14ac:dyDescent="0.25">
      <c r="A9836" s="68"/>
      <c r="B9836" s="68"/>
      <c r="C9836" s="68"/>
      <c r="D9836" s="68"/>
      <c r="E9836" s="68"/>
      <c r="F9836" s="68"/>
      <c r="G9836" s="389"/>
      <c r="H9836" s="387" t="b" cm="1">
        <f t="array" aca="1" ref="H9836" ca="1">EsNegrita(BP[[#This Row],[CODIGO]])</f>
        <v>0</v>
      </c>
      <c r="I9836" s="387" t="b" cm="1">
        <f t="array" ref="I9836">_xlfn.LET(
    _xlpm.codigos_devolucion, _xlfn.UNIQUE(_xlfn._xlws.FILTER(BP[CODIGO], ISNUMBER(SEARCH("devoluci", BP[NOMBRE CUENTA])), {""})),
    ISNUMBER(MATCH(BP[[#This Row],[CODIGO]], _xlpm.codigos_devolucion, 0))
)</f>
        <v>0</v>
      </c>
    </row>
    <row r="9837" spans="1:9" x14ac:dyDescent="0.25">
      <c r="A9837" s="68"/>
      <c r="B9837" s="68"/>
      <c r="C9837" s="68"/>
      <c r="D9837" s="68"/>
      <c r="E9837" s="68"/>
      <c r="F9837" s="68"/>
      <c r="G9837" s="389"/>
      <c r="H9837" s="387" t="b" cm="1">
        <f t="array" aca="1" ref="H9837" ca="1">EsNegrita(BP[[#This Row],[CODIGO]])</f>
        <v>0</v>
      </c>
      <c r="I9837" s="387" t="b" cm="1">
        <f t="array" ref="I9837">_xlfn.LET(
    _xlpm.codigos_devolucion, _xlfn.UNIQUE(_xlfn._xlws.FILTER(BP[CODIGO], ISNUMBER(SEARCH("devoluci", BP[NOMBRE CUENTA])), {""})),
    ISNUMBER(MATCH(BP[[#This Row],[CODIGO]], _xlpm.codigos_devolucion, 0))
)</f>
        <v>0</v>
      </c>
    </row>
    <row r="9838" spans="1:9" x14ac:dyDescent="0.25">
      <c r="A9838" s="68"/>
      <c r="B9838" s="68"/>
      <c r="C9838" s="68"/>
      <c r="D9838" s="68"/>
      <c r="E9838" s="68"/>
      <c r="F9838" s="68"/>
      <c r="G9838" s="389"/>
      <c r="H9838" s="387" t="b" cm="1">
        <f t="array" aca="1" ref="H9838" ca="1">EsNegrita(BP[[#This Row],[CODIGO]])</f>
        <v>0</v>
      </c>
      <c r="I9838" s="387" t="b" cm="1">
        <f t="array" ref="I9838">_xlfn.LET(
    _xlpm.codigos_devolucion, _xlfn.UNIQUE(_xlfn._xlws.FILTER(BP[CODIGO], ISNUMBER(SEARCH("devoluci", BP[NOMBRE CUENTA])), {""})),
    ISNUMBER(MATCH(BP[[#This Row],[CODIGO]], _xlpm.codigos_devolucion, 0))
)</f>
        <v>0</v>
      </c>
    </row>
    <row r="9839" spans="1:9" x14ac:dyDescent="0.25">
      <c r="A9839" s="68"/>
      <c r="B9839" s="68"/>
      <c r="C9839" s="68"/>
      <c r="D9839" s="68"/>
      <c r="E9839" s="68"/>
      <c r="F9839" s="68"/>
      <c r="G9839" s="389"/>
      <c r="H9839" s="387" t="b" cm="1">
        <f t="array" aca="1" ref="H9839" ca="1">EsNegrita(BP[[#This Row],[CODIGO]])</f>
        <v>0</v>
      </c>
      <c r="I9839" s="387" t="b" cm="1">
        <f t="array" ref="I9839">_xlfn.LET(
    _xlpm.codigos_devolucion, _xlfn.UNIQUE(_xlfn._xlws.FILTER(BP[CODIGO], ISNUMBER(SEARCH("devoluci", BP[NOMBRE CUENTA])), {""})),
    ISNUMBER(MATCH(BP[[#This Row],[CODIGO]], _xlpm.codigos_devolucion, 0))
)</f>
        <v>0</v>
      </c>
    </row>
    <row r="9840" spans="1:9" x14ac:dyDescent="0.25">
      <c r="A9840" s="68"/>
      <c r="B9840" s="68"/>
      <c r="C9840" s="68"/>
      <c r="D9840" s="68"/>
      <c r="E9840" s="68"/>
      <c r="F9840" s="68"/>
      <c r="G9840" s="389"/>
      <c r="H9840" s="387" t="b" cm="1">
        <f t="array" aca="1" ref="H9840" ca="1">EsNegrita(BP[[#This Row],[CODIGO]])</f>
        <v>0</v>
      </c>
      <c r="I9840" s="387" t="b" cm="1">
        <f t="array" ref="I9840">_xlfn.LET(
    _xlpm.codigos_devolucion, _xlfn.UNIQUE(_xlfn._xlws.FILTER(BP[CODIGO], ISNUMBER(SEARCH("devoluci", BP[NOMBRE CUENTA])), {""})),
    ISNUMBER(MATCH(BP[[#This Row],[CODIGO]], _xlpm.codigos_devolucion, 0))
)</f>
        <v>0</v>
      </c>
    </row>
    <row r="9841" spans="1:9" x14ac:dyDescent="0.25">
      <c r="A9841" s="68"/>
      <c r="B9841" s="68"/>
      <c r="C9841" s="68"/>
      <c r="D9841" s="68"/>
      <c r="E9841" s="68"/>
      <c r="F9841" s="68"/>
      <c r="G9841" s="389"/>
      <c r="H9841" s="387" t="b" cm="1">
        <f t="array" aca="1" ref="H9841" ca="1">EsNegrita(BP[[#This Row],[CODIGO]])</f>
        <v>0</v>
      </c>
      <c r="I9841" s="387" t="b" cm="1">
        <f t="array" ref="I9841">_xlfn.LET(
    _xlpm.codigos_devolucion, _xlfn.UNIQUE(_xlfn._xlws.FILTER(BP[CODIGO], ISNUMBER(SEARCH("devoluci", BP[NOMBRE CUENTA])), {""})),
    ISNUMBER(MATCH(BP[[#This Row],[CODIGO]], _xlpm.codigos_devolucion, 0))
)</f>
        <v>0</v>
      </c>
    </row>
    <row r="9842" spans="1:9" x14ac:dyDescent="0.25">
      <c r="A9842" s="68"/>
      <c r="B9842" s="68"/>
      <c r="C9842" s="68"/>
      <c r="D9842" s="68"/>
      <c r="E9842" s="68"/>
      <c r="F9842" s="68"/>
      <c r="G9842" s="389"/>
      <c r="H9842" s="387" t="b" cm="1">
        <f t="array" aca="1" ref="H9842" ca="1">EsNegrita(BP[[#This Row],[CODIGO]])</f>
        <v>0</v>
      </c>
      <c r="I9842" s="387" t="b" cm="1">
        <f t="array" ref="I9842">_xlfn.LET(
    _xlpm.codigos_devolucion, _xlfn.UNIQUE(_xlfn._xlws.FILTER(BP[CODIGO], ISNUMBER(SEARCH("devoluci", BP[NOMBRE CUENTA])), {""})),
    ISNUMBER(MATCH(BP[[#This Row],[CODIGO]], _xlpm.codigos_devolucion, 0))
)</f>
        <v>0</v>
      </c>
    </row>
    <row r="9843" spans="1:9" x14ac:dyDescent="0.25">
      <c r="A9843" s="68"/>
      <c r="B9843" s="68"/>
      <c r="C9843" s="68"/>
      <c r="D9843" s="68"/>
      <c r="E9843" s="68"/>
      <c r="F9843" s="68"/>
      <c r="G9843" s="389"/>
      <c r="H9843" s="387" t="b" cm="1">
        <f t="array" aca="1" ref="H9843" ca="1">EsNegrita(BP[[#This Row],[CODIGO]])</f>
        <v>0</v>
      </c>
      <c r="I9843" s="387" t="b" cm="1">
        <f t="array" ref="I9843">_xlfn.LET(
    _xlpm.codigos_devolucion, _xlfn.UNIQUE(_xlfn._xlws.FILTER(BP[CODIGO], ISNUMBER(SEARCH("devoluci", BP[NOMBRE CUENTA])), {""})),
    ISNUMBER(MATCH(BP[[#This Row],[CODIGO]], _xlpm.codigos_devolucion, 0))
)</f>
        <v>0</v>
      </c>
    </row>
    <row r="9844" spans="1:9" x14ac:dyDescent="0.25">
      <c r="A9844" s="68"/>
      <c r="B9844" s="68"/>
      <c r="C9844" s="68"/>
      <c r="D9844" s="68"/>
      <c r="E9844" s="68"/>
      <c r="F9844" s="68"/>
      <c r="G9844" s="389"/>
      <c r="H9844" s="387" t="b" cm="1">
        <f t="array" aca="1" ref="H9844" ca="1">EsNegrita(BP[[#This Row],[CODIGO]])</f>
        <v>0</v>
      </c>
      <c r="I9844" s="387" t="b" cm="1">
        <f t="array" ref="I9844">_xlfn.LET(
    _xlpm.codigos_devolucion, _xlfn.UNIQUE(_xlfn._xlws.FILTER(BP[CODIGO], ISNUMBER(SEARCH("devoluci", BP[NOMBRE CUENTA])), {""})),
    ISNUMBER(MATCH(BP[[#This Row],[CODIGO]], _xlpm.codigos_devolucion, 0))
)</f>
        <v>0</v>
      </c>
    </row>
    <row r="9845" spans="1:9" x14ac:dyDescent="0.25">
      <c r="A9845" s="68"/>
      <c r="B9845" s="68"/>
      <c r="C9845" s="68"/>
      <c r="D9845" s="68"/>
      <c r="E9845" s="68"/>
      <c r="F9845" s="68"/>
      <c r="G9845" s="389"/>
      <c r="H9845" s="387" t="b" cm="1">
        <f t="array" aca="1" ref="H9845" ca="1">EsNegrita(BP[[#This Row],[CODIGO]])</f>
        <v>0</v>
      </c>
      <c r="I9845" s="387" t="b" cm="1">
        <f t="array" ref="I9845">_xlfn.LET(
    _xlpm.codigos_devolucion, _xlfn.UNIQUE(_xlfn._xlws.FILTER(BP[CODIGO], ISNUMBER(SEARCH("devoluci", BP[NOMBRE CUENTA])), {""})),
    ISNUMBER(MATCH(BP[[#This Row],[CODIGO]], _xlpm.codigos_devolucion, 0))
)</f>
        <v>0</v>
      </c>
    </row>
    <row r="9846" spans="1:9" x14ac:dyDescent="0.25">
      <c r="A9846" s="68"/>
      <c r="B9846" s="68"/>
      <c r="C9846" s="68"/>
      <c r="D9846" s="68"/>
      <c r="E9846" s="68"/>
      <c r="F9846" s="68"/>
      <c r="G9846" s="389"/>
      <c r="H9846" s="387" t="b" cm="1">
        <f t="array" aca="1" ref="H9846" ca="1">EsNegrita(BP[[#This Row],[CODIGO]])</f>
        <v>0</v>
      </c>
      <c r="I9846" s="387" t="b" cm="1">
        <f t="array" ref="I9846">_xlfn.LET(
    _xlpm.codigos_devolucion, _xlfn.UNIQUE(_xlfn._xlws.FILTER(BP[CODIGO], ISNUMBER(SEARCH("devoluci", BP[NOMBRE CUENTA])), {""})),
    ISNUMBER(MATCH(BP[[#This Row],[CODIGO]], _xlpm.codigos_devolucion, 0))
)</f>
        <v>0</v>
      </c>
    </row>
    <row r="9847" spans="1:9" x14ac:dyDescent="0.25">
      <c r="A9847" s="68"/>
      <c r="B9847" s="68"/>
      <c r="C9847" s="68"/>
      <c r="D9847" s="68"/>
      <c r="E9847" s="68"/>
      <c r="F9847" s="68"/>
      <c r="G9847" s="389"/>
      <c r="H9847" s="387" t="b" cm="1">
        <f t="array" aca="1" ref="H9847" ca="1">EsNegrita(BP[[#This Row],[CODIGO]])</f>
        <v>0</v>
      </c>
      <c r="I9847" s="387" t="b" cm="1">
        <f t="array" ref="I9847">_xlfn.LET(
    _xlpm.codigos_devolucion, _xlfn.UNIQUE(_xlfn._xlws.FILTER(BP[CODIGO], ISNUMBER(SEARCH("devoluci", BP[NOMBRE CUENTA])), {""})),
    ISNUMBER(MATCH(BP[[#This Row],[CODIGO]], _xlpm.codigos_devolucion, 0))
)</f>
        <v>0</v>
      </c>
    </row>
    <row r="9848" spans="1:9" x14ac:dyDescent="0.25">
      <c r="A9848" s="68"/>
      <c r="B9848" s="68"/>
      <c r="C9848" s="68"/>
      <c r="D9848" s="68"/>
      <c r="E9848" s="68"/>
      <c r="F9848" s="68"/>
      <c r="G9848" s="389"/>
      <c r="H9848" s="387" t="b" cm="1">
        <f t="array" aca="1" ref="H9848" ca="1">EsNegrita(BP[[#This Row],[CODIGO]])</f>
        <v>0</v>
      </c>
      <c r="I9848" s="387" t="b" cm="1">
        <f t="array" ref="I9848">_xlfn.LET(
    _xlpm.codigos_devolucion, _xlfn.UNIQUE(_xlfn._xlws.FILTER(BP[CODIGO], ISNUMBER(SEARCH("devoluci", BP[NOMBRE CUENTA])), {""})),
    ISNUMBER(MATCH(BP[[#This Row],[CODIGO]], _xlpm.codigos_devolucion, 0))
)</f>
        <v>0</v>
      </c>
    </row>
    <row r="9849" spans="1:9" x14ac:dyDescent="0.25">
      <c r="A9849" s="68"/>
      <c r="B9849" s="68"/>
      <c r="C9849" s="68"/>
      <c r="D9849" s="68"/>
      <c r="E9849" s="68"/>
      <c r="F9849" s="68"/>
      <c r="G9849" s="389"/>
      <c r="H9849" s="387" t="b" cm="1">
        <f t="array" aca="1" ref="H9849" ca="1">EsNegrita(BP[[#This Row],[CODIGO]])</f>
        <v>0</v>
      </c>
      <c r="I9849" s="387" t="b" cm="1">
        <f t="array" ref="I9849">_xlfn.LET(
    _xlpm.codigos_devolucion, _xlfn.UNIQUE(_xlfn._xlws.FILTER(BP[CODIGO], ISNUMBER(SEARCH("devoluci", BP[NOMBRE CUENTA])), {""})),
    ISNUMBER(MATCH(BP[[#This Row],[CODIGO]], _xlpm.codigos_devolucion, 0))
)</f>
        <v>0</v>
      </c>
    </row>
    <row r="9850" spans="1:9" x14ac:dyDescent="0.25">
      <c r="A9850" s="68"/>
      <c r="B9850" s="68"/>
      <c r="C9850" s="68"/>
      <c r="D9850" s="68"/>
      <c r="E9850" s="68"/>
      <c r="F9850" s="68"/>
      <c r="G9850" s="389"/>
      <c r="H9850" s="387" t="b" cm="1">
        <f t="array" aca="1" ref="H9850" ca="1">EsNegrita(BP[[#This Row],[CODIGO]])</f>
        <v>0</v>
      </c>
      <c r="I9850" s="387" t="b" cm="1">
        <f t="array" ref="I9850">_xlfn.LET(
    _xlpm.codigos_devolucion, _xlfn.UNIQUE(_xlfn._xlws.FILTER(BP[CODIGO], ISNUMBER(SEARCH("devoluci", BP[NOMBRE CUENTA])), {""})),
    ISNUMBER(MATCH(BP[[#This Row],[CODIGO]], _xlpm.codigos_devolucion, 0))
)</f>
        <v>0</v>
      </c>
    </row>
    <row r="9851" spans="1:9" x14ac:dyDescent="0.25">
      <c r="A9851" s="68"/>
      <c r="B9851" s="68"/>
      <c r="C9851" s="68"/>
      <c r="D9851" s="68"/>
      <c r="E9851" s="68"/>
      <c r="F9851" s="68"/>
      <c r="G9851" s="389"/>
      <c r="H9851" s="387" t="b" cm="1">
        <f t="array" aca="1" ref="H9851" ca="1">EsNegrita(BP[[#This Row],[CODIGO]])</f>
        <v>0</v>
      </c>
      <c r="I9851" s="387" t="b" cm="1">
        <f t="array" ref="I9851">_xlfn.LET(
    _xlpm.codigos_devolucion, _xlfn.UNIQUE(_xlfn._xlws.FILTER(BP[CODIGO], ISNUMBER(SEARCH("devoluci", BP[NOMBRE CUENTA])), {""})),
    ISNUMBER(MATCH(BP[[#This Row],[CODIGO]], _xlpm.codigos_devolucion, 0))
)</f>
        <v>0</v>
      </c>
    </row>
    <row r="9852" spans="1:9" x14ac:dyDescent="0.25">
      <c r="A9852" s="68"/>
      <c r="B9852" s="68"/>
      <c r="C9852" s="68"/>
      <c r="D9852" s="68"/>
      <c r="E9852" s="68"/>
      <c r="F9852" s="68"/>
      <c r="G9852" s="389"/>
      <c r="H9852" s="387" t="b" cm="1">
        <f t="array" aca="1" ref="H9852" ca="1">EsNegrita(BP[[#This Row],[CODIGO]])</f>
        <v>0</v>
      </c>
      <c r="I9852" s="387" t="b" cm="1">
        <f t="array" ref="I9852">_xlfn.LET(
    _xlpm.codigos_devolucion, _xlfn.UNIQUE(_xlfn._xlws.FILTER(BP[CODIGO], ISNUMBER(SEARCH("devoluci", BP[NOMBRE CUENTA])), {""})),
    ISNUMBER(MATCH(BP[[#This Row],[CODIGO]], _xlpm.codigos_devolucion, 0))
)</f>
        <v>0</v>
      </c>
    </row>
    <row r="9853" spans="1:9" x14ac:dyDescent="0.25">
      <c r="A9853" s="68"/>
      <c r="B9853" s="68"/>
      <c r="C9853" s="68"/>
      <c r="D9853" s="68"/>
      <c r="E9853" s="68"/>
      <c r="F9853" s="68"/>
      <c r="G9853" s="389"/>
      <c r="H9853" s="387" t="b" cm="1">
        <f t="array" aca="1" ref="H9853" ca="1">EsNegrita(BP[[#This Row],[CODIGO]])</f>
        <v>0</v>
      </c>
      <c r="I9853" s="387" t="b" cm="1">
        <f t="array" ref="I9853">_xlfn.LET(
    _xlpm.codigos_devolucion, _xlfn.UNIQUE(_xlfn._xlws.FILTER(BP[CODIGO], ISNUMBER(SEARCH("devoluci", BP[NOMBRE CUENTA])), {""})),
    ISNUMBER(MATCH(BP[[#This Row],[CODIGO]], _xlpm.codigos_devolucion, 0))
)</f>
        <v>0</v>
      </c>
    </row>
    <row r="9854" spans="1:9" x14ac:dyDescent="0.25">
      <c r="A9854" s="68"/>
      <c r="B9854" s="68"/>
      <c r="C9854" s="68"/>
      <c r="D9854" s="68"/>
      <c r="E9854" s="68"/>
      <c r="F9854" s="68"/>
      <c r="G9854" s="389"/>
      <c r="H9854" s="387" t="b" cm="1">
        <f t="array" aca="1" ref="H9854" ca="1">EsNegrita(BP[[#This Row],[CODIGO]])</f>
        <v>0</v>
      </c>
      <c r="I9854" s="387" t="b" cm="1">
        <f t="array" ref="I9854">_xlfn.LET(
    _xlpm.codigos_devolucion, _xlfn.UNIQUE(_xlfn._xlws.FILTER(BP[CODIGO], ISNUMBER(SEARCH("devoluci", BP[NOMBRE CUENTA])), {""})),
    ISNUMBER(MATCH(BP[[#This Row],[CODIGO]], _xlpm.codigos_devolucion, 0))
)</f>
        <v>0</v>
      </c>
    </row>
    <row r="9855" spans="1:9" x14ac:dyDescent="0.25">
      <c r="A9855" s="68"/>
      <c r="B9855" s="68"/>
      <c r="C9855" s="68"/>
      <c r="D9855" s="68"/>
      <c r="E9855" s="68"/>
      <c r="F9855" s="68"/>
      <c r="G9855" s="389"/>
      <c r="H9855" s="387" t="b" cm="1">
        <f t="array" aca="1" ref="H9855" ca="1">EsNegrita(BP[[#This Row],[CODIGO]])</f>
        <v>0</v>
      </c>
      <c r="I9855" s="387" t="b" cm="1">
        <f t="array" ref="I9855">_xlfn.LET(
    _xlpm.codigos_devolucion, _xlfn.UNIQUE(_xlfn._xlws.FILTER(BP[CODIGO], ISNUMBER(SEARCH("devoluci", BP[NOMBRE CUENTA])), {""})),
    ISNUMBER(MATCH(BP[[#This Row],[CODIGO]], _xlpm.codigos_devolucion, 0))
)</f>
        <v>0</v>
      </c>
    </row>
    <row r="9856" spans="1:9" x14ac:dyDescent="0.25">
      <c r="A9856" s="68"/>
      <c r="B9856" s="68"/>
      <c r="C9856" s="68"/>
      <c r="D9856" s="68"/>
      <c r="E9856" s="68"/>
      <c r="F9856" s="68"/>
      <c r="G9856" s="389"/>
      <c r="H9856" s="387" t="b" cm="1">
        <f t="array" aca="1" ref="H9856" ca="1">EsNegrita(BP[[#This Row],[CODIGO]])</f>
        <v>0</v>
      </c>
      <c r="I9856" s="387" t="b" cm="1">
        <f t="array" ref="I9856">_xlfn.LET(
    _xlpm.codigos_devolucion, _xlfn.UNIQUE(_xlfn._xlws.FILTER(BP[CODIGO], ISNUMBER(SEARCH("devoluci", BP[NOMBRE CUENTA])), {""})),
    ISNUMBER(MATCH(BP[[#This Row],[CODIGO]], _xlpm.codigos_devolucion, 0))
)</f>
        <v>0</v>
      </c>
    </row>
    <row r="9857" spans="1:9" x14ac:dyDescent="0.25">
      <c r="A9857" s="68"/>
      <c r="B9857" s="68"/>
      <c r="C9857" s="68"/>
      <c r="D9857" s="68"/>
      <c r="E9857" s="68"/>
      <c r="F9857" s="68"/>
      <c r="G9857" s="389"/>
      <c r="H9857" s="387" t="b" cm="1">
        <f t="array" aca="1" ref="H9857" ca="1">EsNegrita(BP[[#This Row],[CODIGO]])</f>
        <v>0</v>
      </c>
      <c r="I9857" s="387" t="b" cm="1">
        <f t="array" ref="I9857">_xlfn.LET(
    _xlpm.codigos_devolucion, _xlfn.UNIQUE(_xlfn._xlws.FILTER(BP[CODIGO], ISNUMBER(SEARCH("devoluci", BP[NOMBRE CUENTA])), {""})),
    ISNUMBER(MATCH(BP[[#This Row],[CODIGO]], _xlpm.codigos_devolucion, 0))
)</f>
        <v>0</v>
      </c>
    </row>
    <row r="9858" spans="1:9" x14ac:dyDescent="0.25">
      <c r="A9858" s="68"/>
      <c r="B9858" s="68"/>
      <c r="C9858" s="68"/>
      <c r="D9858" s="68"/>
      <c r="E9858" s="68"/>
      <c r="F9858" s="68"/>
      <c r="G9858" s="389"/>
      <c r="H9858" s="387" t="b" cm="1">
        <f t="array" aca="1" ref="H9858" ca="1">EsNegrita(BP[[#This Row],[CODIGO]])</f>
        <v>0</v>
      </c>
      <c r="I9858" s="387" t="b" cm="1">
        <f t="array" ref="I9858">_xlfn.LET(
    _xlpm.codigos_devolucion, _xlfn.UNIQUE(_xlfn._xlws.FILTER(BP[CODIGO], ISNUMBER(SEARCH("devoluci", BP[NOMBRE CUENTA])), {""})),
    ISNUMBER(MATCH(BP[[#This Row],[CODIGO]], _xlpm.codigos_devolucion, 0))
)</f>
        <v>0</v>
      </c>
    </row>
    <row r="9859" spans="1:9" x14ac:dyDescent="0.25">
      <c r="A9859" s="68"/>
      <c r="B9859" s="68"/>
      <c r="C9859" s="68"/>
      <c r="D9859" s="68"/>
      <c r="E9859" s="68"/>
      <c r="F9859" s="68"/>
      <c r="G9859" s="389"/>
      <c r="H9859" s="387" t="b" cm="1">
        <f t="array" aca="1" ref="H9859" ca="1">EsNegrita(BP[[#This Row],[CODIGO]])</f>
        <v>0</v>
      </c>
      <c r="I9859" s="387" t="b" cm="1">
        <f t="array" ref="I9859">_xlfn.LET(
    _xlpm.codigos_devolucion, _xlfn.UNIQUE(_xlfn._xlws.FILTER(BP[CODIGO], ISNUMBER(SEARCH("devoluci", BP[NOMBRE CUENTA])), {""})),
    ISNUMBER(MATCH(BP[[#This Row],[CODIGO]], _xlpm.codigos_devolucion, 0))
)</f>
        <v>0</v>
      </c>
    </row>
    <row r="9860" spans="1:9" x14ac:dyDescent="0.25">
      <c r="A9860" s="68"/>
      <c r="B9860" s="68"/>
      <c r="C9860" s="68"/>
      <c r="D9860" s="68"/>
      <c r="E9860" s="68"/>
      <c r="F9860" s="68"/>
      <c r="G9860" s="389"/>
      <c r="H9860" s="387" t="b" cm="1">
        <f t="array" aca="1" ref="H9860" ca="1">EsNegrita(BP[[#This Row],[CODIGO]])</f>
        <v>0</v>
      </c>
      <c r="I9860" s="387" t="b" cm="1">
        <f t="array" ref="I9860">_xlfn.LET(
    _xlpm.codigos_devolucion, _xlfn.UNIQUE(_xlfn._xlws.FILTER(BP[CODIGO], ISNUMBER(SEARCH("devoluci", BP[NOMBRE CUENTA])), {""})),
    ISNUMBER(MATCH(BP[[#This Row],[CODIGO]], _xlpm.codigos_devolucion, 0))
)</f>
        <v>0</v>
      </c>
    </row>
    <row r="9861" spans="1:9" x14ac:dyDescent="0.25">
      <c r="A9861" s="68"/>
      <c r="B9861" s="68"/>
      <c r="C9861" s="68"/>
      <c r="D9861" s="68"/>
      <c r="E9861" s="68"/>
      <c r="F9861" s="68"/>
      <c r="G9861" s="389"/>
      <c r="H9861" s="387" t="b" cm="1">
        <f t="array" aca="1" ref="H9861" ca="1">EsNegrita(BP[[#This Row],[CODIGO]])</f>
        <v>0</v>
      </c>
      <c r="I9861" s="387" t="b" cm="1">
        <f t="array" ref="I9861">_xlfn.LET(
    _xlpm.codigos_devolucion, _xlfn.UNIQUE(_xlfn._xlws.FILTER(BP[CODIGO], ISNUMBER(SEARCH("devoluci", BP[NOMBRE CUENTA])), {""})),
    ISNUMBER(MATCH(BP[[#This Row],[CODIGO]], _xlpm.codigos_devolucion, 0))
)</f>
        <v>0</v>
      </c>
    </row>
    <row r="9862" spans="1:9" x14ac:dyDescent="0.25">
      <c r="A9862" s="68"/>
      <c r="B9862" s="68"/>
      <c r="C9862" s="68"/>
      <c r="D9862" s="68"/>
      <c r="E9862" s="68"/>
      <c r="F9862" s="68"/>
      <c r="G9862" s="389"/>
      <c r="H9862" s="387" t="b" cm="1">
        <f t="array" aca="1" ref="H9862" ca="1">EsNegrita(BP[[#This Row],[CODIGO]])</f>
        <v>0</v>
      </c>
      <c r="I9862" s="387" t="b" cm="1">
        <f t="array" ref="I9862">_xlfn.LET(
    _xlpm.codigos_devolucion, _xlfn.UNIQUE(_xlfn._xlws.FILTER(BP[CODIGO], ISNUMBER(SEARCH("devoluci", BP[NOMBRE CUENTA])), {""})),
    ISNUMBER(MATCH(BP[[#This Row],[CODIGO]], _xlpm.codigos_devolucion, 0))
)</f>
        <v>0</v>
      </c>
    </row>
    <row r="9863" spans="1:9" x14ac:dyDescent="0.25">
      <c r="A9863" s="68"/>
      <c r="B9863" s="68"/>
      <c r="C9863" s="68"/>
      <c r="D9863" s="68"/>
      <c r="E9863" s="68"/>
      <c r="F9863" s="68"/>
      <c r="G9863" s="389"/>
      <c r="H9863" s="387" t="b" cm="1">
        <f t="array" aca="1" ref="H9863" ca="1">EsNegrita(BP[[#This Row],[CODIGO]])</f>
        <v>0</v>
      </c>
      <c r="I9863" s="387" t="b" cm="1">
        <f t="array" ref="I9863">_xlfn.LET(
    _xlpm.codigos_devolucion, _xlfn.UNIQUE(_xlfn._xlws.FILTER(BP[CODIGO], ISNUMBER(SEARCH("devoluci", BP[NOMBRE CUENTA])), {""})),
    ISNUMBER(MATCH(BP[[#This Row],[CODIGO]], _xlpm.codigos_devolucion, 0))
)</f>
        <v>0</v>
      </c>
    </row>
    <row r="9864" spans="1:9" x14ac:dyDescent="0.25">
      <c r="A9864" s="68"/>
      <c r="B9864" s="68"/>
      <c r="C9864" s="68"/>
      <c r="D9864" s="68"/>
      <c r="E9864" s="68"/>
      <c r="F9864" s="68"/>
      <c r="G9864" s="389"/>
      <c r="H9864" s="387" t="b" cm="1">
        <f t="array" aca="1" ref="H9864" ca="1">EsNegrita(BP[[#This Row],[CODIGO]])</f>
        <v>0</v>
      </c>
      <c r="I9864" s="387" t="b" cm="1">
        <f t="array" ref="I9864">_xlfn.LET(
    _xlpm.codigos_devolucion, _xlfn.UNIQUE(_xlfn._xlws.FILTER(BP[CODIGO], ISNUMBER(SEARCH("devoluci", BP[NOMBRE CUENTA])), {""})),
    ISNUMBER(MATCH(BP[[#This Row],[CODIGO]], _xlpm.codigos_devolucion, 0))
)</f>
        <v>0</v>
      </c>
    </row>
    <row r="9865" spans="1:9" x14ac:dyDescent="0.25">
      <c r="A9865" s="68"/>
      <c r="B9865" s="68"/>
      <c r="C9865" s="68"/>
      <c r="D9865" s="68"/>
      <c r="E9865" s="68"/>
      <c r="F9865" s="68"/>
      <c r="G9865" s="389"/>
      <c r="H9865" s="387" t="b" cm="1">
        <f t="array" aca="1" ref="H9865" ca="1">EsNegrita(BP[[#This Row],[CODIGO]])</f>
        <v>0</v>
      </c>
      <c r="I9865" s="387" t="b" cm="1">
        <f t="array" ref="I9865">_xlfn.LET(
    _xlpm.codigos_devolucion, _xlfn.UNIQUE(_xlfn._xlws.FILTER(BP[CODIGO], ISNUMBER(SEARCH("devoluci", BP[NOMBRE CUENTA])), {""})),
    ISNUMBER(MATCH(BP[[#This Row],[CODIGO]], _xlpm.codigos_devolucion, 0))
)</f>
        <v>0</v>
      </c>
    </row>
    <row r="9866" spans="1:9" x14ac:dyDescent="0.25">
      <c r="A9866" s="68"/>
      <c r="B9866" s="68"/>
      <c r="C9866" s="68"/>
      <c r="D9866" s="68"/>
      <c r="E9866" s="68"/>
      <c r="F9866" s="68"/>
      <c r="G9866" s="389"/>
      <c r="H9866" s="387" t="b" cm="1">
        <f t="array" aca="1" ref="H9866" ca="1">EsNegrita(BP[[#This Row],[CODIGO]])</f>
        <v>0</v>
      </c>
      <c r="I9866" s="387" t="b" cm="1">
        <f t="array" ref="I9866">_xlfn.LET(
    _xlpm.codigos_devolucion, _xlfn.UNIQUE(_xlfn._xlws.FILTER(BP[CODIGO], ISNUMBER(SEARCH("devoluci", BP[NOMBRE CUENTA])), {""})),
    ISNUMBER(MATCH(BP[[#This Row],[CODIGO]], _xlpm.codigos_devolucion, 0))
)</f>
        <v>0</v>
      </c>
    </row>
    <row r="9867" spans="1:9" x14ac:dyDescent="0.25">
      <c r="A9867" s="68"/>
      <c r="B9867" s="68"/>
      <c r="C9867" s="68"/>
      <c r="D9867" s="68"/>
      <c r="E9867" s="68"/>
      <c r="F9867" s="68"/>
      <c r="G9867" s="389"/>
      <c r="H9867" s="387" t="b" cm="1">
        <f t="array" aca="1" ref="H9867" ca="1">EsNegrita(BP[[#This Row],[CODIGO]])</f>
        <v>0</v>
      </c>
      <c r="I9867" s="387" t="b" cm="1">
        <f t="array" ref="I9867">_xlfn.LET(
    _xlpm.codigos_devolucion, _xlfn.UNIQUE(_xlfn._xlws.FILTER(BP[CODIGO], ISNUMBER(SEARCH("devoluci", BP[NOMBRE CUENTA])), {""})),
    ISNUMBER(MATCH(BP[[#This Row],[CODIGO]], _xlpm.codigos_devolucion, 0))
)</f>
        <v>0</v>
      </c>
    </row>
    <row r="9868" spans="1:9" x14ac:dyDescent="0.25">
      <c r="A9868" s="68"/>
      <c r="B9868" s="68"/>
      <c r="C9868" s="68"/>
      <c r="D9868" s="68"/>
      <c r="E9868" s="68"/>
      <c r="F9868" s="68"/>
      <c r="G9868" s="389"/>
      <c r="H9868" s="387" t="b" cm="1">
        <f t="array" aca="1" ref="H9868" ca="1">EsNegrita(BP[[#This Row],[CODIGO]])</f>
        <v>0</v>
      </c>
      <c r="I9868" s="387" t="b" cm="1">
        <f t="array" ref="I9868">_xlfn.LET(
    _xlpm.codigos_devolucion, _xlfn.UNIQUE(_xlfn._xlws.FILTER(BP[CODIGO], ISNUMBER(SEARCH("devoluci", BP[NOMBRE CUENTA])), {""})),
    ISNUMBER(MATCH(BP[[#This Row],[CODIGO]], _xlpm.codigos_devolucion, 0))
)</f>
        <v>0</v>
      </c>
    </row>
    <row r="9869" spans="1:9" x14ac:dyDescent="0.25">
      <c r="A9869" s="68"/>
      <c r="B9869" s="68"/>
      <c r="C9869" s="68"/>
      <c r="D9869" s="68"/>
      <c r="E9869" s="68"/>
      <c r="F9869" s="68"/>
      <c r="G9869" s="389"/>
      <c r="H9869" s="387" t="b" cm="1">
        <f t="array" aca="1" ref="H9869" ca="1">EsNegrita(BP[[#This Row],[CODIGO]])</f>
        <v>0</v>
      </c>
      <c r="I9869" s="387" t="b" cm="1">
        <f t="array" ref="I9869">_xlfn.LET(
    _xlpm.codigos_devolucion, _xlfn.UNIQUE(_xlfn._xlws.FILTER(BP[CODIGO], ISNUMBER(SEARCH("devoluci", BP[NOMBRE CUENTA])), {""})),
    ISNUMBER(MATCH(BP[[#This Row],[CODIGO]], _xlpm.codigos_devolucion, 0))
)</f>
        <v>0</v>
      </c>
    </row>
    <row r="9870" spans="1:9" x14ac:dyDescent="0.25">
      <c r="A9870" s="68"/>
      <c r="B9870" s="68"/>
      <c r="C9870" s="68"/>
      <c r="D9870" s="68"/>
      <c r="E9870" s="68"/>
      <c r="F9870" s="68"/>
      <c r="G9870" s="389"/>
      <c r="H9870" s="387" t="b" cm="1">
        <f t="array" aca="1" ref="H9870" ca="1">EsNegrita(BP[[#This Row],[CODIGO]])</f>
        <v>0</v>
      </c>
      <c r="I9870" s="387" t="b" cm="1">
        <f t="array" ref="I9870">_xlfn.LET(
    _xlpm.codigos_devolucion, _xlfn.UNIQUE(_xlfn._xlws.FILTER(BP[CODIGO], ISNUMBER(SEARCH("devoluci", BP[NOMBRE CUENTA])), {""})),
    ISNUMBER(MATCH(BP[[#This Row],[CODIGO]], _xlpm.codigos_devolucion, 0))
)</f>
        <v>0</v>
      </c>
    </row>
    <row r="9871" spans="1:9" x14ac:dyDescent="0.25">
      <c r="A9871" s="68"/>
      <c r="B9871" s="68"/>
      <c r="C9871" s="68"/>
      <c r="D9871" s="68"/>
      <c r="E9871" s="68"/>
      <c r="F9871" s="68"/>
      <c r="G9871" s="389"/>
      <c r="H9871" s="387" t="b" cm="1">
        <f t="array" aca="1" ref="H9871" ca="1">EsNegrita(BP[[#This Row],[CODIGO]])</f>
        <v>0</v>
      </c>
      <c r="I9871" s="387" t="b" cm="1">
        <f t="array" ref="I9871">_xlfn.LET(
    _xlpm.codigos_devolucion, _xlfn.UNIQUE(_xlfn._xlws.FILTER(BP[CODIGO], ISNUMBER(SEARCH("devoluci", BP[NOMBRE CUENTA])), {""})),
    ISNUMBER(MATCH(BP[[#This Row],[CODIGO]], _xlpm.codigos_devolucion, 0))
)</f>
        <v>0</v>
      </c>
    </row>
    <row r="9872" spans="1:9" x14ac:dyDescent="0.25">
      <c r="A9872" s="68"/>
      <c r="B9872" s="68"/>
      <c r="C9872" s="68"/>
      <c r="D9872" s="68"/>
      <c r="E9872" s="68"/>
      <c r="F9872" s="68"/>
      <c r="G9872" s="389"/>
      <c r="H9872" s="387" t="b" cm="1">
        <f t="array" aca="1" ref="H9872" ca="1">EsNegrita(BP[[#This Row],[CODIGO]])</f>
        <v>0</v>
      </c>
      <c r="I9872" s="387" t="b" cm="1">
        <f t="array" ref="I9872">_xlfn.LET(
    _xlpm.codigos_devolucion, _xlfn.UNIQUE(_xlfn._xlws.FILTER(BP[CODIGO], ISNUMBER(SEARCH("devoluci", BP[NOMBRE CUENTA])), {""})),
    ISNUMBER(MATCH(BP[[#This Row],[CODIGO]], _xlpm.codigos_devolucion, 0))
)</f>
        <v>0</v>
      </c>
    </row>
    <row r="9873" spans="1:9" x14ac:dyDescent="0.25">
      <c r="A9873" s="68"/>
      <c r="B9873" s="68"/>
      <c r="C9873" s="68"/>
      <c r="D9873" s="68"/>
      <c r="E9873" s="68"/>
      <c r="F9873" s="68"/>
      <c r="G9873" s="389"/>
      <c r="H9873" s="387" t="b" cm="1">
        <f t="array" aca="1" ref="H9873" ca="1">EsNegrita(BP[[#This Row],[CODIGO]])</f>
        <v>0</v>
      </c>
      <c r="I9873" s="387" t="b" cm="1">
        <f t="array" ref="I9873">_xlfn.LET(
    _xlpm.codigos_devolucion, _xlfn.UNIQUE(_xlfn._xlws.FILTER(BP[CODIGO], ISNUMBER(SEARCH("devoluci", BP[NOMBRE CUENTA])), {""})),
    ISNUMBER(MATCH(BP[[#This Row],[CODIGO]], _xlpm.codigos_devolucion, 0))
)</f>
        <v>0</v>
      </c>
    </row>
    <row r="9874" spans="1:9" x14ac:dyDescent="0.25">
      <c r="A9874" s="68"/>
      <c r="B9874" s="68"/>
      <c r="C9874" s="68"/>
      <c r="D9874" s="68"/>
      <c r="E9874" s="68"/>
      <c r="F9874" s="68"/>
      <c r="G9874" s="389"/>
      <c r="H9874" s="387" t="b" cm="1">
        <f t="array" aca="1" ref="H9874" ca="1">EsNegrita(BP[[#This Row],[CODIGO]])</f>
        <v>0</v>
      </c>
      <c r="I9874" s="387" t="b" cm="1">
        <f t="array" ref="I9874">_xlfn.LET(
    _xlpm.codigos_devolucion, _xlfn.UNIQUE(_xlfn._xlws.FILTER(BP[CODIGO], ISNUMBER(SEARCH("devoluci", BP[NOMBRE CUENTA])), {""})),
    ISNUMBER(MATCH(BP[[#This Row],[CODIGO]], _xlpm.codigos_devolucion, 0))
)</f>
        <v>0</v>
      </c>
    </row>
    <row r="9875" spans="1:9" x14ac:dyDescent="0.25">
      <c r="A9875" s="68"/>
      <c r="B9875" s="68"/>
      <c r="C9875" s="68"/>
      <c r="D9875" s="68"/>
      <c r="E9875" s="68"/>
      <c r="F9875" s="68"/>
      <c r="G9875" s="389"/>
      <c r="H9875" s="387" t="b" cm="1">
        <f t="array" aca="1" ref="H9875" ca="1">EsNegrita(BP[[#This Row],[CODIGO]])</f>
        <v>0</v>
      </c>
      <c r="I9875" s="387" t="b" cm="1">
        <f t="array" ref="I9875">_xlfn.LET(
    _xlpm.codigos_devolucion, _xlfn.UNIQUE(_xlfn._xlws.FILTER(BP[CODIGO], ISNUMBER(SEARCH("devoluci", BP[NOMBRE CUENTA])), {""})),
    ISNUMBER(MATCH(BP[[#This Row],[CODIGO]], _xlpm.codigos_devolucion, 0))
)</f>
        <v>0</v>
      </c>
    </row>
    <row r="9876" spans="1:9" x14ac:dyDescent="0.25">
      <c r="A9876" s="68"/>
      <c r="B9876" s="68"/>
      <c r="C9876" s="68"/>
      <c r="D9876" s="68"/>
      <c r="E9876" s="68"/>
      <c r="F9876" s="68"/>
      <c r="G9876" s="389"/>
      <c r="H9876" s="387" t="b" cm="1">
        <f t="array" aca="1" ref="H9876" ca="1">EsNegrita(BP[[#This Row],[CODIGO]])</f>
        <v>0</v>
      </c>
      <c r="I9876" s="387" t="b" cm="1">
        <f t="array" ref="I9876">_xlfn.LET(
    _xlpm.codigos_devolucion, _xlfn.UNIQUE(_xlfn._xlws.FILTER(BP[CODIGO], ISNUMBER(SEARCH("devoluci", BP[NOMBRE CUENTA])), {""})),
    ISNUMBER(MATCH(BP[[#This Row],[CODIGO]], _xlpm.codigos_devolucion, 0))
)</f>
        <v>0</v>
      </c>
    </row>
    <row r="9877" spans="1:9" x14ac:dyDescent="0.25">
      <c r="A9877" s="68"/>
      <c r="B9877" s="68"/>
      <c r="C9877" s="68"/>
      <c r="D9877" s="68"/>
      <c r="E9877" s="68"/>
      <c r="F9877" s="68"/>
      <c r="G9877" s="389"/>
      <c r="H9877" s="387" t="b" cm="1">
        <f t="array" aca="1" ref="H9877" ca="1">EsNegrita(BP[[#This Row],[CODIGO]])</f>
        <v>0</v>
      </c>
      <c r="I9877" s="387" t="b" cm="1">
        <f t="array" ref="I9877">_xlfn.LET(
    _xlpm.codigos_devolucion, _xlfn.UNIQUE(_xlfn._xlws.FILTER(BP[CODIGO], ISNUMBER(SEARCH("devoluci", BP[NOMBRE CUENTA])), {""})),
    ISNUMBER(MATCH(BP[[#This Row],[CODIGO]], _xlpm.codigos_devolucion, 0))
)</f>
        <v>0</v>
      </c>
    </row>
    <row r="9878" spans="1:9" x14ac:dyDescent="0.25">
      <c r="A9878" s="68"/>
      <c r="B9878" s="68"/>
      <c r="C9878" s="68"/>
      <c r="D9878" s="68"/>
      <c r="E9878" s="68"/>
      <c r="F9878" s="68"/>
      <c r="G9878" s="389"/>
      <c r="H9878" s="387" t="b" cm="1">
        <f t="array" aca="1" ref="H9878" ca="1">EsNegrita(BP[[#This Row],[CODIGO]])</f>
        <v>0</v>
      </c>
      <c r="I9878" s="387" t="b" cm="1">
        <f t="array" ref="I9878">_xlfn.LET(
    _xlpm.codigos_devolucion, _xlfn.UNIQUE(_xlfn._xlws.FILTER(BP[CODIGO], ISNUMBER(SEARCH("devoluci", BP[NOMBRE CUENTA])), {""})),
    ISNUMBER(MATCH(BP[[#This Row],[CODIGO]], _xlpm.codigos_devolucion, 0))
)</f>
        <v>0</v>
      </c>
    </row>
    <row r="9879" spans="1:9" x14ac:dyDescent="0.25">
      <c r="A9879" s="68"/>
      <c r="B9879" s="68"/>
      <c r="C9879" s="68"/>
      <c r="D9879" s="68"/>
      <c r="E9879" s="68"/>
      <c r="F9879" s="68"/>
      <c r="G9879" s="389"/>
      <c r="H9879" s="387" t="b" cm="1">
        <f t="array" aca="1" ref="H9879" ca="1">EsNegrita(BP[[#This Row],[CODIGO]])</f>
        <v>0</v>
      </c>
      <c r="I9879" s="387" t="b" cm="1">
        <f t="array" ref="I9879">_xlfn.LET(
    _xlpm.codigos_devolucion, _xlfn.UNIQUE(_xlfn._xlws.FILTER(BP[CODIGO], ISNUMBER(SEARCH("devoluci", BP[NOMBRE CUENTA])), {""})),
    ISNUMBER(MATCH(BP[[#This Row],[CODIGO]], _xlpm.codigos_devolucion, 0))
)</f>
        <v>0</v>
      </c>
    </row>
    <row r="9880" spans="1:9" x14ac:dyDescent="0.25">
      <c r="A9880" s="68"/>
      <c r="B9880" s="68"/>
      <c r="C9880" s="68"/>
      <c r="D9880" s="68"/>
      <c r="E9880" s="68"/>
      <c r="F9880" s="68"/>
      <c r="G9880" s="389"/>
      <c r="H9880" s="387" t="b" cm="1">
        <f t="array" aca="1" ref="H9880" ca="1">EsNegrita(BP[[#This Row],[CODIGO]])</f>
        <v>0</v>
      </c>
      <c r="I9880" s="387" t="b" cm="1">
        <f t="array" ref="I9880">_xlfn.LET(
    _xlpm.codigos_devolucion, _xlfn.UNIQUE(_xlfn._xlws.FILTER(BP[CODIGO], ISNUMBER(SEARCH("devoluci", BP[NOMBRE CUENTA])), {""})),
    ISNUMBER(MATCH(BP[[#This Row],[CODIGO]], _xlpm.codigos_devolucion, 0))
)</f>
        <v>0</v>
      </c>
    </row>
    <row r="9881" spans="1:9" x14ac:dyDescent="0.25">
      <c r="A9881" s="68"/>
      <c r="B9881" s="68"/>
      <c r="C9881" s="68"/>
      <c r="D9881" s="68"/>
      <c r="E9881" s="68"/>
      <c r="F9881" s="68"/>
      <c r="G9881" s="389"/>
      <c r="H9881" s="387" t="b" cm="1">
        <f t="array" aca="1" ref="H9881" ca="1">EsNegrita(BP[[#This Row],[CODIGO]])</f>
        <v>0</v>
      </c>
      <c r="I9881" s="387" t="b" cm="1">
        <f t="array" ref="I9881">_xlfn.LET(
    _xlpm.codigos_devolucion, _xlfn.UNIQUE(_xlfn._xlws.FILTER(BP[CODIGO], ISNUMBER(SEARCH("devoluci", BP[NOMBRE CUENTA])), {""})),
    ISNUMBER(MATCH(BP[[#This Row],[CODIGO]], _xlpm.codigos_devolucion, 0))
)</f>
        <v>0</v>
      </c>
    </row>
    <row r="9882" spans="1:9" x14ac:dyDescent="0.25">
      <c r="A9882" s="68"/>
      <c r="B9882" s="68"/>
      <c r="C9882" s="68"/>
      <c r="D9882" s="68"/>
      <c r="E9882" s="68"/>
      <c r="F9882" s="68"/>
      <c r="G9882" s="389"/>
      <c r="H9882" s="387" t="b" cm="1">
        <f t="array" aca="1" ref="H9882" ca="1">EsNegrita(BP[[#This Row],[CODIGO]])</f>
        <v>0</v>
      </c>
      <c r="I9882" s="387" t="b" cm="1">
        <f t="array" ref="I9882">_xlfn.LET(
    _xlpm.codigos_devolucion, _xlfn.UNIQUE(_xlfn._xlws.FILTER(BP[CODIGO], ISNUMBER(SEARCH("devoluci", BP[NOMBRE CUENTA])), {""})),
    ISNUMBER(MATCH(BP[[#This Row],[CODIGO]], _xlpm.codigos_devolucion, 0))
)</f>
        <v>0</v>
      </c>
    </row>
    <row r="9883" spans="1:9" x14ac:dyDescent="0.25">
      <c r="A9883" s="68"/>
      <c r="B9883" s="68"/>
      <c r="C9883" s="68"/>
      <c r="D9883" s="68"/>
      <c r="E9883" s="68"/>
      <c r="F9883" s="68"/>
      <c r="G9883" s="389"/>
      <c r="H9883" s="387" t="b" cm="1">
        <f t="array" aca="1" ref="H9883" ca="1">EsNegrita(BP[[#This Row],[CODIGO]])</f>
        <v>0</v>
      </c>
      <c r="I9883" s="387" t="b" cm="1">
        <f t="array" ref="I9883">_xlfn.LET(
    _xlpm.codigos_devolucion, _xlfn.UNIQUE(_xlfn._xlws.FILTER(BP[CODIGO], ISNUMBER(SEARCH("devoluci", BP[NOMBRE CUENTA])), {""})),
    ISNUMBER(MATCH(BP[[#This Row],[CODIGO]], _xlpm.codigos_devolucion, 0))
)</f>
        <v>0</v>
      </c>
    </row>
    <row r="9884" spans="1:9" x14ac:dyDescent="0.25">
      <c r="A9884" s="68"/>
      <c r="B9884" s="68"/>
      <c r="C9884" s="68"/>
      <c r="D9884" s="68"/>
      <c r="E9884" s="68"/>
      <c r="F9884" s="68"/>
      <c r="G9884" s="389"/>
      <c r="H9884" s="387" t="b" cm="1">
        <f t="array" aca="1" ref="H9884" ca="1">EsNegrita(BP[[#This Row],[CODIGO]])</f>
        <v>0</v>
      </c>
      <c r="I9884" s="387" t="b" cm="1">
        <f t="array" ref="I9884">_xlfn.LET(
    _xlpm.codigos_devolucion, _xlfn.UNIQUE(_xlfn._xlws.FILTER(BP[CODIGO], ISNUMBER(SEARCH("devoluci", BP[NOMBRE CUENTA])), {""})),
    ISNUMBER(MATCH(BP[[#This Row],[CODIGO]], _xlpm.codigos_devolucion, 0))
)</f>
        <v>0</v>
      </c>
    </row>
    <row r="9885" spans="1:9" x14ac:dyDescent="0.25">
      <c r="A9885" s="68"/>
      <c r="B9885" s="68"/>
      <c r="C9885" s="68"/>
      <c r="D9885" s="68"/>
      <c r="E9885" s="68"/>
      <c r="F9885" s="68"/>
      <c r="G9885" s="389"/>
      <c r="H9885" s="387" t="b" cm="1">
        <f t="array" aca="1" ref="H9885" ca="1">EsNegrita(BP[[#This Row],[CODIGO]])</f>
        <v>0</v>
      </c>
      <c r="I9885" s="387" t="b" cm="1">
        <f t="array" ref="I9885">_xlfn.LET(
    _xlpm.codigos_devolucion, _xlfn.UNIQUE(_xlfn._xlws.FILTER(BP[CODIGO], ISNUMBER(SEARCH("devoluci", BP[NOMBRE CUENTA])), {""})),
    ISNUMBER(MATCH(BP[[#This Row],[CODIGO]], _xlpm.codigos_devolucion, 0))
)</f>
        <v>0</v>
      </c>
    </row>
    <row r="9886" spans="1:9" x14ac:dyDescent="0.25">
      <c r="A9886" s="68"/>
      <c r="B9886" s="68"/>
      <c r="C9886" s="68"/>
      <c r="D9886" s="68"/>
      <c r="E9886" s="68"/>
      <c r="F9886" s="68"/>
      <c r="G9886" s="389"/>
      <c r="H9886" s="387" t="b" cm="1">
        <f t="array" aca="1" ref="H9886" ca="1">EsNegrita(BP[[#This Row],[CODIGO]])</f>
        <v>0</v>
      </c>
      <c r="I9886" s="387" t="b" cm="1">
        <f t="array" ref="I9886">_xlfn.LET(
    _xlpm.codigos_devolucion, _xlfn.UNIQUE(_xlfn._xlws.FILTER(BP[CODIGO], ISNUMBER(SEARCH("devoluci", BP[NOMBRE CUENTA])), {""})),
    ISNUMBER(MATCH(BP[[#This Row],[CODIGO]], _xlpm.codigos_devolucion, 0))
)</f>
        <v>0</v>
      </c>
    </row>
    <row r="9887" spans="1:9" x14ac:dyDescent="0.25">
      <c r="A9887" s="68"/>
      <c r="B9887" s="68"/>
      <c r="C9887" s="68"/>
      <c r="D9887" s="68"/>
      <c r="E9887" s="68"/>
      <c r="F9887" s="68"/>
      <c r="G9887" s="389"/>
      <c r="H9887" s="387" t="b" cm="1">
        <f t="array" aca="1" ref="H9887" ca="1">EsNegrita(BP[[#This Row],[CODIGO]])</f>
        <v>0</v>
      </c>
      <c r="I9887" s="387" t="b" cm="1">
        <f t="array" ref="I9887">_xlfn.LET(
    _xlpm.codigos_devolucion, _xlfn.UNIQUE(_xlfn._xlws.FILTER(BP[CODIGO], ISNUMBER(SEARCH("devoluci", BP[NOMBRE CUENTA])), {""})),
    ISNUMBER(MATCH(BP[[#This Row],[CODIGO]], _xlpm.codigos_devolucion, 0))
)</f>
        <v>0</v>
      </c>
    </row>
    <row r="9888" spans="1:9" x14ac:dyDescent="0.25">
      <c r="A9888" s="68"/>
      <c r="B9888" s="68"/>
      <c r="C9888" s="68"/>
      <c r="D9888" s="68"/>
      <c r="E9888" s="68"/>
      <c r="F9888" s="68"/>
      <c r="G9888" s="389"/>
      <c r="H9888" s="387" t="b" cm="1">
        <f t="array" aca="1" ref="H9888" ca="1">EsNegrita(BP[[#This Row],[CODIGO]])</f>
        <v>0</v>
      </c>
      <c r="I9888" s="387" t="b" cm="1">
        <f t="array" ref="I9888">_xlfn.LET(
    _xlpm.codigos_devolucion, _xlfn.UNIQUE(_xlfn._xlws.FILTER(BP[CODIGO], ISNUMBER(SEARCH("devoluci", BP[NOMBRE CUENTA])), {""})),
    ISNUMBER(MATCH(BP[[#This Row],[CODIGO]], _xlpm.codigos_devolucion, 0))
)</f>
        <v>0</v>
      </c>
    </row>
    <row r="9889" spans="1:9" x14ac:dyDescent="0.25">
      <c r="A9889" s="68"/>
      <c r="B9889" s="68"/>
      <c r="C9889" s="68"/>
      <c r="D9889" s="68"/>
      <c r="E9889" s="68"/>
      <c r="F9889" s="68"/>
      <c r="G9889" s="389"/>
      <c r="H9889" s="387" t="b" cm="1">
        <f t="array" aca="1" ref="H9889" ca="1">EsNegrita(BP[[#This Row],[CODIGO]])</f>
        <v>0</v>
      </c>
      <c r="I9889" s="387" t="b" cm="1">
        <f t="array" ref="I9889">_xlfn.LET(
    _xlpm.codigos_devolucion, _xlfn.UNIQUE(_xlfn._xlws.FILTER(BP[CODIGO], ISNUMBER(SEARCH("devoluci", BP[NOMBRE CUENTA])), {""})),
    ISNUMBER(MATCH(BP[[#This Row],[CODIGO]], _xlpm.codigos_devolucion, 0))
)</f>
        <v>0</v>
      </c>
    </row>
    <row r="9890" spans="1:9" x14ac:dyDescent="0.25">
      <c r="A9890" s="68"/>
      <c r="B9890" s="68"/>
      <c r="C9890" s="68"/>
      <c r="D9890" s="68"/>
      <c r="E9890" s="68"/>
      <c r="F9890" s="68"/>
      <c r="G9890" s="389"/>
      <c r="H9890" s="387" t="b" cm="1">
        <f t="array" aca="1" ref="H9890" ca="1">EsNegrita(BP[[#This Row],[CODIGO]])</f>
        <v>0</v>
      </c>
      <c r="I9890" s="387" t="b" cm="1">
        <f t="array" ref="I9890">_xlfn.LET(
    _xlpm.codigos_devolucion, _xlfn.UNIQUE(_xlfn._xlws.FILTER(BP[CODIGO], ISNUMBER(SEARCH("devoluci", BP[NOMBRE CUENTA])), {""})),
    ISNUMBER(MATCH(BP[[#This Row],[CODIGO]], _xlpm.codigos_devolucion, 0))
)</f>
        <v>0</v>
      </c>
    </row>
    <row r="9891" spans="1:9" x14ac:dyDescent="0.25">
      <c r="A9891" s="68"/>
      <c r="B9891" s="68"/>
      <c r="C9891" s="68"/>
      <c r="D9891" s="68"/>
      <c r="E9891" s="68"/>
      <c r="F9891" s="68"/>
      <c r="G9891" s="389"/>
      <c r="H9891" s="387" t="b" cm="1">
        <f t="array" aca="1" ref="H9891" ca="1">EsNegrita(BP[[#This Row],[CODIGO]])</f>
        <v>0</v>
      </c>
      <c r="I9891" s="387" t="b" cm="1">
        <f t="array" ref="I9891">_xlfn.LET(
    _xlpm.codigos_devolucion, _xlfn.UNIQUE(_xlfn._xlws.FILTER(BP[CODIGO], ISNUMBER(SEARCH("devoluci", BP[NOMBRE CUENTA])), {""})),
    ISNUMBER(MATCH(BP[[#This Row],[CODIGO]], _xlpm.codigos_devolucion, 0))
)</f>
        <v>0</v>
      </c>
    </row>
    <row r="9892" spans="1:9" x14ac:dyDescent="0.25">
      <c r="A9892" s="68"/>
      <c r="B9892" s="68"/>
      <c r="C9892" s="68"/>
      <c r="D9892" s="68"/>
      <c r="E9892" s="68"/>
      <c r="F9892" s="68"/>
      <c r="G9892" s="389"/>
      <c r="H9892" s="387" t="b" cm="1">
        <f t="array" aca="1" ref="H9892" ca="1">EsNegrita(BP[[#This Row],[CODIGO]])</f>
        <v>0</v>
      </c>
      <c r="I9892" s="387" t="b" cm="1">
        <f t="array" ref="I9892">_xlfn.LET(
    _xlpm.codigos_devolucion, _xlfn.UNIQUE(_xlfn._xlws.FILTER(BP[CODIGO], ISNUMBER(SEARCH("devoluci", BP[NOMBRE CUENTA])), {""})),
    ISNUMBER(MATCH(BP[[#This Row],[CODIGO]], _xlpm.codigos_devolucion, 0))
)</f>
        <v>0</v>
      </c>
    </row>
    <row r="9893" spans="1:9" x14ac:dyDescent="0.25">
      <c r="A9893" s="68"/>
      <c r="B9893" s="68"/>
      <c r="C9893" s="68"/>
      <c r="D9893" s="68"/>
      <c r="E9893" s="68"/>
      <c r="F9893" s="68"/>
      <c r="G9893" s="389"/>
      <c r="H9893" s="387" t="b" cm="1">
        <f t="array" aca="1" ref="H9893" ca="1">EsNegrita(BP[[#This Row],[CODIGO]])</f>
        <v>0</v>
      </c>
      <c r="I9893" s="387" t="b" cm="1">
        <f t="array" ref="I9893">_xlfn.LET(
    _xlpm.codigos_devolucion, _xlfn.UNIQUE(_xlfn._xlws.FILTER(BP[CODIGO], ISNUMBER(SEARCH("devoluci", BP[NOMBRE CUENTA])), {""})),
    ISNUMBER(MATCH(BP[[#This Row],[CODIGO]], _xlpm.codigos_devolucion, 0))
)</f>
        <v>0</v>
      </c>
    </row>
    <row r="9894" spans="1:9" x14ac:dyDescent="0.25">
      <c r="A9894" s="68"/>
      <c r="B9894" s="68"/>
      <c r="C9894" s="68"/>
      <c r="D9894" s="68"/>
      <c r="E9894" s="68"/>
      <c r="F9894" s="68"/>
      <c r="G9894" s="389"/>
      <c r="H9894" s="387" t="b" cm="1">
        <f t="array" aca="1" ref="H9894" ca="1">EsNegrita(BP[[#This Row],[CODIGO]])</f>
        <v>0</v>
      </c>
      <c r="I9894" s="387" t="b" cm="1">
        <f t="array" ref="I9894">_xlfn.LET(
    _xlpm.codigos_devolucion, _xlfn.UNIQUE(_xlfn._xlws.FILTER(BP[CODIGO], ISNUMBER(SEARCH("devoluci", BP[NOMBRE CUENTA])), {""})),
    ISNUMBER(MATCH(BP[[#This Row],[CODIGO]], _xlpm.codigos_devolucion, 0))
)</f>
        <v>0</v>
      </c>
    </row>
    <row r="9895" spans="1:9" x14ac:dyDescent="0.25">
      <c r="A9895" s="68"/>
      <c r="B9895" s="68"/>
      <c r="C9895" s="68"/>
      <c r="D9895" s="68"/>
      <c r="E9895" s="68"/>
      <c r="F9895" s="68"/>
      <c r="G9895" s="389"/>
      <c r="H9895" s="387" t="b" cm="1">
        <f t="array" aca="1" ref="H9895" ca="1">EsNegrita(BP[[#This Row],[CODIGO]])</f>
        <v>0</v>
      </c>
      <c r="I9895" s="387" t="b" cm="1">
        <f t="array" ref="I9895">_xlfn.LET(
    _xlpm.codigos_devolucion, _xlfn.UNIQUE(_xlfn._xlws.FILTER(BP[CODIGO], ISNUMBER(SEARCH("devoluci", BP[NOMBRE CUENTA])), {""})),
    ISNUMBER(MATCH(BP[[#This Row],[CODIGO]], _xlpm.codigos_devolucion, 0))
)</f>
        <v>0</v>
      </c>
    </row>
    <row r="9896" spans="1:9" x14ac:dyDescent="0.25">
      <c r="A9896" s="68"/>
      <c r="B9896" s="68"/>
      <c r="C9896" s="68"/>
      <c r="D9896" s="68"/>
      <c r="E9896" s="68"/>
      <c r="F9896" s="68"/>
      <c r="G9896" s="389"/>
      <c r="H9896" s="387" t="b" cm="1">
        <f t="array" aca="1" ref="H9896" ca="1">EsNegrita(BP[[#This Row],[CODIGO]])</f>
        <v>0</v>
      </c>
      <c r="I9896" s="387" t="b" cm="1">
        <f t="array" ref="I9896">_xlfn.LET(
    _xlpm.codigos_devolucion, _xlfn.UNIQUE(_xlfn._xlws.FILTER(BP[CODIGO], ISNUMBER(SEARCH("devoluci", BP[NOMBRE CUENTA])), {""})),
    ISNUMBER(MATCH(BP[[#This Row],[CODIGO]], _xlpm.codigos_devolucion, 0))
)</f>
        <v>0</v>
      </c>
    </row>
    <row r="9897" spans="1:9" x14ac:dyDescent="0.25">
      <c r="A9897" s="68"/>
      <c r="B9897" s="68"/>
      <c r="C9897" s="68"/>
      <c r="D9897" s="68"/>
      <c r="E9897" s="68"/>
      <c r="F9897" s="68"/>
      <c r="G9897" s="389"/>
      <c r="H9897" s="387" t="b" cm="1">
        <f t="array" aca="1" ref="H9897" ca="1">EsNegrita(BP[[#This Row],[CODIGO]])</f>
        <v>0</v>
      </c>
      <c r="I9897" s="387" t="b" cm="1">
        <f t="array" ref="I9897">_xlfn.LET(
    _xlpm.codigos_devolucion, _xlfn.UNIQUE(_xlfn._xlws.FILTER(BP[CODIGO], ISNUMBER(SEARCH("devoluci", BP[NOMBRE CUENTA])), {""})),
    ISNUMBER(MATCH(BP[[#This Row],[CODIGO]], _xlpm.codigos_devolucion, 0))
)</f>
        <v>0</v>
      </c>
    </row>
    <row r="9898" spans="1:9" x14ac:dyDescent="0.25">
      <c r="A9898" s="68"/>
      <c r="B9898" s="68"/>
      <c r="C9898" s="68"/>
      <c r="D9898" s="68"/>
      <c r="E9898" s="68"/>
      <c r="F9898" s="68"/>
      <c r="G9898" s="389"/>
      <c r="H9898" s="387" t="b" cm="1">
        <f t="array" aca="1" ref="H9898" ca="1">EsNegrita(BP[[#This Row],[CODIGO]])</f>
        <v>0</v>
      </c>
      <c r="I9898" s="387" t="b" cm="1">
        <f t="array" ref="I9898">_xlfn.LET(
    _xlpm.codigos_devolucion, _xlfn.UNIQUE(_xlfn._xlws.FILTER(BP[CODIGO], ISNUMBER(SEARCH("devoluci", BP[NOMBRE CUENTA])), {""})),
    ISNUMBER(MATCH(BP[[#This Row],[CODIGO]], _xlpm.codigos_devolucion, 0))
)</f>
        <v>0</v>
      </c>
    </row>
    <row r="9899" spans="1:9" x14ac:dyDescent="0.25">
      <c r="A9899" s="68"/>
      <c r="B9899" s="68"/>
      <c r="C9899" s="68"/>
      <c r="D9899" s="68"/>
      <c r="E9899" s="68"/>
      <c r="F9899" s="68"/>
      <c r="G9899" s="389"/>
      <c r="H9899" s="387" t="b" cm="1">
        <f t="array" aca="1" ref="H9899" ca="1">EsNegrita(BP[[#This Row],[CODIGO]])</f>
        <v>0</v>
      </c>
      <c r="I9899" s="387" t="b" cm="1">
        <f t="array" ref="I9899">_xlfn.LET(
    _xlpm.codigos_devolucion, _xlfn.UNIQUE(_xlfn._xlws.FILTER(BP[CODIGO], ISNUMBER(SEARCH("devoluci", BP[NOMBRE CUENTA])), {""})),
    ISNUMBER(MATCH(BP[[#This Row],[CODIGO]], _xlpm.codigos_devolucion, 0))
)</f>
        <v>0</v>
      </c>
    </row>
    <row r="9900" spans="1:9" x14ac:dyDescent="0.25">
      <c r="A9900" s="68"/>
      <c r="B9900" s="68"/>
      <c r="C9900" s="68"/>
      <c r="D9900" s="68"/>
      <c r="E9900" s="68"/>
      <c r="F9900" s="68"/>
      <c r="G9900" s="389"/>
      <c r="H9900" s="387" t="b" cm="1">
        <f t="array" aca="1" ref="H9900" ca="1">EsNegrita(BP[[#This Row],[CODIGO]])</f>
        <v>0</v>
      </c>
      <c r="I9900" s="387" t="b" cm="1">
        <f t="array" ref="I9900">_xlfn.LET(
    _xlpm.codigos_devolucion, _xlfn.UNIQUE(_xlfn._xlws.FILTER(BP[CODIGO], ISNUMBER(SEARCH("devoluci", BP[NOMBRE CUENTA])), {""})),
    ISNUMBER(MATCH(BP[[#This Row],[CODIGO]], _xlpm.codigos_devolucion, 0))
)</f>
        <v>0</v>
      </c>
    </row>
    <row r="9901" spans="1:9" x14ac:dyDescent="0.25">
      <c r="A9901" s="68"/>
      <c r="B9901" s="68"/>
      <c r="C9901" s="68"/>
      <c r="D9901" s="68"/>
      <c r="E9901" s="68"/>
      <c r="F9901" s="68"/>
      <c r="G9901" s="389"/>
      <c r="H9901" s="387" t="b" cm="1">
        <f t="array" aca="1" ref="H9901" ca="1">EsNegrita(BP[[#This Row],[CODIGO]])</f>
        <v>0</v>
      </c>
      <c r="I9901" s="387" t="b" cm="1">
        <f t="array" ref="I9901">_xlfn.LET(
    _xlpm.codigos_devolucion, _xlfn.UNIQUE(_xlfn._xlws.FILTER(BP[CODIGO], ISNUMBER(SEARCH("devoluci", BP[NOMBRE CUENTA])), {""})),
    ISNUMBER(MATCH(BP[[#This Row],[CODIGO]], _xlpm.codigos_devolucion, 0))
)</f>
        <v>0</v>
      </c>
    </row>
    <row r="9902" spans="1:9" x14ac:dyDescent="0.25">
      <c r="A9902" s="68"/>
      <c r="B9902" s="68"/>
      <c r="C9902" s="68"/>
      <c r="D9902" s="68"/>
      <c r="E9902" s="68"/>
      <c r="F9902" s="68"/>
      <c r="G9902" s="389"/>
      <c r="H9902" s="387" t="b" cm="1">
        <f t="array" aca="1" ref="H9902" ca="1">EsNegrita(BP[[#This Row],[CODIGO]])</f>
        <v>0</v>
      </c>
      <c r="I9902" s="387" t="b" cm="1">
        <f t="array" ref="I9902">_xlfn.LET(
    _xlpm.codigos_devolucion, _xlfn.UNIQUE(_xlfn._xlws.FILTER(BP[CODIGO], ISNUMBER(SEARCH("devoluci", BP[NOMBRE CUENTA])), {""})),
    ISNUMBER(MATCH(BP[[#This Row],[CODIGO]], _xlpm.codigos_devolucion, 0))
)</f>
        <v>0</v>
      </c>
    </row>
    <row r="9903" spans="1:9" x14ac:dyDescent="0.25">
      <c r="A9903" s="68"/>
      <c r="B9903" s="68"/>
      <c r="C9903" s="68"/>
      <c r="D9903" s="68"/>
      <c r="E9903" s="68"/>
      <c r="F9903" s="68"/>
      <c r="G9903" s="389"/>
      <c r="H9903" s="387" t="b" cm="1">
        <f t="array" aca="1" ref="H9903" ca="1">EsNegrita(BP[[#This Row],[CODIGO]])</f>
        <v>0</v>
      </c>
      <c r="I9903" s="387" t="b" cm="1">
        <f t="array" ref="I9903">_xlfn.LET(
    _xlpm.codigos_devolucion, _xlfn.UNIQUE(_xlfn._xlws.FILTER(BP[CODIGO], ISNUMBER(SEARCH("devoluci", BP[NOMBRE CUENTA])), {""})),
    ISNUMBER(MATCH(BP[[#This Row],[CODIGO]], _xlpm.codigos_devolucion, 0))
)</f>
        <v>0</v>
      </c>
    </row>
    <row r="9904" spans="1:9" x14ac:dyDescent="0.25">
      <c r="A9904" s="68"/>
      <c r="B9904" s="68"/>
      <c r="C9904" s="68"/>
      <c r="D9904" s="68"/>
      <c r="E9904" s="68"/>
      <c r="F9904" s="68"/>
      <c r="G9904" s="389"/>
      <c r="H9904" s="387" t="b" cm="1">
        <f t="array" aca="1" ref="H9904" ca="1">EsNegrita(BP[[#This Row],[CODIGO]])</f>
        <v>0</v>
      </c>
      <c r="I9904" s="387" t="b" cm="1">
        <f t="array" ref="I9904">_xlfn.LET(
    _xlpm.codigos_devolucion, _xlfn.UNIQUE(_xlfn._xlws.FILTER(BP[CODIGO], ISNUMBER(SEARCH("devoluci", BP[NOMBRE CUENTA])), {""})),
    ISNUMBER(MATCH(BP[[#This Row],[CODIGO]], _xlpm.codigos_devolucion, 0))
)</f>
        <v>0</v>
      </c>
    </row>
    <row r="9905" spans="1:9" x14ac:dyDescent="0.25">
      <c r="A9905" s="68"/>
      <c r="B9905" s="68"/>
      <c r="C9905" s="68"/>
      <c r="D9905" s="68"/>
      <c r="E9905" s="68"/>
      <c r="F9905" s="68"/>
      <c r="G9905" s="389"/>
      <c r="H9905" s="387" t="b" cm="1">
        <f t="array" aca="1" ref="H9905" ca="1">EsNegrita(BP[[#This Row],[CODIGO]])</f>
        <v>0</v>
      </c>
      <c r="I9905" s="387" t="b" cm="1">
        <f t="array" ref="I9905">_xlfn.LET(
    _xlpm.codigos_devolucion, _xlfn.UNIQUE(_xlfn._xlws.FILTER(BP[CODIGO], ISNUMBER(SEARCH("devoluci", BP[NOMBRE CUENTA])), {""})),
    ISNUMBER(MATCH(BP[[#This Row],[CODIGO]], _xlpm.codigos_devolucion, 0))
)</f>
        <v>0</v>
      </c>
    </row>
    <row r="9906" spans="1:9" x14ac:dyDescent="0.25">
      <c r="A9906" s="68"/>
      <c r="B9906" s="68"/>
      <c r="C9906" s="68"/>
      <c r="D9906" s="68"/>
      <c r="E9906" s="68"/>
      <c r="F9906" s="68"/>
      <c r="G9906" s="389"/>
      <c r="H9906" s="387" t="b" cm="1">
        <f t="array" aca="1" ref="H9906" ca="1">EsNegrita(BP[[#This Row],[CODIGO]])</f>
        <v>0</v>
      </c>
      <c r="I9906" s="387" t="b" cm="1">
        <f t="array" ref="I9906">_xlfn.LET(
    _xlpm.codigos_devolucion, _xlfn.UNIQUE(_xlfn._xlws.FILTER(BP[CODIGO], ISNUMBER(SEARCH("devoluci", BP[NOMBRE CUENTA])), {""})),
    ISNUMBER(MATCH(BP[[#This Row],[CODIGO]], _xlpm.codigos_devolucion, 0))
)</f>
        <v>0</v>
      </c>
    </row>
    <row r="9907" spans="1:9" x14ac:dyDescent="0.25">
      <c r="A9907" s="68"/>
      <c r="B9907" s="68"/>
      <c r="C9907" s="68"/>
      <c r="D9907" s="68"/>
      <c r="E9907" s="68"/>
      <c r="F9907" s="68"/>
      <c r="G9907" s="389"/>
      <c r="H9907" s="387" t="b" cm="1">
        <f t="array" aca="1" ref="H9907" ca="1">EsNegrita(BP[[#This Row],[CODIGO]])</f>
        <v>0</v>
      </c>
      <c r="I9907" s="387" t="b" cm="1">
        <f t="array" ref="I9907">_xlfn.LET(
    _xlpm.codigos_devolucion, _xlfn.UNIQUE(_xlfn._xlws.FILTER(BP[CODIGO], ISNUMBER(SEARCH("devoluci", BP[NOMBRE CUENTA])), {""})),
    ISNUMBER(MATCH(BP[[#This Row],[CODIGO]], _xlpm.codigos_devolucion, 0))
)</f>
        <v>0</v>
      </c>
    </row>
    <row r="9908" spans="1:9" x14ac:dyDescent="0.25">
      <c r="A9908" s="68"/>
      <c r="B9908" s="68"/>
      <c r="C9908" s="68"/>
      <c r="D9908" s="68"/>
      <c r="E9908" s="68"/>
      <c r="F9908" s="68"/>
      <c r="G9908" s="389"/>
      <c r="H9908" s="387" t="b" cm="1">
        <f t="array" aca="1" ref="H9908" ca="1">EsNegrita(BP[[#This Row],[CODIGO]])</f>
        <v>0</v>
      </c>
      <c r="I9908" s="387" t="b" cm="1">
        <f t="array" ref="I9908">_xlfn.LET(
    _xlpm.codigos_devolucion, _xlfn.UNIQUE(_xlfn._xlws.FILTER(BP[CODIGO], ISNUMBER(SEARCH("devoluci", BP[NOMBRE CUENTA])), {""})),
    ISNUMBER(MATCH(BP[[#This Row],[CODIGO]], _xlpm.codigos_devolucion, 0))
)</f>
        <v>0</v>
      </c>
    </row>
    <row r="9909" spans="1:9" x14ac:dyDescent="0.25">
      <c r="A9909" s="68"/>
      <c r="B9909" s="68"/>
      <c r="C9909" s="68"/>
      <c r="D9909" s="68"/>
      <c r="E9909" s="68"/>
      <c r="F9909" s="68"/>
      <c r="G9909" s="389"/>
      <c r="H9909" s="387" t="b" cm="1">
        <f t="array" aca="1" ref="H9909" ca="1">EsNegrita(BP[[#This Row],[CODIGO]])</f>
        <v>0</v>
      </c>
      <c r="I9909" s="387" t="b" cm="1">
        <f t="array" ref="I9909">_xlfn.LET(
    _xlpm.codigos_devolucion, _xlfn.UNIQUE(_xlfn._xlws.FILTER(BP[CODIGO], ISNUMBER(SEARCH("devoluci", BP[NOMBRE CUENTA])), {""})),
    ISNUMBER(MATCH(BP[[#This Row],[CODIGO]], _xlpm.codigos_devolucion, 0))
)</f>
        <v>0</v>
      </c>
    </row>
    <row r="9910" spans="1:9" x14ac:dyDescent="0.25">
      <c r="A9910" s="68"/>
      <c r="B9910" s="68"/>
      <c r="C9910" s="68"/>
      <c r="D9910" s="68"/>
      <c r="E9910" s="68"/>
      <c r="F9910" s="68"/>
      <c r="G9910" s="389"/>
      <c r="H9910" s="387" t="b" cm="1">
        <f t="array" aca="1" ref="H9910" ca="1">EsNegrita(BP[[#This Row],[CODIGO]])</f>
        <v>0</v>
      </c>
      <c r="I9910" s="387" t="b" cm="1">
        <f t="array" ref="I9910">_xlfn.LET(
    _xlpm.codigos_devolucion, _xlfn.UNIQUE(_xlfn._xlws.FILTER(BP[CODIGO], ISNUMBER(SEARCH("devoluci", BP[NOMBRE CUENTA])), {""})),
    ISNUMBER(MATCH(BP[[#This Row],[CODIGO]], _xlpm.codigos_devolucion, 0))
)</f>
        <v>0</v>
      </c>
    </row>
    <row r="9911" spans="1:9" x14ac:dyDescent="0.25">
      <c r="A9911" s="68"/>
      <c r="B9911" s="68"/>
      <c r="C9911" s="68"/>
      <c r="D9911" s="68"/>
      <c r="E9911" s="68"/>
      <c r="F9911" s="68"/>
      <c r="G9911" s="389"/>
      <c r="H9911" s="387" t="b" cm="1">
        <f t="array" aca="1" ref="H9911" ca="1">EsNegrita(BP[[#This Row],[CODIGO]])</f>
        <v>0</v>
      </c>
      <c r="I9911" s="387" t="b" cm="1">
        <f t="array" ref="I9911">_xlfn.LET(
    _xlpm.codigos_devolucion, _xlfn.UNIQUE(_xlfn._xlws.FILTER(BP[CODIGO], ISNUMBER(SEARCH("devoluci", BP[NOMBRE CUENTA])), {""})),
    ISNUMBER(MATCH(BP[[#This Row],[CODIGO]], _xlpm.codigos_devolucion, 0))
)</f>
        <v>0</v>
      </c>
    </row>
    <row r="9912" spans="1:9" x14ac:dyDescent="0.25">
      <c r="A9912" s="68"/>
      <c r="B9912" s="68"/>
      <c r="C9912" s="68"/>
      <c r="D9912" s="68"/>
      <c r="E9912" s="68"/>
      <c r="F9912" s="68"/>
      <c r="G9912" s="389"/>
      <c r="H9912" s="387" t="b" cm="1">
        <f t="array" aca="1" ref="H9912" ca="1">EsNegrita(BP[[#This Row],[CODIGO]])</f>
        <v>0</v>
      </c>
      <c r="I9912" s="387" t="b" cm="1">
        <f t="array" ref="I9912">_xlfn.LET(
    _xlpm.codigos_devolucion, _xlfn.UNIQUE(_xlfn._xlws.FILTER(BP[CODIGO], ISNUMBER(SEARCH("devoluci", BP[NOMBRE CUENTA])), {""})),
    ISNUMBER(MATCH(BP[[#This Row],[CODIGO]], _xlpm.codigos_devolucion, 0))
)</f>
        <v>0</v>
      </c>
    </row>
    <row r="9913" spans="1:9" x14ac:dyDescent="0.25">
      <c r="A9913" s="68"/>
      <c r="B9913" s="68"/>
      <c r="C9913" s="68"/>
      <c r="D9913" s="68"/>
      <c r="E9913" s="68"/>
      <c r="F9913" s="68"/>
      <c r="G9913" s="389"/>
      <c r="H9913" s="387" t="b" cm="1">
        <f t="array" aca="1" ref="H9913" ca="1">EsNegrita(BP[[#This Row],[CODIGO]])</f>
        <v>0</v>
      </c>
      <c r="I9913" s="387" t="b" cm="1">
        <f t="array" ref="I9913">_xlfn.LET(
    _xlpm.codigos_devolucion, _xlfn.UNIQUE(_xlfn._xlws.FILTER(BP[CODIGO], ISNUMBER(SEARCH("devoluci", BP[NOMBRE CUENTA])), {""})),
    ISNUMBER(MATCH(BP[[#This Row],[CODIGO]], _xlpm.codigos_devolucion, 0))
)</f>
        <v>0</v>
      </c>
    </row>
    <row r="9914" spans="1:9" x14ac:dyDescent="0.25">
      <c r="A9914" s="68"/>
      <c r="B9914" s="68"/>
      <c r="C9914" s="68"/>
      <c r="D9914" s="68"/>
      <c r="E9914" s="68"/>
      <c r="F9914" s="68"/>
      <c r="G9914" s="389"/>
      <c r="H9914" s="387" t="b" cm="1">
        <f t="array" aca="1" ref="H9914" ca="1">EsNegrita(BP[[#This Row],[CODIGO]])</f>
        <v>0</v>
      </c>
      <c r="I9914" s="387" t="b" cm="1">
        <f t="array" ref="I9914">_xlfn.LET(
    _xlpm.codigos_devolucion, _xlfn.UNIQUE(_xlfn._xlws.FILTER(BP[CODIGO], ISNUMBER(SEARCH("devoluci", BP[NOMBRE CUENTA])), {""})),
    ISNUMBER(MATCH(BP[[#This Row],[CODIGO]], _xlpm.codigos_devolucion, 0))
)</f>
        <v>0</v>
      </c>
    </row>
    <row r="9915" spans="1:9" x14ac:dyDescent="0.25">
      <c r="A9915" s="68"/>
      <c r="B9915" s="68"/>
      <c r="C9915" s="68"/>
      <c r="D9915" s="68"/>
      <c r="E9915" s="68"/>
      <c r="F9915" s="68"/>
      <c r="G9915" s="389"/>
      <c r="H9915" s="387" t="b" cm="1">
        <f t="array" aca="1" ref="H9915" ca="1">EsNegrita(BP[[#This Row],[CODIGO]])</f>
        <v>0</v>
      </c>
      <c r="I9915" s="387" t="b" cm="1">
        <f t="array" ref="I9915">_xlfn.LET(
    _xlpm.codigos_devolucion, _xlfn.UNIQUE(_xlfn._xlws.FILTER(BP[CODIGO], ISNUMBER(SEARCH("devoluci", BP[NOMBRE CUENTA])), {""})),
    ISNUMBER(MATCH(BP[[#This Row],[CODIGO]], _xlpm.codigos_devolucion, 0))
)</f>
        <v>0</v>
      </c>
    </row>
    <row r="9916" spans="1:9" x14ac:dyDescent="0.25">
      <c r="A9916" s="68"/>
      <c r="B9916" s="68"/>
      <c r="C9916" s="68"/>
      <c r="D9916" s="68"/>
      <c r="E9916" s="68"/>
      <c r="F9916" s="68"/>
      <c r="G9916" s="389"/>
      <c r="H9916" s="387" t="b" cm="1">
        <f t="array" aca="1" ref="H9916" ca="1">EsNegrita(BP[[#This Row],[CODIGO]])</f>
        <v>0</v>
      </c>
      <c r="I9916" s="387" t="b" cm="1">
        <f t="array" ref="I9916">_xlfn.LET(
    _xlpm.codigos_devolucion, _xlfn.UNIQUE(_xlfn._xlws.FILTER(BP[CODIGO], ISNUMBER(SEARCH("devoluci", BP[NOMBRE CUENTA])), {""})),
    ISNUMBER(MATCH(BP[[#This Row],[CODIGO]], _xlpm.codigos_devolucion, 0))
)</f>
        <v>0</v>
      </c>
    </row>
    <row r="9917" spans="1:9" x14ac:dyDescent="0.25">
      <c r="A9917" s="68"/>
      <c r="B9917" s="68"/>
      <c r="C9917" s="68"/>
      <c r="D9917" s="68"/>
      <c r="E9917" s="68"/>
      <c r="F9917" s="68"/>
      <c r="G9917" s="389"/>
      <c r="H9917" s="387" t="b" cm="1">
        <f t="array" aca="1" ref="H9917" ca="1">EsNegrita(BP[[#This Row],[CODIGO]])</f>
        <v>0</v>
      </c>
      <c r="I9917" s="387" t="b" cm="1">
        <f t="array" ref="I9917">_xlfn.LET(
    _xlpm.codigos_devolucion, _xlfn.UNIQUE(_xlfn._xlws.FILTER(BP[CODIGO], ISNUMBER(SEARCH("devoluci", BP[NOMBRE CUENTA])), {""})),
    ISNUMBER(MATCH(BP[[#This Row],[CODIGO]], _xlpm.codigos_devolucion, 0))
)</f>
        <v>0</v>
      </c>
    </row>
    <row r="9918" spans="1:9" x14ac:dyDescent="0.25">
      <c r="A9918" s="68"/>
      <c r="B9918" s="68"/>
      <c r="C9918" s="68"/>
      <c r="D9918" s="68"/>
      <c r="E9918" s="68"/>
      <c r="F9918" s="68"/>
      <c r="G9918" s="389"/>
      <c r="H9918" s="387" t="b" cm="1">
        <f t="array" aca="1" ref="H9918" ca="1">EsNegrita(BP[[#This Row],[CODIGO]])</f>
        <v>0</v>
      </c>
      <c r="I9918" s="387" t="b" cm="1">
        <f t="array" ref="I9918">_xlfn.LET(
    _xlpm.codigos_devolucion, _xlfn.UNIQUE(_xlfn._xlws.FILTER(BP[CODIGO], ISNUMBER(SEARCH("devoluci", BP[NOMBRE CUENTA])), {""})),
    ISNUMBER(MATCH(BP[[#This Row],[CODIGO]], _xlpm.codigos_devolucion, 0))
)</f>
        <v>0</v>
      </c>
    </row>
    <row r="9919" spans="1:9" x14ac:dyDescent="0.25">
      <c r="A9919" s="68"/>
      <c r="B9919" s="68"/>
      <c r="C9919" s="68"/>
      <c r="D9919" s="68"/>
      <c r="E9919" s="68"/>
      <c r="F9919" s="68"/>
      <c r="G9919" s="389"/>
      <c r="H9919" s="387" t="b" cm="1">
        <f t="array" aca="1" ref="H9919" ca="1">EsNegrita(BP[[#This Row],[CODIGO]])</f>
        <v>0</v>
      </c>
      <c r="I9919" s="387" t="b" cm="1">
        <f t="array" ref="I9919">_xlfn.LET(
    _xlpm.codigos_devolucion, _xlfn.UNIQUE(_xlfn._xlws.FILTER(BP[CODIGO], ISNUMBER(SEARCH("devoluci", BP[NOMBRE CUENTA])), {""})),
    ISNUMBER(MATCH(BP[[#This Row],[CODIGO]], _xlpm.codigos_devolucion, 0))
)</f>
        <v>0</v>
      </c>
    </row>
    <row r="9920" spans="1:9" x14ac:dyDescent="0.25">
      <c r="A9920" s="68"/>
      <c r="B9920" s="68"/>
      <c r="C9920" s="68"/>
      <c r="D9920" s="68"/>
      <c r="E9920" s="68"/>
      <c r="F9920" s="68"/>
      <c r="G9920" s="389"/>
      <c r="H9920" s="387" t="b" cm="1">
        <f t="array" aca="1" ref="H9920" ca="1">EsNegrita(BP[[#This Row],[CODIGO]])</f>
        <v>0</v>
      </c>
      <c r="I9920" s="387" t="b" cm="1">
        <f t="array" ref="I9920">_xlfn.LET(
    _xlpm.codigos_devolucion, _xlfn.UNIQUE(_xlfn._xlws.FILTER(BP[CODIGO], ISNUMBER(SEARCH("devoluci", BP[NOMBRE CUENTA])), {""})),
    ISNUMBER(MATCH(BP[[#This Row],[CODIGO]], _xlpm.codigos_devolucion, 0))
)</f>
        <v>0</v>
      </c>
    </row>
    <row r="9921" spans="1:9" x14ac:dyDescent="0.25">
      <c r="A9921" s="68"/>
      <c r="B9921" s="68"/>
      <c r="C9921" s="68"/>
      <c r="D9921" s="68"/>
      <c r="E9921" s="68"/>
      <c r="F9921" s="68"/>
      <c r="G9921" s="389"/>
      <c r="H9921" s="387" t="b" cm="1">
        <f t="array" aca="1" ref="H9921" ca="1">EsNegrita(BP[[#This Row],[CODIGO]])</f>
        <v>0</v>
      </c>
      <c r="I9921" s="387" t="b" cm="1">
        <f t="array" ref="I9921">_xlfn.LET(
    _xlpm.codigos_devolucion, _xlfn.UNIQUE(_xlfn._xlws.FILTER(BP[CODIGO], ISNUMBER(SEARCH("devoluci", BP[NOMBRE CUENTA])), {""})),
    ISNUMBER(MATCH(BP[[#This Row],[CODIGO]], _xlpm.codigos_devolucion, 0))
)</f>
        <v>0</v>
      </c>
    </row>
    <row r="9922" spans="1:9" x14ac:dyDescent="0.25">
      <c r="A9922" s="68"/>
      <c r="B9922" s="68"/>
      <c r="C9922" s="68"/>
      <c r="D9922" s="68"/>
      <c r="E9922" s="68"/>
      <c r="F9922" s="68"/>
      <c r="G9922" s="389"/>
      <c r="H9922" s="387" t="b" cm="1">
        <f t="array" aca="1" ref="H9922" ca="1">EsNegrita(BP[[#This Row],[CODIGO]])</f>
        <v>0</v>
      </c>
      <c r="I9922" s="387" t="b" cm="1">
        <f t="array" ref="I9922">_xlfn.LET(
    _xlpm.codigos_devolucion, _xlfn.UNIQUE(_xlfn._xlws.FILTER(BP[CODIGO], ISNUMBER(SEARCH("devoluci", BP[NOMBRE CUENTA])), {""})),
    ISNUMBER(MATCH(BP[[#This Row],[CODIGO]], _xlpm.codigos_devolucion, 0))
)</f>
        <v>0</v>
      </c>
    </row>
    <row r="9923" spans="1:9" x14ac:dyDescent="0.25">
      <c r="A9923" s="68"/>
      <c r="B9923" s="68"/>
      <c r="C9923" s="68"/>
      <c r="D9923" s="68"/>
      <c r="E9923" s="68"/>
      <c r="F9923" s="68"/>
      <c r="G9923" s="389"/>
      <c r="H9923" s="387" t="b" cm="1">
        <f t="array" aca="1" ref="H9923" ca="1">EsNegrita(BP[[#This Row],[CODIGO]])</f>
        <v>0</v>
      </c>
      <c r="I9923" s="387" t="b" cm="1">
        <f t="array" ref="I9923">_xlfn.LET(
    _xlpm.codigos_devolucion, _xlfn.UNIQUE(_xlfn._xlws.FILTER(BP[CODIGO], ISNUMBER(SEARCH("devoluci", BP[NOMBRE CUENTA])), {""})),
    ISNUMBER(MATCH(BP[[#This Row],[CODIGO]], _xlpm.codigos_devolucion, 0))
)</f>
        <v>0</v>
      </c>
    </row>
    <row r="9924" spans="1:9" x14ac:dyDescent="0.25">
      <c r="A9924" s="68"/>
      <c r="B9924" s="68"/>
      <c r="C9924" s="68"/>
      <c r="D9924" s="68"/>
      <c r="E9924" s="68"/>
      <c r="F9924" s="68"/>
      <c r="G9924" s="389"/>
      <c r="H9924" s="387" t="b" cm="1">
        <f t="array" aca="1" ref="H9924" ca="1">EsNegrita(BP[[#This Row],[CODIGO]])</f>
        <v>0</v>
      </c>
      <c r="I9924" s="387" t="b" cm="1">
        <f t="array" ref="I9924">_xlfn.LET(
    _xlpm.codigos_devolucion, _xlfn.UNIQUE(_xlfn._xlws.FILTER(BP[CODIGO], ISNUMBER(SEARCH("devoluci", BP[NOMBRE CUENTA])), {""})),
    ISNUMBER(MATCH(BP[[#This Row],[CODIGO]], _xlpm.codigos_devolucion, 0))
)</f>
        <v>0</v>
      </c>
    </row>
    <row r="9925" spans="1:9" x14ac:dyDescent="0.25">
      <c r="A9925" s="68"/>
      <c r="B9925" s="68"/>
      <c r="C9925" s="68"/>
      <c r="D9925" s="68"/>
      <c r="E9925" s="68"/>
      <c r="F9925" s="68"/>
      <c r="G9925" s="389"/>
      <c r="H9925" s="387" t="b" cm="1">
        <f t="array" aca="1" ref="H9925" ca="1">EsNegrita(BP[[#This Row],[CODIGO]])</f>
        <v>0</v>
      </c>
      <c r="I9925" s="387" t="b" cm="1">
        <f t="array" ref="I9925">_xlfn.LET(
    _xlpm.codigos_devolucion, _xlfn.UNIQUE(_xlfn._xlws.FILTER(BP[CODIGO], ISNUMBER(SEARCH("devoluci", BP[NOMBRE CUENTA])), {""})),
    ISNUMBER(MATCH(BP[[#This Row],[CODIGO]], _xlpm.codigos_devolucion, 0))
)</f>
        <v>0</v>
      </c>
    </row>
    <row r="9926" spans="1:9" x14ac:dyDescent="0.25">
      <c r="A9926" s="68"/>
      <c r="B9926" s="68"/>
      <c r="C9926" s="68"/>
      <c r="D9926" s="68"/>
      <c r="E9926" s="68"/>
      <c r="F9926" s="68"/>
      <c r="G9926" s="389"/>
      <c r="H9926" s="387" t="b" cm="1">
        <f t="array" aca="1" ref="H9926" ca="1">EsNegrita(BP[[#This Row],[CODIGO]])</f>
        <v>0</v>
      </c>
      <c r="I9926" s="387" t="b" cm="1">
        <f t="array" ref="I9926">_xlfn.LET(
    _xlpm.codigos_devolucion, _xlfn.UNIQUE(_xlfn._xlws.FILTER(BP[CODIGO], ISNUMBER(SEARCH("devoluci", BP[NOMBRE CUENTA])), {""})),
    ISNUMBER(MATCH(BP[[#This Row],[CODIGO]], _xlpm.codigos_devolucion, 0))
)</f>
        <v>0</v>
      </c>
    </row>
    <row r="9927" spans="1:9" x14ac:dyDescent="0.25">
      <c r="A9927" s="68"/>
      <c r="B9927" s="68"/>
      <c r="C9927" s="68"/>
      <c r="D9927" s="68"/>
      <c r="E9927" s="68"/>
      <c r="F9927" s="68"/>
      <c r="G9927" s="389"/>
      <c r="H9927" s="387" t="b" cm="1">
        <f t="array" aca="1" ref="H9927" ca="1">EsNegrita(BP[[#This Row],[CODIGO]])</f>
        <v>0</v>
      </c>
      <c r="I9927" s="387" t="b" cm="1">
        <f t="array" ref="I9927">_xlfn.LET(
    _xlpm.codigos_devolucion, _xlfn.UNIQUE(_xlfn._xlws.FILTER(BP[CODIGO], ISNUMBER(SEARCH("devoluci", BP[NOMBRE CUENTA])), {""})),
    ISNUMBER(MATCH(BP[[#This Row],[CODIGO]], _xlpm.codigos_devolucion, 0))
)</f>
        <v>0</v>
      </c>
    </row>
    <row r="9928" spans="1:9" x14ac:dyDescent="0.25">
      <c r="A9928" s="68"/>
      <c r="B9928" s="68"/>
      <c r="C9928" s="68"/>
      <c r="D9928" s="68"/>
      <c r="E9928" s="68"/>
      <c r="F9928" s="68"/>
      <c r="G9928" s="389"/>
      <c r="H9928" s="387" t="b" cm="1">
        <f t="array" aca="1" ref="H9928" ca="1">EsNegrita(BP[[#This Row],[CODIGO]])</f>
        <v>0</v>
      </c>
      <c r="I9928" s="387" t="b" cm="1">
        <f t="array" ref="I9928">_xlfn.LET(
    _xlpm.codigos_devolucion, _xlfn.UNIQUE(_xlfn._xlws.FILTER(BP[CODIGO], ISNUMBER(SEARCH("devoluci", BP[NOMBRE CUENTA])), {""})),
    ISNUMBER(MATCH(BP[[#This Row],[CODIGO]], _xlpm.codigos_devolucion, 0))
)</f>
        <v>0</v>
      </c>
    </row>
    <row r="9929" spans="1:9" x14ac:dyDescent="0.25">
      <c r="A9929" s="68"/>
      <c r="B9929" s="68"/>
      <c r="C9929" s="68"/>
      <c r="D9929" s="68"/>
      <c r="E9929" s="68"/>
      <c r="F9929" s="68"/>
      <c r="G9929" s="389"/>
      <c r="H9929" s="387" t="b" cm="1">
        <f t="array" aca="1" ref="H9929" ca="1">EsNegrita(BP[[#This Row],[CODIGO]])</f>
        <v>0</v>
      </c>
      <c r="I9929" s="387" t="b" cm="1">
        <f t="array" ref="I9929">_xlfn.LET(
    _xlpm.codigos_devolucion, _xlfn.UNIQUE(_xlfn._xlws.FILTER(BP[CODIGO], ISNUMBER(SEARCH("devoluci", BP[NOMBRE CUENTA])), {""})),
    ISNUMBER(MATCH(BP[[#This Row],[CODIGO]], _xlpm.codigos_devolucion, 0))
)</f>
        <v>0</v>
      </c>
    </row>
    <row r="9930" spans="1:9" x14ac:dyDescent="0.25">
      <c r="A9930" s="68"/>
      <c r="B9930" s="68"/>
      <c r="C9930" s="68"/>
      <c r="D9930" s="68"/>
      <c r="E9930" s="68"/>
      <c r="F9930" s="68"/>
      <c r="G9930" s="389"/>
      <c r="H9930" s="387" t="b" cm="1">
        <f t="array" aca="1" ref="H9930" ca="1">EsNegrita(BP[[#This Row],[CODIGO]])</f>
        <v>0</v>
      </c>
      <c r="I9930" s="387" t="b" cm="1">
        <f t="array" ref="I9930">_xlfn.LET(
    _xlpm.codigos_devolucion, _xlfn.UNIQUE(_xlfn._xlws.FILTER(BP[CODIGO], ISNUMBER(SEARCH("devoluci", BP[NOMBRE CUENTA])), {""})),
    ISNUMBER(MATCH(BP[[#This Row],[CODIGO]], _xlpm.codigos_devolucion, 0))
)</f>
        <v>0</v>
      </c>
    </row>
    <row r="9931" spans="1:9" x14ac:dyDescent="0.25">
      <c r="A9931" s="68"/>
      <c r="B9931" s="68"/>
      <c r="C9931" s="68"/>
      <c r="D9931" s="68"/>
      <c r="E9931" s="68"/>
      <c r="F9931" s="68"/>
      <c r="G9931" s="389"/>
      <c r="H9931" s="387" t="b" cm="1">
        <f t="array" aca="1" ref="H9931" ca="1">EsNegrita(BP[[#This Row],[CODIGO]])</f>
        <v>0</v>
      </c>
      <c r="I9931" s="387" t="b" cm="1">
        <f t="array" ref="I9931">_xlfn.LET(
    _xlpm.codigos_devolucion, _xlfn.UNIQUE(_xlfn._xlws.FILTER(BP[CODIGO], ISNUMBER(SEARCH("devoluci", BP[NOMBRE CUENTA])), {""})),
    ISNUMBER(MATCH(BP[[#This Row],[CODIGO]], _xlpm.codigos_devolucion, 0))
)</f>
        <v>0</v>
      </c>
    </row>
    <row r="9932" spans="1:9" x14ac:dyDescent="0.25">
      <c r="A9932" s="68"/>
      <c r="B9932" s="68"/>
      <c r="C9932" s="68"/>
      <c r="D9932" s="68"/>
      <c r="E9932" s="68"/>
      <c r="F9932" s="68"/>
      <c r="G9932" s="389"/>
      <c r="H9932" s="387" t="b" cm="1">
        <f t="array" aca="1" ref="H9932" ca="1">EsNegrita(BP[[#This Row],[CODIGO]])</f>
        <v>0</v>
      </c>
      <c r="I9932" s="387" t="b" cm="1">
        <f t="array" ref="I9932">_xlfn.LET(
    _xlpm.codigos_devolucion, _xlfn.UNIQUE(_xlfn._xlws.FILTER(BP[CODIGO], ISNUMBER(SEARCH("devoluci", BP[NOMBRE CUENTA])), {""})),
    ISNUMBER(MATCH(BP[[#This Row],[CODIGO]], _xlpm.codigos_devolucion, 0))
)</f>
        <v>0</v>
      </c>
    </row>
    <row r="9933" spans="1:9" x14ac:dyDescent="0.25">
      <c r="A9933" s="68"/>
      <c r="B9933" s="68"/>
      <c r="C9933" s="68"/>
      <c r="D9933" s="68"/>
      <c r="E9933" s="68"/>
      <c r="F9933" s="68"/>
      <c r="G9933" s="389"/>
      <c r="H9933" s="387" t="b" cm="1">
        <f t="array" aca="1" ref="H9933" ca="1">EsNegrita(BP[[#This Row],[CODIGO]])</f>
        <v>0</v>
      </c>
      <c r="I9933" s="387" t="b" cm="1">
        <f t="array" ref="I9933">_xlfn.LET(
    _xlpm.codigos_devolucion, _xlfn.UNIQUE(_xlfn._xlws.FILTER(BP[CODIGO], ISNUMBER(SEARCH("devoluci", BP[NOMBRE CUENTA])), {""})),
    ISNUMBER(MATCH(BP[[#This Row],[CODIGO]], _xlpm.codigos_devolucion, 0))
)</f>
        <v>0</v>
      </c>
    </row>
    <row r="9934" spans="1:9" x14ac:dyDescent="0.25">
      <c r="A9934" s="68"/>
      <c r="B9934" s="68"/>
      <c r="C9934" s="68"/>
      <c r="D9934" s="68"/>
      <c r="E9934" s="68"/>
      <c r="F9934" s="68"/>
      <c r="G9934" s="389"/>
      <c r="H9934" s="387" t="b" cm="1">
        <f t="array" aca="1" ref="H9934" ca="1">EsNegrita(BP[[#This Row],[CODIGO]])</f>
        <v>0</v>
      </c>
      <c r="I9934" s="387" t="b" cm="1">
        <f t="array" ref="I9934">_xlfn.LET(
    _xlpm.codigos_devolucion, _xlfn.UNIQUE(_xlfn._xlws.FILTER(BP[CODIGO], ISNUMBER(SEARCH("devoluci", BP[NOMBRE CUENTA])), {""})),
    ISNUMBER(MATCH(BP[[#This Row],[CODIGO]], _xlpm.codigos_devolucion, 0))
)</f>
        <v>0</v>
      </c>
    </row>
    <row r="9935" spans="1:9" x14ac:dyDescent="0.25">
      <c r="A9935" s="68"/>
      <c r="B9935" s="68"/>
      <c r="C9935" s="68"/>
      <c r="D9935" s="68"/>
      <c r="E9935" s="68"/>
      <c r="F9935" s="68"/>
      <c r="G9935" s="389"/>
      <c r="H9935" s="387" t="b" cm="1">
        <f t="array" aca="1" ref="H9935" ca="1">EsNegrita(BP[[#This Row],[CODIGO]])</f>
        <v>0</v>
      </c>
      <c r="I9935" s="387" t="b" cm="1">
        <f t="array" ref="I9935">_xlfn.LET(
    _xlpm.codigos_devolucion, _xlfn.UNIQUE(_xlfn._xlws.FILTER(BP[CODIGO], ISNUMBER(SEARCH("devoluci", BP[NOMBRE CUENTA])), {""})),
    ISNUMBER(MATCH(BP[[#This Row],[CODIGO]], _xlpm.codigos_devolucion, 0))
)</f>
        <v>0</v>
      </c>
    </row>
    <row r="9936" spans="1:9" x14ac:dyDescent="0.25">
      <c r="A9936" s="68"/>
      <c r="B9936" s="68"/>
      <c r="C9936" s="68"/>
      <c r="D9936" s="68"/>
      <c r="E9936" s="68"/>
      <c r="F9936" s="68"/>
      <c r="G9936" s="389"/>
      <c r="H9936" s="387" t="b" cm="1">
        <f t="array" aca="1" ref="H9936" ca="1">EsNegrita(BP[[#This Row],[CODIGO]])</f>
        <v>0</v>
      </c>
      <c r="I9936" s="387" t="b" cm="1">
        <f t="array" ref="I9936">_xlfn.LET(
    _xlpm.codigos_devolucion, _xlfn.UNIQUE(_xlfn._xlws.FILTER(BP[CODIGO], ISNUMBER(SEARCH("devoluci", BP[NOMBRE CUENTA])), {""})),
    ISNUMBER(MATCH(BP[[#This Row],[CODIGO]], _xlpm.codigos_devolucion, 0))
)</f>
        <v>0</v>
      </c>
    </row>
    <row r="9937" spans="1:9" x14ac:dyDescent="0.25">
      <c r="A9937" s="68"/>
      <c r="B9937" s="68"/>
      <c r="C9937" s="68"/>
      <c r="D9937" s="68"/>
      <c r="E9937" s="68"/>
      <c r="F9937" s="68"/>
      <c r="G9937" s="389"/>
      <c r="H9937" s="387" t="b" cm="1">
        <f t="array" aca="1" ref="H9937" ca="1">EsNegrita(BP[[#This Row],[CODIGO]])</f>
        <v>0</v>
      </c>
      <c r="I9937" s="387" t="b" cm="1">
        <f t="array" ref="I9937">_xlfn.LET(
    _xlpm.codigos_devolucion, _xlfn.UNIQUE(_xlfn._xlws.FILTER(BP[CODIGO], ISNUMBER(SEARCH("devoluci", BP[NOMBRE CUENTA])), {""})),
    ISNUMBER(MATCH(BP[[#This Row],[CODIGO]], _xlpm.codigos_devolucion, 0))
)</f>
        <v>0</v>
      </c>
    </row>
    <row r="9938" spans="1:9" x14ac:dyDescent="0.25">
      <c r="A9938" s="68"/>
      <c r="B9938" s="68"/>
      <c r="C9938" s="68"/>
      <c r="D9938" s="68"/>
      <c r="E9938" s="68"/>
      <c r="F9938" s="68"/>
      <c r="G9938" s="389"/>
      <c r="H9938" s="387" t="b" cm="1">
        <f t="array" aca="1" ref="H9938" ca="1">EsNegrita(BP[[#This Row],[CODIGO]])</f>
        <v>0</v>
      </c>
      <c r="I9938" s="387" t="b" cm="1">
        <f t="array" ref="I9938">_xlfn.LET(
    _xlpm.codigos_devolucion, _xlfn.UNIQUE(_xlfn._xlws.FILTER(BP[CODIGO], ISNUMBER(SEARCH("devoluci", BP[NOMBRE CUENTA])), {""})),
    ISNUMBER(MATCH(BP[[#This Row],[CODIGO]], _xlpm.codigos_devolucion, 0))
)</f>
        <v>0</v>
      </c>
    </row>
    <row r="9939" spans="1:9" x14ac:dyDescent="0.25">
      <c r="A9939" s="68"/>
      <c r="B9939" s="68"/>
      <c r="C9939" s="68"/>
      <c r="D9939" s="68"/>
      <c r="E9939" s="68"/>
      <c r="F9939" s="68"/>
      <c r="G9939" s="389"/>
      <c r="H9939" s="387" t="b" cm="1">
        <f t="array" aca="1" ref="H9939" ca="1">EsNegrita(BP[[#This Row],[CODIGO]])</f>
        <v>0</v>
      </c>
      <c r="I9939" s="387" t="b" cm="1">
        <f t="array" ref="I9939">_xlfn.LET(
    _xlpm.codigos_devolucion, _xlfn.UNIQUE(_xlfn._xlws.FILTER(BP[CODIGO], ISNUMBER(SEARCH("devoluci", BP[NOMBRE CUENTA])), {""})),
    ISNUMBER(MATCH(BP[[#This Row],[CODIGO]], _xlpm.codigos_devolucion, 0))
)</f>
        <v>0</v>
      </c>
    </row>
    <row r="9940" spans="1:9" x14ac:dyDescent="0.25">
      <c r="A9940" s="68"/>
      <c r="B9940" s="68"/>
      <c r="C9940" s="68"/>
      <c r="D9940" s="68"/>
      <c r="E9940" s="68"/>
      <c r="F9940" s="68"/>
      <c r="G9940" s="389"/>
      <c r="H9940" s="387" t="b" cm="1">
        <f t="array" aca="1" ref="H9940" ca="1">EsNegrita(BP[[#This Row],[CODIGO]])</f>
        <v>0</v>
      </c>
      <c r="I9940" s="387" t="b" cm="1">
        <f t="array" ref="I9940">_xlfn.LET(
    _xlpm.codigos_devolucion, _xlfn.UNIQUE(_xlfn._xlws.FILTER(BP[CODIGO], ISNUMBER(SEARCH("devoluci", BP[NOMBRE CUENTA])), {""})),
    ISNUMBER(MATCH(BP[[#This Row],[CODIGO]], _xlpm.codigos_devolucion, 0))
)</f>
        <v>0</v>
      </c>
    </row>
    <row r="9941" spans="1:9" x14ac:dyDescent="0.25">
      <c r="A9941" s="68"/>
      <c r="B9941" s="68"/>
      <c r="C9941" s="68"/>
      <c r="D9941" s="68"/>
      <c r="E9941" s="68"/>
      <c r="F9941" s="68"/>
      <c r="G9941" s="389"/>
      <c r="H9941" s="387" t="b" cm="1">
        <f t="array" aca="1" ref="H9941" ca="1">EsNegrita(BP[[#This Row],[CODIGO]])</f>
        <v>0</v>
      </c>
      <c r="I9941" s="387" t="b" cm="1">
        <f t="array" ref="I9941">_xlfn.LET(
    _xlpm.codigos_devolucion, _xlfn.UNIQUE(_xlfn._xlws.FILTER(BP[CODIGO], ISNUMBER(SEARCH("devoluci", BP[NOMBRE CUENTA])), {""})),
    ISNUMBER(MATCH(BP[[#This Row],[CODIGO]], _xlpm.codigos_devolucion, 0))
)</f>
        <v>0</v>
      </c>
    </row>
    <row r="9942" spans="1:9" x14ac:dyDescent="0.25">
      <c r="A9942" s="68"/>
      <c r="B9942" s="68"/>
      <c r="C9942" s="68"/>
      <c r="D9942" s="68"/>
      <c r="E9942" s="68"/>
      <c r="F9942" s="68"/>
      <c r="G9942" s="389"/>
      <c r="H9942" s="387" t="b" cm="1">
        <f t="array" aca="1" ref="H9942" ca="1">EsNegrita(BP[[#This Row],[CODIGO]])</f>
        <v>0</v>
      </c>
      <c r="I9942" s="387" t="b" cm="1">
        <f t="array" ref="I9942">_xlfn.LET(
    _xlpm.codigos_devolucion, _xlfn.UNIQUE(_xlfn._xlws.FILTER(BP[CODIGO], ISNUMBER(SEARCH("devoluci", BP[NOMBRE CUENTA])), {""})),
    ISNUMBER(MATCH(BP[[#This Row],[CODIGO]], _xlpm.codigos_devolucion, 0))
)</f>
        <v>0</v>
      </c>
    </row>
    <row r="9943" spans="1:9" x14ac:dyDescent="0.25">
      <c r="A9943" s="68"/>
      <c r="B9943" s="68"/>
      <c r="C9943" s="68"/>
      <c r="D9943" s="68"/>
      <c r="E9943" s="68"/>
      <c r="F9943" s="68"/>
      <c r="G9943" s="389"/>
      <c r="H9943" s="387" t="b" cm="1">
        <f t="array" aca="1" ref="H9943" ca="1">EsNegrita(BP[[#This Row],[CODIGO]])</f>
        <v>0</v>
      </c>
      <c r="I9943" s="387" t="b" cm="1">
        <f t="array" ref="I9943">_xlfn.LET(
    _xlpm.codigos_devolucion, _xlfn.UNIQUE(_xlfn._xlws.FILTER(BP[CODIGO], ISNUMBER(SEARCH("devoluci", BP[NOMBRE CUENTA])), {""})),
    ISNUMBER(MATCH(BP[[#This Row],[CODIGO]], _xlpm.codigos_devolucion, 0))
)</f>
        <v>0</v>
      </c>
    </row>
    <row r="9944" spans="1:9" x14ac:dyDescent="0.25">
      <c r="A9944" s="68"/>
      <c r="B9944" s="68"/>
      <c r="C9944" s="68"/>
      <c r="D9944" s="68"/>
      <c r="E9944" s="68"/>
      <c r="F9944" s="68"/>
      <c r="G9944" s="389"/>
      <c r="H9944" s="387" t="b" cm="1">
        <f t="array" aca="1" ref="H9944" ca="1">EsNegrita(BP[[#This Row],[CODIGO]])</f>
        <v>0</v>
      </c>
      <c r="I9944" s="387" t="b" cm="1">
        <f t="array" ref="I9944">_xlfn.LET(
    _xlpm.codigos_devolucion, _xlfn.UNIQUE(_xlfn._xlws.FILTER(BP[CODIGO], ISNUMBER(SEARCH("devoluci", BP[NOMBRE CUENTA])), {""})),
    ISNUMBER(MATCH(BP[[#This Row],[CODIGO]], _xlpm.codigos_devolucion, 0))
)</f>
        <v>0</v>
      </c>
    </row>
    <row r="9945" spans="1:9" x14ac:dyDescent="0.25">
      <c r="A9945" s="392"/>
      <c r="B9945" s="392"/>
      <c r="C9945" s="392"/>
      <c r="D9945" s="392"/>
      <c r="E9945" s="392"/>
      <c r="F9945" s="392"/>
      <c r="G9945" s="393"/>
      <c r="H9945" s="387" t="b" cm="1">
        <f t="array" aca="1" ref="H9945" ca="1">EsNegrita(BP[[#This Row],[CODIGO]])</f>
        <v>0</v>
      </c>
      <c r="I9945" s="387" t="b" cm="1">
        <f t="array" ref="I9945">_xlfn.LET(
    _xlpm.codigos_devolucion, _xlfn.UNIQUE(_xlfn._xlws.FILTER(BP[CODIGO], ISNUMBER(SEARCH("devoluci", BP[NOMBRE CUENTA])), {""})),
    ISNUMBER(MATCH(BP[[#This Row],[CODIGO]], _xlpm.codigos_devolucion, 0))
)</f>
        <v>0</v>
      </c>
    </row>
    <row r="9946" spans="1:9" x14ac:dyDescent="0.25">
      <c r="A9946" s="68"/>
      <c r="B9946" s="68"/>
      <c r="C9946" s="68"/>
      <c r="D9946" s="68"/>
      <c r="E9946" s="68"/>
      <c r="F9946" s="68"/>
      <c r="G9946" s="389"/>
      <c r="H9946" s="387" t="b" cm="1">
        <f t="array" aca="1" ref="H9946" ca="1">EsNegrita(BP[[#This Row],[CODIGO]])</f>
        <v>0</v>
      </c>
      <c r="I9946" s="387" t="b" cm="1">
        <f t="array" ref="I9946">_xlfn.LET(
    _xlpm.codigos_devolucion, _xlfn.UNIQUE(_xlfn._xlws.FILTER(BP[CODIGO], ISNUMBER(SEARCH("devoluci", BP[NOMBRE CUENTA])), {""})),
    ISNUMBER(MATCH(BP[[#This Row],[CODIGO]], _xlpm.codigos_devolucion, 0))
)</f>
        <v>0</v>
      </c>
    </row>
    <row r="9947" spans="1:9" x14ac:dyDescent="0.25">
      <c r="A9947" s="68"/>
      <c r="B9947" s="68"/>
      <c r="C9947" s="68"/>
      <c r="D9947" s="68"/>
      <c r="E9947" s="68"/>
      <c r="F9947" s="68"/>
      <c r="G9947" s="389"/>
      <c r="H9947" s="387" t="b" cm="1">
        <f t="array" aca="1" ref="H9947" ca="1">EsNegrita(BP[[#This Row],[CODIGO]])</f>
        <v>0</v>
      </c>
      <c r="I9947" s="387" t="b" cm="1">
        <f t="array" ref="I9947">_xlfn.LET(
    _xlpm.codigos_devolucion, _xlfn.UNIQUE(_xlfn._xlws.FILTER(BP[CODIGO], ISNUMBER(SEARCH("devoluci", BP[NOMBRE CUENTA])), {""})),
    ISNUMBER(MATCH(BP[[#This Row],[CODIGO]], _xlpm.codigos_devolucion, 0))
)</f>
        <v>0</v>
      </c>
    </row>
    <row r="9948" spans="1:9" x14ac:dyDescent="0.25">
      <c r="A9948" s="68"/>
      <c r="B9948" s="68"/>
      <c r="C9948" s="68"/>
      <c r="D9948" s="68"/>
      <c r="E9948" s="68"/>
      <c r="F9948" s="68"/>
      <c r="G9948" s="389"/>
      <c r="H9948" s="387" t="b" cm="1">
        <f t="array" aca="1" ref="H9948" ca="1">EsNegrita(BP[[#This Row],[CODIGO]])</f>
        <v>0</v>
      </c>
      <c r="I9948" s="387" t="b" cm="1">
        <f t="array" ref="I9948">_xlfn.LET(
    _xlpm.codigos_devolucion, _xlfn.UNIQUE(_xlfn._xlws.FILTER(BP[CODIGO], ISNUMBER(SEARCH("devoluci", BP[NOMBRE CUENTA])), {""})),
    ISNUMBER(MATCH(BP[[#This Row],[CODIGO]], _xlpm.codigos_devolucion, 0))
)</f>
        <v>0</v>
      </c>
    </row>
    <row r="9949" spans="1:9" x14ac:dyDescent="0.25">
      <c r="A9949" s="68"/>
      <c r="B9949" s="68"/>
      <c r="C9949" s="68"/>
      <c r="D9949" s="68"/>
      <c r="E9949" s="68"/>
      <c r="F9949" s="68"/>
      <c r="G9949" s="389"/>
      <c r="H9949" s="387" t="b" cm="1">
        <f t="array" aca="1" ref="H9949" ca="1">EsNegrita(BP[[#This Row],[CODIGO]])</f>
        <v>0</v>
      </c>
      <c r="I9949" s="387" t="b" cm="1">
        <f t="array" ref="I9949">_xlfn.LET(
    _xlpm.codigos_devolucion, _xlfn.UNIQUE(_xlfn._xlws.FILTER(BP[CODIGO], ISNUMBER(SEARCH("devoluci", BP[NOMBRE CUENTA])), {""})),
    ISNUMBER(MATCH(BP[[#This Row],[CODIGO]], _xlpm.codigos_devolucion, 0))
)</f>
        <v>0</v>
      </c>
    </row>
    <row r="9950" spans="1:9" x14ac:dyDescent="0.25">
      <c r="A9950" s="68"/>
      <c r="B9950" s="68"/>
      <c r="C9950" s="68"/>
      <c r="D9950" s="68"/>
      <c r="E9950" s="68"/>
      <c r="F9950" s="68"/>
      <c r="G9950" s="389"/>
      <c r="H9950" s="387" t="b" cm="1">
        <f t="array" aca="1" ref="H9950" ca="1">EsNegrita(BP[[#This Row],[CODIGO]])</f>
        <v>0</v>
      </c>
      <c r="I9950" s="387" t="b" cm="1">
        <f t="array" ref="I9950">_xlfn.LET(
    _xlpm.codigos_devolucion, _xlfn.UNIQUE(_xlfn._xlws.FILTER(BP[CODIGO], ISNUMBER(SEARCH("devoluci", BP[NOMBRE CUENTA])), {""})),
    ISNUMBER(MATCH(BP[[#This Row],[CODIGO]], _xlpm.codigos_devolucion, 0))
)</f>
        <v>0</v>
      </c>
    </row>
    <row r="9951" spans="1:9" x14ac:dyDescent="0.25">
      <c r="A9951" s="68"/>
      <c r="B9951" s="68"/>
      <c r="C9951" s="68"/>
      <c r="D9951" s="68"/>
      <c r="E9951" s="68"/>
      <c r="F9951" s="68"/>
      <c r="G9951" s="389"/>
      <c r="H9951" s="387" t="b" cm="1">
        <f t="array" aca="1" ref="H9951" ca="1">EsNegrita(BP[[#This Row],[CODIGO]])</f>
        <v>0</v>
      </c>
      <c r="I9951" s="387" t="b" cm="1">
        <f t="array" ref="I9951">_xlfn.LET(
    _xlpm.codigos_devolucion, _xlfn.UNIQUE(_xlfn._xlws.FILTER(BP[CODIGO], ISNUMBER(SEARCH("devoluci", BP[NOMBRE CUENTA])), {""})),
    ISNUMBER(MATCH(BP[[#This Row],[CODIGO]], _xlpm.codigos_devolucion, 0))
)</f>
        <v>0</v>
      </c>
    </row>
    <row r="9952" spans="1:9" x14ac:dyDescent="0.25">
      <c r="A9952" s="68"/>
      <c r="B9952" s="68"/>
      <c r="C9952" s="68"/>
      <c r="D9952" s="68"/>
      <c r="E9952" s="68"/>
      <c r="F9952" s="68"/>
      <c r="G9952" s="389"/>
      <c r="H9952" s="387" t="b" cm="1">
        <f t="array" aca="1" ref="H9952" ca="1">EsNegrita(BP[[#This Row],[CODIGO]])</f>
        <v>0</v>
      </c>
      <c r="I9952" s="387" t="b" cm="1">
        <f t="array" ref="I9952">_xlfn.LET(
    _xlpm.codigos_devolucion, _xlfn.UNIQUE(_xlfn._xlws.FILTER(BP[CODIGO], ISNUMBER(SEARCH("devoluci", BP[NOMBRE CUENTA])), {""})),
    ISNUMBER(MATCH(BP[[#This Row],[CODIGO]], _xlpm.codigos_devolucion, 0))
)</f>
        <v>0</v>
      </c>
    </row>
    <row r="9953" spans="1:9" x14ac:dyDescent="0.25">
      <c r="A9953" s="68"/>
      <c r="B9953" s="68"/>
      <c r="C9953" s="68"/>
      <c r="D9953" s="68"/>
      <c r="E9953" s="68"/>
      <c r="F9953" s="68"/>
      <c r="G9953" s="389"/>
      <c r="H9953" s="387" t="b" cm="1">
        <f t="array" aca="1" ref="H9953" ca="1">EsNegrita(BP[[#This Row],[CODIGO]])</f>
        <v>0</v>
      </c>
      <c r="I9953" s="387" t="b" cm="1">
        <f t="array" ref="I9953">_xlfn.LET(
    _xlpm.codigos_devolucion, _xlfn.UNIQUE(_xlfn._xlws.FILTER(BP[CODIGO], ISNUMBER(SEARCH("devoluci", BP[NOMBRE CUENTA])), {""})),
    ISNUMBER(MATCH(BP[[#This Row],[CODIGO]], _xlpm.codigos_devolucion, 0))
)</f>
        <v>0</v>
      </c>
    </row>
    <row r="9954" spans="1:9" x14ac:dyDescent="0.25">
      <c r="A9954" s="68"/>
      <c r="B9954" s="68"/>
      <c r="C9954" s="68"/>
      <c r="D9954" s="68"/>
      <c r="E9954" s="68"/>
      <c r="F9954" s="68"/>
      <c r="G9954" s="389"/>
      <c r="H9954" s="387" t="b" cm="1">
        <f t="array" aca="1" ref="H9954" ca="1">EsNegrita(BP[[#This Row],[CODIGO]])</f>
        <v>0</v>
      </c>
      <c r="I9954" s="387" t="b" cm="1">
        <f t="array" ref="I9954">_xlfn.LET(
    _xlpm.codigos_devolucion, _xlfn.UNIQUE(_xlfn._xlws.FILTER(BP[CODIGO], ISNUMBER(SEARCH("devoluci", BP[NOMBRE CUENTA])), {""})),
    ISNUMBER(MATCH(BP[[#This Row],[CODIGO]], _xlpm.codigos_devolucion, 0))
)</f>
        <v>0</v>
      </c>
    </row>
    <row r="9955" spans="1:9" x14ac:dyDescent="0.25">
      <c r="A9955" s="68"/>
      <c r="B9955" s="68"/>
      <c r="C9955" s="68"/>
      <c r="D9955" s="68"/>
      <c r="E9955" s="68"/>
      <c r="F9955" s="68"/>
      <c r="G9955" s="389"/>
      <c r="H9955" s="387" t="b" cm="1">
        <f t="array" aca="1" ref="H9955" ca="1">EsNegrita(BP[[#This Row],[CODIGO]])</f>
        <v>0</v>
      </c>
      <c r="I9955" s="387" t="b" cm="1">
        <f t="array" ref="I9955">_xlfn.LET(
    _xlpm.codigos_devolucion, _xlfn.UNIQUE(_xlfn._xlws.FILTER(BP[CODIGO], ISNUMBER(SEARCH("devoluci", BP[NOMBRE CUENTA])), {""})),
    ISNUMBER(MATCH(BP[[#This Row],[CODIGO]], _xlpm.codigos_devolucion, 0))
)</f>
        <v>0</v>
      </c>
    </row>
    <row r="9956" spans="1:9" x14ac:dyDescent="0.25">
      <c r="A9956" s="68"/>
      <c r="B9956" s="68"/>
      <c r="C9956" s="68"/>
      <c r="D9956" s="68"/>
      <c r="E9956" s="68"/>
      <c r="F9956" s="68"/>
      <c r="G9956" s="389"/>
      <c r="H9956" s="387" t="b" cm="1">
        <f t="array" aca="1" ref="H9956" ca="1">EsNegrita(BP[[#This Row],[CODIGO]])</f>
        <v>0</v>
      </c>
      <c r="I9956" s="387" t="b" cm="1">
        <f t="array" ref="I9956">_xlfn.LET(
    _xlpm.codigos_devolucion, _xlfn.UNIQUE(_xlfn._xlws.FILTER(BP[CODIGO], ISNUMBER(SEARCH("devoluci", BP[NOMBRE CUENTA])), {""})),
    ISNUMBER(MATCH(BP[[#This Row],[CODIGO]], _xlpm.codigos_devolucion, 0))
)</f>
        <v>0</v>
      </c>
    </row>
    <row r="9957" spans="1:9" x14ac:dyDescent="0.25">
      <c r="A9957" s="68"/>
      <c r="B9957" s="68"/>
      <c r="C9957" s="68"/>
      <c r="D9957" s="68"/>
      <c r="E9957" s="68"/>
      <c r="F9957" s="68"/>
      <c r="G9957" s="389"/>
      <c r="H9957" s="387" t="b" cm="1">
        <f t="array" aca="1" ref="H9957" ca="1">EsNegrita(BP[[#This Row],[CODIGO]])</f>
        <v>0</v>
      </c>
      <c r="I9957" s="387" t="b" cm="1">
        <f t="array" ref="I9957">_xlfn.LET(
    _xlpm.codigos_devolucion, _xlfn.UNIQUE(_xlfn._xlws.FILTER(BP[CODIGO], ISNUMBER(SEARCH("devoluci", BP[NOMBRE CUENTA])), {""})),
    ISNUMBER(MATCH(BP[[#This Row],[CODIGO]], _xlpm.codigos_devolucion, 0))
)</f>
        <v>0</v>
      </c>
    </row>
    <row r="9958" spans="1:9" x14ac:dyDescent="0.25">
      <c r="A9958" s="68"/>
      <c r="B9958" s="68"/>
      <c r="C9958" s="68"/>
      <c r="D9958" s="68"/>
      <c r="E9958" s="68"/>
      <c r="F9958" s="68"/>
      <c r="G9958" s="389"/>
      <c r="H9958" s="387" t="b" cm="1">
        <f t="array" aca="1" ref="H9958" ca="1">EsNegrita(BP[[#This Row],[CODIGO]])</f>
        <v>0</v>
      </c>
      <c r="I9958" s="387" t="b" cm="1">
        <f t="array" ref="I9958">_xlfn.LET(
    _xlpm.codigos_devolucion, _xlfn.UNIQUE(_xlfn._xlws.FILTER(BP[CODIGO], ISNUMBER(SEARCH("devoluci", BP[NOMBRE CUENTA])), {""})),
    ISNUMBER(MATCH(BP[[#This Row],[CODIGO]], _xlpm.codigos_devolucion, 0))
)</f>
        <v>0</v>
      </c>
    </row>
    <row r="9959" spans="1:9" x14ac:dyDescent="0.25">
      <c r="A9959" s="68"/>
      <c r="B9959" s="68"/>
      <c r="C9959" s="68"/>
      <c r="D9959" s="68"/>
      <c r="E9959" s="68"/>
      <c r="F9959" s="68"/>
      <c r="G9959" s="389"/>
      <c r="H9959" s="387" t="b" cm="1">
        <f t="array" aca="1" ref="H9959" ca="1">EsNegrita(BP[[#This Row],[CODIGO]])</f>
        <v>0</v>
      </c>
      <c r="I9959" s="387" t="b" cm="1">
        <f t="array" ref="I9959">_xlfn.LET(
    _xlpm.codigos_devolucion, _xlfn.UNIQUE(_xlfn._xlws.FILTER(BP[CODIGO], ISNUMBER(SEARCH("devoluci", BP[NOMBRE CUENTA])), {""})),
    ISNUMBER(MATCH(BP[[#This Row],[CODIGO]], _xlpm.codigos_devolucion, 0))
)</f>
        <v>0</v>
      </c>
    </row>
    <row r="9960" spans="1:9" x14ac:dyDescent="0.25">
      <c r="A9960" s="68"/>
      <c r="B9960" s="68"/>
      <c r="C9960" s="68"/>
      <c r="D9960" s="68"/>
      <c r="E9960" s="68"/>
      <c r="F9960" s="68"/>
      <c r="G9960" s="389"/>
      <c r="H9960" s="387" t="b" cm="1">
        <f t="array" aca="1" ref="H9960" ca="1">EsNegrita(BP[[#This Row],[CODIGO]])</f>
        <v>0</v>
      </c>
      <c r="I9960" s="387" t="b" cm="1">
        <f t="array" ref="I9960">_xlfn.LET(
    _xlpm.codigos_devolucion, _xlfn.UNIQUE(_xlfn._xlws.FILTER(BP[CODIGO], ISNUMBER(SEARCH("devoluci", BP[NOMBRE CUENTA])), {""})),
    ISNUMBER(MATCH(BP[[#This Row],[CODIGO]], _xlpm.codigos_devolucion, 0))
)</f>
        <v>0</v>
      </c>
    </row>
    <row r="9961" spans="1:9" x14ac:dyDescent="0.25">
      <c r="A9961" s="68"/>
      <c r="B9961" s="68"/>
      <c r="C9961" s="68"/>
      <c r="D9961" s="68"/>
      <c r="E9961" s="68"/>
      <c r="F9961" s="68"/>
      <c r="G9961" s="389"/>
      <c r="H9961" s="387" t="b" cm="1">
        <f t="array" aca="1" ref="H9961" ca="1">EsNegrita(BP[[#This Row],[CODIGO]])</f>
        <v>0</v>
      </c>
      <c r="I9961" s="387" t="b" cm="1">
        <f t="array" ref="I9961">_xlfn.LET(
    _xlpm.codigos_devolucion, _xlfn.UNIQUE(_xlfn._xlws.FILTER(BP[CODIGO], ISNUMBER(SEARCH("devoluci", BP[NOMBRE CUENTA])), {""})),
    ISNUMBER(MATCH(BP[[#This Row],[CODIGO]], _xlpm.codigos_devolucion, 0))
)</f>
        <v>0</v>
      </c>
    </row>
    <row r="9962" spans="1:9" x14ac:dyDescent="0.25">
      <c r="A9962" s="68"/>
      <c r="B9962" s="68"/>
      <c r="C9962" s="68"/>
      <c r="D9962" s="68"/>
      <c r="E9962" s="68"/>
      <c r="F9962" s="68"/>
      <c r="G9962" s="389"/>
      <c r="H9962" s="387" t="b" cm="1">
        <f t="array" aca="1" ref="H9962" ca="1">EsNegrita(BP[[#This Row],[CODIGO]])</f>
        <v>0</v>
      </c>
      <c r="I9962" s="387" t="b" cm="1">
        <f t="array" ref="I9962">_xlfn.LET(
    _xlpm.codigos_devolucion, _xlfn.UNIQUE(_xlfn._xlws.FILTER(BP[CODIGO], ISNUMBER(SEARCH("devoluci", BP[NOMBRE CUENTA])), {""})),
    ISNUMBER(MATCH(BP[[#This Row],[CODIGO]], _xlpm.codigos_devolucion, 0))
)</f>
        <v>0</v>
      </c>
    </row>
    <row r="9963" spans="1:9" x14ac:dyDescent="0.25">
      <c r="A9963" s="68"/>
      <c r="B9963" s="68"/>
      <c r="C9963" s="68"/>
      <c r="D9963" s="68"/>
      <c r="E9963" s="68"/>
      <c r="F9963" s="68"/>
      <c r="G9963" s="389"/>
      <c r="H9963" s="387" t="b" cm="1">
        <f t="array" aca="1" ref="H9963" ca="1">EsNegrita(BP[[#This Row],[CODIGO]])</f>
        <v>0</v>
      </c>
      <c r="I9963" s="387" t="b" cm="1">
        <f t="array" ref="I9963">_xlfn.LET(
    _xlpm.codigos_devolucion, _xlfn.UNIQUE(_xlfn._xlws.FILTER(BP[CODIGO], ISNUMBER(SEARCH("devoluci", BP[NOMBRE CUENTA])), {""})),
    ISNUMBER(MATCH(BP[[#This Row],[CODIGO]], _xlpm.codigos_devolucion, 0))
)</f>
        <v>0</v>
      </c>
    </row>
    <row r="9964" spans="1:9" x14ac:dyDescent="0.25">
      <c r="A9964" s="68"/>
      <c r="B9964" s="68"/>
      <c r="C9964" s="68"/>
      <c r="D9964" s="68"/>
      <c r="E9964" s="68"/>
      <c r="F9964" s="68"/>
      <c r="G9964" s="389"/>
      <c r="H9964" s="387" t="b" cm="1">
        <f t="array" aca="1" ref="H9964" ca="1">EsNegrita(BP[[#This Row],[CODIGO]])</f>
        <v>0</v>
      </c>
      <c r="I9964" s="387" t="b" cm="1">
        <f t="array" ref="I9964">_xlfn.LET(
    _xlpm.codigos_devolucion, _xlfn.UNIQUE(_xlfn._xlws.FILTER(BP[CODIGO], ISNUMBER(SEARCH("devoluci", BP[NOMBRE CUENTA])), {""})),
    ISNUMBER(MATCH(BP[[#This Row],[CODIGO]], _xlpm.codigos_devolucion, 0))
)</f>
        <v>0</v>
      </c>
    </row>
    <row r="9965" spans="1:9" x14ac:dyDescent="0.25">
      <c r="A9965" s="68"/>
      <c r="B9965" s="68"/>
      <c r="C9965" s="68"/>
      <c r="D9965" s="68"/>
      <c r="E9965" s="68"/>
      <c r="F9965" s="68"/>
      <c r="G9965" s="389"/>
      <c r="H9965" s="387" t="b" cm="1">
        <f t="array" aca="1" ref="H9965" ca="1">EsNegrita(BP[[#This Row],[CODIGO]])</f>
        <v>0</v>
      </c>
      <c r="I9965" s="387" t="b" cm="1">
        <f t="array" ref="I9965">_xlfn.LET(
    _xlpm.codigos_devolucion, _xlfn.UNIQUE(_xlfn._xlws.FILTER(BP[CODIGO], ISNUMBER(SEARCH("devoluci", BP[NOMBRE CUENTA])), {""})),
    ISNUMBER(MATCH(BP[[#This Row],[CODIGO]], _xlpm.codigos_devolucion, 0))
)</f>
        <v>0</v>
      </c>
    </row>
    <row r="9966" spans="1:9" x14ac:dyDescent="0.25">
      <c r="A9966" s="68"/>
      <c r="B9966" s="68"/>
      <c r="C9966" s="68"/>
      <c r="D9966" s="68"/>
      <c r="E9966" s="68"/>
      <c r="F9966" s="68"/>
      <c r="G9966" s="389"/>
      <c r="H9966" s="387" t="b" cm="1">
        <f t="array" aca="1" ref="H9966" ca="1">EsNegrita(BP[[#This Row],[CODIGO]])</f>
        <v>0</v>
      </c>
      <c r="I9966" s="387" t="b" cm="1">
        <f t="array" ref="I9966">_xlfn.LET(
    _xlpm.codigos_devolucion, _xlfn.UNIQUE(_xlfn._xlws.FILTER(BP[CODIGO], ISNUMBER(SEARCH("devoluci", BP[NOMBRE CUENTA])), {""})),
    ISNUMBER(MATCH(BP[[#This Row],[CODIGO]], _xlpm.codigos_devolucion, 0))
)</f>
        <v>0</v>
      </c>
    </row>
    <row r="9967" spans="1:9" x14ac:dyDescent="0.25">
      <c r="A9967" s="68"/>
      <c r="B9967" s="68"/>
      <c r="C9967" s="68"/>
      <c r="D9967" s="68"/>
      <c r="E9967" s="68"/>
      <c r="F9967" s="68"/>
      <c r="G9967" s="389"/>
      <c r="H9967" s="387" t="b" cm="1">
        <f t="array" aca="1" ref="H9967" ca="1">EsNegrita(BP[[#This Row],[CODIGO]])</f>
        <v>0</v>
      </c>
      <c r="I9967" s="387" t="b" cm="1">
        <f t="array" ref="I9967">_xlfn.LET(
    _xlpm.codigos_devolucion, _xlfn.UNIQUE(_xlfn._xlws.FILTER(BP[CODIGO], ISNUMBER(SEARCH("devoluci", BP[NOMBRE CUENTA])), {""})),
    ISNUMBER(MATCH(BP[[#This Row],[CODIGO]], _xlpm.codigos_devolucion, 0))
)</f>
        <v>0</v>
      </c>
    </row>
    <row r="9968" spans="1:9" x14ac:dyDescent="0.25">
      <c r="A9968" s="68"/>
      <c r="B9968" s="68"/>
      <c r="C9968" s="68"/>
      <c r="D9968" s="68"/>
      <c r="E9968" s="68"/>
      <c r="F9968" s="68"/>
      <c r="G9968" s="389"/>
      <c r="H9968" s="387" t="b" cm="1">
        <f t="array" aca="1" ref="H9968" ca="1">EsNegrita(BP[[#This Row],[CODIGO]])</f>
        <v>0</v>
      </c>
      <c r="I9968" s="387" t="b" cm="1">
        <f t="array" ref="I9968">_xlfn.LET(
    _xlpm.codigos_devolucion, _xlfn.UNIQUE(_xlfn._xlws.FILTER(BP[CODIGO], ISNUMBER(SEARCH("devoluci", BP[NOMBRE CUENTA])), {""})),
    ISNUMBER(MATCH(BP[[#This Row],[CODIGO]], _xlpm.codigos_devolucion, 0))
)</f>
        <v>0</v>
      </c>
    </row>
    <row r="9969" spans="1:9" x14ac:dyDescent="0.25">
      <c r="A9969" s="68"/>
      <c r="B9969" s="68"/>
      <c r="C9969" s="68"/>
      <c r="D9969" s="68"/>
      <c r="E9969" s="68"/>
      <c r="F9969" s="68"/>
      <c r="G9969" s="389"/>
      <c r="H9969" s="387" t="b" cm="1">
        <f t="array" aca="1" ref="H9969" ca="1">EsNegrita(BP[[#This Row],[CODIGO]])</f>
        <v>0</v>
      </c>
      <c r="I9969" s="387" t="b" cm="1">
        <f t="array" ref="I9969">_xlfn.LET(
    _xlpm.codigos_devolucion, _xlfn.UNIQUE(_xlfn._xlws.FILTER(BP[CODIGO], ISNUMBER(SEARCH("devoluci", BP[NOMBRE CUENTA])), {""})),
    ISNUMBER(MATCH(BP[[#This Row],[CODIGO]], _xlpm.codigos_devolucion, 0))
)</f>
        <v>0</v>
      </c>
    </row>
    <row r="9970" spans="1:9" x14ac:dyDescent="0.25">
      <c r="A9970" s="68"/>
      <c r="B9970" s="68"/>
      <c r="C9970" s="68"/>
      <c r="D9970" s="68"/>
      <c r="E9970" s="68"/>
      <c r="F9970" s="68"/>
      <c r="G9970" s="389"/>
      <c r="H9970" s="387" t="b" cm="1">
        <f t="array" aca="1" ref="H9970" ca="1">EsNegrita(BP[[#This Row],[CODIGO]])</f>
        <v>0</v>
      </c>
      <c r="I9970" s="387" t="b" cm="1">
        <f t="array" ref="I9970">_xlfn.LET(
    _xlpm.codigos_devolucion, _xlfn.UNIQUE(_xlfn._xlws.FILTER(BP[CODIGO], ISNUMBER(SEARCH("devoluci", BP[NOMBRE CUENTA])), {""})),
    ISNUMBER(MATCH(BP[[#This Row],[CODIGO]], _xlpm.codigos_devolucion, 0))
)</f>
        <v>0</v>
      </c>
    </row>
    <row r="9971" spans="1:9" x14ac:dyDescent="0.25">
      <c r="A9971" s="68"/>
      <c r="B9971" s="68"/>
      <c r="C9971" s="68"/>
      <c r="D9971" s="68"/>
      <c r="E9971" s="68"/>
      <c r="F9971" s="68"/>
      <c r="G9971" s="389"/>
      <c r="H9971" s="387" t="b" cm="1">
        <f t="array" aca="1" ref="H9971" ca="1">EsNegrita(BP[[#This Row],[CODIGO]])</f>
        <v>0</v>
      </c>
      <c r="I9971" s="387" t="b" cm="1">
        <f t="array" ref="I9971">_xlfn.LET(
    _xlpm.codigos_devolucion, _xlfn.UNIQUE(_xlfn._xlws.FILTER(BP[CODIGO], ISNUMBER(SEARCH("devoluci", BP[NOMBRE CUENTA])), {""})),
    ISNUMBER(MATCH(BP[[#This Row],[CODIGO]], _xlpm.codigos_devolucion, 0))
)</f>
        <v>0</v>
      </c>
    </row>
    <row r="9972" spans="1:9" x14ac:dyDescent="0.25">
      <c r="A9972" s="68"/>
      <c r="B9972" s="68"/>
      <c r="C9972" s="68"/>
      <c r="D9972" s="68"/>
      <c r="E9972" s="68"/>
      <c r="F9972" s="68"/>
      <c r="G9972" s="389"/>
      <c r="H9972" s="387" t="b" cm="1">
        <f t="array" aca="1" ref="H9972" ca="1">EsNegrita(BP[[#This Row],[CODIGO]])</f>
        <v>0</v>
      </c>
      <c r="I9972" s="387" t="b" cm="1">
        <f t="array" ref="I9972">_xlfn.LET(
    _xlpm.codigos_devolucion, _xlfn.UNIQUE(_xlfn._xlws.FILTER(BP[CODIGO], ISNUMBER(SEARCH("devoluci", BP[NOMBRE CUENTA])), {""})),
    ISNUMBER(MATCH(BP[[#This Row],[CODIGO]], _xlpm.codigos_devolucion, 0))
)</f>
        <v>0</v>
      </c>
    </row>
    <row r="9973" spans="1:9" x14ac:dyDescent="0.25">
      <c r="A9973" s="68"/>
      <c r="B9973" s="68"/>
      <c r="C9973" s="68"/>
      <c r="D9973" s="68"/>
      <c r="E9973" s="68"/>
      <c r="F9973" s="68"/>
      <c r="G9973" s="389"/>
      <c r="H9973" s="387" t="b" cm="1">
        <f t="array" aca="1" ref="H9973" ca="1">EsNegrita(BP[[#This Row],[CODIGO]])</f>
        <v>0</v>
      </c>
      <c r="I9973" s="387" t="b" cm="1">
        <f t="array" ref="I9973">_xlfn.LET(
    _xlpm.codigos_devolucion, _xlfn.UNIQUE(_xlfn._xlws.FILTER(BP[CODIGO], ISNUMBER(SEARCH("devoluci", BP[NOMBRE CUENTA])), {""})),
    ISNUMBER(MATCH(BP[[#This Row],[CODIGO]], _xlpm.codigos_devolucion, 0))
)</f>
        <v>0</v>
      </c>
    </row>
    <row r="9974" spans="1:9" x14ac:dyDescent="0.25">
      <c r="A9974" s="68"/>
      <c r="B9974" s="68"/>
      <c r="C9974" s="68"/>
      <c r="D9974" s="68"/>
      <c r="E9974" s="68"/>
      <c r="F9974" s="68"/>
      <c r="G9974" s="389"/>
      <c r="H9974" s="387" t="b" cm="1">
        <f t="array" aca="1" ref="H9974" ca="1">EsNegrita(BP[[#This Row],[CODIGO]])</f>
        <v>0</v>
      </c>
      <c r="I9974" s="387" t="b" cm="1">
        <f t="array" ref="I9974">_xlfn.LET(
    _xlpm.codigos_devolucion, _xlfn.UNIQUE(_xlfn._xlws.FILTER(BP[CODIGO], ISNUMBER(SEARCH("devoluci", BP[NOMBRE CUENTA])), {""})),
    ISNUMBER(MATCH(BP[[#This Row],[CODIGO]], _xlpm.codigos_devolucion, 0))
)</f>
        <v>0</v>
      </c>
    </row>
    <row r="9975" spans="1:9" x14ac:dyDescent="0.25">
      <c r="A9975" s="68"/>
      <c r="B9975" s="68"/>
      <c r="C9975" s="68"/>
      <c r="D9975" s="68"/>
      <c r="E9975" s="68"/>
      <c r="F9975" s="68"/>
      <c r="G9975" s="389"/>
      <c r="H9975" s="387" t="b" cm="1">
        <f t="array" aca="1" ref="H9975" ca="1">EsNegrita(BP[[#This Row],[CODIGO]])</f>
        <v>0</v>
      </c>
      <c r="I9975" s="387" t="b" cm="1">
        <f t="array" ref="I9975">_xlfn.LET(
    _xlpm.codigos_devolucion, _xlfn.UNIQUE(_xlfn._xlws.FILTER(BP[CODIGO], ISNUMBER(SEARCH("devoluci", BP[NOMBRE CUENTA])), {""})),
    ISNUMBER(MATCH(BP[[#This Row],[CODIGO]], _xlpm.codigos_devolucion, 0))
)</f>
        <v>0</v>
      </c>
    </row>
    <row r="9976" spans="1:9" x14ac:dyDescent="0.25">
      <c r="A9976" s="68"/>
      <c r="B9976" s="68"/>
      <c r="C9976" s="68"/>
      <c r="D9976" s="68"/>
      <c r="E9976" s="68"/>
      <c r="F9976" s="68"/>
      <c r="G9976" s="389"/>
      <c r="H9976" s="387" t="b" cm="1">
        <f t="array" aca="1" ref="H9976" ca="1">EsNegrita(BP[[#This Row],[CODIGO]])</f>
        <v>0</v>
      </c>
      <c r="I9976" s="387" t="b" cm="1">
        <f t="array" ref="I9976">_xlfn.LET(
    _xlpm.codigos_devolucion, _xlfn.UNIQUE(_xlfn._xlws.FILTER(BP[CODIGO], ISNUMBER(SEARCH("devoluci", BP[NOMBRE CUENTA])), {""})),
    ISNUMBER(MATCH(BP[[#This Row],[CODIGO]], _xlpm.codigos_devolucion, 0))
)</f>
        <v>0</v>
      </c>
    </row>
    <row r="9977" spans="1:9" x14ac:dyDescent="0.25">
      <c r="A9977" s="68"/>
      <c r="B9977" s="68"/>
      <c r="C9977" s="68"/>
      <c r="D9977" s="68"/>
      <c r="E9977" s="68"/>
      <c r="F9977" s="68"/>
      <c r="G9977" s="389"/>
      <c r="H9977" s="387" t="b" cm="1">
        <f t="array" aca="1" ref="H9977" ca="1">EsNegrita(BP[[#This Row],[CODIGO]])</f>
        <v>0</v>
      </c>
      <c r="I9977" s="387" t="b" cm="1">
        <f t="array" ref="I9977">_xlfn.LET(
    _xlpm.codigos_devolucion, _xlfn.UNIQUE(_xlfn._xlws.FILTER(BP[CODIGO], ISNUMBER(SEARCH("devoluci", BP[NOMBRE CUENTA])), {""})),
    ISNUMBER(MATCH(BP[[#This Row],[CODIGO]], _xlpm.codigos_devolucion, 0))
)</f>
        <v>0</v>
      </c>
    </row>
    <row r="9978" spans="1:9" x14ac:dyDescent="0.25">
      <c r="A9978" s="68"/>
      <c r="B9978" s="68"/>
      <c r="C9978" s="68"/>
      <c r="D9978" s="68"/>
      <c r="E9978" s="68"/>
      <c r="F9978" s="68"/>
      <c r="G9978" s="389"/>
      <c r="H9978" s="387" t="b" cm="1">
        <f t="array" aca="1" ref="H9978" ca="1">EsNegrita(BP[[#This Row],[CODIGO]])</f>
        <v>0</v>
      </c>
      <c r="I9978" s="387" t="b" cm="1">
        <f t="array" ref="I9978">_xlfn.LET(
    _xlpm.codigos_devolucion, _xlfn.UNIQUE(_xlfn._xlws.FILTER(BP[CODIGO], ISNUMBER(SEARCH("devoluci", BP[NOMBRE CUENTA])), {""})),
    ISNUMBER(MATCH(BP[[#This Row],[CODIGO]], _xlpm.codigos_devolucion, 0))
)</f>
        <v>0</v>
      </c>
    </row>
    <row r="9979" spans="1:9" x14ac:dyDescent="0.25">
      <c r="A9979" s="68"/>
      <c r="B9979" s="68"/>
      <c r="C9979" s="68"/>
      <c r="D9979" s="68"/>
      <c r="E9979" s="68"/>
      <c r="F9979" s="68"/>
      <c r="G9979" s="389"/>
      <c r="H9979" s="387" t="b" cm="1">
        <f t="array" aca="1" ref="H9979" ca="1">EsNegrita(BP[[#This Row],[CODIGO]])</f>
        <v>0</v>
      </c>
      <c r="I9979" s="387" t="b" cm="1">
        <f t="array" ref="I9979">_xlfn.LET(
    _xlpm.codigos_devolucion, _xlfn.UNIQUE(_xlfn._xlws.FILTER(BP[CODIGO], ISNUMBER(SEARCH("devoluci", BP[NOMBRE CUENTA])), {""})),
    ISNUMBER(MATCH(BP[[#This Row],[CODIGO]], _xlpm.codigos_devolucion, 0))
)</f>
        <v>0</v>
      </c>
    </row>
    <row r="9980" spans="1:9" x14ac:dyDescent="0.25">
      <c r="A9980" s="68"/>
      <c r="B9980" s="68"/>
      <c r="C9980" s="68"/>
      <c r="D9980" s="68"/>
      <c r="E9980" s="68"/>
      <c r="F9980" s="68"/>
      <c r="G9980" s="389"/>
      <c r="H9980" s="387" t="b" cm="1">
        <f t="array" aca="1" ref="H9980" ca="1">EsNegrita(BP[[#This Row],[CODIGO]])</f>
        <v>0</v>
      </c>
      <c r="I9980" s="387" t="b" cm="1">
        <f t="array" ref="I9980">_xlfn.LET(
    _xlpm.codigos_devolucion, _xlfn.UNIQUE(_xlfn._xlws.FILTER(BP[CODIGO], ISNUMBER(SEARCH("devoluci", BP[NOMBRE CUENTA])), {""})),
    ISNUMBER(MATCH(BP[[#This Row],[CODIGO]], _xlpm.codigos_devolucion, 0))
)</f>
        <v>0</v>
      </c>
    </row>
    <row r="9981" spans="1:9" x14ac:dyDescent="0.25">
      <c r="A9981" s="68"/>
      <c r="B9981" s="68"/>
      <c r="C9981" s="68"/>
      <c r="D9981" s="68"/>
      <c r="E9981" s="68"/>
      <c r="F9981" s="68"/>
      <c r="G9981" s="389"/>
      <c r="H9981" s="387" t="b" cm="1">
        <f t="array" aca="1" ref="H9981" ca="1">EsNegrita(BP[[#This Row],[CODIGO]])</f>
        <v>0</v>
      </c>
      <c r="I9981" s="387" t="b" cm="1">
        <f t="array" ref="I9981">_xlfn.LET(
    _xlpm.codigos_devolucion, _xlfn.UNIQUE(_xlfn._xlws.FILTER(BP[CODIGO], ISNUMBER(SEARCH("devoluci", BP[NOMBRE CUENTA])), {""})),
    ISNUMBER(MATCH(BP[[#This Row],[CODIGO]], _xlpm.codigos_devolucion, 0))
)</f>
        <v>0</v>
      </c>
    </row>
    <row r="9982" spans="1:9" x14ac:dyDescent="0.25">
      <c r="A9982" s="68"/>
      <c r="B9982" s="68"/>
      <c r="C9982" s="68"/>
      <c r="D9982" s="68"/>
      <c r="E9982" s="68"/>
      <c r="F9982" s="68"/>
      <c r="G9982" s="389"/>
      <c r="H9982" s="387" t="b" cm="1">
        <f t="array" aca="1" ref="H9982" ca="1">EsNegrita(BP[[#This Row],[CODIGO]])</f>
        <v>0</v>
      </c>
      <c r="I9982" s="387" t="b" cm="1">
        <f t="array" ref="I9982">_xlfn.LET(
    _xlpm.codigos_devolucion, _xlfn.UNIQUE(_xlfn._xlws.FILTER(BP[CODIGO], ISNUMBER(SEARCH("devoluci", BP[NOMBRE CUENTA])), {""})),
    ISNUMBER(MATCH(BP[[#This Row],[CODIGO]], _xlpm.codigos_devolucion, 0))
)</f>
        <v>0</v>
      </c>
    </row>
    <row r="9983" spans="1:9" x14ac:dyDescent="0.25">
      <c r="A9983" s="68"/>
      <c r="B9983" s="68"/>
      <c r="C9983" s="68"/>
      <c r="D9983" s="68"/>
      <c r="E9983" s="68"/>
      <c r="F9983" s="68"/>
      <c r="G9983" s="389"/>
      <c r="H9983" s="387" t="b" cm="1">
        <f t="array" aca="1" ref="H9983" ca="1">EsNegrita(BP[[#This Row],[CODIGO]])</f>
        <v>0</v>
      </c>
      <c r="I9983" s="387" t="b" cm="1">
        <f t="array" ref="I9983">_xlfn.LET(
    _xlpm.codigos_devolucion, _xlfn.UNIQUE(_xlfn._xlws.FILTER(BP[CODIGO], ISNUMBER(SEARCH("devoluci", BP[NOMBRE CUENTA])), {""})),
    ISNUMBER(MATCH(BP[[#This Row],[CODIGO]], _xlpm.codigos_devolucion, 0))
)</f>
        <v>0</v>
      </c>
    </row>
    <row r="9984" spans="1:9" x14ac:dyDescent="0.25">
      <c r="A9984" s="68"/>
      <c r="B9984" s="68"/>
      <c r="C9984" s="68"/>
      <c r="D9984" s="68"/>
      <c r="E9984" s="68"/>
      <c r="F9984" s="68"/>
      <c r="G9984" s="389"/>
      <c r="H9984" s="387" t="b" cm="1">
        <f t="array" aca="1" ref="H9984" ca="1">EsNegrita(BP[[#This Row],[CODIGO]])</f>
        <v>0</v>
      </c>
      <c r="I9984" s="387" t="b" cm="1">
        <f t="array" ref="I9984">_xlfn.LET(
    _xlpm.codigos_devolucion, _xlfn.UNIQUE(_xlfn._xlws.FILTER(BP[CODIGO], ISNUMBER(SEARCH("devoluci", BP[NOMBRE CUENTA])), {""})),
    ISNUMBER(MATCH(BP[[#This Row],[CODIGO]], _xlpm.codigos_devolucion, 0))
)</f>
        <v>0</v>
      </c>
    </row>
    <row r="9985" spans="1:9" x14ac:dyDescent="0.25">
      <c r="A9985" s="68"/>
      <c r="B9985" s="68"/>
      <c r="C9985" s="68"/>
      <c r="D9985" s="68"/>
      <c r="E9985" s="68"/>
      <c r="F9985" s="68"/>
      <c r="G9985" s="389"/>
      <c r="H9985" s="387" t="b" cm="1">
        <f t="array" aca="1" ref="H9985" ca="1">EsNegrita(BP[[#This Row],[CODIGO]])</f>
        <v>0</v>
      </c>
      <c r="I9985" s="387" t="b" cm="1">
        <f t="array" ref="I9985">_xlfn.LET(
    _xlpm.codigos_devolucion, _xlfn.UNIQUE(_xlfn._xlws.FILTER(BP[CODIGO], ISNUMBER(SEARCH("devoluci", BP[NOMBRE CUENTA])), {""})),
    ISNUMBER(MATCH(BP[[#This Row],[CODIGO]], _xlpm.codigos_devolucion, 0))
)</f>
        <v>0</v>
      </c>
    </row>
    <row r="9986" spans="1:9" x14ac:dyDescent="0.25">
      <c r="A9986" s="68"/>
      <c r="B9986" s="68"/>
      <c r="C9986" s="68"/>
      <c r="D9986" s="68"/>
      <c r="E9986" s="68"/>
      <c r="F9986" s="68"/>
      <c r="G9986" s="389"/>
      <c r="H9986" s="387" t="b" cm="1">
        <f t="array" aca="1" ref="H9986" ca="1">EsNegrita(BP[[#This Row],[CODIGO]])</f>
        <v>0</v>
      </c>
      <c r="I9986" s="387" t="b" cm="1">
        <f t="array" ref="I9986">_xlfn.LET(
    _xlpm.codigos_devolucion, _xlfn.UNIQUE(_xlfn._xlws.FILTER(BP[CODIGO], ISNUMBER(SEARCH("devoluci", BP[NOMBRE CUENTA])), {""})),
    ISNUMBER(MATCH(BP[[#This Row],[CODIGO]], _xlpm.codigos_devolucion, 0))
)</f>
        <v>0</v>
      </c>
    </row>
    <row r="9987" spans="1:9" x14ac:dyDescent="0.25">
      <c r="A9987" s="68"/>
      <c r="B9987" s="68"/>
      <c r="C9987" s="68"/>
      <c r="D9987" s="68"/>
      <c r="E9987" s="68"/>
      <c r="F9987" s="68"/>
      <c r="G9987" s="389"/>
      <c r="H9987" s="387" t="b" cm="1">
        <f t="array" aca="1" ref="H9987" ca="1">EsNegrita(BP[[#This Row],[CODIGO]])</f>
        <v>0</v>
      </c>
      <c r="I9987" s="387" t="b" cm="1">
        <f t="array" ref="I9987">_xlfn.LET(
    _xlpm.codigos_devolucion, _xlfn.UNIQUE(_xlfn._xlws.FILTER(BP[CODIGO], ISNUMBER(SEARCH("devoluci", BP[NOMBRE CUENTA])), {""})),
    ISNUMBER(MATCH(BP[[#This Row],[CODIGO]], _xlpm.codigos_devolucion, 0))
)</f>
        <v>0</v>
      </c>
    </row>
    <row r="9988" spans="1:9" x14ac:dyDescent="0.25">
      <c r="A9988" s="68"/>
      <c r="B9988" s="68"/>
      <c r="C9988" s="68"/>
      <c r="D9988" s="68"/>
      <c r="E9988" s="68"/>
      <c r="F9988" s="68"/>
      <c r="G9988" s="389"/>
      <c r="H9988" s="387" t="b" cm="1">
        <f t="array" aca="1" ref="H9988" ca="1">EsNegrita(BP[[#This Row],[CODIGO]])</f>
        <v>0</v>
      </c>
      <c r="I9988" s="387" t="b" cm="1">
        <f t="array" ref="I9988">_xlfn.LET(
    _xlpm.codigos_devolucion, _xlfn.UNIQUE(_xlfn._xlws.FILTER(BP[CODIGO], ISNUMBER(SEARCH("devoluci", BP[NOMBRE CUENTA])), {""})),
    ISNUMBER(MATCH(BP[[#This Row],[CODIGO]], _xlpm.codigos_devolucion, 0))
)</f>
        <v>0</v>
      </c>
    </row>
    <row r="9989" spans="1:9" x14ac:dyDescent="0.25">
      <c r="A9989" s="68"/>
      <c r="B9989" s="68"/>
      <c r="C9989" s="68"/>
      <c r="D9989" s="68"/>
      <c r="E9989" s="68"/>
      <c r="F9989" s="68"/>
      <c r="G9989" s="389"/>
      <c r="H9989" s="387" t="b" cm="1">
        <f t="array" aca="1" ref="H9989" ca="1">EsNegrita(BP[[#This Row],[CODIGO]])</f>
        <v>0</v>
      </c>
      <c r="I9989" s="387" t="b" cm="1">
        <f t="array" ref="I9989">_xlfn.LET(
    _xlpm.codigos_devolucion, _xlfn.UNIQUE(_xlfn._xlws.FILTER(BP[CODIGO], ISNUMBER(SEARCH("devoluci", BP[NOMBRE CUENTA])), {""})),
    ISNUMBER(MATCH(BP[[#This Row],[CODIGO]], _xlpm.codigos_devolucion, 0))
)</f>
        <v>0</v>
      </c>
    </row>
    <row r="9990" spans="1:9" x14ac:dyDescent="0.25">
      <c r="A9990" s="68"/>
      <c r="B9990" s="68"/>
      <c r="C9990" s="68"/>
      <c r="D9990" s="68"/>
      <c r="E9990" s="68"/>
      <c r="F9990" s="68"/>
      <c r="G9990" s="389"/>
      <c r="H9990" s="387" t="b" cm="1">
        <f t="array" aca="1" ref="H9990" ca="1">EsNegrita(BP[[#This Row],[CODIGO]])</f>
        <v>0</v>
      </c>
      <c r="I9990" s="387" t="b" cm="1">
        <f t="array" ref="I9990">_xlfn.LET(
    _xlpm.codigos_devolucion, _xlfn.UNIQUE(_xlfn._xlws.FILTER(BP[CODIGO], ISNUMBER(SEARCH("devoluci", BP[NOMBRE CUENTA])), {""})),
    ISNUMBER(MATCH(BP[[#This Row],[CODIGO]], _xlpm.codigos_devolucion, 0))
)</f>
        <v>0</v>
      </c>
    </row>
    <row r="9991" spans="1:9" x14ac:dyDescent="0.25">
      <c r="A9991" s="68"/>
      <c r="B9991" s="68"/>
      <c r="C9991" s="68"/>
      <c r="D9991" s="68"/>
      <c r="E9991" s="68"/>
      <c r="F9991" s="68"/>
      <c r="G9991" s="389"/>
      <c r="H9991" s="387" t="b" cm="1">
        <f t="array" aca="1" ref="H9991" ca="1">EsNegrita(BP[[#This Row],[CODIGO]])</f>
        <v>0</v>
      </c>
      <c r="I9991" s="387" t="b" cm="1">
        <f t="array" ref="I9991">_xlfn.LET(
    _xlpm.codigos_devolucion, _xlfn.UNIQUE(_xlfn._xlws.FILTER(BP[CODIGO], ISNUMBER(SEARCH("devoluci", BP[NOMBRE CUENTA])), {""})),
    ISNUMBER(MATCH(BP[[#This Row],[CODIGO]], _xlpm.codigos_devolucion, 0))
)</f>
        <v>0</v>
      </c>
    </row>
    <row r="9992" spans="1:9" x14ac:dyDescent="0.25">
      <c r="A9992" s="68"/>
      <c r="B9992" s="68"/>
      <c r="C9992" s="68"/>
      <c r="D9992" s="68"/>
      <c r="E9992" s="68"/>
      <c r="F9992" s="68"/>
      <c r="G9992" s="389"/>
      <c r="H9992" s="387" t="b" cm="1">
        <f t="array" aca="1" ref="H9992" ca="1">EsNegrita(BP[[#This Row],[CODIGO]])</f>
        <v>0</v>
      </c>
      <c r="I9992" s="387" t="b" cm="1">
        <f t="array" ref="I9992">_xlfn.LET(
    _xlpm.codigos_devolucion, _xlfn.UNIQUE(_xlfn._xlws.FILTER(BP[CODIGO], ISNUMBER(SEARCH("devoluci", BP[NOMBRE CUENTA])), {""})),
    ISNUMBER(MATCH(BP[[#This Row],[CODIGO]], _xlpm.codigos_devolucion, 0))
)</f>
        <v>0</v>
      </c>
    </row>
    <row r="9993" spans="1:9" x14ac:dyDescent="0.25">
      <c r="A9993" s="68"/>
      <c r="B9993" s="68"/>
      <c r="C9993" s="68"/>
      <c r="D9993" s="68"/>
      <c r="E9993" s="68"/>
      <c r="F9993" s="68"/>
      <c r="G9993" s="389"/>
      <c r="H9993" s="387" t="b" cm="1">
        <f t="array" aca="1" ref="H9993" ca="1">EsNegrita(BP[[#This Row],[CODIGO]])</f>
        <v>0</v>
      </c>
      <c r="I9993" s="387" t="b" cm="1">
        <f t="array" ref="I9993">_xlfn.LET(
    _xlpm.codigos_devolucion, _xlfn.UNIQUE(_xlfn._xlws.FILTER(BP[CODIGO], ISNUMBER(SEARCH("devoluci", BP[NOMBRE CUENTA])), {""})),
    ISNUMBER(MATCH(BP[[#This Row],[CODIGO]], _xlpm.codigos_devolucion, 0))
)</f>
        <v>0</v>
      </c>
    </row>
    <row r="9994" spans="1:9" x14ac:dyDescent="0.25">
      <c r="A9994" s="68"/>
      <c r="B9994" s="68"/>
      <c r="C9994" s="68"/>
      <c r="D9994" s="68"/>
      <c r="E9994" s="68"/>
      <c r="F9994" s="68"/>
      <c r="G9994" s="389"/>
      <c r="H9994" s="387" t="b" cm="1">
        <f t="array" aca="1" ref="H9994" ca="1">EsNegrita(BP[[#This Row],[CODIGO]])</f>
        <v>0</v>
      </c>
      <c r="I9994" s="387" t="b" cm="1">
        <f t="array" ref="I9994">_xlfn.LET(
    _xlpm.codigos_devolucion, _xlfn.UNIQUE(_xlfn._xlws.FILTER(BP[CODIGO], ISNUMBER(SEARCH("devoluci", BP[NOMBRE CUENTA])), {""})),
    ISNUMBER(MATCH(BP[[#This Row],[CODIGO]], _xlpm.codigos_devolucion, 0))
)</f>
        <v>0</v>
      </c>
    </row>
    <row r="9995" spans="1:9" x14ac:dyDescent="0.25">
      <c r="A9995" s="68"/>
      <c r="B9995" s="68"/>
      <c r="C9995" s="68"/>
      <c r="D9995" s="68"/>
      <c r="E9995" s="68"/>
      <c r="F9995" s="68"/>
      <c r="G9995" s="389"/>
      <c r="H9995" s="387" t="b" cm="1">
        <f t="array" aca="1" ref="H9995" ca="1">EsNegrita(BP[[#This Row],[CODIGO]])</f>
        <v>0</v>
      </c>
      <c r="I9995" s="387" t="b" cm="1">
        <f t="array" ref="I9995">_xlfn.LET(
    _xlpm.codigos_devolucion, _xlfn.UNIQUE(_xlfn._xlws.FILTER(BP[CODIGO], ISNUMBER(SEARCH("devoluci", BP[NOMBRE CUENTA])), {""})),
    ISNUMBER(MATCH(BP[[#This Row],[CODIGO]], _xlpm.codigos_devolucion, 0))
)</f>
        <v>0</v>
      </c>
    </row>
    <row r="9996" spans="1:9" x14ac:dyDescent="0.25">
      <c r="A9996" s="68"/>
      <c r="B9996" s="68"/>
      <c r="C9996" s="68"/>
      <c r="D9996" s="68"/>
      <c r="E9996" s="68"/>
      <c r="F9996" s="68"/>
      <c r="G9996" s="389"/>
      <c r="H9996" s="387" t="b" cm="1">
        <f t="array" aca="1" ref="H9996" ca="1">EsNegrita(BP[[#This Row],[CODIGO]])</f>
        <v>0</v>
      </c>
      <c r="I9996" s="387" t="b" cm="1">
        <f t="array" ref="I9996">_xlfn.LET(
    _xlpm.codigos_devolucion, _xlfn.UNIQUE(_xlfn._xlws.FILTER(BP[CODIGO], ISNUMBER(SEARCH("devoluci", BP[NOMBRE CUENTA])), {""})),
    ISNUMBER(MATCH(BP[[#This Row],[CODIGO]], _xlpm.codigos_devolucion, 0))
)</f>
        <v>0</v>
      </c>
    </row>
    <row r="9997" spans="1:9" x14ac:dyDescent="0.25">
      <c r="A9997" s="68"/>
      <c r="B9997" s="68"/>
      <c r="C9997" s="68"/>
      <c r="D9997" s="68"/>
      <c r="E9997" s="68"/>
      <c r="F9997" s="68"/>
      <c r="G9997" s="389"/>
      <c r="H9997" s="387" t="b" cm="1">
        <f t="array" aca="1" ref="H9997" ca="1">EsNegrita(BP[[#This Row],[CODIGO]])</f>
        <v>0</v>
      </c>
      <c r="I9997" s="387" t="b" cm="1">
        <f t="array" ref="I9997">_xlfn.LET(
    _xlpm.codigos_devolucion, _xlfn.UNIQUE(_xlfn._xlws.FILTER(BP[CODIGO], ISNUMBER(SEARCH("devoluci", BP[NOMBRE CUENTA])), {""})),
    ISNUMBER(MATCH(BP[[#This Row],[CODIGO]], _xlpm.codigos_devolucion, 0))
)</f>
        <v>0</v>
      </c>
    </row>
    <row r="9998" spans="1:9" x14ac:dyDescent="0.25">
      <c r="A9998" s="68"/>
      <c r="B9998" s="68"/>
      <c r="C9998" s="68"/>
      <c r="D9998" s="68"/>
      <c r="E9998" s="68"/>
      <c r="F9998" s="68"/>
      <c r="G9998" s="389"/>
      <c r="H9998" s="387" t="b" cm="1">
        <f t="array" aca="1" ref="H9998" ca="1">EsNegrita(BP[[#This Row],[CODIGO]])</f>
        <v>0</v>
      </c>
      <c r="I9998" s="387" t="b" cm="1">
        <f t="array" ref="I9998">_xlfn.LET(
    _xlpm.codigos_devolucion, _xlfn.UNIQUE(_xlfn._xlws.FILTER(BP[CODIGO], ISNUMBER(SEARCH("devoluci", BP[NOMBRE CUENTA])), {""})),
    ISNUMBER(MATCH(BP[[#This Row],[CODIGO]], _xlpm.codigos_devolucion, 0))
)</f>
        <v>0</v>
      </c>
    </row>
    <row r="9999" spans="1:9" x14ac:dyDescent="0.25">
      <c r="A9999" s="68"/>
      <c r="B9999" s="68"/>
      <c r="C9999" s="68"/>
      <c r="D9999" s="68"/>
      <c r="E9999" s="68"/>
      <c r="F9999" s="68"/>
      <c r="G9999" s="389"/>
      <c r="H9999" s="387" t="b" cm="1">
        <f t="array" aca="1" ref="H9999" ca="1">EsNegrita(BP[[#This Row],[CODIGO]])</f>
        <v>0</v>
      </c>
      <c r="I9999" s="387" t="b" cm="1">
        <f t="array" ref="I9999">_xlfn.LET(
    _xlpm.codigos_devolucion, _xlfn.UNIQUE(_xlfn._xlws.FILTER(BP[CODIGO], ISNUMBER(SEARCH("devoluci", BP[NOMBRE CUENTA])), {""})),
    ISNUMBER(MATCH(BP[[#This Row],[CODIGO]], _xlpm.codigos_devolucion, 0))
)</f>
        <v>0</v>
      </c>
    </row>
    <row r="10000" spans="1:9" x14ac:dyDescent="0.25">
      <c r="A10000" s="68"/>
      <c r="B10000" s="68"/>
      <c r="C10000" s="68"/>
      <c r="D10000" s="68"/>
      <c r="E10000" s="68"/>
      <c r="F10000" s="68"/>
      <c r="G10000" s="389"/>
      <c r="H10000" s="387" t="b" cm="1">
        <f t="array" aca="1" ref="H10000" ca="1">EsNegrita(BP[[#This Row],[CODIGO]])</f>
        <v>0</v>
      </c>
      <c r="I10000" s="387" t="b" cm="1">
        <f t="array" ref="I10000">_xlfn.LET(
    _xlpm.codigos_devolucion, _xlfn.UNIQUE(_xlfn._xlws.FILTER(BP[CODIGO], ISNUMBER(SEARCH("devoluci", BP[NOMBRE CUENTA])), {""})),
    ISNUMBER(MATCH(BP[[#This Row],[CODIGO]], _xlpm.codigos_devolucion, 0))
)</f>
        <v>0</v>
      </c>
    </row>
    <row r="10001" spans="1:9" x14ac:dyDescent="0.25">
      <c r="A10001" s="68"/>
      <c r="B10001" s="68"/>
      <c r="C10001" s="68"/>
      <c r="D10001" s="68"/>
      <c r="E10001" s="68"/>
      <c r="F10001" s="68"/>
      <c r="G10001" s="389"/>
      <c r="H10001" s="387" t="b" cm="1">
        <f t="array" aca="1" ref="H10001" ca="1">EsNegrita(BP[[#This Row],[CODIGO]])</f>
        <v>0</v>
      </c>
      <c r="I10001" s="387" t="b" cm="1">
        <f t="array" ref="I10001">_xlfn.LET(
    _xlpm.codigos_devolucion, _xlfn.UNIQUE(_xlfn._xlws.FILTER(BP[CODIGO], ISNUMBER(SEARCH("devoluci", BP[NOMBRE CUENTA])), {""})),
    ISNUMBER(MATCH(BP[[#This Row],[CODIGO]], _xlpm.codigos_devolucion, 0))
)</f>
        <v>0</v>
      </c>
    </row>
    <row r="10002" spans="1:9" x14ac:dyDescent="0.25">
      <c r="A10002" s="68"/>
      <c r="B10002" s="68"/>
      <c r="C10002" s="68"/>
      <c r="D10002" s="68"/>
      <c r="E10002" s="68"/>
      <c r="F10002" s="68"/>
      <c r="G10002" s="389"/>
      <c r="H10002" s="387" t="b" cm="1">
        <f t="array" aca="1" ref="H10002" ca="1">EsNegrita(BP[[#This Row],[CODIGO]])</f>
        <v>0</v>
      </c>
      <c r="I10002" s="387" t="b" cm="1">
        <f t="array" ref="I10002">_xlfn.LET(
    _xlpm.codigos_devolucion, _xlfn.UNIQUE(_xlfn._xlws.FILTER(BP[CODIGO], ISNUMBER(SEARCH("devoluci", BP[NOMBRE CUENTA])), {""})),
    ISNUMBER(MATCH(BP[[#This Row],[CODIGO]], _xlpm.codigos_devolucion, 0))
)</f>
        <v>0</v>
      </c>
    </row>
    <row r="10003" spans="1:9" x14ac:dyDescent="0.25">
      <c r="A10003" s="68"/>
      <c r="B10003" s="68"/>
      <c r="C10003" s="68"/>
      <c r="D10003" s="68"/>
      <c r="E10003" s="68"/>
      <c r="F10003" s="68"/>
      <c r="G10003" s="389"/>
      <c r="H10003" s="387" t="b" cm="1">
        <f t="array" aca="1" ref="H10003" ca="1">EsNegrita(BP[[#This Row],[CODIGO]])</f>
        <v>0</v>
      </c>
      <c r="I10003" s="387" t="b" cm="1">
        <f t="array" ref="I10003">_xlfn.LET(
    _xlpm.codigos_devolucion, _xlfn.UNIQUE(_xlfn._xlws.FILTER(BP[CODIGO], ISNUMBER(SEARCH("devoluci", BP[NOMBRE CUENTA])), {""})),
    ISNUMBER(MATCH(BP[[#This Row],[CODIGO]], _xlpm.codigos_devolucion, 0))
)</f>
        <v>0</v>
      </c>
    </row>
    <row r="10004" spans="1:9" x14ac:dyDescent="0.25">
      <c r="A10004" s="68"/>
      <c r="B10004" s="68"/>
      <c r="C10004" s="68"/>
      <c r="D10004" s="68"/>
      <c r="E10004" s="68"/>
      <c r="F10004" s="68"/>
      <c r="G10004" s="389"/>
      <c r="H10004" s="387" t="b" cm="1">
        <f t="array" aca="1" ref="H10004" ca="1">EsNegrita(BP[[#This Row],[CODIGO]])</f>
        <v>0</v>
      </c>
      <c r="I10004" s="387" t="b" cm="1">
        <f t="array" ref="I10004">_xlfn.LET(
    _xlpm.codigos_devolucion, _xlfn.UNIQUE(_xlfn._xlws.FILTER(BP[CODIGO], ISNUMBER(SEARCH("devoluci", BP[NOMBRE CUENTA])), {""})),
    ISNUMBER(MATCH(BP[[#This Row],[CODIGO]], _xlpm.codigos_devolucion, 0))
)</f>
        <v>0</v>
      </c>
    </row>
    <row r="10005" spans="1:9" x14ac:dyDescent="0.25">
      <c r="A10005" s="68"/>
      <c r="B10005" s="68"/>
      <c r="C10005" s="68"/>
      <c r="D10005" s="68"/>
      <c r="E10005" s="68"/>
      <c r="F10005" s="68"/>
      <c r="G10005" s="389"/>
      <c r="H10005" s="387" t="b" cm="1">
        <f t="array" aca="1" ref="H10005" ca="1">EsNegrita(BP[[#This Row],[CODIGO]])</f>
        <v>0</v>
      </c>
      <c r="I10005" s="387" t="b" cm="1">
        <f t="array" ref="I10005">_xlfn.LET(
    _xlpm.codigos_devolucion, _xlfn.UNIQUE(_xlfn._xlws.FILTER(BP[CODIGO], ISNUMBER(SEARCH("devoluci", BP[NOMBRE CUENTA])), {""})),
    ISNUMBER(MATCH(BP[[#This Row],[CODIGO]], _xlpm.codigos_devolucion, 0))
)</f>
        <v>0</v>
      </c>
    </row>
    <row r="10006" spans="1:9" x14ac:dyDescent="0.25">
      <c r="A10006" s="68"/>
      <c r="B10006" s="68"/>
      <c r="C10006" s="68"/>
      <c r="D10006" s="68"/>
      <c r="E10006" s="68"/>
      <c r="F10006" s="68"/>
      <c r="G10006" s="389"/>
      <c r="H10006" s="387" t="b" cm="1">
        <f t="array" aca="1" ref="H10006" ca="1">EsNegrita(BP[[#This Row],[CODIGO]])</f>
        <v>0</v>
      </c>
      <c r="I10006" s="387" t="b" cm="1">
        <f t="array" ref="I10006">_xlfn.LET(
    _xlpm.codigos_devolucion, _xlfn.UNIQUE(_xlfn._xlws.FILTER(BP[CODIGO], ISNUMBER(SEARCH("devoluci", BP[NOMBRE CUENTA])), {""})),
    ISNUMBER(MATCH(BP[[#This Row],[CODIGO]], _xlpm.codigos_devolucion, 0))
)</f>
        <v>0</v>
      </c>
    </row>
    <row r="10007" spans="1:9" x14ac:dyDescent="0.25">
      <c r="A10007" s="68"/>
      <c r="B10007" s="68"/>
      <c r="C10007" s="68"/>
      <c r="D10007" s="68"/>
      <c r="E10007" s="68"/>
      <c r="F10007" s="68"/>
      <c r="G10007" s="389"/>
      <c r="H10007" s="387" t="b" cm="1">
        <f t="array" aca="1" ref="H10007" ca="1">EsNegrita(BP[[#This Row],[CODIGO]])</f>
        <v>0</v>
      </c>
      <c r="I10007" s="387" t="b" cm="1">
        <f t="array" ref="I10007">_xlfn.LET(
    _xlpm.codigos_devolucion, _xlfn.UNIQUE(_xlfn._xlws.FILTER(BP[CODIGO], ISNUMBER(SEARCH("devoluci", BP[NOMBRE CUENTA])), {""})),
    ISNUMBER(MATCH(BP[[#This Row],[CODIGO]], _xlpm.codigos_devolucion, 0))
)</f>
        <v>0</v>
      </c>
    </row>
    <row r="10008" spans="1:9" x14ac:dyDescent="0.25">
      <c r="A10008" s="68"/>
      <c r="B10008" s="68"/>
      <c r="C10008" s="68"/>
      <c r="D10008" s="68"/>
      <c r="E10008" s="68"/>
      <c r="F10008" s="68"/>
      <c r="G10008" s="389"/>
      <c r="H10008" s="387" t="b" cm="1">
        <f t="array" aca="1" ref="H10008" ca="1">EsNegrita(BP[[#This Row],[CODIGO]])</f>
        <v>0</v>
      </c>
      <c r="I10008" s="387" t="b" cm="1">
        <f t="array" ref="I10008">_xlfn.LET(
    _xlpm.codigos_devolucion, _xlfn.UNIQUE(_xlfn._xlws.FILTER(BP[CODIGO], ISNUMBER(SEARCH("devoluci", BP[NOMBRE CUENTA])), {""})),
    ISNUMBER(MATCH(BP[[#This Row],[CODIGO]], _xlpm.codigos_devolucion, 0))
)</f>
        <v>0</v>
      </c>
    </row>
    <row r="10009" spans="1:9" x14ac:dyDescent="0.25">
      <c r="A10009" s="68"/>
      <c r="B10009" s="68"/>
      <c r="C10009" s="68"/>
      <c r="D10009" s="68"/>
      <c r="E10009" s="68"/>
      <c r="F10009" s="68"/>
      <c r="G10009" s="389"/>
      <c r="H10009" s="387" t="b" cm="1">
        <f t="array" aca="1" ref="H10009" ca="1">EsNegrita(BP[[#This Row],[CODIGO]])</f>
        <v>0</v>
      </c>
      <c r="I10009" s="387" t="b" cm="1">
        <f t="array" ref="I10009">_xlfn.LET(
    _xlpm.codigos_devolucion, _xlfn.UNIQUE(_xlfn._xlws.FILTER(BP[CODIGO], ISNUMBER(SEARCH("devoluci", BP[NOMBRE CUENTA])), {""})),
    ISNUMBER(MATCH(BP[[#This Row],[CODIGO]], _xlpm.codigos_devolucion, 0))
)</f>
        <v>0</v>
      </c>
    </row>
    <row r="10010" spans="1:9" x14ac:dyDescent="0.25">
      <c r="A10010" s="68"/>
      <c r="B10010" s="68"/>
      <c r="C10010" s="68"/>
      <c r="D10010" s="68"/>
      <c r="E10010" s="68"/>
      <c r="F10010" s="68"/>
      <c r="G10010" s="389"/>
      <c r="H10010" s="387" t="b" cm="1">
        <f t="array" aca="1" ref="H10010" ca="1">EsNegrita(BP[[#This Row],[CODIGO]])</f>
        <v>0</v>
      </c>
      <c r="I10010" s="387" t="b" cm="1">
        <f t="array" ref="I10010">_xlfn.LET(
    _xlpm.codigos_devolucion, _xlfn.UNIQUE(_xlfn._xlws.FILTER(BP[CODIGO], ISNUMBER(SEARCH("devoluci", BP[NOMBRE CUENTA])), {""})),
    ISNUMBER(MATCH(BP[[#This Row],[CODIGO]], _xlpm.codigos_devolucion, 0))
)</f>
        <v>0</v>
      </c>
    </row>
    <row r="10011" spans="1:9" x14ac:dyDescent="0.25">
      <c r="A10011" s="68"/>
      <c r="B10011" s="68"/>
      <c r="C10011" s="68"/>
      <c r="D10011" s="68"/>
      <c r="E10011" s="68"/>
      <c r="F10011" s="68"/>
      <c r="G10011" s="389"/>
      <c r="H10011" s="387" t="b" cm="1">
        <f t="array" aca="1" ref="H10011" ca="1">EsNegrita(BP[[#This Row],[CODIGO]])</f>
        <v>0</v>
      </c>
      <c r="I10011" s="387" t="b" cm="1">
        <f t="array" ref="I10011">_xlfn.LET(
    _xlpm.codigos_devolucion, _xlfn.UNIQUE(_xlfn._xlws.FILTER(BP[CODIGO], ISNUMBER(SEARCH("devoluci", BP[NOMBRE CUENTA])), {""})),
    ISNUMBER(MATCH(BP[[#This Row],[CODIGO]], _xlpm.codigos_devolucion, 0))
)</f>
        <v>0</v>
      </c>
    </row>
    <row r="10012" spans="1:9" x14ac:dyDescent="0.25">
      <c r="A10012" s="68"/>
      <c r="B10012" s="68"/>
      <c r="C10012" s="68"/>
      <c r="D10012" s="68"/>
      <c r="E10012" s="68"/>
      <c r="F10012" s="68"/>
      <c r="G10012" s="389"/>
      <c r="H10012" s="387" t="b" cm="1">
        <f t="array" aca="1" ref="H10012" ca="1">EsNegrita(BP[[#This Row],[CODIGO]])</f>
        <v>0</v>
      </c>
      <c r="I10012" s="387" t="b" cm="1">
        <f t="array" ref="I10012">_xlfn.LET(
    _xlpm.codigos_devolucion, _xlfn.UNIQUE(_xlfn._xlws.FILTER(BP[CODIGO], ISNUMBER(SEARCH("devoluci", BP[NOMBRE CUENTA])), {""})),
    ISNUMBER(MATCH(BP[[#This Row],[CODIGO]], _xlpm.codigos_devolucion, 0))
)</f>
        <v>0</v>
      </c>
    </row>
    <row r="10013" spans="1:9" x14ac:dyDescent="0.25">
      <c r="A10013" s="68"/>
      <c r="B10013" s="68"/>
      <c r="C10013" s="68"/>
      <c r="D10013" s="68"/>
      <c r="E10013" s="68"/>
      <c r="F10013" s="68"/>
      <c r="G10013" s="389"/>
      <c r="H10013" s="387" t="b" cm="1">
        <f t="array" aca="1" ref="H10013" ca="1">EsNegrita(BP[[#This Row],[CODIGO]])</f>
        <v>0</v>
      </c>
      <c r="I10013" s="387" t="b" cm="1">
        <f t="array" ref="I10013">_xlfn.LET(
    _xlpm.codigos_devolucion, _xlfn.UNIQUE(_xlfn._xlws.FILTER(BP[CODIGO], ISNUMBER(SEARCH("devoluci", BP[NOMBRE CUENTA])), {""})),
    ISNUMBER(MATCH(BP[[#This Row],[CODIGO]], _xlpm.codigos_devolucion, 0))
)</f>
        <v>0</v>
      </c>
    </row>
    <row r="10014" spans="1:9" x14ac:dyDescent="0.25">
      <c r="A10014" s="68"/>
      <c r="B10014" s="68"/>
      <c r="C10014" s="68"/>
      <c r="D10014" s="68"/>
      <c r="E10014" s="68"/>
      <c r="F10014" s="68"/>
      <c r="G10014" s="389"/>
      <c r="H10014" s="387" t="b" cm="1">
        <f t="array" aca="1" ref="H10014" ca="1">EsNegrita(BP[[#This Row],[CODIGO]])</f>
        <v>0</v>
      </c>
      <c r="I10014" s="387" t="b" cm="1">
        <f t="array" ref="I10014">_xlfn.LET(
    _xlpm.codigos_devolucion, _xlfn.UNIQUE(_xlfn._xlws.FILTER(BP[CODIGO], ISNUMBER(SEARCH("devoluci", BP[NOMBRE CUENTA])), {""})),
    ISNUMBER(MATCH(BP[[#This Row],[CODIGO]], _xlpm.codigos_devolucion, 0))
)</f>
        <v>0</v>
      </c>
    </row>
    <row r="10015" spans="1:9" x14ac:dyDescent="0.25">
      <c r="A10015" s="68"/>
      <c r="B10015" s="68"/>
      <c r="C10015" s="68"/>
      <c r="D10015" s="68"/>
      <c r="E10015" s="68"/>
      <c r="F10015" s="68"/>
      <c r="G10015" s="389"/>
      <c r="H10015" s="387" t="b" cm="1">
        <f t="array" aca="1" ref="H10015" ca="1">EsNegrita(BP[[#This Row],[CODIGO]])</f>
        <v>0</v>
      </c>
      <c r="I10015" s="387" t="b" cm="1">
        <f t="array" ref="I10015">_xlfn.LET(
    _xlpm.codigos_devolucion, _xlfn.UNIQUE(_xlfn._xlws.FILTER(BP[CODIGO], ISNUMBER(SEARCH("devoluci", BP[NOMBRE CUENTA])), {""})),
    ISNUMBER(MATCH(BP[[#This Row],[CODIGO]], _xlpm.codigos_devolucion, 0))
)</f>
        <v>0</v>
      </c>
    </row>
    <row r="10016" spans="1:9" x14ac:dyDescent="0.25">
      <c r="A10016" s="68"/>
      <c r="B10016" s="68"/>
      <c r="C10016" s="68"/>
      <c r="D10016" s="68"/>
      <c r="E10016" s="68"/>
      <c r="F10016" s="68"/>
      <c r="G10016" s="389"/>
      <c r="H10016" s="387" t="b" cm="1">
        <f t="array" aca="1" ref="H10016" ca="1">EsNegrita(BP[[#This Row],[CODIGO]])</f>
        <v>0</v>
      </c>
      <c r="I10016" s="387" t="b" cm="1">
        <f t="array" ref="I10016">_xlfn.LET(
    _xlpm.codigos_devolucion, _xlfn.UNIQUE(_xlfn._xlws.FILTER(BP[CODIGO], ISNUMBER(SEARCH("devoluci", BP[NOMBRE CUENTA])), {""})),
    ISNUMBER(MATCH(BP[[#This Row],[CODIGO]], _xlpm.codigos_devolucion, 0))
)</f>
        <v>0</v>
      </c>
    </row>
    <row r="10017" spans="1:9" x14ac:dyDescent="0.25">
      <c r="A10017" s="68"/>
      <c r="B10017" s="68"/>
      <c r="C10017" s="68"/>
      <c r="D10017" s="68"/>
      <c r="E10017" s="68"/>
      <c r="F10017" s="68"/>
      <c r="G10017" s="389"/>
      <c r="H10017" s="387" t="b" cm="1">
        <f t="array" aca="1" ref="H10017" ca="1">EsNegrita(BP[[#This Row],[CODIGO]])</f>
        <v>0</v>
      </c>
      <c r="I10017" s="387" t="b" cm="1">
        <f t="array" ref="I10017">_xlfn.LET(
    _xlpm.codigos_devolucion, _xlfn.UNIQUE(_xlfn._xlws.FILTER(BP[CODIGO], ISNUMBER(SEARCH("devoluci", BP[NOMBRE CUENTA])), {""})),
    ISNUMBER(MATCH(BP[[#This Row],[CODIGO]], _xlpm.codigos_devolucion, 0))
)</f>
        <v>0</v>
      </c>
    </row>
    <row r="10018" spans="1:9" x14ac:dyDescent="0.25">
      <c r="A10018" s="68"/>
      <c r="B10018" s="68"/>
      <c r="C10018" s="68"/>
      <c r="D10018" s="68"/>
      <c r="E10018" s="68"/>
      <c r="F10018" s="68"/>
      <c r="G10018" s="389"/>
      <c r="H10018" s="387" t="b" cm="1">
        <f t="array" aca="1" ref="H10018" ca="1">EsNegrita(BP[[#This Row],[CODIGO]])</f>
        <v>0</v>
      </c>
      <c r="I10018" s="387" t="b" cm="1">
        <f t="array" ref="I10018">_xlfn.LET(
    _xlpm.codigos_devolucion, _xlfn.UNIQUE(_xlfn._xlws.FILTER(BP[CODIGO], ISNUMBER(SEARCH("devoluci", BP[NOMBRE CUENTA])), {""})),
    ISNUMBER(MATCH(BP[[#This Row],[CODIGO]], _xlpm.codigos_devolucion, 0))
)</f>
        <v>0</v>
      </c>
    </row>
    <row r="10019" spans="1:9" x14ac:dyDescent="0.25">
      <c r="A10019" s="68"/>
      <c r="B10019" s="68"/>
      <c r="C10019" s="68"/>
      <c r="D10019" s="68"/>
      <c r="E10019" s="68"/>
      <c r="F10019" s="68"/>
      <c r="G10019" s="389"/>
      <c r="H10019" s="387" t="b" cm="1">
        <f t="array" aca="1" ref="H10019" ca="1">EsNegrita(BP[[#This Row],[CODIGO]])</f>
        <v>0</v>
      </c>
      <c r="I10019" s="387" t="b" cm="1">
        <f t="array" ref="I10019">_xlfn.LET(
    _xlpm.codigos_devolucion, _xlfn.UNIQUE(_xlfn._xlws.FILTER(BP[CODIGO], ISNUMBER(SEARCH("devoluci", BP[NOMBRE CUENTA])), {""})),
    ISNUMBER(MATCH(BP[[#This Row],[CODIGO]], _xlpm.codigos_devolucion, 0))
)</f>
        <v>0</v>
      </c>
    </row>
    <row r="10020" spans="1:9" x14ac:dyDescent="0.25">
      <c r="A10020" s="68"/>
      <c r="B10020" s="68"/>
      <c r="C10020" s="68"/>
      <c r="D10020" s="68"/>
      <c r="E10020" s="68"/>
      <c r="F10020" s="68"/>
      <c r="G10020" s="389"/>
      <c r="H10020" s="387" t="b" cm="1">
        <f t="array" aca="1" ref="H10020" ca="1">EsNegrita(BP[[#This Row],[CODIGO]])</f>
        <v>0</v>
      </c>
      <c r="I10020" s="387" t="b" cm="1">
        <f t="array" ref="I10020">_xlfn.LET(
    _xlpm.codigos_devolucion, _xlfn.UNIQUE(_xlfn._xlws.FILTER(BP[CODIGO], ISNUMBER(SEARCH("devoluci", BP[NOMBRE CUENTA])), {""})),
    ISNUMBER(MATCH(BP[[#This Row],[CODIGO]], _xlpm.codigos_devolucion, 0))
)</f>
        <v>0</v>
      </c>
    </row>
    <row r="10021" spans="1:9" x14ac:dyDescent="0.25">
      <c r="A10021" s="68"/>
      <c r="B10021" s="68"/>
      <c r="C10021" s="68"/>
      <c r="D10021" s="68"/>
      <c r="E10021" s="68"/>
      <c r="F10021" s="68"/>
      <c r="G10021" s="389"/>
      <c r="H10021" s="387" t="b" cm="1">
        <f t="array" aca="1" ref="H10021" ca="1">EsNegrita(BP[[#This Row],[CODIGO]])</f>
        <v>0</v>
      </c>
      <c r="I10021" s="387" t="b" cm="1">
        <f t="array" ref="I10021">_xlfn.LET(
    _xlpm.codigos_devolucion, _xlfn.UNIQUE(_xlfn._xlws.FILTER(BP[CODIGO], ISNUMBER(SEARCH("devoluci", BP[NOMBRE CUENTA])), {""})),
    ISNUMBER(MATCH(BP[[#This Row],[CODIGO]], _xlpm.codigos_devolucion, 0))
)</f>
        <v>0</v>
      </c>
    </row>
    <row r="10022" spans="1:9" x14ac:dyDescent="0.25">
      <c r="A10022" s="68"/>
      <c r="B10022" s="68"/>
      <c r="C10022" s="68"/>
      <c r="D10022" s="68"/>
      <c r="E10022" s="68"/>
      <c r="F10022" s="68"/>
      <c r="G10022" s="389"/>
      <c r="H10022" s="387" t="b" cm="1">
        <f t="array" aca="1" ref="H10022" ca="1">EsNegrita(BP[[#This Row],[CODIGO]])</f>
        <v>0</v>
      </c>
      <c r="I10022" s="387" t="b" cm="1">
        <f t="array" ref="I10022">_xlfn.LET(
    _xlpm.codigos_devolucion, _xlfn.UNIQUE(_xlfn._xlws.FILTER(BP[CODIGO], ISNUMBER(SEARCH("devoluci", BP[NOMBRE CUENTA])), {""})),
    ISNUMBER(MATCH(BP[[#This Row],[CODIGO]], _xlpm.codigos_devolucion, 0))
)</f>
        <v>0</v>
      </c>
    </row>
    <row r="10023" spans="1:9" x14ac:dyDescent="0.25">
      <c r="A10023" s="68"/>
      <c r="B10023" s="68"/>
      <c r="C10023" s="68"/>
      <c r="D10023" s="68"/>
      <c r="E10023" s="68"/>
      <c r="F10023" s="68"/>
      <c r="G10023" s="389"/>
      <c r="H10023" s="387" t="b" cm="1">
        <f t="array" aca="1" ref="H10023" ca="1">EsNegrita(BP[[#This Row],[CODIGO]])</f>
        <v>0</v>
      </c>
      <c r="I10023" s="387" t="b" cm="1">
        <f t="array" ref="I10023">_xlfn.LET(
    _xlpm.codigos_devolucion, _xlfn.UNIQUE(_xlfn._xlws.FILTER(BP[CODIGO], ISNUMBER(SEARCH("devoluci", BP[NOMBRE CUENTA])), {""})),
    ISNUMBER(MATCH(BP[[#This Row],[CODIGO]], _xlpm.codigos_devolucion, 0))
)</f>
        <v>0</v>
      </c>
    </row>
    <row r="10024" spans="1:9" x14ac:dyDescent="0.25">
      <c r="A10024" s="68"/>
      <c r="B10024" s="68"/>
      <c r="C10024" s="68"/>
      <c r="D10024" s="68"/>
      <c r="E10024" s="68"/>
      <c r="F10024" s="68"/>
      <c r="G10024" s="389"/>
      <c r="H10024" s="387" t="b" cm="1">
        <f t="array" aca="1" ref="H10024" ca="1">EsNegrita(BP[[#This Row],[CODIGO]])</f>
        <v>0</v>
      </c>
      <c r="I10024" s="387" t="b" cm="1">
        <f t="array" ref="I10024">_xlfn.LET(
    _xlpm.codigos_devolucion, _xlfn.UNIQUE(_xlfn._xlws.FILTER(BP[CODIGO], ISNUMBER(SEARCH("devoluci", BP[NOMBRE CUENTA])), {""})),
    ISNUMBER(MATCH(BP[[#This Row],[CODIGO]], _xlpm.codigos_devolucion, 0))
)</f>
        <v>0</v>
      </c>
    </row>
    <row r="10025" spans="1:9" x14ac:dyDescent="0.25">
      <c r="A10025" s="68"/>
      <c r="B10025" s="68"/>
      <c r="C10025" s="68"/>
      <c r="D10025" s="68"/>
      <c r="E10025" s="68"/>
      <c r="F10025" s="68"/>
      <c r="G10025" s="389"/>
      <c r="H10025" s="387" t="b" cm="1">
        <f t="array" aca="1" ref="H10025" ca="1">EsNegrita(BP[[#This Row],[CODIGO]])</f>
        <v>0</v>
      </c>
      <c r="I10025" s="387" t="b" cm="1">
        <f t="array" ref="I10025">_xlfn.LET(
    _xlpm.codigos_devolucion, _xlfn.UNIQUE(_xlfn._xlws.FILTER(BP[CODIGO], ISNUMBER(SEARCH("devoluci", BP[NOMBRE CUENTA])), {""})),
    ISNUMBER(MATCH(BP[[#This Row],[CODIGO]], _xlpm.codigos_devolucion, 0))
)</f>
        <v>0</v>
      </c>
    </row>
    <row r="10026" spans="1:9" x14ac:dyDescent="0.25">
      <c r="A10026" s="68"/>
      <c r="B10026" s="68"/>
      <c r="C10026" s="68"/>
      <c r="D10026" s="68"/>
      <c r="E10026" s="68"/>
      <c r="F10026" s="68"/>
      <c r="G10026" s="389"/>
      <c r="H10026" s="387" t="b" cm="1">
        <f t="array" aca="1" ref="H10026" ca="1">EsNegrita(BP[[#This Row],[CODIGO]])</f>
        <v>0</v>
      </c>
      <c r="I10026" s="387" t="b" cm="1">
        <f t="array" ref="I10026">_xlfn.LET(
    _xlpm.codigos_devolucion, _xlfn.UNIQUE(_xlfn._xlws.FILTER(BP[CODIGO], ISNUMBER(SEARCH("devoluci", BP[NOMBRE CUENTA])), {""})),
    ISNUMBER(MATCH(BP[[#This Row],[CODIGO]], _xlpm.codigos_devolucion, 0))
)</f>
        <v>0</v>
      </c>
    </row>
    <row r="10027" spans="1:9" x14ac:dyDescent="0.25">
      <c r="A10027" s="68"/>
      <c r="B10027" s="68"/>
      <c r="C10027" s="68"/>
      <c r="D10027" s="68"/>
      <c r="E10027" s="68"/>
      <c r="F10027" s="68"/>
      <c r="G10027" s="389"/>
      <c r="H10027" s="387" t="b" cm="1">
        <f t="array" aca="1" ref="H10027" ca="1">EsNegrita(BP[[#This Row],[CODIGO]])</f>
        <v>0</v>
      </c>
      <c r="I10027" s="387" t="b" cm="1">
        <f t="array" ref="I10027">_xlfn.LET(
    _xlpm.codigos_devolucion, _xlfn.UNIQUE(_xlfn._xlws.FILTER(BP[CODIGO], ISNUMBER(SEARCH("devoluci", BP[NOMBRE CUENTA])), {""})),
    ISNUMBER(MATCH(BP[[#This Row],[CODIGO]], _xlpm.codigos_devolucion, 0))
)</f>
        <v>0</v>
      </c>
    </row>
    <row r="10028" spans="1:9" x14ac:dyDescent="0.25">
      <c r="A10028" s="68"/>
      <c r="B10028" s="68"/>
      <c r="C10028" s="68"/>
      <c r="D10028" s="68"/>
      <c r="E10028" s="68"/>
      <c r="F10028" s="68"/>
      <c r="G10028" s="389"/>
      <c r="H10028" s="387" t="b" cm="1">
        <f t="array" aca="1" ref="H10028" ca="1">EsNegrita(BP[[#This Row],[CODIGO]])</f>
        <v>0</v>
      </c>
      <c r="I10028" s="387" t="b" cm="1">
        <f t="array" ref="I10028">_xlfn.LET(
    _xlpm.codigos_devolucion, _xlfn.UNIQUE(_xlfn._xlws.FILTER(BP[CODIGO], ISNUMBER(SEARCH("devoluci", BP[NOMBRE CUENTA])), {""})),
    ISNUMBER(MATCH(BP[[#This Row],[CODIGO]], _xlpm.codigos_devolucion, 0))
)</f>
        <v>0</v>
      </c>
    </row>
    <row r="10029" spans="1:9" x14ac:dyDescent="0.25">
      <c r="A10029" s="68"/>
      <c r="B10029" s="68"/>
      <c r="C10029" s="68"/>
      <c r="D10029" s="68"/>
      <c r="E10029" s="68"/>
      <c r="F10029" s="68"/>
      <c r="G10029" s="389"/>
      <c r="H10029" s="387" t="b" cm="1">
        <f t="array" aca="1" ref="H10029" ca="1">EsNegrita(BP[[#This Row],[CODIGO]])</f>
        <v>0</v>
      </c>
      <c r="I10029" s="387" t="b" cm="1">
        <f t="array" ref="I10029">_xlfn.LET(
    _xlpm.codigos_devolucion, _xlfn.UNIQUE(_xlfn._xlws.FILTER(BP[CODIGO], ISNUMBER(SEARCH("devoluci", BP[NOMBRE CUENTA])), {""})),
    ISNUMBER(MATCH(BP[[#This Row],[CODIGO]], _xlpm.codigos_devolucion, 0))
)</f>
        <v>0</v>
      </c>
    </row>
    <row r="10030" spans="1:9" x14ac:dyDescent="0.25">
      <c r="A10030" s="68"/>
      <c r="B10030" s="68"/>
      <c r="C10030" s="68"/>
      <c r="D10030" s="68"/>
      <c r="E10030" s="68"/>
      <c r="F10030" s="68"/>
      <c r="G10030" s="389"/>
      <c r="H10030" s="387" t="b" cm="1">
        <f t="array" aca="1" ref="H10030" ca="1">EsNegrita(BP[[#This Row],[CODIGO]])</f>
        <v>0</v>
      </c>
      <c r="I10030" s="387" t="b" cm="1">
        <f t="array" ref="I10030">_xlfn.LET(
    _xlpm.codigos_devolucion, _xlfn.UNIQUE(_xlfn._xlws.FILTER(BP[CODIGO], ISNUMBER(SEARCH("devoluci", BP[NOMBRE CUENTA])), {""})),
    ISNUMBER(MATCH(BP[[#This Row],[CODIGO]], _xlpm.codigos_devolucion, 0))
)</f>
        <v>0</v>
      </c>
    </row>
    <row r="10031" spans="1:9" x14ac:dyDescent="0.25">
      <c r="A10031" s="68"/>
      <c r="B10031" s="68"/>
      <c r="C10031" s="68"/>
      <c r="D10031" s="68"/>
      <c r="E10031" s="68"/>
      <c r="F10031" s="68"/>
      <c r="G10031" s="389"/>
      <c r="H10031" s="387" t="b" cm="1">
        <f t="array" aca="1" ref="H10031" ca="1">EsNegrita(BP[[#This Row],[CODIGO]])</f>
        <v>0</v>
      </c>
      <c r="I10031" s="387" t="b" cm="1">
        <f t="array" ref="I10031">_xlfn.LET(
    _xlpm.codigos_devolucion, _xlfn.UNIQUE(_xlfn._xlws.FILTER(BP[CODIGO], ISNUMBER(SEARCH("devoluci", BP[NOMBRE CUENTA])), {""})),
    ISNUMBER(MATCH(BP[[#This Row],[CODIGO]], _xlpm.codigos_devolucion, 0))
)</f>
        <v>0</v>
      </c>
    </row>
    <row r="10032" spans="1:9" x14ac:dyDescent="0.25">
      <c r="A10032" s="68"/>
      <c r="B10032" s="68"/>
      <c r="C10032" s="68"/>
      <c r="D10032" s="68"/>
      <c r="E10032" s="68"/>
      <c r="F10032" s="68"/>
      <c r="G10032" s="389"/>
      <c r="H10032" s="387" t="b" cm="1">
        <f t="array" aca="1" ref="H10032" ca="1">EsNegrita(BP[[#This Row],[CODIGO]])</f>
        <v>0</v>
      </c>
      <c r="I10032" s="387" t="b" cm="1">
        <f t="array" ref="I10032">_xlfn.LET(
    _xlpm.codigos_devolucion, _xlfn.UNIQUE(_xlfn._xlws.FILTER(BP[CODIGO], ISNUMBER(SEARCH("devoluci", BP[NOMBRE CUENTA])), {""})),
    ISNUMBER(MATCH(BP[[#This Row],[CODIGO]], _xlpm.codigos_devolucion, 0))
)</f>
        <v>0</v>
      </c>
    </row>
    <row r="10033" spans="1:9" x14ac:dyDescent="0.25">
      <c r="A10033" s="68"/>
      <c r="B10033" s="68"/>
      <c r="C10033" s="68"/>
      <c r="D10033" s="68"/>
      <c r="E10033" s="68"/>
      <c r="F10033" s="68"/>
      <c r="G10033" s="389"/>
      <c r="H10033" s="387" t="b" cm="1">
        <f t="array" aca="1" ref="H10033" ca="1">EsNegrita(BP[[#This Row],[CODIGO]])</f>
        <v>0</v>
      </c>
      <c r="I10033" s="387" t="b" cm="1">
        <f t="array" ref="I10033">_xlfn.LET(
    _xlpm.codigos_devolucion, _xlfn.UNIQUE(_xlfn._xlws.FILTER(BP[CODIGO], ISNUMBER(SEARCH("devoluci", BP[NOMBRE CUENTA])), {""})),
    ISNUMBER(MATCH(BP[[#This Row],[CODIGO]], _xlpm.codigos_devolucion, 0))
)</f>
        <v>0</v>
      </c>
    </row>
    <row r="10034" spans="1:9" x14ac:dyDescent="0.25">
      <c r="A10034" s="68"/>
      <c r="B10034" s="68"/>
      <c r="C10034" s="68"/>
      <c r="D10034" s="68"/>
      <c r="E10034" s="68"/>
      <c r="F10034" s="68"/>
      <c r="G10034" s="389"/>
      <c r="H10034" s="387" t="b" cm="1">
        <f t="array" aca="1" ref="H10034" ca="1">EsNegrita(BP[[#This Row],[CODIGO]])</f>
        <v>0</v>
      </c>
      <c r="I10034" s="387" t="b" cm="1">
        <f t="array" ref="I10034">_xlfn.LET(
    _xlpm.codigos_devolucion, _xlfn.UNIQUE(_xlfn._xlws.FILTER(BP[CODIGO], ISNUMBER(SEARCH("devoluci", BP[NOMBRE CUENTA])), {""})),
    ISNUMBER(MATCH(BP[[#This Row],[CODIGO]], _xlpm.codigos_devolucion, 0))
)</f>
        <v>0</v>
      </c>
    </row>
    <row r="10035" spans="1:9" x14ac:dyDescent="0.25">
      <c r="A10035" s="68"/>
      <c r="B10035" s="68"/>
      <c r="C10035" s="68"/>
      <c r="D10035" s="68"/>
      <c r="E10035" s="68"/>
      <c r="F10035" s="68"/>
      <c r="G10035" s="389"/>
      <c r="H10035" s="387" t="b" cm="1">
        <f t="array" aca="1" ref="H10035" ca="1">EsNegrita(BP[[#This Row],[CODIGO]])</f>
        <v>0</v>
      </c>
      <c r="I10035" s="387" t="b" cm="1">
        <f t="array" ref="I10035">_xlfn.LET(
    _xlpm.codigos_devolucion, _xlfn.UNIQUE(_xlfn._xlws.FILTER(BP[CODIGO], ISNUMBER(SEARCH("devoluci", BP[NOMBRE CUENTA])), {""})),
    ISNUMBER(MATCH(BP[[#This Row],[CODIGO]], _xlpm.codigos_devolucion, 0))
)</f>
        <v>0</v>
      </c>
    </row>
    <row r="10036" spans="1:9" x14ac:dyDescent="0.25">
      <c r="A10036" s="68"/>
      <c r="B10036" s="68"/>
      <c r="C10036" s="68"/>
      <c r="D10036" s="68"/>
      <c r="E10036" s="68"/>
      <c r="F10036" s="68"/>
      <c r="G10036" s="389"/>
      <c r="H10036" s="387" t="b" cm="1">
        <f t="array" aca="1" ref="H10036" ca="1">EsNegrita(BP[[#This Row],[CODIGO]])</f>
        <v>0</v>
      </c>
      <c r="I10036" s="387" t="b" cm="1">
        <f t="array" ref="I10036">_xlfn.LET(
    _xlpm.codigos_devolucion, _xlfn.UNIQUE(_xlfn._xlws.FILTER(BP[CODIGO], ISNUMBER(SEARCH("devoluci", BP[NOMBRE CUENTA])), {""})),
    ISNUMBER(MATCH(BP[[#This Row],[CODIGO]], _xlpm.codigos_devolucion, 0))
)</f>
        <v>0</v>
      </c>
    </row>
    <row r="10037" spans="1:9" x14ac:dyDescent="0.25">
      <c r="A10037" s="68"/>
      <c r="B10037" s="68"/>
      <c r="C10037" s="68"/>
      <c r="D10037" s="68"/>
      <c r="E10037" s="68"/>
      <c r="F10037" s="68"/>
      <c r="G10037" s="389"/>
      <c r="H10037" s="387" t="b" cm="1">
        <f t="array" aca="1" ref="H10037" ca="1">EsNegrita(BP[[#This Row],[CODIGO]])</f>
        <v>0</v>
      </c>
      <c r="I10037" s="387" t="b" cm="1">
        <f t="array" ref="I10037">_xlfn.LET(
    _xlpm.codigos_devolucion, _xlfn.UNIQUE(_xlfn._xlws.FILTER(BP[CODIGO], ISNUMBER(SEARCH("devoluci", BP[NOMBRE CUENTA])), {""})),
    ISNUMBER(MATCH(BP[[#This Row],[CODIGO]], _xlpm.codigos_devolucion, 0))
)</f>
        <v>0</v>
      </c>
    </row>
    <row r="10038" spans="1:9" x14ac:dyDescent="0.25">
      <c r="A10038" s="68"/>
      <c r="B10038" s="68"/>
      <c r="C10038" s="68"/>
      <c r="D10038" s="68"/>
      <c r="E10038" s="68"/>
      <c r="F10038" s="68"/>
      <c r="G10038" s="389"/>
      <c r="H10038" s="387" t="b" cm="1">
        <f t="array" aca="1" ref="H10038" ca="1">EsNegrita(BP[[#This Row],[CODIGO]])</f>
        <v>0</v>
      </c>
      <c r="I10038" s="387" t="b" cm="1">
        <f t="array" ref="I10038">_xlfn.LET(
    _xlpm.codigos_devolucion, _xlfn.UNIQUE(_xlfn._xlws.FILTER(BP[CODIGO], ISNUMBER(SEARCH("devoluci", BP[NOMBRE CUENTA])), {""})),
    ISNUMBER(MATCH(BP[[#This Row],[CODIGO]], _xlpm.codigos_devolucion, 0))
)</f>
        <v>0</v>
      </c>
    </row>
    <row r="10039" spans="1:9" x14ac:dyDescent="0.25">
      <c r="A10039" s="68"/>
      <c r="B10039" s="68"/>
      <c r="C10039" s="68"/>
      <c r="D10039" s="68"/>
      <c r="E10039" s="68"/>
      <c r="F10039" s="68"/>
      <c r="G10039" s="389"/>
      <c r="H10039" s="387" t="b" cm="1">
        <f t="array" aca="1" ref="H10039" ca="1">EsNegrita(BP[[#This Row],[CODIGO]])</f>
        <v>0</v>
      </c>
      <c r="I10039" s="387" t="b" cm="1">
        <f t="array" ref="I10039">_xlfn.LET(
    _xlpm.codigos_devolucion, _xlfn.UNIQUE(_xlfn._xlws.FILTER(BP[CODIGO], ISNUMBER(SEARCH("devoluci", BP[NOMBRE CUENTA])), {""})),
    ISNUMBER(MATCH(BP[[#This Row],[CODIGO]], _xlpm.codigos_devolucion, 0))
)</f>
        <v>0</v>
      </c>
    </row>
    <row r="10040" spans="1:9" x14ac:dyDescent="0.25">
      <c r="A10040" s="68"/>
      <c r="B10040" s="68"/>
      <c r="C10040" s="68"/>
      <c r="D10040" s="68"/>
      <c r="E10040" s="68"/>
      <c r="F10040" s="68"/>
      <c r="G10040" s="389"/>
      <c r="H10040" s="387" t="b" cm="1">
        <f t="array" aca="1" ref="H10040" ca="1">EsNegrita(BP[[#This Row],[CODIGO]])</f>
        <v>0</v>
      </c>
      <c r="I10040" s="387" t="b" cm="1">
        <f t="array" ref="I10040">_xlfn.LET(
    _xlpm.codigos_devolucion, _xlfn.UNIQUE(_xlfn._xlws.FILTER(BP[CODIGO], ISNUMBER(SEARCH("devoluci", BP[NOMBRE CUENTA])), {""})),
    ISNUMBER(MATCH(BP[[#This Row],[CODIGO]], _xlpm.codigos_devolucion, 0))
)</f>
        <v>0</v>
      </c>
    </row>
    <row r="10041" spans="1:9" x14ac:dyDescent="0.25">
      <c r="A10041" s="68"/>
      <c r="B10041" s="68"/>
      <c r="C10041" s="68"/>
      <c r="D10041" s="68"/>
      <c r="E10041" s="68"/>
      <c r="F10041" s="68"/>
      <c r="G10041" s="389"/>
      <c r="H10041" s="387" t="b" cm="1">
        <f t="array" aca="1" ref="H10041" ca="1">EsNegrita(BP[[#This Row],[CODIGO]])</f>
        <v>0</v>
      </c>
      <c r="I10041" s="387" t="b" cm="1">
        <f t="array" ref="I10041">_xlfn.LET(
    _xlpm.codigos_devolucion, _xlfn.UNIQUE(_xlfn._xlws.FILTER(BP[CODIGO], ISNUMBER(SEARCH("devoluci", BP[NOMBRE CUENTA])), {""})),
    ISNUMBER(MATCH(BP[[#This Row],[CODIGO]], _xlpm.codigos_devolucion, 0))
)</f>
        <v>0</v>
      </c>
    </row>
    <row r="10042" spans="1:9" x14ac:dyDescent="0.25">
      <c r="A10042" s="68"/>
      <c r="B10042" s="68"/>
      <c r="C10042" s="68"/>
      <c r="D10042" s="68"/>
      <c r="E10042" s="68"/>
      <c r="F10042" s="68"/>
      <c r="G10042" s="389"/>
      <c r="H10042" s="387" t="b" cm="1">
        <f t="array" aca="1" ref="H10042" ca="1">EsNegrita(BP[[#This Row],[CODIGO]])</f>
        <v>0</v>
      </c>
      <c r="I10042" s="387" t="b" cm="1">
        <f t="array" ref="I10042">_xlfn.LET(
    _xlpm.codigos_devolucion, _xlfn.UNIQUE(_xlfn._xlws.FILTER(BP[CODIGO], ISNUMBER(SEARCH("devoluci", BP[NOMBRE CUENTA])), {""})),
    ISNUMBER(MATCH(BP[[#This Row],[CODIGO]], _xlpm.codigos_devolucion, 0))
)</f>
        <v>0</v>
      </c>
    </row>
    <row r="10043" spans="1:9" x14ac:dyDescent="0.25">
      <c r="A10043" s="68"/>
      <c r="B10043" s="68"/>
      <c r="C10043" s="68"/>
      <c r="D10043" s="68"/>
      <c r="E10043" s="68"/>
      <c r="F10043" s="68"/>
      <c r="G10043" s="389"/>
      <c r="H10043" s="387" t="b" cm="1">
        <f t="array" aca="1" ref="H10043" ca="1">EsNegrita(BP[[#This Row],[CODIGO]])</f>
        <v>0</v>
      </c>
      <c r="I10043" s="387" t="b" cm="1">
        <f t="array" ref="I10043">_xlfn.LET(
    _xlpm.codigos_devolucion, _xlfn.UNIQUE(_xlfn._xlws.FILTER(BP[CODIGO], ISNUMBER(SEARCH("devoluci", BP[NOMBRE CUENTA])), {""})),
    ISNUMBER(MATCH(BP[[#This Row],[CODIGO]], _xlpm.codigos_devolucion, 0))
)</f>
        <v>0</v>
      </c>
    </row>
    <row r="10044" spans="1:9" x14ac:dyDescent="0.25">
      <c r="A10044" s="68"/>
      <c r="B10044" s="68"/>
      <c r="C10044" s="68"/>
      <c r="D10044" s="68"/>
      <c r="E10044" s="68"/>
      <c r="F10044" s="68"/>
      <c r="G10044" s="389"/>
      <c r="H10044" s="387" t="b" cm="1">
        <f t="array" aca="1" ref="H10044" ca="1">EsNegrita(BP[[#This Row],[CODIGO]])</f>
        <v>0</v>
      </c>
      <c r="I10044" s="387" t="b" cm="1">
        <f t="array" ref="I10044">_xlfn.LET(
    _xlpm.codigos_devolucion, _xlfn.UNIQUE(_xlfn._xlws.FILTER(BP[CODIGO], ISNUMBER(SEARCH("devoluci", BP[NOMBRE CUENTA])), {""})),
    ISNUMBER(MATCH(BP[[#This Row],[CODIGO]], _xlpm.codigos_devolucion, 0))
)</f>
        <v>0</v>
      </c>
    </row>
    <row r="10045" spans="1:9" x14ac:dyDescent="0.25">
      <c r="A10045" s="68"/>
      <c r="B10045" s="68"/>
      <c r="C10045" s="68"/>
      <c r="D10045" s="68"/>
      <c r="E10045" s="68"/>
      <c r="F10045" s="68"/>
      <c r="G10045" s="389"/>
      <c r="H10045" s="387" t="b" cm="1">
        <f t="array" aca="1" ref="H10045" ca="1">EsNegrita(BP[[#This Row],[CODIGO]])</f>
        <v>0</v>
      </c>
      <c r="I10045" s="387" t="b" cm="1">
        <f t="array" ref="I10045">_xlfn.LET(
    _xlpm.codigos_devolucion, _xlfn.UNIQUE(_xlfn._xlws.FILTER(BP[CODIGO], ISNUMBER(SEARCH("devoluci", BP[NOMBRE CUENTA])), {""})),
    ISNUMBER(MATCH(BP[[#This Row],[CODIGO]], _xlpm.codigos_devolucion, 0))
)</f>
        <v>0</v>
      </c>
    </row>
    <row r="10046" spans="1:9" x14ac:dyDescent="0.25">
      <c r="A10046" s="68"/>
      <c r="B10046" s="68"/>
      <c r="C10046" s="68"/>
      <c r="D10046" s="68"/>
      <c r="E10046" s="68"/>
      <c r="F10046" s="68"/>
      <c r="G10046" s="389"/>
      <c r="H10046" s="387" t="b" cm="1">
        <f t="array" aca="1" ref="H10046" ca="1">EsNegrita(BP[[#This Row],[CODIGO]])</f>
        <v>0</v>
      </c>
      <c r="I10046" s="387" t="b" cm="1">
        <f t="array" ref="I10046">_xlfn.LET(
    _xlpm.codigos_devolucion, _xlfn.UNIQUE(_xlfn._xlws.FILTER(BP[CODIGO], ISNUMBER(SEARCH("devoluci", BP[NOMBRE CUENTA])), {""})),
    ISNUMBER(MATCH(BP[[#This Row],[CODIGO]], _xlpm.codigos_devolucion, 0))
)</f>
        <v>0</v>
      </c>
    </row>
    <row r="10047" spans="1:9" x14ac:dyDescent="0.25">
      <c r="A10047" s="68"/>
      <c r="B10047" s="68"/>
      <c r="C10047" s="68"/>
      <c r="D10047" s="68"/>
      <c r="E10047" s="68"/>
      <c r="F10047" s="68"/>
      <c r="G10047" s="389"/>
      <c r="H10047" s="387" t="b" cm="1">
        <f t="array" aca="1" ref="H10047" ca="1">EsNegrita(BP[[#This Row],[CODIGO]])</f>
        <v>0</v>
      </c>
      <c r="I10047" s="387" t="b" cm="1">
        <f t="array" ref="I10047">_xlfn.LET(
    _xlpm.codigos_devolucion, _xlfn.UNIQUE(_xlfn._xlws.FILTER(BP[CODIGO], ISNUMBER(SEARCH("devoluci", BP[NOMBRE CUENTA])), {""})),
    ISNUMBER(MATCH(BP[[#This Row],[CODIGO]], _xlpm.codigos_devolucion, 0))
)</f>
        <v>0</v>
      </c>
    </row>
    <row r="10048" spans="1:9" x14ac:dyDescent="0.25">
      <c r="A10048" s="68"/>
      <c r="B10048" s="68"/>
      <c r="C10048" s="68"/>
      <c r="D10048" s="68"/>
      <c r="E10048" s="68"/>
      <c r="F10048" s="68"/>
      <c r="G10048" s="389"/>
      <c r="H10048" s="387" t="b" cm="1">
        <f t="array" aca="1" ref="H10048" ca="1">EsNegrita(BP[[#This Row],[CODIGO]])</f>
        <v>0</v>
      </c>
      <c r="I10048" s="387" t="b" cm="1">
        <f t="array" ref="I10048">_xlfn.LET(
    _xlpm.codigos_devolucion, _xlfn.UNIQUE(_xlfn._xlws.FILTER(BP[CODIGO], ISNUMBER(SEARCH("devoluci", BP[NOMBRE CUENTA])), {""})),
    ISNUMBER(MATCH(BP[[#This Row],[CODIGO]], _xlpm.codigos_devolucion, 0))
)</f>
        <v>0</v>
      </c>
    </row>
    <row r="10049" spans="1:9" x14ac:dyDescent="0.25">
      <c r="A10049" s="68"/>
      <c r="B10049" s="68"/>
      <c r="C10049" s="68"/>
      <c r="D10049" s="68"/>
      <c r="E10049" s="68"/>
      <c r="F10049" s="68"/>
      <c r="G10049" s="389"/>
      <c r="H10049" s="387" t="b" cm="1">
        <f t="array" aca="1" ref="H10049" ca="1">EsNegrita(BP[[#This Row],[CODIGO]])</f>
        <v>0</v>
      </c>
      <c r="I10049" s="387" t="b" cm="1">
        <f t="array" ref="I10049">_xlfn.LET(
    _xlpm.codigos_devolucion, _xlfn.UNIQUE(_xlfn._xlws.FILTER(BP[CODIGO], ISNUMBER(SEARCH("devoluci", BP[NOMBRE CUENTA])), {""})),
    ISNUMBER(MATCH(BP[[#This Row],[CODIGO]], _xlpm.codigos_devolucion, 0))
)</f>
        <v>0</v>
      </c>
    </row>
    <row r="10050" spans="1:9" x14ac:dyDescent="0.25">
      <c r="A10050" s="68"/>
      <c r="B10050" s="68"/>
      <c r="C10050" s="68"/>
      <c r="D10050" s="68"/>
      <c r="E10050" s="68"/>
      <c r="F10050" s="68"/>
      <c r="G10050" s="389"/>
      <c r="H10050" s="387" t="b" cm="1">
        <f t="array" aca="1" ref="H10050" ca="1">EsNegrita(BP[[#This Row],[CODIGO]])</f>
        <v>0</v>
      </c>
      <c r="I10050" s="387" t="b" cm="1">
        <f t="array" ref="I10050">_xlfn.LET(
    _xlpm.codigos_devolucion, _xlfn.UNIQUE(_xlfn._xlws.FILTER(BP[CODIGO], ISNUMBER(SEARCH("devoluci", BP[NOMBRE CUENTA])), {""})),
    ISNUMBER(MATCH(BP[[#This Row],[CODIGO]], _xlpm.codigos_devolucion, 0))
)</f>
        <v>0</v>
      </c>
    </row>
    <row r="10051" spans="1:9" x14ac:dyDescent="0.25">
      <c r="A10051" s="68"/>
      <c r="B10051" s="68"/>
      <c r="C10051" s="68"/>
      <c r="D10051" s="68"/>
      <c r="E10051" s="68"/>
      <c r="F10051" s="68"/>
      <c r="G10051" s="389"/>
      <c r="H10051" s="387" t="b" cm="1">
        <f t="array" aca="1" ref="H10051" ca="1">EsNegrita(BP[[#This Row],[CODIGO]])</f>
        <v>0</v>
      </c>
      <c r="I10051" s="387" t="b" cm="1">
        <f t="array" ref="I10051">_xlfn.LET(
    _xlpm.codigos_devolucion, _xlfn.UNIQUE(_xlfn._xlws.FILTER(BP[CODIGO], ISNUMBER(SEARCH("devoluci", BP[NOMBRE CUENTA])), {""})),
    ISNUMBER(MATCH(BP[[#This Row],[CODIGO]], _xlpm.codigos_devolucion, 0))
)</f>
        <v>0</v>
      </c>
    </row>
    <row r="10052" spans="1:9" x14ac:dyDescent="0.25">
      <c r="A10052" s="68"/>
      <c r="B10052" s="68"/>
      <c r="C10052" s="68"/>
      <c r="D10052" s="68"/>
      <c r="E10052" s="68"/>
      <c r="F10052" s="68"/>
      <c r="G10052" s="389"/>
      <c r="H10052" s="387" t="b" cm="1">
        <f t="array" aca="1" ref="H10052" ca="1">EsNegrita(BP[[#This Row],[CODIGO]])</f>
        <v>0</v>
      </c>
      <c r="I10052" s="387" t="b" cm="1">
        <f t="array" ref="I10052">_xlfn.LET(
    _xlpm.codigos_devolucion, _xlfn.UNIQUE(_xlfn._xlws.FILTER(BP[CODIGO], ISNUMBER(SEARCH("devoluci", BP[NOMBRE CUENTA])), {""})),
    ISNUMBER(MATCH(BP[[#This Row],[CODIGO]], _xlpm.codigos_devolucion, 0))
)</f>
        <v>0</v>
      </c>
    </row>
    <row r="10053" spans="1:9" x14ac:dyDescent="0.25">
      <c r="A10053" s="68"/>
      <c r="B10053" s="68"/>
      <c r="C10053" s="68"/>
      <c r="D10053" s="68"/>
      <c r="E10053" s="68"/>
      <c r="F10053" s="68"/>
      <c r="G10053" s="389"/>
      <c r="H10053" s="387" t="b" cm="1">
        <f t="array" aca="1" ref="H10053" ca="1">EsNegrita(BP[[#This Row],[CODIGO]])</f>
        <v>0</v>
      </c>
      <c r="I10053" s="387" t="b" cm="1">
        <f t="array" ref="I10053">_xlfn.LET(
    _xlpm.codigos_devolucion, _xlfn.UNIQUE(_xlfn._xlws.FILTER(BP[CODIGO], ISNUMBER(SEARCH("devoluci", BP[NOMBRE CUENTA])), {""})),
    ISNUMBER(MATCH(BP[[#This Row],[CODIGO]], _xlpm.codigos_devolucion, 0))
)</f>
        <v>0</v>
      </c>
    </row>
    <row r="10054" spans="1:9" x14ac:dyDescent="0.25">
      <c r="A10054" s="68"/>
      <c r="B10054" s="68"/>
      <c r="C10054" s="68"/>
      <c r="D10054" s="68"/>
      <c r="E10054" s="68"/>
      <c r="F10054" s="68"/>
      <c r="G10054" s="389"/>
      <c r="H10054" s="387" t="b" cm="1">
        <f t="array" aca="1" ref="H10054" ca="1">EsNegrita(BP[[#This Row],[CODIGO]])</f>
        <v>0</v>
      </c>
      <c r="I10054" s="387" t="b" cm="1">
        <f t="array" ref="I10054">_xlfn.LET(
    _xlpm.codigos_devolucion, _xlfn.UNIQUE(_xlfn._xlws.FILTER(BP[CODIGO], ISNUMBER(SEARCH("devoluci", BP[NOMBRE CUENTA])), {""})),
    ISNUMBER(MATCH(BP[[#This Row],[CODIGO]], _xlpm.codigos_devolucion, 0))
)</f>
        <v>0</v>
      </c>
    </row>
    <row r="10055" spans="1:9" x14ac:dyDescent="0.25">
      <c r="A10055" s="68"/>
      <c r="B10055" s="68"/>
      <c r="C10055" s="68"/>
      <c r="D10055" s="68"/>
      <c r="E10055" s="68"/>
      <c r="F10055" s="68"/>
      <c r="G10055" s="389"/>
      <c r="H10055" s="387" t="b" cm="1">
        <f t="array" aca="1" ref="H10055" ca="1">EsNegrita(BP[[#This Row],[CODIGO]])</f>
        <v>0</v>
      </c>
      <c r="I10055" s="387" t="b" cm="1">
        <f t="array" ref="I10055">_xlfn.LET(
    _xlpm.codigos_devolucion, _xlfn.UNIQUE(_xlfn._xlws.FILTER(BP[CODIGO], ISNUMBER(SEARCH("devoluci", BP[NOMBRE CUENTA])), {""})),
    ISNUMBER(MATCH(BP[[#This Row],[CODIGO]], _xlpm.codigos_devolucion, 0))
)</f>
        <v>0</v>
      </c>
    </row>
    <row r="10056" spans="1:9" x14ac:dyDescent="0.25">
      <c r="A10056" s="68"/>
      <c r="B10056" s="68"/>
      <c r="C10056" s="68"/>
      <c r="D10056" s="68"/>
      <c r="E10056" s="68"/>
      <c r="F10056" s="68"/>
      <c r="G10056" s="389"/>
      <c r="H10056" s="387" t="b" cm="1">
        <f t="array" aca="1" ref="H10056" ca="1">EsNegrita(BP[[#This Row],[CODIGO]])</f>
        <v>0</v>
      </c>
      <c r="I10056" s="387" t="b" cm="1">
        <f t="array" ref="I10056">_xlfn.LET(
    _xlpm.codigos_devolucion, _xlfn.UNIQUE(_xlfn._xlws.FILTER(BP[CODIGO], ISNUMBER(SEARCH("devoluci", BP[NOMBRE CUENTA])), {""})),
    ISNUMBER(MATCH(BP[[#This Row],[CODIGO]], _xlpm.codigos_devolucion, 0))
)</f>
        <v>0</v>
      </c>
    </row>
    <row r="10057" spans="1:9" x14ac:dyDescent="0.25">
      <c r="A10057" s="68"/>
      <c r="B10057" s="68"/>
      <c r="C10057" s="68"/>
      <c r="D10057" s="68"/>
      <c r="E10057" s="68"/>
      <c r="F10057" s="68"/>
      <c r="G10057" s="389"/>
      <c r="H10057" s="387" t="b" cm="1">
        <f t="array" aca="1" ref="H10057" ca="1">EsNegrita(BP[[#This Row],[CODIGO]])</f>
        <v>0</v>
      </c>
      <c r="I10057" s="387" t="b" cm="1">
        <f t="array" ref="I10057">_xlfn.LET(
    _xlpm.codigos_devolucion, _xlfn.UNIQUE(_xlfn._xlws.FILTER(BP[CODIGO], ISNUMBER(SEARCH("devoluci", BP[NOMBRE CUENTA])), {""})),
    ISNUMBER(MATCH(BP[[#This Row],[CODIGO]], _xlpm.codigos_devolucion, 0))
)</f>
        <v>0</v>
      </c>
    </row>
    <row r="10058" spans="1:9" x14ac:dyDescent="0.25">
      <c r="A10058" s="68"/>
      <c r="B10058" s="68"/>
      <c r="C10058" s="68"/>
      <c r="D10058" s="68"/>
      <c r="E10058" s="68"/>
      <c r="F10058" s="68"/>
      <c r="G10058" s="389"/>
      <c r="H10058" s="387" t="b" cm="1">
        <f t="array" aca="1" ref="H10058" ca="1">EsNegrita(BP[[#This Row],[CODIGO]])</f>
        <v>0</v>
      </c>
      <c r="I10058" s="387" t="b" cm="1">
        <f t="array" ref="I10058">_xlfn.LET(
    _xlpm.codigos_devolucion, _xlfn.UNIQUE(_xlfn._xlws.FILTER(BP[CODIGO], ISNUMBER(SEARCH("devoluci", BP[NOMBRE CUENTA])), {""})),
    ISNUMBER(MATCH(BP[[#This Row],[CODIGO]], _xlpm.codigos_devolucion, 0))
)</f>
        <v>0</v>
      </c>
    </row>
    <row r="10059" spans="1:9" x14ac:dyDescent="0.25">
      <c r="A10059" s="392"/>
      <c r="B10059" s="392"/>
      <c r="C10059" s="392"/>
      <c r="D10059" s="392"/>
      <c r="E10059" s="392"/>
      <c r="F10059" s="392"/>
      <c r="G10059" s="393"/>
      <c r="H10059" s="387" t="b" cm="1">
        <f t="array" aca="1" ref="H10059" ca="1">EsNegrita(BP[[#This Row],[CODIGO]])</f>
        <v>0</v>
      </c>
      <c r="I10059" s="387" t="b" cm="1">
        <f t="array" ref="I10059">_xlfn.LET(
    _xlpm.codigos_devolucion, _xlfn.UNIQUE(_xlfn._xlws.FILTER(BP[CODIGO], ISNUMBER(SEARCH("devoluci", BP[NOMBRE CUENTA])), {""})),
    ISNUMBER(MATCH(BP[[#This Row],[CODIGO]], _xlpm.codigos_devolucion, 0))
)</f>
        <v>0</v>
      </c>
    </row>
    <row r="10060" spans="1:9" x14ac:dyDescent="0.25">
      <c r="A10060" s="68"/>
      <c r="B10060" s="68"/>
      <c r="C10060" s="68"/>
      <c r="D10060" s="68"/>
      <c r="E10060" s="68"/>
      <c r="F10060" s="68"/>
      <c r="G10060" s="389"/>
      <c r="H10060" s="387" t="b" cm="1">
        <f t="array" aca="1" ref="H10060" ca="1">EsNegrita(BP[[#This Row],[CODIGO]])</f>
        <v>0</v>
      </c>
      <c r="I10060" s="387" t="b" cm="1">
        <f t="array" ref="I10060">_xlfn.LET(
    _xlpm.codigos_devolucion, _xlfn.UNIQUE(_xlfn._xlws.FILTER(BP[CODIGO], ISNUMBER(SEARCH("devoluci", BP[NOMBRE CUENTA])), {""})),
    ISNUMBER(MATCH(BP[[#This Row],[CODIGO]], _xlpm.codigos_devolucion, 0))
)</f>
        <v>0</v>
      </c>
    </row>
    <row r="10061" spans="1:9" x14ac:dyDescent="0.25">
      <c r="A10061" s="68"/>
      <c r="B10061" s="68"/>
      <c r="C10061" s="68"/>
      <c r="D10061" s="68"/>
      <c r="E10061" s="68"/>
      <c r="F10061" s="68"/>
      <c r="G10061" s="389"/>
      <c r="H10061" s="387" t="b" cm="1">
        <f t="array" aca="1" ref="H10061" ca="1">EsNegrita(BP[[#This Row],[CODIGO]])</f>
        <v>0</v>
      </c>
      <c r="I10061" s="387" t="b" cm="1">
        <f t="array" ref="I10061">_xlfn.LET(
    _xlpm.codigos_devolucion, _xlfn.UNIQUE(_xlfn._xlws.FILTER(BP[CODIGO], ISNUMBER(SEARCH("devoluci", BP[NOMBRE CUENTA])), {""})),
    ISNUMBER(MATCH(BP[[#This Row],[CODIGO]], _xlpm.codigos_devolucion, 0))
)</f>
        <v>0</v>
      </c>
    </row>
    <row r="10062" spans="1:9" x14ac:dyDescent="0.25">
      <c r="A10062" s="68"/>
      <c r="B10062" s="68"/>
      <c r="C10062" s="68"/>
      <c r="D10062" s="68"/>
      <c r="E10062" s="68"/>
      <c r="F10062" s="68"/>
      <c r="G10062" s="389"/>
      <c r="H10062" s="387" t="b" cm="1">
        <f t="array" aca="1" ref="H10062" ca="1">EsNegrita(BP[[#This Row],[CODIGO]])</f>
        <v>0</v>
      </c>
      <c r="I10062" s="387" t="b" cm="1">
        <f t="array" ref="I10062">_xlfn.LET(
    _xlpm.codigos_devolucion, _xlfn.UNIQUE(_xlfn._xlws.FILTER(BP[CODIGO], ISNUMBER(SEARCH("devoluci", BP[NOMBRE CUENTA])), {""})),
    ISNUMBER(MATCH(BP[[#This Row],[CODIGO]], _xlpm.codigos_devolucion, 0))
)</f>
        <v>0</v>
      </c>
    </row>
    <row r="10063" spans="1:9" x14ac:dyDescent="0.25">
      <c r="A10063" s="68"/>
      <c r="B10063" s="68"/>
      <c r="C10063" s="68"/>
      <c r="D10063" s="68"/>
      <c r="E10063" s="68"/>
      <c r="F10063" s="68"/>
      <c r="G10063" s="389"/>
      <c r="H10063" s="387" t="b" cm="1">
        <f t="array" aca="1" ref="H10063" ca="1">EsNegrita(BP[[#This Row],[CODIGO]])</f>
        <v>0</v>
      </c>
      <c r="I10063" s="387" t="b" cm="1">
        <f t="array" ref="I10063">_xlfn.LET(
    _xlpm.codigos_devolucion, _xlfn.UNIQUE(_xlfn._xlws.FILTER(BP[CODIGO], ISNUMBER(SEARCH("devoluci", BP[NOMBRE CUENTA])), {""})),
    ISNUMBER(MATCH(BP[[#This Row],[CODIGO]], _xlpm.codigos_devolucion, 0))
)</f>
        <v>0</v>
      </c>
    </row>
    <row r="10064" spans="1:9" x14ac:dyDescent="0.25">
      <c r="A10064" s="68"/>
      <c r="B10064" s="68"/>
      <c r="C10064" s="68"/>
      <c r="D10064" s="68"/>
      <c r="E10064" s="68"/>
      <c r="F10064" s="68"/>
      <c r="G10064" s="389"/>
      <c r="H10064" s="387" t="b" cm="1">
        <f t="array" aca="1" ref="H10064" ca="1">EsNegrita(BP[[#This Row],[CODIGO]])</f>
        <v>0</v>
      </c>
      <c r="I10064" s="387" t="b" cm="1">
        <f t="array" ref="I10064">_xlfn.LET(
    _xlpm.codigos_devolucion, _xlfn.UNIQUE(_xlfn._xlws.FILTER(BP[CODIGO], ISNUMBER(SEARCH("devoluci", BP[NOMBRE CUENTA])), {""})),
    ISNUMBER(MATCH(BP[[#This Row],[CODIGO]], _xlpm.codigos_devolucion, 0))
)</f>
        <v>0</v>
      </c>
    </row>
    <row r="10065" spans="1:9" x14ac:dyDescent="0.25">
      <c r="A10065" s="68"/>
      <c r="B10065" s="68"/>
      <c r="C10065" s="68"/>
      <c r="D10065" s="68"/>
      <c r="E10065" s="68"/>
      <c r="F10065" s="68"/>
      <c r="G10065" s="389"/>
      <c r="H10065" s="387" t="b" cm="1">
        <f t="array" aca="1" ref="H10065" ca="1">EsNegrita(BP[[#This Row],[CODIGO]])</f>
        <v>0</v>
      </c>
      <c r="I10065" s="387" t="b" cm="1">
        <f t="array" ref="I10065">_xlfn.LET(
    _xlpm.codigos_devolucion, _xlfn.UNIQUE(_xlfn._xlws.FILTER(BP[CODIGO], ISNUMBER(SEARCH("devoluci", BP[NOMBRE CUENTA])), {""})),
    ISNUMBER(MATCH(BP[[#This Row],[CODIGO]], _xlpm.codigos_devolucion, 0))
)</f>
        <v>0</v>
      </c>
    </row>
    <row r="10066" spans="1:9" x14ac:dyDescent="0.25">
      <c r="A10066" s="68"/>
      <c r="B10066" s="68"/>
      <c r="C10066" s="68"/>
      <c r="D10066" s="68"/>
      <c r="E10066" s="68"/>
      <c r="F10066" s="68"/>
      <c r="G10066" s="389"/>
      <c r="H10066" s="387" t="b" cm="1">
        <f t="array" aca="1" ref="H10066" ca="1">EsNegrita(BP[[#This Row],[CODIGO]])</f>
        <v>0</v>
      </c>
      <c r="I10066" s="387" t="b" cm="1">
        <f t="array" ref="I10066">_xlfn.LET(
    _xlpm.codigos_devolucion, _xlfn.UNIQUE(_xlfn._xlws.FILTER(BP[CODIGO], ISNUMBER(SEARCH("devoluci", BP[NOMBRE CUENTA])), {""})),
    ISNUMBER(MATCH(BP[[#This Row],[CODIGO]], _xlpm.codigos_devolucion, 0))
)</f>
        <v>0</v>
      </c>
    </row>
    <row r="10067" spans="1:9" x14ac:dyDescent="0.25">
      <c r="A10067" s="68"/>
      <c r="B10067" s="68"/>
      <c r="C10067" s="68"/>
      <c r="D10067" s="68"/>
      <c r="E10067" s="68"/>
      <c r="F10067" s="68"/>
      <c r="G10067" s="389"/>
      <c r="H10067" s="387" t="b" cm="1">
        <f t="array" aca="1" ref="H10067" ca="1">EsNegrita(BP[[#This Row],[CODIGO]])</f>
        <v>0</v>
      </c>
      <c r="I10067" s="387" t="b" cm="1">
        <f t="array" ref="I10067">_xlfn.LET(
    _xlpm.codigos_devolucion, _xlfn.UNIQUE(_xlfn._xlws.FILTER(BP[CODIGO], ISNUMBER(SEARCH("devoluci", BP[NOMBRE CUENTA])), {""})),
    ISNUMBER(MATCH(BP[[#This Row],[CODIGO]], _xlpm.codigos_devolucion, 0))
)</f>
        <v>0</v>
      </c>
    </row>
    <row r="10068" spans="1:9" x14ac:dyDescent="0.25">
      <c r="A10068" s="68"/>
      <c r="B10068" s="68"/>
      <c r="C10068" s="68"/>
      <c r="D10068" s="68"/>
      <c r="E10068" s="68"/>
      <c r="F10068" s="68"/>
      <c r="G10068" s="389"/>
      <c r="H10068" s="387" t="b" cm="1">
        <f t="array" aca="1" ref="H10068" ca="1">EsNegrita(BP[[#This Row],[CODIGO]])</f>
        <v>0</v>
      </c>
      <c r="I10068" s="387" t="b" cm="1">
        <f t="array" ref="I10068">_xlfn.LET(
    _xlpm.codigos_devolucion, _xlfn.UNIQUE(_xlfn._xlws.FILTER(BP[CODIGO], ISNUMBER(SEARCH("devoluci", BP[NOMBRE CUENTA])), {""})),
    ISNUMBER(MATCH(BP[[#This Row],[CODIGO]], _xlpm.codigos_devolucion, 0))
)</f>
        <v>0</v>
      </c>
    </row>
    <row r="10069" spans="1:9" x14ac:dyDescent="0.25">
      <c r="A10069" s="68"/>
      <c r="B10069" s="68"/>
      <c r="C10069" s="68"/>
      <c r="D10069" s="68"/>
      <c r="E10069" s="68"/>
      <c r="F10069" s="68"/>
      <c r="G10069" s="389"/>
      <c r="H10069" s="387" t="b" cm="1">
        <f t="array" aca="1" ref="H10069" ca="1">EsNegrita(BP[[#This Row],[CODIGO]])</f>
        <v>0</v>
      </c>
      <c r="I10069" s="387" t="b" cm="1">
        <f t="array" ref="I10069">_xlfn.LET(
    _xlpm.codigos_devolucion, _xlfn.UNIQUE(_xlfn._xlws.FILTER(BP[CODIGO], ISNUMBER(SEARCH("devoluci", BP[NOMBRE CUENTA])), {""})),
    ISNUMBER(MATCH(BP[[#This Row],[CODIGO]], _xlpm.codigos_devolucion, 0))
)</f>
        <v>0</v>
      </c>
    </row>
    <row r="10070" spans="1:9" x14ac:dyDescent="0.25">
      <c r="A10070" s="68"/>
      <c r="B10070" s="68"/>
      <c r="C10070" s="68"/>
      <c r="D10070" s="68"/>
      <c r="E10070" s="68"/>
      <c r="F10070" s="68"/>
      <c r="G10070" s="389"/>
      <c r="H10070" s="387" t="b" cm="1">
        <f t="array" aca="1" ref="H10070" ca="1">EsNegrita(BP[[#This Row],[CODIGO]])</f>
        <v>0</v>
      </c>
      <c r="I10070" s="387" t="b" cm="1">
        <f t="array" ref="I10070">_xlfn.LET(
    _xlpm.codigos_devolucion, _xlfn.UNIQUE(_xlfn._xlws.FILTER(BP[CODIGO], ISNUMBER(SEARCH("devoluci", BP[NOMBRE CUENTA])), {""})),
    ISNUMBER(MATCH(BP[[#This Row],[CODIGO]], _xlpm.codigos_devolucion, 0))
)</f>
        <v>0</v>
      </c>
    </row>
    <row r="10071" spans="1:9" x14ac:dyDescent="0.25">
      <c r="A10071" s="68"/>
      <c r="B10071" s="68"/>
      <c r="C10071" s="68"/>
      <c r="D10071" s="68"/>
      <c r="E10071" s="68"/>
      <c r="F10071" s="68"/>
      <c r="G10071" s="389"/>
      <c r="H10071" s="387" t="b" cm="1">
        <f t="array" aca="1" ref="H10071" ca="1">EsNegrita(BP[[#This Row],[CODIGO]])</f>
        <v>0</v>
      </c>
      <c r="I10071" s="387" t="b" cm="1">
        <f t="array" ref="I10071">_xlfn.LET(
    _xlpm.codigos_devolucion, _xlfn.UNIQUE(_xlfn._xlws.FILTER(BP[CODIGO], ISNUMBER(SEARCH("devoluci", BP[NOMBRE CUENTA])), {""})),
    ISNUMBER(MATCH(BP[[#This Row],[CODIGO]], _xlpm.codigos_devolucion, 0))
)</f>
        <v>0</v>
      </c>
    </row>
    <row r="10072" spans="1:9" x14ac:dyDescent="0.25">
      <c r="A10072" s="68"/>
      <c r="B10072" s="68"/>
      <c r="C10072" s="68"/>
      <c r="D10072" s="68"/>
      <c r="E10072" s="68"/>
      <c r="F10072" s="68"/>
      <c r="G10072" s="389"/>
      <c r="H10072" s="387" t="b" cm="1">
        <f t="array" aca="1" ref="H10072" ca="1">EsNegrita(BP[[#This Row],[CODIGO]])</f>
        <v>0</v>
      </c>
      <c r="I10072" s="387" t="b" cm="1">
        <f t="array" ref="I10072">_xlfn.LET(
    _xlpm.codigos_devolucion, _xlfn.UNIQUE(_xlfn._xlws.FILTER(BP[CODIGO], ISNUMBER(SEARCH("devoluci", BP[NOMBRE CUENTA])), {""})),
    ISNUMBER(MATCH(BP[[#This Row],[CODIGO]], _xlpm.codigos_devolucion, 0))
)</f>
        <v>0</v>
      </c>
    </row>
    <row r="10073" spans="1:9" x14ac:dyDescent="0.25">
      <c r="A10073" s="68"/>
      <c r="B10073" s="68"/>
      <c r="C10073" s="68"/>
      <c r="D10073" s="68"/>
      <c r="E10073" s="68"/>
      <c r="F10073" s="68"/>
      <c r="G10073" s="389"/>
      <c r="H10073" s="387" t="b" cm="1">
        <f t="array" aca="1" ref="H10073" ca="1">EsNegrita(BP[[#This Row],[CODIGO]])</f>
        <v>0</v>
      </c>
      <c r="I10073" s="387" t="b" cm="1">
        <f t="array" ref="I10073">_xlfn.LET(
    _xlpm.codigos_devolucion, _xlfn.UNIQUE(_xlfn._xlws.FILTER(BP[CODIGO], ISNUMBER(SEARCH("devoluci", BP[NOMBRE CUENTA])), {""})),
    ISNUMBER(MATCH(BP[[#This Row],[CODIGO]], _xlpm.codigos_devolucion, 0))
)</f>
        <v>0</v>
      </c>
    </row>
    <row r="10074" spans="1:9" x14ac:dyDescent="0.25">
      <c r="A10074" s="68"/>
      <c r="B10074" s="68"/>
      <c r="C10074" s="68"/>
      <c r="D10074" s="68"/>
      <c r="E10074" s="68"/>
      <c r="F10074" s="68"/>
      <c r="G10074" s="389"/>
      <c r="H10074" s="387" t="b" cm="1">
        <f t="array" aca="1" ref="H10074" ca="1">EsNegrita(BP[[#This Row],[CODIGO]])</f>
        <v>0</v>
      </c>
      <c r="I10074" s="387" t="b" cm="1">
        <f t="array" ref="I10074">_xlfn.LET(
    _xlpm.codigos_devolucion, _xlfn.UNIQUE(_xlfn._xlws.FILTER(BP[CODIGO], ISNUMBER(SEARCH("devoluci", BP[NOMBRE CUENTA])), {""})),
    ISNUMBER(MATCH(BP[[#This Row],[CODIGO]], _xlpm.codigos_devolucion, 0))
)</f>
        <v>0</v>
      </c>
    </row>
    <row r="10075" spans="1:9" x14ac:dyDescent="0.25">
      <c r="A10075" s="68"/>
      <c r="B10075" s="68"/>
      <c r="C10075" s="68"/>
      <c r="D10075" s="68"/>
      <c r="E10075" s="68"/>
      <c r="F10075" s="68"/>
      <c r="G10075" s="389"/>
      <c r="H10075" s="387" t="b" cm="1">
        <f t="array" aca="1" ref="H10075" ca="1">EsNegrita(BP[[#This Row],[CODIGO]])</f>
        <v>0</v>
      </c>
      <c r="I10075" s="387" t="b" cm="1">
        <f t="array" ref="I10075">_xlfn.LET(
    _xlpm.codigos_devolucion, _xlfn.UNIQUE(_xlfn._xlws.FILTER(BP[CODIGO], ISNUMBER(SEARCH("devoluci", BP[NOMBRE CUENTA])), {""})),
    ISNUMBER(MATCH(BP[[#This Row],[CODIGO]], _xlpm.codigos_devolucion, 0))
)</f>
        <v>0</v>
      </c>
    </row>
    <row r="10076" spans="1:9" x14ac:dyDescent="0.25">
      <c r="A10076" s="68"/>
      <c r="B10076" s="68"/>
      <c r="C10076" s="68"/>
      <c r="D10076" s="68"/>
      <c r="E10076" s="68"/>
      <c r="F10076" s="68"/>
      <c r="G10076" s="389"/>
      <c r="H10076" s="387" t="b" cm="1">
        <f t="array" aca="1" ref="H10076" ca="1">EsNegrita(BP[[#This Row],[CODIGO]])</f>
        <v>0</v>
      </c>
      <c r="I10076" s="387" t="b" cm="1">
        <f t="array" ref="I10076">_xlfn.LET(
    _xlpm.codigos_devolucion, _xlfn.UNIQUE(_xlfn._xlws.FILTER(BP[CODIGO], ISNUMBER(SEARCH("devoluci", BP[NOMBRE CUENTA])), {""})),
    ISNUMBER(MATCH(BP[[#This Row],[CODIGO]], _xlpm.codigos_devolucion, 0))
)</f>
        <v>0</v>
      </c>
    </row>
    <row r="10077" spans="1:9" x14ac:dyDescent="0.25">
      <c r="A10077" s="68"/>
      <c r="B10077" s="68"/>
      <c r="C10077" s="68"/>
      <c r="D10077" s="68"/>
      <c r="E10077" s="68"/>
      <c r="F10077" s="68"/>
      <c r="G10077" s="389"/>
      <c r="H10077" s="387" t="b" cm="1">
        <f t="array" aca="1" ref="H10077" ca="1">EsNegrita(BP[[#This Row],[CODIGO]])</f>
        <v>0</v>
      </c>
      <c r="I10077" s="387" t="b" cm="1">
        <f t="array" ref="I10077">_xlfn.LET(
    _xlpm.codigos_devolucion, _xlfn.UNIQUE(_xlfn._xlws.FILTER(BP[CODIGO], ISNUMBER(SEARCH("devoluci", BP[NOMBRE CUENTA])), {""})),
    ISNUMBER(MATCH(BP[[#This Row],[CODIGO]], _xlpm.codigos_devolucion, 0))
)</f>
        <v>0</v>
      </c>
    </row>
    <row r="10078" spans="1:9" x14ac:dyDescent="0.25">
      <c r="A10078" s="68"/>
      <c r="B10078" s="68"/>
      <c r="C10078" s="68"/>
      <c r="D10078" s="68"/>
      <c r="E10078" s="68"/>
      <c r="F10078" s="68"/>
      <c r="G10078" s="389"/>
      <c r="H10078" s="387" t="b" cm="1">
        <f t="array" aca="1" ref="H10078" ca="1">EsNegrita(BP[[#This Row],[CODIGO]])</f>
        <v>0</v>
      </c>
      <c r="I10078" s="387" t="b" cm="1">
        <f t="array" ref="I10078">_xlfn.LET(
    _xlpm.codigos_devolucion, _xlfn.UNIQUE(_xlfn._xlws.FILTER(BP[CODIGO], ISNUMBER(SEARCH("devoluci", BP[NOMBRE CUENTA])), {""})),
    ISNUMBER(MATCH(BP[[#This Row],[CODIGO]], _xlpm.codigos_devolucion, 0))
)</f>
        <v>0</v>
      </c>
    </row>
    <row r="10079" spans="1:9" x14ac:dyDescent="0.25">
      <c r="A10079" s="68"/>
      <c r="B10079" s="68"/>
      <c r="C10079" s="68"/>
      <c r="D10079" s="68"/>
      <c r="E10079" s="68"/>
      <c r="F10079" s="68"/>
      <c r="G10079" s="389"/>
      <c r="H10079" s="387" t="b" cm="1">
        <f t="array" aca="1" ref="H10079" ca="1">EsNegrita(BP[[#This Row],[CODIGO]])</f>
        <v>0</v>
      </c>
      <c r="I10079" s="387" t="b" cm="1">
        <f t="array" ref="I10079">_xlfn.LET(
    _xlpm.codigos_devolucion, _xlfn.UNIQUE(_xlfn._xlws.FILTER(BP[CODIGO], ISNUMBER(SEARCH("devoluci", BP[NOMBRE CUENTA])), {""})),
    ISNUMBER(MATCH(BP[[#This Row],[CODIGO]], _xlpm.codigos_devolucion, 0))
)</f>
        <v>0</v>
      </c>
    </row>
    <row r="10080" spans="1:9" x14ac:dyDescent="0.25">
      <c r="A10080" s="68"/>
      <c r="B10080" s="68"/>
      <c r="C10080" s="68"/>
      <c r="D10080" s="68"/>
      <c r="E10080" s="68"/>
      <c r="F10080" s="68"/>
      <c r="G10080" s="389"/>
      <c r="H10080" s="387" t="b" cm="1">
        <f t="array" aca="1" ref="H10080" ca="1">EsNegrita(BP[[#This Row],[CODIGO]])</f>
        <v>0</v>
      </c>
      <c r="I10080" s="387" t="b" cm="1">
        <f t="array" ref="I10080">_xlfn.LET(
    _xlpm.codigos_devolucion, _xlfn.UNIQUE(_xlfn._xlws.FILTER(BP[CODIGO], ISNUMBER(SEARCH("devoluci", BP[NOMBRE CUENTA])), {""})),
    ISNUMBER(MATCH(BP[[#This Row],[CODIGO]], _xlpm.codigos_devolucion, 0))
)</f>
        <v>0</v>
      </c>
    </row>
    <row r="10081" spans="1:9" x14ac:dyDescent="0.25">
      <c r="A10081" s="68"/>
      <c r="B10081" s="68"/>
      <c r="C10081" s="68"/>
      <c r="D10081" s="68"/>
      <c r="E10081" s="68"/>
      <c r="F10081" s="68"/>
      <c r="G10081" s="389"/>
      <c r="H10081" s="387" t="b" cm="1">
        <f t="array" aca="1" ref="H10081" ca="1">EsNegrita(BP[[#This Row],[CODIGO]])</f>
        <v>0</v>
      </c>
      <c r="I10081" s="387" t="b" cm="1">
        <f t="array" ref="I10081">_xlfn.LET(
    _xlpm.codigos_devolucion, _xlfn.UNIQUE(_xlfn._xlws.FILTER(BP[CODIGO], ISNUMBER(SEARCH("devoluci", BP[NOMBRE CUENTA])), {""})),
    ISNUMBER(MATCH(BP[[#This Row],[CODIGO]], _xlpm.codigos_devolucion, 0))
)</f>
        <v>0</v>
      </c>
    </row>
    <row r="10082" spans="1:9" x14ac:dyDescent="0.25">
      <c r="A10082" s="68"/>
      <c r="B10082" s="68"/>
      <c r="C10082" s="68"/>
      <c r="D10082" s="68"/>
      <c r="E10082" s="68"/>
      <c r="F10082" s="68"/>
      <c r="G10082" s="389"/>
      <c r="H10082" s="387" t="b" cm="1">
        <f t="array" aca="1" ref="H10082" ca="1">EsNegrita(BP[[#This Row],[CODIGO]])</f>
        <v>0</v>
      </c>
      <c r="I10082" s="387" t="b" cm="1">
        <f t="array" ref="I10082">_xlfn.LET(
    _xlpm.codigos_devolucion, _xlfn.UNIQUE(_xlfn._xlws.FILTER(BP[CODIGO], ISNUMBER(SEARCH("devoluci", BP[NOMBRE CUENTA])), {""})),
    ISNUMBER(MATCH(BP[[#This Row],[CODIGO]], _xlpm.codigos_devolucion, 0))
)</f>
        <v>0</v>
      </c>
    </row>
    <row r="10083" spans="1:9" x14ac:dyDescent="0.25">
      <c r="A10083" s="68"/>
      <c r="B10083" s="68"/>
      <c r="C10083" s="68"/>
      <c r="D10083" s="68"/>
      <c r="E10083" s="68"/>
      <c r="F10083" s="68"/>
      <c r="G10083" s="389"/>
      <c r="H10083" s="387" t="b" cm="1">
        <f t="array" aca="1" ref="H10083" ca="1">EsNegrita(BP[[#This Row],[CODIGO]])</f>
        <v>0</v>
      </c>
      <c r="I10083" s="387" t="b" cm="1">
        <f t="array" ref="I10083">_xlfn.LET(
    _xlpm.codigos_devolucion, _xlfn.UNIQUE(_xlfn._xlws.FILTER(BP[CODIGO], ISNUMBER(SEARCH("devoluci", BP[NOMBRE CUENTA])), {""})),
    ISNUMBER(MATCH(BP[[#This Row],[CODIGO]], _xlpm.codigos_devolucion, 0))
)</f>
        <v>0</v>
      </c>
    </row>
    <row r="10084" spans="1:9" x14ac:dyDescent="0.25">
      <c r="A10084" s="68"/>
      <c r="B10084" s="68"/>
      <c r="C10084" s="68"/>
      <c r="D10084" s="68"/>
      <c r="E10084" s="68"/>
      <c r="F10084" s="68"/>
      <c r="G10084" s="389"/>
      <c r="H10084" s="387" t="b" cm="1">
        <f t="array" aca="1" ref="H10084" ca="1">EsNegrita(BP[[#This Row],[CODIGO]])</f>
        <v>0</v>
      </c>
      <c r="I10084" s="387" t="b" cm="1">
        <f t="array" ref="I10084">_xlfn.LET(
    _xlpm.codigos_devolucion, _xlfn.UNIQUE(_xlfn._xlws.FILTER(BP[CODIGO], ISNUMBER(SEARCH("devoluci", BP[NOMBRE CUENTA])), {""})),
    ISNUMBER(MATCH(BP[[#This Row],[CODIGO]], _xlpm.codigos_devolucion, 0))
)</f>
        <v>0</v>
      </c>
    </row>
    <row r="10085" spans="1:9" x14ac:dyDescent="0.25">
      <c r="A10085" s="68"/>
      <c r="B10085" s="68"/>
      <c r="C10085" s="68"/>
      <c r="D10085" s="68"/>
      <c r="E10085" s="68"/>
      <c r="F10085" s="68"/>
      <c r="G10085" s="389"/>
      <c r="H10085" s="387" t="b" cm="1">
        <f t="array" aca="1" ref="H10085" ca="1">EsNegrita(BP[[#This Row],[CODIGO]])</f>
        <v>0</v>
      </c>
      <c r="I10085" s="387" t="b" cm="1">
        <f t="array" ref="I10085">_xlfn.LET(
    _xlpm.codigos_devolucion, _xlfn.UNIQUE(_xlfn._xlws.FILTER(BP[CODIGO], ISNUMBER(SEARCH("devoluci", BP[NOMBRE CUENTA])), {""})),
    ISNUMBER(MATCH(BP[[#This Row],[CODIGO]], _xlpm.codigos_devolucion, 0))
)</f>
        <v>0</v>
      </c>
    </row>
    <row r="10086" spans="1:9" x14ac:dyDescent="0.25">
      <c r="A10086" s="68"/>
      <c r="B10086" s="68"/>
      <c r="C10086" s="68"/>
      <c r="D10086" s="68"/>
      <c r="E10086" s="68"/>
      <c r="F10086" s="68"/>
      <c r="G10086" s="389"/>
      <c r="H10086" s="387" t="b" cm="1">
        <f t="array" aca="1" ref="H10086" ca="1">EsNegrita(BP[[#This Row],[CODIGO]])</f>
        <v>0</v>
      </c>
      <c r="I10086" s="387" t="b" cm="1">
        <f t="array" ref="I10086">_xlfn.LET(
    _xlpm.codigos_devolucion, _xlfn.UNIQUE(_xlfn._xlws.FILTER(BP[CODIGO], ISNUMBER(SEARCH("devoluci", BP[NOMBRE CUENTA])), {""})),
    ISNUMBER(MATCH(BP[[#This Row],[CODIGO]], _xlpm.codigos_devolucion, 0))
)</f>
        <v>0</v>
      </c>
    </row>
    <row r="10087" spans="1:9" x14ac:dyDescent="0.25">
      <c r="A10087" s="68"/>
      <c r="B10087" s="68"/>
      <c r="C10087" s="68"/>
      <c r="D10087" s="68"/>
      <c r="E10087" s="68"/>
      <c r="F10087" s="68"/>
      <c r="G10087" s="389"/>
      <c r="H10087" s="387" t="b" cm="1">
        <f t="array" aca="1" ref="H10087" ca="1">EsNegrita(BP[[#This Row],[CODIGO]])</f>
        <v>0</v>
      </c>
      <c r="I10087" s="387" t="b" cm="1">
        <f t="array" ref="I10087">_xlfn.LET(
    _xlpm.codigos_devolucion, _xlfn.UNIQUE(_xlfn._xlws.FILTER(BP[CODIGO], ISNUMBER(SEARCH("devoluci", BP[NOMBRE CUENTA])), {""})),
    ISNUMBER(MATCH(BP[[#This Row],[CODIGO]], _xlpm.codigos_devolucion, 0))
)</f>
        <v>0</v>
      </c>
    </row>
    <row r="10088" spans="1:9" x14ac:dyDescent="0.25">
      <c r="A10088" s="68"/>
      <c r="B10088" s="68"/>
      <c r="C10088" s="68"/>
      <c r="D10088" s="68"/>
      <c r="E10088" s="68"/>
      <c r="F10088" s="68"/>
      <c r="G10088" s="389"/>
      <c r="H10088" s="387" t="b" cm="1">
        <f t="array" aca="1" ref="H10088" ca="1">EsNegrita(BP[[#This Row],[CODIGO]])</f>
        <v>0</v>
      </c>
      <c r="I10088" s="387" t="b" cm="1">
        <f t="array" ref="I10088">_xlfn.LET(
    _xlpm.codigos_devolucion, _xlfn.UNIQUE(_xlfn._xlws.FILTER(BP[CODIGO], ISNUMBER(SEARCH("devoluci", BP[NOMBRE CUENTA])), {""})),
    ISNUMBER(MATCH(BP[[#This Row],[CODIGO]], _xlpm.codigos_devolucion, 0))
)</f>
        <v>0</v>
      </c>
    </row>
    <row r="10089" spans="1:9" x14ac:dyDescent="0.25">
      <c r="A10089" s="68"/>
      <c r="B10089" s="68"/>
      <c r="C10089" s="68"/>
      <c r="D10089" s="68"/>
      <c r="E10089" s="68"/>
      <c r="F10089" s="68"/>
      <c r="G10089" s="389"/>
      <c r="H10089" s="387" t="b" cm="1">
        <f t="array" aca="1" ref="H10089" ca="1">EsNegrita(BP[[#This Row],[CODIGO]])</f>
        <v>0</v>
      </c>
      <c r="I10089" s="387" t="b" cm="1">
        <f t="array" ref="I10089">_xlfn.LET(
    _xlpm.codigos_devolucion, _xlfn.UNIQUE(_xlfn._xlws.FILTER(BP[CODIGO], ISNUMBER(SEARCH("devoluci", BP[NOMBRE CUENTA])), {""})),
    ISNUMBER(MATCH(BP[[#This Row],[CODIGO]], _xlpm.codigos_devolucion, 0))
)</f>
        <v>0</v>
      </c>
    </row>
    <row r="10090" spans="1:9" x14ac:dyDescent="0.25">
      <c r="A10090" s="68"/>
      <c r="B10090" s="68"/>
      <c r="C10090" s="68"/>
      <c r="D10090" s="68"/>
      <c r="E10090" s="68"/>
      <c r="F10090" s="68"/>
      <c r="G10090" s="389"/>
      <c r="H10090" s="387" t="b" cm="1">
        <f t="array" aca="1" ref="H10090" ca="1">EsNegrita(BP[[#This Row],[CODIGO]])</f>
        <v>0</v>
      </c>
      <c r="I10090" s="387" t="b" cm="1">
        <f t="array" ref="I10090">_xlfn.LET(
    _xlpm.codigos_devolucion, _xlfn.UNIQUE(_xlfn._xlws.FILTER(BP[CODIGO], ISNUMBER(SEARCH("devoluci", BP[NOMBRE CUENTA])), {""})),
    ISNUMBER(MATCH(BP[[#This Row],[CODIGO]], _xlpm.codigos_devolucion, 0))
)</f>
        <v>0</v>
      </c>
    </row>
    <row r="10091" spans="1:9" x14ac:dyDescent="0.25">
      <c r="A10091" s="68"/>
      <c r="B10091" s="68"/>
      <c r="C10091" s="68"/>
      <c r="D10091" s="68"/>
      <c r="E10091" s="68"/>
      <c r="F10091" s="68"/>
      <c r="G10091" s="389"/>
      <c r="H10091" s="387" t="b" cm="1">
        <f t="array" aca="1" ref="H10091" ca="1">EsNegrita(BP[[#This Row],[CODIGO]])</f>
        <v>0</v>
      </c>
      <c r="I10091" s="387" t="b" cm="1">
        <f t="array" ref="I10091">_xlfn.LET(
    _xlpm.codigos_devolucion, _xlfn.UNIQUE(_xlfn._xlws.FILTER(BP[CODIGO], ISNUMBER(SEARCH("devoluci", BP[NOMBRE CUENTA])), {""})),
    ISNUMBER(MATCH(BP[[#This Row],[CODIGO]], _xlpm.codigos_devolucion, 0))
)</f>
        <v>0</v>
      </c>
    </row>
    <row r="10092" spans="1:9" x14ac:dyDescent="0.25">
      <c r="A10092" s="68"/>
      <c r="B10092" s="68"/>
      <c r="C10092" s="68"/>
      <c r="D10092" s="68"/>
      <c r="E10092" s="68"/>
      <c r="F10092" s="68"/>
      <c r="G10092" s="389"/>
      <c r="H10092" s="387" t="b" cm="1">
        <f t="array" aca="1" ref="H10092" ca="1">EsNegrita(BP[[#This Row],[CODIGO]])</f>
        <v>0</v>
      </c>
      <c r="I10092" s="387" t="b" cm="1">
        <f t="array" ref="I10092">_xlfn.LET(
    _xlpm.codigos_devolucion, _xlfn.UNIQUE(_xlfn._xlws.FILTER(BP[CODIGO], ISNUMBER(SEARCH("devoluci", BP[NOMBRE CUENTA])), {""})),
    ISNUMBER(MATCH(BP[[#This Row],[CODIGO]], _xlpm.codigos_devolucion, 0))
)</f>
        <v>0</v>
      </c>
    </row>
    <row r="10093" spans="1:9" x14ac:dyDescent="0.25">
      <c r="A10093" s="68"/>
      <c r="B10093" s="68"/>
      <c r="C10093" s="68"/>
      <c r="D10093" s="68"/>
      <c r="E10093" s="68"/>
      <c r="F10093" s="68"/>
      <c r="G10093" s="389"/>
      <c r="H10093" s="387" t="b" cm="1">
        <f t="array" aca="1" ref="H10093" ca="1">EsNegrita(BP[[#This Row],[CODIGO]])</f>
        <v>0</v>
      </c>
      <c r="I10093" s="387" t="b" cm="1">
        <f t="array" ref="I10093">_xlfn.LET(
    _xlpm.codigos_devolucion, _xlfn.UNIQUE(_xlfn._xlws.FILTER(BP[CODIGO], ISNUMBER(SEARCH("devoluci", BP[NOMBRE CUENTA])), {""})),
    ISNUMBER(MATCH(BP[[#This Row],[CODIGO]], _xlpm.codigos_devolucion, 0))
)</f>
        <v>0</v>
      </c>
    </row>
    <row r="10094" spans="1:9" x14ac:dyDescent="0.25">
      <c r="A10094" s="68"/>
      <c r="B10094" s="68"/>
      <c r="C10094" s="68"/>
      <c r="D10094" s="68"/>
      <c r="E10094" s="68"/>
      <c r="F10094" s="68"/>
      <c r="G10094" s="389"/>
      <c r="H10094" s="387" t="b" cm="1">
        <f t="array" aca="1" ref="H10094" ca="1">EsNegrita(BP[[#This Row],[CODIGO]])</f>
        <v>0</v>
      </c>
      <c r="I10094" s="387" t="b" cm="1">
        <f t="array" ref="I10094">_xlfn.LET(
    _xlpm.codigos_devolucion, _xlfn.UNIQUE(_xlfn._xlws.FILTER(BP[CODIGO], ISNUMBER(SEARCH("devoluci", BP[NOMBRE CUENTA])), {""})),
    ISNUMBER(MATCH(BP[[#This Row],[CODIGO]], _xlpm.codigos_devolucion, 0))
)</f>
        <v>0</v>
      </c>
    </row>
    <row r="10095" spans="1:9" x14ac:dyDescent="0.25">
      <c r="A10095" s="68"/>
      <c r="B10095" s="68"/>
      <c r="C10095" s="68"/>
      <c r="D10095" s="68"/>
      <c r="E10095" s="68"/>
      <c r="F10095" s="68"/>
      <c r="G10095" s="389"/>
      <c r="H10095" s="387" t="b" cm="1">
        <f t="array" aca="1" ref="H10095" ca="1">EsNegrita(BP[[#This Row],[CODIGO]])</f>
        <v>0</v>
      </c>
      <c r="I10095" s="387" t="b" cm="1">
        <f t="array" ref="I10095">_xlfn.LET(
    _xlpm.codigos_devolucion, _xlfn.UNIQUE(_xlfn._xlws.FILTER(BP[CODIGO], ISNUMBER(SEARCH("devoluci", BP[NOMBRE CUENTA])), {""})),
    ISNUMBER(MATCH(BP[[#This Row],[CODIGO]], _xlpm.codigos_devolucion, 0))
)</f>
        <v>0</v>
      </c>
    </row>
    <row r="10096" spans="1:9" x14ac:dyDescent="0.25">
      <c r="A10096" s="68"/>
      <c r="B10096" s="68"/>
      <c r="C10096" s="68"/>
      <c r="D10096" s="68"/>
      <c r="E10096" s="68"/>
      <c r="F10096" s="68"/>
      <c r="G10096" s="389"/>
      <c r="H10096" s="387" t="b" cm="1">
        <f t="array" aca="1" ref="H10096" ca="1">EsNegrita(BP[[#This Row],[CODIGO]])</f>
        <v>0</v>
      </c>
      <c r="I10096" s="387" t="b" cm="1">
        <f t="array" ref="I10096">_xlfn.LET(
    _xlpm.codigos_devolucion, _xlfn.UNIQUE(_xlfn._xlws.FILTER(BP[CODIGO], ISNUMBER(SEARCH("devoluci", BP[NOMBRE CUENTA])), {""})),
    ISNUMBER(MATCH(BP[[#This Row],[CODIGO]], _xlpm.codigos_devolucion, 0))
)</f>
        <v>0</v>
      </c>
    </row>
    <row r="10097" spans="1:9" x14ac:dyDescent="0.25">
      <c r="A10097" s="68"/>
      <c r="B10097" s="68"/>
      <c r="C10097" s="68"/>
      <c r="D10097" s="68"/>
      <c r="E10097" s="68"/>
      <c r="F10097" s="68"/>
      <c r="G10097" s="389"/>
      <c r="H10097" s="387" t="b" cm="1">
        <f t="array" aca="1" ref="H10097" ca="1">EsNegrita(BP[[#This Row],[CODIGO]])</f>
        <v>0</v>
      </c>
      <c r="I10097" s="387" t="b" cm="1">
        <f t="array" ref="I10097">_xlfn.LET(
    _xlpm.codigos_devolucion, _xlfn.UNIQUE(_xlfn._xlws.FILTER(BP[CODIGO], ISNUMBER(SEARCH("devoluci", BP[NOMBRE CUENTA])), {""})),
    ISNUMBER(MATCH(BP[[#This Row],[CODIGO]], _xlpm.codigos_devolucion, 0))
)</f>
        <v>0</v>
      </c>
    </row>
    <row r="10098" spans="1:9" x14ac:dyDescent="0.25">
      <c r="A10098" s="68"/>
      <c r="B10098" s="68"/>
      <c r="C10098" s="68"/>
      <c r="D10098" s="68"/>
      <c r="E10098" s="68"/>
      <c r="F10098" s="68"/>
      <c r="G10098" s="389"/>
      <c r="H10098" s="387" t="b" cm="1">
        <f t="array" aca="1" ref="H10098" ca="1">EsNegrita(BP[[#This Row],[CODIGO]])</f>
        <v>0</v>
      </c>
      <c r="I10098" s="387" t="b" cm="1">
        <f t="array" ref="I10098">_xlfn.LET(
    _xlpm.codigos_devolucion, _xlfn.UNIQUE(_xlfn._xlws.FILTER(BP[CODIGO], ISNUMBER(SEARCH("devoluci", BP[NOMBRE CUENTA])), {""})),
    ISNUMBER(MATCH(BP[[#This Row],[CODIGO]], _xlpm.codigos_devolucion, 0))
)</f>
        <v>0</v>
      </c>
    </row>
    <row r="10099" spans="1:9" x14ac:dyDescent="0.25">
      <c r="A10099" s="68"/>
      <c r="B10099" s="68"/>
      <c r="C10099" s="68"/>
      <c r="D10099" s="68"/>
      <c r="E10099" s="68"/>
      <c r="F10099" s="68"/>
      <c r="G10099" s="389"/>
      <c r="H10099" s="387" t="b" cm="1">
        <f t="array" aca="1" ref="H10099" ca="1">EsNegrita(BP[[#This Row],[CODIGO]])</f>
        <v>0</v>
      </c>
      <c r="I10099" s="387" t="b" cm="1">
        <f t="array" ref="I10099">_xlfn.LET(
    _xlpm.codigos_devolucion, _xlfn.UNIQUE(_xlfn._xlws.FILTER(BP[CODIGO], ISNUMBER(SEARCH("devoluci", BP[NOMBRE CUENTA])), {""})),
    ISNUMBER(MATCH(BP[[#This Row],[CODIGO]], _xlpm.codigos_devolucion, 0))
)</f>
        <v>0</v>
      </c>
    </row>
    <row r="10100" spans="1:9" x14ac:dyDescent="0.25">
      <c r="A10100" s="68"/>
      <c r="B10100" s="68"/>
      <c r="C10100" s="68"/>
      <c r="D10100" s="68"/>
      <c r="E10100" s="68"/>
      <c r="F10100" s="68"/>
      <c r="G10100" s="389"/>
      <c r="H10100" s="387" t="b" cm="1">
        <f t="array" aca="1" ref="H10100" ca="1">EsNegrita(BP[[#This Row],[CODIGO]])</f>
        <v>0</v>
      </c>
      <c r="I10100" s="387" t="b" cm="1">
        <f t="array" ref="I10100">_xlfn.LET(
    _xlpm.codigos_devolucion, _xlfn.UNIQUE(_xlfn._xlws.FILTER(BP[CODIGO], ISNUMBER(SEARCH("devoluci", BP[NOMBRE CUENTA])), {""})),
    ISNUMBER(MATCH(BP[[#This Row],[CODIGO]], _xlpm.codigos_devolucion, 0))
)</f>
        <v>0</v>
      </c>
    </row>
    <row r="10101" spans="1:9" x14ac:dyDescent="0.25">
      <c r="A10101" s="68"/>
      <c r="B10101" s="68"/>
      <c r="C10101" s="68"/>
      <c r="D10101" s="68"/>
      <c r="E10101" s="68"/>
      <c r="F10101" s="68"/>
      <c r="G10101" s="389"/>
      <c r="H10101" s="387" t="b" cm="1">
        <f t="array" aca="1" ref="H10101" ca="1">EsNegrita(BP[[#This Row],[CODIGO]])</f>
        <v>0</v>
      </c>
      <c r="I10101" s="387" t="b" cm="1">
        <f t="array" ref="I10101">_xlfn.LET(
    _xlpm.codigos_devolucion, _xlfn.UNIQUE(_xlfn._xlws.FILTER(BP[CODIGO], ISNUMBER(SEARCH("devoluci", BP[NOMBRE CUENTA])), {""})),
    ISNUMBER(MATCH(BP[[#This Row],[CODIGO]], _xlpm.codigos_devolucion, 0))
)</f>
        <v>0</v>
      </c>
    </row>
    <row r="10102" spans="1:9" x14ac:dyDescent="0.25">
      <c r="A10102" s="68"/>
      <c r="B10102" s="68"/>
      <c r="C10102" s="68"/>
      <c r="D10102" s="68"/>
      <c r="E10102" s="68"/>
      <c r="F10102" s="68"/>
      <c r="G10102" s="389"/>
      <c r="H10102" s="387" t="b" cm="1">
        <f t="array" aca="1" ref="H10102" ca="1">EsNegrita(BP[[#This Row],[CODIGO]])</f>
        <v>0</v>
      </c>
      <c r="I10102" s="387" t="b" cm="1">
        <f t="array" ref="I10102">_xlfn.LET(
    _xlpm.codigos_devolucion, _xlfn.UNIQUE(_xlfn._xlws.FILTER(BP[CODIGO], ISNUMBER(SEARCH("devoluci", BP[NOMBRE CUENTA])), {""})),
    ISNUMBER(MATCH(BP[[#This Row],[CODIGO]], _xlpm.codigos_devolucion, 0))
)</f>
        <v>0</v>
      </c>
    </row>
    <row r="10103" spans="1:9" x14ac:dyDescent="0.25">
      <c r="A10103" s="68"/>
      <c r="B10103" s="68"/>
      <c r="C10103" s="68"/>
      <c r="D10103" s="68"/>
      <c r="E10103" s="68"/>
      <c r="F10103" s="68"/>
      <c r="G10103" s="389"/>
      <c r="H10103" s="387" t="b" cm="1">
        <f t="array" aca="1" ref="H10103" ca="1">EsNegrita(BP[[#This Row],[CODIGO]])</f>
        <v>0</v>
      </c>
      <c r="I10103" s="387" t="b" cm="1">
        <f t="array" ref="I10103">_xlfn.LET(
    _xlpm.codigos_devolucion, _xlfn.UNIQUE(_xlfn._xlws.FILTER(BP[CODIGO], ISNUMBER(SEARCH("devoluci", BP[NOMBRE CUENTA])), {""})),
    ISNUMBER(MATCH(BP[[#This Row],[CODIGO]], _xlpm.codigos_devolucion, 0))
)</f>
        <v>0</v>
      </c>
    </row>
    <row r="10104" spans="1:9" x14ac:dyDescent="0.25">
      <c r="A10104" s="68"/>
      <c r="B10104" s="68"/>
      <c r="C10104" s="68"/>
      <c r="D10104" s="68"/>
      <c r="E10104" s="68"/>
      <c r="F10104" s="68"/>
      <c r="G10104" s="389"/>
      <c r="H10104" s="387" t="b" cm="1">
        <f t="array" aca="1" ref="H10104" ca="1">EsNegrita(BP[[#This Row],[CODIGO]])</f>
        <v>0</v>
      </c>
      <c r="I10104" s="387" t="b" cm="1">
        <f t="array" ref="I10104">_xlfn.LET(
    _xlpm.codigos_devolucion, _xlfn.UNIQUE(_xlfn._xlws.FILTER(BP[CODIGO], ISNUMBER(SEARCH("devoluci", BP[NOMBRE CUENTA])), {""})),
    ISNUMBER(MATCH(BP[[#This Row],[CODIGO]], _xlpm.codigos_devolucion, 0))
)</f>
        <v>0</v>
      </c>
    </row>
    <row r="10105" spans="1:9" x14ac:dyDescent="0.25">
      <c r="A10105" s="68"/>
      <c r="B10105" s="68"/>
      <c r="C10105" s="68"/>
      <c r="D10105" s="68"/>
      <c r="E10105" s="68"/>
      <c r="F10105" s="68"/>
      <c r="G10105" s="389"/>
      <c r="H10105" s="387" t="b" cm="1">
        <f t="array" aca="1" ref="H10105" ca="1">EsNegrita(BP[[#This Row],[CODIGO]])</f>
        <v>0</v>
      </c>
      <c r="I10105" s="387" t="b" cm="1">
        <f t="array" ref="I10105">_xlfn.LET(
    _xlpm.codigos_devolucion, _xlfn.UNIQUE(_xlfn._xlws.FILTER(BP[CODIGO], ISNUMBER(SEARCH("devoluci", BP[NOMBRE CUENTA])), {""})),
    ISNUMBER(MATCH(BP[[#This Row],[CODIGO]], _xlpm.codigos_devolucion, 0))
)</f>
        <v>0</v>
      </c>
    </row>
    <row r="10106" spans="1:9" x14ac:dyDescent="0.25">
      <c r="A10106" s="68"/>
      <c r="B10106" s="68"/>
      <c r="C10106" s="68"/>
      <c r="D10106" s="68"/>
      <c r="E10106" s="68"/>
      <c r="F10106" s="68"/>
      <c r="G10106" s="389"/>
      <c r="H10106" s="387" t="b" cm="1">
        <f t="array" aca="1" ref="H10106" ca="1">EsNegrita(BP[[#This Row],[CODIGO]])</f>
        <v>0</v>
      </c>
      <c r="I10106" s="387" t="b" cm="1">
        <f t="array" ref="I10106">_xlfn.LET(
    _xlpm.codigos_devolucion, _xlfn.UNIQUE(_xlfn._xlws.FILTER(BP[CODIGO], ISNUMBER(SEARCH("devoluci", BP[NOMBRE CUENTA])), {""})),
    ISNUMBER(MATCH(BP[[#This Row],[CODIGO]], _xlpm.codigos_devolucion, 0))
)</f>
        <v>0</v>
      </c>
    </row>
    <row r="10107" spans="1:9" x14ac:dyDescent="0.25">
      <c r="A10107" s="68"/>
      <c r="B10107" s="68"/>
      <c r="C10107" s="68"/>
      <c r="D10107" s="68"/>
      <c r="E10107" s="68"/>
      <c r="F10107" s="68"/>
      <c r="G10107" s="389"/>
      <c r="H10107" s="387" t="b" cm="1">
        <f t="array" aca="1" ref="H10107" ca="1">EsNegrita(BP[[#This Row],[CODIGO]])</f>
        <v>0</v>
      </c>
      <c r="I10107" s="387" t="b" cm="1">
        <f t="array" ref="I10107">_xlfn.LET(
    _xlpm.codigos_devolucion, _xlfn.UNIQUE(_xlfn._xlws.FILTER(BP[CODIGO], ISNUMBER(SEARCH("devoluci", BP[NOMBRE CUENTA])), {""})),
    ISNUMBER(MATCH(BP[[#This Row],[CODIGO]], _xlpm.codigos_devolucion, 0))
)</f>
        <v>0</v>
      </c>
    </row>
    <row r="10108" spans="1:9" x14ac:dyDescent="0.25">
      <c r="A10108" s="68"/>
      <c r="B10108" s="68"/>
      <c r="C10108" s="68"/>
      <c r="D10108" s="68"/>
      <c r="E10108" s="68"/>
      <c r="F10108" s="68"/>
      <c r="G10108" s="389"/>
      <c r="H10108" s="387" t="b" cm="1">
        <f t="array" aca="1" ref="H10108" ca="1">EsNegrita(BP[[#This Row],[CODIGO]])</f>
        <v>0</v>
      </c>
      <c r="I10108" s="387" t="b" cm="1">
        <f t="array" ref="I10108">_xlfn.LET(
    _xlpm.codigos_devolucion, _xlfn.UNIQUE(_xlfn._xlws.FILTER(BP[CODIGO], ISNUMBER(SEARCH("devoluci", BP[NOMBRE CUENTA])), {""})),
    ISNUMBER(MATCH(BP[[#This Row],[CODIGO]], _xlpm.codigos_devolucion, 0))
)</f>
        <v>0</v>
      </c>
    </row>
    <row r="10109" spans="1:9" x14ac:dyDescent="0.25">
      <c r="A10109" s="68"/>
      <c r="B10109" s="68"/>
      <c r="C10109" s="68"/>
      <c r="D10109" s="68"/>
      <c r="E10109" s="68"/>
      <c r="F10109" s="68"/>
      <c r="G10109" s="389"/>
      <c r="H10109" s="387" t="b" cm="1">
        <f t="array" aca="1" ref="H10109" ca="1">EsNegrita(BP[[#This Row],[CODIGO]])</f>
        <v>0</v>
      </c>
      <c r="I10109" s="387" t="b" cm="1">
        <f t="array" ref="I10109">_xlfn.LET(
    _xlpm.codigos_devolucion, _xlfn.UNIQUE(_xlfn._xlws.FILTER(BP[CODIGO], ISNUMBER(SEARCH("devoluci", BP[NOMBRE CUENTA])), {""})),
    ISNUMBER(MATCH(BP[[#This Row],[CODIGO]], _xlpm.codigos_devolucion, 0))
)</f>
        <v>0</v>
      </c>
    </row>
    <row r="10110" spans="1:9" x14ac:dyDescent="0.25">
      <c r="A10110" s="68"/>
      <c r="B10110" s="68"/>
      <c r="C10110" s="68"/>
      <c r="D10110" s="68"/>
      <c r="E10110" s="68"/>
      <c r="F10110" s="68"/>
      <c r="G10110" s="389"/>
      <c r="H10110" s="387" t="b" cm="1">
        <f t="array" aca="1" ref="H10110" ca="1">EsNegrita(BP[[#This Row],[CODIGO]])</f>
        <v>0</v>
      </c>
      <c r="I10110" s="387" t="b" cm="1">
        <f t="array" ref="I10110">_xlfn.LET(
    _xlpm.codigos_devolucion, _xlfn.UNIQUE(_xlfn._xlws.FILTER(BP[CODIGO], ISNUMBER(SEARCH("devoluci", BP[NOMBRE CUENTA])), {""})),
    ISNUMBER(MATCH(BP[[#This Row],[CODIGO]], _xlpm.codigos_devolucion, 0))
)</f>
        <v>0</v>
      </c>
    </row>
    <row r="10111" spans="1:9" x14ac:dyDescent="0.25">
      <c r="A10111" s="68"/>
      <c r="B10111" s="68"/>
      <c r="C10111" s="68"/>
      <c r="D10111" s="68"/>
      <c r="E10111" s="68"/>
      <c r="F10111" s="68"/>
      <c r="G10111" s="389"/>
      <c r="H10111" s="387" t="b" cm="1">
        <f t="array" aca="1" ref="H10111" ca="1">EsNegrita(BP[[#This Row],[CODIGO]])</f>
        <v>0</v>
      </c>
      <c r="I10111" s="387" t="b" cm="1">
        <f t="array" ref="I10111">_xlfn.LET(
    _xlpm.codigos_devolucion, _xlfn.UNIQUE(_xlfn._xlws.FILTER(BP[CODIGO], ISNUMBER(SEARCH("devoluci", BP[NOMBRE CUENTA])), {""})),
    ISNUMBER(MATCH(BP[[#This Row],[CODIGO]], _xlpm.codigos_devolucion, 0))
)</f>
        <v>0</v>
      </c>
    </row>
    <row r="10112" spans="1:9" x14ac:dyDescent="0.25">
      <c r="A10112" s="68"/>
      <c r="B10112" s="68"/>
      <c r="C10112" s="68"/>
      <c r="D10112" s="68"/>
      <c r="E10112" s="68"/>
      <c r="F10112" s="68"/>
      <c r="G10112" s="389"/>
      <c r="H10112" s="387" t="b" cm="1">
        <f t="array" aca="1" ref="H10112" ca="1">EsNegrita(BP[[#This Row],[CODIGO]])</f>
        <v>0</v>
      </c>
      <c r="I10112" s="387" t="b" cm="1">
        <f t="array" ref="I10112">_xlfn.LET(
    _xlpm.codigos_devolucion, _xlfn.UNIQUE(_xlfn._xlws.FILTER(BP[CODIGO], ISNUMBER(SEARCH("devoluci", BP[NOMBRE CUENTA])), {""})),
    ISNUMBER(MATCH(BP[[#This Row],[CODIGO]], _xlpm.codigos_devolucion, 0))
)</f>
        <v>0</v>
      </c>
    </row>
    <row r="10113" spans="1:9" x14ac:dyDescent="0.25">
      <c r="A10113" s="68"/>
      <c r="B10113" s="68"/>
      <c r="C10113" s="68"/>
      <c r="D10113" s="68"/>
      <c r="E10113" s="68"/>
      <c r="F10113" s="68"/>
      <c r="G10113" s="389"/>
      <c r="H10113" s="387" t="b" cm="1">
        <f t="array" aca="1" ref="H10113" ca="1">EsNegrita(BP[[#This Row],[CODIGO]])</f>
        <v>0</v>
      </c>
      <c r="I10113" s="387" t="b" cm="1">
        <f t="array" ref="I10113">_xlfn.LET(
    _xlpm.codigos_devolucion, _xlfn.UNIQUE(_xlfn._xlws.FILTER(BP[CODIGO], ISNUMBER(SEARCH("devoluci", BP[NOMBRE CUENTA])), {""})),
    ISNUMBER(MATCH(BP[[#This Row],[CODIGO]], _xlpm.codigos_devolucion, 0))
)</f>
        <v>0</v>
      </c>
    </row>
    <row r="10114" spans="1:9" x14ac:dyDescent="0.25">
      <c r="A10114" s="68"/>
      <c r="B10114" s="68"/>
      <c r="C10114" s="68"/>
      <c r="D10114" s="68"/>
      <c r="E10114" s="68"/>
      <c r="F10114" s="68"/>
      <c r="G10114" s="389"/>
      <c r="H10114" s="387" t="b" cm="1">
        <f t="array" aca="1" ref="H10114" ca="1">EsNegrita(BP[[#This Row],[CODIGO]])</f>
        <v>0</v>
      </c>
      <c r="I10114" s="387" t="b" cm="1">
        <f t="array" ref="I10114">_xlfn.LET(
    _xlpm.codigos_devolucion, _xlfn.UNIQUE(_xlfn._xlws.FILTER(BP[CODIGO], ISNUMBER(SEARCH("devoluci", BP[NOMBRE CUENTA])), {""})),
    ISNUMBER(MATCH(BP[[#This Row],[CODIGO]], _xlpm.codigos_devolucion, 0))
)</f>
        <v>0</v>
      </c>
    </row>
    <row r="10115" spans="1:9" x14ac:dyDescent="0.25">
      <c r="A10115" s="68"/>
      <c r="B10115" s="68"/>
      <c r="C10115" s="68"/>
      <c r="D10115" s="68"/>
      <c r="E10115" s="68"/>
      <c r="F10115" s="68"/>
      <c r="G10115" s="389"/>
      <c r="H10115" s="387" t="b" cm="1">
        <f t="array" aca="1" ref="H10115" ca="1">EsNegrita(BP[[#This Row],[CODIGO]])</f>
        <v>0</v>
      </c>
      <c r="I10115" s="387" t="b" cm="1">
        <f t="array" ref="I10115">_xlfn.LET(
    _xlpm.codigos_devolucion, _xlfn.UNIQUE(_xlfn._xlws.FILTER(BP[CODIGO], ISNUMBER(SEARCH("devoluci", BP[NOMBRE CUENTA])), {""})),
    ISNUMBER(MATCH(BP[[#This Row],[CODIGO]], _xlpm.codigos_devolucion, 0))
)</f>
        <v>0</v>
      </c>
    </row>
    <row r="10116" spans="1:9" x14ac:dyDescent="0.25">
      <c r="A10116" s="68"/>
      <c r="B10116" s="68"/>
      <c r="C10116" s="68"/>
      <c r="D10116" s="68"/>
      <c r="E10116" s="68"/>
      <c r="F10116" s="68"/>
      <c r="G10116" s="389"/>
      <c r="H10116" s="387" t="b" cm="1">
        <f t="array" aca="1" ref="H10116" ca="1">EsNegrita(BP[[#This Row],[CODIGO]])</f>
        <v>0</v>
      </c>
      <c r="I10116" s="387" t="b" cm="1">
        <f t="array" ref="I10116">_xlfn.LET(
    _xlpm.codigos_devolucion, _xlfn.UNIQUE(_xlfn._xlws.FILTER(BP[CODIGO], ISNUMBER(SEARCH("devoluci", BP[NOMBRE CUENTA])), {""})),
    ISNUMBER(MATCH(BP[[#This Row],[CODIGO]], _xlpm.codigos_devolucion, 0))
)</f>
        <v>0</v>
      </c>
    </row>
    <row r="10117" spans="1:9" x14ac:dyDescent="0.25">
      <c r="A10117" s="68"/>
      <c r="B10117" s="68"/>
      <c r="C10117" s="68"/>
      <c r="D10117" s="68"/>
      <c r="E10117" s="68"/>
      <c r="F10117" s="68"/>
      <c r="G10117" s="389"/>
      <c r="H10117" s="387" t="b" cm="1">
        <f t="array" aca="1" ref="H10117" ca="1">EsNegrita(BP[[#This Row],[CODIGO]])</f>
        <v>0</v>
      </c>
      <c r="I10117" s="387" t="b" cm="1">
        <f t="array" ref="I10117">_xlfn.LET(
    _xlpm.codigos_devolucion, _xlfn.UNIQUE(_xlfn._xlws.FILTER(BP[CODIGO], ISNUMBER(SEARCH("devoluci", BP[NOMBRE CUENTA])), {""})),
    ISNUMBER(MATCH(BP[[#This Row],[CODIGO]], _xlpm.codigos_devolucion, 0))
)</f>
        <v>0</v>
      </c>
    </row>
    <row r="10118" spans="1:9" x14ac:dyDescent="0.25">
      <c r="A10118" s="68"/>
      <c r="B10118" s="68"/>
      <c r="C10118" s="68"/>
      <c r="D10118" s="68"/>
      <c r="E10118" s="68"/>
      <c r="F10118" s="68"/>
      <c r="G10118" s="389"/>
      <c r="H10118" s="387" t="b" cm="1">
        <f t="array" aca="1" ref="H10118" ca="1">EsNegrita(BP[[#This Row],[CODIGO]])</f>
        <v>0</v>
      </c>
      <c r="I10118" s="387" t="b" cm="1">
        <f t="array" ref="I10118">_xlfn.LET(
    _xlpm.codigos_devolucion, _xlfn.UNIQUE(_xlfn._xlws.FILTER(BP[CODIGO], ISNUMBER(SEARCH("devoluci", BP[NOMBRE CUENTA])), {""})),
    ISNUMBER(MATCH(BP[[#This Row],[CODIGO]], _xlpm.codigos_devolucion, 0))
)</f>
        <v>0</v>
      </c>
    </row>
    <row r="10119" spans="1:9" x14ac:dyDescent="0.25">
      <c r="A10119" s="68"/>
      <c r="B10119" s="68"/>
      <c r="C10119" s="68"/>
      <c r="D10119" s="68"/>
      <c r="E10119" s="68"/>
      <c r="F10119" s="68"/>
      <c r="G10119" s="389"/>
      <c r="H10119" s="387" t="b" cm="1">
        <f t="array" aca="1" ref="H10119" ca="1">EsNegrita(BP[[#This Row],[CODIGO]])</f>
        <v>0</v>
      </c>
      <c r="I10119" s="387" t="b" cm="1">
        <f t="array" ref="I10119">_xlfn.LET(
    _xlpm.codigos_devolucion, _xlfn.UNIQUE(_xlfn._xlws.FILTER(BP[CODIGO], ISNUMBER(SEARCH("devoluci", BP[NOMBRE CUENTA])), {""})),
    ISNUMBER(MATCH(BP[[#This Row],[CODIGO]], _xlpm.codigos_devolucion, 0))
)</f>
        <v>0</v>
      </c>
    </row>
    <row r="10120" spans="1:9" x14ac:dyDescent="0.25">
      <c r="A10120" s="68"/>
      <c r="B10120" s="68"/>
      <c r="C10120" s="68"/>
      <c r="D10120" s="68"/>
      <c r="E10120" s="68"/>
      <c r="F10120" s="68"/>
      <c r="G10120" s="389"/>
      <c r="H10120" s="387" t="b" cm="1">
        <f t="array" aca="1" ref="H10120" ca="1">EsNegrita(BP[[#This Row],[CODIGO]])</f>
        <v>0</v>
      </c>
      <c r="I10120" s="387" t="b" cm="1">
        <f t="array" ref="I10120">_xlfn.LET(
    _xlpm.codigos_devolucion, _xlfn.UNIQUE(_xlfn._xlws.FILTER(BP[CODIGO], ISNUMBER(SEARCH("devoluci", BP[NOMBRE CUENTA])), {""})),
    ISNUMBER(MATCH(BP[[#This Row],[CODIGO]], _xlpm.codigos_devolucion, 0))
)</f>
        <v>0</v>
      </c>
    </row>
    <row r="10121" spans="1:9" x14ac:dyDescent="0.25">
      <c r="A10121" s="68"/>
      <c r="B10121" s="68"/>
      <c r="C10121" s="68"/>
      <c r="D10121" s="68"/>
      <c r="E10121" s="68"/>
      <c r="F10121" s="68"/>
      <c r="G10121" s="389"/>
      <c r="H10121" s="387" t="b" cm="1">
        <f t="array" aca="1" ref="H10121" ca="1">EsNegrita(BP[[#This Row],[CODIGO]])</f>
        <v>0</v>
      </c>
      <c r="I10121" s="387" t="b" cm="1">
        <f t="array" ref="I10121">_xlfn.LET(
    _xlpm.codigos_devolucion, _xlfn.UNIQUE(_xlfn._xlws.FILTER(BP[CODIGO], ISNUMBER(SEARCH("devoluci", BP[NOMBRE CUENTA])), {""})),
    ISNUMBER(MATCH(BP[[#This Row],[CODIGO]], _xlpm.codigos_devolucion, 0))
)</f>
        <v>0</v>
      </c>
    </row>
    <row r="10122" spans="1:9" x14ac:dyDescent="0.25">
      <c r="A10122" s="68"/>
      <c r="B10122" s="68"/>
      <c r="C10122" s="68"/>
      <c r="D10122" s="68"/>
      <c r="E10122" s="68"/>
      <c r="F10122" s="68"/>
      <c r="G10122" s="389"/>
      <c r="H10122" s="387" t="b" cm="1">
        <f t="array" aca="1" ref="H10122" ca="1">EsNegrita(BP[[#This Row],[CODIGO]])</f>
        <v>0</v>
      </c>
      <c r="I10122" s="387" t="b" cm="1">
        <f t="array" ref="I10122">_xlfn.LET(
    _xlpm.codigos_devolucion, _xlfn.UNIQUE(_xlfn._xlws.FILTER(BP[CODIGO], ISNUMBER(SEARCH("devoluci", BP[NOMBRE CUENTA])), {""})),
    ISNUMBER(MATCH(BP[[#This Row],[CODIGO]], _xlpm.codigos_devolucion, 0))
)</f>
        <v>0</v>
      </c>
    </row>
    <row r="10123" spans="1:9" x14ac:dyDescent="0.25">
      <c r="A10123" s="68"/>
      <c r="B10123" s="68"/>
      <c r="C10123" s="68"/>
      <c r="D10123" s="68"/>
      <c r="E10123" s="68"/>
      <c r="F10123" s="68"/>
      <c r="G10123" s="389"/>
      <c r="H10123" s="387" t="b" cm="1">
        <f t="array" aca="1" ref="H10123" ca="1">EsNegrita(BP[[#This Row],[CODIGO]])</f>
        <v>0</v>
      </c>
      <c r="I10123" s="387" t="b" cm="1">
        <f t="array" ref="I10123">_xlfn.LET(
    _xlpm.codigos_devolucion, _xlfn.UNIQUE(_xlfn._xlws.FILTER(BP[CODIGO], ISNUMBER(SEARCH("devoluci", BP[NOMBRE CUENTA])), {""})),
    ISNUMBER(MATCH(BP[[#This Row],[CODIGO]], _xlpm.codigos_devolucion, 0))
)</f>
        <v>0</v>
      </c>
    </row>
    <row r="10124" spans="1:9" x14ac:dyDescent="0.25">
      <c r="A10124" s="68"/>
      <c r="B10124" s="68"/>
      <c r="C10124" s="68"/>
      <c r="D10124" s="68"/>
      <c r="E10124" s="68"/>
      <c r="F10124" s="68"/>
      <c r="G10124" s="389"/>
      <c r="H10124" s="387" t="b" cm="1">
        <f t="array" aca="1" ref="H10124" ca="1">EsNegrita(BP[[#This Row],[CODIGO]])</f>
        <v>0</v>
      </c>
      <c r="I10124" s="387" t="b" cm="1">
        <f t="array" ref="I10124">_xlfn.LET(
    _xlpm.codigos_devolucion, _xlfn.UNIQUE(_xlfn._xlws.FILTER(BP[CODIGO], ISNUMBER(SEARCH("devoluci", BP[NOMBRE CUENTA])), {""})),
    ISNUMBER(MATCH(BP[[#This Row],[CODIGO]], _xlpm.codigos_devolucion, 0))
)</f>
        <v>0</v>
      </c>
    </row>
    <row r="10125" spans="1:9" x14ac:dyDescent="0.25">
      <c r="A10125" s="68"/>
      <c r="B10125" s="68"/>
      <c r="C10125" s="68"/>
      <c r="D10125" s="68"/>
      <c r="E10125" s="68"/>
      <c r="F10125" s="68"/>
      <c r="G10125" s="389"/>
      <c r="H10125" s="387" t="b" cm="1">
        <f t="array" aca="1" ref="H10125" ca="1">EsNegrita(BP[[#This Row],[CODIGO]])</f>
        <v>0</v>
      </c>
      <c r="I10125" s="387" t="b" cm="1">
        <f t="array" ref="I10125">_xlfn.LET(
    _xlpm.codigos_devolucion, _xlfn.UNIQUE(_xlfn._xlws.FILTER(BP[CODIGO], ISNUMBER(SEARCH("devoluci", BP[NOMBRE CUENTA])), {""})),
    ISNUMBER(MATCH(BP[[#This Row],[CODIGO]], _xlpm.codigos_devolucion, 0))
)</f>
        <v>0</v>
      </c>
    </row>
    <row r="10126" spans="1:9" x14ac:dyDescent="0.25">
      <c r="A10126" s="68"/>
      <c r="B10126" s="68"/>
      <c r="C10126" s="68"/>
      <c r="D10126" s="68"/>
      <c r="E10126" s="68"/>
      <c r="F10126" s="68"/>
      <c r="G10126" s="389"/>
      <c r="H10126" s="387" t="b" cm="1">
        <f t="array" aca="1" ref="H10126" ca="1">EsNegrita(BP[[#This Row],[CODIGO]])</f>
        <v>0</v>
      </c>
      <c r="I10126" s="387" t="b" cm="1">
        <f t="array" ref="I10126">_xlfn.LET(
    _xlpm.codigos_devolucion, _xlfn.UNIQUE(_xlfn._xlws.FILTER(BP[CODIGO], ISNUMBER(SEARCH("devoluci", BP[NOMBRE CUENTA])), {""})),
    ISNUMBER(MATCH(BP[[#This Row],[CODIGO]], _xlpm.codigos_devolucion, 0))
)</f>
        <v>0</v>
      </c>
    </row>
    <row r="10127" spans="1:9" x14ac:dyDescent="0.25">
      <c r="A10127" s="68"/>
      <c r="B10127" s="68"/>
      <c r="C10127" s="68"/>
      <c r="D10127" s="68"/>
      <c r="E10127" s="68"/>
      <c r="F10127" s="68"/>
      <c r="G10127" s="389"/>
      <c r="H10127" s="387" t="b" cm="1">
        <f t="array" aca="1" ref="H10127" ca="1">EsNegrita(BP[[#This Row],[CODIGO]])</f>
        <v>0</v>
      </c>
      <c r="I10127" s="387" t="b" cm="1">
        <f t="array" ref="I10127">_xlfn.LET(
    _xlpm.codigos_devolucion, _xlfn.UNIQUE(_xlfn._xlws.FILTER(BP[CODIGO], ISNUMBER(SEARCH("devoluci", BP[NOMBRE CUENTA])), {""})),
    ISNUMBER(MATCH(BP[[#This Row],[CODIGO]], _xlpm.codigos_devolucion, 0))
)</f>
        <v>0</v>
      </c>
    </row>
    <row r="10128" spans="1:9" x14ac:dyDescent="0.25">
      <c r="A10128" s="68"/>
      <c r="B10128" s="68"/>
      <c r="C10128" s="68"/>
      <c r="D10128" s="68"/>
      <c r="E10128" s="68"/>
      <c r="F10128" s="68"/>
      <c r="G10128" s="389"/>
      <c r="H10128" s="387" t="b" cm="1">
        <f t="array" aca="1" ref="H10128" ca="1">EsNegrita(BP[[#This Row],[CODIGO]])</f>
        <v>0</v>
      </c>
      <c r="I10128" s="387" t="b" cm="1">
        <f t="array" ref="I10128">_xlfn.LET(
    _xlpm.codigos_devolucion, _xlfn.UNIQUE(_xlfn._xlws.FILTER(BP[CODIGO], ISNUMBER(SEARCH("devoluci", BP[NOMBRE CUENTA])), {""})),
    ISNUMBER(MATCH(BP[[#This Row],[CODIGO]], _xlpm.codigos_devolucion, 0))
)</f>
        <v>0</v>
      </c>
    </row>
    <row r="10129" spans="1:9" x14ac:dyDescent="0.25">
      <c r="A10129" s="68"/>
      <c r="B10129" s="68"/>
      <c r="C10129" s="68"/>
      <c r="D10129" s="68"/>
      <c r="E10129" s="68"/>
      <c r="F10129" s="68"/>
      <c r="G10129" s="389"/>
      <c r="H10129" s="387" t="b" cm="1">
        <f t="array" aca="1" ref="H10129" ca="1">EsNegrita(BP[[#This Row],[CODIGO]])</f>
        <v>0</v>
      </c>
      <c r="I10129" s="387" t="b" cm="1">
        <f t="array" ref="I10129">_xlfn.LET(
    _xlpm.codigos_devolucion, _xlfn.UNIQUE(_xlfn._xlws.FILTER(BP[CODIGO], ISNUMBER(SEARCH("devoluci", BP[NOMBRE CUENTA])), {""})),
    ISNUMBER(MATCH(BP[[#This Row],[CODIGO]], _xlpm.codigos_devolucion, 0))
)</f>
        <v>0</v>
      </c>
    </row>
    <row r="10130" spans="1:9" x14ac:dyDescent="0.25">
      <c r="A10130" s="68"/>
      <c r="B10130" s="68"/>
      <c r="C10130" s="68"/>
      <c r="D10130" s="68"/>
      <c r="E10130" s="68"/>
      <c r="F10130" s="68"/>
      <c r="G10130" s="389"/>
      <c r="H10130" s="387" t="b" cm="1">
        <f t="array" aca="1" ref="H10130" ca="1">EsNegrita(BP[[#This Row],[CODIGO]])</f>
        <v>0</v>
      </c>
      <c r="I10130" s="387" t="b" cm="1">
        <f t="array" ref="I10130">_xlfn.LET(
    _xlpm.codigos_devolucion, _xlfn.UNIQUE(_xlfn._xlws.FILTER(BP[CODIGO], ISNUMBER(SEARCH("devoluci", BP[NOMBRE CUENTA])), {""})),
    ISNUMBER(MATCH(BP[[#This Row],[CODIGO]], _xlpm.codigos_devolucion, 0))
)</f>
        <v>0</v>
      </c>
    </row>
    <row r="10131" spans="1:9" x14ac:dyDescent="0.25">
      <c r="A10131" s="68"/>
      <c r="B10131" s="68"/>
      <c r="C10131" s="68"/>
      <c r="D10131" s="68"/>
      <c r="E10131" s="68"/>
      <c r="F10131" s="68"/>
      <c r="G10131" s="389"/>
      <c r="H10131" s="387" t="b" cm="1">
        <f t="array" aca="1" ref="H10131" ca="1">EsNegrita(BP[[#This Row],[CODIGO]])</f>
        <v>0</v>
      </c>
      <c r="I10131" s="387" t="b" cm="1">
        <f t="array" ref="I10131">_xlfn.LET(
    _xlpm.codigos_devolucion, _xlfn.UNIQUE(_xlfn._xlws.FILTER(BP[CODIGO], ISNUMBER(SEARCH("devoluci", BP[NOMBRE CUENTA])), {""})),
    ISNUMBER(MATCH(BP[[#This Row],[CODIGO]], _xlpm.codigos_devolucion, 0))
)</f>
        <v>0</v>
      </c>
    </row>
    <row r="10132" spans="1:9" x14ac:dyDescent="0.25">
      <c r="A10132" s="68"/>
      <c r="B10132" s="68"/>
      <c r="C10132" s="68"/>
      <c r="D10132" s="68"/>
      <c r="E10132" s="68"/>
      <c r="F10132" s="68"/>
      <c r="G10132" s="389"/>
      <c r="H10132" s="387" t="b" cm="1">
        <f t="array" aca="1" ref="H10132" ca="1">EsNegrita(BP[[#This Row],[CODIGO]])</f>
        <v>0</v>
      </c>
      <c r="I10132" s="387" t="b" cm="1">
        <f t="array" ref="I10132">_xlfn.LET(
    _xlpm.codigos_devolucion, _xlfn.UNIQUE(_xlfn._xlws.FILTER(BP[CODIGO], ISNUMBER(SEARCH("devoluci", BP[NOMBRE CUENTA])), {""})),
    ISNUMBER(MATCH(BP[[#This Row],[CODIGO]], _xlpm.codigos_devolucion, 0))
)</f>
        <v>0</v>
      </c>
    </row>
    <row r="10133" spans="1:9" x14ac:dyDescent="0.25">
      <c r="A10133" s="68"/>
      <c r="B10133" s="68"/>
      <c r="C10133" s="68"/>
      <c r="D10133" s="68"/>
      <c r="E10133" s="68"/>
      <c r="F10133" s="68"/>
      <c r="G10133" s="389"/>
      <c r="H10133" s="387" t="b" cm="1">
        <f t="array" aca="1" ref="H10133" ca="1">EsNegrita(BP[[#This Row],[CODIGO]])</f>
        <v>0</v>
      </c>
      <c r="I10133" s="387" t="b" cm="1">
        <f t="array" ref="I10133">_xlfn.LET(
    _xlpm.codigos_devolucion, _xlfn.UNIQUE(_xlfn._xlws.FILTER(BP[CODIGO], ISNUMBER(SEARCH("devoluci", BP[NOMBRE CUENTA])), {""})),
    ISNUMBER(MATCH(BP[[#This Row],[CODIGO]], _xlpm.codigos_devolucion, 0))
)</f>
        <v>0</v>
      </c>
    </row>
    <row r="10134" spans="1:9" x14ac:dyDescent="0.25">
      <c r="A10134" s="68"/>
      <c r="B10134" s="68"/>
      <c r="C10134" s="68"/>
      <c r="D10134" s="68"/>
      <c r="E10134" s="68"/>
      <c r="F10134" s="68"/>
      <c r="G10134" s="389"/>
      <c r="H10134" s="387" t="b" cm="1">
        <f t="array" aca="1" ref="H10134" ca="1">EsNegrita(BP[[#This Row],[CODIGO]])</f>
        <v>0</v>
      </c>
      <c r="I10134" s="387" t="b" cm="1">
        <f t="array" ref="I10134">_xlfn.LET(
    _xlpm.codigos_devolucion, _xlfn.UNIQUE(_xlfn._xlws.FILTER(BP[CODIGO], ISNUMBER(SEARCH("devoluci", BP[NOMBRE CUENTA])), {""})),
    ISNUMBER(MATCH(BP[[#This Row],[CODIGO]], _xlpm.codigos_devolucion, 0))
)</f>
        <v>0</v>
      </c>
    </row>
    <row r="10135" spans="1:9" x14ac:dyDescent="0.25">
      <c r="A10135" s="68"/>
      <c r="B10135" s="68"/>
      <c r="C10135" s="68"/>
      <c r="D10135" s="68"/>
      <c r="E10135" s="68"/>
      <c r="F10135" s="68"/>
      <c r="G10135" s="389"/>
      <c r="H10135" s="387" t="b" cm="1">
        <f t="array" aca="1" ref="H10135" ca="1">EsNegrita(BP[[#This Row],[CODIGO]])</f>
        <v>0</v>
      </c>
      <c r="I10135" s="387" t="b" cm="1">
        <f t="array" ref="I10135">_xlfn.LET(
    _xlpm.codigos_devolucion, _xlfn.UNIQUE(_xlfn._xlws.FILTER(BP[CODIGO], ISNUMBER(SEARCH("devoluci", BP[NOMBRE CUENTA])), {""})),
    ISNUMBER(MATCH(BP[[#This Row],[CODIGO]], _xlpm.codigos_devolucion, 0))
)</f>
        <v>0</v>
      </c>
    </row>
    <row r="10136" spans="1:9" x14ac:dyDescent="0.25">
      <c r="A10136" s="68"/>
      <c r="B10136" s="68"/>
      <c r="C10136" s="68"/>
      <c r="D10136" s="68"/>
      <c r="E10136" s="68"/>
      <c r="F10136" s="68"/>
      <c r="G10136" s="389"/>
      <c r="H10136" s="387" t="b" cm="1">
        <f t="array" aca="1" ref="H10136" ca="1">EsNegrita(BP[[#This Row],[CODIGO]])</f>
        <v>0</v>
      </c>
      <c r="I10136" s="387" t="b" cm="1">
        <f t="array" ref="I10136">_xlfn.LET(
    _xlpm.codigos_devolucion, _xlfn.UNIQUE(_xlfn._xlws.FILTER(BP[CODIGO], ISNUMBER(SEARCH("devoluci", BP[NOMBRE CUENTA])), {""})),
    ISNUMBER(MATCH(BP[[#This Row],[CODIGO]], _xlpm.codigos_devolucion, 0))
)</f>
        <v>0</v>
      </c>
    </row>
    <row r="10137" spans="1:9" x14ac:dyDescent="0.25">
      <c r="A10137" s="68"/>
      <c r="B10137" s="68"/>
      <c r="C10137" s="68"/>
      <c r="D10137" s="68"/>
      <c r="E10137" s="68"/>
      <c r="F10137" s="68"/>
      <c r="G10137" s="389"/>
      <c r="H10137" s="387" t="b" cm="1">
        <f t="array" aca="1" ref="H10137" ca="1">EsNegrita(BP[[#This Row],[CODIGO]])</f>
        <v>0</v>
      </c>
      <c r="I10137" s="387" t="b" cm="1">
        <f t="array" ref="I10137">_xlfn.LET(
    _xlpm.codigos_devolucion, _xlfn.UNIQUE(_xlfn._xlws.FILTER(BP[CODIGO], ISNUMBER(SEARCH("devoluci", BP[NOMBRE CUENTA])), {""})),
    ISNUMBER(MATCH(BP[[#This Row],[CODIGO]], _xlpm.codigos_devolucion, 0))
)</f>
        <v>0</v>
      </c>
    </row>
    <row r="10138" spans="1:9" x14ac:dyDescent="0.25">
      <c r="A10138" s="68"/>
      <c r="B10138" s="68"/>
      <c r="C10138" s="68"/>
      <c r="D10138" s="68"/>
      <c r="E10138" s="68"/>
      <c r="F10138" s="68"/>
      <c r="G10138" s="389"/>
      <c r="H10138" s="387" t="b" cm="1">
        <f t="array" aca="1" ref="H10138" ca="1">EsNegrita(BP[[#This Row],[CODIGO]])</f>
        <v>0</v>
      </c>
      <c r="I10138" s="387" t="b" cm="1">
        <f t="array" ref="I10138">_xlfn.LET(
    _xlpm.codigos_devolucion, _xlfn.UNIQUE(_xlfn._xlws.FILTER(BP[CODIGO], ISNUMBER(SEARCH("devoluci", BP[NOMBRE CUENTA])), {""})),
    ISNUMBER(MATCH(BP[[#This Row],[CODIGO]], _xlpm.codigos_devolucion, 0))
)</f>
        <v>0</v>
      </c>
    </row>
    <row r="10139" spans="1:9" x14ac:dyDescent="0.25">
      <c r="A10139" s="68"/>
      <c r="B10139" s="68"/>
      <c r="C10139" s="68"/>
      <c r="D10139" s="68"/>
      <c r="E10139" s="68"/>
      <c r="F10139" s="68"/>
      <c r="G10139" s="389"/>
      <c r="H10139" s="387" t="b" cm="1">
        <f t="array" aca="1" ref="H10139" ca="1">EsNegrita(BP[[#This Row],[CODIGO]])</f>
        <v>0</v>
      </c>
      <c r="I10139" s="387" t="b" cm="1">
        <f t="array" ref="I10139">_xlfn.LET(
    _xlpm.codigos_devolucion, _xlfn.UNIQUE(_xlfn._xlws.FILTER(BP[CODIGO], ISNUMBER(SEARCH("devoluci", BP[NOMBRE CUENTA])), {""})),
    ISNUMBER(MATCH(BP[[#This Row],[CODIGO]], _xlpm.codigos_devolucion, 0))
)</f>
        <v>0</v>
      </c>
    </row>
    <row r="10140" spans="1:9" x14ac:dyDescent="0.25">
      <c r="A10140" s="68"/>
      <c r="B10140" s="68"/>
      <c r="C10140" s="68"/>
      <c r="D10140" s="68"/>
      <c r="E10140" s="68"/>
      <c r="F10140" s="68"/>
      <c r="G10140" s="389"/>
      <c r="H10140" s="387" t="b" cm="1">
        <f t="array" aca="1" ref="H10140" ca="1">EsNegrita(BP[[#This Row],[CODIGO]])</f>
        <v>0</v>
      </c>
      <c r="I10140" s="387" t="b" cm="1">
        <f t="array" ref="I10140">_xlfn.LET(
    _xlpm.codigos_devolucion, _xlfn.UNIQUE(_xlfn._xlws.FILTER(BP[CODIGO], ISNUMBER(SEARCH("devoluci", BP[NOMBRE CUENTA])), {""})),
    ISNUMBER(MATCH(BP[[#This Row],[CODIGO]], _xlpm.codigos_devolucion, 0))
)</f>
        <v>0</v>
      </c>
    </row>
    <row r="10141" spans="1:9" x14ac:dyDescent="0.25">
      <c r="A10141" s="68"/>
      <c r="B10141" s="68"/>
      <c r="C10141" s="68"/>
      <c r="D10141" s="68"/>
      <c r="E10141" s="68"/>
      <c r="F10141" s="68"/>
      <c r="G10141" s="389"/>
      <c r="H10141" s="387" t="b" cm="1">
        <f t="array" aca="1" ref="H10141" ca="1">EsNegrita(BP[[#This Row],[CODIGO]])</f>
        <v>0</v>
      </c>
      <c r="I10141" s="387" t="b" cm="1">
        <f t="array" ref="I10141">_xlfn.LET(
    _xlpm.codigos_devolucion, _xlfn.UNIQUE(_xlfn._xlws.FILTER(BP[CODIGO], ISNUMBER(SEARCH("devoluci", BP[NOMBRE CUENTA])), {""})),
    ISNUMBER(MATCH(BP[[#This Row],[CODIGO]], _xlpm.codigos_devolucion, 0))
)</f>
        <v>0</v>
      </c>
    </row>
    <row r="10142" spans="1:9" x14ac:dyDescent="0.25">
      <c r="A10142" s="68"/>
      <c r="B10142" s="68"/>
      <c r="C10142" s="68"/>
      <c r="D10142" s="68"/>
      <c r="E10142" s="68"/>
      <c r="F10142" s="68"/>
      <c r="G10142" s="389"/>
      <c r="H10142" s="387" t="b" cm="1">
        <f t="array" aca="1" ref="H10142" ca="1">EsNegrita(BP[[#This Row],[CODIGO]])</f>
        <v>0</v>
      </c>
      <c r="I10142" s="387" t="b" cm="1">
        <f t="array" ref="I10142">_xlfn.LET(
    _xlpm.codigos_devolucion, _xlfn.UNIQUE(_xlfn._xlws.FILTER(BP[CODIGO], ISNUMBER(SEARCH("devoluci", BP[NOMBRE CUENTA])), {""})),
    ISNUMBER(MATCH(BP[[#This Row],[CODIGO]], _xlpm.codigos_devolucion, 0))
)</f>
        <v>0</v>
      </c>
    </row>
    <row r="10143" spans="1:9" x14ac:dyDescent="0.25">
      <c r="A10143" s="68"/>
      <c r="B10143" s="68"/>
      <c r="C10143" s="68"/>
      <c r="D10143" s="68"/>
      <c r="E10143" s="68"/>
      <c r="F10143" s="68"/>
      <c r="G10143" s="389"/>
      <c r="H10143" s="387" t="b" cm="1">
        <f t="array" aca="1" ref="H10143" ca="1">EsNegrita(BP[[#This Row],[CODIGO]])</f>
        <v>0</v>
      </c>
      <c r="I10143" s="387" t="b" cm="1">
        <f t="array" ref="I10143">_xlfn.LET(
    _xlpm.codigos_devolucion, _xlfn.UNIQUE(_xlfn._xlws.FILTER(BP[CODIGO], ISNUMBER(SEARCH("devoluci", BP[NOMBRE CUENTA])), {""})),
    ISNUMBER(MATCH(BP[[#This Row],[CODIGO]], _xlpm.codigos_devolucion, 0))
)</f>
        <v>0</v>
      </c>
    </row>
    <row r="10144" spans="1:9" x14ac:dyDescent="0.25">
      <c r="A10144" s="68"/>
      <c r="B10144" s="68"/>
      <c r="C10144" s="68"/>
      <c r="D10144" s="68"/>
      <c r="E10144" s="68"/>
      <c r="F10144" s="68"/>
      <c r="G10144" s="389"/>
      <c r="H10144" s="387" t="b" cm="1">
        <f t="array" aca="1" ref="H10144" ca="1">EsNegrita(BP[[#This Row],[CODIGO]])</f>
        <v>0</v>
      </c>
      <c r="I10144" s="387" t="b" cm="1">
        <f t="array" ref="I10144">_xlfn.LET(
    _xlpm.codigos_devolucion, _xlfn.UNIQUE(_xlfn._xlws.FILTER(BP[CODIGO], ISNUMBER(SEARCH("devoluci", BP[NOMBRE CUENTA])), {""})),
    ISNUMBER(MATCH(BP[[#This Row],[CODIGO]], _xlpm.codigos_devolucion, 0))
)</f>
        <v>0</v>
      </c>
    </row>
    <row r="10145" spans="1:9" x14ac:dyDescent="0.25">
      <c r="A10145" s="392"/>
      <c r="B10145" s="392"/>
      <c r="C10145" s="392"/>
      <c r="D10145" s="392"/>
      <c r="E10145" s="392"/>
      <c r="F10145" s="392"/>
      <c r="G10145" s="393"/>
      <c r="H10145" s="387" t="b" cm="1">
        <f t="array" aca="1" ref="H10145" ca="1">EsNegrita(BP[[#This Row],[CODIGO]])</f>
        <v>0</v>
      </c>
      <c r="I10145" s="387" t="b" cm="1">
        <f t="array" ref="I10145">_xlfn.LET(
    _xlpm.codigos_devolucion, _xlfn.UNIQUE(_xlfn._xlws.FILTER(BP[CODIGO], ISNUMBER(SEARCH("devoluci", BP[NOMBRE CUENTA])), {""})),
    ISNUMBER(MATCH(BP[[#This Row],[CODIGO]], _xlpm.codigos_devolucion, 0))
)</f>
        <v>0</v>
      </c>
    </row>
    <row r="10146" spans="1:9" x14ac:dyDescent="0.25">
      <c r="A10146" s="68"/>
      <c r="B10146" s="68"/>
      <c r="C10146" s="68"/>
      <c r="D10146" s="68"/>
      <c r="E10146" s="68"/>
      <c r="F10146" s="68"/>
      <c r="G10146" s="389"/>
      <c r="H10146" s="387" t="b" cm="1">
        <f t="array" aca="1" ref="H10146" ca="1">EsNegrita(BP[[#This Row],[CODIGO]])</f>
        <v>0</v>
      </c>
      <c r="I10146" s="387" t="b" cm="1">
        <f t="array" ref="I10146">_xlfn.LET(
    _xlpm.codigos_devolucion, _xlfn.UNIQUE(_xlfn._xlws.FILTER(BP[CODIGO], ISNUMBER(SEARCH("devoluci", BP[NOMBRE CUENTA])), {""})),
    ISNUMBER(MATCH(BP[[#This Row],[CODIGO]], _xlpm.codigos_devolucion, 0))
)</f>
        <v>0</v>
      </c>
    </row>
    <row r="10147" spans="1:9" x14ac:dyDescent="0.25">
      <c r="A10147" s="68"/>
      <c r="B10147" s="68"/>
      <c r="C10147" s="68"/>
      <c r="D10147" s="68"/>
      <c r="E10147" s="68"/>
      <c r="F10147" s="68"/>
      <c r="G10147" s="389"/>
      <c r="H10147" s="387" t="b" cm="1">
        <f t="array" aca="1" ref="H10147" ca="1">EsNegrita(BP[[#This Row],[CODIGO]])</f>
        <v>0</v>
      </c>
      <c r="I10147" s="387" t="b" cm="1">
        <f t="array" ref="I10147">_xlfn.LET(
    _xlpm.codigos_devolucion, _xlfn.UNIQUE(_xlfn._xlws.FILTER(BP[CODIGO], ISNUMBER(SEARCH("devoluci", BP[NOMBRE CUENTA])), {""})),
    ISNUMBER(MATCH(BP[[#This Row],[CODIGO]], _xlpm.codigos_devolucion, 0))
)</f>
        <v>0</v>
      </c>
    </row>
    <row r="10148" spans="1:9" x14ac:dyDescent="0.25">
      <c r="A10148" s="68"/>
      <c r="B10148" s="68"/>
      <c r="C10148" s="68"/>
      <c r="D10148" s="68"/>
      <c r="E10148" s="68"/>
      <c r="F10148" s="68"/>
      <c r="G10148" s="389"/>
      <c r="H10148" s="387" t="b" cm="1">
        <f t="array" aca="1" ref="H10148" ca="1">EsNegrita(BP[[#This Row],[CODIGO]])</f>
        <v>0</v>
      </c>
      <c r="I10148" s="387" t="b" cm="1">
        <f t="array" ref="I10148">_xlfn.LET(
    _xlpm.codigos_devolucion, _xlfn.UNIQUE(_xlfn._xlws.FILTER(BP[CODIGO], ISNUMBER(SEARCH("devoluci", BP[NOMBRE CUENTA])), {""})),
    ISNUMBER(MATCH(BP[[#This Row],[CODIGO]], _xlpm.codigos_devolucion, 0))
)</f>
        <v>0</v>
      </c>
    </row>
    <row r="10149" spans="1:9" x14ac:dyDescent="0.25">
      <c r="A10149" s="68"/>
      <c r="B10149" s="68"/>
      <c r="C10149" s="68"/>
      <c r="D10149" s="68"/>
      <c r="E10149" s="68"/>
      <c r="F10149" s="68"/>
      <c r="G10149" s="389"/>
      <c r="H10149" s="387" t="b" cm="1">
        <f t="array" aca="1" ref="H10149" ca="1">EsNegrita(BP[[#This Row],[CODIGO]])</f>
        <v>0</v>
      </c>
      <c r="I10149" s="387" t="b" cm="1">
        <f t="array" ref="I10149">_xlfn.LET(
    _xlpm.codigos_devolucion, _xlfn.UNIQUE(_xlfn._xlws.FILTER(BP[CODIGO], ISNUMBER(SEARCH("devoluci", BP[NOMBRE CUENTA])), {""})),
    ISNUMBER(MATCH(BP[[#This Row],[CODIGO]], _xlpm.codigos_devolucion, 0))
)</f>
        <v>0</v>
      </c>
    </row>
    <row r="10150" spans="1:9" x14ac:dyDescent="0.25">
      <c r="A10150" s="68"/>
      <c r="B10150" s="68"/>
      <c r="C10150" s="68"/>
      <c r="D10150" s="68"/>
      <c r="E10150" s="68"/>
      <c r="F10150" s="68"/>
      <c r="G10150" s="389"/>
      <c r="H10150" s="387" t="b" cm="1">
        <f t="array" aca="1" ref="H10150" ca="1">EsNegrita(BP[[#This Row],[CODIGO]])</f>
        <v>0</v>
      </c>
      <c r="I10150" s="387" t="b" cm="1">
        <f t="array" ref="I10150">_xlfn.LET(
    _xlpm.codigos_devolucion, _xlfn.UNIQUE(_xlfn._xlws.FILTER(BP[CODIGO], ISNUMBER(SEARCH("devoluci", BP[NOMBRE CUENTA])), {""})),
    ISNUMBER(MATCH(BP[[#This Row],[CODIGO]], _xlpm.codigos_devolucion, 0))
)</f>
        <v>0</v>
      </c>
    </row>
    <row r="10151" spans="1:9" x14ac:dyDescent="0.25">
      <c r="A10151" s="68"/>
      <c r="B10151" s="68"/>
      <c r="C10151" s="68"/>
      <c r="D10151" s="68"/>
      <c r="E10151" s="68"/>
      <c r="F10151" s="68"/>
      <c r="G10151" s="389"/>
      <c r="H10151" s="387" t="b" cm="1">
        <f t="array" aca="1" ref="H10151" ca="1">EsNegrita(BP[[#This Row],[CODIGO]])</f>
        <v>0</v>
      </c>
      <c r="I10151" s="387" t="b" cm="1">
        <f t="array" ref="I10151">_xlfn.LET(
    _xlpm.codigos_devolucion, _xlfn.UNIQUE(_xlfn._xlws.FILTER(BP[CODIGO], ISNUMBER(SEARCH("devoluci", BP[NOMBRE CUENTA])), {""})),
    ISNUMBER(MATCH(BP[[#This Row],[CODIGO]], _xlpm.codigos_devolucion, 0))
)</f>
        <v>0</v>
      </c>
    </row>
    <row r="10152" spans="1:9" x14ac:dyDescent="0.25">
      <c r="A10152" s="68"/>
      <c r="B10152" s="68"/>
      <c r="C10152" s="68"/>
      <c r="D10152" s="68"/>
      <c r="E10152" s="68"/>
      <c r="F10152" s="68"/>
      <c r="G10152" s="389"/>
      <c r="H10152" s="387" t="b" cm="1">
        <f t="array" aca="1" ref="H10152" ca="1">EsNegrita(BP[[#This Row],[CODIGO]])</f>
        <v>0</v>
      </c>
      <c r="I10152" s="387" t="b" cm="1">
        <f t="array" ref="I10152">_xlfn.LET(
    _xlpm.codigos_devolucion, _xlfn.UNIQUE(_xlfn._xlws.FILTER(BP[CODIGO], ISNUMBER(SEARCH("devoluci", BP[NOMBRE CUENTA])), {""})),
    ISNUMBER(MATCH(BP[[#This Row],[CODIGO]], _xlpm.codigos_devolucion, 0))
)</f>
        <v>0</v>
      </c>
    </row>
    <row r="10153" spans="1:9" x14ac:dyDescent="0.25">
      <c r="A10153" s="68"/>
      <c r="B10153" s="68"/>
      <c r="C10153" s="68"/>
      <c r="D10153" s="68"/>
      <c r="E10153" s="68"/>
      <c r="F10153" s="68"/>
      <c r="G10153" s="389"/>
      <c r="H10153" s="387" t="b" cm="1">
        <f t="array" aca="1" ref="H10153" ca="1">EsNegrita(BP[[#This Row],[CODIGO]])</f>
        <v>0</v>
      </c>
      <c r="I10153" s="387" t="b" cm="1">
        <f t="array" ref="I10153">_xlfn.LET(
    _xlpm.codigos_devolucion, _xlfn.UNIQUE(_xlfn._xlws.FILTER(BP[CODIGO], ISNUMBER(SEARCH("devoluci", BP[NOMBRE CUENTA])), {""})),
    ISNUMBER(MATCH(BP[[#This Row],[CODIGO]], _xlpm.codigos_devolucion, 0))
)</f>
        <v>0</v>
      </c>
    </row>
    <row r="10154" spans="1:9" x14ac:dyDescent="0.25">
      <c r="A10154" s="68"/>
      <c r="B10154" s="68"/>
      <c r="C10154" s="68"/>
      <c r="D10154" s="68"/>
      <c r="E10154" s="68"/>
      <c r="F10154" s="68"/>
      <c r="G10154" s="389"/>
      <c r="H10154" s="387" t="b" cm="1">
        <f t="array" aca="1" ref="H10154" ca="1">EsNegrita(BP[[#This Row],[CODIGO]])</f>
        <v>0</v>
      </c>
      <c r="I10154" s="387" t="b" cm="1">
        <f t="array" ref="I10154">_xlfn.LET(
    _xlpm.codigos_devolucion, _xlfn.UNIQUE(_xlfn._xlws.FILTER(BP[CODIGO], ISNUMBER(SEARCH("devoluci", BP[NOMBRE CUENTA])), {""})),
    ISNUMBER(MATCH(BP[[#This Row],[CODIGO]], _xlpm.codigos_devolucion, 0))
)</f>
        <v>0</v>
      </c>
    </row>
    <row r="10155" spans="1:9" x14ac:dyDescent="0.25">
      <c r="A10155" s="68"/>
      <c r="B10155" s="68"/>
      <c r="C10155" s="68"/>
      <c r="D10155" s="68"/>
      <c r="E10155" s="68"/>
      <c r="F10155" s="68"/>
      <c r="G10155" s="389"/>
      <c r="H10155" s="387" t="b" cm="1">
        <f t="array" aca="1" ref="H10155" ca="1">EsNegrita(BP[[#This Row],[CODIGO]])</f>
        <v>0</v>
      </c>
      <c r="I10155" s="387" t="b" cm="1">
        <f t="array" ref="I10155">_xlfn.LET(
    _xlpm.codigos_devolucion, _xlfn.UNIQUE(_xlfn._xlws.FILTER(BP[CODIGO], ISNUMBER(SEARCH("devoluci", BP[NOMBRE CUENTA])), {""})),
    ISNUMBER(MATCH(BP[[#This Row],[CODIGO]], _xlpm.codigos_devolucion, 0))
)</f>
        <v>0</v>
      </c>
    </row>
    <row r="10156" spans="1:9" x14ac:dyDescent="0.25">
      <c r="A10156" s="68"/>
      <c r="B10156" s="68"/>
      <c r="C10156" s="68"/>
      <c r="D10156" s="68"/>
      <c r="E10156" s="68"/>
      <c r="F10156" s="68"/>
      <c r="G10156" s="389"/>
      <c r="H10156" s="387" t="b" cm="1">
        <f t="array" aca="1" ref="H10156" ca="1">EsNegrita(BP[[#This Row],[CODIGO]])</f>
        <v>0</v>
      </c>
      <c r="I10156" s="387" t="b" cm="1">
        <f t="array" ref="I10156">_xlfn.LET(
    _xlpm.codigos_devolucion, _xlfn.UNIQUE(_xlfn._xlws.FILTER(BP[CODIGO], ISNUMBER(SEARCH("devoluci", BP[NOMBRE CUENTA])), {""})),
    ISNUMBER(MATCH(BP[[#This Row],[CODIGO]], _xlpm.codigos_devolucion, 0))
)</f>
        <v>0</v>
      </c>
    </row>
    <row r="10157" spans="1:9" x14ac:dyDescent="0.25">
      <c r="A10157" s="68"/>
      <c r="B10157" s="68"/>
      <c r="C10157" s="68"/>
      <c r="D10157" s="68"/>
      <c r="E10157" s="68"/>
      <c r="F10157" s="68"/>
      <c r="G10157" s="389"/>
      <c r="H10157" s="387" t="b" cm="1">
        <f t="array" aca="1" ref="H10157" ca="1">EsNegrita(BP[[#This Row],[CODIGO]])</f>
        <v>0</v>
      </c>
      <c r="I10157" s="387" t="b" cm="1">
        <f t="array" ref="I10157">_xlfn.LET(
    _xlpm.codigos_devolucion, _xlfn.UNIQUE(_xlfn._xlws.FILTER(BP[CODIGO], ISNUMBER(SEARCH("devoluci", BP[NOMBRE CUENTA])), {""})),
    ISNUMBER(MATCH(BP[[#This Row],[CODIGO]], _xlpm.codigos_devolucion, 0))
)</f>
        <v>0</v>
      </c>
    </row>
    <row r="10158" spans="1:9" x14ac:dyDescent="0.25">
      <c r="A10158" s="68"/>
      <c r="B10158" s="68"/>
      <c r="C10158" s="68"/>
      <c r="D10158" s="68"/>
      <c r="E10158" s="68"/>
      <c r="F10158" s="68"/>
      <c r="G10158" s="389"/>
      <c r="H10158" s="387" t="b" cm="1">
        <f t="array" aca="1" ref="H10158" ca="1">EsNegrita(BP[[#This Row],[CODIGO]])</f>
        <v>0</v>
      </c>
      <c r="I10158" s="387" t="b" cm="1">
        <f t="array" ref="I10158">_xlfn.LET(
    _xlpm.codigos_devolucion, _xlfn.UNIQUE(_xlfn._xlws.FILTER(BP[CODIGO], ISNUMBER(SEARCH("devoluci", BP[NOMBRE CUENTA])), {""})),
    ISNUMBER(MATCH(BP[[#This Row],[CODIGO]], _xlpm.codigos_devolucion, 0))
)</f>
        <v>0</v>
      </c>
    </row>
    <row r="10159" spans="1:9" x14ac:dyDescent="0.25">
      <c r="A10159" s="68"/>
      <c r="B10159" s="68"/>
      <c r="C10159" s="68"/>
      <c r="D10159" s="68"/>
      <c r="E10159" s="68"/>
      <c r="F10159" s="68"/>
      <c r="G10159" s="389"/>
      <c r="H10159" s="387" t="b" cm="1">
        <f t="array" aca="1" ref="H10159" ca="1">EsNegrita(BP[[#This Row],[CODIGO]])</f>
        <v>0</v>
      </c>
      <c r="I10159" s="387" t="b" cm="1">
        <f t="array" ref="I10159">_xlfn.LET(
    _xlpm.codigos_devolucion, _xlfn.UNIQUE(_xlfn._xlws.FILTER(BP[CODIGO], ISNUMBER(SEARCH("devoluci", BP[NOMBRE CUENTA])), {""})),
    ISNUMBER(MATCH(BP[[#This Row],[CODIGO]], _xlpm.codigos_devolucion, 0))
)</f>
        <v>0</v>
      </c>
    </row>
    <row r="10160" spans="1:9" x14ac:dyDescent="0.25">
      <c r="A10160" s="68"/>
      <c r="B10160" s="68"/>
      <c r="C10160" s="68"/>
      <c r="D10160" s="68"/>
      <c r="E10160" s="68"/>
      <c r="F10160" s="68"/>
      <c r="G10160" s="389"/>
      <c r="H10160" s="387" t="b" cm="1">
        <f t="array" aca="1" ref="H10160" ca="1">EsNegrita(BP[[#This Row],[CODIGO]])</f>
        <v>0</v>
      </c>
      <c r="I10160" s="387" t="b" cm="1">
        <f t="array" ref="I10160">_xlfn.LET(
    _xlpm.codigos_devolucion, _xlfn.UNIQUE(_xlfn._xlws.FILTER(BP[CODIGO], ISNUMBER(SEARCH("devoluci", BP[NOMBRE CUENTA])), {""})),
    ISNUMBER(MATCH(BP[[#This Row],[CODIGO]], _xlpm.codigos_devolucion, 0))
)</f>
        <v>0</v>
      </c>
    </row>
    <row r="10161" spans="1:9" x14ac:dyDescent="0.25">
      <c r="A10161" s="68"/>
      <c r="B10161" s="68"/>
      <c r="C10161" s="68"/>
      <c r="D10161" s="68"/>
      <c r="E10161" s="68"/>
      <c r="F10161" s="68"/>
      <c r="G10161" s="389"/>
      <c r="H10161" s="387" t="b" cm="1">
        <f t="array" aca="1" ref="H10161" ca="1">EsNegrita(BP[[#This Row],[CODIGO]])</f>
        <v>0</v>
      </c>
      <c r="I10161" s="387" t="b" cm="1">
        <f t="array" ref="I10161">_xlfn.LET(
    _xlpm.codigos_devolucion, _xlfn.UNIQUE(_xlfn._xlws.FILTER(BP[CODIGO], ISNUMBER(SEARCH("devoluci", BP[NOMBRE CUENTA])), {""})),
    ISNUMBER(MATCH(BP[[#This Row],[CODIGO]], _xlpm.codigos_devolucion, 0))
)</f>
        <v>0</v>
      </c>
    </row>
    <row r="10162" spans="1:9" x14ac:dyDescent="0.25">
      <c r="A10162" s="68"/>
      <c r="B10162" s="68"/>
      <c r="C10162" s="68"/>
      <c r="D10162" s="68"/>
      <c r="E10162" s="68"/>
      <c r="F10162" s="68"/>
      <c r="G10162" s="389"/>
      <c r="H10162" s="387" t="b" cm="1">
        <f t="array" aca="1" ref="H10162" ca="1">EsNegrita(BP[[#This Row],[CODIGO]])</f>
        <v>0</v>
      </c>
      <c r="I10162" s="387" t="b" cm="1">
        <f t="array" ref="I10162">_xlfn.LET(
    _xlpm.codigos_devolucion, _xlfn.UNIQUE(_xlfn._xlws.FILTER(BP[CODIGO], ISNUMBER(SEARCH("devoluci", BP[NOMBRE CUENTA])), {""})),
    ISNUMBER(MATCH(BP[[#This Row],[CODIGO]], _xlpm.codigos_devolucion, 0))
)</f>
        <v>0</v>
      </c>
    </row>
    <row r="10163" spans="1:9" x14ac:dyDescent="0.25">
      <c r="A10163" s="68"/>
      <c r="B10163" s="68"/>
      <c r="C10163" s="68"/>
      <c r="D10163" s="68"/>
      <c r="E10163" s="68"/>
      <c r="F10163" s="68"/>
      <c r="G10163" s="389"/>
      <c r="H10163" s="387" t="b" cm="1">
        <f t="array" aca="1" ref="H10163" ca="1">EsNegrita(BP[[#This Row],[CODIGO]])</f>
        <v>0</v>
      </c>
      <c r="I10163" s="387" t="b" cm="1">
        <f t="array" ref="I10163">_xlfn.LET(
    _xlpm.codigos_devolucion, _xlfn.UNIQUE(_xlfn._xlws.FILTER(BP[CODIGO], ISNUMBER(SEARCH("devoluci", BP[NOMBRE CUENTA])), {""})),
    ISNUMBER(MATCH(BP[[#This Row],[CODIGO]], _xlpm.codigos_devolucion, 0))
)</f>
        <v>0</v>
      </c>
    </row>
    <row r="10164" spans="1:9" x14ac:dyDescent="0.25">
      <c r="A10164" s="68"/>
      <c r="B10164" s="68"/>
      <c r="C10164" s="68"/>
      <c r="D10164" s="68"/>
      <c r="E10164" s="68"/>
      <c r="F10164" s="68"/>
      <c r="G10164" s="389"/>
      <c r="H10164" s="387" t="b" cm="1">
        <f t="array" aca="1" ref="H10164" ca="1">EsNegrita(BP[[#This Row],[CODIGO]])</f>
        <v>0</v>
      </c>
      <c r="I10164" s="387" t="b" cm="1">
        <f t="array" ref="I10164">_xlfn.LET(
    _xlpm.codigos_devolucion, _xlfn.UNIQUE(_xlfn._xlws.FILTER(BP[CODIGO], ISNUMBER(SEARCH("devoluci", BP[NOMBRE CUENTA])), {""})),
    ISNUMBER(MATCH(BP[[#This Row],[CODIGO]], _xlpm.codigos_devolucion, 0))
)</f>
        <v>0</v>
      </c>
    </row>
    <row r="10165" spans="1:9" x14ac:dyDescent="0.25">
      <c r="A10165" s="68"/>
      <c r="B10165" s="68"/>
      <c r="C10165" s="68"/>
      <c r="D10165" s="68"/>
      <c r="E10165" s="68"/>
      <c r="F10165" s="68"/>
      <c r="G10165" s="389"/>
      <c r="H10165" s="387" t="b" cm="1">
        <f t="array" aca="1" ref="H10165" ca="1">EsNegrita(BP[[#This Row],[CODIGO]])</f>
        <v>0</v>
      </c>
      <c r="I10165" s="387" t="b" cm="1">
        <f t="array" ref="I10165">_xlfn.LET(
    _xlpm.codigos_devolucion, _xlfn.UNIQUE(_xlfn._xlws.FILTER(BP[CODIGO], ISNUMBER(SEARCH("devoluci", BP[NOMBRE CUENTA])), {""})),
    ISNUMBER(MATCH(BP[[#This Row],[CODIGO]], _xlpm.codigos_devolucion, 0))
)</f>
        <v>0</v>
      </c>
    </row>
    <row r="10166" spans="1:9" x14ac:dyDescent="0.25">
      <c r="A10166" s="68"/>
      <c r="B10166" s="68"/>
      <c r="C10166" s="68"/>
      <c r="D10166" s="68"/>
      <c r="E10166" s="68"/>
      <c r="F10166" s="68"/>
      <c r="G10166" s="389"/>
      <c r="H10166" s="387" t="b" cm="1">
        <f t="array" aca="1" ref="H10166" ca="1">EsNegrita(BP[[#This Row],[CODIGO]])</f>
        <v>0</v>
      </c>
      <c r="I10166" s="387" t="b" cm="1">
        <f t="array" ref="I10166">_xlfn.LET(
    _xlpm.codigos_devolucion, _xlfn.UNIQUE(_xlfn._xlws.FILTER(BP[CODIGO], ISNUMBER(SEARCH("devoluci", BP[NOMBRE CUENTA])), {""})),
    ISNUMBER(MATCH(BP[[#This Row],[CODIGO]], _xlpm.codigos_devolucion, 0))
)</f>
        <v>0</v>
      </c>
    </row>
    <row r="10167" spans="1:9" x14ac:dyDescent="0.25">
      <c r="A10167" s="68"/>
      <c r="B10167" s="68"/>
      <c r="C10167" s="68"/>
      <c r="D10167" s="68"/>
      <c r="E10167" s="68"/>
      <c r="F10167" s="68"/>
      <c r="G10167" s="389"/>
      <c r="H10167" s="387" t="b" cm="1">
        <f t="array" aca="1" ref="H10167" ca="1">EsNegrita(BP[[#This Row],[CODIGO]])</f>
        <v>0</v>
      </c>
      <c r="I10167" s="387" t="b" cm="1">
        <f t="array" ref="I10167">_xlfn.LET(
    _xlpm.codigos_devolucion, _xlfn.UNIQUE(_xlfn._xlws.FILTER(BP[CODIGO], ISNUMBER(SEARCH("devoluci", BP[NOMBRE CUENTA])), {""})),
    ISNUMBER(MATCH(BP[[#This Row],[CODIGO]], _xlpm.codigos_devolucion, 0))
)</f>
        <v>0</v>
      </c>
    </row>
    <row r="10168" spans="1:9" x14ac:dyDescent="0.25">
      <c r="A10168" s="68"/>
      <c r="B10168" s="68"/>
      <c r="C10168" s="68"/>
      <c r="D10168" s="68"/>
      <c r="E10168" s="68"/>
      <c r="F10168" s="68"/>
      <c r="G10168" s="389"/>
      <c r="H10168" s="387" t="b" cm="1">
        <f t="array" aca="1" ref="H10168" ca="1">EsNegrita(BP[[#This Row],[CODIGO]])</f>
        <v>0</v>
      </c>
      <c r="I10168" s="387" t="b" cm="1">
        <f t="array" ref="I10168">_xlfn.LET(
    _xlpm.codigos_devolucion, _xlfn.UNIQUE(_xlfn._xlws.FILTER(BP[CODIGO], ISNUMBER(SEARCH("devoluci", BP[NOMBRE CUENTA])), {""})),
    ISNUMBER(MATCH(BP[[#This Row],[CODIGO]], _xlpm.codigos_devolucion, 0))
)</f>
        <v>0</v>
      </c>
    </row>
    <row r="10169" spans="1:9" x14ac:dyDescent="0.25">
      <c r="A10169" s="68"/>
      <c r="B10169" s="68"/>
      <c r="C10169" s="68"/>
      <c r="D10169" s="68"/>
      <c r="E10169" s="68"/>
      <c r="F10169" s="68"/>
      <c r="G10169" s="389"/>
      <c r="H10169" s="387" t="b" cm="1">
        <f t="array" aca="1" ref="H10169" ca="1">EsNegrita(BP[[#This Row],[CODIGO]])</f>
        <v>0</v>
      </c>
      <c r="I10169" s="387" t="b" cm="1">
        <f t="array" ref="I10169">_xlfn.LET(
    _xlpm.codigos_devolucion, _xlfn.UNIQUE(_xlfn._xlws.FILTER(BP[CODIGO], ISNUMBER(SEARCH("devoluci", BP[NOMBRE CUENTA])), {""})),
    ISNUMBER(MATCH(BP[[#This Row],[CODIGO]], _xlpm.codigos_devolucion, 0))
)</f>
        <v>0</v>
      </c>
    </row>
    <row r="10170" spans="1:9" x14ac:dyDescent="0.25">
      <c r="A10170" s="68"/>
      <c r="B10170" s="68"/>
      <c r="C10170" s="68"/>
      <c r="D10170" s="68"/>
      <c r="E10170" s="68"/>
      <c r="F10170" s="68"/>
      <c r="G10170" s="389"/>
      <c r="H10170" s="387" t="b" cm="1">
        <f t="array" aca="1" ref="H10170" ca="1">EsNegrita(BP[[#This Row],[CODIGO]])</f>
        <v>0</v>
      </c>
      <c r="I10170" s="387" t="b" cm="1">
        <f t="array" ref="I10170">_xlfn.LET(
    _xlpm.codigos_devolucion, _xlfn.UNIQUE(_xlfn._xlws.FILTER(BP[CODIGO], ISNUMBER(SEARCH("devoluci", BP[NOMBRE CUENTA])), {""})),
    ISNUMBER(MATCH(BP[[#This Row],[CODIGO]], _xlpm.codigos_devolucion, 0))
)</f>
        <v>0</v>
      </c>
    </row>
    <row r="10171" spans="1:9" x14ac:dyDescent="0.25">
      <c r="A10171" s="68"/>
      <c r="B10171" s="68"/>
      <c r="C10171" s="68"/>
      <c r="D10171" s="68"/>
      <c r="E10171" s="68"/>
      <c r="F10171" s="68"/>
      <c r="G10171" s="389"/>
      <c r="H10171" s="387" t="b" cm="1">
        <f t="array" aca="1" ref="H10171" ca="1">EsNegrita(BP[[#This Row],[CODIGO]])</f>
        <v>0</v>
      </c>
      <c r="I10171" s="387" t="b" cm="1">
        <f t="array" ref="I10171">_xlfn.LET(
    _xlpm.codigos_devolucion, _xlfn.UNIQUE(_xlfn._xlws.FILTER(BP[CODIGO], ISNUMBER(SEARCH("devoluci", BP[NOMBRE CUENTA])), {""})),
    ISNUMBER(MATCH(BP[[#This Row],[CODIGO]], _xlpm.codigos_devolucion, 0))
)</f>
        <v>0</v>
      </c>
    </row>
    <row r="10172" spans="1:9" x14ac:dyDescent="0.25">
      <c r="A10172" s="68"/>
      <c r="B10172" s="68"/>
      <c r="C10172" s="68"/>
      <c r="D10172" s="68"/>
      <c r="E10172" s="68"/>
      <c r="F10172" s="68"/>
      <c r="G10172" s="389"/>
      <c r="H10172" s="387" t="b" cm="1">
        <f t="array" aca="1" ref="H10172" ca="1">EsNegrita(BP[[#This Row],[CODIGO]])</f>
        <v>0</v>
      </c>
      <c r="I10172" s="387" t="b" cm="1">
        <f t="array" ref="I10172">_xlfn.LET(
    _xlpm.codigos_devolucion, _xlfn.UNIQUE(_xlfn._xlws.FILTER(BP[CODIGO], ISNUMBER(SEARCH("devoluci", BP[NOMBRE CUENTA])), {""})),
    ISNUMBER(MATCH(BP[[#This Row],[CODIGO]], _xlpm.codigos_devolucion, 0))
)</f>
        <v>0</v>
      </c>
    </row>
    <row r="10173" spans="1:9" x14ac:dyDescent="0.25">
      <c r="A10173" s="68"/>
      <c r="B10173" s="68"/>
      <c r="C10173" s="68"/>
      <c r="D10173" s="68"/>
      <c r="E10173" s="68"/>
      <c r="F10173" s="68"/>
      <c r="G10173" s="389"/>
      <c r="H10173" s="387" t="b" cm="1">
        <f t="array" aca="1" ref="H10173" ca="1">EsNegrita(BP[[#This Row],[CODIGO]])</f>
        <v>0</v>
      </c>
      <c r="I10173" s="387" t="b" cm="1">
        <f t="array" ref="I10173">_xlfn.LET(
    _xlpm.codigos_devolucion, _xlfn.UNIQUE(_xlfn._xlws.FILTER(BP[CODIGO], ISNUMBER(SEARCH("devoluci", BP[NOMBRE CUENTA])), {""})),
    ISNUMBER(MATCH(BP[[#This Row],[CODIGO]], _xlpm.codigos_devolucion, 0))
)</f>
        <v>0</v>
      </c>
    </row>
    <row r="10174" spans="1:9" x14ac:dyDescent="0.25">
      <c r="A10174" s="68"/>
      <c r="B10174" s="68"/>
      <c r="C10174" s="68"/>
      <c r="D10174" s="68"/>
      <c r="E10174" s="68"/>
      <c r="F10174" s="68"/>
      <c r="G10174" s="389"/>
      <c r="H10174" s="387" t="b" cm="1">
        <f t="array" aca="1" ref="H10174" ca="1">EsNegrita(BP[[#This Row],[CODIGO]])</f>
        <v>0</v>
      </c>
      <c r="I10174" s="387" t="b" cm="1">
        <f t="array" ref="I10174">_xlfn.LET(
    _xlpm.codigos_devolucion, _xlfn.UNIQUE(_xlfn._xlws.FILTER(BP[CODIGO], ISNUMBER(SEARCH("devoluci", BP[NOMBRE CUENTA])), {""})),
    ISNUMBER(MATCH(BP[[#This Row],[CODIGO]], _xlpm.codigos_devolucion, 0))
)</f>
        <v>0</v>
      </c>
    </row>
    <row r="10175" spans="1:9" x14ac:dyDescent="0.25">
      <c r="A10175" s="68"/>
      <c r="B10175" s="68"/>
      <c r="C10175" s="68"/>
      <c r="D10175" s="68"/>
      <c r="E10175" s="68"/>
      <c r="F10175" s="68"/>
      <c r="G10175" s="389"/>
      <c r="H10175" s="387" t="b" cm="1">
        <f t="array" aca="1" ref="H10175" ca="1">EsNegrita(BP[[#This Row],[CODIGO]])</f>
        <v>0</v>
      </c>
      <c r="I10175" s="387" t="b" cm="1">
        <f t="array" ref="I10175">_xlfn.LET(
    _xlpm.codigos_devolucion, _xlfn.UNIQUE(_xlfn._xlws.FILTER(BP[CODIGO], ISNUMBER(SEARCH("devoluci", BP[NOMBRE CUENTA])), {""})),
    ISNUMBER(MATCH(BP[[#This Row],[CODIGO]], _xlpm.codigos_devolucion, 0))
)</f>
        <v>0</v>
      </c>
    </row>
    <row r="10176" spans="1:9" x14ac:dyDescent="0.25">
      <c r="A10176" s="68"/>
      <c r="B10176" s="68"/>
      <c r="C10176" s="68"/>
      <c r="D10176" s="68"/>
      <c r="E10176" s="68"/>
      <c r="F10176" s="68"/>
      <c r="G10176" s="389"/>
      <c r="H10176" s="387" t="b" cm="1">
        <f t="array" aca="1" ref="H10176" ca="1">EsNegrita(BP[[#This Row],[CODIGO]])</f>
        <v>0</v>
      </c>
      <c r="I10176" s="387" t="b" cm="1">
        <f t="array" ref="I10176">_xlfn.LET(
    _xlpm.codigos_devolucion, _xlfn.UNIQUE(_xlfn._xlws.FILTER(BP[CODIGO], ISNUMBER(SEARCH("devoluci", BP[NOMBRE CUENTA])), {""})),
    ISNUMBER(MATCH(BP[[#This Row],[CODIGO]], _xlpm.codigos_devolucion, 0))
)</f>
        <v>0</v>
      </c>
    </row>
    <row r="10177" spans="1:9" x14ac:dyDescent="0.25">
      <c r="A10177" s="68"/>
      <c r="B10177" s="68"/>
      <c r="C10177" s="68"/>
      <c r="D10177" s="68"/>
      <c r="E10177" s="68"/>
      <c r="F10177" s="68"/>
      <c r="G10177" s="389"/>
      <c r="H10177" s="387" t="b" cm="1">
        <f t="array" aca="1" ref="H10177" ca="1">EsNegrita(BP[[#This Row],[CODIGO]])</f>
        <v>0</v>
      </c>
      <c r="I10177" s="387" t="b" cm="1">
        <f t="array" ref="I10177">_xlfn.LET(
    _xlpm.codigos_devolucion, _xlfn.UNIQUE(_xlfn._xlws.FILTER(BP[CODIGO], ISNUMBER(SEARCH("devoluci", BP[NOMBRE CUENTA])), {""})),
    ISNUMBER(MATCH(BP[[#This Row],[CODIGO]], _xlpm.codigos_devolucion, 0))
)</f>
        <v>0</v>
      </c>
    </row>
    <row r="10178" spans="1:9" x14ac:dyDescent="0.25">
      <c r="A10178" s="68"/>
      <c r="B10178" s="68"/>
      <c r="C10178" s="68"/>
      <c r="D10178" s="68"/>
      <c r="E10178" s="68"/>
      <c r="F10178" s="68"/>
      <c r="G10178" s="389"/>
      <c r="H10178" s="387" t="b" cm="1">
        <f t="array" aca="1" ref="H10178" ca="1">EsNegrita(BP[[#This Row],[CODIGO]])</f>
        <v>0</v>
      </c>
      <c r="I10178" s="387" t="b" cm="1">
        <f t="array" ref="I10178">_xlfn.LET(
    _xlpm.codigos_devolucion, _xlfn.UNIQUE(_xlfn._xlws.FILTER(BP[CODIGO], ISNUMBER(SEARCH("devoluci", BP[NOMBRE CUENTA])), {""})),
    ISNUMBER(MATCH(BP[[#This Row],[CODIGO]], _xlpm.codigos_devolucion, 0))
)</f>
        <v>0</v>
      </c>
    </row>
    <row r="10179" spans="1:9" x14ac:dyDescent="0.25">
      <c r="A10179" s="68"/>
      <c r="B10179" s="68"/>
      <c r="C10179" s="68"/>
      <c r="D10179" s="68"/>
      <c r="E10179" s="68"/>
      <c r="F10179" s="68"/>
      <c r="G10179" s="389"/>
      <c r="H10179" s="387" t="b" cm="1">
        <f t="array" aca="1" ref="H10179" ca="1">EsNegrita(BP[[#This Row],[CODIGO]])</f>
        <v>0</v>
      </c>
      <c r="I10179" s="387" t="b" cm="1">
        <f t="array" ref="I10179">_xlfn.LET(
    _xlpm.codigos_devolucion, _xlfn.UNIQUE(_xlfn._xlws.FILTER(BP[CODIGO], ISNUMBER(SEARCH("devoluci", BP[NOMBRE CUENTA])), {""})),
    ISNUMBER(MATCH(BP[[#This Row],[CODIGO]], _xlpm.codigos_devolucion, 0))
)</f>
        <v>0</v>
      </c>
    </row>
    <row r="10180" spans="1:9" x14ac:dyDescent="0.25">
      <c r="A10180" s="68"/>
      <c r="B10180" s="68"/>
      <c r="C10180" s="68"/>
      <c r="D10180" s="68"/>
      <c r="E10180" s="68"/>
      <c r="F10180" s="68"/>
      <c r="G10180" s="389"/>
      <c r="H10180" s="387" t="b" cm="1">
        <f t="array" aca="1" ref="H10180" ca="1">EsNegrita(BP[[#This Row],[CODIGO]])</f>
        <v>0</v>
      </c>
      <c r="I10180" s="387" t="b" cm="1">
        <f t="array" ref="I10180">_xlfn.LET(
    _xlpm.codigos_devolucion, _xlfn.UNIQUE(_xlfn._xlws.FILTER(BP[CODIGO], ISNUMBER(SEARCH("devoluci", BP[NOMBRE CUENTA])), {""})),
    ISNUMBER(MATCH(BP[[#This Row],[CODIGO]], _xlpm.codigos_devolucion, 0))
)</f>
        <v>0</v>
      </c>
    </row>
    <row r="10181" spans="1:9" x14ac:dyDescent="0.25">
      <c r="A10181" s="68"/>
      <c r="B10181" s="68"/>
      <c r="C10181" s="68"/>
      <c r="D10181" s="68"/>
      <c r="E10181" s="68"/>
      <c r="F10181" s="68"/>
      <c r="G10181" s="389"/>
      <c r="H10181" s="387" t="b" cm="1">
        <f t="array" aca="1" ref="H10181" ca="1">EsNegrita(BP[[#This Row],[CODIGO]])</f>
        <v>0</v>
      </c>
      <c r="I10181" s="387" t="b" cm="1">
        <f t="array" ref="I10181">_xlfn.LET(
    _xlpm.codigos_devolucion, _xlfn.UNIQUE(_xlfn._xlws.FILTER(BP[CODIGO], ISNUMBER(SEARCH("devoluci", BP[NOMBRE CUENTA])), {""})),
    ISNUMBER(MATCH(BP[[#This Row],[CODIGO]], _xlpm.codigos_devolucion, 0))
)</f>
        <v>0</v>
      </c>
    </row>
    <row r="10182" spans="1:9" x14ac:dyDescent="0.25">
      <c r="A10182" s="68"/>
      <c r="B10182" s="68"/>
      <c r="C10182" s="68"/>
      <c r="D10182" s="68"/>
      <c r="E10182" s="68"/>
      <c r="F10182" s="68"/>
      <c r="G10182" s="389"/>
      <c r="H10182" s="387" t="b" cm="1">
        <f t="array" aca="1" ref="H10182" ca="1">EsNegrita(BP[[#This Row],[CODIGO]])</f>
        <v>0</v>
      </c>
      <c r="I10182" s="387" t="b" cm="1">
        <f t="array" ref="I10182">_xlfn.LET(
    _xlpm.codigos_devolucion, _xlfn.UNIQUE(_xlfn._xlws.FILTER(BP[CODIGO], ISNUMBER(SEARCH("devoluci", BP[NOMBRE CUENTA])), {""})),
    ISNUMBER(MATCH(BP[[#This Row],[CODIGO]], _xlpm.codigos_devolucion, 0))
)</f>
        <v>0</v>
      </c>
    </row>
    <row r="10183" spans="1:9" x14ac:dyDescent="0.25">
      <c r="A10183" s="68"/>
      <c r="B10183" s="68"/>
      <c r="C10183" s="68"/>
      <c r="D10183" s="68"/>
      <c r="E10183" s="68"/>
      <c r="F10183" s="68"/>
      <c r="G10183" s="389"/>
      <c r="H10183" s="387" t="b" cm="1">
        <f t="array" aca="1" ref="H10183" ca="1">EsNegrita(BP[[#This Row],[CODIGO]])</f>
        <v>0</v>
      </c>
      <c r="I10183" s="387" t="b" cm="1">
        <f t="array" ref="I10183">_xlfn.LET(
    _xlpm.codigos_devolucion, _xlfn.UNIQUE(_xlfn._xlws.FILTER(BP[CODIGO], ISNUMBER(SEARCH("devoluci", BP[NOMBRE CUENTA])), {""})),
    ISNUMBER(MATCH(BP[[#This Row],[CODIGO]], _xlpm.codigos_devolucion, 0))
)</f>
        <v>0</v>
      </c>
    </row>
    <row r="10184" spans="1:9" x14ac:dyDescent="0.25">
      <c r="A10184" s="68"/>
      <c r="B10184" s="68"/>
      <c r="C10184" s="68"/>
      <c r="D10184" s="68"/>
      <c r="E10184" s="68"/>
      <c r="F10184" s="68"/>
      <c r="G10184" s="389"/>
      <c r="H10184" s="387" t="b" cm="1">
        <f t="array" aca="1" ref="H10184" ca="1">EsNegrita(BP[[#This Row],[CODIGO]])</f>
        <v>0</v>
      </c>
      <c r="I10184" s="387" t="b" cm="1">
        <f t="array" ref="I10184">_xlfn.LET(
    _xlpm.codigos_devolucion, _xlfn.UNIQUE(_xlfn._xlws.FILTER(BP[CODIGO], ISNUMBER(SEARCH("devoluci", BP[NOMBRE CUENTA])), {""})),
    ISNUMBER(MATCH(BP[[#This Row],[CODIGO]], _xlpm.codigos_devolucion, 0))
)</f>
        <v>0</v>
      </c>
    </row>
    <row r="10185" spans="1:9" x14ac:dyDescent="0.25">
      <c r="A10185" s="68"/>
      <c r="B10185" s="68"/>
      <c r="C10185" s="68"/>
      <c r="D10185" s="68"/>
      <c r="E10185" s="68"/>
      <c r="F10185" s="68"/>
      <c r="G10185" s="389"/>
      <c r="H10185" s="387" t="b" cm="1">
        <f t="array" aca="1" ref="H10185" ca="1">EsNegrita(BP[[#This Row],[CODIGO]])</f>
        <v>0</v>
      </c>
      <c r="I10185" s="387" t="b" cm="1">
        <f t="array" ref="I10185">_xlfn.LET(
    _xlpm.codigos_devolucion, _xlfn.UNIQUE(_xlfn._xlws.FILTER(BP[CODIGO], ISNUMBER(SEARCH("devoluci", BP[NOMBRE CUENTA])), {""})),
    ISNUMBER(MATCH(BP[[#This Row],[CODIGO]], _xlpm.codigos_devolucion, 0))
)</f>
        <v>0</v>
      </c>
    </row>
    <row r="10186" spans="1:9" x14ac:dyDescent="0.25">
      <c r="A10186" s="68"/>
      <c r="B10186" s="68"/>
      <c r="C10186" s="68"/>
      <c r="D10186" s="68"/>
      <c r="E10186" s="68"/>
      <c r="F10186" s="68"/>
      <c r="G10186" s="389"/>
      <c r="H10186" s="387" t="b" cm="1">
        <f t="array" aca="1" ref="H10186" ca="1">EsNegrita(BP[[#This Row],[CODIGO]])</f>
        <v>0</v>
      </c>
      <c r="I10186" s="387" t="b" cm="1">
        <f t="array" ref="I10186">_xlfn.LET(
    _xlpm.codigos_devolucion, _xlfn.UNIQUE(_xlfn._xlws.FILTER(BP[CODIGO], ISNUMBER(SEARCH("devoluci", BP[NOMBRE CUENTA])), {""})),
    ISNUMBER(MATCH(BP[[#This Row],[CODIGO]], _xlpm.codigos_devolucion, 0))
)</f>
        <v>0</v>
      </c>
    </row>
    <row r="10187" spans="1:9" x14ac:dyDescent="0.25">
      <c r="A10187" s="68"/>
      <c r="B10187" s="68"/>
      <c r="C10187" s="68"/>
      <c r="D10187" s="68"/>
      <c r="E10187" s="68"/>
      <c r="F10187" s="68"/>
      <c r="G10187" s="389"/>
      <c r="H10187" s="387" t="b" cm="1">
        <f t="array" aca="1" ref="H10187" ca="1">EsNegrita(BP[[#This Row],[CODIGO]])</f>
        <v>0</v>
      </c>
      <c r="I10187" s="387" t="b" cm="1">
        <f t="array" ref="I10187">_xlfn.LET(
    _xlpm.codigos_devolucion, _xlfn.UNIQUE(_xlfn._xlws.FILTER(BP[CODIGO], ISNUMBER(SEARCH("devoluci", BP[NOMBRE CUENTA])), {""})),
    ISNUMBER(MATCH(BP[[#This Row],[CODIGO]], _xlpm.codigos_devolucion, 0))
)</f>
        <v>0</v>
      </c>
    </row>
    <row r="10188" spans="1:9" x14ac:dyDescent="0.25">
      <c r="A10188" s="68"/>
      <c r="B10188" s="68"/>
      <c r="C10188" s="68"/>
      <c r="D10188" s="68"/>
      <c r="E10188" s="68"/>
      <c r="F10188" s="68"/>
      <c r="G10188" s="389"/>
      <c r="H10188" s="387" t="b" cm="1">
        <f t="array" aca="1" ref="H10188" ca="1">EsNegrita(BP[[#This Row],[CODIGO]])</f>
        <v>0</v>
      </c>
      <c r="I10188" s="387" t="b" cm="1">
        <f t="array" ref="I10188">_xlfn.LET(
    _xlpm.codigos_devolucion, _xlfn.UNIQUE(_xlfn._xlws.FILTER(BP[CODIGO], ISNUMBER(SEARCH("devoluci", BP[NOMBRE CUENTA])), {""})),
    ISNUMBER(MATCH(BP[[#This Row],[CODIGO]], _xlpm.codigos_devolucion, 0))
)</f>
        <v>0</v>
      </c>
    </row>
    <row r="10189" spans="1:9" x14ac:dyDescent="0.25">
      <c r="A10189" s="68"/>
      <c r="B10189" s="68"/>
      <c r="C10189" s="68"/>
      <c r="D10189" s="68"/>
      <c r="E10189" s="68"/>
      <c r="F10189" s="68"/>
      <c r="G10189" s="389"/>
      <c r="H10189" s="387" t="b" cm="1">
        <f t="array" aca="1" ref="H10189" ca="1">EsNegrita(BP[[#This Row],[CODIGO]])</f>
        <v>0</v>
      </c>
      <c r="I10189" s="387" t="b" cm="1">
        <f t="array" ref="I10189">_xlfn.LET(
    _xlpm.codigos_devolucion, _xlfn.UNIQUE(_xlfn._xlws.FILTER(BP[CODIGO], ISNUMBER(SEARCH("devoluci", BP[NOMBRE CUENTA])), {""})),
    ISNUMBER(MATCH(BP[[#This Row],[CODIGO]], _xlpm.codigos_devolucion, 0))
)</f>
        <v>0</v>
      </c>
    </row>
    <row r="10190" spans="1:9" x14ac:dyDescent="0.25">
      <c r="A10190" s="68"/>
      <c r="B10190" s="68"/>
      <c r="C10190" s="68"/>
      <c r="D10190" s="68"/>
      <c r="E10190" s="68"/>
      <c r="F10190" s="68"/>
      <c r="G10190" s="389"/>
      <c r="H10190" s="387" t="b" cm="1">
        <f t="array" aca="1" ref="H10190" ca="1">EsNegrita(BP[[#This Row],[CODIGO]])</f>
        <v>0</v>
      </c>
      <c r="I10190" s="387" t="b" cm="1">
        <f t="array" ref="I10190">_xlfn.LET(
    _xlpm.codigos_devolucion, _xlfn.UNIQUE(_xlfn._xlws.FILTER(BP[CODIGO], ISNUMBER(SEARCH("devoluci", BP[NOMBRE CUENTA])), {""})),
    ISNUMBER(MATCH(BP[[#This Row],[CODIGO]], _xlpm.codigos_devolucion, 0))
)</f>
        <v>0</v>
      </c>
    </row>
    <row r="10191" spans="1:9" x14ac:dyDescent="0.25">
      <c r="A10191" s="68"/>
      <c r="B10191" s="68"/>
      <c r="C10191" s="68"/>
      <c r="D10191" s="68"/>
      <c r="E10191" s="68"/>
      <c r="F10191" s="68"/>
      <c r="G10191" s="389"/>
      <c r="H10191" s="387" t="b" cm="1">
        <f t="array" aca="1" ref="H10191" ca="1">EsNegrita(BP[[#This Row],[CODIGO]])</f>
        <v>0</v>
      </c>
      <c r="I10191" s="387" t="b" cm="1">
        <f t="array" ref="I10191">_xlfn.LET(
    _xlpm.codigos_devolucion, _xlfn.UNIQUE(_xlfn._xlws.FILTER(BP[CODIGO], ISNUMBER(SEARCH("devoluci", BP[NOMBRE CUENTA])), {""})),
    ISNUMBER(MATCH(BP[[#This Row],[CODIGO]], _xlpm.codigos_devolucion, 0))
)</f>
        <v>0</v>
      </c>
    </row>
    <row r="10192" spans="1:9" x14ac:dyDescent="0.25">
      <c r="A10192" s="68"/>
      <c r="B10192" s="68"/>
      <c r="C10192" s="68"/>
      <c r="D10192" s="68"/>
      <c r="E10192" s="68"/>
      <c r="F10192" s="68"/>
      <c r="G10192" s="389"/>
      <c r="H10192" s="387" t="b" cm="1">
        <f t="array" aca="1" ref="H10192" ca="1">EsNegrita(BP[[#This Row],[CODIGO]])</f>
        <v>0</v>
      </c>
      <c r="I10192" s="387" t="b" cm="1">
        <f t="array" ref="I10192">_xlfn.LET(
    _xlpm.codigos_devolucion, _xlfn.UNIQUE(_xlfn._xlws.FILTER(BP[CODIGO], ISNUMBER(SEARCH("devoluci", BP[NOMBRE CUENTA])), {""})),
    ISNUMBER(MATCH(BP[[#This Row],[CODIGO]], _xlpm.codigos_devolucion, 0))
)</f>
        <v>0</v>
      </c>
    </row>
    <row r="10193" spans="1:9" x14ac:dyDescent="0.25">
      <c r="A10193" s="68"/>
      <c r="B10193" s="68"/>
      <c r="C10193" s="68"/>
      <c r="D10193" s="68"/>
      <c r="E10193" s="68"/>
      <c r="F10193" s="68"/>
      <c r="G10193" s="389"/>
      <c r="H10193" s="387" t="b" cm="1">
        <f t="array" aca="1" ref="H10193" ca="1">EsNegrita(BP[[#This Row],[CODIGO]])</f>
        <v>0</v>
      </c>
      <c r="I10193" s="387" t="b" cm="1">
        <f t="array" ref="I10193">_xlfn.LET(
    _xlpm.codigos_devolucion, _xlfn.UNIQUE(_xlfn._xlws.FILTER(BP[CODIGO], ISNUMBER(SEARCH("devoluci", BP[NOMBRE CUENTA])), {""})),
    ISNUMBER(MATCH(BP[[#This Row],[CODIGO]], _xlpm.codigos_devolucion, 0))
)</f>
        <v>0</v>
      </c>
    </row>
    <row r="10194" spans="1:9" x14ac:dyDescent="0.25">
      <c r="A10194" s="68"/>
      <c r="B10194" s="68"/>
      <c r="C10194" s="68"/>
      <c r="D10194" s="68"/>
      <c r="E10194" s="68"/>
      <c r="F10194" s="68"/>
      <c r="G10194" s="389"/>
      <c r="H10194" s="387" t="b" cm="1">
        <f t="array" aca="1" ref="H10194" ca="1">EsNegrita(BP[[#This Row],[CODIGO]])</f>
        <v>0</v>
      </c>
      <c r="I10194" s="387" t="b" cm="1">
        <f t="array" ref="I10194">_xlfn.LET(
    _xlpm.codigos_devolucion, _xlfn.UNIQUE(_xlfn._xlws.FILTER(BP[CODIGO], ISNUMBER(SEARCH("devoluci", BP[NOMBRE CUENTA])), {""})),
    ISNUMBER(MATCH(BP[[#This Row],[CODIGO]], _xlpm.codigos_devolucion, 0))
)</f>
        <v>0</v>
      </c>
    </row>
    <row r="10195" spans="1:9" x14ac:dyDescent="0.25">
      <c r="A10195" s="68"/>
      <c r="B10195" s="68"/>
      <c r="C10195" s="68"/>
      <c r="D10195" s="68"/>
      <c r="E10195" s="68"/>
      <c r="F10195" s="68"/>
      <c r="G10195" s="389"/>
      <c r="H10195" s="387" t="b" cm="1">
        <f t="array" aca="1" ref="H10195" ca="1">EsNegrita(BP[[#This Row],[CODIGO]])</f>
        <v>0</v>
      </c>
      <c r="I10195" s="387" t="b" cm="1">
        <f t="array" ref="I10195">_xlfn.LET(
    _xlpm.codigos_devolucion, _xlfn.UNIQUE(_xlfn._xlws.FILTER(BP[CODIGO], ISNUMBER(SEARCH("devoluci", BP[NOMBRE CUENTA])), {""})),
    ISNUMBER(MATCH(BP[[#This Row],[CODIGO]], _xlpm.codigos_devolucion, 0))
)</f>
        <v>0</v>
      </c>
    </row>
    <row r="10196" spans="1:9" x14ac:dyDescent="0.25">
      <c r="A10196" s="68"/>
      <c r="B10196" s="68"/>
      <c r="C10196" s="68"/>
      <c r="D10196" s="68"/>
      <c r="E10196" s="68"/>
      <c r="F10196" s="68"/>
      <c r="G10196" s="389"/>
      <c r="H10196" s="387" t="b" cm="1">
        <f t="array" aca="1" ref="H10196" ca="1">EsNegrita(BP[[#This Row],[CODIGO]])</f>
        <v>0</v>
      </c>
      <c r="I10196" s="387" t="b" cm="1">
        <f t="array" ref="I10196">_xlfn.LET(
    _xlpm.codigos_devolucion, _xlfn.UNIQUE(_xlfn._xlws.FILTER(BP[CODIGO], ISNUMBER(SEARCH("devoluci", BP[NOMBRE CUENTA])), {""})),
    ISNUMBER(MATCH(BP[[#This Row],[CODIGO]], _xlpm.codigos_devolucion, 0))
)</f>
        <v>0</v>
      </c>
    </row>
    <row r="10197" spans="1:9" x14ac:dyDescent="0.25">
      <c r="A10197" s="68"/>
      <c r="B10197" s="68"/>
      <c r="C10197" s="68"/>
      <c r="D10197" s="68"/>
      <c r="E10197" s="68"/>
      <c r="F10197" s="68"/>
      <c r="G10197" s="389"/>
      <c r="H10197" s="387" t="b" cm="1">
        <f t="array" aca="1" ref="H10197" ca="1">EsNegrita(BP[[#This Row],[CODIGO]])</f>
        <v>0</v>
      </c>
      <c r="I10197" s="387" t="b" cm="1">
        <f t="array" ref="I10197">_xlfn.LET(
    _xlpm.codigos_devolucion, _xlfn.UNIQUE(_xlfn._xlws.FILTER(BP[CODIGO], ISNUMBER(SEARCH("devoluci", BP[NOMBRE CUENTA])), {""})),
    ISNUMBER(MATCH(BP[[#This Row],[CODIGO]], _xlpm.codigos_devolucion, 0))
)</f>
        <v>0</v>
      </c>
    </row>
    <row r="10198" spans="1:9" x14ac:dyDescent="0.25">
      <c r="A10198" s="68"/>
      <c r="B10198" s="68"/>
      <c r="C10198" s="68"/>
      <c r="D10198" s="68"/>
      <c r="E10198" s="68"/>
      <c r="F10198" s="68"/>
      <c r="G10198" s="389"/>
      <c r="H10198" s="387" t="b" cm="1">
        <f t="array" aca="1" ref="H10198" ca="1">EsNegrita(BP[[#This Row],[CODIGO]])</f>
        <v>0</v>
      </c>
      <c r="I10198" s="387" t="b" cm="1">
        <f t="array" ref="I10198">_xlfn.LET(
    _xlpm.codigos_devolucion, _xlfn.UNIQUE(_xlfn._xlws.FILTER(BP[CODIGO], ISNUMBER(SEARCH("devoluci", BP[NOMBRE CUENTA])), {""})),
    ISNUMBER(MATCH(BP[[#This Row],[CODIGO]], _xlpm.codigos_devolucion, 0))
)</f>
        <v>0</v>
      </c>
    </row>
    <row r="10199" spans="1:9" x14ac:dyDescent="0.25">
      <c r="A10199" s="68"/>
      <c r="B10199" s="68"/>
      <c r="C10199" s="68"/>
      <c r="D10199" s="68"/>
      <c r="E10199" s="68"/>
      <c r="F10199" s="68"/>
      <c r="G10199" s="389"/>
      <c r="H10199" s="387" t="b" cm="1">
        <f t="array" aca="1" ref="H10199" ca="1">EsNegrita(BP[[#This Row],[CODIGO]])</f>
        <v>0</v>
      </c>
      <c r="I10199" s="387" t="b" cm="1">
        <f t="array" ref="I10199">_xlfn.LET(
    _xlpm.codigos_devolucion, _xlfn.UNIQUE(_xlfn._xlws.FILTER(BP[CODIGO], ISNUMBER(SEARCH("devoluci", BP[NOMBRE CUENTA])), {""})),
    ISNUMBER(MATCH(BP[[#This Row],[CODIGO]], _xlpm.codigos_devolucion, 0))
)</f>
        <v>0</v>
      </c>
    </row>
    <row r="10200" spans="1:9" x14ac:dyDescent="0.25">
      <c r="A10200" s="68"/>
      <c r="B10200" s="68"/>
      <c r="C10200" s="68"/>
      <c r="D10200" s="68"/>
      <c r="E10200" s="68"/>
      <c r="F10200" s="68"/>
      <c r="G10200" s="389"/>
      <c r="H10200" s="387" t="b" cm="1">
        <f t="array" aca="1" ref="H10200" ca="1">EsNegrita(BP[[#This Row],[CODIGO]])</f>
        <v>0</v>
      </c>
      <c r="I10200" s="387" t="b" cm="1">
        <f t="array" ref="I10200">_xlfn.LET(
    _xlpm.codigos_devolucion, _xlfn.UNIQUE(_xlfn._xlws.FILTER(BP[CODIGO], ISNUMBER(SEARCH("devoluci", BP[NOMBRE CUENTA])), {""})),
    ISNUMBER(MATCH(BP[[#This Row],[CODIGO]], _xlpm.codigos_devolucion, 0))
)</f>
        <v>0</v>
      </c>
    </row>
    <row r="10201" spans="1:9" x14ac:dyDescent="0.25">
      <c r="A10201" s="68"/>
      <c r="B10201" s="68"/>
      <c r="C10201" s="68"/>
      <c r="D10201" s="68"/>
      <c r="E10201" s="68"/>
      <c r="F10201" s="68"/>
      <c r="G10201" s="389"/>
      <c r="H10201" s="387" t="b" cm="1">
        <f t="array" aca="1" ref="H10201" ca="1">EsNegrita(BP[[#This Row],[CODIGO]])</f>
        <v>0</v>
      </c>
      <c r="I10201" s="387" t="b" cm="1">
        <f t="array" ref="I10201">_xlfn.LET(
    _xlpm.codigos_devolucion, _xlfn.UNIQUE(_xlfn._xlws.FILTER(BP[CODIGO], ISNUMBER(SEARCH("devoluci", BP[NOMBRE CUENTA])), {""})),
    ISNUMBER(MATCH(BP[[#This Row],[CODIGO]], _xlpm.codigos_devolucion, 0))
)</f>
        <v>0</v>
      </c>
    </row>
    <row r="10202" spans="1:9" x14ac:dyDescent="0.25">
      <c r="A10202" s="68"/>
      <c r="B10202" s="68"/>
      <c r="C10202" s="68"/>
      <c r="D10202" s="68"/>
      <c r="E10202" s="68"/>
      <c r="F10202" s="68"/>
      <c r="G10202" s="389"/>
      <c r="H10202" s="387" t="b" cm="1">
        <f t="array" aca="1" ref="H10202" ca="1">EsNegrita(BP[[#This Row],[CODIGO]])</f>
        <v>0</v>
      </c>
      <c r="I10202" s="387" t="b" cm="1">
        <f t="array" ref="I10202">_xlfn.LET(
    _xlpm.codigos_devolucion, _xlfn.UNIQUE(_xlfn._xlws.FILTER(BP[CODIGO], ISNUMBER(SEARCH("devoluci", BP[NOMBRE CUENTA])), {""})),
    ISNUMBER(MATCH(BP[[#This Row],[CODIGO]], _xlpm.codigos_devolucion, 0))
)</f>
        <v>0</v>
      </c>
    </row>
    <row r="10203" spans="1:9" x14ac:dyDescent="0.25">
      <c r="A10203" s="68"/>
      <c r="B10203" s="68"/>
      <c r="C10203" s="68"/>
      <c r="D10203" s="68"/>
      <c r="E10203" s="68"/>
      <c r="F10203" s="68"/>
      <c r="G10203" s="389"/>
      <c r="H10203" s="387" t="b" cm="1">
        <f t="array" aca="1" ref="H10203" ca="1">EsNegrita(BP[[#This Row],[CODIGO]])</f>
        <v>0</v>
      </c>
      <c r="I10203" s="387" t="b" cm="1">
        <f t="array" ref="I10203">_xlfn.LET(
    _xlpm.codigos_devolucion, _xlfn.UNIQUE(_xlfn._xlws.FILTER(BP[CODIGO], ISNUMBER(SEARCH("devoluci", BP[NOMBRE CUENTA])), {""})),
    ISNUMBER(MATCH(BP[[#This Row],[CODIGO]], _xlpm.codigos_devolucion, 0))
)</f>
        <v>0</v>
      </c>
    </row>
    <row r="10204" spans="1:9" x14ac:dyDescent="0.25">
      <c r="A10204" s="68"/>
      <c r="B10204" s="68"/>
      <c r="C10204" s="68"/>
      <c r="D10204" s="68"/>
      <c r="E10204" s="68"/>
      <c r="F10204" s="68"/>
      <c r="G10204" s="389"/>
      <c r="H10204" s="387" t="b" cm="1">
        <f t="array" aca="1" ref="H10204" ca="1">EsNegrita(BP[[#This Row],[CODIGO]])</f>
        <v>0</v>
      </c>
      <c r="I10204" s="387" t="b" cm="1">
        <f t="array" ref="I10204">_xlfn.LET(
    _xlpm.codigos_devolucion, _xlfn.UNIQUE(_xlfn._xlws.FILTER(BP[CODIGO], ISNUMBER(SEARCH("devoluci", BP[NOMBRE CUENTA])), {""})),
    ISNUMBER(MATCH(BP[[#This Row],[CODIGO]], _xlpm.codigos_devolucion, 0))
)</f>
        <v>0</v>
      </c>
    </row>
    <row r="10205" spans="1:9" x14ac:dyDescent="0.25">
      <c r="A10205" s="68"/>
      <c r="B10205" s="68"/>
      <c r="C10205" s="68"/>
      <c r="D10205" s="68"/>
      <c r="E10205" s="68"/>
      <c r="F10205" s="68"/>
      <c r="G10205" s="389"/>
      <c r="H10205" s="387" t="b" cm="1">
        <f t="array" aca="1" ref="H10205" ca="1">EsNegrita(BP[[#This Row],[CODIGO]])</f>
        <v>0</v>
      </c>
      <c r="I10205" s="387" t="b" cm="1">
        <f t="array" ref="I10205">_xlfn.LET(
    _xlpm.codigos_devolucion, _xlfn.UNIQUE(_xlfn._xlws.FILTER(BP[CODIGO], ISNUMBER(SEARCH("devoluci", BP[NOMBRE CUENTA])), {""})),
    ISNUMBER(MATCH(BP[[#This Row],[CODIGO]], _xlpm.codigos_devolucion, 0))
)</f>
        <v>0</v>
      </c>
    </row>
    <row r="10206" spans="1:9" x14ac:dyDescent="0.25">
      <c r="A10206" s="68"/>
      <c r="B10206" s="68"/>
      <c r="C10206" s="68"/>
      <c r="D10206" s="68"/>
      <c r="E10206" s="68"/>
      <c r="F10206" s="68"/>
      <c r="G10206" s="389"/>
      <c r="H10206" s="387" t="b" cm="1">
        <f t="array" aca="1" ref="H10206" ca="1">EsNegrita(BP[[#This Row],[CODIGO]])</f>
        <v>0</v>
      </c>
      <c r="I10206" s="387" t="b" cm="1">
        <f t="array" ref="I10206">_xlfn.LET(
    _xlpm.codigos_devolucion, _xlfn.UNIQUE(_xlfn._xlws.FILTER(BP[CODIGO], ISNUMBER(SEARCH("devoluci", BP[NOMBRE CUENTA])), {""})),
    ISNUMBER(MATCH(BP[[#This Row],[CODIGO]], _xlpm.codigos_devolucion, 0))
)</f>
        <v>0</v>
      </c>
    </row>
    <row r="10207" spans="1:9" x14ac:dyDescent="0.25">
      <c r="A10207" s="68"/>
      <c r="B10207" s="68"/>
      <c r="C10207" s="68"/>
      <c r="D10207" s="68"/>
      <c r="E10207" s="68"/>
      <c r="F10207" s="68"/>
      <c r="G10207" s="389"/>
      <c r="H10207" s="387" t="b" cm="1">
        <f t="array" aca="1" ref="H10207" ca="1">EsNegrita(BP[[#This Row],[CODIGO]])</f>
        <v>0</v>
      </c>
      <c r="I10207" s="387" t="b" cm="1">
        <f t="array" ref="I10207">_xlfn.LET(
    _xlpm.codigos_devolucion, _xlfn.UNIQUE(_xlfn._xlws.FILTER(BP[CODIGO], ISNUMBER(SEARCH("devoluci", BP[NOMBRE CUENTA])), {""})),
    ISNUMBER(MATCH(BP[[#This Row],[CODIGO]], _xlpm.codigos_devolucion, 0))
)</f>
        <v>0</v>
      </c>
    </row>
    <row r="10208" spans="1:9" x14ac:dyDescent="0.25">
      <c r="A10208" s="68"/>
      <c r="B10208" s="68"/>
      <c r="C10208" s="68"/>
      <c r="D10208" s="68"/>
      <c r="E10208" s="68"/>
      <c r="F10208" s="68"/>
      <c r="G10208" s="389"/>
      <c r="H10208" s="387" t="b" cm="1">
        <f t="array" aca="1" ref="H10208" ca="1">EsNegrita(BP[[#This Row],[CODIGO]])</f>
        <v>0</v>
      </c>
      <c r="I10208" s="387" t="b" cm="1">
        <f t="array" ref="I10208">_xlfn.LET(
    _xlpm.codigos_devolucion, _xlfn.UNIQUE(_xlfn._xlws.FILTER(BP[CODIGO], ISNUMBER(SEARCH("devoluci", BP[NOMBRE CUENTA])), {""})),
    ISNUMBER(MATCH(BP[[#This Row],[CODIGO]], _xlpm.codigos_devolucion, 0))
)</f>
        <v>0</v>
      </c>
    </row>
    <row r="10209" spans="1:9" x14ac:dyDescent="0.25">
      <c r="A10209" s="68"/>
      <c r="B10209" s="68"/>
      <c r="C10209" s="68"/>
      <c r="D10209" s="68"/>
      <c r="E10209" s="68"/>
      <c r="F10209" s="68"/>
      <c r="G10209" s="389"/>
      <c r="H10209" s="387" t="b" cm="1">
        <f t="array" aca="1" ref="H10209" ca="1">EsNegrita(BP[[#This Row],[CODIGO]])</f>
        <v>0</v>
      </c>
      <c r="I10209" s="387" t="b" cm="1">
        <f t="array" ref="I10209">_xlfn.LET(
    _xlpm.codigos_devolucion, _xlfn.UNIQUE(_xlfn._xlws.FILTER(BP[CODIGO], ISNUMBER(SEARCH("devoluci", BP[NOMBRE CUENTA])), {""})),
    ISNUMBER(MATCH(BP[[#This Row],[CODIGO]], _xlpm.codigos_devolucion, 0))
)</f>
        <v>0</v>
      </c>
    </row>
    <row r="10210" spans="1:9" x14ac:dyDescent="0.25">
      <c r="A10210" s="68"/>
      <c r="B10210" s="68"/>
      <c r="C10210" s="68"/>
      <c r="D10210" s="68"/>
      <c r="E10210" s="68"/>
      <c r="F10210" s="68"/>
      <c r="G10210" s="389"/>
      <c r="H10210" s="387" t="b" cm="1">
        <f t="array" aca="1" ref="H10210" ca="1">EsNegrita(BP[[#This Row],[CODIGO]])</f>
        <v>0</v>
      </c>
      <c r="I10210" s="387" t="b" cm="1">
        <f t="array" ref="I10210">_xlfn.LET(
    _xlpm.codigos_devolucion, _xlfn.UNIQUE(_xlfn._xlws.FILTER(BP[CODIGO], ISNUMBER(SEARCH("devoluci", BP[NOMBRE CUENTA])), {""})),
    ISNUMBER(MATCH(BP[[#This Row],[CODIGO]], _xlpm.codigos_devolucion, 0))
)</f>
        <v>0</v>
      </c>
    </row>
    <row r="10211" spans="1:9" x14ac:dyDescent="0.25">
      <c r="A10211" s="68"/>
      <c r="B10211" s="68"/>
      <c r="C10211" s="68"/>
      <c r="D10211" s="68"/>
      <c r="E10211" s="68"/>
      <c r="F10211" s="68"/>
      <c r="G10211" s="389"/>
      <c r="H10211" s="387" t="b" cm="1">
        <f t="array" aca="1" ref="H10211" ca="1">EsNegrita(BP[[#This Row],[CODIGO]])</f>
        <v>0</v>
      </c>
      <c r="I10211" s="387" t="b" cm="1">
        <f t="array" ref="I10211">_xlfn.LET(
    _xlpm.codigos_devolucion, _xlfn.UNIQUE(_xlfn._xlws.FILTER(BP[CODIGO], ISNUMBER(SEARCH("devoluci", BP[NOMBRE CUENTA])), {""})),
    ISNUMBER(MATCH(BP[[#This Row],[CODIGO]], _xlpm.codigos_devolucion, 0))
)</f>
        <v>0</v>
      </c>
    </row>
    <row r="10212" spans="1:9" x14ac:dyDescent="0.25">
      <c r="A10212" s="68"/>
      <c r="B10212" s="68"/>
      <c r="C10212" s="68"/>
      <c r="D10212" s="68"/>
      <c r="E10212" s="68"/>
      <c r="F10212" s="68"/>
      <c r="G10212" s="389"/>
      <c r="H10212" s="387" t="b" cm="1">
        <f t="array" aca="1" ref="H10212" ca="1">EsNegrita(BP[[#This Row],[CODIGO]])</f>
        <v>0</v>
      </c>
      <c r="I10212" s="387" t="b" cm="1">
        <f t="array" ref="I10212">_xlfn.LET(
    _xlpm.codigos_devolucion, _xlfn.UNIQUE(_xlfn._xlws.FILTER(BP[CODIGO], ISNUMBER(SEARCH("devoluci", BP[NOMBRE CUENTA])), {""})),
    ISNUMBER(MATCH(BP[[#This Row],[CODIGO]], _xlpm.codigos_devolucion, 0))
)</f>
        <v>0</v>
      </c>
    </row>
    <row r="10213" spans="1:9" x14ac:dyDescent="0.25">
      <c r="A10213" s="68"/>
      <c r="B10213" s="68"/>
      <c r="C10213" s="68"/>
      <c r="D10213" s="68"/>
      <c r="E10213" s="68"/>
      <c r="F10213" s="68"/>
      <c r="G10213" s="389"/>
      <c r="H10213" s="387" t="b" cm="1">
        <f t="array" aca="1" ref="H10213" ca="1">EsNegrita(BP[[#This Row],[CODIGO]])</f>
        <v>0</v>
      </c>
      <c r="I10213" s="387" t="b" cm="1">
        <f t="array" ref="I10213">_xlfn.LET(
    _xlpm.codigos_devolucion, _xlfn.UNIQUE(_xlfn._xlws.FILTER(BP[CODIGO], ISNUMBER(SEARCH("devoluci", BP[NOMBRE CUENTA])), {""})),
    ISNUMBER(MATCH(BP[[#This Row],[CODIGO]], _xlpm.codigos_devolucion, 0))
)</f>
        <v>0</v>
      </c>
    </row>
    <row r="10214" spans="1:9" x14ac:dyDescent="0.25">
      <c r="A10214" s="68"/>
      <c r="B10214" s="68"/>
      <c r="C10214" s="68"/>
      <c r="D10214" s="68"/>
      <c r="E10214" s="68"/>
      <c r="F10214" s="68"/>
      <c r="G10214" s="389"/>
      <c r="H10214" s="387" t="b" cm="1">
        <f t="array" aca="1" ref="H10214" ca="1">EsNegrita(BP[[#This Row],[CODIGO]])</f>
        <v>0</v>
      </c>
      <c r="I10214" s="387" t="b" cm="1">
        <f t="array" ref="I10214">_xlfn.LET(
    _xlpm.codigos_devolucion, _xlfn.UNIQUE(_xlfn._xlws.FILTER(BP[CODIGO], ISNUMBER(SEARCH("devoluci", BP[NOMBRE CUENTA])), {""})),
    ISNUMBER(MATCH(BP[[#This Row],[CODIGO]], _xlpm.codigos_devolucion, 0))
)</f>
        <v>0</v>
      </c>
    </row>
    <row r="10215" spans="1:9" x14ac:dyDescent="0.25">
      <c r="A10215" s="68"/>
      <c r="B10215" s="68"/>
      <c r="C10215" s="68"/>
      <c r="D10215" s="68"/>
      <c r="E10215" s="68"/>
      <c r="F10215" s="68"/>
      <c r="G10215" s="389"/>
      <c r="H10215" s="387" t="b" cm="1">
        <f t="array" aca="1" ref="H10215" ca="1">EsNegrita(BP[[#This Row],[CODIGO]])</f>
        <v>0</v>
      </c>
      <c r="I10215" s="387" t="b" cm="1">
        <f t="array" ref="I10215">_xlfn.LET(
    _xlpm.codigos_devolucion, _xlfn.UNIQUE(_xlfn._xlws.FILTER(BP[CODIGO], ISNUMBER(SEARCH("devoluci", BP[NOMBRE CUENTA])), {""})),
    ISNUMBER(MATCH(BP[[#This Row],[CODIGO]], _xlpm.codigos_devolucion, 0))
)</f>
        <v>0</v>
      </c>
    </row>
    <row r="10216" spans="1:9" x14ac:dyDescent="0.25">
      <c r="A10216" s="68"/>
      <c r="B10216" s="68"/>
      <c r="C10216" s="68"/>
      <c r="D10216" s="68"/>
      <c r="E10216" s="68"/>
      <c r="F10216" s="68"/>
      <c r="G10216" s="389"/>
      <c r="H10216" s="387" t="b" cm="1">
        <f t="array" aca="1" ref="H10216" ca="1">EsNegrita(BP[[#This Row],[CODIGO]])</f>
        <v>0</v>
      </c>
      <c r="I10216" s="387" t="b" cm="1">
        <f t="array" ref="I10216">_xlfn.LET(
    _xlpm.codigos_devolucion, _xlfn.UNIQUE(_xlfn._xlws.FILTER(BP[CODIGO], ISNUMBER(SEARCH("devoluci", BP[NOMBRE CUENTA])), {""})),
    ISNUMBER(MATCH(BP[[#This Row],[CODIGO]], _xlpm.codigos_devolucion, 0))
)</f>
        <v>0</v>
      </c>
    </row>
    <row r="10217" spans="1:9" x14ac:dyDescent="0.25">
      <c r="A10217" s="68"/>
      <c r="B10217" s="68"/>
      <c r="C10217" s="68"/>
      <c r="D10217" s="68"/>
      <c r="E10217" s="68"/>
      <c r="F10217" s="68"/>
      <c r="G10217" s="389"/>
      <c r="H10217" s="387" t="b" cm="1">
        <f t="array" aca="1" ref="H10217" ca="1">EsNegrita(BP[[#This Row],[CODIGO]])</f>
        <v>0</v>
      </c>
      <c r="I10217" s="387" t="b" cm="1">
        <f t="array" ref="I10217">_xlfn.LET(
    _xlpm.codigos_devolucion, _xlfn.UNIQUE(_xlfn._xlws.FILTER(BP[CODIGO], ISNUMBER(SEARCH("devoluci", BP[NOMBRE CUENTA])), {""})),
    ISNUMBER(MATCH(BP[[#This Row],[CODIGO]], _xlpm.codigos_devolucion, 0))
)</f>
        <v>0</v>
      </c>
    </row>
    <row r="10218" spans="1:9" x14ac:dyDescent="0.25">
      <c r="A10218" s="68"/>
      <c r="B10218" s="68"/>
      <c r="C10218" s="68"/>
      <c r="D10218" s="68"/>
      <c r="E10218" s="68"/>
      <c r="F10218" s="68"/>
      <c r="G10218" s="389"/>
      <c r="H10218" s="387" t="b" cm="1">
        <f t="array" aca="1" ref="H10218" ca="1">EsNegrita(BP[[#This Row],[CODIGO]])</f>
        <v>0</v>
      </c>
      <c r="I10218" s="387" t="b" cm="1">
        <f t="array" ref="I10218">_xlfn.LET(
    _xlpm.codigos_devolucion, _xlfn.UNIQUE(_xlfn._xlws.FILTER(BP[CODIGO], ISNUMBER(SEARCH("devoluci", BP[NOMBRE CUENTA])), {""})),
    ISNUMBER(MATCH(BP[[#This Row],[CODIGO]], _xlpm.codigos_devolucion, 0))
)</f>
        <v>0</v>
      </c>
    </row>
    <row r="10219" spans="1:9" x14ac:dyDescent="0.25">
      <c r="A10219" s="68"/>
      <c r="B10219" s="68"/>
      <c r="C10219" s="68"/>
      <c r="D10219" s="68"/>
      <c r="E10219" s="68"/>
      <c r="F10219" s="68"/>
      <c r="G10219" s="389"/>
      <c r="H10219" s="387" t="b" cm="1">
        <f t="array" aca="1" ref="H10219" ca="1">EsNegrita(BP[[#This Row],[CODIGO]])</f>
        <v>0</v>
      </c>
      <c r="I10219" s="387" t="b" cm="1">
        <f t="array" ref="I10219">_xlfn.LET(
    _xlpm.codigos_devolucion, _xlfn.UNIQUE(_xlfn._xlws.FILTER(BP[CODIGO], ISNUMBER(SEARCH("devoluci", BP[NOMBRE CUENTA])), {""})),
    ISNUMBER(MATCH(BP[[#This Row],[CODIGO]], _xlpm.codigos_devolucion, 0))
)</f>
        <v>0</v>
      </c>
    </row>
    <row r="10220" spans="1:9" x14ac:dyDescent="0.25">
      <c r="A10220" s="68"/>
      <c r="B10220" s="68"/>
      <c r="C10220" s="68"/>
      <c r="D10220" s="68"/>
      <c r="E10220" s="68"/>
      <c r="F10220" s="68"/>
      <c r="G10220" s="389"/>
      <c r="H10220" s="387" t="b" cm="1">
        <f t="array" aca="1" ref="H10220" ca="1">EsNegrita(BP[[#This Row],[CODIGO]])</f>
        <v>0</v>
      </c>
      <c r="I10220" s="387" t="b" cm="1">
        <f t="array" ref="I10220">_xlfn.LET(
    _xlpm.codigos_devolucion, _xlfn.UNIQUE(_xlfn._xlws.FILTER(BP[CODIGO], ISNUMBER(SEARCH("devoluci", BP[NOMBRE CUENTA])), {""})),
    ISNUMBER(MATCH(BP[[#This Row],[CODIGO]], _xlpm.codigos_devolucion, 0))
)</f>
        <v>0</v>
      </c>
    </row>
    <row r="10221" spans="1:9" x14ac:dyDescent="0.25">
      <c r="A10221" s="68"/>
      <c r="B10221" s="68"/>
      <c r="C10221" s="68"/>
      <c r="D10221" s="68"/>
      <c r="E10221" s="68"/>
      <c r="F10221" s="68"/>
      <c r="G10221" s="389"/>
      <c r="H10221" s="387" t="b" cm="1">
        <f t="array" aca="1" ref="H10221" ca="1">EsNegrita(BP[[#This Row],[CODIGO]])</f>
        <v>0</v>
      </c>
      <c r="I10221" s="387" t="b" cm="1">
        <f t="array" ref="I10221">_xlfn.LET(
    _xlpm.codigos_devolucion, _xlfn.UNIQUE(_xlfn._xlws.FILTER(BP[CODIGO], ISNUMBER(SEARCH("devoluci", BP[NOMBRE CUENTA])), {""})),
    ISNUMBER(MATCH(BP[[#This Row],[CODIGO]], _xlpm.codigos_devolucion, 0))
)</f>
        <v>0</v>
      </c>
    </row>
    <row r="10222" spans="1:9" x14ac:dyDescent="0.25">
      <c r="A10222" s="68"/>
      <c r="B10222" s="68"/>
      <c r="C10222" s="68"/>
      <c r="D10222" s="68"/>
      <c r="E10222" s="68"/>
      <c r="F10222" s="68"/>
      <c r="G10222" s="389"/>
      <c r="H10222" s="387" t="b" cm="1">
        <f t="array" aca="1" ref="H10222" ca="1">EsNegrita(BP[[#This Row],[CODIGO]])</f>
        <v>0</v>
      </c>
      <c r="I10222" s="387" t="b" cm="1">
        <f t="array" ref="I10222">_xlfn.LET(
    _xlpm.codigos_devolucion, _xlfn.UNIQUE(_xlfn._xlws.FILTER(BP[CODIGO], ISNUMBER(SEARCH("devoluci", BP[NOMBRE CUENTA])), {""})),
    ISNUMBER(MATCH(BP[[#This Row],[CODIGO]], _xlpm.codigos_devolucion, 0))
)</f>
        <v>0</v>
      </c>
    </row>
    <row r="10223" spans="1:9" x14ac:dyDescent="0.25">
      <c r="A10223" s="68"/>
      <c r="B10223" s="68"/>
      <c r="C10223" s="68"/>
      <c r="D10223" s="68"/>
      <c r="E10223" s="68"/>
      <c r="F10223" s="68"/>
      <c r="G10223" s="389"/>
      <c r="H10223" s="387" t="b" cm="1">
        <f t="array" aca="1" ref="H10223" ca="1">EsNegrita(BP[[#This Row],[CODIGO]])</f>
        <v>0</v>
      </c>
      <c r="I10223" s="387" t="b" cm="1">
        <f t="array" ref="I10223">_xlfn.LET(
    _xlpm.codigos_devolucion, _xlfn.UNIQUE(_xlfn._xlws.FILTER(BP[CODIGO], ISNUMBER(SEARCH("devoluci", BP[NOMBRE CUENTA])), {""})),
    ISNUMBER(MATCH(BP[[#This Row],[CODIGO]], _xlpm.codigos_devolucion, 0))
)</f>
        <v>0</v>
      </c>
    </row>
    <row r="10224" spans="1:9" x14ac:dyDescent="0.25">
      <c r="A10224" s="68"/>
      <c r="B10224" s="68"/>
      <c r="C10224" s="68"/>
      <c r="D10224" s="68"/>
      <c r="E10224" s="68"/>
      <c r="F10224" s="68"/>
      <c r="G10224" s="389"/>
      <c r="H10224" s="387" t="b" cm="1">
        <f t="array" aca="1" ref="H10224" ca="1">EsNegrita(BP[[#This Row],[CODIGO]])</f>
        <v>0</v>
      </c>
      <c r="I10224" s="387" t="b" cm="1">
        <f t="array" ref="I10224">_xlfn.LET(
    _xlpm.codigos_devolucion, _xlfn.UNIQUE(_xlfn._xlws.FILTER(BP[CODIGO], ISNUMBER(SEARCH("devoluci", BP[NOMBRE CUENTA])), {""})),
    ISNUMBER(MATCH(BP[[#This Row],[CODIGO]], _xlpm.codigos_devolucion, 0))
)</f>
        <v>0</v>
      </c>
    </row>
    <row r="10225" spans="1:9" x14ac:dyDescent="0.25">
      <c r="A10225" s="68"/>
      <c r="B10225" s="68"/>
      <c r="C10225" s="68"/>
      <c r="D10225" s="68"/>
      <c r="E10225" s="68"/>
      <c r="F10225" s="68"/>
      <c r="G10225" s="389"/>
      <c r="H10225" s="387" t="b" cm="1">
        <f t="array" aca="1" ref="H10225" ca="1">EsNegrita(BP[[#This Row],[CODIGO]])</f>
        <v>0</v>
      </c>
      <c r="I10225" s="387" t="b" cm="1">
        <f t="array" ref="I10225">_xlfn.LET(
    _xlpm.codigos_devolucion, _xlfn.UNIQUE(_xlfn._xlws.FILTER(BP[CODIGO], ISNUMBER(SEARCH("devoluci", BP[NOMBRE CUENTA])), {""})),
    ISNUMBER(MATCH(BP[[#This Row],[CODIGO]], _xlpm.codigos_devolucion, 0))
)</f>
        <v>0</v>
      </c>
    </row>
    <row r="10226" spans="1:9" x14ac:dyDescent="0.25">
      <c r="A10226" s="68"/>
      <c r="B10226" s="68"/>
      <c r="C10226" s="68"/>
      <c r="D10226" s="68"/>
      <c r="E10226" s="68"/>
      <c r="F10226" s="68"/>
      <c r="G10226" s="389"/>
      <c r="H10226" s="387" t="b" cm="1">
        <f t="array" aca="1" ref="H10226" ca="1">EsNegrita(BP[[#This Row],[CODIGO]])</f>
        <v>0</v>
      </c>
      <c r="I10226" s="387" t="b" cm="1">
        <f t="array" ref="I10226">_xlfn.LET(
    _xlpm.codigos_devolucion, _xlfn.UNIQUE(_xlfn._xlws.FILTER(BP[CODIGO], ISNUMBER(SEARCH("devoluci", BP[NOMBRE CUENTA])), {""})),
    ISNUMBER(MATCH(BP[[#This Row],[CODIGO]], _xlpm.codigos_devolucion, 0))
)</f>
        <v>0</v>
      </c>
    </row>
    <row r="10227" spans="1:9" x14ac:dyDescent="0.25">
      <c r="A10227" s="68"/>
      <c r="B10227" s="68"/>
      <c r="C10227" s="68"/>
      <c r="D10227" s="68"/>
      <c r="E10227" s="68"/>
      <c r="F10227" s="68"/>
      <c r="G10227" s="389"/>
      <c r="H10227" s="387" t="b" cm="1">
        <f t="array" aca="1" ref="H10227" ca="1">EsNegrita(BP[[#This Row],[CODIGO]])</f>
        <v>0</v>
      </c>
      <c r="I10227" s="387" t="b" cm="1">
        <f t="array" ref="I10227">_xlfn.LET(
    _xlpm.codigos_devolucion, _xlfn.UNIQUE(_xlfn._xlws.FILTER(BP[CODIGO], ISNUMBER(SEARCH("devoluci", BP[NOMBRE CUENTA])), {""})),
    ISNUMBER(MATCH(BP[[#This Row],[CODIGO]], _xlpm.codigos_devolucion, 0))
)</f>
        <v>0</v>
      </c>
    </row>
    <row r="10228" spans="1:9" x14ac:dyDescent="0.25">
      <c r="A10228" s="68"/>
      <c r="B10228" s="68"/>
      <c r="C10228" s="68"/>
      <c r="D10228" s="68"/>
      <c r="E10228" s="68"/>
      <c r="F10228" s="68"/>
      <c r="G10228" s="389"/>
      <c r="H10228" s="387" t="b" cm="1">
        <f t="array" aca="1" ref="H10228" ca="1">EsNegrita(BP[[#This Row],[CODIGO]])</f>
        <v>0</v>
      </c>
      <c r="I10228" s="387" t="b" cm="1">
        <f t="array" ref="I10228">_xlfn.LET(
    _xlpm.codigos_devolucion, _xlfn.UNIQUE(_xlfn._xlws.FILTER(BP[CODIGO], ISNUMBER(SEARCH("devoluci", BP[NOMBRE CUENTA])), {""})),
    ISNUMBER(MATCH(BP[[#This Row],[CODIGO]], _xlpm.codigos_devolucion, 0))
)</f>
        <v>0</v>
      </c>
    </row>
    <row r="10229" spans="1:9" x14ac:dyDescent="0.25">
      <c r="A10229" s="68"/>
      <c r="B10229" s="68"/>
      <c r="C10229" s="68"/>
      <c r="D10229" s="68"/>
      <c r="E10229" s="68"/>
      <c r="F10229" s="68"/>
      <c r="G10229" s="389"/>
      <c r="H10229" s="387" t="b" cm="1">
        <f t="array" aca="1" ref="H10229" ca="1">EsNegrita(BP[[#This Row],[CODIGO]])</f>
        <v>0</v>
      </c>
      <c r="I10229" s="387" t="b" cm="1">
        <f t="array" ref="I10229">_xlfn.LET(
    _xlpm.codigos_devolucion, _xlfn.UNIQUE(_xlfn._xlws.FILTER(BP[CODIGO], ISNUMBER(SEARCH("devoluci", BP[NOMBRE CUENTA])), {""})),
    ISNUMBER(MATCH(BP[[#This Row],[CODIGO]], _xlpm.codigos_devolucion, 0))
)</f>
        <v>0</v>
      </c>
    </row>
    <row r="10230" spans="1:9" x14ac:dyDescent="0.25">
      <c r="A10230" s="68"/>
      <c r="B10230" s="68"/>
      <c r="C10230" s="68"/>
      <c r="D10230" s="68"/>
      <c r="E10230" s="68"/>
      <c r="F10230" s="68"/>
      <c r="G10230" s="389"/>
      <c r="H10230" s="387" t="b" cm="1">
        <f t="array" aca="1" ref="H10230" ca="1">EsNegrita(BP[[#This Row],[CODIGO]])</f>
        <v>0</v>
      </c>
      <c r="I10230" s="387" t="b" cm="1">
        <f t="array" ref="I10230">_xlfn.LET(
    _xlpm.codigos_devolucion, _xlfn.UNIQUE(_xlfn._xlws.FILTER(BP[CODIGO], ISNUMBER(SEARCH("devoluci", BP[NOMBRE CUENTA])), {""})),
    ISNUMBER(MATCH(BP[[#This Row],[CODIGO]], _xlpm.codigos_devolucion, 0))
)</f>
        <v>0</v>
      </c>
    </row>
    <row r="10231" spans="1:9" x14ac:dyDescent="0.25">
      <c r="A10231" s="68"/>
      <c r="B10231" s="68"/>
      <c r="C10231" s="68"/>
      <c r="D10231" s="68"/>
      <c r="E10231" s="68"/>
      <c r="F10231" s="68"/>
      <c r="G10231" s="389"/>
      <c r="H10231" s="387" t="b" cm="1">
        <f t="array" aca="1" ref="H10231" ca="1">EsNegrita(BP[[#This Row],[CODIGO]])</f>
        <v>0</v>
      </c>
      <c r="I10231" s="387" t="b" cm="1">
        <f t="array" ref="I10231">_xlfn.LET(
    _xlpm.codigos_devolucion, _xlfn.UNIQUE(_xlfn._xlws.FILTER(BP[CODIGO], ISNUMBER(SEARCH("devoluci", BP[NOMBRE CUENTA])), {""})),
    ISNUMBER(MATCH(BP[[#This Row],[CODIGO]], _xlpm.codigos_devolucion, 0))
)</f>
        <v>0</v>
      </c>
    </row>
    <row r="10232" spans="1:9" x14ac:dyDescent="0.25">
      <c r="A10232" s="68"/>
      <c r="B10232" s="68"/>
      <c r="C10232" s="68"/>
      <c r="D10232" s="68"/>
      <c r="E10232" s="68"/>
      <c r="F10232" s="68"/>
      <c r="G10232" s="389"/>
      <c r="H10232" s="387" t="b" cm="1">
        <f t="array" aca="1" ref="H10232" ca="1">EsNegrita(BP[[#This Row],[CODIGO]])</f>
        <v>0</v>
      </c>
      <c r="I10232" s="387" t="b" cm="1">
        <f t="array" ref="I10232">_xlfn.LET(
    _xlpm.codigos_devolucion, _xlfn.UNIQUE(_xlfn._xlws.FILTER(BP[CODIGO], ISNUMBER(SEARCH("devoluci", BP[NOMBRE CUENTA])), {""})),
    ISNUMBER(MATCH(BP[[#This Row],[CODIGO]], _xlpm.codigos_devolucion, 0))
)</f>
        <v>0</v>
      </c>
    </row>
    <row r="10233" spans="1:9" x14ac:dyDescent="0.25">
      <c r="A10233" s="68"/>
      <c r="B10233" s="68"/>
      <c r="C10233" s="68"/>
      <c r="D10233" s="68"/>
      <c r="E10233" s="68"/>
      <c r="F10233" s="68"/>
      <c r="G10233" s="389"/>
      <c r="H10233" s="387" t="b" cm="1">
        <f t="array" aca="1" ref="H10233" ca="1">EsNegrita(BP[[#This Row],[CODIGO]])</f>
        <v>0</v>
      </c>
      <c r="I10233" s="387" t="b" cm="1">
        <f t="array" ref="I10233">_xlfn.LET(
    _xlpm.codigos_devolucion, _xlfn.UNIQUE(_xlfn._xlws.FILTER(BP[CODIGO], ISNUMBER(SEARCH("devoluci", BP[NOMBRE CUENTA])), {""})),
    ISNUMBER(MATCH(BP[[#This Row],[CODIGO]], _xlpm.codigos_devolucion, 0))
)</f>
        <v>0</v>
      </c>
    </row>
    <row r="10234" spans="1:9" x14ac:dyDescent="0.25">
      <c r="A10234" s="68"/>
      <c r="B10234" s="68"/>
      <c r="C10234" s="68"/>
      <c r="D10234" s="68"/>
      <c r="E10234" s="68"/>
      <c r="F10234" s="68"/>
      <c r="G10234" s="389"/>
      <c r="H10234" s="387" t="b" cm="1">
        <f t="array" aca="1" ref="H10234" ca="1">EsNegrita(BP[[#This Row],[CODIGO]])</f>
        <v>0</v>
      </c>
      <c r="I10234" s="387" t="b" cm="1">
        <f t="array" ref="I10234">_xlfn.LET(
    _xlpm.codigos_devolucion, _xlfn.UNIQUE(_xlfn._xlws.FILTER(BP[CODIGO], ISNUMBER(SEARCH("devoluci", BP[NOMBRE CUENTA])), {""})),
    ISNUMBER(MATCH(BP[[#This Row],[CODIGO]], _xlpm.codigos_devolucion, 0))
)</f>
        <v>0</v>
      </c>
    </row>
    <row r="10235" spans="1:9" x14ac:dyDescent="0.25">
      <c r="A10235" s="68"/>
      <c r="B10235" s="68"/>
      <c r="C10235" s="68"/>
      <c r="D10235" s="68"/>
      <c r="E10235" s="68"/>
      <c r="F10235" s="68"/>
      <c r="G10235" s="389"/>
      <c r="H10235" s="387" t="b" cm="1">
        <f t="array" aca="1" ref="H10235" ca="1">EsNegrita(BP[[#This Row],[CODIGO]])</f>
        <v>0</v>
      </c>
      <c r="I10235" s="387" t="b" cm="1">
        <f t="array" ref="I10235">_xlfn.LET(
    _xlpm.codigos_devolucion, _xlfn.UNIQUE(_xlfn._xlws.FILTER(BP[CODIGO], ISNUMBER(SEARCH("devoluci", BP[NOMBRE CUENTA])), {""})),
    ISNUMBER(MATCH(BP[[#This Row],[CODIGO]], _xlpm.codigos_devolucion, 0))
)</f>
        <v>0</v>
      </c>
    </row>
    <row r="10236" spans="1:9" x14ac:dyDescent="0.25">
      <c r="A10236" s="68"/>
      <c r="B10236" s="68"/>
      <c r="C10236" s="68"/>
      <c r="D10236" s="68"/>
      <c r="E10236" s="68"/>
      <c r="F10236" s="68"/>
      <c r="G10236" s="389"/>
      <c r="H10236" s="387" t="b" cm="1">
        <f t="array" aca="1" ref="H10236" ca="1">EsNegrita(BP[[#This Row],[CODIGO]])</f>
        <v>0</v>
      </c>
      <c r="I10236" s="387" t="b" cm="1">
        <f t="array" ref="I10236">_xlfn.LET(
    _xlpm.codigos_devolucion, _xlfn.UNIQUE(_xlfn._xlws.FILTER(BP[CODIGO], ISNUMBER(SEARCH("devoluci", BP[NOMBRE CUENTA])), {""})),
    ISNUMBER(MATCH(BP[[#This Row],[CODIGO]], _xlpm.codigos_devolucion, 0))
)</f>
        <v>0</v>
      </c>
    </row>
    <row r="10237" spans="1:9" x14ac:dyDescent="0.25">
      <c r="A10237" s="68"/>
      <c r="B10237" s="68"/>
      <c r="C10237" s="68"/>
      <c r="D10237" s="68"/>
      <c r="E10237" s="68"/>
      <c r="F10237" s="68"/>
      <c r="G10237" s="389"/>
      <c r="H10237" s="387" t="b" cm="1">
        <f t="array" aca="1" ref="H10237" ca="1">EsNegrita(BP[[#This Row],[CODIGO]])</f>
        <v>0</v>
      </c>
      <c r="I10237" s="387" t="b" cm="1">
        <f t="array" ref="I10237">_xlfn.LET(
    _xlpm.codigos_devolucion, _xlfn.UNIQUE(_xlfn._xlws.FILTER(BP[CODIGO], ISNUMBER(SEARCH("devoluci", BP[NOMBRE CUENTA])), {""})),
    ISNUMBER(MATCH(BP[[#This Row],[CODIGO]], _xlpm.codigos_devolucion, 0))
)</f>
        <v>0</v>
      </c>
    </row>
    <row r="10238" spans="1:9" x14ac:dyDescent="0.25">
      <c r="A10238" s="68"/>
      <c r="B10238" s="68"/>
      <c r="C10238" s="68"/>
      <c r="D10238" s="68"/>
      <c r="E10238" s="68"/>
      <c r="F10238" s="68"/>
      <c r="G10238" s="389"/>
      <c r="H10238" s="387" t="b" cm="1">
        <f t="array" aca="1" ref="H10238" ca="1">EsNegrita(BP[[#This Row],[CODIGO]])</f>
        <v>0</v>
      </c>
      <c r="I10238" s="387" t="b" cm="1">
        <f t="array" ref="I10238">_xlfn.LET(
    _xlpm.codigos_devolucion, _xlfn.UNIQUE(_xlfn._xlws.FILTER(BP[CODIGO], ISNUMBER(SEARCH("devoluci", BP[NOMBRE CUENTA])), {""})),
    ISNUMBER(MATCH(BP[[#This Row],[CODIGO]], _xlpm.codigos_devolucion, 0))
)</f>
        <v>0</v>
      </c>
    </row>
    <row r="10239" spans="1:9" x14ac:dyDescent="0.25">
      <c r="A10239" s="68"/>
      <c r="B10239" s="68"/>
      <c r="C10239" s="68"/>
      <c r="D10239" s="68"/>
      <c r="E10239" s="68"/>
      <c r="F10239" s="68"/>
      <c r="G10239" s="389"/>
      <c r="H10239" s="387" t="b" cm="1">
        <f t="array" aca="1" ref="H10239" ca="1">EsNegrita(BP[[#This Row],[CODIGO]])</f>
        <v>0</v>
      </c>
      <c r="I10239" s="387" t="b" cm="1">
        <f t="array" ref="I10239">_xlfn.LET(
    _xlpm.codigos_devolucion, _xlfn.UNIQUE(_xlfn._xlws.FILTER(BP[CODIGO], ISNUMBER(SEARCH("devoluci", BP[NOMBRE CUENTA])), {""})),
    ISNUMBER(MATCH(BP[[#This Row],[CODIGO]], _xlpm.codigos_devolucion, 0))
)</f>
        <v>0</v>
      </c>
    </row>
    <row r="10240" spans="1:9" x14ac:dyDescent="0.25">
      <c r="A10240" s="68"/>
      <c r="B10240" s="68"/>
      <c r="C10240" s="68"/>
      <c r="D10240" s="68"/>
      <c r="E10240" s="68"/>
      <c r="F10240" s="68"/>
      <c r="G10240" s="389"/>
      <c r="H10240" s="387" t="b" cm="1">
        <f t="array" aca="1" ref="H10240" ca="1">EsNegrita(BP[[#This Row],[CODIGO]])</f>
        <v>0</v>
      </c>
      <c r="I10240" s="387" t="b" cm="1">
        <f t="array" ref="I10240">_xlfn.LET(
    _xlpm.codigos_devolucion, _xlfn.UNIQUE(_xlfn._xlws.FILTER(BP[CODIGO], ISNUMBER(SEARCH("devoluci", BP[NOMBRE CUENTA])), {""})),
    ISNUMBER(MATCH(BP[[#This Row],[CODIGO]], _xlpm.codigos_devolucion, 0))
)</f>
        <v>0</v>
      </c>
    </row>
    <row r="10241" spans="1:9" x14ac:dyDescent="0.25">
      <c r="A10241" s="68"/>
      <c r="B10241" s="68"/>
      <c r="C10241" s="68"/>
      <c r="D10241" s="68"/>
      <c r="E10241" s="68"/>
      <c r="F10241" s="68"/>
      <c r="G10241" s="389"/>
      <c r="H10241" s="387" t="b" cm="1">
        <f t="array" aca="1" ref="H10241" ca="1">EsNegrita(BP[[#This Row],[CODIGO]])</f>
        <v>0</v>
      </c>
      <c r="I10241" s="387" t="b" cm="1">
        <f t="array" ref="I10241">_xlfn.LET(
    _xlpm.codigos_devolucion, _xlfn.UNIQUE(_xlfn._xlws.FILTER(BP[CODIGO], ISNUMBER(SEARCH("devoluci", BP[NOMBRE CUENTA])), {""})),
    ISNUMBER(MATCH(BP[[#This Row],[CODIGO]], _xlpm.codigos_devolucion, 0))
)</f>
        <v>0</v>
      </c>
    </row>
    <row r="10242" spans="1:9" x14ac:dyDescent="0.25">
      <c r="A10242" s="68"/>
      <c r="B10242" s="68"/>
      <c r="C10242" s="68"/>
      <c r="D10242" s="68"/>
      <c r="E10242" s="68"/>
      <c r="F10242" s="68"/>
      <c r="G10242" s="389"/>
      <c r="H10242" s="387" t="b" cm="1">
        <f t="array" aca="1" ref="H10242" ca="1">EsNegrita(BP[[#This Row],[CODIGO]])</f>
        <v>0</v>
      </c>
      <c r="I10242" s="387" t="b" cm="1">
        <f t="array" ref="I10242">_xlfn.LET(
    _xlpm.codigos_devolucion, _xlfn.UNIQUE(_xlfn._xlws.FILTER(BP[CODIGO], ISNUMBER(SEARCH("devoluci", BP[NOMBRE CUENTA])), {""})),
    ISNUMBER(MATCH(BP[[#This Row],[CODIGO]], _xlpm.codigos_devolucion, 0))
)</f>
        <v>0</v>
      </c>
    </row>
    <row r="10243" spans="1:9" x14ac:dyDescent="0.25">
      <c r="A10243" s="68"/>
      <c r="B10243" s="68"/>
      <c r="C10243" s="68"/>
      <c r="D10243" s="68"/>
      <c r="E10243" s="68"/>
      <c r="F10243" s="68"/>
      <c r="G10243" s="389"/>
      <c r="H10243" s="387" t="b" cm="1">
        <f t="array" aca="1" ref="H10243" ca="1">EsNegrita(BP[[#This Row],[CODIGO]])</f>
        <v>0</v>
      </c>
      <c r="I10243" s="387" t="b" cm="1">
        <f t="array" ref="I10243">_xlfn.LET(
    _xlpm.codigos_devolucion, _xlfn.UNIQUE(_xlfn._xlws.FILTER(BP[CODIGO], ISNUMBER(SEARCH("devoluci", BP[NOMBRE CUENTA])), {""})),
    ISNUMBER(MATCH(BP[[#This Row],[CODIGO]], _xlpm.codigos_devolucion, 0))
)</f>
        <v>0</v>
      </c>
    </row>
    <row r="10244" spans="1:9" x14ac:dyDescent="0.25">
      <c r="A10244" s="68"/>
      <c r="B10244" s="68"/>
      <c r="C10244" s="68"/>
      <c r="D10244" s="68"/>
      <c r="E10244" s="68"/>
      <c r="F10244" s="68"/>
      <c r="G10244" s="389"/>
      <c r="H10244" s="387" t="b" cm="1">
        <f t="array" aca="1" ref="H10244" ca="1">EsNegrita(BP[[#This Row],[CODIGO]])</f>
        <v>0</v>
      </c>
      <c r="I10244" s="387" t="b" cm="1">
        <f t="array" ref="I10244">_xlfn.LET(
    _xlpm.codigos_devolucion, _xlfn.UNIQUE(_xlfn._xlws.FILTER(BP[CODIGO], ISNUMBER(SEARCH("devoluci", BP[NOMBRE CUENTA])), {""})),
    ISNUMBER(MATCH(BP[[#This Row],[CODIGO]], _xlpm.codigos_devolucion, 0))
)</f>
        <v>0</v>
      </c>
    </row>
    <row r="10245" spans="1:9" x14ac:dyDescent="0.25">
      <c r="A10245" s="68"/>
      <c r="B10245" s="68"/>
      <c r="C10245" s="68"/>
      <c r="D10245" s="68"/>
      <c r="E10245" s="68"/>
      <c r="F10245" s="68"/>
      <c r="G10245" s="389"/>
      <c r="H10245" s="387" t="b" cm="1">
        <f t="array" aca="1" ref="H10245" ca="1">EsNegrita(BP[[#This Row],[CODIGO]])</f>
        <v>0</v>
      </c>
      <c r="I10245" s="387" t="b" cm="1">
        <f t="array" ref="I10245">_xlfn.LET(
    _xlpm.codigos_devolucion, _xlfn.UNIQUE(_xlfn._xlws.FILTER(BP[CODIGO], ISNUMBER(SEARCH("devoluci", BP[NOMBRE CUENTA])), {""})),
    ISNUMBER(MATCH(BP[[#This Row],[CODIGO]], _xlpm.codigos_devolucion, 0))
)</f>
        <v>0</v>
      </c>
    </row>
    <row r="10246" spans="1:9" x14ac:dyDescent="0.25">
      <c r="A10246" s="68"/>
      <c r="B10246" s="68"/>
      <c r="C10246" s="68"/>
      <c r="D10246" s="68"/>
      <c r="E10246" s="68"/>
      <c r="F10246" s="68"/>
      <c r="G10246" s="389"/>
      <c r="H10246" s="387" t="b" cm="1">
        <f t="array" aca="1" ref="H10246" ca="1">EsNegrita(BP[[#This Row],[CODIGO]])</f>
        <v>0</v>
      </c>
      <c r="I10246" s="387" t="b" cm="1">
        <f t="array" ref="I10246">_xlfn.LET(
    _xlpm.codigos_devolucion, _xlfn.UNIQUE(_xlfn._xlws.FILTER(BP[CODIGO], ISNUMBER(SEARCH("devoluci", BP[NOMBRE CUENTA])), {""})),
    ISNUMBER(MATCH(BP[[#This Row],[CODIGO]], _xlpm.codigos_devolucion, 0))
)</f>
        <v>0</v>
      </c>
    </row>
    <row r="10247" spans="1:9" x14ac:dyDescent="0.25">
      <c r="A10247" s="68"/>
      <c r="B10247" s="68"/>
      <c r="C10247" s="68"/>
      <c r="D10247" s="68"/>
      <c r="E10247" s="68"/>
      <c r="F10247" s="68"/>
      <c r="G10247" s="389"/>
      <c r="H10247" s="387" t="b" cm="1">
        <f t="array" aca="1" ref="H10247" ca="1">EsNegrita(BP[[#This Row],[CODIGO]])</f>
        <v>0</v>
      </c>
      <c r="I10247" s="387" t="b" cm="1">
        <f t="array" ref="I10247">_xlfn.LET(
    _xlpm.codigos_devolucion, _xlfn.UNIQUE(_xlfn._xlws.FILTER(BP[CODIGO], ISNUMBER(SEARCH("devoluci", BP[NOMBRE CUENTA])), {""})),
    ISNUMBER(MATCH(BP[[#This Row],[CODIGO]], _xlpm.codigos_devolucion, 0))
)</f>
        <v>0</v>
      </c>
    </row>
    <row r="10248" spans="1:9" x14ac:dyDescent="0.25">
      <c r="A10248" s="68"/>
      <c r="B10248" s="68"/>
      <c r="C10248" s="68"/>
      <c r="D10248" s="68"/>
      <c r="E10248" s="68"/>
      <c r="F10248" s="68"/>
      <c r="G10248" s="389"/>
      <c r="H10248" s="387" t="b" cm="1">
        <f t="array" aca="1" ref="H10248" ca="1">EsNegrita(BP[[#This Row],[CODIGO]])</f>
        <v>0</v>
      </c>
      <c r="I10248" s="387" t="b" cm="1">
        <f t="array" ref="I10248">_xlfn.LET(
    _xlpm.codigos_devolucion, _xlfn.UNIQUE(_xlfn._xlws.FILTER(BP[CODIGO], ISNUMBER(SEARCH("devoluci", BP[NOMBRE CUENTA])), {""})),
    ISNUMBER(MATCH(BP[[#This Row],[CODIGO]], _xlpm.codigos_devolucion, 0))
)</f>
        <v>0</v>
      </c>
    </row>
    <row r="10249" spans="1:9" x14ac:dyDescent="0.25">
      <c r="A10249" s="68"/>
      <c r="B10249" s="68"/>
      <c r="C10249" s="68"/>
      <c r="D10249" s="68"/>
      <c r="E10249" s="68"/>
      <c r="F10249" s="68"/>
      <c r="G10249" s="389"/>
      <c r="H10249" s="387" t="b" cm="1">
        <f t="array" aca="1" ref="H10249" ca="1">EsNegrita(BP[[#This Row],[CODIGO]])</f>
        <v>0</v>
      </c>
      <c r="I10249" s="387" t="b" cm="1">
        <f t="array" ref="I10249">_xlfn.LET(
    _xlpm.codigos_devolucion, _xlfn.UNIQUE(_xlfn._xlws.FILTER(BP[CODIGO], ISNUMBER(SEARCH("devoluci", BP[NOMBRE CUENTA])), {""})),
    ISNUMBER(MATCH(BP[[#This Row],[CODIGO]], _xlpm.codigos_devolucion, 0))
)</f>
        <v>0</v>
      </c>
    </row>
    <row r="10250" spans="1:9" x14ac:dyDescent="0.25">
      <c r="A10250" s="68"/>
      <c r="B10250" s="68"/>
      <c r="C10250" s="68"/>
      <c r="D10250" s="68"/>
      <c r="E10250" s="68"/>
      <c r="F10250" s="68"/>
      <c r="G10250" s="389"/>
      <c r="H10250" s="387" t="b" cm="1">
        <f t="array" aca="1" ref="H10250" ca="1">EsNegrita(BP[[#This Row],[CODIGO]])</f>
        <v>0</v>
      </c>
      <c r="I10250" s="387" t="b" cm="1">
        <f t="array" ref="I10250">_xlfn.LET(
    _xlpm.codigos_devolucion, _xlfn.UNIQUE(_xlfn._xlws.FILTER(BP[CODIGO], ISNUMBER(SEARCH("devoluci", BP[NOMBRE CUENTA])), {""})),
    ISNUMBER(MATCH(BP[[#This Row],[CODIGO]], _xlpm.codigos_devolucion, 0))
)</f>
        <v>0</v>
      </c>
    </row>
    <row r="10251" spans="1:9" x14ac:dyDescent="0.25">
      <c r="A10251" s="68"/>
      <c r="B10251" s="68"/>
      <c r="C10251" s="68"/>
      <c r="D10251" s="68"/>
      <c r="E10251" s="68"/>
      <c r="F10251" s="68"/>
      <c r="G10251" s="389"/>
      <c r="H10251" s="387" t="b" cm="1">
        <f t="array" aca="1" ref="H10251" ca="1">EsNegrita(BP[[#This Row],[CODIGO]])</f>
        <v>0</v>
      </c>
      <c r="I10251" s="387" t="b" cm="1">
        <f t="array" ref="I10251">_xlfn.LET(
    _xlpm.codigos_devolucion, _xlfn.UNIQUE(_xlfn._xlws.FILTER(BP[CODIGO], ISNUMBER(SEARCH("devoluci", BP[NOMBRE CUENTA])), {""})),
    ISNUMBER(MATCH(BP[[#This Row],[CODIGO]], _xlpm.codigos_devolucion, 0))
)</f>
        <v>0</v>
      </c>
    </row>
    <row r="10252" spans="1:9" x14ac:dyDescent="0.25">
      <c r="A10252" s="68"/>
      <c r="B10252" s="68"/>
      <c r="C10252" s="68"/>
      <c r="D10252" s="68"/>
      <c r="E10252" s="68"/>
      <c r="F10252" s="68"/>
      <c r="G10252" s="389"/>
      <c r="H10252" s="387" t="b" cm="1">
        <f t="array" aca="1" ref="H10252" ca="1">EsNegrita(BP[[#This Row],[CODIGO]])</f>
        <v>0</v>
      </c>
      <c r="I10252" s="387" t="b" cm="1">
        <f t="array" ref="I10252">_xlfn.LET(
    _xlpm.codigos_devolucion, _xlfn.UNIQUE(_xlfn._xlws.FILTER(BP[CODIGO], ISNUMBER(SEARCH("devoluci", BP[NOMBRE CUENTA])), {""})),
    ISNUMBER(MATCH(BP[[#This Row],[CODIGO]], _xlpm.codigos_devolucion, 0))
)</f>
        <v>0</v>
      </c>
    </row>
    <row r="10253" spans="1:9" x14ac:dyDescent="0.25">
      <c r="A10253" s="68"/>
      <c r="B10253" s="68"/>
      <c r="C10253" s="68"/>
      <c r="D10253" s="68"/>
      <c r="E10253" s="68"/>
      <c r="F10253" s="68"/>
      <c r="G10253" s="389"/>
      <c r="H10253" s="387" t="b" cm="1">
        <f t="array" aca="1" ref="H10253" ca="1">EsNegrita(BP[[#This Row],[CODIGO]])</f>
        <v>0</v>
      </c>
      <c r="I10253" s="387" t="b" cm="1">
        <f t="array" ref="I10253">_xlfn.LET(
    _xlpm.codigos_devolucion, _xlfn.UNIQUE(_xlfn._xlws.FILTER(BP[CODIGO], ISNUMBER(SEARCH("devoluci", BP[NOMBRE CUENTA])), {""})),
    ISNUMBER(MATCH(BP[[#This Row],[CODIGO]], _xlpm.codigos_devolucion, 0))
)</f>
        <v>0</v>
      </c>
    </row>
    <row r="10254" spans="1:9" x14ac:dyDescent="0.25">
      <c r="A10254" s="68"/>
      <c r="B10254" s="68"/>
      <c r="C10254" s="68"/>
      <c r="D10254" s="68"/>
      <c r="E10254" s="68"/>
      <c r="F10254" s="68"/>
      <c r="G10254" s="389"/>
      <c r="H10254" s="387" t="b" cm="1">
        <f t="array" aca="1" ref="H10254" ca="1">EsNegrita(BP[[#This Row],[CODIGO]])</f>
        <v>0</v>
      </c>
      <c r="I10254" s="387" t="b" cm="1">
        <f t="array" ref="I10254">_xlfn.LET(
    _xlpm.codigos_devolucion, _xlfn.UNIQUE(_xlfn._xlws.FILTER(BP[CODIGO], ISNUMBER(SEARCH("devoluci", BP[NOMBRE CUENTA])), {""})),
    ISNUMBER(MATCH(BP[[#This Row],[CODIGO]], _xlpm.codigos_devolucion, 0))
)</f>
        <v>0</v>
      </c>
    </row>
    <row r="10255" spans="1:9" x14ac:dyDescent="0.25">
      <c r="A10255" s="68"/>
      <c r="B10255" s="68"/>
      <c r="C10255" s="68"/>
      <c r="D10255" s="68"/>
      <c r="E10255" s="68"/>
      <c r="F10255" s="68"/>
      <c r="G10255" s="389"/>
      <c r="H10255" s="387" t="b" cm="1">
        <f t="array" aca="1" ref="H10255" ca="1">EsNegrita(BP[[#This Row],[CODIGO]])</f>
        <v>0</v>
      </c>
      <c r="I10255" s="387" t="b" cm="1">
        <f t="array" ref="I10255">_xlfn.LET(
    _xlpm.codigos_devolucion, _xlfn.UNIQUE(_xlfn._xlws.FILTER(BP[CODIGO], ISNUMBER(SEARCH("devoluci", BP[NOMBRE CUENTA])), {""})),
    ISNUMBER(MATCH(BP[[#This Row],[CODIGO]], _xlpm.codigos_devolucion, 0))
)</f>
        <v>0</v>
      </c>
    </row>
    <row r="10256" spans="1:9" x14ac:dyDescent="0.25">
      <c r="A10256" s="68"/>
      <c r="B10256" s="68"/>
      <c r="C10256" s="68"/>
      <c r="D10256" s="68"/>
      <c r="E10256" s="68"/>
      <c r="F10256" s="68"/>
      <c r="G10256" s="389"/>
      <c r="H10256" s="387" t="b" cm="1">
        <f t="array" aca="1" ref="H10256" ca="1">EsNegrita(BP[[#This Row],[CODIGO]])</f>
        <v>0</v>
      </c>
      <c r="I10256" s="387" t="b" cm="1">
        <f t="array" ref="I10256">_xlfn.LET(
    _xlpm.codigos_devolucion, _xlfn.UNIQUE(_xlfn._xlws.FILTER(BP[CODIGO], ISNUMBER(SEARCH("devoluci", BP[NOMBRE CUENTA])), {""})),
    ISNUMBER(MATCH(BP[[#This Row],[CODIGO]], _xlpm.codigos_devolucion, 0))
)</f>
        <v>0</v>
      </c>
    </row>
    <row r="10257" spans="1:9" x14ac:dyDescent="0.25">
      <c r="A10257" s="68"/>
      <c r="B10257" s="68"/>
      <c r="C10257" s="68"/>
      <c r="D10257" s="68"/>
      <c r="E10257" s="68"/>
      <c r="F10257" s="68"/>
      <c r="G10257" s="389"/>
      <c r="H10257" s="387" t="b" cm="1">
        <f t="array" aca="1" ref="H10257" ca="1">EsNegrita(BP[[#This Row],[CODIGO]])</f>
        <v>0</v>
      </c>
      <c r="I10257" s="387" t="b" cm="1">
        <f t="array" ref="I10257">_xlfn.LET(
    _xlpm.codigos_devolucion, _xlfn.UNIQUE(_xlfn._xlws.FILTER(BP[CODIGO], ISNUMBER(SEARCH("devoluci", BP[NOMBRE CUENTA])), {""})),
    ISNUMBER(MATCH(BP[[#This Row],[CODIGO]], _xlpm.codigos_devolucion, 0))
)</f>
        <v>0</v>
      </c>
    </row>
    <row r="10258" spans="1:9" x14ac:dyDescent="0.25">
      <c r="A10258" s="68"/>
      <c r="B10258" s="68"/>
      <c r="C10258" s="68"/>
      <c r="D10258" s="68"/>
      <c r="E10258" s="68"/>
      <c r="F10258" s="68"/>
      <c r="G10258" s="389"/>
      <c r="H10258" s="387" t="b" cm="1">
        <f t="array" aca="1" ref="H10258" ca="1">EsNegrita(BP[[#This Row],[CODIGO]])</f>
        <v>0</v>
      </c>
      <c r="I10258" s="387" t="b" cm="1">
        <f t="array" ref="I10258">_xlfn.LET(
    _xlpm.codigos_devolucion, _xlfn.UNIQUE(_xlfn._xlws.FILTER(BP[CODIGO], ISNUMBER(SEARCH("devoluci", BP[NOMBRE CUENTA])), {""})),
    ISNUMBER(MATCH(BP[[#This Row],[CODIGO]], _xlpm.codigos_devolucion, 0))
)</f>
        <v>0</v>
      </c>
    </row>
    <row r="10259" spans="1:9" x14ac:dyDescent="0.25">
      <c r="A10259" s="68"/>
      <c r="B10259" s="68"/>
      <c r="C10259" s="68"/>
      <c r="D10259" s="68"/>
      <c r="E10259" s="68"/>
      <c r="F10259" s="68"/>
      <c r="G10259" s="389"/>
      <c r="H10259" s="387" t="b" cm="1">
        <f t="array" aca="1" ref="H10259" ca="1">EsNegrita(BP[[#This Row],[CODIGO]])</f>
        <v>0</v>
      </c>
      <c r="I10259" s="387" t="b" cm="1">
        <f t="array" ref="I10259">_xlfn.LET(
    _xlpm.codigos_devolucion, _xlfn.UNIQUE(_xlfn._xlws.FILTER(BP[CODIGO], ISNUMBER(SEARCH("devoluci", BP[NOMBRE CUENTA])), {""})),
    ISNUMBER(MATCH(BP[[#This Row],[CODIGO]], _xlpm.codigos_devolucion, 0))
)</f>
        <v>0</v>
      </c>
    </row>
    <row r="10260" spans="1:9" x14ac:dyDescent="0.25">
      <c r="A10260" s="68"/>
      <c r="B10260" s="68"/>
      <c r="C10260" s="68"/>
      <c r="D10260" s="68"/>
      <c r="E10260" s="68"/>
      <c r="F10260" s="68"/>
      <c r="G10260" s="389"/>
      <c r="H10260" s="387" t="b" cm="1">
        <f t="array" aca="1" ref="H10260" ca="1">EsNegrita(BP[[#This Row],[CODIGO]])</f>
        <v>0</v>
      </c>
      <c r="I10260" s="387" t="b" cm="1">
        <f t="array" ref="I10260">_xlfn.LET(
    _xlpm.codigos_devolucion, _xlfn.UNIQUE(_xlfn._xlws.FILTER(BP[CODIGO], ISNUMBER(SEARCH("devoluci", BP[NOMBRE CUENTA])), {""})),
    ISNUMBER(MATCH(BP[[#This Row],[CODIGO]], _xlpm.codigos_devolucion, 0))
)</f>
        <v>0</v>
      </c>
    </row>
    <row r="10261" spans="1:9" x14ac:dyDescent="0.25">
      <c r="A10261" s="68"/>
      <c r="B10261" s="68"/>
      <c r="C10261" s="68"/>
      <c r="D10261" s="68"/>
      <c r="E10261" s="68"/>
      <c r="F10261" s="68"/>
      <c r="G10261" s="389"/>
      <c r="H10261" s="387" t="b" cm="1">
        <f t="array" aca="1" ref="H10261" ca="1">EsNegrita(BP[[#This Row],[CODIGO]])</f>
        <v>0</v>
      </c>
      <c r="I10261" s="387" t="b" cm="1">
        <f t="array" ref="I10261">_xlfn.LET(
    _xlpm.codigos_devolucion, _xlfn.UNIQUE(_xlfn._xlws.FILTER(BP[CODIGO], ISNUMBER(SEARCH("devoluci", BP[NOMBRE CUENTA])), {""})),
    ISNUMBER(MATCH(BP[[#This Row],[CODIGO]], _xlpm.codigos_devolucion, 0))
)</f>
        <v>0</v>
      </c>
    </row>
    <row r="10262" spans="1:9" x14ac:dyDescent="0.25">
      <c r="A10262" s="68"/>
      <c r="B10262" s="68"/>
      <c r="C10262" s="68"/>
      <c r="D10262" s="68"/>
      <c r="E10262" s="68"/>
      <c r="F10262" s="68"/>
      <c r="G10262" s="389"/>
      <c r="H10262" s="387" t="b" cm="1">
        <f t="array" aca="1" ref="H10262" ca="1">EsNegrita(BP[[#This Row],[CODIGO]])</f>
        <v>0</v>
      </c>
      <c r="I10262" s="387" t="b" cm="1">
        <f t="array" ref="I10262">_xlfn.LET(
    _xlpm.codigos_devolucion, _xlfn.UNIQUE(_xlfn._xlws.FILTER(BP[CODIGO], ISNUMBER(SEARCH("devoluci", BP[NOMBRE CUENTA])), {""})),
    ISNUMBER(MATCH(BP[[#This Row],[CODIGO]], _xlpm.codigos_devolucion, 0))
)</f>
        <v>0</v>
      </c>
    </row>
    <row r="10263" spans="1:9" x14ac:dyDescent="0.25">
      <c r="A10263" s="68"/>
      <c r="B10263" s="68"/>
      <c r="C10263" s="68"/>
      <c r="D10263" s="68"/>
      <c r="E10263" s="68"/>
      <c r="F10263" s="68"/>
      <c r="G10263" s="389"/>
      <c r="H10263" s="387" t="b" cm="1">
        <f t="array" aca="1" ref="H10263" ca="1">EsNegrita(BP[[#This Row],[CODIGO]])</f>
        <v>0</v>
      </c>
      <c r="I10263" s="387" t="b" cm="1">
        <f t="array" ref="I10263">_xlfn.LET(
    _xlpm.codigos_devolucion, _xlfn.UNIQUE(_xlfn._xlws.FILTER(BP[CODIGO], ISNUMBER(SEARCH("devoluci", BP[NOMBRE CUENTA])), {""})),
    ISNUMBER(MATCH(BP[[#This Row],[CODIGO]], _xlpm.codigos_devolucion, 0))
)</f>
        <v>0</v>
      </c>
    </row>
    <row r="10264" spans="1:9" x14ac:dyDescent="0.25">
      <c r="A10264" s="68"/>
      <c r="B10264" s="68"/>
      <c r="C10264" s="68"/>
      <c r="D10264" s="68"/>
      <c r="E10264" s="68"/>
      <c r="F10264" s="68"/>
      <c r="G10264" s="389"/>
      <c r="H10264" s="387" t="b" cm="1">
        <f t="array" aca="1" ref="H10264" ca="1">EsNegrita(BP[[#This Row],[CODIGO]])</f>
        <v>0</v>
      </c>
      <c r="I10264" s="387" t="b" cm="1">
        <f t="array" ref="I10264">_xlfn.LET(
    _xlpm.codigos_devolucion, _xlfn.UNIQUE(_xlfn._xlws.FILTER(BP[CODIGO], ISNUMBER(SEARCH("devoluci", BP[NOMBRE CUENTA])), {""})),
    ISNUMBER(MATCH(BP[[#This Row],[CODIGO]], _xlpm.codigos_devolucion, 0))
)</f>
        <v>0</v>
      </c>
    </row>
    <row r="10265" spans="1:9" x14ac:dyDescent="0.25">
      <c r="A10265" s="68"/>
      <c r="B10265" s="68"/>
      <c r="C10265" s="68"/>
      <c r="D10265" s="68"/>
      <c r="E10265" s="68"/>
      <c r="F10265" s="68"/>
      <c r="G10265" s="389"/>
      <c r="H10265" s="387" t="b" cm="1">
        <f t="array" aca="1" ref="H10265" ca="1">EsNegrita(BP[[#This Row],[CODIGO]])</f>
        <v>0</v>
      </c>
      <c r="I10265" s="387" t="b" cm="1">
        <f t="array" ref="I10265">_xlfn.LET(
    _xlpm.codigos_devolucion, _xlfn.UNIQUE(_xlfn._xlws.FILTER(BP[CODIGO], ISNUMBER(SEARCH("devoluci", BP[NOMBRE CUENTA])), {""})),
    ISNUMBER(MATCH(BP[[#This Row],[CODIGO]], _xlpm.codigos_devolucion, 0))
)</f>
        <v>0</v>
      </c>
    </row>
    <row r="10266" spans="1:9" x14ac:dyDescent="0.25">
      <c r="A10266" s="68"/>
      <c r="B10266" s="68"/>
      <c r="C10266" s="68"/>
      <c r="D10266" s="68"/>
      <c r="E10266" s="68"/>
      <c r="F10266" s="68"/>
      <c r="G10266" s="389"/>
      <c r="H10266" s="387" t="b" cm="1">
        <f t="array" aca="1" ref="H10266" ca="1">EsNegrita(BP[[#This Row],[CODIGO]])</f>
        <v>0</v>
      </c>
      <c r="I10266" s="387" t="b" cm="1">
        <f t="array" ref="I10266">_xlfn.LET(
    _xlpm.codigos_devolucion, _xlfn.UNIQUE(_xlfn._xlws.FILTER(BP[CODIGO], ISNUMBER(SEARCH("devoluci", BP[NOMBRE CUENTA])), {""})),
    ISNUMBER(MATCH(BP[[#This Row],[CODIGO]], _xlpm.codigos_devolucion, 0))
)</f>
        <v>0</v>
      </c>
    </row>
    <row r="10267" spans="1:9" x14ac:dyDescent="0.25">
      <c r="A10267" s="68"/>
      <c r="B10267" s="68"/>
      <c r="C10267" s="68"/>
      <c r="D10267" s="68"/>
      <c r="E10267" s="68"/>
      <c r="F10267" s="68"/>
      <c r="G10267" s="389"/>
      <c r="H10267" s="387" t="b" cm="1">
        <f t="array" aca="1" ref="H10267" ca="1">EsNegrita(BP[[#This Row],[CODIGO]])</f>
        <v>0</v>
      </c>
      <c r="I10267" s="387" t="b" cm="1">
        <f t="array" ref="I10267">_xlfn.LET(
    _xlpm.codigos_devolucion, _xlfn.UNIQUE(_xlfn._xlws.FILTER(BP[CODIGO], ISNUMBER(SEARCH("devoluci", BP[NOMBRE CUENTA])), {""})),
    ISNUMBER(MATCH(BP[[#This Row],[CODIGO]], _xlpm.codigos_devolucion, 0))
)</f>
        <v>0</v>
      </c>
    </row>
    <row r="10268" spans="1:9" x14ac:dyDescent="0.25">
      <c r="A10268" s="392"/>
      <c r="B10268" s="392"/>
      <c r="C10268" s="392"/>
      <c r="D10268" s="392"/>
      <c r="E10268" s="392"/>
      <c r="F10268" s="392"/>
      <c r="G10268" s="393"/>
      <c r="H10268" s="387" t="b" cm="1">
        <f t="array" aca="1" ref="H10268" ca="1">EsNegrita(BP[[#This Row],[CODIGO]])</f>
        <v>0</v>
      </c>
      <c r="I10268" s="387" t="b" cm="1">
        <f t="array" ref="I10268">_xlfn.LET(
    _xlpm.codigos_devolucion, _xlfn.UNIQUE(_xlfn._xlws.FILTER(BP[CODIGO], ISNUMBER(SEARCH("devoluci", BP[NOMBRE CUENTA])), {""})),
    ISNUMBER(MATCH(BP[[#This Row],[CODIGO]], _xlpm.codigos_devolucion, 0))
)</f>
        <v>0</v>
      </c>
    </row>
    <row r="10269" spans="1:9" x14ac:dyDescent="0.25">
      <c r="A10269" s="68"/>
      <c r="B10269" s="68"/>
      <c r="C10269" s="68"/>
      <c r="D10269" s="68"/>
      <c r="E10269" s="68"/>
      <c r="F10269" s="68"/>
      <c r="G10269" s="389"/>
      <c r="H10269" s="387" t="b" cm="1">
        <f t="array" aca="1" ref="H10269" ca="1">EsNegrita(BP[[#This Row],[CODIGO]])</f>
        <v>0</v>
      </c>
      <c r="I10269" s="387" t="b" cm="1">
        <f t="array" ref="I10269">_xlfn.LET(
    _xlpm.codigos_devolucion, _xlfn.UNIQUE(_xlfn._xlws.FILTER(BP[CODIGO], ISNUMBER(SEARCH("devoluci", BP[NOMBRE CUENTA])), {""})),
    ISNUMBER(MATCH(BP[[#This Row],[CODIGO]], _xlpm.codigos_devolucion, 0))
)</f>
        <v>0</v>
      </c>
    </row>
    <row r="10270" spans="1:9" x14ac:dyDescent="0.25">
      <c r="A10270" s="68"/>
      <c r="B10270" s="68"/>
      <c r="C10270" s="68"/>
      <c r="D10270" s="68"/>
      <c r="E10270" s="68"/>
      <c r="F10270" s="68"/>
      <c r="G10270" s="389"/>
      <c r="H10270" s="387" t="b" cm="1">
        <f t="array" aca="1" ref="H10270" ca="1">EsNegrita(BP[[#This Row],[CODIGO]])</f>
        <v>0</v>
      </c>
      <c r="I10270" s="387" t="b" cm="1">
        <f t="array" ref="I10270">_xlfn.LET(
    _xlpm.codigos_devolucion, _xlfn.UNIQUE(_xlfn._xlws.FILTER(BP[CODIGO], ISNUMBER(SEARCH("devoluci", BP[NOMBRE CUENTA])), {""})),
    ISNUMBER(MATCH(BP[[#This Row],[CODIGO]], _xlpm.codigos_devolucion, 0))
)</f>
        <v>0</v>
      </c>
    </row>
    <row r="10271" spans="1:9" x14ac:dyDescent="0.25">
      <c r="A10271" s="68"/>
      <c r="B10271" s="68"/>
      <c r="C10271" s="68"/>
      <c r="D10271" s="68"/>
      <c r="E10271" s="68"/>
      <c r="F10271" s="68"/>
      <c r="G10271" s="389"/>
      <c r="H10271" s="387" t="b" cm="1">
        <f t="array" aca="1" ref="H10271" ca="1">EsNegrita(BP[[#This Row],[CODIGO]])</f>
        <v>0</v>
      </c>
      <c r="I10271" s="387" t="b" cm="1">
        <f t="array" ref="I10271">_xlfn.LET(
    _xlpm.codigos_devolucion, _xlfn.UNIQUE(_xlfn._xlws.FILTER(BP[CODIGO], ISNUMBER(SEARCH("devoluci", BP[NOMBRE CUENTA])), {""})),
    ISNUMBER(MATCH(BP[[#This Row],[CODIGO]], _xlpm.codigos_devolucion, 0))
)</f>
        <v>0</v>
      </c>
    </row>
    <row r="10272" spans="1:9" x14ac:dyDescent="0.25">
      <c r="A10272" s="68"/>
      <c r="B10272" s="68"/>
      <c r="C10272" s="68"/>
      <c r="D10272" s="68"/>
      <c r="E10272" s="68"/>
      <c r="F10272" s="68"/>
      <c r="G10272" s="389"/>
      <c r="H10272" s="387" t="b" cm="1">
        <f t="array" aca="1" ref="H10272" ca="1">EsNegrita(BP[[#This Row],[CODIGO]])</f>
        <v>0</v>
      </c>
      <c r="I10272" s="387" t="b" cm="1">
        <f t="array" ref="I10272">_xlfn.LET(
    _xlpm.codigos_devolucion, _xlfn.UNIQUE(_xlfn._xlws.FILTER(BP[CODIGO], ISNUMBER(SEARCH("devoluci", BP[NOMBRE CUENTA])), {""})),
    ISNUMBER(MATCH(BP[[#This Row],[CODIGO]], _xlpm.codigos_devolucion, 0))
)</f>
        <v>0</v>
      </c>
    </row>
    <row r="10273" spans="1:9" x14ac:dyDescent="0.25">
      <c r="A10273" s="68"/>
      <c r="B10273" s="68"/>
      <c r="C10273" s="68"/>
      <c r="D10273" s="68"/>
      <c r="E10273" s="68"/>
      <c r="F10273" s="68"/>
      <c r="G10273" s="389"/>
      <c r="H10273" s="387" t="b" cm="1">
        <f t="array" aca="1" ref="H10273" ca="1">EsNegrita(BP[[#This Row],[CODIGO]])</f>
        <v>0</v>
      </c>
      <c r="I10273" s="387" t="b" cm="1">
        <f t="array" ref="I10273">_xlfn.LET(
    _xlpm.codigos_devolucion, _xlfn.UNIQUE(_xlfn._xlws.FILTER(BP[CODIGO], ISNUMBER(SEARCH("devoluci", BP[NOMBRE CUENTA])), {""})),
    ISNUMBER(MATCH(BP[[#This Row],[CODIGO]], _xlpm.codigos_devolucion, 0))
)</f>
        <v>0</v>
      </c>
    </row>
    <row r="10274" spans="1:9" x14ac:dyDescent="0.25">
      <c r="A10274" s="68"/>
      <c r="B10274" s="68"/>
      <c r="C10274" s="68"/>
      <c r="D10274" s="68"/>
      <c r="E10274" s="68"/>
      <c r="F10274" s="68"/>
      <c r="G10274" s="389"/>
      <c r="H10274" s="387" t="b" cm="1">
        <f t="array" aca="1" ref="H10274" ca="1">EsNegrita(BP[[#This Row],[CODIGO]])</f>
        <v>0</v>
      </c>
      <c r="I10274" s="387" t="b" cm="1">
        <f t="array" ref="I10274">_xlfn.LET(
    _xlpm.codigos_devolucion, _xlfn.UNIQUE(_xlfn._xlws.FILTER(BP[CODIGO], ISNUMBER(SEARCH("devoluci", BP[NOMBRE CUENTA])), {""})),
    ISNUMBER(MATCH(BP[[#This Row],[CODIGO]], _xlpm.codigos_devolucion, 0))
)</f>
        <v>0</v>
      </c>
    </row>
    <row r="10275" spans="1:9" x14ac:dyDescent="0.25">
      <c r="A10275" s="68"/>
      <c r="B10275" s="68"/>
      <c r="C10275" s="68"/>
      <c r="D10275" s="68"/>
      <c r="E10275" s="68"/>
      <c r="F10275" s="68"/>
      <c r="G10275" s="389"/>
      <c r="H10275" s="387" t="b" cm="1">
        <f t="array" aca="1" ref="H10275" ca="1">EsNegrita(BP[[#This Row],[CODIGO]])</f>
        <v>0</v>
      </c>
      <c r="I10275" s="387" t="b" cm="1">
        <f t="array" ref="I10275">_xlfn.LET(
    _xlpm.codigos_devolucion, _xlfn.UNIQUE(_xlfn._xlws.FILTER(BP[CODIGO], ISNUMBER(SEARCH("devoluci", BP[NOMBRE CUENTA])), {""})),
    ISNUMBER(MATCH(BP[[#This Row],[CODIGO]], _xlpm.codigos_devolucion, 0))
)</f>
        <v>0</v>
      </c>
    </row>
    <row r="10276" spans="1:9" x14ac:dyDescent="0.25">
      <c r="A10276" s="68"/>
      <c r="B10276" s="68"/>
      <c r="C10276" s="68"/>
      <c r="D10276" s="68"/>
      <c r="E10276" s="68"/>
      <c r="F10276" s="68"/>
      <c r="G10276" s="389"/>
      <c r="H10276" s="387" t="b" cm="1">
        <f t="array" aca="1" ref="H10276" ca="1">EsNegrita(BP[[#This Row],[CODIGO]])</f>
        <v>0</v>
      </c>
      <c r="I10276" s="387" t="b" cm="1">
        <f t="array" ref="I10276">_xlfn.LET(
    _xlpm.codigos_devolucion, _xlfn.UNIQUE(_xlfn._xlws.FILTER(BP[CODIGO], ISNUMBER(SEARCH("devoluci", BP[NOMBRE CUENTA])), {""})),
    ISNUMBER(MATCH(BP[[#This Row],[CODIGO]], _xlpm.codigos_devolucion, 0))
)</f>
        <v>0</v>
      </c>
    </row>
    <row r="10277" spans="1:9" x14ac:dyDescent="0.25">
      <c r="A10277" s="68"/>
      <c r="B10277" s="68"/>
      <c r="C10277" s="68"/>
      <c r="D10277" s="68"/>
      <c r="E10277" s="68"/>
      <c r="F10277" s="68"/>
      <c r="G10277" s="389"/>
      <c r="H10277" s="387" t="b" cm="1">
        <f t="array" aca="1" ref="H10277" ca="1">EsNegrita(BP[[#This Row],[CODIGO]])</f>
        <v>0</v>
      </c>
      <c r="I10277" s="387" t="b" cm="1">
        <f t="array" ref="I10277">_xlfn.LET(
    _xlpm.codigos_devolucion, _xlfn.UNIQUE(_xlfn._xlws.FILTER(BP[CODIGO], ISNUMBER(SEARCH("devoluci", BP[NOMBRE CUENTA])), {""})),
    ISNUMBER(MATCH(BP[[#This Row],[CODIGO]], _xlpm.codigos_devolucion, 0))
)</f>
        <v>0</v>
      </c>
    </row>
    <row r="10278" spans="1:9" x14ac:dyDescent="0.25">
      <c r="A10278" s="68"/>
      <c r="B10278" s="68"/>
      <c r="C10278" s="68"/>
      <c r="D10278" s="68"/>
      <c r="E10278" s="68"/>
      <c r="F10278" s="68"/>
      <c r="G10278" s="389"/>
      <c r="H10278" s="387" t="b" cm="1">
        <f t="array" aca="1" ref="H10278" ca="1">EsNegrita(BP[[#This Row],[CODIGO]])</f>
        <v>0</v>
      </c>
      <c r="I10278" s="387" t="b" cm="1">
        <f t="array" ref="I10278">_xlfn.LET(
    _xlpm.codigos_devolucion, _xlfn.UNIQUE(_xlfn._xlws.FILTER(BP[CODIGO], ISNUMBER(SEARCH("devoluci", BP[NOMBRE CUENTA])), {""})),
    ISNUMBER(MATCH(BP[[#This Row],[CODIGO]], _xlpm.codigos_devolucion, 0))
)</f>
        <v>0</v>
      </c>
    </row>
    <row r="10279" spans="1:9" x14ac:dyDescent="0.25">
      <c r="A10279" s="68"/>
      <c r="B10279" s="68"/>
      <c r="C10279" s="68"/>
      <c r="D10279" s="68"/>
      <c r="E10279" s="68"/>
      <c r="F10279" s="68"/>
      <c r="G10279" s="389"/>
      <c r="H10279" s="387" t="b" cm="1">
        <f t="array" aca="1" ref="H10279" ca="1">EsNegrita(BP[[#This Row],[CODIGO]])</f>
        <v>0</v>
      </c>
      <c r="I10279" s="387" t="b" cm="1">
        <f t="array" ref="I10279">_xlfn.LET(
    _xlpm.codigos_devolucion, _xlfn.UNIQUE(_xlfn._xlws.FILTER(BP[CODIGO], ISNUMBER(SEARCH("devoluci", BP[NOMBRE CUENTA])), {""})),
    ISNUMBER(MATCH(BP[[#This Row],[CODIGO]], _xlpm.codigos_devolucion, 0))
)</f>
        <v>0</v>
      </c>
    </row>
    <row r="10280" spans="1:9" x14ac:dyDescent="0.25">
      <c r="A10280" s="68"/>
      <c r="B10280" s="68"/>
      <c r="C10280" s="68"/>
      <c r="D10280" s="68"/>
      <c r="E10280" s="68"/>
      <c r="F10280" s="68"/>
      <c r="G10280" s="389"/>
      <c r="H10280" s="387" t="b" cm="1">
        <f t="array" aca="1" ref="H10280" ca="1">EsNegrita(BP[[#This Row],[CODIGO]])</f>
        <v>0</v>
      </c>
      <c r="I10280" s="387" t="b" cm="1">
        <f t="array" ref="I10280">_xlfn.LET(
    _xlpm.codigos_devolucion, _xlfn.UNIQUE(_xlfn._xlws.FILTER(BP[CODIGO], ISNUMBER(SEARCH("devoluci", BP[NOMBRE CUENTA])), {""})),
    ISNUMBER(MATCH(BP[[#This Row],[CODIGO]], _xlpm.codigos_devolucion, 0))
)</f>
        <v>0</v>
      </c>
    </row>
    <row r="10281" spans="1:9" x14ac:dyDescent="0.25">
      <c r="A10281" s="68"/>
      <c r="B10281" s="68"/>
      <c r="C10281" s="68"/>
      <c r="D10281" s="68"/>
      <c r="E10281" s="68"/>
      <c r="F10281" s="68"/>
      <c r="G10281" s="389"/>
      <c r="H10281" s="387" t="b" cm="1">
        <f t="array" aca="1" ref="H10281" ca="1">EsNegrita(BP[[#This Row],[CODIGO]])</f>
        <v>0</v>
      </c>
      <c r="I10281" s="387" t="b" cm="1">
        <f t="array" ref="I10281">_xlfn.LET(
    _xlpm.codigos_devolucion, _xlfn.UNIQUE(_xlfn._xlws.FILTER(BP[CODIGO], ISNUMBER(SEARCH("devoluci", BP[NOMBRE CUENTA])), {""})),
    ISNUMBER(MATCH(BP[[#This Row],[CODIGO]], _xlpm.codigos_devolucion, 0))
)</f>
        <v>0</v>
      </c>
    </row>
    <row r="10282" spans="1:9" x14ac:dyDescent="0.25">
      <c r="A10282" s="68"/>
      <c r="B10282" s="68"/>
      <c r="C10282" s="68"/>
      <c r="D10282" s="68"/>
      <c r="E10282" s="68"/>
      <c r="F10282" s="68"/>
      <c r="G10282" s="389"/>
      <c r="H10282" s="387" t="b" cm="1">
        <f t="array" aca="1" ref="H10282" ca="1">EsNegrita(BP[[#This Row],[CODIGO]])</f>
        <v>0</v>
      </c>
      <c r="I10282" s="387" t="b" cm="1">
        <f t="array" ref="I10282">_xlfn.LET(
    _xlpm.codigos_devolucion, _xlfn.UNIQUE(_xlfn._xlws.FILTER(BP[CODIGO], ISNUMBER(SEARCH("devoluci", BP[NOMBRE CUENTA])), {""})),
    ISNUMBER(MATCH(BP[[#This Row],[CODIGO]], _xlpm.codigos_devolucion, 0))
)</f>
        <v>0</v>
      </c>
    </row>
    <row r="10283" spans="1:9" x14ac:dyDescent="0.25">
      <c r="A10283" s="68"/>
      <c r="B10283" s="68"/>
      <c r="C10283" s="68"/>
      <c r="D10283" s="68"/>
      <c r="E10283" s="68"/>
      <c r="F10283" s="68"/>
      <c r="G10283" s="389"/>
      <c r="H10283" s="387" t="b" cm="1">
        <f t="array" aca="1" ref="H10283" ca="1">EsNegrita(BP[[#This Row],[CODIGO]])</f>
        <v>0</v>
      </c>
      <c r="I10283" s="387" t="b" cm="1">
        <f t="array" ref="I10283">_xlfn.LET(
    _xlpm.codigos_devolucion, _xlfn.UNIQUE(_xlfn._xlws.FILTER(BP[CODIGO], ISNUMBER(SEARCH("devoluci", BP[NOMBRE CUENTA])), {""})),
    ISNUMBER(MATCH(BP[[#This Row],[CODIGO]], _xlpm.codigos_devolucion, 0))
)</f>
        <v>0</v>
      </c>
    </row>
    <row r="10284" spans="1:9" x14ac:dyDescent="0.25">
      <c r="A10284" s="68"/>
      <c r="B10284" s="68"/>
      <c r="C10284" s="68"/>
      <c r="D10284" s="68"/>
      <c r="E10284" s="68"/>
      <c r="F10284" s="68"/>
      <c r="G10284" s="389"/>
      <c r="H10284" s="387" t="b" cm="1">
        <f t="array" aca="1" ref="H10284" ca="1">EsNegrita(BP[[#This Row],[CODIGO]])</f>
        <v>0</v>
      </c>
      <c r="I10284" s="387" t="b" cm="1">
        <f t="array" ref="I10284">_xlfn.LET(
    _xlpm.codigos_devolucion, _xlfn.UNIQUE(_xlfn._xlws.FILTER(BP[CODIGO], ISNUMBER(SEARCH("devoluci", BP[NOMBRE CUENTA])), {""})),
    ISNUMBER(MATCH(BP[[#This Row],[CODIGO]], _xlpm.codigos_devolucion, 0))
)</f>
        <v>0</v>
      </c>
    </row>
    <row r="10285" spans="1:9" x14ac:dyDescent="0.25">
      <c r="A10285" s="68"/>
      <c r="B10285" s="68"/>
      <c r="C10285" s="68"/>
      <c r="D10285" s="68"/>
      <c r="E10285" s="68"/>
      <c r="F10285" s="68"/>
      <c r="G10285" s="389"/>
      <c r="H10285" s="387" t="b" cm="1">
        <f t="array" aca="1" ref="H10285" ca="1">EsNegrita(BP[[#This Row],[CODIGO]])</f>
        <v>0</v>
      </c>
      <c r="I10285" s="387" t="b" cm="1">
        <f t="array" ref="I10285">_xlfn.LET(
    _xlpm.codigos_devolucion, _xlfn.UNIQUE(_xlfn._xlws.FILTER(BP[CODIGO], ISNUMBER(SEARCH("devoluci", BP[NOMBRE CUENTA])), {""})),
    ISNUMBER(MATCH(BP[[#This Row],[CODIGO]], _xlpm.codigos_devolucion, 0))
)</f>
        <v>0</v>
      </c>
    </row>
    <row r="10286" spans="1:9" x14ac:dyDescent="0.25">
      <c r="A10286" s="68"/>
      <c r="B10286" s="68"/>
      <c r="C10286" s="68"/>
      <c r="D10286" s="68"/>
      <c r="E10286" s="68"/>
      <c r="F10286" s="68"/>
      <c r="G10286" s="389"/>
      <c r="H10286" s="387" t="b" cm="1">
        <f t="array" aca="1" ref="H10286" ca="1">EsNegrita(BP[[#This Row],[CODIGO]])</f>
        <v>0</v>
      </c>
      <c r="I10286" s="387" t="b" cm="1">
        <f t="array" ref="I10286">_xlfn.LET(
    _xlpm.codigos_devolucion, _xlfn.UNIQUE(_xlfn._xlws.FILTER(BP[CODIGO], ISNUMBER(SEARCH("devoluci", BP[NOMBRE CUENTA])), {""})),
    ISNUMBER(MATCH(BP[[#This Row],[CODIGO]], _xlpm.codigos_devolucion, 0))
)</f>
        <v>0</v>
      </c>
    </row>
    <row r="10287" spans="1:9" x14ac:dyDescent="0.25">
      <c r="A10287" s="68"/>
      <c r="B10287" s="68"/>
      <c r="C10287" s="68"/>
      <c r="D10287" s="68"/>
      <c r="E10287" s="68"/>
      <c r="F10287" s="68"/>
      <c r="G10287" s="389"/>
      <c r="H10287" s="387" t="b" cm="1">
        <f t="array" aca="1" ref="H10287" ca="1">EsNegrita(BP[[#This Row],[CODIGO]])</f>
        <v>0</v>
      </c>
      <c r="I10287" s="387" t="b" cm="1">
        <f t="array" ref="I10287">_xlfn.LET(
    _xlpm.codigos_devolucion, _xlfn.UNIQUE(_xlfn._xlws.FILTER(BP[CODIGO], ISNUMBER(SEARCH("devoluci", BP[NOMBRE CUENTA])), {""})),
    ISNUMBER(MATCH(BP[[#This Row],[CODIGO]], _xlpm.codigos_devolucion, 0))
)</f>
        <v>0</v>
      </c>
    </row>
    <row r="10288" spans="1:9" x14ac:dyDescent="0.25">
      <c r="A10288" s="68"/>
      <c r="B10288" s="68"/>
      <c r="C10288" s="68"/>
      <c r="D10288" s="68"/>
      <c r="E10288" s="68"/>
      <c r="F10288" s="68"/>
      <c r="G10288" s="389"/>
      <c r="H10288" s="387" t="b" cm="1">
        <f t="array" aca="1" ref="H10288" ca="1">EsNegrita(BP[[#This Row],[CODIGO]])</f>
        <v>0</v>
      </c>
      <c r="I10288" s="387" t="b" cm="1">
        <f t="array" ref="I10288">_xlfn.LET(
    _xlpm.codigos_devolucion, _xlfn.UNIQUE(_xlfn._xlws.FILTER(BP[CODIGO], ISNUMBER(SEARCH("devoluci", BP[NOMBRE CUENTA])), {""})),
    ISNUMBER(MATCH(BP[[#This Row],[CODIGO]], _xlpm.codigos_devolucion, 0))
)</f>
        <v>0</v>
      </c>
    </row>
    <row r="10289" spans="1:9" x14ac:dyDescent="0.25">
      <c r="A10289" s="68"/>
      <c r="B10289" s="68"/>
      <c r="C10289" s="68"/>
      <c r="D10289" s="68"/>
      <c r="E10289" s="68"/>
      <c r="F10289" s="68"/>
      <c r="G10289" s="389"/>
      <c r="H10289" s="387" t="b" cm="1">
        <f t="array" aca="1" ref="H10289" ca="1">EsNegrita(BP[[#This Row],[CODIGO]])</f>
        <v>0</v>
      </c>
      <c r="I10289" s="387" t="b" cm="1">
        <f t="array" ref="I10289">_xlfn.LET(
    _xlpm.codigos_devolucion, _xlfn.UNIQUE(_xlfn._xlws.FILTER(BP[CODIGO], ISNUMBER(SEARCH("devoluci", BP[NOMBRE CUENTA])), {""})),
    ISNUMBER(MATCH(BP[[#This Row],[CODIGO]], _xlpm.codigos_devolucion, 0))
)</f>
        <v>0</v>
      </c>
    </row>
    <row r="10290" spans="1:9" x14ac:dyDescent="0.25">
      <c r="A10290" s="68"/>
      <c r="B10290" s="68"/>
      <c r="C10290" s="68"/>
      <c r="D10290" s="68"/>
      <c r="E10290" s="68"/>
      <c r="F10290" s="68"/>
      <c r="G10290" s="389"/>
      <c r="H10290" s="387" t="b" cm="1">
        <f t="array" aca="1" ref="H10290" ca="1">EsNegrita(BP[[#This Row],[CODIGO]])</f>
        <v>0</v>
      </c>
      <c r="I10290" s="387" t="b" cm="1">
        <f t="array" ref="I10290">_xlfn.LET(
    _xlpm.codigos_devolucion, _xlfn.UNIQUE(_xlfn._xlws.FILTER(BP[CODIGO], ISNUMBER(SEARCH("devoluci", BP[NOMBRE CUENTA])), {""})),
    ISNUMBER(MATCH(BP[[#This Row],[CODIGO]], _xlpm.codigos_devolucion, 0))
)</f>
        <v>0</v>
      </c>
    </row>
    <row r="10291" spans="1:9" x14ac:dyDescent="0.25">
      <c r="A10291" s="68"/>
      <c r="B10291" s="68"/>
      <c r="C10291" s="68"/>
      <c r="D10291" s="68"/>
      <c r="E10291" s="68"/>
      <c r="F10291" s="68"/>
      <c r="G10291" s="389"/>
      <c r="H10291" s="387" t="b" cm="1">
        <f t="array" aca="1" ref="H10291" ca="1">EsNegrita(BP[[#This Row],[CODIGO]])</f>
        <v>0</v>
      </c>
      <c r="I10291" s="387" t="b" cm="1">
        <f t="array" ref="I10291">_xlfn.LET(
    _xlpm.codigos_devolucion, _xlfn.UNIQUE(_xlfn._xlws.FILTER(BP[CODIGO], ISNUMBER(SEARCH("devoluci", BP[NOMBRE CUENTA])), {""})),
    ISNUMBER(MATCH(BP[[#This Row],[CODIGO]], _xlpm.codigos_devolucion, 0))
)</f>
        <v>0</v>
      </c>
    </row>
    <row r="10292" spans="1:9" x14ac:dyDescent="0.25">
      <c r="A10292" s="68"/>
      <c r="B10292" s="68"/>
      <c r="C10292" s="68"/>
      <c r="D10292" s="68"/>
      <c r="E10292" s="68"/>
      <c r="F10292" s="68"/>
      <c r="G10292" s="389"/>
      <c r="H10292" s="387" t="b" cm="1">
        <f t="array" aca="1" ref="H10292" ca="1">EsNegrita(BP[[#This Row],[CODIGO]])</f>
        <v>0</v>
      </c>
      <c r="I10292" s="387" t="b" cm="1">
        <f t="array" ref="I10292">_xlfn.LET(
    _xlpm.codigos_devolucion, _xlfn.UNIQUE(_xlfn._xlws.FILTER(BP[CODIGO], ISNUMBER(SEARCH("devoluci", BP[NOMBRE CUENTA])), {""})),
    ISNUMBER(MATCH(BP[[#This Row],[CODIGO]], _xlpm.codigos_devolucion, 0))
)</f>
        <v>0</v>
      </c>
    </row>
    <row r="10293" spans="1:9" x14ac:dyDescent="0.25">
      <c r="A10293" s="68"/>
      <c r="B10293" s="68"/>
      <c r="C10293" s="68"/>
      <c r="D10293" s="68"/>
      <c r="E10293" s="68"/>
      <c r="F10293" s="68"/>
      <c r="G10293" s="389"/>
      <c r="H10293" s="387" t="b" cm="1">
        <f t="array" aca="1" ref="H10293" ca="1">EsNegrita(BP[[#This Row],[CODIGO]])</f>
        <v>0</v>
      </c>
      <c r="I10293" s="387" t="b" cm="1">
        <f t="array" ref="I10293">_xlfn.LET(
    _xlpm.codigos_devolucion, _xlfn.UNIQUE(_xlfn._xlws.FILTER(BP[CODIGO], ISNUMBER(SEARCH("devoluci", BP[NOMBRE CUENTA])), {""})),
    ISNUMBER(MATCH(BP[[#This Row],[CODIGO]], _xlpm.codigos_devolucion, 0))
)</f>
        <v>0</v>
      </c>
    </row>
    <row r="10294" spans="1:9" x14ac:dyDescent="0.25">
      <c r="A10294" s="68"/>
      <c r="B10294" s="68"/>
      <c r="C10294" s="68"/>
      <c r="D10294" s="68"/>
      <c r="E10294" s="68"/>
      <c r="F10294" s="68"/>
      <c r="G10294" s="389"/>
      <c r="H10294" s="387" t="b" cm="1">
        <f t="array" aca="1" ref="H10294" ca="1">EsNegrita(BP[[#This Row],[CODIGO]])</f>
        <v>0</v>
      </c>
      <c r="I10294" s="387" t="b" cm="1">
        <f t="array" ref="I10294">_xlfn.LET(
    _xlpm.codigos_devolucion, _xlfn.UNIQUE(_xlfn._xlws.FILTER(BP[CODIGO], ISNUMBER(SEARCH("devoluci", BP[NOMBRE CUENTA])), {""})),
    ISNUMBER(MATCH(BP[[#This Row],[CODIGO]], _xlpm.codigos_devolucion, 0))
)</f>
        <v>0</v>
      </c>
    </row>
    <row r="10295" spans="1:9" x14ac:dyDescent="0.25">
      <c r="A10295" s="68"/>
      <c r="B10295" s="68"/>
      <c r="C10295" s="68"/>
      <c r="D10295" s="68"/>
      <c r="E10295" s="68"/>
      <c r="F10295" s="68"/>
      <c r="G10295" s="389"/>
      <c r="H10295" s="387" t="b" cm="1">
        <f t="array" aca="1" ref="H10295" ca="1">EsNegrita(BP[[#This Row],[CODIGO]])</f>
        <v>0</v>
      </c>
      <c r="I10295" s="387" t="b" cm="1">
        <f t="array" ref="I10295">_xlfn.LET(
    _xlpm.codigos_devolucion, _xlfn.UNIQUE(_xlfn._xlws.FILTER(BP[CODIGO], ISNUMBER(SEARCH("devoluci", BP[NOMBRE CUENTA])), {""})),
    ISNUMBER(MATCH(BP[[#This Row],[CODIGO]], _xlpm.codigos_devolucion, 0))
)</f>
        <v>0</v>
      </c>
    </row>
    <row r="10296" spans="1:9" x14ac:dyDescent="0.25">
      <c r="A10296" s="68"/>
      <c r="B10296" s="68"/>
      <c r="C10296" s="68"/>
      <c r="D10296" s="68"/>
      <c r="E10296" s="68"/>
      <c r="F10296" s="68"/>
      <c r="G10296" s="389"/>
      <c r="H10296" s="387" t="b" cm="1">
        <f t="array" aca="1" ref="H10296" ca="1">EsNegrita(BP[[#This Row],[CODIGO]])</f>
        <v>0</v>
      </c>
      <c r="I10296" s="387" t="b" cm="1">
        <f t="array" ref="I10296">_xlfn.LET(
    _xlpm.codigos_devolucion, _xlfn.UNIQUE(_xlfn._xlws.FILTER(BP[CODIGO], ISNUMBER(SEARCH("devoluci", BP[NOMBRE CUENTA])), {""})),
    ISNUMBER(MATCH(BP[[#This Row],[CODIGO]], _xlpm.codigos_devolucion, 0))
)</f>
        <v>0</v>
      </c>
    </row>
    <row r="10297" spans="1:9" x14ac:dyDescent="0.25">
      <c r="A10297" s="68"/>
      <c r="B10297" s="68"/>
      <c r="C10297" s="68"/>
      <c r="D10297" s="68"/>
      <c r="E10297" s="68"/>
      <c r="F10297" s="68"/>
      <c r="G10297" s="389"/>
      <c r="H10297" s="387" t="b" cm="1">
        <f t="array" aca="1" ref="H10297" ca="1">EsNegrita(BP[[#This Row],[CODIGO]])</f>
        <v>0</v>
      </c>
      <c r="I10297" s="387" t="b" cm="1">
        <f t="array" ref="I10297">_xlfn.LET(
    _xlpm.codigos_devolucion, _xlfn.UNIQUE(_xlfn._xlws.FILTER(BP[CODIGO], ISNUMBER(SEARCH("devoluci", BP[NOMBRE CUENTA])), {""})),
    ISNUMBER(MATCH(BP[[#This Row],[CODIGO]], _xlpm.codigos_devolucion, 0))
)</f>
        <v>0</v>
      </c>
    </row>
    <row r="10298" spans="1:9" x14ac:dyDescent="0.25">
      <c r="A10298" s="68"/>
      <c r="B10298" s="68"/>
      <c r="C10298" s="68"/>
      <c r="D10298" s="68"/>
      <c r="E10298" s="68"/>
      <c r="F10298" s="68"/>
      <c r="G10298" s="389"/>
      <c r="H10298" s="387" t="b" cm="1">
        <f t="array" aca="1" ref="H10298" ca="1">EsNegrita(BP[[#This Row],[CODIGO]])</f>
        <v>0</v>
      </c>
      <c r="I10298" s="387" t="b" cm="1">
        <f t="array" ref="I10298">_xlfn.LET(
    _xlpm.codigos_devolucion, _xlfn.UNIQUE(_xlfn._xlws.FILTER(BP[CODIGO], ISNUMBER(SEARCH("devoluci", BP[NOMBRE CUENTA])), {""})),
    ISNUMBER(MATCH(BP[[#This Row],[CODIGO]], _xlpm.codigos_devolucion, 0))
)</f>
        <v>0</v>
      </c>
    </row>
    <row r="10299" spans="1:9" x14ac:dyDescent="0.25">
      <c r="A10299" s="68"/>
      <c r="B10299" s="68"/>
      <c r="C10299" s="68"/>
      <c r="D10299" s="68"/>
      <c r="E10299" s="68"/>
      <c r="F10299" s="68"/>
      <c r="G10299" s="389"/>
      <c r="H10299" s="387" t="b" cm="1">
        <f t="array" aca="1" ref="H10299" ca="1">EsNegrita(BP[[#This Row],[CODIGO]])</f>
        <v>0</v>
      </c>
      <c r="I10299" s="387" t="b" cm="1">
        <f t="array" ref="I10299">_xlfn.LET(
    _xlpm.codigos_devolucion, _xlfn.UNIQUE(_xlfn._xlws.FILTER(BP[CODIGO], ISNUMBER(SEARCH("devoluci", BP[NOMBRE CUENTA])), {""})),
    ISNUMBER(MATCH(BP[[#This Row],[CODIGO]], _xlpm.codigos_devolucion, 0))
)</f>
        <v>0</v>
      </c>
    </row>
    <row r="10300" spans="1:9" x14ac:dyDescent="0.25">
      <c r="A10300" s="68"/>
      <c r="B10300" s="68"/>
      <c r="C10300" s="68"/>
      <c r="D10300" s="68"/>
      <c r="E10300" s="68"/>
      <c r="F10300" s="68"/>
      <c r="G10300" s="389"/>
      <c r="H10300" s="387" t="b" cm="1">
        <f t="array" aca="1" ref="H10300" ca="1">EsNegrita(BP[[#This Row],[CODIGO]])</f>
        <v>0</v>
      </c>
      <c r="I10300" s="387" t="b" cm="1">
        <f t="array" ref="I10300">_xlfn.LET(
    _xlpm.codigos_devolucion, _xlfn.UNIQUE(_xlfn._xlws.FILTER(BP[CODIGO], ISNUMBER(SEARCH("devoluci", BP[NOMBRE CUENTA])), {""})),
    ISNUMBER(MATCH(BP[[#This Row],[CODIGO]], _xlpm.codigos_devolucion, 0))
)</f>
        <v>0</v>
      </c>
    </row>
    <row r="10301" spans="1:9" x14ac:dyDescent="0.25">
      <c r="A10301" s="68"/>
      <c r="B10301" s="68"/>
      <c r="C10301" s="68"/>
      <c r="D10301" s="68"/>
      <c r="E10301" s="68"/>
      <c r="F10301" s="68"/>
      <c r="G10301" s="389"/>
      <c r="H10301" s="387" t="b" cm="1">
        <f t="array" aca="1" ref="H10301" ca="1">EsNegrita(BP[[#This Row],[CODIGO]])</f>
        <v>0</v>
      </c>
      <c r="I10301" s="387" t="b" cm="1">
        <f t="array" ref="I10301">_xlfn.LET(
    _xlpm.codigos_devolucion, _xlfn.UNIQUE(_xlfn._xlws.FILTER(BP[CODIGO], ISNUMBER(SEARCH("devoluci", BP[NOMBRE CUENTA])), {""})),
    ISNUMBER(MATCH(BP[[#This Row],[CODIGO]], _xlpm.codigos_devolucion, 0))
)</f>
        <v>0</v>
      </c>
    </row>
    <row r="10302" spans="1:9" x14ac:dyDescent="0.25">
      <c r="A10302" s="68"/>
      <c r="B10302" s="68"/>
      <c r="C10302" s="68"/>
      <c r="D10302" s="68"/>
      <c r="E10302" s="68"/>
      <c r="F10302" s="68"/>
      <c r="G10302" s="389"/>
      <c r="H10302" s="387" t="b" cm="1">
        <f t="array" aca="1" ref="H10302" ca="1">EsNegrita(BP[[#This Row],[CODIGO]])</f>
        <v>0</v>
      </c>
      <c r="I10302" s="387" t="b" cm="1">
        <f t="array" ref="I10302">_xlfn.LET(
    _xlpm.codigos_devolucion, _xlfn.UNIQUE(_xlfn._xlws.FILTER(BP[CODIGO], ISNUMBER(SEARCH("devoluci", BP[NOMBRE CUENTA])), {""})),
    ISNUMBER(MATCH(BP[[#This Row],[CODIGO]], _xlpm.codigos_devolucion, 0))
)</f>
        <v>0</v>
      </c>
    </row>
    <row r="10303" spans="1:9" x14ac:dyDescent="0.25">
      <c r="A10303" s="68"/>
      <c r="B10303" s="68"/>
      <c r="C10303" s="68"/>
      <c r="D10303" s="68"/>
      <c r="E10303" s="68"/>
      <c r="F10303" s="68"/>
      <c r="G10303" s="389"/>
      <c r="H10303" s="387" t="b" cm="1">
        <f t="array" aca="1" ref="H10303" ca="1">EsNegrita(BP[[#This Row],[CODIGO]])</f>
        <v>0</v>
      </c>
      <c r="I10303" s="387" t="b" cm="1">
        <f t="array" ref="I10303">_xlfn.LET(
    _xlpm.codigos_devolucion, _xlfn.UNIQUE(_xlfn._xlws.FILTER(BP[CODIGO], ISNUMBER(SEARCH("devoluci", BP[NOMBRE CUENTA])), {""})),
    ISNUMBER(MATCH(BP[[#This Row],[CODIGO]], _xlpm.codigos_devolucion, 0))
)</f>
        <v>0</v>
      </c>
    </row>
    <row r="10304" spans="1:9" x14ac:dyDescent="0.25">
      <c r="A10304" s="68"/>
      <c r="B10304" s="68"/>
      <c r="C10304" s="68"/>
      <c r="D10304" s="68"/>
      <c r="E10304" s="68"/>
      <c r="F10304" s="68"/>
      <c r="G10304" s="389"/>
      <c r="H10304" s="387" t="b" cm="1">
        <f t="array" aca="1" ref="H10304" ca="1">EsNegrita(BP[[#This Row],[CODIGO]])</f>
        <v>0</v>
      </c>
      <c r="I10304" s="387" t="b" cm="1">
        <f t="array" ref="I10304">_xlfn.LET(
    _xlpm.codigos_devolucion, _xlfn.UNIQUE(_xlfn._xlws.FILTER(BP[CODIGO], ISNUMBER(SEARCH("devoluci", BP[NOMBRE CUENTA])), {""})),
    ISNUMBER(MATCH(BP[[#This Row],[CODIGO]], _xlpm.codigos_devolucion, 0))
)</f>
        <v>0</v>
      </c>
    </row>
    <row r="10305" spans="1:9" x14ac:dyDescent="0.25">
      <c r="A10305" s="68"/>
      <c r="B10305" s="68"/>
      <c r="C10305" s="68"/>
      <c r="D10305" s="68"/>
      <c r="E10305" s="68"/>
      <c r="F10305" s="68"/>
      <c r="G10305" s="389"/>
      <c r="H10305" s="387" t="b" cm="1">
        <f t="array" aca="1" ref="H10305" ca="1">EsNegrita(BP[[#This Row],[CODIGO]])</f>
        <v>0</v>
      </c>
      <c r="I10305" s="387" t="b" cm="1">
        <f t="array" ref="I10305">_xlfn.LET(
    _xlpm.codigos_devolucion, _xlfn.UNIQUE(_xlfn._xlws.FILTER(BP[CODIGO], ISNUMBER(SEARCH("devoluci", BP[NOMBRE CUENTA])), {""})),
    ISNUMBER(MATCH(BP[[#This Row],[CODIGO]], _xlpm.codigos_devolucion, 0))
)</f>
        <v>0</v>
      </c>
    </row>
    <row r="10306" spans="1:9" x14ac:dyDescent="0.25">
      <c r="A10306" s="68"/>
      <c r="B10306" s="68"/>
      <c r="C10306" s="68"/>
      <c r="D10306" s="68"/>
      <c r="E10306" s="68"/>
      <c r="F10306" s="68"/>
      <c r="G10306" s="389"/>
      <c r="H10306" s="387" t="b" cm="1">
        <f t="array" aca="1" ref="H10306" ca="1">EsNegrita(BP[[#This Row],[CODIGO]])</f>
        <v>0</v>
      </c>
      <c r="I10306" s="387" t="b" cm="1">
        <f t="array" ref="I10306">_xlfn.LET(
    _xlpm.codigos_devolucion, _xlfn.UNIQUE(_xlfn._xlws.FILTER(BP[CODIGO], ISNUMBER(SEARCH("devoluci", BP[NOMBRE CUENTA])), {""})),
    ISNUMBER(MATCH(BP[[#This Row],[CODIGO]], _xlpm.codigos_devolucion, 0))
)</f>
        <v>0</v>
      </c>
    </row>
    <row r="10307" spans="1:9" x14ac:dyDescent="0.25">
      <c r="A10307" s="68"/>
      <c r="B10307" s="68"/>
      <c r="C10307" s="68"/>
      <c r="D10307" s="68"/>
      <c r="E10307" s="68"/>
      <c r="F10307" s="68"/>
      <c r="G10307" s="389"/>
      <c r="H10307" s="387" t="b" cm="1">
        <f t="array" aca="1" ref="H10307" ca="1">EsNegrita(BP[[#This Row],[CODIGO]])</f>
        <v>0</v>
      </c>
      <c r="I10307" s="387" t="b" cm="1">
        <f t="array" ref="I10307">_xlfn.LET(
    _xlpm.codigos_devolucion, _xlfn.UNIQUE(_xlfn._xlws.FILTER(BP[CODIGO], ISNUMBER(SEARCH("devoluci", BP[NOMBRE CUENTA])), {""})),
    ISNUMBER(MATCH(BP[[#This Row],[CODIGO]], _xlpm.codigos_devolucion, 0))
)</f>
        <v>0</v>
      </c>
    </row>
    <row r="10308" spans="1:9" x14ac:dyDescent="0.25">
      <c r="A10308" s="68"/>
      <c r="B10308" s="68"/>
      <c r="C10308" s="68"/>
      <c r="D10308" s="68"/>
      <c r="E10308" s="68"/>
      <c r="F10308" s="68"/>
      <c r="G10308" s="389"/>
      <c r="H10308" s="387" t="b" cm="1">
        <f t="array" aca="1" ref="H10308" ca="1">EsNegrita(BP[[#This Row],[CODIGO]])</f>
        <v>0</v>
      </c>
      <c r="I10308" s="387" t="b" cm="1">
        <f t="array" ref="I10308">_xlfn.LET(
    _xlpm.codigos_devolucion, _xlfn.UNIQUE(_xlfn._xlws.FILTER(BP[CODIGO], ISNUMBER(SEARCH("devoluci", BP[NOMBRE CUENTA])), {""})),
    ISNUMBER(MATCH(BP[[#This Row],[CODIGO]], _xlpm.codigos_devolucion, 0))
)</f>
        <v>0</v>
      </c>
    </row>
    <row r="10309" spans="1:9" x14ac:dyDescent="0.25">
      <c r="A10309" s="68"/>
      <c r="B10309" s="68"/>
      <c r="C10309" s="68"/>
      <c r="D10309" s="68"/>
      <c r="E10309" s="68"/>
      <c r="F10309" s="68"/>
      <c r="G10309" s="389"/>
      <c r="H10309" s="387" t="b" cm="1">
        <f t="array" aca="1" ref="H10309" ca="1">EsNegrita(BP[[#This Row],[CODIGO]])</f>
        <v>0</v>
      </c>
      <c r="I10309" s="387" t="b" cm="1">
        <f t="array" ref="I10309">_xlfn.LET(
    _xlpm.codigos_devolucion, _xlfn.UNIQUE(_xlfn._xlws.FILTER(BP[CODIGO], ISNUMBER(SEARCH("devoluci", BP[NOMBRE CUENTA])), {""})),
    ISNUMBER(MATCH(BP[[#This Row],[CODIGO]], _xlpm.codigos_devolucion, 0))
)</f>
        <v>0</v>
      </c>
    </row>
    <row r="10310" spans="1:9" x14ac:dyDescent="0.25">
      <c r="A10310" s="68"/>
      <c r="B10310" s="68"/>
      <c r="C10310" s="68"/>
      <c r="D10310" s="68"/>
      <c r="E10310" s="68"/>
      <c r="F10310" s="68"/>
      <c r="G10310" s="389"/>
      <c r="H10310" s="387" t="b" cm="1">
        <f t="array" aca="1" ref="H10310" ca="1">EsNegrita(BP[[#This Row],[CODIGO]])</f>
        <v>0</v>
      </c>
      <c r="I10310" s="387" t="b" cm="1">
        <f t="array" ref="I10310">_xlfn.LET(
    _xlpm.codigos_devolucion, _xlfn.UNIQUE(_xlfn._xlws.FILTER(BP[CODIGO], ISNUMBER(SEARCH("devoluci", BP[NOMBRE CUENTA])), {""})),
    ISNUMBER(MATCH(BP[[#This Row],[CODIGO]], _xlpm.codigos_devolucion, 0))
)</f>
        <v>0</v>
      </c>
    </row>
    <row r="10311" spans="1:9" x14ac:dyDescent="0.25">
      <c r="A10311" s="68"/>
      <c r="B10311" s="68"/>
      <c r="C10311" s="68"/>
      <c r="D10311" s="68"/>
      <c r="E10311" s="68"/>
      <c r="F10311" s="68"/>
      <c r="G10311" s="389"/>
      <c r="H10311" s="387" t="b" cm="1">
        <f t="array" aca="1" ref="H10311" ca="1">EsNegrita(BP[[#This Row],[CODIGO]])</f>
        <v>0</v>
      </c>
      <c r="I10311" s="387" t="b" cm="1">
        <f t="array" ref="I10311">_xlfn.LET(
    _xlpm.codigos_devolucion, _xlfn.UNIQUE(_xlfn._xlws.FILTER(BP[CODIGO], ISNUMBER(SEARCH("devoluci", BP[NOMBRE CUENTA])), {""})),
    ISNUMBER(MATCH(BP[[#This Row],[CODIGO]], _xlpm.codigos_devolucion, 0))
)</f>
        <v>0</v>
      </c>
    </row>
    <row r="10312" spans="1:9" x14ac:dyDescent="0.25">
      <c r="A10312" s="68"/>
      <c r="B10312" s="68"/>
      <c r="C10312" s="68"/>
      <c r="D10312" s="68"/>
      <c r="E10312" s="68"/>
      <c r="F10312" s="68"/>
      <c r="G10312" s="389"/>
      <c r="H10312" s="387" t="b" cm="1">
        <f t="array" aca="1" ref="H10312" ca="1">EsNegrita(BP[[#This Row],[CODIGO]])</f>
        <v>0</v>
      </c>
      <c r="I10312" s="387" t="b" cm="1">
        <f t="array" ref="I10312">_xlfn.LET(
    _xlpm.codigos_devolucion, _xlfn.UNIQUE(_xlfn._xlws.FILTER(BP[CODIGO], ISNUMBER(SEARCH("devoluci", BP[NOMBRE CUENTA])), {""})),
    ISNUMBER(MATCH(BP[[#This Row],[CODIGO]], _xlpm.codigos_devolucion, 0))
)</f>
        <v>0</v>
      </c>
    </row>
    <row r="10313" spans="1:9" x14ac:dyDescent="0.25">
      <c r="A10313" s="68"/>
      <c r="B10313" s="68"/>
      <c r="C10313" s="68"/>
      <c r="D10313" s="68"/>
      <c r="E10313" s="68"/>
      <c r="F10313" s="68"/>
      <c r="G10313" s="389"/>
      <c r="H10313" s="387" t="b" cm="1">
        <f t="array" aca="1" ref="H10313" ca="1">EsNegrita(BP[[#This Row],[CODIGO]])</f>
        <v>0</v>
      </c>
      <c r="I10313" s="387" t="b" cm="1">
        <f t="array" ref="I10313">_xlfn.LET(
    _xlpm.codigos_devolucion, _xlfn.UNIQUE(_xlfn._xlws.FILTER(BP[CODIGO], ISNUMBER(SEARCH("devoluci", BP[NOMBRE CUENTA])), {""})),
    ISNUMBER(MATCH(BP[[#This Row],[CODIGO]], _xlpm.codigos_devolucion, 0))
)</f>
        <v>0</v>
      </c>
    </row>
    <row r="10314" spans="1:9" x14ac:dyDescent="0.25">
      <c r="A10314" s="68"/>
      <c r="B10314" s="68"/>
      <c r="C10314" s="68"/>
      <c r="D10314" s="68"/>
      <c r="E10314" s="68"/>
      <c r="F10314" s="68"/>
      <c r="G10314" s="389"/>
      <c r="H10314" s="387" t="b" cm="1">
        <f t="array" aca="1" ref="H10314" ca="1">EsNegrita(BP[[#This Row],[CODIGO]])</f>
        <v>0</v>
      </c>
      <c r="I10314" s="387" t="b" cm="1">
        <f t="array" ref="I10314">_xlfn.LET(
    _xlpm.codigos_devolucion, _xlfn.UNIQUE(_xlfn._xlws.FILTER(BP[CODIGO], ISNUMBER(SEARCH("devoluci", BP[NOMBRE CUENTA])), {""})),
    ISNUMBER(MATCH(BP[[#This Row],[CODIGO]], _xlpm.codigos_devolucion, 0))
)</f>
        <v>0</v>
      </c>
    </row>
    <row r="10315" spans="1:9" x14ac:dyDescent="0.25">
      <c r="A10315" s="68"/>
      <c r="B10315" s="68"/>
      <c r="C10315" s="68"/>
      <c r="D10315" s="68"/>
      <c r="E10315" s="68"/>
      <c r="F10315" s="68"/>
      <c r="G10315" s="389"/>
      <c r="H10315" s="387" t="b" cm="1">
        <f t="array" aca="1" ref="H10315" ca="1">EsNegrita(BP[[#This Row],[CODIGO]])</f>
        <v>0</v>
      </c>
      <c r="I10315" s="387" t="b" cm="1">
        <f t="array" ref="I10315">_xlfn.LET(
    _xlpm.codigos_devolucion, _xlfn.UNIQUE(_xlfn._xlws.FILTER(BP[CODIGO], ISNUMBER(SEARCH("devoluci", BP[NOMBRE CUENTA])), {""})),
    ISNUMBER(MATCH(BP[[#This Row],[CODIGO]], _xlpm.codigos_devolucion, 0))
)</f>
        <v>0</v>
      </c>
    </row>
    <row r="10316" spans="1:9" x14ac:dyDescent="0.25">
      <c r="A10316" s="68"/>
      <c r="B10316" s="68"/>
      <c r="C10316" s="68"/>
      <c r="D10316" s="68"/>
      <c r="E10316" s="68"/>
      <c r="F10316" s="68"/>
      <c r="G10316" s="389"/>
      <c r="H10316" s="387" t="b" cm="1">
        <f t="array" aca="1" ref="H10316" ca="1">EsNegrita(BP[[#This Row],[CODIGO]])</f>
        <v>0</v>
      </c>
      <c r="I10316" s="387" t="b" cm="1">
        <f t="array" ref="I10316">_xlfn.LET(
    _xlpm.codigos_devolucion, _xlfn.UNIQUE(_xlfn._xlws.FILTER(BP[CODIGO], ISNUMBER(SEARCH("devoluci", BP[NOMBRE CUENTA])), {""})),
    ISNUMBER(MATCH(BP[[#This Row],[CODIGO]], _xlpm.codigos_devolucion, 0))
)</f>
        <v>0</v>
      </c>
    </row>
    <row r="10317" spans="1:9" x14ac:dyDescent="0.25">
      <c r="A10317" s="68"/>
      <c r="B10317" s="68"/>
      <c r="C10317" s="68"/>
      <c r="D10317" s="68"/>
      <c r="E10317" s="68"/>
      <c r="F10317" s="68"/>
      <c r="G10317" s="389"/>
      <c r="H10317" s="387" t="b" cm="1">
        <f t="array" aca="1" ref="H10317" ca="1">EsNegrita(BP[[#This Row],[CODIGO]])</f>
        <v>0</v>
      </c>
      <c r="I10317" s="387" t="b" cm="1">
        <f t="array" ref="I10317">_xlfn.LET(
    _xlpm.codigos_devolucion, _xlfn.UNIQUE(_xlfn._xlws.FILTER(BP[CODIGO], ISNUMBER(SEARCH("devoluci", BP[NOMBRE CUENTA])), {""})),
    ISNUMBER(MATCH(BP[[#This Row],[CODIGO]], _xlpm.codigos_devolucion, 0))
)</f>
        <v>0</v>
      </c>
    </row>
    <row r="10318" spans="1:9" x14ac:dyDescent="0.25">
      <c r="A10318" s="68"/>
      <c r="B10318" s="68"/>
      <c r="C10318" s="68"/>
      <c r="D10318" s="68"/>
      <c r="E10318" s="68"/>
      <c r="F10318" s="68"/>
      <c r="G10318" s="389"/>
      <c r="H10318" s="387" t="b" cm="1">
        <f t="array" aca="1" ref="H10318" ca="1">EsNegrita(BP[[#This Row],[CODIGO]])</f>
        <v>0</v>
      </c>
      <c r="I10318" s="387" t="b" cm="1">
        <f t="array" ref="I10318">_xlfn.LET(
    _xlpm.codigos_devolucion, _xlfn.UNIQUE(_xlfn._xlws.FILTER(BP[CODIGO], ISNUMBER(SEARCH("devoluci", BP[NOMBRE CUENTA])), {""})),
    ISNUMBER(MATCH(BP[[#This Row],[CODIGO]], _xlpm.codigos_devolucion, 0))
)</f>
        <v>0</v>
      </c>
    </row>
    <row r="10319" spans="1:9" x14ac:dyDescent="0.25">
      <c r="A10319" s="68"/>
      <c r="B10319" s="68"/>
      <c r="C10319" s="68"/>
      <c r="D10319" s="68"/>
      <c r="E10319" s="68"/>
      <c r="F10319" s="68"/>
      <c r="G10319" s="389"/>
      <c r="H10319" s="387" t="b" cm="1">
        <f t="array" aca="1" ref="H10319" ca="1">EsNegrita(BP[[#This Row],[CODIGO]])</f>
        <v>0</v>
      </c>
      <c r="I10319" s="387" t="b" cm="1">
        <f t="array" ref="I10319">_xlfn.LET(
    _xlpm.codigos_devolucion, _xlfn.UNIQUE(_xlfn._xlws.FILTER(BP[CODIGO], ISNUMBER(SEARCH("devoluci", BP[NOMBRE CUENTA])), {""})),
    ISNUMBER(MATCH(BP[[#This Row],[CODIGO]], _xlpm.codigos_devolucion, 0))
)</f>
        <v>0</v>
      </c>
    </row>
    <row r="10320" spans="1:9" x14ac:dyDescent="0.25">
      <c r="A10320" s="68"/>
      <c r="B10320" s="68"/>
      <c r="C10320" s="68"/>
      <c r="D10320" s="68"/>
      <c r="E10320" s="68"/>
      <c r="F10320" s="68"/>
      <c r="G10320" s="389"/>
      <c r="H10320" s="387" t="b" cm="1">
        <f t="array" aca="1" ref="H10320" ca="1">EsNegrita(BP[[#This Row],[CODIGO]])</f>
        <v>0</v>
      </c>
      <c r="I10320" s="387" t="b" cm="1">
        <f t="array" ref="I10320">_xlfn.LET(
    _xlpm.codigos_devolucion, _xlfn.UNIQUE(_xlfn._xlws.FILTER(BP[CODIGO], ISNUMBER(SEARCH("devoluci", BP[NOMBRE CUENTA])), {""})),
    ISNUMBER(MATCH(BP[[#This Row],[CODIGO]], _xlpm.codigos_devolucion, 0))
)</f>
        <v>0</v>
      </c>
    </row>
    <row r="10321" spans="1:9" x14ac:dyDescent="0.25">
      <c r="A10321" s="68"/>
      <c r="B10321" s="68"/>
      <c r="C10321" s="68"/>
      <c r="D10321" s="68"/>
      <c r="E10321" s="68"/>
      <c r="F10321" s="68"/>
      <c r="G10321" s="389"/>
      <c r="H10321" s="387" t="b" cm="1">
        <f t="array" aca="1" ref="H10321" ca="1">EsNegrita(BP[[#This Row],[CODIGO]])</f>
        <v>0</v>
      </c>
      <c r="I10321" s="387" t="b" cm="1">
        <f t="array" ref="I10321">_xlfn.LET(
    _xlpm.codigos_devolucion, _xlfn.UNIQUE(_xlfn._xlws.FILTER(BP[CODIGO], ISNUMBER(SEARCH("devoluci", BP[NOMBRE CUENTA])), {""})),
    ISNUMBER(MATCH(BP[[#This Row],[CODIGO]], _xlpm.codigos_devolucion, 0))
)</f>
        <v>0</v>
      </c>
    </row>
    <row r="10322" spans="1:9" x14ac:dyDescent="0.25">
      <c r="A10322" s="68"/>
      <c r="B10322" s="68"/>
      <c r="C10322" s="68"/>
      <c r="D10322" s="68"/>
      <c r="E10322" s="68"/>
      <c r="F10322" s="68"/>
      <c r="G10322" s="389"/>
      <c r="H10322" s="387" t="b" cm="1">
        <f t="array" aca="1" ref="H10322" ca="1">EsNegrita(BP[[#This Row],[CODIGO]])</f>
        <v>0</v>
      </c>
      <c r="I10322" s="387" t="b" cm="1">
        <f t="array" ref="I10322">_xlfn.LET(
    _xlpm.codigos_devolucion, _xlfn.UNIQUE(_xlfn._xlws.FILTER(BP[CODIGO], ISNUMBER(SEARCH("devoluci", BP[NOMBRE CUENTA])), {""})),
    ISNUMBER(MATCH(BP[[#This Row],[CODIGO]], _xlpm.codigos_devolucion, 0))
)</f>
        <v>0</v>
      </c>
    </row>
    <row r="10323" spans="1:9" x14ac:dyDescent="0.25">
      <c r="A10323" s="68"/>
      <c r="B10323" s="68"/>
      <c r="C10323" s="68"/>
      <c r="D10323" s="68"/>
      <c r="E10323" s="68"/>
      <c r="F10323" s="68"/>
      <c r="G10323" s="389"/>
      <c r="H10323" s="387" t="b" cm="1">
        <f t="array" aca="1" ref="H10323" ca="1">EsNegrita(BP[[#This Row],[CODIGO]])</f>
        <v>0</v>
      </c>
      <c r="I10323" s="387" t="b" cm="1">
        <f t="array" ref="I10323">_xlfn.LET(
    _xlpm.codigos_devolucion, _xlfn.UNIQUE(_xlfn._xlws.FILTER(BP[CODIGO], ISNUMBER(SEARCH("devoluci", BP[NOMBRE CUENTA])), {""})),
    ISNUMBER(MATCH(BP[[#This Row],[CODIGO]], _xlpm.codigos_devolucion, 0))
)</f>
        <v>0</v>
      </c>
    </row>
    <row r="10324" spans="1:9" x14ac:dyDescent="0.25">
      <c r="A10324" s="68"/>
      <c r="B10324" s="68"/>
      <c r="C10324" s="68"/>
      <c r="D10324" s="68"/>
      <c r="E10324" s="68"/>
      <c r="F10324" s="68"/>
      <c r="G10324" s="389"/>
      <c r="H10324" s="387" t="b" cm="1">
        <f t="array" aca="1" ref="H10324" ca="1">EsNegrita(BP[[#This Row],[CODIGO]])</f>
        <v>0</v>
      </c>
      <c r="I10324" s="387" t="b" cm="1">
        <f t="array" ref="I10324">_xlfn.LET(
    _xlpm.codigos_devolucion, _xlfn.UNIQUE(_xlfn._xlws.FILTER(BP[CODIGO], ISNUMBER(SEARCH("devoluci", BP[NOMBRE CUENTA])), {""})),
    ISNUMBER(MATCH(BP[[#This Row],[CODIGO]], _xlpm.codigos_devolucion, 0))
)</f>
        <v>0</v>
      </c>
    </row>
    <row r="10325" spans="1:9" x14ac:dyDescent="0.25">
      <c r="A10325" s="68"/>
      <c r="B10325" s="68"/>
      <c r="C10325" s="68"/>
      <c r="D10325" s="68"/>
      <c r="E10325" s="68"/>
      <c r="F10325" s="68"/>
      <c r="G10325" s="389"/>
      <c r="H10325" s="387" t="b" cm="1">
        <f t="array" aca="1" ref="H10325" ca="1">EsNegrita(BP[[#This Row],[CODIGO]])</f>
        <v>0</v>
      </c>
      <c r="I10325" s="387" t="b" cm="1">
        <f t="array" ref="I10325">_xlfn.LET(
    _xlpm.codigos_devolucion, _xlfn.UNIQUE(_xlfn._xlws.FILTER(BP[CODIGO], ISNUMBER(SEARCH("devoluci", BP[NOMBRE CUENTA])), {""})),
    ISNUMBER(MATCH(BP[[#This Row],[CODIGO]], _xlpm.codigos_devolucion, 0))
)</f>
        <v>0</v>
      </c>
    </row>
    <row r="10326" spans="1:9" x14ac:dyDescent="0.25">
      <c r="A10326" s="68"/>
      <c r="B10326" s="68"/>
      <c r="C10326" s="68"/>
      <c r="D10326" s="68"/>
      <c r="E10326" s="68"/>
      <c r="F10326" s="68"/>
      <c r="G10326" s="389"/>
      <c r="H10326" s="387" t="b" cm="1">
        <f t="array" aca="1" ref="H10326" ca="1">EsNegrita(BP[[#This Row],[CODIGO]])</f>
        <v>0</v>
      </c>
      <c r="I10326" s="387" t="b" cm="1">
        <f t="array" ref="I10326">_xlfn.LET(
    _xlpm.codigos_devolucion, _xlfn.UNIQUE(_xlfn._xlws.FILTER(BP[CODIGO], ISNUMBER(SEARCH("devoluci", BP[NOMBRE CUENTA])), {""})),
    ISNUMBER(MATCH(BP[[#This Row],[CODIGO]], _xlpm.codigos_devolucion, 0))
)</f>
        <v>0</v>
      </c>
    </row>
    <row r="10327" spans="1:9" x14ac:dyDescent="0.25">
      <c r="A10327" s="68"/>
      <c r="B10327" s="68"/>
      <c r="C10327" s="68"/>
      <c r="D10327" s="68"/>
      <c r="E10327" s="68"/>
      <c r="F10327" s="68"/>
      <c r="G10327" s="389"/>
      <c r="H10327" s="387" t="b" cm="1">
        <f t="array" aca="1" ref="H10327" ca="1">EsNegrita(BP[[#This Row],[CODIGO]])</f>
        <v>0</v>
      </c>
      <c r="I10327" s="387" t="b" cm="1">
        <f t="array" ref="I10327">_xlfn.LET(
    _xlpm.codigos_devolucion, _xlfn.UNIQUE(_xlfn._xlws.FILTER(BP[CODIGO], ISNUMBER(SEARCH("devoluci", BP[NOMBRE CUENTA])), {""})),
    ISNUMBER(MATCH(BP[[#This Row],[CODIGO]], _xlpm.codigos_devolucion, 0))
)</f>
        <v>0</v>
      </c>
    </row>
    <row r="10328" spans="1:9" x14ac:dyDescent="0.25">
      <c r="A10328" s="68"/>
      <c r="B10328" s="68"/>
      <c r="C10328" s="68"/>
      <c r="D10328" s="68"/>
      <c r="E10328" s="68"/>
      <c r="F10328" s="68"/>
      <c r="G10328" s="389"/>
      <c r="H10328" s="387" t="b" cm="1">
        <f t="array" aca="1" ref="H10328" ca="1">EsNegrita(BP[[#This Row],[CODIGO]])</f>
        <v>0</v>
      </c>
      <c r="I10328" s="387" t="b" cm="1">
        <f t="array" ref="I10328">_xlfn.LET(
    _xlpm.codigos_devolucion, _xlfn.UNIQUE(_xlfn._xlws.FILTER(BP[CODIGO], ISNUMBER(SEARCH("devoluci", BP[NOMBRE CUENTA])), {""})),
    ISNUMBER(MATCH(BP[[#This Row],[CODIGO]], _xlpm.codigos_devolucion, 0))
)</f>
        <v>0</v>
      </c>
    </row>
    <row r="10329" spans="1:9" x14ac:dyDescent="0.25">
      <c r="A10329" s="68"/>
      <c r="B10329" s="68"/>
      <c r="C10329" s="68"/>
      <c r="D10329" s="68"/>
      <c r="E10329" s="68"/>
      <c r="F10329" s="68"/>
      <c r="G10329" s="389"/>
      <c r="H10329" s="387" t="b" cm="1">
        <f t="array" aca="1" ref="H10329" ca="1">EsNegrita(BP[[#This Row],[CODIGO]])</f>
        <v>0</v>
      </c>
      <c r="I10329" s="387" t="b" cm="1">
        <f t="array" ref="I10329">_xlfn.LET(
    _xlpm.codigos_devolucion, _xlfn.UNIQUE(_xlfn._xlws.FILTER(BP[CODIGO], ISNUMBER(SEARCH("devoluci", BP[NOMBRE CUENTA])), {""})),
    ISNUMBER(MATCH(BP[[#This Row],[CODIGO]], _xlpm.codigos_devolucion, 0))
)</f>
        <v>0</v>
      </c>
    </row>
    <row r="10330" spans="1:9" x14ac:dyDescent="0.25">
      <c r="A10330" s="68"/>
      <c r="B10330" s="68"/>
      <c r="C10330" s="68"/>
      <c r="D10330" s="68"/>
      <c r="E10330" s="68"/>
      <c r="F10330" s="68"/>
      <c r="G10330" s="389"/>
      <c r="H10330" s="387" t="b" cm="1">
        <f t="array" aca="1" ref="H10330" ca="1">EsNegrita(BP[[#This Row],[CODIGO]])</f>
        <v>0</v>
      </c>
      <c r="I10330" s="387" t="b" cm="1">
        <f t="array" ref="I10330">_xlfn.LET(
    _xlpm.codigos_devolucion, _xlfn.UNIQUE(_xlfn._xlws.FILTER(BP[CODIGO], ISNUMBER(SEARCH("devoluci", BP[NOMBRE CUENTA])), {""})),
    ISNUMBER(MATCH(BP[[#This Row],[CODIGO]], _xlpm.codigos_devolucion, 0))
)</f>
        <v>0</v>
      </c>
    </row>
    <row r="10331" spans="1:9" x14ac:dyDescent="0.25">
      <c r="A10331" s="68"/>
      <c r="B10331" s="68"/>
      <c r="C10331" s="68"/>
      <c r="D10331" s="68"/>
      <c r="E10331" s="68"/>
      <c r="F10331" s="68"/>
      <c r="G10331" s="389"/>
      <c r="H10331" s="387" t="b" cm="1">
        <f t="array" aca="1" ref="H10331" ca="1">EsNegrita(BP[[#This Row],[CODIGO]])</f>
        <v>0</v>
      </c>
      <c r="I10331" s="387" t="b" cm="1">
        <f t="array" ref="I10331">_xlfn.LET(
    _xlpm.codigos_devolucion, _xlfn.UNIQUE(_xlfn._xlws.FILTER(BP[CODIGO], ISNUMBER(SEARCH("devoluci", BP[NOMBRE CUENTA])), {""})),
    ISNUMBER(MATCH(BP[[#This Row],[CODIGO]], _xlpm.codigos_devolucion, 0))
)</f>
        <v>0</v>
      </c>
    </row>
    <row r="10332" spans="1:9" x14ac:dyDescent="0.25">
      <c r="A10332" s="68"/>
      <c r="B10332" s="68"/>
      <c r="C10332" s="68"/>
      <c r="D10332" s="68"/>
      <c r="E10332" s="68"/>
      <c r="F10332" s="68"/>
      <c r="G10332" s="389"/>
      <c r="H10332" s="387" t="b" cm="1">
        <f t="array" aca="1" ref="H10332" ca="1">EsNegrita(BP[[#This Row],[CODIGO]])</f>
        <v>0</v>
      </c>
      <c r="I10332" s="387" t="b" cm="1">
        <f t="array" ref="I10332">_xlfn.LET(
    _xlpm.codigos_devolucion, _xlfn.UNIQUE(_xlfn._xlws.FILTER(BP[CODIGO], ISNUMBER(SEARCH("devoluci", BP[NOMBRE CUENTA])), {""})),
    ISNUMBER(MATCH(BP[[#This Row],[CODIGO]], _xlpm.codigos_devolucion, 0))
)</f>
        <v>0</v>
      </c>
    </row>
    <row r="10333" spans="1:9" x14ac:dyDescent="0.25">
      <c r="A10333" s="68"/>
      <c r="B10333" s="68"/>
      <c r="C10333" s="68"/>
      <c r="D10333" s="68"/>
      <c r="E10333" s="68"/>
      <c r="F10333" s="68"/>
      <c r="G10333" s="389"/>
      <c r="H10333" s="387" t="b" cm="1">
        <f t="array" aca="1" ref="H10333" ca="1">EsNegrita(BP[[#This Row],[CODIGO]])</f>
        <v>0</v>
      </c>
      <c r="I10333" s="387" t="b" cm="1">
        <f t="array" ref="I10333">_xlfn.LET(
    _xlpm.codigos_devolucion, _xlfn.UNIQUE(_xlfn._xlws.FILTER(BP[CODIGO], ISNUMBER(SEARCH("devoluci", BP[NOMBRE CUENTA])), {""})),
    ISNUMBER(MATCH(BP[[#This Row],[CODIGO]], _xlpm.codigos_devolucion, 0))
)</f>
        <v>0</v>
      </c>
    </row>
    <row r="10334" spans="1:9" x14ac:dyDescent="0.25">
      <c r="A10334" s="68"/>
      <c r="B10334" s="68"/>
      <c r="C10334" s="68"/>
      <c r="D10334" s="68"/>
      <c r="E10334" s="68"/>
      <c r="F10334" s="68"/>
      <c r="G10334" s="389"/>
      <c r="H10334" s="387" t="b" cm="1">
        <f t="array" aca="1" ref="H10334" ca="1">EsNegrita(BP[[#This Row],[CODIGO]])</f>
        <v>0</v>
      </c>
      <c r="I10334" s="387" t="b" cm="1">
        <f t="array" ref="I10334">_xlfn.LET(
    _xlpm.codigos_devolucion, _xlfn.UNIQUE(_xlfn._xlws.FILTER(BP[CODIGO], ISNUMBER(SEARCH("devoluci", BP[NOMBRE CUENTA])), {""})),
    ISNUMBER(MATCH(BP[[#This Row],[CODIGO]], _xlpm.codigos_devolucion, 0))
)</f>
        <v>0</v>
      </c>
    </row>
    <row r="10335" spans="1:9" x14ac:dyDescent="0.25">
      <c r="A10335" s="68"/>
      <c r="B10335" s="68"/>
      <c r="C10335" s="68"/>
      <c r="D10335" s="68"/>
      <c r="E10335" s="68"/>
      <c r="F10335" s="68"/>
      <c r="G10335" s="389"/>
      <c r="H10335" s="387" t="b" cm="1">
        <f t="array" aca="1" ref="H10335" ca="1">EsNegrita(BP[[#This Row],[CODIGO]])</f>
        <v>0</v>
      </c>
      <c r="I10335" s="387" t="b" cm="1">
        <f t="array" ref="I10335">_xlfn.LET(
    _xlpm.codigos_devolucion, _xlfn.UNIQUE(_xlfn._xlws.FILTER(BP[CODIGO], ISNUMBER(SEARCH("devoluci", BP[NOMBRE CUENTA])), {""})),
    ISNUMBER(MATCH(BP[[#This Row],[CODIGO]], _xlpm.codigos_devolucion, 0))
)</f>
        <v>0</v>
      </c>
    </row>
    <row r="10336" spans="1:9" x14ac:dyDescent="0.25">
      <c r="A10336" s="68"/>
      <c r="B10336" s="68"/>
      <c r="C10336" s="68"/>
      <c r="D10336" s="68"/>
      <c r="E10336" s="68"/>
      <c r="F10336" s="68"/>
      <c r="G10336" s="389"/>
      <c r="H10336" s="387" t="b" cm="1">
        <f t="array" aca="1" ref="H10336" ca="1">EsNegrita(BP[[#This Row],[CODIGO]])</f>
        <v>0</v>
      </c>
      <c r="I10336" s="387" t="b" cm="1">
        <f t="array" ref="I10336">_xlfn.LET(
    _xlpm.codigos_devolucion, _xlfn.UNIQUE(_xlfn._xlws.FILTER(BP[CODIGO], ISNUMBER(SEARCH("devoluci", BP[NOMBRE CUENTA])), {""})),
    ISNUMBER(MATCH(BP[[#This Row],[CODIGO]], _xlpm.codigos_devolucion, 0))
)</f>
        <v>0</v>
      </c>
    </row>
    <row r="10337" spans="1:9" x14ac:dyDescent="0.25">
      <c r="A10337" s="68"/>
      <c r="B10337" s="68"/>
      <c r="C10337" s="68"/>
      <c r="D10337" s="68"/>
      <c r="E10337" s="68"/>
      <c r="F10337" s="68"/>
      <c r="G10337" s="389"/>
      <c r="H10337" s="387" t="b" cm="1">
        <f t="array" aca="1" ref="H10337" ca="1">EsNegrita(BP[[#This Row],[CODIGO]])</f>
        <v>0</v>
      </c>
      <c r="I10337" s="387" t="b" cm="1">
        <f t="array" ref="I10337">_xlfn.LET(
    _xlpm.codigos_devolucion, _xlfn.UNIQUE(_xlfn._xlws.FILTER(BP[CODIGO], ISNUMBER(SEARCH("devoluci", BP[NOMBRE CUENTA])), {""})),
    ISNUMBER(MATCH(BP[[#This Row],[CODIGO]], _xlpm.codigos_devolucion, 0))
)</f>
        <v>0</v>
      </c>
    </row>
    <row r="10338" spans="1:9" x14ac:dyDescent="0.25">
      <c r="A10338" s="68"/>
      <c r="B10338" s="68"/>
      <c r="C10338" s="68"/>
      <c r="D10338" s="68"/>
      <c r="E10338" s="68"/>
      <c r="F10338" s="68"/>
      <c r="G10338" s="389"/>
      <c r="H10338" s="387" t="b" cm="1">
        <f t="array" aca="1" ref="H10338" ca="1">EsNegrita(BP[[#This Row],[CODIGO]])</f>
        <v>0</v>
      </c>
      <c r="I10338" s="387" t="b" cm="1">
        <f t="array" ref="I10338">_xlfn.LET(
    _xlpm.codigos_devolucion, _xlfn.UNIQUE(_xlfn._xlws.FILTER(BP[CODIGO], ISNUMBER(SEARCH("devoluci", BP[NOMBRE CUENTA])), {""})),
    ISNUMBER(MATCH(BP[[#This Row],[CODIGO]], _xlpm.codigos_devolucion, 0))
)</f>
        <v>0</v>
      </c>
    </row>
    <row r="10339" spans="1:9" x14ac:dyDescent="0.25">
      <c r="A10339" s="68"/>
      <c r="B10339" s="68"/>
      <c r="C10339" s="68"/>
      <c r="D10339" s="68"/>
      <c r="E10339" s="68"/>
      <c r="F10339" s="68"/>
      <c r="G10339" s="389"/>
      <c r="H10339" s="387" t="b" cm="1">
        <f t="array" aca="1" ref="H10339" ca="1">EsNegrita(BP[[#This Row],[CODIGO]])</f>
        <v>0</v>
      </c>
      <c r="I10339" s="387" t="b" cm="1">
        <f t="array" ref="I10339">_xlfn.LET(
    _xlpm.codigos_devolucion, _xlfn.UNIQUE(_xlfn._xlws.FILTER(BP[CODIGO], ISNUMBER(SEARCH("devoluci", BP[NOMBRE CUENTA])), {""})),
    ISNUMBER(MATCH(BP[[#This Row],[CODIGO]], _xlpm.codigos_devolucion, 0))
)</f>
        <v>0</v>
      </c>
    </row>
    <row r="10340" spans="1:9" x14ac:dyDescent="0.25">
      <c r="A10340" s="68"/>
      <c r="B10340" s="68"/>
      <c r="C10340" s="68"/>
      <c r="D10340" s="68"/>
      <c r="E10340" s="68"/>
      <c r="F10340" s="68"/>
      <c r="G10340" s="389"/>
      <c r="H10340" s="387" t="b" cm="1">
        <f t="array" aca="1" ref="H10340" ca="1">EsNegrita(BP[[#This Row],[CODIGO]])</f>
        <v>0</v>
      </c>
      <c r="I10340" s="387" t="b" cm="1">
        <f t="array" ref="I10340">_xlfn.LET(
    _xlpm.codigos_devolucion, _xlfn.UNIQUE(_xlfn._xlws.FILTER(BP[CODIGO], ISNUMBER(SEARCH("devoluci", BP[NOMBRE CUENTA])), {""})),
    ISNUMBER(MATCH(BP[[#This Row],[CODIGO]], _xlpm.codigos_devolucion, 0))
)</f>
        <v>0</v>
      </c>
    </row>
    <row r="10341" spans="1:9" x14ac:dyDescent="0.25">
      <c r="A10341" s="68"/>
      <c r="B10341" s="68"/>
      <c r="C10341" s="68"/>
      <c r="D10341" s="68"/>
      <c r="E10341" s="68"/>
      <c r="F10341" s="68"/>
      <c r="G10341" s="389"/>
      <c r="H10341" s="387" t="b" cm="1">
        <f t="array" aca="1" ref="H10341" ca="1">EsNegrita(BP[[#This Row],[CODIGO]])</f>
        <v>0</v>
      </c>
      <c r="I10341" s="387" t="b" cm="1">
        <f t="array" ref="I10341">_xlfn.LET(
    _xlpm.codigos_devolucion, _xlfn.UNIQUE(_xlfn._xlws.FILTER(BP[CODIGO], ISNUMBER(SEARCH("devoluci", BP[NOMBRE CUENTA])), {""})),
    ISNUMBER(MATCH(BP[[#This Row],[CODIGO]], _xlpm.codigos_devolucion, 0))
)</f>
        <v>0</v>
      </c>
    </row>
    <row r="10342" spans="1:9" x14ac:dyDescent="0.25">
      <c r="A10342" s="68"/>
      <c r="B10342" s="68"/>
      <c r="C10342" s="68"/>
      <c r="D10342" s="68"/>
      <c r="E10342" s="68"/>
      <c r="F10342" s="68"/>
      <c r="G10342" s="389"/>
      <c r="H10342" s="387" t="b" cm="1">
        <f t="array" aca="1" ref="H10342" ca="1">EsNegrita(BP[[#This Row],[CODIGO]])</f>
        <v>0</v>
      </c>
      <c r="I10342" s="387" t="b" cm="1">
        <f t="array" ref="I10342">_xlfn.LET(
    _xlpm.codigos_devolucion, _xlfn.UNIQUE(_xlfn._xlws.FILTER(BP[CODIGO], ISNUMBER(SEARCH("devoluci", BP[NOMBRE CUENTA])), {""})),
    ISNUMBER(MATCH(BP[[#This Row],[CODIGO]], _xlpm.codigos_devolucion, 0))
)</f>
        <v>0</v>
      </c>
    </row>
    <row r="10343" spans="1:9" x14ac:dyDescent="0.25">
      <c r="A10343" s="68"/>
      <c r="B10343" s="68"/>
      <c r="C10343" s="68"/>
      <c r="D10343" s="68"/>
      <c r="E10343" s="68"/>
      <c r="F10343" s="68"/>
      <c r="G10343" s="389"/>
      <c r="H10343" s="387" t="b" cm="1">
        <f t="array" aca="1" ref="H10343" ca="1">EsNegrita(BP[[#This Row],[CODIGO]])</f>
        <v>0</v>
      </c>
      <c r="I10343" s="387" t="b" cm="1">
        <f t="array" ref="I10343">_xlfn.LET(
    _xlpm.codigos_devolucion, _xlfn.UNIQUE(_xlfn._xlws.FILTER(BP[CODIGO], ISNUMBER(SEARCH("devoluci", BP[NOMBRE CUENTA])), {""})),
    ISNUMBER(MATCH(BP[[#This Row],[CODIGO]], _xlpm.codigos_devolucion, 0))
)</f>
        <v>0</v>
      </c>
    </row>
    <row r="10344" spans="1:9" x14ac:dyDescent="0.25">
      <c r="A10344" s="68"/>
      <c r="B10344" s="68"/>
      <c r="C10344" s="68"/>
      <c r="D10344" s="68"/>
      <c r="E10344" s="68"/>
      <c r="F10344" s="68"/>
      <c r="G10344" s="389"/>
      <c r="H10344" s="387" t="b" cm="1">
        <f t="array" aca="1" ref="H10344" ca="1">EsNegrita(BP[[#This Row],[CODIGO]])</f>
        <v>0</v>
      </c>
      <c r="I10344" s="387" t="b" cm="1">
        <f t="array" ref="I10344">_xlfn.LET(
    _xlpm.codigos_devolucion, _xlfn.UNIQUE(_xlfn._xlws.FILTER(BP[CODIGO], ISNUMBER(SEARCH("devoluci", BP[NOMBRE CUENTA])), {""})),
    ISNUMBER(MATCH(BP[[#This Row],[CODIGO]], _xlpm.codigos_devolucion, 0))
)</f>
        <v>0</v>
      </c>
    </row>
    <row r="10345" spans="1:9" x14ac:dyDescent="0.25">
      <c r="A10345" s="68"/>
      <c r="B10345" s="68"/>
      <c r="C10345" s="68"/>
      <c r="D10345" s="68"/>
      <c r="E10345" s="68"/>
      <c r="F10345" s="68"/>
      <c r="G10345" s="389"/>
      <c r="H10345" s="387" t="b" cm="1">
        <f t="array" aca="1" ref="H10345" ca="1">EsNegrita(BP[[#This Row],[CODIGO]])</f>
        <v>0</v>
      </c>
      <c r="I10345" s="387" t="b" cm="1">
        <f t="array" ref="I10345">_xlfn.LET(
    _xlpm.codigos_devolucion, _xlfn.UNIQUE(_xlfn._xlws.FILTER(BP[CODIGO], ISNUMBER(SEARCH("devoluci", BP[NOMBRE CUENTA])), {""})),
    ISNUMBER(MATCH(BP[[#This Row],[CODIGO]], _xlpm.codigos_devolucion, 0))
)</f>
        <v>0</v>
      </c>
    </row>
    <row r="10346" spans="1:9" x14ac:dyDescent="0.25">
      <c r="A10346" s="68"/>
      <c r="B10346" s="68"/>
      <c r="C10346" s="68"/>
      <c r="D10346" s="68"/>
      <c r="E10346" s="68"/>
      <c r="F10346" s="68"/>
      <c r="G10346" s="389"/>
      <c r="H10346" s="387" t="b" cm="1">
        <f t="array" aca="1" ref="H10346" ca="1">EsNegrita(BP[[#This Row],[CODIGO]])</f>
        <v>0</v>
      </c>
      <c r="I10346" s="387" t="b" cm="1">
        <f t="array" ref="I10346">_xlfn.LET(
    _xlpm.codigos_devolucion, _xlfn.UNIQUE(_xlfn._xlws.FILTER(BP[CODIGO], ISNUMBER(SEARCH("devoluci", BP[NOMBRE CUENTA])), {""})),
    ISNUMBER(MATCH(BP[[#This Row],[CODIGO]], _xlpm.codigos_devolucion, 0))
)</f>
        <v>0</v>
      </c>
    </row>
    <row r="10347" spans="1:9" x14ac:dyDescent="0.25">
      <c r="A10347" s="68"/>
      <c r="B10347" s="68"/>
      <c r="C10347" s="68"/>
      <c r="D10347" s="68"/>
      <c r="E10347" s="68"/>
      <c r="F10347" s="68"/>
      <c r="G10347" s="389"/>
      <c r="H10347" s="387" t="b" cm="1">
        <f t="array" aca="1" ref="H10347" ca="1">EsNegrita(BP[[#This Row],[CODIGO]])</f>
        <v>0</v>
      </c>
      <c r="I10347" s="387" t="b" cm="1">
        <f t="array" ref="I10347">_xlfn.LET(
    _xlpm.codigos_devolucion, _xlfn.UNIQUE(_xlfn._xlws.FILTER(BP[CODIGO], ISNUMBER(SEARCH("devoluci", BP[NOMBRE CUENTA])), {""})),
    ISNUMBER(MATCH(BP[[#This Row],[CODIGO]], _xlpm.codigos_devolucion, 0))
)</f>
        <v>0</v>
      </c>
    </row>
    <row r="10348" spans="1:9" x14ac:dyDescent="0.25">
      <c r="A10348" s="68"/>
      <c r="B10348" s="68"/>
      <c r="C10348" s="68"/>
      <c r="D10348" s="68"/>
      <c r="E10348" s="68"/>
      <c r="F10348" s="68"/>
      <c r="G10348" s="389"/>
      <c r="H10348" s="387" t="b" cm="1">
        <f t="array" aca="1" ref="H10348" ca="1">EsNegrita(BP[[#This Row],[CODIGO]])</f>
        <v>0</v>
      </c>
      <c r="I10348" s="387" t="b" cm="1">
        <f t="array" ref="I10348">_xlfn.LET(
    _xlpm.codigos_devolucion, _xlfn.UNIQUE(_xlfn._xlws.FILTER(BP[CODIGO], ISNUMBER(SEARCH("devoluci", BP[NOMBRE CUENTA])), {""})),
    ISNUMBER(MATCH(BP[[#This Row],[CODIGO]], _xlpm.codigos_devolucion, 0))
)</f>
        <v>0</v>
      </c>
    </row>
    <row r="10349" spans="1:9" x14ac:dyDescent="0.25">
      <c r="A10349" s="68"/>
      <c r="B10349" s="68"/>
      <c r="C10349" s="68"/>
      <c r="D10349" s="68"/>
      <c r="E10349" s="68"/>
      <c r="F10349" s="68"/>
      <c r="G10349" s="389"/>
      <c r="H10349" s="387" t="b" cm="1">
        <f t="array" aca="1" ref="H10349" ca="1">EsNegrita(BP[[#This Row],[CODIGO]])</f>
        <v>0</v>
      </c>
      <c r="I10349" s="387" t="b" cm="1">
        <f t="array" ref="I10349">_xlfn.LET(
    _xlpm.codigos_devolucion, _xlfn.UNIQUE(_xlfn._xlws.FILTER(BP[CODIGO], ISNUMBER(SEARCH("devoluci", BP[NOMBRE CUENTA])), {""})),
    ISNUMBER(MATCH(BP[[#This Row],[CODIGO]], _xlpm.codigos_devolucion, 0))
)</f>
        <v>0</v>
      </c>
    </row>
    <row r="10350" spans="1:9" x14ac:dyDescent="0.25">
      <c r="A10350" s="68"/>
      <c r="B10350" s="68"/>
      <c r="C10350" s="68"/>
      <c r="D10350" s="68"/>
      <c r="E10350" s="68"/>
      <c r="F10350" s="68"/>
      <c r="G10350" s="389"/>
      <c r="H10350" s="387" t="b" cm="1">
        <f t="array" aca="1" ref="H10350" ca="1">EsNegrita(BP[[#This Row],[CODIGO]])</f>
        <v>0</v>
      </c>
      <c r="I10350" s="387" t="b" cm="1">
        <f t="array" ref="I10350">_xlfn.LET(
    _xlpm.codigos_devolucion, _xlfn.UNIQUE(_xlfn._xlws.FILTER(BP[CODIGO], ISNUMBER(SEARCH("devoluci", BP[NOMBRE CUENTA])), {""})),
    ISNUMBER(MATCH(BP[[#This Row],[CODIGO]], _xlpm.codigos_devolucion, 0))
)</f>
        <v>0</v>
      </c>
    </row>
    <row r="10351" spans="1:9" x14ac:dyDescent="0.25">
      <c r="A10351" s="68"/>
      <c r="B10351" s="68"/>
      <c r="C10351" s="68"/>
      <c r="D10351" s="68"/>
      <c r="E10351" s="68"/>
      <c r="F10351" s="68"/>
      <c r="G10351" s="389"/>
      <c r="H10351" s="387" t="b" cm="1">
        <f t="array" aca="1" ref="H10351" ca="1">EsNegrita(BP[[#This Row],[CODIGO]])</f>
        <v>0</v>
      </c>
      <c r="I10351" s="387" t="b" cm="1">
        <f t="array" ref="I10351">_xlfn.LET(
    _xlpm.codigos_devolucion, _xlfn.UNIQUE(_xlfn._xlws.FILTER(BP[CODIGO], ISNUMBER(SEARCH("devoluci", BP[NOMBRE CUENTA])), {""})),
    ISNUMBER(MATCH(BP[[#This Row],[CODIGO]], _xlpm.codigos_devolucion, 0))
)</f>
        <v>0</v>
      </c>
    </row>
    <row r="10352" spans="1:9" x14ac:dyDescent="0.25">
      <c r="A10352" s="68"/>
      <c r="B10352" s="68"/>
      <c r="C10352" s="68"/>
      <c r="D10352" s="68"/>
      <c r="E10352" s="68"/>
      <c r="F10352" s="68"/>
      <c r="G10352" s="389"/>
      <c r="H10352" s="387" t="b" cm="1">
        <f t="array" aca="1" ref="H10352" ca="1">EsNegrita(BP[[#This Row],[CODIGO]])</f>
        <v>0</v>
      </c>
      <c r="I10352" s="387" t="b" cm="1">
        <f t="array" ref="I10352">_xlfn.LET(
    _xlpm.codigos_devolucion, _xlfn.UNIQUE(_xlfn._xlws.FILTER(BP[CODIGO], ISNUMBER(SEARCH("devoluci", BP[NOMBRE CUENTA])), {""})),
    ISNUMBER(MATCH(BP[[#This Row],[CODIGO]], _xlpm.codigos_devolucion, 0))
)</f>
        <v>0</v>
      </c>
    </row>
    <row r="10353" spans="1:9" x14ac:dyDescent="0.25">
      <c r="A10353" s="68"/>
      <c r="B10353" s="68"/>
      <c r="C10353" s="68"/>
      <c r="D10353" s="68"/>
      <c r="E10353" s="68"/>
      <c r="F10353" s="68"/>
      <c r="G10353" s="389"/>
      <c r="H10353" s="387" t="b" cm="1">
        <f t="array" aca="1" ref="H10353" ca="1">EsNegrita(BP[[#This Row],[CODIGO]])</f>
        <v>0</v>
      </c>
      <c r="I10353" s="387" t="b" cm="1">
        <f t="array" ref="I10353">_xlfn.LET(
    _xlpm.codigos_devolucion, _xlfn.UNIQUE(_xlfn._xlws.FILTER(BP[CODIGO], ISNUMBER(SEARCH("devoluci", BP[NOMBRE CUENTA])), {""})),
    ISNUMBER(MATCH(BP[[#This Row],[CODIGO]], _xlpm.codigos_devolucion, 0))
)</f>
        <v>0</v>
      </c>
    </row>
    <row r="10354" spans="1:9" x14ac:dyDescent="0.25">
      <c r="A10354" s="68"/>
      <c r="B10354" s="68"/>
      <c r="C10354" s="68"/>
      <c r="D10354" s="68"/>
      <c r="E10354" s="68"/>
      <c r="F10354" s="68"/>
      <c r="G10354" s="389"/>
      <c r="H10354" s="387" t="b" cm="1">
        <f t="array" aca="1" ref="H10354" ca="1">EsNegrita(BP[[#This Row],[CODIGO]])</f>
        <v>0</v>
      </c>
      <c r="I10354" s="387" t="b" cm="1">
        <f t="array" ref="I10354">_xlfn.LET(
    _xlpm.codigos_devolucion, _xlfn.UNIQUE(_xlfn._xlws.FILTER(BP[CODIGO], ISNUMBER(SEARCH("devoluci", BP[NOMBRE CUENTA])), {""})),
    ISNUMBER(MATCH(BP[[#This Row],[CODIGO]], _xlpm.codigos_devolucion, 0))
)</f>
        <v>0</v>
      </c>
    </row>
    <row r="10355" spans="1:9" x14ac:dyDescent="0.25">
      <c r="A10355" s="68"/>
      <c r="B10355" s="68"/>
      <c r="C10355" s="68"/>
      <c r="D10355" s="68"/>
      <c r="E10355" s="68"/>
      <c r="F10355" s="68"/>
      <c r="G10355" s="389"/>
      <c r="H10355" s="387" t="b" cm="1">
        <f t="array" aca="1" ref="H10355" ca="1">EsNegrita(BP[[#This Row],[CODIGO]])</f>
        <v>0</v>
      </c>
      <c r="I10355" s="387" t="b" cm="1">
        <f t="array" ref="I10355">_xlfn.LET(
    _xlpm.codigos_devolucion, _xlfn.UNIQUE(_xlfn._xlws.FILTER(BP[CODIGO], ISNUMBER(SEARCH("devoluci", BP[NOMBRE CUENTA])), {""})),
    ISNUMBER(MATCH(BP[[#This Row],[CODIGO]], _xlpm.codigos_devolucion, 0))
)</f>
        <v>0</v>
      </c>
    </row>
    <row r="10356" spans="1:9" x14ac:dyDescent="0.25">
      <c r="A10356" s="68"/>
      <c r="B10356" s="68"/>
      <c r="C10356" s="68"/>
      <c r="D10356" s="68"/>
      <c r="E10356" s="68"/>
      <c r="F10356" s="68"/>
      <c r="G10356" s="389"/>
      <c r="H10356" s="387" t="b" cm="1">
        <f t="array" aca="1" ref="H10356" ca="1">EsNegrita(BP[[#This Row],[CODIGO]])</f>
        <v>0</v>
      </c>
      <c r="I10356" s="387" t="b" cm="1">
        <f t="array" ref="I10356">_xlfn.LET(
    _xlpm.codigos_devolucion, _xlfn.UNIQUE(_xlfn._xlws.FILTER(BP[CODIGO], ISNUMBER(SEARCH("devoluci", BP[NOMBRE CUENTA])), {""})),
    ISNUMBER(MATCH(BP[[#This Row],[CODIGO]], _xlpm.codigos_devolucion, 0))
)</f>
        <v>0</v>
      </c>
    </row>
    <row r="10357" spans="1:9" x14ac:dyDescent="0.25">
      <c r="A10357" s="68"/>
      <c r="B10357" s="68"/>
      <c r="C10357" s="68"/>
      <c r="D10357" s="68"/>
      <c r="E10357" s="68"/>
      <c r="F10357" s="68"/>
      <c r="G10357" s="389"/>
      <c r="H10357" s="387" t="b" cm="1">
        <f t="array" aca="1" ref="H10357" ca="1">EsNegrita(BP[[#This Row],[CODIGO]])</f>
        <v>0</v>
      </c>
      <c r="I10357" s="387" t="b" cm="1">
        <f t="array" ref="I10357">_xlfn.LET(
    _xlpm.codigos_devolucion, _xlfn.UNIQUE(_xlfn._xlws.FILTER(BP[CODIGO], ISNUMBER(SEARCH("devoluci", BP[NOMBRE CUENTA])), {""})),
    ISNUMBER(MATCH(BP[[#This Row],[CODIGO]], _xlpm.codigos_devolucion, 0))
)</f>
        <v>0</v>
      </c>
    </row>
    <row r="10358" spans="1:9" x14ac:dyDescent="0.25">
      <c r="A10358" s="68"/>
      <c r="B10358" s="68"/>
      <c r="C10358" s="68"/>
      <c r="D10358" s="68"/>
      <c r="E10358" s="68"/>
      <c r="F10358" s="68"/>
      <c r="G10358" s="389"/>
      <c r="H10358" s="387" t="b" cm="1">
        <f t="array" aca="1" ref="H10358" ca="1">EsNegrita(BP[[#This Row],[CODIGO]])</f>
        <v>0</v>
      </c>
      <c r="I10358" s="387" t="b" cm="1">
        <f t="array" ref="I10358">_xlfn.LET(
    _xlpm.codigos_devolucion, _xlfn.UNIQUE(_xlfn._xlws.FILTER(BP[CODIGO], ISNUMBER(SEARCH("devoluci", BP[NOMBRE CUENTA])), {""})),
    ISNUMBER(MATCH(BP[[#This Row],[CODIGO]], _xlpm.codigos_devolucion, 0))
)</f>
        <v>0</v>
      </c>
    </row>
    <row r="10359" spans="1:9" x14ac:dyDescent="0.25">
      <c r="A10359" s="68"/>
      <c r="B10359" s="68"/>
      <c r="C10359" s="68"/>
      <c r="D10359" s="68"/>
      <c r="E10359" s="68"/>
      <c r="F10359" s="68"/>
      <c r="G10359" s="389"/>
      <c r="H10359" s="387" t="b" cm="1">
        <f t="array" aca="1" ref="H10359" ca="1">EsNegrita(BP[[#This Row],[CODIGO]])</f>
        <v>0</v>
      </c>
      <c r="I10359" s="387" t="b" cm="1">
        <f t="array" ref="I10359">_xlfn.LET(
    _xlpm.codigos_devolucion, _xlfn.UNIQUE(_xlfn._xlws.FILTER(BP[CODIGO], ISNUMBER(SEARCH("devoluci", BP[NOMBRE CUENTA])), {""})),
    ISNUMBER(MATCH(BP[[#This Row],[CODIGO]], _xlpm.codigos_devolucion, 0))
)</f>
        <v>0</v>
      </c>
    </row>
    <row r="10360" spans="1:9" x14ac:dyDescent="0.25">
      <c r="A10360" s="68"/>
      <c r="B10360" s="68"/>
      <c r="C10360" s="68"/>
      <c r="D10360" s="68"/>
      <c r="E10360" s="68"/>
      <c r="F10360" s="68"/>
      <c r="G10360" s="389"/>
      <c r="H10360" s="387" t="b" cm="1">
        <f t="array" aca="1" ref="H10360" ca="1">EsNegrita(BP[[#This Row],[CODIGO]])</f>
        <v>0</v>
      </c>
      <c r="I10360" s="387" t="b" cm="1">
        <f t="array" ref="I10360">_xlfn.LET(
    _xlpm.codigos_devolucion, _xlfn.UNIQUE(_xlfn._xlws.FILTER(BP[CODIGO], ISNUMBER(SEARCH("devoluci", BP[NOMBRE CUENTA])), {""})),
    ISNUMBER(MATCH(BP[[#This Row],[CODIGO]], _xlpm.codigos_devolucion, 0))
)</f>
        <v>0</v>
      </c>
    </row>
    <row r="10361" spans="1:9" x14ac:dyDescent="0.25">
      <c r="A10361" s="68"/>
      <c r="B10361" s="68"/>
      <c r="C10361" s="68"/>
      <c r="D10361" s="68"/>
      <c r="E10361" s="68"/>
      <c r="F10361" s="68"/>
      <c r="G10361" s="389"/>
      <c r="H10361" s="387" t="b" cm="1">
        <f t="array" aca="1" ref="H10361" ca="1">EsNegrita(BP[[#This Row],[CODIGO]])</f>
        <v>0</v>
      </c>
      <c r="I10361" s="387" t="b" cm="1">
        <f t="array" ref="I10361">_xlfn.LET(
    _xlpm.codigos_devolucion, _xlfn.UNIQUE(_xlfn._xlws.FILTER(BP[CODIGO], ISNUMBER(SEARCH("devoluci", BP[NOMBRE CUENTA])), {""})),
    ISNUMBER(MATCH(BP[[#This Row],[CODIGO]], _xlpm.codigos_devolucion, 0))
)</f>
        <v>0</v>
      </c>
    </row>
    <row r="10362" spans="1:9" x14ac:dyDescent="0.25">
      <c r="A10362" s="68"/>
      <c r="B10362" s="68"/>
      <c r="C10362" s="68"/>
      <c r="D10362" s="68"/>
      <c r="E10362" s="68"/>
      <c r="F10362" s="68"/>
      <c r="G10362" s="389"/>
      <c r="H10362" s="387" t="b" cm="1">
        <f t="array" aca="1" ref="H10362" ca="1">EsNegrita(BP[[#This Row],[CODIGO]])</f>
        <v>0</v>
      </c>
      <c r="I10362" s="387" t="b" cm="1">
        <f t="array" ref="I10362">_xlfn.LET(
    _xlpm.codigos_devolucion, _xlfn.UNIQUE(_xlfn._xlws.FILTER(BP[CODIGO], ISNUMBER(SEARCH("devoluci", BP[NOMBRE CUENTA])), {""})),
    ISNUMBER(MATCH(BP[[#This Row],[CODIGO]], _xlpm.codigos_devolucion, 0))
)</f>
        <v>0</v>
      </c>
    </row>
    <row r="10363" spans="1:9" x14ac:dyDescent="0.25">
      <c r="A10363" s="68"/>
      <c r="B10363" s="68"/>
      <c r="C10363" s="68"/>
      <c r="D10363" s="68"/>
      <c r="E10363" s="68"/>
      <c r="F10363" s="68"/>
      <c r="G10363" s="389"/>
      <c r="H10363" s="387" t="b" cm="1">
        <f t="array" aca="1" ref="H10363" ca="1">EsNegrita(BP[[#This Row],[CODIGO]])</f>
        <v>0</v>
      </c>
      <c r="I10363" s="387" t="b" cm="1">
        <f t="array" ref="I10363">_xlfn.LET(
    _xlpm.codigos_devolucion, _xlfn.UNIQUE(_xlfn._xlws.FILTER(BP[CODIGO], ISNUMBER(SEARCH("devoluci", BP[NOMBRE CUENTA])), {""})),
    ISNUMBER(MATCH(BP[[#This Row],[CODIGO]], _xlpm.codigos_devolucion, 0))
)</f>
        <v>0</v>
      </c>
    </row>
    <row r="10364" spans="1:9" x14ac:dyDescent="0.25">
      <c r="A10364" s="68"/>
      <c r="B10364" s="68"/>
      <c r="C10364" s="68"/>
      <c r="D10364" s="68"/>
      <c r="E10364" s="68"/>
      <c r="F10364" s="68"/>
      <c r="G10364" s="389"/>
      <c r="H10364" s="387" t="b" cm="1">
        <f t="array" aca="1" ref="H10364" ca="1">EsNegrita(BP[[#This Row],[CODIGO]])</f>
        <v>0</v>
      </c>
      <c r="I10364" s="387" t="b" cm="1">
        <f t="array" ref="I10364">_xlfn.LET(
    _xlpm.codigos_devolucion, _xlfn.UNIQUE(_xlfn._xlws.FILTER(BP[CODIGO], ISNUMBER(SEARCH("devoluci", BP[NOMBRE CUENTA])), {""})),
    ISNUMBER(MATCH(BP[[#This Row],[CODIGO]], _xlpm.codigos_devolucion, 0))
)</f>
        <v>0</v>
      </c>
    </row>
    <row r="10365" spans="1:9" x14ac:dyDescent="0.25">
      <c r="A10365" s="68"/>
      <c r="B10365" s="68"/>
      <c r="C10365" s="68"/>
      <c r="D10365" s="68"/>
      <c r="E10365" s="68"/>
      <c r="F10365" s="68"/>
      <c r="G10365" s="389"/>
      <c r="H10365" s="387" t="b" cm="1">
        <f t="array" aca="1" ref="H10365" ca="1">EsNegrita(BP[[#This Row],[CODIGO]])</f>
        <v>0</v>
      </c>
      <c r="I10365" s="387" t="b" cm="1">
        <f t="array" ref="I10365">_xlfn.LET(
    _xlpm.codigos_devolucion, _xlfn.UNIQUE(_xlfn._xlws.FILTER(BP[CODIGO], ISNUMBER(SEARCH("devoluci", BP[NOMBRE CUENTA])), {""})),
    ISNUMBER(MATCH(BP[[#This Row],[CODIGO]], _xlpm.codigos_devolucion, 0))
)</f>
        <v>0</v>
      </c>
    </row>
    <row r="10366" spans="1:9" x14ac:dyDescent="0.25">
      <c r="A10366" s="68"/>
      <c r="B10366" s="68"/>
      <c r="C10366" s="68"/>
      <c r="D10366" s="68"/>
      <c r="E10366" s="68"/>
      <c r="F10366" s="68"/>
      <c r="G10366" s="389"/>
      <c r="H10366" s="387" t="b" cm="1">
        <f t="array" aca="1" ref="H10366" ca="1">EsNegrita(BP[[#This Row],[CODIGO]])</f>
        <v>0</v>
      </c>
      <c r="I10366" s="387" t="b" cm="1">
        <f t="array" ref="I10366">_xlfn.LET(
    _xlpm.codigos_devolucion, _xlfn.UNIQUE(_xlfn._xlws.FILTER(BP[CODIGO], ISNUMBER(SEARCH("devoluci", BP[NOMBRE CUENTA])), {""})),
    ISNUMBER(MATCH(BP[[#This Row],[CODIGO]], _xlpm.codigos_devolucion, 0))
)</f>
        <v>0</v>
      </c>
    </row>
    <row r="10367" spans="1:9" x14ac:dyDescent="0.25">
      <c r="A10367" s="68"/>
      <c r="B10367" s="68"/>
      <c r="C10367" s="68"/>
      <c r="D10367" s="68"/>
      <c r="E10367" s="68"/>
      <c r="F10367" s="68"/>
      <c r="G10367" s="389"/>
      <c r="H10367" s="387" t="b" cm="1">
        <f t="array" aca="1" ref="H10367" ca="1">EsNegrita(BP[[#This Row],[CODIGO]])</f>
        <v>0</v>
      </c>
      <c r="I10367" s="387" t="b" cm="1">
        <f t="array" ref="I10367">_xlfn.LET(
    _xlpm.codigos_devolucion, _xlfn.UNIQUE(_xlfn._xlws.FILTER(BP[CODIGO], ISNUMBER(SEARCH("devoluci", BP[NOMBRE CUENTA])), {""})),
    ISNUMBER(MATCH(BP[[#This Row],[CODIGO]], _xlpm.codigos_devolucion, 0))
)</f>
        <v>0</v>
      </c>
    </row>
    <row r="10368" spans="1:9" x14ac:dyDescent="0.25">
      <c r="A10368" s="68"/>
      <c r="B10368" s="68"/>
      <c r="C10368" s="68"/>
      <c r="D10368" s="68"/>
      <c r="E10368" s="68"/>
      <c r="F10368" s="68"/>
      <c r="G10368" s="389"/>
      <c r="H10368" s="387" t="b" cm="1">
        <f t="array" aca="1" ref="H10368" ca="1">EsNegrita(BP[[#This Row],[CODIGO]])</f>
        <v>0</v>
      </c>
      <c r="I10368" s="387" t="b" cm="1">
        <f t="array" ref="I10368">_xlfn.LET(
    _xlpm.codigos_devolucion, _xlfn.UNIQUE(_xlfn._xlws.FILTER(BP[CODIGO], ISNUMBER(SEARCH("devoluci", BP[NOMBRE CUENTA])), {""})),
    ISNUMBER(MATCH(BP[[#This Row],[CODIGO]], _xlpm.codigos_devolucion, 0))
)</f>
        <v>0</v>
      </c>
    </row>
    <row r="10369" spans="1:9" x14ac:dyDescent="0.25">
      <c r="A10369" s="68"/>
      <c r="B10369" s="68"/>
      <c r="C10369" s="68"/>
      <c r="D10369" s="68"/>
      <c r="E10369" s="68"/>
      <c r="F10369" s="68"/>
      <c r="G10369" s="389"/>
      <c r="H10369" s="387" t="b" cm="1">
        <f t="array" aca="1" ref="H10369" ca="1">EsNegrita(BP[[#This Row],[CODIGO]])</f>
        <v>0</v>
      </c>
      <c r="I10369" s="387" t="b" cm="1">
        <f t="array" ref="I10369">_xlfn.LET(
    _xlpm.codigos_devolucion, _xlfn.UNIQUE(_xlfn._xlws.FILTER(BP[CODIGO], ISNUMBER(SEARCH("devoluci", BP[NOMBRE CUENTA])), {""})),
    ISNUMBER(MATCH(BP[[#This Row],[CODIGO]], _xlpm.codigos_devolucion, 0))
)</f>
        <v>0</v>
      </c>
    </row>
    <row r="10370" spans="1:9" x14ac:dyDescent="0.25">
      <c r="A10370" s="68"/>
      <c r="B10370" s="68"/>
      <c r="C10370" s="68"/>
      <c r="D10370" s="68"/>
      <c r="E10370" s="68"/>
      <c r="F10370" s="68"/>
      <c r="G10370" s="389"/>
      <c r="H10370" s="387" t="b" cm="1">
        <f t="array" aca="1" ref="H10370" ca="1">EsNegrita(BP[[#This Row],[CODIGO]])</f>
        <v>0</v>
      </c>
      <c r="I10370" s="387" t="b" cm="1">
        <f t="array" ref="I10370">_xlfn.LET(
    _xlpm.codigos_devolucion, _xlfn.UNIQUE(_xlfn._xlws.FILTER(BP[CODIGO], ISNUMBER(SEARCH("devoluci", BP[NOMBRE CUENTA])), {""})),
    ISNUMBER(MATCH(BP[[#This Row],[CODIGO]], _xlpm.codigos_devolucion, 0))
)</f>
        <v>0</v>
      </c>
    </row>
    <row r="10371" spans="1:9" x14ac:dyDescent="0.25">
      <c r="A10371" s="68"/>
      <c r="B10371" s="68"/>
      <c r="C10371" s="68"/>
      <c r="D10371" s="68"/>
      <c r="E10371" s="68"/>
      <c r="F10371" s="68"/>
      <c r="G10371" s="389"/>
      <c r="H10371" s="387" t="b" cm="1">
        <f t="array" aca="1" ref="H10371" ca="1">EsNegrita(BP[[#This Row],[CODIGO]])</f>
        <v>0</v>
      </c>
      <c r="I10371" s="387" t="b" cm="1">
        <f t="array" ref="I10371">_xlfn.LET(
    _xlpm.codigos_devolucion, _xlfn.UNIQUE(_xlfn._xlws.FILTER(BP[CODIGO], ISNUMBER(SEARCH("devoluci", BP[NOMBRE CUENTA])), {""})),
    ISNUMBER(MATCH(BP[[#This Row],[CODIGO]], _xlpm.codigos_devolucion, 0))
)</f>
        <v>0</v>
      </c>
    </row>
    <row r="10372" spans="1:9" x14ac:dyDescent="0.25">
      <c r="A10372" s="68"/>
      <c r="B10372" s="68"/>
      <c r="C10372" s="68"/>
      <c r="D10372" s="68"/>
      <c r="E10372" s="68"/>
      <c r="F10372" s="68"/>
      <c r="G10372" s="389"/>
      <c r="H10372" s="387" t="b" cm="1">
        <f t="array" aca="1" ref="H10372" ca="1">EsNegrita(BP[[#This Row],[CODIGO]])</f>
        <v>0</v>
      </c>
      <c r="I10372" s="387" t="b" cm="1">
        <f t="array" ref="I10372">_xlfn.LET(
    _xlpm.codigos_devolucion, _xlfn.UNIQUE(_xlfn._xlws.FILTER(BP[CODIGO], ISNUMBER(SEARCH("devoluci", BP[NOMBRE CUENTA])), {""})),
    ISNUMBER(MATCH(BP[[#This Row],[CODIGO]], _xlpm.codigos_devolucion, 0))
)</f>
        <v>0</v>
      </c>
    </row>
    <row r="10373" spans="1:9" x14ac:dyDescent="0.25">
      <c r="A10373" s="68"/>
      <c r="B10373" s="68"/>
      <c r="C10373" s="68"/>
      <c r="D10373" s="68"/>
      <c r="E10373" s="68"/>
      <c r="F10373" s="68"/>
      <c r="G10373" s="389"/>
      <c r="H10373" s="387" t="b" cm="1">
        <f t="array" aca="1" ref="H10373" ca="1">EsNegrita(BP[[#This Row],[CODIGO]])</f>
        <v>0</v>
      </c>
      <c r="I10373" s="387" t="b" cm="1">
        <f t="array" ref="I10373">_xlfn.LET(
    _xlpm.codigos_devolucion, _xlfn.UNIQUE(_xlfn._xlws.FILTER(BP[CODIGO], ISNUMBER(SEARCH("devoluci", BP[NOMBRE CUENTA])), {""})),
    ISNUMBER(MATCH(BP[[#This Row],[CODIGO]], _xlpm.codigos_devolucion, 0))
)</f>
        <v>0</v>
      </c>
    </row>
    <row r="10374" spans="1:9" x14ac:dyDescent="0.25">
      <c r="A10374" s="68"/>
      <c r="B10374" s="68"/>
      <c r="C10374" s="68"/>
      <c r="D10374" s="68"/>
      <c r="E10374" s="68"/>
      <c r="F10374" s="68"/>
      <c r="G10374" s="389"/>
      <c r="H10374" s="387" t="b" cm="1">
        <f t="array" aca="1" ref="H10374" ca="1">EsNegrita(BP[[#This Row],[CODIGO]])</f>
        <v>0</v>
      </c>
      <c r="I10374" s="387" t="b" cm="1">
        <f t="array" ref="I10374">_xlfn.LET(
    _xlpm.codigos_devolucion, _xlfn.UNIQUE(_xlfn._xlws.FILTER(BP[CODIGO], ISNUMBER(SEARCH("devoluci", BP[NOMBRE CUENTA])), {""})),
    ISNUMBER(MATCH(BP[[#This Row],[CODIGO]], _xlpm.codigos_devolucion, 0))
)</f>
        <v>0</v>
      </c>
    </row>
    <row r="10375" spans="1:9" x14ac:dyDescent="0.25">
      <c r="A10375" s="68"/>
      <c r="B10375" s="68"/>
      <c r="C10375" s="68"/>
      <c r="D10375" s="68"/>
      <c r="E10375" s="68"/>
      <c r="F10375" s="68"/>
      <c r="G10375" s="389"/>
      <c r="H10375" s="387" t="b" cm="1">
        <f t="array" aca="1" ref="H10375" ca="1">EsNegrita(BP[[#This Row],[CODIGO]])</f>
        <v>0</v>
      </c>
      <c r="I10375" s="387" t="b" cm="1">
        <f t="array" ref="I10375">_xlfn.LET(
    _xlpm.codigos_devolucion, _xlfn.UNIQUE(_xlfn._xlws.FILTER(BP[CODIGO], ISNUMBER(SEARCH("devoluci", BP[NOMBRE CUENTA])), {""})),
    ISNUMBER(MATCH(BP[[#This Row],[CODIGO]], _xlpm.codigos_devolucion, 0))
)</f>
        <v>0</v>
      </c>
    </row>
    <row r="10376" spans="1:9" x14ac:dyDescent="0.25">
      <c r="A10376" s="68"/>
      <c r="B10376" s="68"/>
      <c r="C10376" s="68"/>
      <c r="D10376" s="68"/>
      <c r="E10376" s="68"/>
      <c r="F10376" s="68"/>
      <c r="G10376" s="389"/>
      <c r="H10376" s="387" t="b" cm="1">
        <f t="array" aca="1" ref="H10376" ca="1">EsNegrita(BP[[#This Row],[CODIGO]])</f>
        <v>0</v>
      </c>
      <c r="I10376" s="387" t="b" cm="1">
        <f t="array" ref="I10376">_xlfn.LET(
    _xlpm.codigos_devolucion, _xlfn.UNIQUE(_xlfn._xlws.FILTER(BP[CODIGO], ISNUMBER(SEARCH("devoluci", BP[NOMBRE CUENTA])), {""})),
    ISNUMBER(MATCH(BP[[#This Row],[CODIGO]], _xlpm.codigos_devolucion, 0))
)</f>
        <v>0</v>
      </c>
    </row>
    <row r="10377" spans="1:9" x14ac:dyDescent="0.25">
      <c r="A10377" s="68"/>
      <c r="B10377" s="68"/>
      <c r="C10377" s="68"/>
      <c r="D10377" s="68"/>
      <c r="E10377" s="68"/>
      <c r="F10377" s="68"/>
      <c r="G10377" s="389"/>
      <c r="H10377" s="387" t="b" cm="1">
        <f t="array" aca="1" ref="H10377" ca="1">EsNegrita(BP[[#This Row],[CODIGO]])</f>
        <v>0</v>
      </c>
      <c r="I10377" s="387" t="b" cm="1">
        <f t="array" ref="I10377">_xlfn.LET(
    _xlpm.codigos_devolucion, _xlfn.UNIQUE(_xlfn._xlws.FILTER(BP[CODIGO], ISNUMBER(SEARCH("devoluci", BP[NOMBRE CUENTA])), {""})),
    ISNUMBER(MATCH(BP[[#This Row],[CODIGO]], _xlpm.codigos_devolucion, 0))
)</f>
        <v>0</v>
      </c>
    </row>
    <row r="10378" spans="1:9" x14ac:dyDescent="0.25">
      <c r="A10378" s="68"/>
      <c r="B10378" s="68"/>
      <c r="C10378" s="68"/>
      <c r="D10378" s="68"/>
      <c r="E10378" s="68"/>
      <c r="F10378" s="68"/>
      <c r="G10378" s="389"/>
      <c r="H10378" s="387" t="b" cm="1">
        <f t="array" aca="1" ref="H10378" ca="1">EsNegrita(BP[[#This Row],[CODIGO]])</f>
        <v>0</v>
      </c>
      <c r="I10378" s="387" t="b" cm="1">
        <f t="array" ref="I10378">_xlfn.LET(
    _xlpm.codigos_devolucion, _xlfn.UNIQUE(_xlfn._xlws.FILTER(BP[CODIGO], ISNUMBER(SEARCH("devoluci", BP[NOMBRE CUENTA])), {""})),
    ISNUMBER(MATCH(BP[[#This Row],[CODIGO]], _xlpm.codigos_devolucion, 0))
)</f>
        <v>0</v>
      </c>
    </row>
    <row r="10379" spans="1:9" x14ac:dyDescent="0.25">
      <c r="A10379" s="68"/>
      <c r="B10379" s="68"/>
      <c r="C10379" s="68"/>
      <c r="D10379" s="68"/>
      <c r="E10379" s="68"/>
      <c r="F10379" s="68"/>
      <c r="G10379" s="389"/>
      <c r="H10379" s="387" t="b" cm="1">
        <f t="array" aca="1" ref="H10379" ca="1">EsNegrita(BP[[#This Row],[CODIGO]])</f>
        <v>0</v>
      </c>
      <c r="I10379" s="387" t="b" cm="1">
        <f t="array" ref="I10379">_xlfn.LET(
    _xlpm.codigos_devolucion, _xlfn.UNIQUE(_xlfn._xlws.FILTER(BP[CODIGO], ISNUMBER(SEARCH("devoluci", BP[NOMBRE CUENTA])), {""})),
    ISNUMBER(MATCH(BP[[#This Row],[CODIGO]], _xlpm.codigos_devolucion, 0))
)</f>
        <v>0</v>
      </c>
    </row>
    <row r="10380" spans="1:9" x14ac:dyDescent="0.25">
      <c r="A10380" s="68"/>
      <c r="B10380" s="68"/>
      <c r="C10380" s="68"/>
      <c r="D10380" s="68"/>
      <c r="E10380" s="68"/>
      <c r="F10380" s="68"/>
      <c r="G10380" s="389"/>
      <c r="H10380" s="387" t="b" cm="1">
        <f t="array" aca="1" ref="H10380" ca="1">EsNegrita(BP[[#This Row],[CODIGO]])</f>
        <v>0</v>
      </c>
      <c r="I10380" s="387" t="b" cm="1">
        <f t="array" ref="I10380">_xlfn.LET(
    _xlpm.codigos_devolucion, _xlfn.UNIQUE(_xlfn._xlws.FILTER(BP[CODIGO], ISNUMBER(SEARCH("devoluci", BP[NOMBRE CUENTA])), {""})),
    ISNUMBER(MATCH(BP[[#This Row],[CODIGO]], _xlpm.codigos_devolucion, 0))
)</f>
        <v>0</v>
      </c>
    </row>
    <row r="10381" spans="1:9" x14ac:dyDescent="0.25">
      <c r="A10381" s="68"/>
      <c r="B10381" s="68"/>
      <c r="C10381" s="68"/>
      <c r="D10381" s="68"/>
      <c r="E10381" s="68"/>
      <c r="F10381" s="68"/>
      <c r="G10381" s="389"/>
      <c r="H10381" s="387" t="b" cm="1">
        <f t="array" aca="1" ref="H10381" ca="1">EsNegrita(BP[[#This Row],[CODIGO]])</f>
        <v>0</v>
      </c>
      <c r="I10381" s="387" t="b" cm="1">
        <f t="array" ref="I10381">_xlfn.LET(
    _xlpm.codigos_devolucion, _xlfn.UNIQUE(_xlfn._xlws.FILTER(BP[CODIGO], ISNUMBER(SEARCH("devoluci", BP[NOMBRE CUENTA])), {""})),
    ISNUMBER(MATCH(BP[[#This Row],[CODIGO]], _xlpm.codigos_devolucion, 0))
)</f>
        <v>0</v>
      </c>
    </row>
    <row r="10382" spans="1:9" x14ac:dyDescent="0.25">
      <c r="A10382" s="68"/>
      <c r="B10382" s="68"/>
      <c r="C10382" s="68"/>
      <c r="D10382" s="68"/>
      <c r="E10382" s="68"/>
      <c r="F10382" s="68"/>
      <c r="G10382" s="389"/>
      <c r="H10382" s="387" t="b" cm="1">
        <f t="array" aca="1" ref="H10382" ca="1">EsNegrita(BP[[#This Row],[CODIGO]])</f>
        <v>0</v>
      </c>
      <c r="I10382" s="387" t="b" cm="1">
        <f t="array" ref="I10382">_xlfn.LET(
    _xlpm.codigos_devolucion, _xlfn.UNIQUE(_xlfn._xlws.FILTER(BP[CODIGO], ISNUMBER(SEARCH("devoluci", BP[NOMBRE CUENTA])), {""})),
    ISNUMBER(MATCH(BP[[#This Row],[CODIGO]], _xlpm.codigos_devolucion, 0))
)</f>
        <v>0</v>
      </c>
    </row>
    <row r="10383" spans="1:9" x14ac:dyDescent="0.25">
      <c r="A10383" s="68"/>
      <c r="B10383" s="68"/>
      <c r="C10383" s="68"/>
      <c r="D10383" s="68"/>
      <c r="E10383" s="68"/>
      <c r="F10383" s="68"/>
      <c r="G10383" s="389"/>
      <c r="H10383" s="387" t="b" cm="1">
        <f t="array" aca="1" ref="H10383" ca="1">EsNegrita(BP[[#This Row],[CODIGO]])</f>
        <v>0</v>
      </c>
      <c r="I10383" s="387" t="b" cm="1">
        <f t="array" ref="I10383">_xlfn.LET(
    _xlpm.codigos_devolucion, _xlfn.UNIQUE(_xlfn._xlws.FILTER(BP[CODIGO], ISNUMBER(SEARCH("devoluci", BP[NOMBRE CUENTA])), {""})),
    ISNUMBER(MATCH(BP[[#This Row],[CODIGO]], _xlpm.codigos_devolucion, 0))
)</f>
        <v>0</v>
      </c>
    </row>
    <row r="10384" spans="1:9" x14ac:dyDescent="0.25">
      <c r="A10384" s="68"/>
      <c r="B10384" s="68"/>
      <c r="C10384" s="68"/>
      <c r="D10384" s="68"/>
      <c r="E10384" s="68"/>
      <c r="F10384" s="68"/>
      <c r="G10384" s="389"/>
      <c r="H10384" s="387" t="b" cm="1">
        <f t="array" aca="1" ref="H10384" ca="1">EsNegrita(BP[[#This Row],[CODIGO]])</f>
        <v>0</v>
      </c>
      <c r="I10384" s="387" t="b" cm="1">
        <f t="array" ref="I10384">_xlfn.LET(
    _xlpm.codigos_devolucion, _xlfn.UNIQUE(_xlfn._xlws.FILTER(BP[CODIGO], ISNUMBER(SEARCH("devoluci", BP[NOMBRE CUENTA])), {""})),
    ISNUMBER(MATCH(BP[[#This Row],[CODIGO]], _xlpm.codigos_devolucion, 0))
)</f>
        <v>0</v>
      </c>
    </row>
    <row r="10385" spans="1:9" x14ac:dyDescent="0.25">
      <c r="A10385" s="68"/>
      <c r="B10385" s="68"/>
      <c r="C10385" s="68"/>
      <c r="D10385" s="68"/>
      <c r="E10385" s="68"/>
      <c r="F10385" s="68"/>
      <c r="G10385" s="389"/>
      <c r="H10385" s="387" t="b" cm="1">
        <f t="array" aca="1" ref="H10385" ca="1">EsNegrita(BP[[#This Row],[CODIGO]])</f>
        <v>0</v>
      </c>
      <c r="I10385" s="387" t="b" cm="1">
        <f t="array" ref="I10385">_xlfn.LET(
    _xlpm.codigos_devolucion, _xlfn.UNIQUE(_xlfn._xlws.FILTER(BP[CODIGO], ISNUMBER(SEARCH("devoluci", BP[NOMBRE CUENTA])), {""})),
    ISNUMBER(MATCH(BP[[#This Row],[CODIGO]], _xlpm.codigos_devolucion, 0))
)</f>
        <v>0</v>
      </c>
    </row>
    <row r="10386" spans="1:9" x14ac:dyDescent="0.25">
      <c r="A10386" s="68"/>
      <c r="B10386" s="68"/>
      <c r="C10386" s="68"/>
      <c r="D10386" s="68"/>
      <c r="E10386" s="68"/>
      <c r="F10386" s="68"/>
      <c r="G10386" s="389"/>
      <c r="H10386" s="387" t="b" cm="1">
        <f t="array" aca="1" ref="H10386" ca="1">EsNegrita(BP[[#This Row],[CODIGO]])</f>
        <v>0</v>
      </c>
      <c r="I10386" s="387" t="b" cm="1">
        <f t="array" ref="I10386">_xlfn.LET(
    _xlpm.codigos_devolucion, _xlfn.UNIQUE(_xlfn._xlws.FILTER(BP[CODIGO], ISNUMBER(SEARCH("devoluci", BP[NOMBRE CUENTA])), {""})),
    ISNUMBER(MATCH(BP[[#This Row],[CODIGO]], _xlpm.codigos_devolucion, 0))
)</f>
        <v>0</v>
      </c>
    </row>
    <row r="10387" spans="1:9" x14ac:dyDescent="0.25">
      <c r="A10387" s="68"/>
      <c r="B10387" s="68"/>
      <c r="C10387" s="68"/>
      <c r="D10387" s="68"/>
      <c r="E10387" s="68"/>
      <c r="F10387" s="68"/>
      <c r="G10387" s="389"/>
      <c r="H10387" s="387" t="b" cm="1">
        <f t="array" aca="1" ref="H10387" ca="1">EsNegrita(BP[[#This Row],[CODIGO]])</f>
        <v>0</v>
      </c>
      <c r="I10387" s="387" t="b" cm="1">
        <f t="array" ref="I10387">_xlfn.LET(
    _xlpm.codigos_devolucion, _xlfn.UNIQUE(_xlfn._xlws.FILTER(BP[CODIGO], ISNUMBER(SEARCH("devoluci", BP[NOMBRE CUENTA])), {""})),
    ISNUMBER(MATCH(BP[[#This Row],[CODIGO]], _xlpm.codigos_devolucion, 0))
)</f>
        <v>0</v>
      </c>
    </row>
    <row r="10388" spans="1:9" x14ac:dyDescent="0.25">
      <c r="A10388" s="68"/>
      <c r="B10388" s="68"/>
      <c r="C10388" s="68"/>
      <c r="D10388" s="68"/>
      <c r="E10388" s="68"/>
      <c r="F10388" s="68"/>
      <c r="G10388" s="389"/>
      <c r="H10388" s="387" t="b" cm="1">
        <f t="array" aca="1" ref="H10388" ca="1">EsNegrita(BP[[#This Row],[CODIGO]])</f>
        <v>0</v>
      </c>
      <c r="I10388" s="387" t="b" cm="1">
        <f t="array" ref="I10388">_xlfn.LET(
    _xlpm.codigos_devolucion, _xlfn.UNIQUE(_xlfn._xlws.FILTER(BP[CODIGO], ISNUMBER(SEARCH("devoluci", BP[NOMBRE CUENTA])), {""})),
    ISNUMBER(MATCH(BP[[#This Row],[CODIGO]], _xlpm.codigos_devolucion, 0))
)</f>
        <v>0</v>
      </c>
    </row>
    <row r="10389" spans="1:9" x14ac:dyDescent="0.25">
      <c r="A10389" s="68"/>
      <c r="B10389" s="68"/>
      <c r="C10389" s="68"/>
      <c r="D10389" s="68"/>
      <c r="E10389" s="68"/>
      <c r="F10389" s="68"/>
      <c r="G10389" s="389"/>
      <c r="H10389" s="387" t="b" cm="1">
        <f t="array" aca="1" ref="H10389" ca="1">EsNegrita(BP[[#This Row],[CODIGO]])</f>
        <v>0</v>
      </c>
      <c r="I10389" s="387" t="b" cm="1">
        <f t="array" ref="I10389">_xlfn.LET(
    _xlpm.codigos_devolucion, _xlfn.UNIQUE(_xlfn._xlws.FILTER(BP[CODIGO], ISNUMBER(SEARCH("devoluci", BP[NOMBRE CUENTA])), {""})),
    ISNUMBER(MATCH(BP[[#This Row],[CODIGO]], _xlpm.codigos_devolucion, 0))
)</f>
        <v>0</v>
      </c>
    </row>
    <row r="10390" spans="1:9" x14ac:dyDescent="0.25">
      <c r="A10390" s="68"/>
      <c r="B10390" s="68"/>
      <c r="C10390" s="68"/>
      <c r="D10390" s="68"/>
      <c r="E10390" s="68"/>
      <c r="F10390" s="68"/>
      <c r="G10390" s="389"/>
      <c r="H10390" s="387" t="b" cm="1">
        <f t="array" aca="1" ref="H10390" ca="1">EsNegrita(BP[[#This Row],[CODIGO]])</f>
        <v>0</v>
      </c>
      <c r="I10390" s="387" t="b" cm="1">
        <f t="array" ref="I10390">_xlfn.LET(
    _xlpm.codigos_devolucion, _xlfn.UNIQUE(_xlfn._xlws.FILTER(BP[CODIGO], ISNUMBER(SEARCH("devoluci", BP[NOMBRE CUENTA])), {""})),
    ISNUMBER(MATCH(BP[[#This Row],[CODIGO]], _xlpm.codigos_devolucion, 0))
)</f>
        <v>0</v>
      </c>
    </row>
    <row r="10391" spans="1:9" x14ac:dyDescent="0.25">
      <c r="A10391" s="392"/>
      <c r="B10391" s="392"/>
      <c r="C10391" s="392"/>
      <c r="D10391" s="392"/>
      <c r="E10391" s="392"/>
      <c r="F10391" s="392"/>
      <c r="G10391" s="393"/>
      <c r="H10391" s="387" t="b" cm="1">
        <f t="array" aca="1" ref="H10391" ca="1">EsNegrita(BP[[#This Row],[CODIGO]])</f>
        <v>0</v>
      </c>
      <c r="I10391" s="387" t="b" cm="1">
        <f t="array" ref="I10391">_xlfn.LET(
    _xlpm.codigos_devolucion, _xlfn.UNIQUE(_xlfn._xlws.FILTER(BP[CODIGO], ISNUMBER(SEARCH("devoluci", BP[NOMBRE CUENTA])), {""})),
    ISNUMBER(MATCH(BP[[#This Row],[CODIGO]], _xlpm.codigos_devolucion, 0))
)</f>
        <v>0</v>
      </c>
    </row>
    <row r="10392" spans="1:9" x14ac:dyDescent="0.25">
      <c r="A10392" s="68"/>
      <c r="B10392" s="68"/>
      <c r="C10392" s="68"/>
      <c r="D10392" s="68"/>
      <c r="E10392" s="68"/>
      <c r="F10392" s="68"/>
      <c r="G10392" s="389"/>
      <c r="H10392" s="387" t="b" cm="1">
        <f t="array" aca="1" ref="H10392" ca="1">EsNegrita(BP[[#This Row],[CODIGO]])</f>
        <v>0</v>
      </c>
      <c r="I10392" s="387" t="b" cm="1">
        <f t="array" ref="I10392">_xlfn.LET(
    _xlpm.codigos_devolucion, _xlfn.UNIQUE(_xlfn._xlws.FILTER(BP[CODIGO], ISNUMBER(SEARCH("devoluci", BP[NOMBRE CUENTA])), {""})),
    ISNUMBER(MATCH(BP[[#This Row],[CODIGO]], _xlpm.codigos_devolucion, 0))
)</f>
        <v>0</v>
      </c>
    </row>
    <row r="10393" spans="1:9" x14ac:dyDescent="0.25">
      <c r="A10393" s="68"/>
      <c r="B10393" s="68"/>
      <c r="C10393" s="68"/>
      <c r="D10393" s="68"/>
      <c r="E10393" s="68"/>
      <c r="F10393" s="68"/>
      <c r="G10393" s="389"/>
      <c r="H10393" s="387" t="b" cm="1">
        <f t="array" aca="1" ref="H10393" ca="1">EsNegrita(BP[[#This Row],[CODIGO]])</f>
        <v>0</v>
      </c>
      <c r="I10393" s="387" t="b" cm="1">
        <f t="array" ref="I10393">_xlfn.LET(
    _xlpm.codigos_devolucion, _xlfn.UNIQUE(_xlfn._xlws.FILTER(BP[CODIGO], ISNUMBER(SEARCH("devoluci", BP[NOMBRE CUENTA])), {""})),
    ISNUMBER(MATCH(BP[[#This Row],[CODIGO]], _xlpm.codigos_devolucion, 0))
)</f>
        <v>0</v>
      </c>
    </row>
    <row r="10394" spans="1:9" x14ac:dyDescent="0.25">
      <c r="A10394" s="68"/>
      <c r="B10394" s="68"/>
      <c r="C10394" s="68"/>
      <c r="D10394" s="68"/>
      <c r="E10394" s="68"/>
      <c r="F10394" s="68"/>
      <c r="G10394" s="389"/>
      <c r="H10394" s="387" t="b" cm="1">
        <f t="array" aca="1" ref="H10394" ca="1">EsNegrita(BP[[#This Row],[CODIGO]])</f>
        <v>0</v>
      </c>
      <c r="I10394" s="387" t="b" cm="1">
        <f t="array" ref="I10394">_xlfn.LET(
    _xlpm.codigos_devolucion, _xlfn.UNIQUE(_xlfn._xlws.FILTER(BP[CODIGO], ISNUMBER(SEARCH("devoluci", BP[NOMBRE CUENTA])), {""})),
    ISNUMBER(MATCH(BP[[#This Row],[CODIGO]], _xlpm.codigos_devolucion, 0))
)</f>
        <v>0</v>
      </c>
    </row>
    <row r="10395" spans="1:9" x14ac:dyDescent="0.25">
      <c r="A10395" s="68"/>
      <c r="B10395" s="68"/>
      <c r="C10395" s="68"/>
      <c r="D10395" s="68"/>
      <c r="E10395" s="68"/>
      <c r="F10395" s="68"/>
      <c r="G10395" s="389"/>
      <c r="H10395" s="387" t="b" cm="1">
        <f t="array" aca="1" ref="H10395" ca="1">EsNegrita(BP[[#This Row],[CODIGO]])</f>
        <v>0</v>
      </c>
      <c r="I10395" s="387" t="b" cm="1">
        <f t="array" ref="I10395">_xlfn.LET(
    _xlpm.codigos_devolucion, _xlfn.UNIQUE(_xlfn._xlws.FILTER(BP[CODIGO], ISNUMBER(SEARCH("devoluci", BP[NOMBRE CUENTA])), {""})),
    ISNUMBER(MATCH(BP[[#This Row],[CODIGO]], _xlpm.codigos_devolucion, 0))
)</f>
        <v>0</v>
      </c>
    </row>
    <row r="10396" spans="1:9" x14ac:dyDescent="0.25">
      <c r="A10396" s="68"/>
      <c r="B10396" s="68"/>
      <c r="C10396" s="68"/>
      <c r="D10396" s="68"/>
      <c r="E10396" s="68"/>
      <c r="F10396" s="68"/>
      <c r="G10396" s="389"/>
      <c r="H10396" s="387" t="b" cm="1">
        <f t="array" aca="1" ref="H10396" ca="1">EsNegrita(BP[[#This Row],[CODIGO]])</f>
        <v>0</v>
      </c>
      <c r="I10396" s="387" t="b" cm="1">
        <f t="array" ref="I10396">_xlfn.LET(
    _xlpm.codigos_devolucion, _xlfn.UNIQUE(_xlfn._xlws.FILTER(BP[CODIGO], ISNUMBER(SEARCH("devoluci", BP[NOMBRE CUENTA])), {""})),
    ISNUMBER(MATCH(BP[[#This Row],[CODIGO]], _xlpm.codigos_devolucion, 0))
)</f>
        <v>0</v>
      </c>
    </row>
    <row r="10397" spans="1:9" x14ac:dyDescent="0.25">
      <c r="A10397" s="68"/>
      <c r="B10397" s="68"/>
      <c r="C10397" s="68"/>
      <c r="D10397" s="68"/>
      <c r="E10397" s="68"/>
      <c r="F10397" s="68"/>
      <c r="G10397" s="389"/>
      <c r="H10397" s="387" t="b" cm="1">
        <f t="array" aca="1" ref="H10397" ca="1">EsNegrita(BP[[#This Row],[CODIGO]])</f>
        <v>0</v>
      </c>
      <c r="I10397" s="387" t="b" cm="1">
        <f t="array" ref="I10397">_xlfn.LET(
    _xlpm.codigos_devolucion, _xlfn.UNIQUE(_xlfn._xlws.FILTER(BP[CODIGO], ISNUMBER(SEARCH("devoluci", BP[NOMBRE CUENTA])), {""})),
    ISNUMBER(MATCH(BP[[#This Row],[CODIGO]], _xlpm.codigos_devolucion, 0))
)</f>
        <v>0</v>
      </c>
    </row>
    <row r="10398" spans="1:9" x14ac:dyDescent="0.25">
      <c r="A10398" s="68"/>
      <c r="B10398" s="68"/>
      <c r="C10398" s="68"/>
      <c r="D10398" s="68"/>
      <c r="E10398" s="68"/>
      <c r="F10398" s="68"/>
      <c r="G10398" s="389"/>
      <c r="H10398" s="387" t="b" cm="1">
        <f t="array" aca="1" ref="H10398" ca="1">EsNegrita(BP[[#This Row],[CODIGO]])</f>
        <v>0</v>
      </c>
      <c r="I10398" s="387" t="b" cm="1">
        <f t="array" ref="I10398">_xlfn.LET(
    _xlpm.codigos_devolucion, _xlfn.UNIQUE(_xlfn._xlws.FILTER(BP[CODIGO], ISNUMBER(SEARCH("devoluci", BP[NOMBRE CUENTA])), {""})),
    ISNUMBER(MATCH(BP[[#This Row],[CODIGO]], _xlpm.codigos_devolucion, 0))
)</f>
        <v>0</v>
      </c>
    </row>
    <row r="10399" spans="1:9" x14ac:dyDescent="0.25">
      <c r="A10399" s="68"/>
      <c r="B10399" s="68"/>
      <c r="C10399" s="68"/>
      <c r="D10399" s="68"/>
      <c r="E10399" s="68"/>
      <c r="F10399" s="68"/>
      <c r="G10399" s="389"/>
      <c r="H10399" s="387" t="b" cm="1">
        <f t="array" aca="1" ref="H10399" ca="1">EsNegrita(BP[[#This Row],[CODIGO]])</f>
        <v>0</v>
      </c>
      <c r="I10399" s="387" t="b" cm="1">
        <f t="array" ref="I10399">_xlfn.LET(
    _xlpm.codigos_devolucion, _xlfn.UNIQUE(_xlfn._xlws.FILTER(BP[CODIGO], ISNUMBER(SEARCH("devoluci", BP[NOMBRE CUENTA])), {""})),
    ISNUMBER(MATCH(BP[[#This Row],[CODIGO]], _xlpm.codigos_devolucion, 0))
)</f>
        <v>0</v>
      </c>
    </row>
    <row r="10400" spans="1:9" x14ac:dyDescent="0.25">
      <c r="A10400" s="68"/>
      <c r="B10400" s="68"/>
      <c r="C10400" s="68"/>
      <c r="D10400" s="68"/>
      <c r="E10400" s="68"/>
      <c r="F10400" s="68"/>
      <c r="G10400" s="389"/>
      <c r="H10400" s="387" t="b" cm="1">
        <f t="array" aca="1" ref="H10400" ca="1">EsNegrita(BP[[#This Row],[CODIGO]])</f>
        <v>0</v>
      </c>
      <c r="I10400" s="387" t="b" cm="1">
        <f t="array" ref="I10400">_xlfn.LET(
    _xlpm.codigos_devolucion, _xlfn.UNIQUE(_xlfn._xlws.FILTER(BP[CODIGO], ISNUMBER(SEARCH("devoluci", BP[NOMBRE CUENTA])), {""})),
    ISNUMBER(MATCH(BP[[#This Row],[CODIGO]], _xlpm.codigos_devolucion, 0))
)</f>
        <v>0</v>
      </c>
    </row>
    <row r="10401" spans="1:9" x14ac:dyDescent="0.25">
      <c r="A10401" s="68"/>
      <c r="B10401" s="68"/>
      <c r="C10401" s="68"/>
      <c r="D10401" s="68"/>
      <c r="E10401" s="68"/>
      <c r="F10401" s="68"/>
      <c r="G10401" s="389"/>
      <c r="H10401" s="387" t="b" cm="1">
        <f t="array" aca="1" ref="H10401" ca="1">EsNegrita(BP[[#This Row],[CODIGO]])</f>
        <v>0</v>
      </c>
      <c r="I10401" s="387" t="b" cm="1">
        <f t="array" ref="I10401">_xlfn.LET(
    _xlpm.codigos_devolucion, _xlfn.UNIQUE(_xlfn._xlws.FILTER(BP[CODIGO], ISNUMBER(SEARCH("devoluci", BP[NOMBRE CUENTA])), {""})),
    ISNUMBER(MATCH(BP[[#This Row],[CODIGO]], _xlpm.codigos_devolucion, 0))
)</f>
        <v>0</v>
      </c>
    </row>
    <row r="10402" spans="1:9" x14ac:dyDescent="0.25">
      <c r="A10402" s="68"/>
      <c r="B10402" s="68"/>
      <c r="C10402" s="68"/>
      <c r="D10402" s="68"/>
      <c r="E10402" s="68"/>
      <c r="F10402" s="68"/>
      <c r="G10402" s="389"/>
      <c r="H10402" s="387" t="b" cm="1">
        <f t="array" aca="1" ref="H10402" ca="1">EsNegrita(BP[[#This Row],[CODIGO]])</f>
        <v>0</v>
      </c>
      <c r="I10402" s="387" t="b" cm="1">
        <f t="array" ref="I10402">_xlfn.LET(
    _xlpm.codigos_devolucion, _xlfn.UNIQUE(_xlfn._xlws.FILTER(BP[CODIGO], ISNUMBER(SEARCH("devoluci", BP[NOMBRE CUENTA])), {""})),
    ISNUMBER(MATCH(BP[[#This Row],[CODIGO]], _xlpm.codigos_devolucion, 0))
)</f>
        <v>0</v>
      </c>
    </row>
    <row r="10403" spans="1:9" x14ac:dyDescent="0.25">
      <c r="A10403" s="68"/>
      <c r="B10403" s="68"/>
      <c r="C10403" s="68"/>
      <c r="D10403" s="68"/>
      <c r="E10403" s="68"/>
      <c r="F10403" s="68"/>
      <c r="G10403" s="389"/>
      <c r="H10403" s="387" t="b" cm="1">
        <f t="array" aca="1" ref="H10403" ca="1">EsNegrita(BP[[#This Row],[CODIGO]])</f>
        <v>0</v>
      </c>
      <c r="I10403" s="387" t="b" cm="1">
        <f t="array" ref="I10403">_xlfn.LET(
    _xlpm.codigos_devolucion, _xlfn.UNIQUE(_xlfn._xlws.FILTER(BP[CODIGO], ISNUMBER(SEARCH("devoluci", BP[NOMBRE CUENTA])), {""})),
    ISNUMBER(MATCH(BP[[#This Row],[CODIGO]], _xlpm.codigos_devolucion, 0))
)</f>
        <v>0</v>
      </c>
    </row>
    <row r="10404" spans="1:9" x14ac:dyDescent="0.25">
      <c r="A10404" s="68"/>
      <c r="B10404" s="68"/>
      <c r="C10404" s="68"/>
      <c r="D10404" s="68"/>
      <c r="E10404" s="68"/>
      <c r="F10404" s="68"/>
      <c r="G10404" s="389"/>
      <c r="H10404" s="387" t="b" cm="1">
        <f t="array" aca="1" ref="H10404" ca="1">EsNegrita(BP[[#This Row],[CODIGO]])</f>
        <v>0</v>
      </c>
      <c r="I10404" s="387" t="b" cm="1">
        <f t="array" ref="I10404">_xlfn.LET(
    _xlpm.codigos_devolucion, _xlfn.UNIQUE(_xlfn._xlws.FILTER(BP[CODIGO], ISNUMBER(SEARCH("devoluci", BP[NOMBRE CUENTA])), {""})),
    ISNUMBER(MATCH(BP[[#This Row],[CODIGO]], _xlpm.codigos_devolucion, 0))
)</f>
        <v>0</v>
      </c>
    </row>
    <row r="10405" spans="1:9" x14ac:dyDescent="0.25">
      <c r="A10405" s="68"/>
      <c r="B10405" s="68"/>
      <c r="C10405" s="68"/>
      <c r="D10405" s="68"/>
      <c r="E10405" s="68"/>
      <c r="F10405" s="68"/>
      <c r="G10405" s="389"/>
      <c r="H10405" s="387" t="b" cm="1">
        <f t="array" aca="1" ref="H10405" ca="1">EsNegrita(BP[[#This Row],[CODIGO]])</f>
        <v>0</v>
      </c>
      <c r="I10405" s="387" t="b" cm="1">
        <f t="array" ref="I10405">_xlfn.LET(
    _xlpm.codigos_devolucion, _xlfn.UNIQUE(_xlfn._xlws.FILTER(BP[CODIGO], ISNUMBER(SEARCH("devoluci", BP[NOMBRE CUENTA])), {""})),
    ISNUMBER(MATCH(BP[[#This Row],[CODIGO]], _xlpm.codigos_devolucion, 0))
)</f>
        <v>0</v>
      </c>
    </row>
    <row r="10406" spans="1:9" x14ac:dyDescent="0.25">
      <c r="A10406" s="68"/>
      <c r="B10406" s="68"/>
      <c r="C10406" s="68"/>
      <c r="D10406" s="68"/>
      <c r="E10406" s="68"/>
      <c r="F10406" s="68"/>
      <c r="G10406" s="389"/>
      <c r="H10406" s="387" t="b" cm="1">
        <f t="array" aca="1" ref="H10406" ca="1">EsNegrita(BP[[#This Row],[CODIGO]])</f>
        <v>0</v>
      </c>
      <c r="I10406" s="387" t="b" cm="1">
        <f t="array" ref="I10406">_xlfn.LET(
    _xlpm.codigos_devolucion, _xlfn.UNIQUE(_xlfn._xlws.FILTER(BP[CODIGO], ISNUMBER(SEARCH("devoluci", BP[NOMBRE CUENTA])), {""})),
    ISNUMBER(MATCH(BP[[#This Row],[CODIGO]], _xlpm.codigos_devolucion, 0))
)</f>
        <v>0</v>
      </c>
    </row>
    <row r="10407" spans="1:9" x14ac:dyDescent="0.25">
      <c r="A10407" s="68"/>
      <c r="B10407" s="68"/>
      <c r="C10407" s="68"/>
      <c r="D10407" s="68"/>
      <c r="E10407" s="68"/>
      <c r="F10407" s="68"/>
      <c r="G10407" s="389"/>
      <c r="H10407" s="387" t="b" cm="1">
        <f t="array" aca="1" ref="H10407" ca="1">EsNegrita(BP[[#This Row],[CODIGO]])</f>
        <v>0</v>
      </c>
      <c r="I10407" s="387" t="b" cm="1">
        <f t="array" ref="I10407">_xlfn.LET(
    _xlpm.codigos_devolucion, _xlfn.UNIQUE(_xlfn._xlws.FILTER(BP[CODIGO], ISNUMBER(SEARCH("devoluci", BP[NOMBRE CUENTA])), {""})),
    ISNUMBER(MATCH(BP[[#This Row],[CODIGO]], _xlpm.codigos_devolucion, 0))
)</f>
        <v>0</v>
      </c>
    </row>
    <row r="10408" spans="1:9" x14ac:dyDescent="0.25">
      <c r="A10408" s="68"/>
      <c r="B10408" s="68"/>
      <c r="C10408" s="68"/>
      <c r="D10408" s="68"/>
      <c r="E10408" s="68"/>
      <c r="F10408" s="68"/>
      <c r="G10408" s="389"/>
      <c r="H10408" s="387" t="b" cm="1">
        <f t="array" aca="1" ref="H10408" ca="1">EsNegrita(BP[[#This Row],[CODIGO]])</f>
        <v>0</v>
      </c>
      <c r="I10408" s="387" t="b" cm="1">
        <f t="array" ref="I10408">_xlfn.LET(
    _xlpm.codigos_devolucion, _xlfn.UNIQUE(_xlfn._xlws.FILTER(BP[CODIGO], ISNUMBER(SEARCH("devoluci", BP[NOMBRE CUENTA])), {""})),
    ISNUMBER(MATCH(BP[[#This Row],[CODIGO]], _xlpm.codigos_devolucion, 0))
)</f>
        <v>0</v>
      </c>
    </row>
    <row r="10409" spans="1:9" x14ac:dyDescent="0.25">
      <c r="A10409" s="68"/>
      <c r="B10409" s="68"/>
      <c r="C10409" s="68"/>
      <c r="D10409" s="68"/>
      <c r="E10409" s="68"/>
      <c r="F10409" s="68"/>
      <c r="G10409" s="389"/>
      <c r="H10409" s="387" t="b" cm="1">
        <f t="array" aca="1" ref="H10409" ca="1">EsNegrita(BP[[#This Row],[CODIGO]])</f>
        <v>0</v>
      </c>
      <c r="I10409" s="387" t="b" cm="1">
        <f t="array" ref="I10409">_xlfn.LET(
    _xlpm.codigos_devolucion, _xlfn.UNIQUE(_xlfn._xlws.FILTER(BP[CODIGO], ISNUMBER(SEARCH("devoluci", BP[NOMBRE CUENTA])), {""})),
    ISNUMBER(MATCH(BP[[#This Row],[CODIGO]], _xlpm.codigos_devolucion, 0))
)</f>
        <v>0</v>
      </c>
    </row>
    <row r="10410" spans="1:9" x14ac:dyDescent="0.25">
      <c r="A10410" s="68"/>
      <c r="B10410" s="68"/>
      <c r="C10410" s="68"/>
      <c r="D10410" s="68"/>
      <c r="E10410" s="68"/>
      <c r="F10410" s="68"/>
      <c r="G10410" s="389"/>
      <c r="H10410" s="387" t="b" cm="1">
        <f t="array" aca="1" ref="H10410" ca="1">EsNegrita(BP[[#This Row],[CODIGO]])</f>
        <v>0</v>
      </c>
      <c r="I10410" s="387" t="b" cm="1">
        <f t="array" ref="I10410">_xlfn.LET(
    _xlpm.codigos_devolucion, _xlfn.UNIQUE(_xlfn._xlws.FILTER(BP[CODIGO], ISNUMBER(SEARCH("devoluci", BP[NOMBRE CUENTA])), {""})),
    ISNUMBER(MATCH(BP[[#This Row],[CODIGO]], _xlpm.codigos_devolucion, 0))
)</f>
        <v>0</v>
      </c>
    </row>
    <row r="10411" spans="1:9" x14ac:dyDescent="0.25">
      <c r="A10411" s="68"/>
      <c r="B10411" s="68"/>
      <c r="C10411" s="68"/>
      <c r="D10411" s="68"/>
      <c r="E10411" s="68"/>
      <c r="F10411" s="68"/>
      <c r="G10411" s="389"/>
      <c r="H10411" s="387" t="b" cm="1">
        <f t="array" aca="1" ref="H10411" ca="1">EsNegrita(BP[[#This Row],[CODIGO]])</f>
        <v>0</v>
      </c>
      <c r="I10411" s="387" t="b" cm="1">
        <f t="array" ref="I10411">_xlfn.LET(
    _xlpm.codigos_devolucion, _xlfn.UNIQUE(_xlfn._xlws.FILTER(BP[CODIGO], ISNUMBER(SEARCH("devoluci", BP[NOMBRE CUENTA])), {""})),
    ISNUMBER(MATCH(BP[[#This Row],[CODIGO]], _xlpm.codigos_devolucion, 0))
)</f>
        <v>0</v>
      </c>
    </row>
    <row r="10412" spans="1:9" x14ac:dyDescent="0.25">
      <c r="A10412" s="68"/>
      <c r="B10412" s="68"/>
      <c r="C10412" s="68"/>
      <c r="D10412" s="68"/>
      <c r="E10412" s="68"/>
      <c r="F10412" s="68"/>
      <c r="G10412" s="389"/>
      <c r="H10412" s="387" t="b" cm="1">
        <f t="array" aca="1" ref="H10412" ca="1">EsNegrita(BP[[#This Row],[CODIGO]])</f>
        <v>0</v>
      </c>
      <c r="I10412" s="387" t="b" cm="1">
        <f t="array" ref="I10412">_xlfn.LET(
    _xlpm.codigos_devolucion, _xlfn.UNIQUE(_xlfn._xlws.FILTER(BP[CODIGO], ISNUMBER(SEARCH("devoluci", BP[NOMBRE CUENTA])), {""})),
    ISNUMBER(MATCH(BP[[#This Row],[CODIGO]], _xlpm.codigos_devolucion, 0))
)</f>
        <v>0</v>
      </c>
    </row>
    <row r="10413" spans="1:9" x14ac:dyDescent="0.25">
      <c r="A10413" s="68"/>
      <c r="B10413" s="68"/>
      <c r="C10413" s="68"/>
      <c r="D10413" s="68"/>
      <c r="E10413" s="68"/>
      <c r="F10413" s="68"/>
      <c r="G10413" s="389"/>
      <c r="H10413" s="387" t="b" cm="1">
        <f t="array" aca="1" ref="H10413" ca="1">EsNegrita(BP[[#This Row],[CODIGO]])</f>
        <v>0</v>
      </c>
      <c r="I10413" s="387" t="b" cm="1">
        <f t="array" ref="I10413">_xlfn.LET(
    _xlpm.codigos_devolucion, _xlfn.UNIQUE(_xlfn._xlws.FILTER(BP[CODIGO], ISNUMBER(SEARCH("devoluci", BP[NOMBRE CUENTA])), {""})),
    ISNUMBER(MATCH(BP[[#This Row],[CODIGO]], _xlpm.codigos_devolucion, 0))
)</f>
        <v>0</v>
      </c>
    </row>
    <row r="10414" spans="1:9" x14ac:dyDescent="0.25">
      <c r="A10414" s="68"/>
      <c r="B10414" s="68"/>
      <c r="C10414" s="68"/>
      <c r="D10414" s="68"/>
      <c r="E10414" s="68"/>
      <c r="F10414" s="68"/>
      <c r="G10414" s="389"/>
      <c r="H10414" s="387" t="b" cm="1">
        <f t="array" aca="1" ref="H10414" ca="1">EsNegrita(BP[[#This Row],[CODIGO]])</f>
        <v>0</v>
      </c>
      <c r="I10414" s="387" t="b" cm="1">
        <f t="array" ref="I10414">_xlfn.LET(
    _xlpm.codigos_devolucion, _xlfn.UNIQUE(_xlfn._xlws.FILTER(BP[CODIGO], ISNUMBER(SEARCH("devoluci", BP[NOMBRE CUENTA])), {""})),
    ISNUMBER(MATCH(BP[[#This Row],[CODIGO]], _xlpm.codigos_devolucion, 0))
)</f>
        <v>0</v>
      </c>
    </row>
    <row r="10415" spans="1:9" x14ac:dyDescent="0.25">
      <c r="A10415" s="68"/>
      <c r="B10415" s="68"/>
      <c r="C10415" s="68"/>
      <c r="D10415" s="68"/>
      <c r="E10415" s="68"/>
      <c r="F10415" s="68"/>
      <c r="G10415" s="389"/>
      <c r="H10415" s="387" t="b" cm="1">
        <f t="array" aca="1" ref="H10415" ca="1">EsNegrita(BP[[#This Row],[CODIGO]])</f>
        <v>0</v>
      </c>
      <c r="I10415" s="387" t="b" cm="1">
        <f t="array" ref="I10415">_xlfn.LET(
    _xlpm.codigos_devolucion, _xlfn.UNIQUE(_xlfn._xlws.FILTER(BP[CODIGO], ISNUMBER(SEARCH("devoluci", BP[NOMBRE CUENTA])), {""})),
    ISNUMBER(MATCH(BP[[#This Row],[CODIGO]], _xlpm.codigos_devolucion, 0))
)</f>
        <v>0</v>
      </c>
    </row>
    <row r="10416" spans="1:9" x14ac:dyDescent="0.25">
      <c r="A10416" s="68"/>
      <c r="B10416" s="68"/>
      <c r="C10416" s="68"/>
      <c r="D10416" s="68"/>
      <c r="E10416" s="68"/>
      <c r="F10416" s="68"/>
      <c r="G10416" s="389"/>
      <c r="H10416" s="387" t="b" cm="1">
        <f t="array" aca="1" ref="H10416" ca="1">EsNegrita(BP[[#This Row],[CODIGO]])</f>
        <v>0</v>
      </c>
      <c r="I10416" s="387" t="b" cm="1">
        <f t="array" ref="I10416">_xlfn.LET(
    _xlpm.codigos_devolucion, _xlfn.UNIQUE(_xlfn._xlws.FILTER(BP[CODIGO], ISNUMBER(SEARCH("devoluci", BP[NOMBRE CUENTA])), {""})),
    ISNUMBER(MATCH(BP[[#This Row],[CODIGO]], _xlpm.codigos_devolucion, 0))
)</f>
        <v>0</v>
      </c>
    </row>
    <row r="10417" spans="1:9" x14ac:dyDescent="0.25">
      <c r="A10417" s="68"/>
      <c r="B10417" s="68"/>
      <c r="C10417" s="68"/>
      <c r="D10417" s="68"/>
      <c r="E10417" s="68"/>
      <c r="F10417" s="68"/>
      <c r="G10417" s="389"/>
      <c r="H10417" s="387" t="b" cm="1">
        <f t="array" aca="1" ref="H10417" ca="1">EsNegrita(BP[[#This Row],[CODIGO]])</f>
        <v>0</v>
      </c>
      <c r="I10417" s="387" t="b" cm="1">
        <f t="array" ref="I10417">_xlfn.LET(
    _xlpm.codigos_devolucion, _xlfn.UNIQUE(_xlfn._xlws.FILTER(BP[CODIGO], ISNUMBER(SEARCH("devoluci", BP[NOMBRE CUENTA])), {""})),
    ISNUMBER(MATCH(BP[[#This Row],[CODIGO]], _xlpm.codigos_devolucion, 0))
)</f>
        <v>0</v>
      </c>
    </row>
    <row r="10418" spans="1:9" x14ac:dyDescent="0.25">
      <c r="A10418" s="68"/>
      <c r="B10418" s="68"/>
      <c r="C10418" s="68"/>
      <c r="D10418" s="68"/>
      <c r="E10418" s="68"/>
      <c r="F10418" s="68"/>
      <c r="G10418" s="389"/>
      <c r="H10418" s="387" t="b" cm="1">
        <f t="array" aca="1" ref="H10418" ca="1">EsNegrita(BP[[#This Row],[CODIGO]])</f>
        <v>0</v>
      </c>
      <c r="I10418" s="387" t="b" cm="1">
        <f t="array" ref="I10418">_xlfn.LET(
    _xlpm.codigos_devolucion, _xlfn.UNIQUE(_xlfn._xlws.FILTER(BP[CODIGO], ISNUMBER(SEARCH("devoluci", BP[NOMBRE CUENTA])), {""})),
    ISNUMBER(MATCH(BP[[#This Row],[CODIGO]], _xlpm.codigos_devolucion, 0))
)</f>
        <v>0</v>
      </c>
    </row>
    <row r="10419" spans="1:9" x14ac:dyDescent="0.25">
      <c r="A10419" s="68"/>
      <c r="B10419" s="68"/>
      <c r="C10419" s="68"/>
      <c r="D10419" s="68"/>
      <c r="E10419" s="68"/>
      <c r="F10419" s="68"/>
      <c r="G10419" s="389"/>
      <c r="H10419" s="387" t="b" cm="1">
        <f t="array" aca="1" ref="H10419" ca="1">EsNegrita(BP[[#This Row],[CODIGO]])</f>
        <v>0</v>
      </c>
      <c r="I10419" s="387" t="b" cm="1">
        <f t="array" ref="I10419">_xlfn.LET(
    _xlpm.codigos_devolucion, _xlfn.UNIQUE(_xlfn._xlws.FILTER(BP[CODIGO], ISNUMBER(SEARCH("devoluci", BP[NOMBRE CUENTA])), {""})),
    ISNUMBER(MATCH(BP[[#This Row],[CODIGO]], _xlpm.codigos_devolucion, 0))
)</f>
        <v>0</v>
      </c>
    </row>
    <row r="10420" spans="1:9" x14ac:dyDescent="0.25">
      <c r="A10420" s="68"/>
      <c r="B10420" s="68"/>
      <c r="C10420" s="68"/>
      <c r="D10420" s="68"/>
      <c r="E10420" s="68"/>
      <c r="F10420" s="68"/>
      <c r="G10420" s="389"/>
      <c r="H10420" s="387" t="b" cm="1">
        <f t="array" aca="1" ref="H10420" ca="1">EsNegrita(BP[[#This Row],[CODIGO]])</f>
        <v>0</v>
      </c>
      <c r="I10420" s="387" t="b" cm="1">
        <f t="array" ref="I10420">_xlfn.LET(
    _xlpm.codigos_devolucion, _xlfn.UNIQUE(_xlfn._xlws.FILTER(BP[CODIGO], ISNUMBER(SEARCH("devoluci", BP[NOMBRE CUENTA])), {""})),
    ISNUMBER(MATCH(BP[[#This Row],[CODIGO]], _xlpm.codigos_devolucion, 0))
)</f>
        <v>0</v>
      </c>
    </row>
    <row r="10421" spans="1:9" x14ac:dyDescent="0.25">
      <c r="A10421" s="68"/>
      <c r="B10421" s="68"/>
      <c r="C10421" s="68"/>
      <c r="D10421" s="68"/>
      <c r="E10421" s="68"/>
      <c r="F10421" s="68"/>
      <c r="G10421" s="389"/>
      <c r="H10421" s="387" t="b" cm="1">
        <f t="array" aca="1" ref="H10421" ca="1">EsNegrita(BP[[#This Row],[CODIGO]])</f>
        <v>0</v>
      </c>
      <c r="I10421" s="387" t="b" cm="1">
        <f t="array" ref="I10421">_xlfn.LET(
    _xlpm.codigos_devolucion, _xlfn.UNIQUE(_xlfn._xlws.FILTER(BP[CODIGO], ISNUMBER(SEARCH("devoluci", BP[NOMBRE CUENTA])), {""})),
    ISNUMBER(MATCH(BP[[#This Row],[CODIGO]], _xlpm.codigos_devolucion, 0))
)</f>
        <v>0</v>
      </c>
    </row>
    <row r="10422" spans="1:9" x14ac:dyDescent="0.25">
      <c r="A10422" s="68"/>
      <c r="B10422" s="68"/>
      <c r="C10422" s="68"/>
      <c r="D10422" s="68"/>
      <c r="E10422" s="68"/>
      <c r="F10422" s="68"/>
      <c r="G10422" s="389"/>
      <c r="H10422" s="387" t="b" cm="1">
        <f t="array" aca="1" ref="H10422" ca="1">EsNegrita(BP[[#This Row],[CODIGO]])</f>
        <v>0</v>
      </c>
      <c r="I10422" s="387" t="b" cm="1">
        <f t="array" ref="I10422">_xlfn.LET(
    _xlpm.codigos_devolucion, _xlfn.UNIQUE(_xlfn._xlws.FILTER(BP[CODIGO], ISNUMBER(SEARCH("devoluci", BP[NOMBRE CUENTA])), {""})),
    ISNUMBER(MATCH(BP[[#This Row],[CODIGO]], _xlpm.codigos_devolucion, 0))
)</f>
        <v>0</v>
      </c>
    </row>
    <row r="10423" spans="1:9" x14ac:dyDescent="0.25">
      <c r="A10423" s="68"/>
      <c r="B10423" s="68"/>
      <c r="C10423" s="68"/>
      <c r="D10423" s="68"/>
      <c r="E10423" s="68"/>
      <c r="F10423" s="68"/>
      <c r="G10423" s="389"/>
      <c r="H10423" s="387" t="b" cm="1">
        <f t="array" aca="1" ref="H10423" ca="1">EsNegrita(BP[[#This Row],[CODIGO]])</f>
        <v>0</v>
      </c>
      <c r="I10423" s="387" t="b" cm="1">
        <f t="array" ref="I10423">_xlfn.LET(
    _xlpm.codigos_devolucion, _xlfn.UNIQUE(_xlfn._xlws.FILTER(BP[CODIGO], ISNUMBER(SEARCH("devoluci", BP[NOMBRE CUENTA])), {""})),
    ISNUMBER(MATCH(BP[[#This Row],[CODIGO]], _xlpm.codigos_devolucion, 0))
)</f>
        <v>0</v>
      </c>
    </row>
    <row r="10424" spans="1:9" x14ac:dyDescent="0.25">
      <c r="A10424" s="68"/>
      <c r="B10424" s="68"/>
      <c r="C10424" s="68"/>
      <c r="D10424" s="68"/>
      <c r="E10424" s="68"/>
      <c r="F10424" s="68"/>
      <c r="G10424" s="389"/>
      <c r="H10424" s="387" t="b" cm="1">
        <f t="array" aca="1" ref="H10424" ca="1">EsNegrita(BP[[#This Row],[CODIGO]])</f>
        <v>0</v>
      </c>
      <c r="I10424" s="387" t="b" cm="1">
        <f t="array" ref="I10424">_xlfn.LET(
    _xlpm.codigos_devolucion, _xlfn.UNIQUE(_xlfn._xlws.FILTER(BP[CODIGO], ISNUMBER(SEARCH("devoluci", BP[NOMBRE CUENTA])), {""})),
    ISNUMBER(MATCH(BP[[#This Row],[CODIGO]], _xlpm.codigos_devolucion, 0))
)</f>
        <v>0</v>
      </c>
    </row>
    <row r="10425" spans="1:9" x14ac:dyDescent="0.25">
      <c r="A10425" s="68"/>
      <c r="B10425" s="68"/>
      <c r="C10425" s="68"/>
      <c r="D10425" s="68"/>
      <c r="E10425" s="68"/>
      <c r="F10425" s="68"/>
      <c r="G10425" s="389"/>
      <c r="H10425" s="387" t="b" cm="1">
        <f t="array" aca="1" ref="H10425" ca="1">EsNegrita(BP[[#This Row],[CODIGO]])</f>
        <v>0</v>
      </c>
      <c r="I10425" s="387" t="b" cm="1">
        <f t="array" ref="I10425">_xlfn.LET(
    _xlpm.codigos_devolucion, _xlfn.UNIQUE(_xlfn._xlws.FILTER(BP[CODIGO], ISNUMBER(SEARCH("devoluci", BP[NOMBRE CUENTA])), {""})),
    ISNUMBER(MATCH(BP[[#This Row],[CODIGO]], _xlpm.codigos_devolucion, 0))
)</f>
        <v>0</v>
      </c>
    </row>
    <row r="10426" spans="1:9" x14ac:dyDescent="0.25">
      <c r="A10426" s="68"/>
      <c r="B10426" s="68"/>
      <c r="C10426" s="68"/>
      <c r="D10426" s="68"/>
      <c r="E10426" s="68"/>
      <c r="F10426" s="68"/>
      <c r="G10426" s="389"/>
      <c r="H10426" s="387" t="b" cm="1">
        <f t="array" aca="1" ref="H10426" ca="1">EsNegrita(BP[[#This Row],[CODIGO]])</f>
        <v>0</v>
      </c>
      <c r="I10426" s="387" t="b" cm="1">
        <f t="array" ref="I10426">_xlfn.LET(
    _xlpm.codigos_devolucion, _xlfn.UNIQUE(_xlfn._xlws.FILTER(BP[CODIGO], ISNUMBER(SEARCH("devoluci", BP[NOMBRE CUENTA])), {""})),
    ISNUMBER(MATCH(BP[[#This Row],[CODIGO]], _xlpm.codigos_devolucion, 0))
)</f>
        <v>0</v>
      </c>
    </row>
    <row r="10427" spans="1:9" x14ac:dyDescent="0.25">
      <c r="A10427" s="68"/>
      <c r="B10427" s="68"/>
      <c r="C10427" s="68"/>
      <c r="D10427" s="68"/>
      <c r="E10427" s="68"/>
      <c r="F10427" s="68"/>
      <c r="G10427" s="389"/>
      <c r="H10427" s="387" t="b" cm="1">
        <f t="array" aca="1" ref="H10427" ca="1">EsNegrita(BP[[#This Row],[CODIGO]])</f>
        <v>0</v>
      </c>
      <c r="I10427" s="387" t="b" cm="1">
        <f t="array" ref="I10427">_xlfn.LET(
    _xlpm.codigos_devolucion, _xlfn.UNIQUE(_xlfn._xlws.FILTER(BP[CODIGO], ISNUMBER(SEARCH("devoluci", BP[NOMBRE CUENTA])), {""})),
    ISNUMBER(MATCH(BP[[#This Row],[CODIGO]], _xlpm.codigos_devolucion, 0))
)</f>
        <v>0</v>
      </c>
    </row>
    <row r="10428" spans="1:9" x14ac:dyDescent="0.25">
      <c r="A10428" s="68"/>
      <c r="B10428" s="68"/>
      <c r="C10428" s="68"/>
      <c r="D10428" s="68"/>
      <c r="E10428" s="68"/>
      <c r="F10428" s="68"/>
      <c r="G10428" s="389"/>
      <c r="H10428" s="387" t="b" cm="1">
        <f t="array" aca="1" ref="H10428" ca="1">EsNegrita(BP[[#This Row],[CODIGO]])</f>
        <v>0</v>
      </c>
      <c r="I10428" s="387" t="b" cm="1">
        <f t="array" ref="I10428">_xlfn.LET(
    _xlpm.codigos_devolucion, _xlfn.UNIQUE(_xlfn._xlws.FILTER(BP[CODIGO], ISNUMBER(SEARCH("devoluci", BP[NOMBRE CUENTA])), {""})),
    ISNUMBER(MATCH(BP[[#This Row],[CODIGO]], _xlpm.codigos_devolucion, 0))
)</f>
        <v>0</v>
      </c>
    </row>
    <row r="10429" spans="1:9" x14ac:dyDescent="0.25">
      <c r="A10429" s="68"/>
      <c r="B10429" s="68"/>
      <c r="C10429" s="68"/>
      <c r="D10429" s="68"/>
      <c r="E10429" s="68"/>
      <c r="F10429" s="68"/>
      <c r="G10429" s="389"/>
      <c r="H10429" s="387" t="b" cm="1">
        <f t="array" aca="1" ref="H10429" ca="1">EsNegrita(BP[[#This Row],[CODIGO]])</f>
        <v>0</v>
      </c>
      <c r="I10429" s="387" t="b" cm="1">
        <f t="array" ref="I10429">_xlfn.LET(
    _xlpm.codigos_devolucion, _xlfn.UNIQUE(_xlfn._xlws.FILTER(BP[CODIGO], ISNUMBER(SEARCH("devoluci", BP[NOMBRE CUENTA])), {""})),
    ISNUMBER(MATCH(BP[[#This Row],[CODIGO]], _xlpm.codigos_devolucion, 0))
)</f>
        <v>0</v>
      </c>
    </row>
    <row r="10430" spans="1:9" x14ac:dyDescent="0.25">
      <c r="A10430" s="68"/>
      <c r="B10430" s="68"/>
      <c r="C10430" s="68"/>
      <c r="D10430" s="68"/>
      <c r="E10430" s="68"/>
      <c r="F10430" s="68"/>
      <c r="G10430" s="389"/>
      <c r="H10430" s="387" t="b" cm="1">
        <f t="array" aca="1" ref="H10430" ca="1">EsNegrita(BP[[#This Row],[CODIGO]])</f>
        <v>0</v>
      </c>
      <c r="I10430" s="387" t="b" cm="1">
        <f t="array" ref="I10430">_xlfn.LET(
    _xlpm.codigos_devolucion, _xlfn.UNIQUE(_xlfn._xlws.FILTER(BP[CODIGO], ISNUMBER(SEARCH("devoluci", BP[NOMBRE CUENTA])), {""})),
    ISNUMBER(MATCH(BP[[#This Row],[CODIGO]], _xlpm.codigos_devolucion, 0))
)</f>
        <v>0</v>
      </c>
    </row>
    <row r="10431" spans="1:9" x14ac:dyDescent="0.25">
      <c r="A10431" s="68"/>
      <c r="B10431" s="68"/>
      <c r="C10431" s="68"/>
      <c r="D10431" s="68"/>
      <c r="E10431" s="68"/>
      <c r="F10431" s="68"/>
      <c r="G10431" s="389"/>
      <c r="H10431" s="387" t="b" cm="1">
        <f t="array" aca="1" ref="H10431" ca="1">EsNegrita(BP[[#This Row],[CODIGO]])</f>
        <v>0</v>
      </c>
      <c r="I10431" s="387" t="b" cm="1">
        <f t="array" ref="I10431">_xlfn.LET(
    _xlpm.codigos_devolucion, _xlfn.UNIQUE(_xlfn._xlws.FILTER(BP[CODIGO], ISNUMBER(SEARCH("devoluci", BP[NOMBRE CUENTA])), {""})),
    ISNUMBER(MATCH(BP[[#This Row],[CODIGO]], _xlpm.codigos_devolucion, 0))
)</f>
        <v>0</v>
      </c>
    </row>
    <row r="10432" spans="1:9" x14ac:dyDescent="0.25">
      <c r="A10432" s="68"/>
      <c r="B10432" s="68"/>
      <c r="C10432" s="68"/>
      <c r="D10432" s="68"/>
      <c r="E10432" s="68"/>
      <c r="F10432" s="68"/>
      <c r="G10432" s="389"/>
      <c r="H10432" s="387" t="b" cm="1">
        <f t="array" aca="1" ref="H10432" ca="1">EsNegrita(BP[[#This Row],[CODIGO]])</f>
        <v>0</v>
      </c>
      <c r="I10432" s="387" t="b" cm="1">
        <f t="array" ref="I10432">_xlfn.LET(
    _xlpm.codigos_devolucion, _xlfn.UNIQUE(_xlfn._xlws.FILTER(BP[CODIGO], ISNUMBER(SEARCH("devoluci", BP[NOMBRE CUENTA])), {""})),
    ISNUMBER(MATCH(BP[[#This Row],[CODIGO]], _xlpm.codigos_devolucion, 0))
)</f>
        <v>0</v>
      </c>
    </row>
    <row r="10433" spans="1:9" x14ac:dyDescent="0.25">
      <c r="A10433" s="68"/>
      <c r="B10433" s="68"/>
      <c r="C10433" s="68"/>
      <c r="D10433" s="68"/>
      <c r="E10433" s="68"/>
      <c r="F10433" s="68"/>
      <c r="G10433" s="389"/>
      <c r="H10433" s="387" t="b" cm="1">
        <f t="array" aca="1" ref="H10433" ca="1">EsNegrita(BP[[#This Row],[CODIGO]])</f>
        <v>0</v>
      </c>
      <c r="I10433" s="387" t="b" cm="1">
        <f t="array" ref="I10433">_xlfn.LET(
    _xlpm.codigos_devolucion, _xlfn.UNIQUE(_xlfn._xlws.FILTER(BP[CODIGO], ISNUMBER(SEARCH("devoluci", BP[NOMBRE CUENTA])), {""})),
    ISNUMBER(MATCH(BP[[#This Row],[CODIGO]], _xlpm.codigos_devolucion, 0))
)</f>
        <v>0</v>
      </c>
    </row>
    <row r="10434" spans="1:9" x14ac:dyDescent="0.25">
      <c r="A10434" s="68"/>
      <c r="B10434" s="68"/>
      <c r="C10434" s="68"/>
      <c r="D10434" s="68"/>
      <c r="E10434" s="68"/>
      <c r="F10434" s="68"/>
      <c r="G10434" s="389"/>
      <c r="H10434" s="387" t="b" cm="1">
        <f t="array" aca="1" ref="H10434" ca="1">EsNegrita(BP[[#This Row],[CODIGO]])</f>
        <v>0</v>
      </c>
      <c r="I10434" s="387" t="b" cm="1">
        <f t="array" ref="I10434">_xlfn.LET(
    _xlpm.codigos_devolucion, _xlfn.UNIQUE(_xlfn._xlws.FILTER(BP[CODIGO], ISNUMBER(SEARCH("devoluci", BP[NOMBRE CUENTA])), {""})),
    ISNUMBER(MATCH(BP[[#This Row],[CODIGO]], _xlpm.codigos_devolucion, 0))
)</f>
        <v>0</v>
      </c>
    </row>
    <row r="10435" spans="1:9" x14ac:dyDescent="0.25">
      <c r="A10435" s="68"/>
      <c r="B10435" s="68"/>
      <c r="C10435" s="68"/>
      <c r="D10435" s="68"/>
      <c r="E10435" s="68"/>
      <c r="F10435" s="68"/>
      <c r="G10435" s="389"/>
      <c r="H10435" s="387" t="b" cm="1">
        <f t="array" aca="1" ref="H10435" ca="1">EsNegrita(BP[[#This Row],[CODIGO]])</f>
        <v>0</v>
      </c>
      <c r="I10435" s="387" t="b" cm="1">
        <f t="array" ref="I10435">_xlfn.LET(
    _xlpm.codigos_devolucion, _xlfn.UNIQUE(_xlfn._xlws.FILTER(BP[CODIGO], ISNUMBER(SEARCH("devoluci", BP[NOMBRE CUENTA])), {""})),
    ISNUMBER(MATCH(BP[[#This Row],[CODIGO]], _xlpm.codigos_devolucion, 0))
)</f>
        <v>0</v>
      </c>
    </row>
    <row r="10436" spans="1:9" x14ac:dyDescent="0.25">
      <c r="A10436" s="68"/>
      <c r="B10436" s="68"/>
      <c r="C10436" s="68"/>
      <c r="D10436" s="68"/>
      <c r="E10436" s="68"/>
      <c r="F10436" s="68"/>
      <c r="G10436" s="389"/>
      <c r="H10436" s="387" t="b" cm="1">
        <f t="array" aca="1" ref="H10436" ca="1">EsNegrita(BP[[#This Row],[CODIGO]])</f>
        <v>0</v>
      </c>
      <c r="I10436" s="387" t="b" cm="1">
        <f t="array" ref="I10436">_xlfn.LET(
    _xlpm.codigos_devolucion, _xlfn.UNIQUE(_xlfn._xlws.FILTER(BP[CODIGO], ISNUMBER(SEARCH("devoluci", BP[NOMBRE CUENTA])), {""})),
    ISNUMBER(MATCH(BP[[#This Row],[CODIGO]], _xlpm.codigos_devolucion, 0))
)</f>
        <v>0</v>
      </c>
    </row>
    <row r="10437" spans="1:9" x14ac:dyDescent="0.25">
      <c r="A10437" s="68"/>
      <c r="B10437" s="68"/>
      <c r="C10437" s="68"/>
      <c r="D10437" s="68"/>
      <c r="E10437" s="68"/>
      <c r="F10437" s="68"/>
      <c r="G10437" s="389"/>
      <c r="H10437" s="387" t="b" cm="1">
        <f t="array" aca="1" ref="H10437" ca="1">EsNegrita(BP[[#This Row],[CODIGO]])</f>
        <v>0</v>
      </c>
      <c r="I10437" s="387" t="b" cm="1">
        <f t="array" ref="I10437">_xlfn.LET(
    _xlpm.codigos_devolucion, _xlfn.UNIQUE(_xlfn._xlws.FILTER(BP[CODIGO], ISNUMBER(SEARCH("devoluci", BP[NOMBRE CUENTA])), {""})),
    ISNUMBER(MATCH(BP[[#This Row],[CODIGO]], _xlpm.codigos_devolucion, 0))
)</f>
        <v>0</v>
      </c>
    </row>
    <row r="10438" spans="1:9" x14ac:dyDescent="0.25">
      <c r="A10438" s="68"/>
      <c r="B10438" s="68"/>
      <c r="C10438" s="68"/>
      <c r="D10438" s="68"/>
      <c r="E10438" s="68"/>
      <c r="F10438" s="68"/>
      <c r="G10438" s="389"/>
      <c r="H10438" s="387" t="b" cm="1">
        <f t="array" aca="1" ref="H10438" ca="1">EsNegrita(BP[[#This Row],[CODIGO]])</f>
        <v>0</v>
      </c>
      <c r="I10438" s="387" t="b" cm="1">
        <f t="array" ref="I10438">_xlfn.LET(
    _xlpm.codigos_devolucion, _xlfn.UNIQUE(_xlfn._xlws.FILTER(BP[CODIGO], ISNUMBER(SEARCH("devoluci", BP[NOMBRE CUENTA])), {""})),
    ISNUMBER(MATCH(BP[[#This Row],[CODIGO]], _xlpm.codigos_devolucion, 0))
)</f>
        <v>0</v>
      </c>
    </row>
    <row r="10439" spans="1:9" x14ac:dyDescent="0.25">
      <c r="A10439" s="68"/>
      <c r="B10439" s="68"/>
      <c r="C10439" s="68"/>
      <c r="D10439" s="68"/>
      <c r="E10439" s="68"/>
      <c r="F10439" s="68"/>
      <c r="G10439" s="389"/>
      <c r="H10439" s="387" t="b" cm="1">
        <f t="array" aca="1" ref="H10439" ca="1">EsNegrita(BP[[#This Row],[CODIGO]])</f>
        <v>0</v>
      </c>
      <c r="I10439" s="387" t="b" cm="1">
        <f t="array" ref="I10439">_xlfn.LET(
    _xlpm.codigos_devolucion, _xlfn.UNIQUE(_xlfn._xlws.FILTER(BP[CODIGO], ISNUMBER(SEARCH("devoluci", BP[NOMBRE CUENTA])), {""})),
    ISNUMBER(MATCH(BP[[#This Row],[CODIGO]], _xlpm.codigos_devolucion, 0))
)</f>
        <v>0</v>
      </c>
    </row>
    <row r="10440" spans="1:9" x14ac:dyDescent="0.25">
      <c r="A10440" s="68"/>
      <c r="B10440" s="68"/>
      <c r="C10440" s="68"/>
      <c r="D10440" s="68"/>
      <c r="E10440" s="68"/>
      <c r="F10440" s="68"/>
      <c r="G10440" s="389"/>
      <c r="H10440" s="387" t="b" cm="1">
        <f t="array" aca="1" ref="H10440" ca="1">EsNegrita(BP[[#This Row],[CODIGO]])</f>
        <v>0</v>
      </c>
      <c r="I10440" s="387" t="b" cm="1">
        <f t="array" ref="I10440">_xlfn.LET(
    _xlpm.codigos_devolucion, _xlfn.UNIQUE(_xlfn._xlws.FILTER(BP[CODIGO], ISNUMBER(SEARCH("devoluci", BP[NOMBRE CUENTA])), {""})),
    ISNUMBER(MATCH(BP[[#This Row],[CODIGO]], _xlpm.codigos_devolucion, 0))
)</f>
        <v>0</v>
      </c>
    </row>
    <row r="10441" spans="1:9" x14ac:dyDescent="0.25">
      <c r="A10441" s="68"/>
      <c r="B10441" s="68"/>
      <c r="C10441" s="68"/>
      <c r="D10441" s="68"/>
      <c r="E10441" s="68"/>
      <c r="F10441" s="68"/>
      <c r="G10441" s="389"/>
      <c r="H10441" s="387" t="b" cm="1">
        <f t="array" aca="1" ref="H10441" ca="1">EsNegrita(BP[[#This Row],[CODIGO]])</f>
        <v>0</v>
      </c>
      <c r="I10441" s="387" t="b" cm="1">
        <f t="array" ref="I10441">_xlfn.LET(
    _xlpm.codigos_devolucion, _xlfn.UNIQUE(_xlfn._xlws.FILTER(BP[CODIGO], ISNUMBER(SEARCH("devoluci", BP[NOMBRE CUENTA])), {""})),
    ISNUMBER(MATCH(BP[[#This Row],[CODIGO]], _xlpm.codigos_devolucion, 0))
)</f>
        <v>0</v>
      </c>
    </row>
    <row r="10442" spans="1:9" x14ac:dyDescent="0.25">
      <c r="A10442" s="68"/>
      <c r="B10442" s="68"/>
      <c r="C10442" s="68"/>
      <c r="D10442" s="68"/>
      <c r="E10442" s="68"/>
      <c r="F10442" s="68"/>
      <c r="G10442" s="389"/>
      <c r="H10442" s="387" t="b" cm="1">
        <f t="array" aca="1" ref="H10442" ca="1">EsNegrita(BP[[#This Row],[CODIGO]])</f>
        <v>0</v>
      </c>
      <c r="I10442" s="387" t="b" cm="1">
        <f t="array" ref="I10442">_xlfn.LET(
    _xlpm.codigos_devolucion, _xlfn.UNIQUE(_xlfn._xlws.FILTER(BP[CODIGO], ISNUMBER(SEARCH("devoluci", BP[NOMBRE CUENTA])), {""})),
    ISNUMBER(MATCH(BP[[#This Row],[CODIGO]], _xlpm.codigos_devolucion, 0))
)</f>
        <v>0</v>
      </c>
    </row>
    <row r="10443" spans="1:9" x14ac:dyDescent="0.25">
      <c r="A10443" s="68"/>
      <c r="B10443" s="68"/>
      <c r="C10443" s="68"/>
      <c r="D10443" s="68"/>
      <c r="E10443" s="68"/>
      <c r="F10443" s="68"/>
      <c r="G10443" s="389"/>
      <c r="H10443" s="387" t="b" cm="1">
        <f t="array" aca="1" ref="H10443" ca="1">EsNegrita(BP[[#This Row],[CODIGO]])</f>
        <v>0</v>
      </c>
      <c r="I10443" s="387" t="b" cm="1">
        <f t="array" ref="I10443">_xlfn.LET(
    _xlpm.codigos_devolucion, _xlfn.UNIQUE(_xlfn._xlws.FILTER(BP[CODIGO], ISNUMBER(SEARCH("devoluci", BP[NOMBRE CUENTA])), {""})),
    ISNUMBER(MATCH(BP[[#This Row],[CODIGO]], _xlpm.codigos_devolucion, 0))
)</f>
        <v>0</v>
      </c>
    </row>
    <row r="10444" spans="1:9" x14ac:dyDescent="0.25">
      <c r="A10444" s="68"/>
      <c r="B10444" s="68"/>
      <c r="C10444" s="68"/>
      <c r="D10444" s="68"/>
      <c r="E10444" s="68"/>
      <c r="F10444" s="68"/>
      <c r="G10444" s="389"/>
      <c r="H10444" s="387" t="b" cm="1">
        <f t="array" aca="1" ref="H10444" ca="1">EsNegrita(BP[[#This Row],[CODIGO]])</f>
        <v>0</v>
      </c>
      <c r="I10444" s="387" t="b" cm="1">
        <f t="array" ref="I10444">_xlfn.LET(
    _xlpm.codigos_devolucion, _xlfn.UNIQUE(_xlfn._xlws.FILTER(BP[CODIGO], ISNUMBER(SEARCH("devoluci", BP[NOMBRE CUENTA])), {""})),
    ISNUMBER(MATCH(BP[[#This Row],[CODIGO]], _xlpm.codigos_devolucion, 0))
)</f>
        <v>0</v>
      </c>
    </row>
    <row r="10445" spans="1:9" x14ac:dyDescent="0.25">
      <c r="A10445" s="68"/>
      <c r="B10445" s="68"/>
      <c r="C10445" s="68"/>
      <c r="D10445" s="68"/>
      <c r="E10445" s="68"/>
      <c r="F10445" s="68"/>
      <c r="G10445" s="389"/>
      <c r="H10445" s="387" t="b" cm="1">
        <f t="array" aca="1" ref="H10445" ca="1">EsNegrita(BP[[#This Row],[CODIGO]])</f>
        <v>0</v>
      </c>
      <c r="I10445" s="387" t="b" cm="1">
        <f t="array" ref="I10445">_xlfn.LET(
    _xlpm.codigos_devolucion, _xlfn.UNIQUE(_xlfn._xlws.FILTER(BP[CODIGO], ISNUMBER(SEARCH("devoluci", BP[NOMBRE CUENTA])), {""})),
    ISNUMBER(MATCH(BP[[#This Row],[CODIGO]], _xlpm.codigos_devolucion, 0))
)</f>
        <v>0</v>
      </c>
    </row>
    <row r="10446" spans="1:9" x14ac:dyDescent="0.25">
      <c r="A10446" s="68"/>
      <c r="B10446" s="68"/>
      <c r="C10446" s="68"/>
      <c r="D10446" s="68"/>
      <c r="E10446" s="68"/>
      <c r="F10446" s="68"/>
      <c r="G10446" s="389"/>
      <c r="H10446" s="387" t="b" cm="1">
        <f t="array" aca="1" ref="H10446" ca="1">EsNegrita(BP[[#This Row],[CODIGO]])</f>
        <v>0</v>
      </c>
      <c r="I10446" s="387" t="b" cm="1">
        <f t="array" ref="I10446">_xlfn.LET(
    _xlpm.codigos_devolucion, _xlfn.UNIQUE(_xlfn._xlws.FILTER(BP[CODIGO], ISNUMBER(SEARCH("devoluci", BP[NOMBRE CUENTA])), {""})),
    ISNUMBER(MATCH(BP[[#This Row],[CODIGO]], _xlpm.codigos_devolucion, 0))
)</f>
        <v>0</v>
      </c>
    </row>
    <row r="10447" spans="1:9" x14ac:dyDescent="0.25">
      <c r="A10447" s="68"/>
      <c r="B10447" s="68"/>
      <c r="C10447" s="68"/>
      <c r="D10447" s="68"/>
      <c r="E10447" s="68"/>
      <c r="F10447" s="68"/>
      <c r="G10447" s="389"/>
      <c r="H10447" s="387" t="b" cm="1">
        <f t="array" aca="1" ref="H10447" ca="1">EsNegrita(BP[[#This Row],[CODIGO]])</f>
        <v>0</v>
      </c>
      <c r="I10447" s="387" t="b" cm="1">
        <f t="array" ref="I10447">_xlfn.LET(
    _xlpm.codigos_devolucion, _xlfn.UNIQUE(_xlfn._xlws.FILTER(BP[CODIGO], ISNUMBER(SEARCH("devoluci", BP[NOMBRE CUENTA])), {""})),
    ISNUMBER(MATCH(BP[[#This Row],[CODIGO]], _xlpm.codigos_devolucion, 0))
)</f>
        <v>0</v>
      </c>
    </row>
    <row r="10448" spans="1:9" x14ac:dyDescent="0.25">
      <c r="A10448" s="68"/>
      <c r="B10448" s="68"/>
      <c r="C10448" s="68"/>
      <c r="D10448" s="68"/>
      <c r="E10448" s="68"/>
      <c r="F10448" s="68"/>
      <c r="G10448" s="389"/>
      <c r="H10448" s="387" t="b" cm="1">
        <f t="array" aca="1" ref="H10448" ca="1">EsNegrita(BP[[#This Row],[CODIGO]])</f>
        <v>0</v>
      </c>
      <c r="I10448" s="387" t="b" cm="1">
        <f t="array" ref="I10448">_xlfn.LET(
    _xlpm.codigos_devolucion, _xlfn.UNIQUE(_xlfn._xlws.FILTER(BP[CODIGO], ISNUMBER(SEARCH("devoluci", BP[NOMBRE CUENTA])), {""})),
    ISNUMBER(MATCH(BP[[#This Row],[CODIGO]], _xlpm.codigos_devolucion, 0))
)</f>
        <v>0</v>
      </c>
    </row>
    <row r="10449" spans="1:9" x14ac:dyDescent="0.25">
      <c r="A10449" s="68"/>
      <c r="B10449" s="68"/>
      <c r="C10449" s="68"/>
      <c r="D10449" s="68"/>
      <c r="E10449" s="68"/>
      <c r="F10449" s="68"/>
      <c r="G10449" s="389"/>
      <c r="H10449" s="387" t="b" cm="1">
        <f t="array" aca="1" ref="H10449" ca="1">EsNegrita(BP[[#This Row],[CODIGO]])</f>
        <v>0</v>
      </c>
      <c r="I10449" s="387" t="b" cm="1">
        <f t="array" ref="I10449">_xlfn.LET(
    _xlpm.codigos_devolucion, _xlfn.UNIQUE(_xlfn._xlws.FILTER(BP[CODIGO], ISNUMBER(SEARCH("devoluci", BP[NOMBRE CUENTA])), {""})),
    ISNUMBER(MATCH(BP[[#This Row],[CODIGO]], _xlpm.codigos_devolucion, 0))
)</f>
        <v>0</v>
      </c>
    </row>
    <row r="10450" spans="1:9" x14ac:dyDescent="0.25">
      <c r="A10450" s="68"/>
      <c r="B10450" s="68"/>
      <c r="C10450" s="68"/>
      <c r="D10450" s="68"/>
      <c r="E10450" s="68"/>
      <c r="F10450" s="68"/>
      <c r="G10450" s="389"/>
      <c r="H10450" s="387" t="b" cm="1">
        <f t="array" aca="1" ref="H10450" ca="1">EsNegrita(BP[[#This Row],[CODIGO]])</f>
        <v>0</v>
      </c>
      <c r="I10450" s="387" t="b" cm="1">
        <f t="array" ref="I10450">_xlfn.LET(
    _xlpm.codigos_devolucion, _xlfn.UNIQUE(_xlfn._xlws.FILTER(BP[CODIGO], ISNUMBER(SEARCH("devoluci", BP[NOMBRE CUENTA])), {""})),
    ISNUMBER(MATCH(BP[[#This Row],[CODIGO]], _xlpm.codigos_devolucion, 0))
)</f>
        <v>0</v>
      </c>
    </row>
    <row r="10451" spans="1:9" x14ac:dyDescent="0.25">
      <c r="A10451" s="68"/>
      <c r="B10451" s="68"/>
      <c r="C10451" s="68"/>
      <c r="D10451" s="68"/>
      <c r="E10451" s="68"/>
      <c r="F10451" s="68"/>
      <c r="G10451" s="389"/>
      <c r="H10451" s="387" t="b" cm="1">
        <f t="array" aca="1" ref="H10451" ca="1">EsNegrita(BP[[#This Row],[CODIGO]])</f>
        <v>0</v>
      </c>
      <c r="I10451" s="387" t="b" cm="1">
        <f t="array" ref="I10451">_xlfn.LET(
    _xlpm.codigos_devolucion, _xlfn.UNIQUE(_xlfn._xlws.FILTER(BP[CODIGO], ISNUMBER(SEARCH("devoluci", BP[NOMBRE CUENTA])), {""})),
    ISNUMBER(MATCH(BP[[#This Row],[CODIGO]], _xlpm.codigos_devolucion, 0))
)</f>
        <v>0</v>
      </c>
    </row>
    <row r="10452" spans="1:9" x14ac:dyDescent="0.25">
      <c r="A10452" s="68"/>
      <c r="B10452" s="68"/>
      <c r="C10452" s="68"/>
      <c r="D10452" s="68"/>
      <c r="E10452" s="68"/>
      <c r="F10452" s="68"/>
      <c r="G10452" s="389"/>
      <c r="H10452" s="387" t="b" cm="1">
        <f t="array" aca="1" ref="H10452" ca="1">EsNegrita(BP[[#This Row],[CODIGO]])</f>
        <v>0</v>
      </c>
      <c r="I10452" s="387" t="b" cm="1">
        <f t="array" ref="I10452">_xlfn.LET(
    _xlpm.codigos_devolucion, _xlfn.UNIQUE(_xlfn._xlws.FILTER(BP[CODIGO], ISNUMBER(SEARCH("devoluci", BP[NOMBRE CUENTA])), {""})),
    ISNUMBER(MATCH(BP[[#This Row],[CODIGO]], _xlpm.codigos_devolucion, 0))
)</f>
        <v>0</v>
      </c>
    </row>
    <row r="10453" spans="1:9" x14ac:dyDescent="0.25">
      <c r="A10453" s="68"/>
      <c r="B10453" s="68"/>
      <c r="C10453" s="68"/>
      <c r="D10453" s="68"/>
      <c r="E10453" s="68"/>
      <c r="F10453" s="68"/>
      <c r="G10453" s="389"/>
      <c r="H10453" s="387" t="b" cm="1">
        <f t="array" aca="1" ref="H10453" ca="1">EsNegrita(BP[[#This Row],[CODIGO]])</f>
        <v>0</v>
      </c>
      <c r="I10453" s="387" t="b" cm="1">
        <f t="array" ref="I10453">_xlfn.LET(
    _xlpm.codigos_devolucion, _xlfn.UNIQUE(_xlfn._xlws.FILTER(BP[CODIGO], ISNUMBER(SEARCH("devoluci", BP[NOMBRE CUENTA])), {""})),
    ISNUMBER(MATCH(BP[[#This Row],[CODIGO]], _xlpm.codigos_devolucion, 0))
)</f>
        <v>0</v>
      </c>
    </row>
    <row r="10454" spans="1:9" x14ac:dyDescent="0.25">
      <c r="A10454" s="68"/>
      <c r="B10454" s="68"/>
      <c r="C10454" s="68"/>
      <c r="D10454" s="68"/>
      <c r="E10454" s="68"/>
      <c r="F10454" s="68"/>
      <c r="G10454" s="389"/>
      <c r="H10454" s="387" t="b" cm="1">
        <f t="array" aca="1" ref="H10454" ca="1">EsNegrita(BP[[#This Row],[CODIGO]])</f>
        <v>0</v>
      </c>
      <c r="I10454" s="387" t="b" cm="1">
        <f t="array" ref="I10454">_xlfn.LET(
    _xlpm.codigos_devolucion, _xlfn.UNIQUE(_xlfn._xlws.FILTER(BP[CODIGO], ISNUMBER(SEARCH("devoluci", BP[NOMBRE CUENTA])), {""})),
    ISNUMBER(MATCH(BP[[#This Row],[CODIGO]], _xlpm.codigos_devolucion, 0))
)</f>
        <v>0</v>
      </c>
    </row>
    <row r="10455" spans="1:9" x14ac:dyDescent="0.25">
      <c r="A10455" s="68"/>
      <c r="B10455" s="68"/>
      <c r="C10455" s="68"/>
      <c r="D10455" s="68"/>
      <c r="E10455" s="68"/>
      <c r="F10455" s="68"/>
      <c r="G10455" s="389"/>
      <c r="H10455" s="387" t="b" cm="1">
        <f t="array" aca="1" ref="H10455" ca="1">EsNegrita(BP[[#This Row],[CODIGO]])</f>
        <v>0</v>
      </c>
      <c r="I10455" s="387" t="b" cm="1">
        <f t="array" ref="I10455">_xlfn.LET(
    _xlpm.codigos_devolucion, _xlfn.UNIQUE(_xlfn._xlws.FILTER(BP[CODIGO], ISNUMBER(SEARCH("devoluci", BP[NOMBRE CUENTA])), {""})),
    ISNUMBER(MATCH(BP[[#This Row],[CODIGO]], _xlpm.codigos_devolucion, 0))
)</f>
        <v>0</v>
      </c>
    </row>
    <row r="10456" spans="1:9" x14ac:dyDescent="0.25">
      <c r="A10456" s="68"/>
      <c r="B10456" s="68"/>
      <c r="C10456" s="68"/>
      <c r="D10456" s="68"/>
      <c r="E10456" s="68"/>
      <c r="F10456" s="68"/>
      <c r="G10456" s="389"/>
      <c r="H10456" s="387" t="b" cm="1">
        <f t="array" aca="1" ref="H10456" ca="1">EsNegrita(BP[[#This Row],[CODIGO]])</f>
        <v>0</v>
      </c>
      <c r="I10456" s="387" t="b" cm="1">
        <f t="array" ref="I10456">_xlfn.LET(
    _xlpm.codigos_devolucion, _xlfn.UNIQUE(_xlfn._xlws.FILTER(BP[CODIGO], ISNUMBER(SEARCH("devoluci", BP[NOMBRE CUENTA])), {""})),
    ISNUMBER(MATCH(BP[[#This Row],[CODIGO]], _xlpm.codigos_devolucion, 0))
)</f>
        <v>0</v>
      </c>
    </row>
    <row r="10457" spans="1:9" x14ac:dyDescent="0.25">
      <c r="A10457" s="68"/>
      <c r="B10457" s="68"/>
      <c r="C10457" s="68"/>
      <c r="D10457" s="68"/>
      <c r="E10457" s="68"/>
      <c r="F10457" s="68"/>
      <c r="G10457" s="389"/>
      <c r="H10457" s="387" t="b" cm="1">
        <f t="array" aca="1" ref="H10457" ca="1">EsNegrita(BP[[#This Row],[CODIGO]])</f>
        <v>0</v>
      </c>
      <c r="I10457" s="387" t="b" cm="1">
        <f t="array" ref="I10457">_xlfn.LET(
    _xlpm.codigos_devolucion, _xlfn.UNIQUE(_xlfn._xlws.FILTER(BP[CODIGO], ISNUMBER(SEARCH("devoluci", BP[NOMBRE CUENTA])), {""})),
    ISNUMBER(MATCH(BP[[#This Row],[CODIGO]], _xlpm.codigos_devolucion, 0))
)</f>
        <v>0</v>
      </c>
    </row>
    <row r="10458" spans="1:9" x14ac:dyDescent="0.25">
      <c r="A10458" s="68"/>
      <c r="B10458" s="68"/>
      <c r="C10458" s="68"/>
      <c r="D10458" s="68"/>
      <c r="E10458" s="68"/>
      <c r="F10458" s="68"/>
      <c r="G10458" s="389"/>
      <c r="H10458" s="387" t="b" cm="1">
        <f t="array" aca="1" ref="H10458" ca="1">EsNegrita(BP[[#This Row],[CODIGO]])</f>
        <v>0</v>
      </c>
      <c r="I10458" s="387" t="b" cm="1">
        <f t="array" ref="I10458">_xlfn.LET(
    _xlpm.codigos_devolucion, _xlfn.UNIQUE(_xlfn._xlws.FILTER(BP[CODIGO], ISNUMBER(SEARCH("devoluci", BP[NOMBRE CUENTA])), {""})),
    ISNUMBER(MATCH(BP[[#This Row],[CODIGO]], _xlpm.codigos_devolucion, 0))
)</f>
        <v>0</v>
      </c>
    </row>
    <row r="10459" spans="1:9" x14ac:dyDescent="0.25">
      <c r="A10459" s="68"/>
      <c r="B10459" s="68"/>
      <c r="C10459" s="68"/>
      <c r="D10459" s="68"/>
      <c r="E10459" s="68"/>
      <c r="F10459" s="68"/>
      <c r="G10459" s="389"/>
      <c r="H10459" s="387" t="b" cm="1">
        <f t="array" aca="1" ref="H10459" ca="1">EsNegrita(BP[[#This Row],[CODIGO]])</f>
        <v>0</v>
      </c>
      <c r="I10459" s="387" t="b" cm="1">
        <f t="array" ref="I10459">_xlfn.LET(
    _xlpm.codigos_devolucion, _xlfn.UNIQUE(_xlfn._xlws.FILTER(BP[CODIGO], ISNUMBER(SEARCH("devoluci", BP[NOMBRE CUENTA])), {""})),
    ISNUMBER(MATCH(BP[[#This Row],[CODIGO]], _xlpm.codigos_devolucion, 0))
)</f>
        <v>0</v>
      </c>
    </row>
    <row r="10460" spans="1:9" x14ac:dyDescent="0.25">
      <c r="A10460" s="68"/>
      <c r="B10460" s="68"/>
      <c r="C10460" s="68"/>
      <c r="D10460" s="68"/>
      <c r="E10460" s="68"/>
      <c r="F10460" s="68"/>
      <c r="G10460" s="389"/>
      <c r="H10460" s="387" t="b" cm="1">
        <f t="array" aca="1" ref="H10460" ca="1">EsNegrita(BP[[#This Row],[CODIGO]])</f>
        <v>0</v>
      </c>
      <c r="I10460" s="387" t="b" cm="1">
        <f t="array" ref="I10460">_xlfn.LET(
    _xlpm.codigos_devolucion, _xlfn.UNIQUE(_xlfn._xlws.FILTER(BP[CODIGO], ISNUMBER(SEARCH("devoluci", BP[NOMBRE CUENTA])), {""})),
    ISNUMBER(MATCH(BP[[#This Row],[CODIGO]], _xlpm.codigos_devolucion, 0))
)</f>
        <v>0</v>
      </c>
    </row>
    <row r="10461" spans="1:9" x14ac:dyDescent="0.25">
      <c r="A10461" s="68"/>
      <c r="B10461" s="68"/>
      <c r="C10461" s="68"/>
      <c r="D10461" s="68"/>
      <c r="E10461" s="68"/>
      <c r="F10461" s="68"/>
      <c r="G10461" s="389"/>
      <c r="H10461" s="387" t="b" cm="1">
        <f t="array" aca="1" ref="H10461" ca="1">EsNegrita(BP[[#This Row],[CODIGO]])</f>
        <v>0</v>
      </c>
      <c r="I10461" s="387" t="b" cm="1">
        <f t="array" ref="I10461">_xlfn.LET(
    _xlpm.codigos_devolucion, _xlfn.UNIQUE(_xlfn._xlws.FILTER(BP[CODIGO], ISNUMBER(SEARCH("devoluci", BP[NOMBRE CUENTA])), {""})),
    ISNUMBER(MATCH(BP[[#This Row],[CODIGO]], _xlpm.codigos_devolucion, 0))
)</f>
        <v>0</v>
      </c>
    </row>
    <row r="10462" spans="1:9" x14ac:dyDescent="0.25">
      <c r="A10462" s="68"/>
      <c r="B10462" s="68"/>
      <c r="C10462" s="68"/>
      <c r="D10462" s="68"/>
      <c r="E10462" s="68"/>
      <c r="F10462" s="68"/>
      <c r="G10462" s="389"/>
      <c r="H10462" s="387" t="b" cm="1">
        <f t="array" aca="1" ref="H10462" ca="1">EsNegrita(BP[[#This Row],[CODIGO]])</f>
        <v>0</v>
      </c>
      <c r="I10462" s="387" t="b" cm="1">
        <f t="array" ref="I10462">_xlfn.LET(
    _xlpm.codigos_devolucion, _xlfn.UNIQUE(_xlfn._xlws.FILTER(BP[CODIGO], ISNUMBER(SEARCH("devoluci", BP[NOMBRE CUENTA])), {""})),
    ISNUMBER(MATCH(BP[[#This Row],[CODIGO]], _xlpm.codigos_devolucion, 0))
)</f>
        <v>0</v>
      </c>
    </row>
    <row r="10463" spans="1:9" x14ac:dyDescent="0.25">
      <c r="A10463" s="68"/>
      <c r="B10463" s="68"/>
      <c r="C10463" s="68"/>
      <c r="D10463" s="68"/>
      <c r="E10463" s="68"/>
      <c r="F10463" s="68"/>
      <c r="G10463" s="389"/>
      <c r="H10463" s="387" t="b" cm="1">
        <f t="array" aca="1" ref="H10463" ca="1">EsNegrita(BP[[#This Row],[CODIGO]])</f>
        <v>0</v>
      </c>
      <c r="I10463" s="387" t="b" cm="1">
        <f t="array" ref="I10463">_xlfn.LET(
    _xlpm.codigos_devolucion, _xlfn.UNIQUE(_xlfn._xlws.FILTER(BP[CODIGO], ISNUMBER(SEARCH("devoluci", BP[NOMBRE CUENTA])), {""})),
    ISNUMBER(MATCH(BP[[#This Row],[CODIGO]], _xlpm.codigos_devolucion, 0))
)</f>
        <v>0</v>
      </c>
    </row>
    <row r="10464" spans="1:9" x14ac:dyDescent="0.25">
      <c r="A10464" s="68"/>
      <c r="B10464" s="68"/>
      <c r="C10464" s="68"/>
      <c r="D10464" s="68"/>
      <c r="E10464" s="68"/>
      <c r="F10464" s="68"/>
      <c r="G10464" s="389"/>
      <c r="H10464" s="387" t="b" cm="1">
        <f t="array" aca="1" ref="H10464" ca="1">EsNegrita(BP[[#This Row],[CODIGO]])</f>
        <v>0</v>
      </c>
      <c r="I10464" s="387" t="b" cm="1">
        <f t="array" ref="I10464">_xlfn.LET(
    _xlpm.codigos_devolucion, _xlfn.UNIQUE(_xlfn._xlws.FILTER(BP[CODIGO], ISNUMBER(SEARCH("devoluci", BP[NOMBRE CUENTA])), {""})),
    ISNUMBER(MATCH(BP[[#This Row],[CODIGO]], _xlpm.codigos_devolucion, 0))
)</f>
        <v>0</v>
      </c>
    </row>
    <row r="10465" spans="1:9" x14ac:dyDescent="0.25">
      <c r="A10465" s="68"/>
      <c r="B10465" s="68"/>
      <c r="C10465" s="68"/>
      <c r="D10465" s="68"/>
      <c r="E10465" s="68"/>
      <c r="F10465" s="68"/>
      <c r="G10465" s="389"/>
      <c r="H10465" s="387" t="b" cm="1">
        <f t="array" aca="1" ref="H10465" ca="1">EsNegrita(BP[[#This Row],[CODIGO]])</f>
        <v>0</v>
      </c>
      <c r="I10465" s="387" t="b" cm="1">
        <f t="array" ref="I10465">_xlfn.LET(
    _xlpm.codigos_devolucion, _xlfn.UNIQUE(_xlfn._xlws.FILTER(BP[CODIGO], ISNUMBER(SEARCH("devoluci", BP[NOMBRE CUENTA])), {""})),
    ISNUMBER(MATCH(BP[[#This Row],[CODIGO]], _xlpm.codigos_devolucion, 0))
)</f>
        <v>0</v>
      </c>
    </row>
    <row r="10466" spans="1:9" x14ac:dyDescent="0.25">
      <c r="A10466" s="68"/>
      <c r="B10466" s="68"/>
      <c r="C10466" s="68"/>
      <c r="D10466" s="68"/>
      <c r="E10466" s="68"/>
      <c r="F10466" s="68"/>
      <c r="G10466" s="389"/>
      <c r="H10466" s="387" t="b" cm="1">
        <f t="array" aca="1" ref="H10466" ca="1">EsNegrita(BP[[#This Row],[CODIGO]])</f>
        <v>0</v>
      </c>
      <c r="I10466" s="387" t="b" cm="1">
        <f t="array" ref="I10466">_xlfn.LET(
    _xlpm.codigos_devolucion, _xlfn.UNIQUE(_xlfn._xlws.FILTER(BP[CODIGO], ISNUMBER(SEARCH("devoluci", BP[NOMBRE CUENTA])), {""})),
    ISNUMBER(MATCH(BP[[#This Row],[CODIGO]], _xlpm.codigos_devolucion, 0))
)</f>
        <v>0</v>
      </c>
    </row>
    <row r="10467" spans="1:9" x14ac:dyDescent="0.25">
      <c r="A10467" s="68"/>
      <c r="B10467" s="68"/>
      <c r="C10467" s="68"/>
      <c r="D10467" s="68"/>
      <c r="E10467" s="68"/>
      <c r="F10467" s="68"/>
      <c r="G10467" s="389"/>
      <c r="H10467" s="387" t="b" cm="1">
        <f t="array" aca="1" ref="H10467" ca="1">EsNegrita(BP[[#This Row],[CODIGO]])</f>
        <v>0</v>
      </c>
      <c r="I10467" s="387" t="b" cm="1">
        <f t="array" ref="I10467">_xlfn.LET(
    _xlpm.codigos_devolucion, _xlfn.UNIQUE(_xlfn._xlws.FILTER(BP[CODIGO], ISNUMBER(SEARCH("devoluci", BP[NOMBRE CUENTA])), {""})),
    ISNUMBER(MATCH(BP[[#This Row],[CODIGO]], _xlpm.codigos_devolucion, 0))
)</f>
        <v>0</v>
      </c>
    </row>
    <row r="10468" spans="1:9" x14ac:dyDescent="0.25">
      <c r="A10468" s="68"/>
      <c r="B10468" s="68"/>
      <c r="C10468" s="68"/>
      <c r="D10468" s="68"/>
      <c r="E10468" s="68"/>
      <c r="F10468" s="68"/>
      <c r="G10468" s="389"/>
      <c r="H10468" s="387" t="b" cm="1">
        <f t="array" aca="1" ref="H10468" ca="1">EsNegrita(BP[[#This Row],[CODIGO]])</f>
        <v>0</v>
      </c>
      <c r="I10468" s="387" t="b" cm="1">
        <f t="array" ref="I10468">_xlfn.LET(
    _xlpm.codigos_devolucion, _xlfn.UNIQUE(_xlfn._xlws.FILTER(BP[CODIGO], ISNUMBER(SEARCH("devoluci", BP[NOMBRE CUENTA])), {""})),
    ISNUMBER(MATCH(BP[[#This Row],[CODIGO]], _xlpm.codigos_devolucion, 0))
)</f>
        <v>0</v>
      </c>
    </row>
    <row r="10469" spans="1:9" x14ac:dyDescent="0.25">
      <c r="A10469" s="68"/>
      <c r="B10469" s="68"/>
      <c r="C10469" s="68"/>
      <c r="D10469" s="68"/>
      <c r="E10469" s="68"/>
      <c r="F10469" s="68"/>
      <c r="G10469" s="389"/>
      <c r="H10469" s="387" t="b" cm="1">
        <f t="array" aca="1" ref="H10469" ca="1">EsNegrita(BP[[#This Row],[CODIGO]])</f>
        <v>0</v>
      </c>
      <c r="I10469" s="387" t="b" cm="1">
        <f t="array" ref="I10469">_xlfn.LET(
    _xlpm.codigos_devolucion, _xlfn.UNIQUE(_xlfn._xlws.FILTER(BP[CODIGO], ISNUMBER(SEARCH("devoluci", BP[NOMBRE CUENTA])), {""})),
    ISNUMBER(MATCH(BP[[#This Row],[CODIGO]], _xlpm.codigos_devolucion, 0))
)</f>
        <v>0</v>
      </c>
    </row>
    <row r="10470" spans="1:9" x14ac:dyDescent="0.25">
      <c r="A10470" s="68"/>
      <c r="B10470" s="68"/>
      <c r="C10470" s="68"/>
      <c r="D10470" s="68"/>
      <c r="E10470" s="68"/>
      <c r="F10470" s="68"/>
      <c r="G10470" s="389"/>
      <c r="H10470" s="387" t="b" cm="1">
        <f t="array" aca="1" ref="H10470" ca="1">EsNegrita(BP[[#This Row],[CODIGO]])</f>
        <v>0</v>
      </c>
      <c r="I10470" s="387" t="b" cm="1">
        <f t="array" ref="I10470">_xlfn.LET(
    _xlpm.codigos_devolucion, _xlfn.UNIQUE(_xlfn._xlws.FILTER(BP[CODIGO], ISNUMBER(SEARCH("devoluci", BP[NOMBRE CUENTA])), {""})),
    ISNUMBER(MATCH(BP[[#This Row],[CODIGO]], _xlpm.codigos_devolucion, 0))
)</f>
        <v>0</v>
      </c>
    </row>
    <row r="10471" spans="1:9" x14ac:dyDescent="0.25">
      <c r="A10471" s="68"/>
      <c r="B10471" s="68"/>
      <c r="C10471" s="68"/>
      <c r="D10471" s="68"/>
      <c r="E10471" s="68"/>
      <c r="F10471" s="68"/>
      <c r="G10471" s="389"/>
      <c r="H10471" s="387" t="b" cm="1">
        <f t="array" aca="1" ref="H10471" ca="1">EsNegrita(BP[[#This Row],[CODIGO]])</f>
        <v>0</v>
      </c>
      <c r="I10471" s="387" t="b" cm="1">
        <f t="array" ref="I10471">_xlfn.LET(
    _xlpm.codigos_devolucion, _xlfn.UNIQUE(_xlfn._xlws.FILTER(BP[CODIGO], ISNUMBER(SEARCH("devoluci", BP[NOMBRE CUENTA])), {""})),
    ISNUMBER(MATCH(BP[[#This Row],[CODIGO]], _xlpm.codigos_devolucion, 0))
)</f>
        <v>0</v>
      </c>
    </row>
    <row r="10472" spans="1:9" x14ac:dyDescent="0.25">
      <c r="A10472" s="68"/>
      <c r="B10472" s="68"/>
      <c r="C10472" s="68"/>
      <c r="D10472" s="68"/>
      <c r="E10472" s="68"/>
      <c r="F10472" s="68"/>
      <c r="G10472" s="389"/>
      <c r="H10472" s="387" t="b" cm="1">
        <f t="array" aca="1" ref="H10472" ca="1">EsNegrita(BP[[#This Row],[CODIGO]])</f>
        <v>0</v>
      </c>
      <c r="I10472" s="387" t="b" cm="1">
        <f t="array" ref="I10472">_xlfn.LET(
    _xlpm.codigos_devolucion, _xlfn.UNIQUE(_xlfn._xlws.FILTER(BP[CODIGO], ISNUMBER(SEARCH("devoluci", BP[NOMBRE CUENTA])), {""})),
    ISNUMBER(MATCH(BP[[#This Row],[CODIGO]], _xlpm.codigos_devolucion, 0))
)</f>
        <v>0</v>
      </c>
    </row>
    <row r="10473" spans="1:9" x14ac:dyDescent="0.25">
      <c r="A10473" s="68"/>
      <c r="B10473" s="68"/>
      <c r="C10473" s="68"/>
      <c r="D10473" s="68"/>
      <c r="E10473" s="68"/>
      <c r="F10473" s="68"/>
      <c r="G10473" s="389"/>
      <c r="H10473" s="387" t="b" cm="1">
        <f t="array" aca="1" ref="H10473" ca="1">EsNegrita(BP[[#This Row],[CODIGO]])</f>
        <v>0</v>
      </c>
      <c r="I10473" s="387" t="b" cm="1">
        <f t="array" ref="I10473">_xlfn.LET(
    _xlpm.codigos_devolucion, _xlfn.UNIQUE(_xlfn._xlws.FILTER(BP[CODIGO], ISNUMBER(SEARCH("devoluci", BP[NOMBRE CUENTA])), {""})),
    ISNUMBER(MATCH(BP[[#This Row],[CODIGO]], _xlpm.codigos_devolucion, 0))
)</f>
        <v>0</v>
      </c>
    </row>
    <row r="10474" spans="1:9" x14ac:dyDescent="0.25">
      <c r="A10474" s="68"/>
      <c r="B10474" s="68"/>
      <c r="C10474" s="68"/>
      <c r="D10474" s="68"/>
      <c r="E10474" s="68"/>
      <c r="F10474" s="68"/>
      <c r="G10474" s="389"/>
      <c r="H10474" s="387" t="b" cm="1">
        <f t="array" aca="1" ref="H10474" ca="1">EsNegrita(BP[[#This Row],[CODIGO]])</f>
        <v>0</v>
      </c>
      <c r="I10474" s="387" t="b" cm="1">
        <f t="array" ref="I10474">_xlfn.LET(
    _xlpm.codigos_devolucion, _xlfn.UNIQUE(_xlfn._xlws.FILTER(BP[CODIGO], ISNUMBER(SEARCH("devoluci", BP[NOMBRE CUENTA])), {""})),
    ISNUMBER(MATCH(BP[[#This Row],[CODIGO]], _xlpm.codigos_devolucion, 0))
)</f>
        <v>0</v>
      </c>
    </row>
    <row r="10475" spans="1:9" x14ac:dyDescent="0.25">
      <c r="A10475" s="68"/>
      <c r="B10475" s="68"/>
      <c r="C10475" s="68"/>
      <c r="D10475" s="68"/>
      <c r="E10475" s="68"/>
      <c r="F10475" s="68"/>
      <c r="G10475" s="389"/>
      <c r="H10475" s="387" t="b" cm="1">
        <f t="array" aca="1" ref="H10475" ca="1">EsNegrita(BP[[#This Row],[CODIGO]])</f>
        <v>0</v>
      </c>
      <c r="I10475" s="387" t="b" cm="1">
        <f t="array" ref="I10475">_xlfn.LET(
    _xlpm.codigos_devolucion, _xlfn.UNIQUE(_xlfn._xlws.FILTER(BP[CODIGO], ISNUMBER(SEARCH("devoluci", BP[NOMBRE CUENTA])), {""})),
    ISNUMBER(MATCH(BP[[#This Row],[CODIGO]], _xlpm.codigos_devolucion, 0))
)</f>
        <v>0</v>
      </c>
    </row>
    <row r="10476" spans="1:9" x14ac:dyDescent="0.25">
      <c r="A10476" s="68"/>
      <c r="B10476" s="68"/>
      <c r="C10476" s="68"/>
      <c r="D10476" s="68"/>
      <c r="E10476" s="68"/>
      <c r="F10476" s="68"/>
      <c r="G10476" s="389"/>
      <c r="H10476" s="387" t="b" cm="1">
        <f t="array" aca="1" ref="H10476" ca="1">EsNegrita(BP[[#This Row],[CODIGO]])</f>
        <v>0</v>
      </c>
      <c r="I10476" s="387" t="b" cm="1">
        <f t="array" ref="I10476">_xlfn.LET(
    _xlpm.codigos_devolucion, _xlfn.UNIQUE(_xlfn._xlws.FILTER(BP[CODIGO], ISNUMBER(SEARCH("devoluci", BP[NOMBRE CUENTA])), {""})),
    ISNUMBER(MATCH(BP[[#This Row],[CODIGO]], _xlpm.codigos_devolucion, 0))
)</f>
        <v>0</v>
      </c>
    </row>
    <row r="10477" spans="1:9" x14ac:dyDescent="0.25">
      <c r="A10477" s="68"/>
      <c r="B10477" s="68"/>
      <c r="C10477" s="68"/>
      <c r="D10477" s="68"/>
      <c r="E10477" s="68"/>
      <c r="F10477" s="68"/>
      <c r="G10477" s="389"/>
      <c r="H10477" s="387" t="b" cm="1">
        <f t="array" aca="1" ref="H10477" ca="1">EsNegrita(BP[[#This Row],[CODIGO]])</f>
        <v>0</v>
      </c>
      <c r="I10477" s="387" t="b" cm="1">
        <f t="array" ref="I10477">_xlfn.LET(
    _xlpm.codigos_devolucion, _xlfn.UNIQUE(_xlfn._xlws.FILTER(BP[CODIGO], ISNUMBER(SEARCH("devoluci", BP[NOMBRE CUENTA])), {""})),
    ISNUMBER(MATCH(BP[[#This Row],[CODIGO]], _xlpm.codigos_devolucion, 0))
)</f>
        <v>0</v>
      </c>
    </row>
    <row r="10478" spans="1:9" x14ac:dyDescent="0.25">
      <c r="A10478" s="68"/>
      <c r="B10478" s="68"/>
      <c r="C10478" s="68"/>
      <c r="D10478" s="68"/>
      <c r="E10478" s="68"/>
      <c r="F10478" s="68"/>
      <c r="G10478" s="389"/>
      <c r="H10478" s="387" t="b" cm="1">
        <f t="array" aca="1" ref="H10478" ca="1">EsNegrita(BP[[#This Row],[CODIGO]])</f>
        <v>0</v>
      </c>
      <c r="I10478" s="387" t="b" cm="1">
        <f t="array" ref="I10478">_xlfn.LET(
    _xlpm.codigos_devolucion, _xlfn.UNIQUE(_xlfn._xlws.FILTER(BP[CODIGO], ISNUMBER(SEARCH("devoluci", BP[NOMBRE CUENTA])), {""})),
    ISNUMBER(MATCH(BP[[#This Row],[CODIGO]], _xlpm.codigos_devolucion, 0))
)</f>
        <v>0</v>
      </c>
    </row>
    <row r="10479" spans="1:9" x14ac:dyDescent="0.25">
      <c r="A10479" s="68"/>
      <c r="B10479" s="68"/>
      <c r="C10479" s="68"/>
      <c r="D10479" s="68"/>
      <c r="E10479" s="68"/>
      <c r="F10479" s="68"/>
      <c r="G10479" s="389"/>
      <c r="H10479" s="387" t="b" cm="1">
        <f t="array" aca="1" ref="H10479" ca="1">EsNegrita(BP[[#This Row],[CODIGO]])</f>
        <v>0</v>
      </c>
      <c r="I10479" s="387" t="b" cm="1">
        <f t="array" ref="I10479">_xlfn.LET(
    _xlpm.codigos_devolucion, _xlfn.UNIQUE(_xlfn._xlws.FILTER(BP[CODIGO], ISNUMBER(SEARCH("devoluci", BP[NOMBRE CUENTA])), {""})),
    ISNUMBER(MATCH(BP[[#This Row],[CODIGO]], _xlpm.codigos_devolucion, 0))
)</f>
        <v>0</v>
      </c>
    </row>
    <row r="10480" spans="1:9" x14ac:dyDescent="0.25">
      <c r="A10480" s="68"/>
      <c r="B10480" s="68"/>
      <c r="C10480" s="68"/>
      <c r="D10480" s="68"/>
      <c r="E10480" s="68"/>
      <c r="F10480" s="68"/>
      <c r="G10480" s="389"/>
      <c r="H10480" s="387" t="b" cm="1">
        <f t="array" aca="1" ref="H10480" ca="1">EsNegrita(BP[[#This Row],[CODIGO]])</f>
        <v>0</v>
      </c>
      <c r="I10480" s="387" t="b" cm="1">
        <f t="array" ref="I10480">_xlfn.LET(
    _xlpm.codigos_devolucion, _xlfn.UNIQUE(_xlfn._xlws.FILTER(BP[CODIGO], ISNUMBER(SEARCH("devoluci", BP[NOMBRE CUENTA])), {""})),
    ISNUMBER(MATCH(BP[[#This Row],[CODIGO]], _xlpm.codigos_devolucion, 0))
)</f>
        <v>0</v>
      </c>
    </row>
    <row r="10481" spans="1:9" x14ac:dyDescent="0.25">
      <c r="A10481" s="68"/>
      <c r="B10481" s="68"/>
      <c r="C10481" s="68"/>
      <c r="D10481" s="68"/>
      <c r="E10481" s="68"/>
      <c r="F10481" s="68"/>
      <c r="G10481" s="389"/>
      <c r="H10481" s="387" t="b" cm="1">
        <f t="array" aca="1" ref="H10481" ca="1">EsNegrita(BP[[#This Row],[CODIGO]])</f>
        <v>0</v>
      </c>
      <c r="I10481" s="387" t="b" cm="1">
        <f t="array" ref="I10481">_xlfn.LET(
    _xlpm.codigos_devolucion, _xlfn.UNIQUE(_xlfn._xlws.FILTER(BP[CODIGO], ISNUMBER(SEARCH("devoluci", BP[NOMBRE CUENTA])), {""})),
    ISNUMBER(MATCH(BP[[#This Row],[CODIGO]], _xlpm.codigos_devolucion, 0))
)</f>
        <v>0</v>
      </c>
    </row>
    <row r="10482" spans="1:9" x14ac:dyDescent="0.25">
      <c r="A10482" s="68"/>
      <c r="B10482" s="68"/>
      <c r="C10482" s="68"/>
      <c r="D10482" s="68"/>
      <c r="E10482" s="68"/>
      <c r="F10482" s="68"/>
      <c r="G10482" s="389"/>
      <c r="H10482" s="387" t="b" cm="1">
        <f t="array" aca="1" ref="H10482" ca="1">EsNegrita(BP[[#This Row],[CODIGO]])</f>
        <v>0</v>
      </c>
      <c r="I10482" s="387" t="b" cm="1">
        <f t="array" ref="I10482">_xlfn.LET(
    _xlpm.codigos_devolucion, _xlfn.UNIQUE(_xlfn._xlws.FILTER(BP[CODIGO], ISNUMBER(SEARCH("devoluci", BP[NOMBRE CUENTA])), {""})),
    ISNUMBER(MATCH(BP[[#This Row],[CODIGO]], _xlpm.codigos_devolucion, 0))
)</f>
        <v>0</v>
      </c>
    </row>
    <row r="10483" spans="1:9" x14ac:dyDescent="0.25">
      <c r="A10483" s="68"/>
      <c r="B10483" s="68"/>
      <c r="C10483" s="68"/>
      <c r="D10483" s="68"/>
      <c r="E10483" s="68"/>
      <c r="F10483" s="68"/>
      <c r="G10483" s="389"/>
      <c r="H10483" s="387" t="b" cm="1">
        <f t="array" aca="1" ref="H10483" ca="1">EsNegrita(BP[[#This Row],[CODIGO]])</f>
        <v>0</v>
      </c>
      <c r="I10483" s="387" t="b" cm="1">
        <f t="array" ref="I10483">_xlfn.LET(
    _xlpm.codigos_devolucion, _xlfn.UNIQUE(_xlfn._xlws.FILTER(BP[CODIGO], ISNUMBER(SEARCH("devoluci", BP[NOMBRE CUENTA])), {""})),
    ISNUMBER(MATCH(BP[[#This Row],[CODIGO]], _xlpm.codigos_devolucion, 0))
)</f>
        <v>0</v>
      </c>
    </row>
    <row r="10484" spans="1:9" x14ac:dyDescent="0.25">
      <c r="A10484" s="68"/>
      <c r="B10484" s="68"/>
      <c r="C10484" s="68"/>
      <c r="D10484" s="68"/>
      <c r="E10484" s="68"/>
      <c r="F10484" s="68"/>
      <c r="G10484" s="389"/>
      <c r="H10484" s="387" t="b" cm="1">
        <f t="array" aca="1" ref="H10484" ca="1">EsNegrita(BP[[#This Row],[CODIGO]])</f>
        <v>0</v>
      </c>
      <c r="I10484" s="387" t="b" cm="1">
        <f t="array" ref="I10484">_xlfn.LET(
    _xlpm.codigos_devolucion, _xlfn.UNIQUE(_xlfn._xlws.FILTER(BP[CODIGO], ISNUMBER(SEARCH("devoluci", BP[NOMBRE CUENTA])), {""})),
    ISNUMBER(MATCH(BP[[#This Row],[CODIGO]], _xlpm.codigos_devolucion, 0))
)</f>
        <v>0</v>
      </c>
    </row>
    <row r="10485" spans="1:9" x14ac:dyDescent="0.25">
      <c r="A10485" s="68"/>
      <c r="B10485" s="68"/>
      <c r="C10485" s="68"/>
      <c r="D10485" s="68"/>
      <c r="E10485" s="68"/>
      <c r="F10485" s="68"/>
      <c r="G10485" s="389"/>
      <c r="H10485" s="387" t="b" cm="1">
        <f t="array" aca="1" ref="H10485" ca="1">EsNegrita(BP[[#This Row],[CODIGO]])</f>
        <v>0</v>
      </c>
      <c r="I10485" s="387" t="b" cm="1">
        <f t="array" ref="I10485">_xlfn.LET(
    _xlpm.codigos_devolucion, _xlfn.UNIQUE(_xlfn._xlws.FILTER(BP[CODIGO], ISNUMBER(SEARCH("devoluci", BP[NOMBRE CUENTA])), {""})),
    ISNUMBER(MATCH(BP[[#This Row],[CODIGO]], _xlpm.codigos_devolucion, 0))
)</f>
        <v>0</v>
      </c>
    </row>
    <row r="10486" spans="1:9" x14ac:dyDescent="0.25">
      <c r="A10486" s="68"/>
      <c r="B10486" s="68"/>
      <c r="C10486" s="68"/>
      <c r="D10486" s="68"/>
      <c r="E10486" s="68"/>
      <c r="F10486" s="68"/>
      <c r="G10486" s="389"/>
      <c r="H10486" s="387" t="b" cm="1">
        <f t="array" aca="1" ref="H10486" ca="1">EsNegrita(BP[[#This Row],[CODIGO]])</f>
        <v>0</v>
      </c>
      <c r="I10486" s="387" t="b" cm="1">
        <f t="array" ref="I10486">_xlfn.LET(
    _xlpm.codigos_devolucion, _xlfn.UNIQUE(_xlfn._xlws.FILTER(BP[CODIGO], ISNUMBER(SEARCH("devoluci", BP[NOMBRE CUENTA])), {""})),
    ISNUMBER(MATCH(BP[[#This Row],[CODIGO]], _xlpm.codigos_devolucion, 0))
)</f>
        <v>0</v>
      </c>
    </row>
    <row r="10487" spans="1:9" x14ac:dyDescent="0.25">
      <c r="A10487" s="68"/>
      <c r="B10487" s="68"/>
      <c r="C10487" s="68"/>
      <c r="D10487" s="68"/>
      <c r="E10487" s="68"/>
      <c r="F10487" s="68"/>
      <c r="G10487" s="389"/>
      <c r="H10487" s="387" t="b" cm="1">
        <f t="array" aca="1" ref="H10487" ca="1">EsNegrita(BP[[#This Row],[CODIGO]])</f>
        <v>0</v>
      </c>
      <c r="I10487" s="387" t="b" cm="1">
        <f t="array" ref="I10487">_xlfn.LET(
    _xlpm.codigos_devolucion, _xlfn.UNIQUE(_xlfn._xlws.FILTER(BP[CODIGO], ISNUMBER(SEARCH("devoluci", BP[NOMBRE CUENTA])), {""})),
    ISNUMBER(MATCH(BP[[#This Row],[CODIGO]], _xlpm.codigos_devolucion, 0))
)</f>
        <v>0</v>
      </c>
    </row>
    <row r="10488" spans="1:9" x14ac:dyDescent="0.25">
      <c r="A10488" s="68"/>
      <c r="B10488" s="68"/>
      <c r="C10488" s="68"/>
      <c r="D10488" s="68"/>
      <c r="E10488" s="68"/>
      <c r="F10488" s="68"/>
      <c r="G10488" s="389"/>
      <c r="H10488" s="387" t="b" cm="1">
        <f t="array" aca="1" ref="H10488" ca="1">EsNegrita(BP[[#This Row],[CODIGO]])</f>
        <v>0</v>
      </c>
      <c r="I10488" s="387" t="b" cm="1">
        <f t="array" ref="I10488">_xlfn.LET(
    _xlpm.codigos_devolucion, _xlfn.UNIQUE(_xlfn._xlws.FILTER(BP[CODIGO], ISNUMBER(SEARCH("devoluci", BP[NOMBRE CUENTA])), {""})),
    ISNUMBER(MATCH(BP[[#This Row],[CODIGO]], _xlpm.codigos_devolucion, 0))
)</f>
        <v>0</v>
      </c>
    </row>
    <row r="10489" spans="1:9" x14ac:dyDescent="0.25">
      <c r="A10489" s="68"/>
      <c r="B10489" s="68"/>
      <c r="C10489" s="68"/>
      <c r="D10489" s="68"/>
      <c r="E10489" s="68"/>
      <c r="F10489" s="68"/>
      <c r="G10489" s="389"/>
      <c r="H10489" s="387" t="b" cm="1">
        <f t="array" aca="1" ref="H10489" ca="1">EsNegrita(BP[[#This Row],[CODIGO]])</f>
        <v>0</v>
      </c>
      <c r="I10489" s="387" t="b" cm="1">
        <f t="array" ref="I10489">_xlfn.LET(
    _xlpm.codigos_devolucion, _xlfn.UNIQUE(_xlfn._xlws.FILTER(BP[CODIGO], ISNUMBER(SEARCH("devoluci", BP[NOMBRE CUENTA])), {""})),
    ISNUMBER(MATCH(BP[[#This Row],[CODIGO]], _xlpm.codigos_devolucion, 0))
)</f>
        <v>0</v>
      </c>
    </row>
    <row r="10490" spans="1:9" x14ac:dyDescent="0.25">
      <c r="A10490" s="68"/>
      <c r="B10490" s="68"/>
      <c r="C10490" s="68"/>
      <c r="D10490" s="68"/>
      <c r="E10490" s="68"/>
      <c r="F10490" s="68"/>
      <c r="G10490" s="389"/>
      <c r="H10490" s="387" t="b" cm="1">
        <f t="array" aca="1" ref="H10490" ca="1">EsNegrita(BP[[#This Row],[CODIGO]])</f>
        <v>0</v>
      </c>
      <c r="I10490" s="387" t="b" cm="1">
        <f t="array" ref="I10490">_xlfn.LET(
    _xlpm.codigos_devolucion, _xlfn.UNIQUE(_xlfn._xlws.FILTER(BP[CODIGO], ISNUMBER(SEARCH("devoluci", BP[NOMBRE CUENTA])), {""})),
    ISNUMBER(MATCH(BP[[#This Row],[CODIGO]], _xlpm.codigos_devolucion, 0))
)</f>
        <v>0</v>
      </c>
    </row>
    <row r="10491" spans="1:9" x14ac:dyDescent="0.25">
      <c r="A10491" s="68"/>
      <c r="B10491" s="68"/>
      <c r="C10491" s="68"/>
      <c r="D10491" s="68"/>
      <c r="E10491" s="68"/>
      <c r="F10491" s="68"/>
      <c r="G10491" s="389"/>
      <c r="H10491" s="387" t="b" cm="1">
        <f t="array" aca="1" ref="H10491" ca="1">EsNegrita(BP[[#This Row],[CODIGO]])</f>
        <v>0</v>
      </c>
      <c r="I10491" s="387" t="b" cm="1">
        <f t="array" ref="I10491">_xlfn.LET(
    _xlpm.codigos_devolucion, _xlfn.UNIQUE(_xlfn._xlws.FILTER(BP[CODIGO], ISNUMBER(SEARCH("devoluci", BP[NOMBRE CUENTA])), {""})),
    ISNUMBER(MATCH(BP[[#This Row],[CODIGO]], _xlpm.codigos_devolucion, 0))
)</f>
        <v>0</v>
      </c>
    </row>
    <row r="10492" spans="1:9" x14ac:dyDescent="0.25">
      <c r="A10492" s="68"/>
      <c r="B10492" s="68"/>
      <c r="C10492" s="68"/>
      <c r="D10492" s="68"/>
      <c r="E10492" s="68"/>
      <c r="F10492" s="68"/>
      <c r="G10492" s="389"/>
      <c r="H10492" s="387" t="b" cm="1">
        <f t="array" aca="1" ref="H10492" ca="1">EsNegrita(BP[[#This Row],[CODIGO]])</f>
        <v>0</v>
      </c>
      <c r="I10492" s="387" t="b" cm="1">
        <f t="array" ref="I10492">_xlfn.LET(
    _xlpm.codigos_devolucion, _xlfn.UNIQUE(_xlfn._xlws.FILTER(BP[CODIGO], ISNUMBER(SEARCH("devoluci", BP[NOMBRE CUENTA])), {""})),
    ISNUMBER(MATCH(BP[[#This Row],[CODIGO]], _xlpm.codigos_devolucion, 0))
)</f>
        <v>0</v>
      </c>
    </row>
    <row r="10493" spans="1:9" x14ac:dyDescent="0.25">
      <c r="A10493" s="68"/>
      <c r="B10493" s="68"/>
      <c r="C10493" s="68"/>
      <c r="D10493" s="68"/>
      <c r="E10493" s="68"/>
      <c r="F10493" s="68"/>
      <c r="G10493" s="389"/>
      <c r="H10493" s="387" t="b" cm="1">
        <f t="array" aca="1" ref="H10493" ca="1">EsNegrita(BP[[#This Row],[CODIGO]])</f>
        <v>0</v>
      </c>
      <c r="I10493" s="387" t="b" cm="1">
        <f t="array" ref="I10493">_xlfn.LET(
    _xlpm.codigos_devolucion, _xlfn.UNIQUE(_xlfn._xlws.FILTER(BP[CODIGO], ISNUMBER(SEARCH("devoluci", BP[NOMBRE CUENTA])), {""})),
    ISNUMBER(MATCH(BP[[#This Row],[CODIGO]], _xlpm.codigos_devolucion, 0))
)</f>
        <v>0</v>
      </c>
    </row>
    <row r="10494" spans="1:9" x14ac:dyDescent="0.25">
      <c r="A10494" s="68"/>
      <c r="B10494" s="68"/>
      <c r="C10494" s="68"/>
      <c r="D10494" s="68"/>
      <c r="E10494" s="68"/>
      <c r="F10494" s="68"/>
      <c r="G10494" s="389"/>
      <c r="H10494" s="387" t="b" cm="1">
        <f t="array" aca="1" ref="H10494" ca="1">EsNegrita(BP[[#This Row],[CODIGO]])</f>
        <v>0</v>
      </c>
      <c r="I10494" s="387" t="b" cm="1">
        <f t="array" ref="I10494">_xlfn.LET(
    _xlpm.codigos_devolucion, _xlfn.UNIQUE(_xlfn._xlws.FILTER(BP[CODIGO], ISNUMBER(SEARCH("devoluci", BP[NOMBRE CUENTA])), {""})),
    ISNUMBER(MATCH(BP[[#This Row],[CODIGO]], _xlpm.codigos_devolucion, 0))
)</f>
        <v>0</v>
      </c>
    </row>
    <row r="10495" spans="1:9" x14ac:dyDescent="0.25">
      <c r="A10495" s="68"/>
      <c r="B10495" s="68"/>
      <c r="C10495" s="68"/>
      <c r="D10495" s="68"/>
      <c r="E10495" s="68"/>
      <c r="F10495" s="68"/>
      <c r="G10495" s="389"/>
      <c r="H10495" s="387" t="b" cm="1">
        <f t="array" aca="1" ref="H10495" ca="1">EsNegrita(BP[[#This Row],[CODIGO]])</f>
        <v>0</v>
      </c>
      <c r="I10495" s="387" t="b" cm="1">
        <f t="array" ref="I10495">_xlfn.LET(
    _xlpm.codigos_devolucion, _xlfn.UNIQUE(_xlfn._xlws.FILTER(BP[CODIGO], ISNUMBER(SEARCH("devoluci", BP[NOMBRE CUENTA])), {""})),
    ISNUMBER(MATCH(BP[[#This Row],[CODIGO]], _xlpm.codigos_devolucion, 0))
)</f>
        <v>0</v>
      </c>
    </row>
    <row r="10496" spans="1:9" x14ac:dyDescent="0.25">
      <c r="A10496" s="68"/>
      <c r="B10496" s="68"/>
      <c r="C10496" s="68"/>
      <c r="D10496" s="68"/>
      <c r="E10496" s="68"/>
      <c r="F10496" s="68"/>
      <c r="G10496" s="389"/>
      <c r="H10496" s="387" t="b" cm="1">
        <f t="array" aca="1" ref="H10496" ca="1">EsNegrita(BP[[#This Row],[CODIGO]])</f>
        <v>0</v>
      </c>
      <c r="I10496" s="387" t="b" cm="1">
        <f t="array" ref="I10496">_xlfn.LET(
    _xlpm.codigos_devolucion, _xlfn.UNIQUE(_xlfn._xlws.FILTER(BP[CODIGO], ISNUMBER(SEARCH("devoluci", BP[NOMBRE CUENTA])), {""})),
    ISNUMBER(MATCH(BP[[#This Row],[CODIGO]], _xlpm.codigos_devolucion, 0))
)</f>
        <v>0</v>
      </c>
    </row>
    <row r="10497" spans="1:9" x14ac:dyDescent="0.25">
      <c r="A10497" s="68"/>
      <c r="B10497" s="68"/>
      <c r="C10497" s="68"/>
      <c r="D10497" s="68"/>
      <c r="E10497" s="68"/>
      <c r="F10497" s="68"/>
      <c r="G10497" s="389"/>
      <c r="H10497" s="387" t="b" cm="1">
        <f t="array" aca="1" ref="H10497" ca="1">EsNegrita(BP[[#This Row],[CODIGO]])</f>
        <v>0</v>
      </c>
      <c r="I10497" s="387" t="b" cm="1">
        <f t="array" ref="I10497">_xlfn.LET(
    _xlpm.codigos_devolucion, _xlfn.UNIQUE(_xlfn._xlws.FILTER(BP[CODIGO], ISNUMBER(SEARCH("devoluci", BP[NOMBRE CUENTA])), {""})),
    ISNUMBER(MATCH(BP[[#This Row],[CODIGO]], _xlpm.codigos_devolucion, 0))
)</f>
        <v>0</v>
      </c>
    </row>
    <row r="10498" spans="1:9" x14ac:dyDescent="0.25">
      <c r="A10498" s="68"/>
      <c r="B10498" s="68"/>
      <c r="C10498" s="68"/>
      <c r="D10498" s="68"/>
      <c r="E10498" s="68"/>
      <c r="F10498" s="68"/>
      <c r="G10498" s="389"/>
      <c r="H10498" s="387" t="b" cm="1">
        <f t="array" aca="1" ref="H10498" ca="1">EsNegrita(BP[[#This Row],[CODIGO]])</f>
        <v>0</v>
      </c>
      <c r="I10498" s="387" t="b" cm="1">
        <f t="array" ref="I10498">_xlfn.LET(
    _xlpm.codigos_devolucion, _xlfn.UNIQUE(_xlfn._xlws.FILTER(BP[CODIGO], ISNUMBER(SEARCH("devoluci", BP[NOMBRE CUENTA])), {""})),
    ISNUMBER(MATCH(BP[[#This Row],[CODIGO]], _xlpm.codigos_devolucion, 0))
)</f>
        <v>0</v>
      </c>
    </row>
    <row r="10499" spans="1:9" x14ac:dyDescent="0.25">
      <c r="A10499" s="68"/>
      <c r="B10499" s="68"/>
      <c r="C10499" s="68"/>
      <c r="D10499" s="68"/>
      <c r="E10499" s="68"/>
      <c r="F10499" s="68"/>
      <c r="G10499" s="389"/>
      <c r="H10499" s="387" t="b" cm="1">
        <f t="array" aca="1" ref="H10499" ca="1">EsNegrita(BP[[#This Row],[CODIGO]])</f>
        <v>0</v>
      </c>
      <c r="I10499" s="387" t="b" cm="1">
        <f t="array" ref="I10499">_xlfn.LET(
    _xlpm.codigos_devolucion, _xlfn.UNIQUE(_xlfn._xlws.FILTER(BP[CODIGO], ISNUMBER(SEARCH("devoluci", BP[NOMBRE CUENTA])), {""})),
    ISNUMBER(MATCH(BP[[#This Row],[CODIGO]], _xlpm.codigos_devolucion, 0))
)</f>
        <v>0</v>
      </c>
    </row>
    <row r="10500" spans="1:9" x14ac:dyDescent="0.25">
      <c r="A10500" s="68"/>
      <c r="B10500" s="68"/>
      <c r="C10500" s="68"/>
      <c r="D10500" s="68"/>
      <c r="E10500" s="68"/>
      <c r="F10500" s="68"/>
      <c r="G10500" s="389"/>
      <c r="H10500" s="387" t="b" cm="1">
        <f t="array" aca="1" ref="H10500" ca="1">EsNegrita(BP[[#This Row],[CODIGO]])</f>
        <v>0</v>
      </c>
      <c r="I10500" s="387" t="b" cm="1">
        <f t="array" ref="I10500">_xlfn.LET(
    _xlpm.codigos_devolucion, _xlfn.UNIQUE(_xlfn._xlws.FILTER(BP[CODIGO], ISNUMBER(SEARCH("devoluci", BP[NOMBRE CUENTA])), {""})),
    ISNUMBER(MATCH(BP[[#This Row],[CODIGO]], _xlpm.codigos_devolucion, 0))
)</f>
        <v>0</v>
      </c>
    </row>
    <row r="10501" spans="1:9" x14ac:dyDescent="0.25">
      <c r="A10501" s="68"/>
      <c r="B10501" s="68"/>
      <c r="C10501" s="68"/>
      <c r="D10501" s="68"/>
      <c r="E10501" s="68"/>
      <c r="F10501" s="68"/>
      <c r="G10501" s="389"/>
      <c r="H10501" s="387" t="b" cm="1">
        <f t="array" aca="1" ref="H10501" ca="1">EsNegrita(BP[[#This Row],[CODIGO]])</f>
        <v>0</v>
      </c>
      <c r="I10501" s="387" t="b" cm="1">
        <f t="array" ref="I10501">_xlfn.LET(
    _xlpm.codigos_devolucion, _xlfn.UNIQUE(_xlfn._xlws.FILTER(BP[CODIGO], ISNUMBER(SEARCH("devoluci", BP[NOMBRE CUENTA])), {""})),
    ISNUMBER(MATCH(BP[[#This Row],[CODIGO]], _xlpm.codigos_devolucion, 0))
)</f>
        <v>0</v>
      </c>
    </row>
    <row r="10502" spans="1:9" x14ac:dyDescent="0.25">
      <c r="A10502" s="68"/>
      <c r="B10502" s="68"/>
      <c r="C10502" s="68"/>
      <c r="D10502" s="68"/>
      <c r="E10502" s="68"/>
      <c r="F10502" s="68"/>
      <c r="G10502" s="389"/>
      <c r="H10502" s="387" t="b" cm="1">
        <f t="array" aca="1" ref="H10502" ca="1">EsNegrita(BP[[#This Row],[CODIGO]])</f>
        <v>0</v>
      </c>
      <c r="I10502" s="387" t="b" cm="1">
        <f t="array" ref="I10502">_xlfn.LET(
    _xlpm.codigos_devolucion, _xlfn.UNIQUE(_xlfn._xlws.FILTER(BP[CODIGO], ISNUMBER(SEARCH("devoluci", BP[NOMBRE CUENTA])), {""})),
    ISNUMBER(MATCH(BP[[#This Row],[CODIGO]], _xlpm.codigos_devolucion, 0))
)</f>
        <v>0</v>
      </c>
    </row>
    <row r="10503" spans="1:9" x14ac:dyDescent="0.25">
      <c r="A10503" s="68"/>
      <c r="B10503" s="68"/>
      <c r="C10503" s="68"/>
      <c r="D10503" s="68"/>
      <c r="E10503" s="68"/>
      <c r="F10503" s="68"/>
      <c r="G10503" s="389"/>
      <c r="H10503" s="387" t="b" cm="1">
        <f t="array" aca="1" ref="H10503" ca="1">EsNegrita(BP[[#This Row],[CODIGO]])</f>
        <v>0</v>
      </c>
      <c r="I10503" s="387" t="b" cm="1">
        <f t="array" ref="I10503">_xlfn.LET(
    _xlpm.codigos_devolucion, _xlfn.UNIQUE(_xlfn._xlws.FILTER(BP[CODIGO], ISNUMBER(SEARCH("devoluci", BP[NOMBRE CUENTA])), {""})),
    ISNUMBER(MATCH(BP[[#This Row],[CODIGO]], _xlpm.codigos_devolucion, 0))
)</f>
        <v>0</v>
      </c>
    </row>
    <row r="10504" spans="1:9" x14ac:dyDescent="0.25">
      <c r="A10504" s="68"/>
      <c r="B10504" s="68"/>
      <c r="C10504" s="68"/>
      <c r="D10504" s="68"/>
      <c r="E10504" s="68"/>
      <c r="F10504" s="68"/>
      <c r="G10504" s="389"/>
      <c r="H10504" s="387" t="b" cm="1">
        <f t="array" aca="1" ref="H10504" ca="1">EsNegrita(BP[[#This Row],[CODIGO]])</f>
        <v>0</v>
      </c>
      <c r="I10504" s="387" t="b" cm="1">
        <f t="array" ref="I10504">_xlfn.LET(
    _xlpm.codigos_devolucion, _xlfn.UNIQUE(_xlfn._xlws.FILTER(BP[CODIGO], ISNUMBER(SEARCH("devoluci", BP[NOMBRE CUENTA])), {""})),
    ISNUMBER(MATCH(BP[[#This Row],[CODIGO]], _xlpm.codigos_devolucion, 0))
)</f>
        <v>0</v>
      </c>
    </row>
    <row r="10505" spans="1:9" x14ac:dyDescent="0.25">
      <c r="A10505" s="68"/>
      <c r="B10505" s="68"/>
      <c r="C10505" s="68"/>
      <c r="D10505" s="68"/>
      <c r="E10505" s="68"/>
      <c r="F10505" s="68"/>
      <c r="G10505" s="389"/>
      <c r="H10505" s="387" t="b" cm="1">
        <f t="array" aca="1" ref="H10505" ca="1">EsNegrita(BP[[#This Row],[CODIGO]])</f>
        <v>0</v>
      </c>
      <c r="I10505" s="387" t="b" cm="1">
        <f t="array" ref="I10505">_xlfn.LET(
    _xlpm.codigos_devolucion, _xlfn.UNIQUE(_xlfn._xlws.FILTER(BP[CODIGO], ISNUMBER(SEARCH("devoluci", BP[NOMBRE CUENTA])), {""})),
    ISNUMBER(MATCH(BP[[#This Row],[CODIGO]], _xlpm.codigos_devolucion, 0))
)</f>
        <v>0</v>
      </c>
    </row>
    <row r="10506" spans="1:9" x14ac:dyDescent="0.25">
      <c r="A10506" s="68"/>
      <c r="B10506" s="68"/>
      <c r="C10506" s="68"/>
      <c r="D10506" s="68"/>
      <c r="E10506" s="68"/>
      <c r="F10506" s="68"/>
      <c r="G10506" s="389"/>
      <c r="H10506" s="387" t="b" cm="1">
        <f t="array" aca="1" ref="H10506" ca="1">EsNegrita(BP[[#This Row],[CODIGO]])</f>
        <v>0</v>
      </c>
      <c r="I10506" s="387" t="b" cm="1">
        <f t="array" ref="I10506">_xlfn.LET(
    _xlpm.codigos_devolucion, _xlfn.UNIQUE(_xlfn._xlws.FILTER(BP[CODIGO], ISNUMBER(SEARCH("devoluci", BP[NOMBRE CUENTA])), {""})),
    ISNUMBER(MATCH(BP[[#This Row],[CODIGO]], _xlpm.codigos_devolucion, 0))
)</f>
        <v>0</v>
      </c>
    </row>
    <row r="10507" spans="1:9" x14ac:dyDescent="0.25">
      <c r="A10507" s="68"/>
      <c r="B10507" s="68"/>
      <c r="C10507" s="68"/>
      <c r="D10507" s="68"/>
      <c r="E10507" s="68"/>
      <c r="F10507" s="68"/>
      <c r="G10507" s="389"/>
      <c r="H10507" s="387" t="b" cm="1">
        <f t="array" aca="1" ref="H10507" ca="1">EsNegrita(BP[[#This Row],[CODIGO]])</f>
        <v>0</v>
      </c>
      <c r="I10507" s="387" t="b" cm="1">
        <f t="array" ref="I10507">_xlfn.LET(
    _xlpm.codigos_devolucion, _xlfn.UNIQUE(_xlfn._xlws.FILTER(BP[CODIGO], ISNUMBER(SEARCH("devoluci", BP[NOMBRE CUENTA])), {""})),
    ISNUMBER(MATCH(BP[[#This Row],[CODIGO]], _xlpm.codigos_devolucion, 0))
)</f>
        <v>0</v>
      </c>
    </row>
    <row r="10508" spans="1:9" x14ac:dyDescent="0.25">
      <c r="A10508" s="68"/>
      <c r="B10508" s="68"/>
      <c r="C10508" s="68"/>
      <c r="D10508" s="68"/>
      <c r="E10508" s="68"/>
      <c r="F10508" s="68"/>
      <c r="G10508" s="389"/>
      <c r="H10508" s="387" t="b" cm="1">
        <f t="array" aca="1" ref="H10508" ca="1">EsNegrita(BP[[#This Row],[CODIGO]])</f>
        <v>0</v>
      </c>
      <c r="I10508" s="387" t="b" cm="1">
        <f t="array" ref="I10508">_xlfn.LET(
    _xlpm.codigos_devolucion, _xlfn.UNIQUE(_xlfn._xlws.FILTER(BP[CODIGO], ISNUMBER(SEARCH("devoluci", BP[NOMBRE CUENTA])), {""})),
    ISNUMBER(MATCH(BP[[#This Row],[CODIGO]], _xlpm.codigos_devolucion, 0))
)</f>
        <v>0</v>
      </c>
    </row>
    <row r="10509" spans="1:9" x14ac:dyDescent="0.25">
      <c r="A10509" s="68"/>
      <c r="B10509" s="68"/>
      <c r="C10509" s="68"/>
      <c r="D10509" s="68"/>
      <c r="E10509" s="68"/>
      <c r="F10509" s="68"/>
      <c r="G10509" s="389"/>
      <c r="H10509" s="387" t="b" cm="1">
        <f t="array" aca="1" ref="H10509" ca="1">EsNegrita(BP[[#This Row],[CODIGO]])</f>
        <v>0</v>
      </c>
      <c r="I10509" s="387" t="b" cm="1">
        <f t="array" ref="I10509">_xlfn.LET(
    _xlpm.codigos_devolucion, _xlfn.UNIQUE(_xlfn._xlws.FILTER(BP[CODIGO], ISNUMBER(SEARCH("devoluci", BP[NOMBRE CUENTA])), {""})),
    ISNUMBER(MATCH(BP[[#This Row],[CODIGO]], _xlpm.codigos_devolucion, 0))
)</f>
        <v>0</v>
      </c>
    </row>
    <row r="10510" spans="1:9" x14ac:dyDescent="0.25">
      <c r="A10510" s="68"/>
      <c r="B10510" s="68"/>
      <c r="C10510" s="68"/>
      <c r="D10510" s="68"/>
      <c r="E10510" s="68"/>
      <c r="F10510" s="68"/>
      <c r="G10510" s="389"/>
      <c r="H10510" s="387" t="b" cm="1">
        <f t="array" aca="1" ref="H10510" ca="1">EsNegrita(BP[[#This Row],[CODIGO]])</f>
        <v>0</v>
      </c>
      <c r="I10510" s="387" t="b" cm="1">
        <f t="array" ref="I10510">_xlfn.LET(
    _xlpm.codigos_devolucion, _xlfn.UNIQUE(_xlfn._xlws.FILTER(BP[CODIGO], ISNUMBER(SEARCH("devoluci", BP[NOMBRE CUENTA])), {""})),
    ISNUMBER(MATCH(BP[[#This Row],[CODIGO]], _xlpm.codigos_devolucion, 0))
)</f>
        <v>0</v>
      </c>
    </row>
    <row r="10511" spans="1:9" x14ac:dyDescent="0.25">
      <c r="A10511" s="68"/>
      <c r="B10511" s="68"/>
      <c r="C10511" s="68"/>
      <c r="D10511" s="68"/>
      <c r="E10511" s="68"/>
      <c r="F10511" s="68"/>
      <c r="G10511" s="389"/>
      <c r="H10511" s="387" t="b" cm="1">
        <f t="array" aca="1" ref="H10511" ca="1">EsNegrita(BP[[#This Row],[CODIGO]])</f>
        <v>0</v>
      </c>
      <c r="I10511" s="387" t="b" cm="1">
        <f t="array" ref="I10511">_xlfn.LET(
    _xlpm.codigos_devolucion, _xlfn.UNIQUE(_xlfn._xlws.FILTER(BP[CODIGO], ISNUMBER(SEARCH("devoluci", BP[NOMBRE CUENTA])), {""})),
    ISNUMBER(MATCH(BP[[#This Row],[CODIGO]], _xlpm.codigos_devolucion, 0))
)</f>
        <v>0</v>
      </c>
    </row>
    <row r="10512" spans="1:9" x14ac:dyDescent="0.25">
      <c r="A10512" s="68"/>
      <c r="B10512" s="68"/>
      <c r="C10512" s="68"/>
      <c r="D10512" s="68"/>
      <c r="E10512" s="68"/>
      <c r="F10512" s="68"/>
      <c r="G10512" s="389"/>
      <c r="H10512" s="387" t="b" cm="1">
        <f t="array" aca="1" ref="H10512" ca="1">EsNegrita(BP[[#This Row],[CODIGO]])</f>
        <v>0</v>
      </c>
      <c r="I10512" s="387" t="b" cm="1">
        <f t="array" ref="I10512">_xlfn.LET(
    _xlpm.codigos_devolucion, _xlfn.UNIQUE(_xlfn._xlws.FILTER(BP[CODIGO], ISNUMBER(SEARCH("devoluci", BP[NOMBRE CUENTA])), {""})),
    ISNUMBER(MATCH(BP[[#This Row],[CODIGO]], _xlpm.codigos_devolucion, 0))
)</f>
        <v>0</v>
      </c>
    </row>
    <row r="10513" spans="1:9" x14ac:dyDescent="0.25">
      <c r="A10513" s="68"/>
      <c r="B10513" s="68"/>
      <c r="C10513" s="68"/>
      <c r="D10513" s="68"/>
      <c r="E10513" s="68"/>
      <c r="F10513" s="68"/>
      <c r="G10513" s="389"/>
      <c r="H10513" s="387" t="b" cm="1">
        <f t="array" aca="1" ref="H10513" ca="1">EsNegrita(BP[[#This Row],[CODIGO]])</f>
        <v>0</v>
      </c>
      <c r="I10513" s="387" t="b" cm="1">
        <f t="array" ref="I10513">_xlfn.LET(
    _xlpm.codigos_devolucion, _xlfn.UNIQUE(_xlfn._xlws.FILTER(BP[CODIGO], ISNUMBER(SEARCH("devoluci", BP[NOMBRE CUENTA])), {""})),
    ISNUMBER(MATCH(BP[[#This Row],[CODIGO]], _xlpm.codigos_devolucion, 0))
)</f>
        <v>0</v>
      </c>
    </row>
    <row r="10514" spans="1:9" x14ac:dyDescent="0.25">
      <c r="A10514" s="392"/>
      <c r="B10514" s="392"/>
      <c r="C10514" s="392"/>
      <c r="D10514" s="392"/>
      <c r="E10514" s="392"/>
      <c r="F10514" s="392"/>
      <c r="G10514" s="393"/>
      <c r="H10514" s="387" t="b" cm="1">
        <f t="array" aca="1" ref="H10514" ca="1">EsNegrita(BP[[#This Row],[CODIGO]])</f>
        <v>0</v>
      </c>
      <c r="I10514" s="387" t="b" cm="1">
        <f t="array" ref="I10514">_xlfn.LET(
    _xlpm.codigos_devolucion, _xlfn.UNIQUE(_xlfn._xlws.FILTER(BP[CODIGO], ISNUMBER(SEARCH("devoluci", BP[NOMBRE CUENTA])), {""})),
    ISNUMBER(MATCH(BP[[#This Row],[CODIGO]], _xlpm.codigos_devolucion, 0))
)</f>
        <v>0</v>
      </c>
    </row>
    <row r="10515" spans="1:9" x14ac:dyDescent="0.25">
      <c r="A10515" s="68"/>
      <c r="B10515" s="68"/>
      <c r="C10515" s="68"/>
      <c r="D10515" s="68"/>
      <c r="E10515" s="68"/>
      <c r="F10515" s="68"/>
      <c r="G10515" s="389"/>
      <c r="H10515" s="387" t="b" cm="1">
        <f t="array" aca="1" ref="H10515" ca="1">EsNegrita(BP[[#This Row],[CODIGO]])</f>
        <v>0</v>
      </c>
      <c r="I10515" s="387" t="b" cm="1">
        <f t="array" ref="I10515">_xlfn.LET(
    _xlpm.codigos_devolucion, _xlfn.UNIQUE(_xlfn._xlws.FILTER(BP[CODIGO], ISNUMBER(SEARCH("devoluci", BP[NOMBRE CUENTA])), {""})),
    ISNUMBER(MATCH(BP[[#This Row],[CODIGO]], _xlpm.codigos_devolucion, 0))
)</f>
        <v>0</v>
      </c>
    </row>
    <row r="10516" spans="1:9" x14ac:dyDescent="0.25">
      <c r="A10516" s="68"/>
      <c r="B10516" s="68"/>
      <c r="C10516" s="68"/>
      <c r="D10516" s="68"/>
      <c r="E10516" s="68"/>
      <c r="F10516" s="68"/>
      <c r="G10516" s="389"/>
      <c r="H10516" s="387" t="b" cm="1">
        <f t="array" aca="1" ref="H10516" ca="1">EsNegrita(BP[[#This Row],[CODIGO]])</f>
        <v>0</v>
      </c>
      <c r="I10516" s="387" t="b" cm="1">
        <f t="array" ref="I10516">_xlfn.LET(
    _xlpm.codigos_devolucion, _xlfn.UNIQUE(_xlfn._xlws.FILTER(BP[CODIGO], ISNUMBER(SEARCH("devoluci", BP[NOMBRE CUENTA])), {""})),
    ISNUMBER(MATCH(BP[[#This Row],[CODIGO]], _xlpm.codigos_devolucion, 0))
)</f>
        <v>0</v>
      </c>
    </row>
    <row r="10517" spans="1:9" x14ac:dyDescent="0.25">
      <c r="A10517" s="68"/>
      <c r="B10517" s="68"/>
      <c r="C10517" s="68"/>
      <c r="D10517" s="68"/>
      <c r="E10517" s="68"/>
      <c r="F10517" s="68"/>
      <c r="G10517" s="389"/>
      <c r="H10517" s="387" t="b" cm="1">
        <f t="array" aca="1" ref="H10517" ca="1">EsNegrita(BP[[#This Row],[CODIGO]])</f>
        <v>0</v>
      </c>
      <c r="I10517" s="387" t="b" cm="1">
        <f t="array" ref="I10517">_xlfn.LET(
    _xlpm.codigos_devolucion, _xlfn.UNIQUE(_xlfn._xlws.FILTER(BP[CODIGO], ISNUMBER(SEARCH("devoluci", BP[NOMBRE CUENTA])), {""})),
    ISNUMBER(MATCH(BP[[#This Row],[CODIGO]], _xlpm.codigos_devolucion, 0))
)</f>
        <v>0</v>
      </c>
    </row>
    <row r="10518" spans="1:9" x14ac:dyDescent="0.25">
      <c r="A10518" s="68"/>
      <c r="B10518" s="68"/>
      <c r="C10518" s="68"/>
      <c r="D10518" s="68"/>
      <c r="E10518" s="68"/>
      <c r="F10518" s="68"/>
      <c r="G10518" s="389"/>
      <c r="H10518" s="387" t="b" cm="1">
        <f t="array" aca="1" ref="H10518" ca="1">EsNegrita(BP[[#This Row],[CODIGO]])</f>
        <v>0</v>
      </c>
      <c r="I10518" s="387" t="b" cm="1">
        <f t="array" ref="I10518">_xlfn.LET(
    _xlpm.codigos_devolucion, _xlfn.UNIQUE(_xlfn._xlws.FILTER(BP[CODIGO], ISNUMBER(SEARCH("devoluci", BP[NOMBRE CUENTA])), {""})),
    ISNUMBER(MATCH(BP[[#This Row],[CODIGO]], _xlpm.codigos_devolucion, 0))
)</f>
        <v>0</v>
      </c>
    </row>
    <row r="10519" spans="1:9" x14ac:dyDescent="0.25">
      <c r="A10519" s="68"/>
      <c r="B10519" s="68"/>
      <c r="C10519" s="68"/>
      <c r="D10519" s="68"/>
      <c r="E10519" s="68"/>
      <c r="F10519" s="68"/>
      <c r="G10519" s="389"/>
      <c r="H10519" s="387" t="b" cm="1">
        <f t="array" aca="1" ref="H10519" ca="1">EsNegrita(BP[[#This Row],[CODIGO]])</f>
        <v>0</v>
      </c>
      <c r="I10519" s="387" t="b" cm="1">
        <f t="array" ref="I10519">_xlfn.LET(
    _xlpm.codigos_devolucion, _xlfn.UNIQUE(_xlfn._xlws.FILTER(BP[CODIGO], ISNUMBER(SEARCH("devoluci", BP[NOMBRE CUENTA])), {""})),
    ISNUMBER(MATCH(BP[[#This Row],[CODIGO]], _xlpm.codigos_devolucion, 0))
)</f>
        <v>0</v>
      </c>
    </row>
    <row r="10520" spans="1:9" x14ac:dyDescent="0.25">
      <c r="A10520" s="68"/>
      <c r="B10520" s="68"/>
      <c r="C10520" s="68"/>
      <c r="D10520" s="68"/>
      <c r="E10520" s="68"/>
      <c r="F10520" s="68"/>
      <c r="G10520" s="389"/>
      <c r="H10520" s="387" t="b" cm="1">
        <f t="array" aca="1" ref="H10520" ca="1">EsNegrita(BP[[#This Row],[CODIGO]])</f>
        <v>0</v>
      </c>
      <c r="I10520" s="387" t="b" cm="1">
        <f t="array" ref="I10520">_xlfn.LET(
    _xlpm.codigos_devolucion, _xlfn.UNIQUE(_xlfn._xlws.FILTER(BP[CODIGO], ISNUMBER(SEARCH("devoluci", BP[NOMBRE CUENTA])), {""})),
    ISNUMBER(MATCH(BP[[#This Row],[CODIGO]], _xlpm.codigos_devolucion, 0))
)</f>
        <v>0</v>
      </c>
    </row>
    <row r="10521" spans="1:9" x14ac:dyDescent="0.25">
      <c r="A10521" s="68"/>
      <c r="B10521" s="68"/>
      <c r="C10521" s="68"/>
      <c r="D10521" s="68"/>
      <c r="E10521" s="68"/>
      <c r="F10521" s="68"/>
      <c r="G10521" s="389"/>
      <c r="H10521" s="387" t="b" cm="1">
        <f t="array" aca="1" ref="H10521" ca="1">EsNegrita(BP[[#This Row],[CODIGO]])</f>
        <v>0</v>
      </c>
      <c r="I10521" s="387" t="b" cm="1">
        <f t="array" ref="I10521">_xlfn.LET(
    _xlpm.codigos_devolucion, _xlfn.UNIQUE(_xlfn._xlws.FILTER(BP[CODIGO], ISNUMBER(SEARCH("devoluci", BP[NOMBRE CUENTA])), {""})),
    ISNUMBER(MATCH(BP[[#This Row],[CODIGO]], _xlpm.codigos_devolucion, 0))
)</f>
        <v>0</v>
      </c>
    </row>
    <row r="10522" spans="1:9" x14ac:dyDescent="0.25">
      <c r="A10522" s="68"/>
      <c r="B10522" s="68"/>
      <c r="C10522" s="68"/>
      <c r="D10522" s="68"/>
      <c r="E10522" s="68"/>
      <c r="F10522" s="68"/>
      <c r="G10522" s="389"/>
      <c r="H10522" s="387" t="b" cm="1">
        <f t="array" aca="1" ref="H10522" ca="1">EsNegrita(BP[[#This Row],[CODIGO]])</f>
        <v>0</v>
      </c>
      <c r="I10522" s="387" t="b" cm="1">
        <f t="array" ref="I10522">_xlfn.LET(
    _xlpm.codigos_devolucion, _xlfn.UNIQUE(_xlfn._xlws.FILTER(BP[CODIGO], ISNUMBER(SEARCH("devoluci", BP[NOMBRE CUENTA])), {""})),
    ISNUMBER(MATCH(BP[[#This Row],[CODIGO]], _xlpm.codigos_devolucion, 0))
)</f>
        <v>0</v>
      </c>
    </row>
    <row r="10523" spans="1:9" x14ac:dyDescent="0.25">
      <c r="A10523" s="68"/>
      <c r="B10523" s="68"/>
      <c r="C10523" s="68"/>
      <c r="D10523" s="68"/>
      <c r="E10523" s="68"/>
      <c r="F10523" s="68"/>
      <c r="G10523" s="389"/>
      <c r="H10523" s="387" t="b" cm="1">
        <f t="array" aca="1" ref="H10523" ca="1">EsNegrita(BP[[#This Row],[CODIGO]])</f>
        <v>0</v>
      </c>
      <c r="I10523" s="387" t="b" cm="1">
        <f t="array" ref="I10523">_xlfn.LET(
    _xlpm.codigos_devolucion, _xlfn.UNIQUE(_xlfn._xlws.FILTER(BP[CODIGO], ISNUMBER(SEARCH("devoluci", BP[NOMBRE CUENTA])), {""})),
    ISNUMBER(MATCH(BP[[#This Row],[CODIGO]], _xlpm.codigos_devolucion, 0))
)</f>
        <v>0</v>
      </c>
    </row>
    <row r="10524" spans="1:9" x14ac:dyDescent="0.25">
      <c r="A10524" s="68"/>
      <c r="B10524" s="68"/>
      <c r="C10524" s="68"/>
      <c r="D10524" s="68"/>
      <c r="E10524" s="68"/>
      <c r="F10524" s="68"/>
      <c r="G10524" s="389"/>
      <c r="H10524" s="387" t="b" cm="1">
        <f t="array" aca="1" ref="H10524" ca="1">EsNegrita(BP[[#This Row],[CODIGO]])</f>
        <v>0</v>
      </c>
      <c r="I10524" s="387" t="b" cm="1">
        <f t="array" ref="I10524">_xlfn.LET(
    _xlpm.codigos_devolucion, _xlfn.UNIQUE(_xlfn._xlws.FILTER(BP[CODIGO], ISNUMBER(SEARCH("devoluci", BP[NOMBRE CUENTA])), {""})),
    ISNUMBER(MATCH(BP[[#This Row],[CODIGO]], _xlpm.codigos_devolucion, 0))
)</f>
        <v>0</v>
      </c>
    </row>
    <row r="10525" spans="1:9" x14ac:dyDescent="0.25">
      <c r="A10525" s="68"/>
      <c r="B10525" s="68"/>
      <c r="C10525" s="68"/>
      <c r="D10525" s="68"/>
      <c r="E10525" s="68"/>
      <c r="F10525" s="68"/>
      <c r="G10525" s="389"/>
      <c r="H10525" s="387" t="b" cm="1">
        <f t="array" aca="1" ref="H10525" ca="1">EsNegrita(BP[[#This Row],[CODIGO]])</f>
        <v>0</v>
      </c>
      <c r="I10525" s="387" t="b" cm="1">
        <f t="array" ref="I10525">_xlfn.LET(
    _xlpm.codigos_devolucion, _xlfn.UNIQUE(_xlfn._xlws.FILTER(BP[CODIGO], ISNUMBER(SEARCH("devoluci", BP[NOMBRE CUENTA])), {""})),
    ISNUMBER(MATCH(BP[[#This Row],[CODIGO]], _xlpm.codigos_devolucion, 0))
)</f>
        <v>0</v>
      </c>
    </row>
    <row r="10526" spans="1:9" x14ac:dyDescent="0.25">
      <c r="A10526" s="68"/>
      <c r="B10526" s="68"/>
      <c r="C10526" s="68"/>
      <c r="D10526" s="68"/>
      <c r="E10526" s="68"/>
      <c r="F10526" s="68"/>
      <c r="G10526" s="389"/>
      <c r="H10526" s="387" t="b" cm="1">
        <f t="array" aca="1" ref="H10526" ca="1">EsNegrita(BP[[#This Row],[CODIGO]])</f>
        <v>0</v>
      </c>
      <c r="I10526" s="387" t="b" cm="1">
        <f t="array" ref="I10526">_xlfn.LET(
    _xlpm.codigos_devolucion, _xlfn.UNIQUE(_xlfn._xlws.FILTER(BP[CODIGO], ISNUMBER(SEARCH("devoluci", BP[NOMBRE CUENTA])), {""})),
    ISNUMBER(MATCH(BP[[#This Row],[CODIGO]], _xlpm.codigos_devolucion, 0))
)</f>
        <v>0</v>
      </c>
    </row>
    <row r="10527" spans="1:9" x14ac:dyDescent="0.25">
      <c r="A10527" s="68"/>
      <c r="B10527" s="68"/>
      <c r="C10527" s="68"/>
      <c r="D10527" s="68"/>
      <c r="E10527" s="68"/>
      <c r="F10527" s="68"/>
      <c r="G10527" s="389"/>
      <c r="H10527" s="387" t="b" cm="1">
        <f t="array" aca="1" ref="H10527" ca="1">EsNegrita(BP[[#This Row],[CODIGO]])</f>
        <v>0</v>
      </c>
      <c r="I10527" s="387" t="b" cm="1">
        <f t="array" ref="I10527">_xlfn.LET(
    _xlpm.codigos_devolucion, _xlfn.UNIQUE(_xlfn._xlws.FILTER(BP[CODIGO], ISNUMBER(SEARCH("devoluci", BP[NOMBRE CUENTA])), {""})),
    ISNUMBER(MATCH(BP[[#This Row],[CODIGO]], _xlpm.codigos_devolucion, 0))
)</f>
        <v>0</v>
      </c>
    </row>
    <row r="10528" spans="1:9" x14ac:dyDescent="0.25">
      <c r="A10528" s="68"/>
      <c r="B10528" s="68"/>
      <c r="C10528" s="68"/>
      <c r="D10528" s="68"/>
      <c r="E10528" s="68"/>
      <c r="F10528" s="68"/>
      <c r="G10528" s="389"/>
      <c r="H10528" s="387" t="b" cm="1">
        <f t="array" aca="1" ref="H10528" ca="1">EsNegrita(BP[[#This Row],[CODIGO]])</f>
        <v>0</v>
      </c>
      <c r="I10528" s="387" t="b" cm="1">
        <f t="array" ref="I10528">_xlfn.LET(
    _xlpm.codigos_devolucion, _xlfn.UNIQUE(_xlfn._xlws.FILTER(BP[CODIGO], ISNUMBER(SEARCH("devoluci", BP[NOMBRE CUENTA])), {""})),
    ISNUMBER(MATCH(BP[[#This Row],[CODIGO]], _xlpm.codigos_devolucion, 0))
)</f>
        <v>0</v>
      </c>
    </row>
    <row r="10529" spans="1:9" x14ac:dyDescent="0.25">
      <c r="A10529" s="68"/>
      <c r="B10529" s="68"/>
      <c r="C10529" s="68"/>
      <c r="D10529" s="68"/>
      <c r="E10529" s="68"/>
      <c r="F10529" s="68"/>
      <c r="G10529" s="389"/>
      <c r="H10529" s="387" t="b" cm="1">
        <f t="array" aca="1" ref="H10529" ca="1">EsNegrita(BP[[#This Row],[CODIGO]])</f>
        <v>0</v>
      </c>
      <c r="I10529" s="387" t="b" cm="1">
        <f t="array" ref="I10529">_xlfn.LET(
    _xlpm.codigos_devolucion, _xlfn.UNIQUE(_xlfn._xlws.FILTER(BP[CODIGO], ISNUMBER(SEARCH("devoluci", BP[NOMBRE CUENTA])), {""})),
    ISNUMBER(MATCH(BP[[#This Row],[CODIGO]], _xlpm.codigos_devolucion, 0))
)</f>
        <v>0</v>
      </c>
    </row>
    <row r="10530" spans="1:9" x14ac:dyDescent="0.25">
      <c r="A10530" s="68"/>
      <c r="B10530" s="68"/>
      <c r="C10530" s="68"/>
      <c r="D10530" s="68"/>
      <c r="E10530" s="68"/>
      <c r="F10530" s="68"/>
      <c r="G10530" s="389"/>
      <c r="H10530" s="387" t="b" cm="1">
        <f t="array" aca="1" ref="H10530" ca="1">EsNegrita(BP[[#This Row],[CODIGO]])</f>
        <v>0</v>
      </c>
      <c r="I10530" s="387" t="b" cm="1">
        <f t="array" ref="I10530">_xlfn.LET(
    _xlpm.codigos_devolucion, _xlfn.UNIQUE(_xlfn._xlws.FILTER(BP[CODIGO], ISNUMBER(SEARCH("devoluci", BP[NOMBRE CUENTA])), {""})),
    ISNUMBER(MATCH(BP[[#This Row],[CODIGO]], _xlpm.codigos_devolucion, 0))
)</f>
        <v>0</v>
      </c>
    </row>
    <row r="10531" spans="1:9" x14ac:dyDescent="0.25">
      <c r="A10531" s="68"/>
      <c r="B10531" s="68"/>
      <c r="C10531" s="68"/>
      <c r="D10531" s="68"/>
      <c r="E10531" s="68"/>
      <c r="F10531" s="68"/>
      <c r="G10531" s="389"/>
      <c r="H10531" s="387" t="b" cm="1">
        <f t="array" aca="1" ref="H10531" ca="1">EsNegrita(BP[[#This Row],[CODIGO]])</f>
        <v>0</v>
      </c>
      <c r="I10531" s="387" t="b" cm="1">
        <f t="array" ref="I10531">_xlfn.LET(
    _xlpm.codigos_devolucion, _xlfn.UNIQUE(_xlfn._xlws.FILTER(BP[CODIGO], ISNUMBER(SEARCH("devoluci", BP[NOMBRE CUENTA])), {""})),
    ISNUMBER(MATCH(BP[[#This Row],[CODIGO]], _xlpm.codigos_devolucion, 0))
)</f>
        <v>0</v>
      </c>
    </row>
    <row r="10532" spans="1:9" x14ac:dyDescent="0.25">
      <c r="A10532" s="68"/>
      <c r="B10532" s="68"/>
      <c r="C10532" s="68"/>
      <c r="D10532" s="68"/>
      <c r="E10532" s="68"/>
      <c r="F10532" s="68"/>
      <c r="G10532" s="389"/>
      <c r="H10532" s="387" t="b" cm="1">
        <f t="array" aca="1" ref="H10532" ca="1">EsNegrita(BP[[#This Row],[CODIGO]])</f>
        <v>0</v>
      </c>
      <c r="I10532" s="387" t="b" cm="1">
        <f t="array" ref="I10532">_xlfn.LET(
    _xlpm.codigos_devolucion, _xlfn.UNIQUE(_xlfn._xlws.FILTER(BP[CODIGO], ISNUMBER(SEARCH("devoluci", BP[NOMBRE CUENTA])), {""})),
    ISNUMBER(MATCH(BP[[#This Row],[CODIGO]], _xlpm.codigos_devolucion, 0))
)</f>
        <v>0</v>
      </c>
    </row>
    <row r="10533" spans="1:9" x14ac:dyDescent="0.25">
      <c r="A10533" s="68"/>
      <c r="B10533" s="68"/>
      <c r="C10533" s="68"/>
      <c r="D10533" s="68"/>
      <c r="E10533" s="68"/>
      <c r="F10533" s="68"/>
      <c r="G10533" s="389"/>
      <c r="H10533" s="387" t="b" cm="1">
        <f t="array" aca="1" ref="H10533" ca="1">EsNegrita(BP[[#This Row],[CODIGO]])</f>
        <v>0</v>
      </c>
      <c r="I10533" s="387" t="b" cm="1">
        <f t="array" ref="I10533">_xlfn.LET(
    _xlpm.codigos_devolucion, _xlfn.UNIQUE(_xlfn._xlws.FILTER(BP[CODIGO], ISNUMBER(SEARCH("devoluci", BP[NOMBRE CUENTA])), {""})),
    ISNUMBER(MATCH(BP[[#This Row],[CODIGO]], _xlpm.codigos_devolucion, 0))
)</f>
        <v>0</v>
      </c>
    </row>
    <row r="10534" spans="1:9" x14ac:dyDescent="0.25">
      <c r="A10534" s="68"/>
      <c r="B10534" s="68"/>
      <c r="C10534" s="68"/>
      <c r="D10534" s="68"/>
      <c r="E10534" s="68"/>
      <c r="F10534" s="68"/>
      <c r="G10534" s="389"/>
      <c r="H10534" s="387" t="b" cm="1">
        <f t="array" aca="1" ref="H10534" ca="1">EsNegrita(BP[[#This Row],[CODIGO]])</f>
        <v>0</v>
      </c>
      <c r="I10534" s="387" t="b" cm="1">
        <f t="array" ref="I10534">_xlfn.LET(
    _xlpm.codigos_devolucion, _xlfn.UNIQUE(_xlfn._xlws.FILTER(BP[CODIGO], ISNUMBER(SEARCH("devoluci", BP[NOMBRE CUENTA])), {""})),
    ISNUMBER(MATCH(BP[[#This Row],[CODIGO]], _xlpm.codigos_devolucion, 0))
)</f>
        <v>0</v>
      </c>
    </row>
    <row r="10535" spans="1:9" x14ac:dyDescent="0.25">
      <c r="A10535" s="68"/>
      <c r="B10535" s="68"/>
      <c r="C10535" s="68"/>
      <c r="D10535" s="68"/>
      <c r="E10535" s="68"/>
      <c r="F10535" s="68"/>
      <c r="G10535" s="389"/>
      <c r="H10535" s="387" t="b" cm="1">
        <f t="array" aca="1" ref="H10535" ca="1">EsNegrita(BP[[#This Row],[CODIGO]])</f>
        <v>0</v>
      </c>
      <c r="I10535" s="387" t="b" cm="1">
        <f t="array" ref="I10535">_xlfn.LET(
    _xlpm.codigos_devolucion, _xlfn.UNIQUE(_xlfn._xlws.FILTER(BP[CODIGO], ISNUMBER(SEARCH("devoluci", BP[NOMBRE CUENTA])), {""})),
    ISNUMBER(MATCH(BP[[#This Row],[CODIGO]], _xlpm.codigos_devolucion, 0))
)</f>
        <v>0</v>
      </c>
    </row>
    <row r="10536" spans="1:9" x14ac:dyDescent="0.25">
      <c r="A10536" s="68"/>
      <c r="B10536" s="68"/>
      <c r="C10536" s="68"/>
      <c r="D10536" s="68"/>
      <c r="E10536" s="68"/>
      <c r="F10536" s="68"/>
      <c r="G10536" s="389"/>
      <c r="H10536" s="387" t="b" cm="1">
        <f t="array" aca="1" ref="H10536" ca="1">EsNegrita(BP[[#This Row],[CODIGO]])</f>
        <v>0</v>
      </c>
      <c r="I10536" s="387" t="b" cm="1">
        <f t="array" ref="I10536">_xlfn.LET(
    _xlpm.codigos_devolucion, _xlfn.UNIQUE(_xlfn._xlws.FILTER(BP[CODIGO], ISNUMBER(SEARCH("devoluci", BP[NOMBRE CUENTA])), {""})),
    ISNUMBER(MATCH(BP[[#This Row],[CODIGO]], _xlpm.codigos_devolucion, 0))
)</f>
        <v>0</v>
      </c>
    </row>
    <row r="10537" spans="1:9" x14ac:dyDescent="0.25">
      <c r="A10537" s="68"/>
      <c r="B10537" s="68"/>
      <c r="C10537" s="68"/>
      <c r="D10537" s="68"/>
      <c r="E10537" s="68"/>
      <c r="F10537" s="68"/>
      <c r="G10537" s="389"/>
      <c r="H10537" s="387" t="b" cm="1">
        <f t="array" aca="1" ref="H10537" ca="1">EsNegrita(BP[[#This Row],[CODIGO]])</f>
        <v>0</v>
      </c>
      <c r="I10537" s="387" t="b" cm="1">
        <f t="array" ref="I10537">_xlfn.LET(
    _xlpm.codigos_devolucion, _xlfn.UNIQUE(_xlfn._xlws.FILTER(BP[CODIGO], ISNUMBER(SEARCH("devoluci", BP[NOMBRE CUENTA])), {""})),
    ISNUMBER(MATCH(BP[[#This Row],[CODIGO]], _xlpm.codigos_devolucion, 0))
)</f>
        <v>0</v>
      </c>
    </row>
    <row r="10538" spans="1:9" x14ac:dyDescent="0.25">
      <c r="A10538" s="68"/>
      <c r="B10538" s="68"/>
      <c r="C10538" s="68"/>
      <c r="D10538" s="68"/>
      <c r="E10538" s="68"/>
      <c r="F10538" s="68"/>
      <c r="G10538" s="389"/>
      <c r="H10538" s="387" t="b" cm="1">
        <f t="array" aca="1" ref="H10538" ca="1">EsNegrita(BP[[#This Row],[CODIGO]])</f>
        <v>0</v>
      </c>
      <c r="I10538" s="387" t="b" cm="1">
        <f t="array" ref="I10538">_xlfn.LET(
    _xlpm.codigos_devolucion, _xlfn.UNIQUE(_xlfn._xlws.FILTER(BP[CODIGO], ISNUMBER(SEARCH("devoluci", BP[NOMBRE CUENTA])), {""})),
    ISNUMBER(MATCH(BP[[#This Row],[CODIGO]], _xlpm.codigos_devolucion, 0))
)</f>
        <v>0</v>
      </c>
    </row>
    <row r="10539" spans="1:9" x14ac:dyDescent="0.25">
      <c r="A10539" s="68"/>
      <c r="B10539" s="68"/>
      <c r="C10539" s="68"/>
      <c r="D10539" s="68"/>
      <c r="E10539" s="68"/>
      <c r="F10539" s="68"/>
      <c r="G10539" s="389"/>
      <c r="H10539" s="387" t="b" cm="1">
        <f t="array" aca="1" ref="H10539" ca="1">EsNegrita(BP[[#This Row],[CODIGO]])</f>
        <v>0</v>
      </c>
      <c r="I10539" s="387" t="b" cm="1">
        <f t="array" ref="I10539">_xlfn.LET(
    _xlpm.codigos_devolucion, _xlfn.UNIQUE(_xlfn._xlws.FILTER(BP[CODIGO], ISNUMBER(SEARCH("devoluci", BP[NOMBRE CUENTA])), {""})),
    ISNUMBER(MATCH(BP[[#This Row],[CODIGO]], _xlpm.codigos_devolucion, 0))
)</f>
        <v>0</v>
      </c>
    </row>
    <row r="10540" spans="1:9" x14ac:dyDescent="0.25">
      <c r="A10540" s="68"/>
      <c r="B10540" s="68"/>
      <c r="C10540" s="68"/>
      <c r="D10540" s="68"/>
      <c r="E10540" s="68"/>
      <c r="F10540" s="68"/>
      <c r="G10540" s="389"/>
      <c r="H10540" s="387" t="b" cm="1">
        <f t="array" aca="1" ref="H10540" ca="1">EsNegrita(BP[[#This Row],[CODIGO]])</f>
        <v>0</v>
      </c>
      <c r="I10540" s="387" t="b" cm="1">
        <f t="array" ref="I10540">_xlfn.LET(
    _xlpm.codigos_devolucion, _xlfn.UNIQUE(_xlfn._xlws.FILTER(BP[CODIGO], ISNUMBER(SEARCH("devoluci", BP[NOMBRE CUENTA])), {""})),
    ISNUMBER(MATCH(BP[[#This Row],[CODIGO]], _xlpm.codigos_devolucion, 0))
)</f>
        <v>0</v>
      </c>
    </row>
    <row r="10541" spans="1:9" x14ac:dyDescent="0.25">
      <c r="A10541" s="68"/>
      <c r="B10541" s="68"/>
      <c r="C10541" s="68"/>
      <c r="D10541" s="68"/>
      <c r="E10541" s="68"/>
      <c r="F10541" s="68"/>
      <c r="G10541" s="389"/>
      <c r="H10541" s="387" t="b" cm="1">
        <f t="array" aca="1" ref="H10541" ca="1">EsNegrita(BP[[#This Row],[CODIGO]])</f>
        <v>0</v>
      </c>
      <c r="I10541" s="387" t="b" cm="1">
        <f t="array" ref="I10541">_xlfn.LET(
    _xlpm.codigos_devolucion, _xlfn.UNIQUE(_xlfn._xlws.FILTER(BP[CODIGO], ISNUMBER(SEARCH("devoluci", BP[NOMBRE CUENTA])), {""})),
    ISNUMBER(MATCH(BP[[#This Row],[CODIGO]], _xlpm.codigos_devolucion, 0))
)</f>
        <v>0</v>
      </c>
    </row>
    <row r="10542" spans="1:9" x14ac:dyDescent="0.25">
      <c r="A10542" s="68"/>
      <c r="B10542" s="68"/>
      <c r="C10542" s="68"/>
      <c r="D10542" s="68"/>
      <c r="E10542" s="68"/>
      <c r="F10542" s="68"/>
      <c r="G10542" s="389"/>
      <c r="H10542" s="387" t="b" cm="1">
        <f t="array" aca="1" ref="H10542" ca="1">EsNegrita(BP[[#This Row],[CODIGO]])</f>
        <v>0</v>
      </c>
      <c r="I10542" s="387" t="b" cm="1">
        <f t="array" ref="I10542">_xlfn.LET(
    _xlpm.codigos_devolucion, _xlfn.UNIQUE(_xlfn._xlws.FILTER(BP[CODIGO], ISNUMBER(SEARCH("devoluci", BP[NOMBRE CUENTA])), {""})),
    ISNUMBER(MATCH(BP[[#This Row],[CODIGO]], _xlpm.codigos_devolucion, 0))
)</f>
        <v>0</v>
      </c>
    </row>
    <row r="10543" spans="1:9" x14ac:dyDescent="0.25">
      <c r="A10543" s="68"/>
      <c r="B10543" s="68"/>
      <c r="C10543" s="68"/>
      <c r="D10543" s="68"/>
      <c r="E10543" s="68"/>
      <c r="F10543" s="68"/>
      <c r="G10543" s="389"/>
      <c r="H10543" s="387" t="b" cm="1">
        <f t="array" aca="1" ref="H10543" ca="1">EsNegrita(BP[[#This Row],[CODIGO]])</f>
        <v>0</v>
      </c>
      <c r="I10543" s="387" t="b" cm="1">
        <f t="array" ref="I10543">_xlfn.LET(
    _xlpm.codigos_devolucion, _xlfn.UNIQUE(_xlfn._xlws.FILTER(BP[CODIGO], ISNUMBER(SEARCH("devoluci", BP[NOMBRE CUENTA])), {""})),
    ISNUMBER(MATCH(BP[[#This Row],[CODIGO]], _xlpm.codigos_devolucion, 0))
)</f>
        <v>0</v>
      </c>
    </row>
    <row r="10544" spans="1:9" x14ac:dyDescent="0.25">
      <c r="A10544" s="68"/>
      <c r="B10544" s="68"/>
      <c r="C10544" s="68"/>
      <c r="D10544" s="68"/>
      <c r="E10544" s="68"/>
      <c r="F10544" s="68"/>
      <c r="G10544" s="389"/>
      <c r="H10544" s="387" t="b" cm="1">
        <f t="array" aca="1" ref="H10544" ca="1">EsNegrita(BP[[#This Row],[CODIGO]])</f>
        <v>0</v>
      </c>
      <c r="I10544" s="387" t="b" cm="1">
        <f t="array" ref="I10544">_xlfn.LET(
    _xlpm.codigos_devolucion, _xlfn.UNIQUE(_xlfn._xlws.FILTER(BP[CODIGO], ISNUMBER(SEARCH("devoluci", BP[NOMBRE CUENTA])), {""})),
    ISNUMBER(MATCH(BP[[#This Row],[CODIGO]], _xlpm.codigos_devolucion, 0))
)</f>
        <v>0</v>
      </c>
    </row>
    <row r="10545" spans="1:9" x14ac:dyDescent="0.25">
      <c r="A10545" s="68"/>
      <c r="B10545" s="68"/>
      <c r="C10545" s="68"/>
      <c r="D10545" s="68"/>
      <c r="E10545" s="68"/>
      <c r="F10545" s="68"/>
      <c r="G10545" s="389"/>
      <c r="H10545" s="387" t="b" cm="1">
        <f t="array" aca="1" ref="H10545" ca="1">EsNegrita(BP[[#This Row],[CODIGO]])</f>
        <v>0</v>
      </c>
      <c r="I10545" s="387" t="b" cm="1">
        <f t="array" ref="I10545">_xlfn.LET(
    _xlpm.codigos_devolucion, _xlfn.UNIQUE(_xlfn._xlws.FILTER(BP[CODIGO], ISNUMBER(SEARCH("devoluci", BP[NOMBRE CUENTA])), {""})),
    ISNUMBER(MATCH(BP[[#This Row],[CODIGO]], _xlpm.codigos_devolucion, 0))
)</f>
        <v>0</v>
      </c>
    </row>
    <row r="10546" spans="1:9" x14ac:dyDescent="0.25">
      <c r="A10546" s="68"/>
      <c r="B10546" s="68"/>
      <c r="C10546" s="68"/>
      <c r="D10546" s="68"/>
      <c r="E10546" s="68"/>
      <c r="F10546" s="68"/>
      <c r="G10546" s="389"/>
      <c r="H10546" s="387" t="b" cm="1">
        <f t="array" aca="1" ref="H10546" ca="1">EsNegrita(BP[[#This Row],[CODIGO]])</f>
        <v>0</v>
      </c>
      <c r="I10546" s="387" t="b" cm="1">
        <f t="array" ref="I10546">_xlfn.LET(
    _xlpm.codigos_devolucion, _xlfn.UNIQUE(_xlfn._xlws.FILTER(BP[CODIGO], ISNUMBER(SEARCH("devoluci", BP[NOMBRE CUENTA])), {""})),
    ISNUMBER(MATCH(BP[[#This Row],[CODIGO]], _xlpm.codigos_devolucion, 0))
)</f>
        <v>0</v>
      </c>
    </row>
    <row r="10547" spans="1:9" x14ac:dyDescent="0.25">
      <c r="A10547" s="68"/>
      <c r="B10547" s="68"/>
      <c r="C10547" s="68"/>
      <c r="D10547" s="68"/>
      <c r="E10547" s="68"/>
      <c r="F10547" s="68"/>
      <c r="G10547" s="389"/>
      <c r="H10547" s="387" t="b" cm="1">
        <f t="array" aca="1" ref="H10547" ca="1">EsNegrita(BP[[#This Row],[CODIGO]])</f>
        <v>0</v>
      </c>
      <c r="I10547" s="387" t="b" cm="1">
        <f t="array" ref="I10547">_xlfn.LET(
    _xlpm.codigos_devolucion, _xlfn.UNIQUE(_xlfn._xlws.FILTER(BP[CODIGO], ISNUMBER(SEARCH("devoluci", BP[NOMBRE CUENTA])), {""})),
    ISNUMBER(MATCH(BP[[#This Row],[CODIGO]], _xlpm.codigos_devolucion, 0))
)</f>
        <v>0</v>
      </c>
    </row>
    <row r="10548" spans="1:9" x14ac:dyDescent="0.25">
      <c r="A10548" s="68"/>
      <c r="B10548" s="68"/>
      <c r="C10548" s="68"/>
      <c r="D10548" s="68"/>
      <c r="E10548" s="68"/>
      <c r="F10548" s="68"/>
      <c r="G10548" s="389"/>
      <c r="H10548" s="387" t="b" cm="1">
        <f t="array" aca="1" ref="H10548" ca="1">EsNegrita(BP[[#This Row],[CODIGO]])</f>
        <v>0</v>
      </c>
      <c r="I10548" s="387" t="b" cm="1">
        <f t="array" ref="I10548">_xlfn.LET(
    _xlpm.codigos_devolucion, _xlfn.UNIQUE(_xlfn._xlws.FILTER(BP[CODIGO], ISNUMBER(SEARCH("devoluci", BP[NOMBRE CUENTA])), {""})),
    ISNUMBER(MATCH(BP[[#This Row],[CODIGO]], _xlpm.codigos_devolucion, 0))
)</f>
        <v>0</v>
      </c>
    </row>
    <row r="10549" spans="1:9" x14ac:dyDescent="0.25">
      <c r="A10549" s="68"/>
      <c r="B10549" s="68"/>
      <c r="C10549" s="68"/>
      <c r="D10549" s="68"/>
      <c r="E10549" s="68"/>
      <c r="F10549" s="68"/>
      <c r="G10549" s="389"/>
      <c r="H10549" s="387" t="b" cm="1">
        <f t="array" aca="1" ref="H10549" ca="1">EsNegrita(BP[[#This Row],[CODIGO]])</f>
        <v>0</v>
      </c>
      <c r="I10549" s="387" t="b" cm="1">
        <f t="array" ref="I10549">_xlfn.LET(
    _xlpm.codigos_devolucion, _xlfn.UNIQUE(_xlfn._xlws.FILTER(BP[CODIGO], ISNUMBER(SEARCH("devoluci", BP[NOMBRE CUENTA])), {""})),
    ISNUMBER(MATCH(BP[[#This Row],[CODIGO]], _xlpm.codigos_devolucion, 0))
)</f>
        <v>0</v>
      </c>
    </row>
    <row r="10550" spans="1:9" x14ac:dyDescent="0.25">
      <c r="A10550" s="68"/>
      <c r="B10550" s="68"/>
      <c r="C10550" s="68"/>
      <c r="D10550" s="68"/>
      <c r="E10550" s="68"/>
      <c r="F10550" s="68"/>
      <c r="G10550" s="389"/>
      <c r="H10550" s="387" t="b" cm="1">
        <f t="array" aca="1" ref="H10550" ca="1">EsNegrita(BP[[#This Row],[CODIGO]])</f>
        <v>0</v>
      </c>
      <c r="I10550" s="387" t="b" cm="1">
        <f t="array" ref="I10550">_xlfn.LET(
    _xlpm.codigos_devolucion, _xlfn.UNIQUE(_xlfn._xlws.FILTER(BP[CODIGO], ISNUMBER(SEARCH("devoluci", BP[NOMBRE CUENTA])), {""})),
    ISNUMBER(MATCH(BP[[#This Row],[CODIGO]], _xlpm.codigos_devolucion, 0))
)</f>
        <v>0</v>
      </c>
    </row>
    <row r="10551" spans="1:9" x14ac:dyDescent="0.25">
      <c r="A10551" s="68"/>
      <c r="B10551" s="68"/>
      <c r="C10551" s="68"/>
      <c r="D10551" s="68"/>
      <c r="E10551" s="68"/>
      <c r="F10551" s="68"/>
      <c r="G10551" s="389"/>
      <c r="H10551" s="387" t="b" cm="1">
        <f t="array" aca="1" ref="H10551" ca="1">EsNegrita(BP[[#This Row],[CODIGO]])</f>
        <v>0</v>
      </c>
      <c r="I10551" s="387" t="b" cm="1">
        <f t="array" ref="I10551">_xlfn.LET(
    _xlpm.codigos_devolucion, _xlfn.UNIQUE(_xlfn._xlws.FILTER(BP[CODIGO], ISNUMBER(SEARCH("devoluci", BP[NOMBRE CUENTA])), {""})),
    ISNUMBER(MATCH(BP[[#This Row],[CODIGO]], _xlpm.codigos_devolucion, 0))
)</f>
        <v>0</v>
      </c>
    </row>
    <row r="10552" spans="1:9" x14ac:dyDescent="0.25">
      <c r="A10552" s="68"/>
      <c r="B10552" s="68"/>
      <c r="C10552" s="68"/>
      <c r="D10552" s="68"/>
      <c r="E10552" s="68"/>
      <c r="F10552" s="68"/>
      <c r="G10552" s="389"/>
      <c r="H10552" s="387" t="b" cm="1">
        <f t="array" aca="1" ref="H10552" ca="1">EsNegrita(BP[[#This Row],[CODIGO]])</f>
        <v>0</v>
      </c>
      <c r="I10552" s="387" t="b" cm="1">
        <f t="array" ref="I10552">_xlfn.LET(
    _xlpm.codigos_devolucion, _xlfn.UNIQUE(_xlfn._xlws.FILTER(BP[CODIGO], ISNUMBER(SEARCH("devoluci", BP[NOMBRE CUENTA])), {""})),
    ISNUMBER(MATCH(BP[[#This Row],[CODIGO]], _xlpm.codigos_devolucion, 0))
)</f>
        <v>0</v>
      </c>
    </row>
    <row r="10553" spans="1:9" x14ac:dyDescent="0.25">
      <c r="A10553" s="68"/>
      <c r="B10553" s="68"/>
      <c r="C10553" s="68"/>
      <c r="D10553" s="68"/>
      <c r="E10553" s="68"/>
      <c r="F10553" s="68"/>
      <c r="G10553" s="389"/>
      <c r="H10553" s="387" t="b" cm="1">
        <f t="array" aca="1" ref="H10553" ca="1">EsNegrita(BP[[#This Row],[CODIGO]])</f>
        <v>0</v>
      </c>
      <c r="I10553" s="387" t="b" cm="1">
        <f t="array" ref="I10553">_xlfn.LET(
    _xlpm.codigos_devolucion, _xlfn.UNIQUE(_xlfn._xlws.FILTER(BP[CODIGO], ISNUMBER(SEARCH("devoluci", BP[NOMBRE CUENTA])), {""})),
    ISNUMBER(MATCH(BP[[#This Row],[CODIGO]], _xlpm.codigos_devolucion, 0))
)</f>
        <v>0</v>
      </c>
    </row>
    <row r="10554" spans="1:9" x14ac:dyDescent="0.25">
      <c r="A10554" s="68"/>
      <c r="B10554" s="68"/>
      <c r="C10554" s="68"/>
      <c r="D10554" s="68"/>
      <c r="E10554" s="68"/>
      <c r="F10554" s="68"/>
      <c r="G10554" s="389"/>
      <c r="H10554" s="387" t="b" cm="1">
        <f t="array" aca="1" ref="H10554" ca="1">EsNegrita(BP[[#This Row],[CODIGO]])</f>
        <v>0</v>
      </c>
      <c r="I10554" s="387" t="b" cm="1">
        <f t="array" ref="I10554">_xlfn.LET(
    _xlpm.codigos_devolucion, _xlfn.UNIQUE(_xlfn._xlws.FILTER(BP[CODIGO], ISNUMBER(SEARCH("devoluci", BP[NOMBRE CUENTA])), {""})),
    ISNUMBER(MATCH(BP[[#This Row],[CODIGO]], _xlpm.codigos_devolucion, 0))
)</f>
        <v>0</v>
      </c>
    </row>
    <row r="10555" spans="1:9" x14ac:dyDescent="0.25">
      <c r="A10555" s="68"/>
      <c r="B10555" s="68"/>
      <c r="C10555" s="68"/>
      <c r="D10555" s="68"/>
      <c r="E10555" s="68"/>
      <c r="F10555" s="68"/>
      <c r="G10555" s="389"/>
      <c r="H10555" s="387" t="b" cm="1">
        <f t="array" aca="1" ref="H10555" ca="1">EsNegrita(BP[[#This Row],[CODIGO]])</f>
        <v>0</v>
      </c>
      <c r="I10555" s="387" t="b" cm="1">
        <f t="array" ref="I10555">_xlfn.LET(
    _xlpm.codigos_devolucion, _xlfn.UNIQUE(_xlfn._xlws.FILTER(BP[CODIGO], ISNUMBER(SEARCH("devoluci", BP[NOMBRE CUENTA])), {""})),
    ISNUMBER(MATCH(BP[[#This Row],[CODIGO]], _xlpm.codigos_devolucion, 0))
)</f>
        <v>0</v>
      </c>
    </row>
    <row r="10556" spans="1:9" x14ac:dyDescent="0.25">
      <c r="A10556" s="68"/>
      <c r="B10556" s="68"/>
      <c r="C10556" s="68"/>
      <c r="D10556" s="68"/>
      <c r="E10556" s="68"/>
      <c r="F10556" s="68"/>
      <c r="G10556" s="389"/>
      <c r="H10556" s="387" t="b" cm="1">
        <f t="array" aca="1" ref="H10556" ca="1">EsNegrita(BP[[#This Row],[CODIGO]])</f>
        <v>0</v>
      </c>
      <c r="I10556" s="387" t="b" cm="1">
        <f t="array" ref="I10556">_xlfn.LET(
    _xlpm.codigos_devolucion, _xlfn.UNIQUE(_xlfn._xlws.FILTER(BP[CODIGO], ISNUMBER(SEARCH("devoluci", BP[NOMBRE CUENTA])), {""})),
    ISNUMBER(MATCH(BP[[#This Row],[CODIGO]], _xlpm.codigos_devolucion, 0))
)</f>
        <v>0</v>
      </c>
    </row>
    <row r="10557" spans="1:9" x14ac:dyDescent="0.25">
      <c r="A10557" s="68"/>
      <c r="B10557" s="68"/>
      <c r="C10557" s="68"/>
      <c r="D10557" s="68"/>
      <c r="E10557" s="68"/>
      <c r="F10557" s="68"/>
      <c r="G10557" s="389"/>
      <c r="H10557" s="387" t="b" cm="1">
        <f t="array" aca="1" ref="H10557" ca="1">EsNegrita(BP[[#This Row],[CODIGO]])</f>
        <v>0</v>
      </c>
      <c r="I10557" s="387" t="b" cm="1">
        <f t="array" ref="I10557">_xlfn.LET(
    _xlpm.codigos_devolucion, _xlfn.UNIQUE(_xlfn._xlws.FILTER(BP[CODIGO], ISNUMBER(SEARCH("devoluci", BP[NOMBRE CUENTA])), {""})),
    ISNUMBER(MATCH(BP[[#This Row],[CODIGO]], _xlpm.codigos_devolucion, 0))
)</f>
        <v>0</v>
      </c>
    </row>
    <row r="10558" spans="1:9" x14ac:dyDescent="0.25">
      <c r="A10558" s="68"/>
      <c r="B10558" s="68"/>
      <c r="C10558" s="68"/>
      <c r="D10558" s="68"/>
      <c r="E10558" s="68"/>
      <c r="F10558" s="68"/>
      <c r="G10558" s="389"/>
      <c r="H10558" s="387" t="b" cm="1">
        <f t="array" aca="1" ref="H10558" ca="1">EsNegrita(BP[[#This Row],[CODIGO]])</f>
        <v>0</v>
      </c>
      <c r="I10558" s="387" t="b" cm="1">
        <f t="array" ref="I10558">_xlfn.LET(
    _xlpm.codigos_devolucion, _xlfn.UNIQUE(_xlfn._xlws.FILTER(BP[CODIGO], ISNUMBER(SEARCH("devoluci", BP[NOMBRE CUENTA])), {""})),
    ISNUMBER(MATCH(BP[[#This Row],[CODIGO]], _xlpm.codigos_devolucion, 0))
)</f>
        <v>0</v>
      </c>
    </row>
    <row r="10559" spans="1:9" x14ac:dyDescent="0.25">
      <c r="A10559" s="68"/>
      <c r="B10559" s="68"/>
      <c r="C10559" s="68"/>
      <c r="D10559" s="68"/>
      <c r="E10559" s="68"/>
      <c r="F10559" s="68"/>
      <c r="G10559" s="389"/>
      <c r="H10559" s="387" t="b" cm="1">
        <f t="array" aca="1" ref="H10559" ca="1">EsNegrita(BP[[#This Row],[CODIGO]])</f>
        <v>0</v>
      </c>
      <c r="I10559" s="387" t="b" cm="1">
        <f t="array" ref="I10559">_xlfn.LET(
    _xlpm.codigos_devolucion, _xlfn.UNIQUE(_xlfn._xlws.FILTER(BP[CODIGO], ISNUMBER(SEARCH("devoluci", BP[NOMBRE CUENTA])), {""})),
    ISNUMBER(MATCH(BP[[#This Row],[CODIGO]], _xlpm.codigos_devolucion, 0))
)</f>
        <v>0</v>
      </c>
    </row>
    <row r="10560" spans="1:9" x14ac:dyDescent="0.25">
      <c r="A10560" s="68"/>
      <c r="B10560" s="68"/>
      <c r="C10560" s="68"/>
      <c r="D10560" s="68"/>
      <c r="E10560" s="68"/>
      <c r="F10560" s="68"/>
      <c r="G10560" s="389"/>
      <c r="H10560" s="387" t="b" cm="1">
        <f t="array" aca="1" ref="H10560" ca="1">EsNegrita(BP[[#This Row],[CODIGO]])</f>
        <v>0</v>
      </c>
      <c r="I10560" s="387" t="b" cm="1">
        <f t="array" ref="I10560">_xlfn.LET(
    _xlpm.codigos_devolucion, _xlfn.UNIQUE(_xlfn._xlws.FILTER(BP[CODIGO], ISNUMBER(SEARCH("devoluci", BP[NOMBRE CUENTA])), {""})),
    ISNUMBER(MATCH(BP[[#This Row],[CODIGO]], _xlpm.codigos_devolucion, 0))
)</f>
        <v>0</v>
      </c>
    </row>
    <row r="10561" spans="1:9" x14ac:dyDescent="0.25">
      <c r="A10561" s="68"/>
      <c r="B10561" s="68"/>
      <c r="C10561" s="68"/>
      <c r="D10561" s="68"/>
      <c r="E10561" s="68"/>
      <c r="F10561" s="68"/>
      <c r="G10561" s="389"/>
      <c r="H10561" s="387" t="b" cm="1">
        <f t="array" aca="1" ref="H10561" ca="1">EsNegrita(BP[[#This Row],[CODIGO]])</f>
        <v>0</v>
      </c>
      <c r="I10561" s="387" t="b" cm="1">
        <f t="array" ref="I10561">_xlfn.LET(
    _xlpm.codigos_devolucion, _xlfn.UNIQUE(_xlfn._xlws.FILTER(BP[CODIGO], ISNUMBER(SEARCH("devoluci", BP[NOMBRE CUENTA])), {""})),
    ISNUMBER(MATCH(BP[[#This Row],[CODIGO]], _xlpm.codigos_devolucion, 0))
)</f>
        <v>0</v>
      </c>
    </row>
    <row r="10562" spans="1:9" x14ac:dyDescent="0.25">
      <c r="A10562" s="68"/>
      <c r="B10562" s="68"/>
      <c r="C10562" s="68"/>
      <c r="D10562" s="68"/>
      <c r="E10562" s="68"/>
      <c r="F10562" s="68"/>
      <c r="G10562" s="389"/>
      <c r="H10562" s="387" t="b" cm="1">
        <f t="array" aca="1" ref="H10562" ca="1">EsNegrita(BP[[#This Row],[CODIGO]])</f>
        <v>0</v>
      </c>
      <c r="I10562" s="387" t="b" cm="1">
        <f t="array" ref="I10562">_xlfn.LET(
    _xlpm.codigos_devolucion, _xlfn.UNIQUE(_xlfn._xlws.FILTER(BP[CODIGO], ISNUMBER(SEARCH("devoluci", BP[NOMBRE CUENTA])), {""})),
    ISNUMBER(MATCH(BP[[#This Row],[CODIGO]], _xlpm.codigos_devolucion, 0))
)</f>
        <v>0</v>
      </c>
    </row>
    <row r="10563" spans="1:9" x14ac:dyDescent="0.25">
      <c r="A10563" s="68"/>
      <c r="B10563" s="68"/>
      <c r="C10563" s="68"/>
      <c r="D10563" s="68"/>
      <c r="E10563" s="68"/>
      <c r="F10563" s="68"/>
      <c r="G10563" s="389"/>
      <c r="H10563" s="387" t="b" cm="1">
        <f t="array" aca="1" ref="H10563" ca="1">EsNegrita(BP[[#This Row],[CODIGO]])</f>
        <v>0</v>
      </c>
      <c r="I10563" s="387" t="b" cm="1">
        <f t="array" ref="I10563">_xlfn.LET(
    _xlpm.codigos_devolucion, _xlfn.UNIQUE(_xlfn._xlws.FILTER(BP[CODIGO], ISNUMBER(SEARCH("devoluci", BP[NOMBRE CUENTA])), {""})),
    ISNUMBER(MATCH(BP[[#This Row],[CODIGO]], _xlpm.codigos_devolucion, 0))
)</f>
        <v>0</v>
      </c>
    </row>
    <row r="10564" spans="1:9" x14ac:dyDescent="0.25">
      <c r="A10564" s="68"/>
      <c r="B10564" s="68"/>
      <c r="C10564" s="68"/>
      <c r="D10564" s="68"/>
      <c r="E10564" s="68"/>
      <c r="F10564" s="68"/>
      <c r="G10564" s="389"/>
      <c r="H10564" s="387" t="b" cm="1">
        <f t="array" aca="1" ref="H10564" ca="1">EsNegrita(BP[[#This Row],[CODIGO]])</f>
        <v>0</v>
      </c>
      <c r="I10564" s="387" t="b" cm="1">
        <f t="array" ref="I10564">_xlfn.LET(
    _xlpm.codigos_devolucion, _xlfn.UNIQUE(_xlfn._xlws.FILTER(BP[CODIGO], ISNUMBER(SEARCH("devoluci", BP[NOMBRE CUENTA])), {""})),
    ISNUMBER(MATCH(BP[[#This Row],[CODIGO]], _xlpm.codigos_devolucion, 0))
)</f>
        <v>0</v>
      </c>
    </row>
    <row r="10565" spans="1:9" x14ac:dyDescent="0.25">
      <c r="A10565" s="68"/>
      <c r="B10565" s="68"/>
      <c r="C10565" s="68"/>
      <c r="D10565" s="68"/>
      <c r="E10565" s="68"/>
      <c r="F10565" s="68"/>
      <c r="G10565" s="389"/>
      <c r="H10565" s="387" t="b" cm="1">
        <f t="array" aca="1" ref="H10565" ca="1">EsNegrita(BP[[#This Row],[CODIGO]])</f>
        <v>0</v>
      </c>
      <c r="I10565" s="387" t="b" cm="1">
        <f t="array" ref="I10565">_xlfn.LET(
    _xlpm.codigos_devolucion, _xlfn.UNIQUE(_xlfn._xlws.FILTER(BP[CODIGO], ISNUMBER(SEARCH("devoluci", BP[NOMBRE CUENTA])), {""})),
    ISNUMBER(MATCH(BP[[#This Row],[CODIGO]], _xlpm.codigos_devolucion, 0))
)</f>
        <v>0</v>
      </c>
    </row>
    <row r="10566" spans="1:9" x14ac:dyDescent="0.25">
      <c r="A10566" s="68"/>
      <c r="B10566" s="68"/>
      <c r="C10566" s="68"/>
      <c r="D10566" s="68"/>
      <c r="E10566" s="68"/>
      <c r="F10566" s="68"/>
      <c r="G10566" s="389"/>
      <c r="H10566" s="387" t="b" cm="1">
        <f t="array" aca="1" ref="H10566" ca="1">EsNegrita(BP[[#This Row],[CODIGO]])</f>
        <v>0</v>
      </c>
      <c r="I10566" s="387" t="b" cm="1">
        <f t="array" ref="I10566">_xlfn.LET(
    _xlpm.codigos_devolucion, _xlfn.UNIQUE(_xlfn._xlws.FILTER(BP[CODIGO], ISNUMBER(SEARCH("devoluci", BP[NOMBRE CUENTA])), {""})),
    ISNUMBER(MATCH(BP[[#This Row],[CODIGO]], _xlpm.codigos_devolucion, 0))
)</f>
        <v>0</v>
      </c>
    </row>
    <row r="10567" spans="1:9" x14ac:dyDescent="0.25">
      <c r="A10567" s="68"/>
      <c r="B10567" s="68"/>
      <c r="C10567" s="68"/>
      <c r="D10567" s="68"/>
      <c r="E10567" s="68"/>
      <c r="F10567" s="68"/>
      <c r="G10567" s="389"/>
      <c r="H10567" s="387" t="b" cm="1">
        <f t="array" aca="1" ref="H10567" ca="1">EsNegrita(BP[[#This Row],[CODIGO]])</f>
        <v>0</v>
      </c>
      <c r="I10567" s="387" t="b" cm="1">
        <f t="array" ref="I10567">_xlfn.LET(
    _xlpm.codigos_devolucion, _xlfn.UNIQUE(_xlfn._xlws.FILTER(BP[CODIGO], ISNUMBER(SEARCH("devoluci", BP[NOMBRE CUENTA])), {""})),
    ISNUMBER(MATCH(BP[[#This Row],[CODIGO]], _xlpm.codigos_devolucion, 0))
)</f>
        <v>0</v>
      </c>
    </row>
    <row r="10568" spans="1:9" x14ac:dyDescent="0.25">
      <c r="A10568" s="68"/>
      <c r="B10568" s="68"/>
      <c r="C10568" s="68"/>
      <c r="D10568" s="68"/>
      <c r="E10568" s="68"/>
      <c r="F10568" s="68"/>
      <c r="G10568" s="389"/>
      <c r="H10568" s="387" t="b" cm="1">
        <f t="array" aca="1" ref="H10568" ca="1">EsNegrita(BP[[#This Row],[CODIGO]])</f>
        <v>0</v>
      </c>
      <c r="I10568" s="387" t="b" cm="1">
        <f t="array" ref="I10568">_xlfn.LET(
    _xlpm.codigos_devolucion, _xlfn.UNIQUE(_xlfn._xlws.FILTER(BP[CODIGO], ISNUMBER(SEARCH("devoluci", BP[NOMBRE CUENTA])), {""})),
    ISNUMBER(MATCH(BP[[#This Row],[CODIGO]], _xlpm.codigos_devolucion, 0))
)</f>
        <v>0</v>
      </c>
    </row>
    <row r="10569" spans="1:9" x14ac:dyDescent="0.25">
      <c r="A10569" s="68"/>
      <c r="B10569" s="68"/>
      <c r="C10569" s="68"/>
      <c r="D10569" s="68"/>
      <c r="E10569" s="68"/>
      <c r="F10569" s="68"/>
      <c r="G10569" s="389"/>
      <c r="H10569" s="387" t="b" cm="1">
        <f t="array" aca="1" ref="H10569" ca="1">EsNegrita(BP[[#This Row],[CODIGO]])</f>
        <v>0</v>
      </c>
      <c r="I10569" s="387" t="b" cm="1">
        <f t="array" ref="I10569">_xlfn.LET(
    _xlpm.codigos_devolucion, _xlfn.UNIQUE(_xlfn._xlws.FILTER(BP[CODIGO], ISNUMBER(SEARCH("devoluci", BP[NOMBRE CUENTA])), {""})),
    ISNUMBER(MATCH(BP[[#This Row],[CODIGO]], _xlpm.codigos_devolucion, 0))
)</f>
        <v>0</v>
      </c>
    </row>
    <row r="10570" spans="1:9" x14ac:dyDescent="0.25">
      <c r="A10570" s="68"/>
      <c r="B10570" s="68"/>
      <c r="C10570" s="68"/>
      <c r="D10570" s="68"/>
      <c r="E10570" s="68"/>
      <c r="F10570" s="68"/>
      <c r="G10570" s="389"/>
      <c r="H10570" s="387" t="b" cm="1">
        <f t="array" aca="1" ref="H10570" ca="1">EsNegrita(BP[[#This Row],[CODIGO]])</f>
        <v>0</v>
      </c>
      <c r="I10570" s="387" t="b" cm="1">
        <f t="array" ref="I10570">_xlfn.LET(
    _xlpm.codigos_devolucion, _xlfn.UNIQUE(_xlfn._xlws.FILTER(BP[CODIGO], ISNUMBER(SEARCH("devoluci", BP[NOMBRE CUENTA])), {""})),
    ISNUMBER(MATCH(BP[[#This Row],[CODIGO]], _xlpm.codigos_devolucion, 0))
)</f>
        <v>0</v>
      </c>
    </row>
    <row r="10571" spans="1:9" x14ac:dyDescent="0.25">
      <c r="A10571" s="68"/>
      <c r="B10571" s="68"/>
      <c r="C10571" s="68"/>
      <c r="D10571" s="68"/>
      <c r="E10571" s="68"/>
      <c r="F10571" s="68"/>
      <c r="G10571" s="389"/>
      <c r="H10571" s="387" t="b" cm="1">
        <f t="array" aca="1" ref="H10571" ca="1">EsNegrita(BP[[#This Row],[CODIGO]])</f>
        <v>0</v>
      </c>
      <c r="I10571" s="387" t="b" cm="1">
        <f t="array" ref="I10571">_xlfn.LET(
    _xlpm.codigos_devolucion, _xlfn.UNIQUE(_xlfn._xlws.FILTER(BP[CODIGO], ISNUMBER(SEARCH("devoluci", BP[NOMBRE CUENTA])), {""})),
    ISNUMBER(MATCH(BP[[#This Row],[CODIGO]], _xlpm.codigos_devolucion, 0))
)</f>
        <v>0</v>
      </c>
    </row>
    <row r="10572" spans="1:9" x14ac:dyDescent="0.25">
      <c r="A10572" s="68"/>
      <c r="B10572" s="68"/>
      <c r="C10572" s="68"/>
      <c r="D10572" s="68"/>
      <c r="E10572" s="68"/>
      <c r="F10572" s="68"/>
      <c r="G10572" s="389"/>
      <c r="H10572" s="387" t="b" cm="1">
        <f t="array" aca="1" ref="H10572" ca="1">EsNegrita(BP[[#This Row],[CODIGO]])</f>
        <v>0</v>
      </c>
      <c r="I10572" s="387" t="b" cm="1">
        <f t="array" ref="I10572">_xlfn.LET(
    _xlpm.codigos_devolucion, _xlfn.UNIQUE(_xlfn._xlws.FILTER(BP[CODIGO], ISNUMBER(SEARCH("devoluci", BP[NOMBRE CUENTA])), {""})),
    ISNUMBER(MATCH(BP[[#This Row],[CODIGO]], _xlpm.codigos_devolucion, 0))
)</f>
        <v>0</v>
      </c>
    </row>
    <row r="10573" spans="1:9" x14ac:dyDescent="0.25">
      <c r="A10573" s="68"/>
      <c r="B10573" s="68"/>
      <c r="C10573" s="68"/>
      <c r="D10573" s="68"/>
      <c r="E10573" s="68"/>
      <c r="F10573" s="68"/>
      <c r="G10573" s="389"/>
      <c r="H10573" s="387" t="b" cm="1">
        <f t="array" aca="1" ref="H10573" ca="1">EsNegrita(BP[[#This Row],[CODIGO]])</f>
        <v>0</v>
      </c>
      <c r="I10573" s="387" t="b" cm="1">
        <f t="array" ref="I10573">_xlfn.LET(
    _xlpm.codigos_devolucion, _xlfn.UNIQUE(_xlfn._xlws.FILTER(BP[CODIGO], ISNUMBER(SEARCH("devoluci", BP[NOMBRE CUENTA])), {""})),
    ISNUMBER(MATCH(BP[[#This Row],[CODIGO]], _xlpm.codigos_devolucion, 0))
)</f>
        <v>0</v>
      </c>
    </row>
    <row r="10574" spans="1:9" x14ac:dyDescent="0.25">
      <c r="A10574" s="68"/>
      <c r="B10574" s="68"/>
      <c r="C10574" s="68"/>
      <c r="D10574" s="68"/>
      <c r="E10574" s="68"/>
      <c r="F10574" s="68"/>
      <c r="G10574" s="389"/>
      <c r="H10574" s="387" t="b" cm="1">
        <f t="array" aca="1" ref="H10574" ca="1">EsNegrita(BP[[#This Row],[CODIGO]])</f>
        <v>0</v>
      </c>
      <c r="I10574" s="387" t="b" cm="1">
        <f t="array" ref="I10574">_xlfn.LET(
    _xlpm.codigos_devolucion, _xlfn.UNIQUE(_xlfn._xlws.FILTER(BP[CODIGO], ISNUMBER(SEARCH("devoluci", BP[NOMBRE CUENTA])), {""})),
    ISNUMBER(MATCH(BP[[#This Row],[CODIGO]], _xlpm.codigos_devolucion, 0))
)</f>
        <v>0</v>
      </c>
    </row>
    <row r="10575" spans="1:9" x14ac:dyDescent="0.25">
      <c r="A10575" s="68"/>
      <c r="B10575" s="68"/>
      <c r="C10575" s="68"/>
      <c r="D10575" s="68"/>
      <c r="E10575" s="68"/>
      <c r="F10575" s="68"/>
      <c r="G10575" s="389"/>
      <c r="H10575" s="387" t="b" cm="1">
        <f t="array" aca="1" ref="H10575" ca="1">EsNegrita(BP[[#This Row],[CODIGO]])</f>
        <v>0</v>
      </c>
      <c r="I10575" s="387" t="b" cm="1">
        <f t="array" ref="I10575">_xlfn.LET(
    _xlpm.codigos_devolucion, _xlfn.UNIQUE(_xlfn._xlws.FILTER(BP[CODIGO], ISNUMBER(SEARCH("devoluci", BP[NOMBRE CUENTA])), {""})),
    ISNUMBER(MATCH(BP[[#This Row],[CODIGO]], _xlpm.codigos_devolucion, 0))
)</f>
        <v>0</v>
      </c>
    </row>
    <row r="10576" spans="1:9" x14ac:dyDescent="0.25">
      <c r="A10576" s="68"/>
      <c r="B10576" s="68"/>
      <c r="C10576" s="68"/>
      <c r="D10576" s="68"/>
      <c r="E10576" s="68"/>
      <c r="F10576" s="68"/>
      <c r="G10576" s="389"/>
      <c r="H10576" s="387" t="b" cm="1">
        <f t="array" aca="1" ref="H10576" ca="1">EsNegrita(BP[[#This Row],[CODIGO]])</f>
        <v>0</v>
      </c>
      <c r="I10576" s="387" t="b" cm="1">
        <f t="array" ref="I10576">_xlfn.LET(
    _xlpm.codigos_devolucion, _xlfn.UNIQUE(_xlfn._xlws.FILTER(BP[CODIGO], ISNUMBER(SEARCH("devoluci", BP[NOMBRE CUENTA])), {""})),
    ISNUMBER(MATCH(BP[[#This Row],[CODIGO]], _xlpm.codigos_devolucion, 0))
)</f>
        <v>0</v>
      </c>
    </row>
    <row r="10577" spans="1:9" x14ac:dyDescent="0.25">
      <c r="A10577" s="68"/>
      <c r="B10577" s="68"/>
      <c r="C10577" s="68"/>
      <c r="D10577" s="68"/>
      <c r="E10577" s="68"/>
      <c r="F10577" s="68"/>
      <c r="G10577" s="389"/>
      <c r="H10577" s="387" t="b" cm="1">
        <f t="array" aca="1" ref="H10577" ca="1">EsNegrita(BP[[#This Row],[CODIGO]])</f>
        <v>0</v>
      </c>
      <c r="I10577" s="387" t="b" cm="1">
        <f t="array" ref="I10577">_xlfn.LET(
    _xlpm.codigos_devolucion, _xlfn.UNIQUE(_xlfn._xlws.FILTER(BP[CODIGO], ISNUMBER(SEARCH("devoluci", BP[NOMBRE CUENTA])), {""})),
    ISNUMBER(MATCH(BP[[#This Row],[CODIGO]], _xlpm.codigos_devolucion, 0))
)</f>
        <v>0</v>
      </c>
    </row>
    <row r="10578" spans="1:9" x14ac:dyDescent="0.25">
      <c r="A10578" s="68"/>
      <c r="B10578" s="68"/>
      <c r="C10578" s="68"/>
      <c r="D10578" s="68"/>
      <c r="E10578" s="68"/>
      <c r="F10578" s="68"/>
      <c r="G10578" s="389"/>
      <c r="H10578" s="387" t="b" cm="1">
        <f t="array" aca="1" ref="H10578" ca="1">EsNegrita(BP[[#This Row],[CODIGO]])</f>
        <v>0</v>
      </c>
      <c r="I10578" s="387" t="b" cm="1">
        <f t="array" ref="I10578">_xlfn.LET(
    _xlpm.codigos_devolucion, _xlfn.UNIQUE(_xlfn._xlws.FILTER(BP[CODIGO], ISNUMBER(SEARCH("devoluci", BP[NOMBRE CUENTA])), {""})),
    ISNUMBER(MATCH(BP[[#This Row],[CODIGO]], _xlpm.codigos_devolucion, 0))
)</f>
        <v>0</v>
      </c>
    </row>
    <row r="10579" spans="1:9" x14ac:dyDescent="0.25">
      <c r="A10579" s="68"/>
      <c r="B10579" s="68"/>
      <c r="C10579" s="68"/>
      <c r="D10579" s="68"/>
      <c r="E10579" s="68"/>
      <c r="F10579" s="68"/>
      <c r="G10579" s="389"/>
      <c r="H10579" s="387" t="b" cm="1">
        <f t="array" aca="1" ref="H10579" ca="1">EsNegrita(BP[[#This Row],[CODIGO]])</f>
        <v>0</v>
      </c>
      <c r="I10579" s="387" t="b" cm="1">
        <f t="array" ref="I10579">_xlfn.LET(
    _xlpm.codigos_devolucion, _xlfn.UNIQUE(_xlfn._xlws.FILTER(BP[CODIGO], ISNUMBER(SEARCH("devoluci", BP[NOMBRE CUENTA])), {""})),
    ISNUMBER(MATCH(BP[[#This Row],[CODIGO]], _xlpm.codigos_devolucion, 0))
)</f>
        <v>0</v>
      </c>
    </row>
    <row r="10580" spans="1:9" x14ac:dyDescent="0.25">
      <c r="A10580" s="68"/>
      <c r="B10580" s="68"/>
      <c r="C10580" s="68"/>
      <c r="D10580" s="68"/>
      <c r="E10580" s="68"/>
      <c r="F10580" s="68"/>
      <c r="G10580" s="389"/>
      <c r="H10580" s="387" t="b" cm="1">
        <f t="array" aca="1" ref="H10580" ca="1">EsNegrita(BP[[#This Row],[CODIGO]])</f>
        <v>0</v>
      </c>
      <c r="I10580" s="387" t="b" cm="1">
        <f t="array" ref="I10580">_xlfn.LET(
    _xlpm.codigos_devolucion, _xlfn.UNIQUE(_xlfn._xlws.FILTER(BP[CODIGO], ISNUMBER(SEARCH("devoluci", BP[NOMBRE CUENTA])), {""})),
    ISNUMBER(MATCH(BP[[#This Row],[CODIGO]], _xlpm.codigos_devolucion, 0))
)</f>
        <v>0</v>
      </c>
    </row>
    <row r="10581" spans="1:9" x14ac:dyDescent="0.25">
      <c r="A10581" s="68"/>
      <c r="B10581" s="68"/>
      <c r="C10581" s="68"/>
      <c r="D10581" s="68"/>
      <c r="E10581" s="68"/>
      <c r="F10581" s="68"/>
      <c r="G10581" s="389"/>
      <c r="H10581" s="387" t="b" cm="1">
        <f t="array" aca="1" ref="H10581" ca="1">EsNegrita(BP[[#This Row],[CODIGO]])</f>
        <v>0</v>
      </c>
      <c r="I10581" s="387" t="b" cm="1">
        <f t="array" ref="I10581">_xlfn.LET(
    _xlpm.codigos_devolucion, _xlfn.UNIQUE(_xlfn._xlws.FILTER(BP[CODIGO], ISNUMBER(SEARCH("devoluci", BP[NOMBRE CUENTA])), {""})),
    ISNUMBER(MATCH(BP[[#This Row],[CODIGO]], _xlpm.codigos_devolucion, 0))
)</f>
        <v>0</v>
      </c>
    </row>
    <row r="10582" spans="1:9" x14ac:dyDescent="0.25">
      <c r="A10582" s="68"/>
      <c r="B10582" s="68"/>
      <c r="C10582" s="68"/>
      <c r="D10582" s="68"/>
      <c r="E10582" s="68"/>
      <c r="F10582" s="68"/>
      <c r="G10582" s="389"/>
      <c r="H10582" s="387" t="b" cm="1">
        <f t="array" aca="1" ref="H10582" ca="1">EsNegrita(BP[[#This Row],[CODIGO]])</f>
        <v>0</v>
      </c>
      <c r="I10582" s="387" t="b" cm="1">
        <f t="array" ref="I10582">_xlfn.LET(
    _xlpm.codigos_devolucion, _xlfn.UNIQUE(_xlfn._xlws.FILTER(BP[CODIGO], ISNUMBER(SEARCH("devoluci", BP[NOMBRE CUENTA])), {""})),
    ISNUMBER(MATCH(BP[[#This Row],[CODIGO]], _xlpm.codigos_devolucion, 0))
)</f>
        <v>0</v>
      </c>
    </row>
    <row r="10583" spans="1:9" x14ac:dyDescent="0.25">
      <c r="A10583" s="68"/>
      <c r="B10583" s="68"/>
      <c r="C10583" s="68"/>
      <c r="D10583" s="68"/>
      <c r="E10583" s="68"/>
      <c r="F10583" s="68"/>
      <c r="G10583" s="389"/>
      <c r="H10583" s="387" t="b" cm="1">
        <f t="array" aca="1" ref="H10583" ca="1">EsNegrita(BP[[#This Row],[CODIGO]])</f>
        <v>0</v>
      </c>
      <c r="I10583" s="387" t="b" cm="1">
        <f t="array" ref="I10583">_xlfn.LET(
    _xlpm.codigos_devolucion, _xlfn.UNIQUE(_xlfn._xlws.FILTER(BP[CODIGO], ISNUMBER(SEARCH("devoluci", BP[NOMBRE CUENTA])), {""})),
    ISNUMBER(MATCH(BP[[#This Row],[CODIGO]], _xlpm.codigos_devolucion, 0))
)</f>
        <v>0</v>
      </c>
    </row>
    <row r="10584" spans="1:9" x14ac:dyDescent="0.25">
      <c r="A10584" s="68"/>
      <c r="B10584" s="68"/>
      <c r="C10584" s="68"/>
      <c r="D10584" s="68"/>
      <c r="E10584" s="68"/>
      <c r="F10584" s="68"/>
      <c r="G10584" s="389"/>
      <c r="H10584" s="387" t="b" cm="1">
        <f t="array" aca="1" ref="H10584" ca="1">EsNegrita(BP[[#This Row],[CODIGO]])</f>
        <v>0</v>
      </c>
      <c r="I10584" s="387" t="b" cm="1">
        <f t="array" ref="I10584">_xlfn.LET(
    _xlpm.codigos_devolucion, _xlfn.UNIQUE(_xlfn._xlws.FILTER(BP[CODIGO], ISNUMBER(SEARCH("devoluci", BP[NOMBRE CUENTA])), {""})),
    ISNUMBER(MATCH(BP[[#This Row],[CODIGO]], _xlpm.codigos_devolucion, 0))
)</f>
        <v>0</v>
      </c>
    </row>
    <row r="10585" spans="1:9" x14ac:dyDescent="0.25">
      <c r="A10585" s="68"/>
      <c r="B10585" s="68"/>
      <c r="C10585" s="68"/>
      <c r="D10585" s="68"/>
      <c r="E10585" s="68"/>
      <c r="F10585" s="68"/>
      <c r="G10585" s="389"/>
      <c r="H10585" s="387" t="b" cm="1">
        <f t="array" aca="1" ref="H10585" ca="1">EsNegrita(BP[[#This Row],[CODIGO]])</f>
        <v>0</v>
      </c>
      <c r="I10585" s="387" t="b" cm="1">
        <f t="array" ref="I10585">_xlfn.LET(
    _xlpm.codigos_devolucion, _xlfn.UNIQUE(_xlfn._xlws.FILTER(BP[CODIGO], ISNUMBER(SEARCH("devoluci", BP[NOMBRE CUENTA])), {""})),
    ISNUMBER(MATCH(BP[[#This Row],[CODIGO]], _xlpm.codigos_devolucion, 0))
)</f>
        <v>0</v>
      </c>
    </row>
    <row r="10586" spans="1:9" x14ac:dyDescent="0.25">
      <c r="A10586" s="68"/>
      <c r="B10586" s="68"/>
      <c r="C10586" s="68"/>
      <c r="D10586" s="68"/>
      <c r="E10586" s="68"/>
      <c r="F10586" s="68"/>
      <c r="G10586" s="389"/>
      <c r="H10586" s="387" t="b" cm="1">
        <f t="array" aca="1" ref="H10586" ca="1">EsNegrita(BP[[#This Row],[CODIGO]])</f>
        <v>0</v>
      </c>
      <c r="I10586" s="387" t="b" cm="1">
        <f t="array" ref="I10586">_xlfn.LET(
    _xlpm.codigos_devolucion, _xlfn.UNIQUE(_xlfn._xlws.FILTER(BP[CODIGO], ISNUMBER(SEARCH("devoluci", BP[NOMBRE CUENTA])), {""})),
    ISNUMBER(MATCH(BP[[#This Row],[CODIGO]], _xlpm.codigos_devolucion, 0))
)</f>
        <v>0</v>
      </c>
    </row>
    <row r="10587" spans="1:9" x14ac:dyDescent="0.25">
      <c r="A10587" s="68"/>
      <c r="B10587" s="68"/>
      <c r="C10587" s="68"/>
      <c r="D10587" s="68"/>
      <c r="E10587" s="68"/>
      <c r="F10587" s="68"/>
      <c r="G10587" s="389"/>
      <c r="H10587" s="387" t="b" cm="1">
        <f t="array" aca="1" ref="H10587" ca="1">EsNegrita(BP[[#This Row],[CODIGO]])</f>
        <v>0</v>
      </c>
      <c r="I10587" s="387" t="b" cm="1">
        <f t="array" ref="I10587">_xlfn.LET(
    _xlpm.codigos_devolucion, _xlfn.UNIQUE(_xlfn._xlws.FILTER(BP[CODIGO], ISNUMBER(SEARCH("devoluci", BP[NOMBRE CUENTA])), {""})),
    ISNUMBER(MATCH(BP[[#This Row],[CODIGO]], _xlpm.codigos_devolucion, 0))
)</f>
        <v>0</v>
      </c>
    </row>
    <row r="10588" spans="1:9" x14ac:dyDescent="0.25">
      <c r="A10588" s="68"/>
      <c r="B10588" s="68"/>
      <c r="C10588" s="68"/>
      <c r="D10588" s="68"/>
      <c r="E10588" s="68"/>
      <c r="F10588" s="68"/>
      <c r="G10588" s="389"/>
      <c r="H10588" s="387" t="b" cm="1">
        <f t="array" aca="1" ref="H10588" ca="1">EsNegrita(BP[[#This Row],[CODIGO]])</f>
        <v>0</v>
      </c>
      <c r="I10588" s="387" t="b" cm="1">
        <f t="array" ref="I10588">_xlfn.LET(
    _xlpm.codigos_devolucion, _xlfn.UNIQUE(_xlfn._xlws.FILTER(BP[CODIGO], ISNUMBER(SEARCH("devoluci", BP[NOMBRE CUENTA])), {""})),
    ISNUMBER(MATCH(BP[[#This Row],[CODIGO]], _xlpm.codigos_devolucion, 0))
)</f>
        <v>0</v>
      </c>
    </row>
    <row r="10589" spans="1:9" x14ac:dyDescent="0.25">
      <c r="A10589" s="68"/>
      <c r="B10589" s="68"/>
      <c r="C10589" s="68"/>
      <c r="D10589" s="68"/>
      <c r="E10589" s="68"/>
      <c r="F10589" s="68"/>
      <c r="G10589" s="389"/>
      <c r="H10589" s="387" t="b" cm="1">
        <f t="array" aca="1" ref="H10589" ca="1">EsNegrita(BP[[#This Row],[CODIGO]])</f>
        <v>0</v>
      </c>
      <c r="I10589" s="387" t="b" cm="1">
        <f t="array" ref="I10589">_xlfn.LET(
    _xlpm.codigos_devolucion, _xlfn.UNIQUE(_xlfn._xlws.FILTER(BP[CODIGO], ISNUMBER(SEARCH("devoluci", BP[NOMBRE CUENTA])), {""})),
    ISNUMBER(MATCH(BP[[#This Row],[CODIGO]], _xlpm.codigos_devolucion, 0))
)</f>
        <v>0</v>
      </c>
    </row>
    <row r="10590" spans="1:9" x14ac:dyDescent="0.25">
      <c r="A10590" s="68"/>
      <c r="B10590" s="68"/>
      <c r="C10590" s="68"/>
      <c r="D10590" s="68"/>
      <c r="E10590" s="68"/>
      <c r="F10590" s="68"/>
      <c r="G10590" s="389"/>
      <c r="H10590" s="387" t="b" cm="1">
        <f t="array" aca="1" ref="H10590" ca="1">EsNegrita(BP[[#This Row],[CODIGO]])</f>
        <v>0</v>
      </c>
      <c r="I10590" s="387" t="b" cm="1">
        <f t="array" ref="I10590">_xlfn.LET(
    _xlpm.codigos_devolucion, _xlfn.UNIQUE(_xlfn._xlws.FILTER(BP[CODIGO], ISNUMBER(SEARCH("devoluci", BP[NOMBRE CUENTA])), {""})),
    ISNUMBER(MATCH(BP[[#This Row],[CODIGO]], _xlpm.codigos_devolucion, 0))
)</f>
        <v>0</v>
      </c>
    </row>
    <row r="10591" spans="1:9" x14ac:dyDescent="0.25">
      <c r="A10591" s="68"/>
      <c r="B10591" s="68"/>
      <c r="C10591" s="68"/>
      <c r="D10591" s="68"/>
      <c r="E10591" s="68"/>
      <c r="F10591" s="68"/>
      <c r="G10591" s="389"/>
      <c r="H10591" s="387" t="b" cm="1">
        <f t="array" aca="1" ref="H10591" ca="1">EsNegrita(BP[[#This Row],[CODIGO]])</f>
        <v>0</v>
      </c>
      <c r="I10591" s="387" t="b" cm="1">
        <f t="array" ref="I10591">_xlfn.LET(
    _xlpm.codigos_devolucion, _xlfn.UNIQUE(_xlfn._xlws.FILTER(BP[CODIGO], ISNUMBER(SEARCH("devoluci", BP[NOMBRE CUENTA])), {""})),
    ISNUMBER(MATCH(BP[[#This Row],[CODIGO]], _xlpm.codigos_devolucion, 0))
)</f>
        <v>0</v>
      </c>
    </row>
    <row r="10592" spans="1:9" x14ac:dyDescent="0.25">
      <c r="A10592" s="68"/>
      <c r="B10592" s="68"/>
      <c r="C10592" s="68"/>
      <c r="D10592" s="68"/>
      <c r="E10592" s="68"/>
      <c r="F10592" s="68"/>
      <c r="G10592" s="389"/>
      <c r="H10592" s="387" t="b" cm="1">
        <f t="array" aca="1" ref="H10592" ca="1">EsNegrita(BP[[#This Row],[CODIGO]])</f>
        <v>0</v>
      </c>
      <c r="I10592" s="387" t="b" cm="1">
        <f t="array" ref="I10592">_xlfn.LET(
    _xlpm.codigos_devolucion, _xlfn.UNIQUE(_xlfn._xlws.FILTER(BP[CODIGO], ISNUMBER(SEARCH("devoluci", BP[NOMBRE CUENTA])), {""})),
    ISNUMBER(MATCH(BP[[#This Row],[CODIGO]], _xlpm.codigos_devolucion, 0))
)</f>
        <v>0</v>
      </c>
    </row>
    <row r="10593" spans="1:9" x14ac:dyDescent="0.25">
      <c r="A10593" s="68"/>
      <c r="B10593" s="68"/>
      <c r="C10593" s="68"/>
      <c r="D10593" s="68"/>
      <c r="E10593" s="68"/>
      <c r="F10593" s="68"/>
      <c r="G10593" s="389"/>
      <c r="H10593" s="387" t="b" cm="1">
        <f t="array" aca="1" ref="H10593" ca="1">EsNegrita(BP[[#This Row],[CODIGO]])</f>
        <v>0</v>
      </c>
      <c r="I10593" s="387" t="b" cm="1">
        <f t="array" ref="I10593">_xlfn.LET(
    _xlpm.codigos_devolucion, _xlfn.UNIQUE(_xlfn._xlws.FILTER(BP[CODIGO], ISNUMBER(SEARCH("devoluci", BP[NOMBRE CUENTA])), {""})),
    ISNUMBER(MATCH(BP[[#This Row],[CODIGO]], _xlpm.codigos_devolucion, 0))
)</f>
        <v>0</v>
      </c>
    </row>
    <row r="10594" spans="1:9" x14ac:dyDescent="0.25">
      <c r="A10594" s="68"/>
      <c r="B10594" s="68"/>
      <c r="C10594" s="68"/>
      <c r="D10594" s="68"/>
      <c r="E10594" s="68"/>
      <c r="F10594" s="68"/>
      <c r="G10594" s="389"/>
      <c r="H10594" s="387" t="b" cm="1">
        <f t="array" aca="1" ref="H10594" ca="1">EsNegrita(BP[[#This Row],[CODIGO]])</f>
        <v>0</v>
      </c>
      <c r="I10594" s="387" t="b" cm="1">
        <f t="array" ref="I10594">_xlfn.LET(
    _xlpm.codigos_devolucion, _xlfn.UNIQUE(_xlfn._xlws.FILTER(BP[CODIGO], ISNUMBER(SEARCH("devoluci", BP[NOMBRE CUENTA])), {""})),
    ISNUMBER(MATCH(BP[[#This Row],[CODIGO]], _xlpm.codigos_devolucion, 0))
)</f>
        <v>0</v>
      </c>
    </row>
    <row r="10595" spans="1:9" x14ac:dyDescent="0.25">
      <c r="A10595" s="68"/>
      <c r="B10595" s="68"/>
      <c r="C10595" s="68"/>
      <c r="D10595" s="68"/>
      <c r="E10595" s="68"/>
      <c r="F10595" s="68"/>
      <c r="G10595" s="389"/>
      <c r="H10595" s="387" t="b" cm="1">
        <f t="array" aca="1" ref="H10595" ca="1">EsNegrita(BP[[#This Row],[CODIGO]])</f>
        <v>0</v>
      </c>
      <c r="I10595" s="387" t="b" cm="1">
        <f t="array" ref="I10595">_xlfn.LET(
    _xlpm.codigos_devolucion, _xlfn.UNIQUE(_xlfn._xlws.FILTER(BP[CODIGO], ISNUMBER(SEARCH("devoluci", BP[NOMBRE CUENTA])), {""})),
    ISNUMBER(MATCH(BP[[#This Row],[CODIGO]], _xlpm.codigos_devolucion, 0))
)</f>
        <v>0</v>
      </c>
    </row>
    <row r="10596" spans="1:9" x14ac:dyDescent="0.25">
      <c r="A10596" s="68"/>
      <c r="B10596" s="68"/>
      <c r="C10596" s="68"/>
      <c r="D10596" s="68"/>
      <c r="E10596" s="68"/>
      <c r="F10596" s="68"/>
      <c r="G10596" s="389"/>
      <c r="H10596" s="387" t="b" cm="1">
        <f t="array" aca="1" ref="H10596" ca="1">EsNegrita(BP[[#This Row],[CODIGO]])</f>
        <v>0</v>
      </c>
      <c r="I10596" s="387" t="b" cm="1">
        <f t="array" ref="I10596">_xlfn.LET(
    _xlpm.codigos_devolucion, _xlfn.UNIQUE(_xlfn._xlws.FILTER(BP[CODIGO], ISNUMBER(SEARCH("devoluci", BP[NOMBRE CUENTA])), {""})),
    ISNUMBER(MATCH(BP[[#This Row],[CODIGO]], _xlpm.codigos_devolucion, 0))
)</f>
        <v>0</v>
      </c>
    </row>
    <row r="10597" spans="1:9" x14ac:dyDescent="0.25">
      <c r="A10597" s="68"/>
      <c r="B10597" s="68"/>
      <c r="C10597" s="68"/>
      <c r="D10597" s="68"/>
      <c r="E10597" s="68"/>
      <c r="F10597" s="68"/>
      <c r="G10597" s="389"/>
      <c r="H10597" s="387" t="b" cm="1">
        <f t="array" aca="1" ref="H10597" ca="1">EsNegrita(BP[[#This Row],[CODIGO]])</f>
        <v>0</v>
      </c>
      <c r="I10597" s="387" t="b" cm="1">
        <f t="array" ref="I10597">_xlfn.LET(
    _xlpm.codigos_devolucion, _xlfn.UNIQUE(_xlfn._xlws.FILTER(BP[CODIGO], ISNUMBER(SEARCH("devoluci", BP[NOMBRE CUENTA])), {""})),
    ISNUMBER(MATCH(BP[[#This Row],[CODIGO]], _xlpm.codigos_devolucion, 0))
)</f>
        <v>0</v>
      </c>
    </row>
    <row r="10598" spans="1:9" x14ac:dyDescent="0.25">
      <c r="A10598" s="68"/>
      <c r="B10598" s="68"/>
      <c r="C10598" s="68"/>
      <c r="D10598" s="68"/>
      <c r="E10598" s="68"/>
      <c r="F10598" s="68"/>
      <c r="G10598" s="389"/>
      <c r="H10598" s="387" t="b" cm="1">
        <f t="array" aca="1" ref="H10598" ca="1">EsNegrita(BP[[#This Row],[CODIGO]])</f>
        <v>0</v>
      </c>
      <c r="I10598" s="387" t="b" cm="1">
        <f t="array" ref="I10598">_xlfn.LET(
    _xlpm.codigos_devolucion, _xlfn.UNIQUE(_xlfn._xlws.FILTER(BP[CODIGO], ISNUMBER(SEARCH("devoluci", BP[NOMBRE CUENTA])), {""})),
    ISNUMBER(MATCH(BP[[#This Row],[CODIGO]], _xlpm.codigos_devolucion, 0))
)</f>
        <v>0</v>
      </c>
    </row>
    <row r="10599" spans="1:9" x14ac:dyDescent="0.25">
      <c r="A10599" s="68"/>
      <c r="B10599" s="68"/>
      <c r="C10599" s="68"/>
      <c r="D10599" s="68"/>
      <c r="E10599" s="68"/>
      <c r="F10599" s="68"/>
      <c r="G10599" s="389"/>
      <c r="H10599" s="387" t="b" cm="1">
        <f t="array" aca="1" ref="H10599" ca="1">EsNegrita(BP[[#This Row],[CODIGO]])</f>
        <v>0</v>
      </c>
      <c r="I10599" s="387" t="b" cm="1">
        <f t="array" ref="I10599">_xlfn.LET(
    _xlpm.codigos_devolucion, _xlfn.UNIQUE(_xlfn._xlws.FILTER(BP[CODIGO], ISNUMBER(SEARCH("devoluci", BP[NOMBRE CUENTA])), {""})),
    ISNUMBER(MATCH(BP[[#This Row],[CODIGO]], _xlpm.codigos_devolucion, 0))
)</f>
        <v>0</v>
      </c>
    </row>
    <row r="10600" spans="1:9" x14ac:dyDescent="0.25">
      <c r="A10600" s="68"/>
      <c r="B10600" s="68"/>
      <c r="C10600" s="68"/>
      <c r="D10600" s="68"/>
      <c r="E10600" s="68"/>
      <c r="F10600" s="68"/>
      <c r="G10600" s="389"/>
      <c r="H10600" s="387" t="b" cm="1">
        <f t="array" aca="1" ref="H10600" ca="1">EsNegrita(BP[[#This Row],[CODIGO]])</f>
        <v>0</v>
      </c>
      <c r="I10600" s="387" t="b" cm="1">
        <f t="array" ref="I10600">_xlfn.LET(
    _xlpm.codigos_devolucion, _xlfn.UNIQUE(_xlfn._xlws.FILTER(BP[CODIGO], ISNUMBER(SEARCH("devoluci", BP[NOMBRE CUENTA])), {""})),
    ISNUMBER(MATCH(BP[[#This Row],[CODIGO]], _xlpm.codigos_devolucion, 0))
)</f>
        <v>0</v>
      </c>
    </row>
    <row r="10601" spans="1:9" x14ac:dyDescent="0.25">
      <c r="A10601" s="68"/>
      <c r="B10601" s="68"/>
      <c r="C10601" s="68"/>
      <c r="D10601" s="68"/>
      <c r="E10601" s="68"/>
      <c r="F10601" s="68"/>
      <c r="G10601" s="389"/>
      <c r="H10601" s="387" t="b" cm="1">
        <f t="array" aca="1" ref="H10601" ca="1">EsNegrita(BP[[#This Row],[CODIGO]])</f>
        <v>0</v>
      </c>
      <c r="I10601" s="387" t="b" cm="1">
        <f t="array" ref="I10601">_xlfn.LET(
    _xlpm.codigos_devolucion, _xlfn.UNIQUE(_xlfn._xlws.FILTER(BP[CODIGO], ISNUMBER(SEARCH("devoluci", BP[NOMBRE CUENTA])), {""})),
    ISNUMBER(MATCH(BP[[#This Row],[CODIGO]], _xlpm.codigos_devolucion, 0))
)</f>
        <v>0</v>
      </c>
    </row>
    <row r="10602" spans="1:9" x14ac:dyDescent="0.25">
      <c r="A10602" s="68"/>
      <c r="B10602" s="68"/>
      <c r="C10602" s="68"/>
      <c r="D10602" s="68"/>
      <c r="E10602" s="68"/>
      <c r="F10602" s="68"/>
      <c r="G10602" s="389"/>
      <c r="H10602" s="387" t="b" cm="1">
        <f t="array" aca="1" ref="H10602" ca="1">EsNegrita(BP[[#This Row],[CODIGO]])</f>
        <v>0</v>
      </c>
      <c r="I10602" s="387" t="b" cm="1">
        <f t="array" ref="I10602">_xlfn.LET(
    _xlpm.codigos_devolucion, _xlfn.UNIQUE(_xlfn._xlws.FILTER(BP[CODIGO], ISNUMBER(SEARCH("devoluci", BP[NOMBRE CUENTA])), {""})),
    ISNUMBER(MATCH(BP[[#This Row],[CODIGO]], _xlpm.codigos_devolucion, 0))
)</f>
        <v>0</v>
      </c>
    </row>
    <row r="10603" spans="1:9" x14ac:dyDescent="0.25">
      <c r="A10603" s="68"/>
      <c r="B10603" s="68"/>
      <c r="C10603" s="68"/>
      <c r="D10603" s="68"/>
      <c r="E10603" s="68"/>
      <c r="F10603" s="68"/>
      <c r="G10603" s="389"/>
      <c r="H10603" s="387" t="b" cm="1">
        <f t="array" aca="1" ref="H10603" ca="1">EsNegrita(BP[[#This Row],[CODIGO]])</f>
        <v>0</v>
      </c>
      <c r="I10603" s="387" t="b" cm="1">
        <f t="array" ref="I10603">_xlfn.LET(
    _xlpm.codigos_devolucion, _xlfn.UNIQUE(_xlfn._xlws.FILTER(BP[CODIGO], ISNUMBER(SEARCH("devoluci", BP[NOMBRE CUENTA])), {""})),
    ISNUMBER(MATCH(BP[[#This Row],[CODIGO]], _xlpm.codigos_devolucion, 0))
)</f>
        <v>0</v>
      </c>
    </row>
    <row r="10604" spans="1:9" x14ac:dyDescent="0.25">
      <c r="A10604" s="68"/>
      <c r="B10604" s="68"/>
      <c r="C10604" s="68"/>
      <c r="D10604" s="68"/>
      <c r="E10604" s="68"/>
      <c r="F10604" s="68"/>
      <c r="G10604" s="389"/>
      <c r="H10604" s="387" t="b" cm="1">
        <f t="array" aca="1" ref="H10604" ca="1">EsNegrita(BP[[#This Row],[CODIGO]])</f>
        <v>0</v>
      </c>
      <c r="I10604" s="387" t="b" cm="1">
        <f t="array" ref="I10604">_xlfn.LET(
    _xlpm.codigos_devolucion, _xlfn.UNIQUE(_xlfn._xlws.FILTER(BP[CODIGO], ISNUMBER(SEARCH("devoluci", BP[NOMBRE CUENTA])), {""})),
    ISNUMBER(MATCH(BP[[#This Row],[CODIGO]], _xlpm.codigos_devolucion, 0))
)</f>
        <v>0</v>
      </c>
    </row>
    <row r="10605" spans="1:9" x14ac:dyDescent="0.25">
      <c r="A10605" s="68"/>
      <c r="B10605" s="68"/>
      <c r="C10605" s="68"/>
      <c r="D10605" s="68"/>
      <c r="E10605" s="68"/>
      <c r="F10605" s="68"/>
      <c r="G10605" s="389"/>
      <c r="H10605" s="387" t="b" cm="1">
        <f t="array" aca="1" ref="H10605" ca="1">EsNegrita(BP[[#This Row],[CODIGO]])</f>
        <v>0</v>
      </c>
      <c r="I10605" s="387" t="b" cm="1">
        <f t="array" ref="I10605">_xlfn.LET(
    _xlpm.codigos_devolucion, _xlfn.UNIQUE(_xlfn._xlws.FILTER(BP[CODIGO], ISNUMBER(SEARCH("devoluci", BP[NOMBRE CUENTA])), {""})),
    ISNUMBER(MATCH(BP[[#This Row],[CODIGO]], _xlpm.codigos_devolucion, 0))
)</f>
        <v>0</v>
      </c>
    </row>
    <row r="10606" spans="1:9" x14ac:dyDescent="0.25">
      <c r="A10606" s="68"/>
      <c r="B10606" s="68"/>
      <c r="C10606" s="68"/>
      <c r="D10606" s="68"/>
      <c r="E10606" s="68"/>
      <c r="F10606" s="68"/>
      <c r="G10606" s="389"/>
      <c r="H10606" s="387" t="b" cm="1">
        <f t="array" aca="1" ref="H10606" ca="1">EsNegrita(BP[[#This Row],[CODIGO]])</f>
        <v>0</v>
      </c>
      <c r="I10606" s="387" t="b" cm="1">
        <f t="array" ref="I10606">_xlfn.LET(
    _xlpm.codigos_devolucion, _xlfn.UNIQUE(_xlfn._xlws.FILTER(BP[CODIGO], ISNUMBER(SEARCH("devoluci", BP[NOMBRE CUENTA])), {""})),
    ISNUMBER(MATCH(BP[[#This Row],[CODIGO]], _xlpm.codigos_devolucion, 0))
)</f>
        <v>0</v>
      </c>
    </row>
    <row r="10607" spans="1:9" x14ac:dyDescent="0.25">
      <c r="A10607" s="68"/>
      <c r="B10607" s="68"/>
      <c r="C10607" s="68"/>
      <c r="D10607" s="68"/>
      <c r="E10607" s="68"/>
      <c r="F10607" s="68"/>
      <c r="G10607" s="389"/>
      <c r="H10607" s="387" t="b" cm="1">
        <f t="array" aca="1" ref="H10607" ca="1">EsNegrita(BP[[#This Row],[CODIGO]])</f>
        <v>0</v>
      </c>
      <c r="I10607" s="387" t="b" cm="1">
        <f t="array" ref="I10607">_xlfn.LET(
    _xlpm.codigos_devolucion, _xlfn.UNIQUE(_xlfn._xlws.FILTER(BP[CODIGO], ISNUMBER(SEARCH("devoluci", BP[NOMBRE CUENTA])), {""})),
    ISNUMBER(MATCH(BP[[#This Row],[CODIGO]], _xlpm.codigos_devolucion, 0))
)</f>
        <v>0</v>
      </c>
    </row>
    <row r="10608" spans="1:9" x14ac:dyDescent="0.25">
      <c r="A10608" s="68"/>
      <c r="B10608" s="68"/>
      <c r="C10608" s="68"/>
      <c r="D10608" s="68"/>
      <c r="E10608" s="68"/>
      <c r="F10608" s="68"/>
      <c r="G10608" s="389"/>
      <c r="H10608" s="387" t="b" cm="1">
        <f t="array" aca="1" ref="H10608" ca="1">EsNegrita(BP[[#This Row],[CODIGO]])</f>
        <v>0</v>
      </c>
      <c r="I10608" s="387" t="b" cm="1">
        <f t="array" ref="I10608">_xlfn.LET(
    _xlpm.codigos_devolucion, _xlfn.UNIQUE(_xlfn._xlws.FILTER(BP[CODIGO], ISNUMBER(SEARCH("devoluci", BP[NOMBRE CUENTA])), {""})),
    ISNUMBER(MATCH(BP[[#This Row],[CODIGO]], _xlpm.codigos_devolucion, 0))
)</f>
        <v>0</v>
      </c>
    </row>
    <row r="10609" spans="1:9" x14ac:dyDescent="0.25">
      <c r="A10609" s="68"/>
      <c r="B10609" s="68"/>
      <c r="C10609" s="68"/>
      <c r="D10609" s="68"/>
      <c r="E10609" s="68"/>
      <c r="F10609" s="68"/>
      <c r="G10609" s="389"/>
      <c r="H10609" s="387" t="b" cm="1">
        <f t="array" aca="1" ref="H10609" ca="1">EsNegrita(BP[[#This Row],[CODIGO]])</f>
        <v>0</v>
      </c>
      <c r="I10609" s="387" t="b" cm="1">
        <f t="array" ref="I10609">_xlfn.LET(
    _xlpm.codigos_devolucion, _xlfn.UNIQUE(_xlfn._xlws.FILTER(BP[CODIGO], ISNUMBER(SEARCH("devoluci", BP[NOMBRE CUENTA])), {""})),
    ISNUMBER(MATCH(BP[[#This Row],[CODIGO]], _xlpm.codigos_devolucion, 0))
)</f>
        <v>0</v>
      </c>
    </row>
    <row r="10610" spans="1:9" x14ac:dyDescent="0.25">
      <c r="A10610" s="68"/>
      <c r="B10610" s="68"/>
      <c r="C10610" s="68"/>
      <c r="D10610" s="68"/>
      <c r="E10610" s="68"/>
      <c r="F10610" s="68"/>
      <c r="G10610" s="389"/>
      <c r="H10610" s="387" t="b" cm="1">
        <f t="array" aca="1" ref="H10610" ca="1">EsNegrita(BP[[#This Row],[CODIGO]])</f>
        <v>0</v>
      </c>
      <c r="I10610" s="387" t="b" cm="1">
        <f t="array" ref="I10610">_xlfn.LET(
    _xlpm.codigos_devolucion, _xlfn.UNIQUE(_xlfn._xlws.FILTER(BP[CODIGO], ISNUMBER(SEARCH("devoluci", BP[NOMBRE CUENTA])), {""})),
    ISNUMBER(MATCH(BP[[#This Row],[CODIGO]], _xlpm.codigos_devolucion, 0))
)</f>
        <v>0</v>
      </c>
    </row>
    <row r="10611" spans="1:9" x14ac:dyDescent="0.25">
      <c r="A10611" s="68"/>
      <c r="B10611" s="68"/>
      <c r="C10611" s="68"/>
      <c r="D10611" s="68"/>
      <c r="E10611" s="68"/>
      <c r="F10611" s="68"/>
      <c r="G10611" s="389"/>
      <c r="H10611" s="387" t="b" cm="1">
        <f t="array" aca="1" ref="H10611" ca="1">EsNegrita(BP[[#This Row],[CODIGO]])</f>
        <v>0</v>
      </c>
      <c r="I10611" s="387" t="b" cm="1">
        <f t="array" ref="I10611">_xlfn.LET(
    _xlpm.codigos_devolucion, _xlfn.UNIQUE(_xlfn._xlws.FILTER(BP[CODIGO], ISNUMBER(SEARCH("devoluci", BP[NOMBRE CUENTA])), {""})),
    ISNUMBER(MATCH(BP[[#This Row],[CODIGO]], _xlpm.codigos_devolucion, 0))
)</f>
        <v>0</v>
      </c>
    </row>
    <row r="10612" spans="1:9" x14ac:dyDescent="0.25">
      <c r="A10612" s="68"/>
      <c r="B10612" s="68"/>
      <c r="C10612" s="68"/>
      <c r="D10612" s="68"/>
      <c r="E10612" s="68"/>
      <c r="F10612" s="68"/>
      <c r="G10612" s="389"/>
      <c r="H10612" s="387" t="b" cm="1">
        <f t="array" aca="1" ref="H10612" ca="1">EsNegrita(BP[[#This Row],[CODIGO]])</f>
        <v>0</v>
      </c>
      <c r="I10612" s="387" t="b" cm="1">
        <f t="array" ref="I10612">_xlfn.LET(
    _xlpm.codigos_devolucion, _xlfn.UNIQUE(_xlfn._xlws.FILTER(BP[CODIGO], ISNUMBER(SEARCH("devoluci", BP[NOMBRE CUENTA])), {""})),
    ISNUMBER(MATCH(BP[[#This Row],[CODIGO]], _xlpm.codigos_devolucion, 0))
)</f>
        <v>0</v>
      </c>
    </row>
    <row r="10613" spans="1:9" x14ac:dyDescent="0.25">
      <c r="A10613" s="68"/>
      <c r="B10613" s="68"/>
      <c r="C10613" s="68"/>
      <c r="D10613" s="68"/>
      <c r="E10613" s="68"/>
      <c r="F10613" s="68"/>
      <c r="G10613" s="389"/>
      <c r="H10613" s="387" t="b" cm="1">
        <f t="array" aca="1" ref="H10613" ca="1">EsNegrita(BP[[#This Row],[CODIGO]])</f>
        <v>0</v>
      </c>
      <c r="I10613" s="387" t="b" cm="1">
        <f t="array" ref="I10613">_xlfn.LET(
    _xlpm.codigos_devolucion, _xlfn.UNIQUE(_xlfn._xlws.FILTER(BP[CODIGO], ISNUMBER(SEARCH("devoluci", BP[NOMBRE CUENTA])), {""})),
    ISNUMBER(MATCH(BP[[#This Row],[CODIGO]], _xlpm.codigos_devolucion, 0))
)</f>
        <v>0</v>
      </c>
    </row>
    <row r="10614" spans="1:9" x14ac:dyDescent="0.25">
      <c r="A10614" s="68"/>
      <c r="B10614" s="68"/>
      <c r="C10614" s="68"/>
      <c r="D10614" s="68"/>
      <c r="E10614" s="68"/>
      <c r="F10614" s="68"/>
      <c r="G10614" s="389"/>
      <c r="H10614" s="387" t="b" cm="1">
        <f t="array" aca="1" ref="H10614" ca="1">EsNegrita(BP[[#This Row],[CODIGO]])</f>
        <v>0</v>
      </c>
      <c r="I10614" s="387" t="b" cm="1">
        <f t="array" ref="I10614">_xlfn.LET(
    _xlpm.codigos_devolucion, _xlfn.UNIQUE(_xlfn._xlws.FILTER(BP[CODIGO], ISNUMBER(SEARCH("devoluci", BP[NOMBRE CUENTA])), {""})),
    ISNUMBER(MATCH(BP[[#This Row],[CODIGO]], _xlpm.codigos_devolucion, 0))
)</f>
        <v>0</v>
      </c>
    </row>
    <row r="10615" spans="1:9" x14ac:dyDescent="0.25">
      <c r="A10615" s="68"/>
      <c r="B10615" s="68"/>
      <c r="C10615" s="68"/>
      <c r="D10615" s="68"/>
      <c r="E10615" s="68"/>
      <c r="F10615" s="68"/>
      <c r="G10615" s="389"/>
      <c r="H10615" s="387" t="b" cm="1">
        <f t="array" aca="1" ref="H10615" ca="1">EsNegrita(BP[[#This Row],[CODIGO]])</f>
        <v>0</v>
      </c>
      <c r="I10615" s="387" t="b" cm="1">
        <f t="array" ref="I10615">_xlfn.LET(
    _xlpm.codigos_devolucion, _xlfn.UNIQUE(_xlfn._xlws.FILTER(BP[CODIGO], ISNUMBER(SEARCH("devoluci", BP[NOMBRE CUENTA])), {""})),
    ISNUMBER(MATCH(BP[[#This Row],[CODIGO]], _xlpm.codigos_devolucion, 0))
)</f>
        <v>0</v>
      </c>
    </row>
    <row r="10616" spans="1:9" x14ac:dyDescent="0.25">
      <c r="A10616" s="68"/>
      <c r="B10616" s="68"/>
      <c r="C10616" s="68"/>
      <c r="D10616" s="68"/>
      <c r="E10616" s="68"/>
      <c r="F10616" s="68"/>
      <c r="G10616" s="389"/>
      <c r="H10616" s="387" t="b" cm="1">
        <f t="array" aca="1" ref="H10616" ca="1">EsNegrita(BP[[#This Row],[CODIGO]])</f>
        <v>0</v>
      </c>
      <c r="I10616" s="387" t="b" cm="1">
        <f t="array" ref="I10616">_xlfn.LET(
    _xlpm.codigos_devolucion, _xlfn.UNIQUE(_xlfn._xlws.FILTER(BP[CODIGO], ISNUMBER(SEARCH("devoluci", BP[NOMBRE CUENTA])), {""})),
    ISNUMBER(MATCH(BP[[#This Row],[CODIGO]], _xlpm.codigos_devolucion, 0))
)</f>
        <v>0</v>
      </c>
    </row>
    <row r="10617" spans="1:9" x14ac:dyDescent="0.25">
      <c r="A10617" s="68"/>
      <c r="B10617" s="68"/>
      <c r="C10617" s="68"/>
      <c r="D10617" s="68"/>
      <c r="E10617" s="68"/>
      <c r="F10617" s="68"/>
      <c r="G10617" s="389"/>
      <c r="H10617" s="387" t="b" cm="1">
        <f t="array" aca="1" ref="H10617" ca="1">EsNegrita(BP[[#This Row],[CODIGO]])</f>
        <v>0</v>
      </c>
      <c r="I10617" s="387" t="b" cm="1">
        <f t="array" ref="I10617">_xlfn.LET(
    _xlpm.codigos_devolucion, _xlfn.UNIQUE(_xlfn._xlws.FILTER(BP[CODIGO], ISNUMBER(SEARCH("devoluci", BP[NOMBRE CUENTA])), {""})),
    ISNUMBER(MATCH(BP[[#This Row],[CODIGO]], _xlpm.codigos_devolucion, 0))
)</f>
        <v>0</v>
      </c>
    </row>
    <row r="10618" spans="1:9" x14ac:dyDescent="0.25">
      <c r="A10618" s="68"/>
      <c r="B10618" s="68"/>
      <c r="C10618" s="68"/>
      <c r="D10618" s="68"/>
      <c r="E10618" s="68"/>
      <c r="F10618" s="68"/>
      <c r="G10618" s="389"/>
      <c r="H10618" s="387" t="b" cm="1">
        <f t="array" aca="1" ref="H10618" ca="1">EsNegrita(BP[[#This Row],[CODIGO]])</f>
        <v>0</v>
      </c>
      <c r="I10618" s="387" t="b" cm="1">
        <f t="array" ref="I10618">_xlfn.LET(
    _xlpm.codigos_devolucion, _xlfn.UNIQUE(_xlfn._xlws.FILTER(BP[CODIGO], ISNUMBER(SEARCH("devoluci", BP[NOMBRE CUENTA])), {""})),
    ISNUMBER(MATCH(BP[[#This Row],[CODIGO]], _xlpm.codigos_devolucion, 0))
)</f>
        <v>0</v>
      </c>
    </row>
    <row r="10619" spans="1:9" x14ac:dyDescent="0.25">
      <c r="A10619" s="68"/>
      <c r="B10619" s="68"/>
      <c r="C10619" s="68"/>
      <c r="D10619" s="68"/>
      <c r="E10619" s="68"/>
      <c r="F10619" s="68"/>
      <c r="G10619" s="389"/>
      <c r="H10619" s="387" t="b" cm="1">
        <f t="array" aca="1" ref="H10619" ca="1">EsNegrita(BP[[#This Row],[CODIGO]])</f>
        <v>0</v>
      </c>
      <c r="I10619" s="387" t="b" cm="1">
        <f t="array" ref="I10619">_xlfn.LET(
    _xlpm.codigos_devolucion, _xlfn.UNIQUE(_xlfn._xlws.FILTER(BP[CODIGO], ISNUMBER(SEARCH("devoluci", BP[NOMBRE CUENTA])), {""})),
    ISNUMBER(MATCH(BP[[#This Row],[CODIGO]], _xlpm.codigos_devolucion, 0))
)</f>
        <v>0</v>
      </c>
    </row>
    <row r="10620" spans="1:9" x14ac:dyDescent="0.25">
      <c r="A10620" s="68"/>
      <c r="B10620" s="68"/>
      <c r="C10620" s="68"/>
      <c r="D10620" s="68"/>
      <c r="E10620" s="68"/>
      <c r="F10620" s="68"/>
      <c r="G10620" s="389"/>
      <c r="H10620" s="387" t="b" cm="1">
        <f t="array" aca="1" ref="H10620" ca="1">EsNegrita(BP[[#This Row],[CODIGO]])</f>
        <v>0</v>
      </c>
      <c r="I10620" s="387" t="b" cm="1">
        <f t="array" ref="I10620">_xlfn.LET(
    _xlpm.codigos_devolucion, _xlfn.UNIQUE(_xlfn._xlws.FILTER(BP[CODIGO], ISNUMBER(SEARCH("devoluci", BP[NOMBRE CUENTA])), {""})),
    ISNUMBER(MATCH(BP[[#This Row],[CODIGO]], _xlpm.codigos_devolucion, 0))
)</f>
        <v>0</v>
      </c>
    </row>
    <row r="10621" spans="1:9" x14ac:dyDescent="0.25">
      <c r="A10621" s="68"/>
      <c r="B10621" s="68"/>
      <c r="C10621" s="68"/>
      <c r="D10621" s="68"/>
      <c r="E10621" s="68"/>
      <c r="F10621" s="68"/>
      <c r="G10621" s="389"/>
      <c r="H10621" s="387" t="b" cm="1">
        <f t="array" aca="1" ref="H10621" ca="1">EsNegrita(BP[[#This Row],[CODIGO]])</f>
        <v>0</v>
      </c>
      <c r="I10621" s="387" t="b" cm="1">
        <f t="array" ref="I10621">_xlfn.LET(
    _xlpm.codigos_devolucion, _xlfn.UNIQUE(_xlfn._xlws.FILTER(BP[CODIGO], ISNUMBER(SEARCH("devoluci", BP[NOMBRE CUENTA])), {""})),
    ISNUMBER(MATCH(BP[[#This Row],[CODIGO]], _xlpm.codigos_devolucion, 0))
)</f>
        <v>0</v>
      </c>
    </row>
    <row r="10622" spans="1:9" x14ac:dyDescent="0.25">
      <c r="A10622" s="68"/>
      <c r="B10622" s="68"/>
      <c r="C10622" s="68"/>
      <c r="D10622" s="68"/>
      <c r="E10622" s="68"/>
      <c r="F10622" s="68"/>
      <c r="G10622" s="389"/>
      <c r="H10622" s="387" t="b" cm="1">
        <f t="array" aca="1" ref="H10622" ca="1">EsNegrita(BP[[#This Row],[CODIGO]])</f>
        <v>0</v>
      </c>
      <c r="I10622" s="387" t="b" cm="1">
        <f t="array" ref="I10622">_xlfn.LET(
    _xlpm.codigos_devolucion, _xlfn.UNIQUE(_xlfn._xlws.FILTER(BP[CODIGO], ISNUMBER(SEARCH("devoluci", BP[NOMBRE CUENTA])), {""})),
    ISNUMBER(MATCH(BP[[#This Row],[CODIGO]], _xlpm.codigos_devolucion, 0))
)</f>
        <v>0</v>
      </c>
    </row>
    <row r="10623" spans="1:9" x14ac:dyDescent="0.25">
      <c r="A10623" s="68"/>
      <c r="B10623" s="68"/>
      <c r="C10623" s="68"/>
      <c r="D10623" s="68"/>
      <c r="E10623" s="68"/>
      <c r="F10623" s="68"/>
      <c r="G10623" s="389"/>
      <c r="H10623" s="387" t="b" cm="1">
        <f t="array" aca="1" ref="H10623" ca="1">EsNegrita(BP[[#This Row],[CODIGO]])</f>
        <v>0</v>
      </c>
      <c r="I10623" s="387" t="b" cm="1">
        <f t="array" ref="I10623">_xlfn.LET(
    _xlpm.codigos_devolucion, _xlfn.UNIQUE(_xlfn._xlws.FILTER(BP[CODIGO], ISNUMBER(SEARCH("devoluci", BP[NOMBRE CUENTA])), {""})),
    ISNUMBER(MATCH(BP[[#This Row],[CODIGO]], _xlpm.codigos_devolucion, 0))
)</f>
        <v>0</v>
      </c>
    </row>
    <row r="10624" spans="1:9" x14ac:dyDescent="0.25">
      <c r="A10624" s="68"/>
      <c r="B10624" s="68"/>
      <c r="C10624" s="68"/>
      <c r="D10624" s="68"/>
      <c r="E10624" s="68"/>
      <c r="F10624" s="68"/>
      <c r="G10624" s="389"/>
      <c r="H10624" s="387" t="b" cm="1">
        <f t="array" aca="1" ref="H10624" ca="1">EsNegrita(BP[[#This Row],[CODIGO]])</f>
        <v>0</v>
      </c>
      <c r="I10624" s="387" t="b" cm="1">
        <f t="array" ref="I10624">_xlfn.LET(
    _xlpm.codigos_devolucion, _xlfn.UNIQUE(_xlfn._xlws.FILTER(BP[CODIGO], ISNUMBER(SEARCH("devoluci", BP[NOMBRE CUENTA])), {""})),
    ISNUMBER(MATCH(BP[[#This Row],[CODIGO]], _xlpm.codigos_devolucion, 0))
)</f>
        <v>0</v>
      </c>
    </row>
    <row r="10625" spans="1:9" x14ac:dyDescent="0.25">
      <c r="A10625" s="68"/>
      <c r="B10625" s="68"/>
      <c r="C10625" s="68"/>
      <c r="D10625" s="68"/>
      <c r="E10625" s="68"/>
      <c r="F10625" s="68"/>
      <c r="G10625" s="389"/>
      <c r="H10625" s="387" t="b" cm="1">
        <f t="array" aca="1" ref="H10625" ca="1">EsNegrita(BP[[#This Row],[CODIGO]])</f>
        <v>0</v>
      </c>
      <c r="I10625" s="387" t="b" cm="1">
        <f t="array" ref="I10625">_xlfn.LET(
    _xlpm.codigos_devolucion, _xlfn.UNIQUE(_xlfn._xlws.FILTER(BP[CODIGO], ISNUMBER(SEARCH("devoluci", BP[NOMBRE CUENTA])), {""})),
    ISNUMBER(MATCH(BP[[#This Row],[CODIGO]], _xlpm.codigos_devolucion, 0))
)</f>
        <v>0</v>
      </c>
    </row>
    <row r="10626" spans="1:9" x14ac:dyDescent="0.25">
      <c r="A10626" s="68"/>
      <c r="B10626" s="68"/>
      <c r="C10626" s="68"/>
      <c r="D10626" s="68"/>
      <c r="E10626" s="68"/>
      <c r="F10626" s="68"/>
      <c r="G10626" s="389"/>
      <c r="H10626" s="387" t="b" cm="1">
        <f t="array" aca="1" ref="H10626" ca="1">EsNegrita(BP[[#This Row],[CODIGO]])</f>
        <v>0</v>
      </c>
      <c r="I10626" s="387" t="b" cm="1">
        <f t="array" ref="I10626">_xlfn.LET(
    _xlpm.codigos_devolucion, _xlfn.UNIQUE(_xlfn._xlws.FILTER(BP[CODIGO], ISNUMBER(SEARCH("devoluci", BP[NOMBRE CUENTA])), {""})),
    ISNUMBER(MATCH(BP[[#This Row],[CODIGO]], _xlpm.codigos_devolucion, 0))
)</f>
        <v>0</v>
      </c>
    </row>
    <row r="10627" spans="1:9" x14ac:dyDescent="0.25">
      <c r="A10627" s="68"/>
      <c r="B10627" s="68"/>
      <c r="C10627" s="68"/>
      <c r="D10627" s="68"/>
      <c r="E10627" s="68"/>
      <c r="F10627" s="68"/>
      <c r="G10627" s="389"/>
      <c r="H10627" s="387" t="b" cm="1">
        <f t="array" aca="1" ref="H10627" ca="1">EsNegrita(BP[[#This Row],[CODIGO]])</f>
        <v>0</v>
      </c>
      <c r="I10627" s="387" t="b" cm="1">
        <f t="array" ref="I10627">_xlfn.LET(
    _xlpm.codigos_devolucion, _xlfn.UNIQUE(_xlfn._xlws.FILTER(BP[CODIGO], ISNUMBER(SEARCH("devoluci", BP[NOMBRE CUENTA])), {""})),
    ISNUMBER(MATCH(BP[[#This Row],[CODIGO]], _xlpm.codigos_devolucion, 0))
)</f>
        <v>0</v>
      </c>
    </row>
    <row r="10628" spans="1:9" x14ac:dyDescent="0.25">
      <c r="A10628" s="68"/>
      <c r="B10628" s="68"/>
      <c r="C10628" s="68"/>
      <c r="D10628" s="68"/>
      <c r="E10628" s="68"/>
      <c r="F10628" s="68"/>
      <c r="G10628" s="389"/>
      <c r="H10628" s="387" t="b" cm="1">
        <f t="array" aca="1" ref="H10628" ca="1">EsNegrita(BP[[#This Row],[CODIGO]])</f>
        <v>0</v>
      </c>
      <c r="I10628" s="387" t="b" cm="1">
        <f t="array" ref="I10628">_xlfn.LET(
    _xlpm.codigos_devolucion, _xlfn.UNIQUE(_xlfn._xlws.FILTER(BP[CODIGO], ISNUMBER(SEARCH("devoluci", BP[NOMBRE CUENTA])), {""})),
    ISNUMBER(MATCH(BP[[#This Row],[CODIGO]], _xlpm.codigos_devolucion, 0))
)</f>
        <v>0</v>
      </c>
    </row>
    <row r="10629" spans="1:9" x14ac:dyDescent="0.25">
      <c r="A10629" s="68"/>
      <c r="B10629" s="68"/>
      <c r="C10629" s="68"/>
      <c r="D10629" s="68"/>
      <c r="E10629" s="68"/>
      <c r="F10629" s="68"/>
      <c r="G10629" s="389"/>
      <c r="H10629" s="387" t="b" cm="1">
        <f t="array" aca="1" ref="H10629" ca="1">EsNegrita(BP[[#This Row],[CODIGO]])</f>
        <v>0</v>
      </c>
      <c r="I10629" s="387" t="b" cm="1">
        <f t="array" ref="I10629">_xlfn.LET(
    _xlpm.codigos_devolucion, _xlfn.UNIQUE(_xlfn._xlws.FILTER(BP[CODIGO], ISNUMBER(SEARCH("devoluci", BP[NOMBRE CUENTA])), {""})),
    ISNUMBER(MATCH(BP[[#This Row],[CODIGO]], _xlpm.codigos_devolucion, 0))
)</f>
        <v>0</v>
      </c>
    </row>
    <row r="10630" spans="1:9" x14ac:dyDescent="0.25">
      <c r="A10630" s="68"/>
      <c r="B10630" s="68"/>
      <c r="C10630" s="68"/>
      <c r="D10630" s="68"/>
      <c r="E10630" s="68"/>
      <c r="F10630" s="68"/>
      <c r="G10630" s="389"/>
      <c r="H10630" s="387" t="b" cm="1">
        <f t="array" aca="1" ref="H10630" ca="1">EsNegrita(BP[[#This Row],[CODIGO]])</f>
        <v>0</v>
      </c>
      <c r="I10630" s="387" t="b" cm="1">
        <f t="array" ref="I10630">_xlfn.LET(
    _xlpm.codigos_devolucion, _xlfn.UNIQUE(_xlfn._xlws.FILTER(BP[CODIGO], ISNUMBER(SEARCH("devoluci", BP[NOMBRE CUENTA])), {""})),
    ISNUMBER(MATCH(BP[[#This Row],[CODIGO]], _xlpm.codigos_devolucion, 0))
)</f>
        <v>0</v>
      </c>
    </row>
    <row r="10631" spans="1:9" x14ac:dyDescent="0.25">
      <c r="A10631" s="68"/>
      <c r="B10631" s="68"/>
      <c r="C10631" s="68"/>
      <c r="D10631" s="68"/>
      <c r="E10631" s="68"/>
      <c r="F10631" s="68"/>
      <c r="G10631" s="389"/>
      <c r="H10631" s="387" t="b" cm="1">
        <f t="array" aca="1" ref="H10631" ca="1">EsNegrita(BP[[#This Row],[CODIGO]])</f>
        <v>0</v>
      </c>
      <c r="I10631" s="387" t="b" cm="1">
        <f t="array" ref="I10631">_xlfn.LET(
    _xlpm.codigos_devolucion, _xlfn.UNIQUE(_xlfn._xlws.FILTER(BP[CODIGO], ISNUMBER(SEARCH("devoluci", BP[NOMBRE CUENTA])), {""})),
    ISNUMBER(MATCH(BP[[#This Row],[CODIGO]], _xlpm.codigos_devolucion, 0))
)</f>
        <v>0</v>
      </c>
    </row>
    <row r="10632" spans="1:9" x14ac:dyDescent="0.25">
      <c r="A10632" s="68"/>
      <c r="B10632" s="68"/>
      <c r="C10632" s="68"/>
      <c r="D10632" s="68"/>
      <c r="E10632" s="68"/>
      <c r="F10632" s="68"/>
      <c r="G10632" s="389"/>
      <c r="H10632" s="387" t="b" cm="1">
        <f t="array" aca="1" ref="H10632" ca="1">EsNegrita(BP[[#This Row],[CODIGO]])</f>
        <v>0</v>
      </c>
      <c r="I10632" s="387" t="b" cm="1">
        <f t="array" ref="I10632">_xlfn.LET(
    _xlpm.codigos_devolucion, _xlfn.UNIQUE(_xlfn._xlws.FILTER(BP[CODIGO], ISNUMBER(SEARCH("devoluci", BP[NOMBRE CUENTA])), {""})),
    ISNUMBER(MATCH(BP[[#This Row],[CODIGO]], _xlpm.codigos_devolucion, 0))
)</f>
        <v>0</v>
      </c>
    </row>
    <row r="10633" spans="1:9" x14ac:dyDescent="0.25">
      <c r="A10633" s="68"/>
      <c r="B10633" s="68"/>
      <c r="C10633" s="68"/>
      <c r="D10633" s="68"/>
      <c r="E10633" s="68"/>
      <c r="F10633" s="68"/>
      <c r="G10633" s="389"/>
      <c r="H10633" s="387" t="b" cm="1">
        <f t="array" aca="1" ref="H10633" ca="1">EsNegrita(BP[[#This Row],[CODIGO]])</f>
        <v>0</v>
      </c>
      <c r="I10633" s="387" t="b" cm="1">
        <f t="array" ref="I10633">_xlfn.LET(
    _xlpm.codigos_devolucion, _xlfn.UNIQUE(_xlfn._xlws.FILTER(BP[CODIGO], ISNUMBER(SEARCH("devoluci", BP[NOMBRE CUENTA])), {""})),
    ISNUMBER(MATCH(BP[[#This Row],[CODIGO]], _xlpm.codigos_devolucion, 0))
)</f>
        <v>0</v>
      </c>
    </row>
    <row r="10634" spans="1:9" x14ac:dyDescent="0.25">
      <c r="A10634" s="68"/>
      <c r="B10634" s="68"/>
      <c r="C10634" s="68"/>
      <c r="D10634" s="68"/>
      <c r="E10634" s="68"/>
      <c r="F10634" s="68"/>
      <c r="G10634" s="389"/>
      <c r="H10634" s="387" t="b" cm="1">
        <f t="array" aca="1" ref="H10634" ca="1">EsNegrita(BP[[#This Row],[CODIGO]])</f>
        <v>0</v>
      </c>
      <c r="I10634" s="387" t="b" cm="1">
        <f t="array" ref="I10634">_xlfn.LET(
    _xlpm.codigos_devolucion, _xlfn.UNIQUE(_xlfn._xlws.FILTER(BP[CODIGO], ISNUMBER(SEARCH("devoluci", BP[NOMBRE CUENTA])), {""})),
    ISNUMBER(MATCH(BP[[#This Row],[CODIGO]], _xlpm.codigos_devolucion, 0))
)</f>
        <v>0</v>
      </c>
    </row>
    <row r="10635" spans="1:9" x14ac:dyDescent="0.25">
      <c r="A10635" s="68"/>
      <c r="B10635" s="68"/>
      <c r="C10635" s="68"/>
      <c r="D10635" s="68"/>
      <c r="E10635" s="68"/>
      <c r="F10635" s="68"/>
      <c r="G10635" s="389"/>
      <c r="H10635" s="387" t="b" cm="1">
        <f t="array" aca="1" ref="H10635" ca="1">EsNegrita(BP[[#This Row],[CODIGO]])</f>
        <v>0</v>
      </c>
      <c r="I10635" s="387" t="b" cm="1">
        <f t="array" ref="I10635">_xlfn.LET(
    _xlpm.codigos_devolucion, _xlfn.UNIQUE(_xlfn._xlws.FILTER(BP[CODIGO], ISNUMBER(SEARCH("devoluci", BP[NOMBRE CUENTA])), {""})),
    ISNUMBER(MATCH(BP[[#This Row],[CODIGO]], _xlpm.codigos_devolucion, 0))
)</f>
        <v>0</v>
      </c>
    </row>
    <row r="10636" spans="1:9" x14ac:dyDescent="0.25">
      <c r="A10636" s="68"/>
      <c r="B10636" s="68"/>
      <c r="C10636" s="68"/>
      <c r="D10636" s="68"/>
      <c r="E10636" s="68"/>
      <c r="F10636" s="68"/>
      <c r="G10636" s="389"/>
      <c r="H10636" s="387" t="b" cm="1">
        <f t="array" aca="1" ref="H10636" ca="1">EsNegrita(BP[[#This Row],[CODIGO]])</f>
        <v>0</v>
      </c>
      <c r="I10636" s="387" t="b" cm="1">
        <f t="array" ref="I10636">_xlfn.LET(
    _xlpm.codigos_devolucion, _xlfn.UNIQUE(_xlfn._xlws.FILTER(BP[CODIGO], ISNUMBER(SEARCH("devoluci", BP[NOMBRE CUENTA])), {""})),
    ISNUMBER(MATCH(BP[[#This Row],[CODIGO]], _xlpm.codigos_devolucion, 0))
)</f>
        <v>0</v>
      </c>
    </row>
    <row r="10637" spans="1:9" x14ac:dyDescent="0.25">
      <c r="A10637" s="68"/>
      <c r="B10637" s="68"/>
      <c r="C10637" s="68"/>
      <c r="D10637" s="68"/>
      <c r="E10637" s="68"/>
      <c r="F10637" s="68"/>
      <c r="G10637" s="389"/>
      <c r="H10637" s="387" t="b" cm="1">
        <f t="array" aca="1" ref="H10637" ca="1">EsNegrita(BP[[#This Row],[CODIGO]])</f>
        <v>0</v>
      </c>
      <c r="I10637" s="387" t="b" cm="1">
        <f t="array" ref="I10637">_xlfn.LET(
    _xlpm.codigos_devolucion, _xlfn.UNIQUE(_xlfn._xlws.FILTER(BP[CODIGO], ISNUMBER(SEARCH("devoluci", BP[NOMBRE CUENTA])), {""})),
    ISNUMBER(MATCH(BP[[#This Row],[CODIGO]], _xlpm.codigos_devolucion, 0))
)</f>
        <v>0</v>
      </c>
    </row>
    <row r="10638" spans="1:9" x14ac:dyDescent="0.25">
      <c r="A10638" s="392"/>
      <c r="B10638" s="392"/>
      <c r="C10638" s="392"/>
      <c r="D10638" s="392"/>
      <c r="E10638" s="392"/>
      <c r="F10638" s="392"/>
      <c r="G10638" s="393"/>
      <c r="H10638" s="387" t="b" cm="1">
        <f t="array" aca="1" ref="H10638" ca="1">EsNegrita(BP[[#This Row],[CODIGO]])</f>
        <v>0</v>
      </c>
      <c r="I10638" s="387" t="b" cm="1">
        <f t="array" ref="I10638">_xlfn.LET(
    _xlpm.codigos_devolucion, _xlfn.UNIQUE(_xlfn._xlws.FILTER(BP[CODIGO], ISNUMBER(SEARCH("devoluci", BP[NOMBRE CUENTA])), {""})),
    ISNUMBER(MATCH(BP[[#This Row],[CODIGO]], _xlpm.codigos_devolucion, 0))
)</f>
        <v>0</v>
      </c>
    </row>
    <row r="10639" spans="1:9" x14ac:dyDescent="0.25">
      <c r="A10639" s="68"/>
      <c r="B10639" s="68"/>
      <c r="C10639" s="68"/>
      <c r="D10639" s="68"/>
      <c r="E10639" s="68"/>
      <c r="F10639" s="68"/>
      <c r="G10639" s="389"/>
      <c r="H10639" s="387" t="b" cm="1">
        <f t="array" aca="1" ref="H10639" ca="1">EsNegrita(BP[[#This Row],[CODIGO]])</f>
        <v>0</v>
      </c>
      <c r="I10639" s="387" t="b" cm="1">
        <f t="array" ref="I10639">_xlfn.LET(
    _xlpm.codigos_devolucion, _xlfn.UNIQUE(_xlfn._xlws.FILTER(BP[CODIGO], ISNUMBER(SEARCH("devoluci", BP[NOMBRE CUENTA])), {""})),
    ISNUMBER(MATCH(BP[[#This Row],[CODIGO]], _xlpm.codigos_devolucion, 0))
)</f>
        <v>0</v>
      </c>
    </row>
    <row r="10640" spans="1:9" x14ac:dyDescent="0.25">
      <c r="A10640" s="68"/>
      <c r="B10640" s="68"/>
      <c r="C10640" s="68"/>
      <c r="D10640" s="68"/>
      <c r="E10640" s="68"/>
      <c r="F10640" s="68"/>
      <c r="G10640" s="389"/>
      <c r="H10640" s="387" t="b" cm="1">
        <f t="array" aca="1" ref="H10640" ca="1">EsNegrita(BP[[#This Row],[CODIGO]])</f>
        <v>0</v>
      </c>
      <c r="I10640" s="387" t="b" cm="1">
        <f t="array" ref="I10640">_xlfn.LET(
    _xlpm.codigos_devolucion, _xlfn.UNIQUE(_xlfn._xlws.FILTER(BP[CODIGO], ISNUMBER(SEARCH("devoluci", BP[NOMBRE CUENTA])), {""})),
    ISNUMBER(MATCH(BP[[#This Row],[CODIGO]], _xlpm.codigos_devolucion, 0))
)</f>
        <v>0</v>
      </c>
    </row>
    <row r="10641" spans="1:9" x14ac:dyDescent="0.25">
      <c r="A10641" s="68"/>
      <c r="B10641" s="68"/>
      <c r="C10641" s="68"/>
      <c r="D10641" s="68"/>
      <c r="E10641" s="68"/>
      <c r="F10641" s="68"/>
      <c r="G10641" s="389"/>
      <c r="H10641" s="387" t="b" cm="1">
        <f t="array" aca="1" ref="H10641" ca="1">EsNegrita(BP[[#This Row],[CODIGO]])</f>
        <v>0</v>
      </c>
      <c r="I10641" s="387" t="b" cm="1">
        <f t="array" ref="I10641">_xlfn.LET(
    _xlpm.codigos_devolucion, _xlfn.UNIQUE(_xlfn._xlws.FILTER(BP[CODIGO], ISNUMBER(SEARCH("devoluci", BP[NOMBRE CUENTA])), {""})),
    ISNUMBER(MATCH(BP[[#This Row],[CODIGO]], _xlpm.codigos_devolucion, 0))
)</f>
        <v>0</v>
      </c>
    </row>
    <row r="10642" spans="1:9" x14ac:dyDescent="0.25">
      <c r="A10642" s="68"/>
      <c r="B10642" s="68"/>
      <c r="C10642" s="68"/>
      <c r="D10642" s="68"/>
      <c r="E10642" s="68"/>
      <c r="F10642" s="68"/>
      <c r="G10642" s="389"/>
      <c r="H10642" s="387" t="b" cm="1">
        <f t="array" aca="1" ref="H10642" ca="1">EsNegrita(BP[[#This Row],[CODIGO]])</f>
        <v>0</v>
      </c>
      <c r="I10642" s="387" t="b" cm="1">
        <f t="array" ref="I10642">_xlfn.LET(
    _xlpm.codigos_devolucion, _xlfn.UNIQUE(_xlfn._xlws.FILTER(BP[CODIGO], ISNUMBER(SEARCH("devoluci", BP[NOMBRE CUENTA])), {""})),
    ISNUMBER(MATCH(BP[[#This Row],[CODIGO]], _xlpm.codigos_devolucion, 0))
)</f>
        <v>0</v>
      </c>
    </row>
    <row r="10643" spans="1:9" x14ac:dyDescent="0.25">
      <c r="A10643" s="68"/>
      <c r="B10643" s="68"/>
      <c r="C10643" s="68"/>
      <c r="D10643" s="68"/>
      <c r="E10643" s="68"/>
      <c r="F10643" s="68"/>
      <c r="G10643" s="389"/>
      <c r="H10643" s="387" t="b" cm="1">
        <f t="array" aca="1" ref="H10643" ca="1">EsNegrita(BP[[#This Row],[CODIGO]])</f>
        <v>0</v>
      </c>
      <c r="I10643" s="387" t="b" cm="1">
        <f t="array" ref="I10643">_xlfn.LET(
    _xlpm.codigos_devolucion, _xlfn.UNIQUE(_xlfn._xlws.FILTER(BP[CODIGO], ISNUMBER(SEARCH("devoluci", BP[NOMBRE CUENTA])), {""})),
    ISNUMBER(MATCH(BP[[#This Row],[CODIGO]], _xlpm.codigos_devolucion, 0))
)</f>
        <v>0</v>
      </c>
    </row>
    <row r="10644" spans="1:9" x14ac:dyDescent="0.25">
      <c r="A10644" s="68"/>
      <c r="B10644" s="68"/>
      <c r="C10644" s="68"/>
      <c r="D10644" s="68"/>
      <c r="E10644" s="68"/>
      <c r="F10644" s="68"/>
      <c r="G10644" s="389"/>
      <c r="H10644" s="387" t="b" cm="1">
        <f t="array" aca="1" ref="H10644" ca="1">EsNegrita(BP[[#This Row],[CODIGO]])</f>
        <v>0</v>
      </c>
      <c r="I10644" s="387" t="b" cm="1">
        <f t="array" ref="I10644">_xlfn.LET(
    _xlpm.codigos_devolucion, _xlfn.UNIQUE(_xlfn._xlws.FILTER(BP[CODIGO], ISNUMBER(SEARCH("devoluci", BP[NOMBRE CUENTA])), {""})),
    ISNUMBER(MATCH(BP[[#This Row],[CODIGO]], _xlpm.codigos_devolucion, 0))
)</f>
        <v>0</v>
      </c>
    </row>
    <row r="10645" spans="1:9" x14ac:dyDescent="0.25">
      <c r="A10645" s="68"/>
      <c r="B10645" s="68"/>
      <c r="C10645" s="68"/>
      <c r="D10645" s="68"/>
      <c r="E10645" s="68"/>
      <c r="F10645" s="68"/>
      <c r="G10645" s="389"/>
      <c r="H10645" s="387" t="b" cm="1">
        <f t="array" aca="1" ref="H10645" ca="1">EsNegrita(BP[[#This Row],[CODIGO]])</f>
        <v>0</v>
      </c>
      <c r="I10645" s="387" t="b" cm="1">
        <f t="array" ref="I10645">_xlfn.LET(
    _xlpm.codigos_devolucion, _xlfn.UNIQUE(_xlfn._xlws.FILTER(BP[CODIGO], ISNUMBER(SEARCH("devoluci", BP[NOMBRE CUENTA])), {""})),
    ISNUMBER(MATCH(BP[[#This Row],[CODIGO]], _xlpm.codigos_devolucion, 0))
)</f>
        <v>0</v>
      </c>
    </row>
    <row r="10646" spans="1:9" x14ac:dyDescent="0.25">
      <c r="A10646" s="68"/>
      <c r="B10646" s="68"/>
      <c r="C10646" s="68"/>
      <c r="D10646" s="68"/>
      <c r="E10646" s="68"/>
      <c r="F10646" s="68"/>
      <c r="G10646" s="389"/>
      <c r="H10646" s="387" t="b" cm="1">
        <f t="array" aca="1" ref="H10646" ca="1">EsNegrita(BP[[#This Row],[CODIGO]])</f>
        <v>0</v>
      </c>
      <c r="I10646" s="387" t="b" cm="1">
        <f t="array" ref="I10646">_xlfn.LET(
    _xlpm.codigos_devolucion, _xlfn.UNIQUE(_xlfn._xlws.FILTER(BP[CODIGO], ISNUMBER(SEARCH("devoluci", BP[NOMBRE CUENTA])), {""})),
    ISNUMBER(MATCH(BP[[#This Row],[CODIGO]], _xlpm.codigos_devolucion, 0))
)</f>
        <v>0</v>
      </c>
    </row>
    <row r="10647" spans="1:9" x14ac:dyDescent="0.25">
      <c r="A10647" s="68"/>
      <c r="B10647" s="68"/>
      <c r="C10647" s="68"/>
      <c r="D10647" s="68"/>
      <c r="E10647" s="68"/>
      <c r="F10647" s="68"/>
      <c r="G10647" s="389"/>
      <c r="H10647" s="387" t="b" cm="1">
        <f t="array" aca="1" ref="H10647" ca="1">EsNegrita(BP[[#This Row],[CODIGO]])</f>
        <v>0</v>
      </c>
      <c r="I10647" s="387" t="b" cm="1">
        <f t="array" ref="I10647">_xlfn.LET(
    _xlpm.codigos_devolucion, _xlfn.UNIQUE(_xlfn._xlws.FILTER(BP[CODIGO], ISNUMBER(SEARCH("devoluci", BP[NOMBRE CUENTA])), {""})),
    ISNUMBER(MATCH(BP[[#This Row],[CODIGO]], _xlpm.codigos_devolucion, 0))
)</f>
        <v>0</v>
      </c>
    </row>
    <row r="10648" spans="1:9" x14ac:dyDescent="0.25">
      <c r="A10648" s="68"/>
      <c r="B10648" s="68"/>
      <c r="C10648" s="68"/>
      <c r="D10648" s="68"/>
      <c r="E10648" s="68"/>
      <c r="F10648" s="68"/>
      <c r="G10648" s="389"/>
      <c r="H10648" s="387" t="b" cm="1">
        <f t="array" aca="1" ref="H10648" ca="1">EsNegrita(BP[[#This Row],[CODIGO]])</f>
        <v>0</v>
      </c>
      <c r="I10648" s="387" t="b" cm="1">
        <f t="array" ref="I10648">_xlfn.LET(
    _xlpm.codigos_devolucion, _xlfn.UNIQUE(_xlfn._xlws.FILTER(BP[CODIGO], ISNUMBER(SEARCH("devoluci", BP[NOMBRE CUENTA])), {""})),
    ISNUMBER(MATCH(BP[[#This Row],[CODIGO]], _xlpm.codigos_devolucion, 0))
)</f>
        <v>0</v>
      </c>
    </row>
    <row r="10649" spans="1:9" x14ac:dyDescent="0.25">
      <c r="A10649" s="68"/>
      <c r="B10649" s="68"/>
      <c r="C10649" s="68"/>
      <c r="D10649" s="68"/>
      <c r="E10649" s="68"/>
      <c r="F10649" s="68"/>
      <c r="G10649" s="389"/>
      <c r="H10649" s="387" t="b" cm="1">
        <f t="array" aca="1" ref="H10649" ca="1">EsNegrita(BP[[#This Row],[CODIGO]])</f>
        <v>0</v>
      </c>
      <c r="I10649" s="387" t="b" cm="1">
        <f t="array" ref="I10649">_xlfn.LET(
    _xlpm.codigos_devolucion, _xlfn.UNIQUE(_xlfn._xlws.FILTER(BP[CODIGO], ISNUMBER(SEARCH("devoluci", BP[NOMBRE CUENTA])), {""})),
    ISNUMBER(MATCH(BP[[#This Row],[CODIGO]], _xlpm.codigos_devolucion, 0))
)</f>
        <v>0</v>
      </c>
    </row>
    <row r="10650" spans="1:9" x14ac:dyDescent="0.25">
      <c r="A10650" s="68"/>
      <c r="B10650" s="68"/>
      <c r="C10650" s="68"/>
      <c r="D10650" s="68"/>
      <c r="E10650" s="68"/>
      <c r="F10650" s="68"/>
      <c r="G10650" s="389"/>
      <c r="H10650" s="387" t="b" cm="1">
        <f t="array" aca="1" ref="H10650" ca="1">EsNegrita(BP[[#This Row],[CODIGO]])</f>
        <v>0</v>
      </c>
      <c r="I10650" s="387" t="b" cm="1">
        <f t="array" ref="I10650">_xlfn.LET(
    _xlpm.codigos_devolucion, _xlfn.UNIQUE(_xlfn._xlws.FILTER(BP[CODIGO], ISNUMBER(SEARCH("devoluci", BP[NOMBRE CUENTA])), {""})),
    ISNUMBER(MATCH(BP[[#This Row],[CODIGO]], _xlpm.codigos_devolucion, 0))
)</f>
        <v>0</v>
      </c>
    </row>
    <row r="10651" spans="1:9" x14ac:dyDescent="0.25">
      <c r="A10651" s="68"/>
      <c r="B10651" s="68"/>
      <c r="C10651" s="68"/>
      <c r="D10651" s="68"/>
      <c r="E10651" s="68"/>
      <c r="F10651" s="68"/>
      <c r="G10651" s="389"/>
      <c r="H10651" s="387" t="b" cm="1">
        <f t="array" aca="1" ref="H10651" ca="1">EsNegrita(BP[[#This Row],[CODIGO]])</f>
        <v>0</v>
      </c>
      <c r="I10651" s="387" t="b" cm="1">
        <f t="array" ref="I10651">_xlfn.LET(
    _xlpm.codigos_devolucion, _xlfn.UNIQUE(_xlfn._xlws.FILTER(BP[CODIGO], ISNUMBER(SEARCH("devoluci", BP[NOMBRE CUENTA])), {""})),
    ISNUMBER(MATCH(BP[[#This Row],[CODIGO]], _xlpm.codigos_devolucion, 0))
)</f>
        <v>0</v>
      </c>
    </row>
    <row r="10652" spans="1:9" x14ac:dyDescent="0.25">
      <c r="A10652" s="68"/>
      <c r="B10652" s="68"/>
      <c r="C10652" s="68"/>
      <c r="D10652" s="68"/>
      <c r="E10652" s="68"/>
      <c r="F10652" s="68"/>
      <c r="G10652" s="389"/>
      <c r="H10652" s="387" t="b" cm="1">
        <f t="array" aca="1" ref="H10652" ca="1">EsNegrita(BP[[#This Row],[CODIGO]])</f>
        <v>0</v>
      </c>
      <c r="I10652" s="387" t="b" cm="1">
        <f t="array" ref="I10652">_xlfn.LET(
    _xlpm.codigos_devolucion, _xlfn.UNIQUE(_xlfn._xlws.FILTER(BP[CODIGO], ISNUMBER(SEARCH("devoluci", BP[NOMBRE CUENTA])), {""})),
    ISNUMBER(MATCH(BP[[#This Row],[CODIGO]], _xlpm.codigos_devolucion, 0))
)</f>
        <v>0</v>
      </c>
    </row>
    <row r="10653" spans="1:9" x14ac:dyDescent="0.25">
      <c r="A10653" s="68"/>
      <c r="B10653" s="68"/>
      <c r="C10653" s="68"/>
      <c r="D10653" s="68"/>
      <c r="E10653" s="68"/>
      <c r="F10653" s="68"/>
      <c r="G10653" s="389"/>
      <c r="H10653" s="387" t="b" cm="1">
        <f t="array" aca="1" ref="H10653" ca="1">EsNegrita(BP[[#This Row],[CODIGO]])</f>
        <v>0</v>
      </c>
      <c r="I10653" s="387" t="b" cm="1">
        <f t="array" ref="I10653">_xlfn.LET(
    _xlpm.codigos_devolucion, _xlfn.UNIQUE(_xlfn._xlws.FILTER(BP[CODIGO], ISNUMBER(SEARCH("devoluci", BP[NOMBRE CUENTA])), {""})),
    ISNUMBER(MATCH(BP[[#This Row],[CODIGO]], _xlpm.codigos_devolucion, 0))
)</f>
        <v>0</v>
      </c>
    </row>
    <row r="10654" spans="1:9" x14ac:dyDescent="0.25">
      <c r="A10654" s="68"/>
      <c r="B10654" s="68"/>
      <c r="C10654" s="68"/>
      <c r="D10654" s="68"/>
      <c r="E10654" s="68"/>
      <c r="F10654" s="68"/>
      <c r="G10654" s="389"/>
      <c r="H10654" s="387" t="b" cm="1">
        <f t="array" aca="1" ref="H10654" ca="1">EsNegrita(BP[[#This Row],[CODIGO]])</f>
        <v>0</v>
      </c>
      <c r="I10654" s="387" t="b" cm="1">
        <f t="array" ref="I10654">_xlfn.LET(
    _xlpm.codigos_devolucion, _xlfn.UNIQUE(_xlfn._xlws.FILTER(BP[CODIGO], ISNUMBER(SEARCH("devoluci", BP[NOMBRE CUENTA])), {""})),
    ISNUMBER(MATCH(BP[[#This Row],[CODIGO]], _xlpm.codigos_devolucion, 0))
)</f>
        <v>0</v>
      </c>
    </row>
    <row r="10655" spans="1:9" x14ac:dyDescent="0.25">
      <c r="A10655" s="68"/>
      <c r="B10655" s="68"/>
      <c r="C10655" s="68"/>
      <c r="D10655" s="68"/>
      <c r="E10655" s="68"/>
      <c r="F10655" s="68"/>
      <c r="G10655" s="389"/>
      <c r="H10655" s="387" t="b" cm="1">
        <f t="array" aca="1" ref="H10655" ca="1">EsNegrita(BP[[#This Row],[CODIGO]])</f>
        <v>0</v>
      </c>
      <c r="I10655" s="387" t="b" cm="1">
        <f t="array" ref="I10655">_xlfn.LET(
    _xlpm.codigos_devolucion, _xlfn.UNIQUE(_xlfn._xlws.FILTER(BP[CODIGO], ISNUMBER(SEARCH("devoluci", BP[NOMBRE CUENTA])), {""})),
    ISNUMBER(MATCH(BP[[#This Row],[CODIGO]], _xlpm.codigos_devolucion, 0))
)</f>
        <v>0</v>
      </c>
    </row>
    <row r="10656" spans="1:9" x14ac:dyDescent="0.25">
      <c r="A10656" s="68"/>
      <c r="B10656" s="68"/>
      <c r="C10656" s="68"/>
      <c r="D10656" s="68"/>
      <c r="E10656" s="68"/>
      <c r="F10656" s="68"/>
      <c r="G10656" s="389"/>
      <c r="H10656" s="387" t="b" cm="1">
        <f t="array" aca="1" ref="H10656" ca="1">EsNegrita(BP[[#This Row],[CODIGO]])</f>
        <v>0</v>
      </c>
      <c r="I10656" s="387" t="b" cm="1">
        <f t="array" ref="I10656">_xlfn.LET(
    _xlpm.codigos_devolucion, _xlfn.UNIQUE(_xlfn._xlws.FILTER(BP[CODIGO], ISNUMBER(SEARCH("devoluci", BP[NOMBRE CUENTA])), {""})),
    ISNUMBER(MATCH(BP[[#This Row],[CODIGO]], _xlpm.codigos_devolucion, 0))
)</f>
        <v>0</v>
      </c>
    </row>
    <row r="10657" spans="1:9" x14ac:dyDescent="0.25">
      <c r="A10657" s="68"/>
      <c r="B10657" s="68"/>
      <c r="C10657" s="68"/>
      <c r="D10657" s="68"/>
      <c r="E10657" s="68"/>
      <c r="F10657" s="68"/>
      <c r="G10657" s="389"/>
      <c r="H10657" s="387" t="b" cm="1">
        <f t="array" aca="1" ref="H10657" ca="1">EsNegrita(BP[[#This Row],[CODIGO]])</f>
        <v>0</v>
      </c>
      <c r="I10657" s="387" t="b" cm="1">
        <f t="array" ref="I10657">_xlfn.LET(
    _xlpm.codigos_devolucion, _xlfn.UNIQUE(_xlfn._xlws.FILTER(BP[CODIGO], ISNUMBER(SEARCH("devoluci", BP[NOMBRE CUENTA])), {""})),
    ISNUMBER(MATCH(BP[[#This Row],[CODIGO]], _xlpm.codigos_devolucion, 0))
)</f>
        <v>0</v>
      </c>
    </row>
    <row r="10658" spans="1:9" x14ac:dyDescent="0.25">
      <c r="A10658" s="68"/>
      <c r="B10658" s="68"/>
      <c r="C10658" s="68"/>
      <c r="D10658" s="68"/>
      <c r="E10658" s="68"/>
      <c r="F10658" s="68"/>
      <c r="G10658" s="389"/>
      <c r="H10658" s="387" t="b" cm="1">
        <f t="array" aca="1" ref="H10658" ca="1">EsNegrita(BP[[#This Row],[CODIGO]])</f>
        <v>0</v>
      </c>
      <c r="I10658" s="387" t="b" cm="1">
        <f t="array" ref="I10658">_xlfn.LET(
    _xlpm.codigos_devolucion, _xlfn.UNIQUE(_xlfn._xlws.FILTER(BP[CODIGO], ISNUMBER(SEARCH("devoluci", BP[NOMBRE CUENTA])), {""})),
    ISNUMBER(MATCH(BP[[#This Row],[CODIGO]], _xlpm.codigos_devolucion, 0))
)</f>
        <v>0</v>
      </c>
    </row>
    <row r="10659" spans="1:9" x14ac:dyDescent="0.25">
      <c r="A10659" s="68"/>
      <c r="B10659" s="68"/>
      <c r="C10659" s="68"/>
      <c r="D10659" s="68"/>
      <c r="E10659" s="68"/>
      <c r="F10659" s="68"/>
      <c r="G10659" s="389"/>
      <c r="H10659" s="387" t="b" cm="1">
        <f t="array" aca="1" ref="H10659" ca="1">EsNegrita(BP[[#This Row],[CODIGO]])</f>
        <v>0</v>
      </c>
      <c r="I10659" s="387" t="b" cm="1">
        <f t="array" ref="I10659">_xlfn.LET(
    _xlpm.codigos_devolucion, _xlfn.UNIQUE(_xlfn._xlws.FILTER(BP[CODIGO], ISNUMBER(SEARCH("devoluci", BP[NOMBRE CUENTA])), {""})),
    ISNUMBER(MATCH(BP[[#This Row],[CODIGO]], _xlpm.codigos_devolucion, 0))
)</f>
        <v>0</v>
      </c>
    </row>
    <row r="10660" spans="1:9" x14ac:dyDescent="0.25">
      <c r="A10660" s="68"/>
      <c r="B10660" s="68"/>
      <c r="C10660" s="68"/>
      <c r="D10660" s="68"/>
      <c r="E10660" s="68"/>
      <c r="F10660" s="68"/>
      <c r="G10660" s="389"/>
      <c r="H10660" s="387" t="b" cm="1">
        <f t="array" aca="1" ref="H10660" ca="1">EsNegrita(BP[[#This Row],[CODIGO]])</f>
        <v>0</v>
      </c>
      <c r="I10660" s="387" t="b" cm="1">
        <f t="array" ref="I10660">_xlfn.LET(
    _xlpm.codigos_devolucion, _xlfn.UNIQUE(_xlfn._xlws.FILTER(BP[CODIGO], ISNUMBER(SEARCH("devoluci", BP[NOMBRE CUENTA])), {""})),
    ISNUMBER(MATCH(BP[[#This Row],[CODIGO]], _xlpm.codigos_devolucion, 0))
)</f>
        <v>0</v>
      </c>
    </row>
    <row r="10661" spans="1:9" x14ac:dyDescent="0.25">
      <c r="A10661" s="68"/>
      <c r="B10661" s="68"/>
      <c r="C10661" s="68"/>
      <c r="D10661" s="68"/>
      <c r="E10661" s="68"/>
      <c r="F10661" s="68"/>
      <c r="G10661" s="389"/>
      <c r="H10661" s="387" t="b" cm="1">
        <f t="array" aca="1" ref="H10661" ca="1">EsNegrita(BP[[#This Row],[CODIGO]])</f>
        <v>0</v>
      </c>
      <c r="I10661" s="387" t="b" cm="1">
        <f t="array" ref="I10661">_xlfn.LET(
    _xlpm.codigos_devolucion, _xlfn.UNIQUE(_xlfn._xlws.FILTER(BP[CODIGO], ISNUMBER(SEARCH("devoluci", BP[NOMBRE CUENTA])), {""})),
    ISNUMBER(MATCH(BP[[#This Row],[CODIGO]], _xlpm.codigos_devolucion, 0))
)</f>
        <v>0</v>
      </c>
    </row>
    <row r="10662" spans="1:9" x14ac:dyDescent="0.25">
      <c r="A10662" s="68"/>
      <c r="B10662" s="68"/>
      <c r="C10662" s="68"/>
      <c r="D10662" s="68"/>
      <c r="E10662" s="68"/>
      <c r="F10662" s="68"/>
      <c r="G10662" s="389"/>
      <c r="H10662" s="387" t="b" cm="1">
        <f t="array" aca="1" ref="H10662" ca="1">EsNegrita(BP[[#This Row],[CODIGO]])</f>
        <v>0</v>
      </c>
      <c r="I10662" s="387" t="b" cm="1">
        <f t="array" ref="I10662">_xlfn.LET(
    _xlpm.codigos_devolucion, _xlfn.UNIQUE(_xlfn._xlws.FILTER(BP[CODIGO], ISNUMBER(SEARCH("devoluci", BP[NOMBRE CUENTA])), {""})),
    ISNUMBER(MATCH(BP[[#This Row],[CODIGO]], _xlpm.codigos_devolucion, 0))
)</f>
        <v>0</v>
      </c>
    </row>
    <row r="10663" spans="1:9" x14ac:dyDescent="0.25">
      <c r="A10663" s="68"/>
      <c r="B10663" s="68"/>
      <c r="C10663" s="68"/>
      <c r="D10663" s="68"/>
      <c r="E10663" s="68"/>
      <c r="F10663" s="68"/>
      <c r="G10663" s="389"/>
      <c r="H10663" s="387" t="b" cm="1">
        <f t="array" aca="1" ref="H10663" ca="1">EsNegrita(BP[[#This Row],[CODIGO]])</f>
        <v>0</v>
      </c>
      <c r="I10663" s="387" t="b" cm="1">
        <f t="array" ref="I10663">_xlfn.LET(
    _xlpm.codigos_devolucion, _xlfn.UNIQUE(_xlfn._xlws.FILTER(BP[CODIGO], ISNUMBER(SEARCH("devoluci", BP[NOMBRE CUENTA])), {""})),
    ISNUMBER(MATCH(BP[[#This Row],[CODIGO]], _xlpm.codigos_devolucion, 0))
)</f>
        <v>0</v>
      </c>
    </row>
    <row r="10664" spans="1:9" x14ac:dyDescent="0.25">
      <c r="A10664" s="68"/>
      <c r="B10664" s="68"/>
      <c r="C10664" s="68"/>
      <c r="D10664" s="68"/>
      <c r="E10664" s="68"/>
      <c r="F10664" s="68"/>
      <c r="G10664" s="389"/>
      <c r="H10664" s="387" t="b" cm="1">
        <f t="array" aca="1" ref="H10664" ca="1">EsNegrita(BP[[#This Row],[CODIGO]])</f>
        <v>0</v>
      </c>
      <c r="I10664" s="387" t="b" cm="1">
        <f t="array" ref="I10664">_xlfn.LET(
    _xlpm.codigos_devolucion, _xlfn.UNIQUE(_xlfn._xlws.FILTER(BP[CODIGO], ISNUMBER(SEARCH("devoluci", BP[NOMBRE CUENTA])), {""})),
    ISNUMBER(MATCH(BP[[#This Row],[CODIGO]], _xlpm.codigos_devolucion, 0))
)</f>
        <v>0</v>
      </c>
    </row>
    <row r="10665" spans="1:9" x14ac:dyDescent="0.25">
      <c r="A10665" s="68"/>
      <c r="B10665" s="68"/>
      <c r="C10665" s="68"/>
      <c r="D10665" s="68"/>
      <c r="E10665" s="68"/>
      <c r="F10665" s="68"/>
      <c r="G10665" s="389"/>
      <c r="H10665" s="387" t="b" cm="1">
        <f t="array" aca="1" ref="H10665" ca="1">EsNegrita(BP[[#This Row],[CODIGO]])</f>
        <v>0</v>
      </c>
      <c r="I10665" s="387" t="b" cm="1">
        <f t="array" ref="I10665">_xlfn.LET(
    _xlpm.codigos_devolucion, _xlfn.UNIQUE(_xlfn._xlws.FILTER(BP[CODIGO], ISNUMBER(SEARCH("devoluci", BP[NOMBRE CUENTA])), {""})),
    ISNUMBER(MATCH(BP[[#This Row],[CODIGO]], _xlpm.codigos_devolucion, 0))
)</f>
        <v>0</v>
      </c>
    </row>
    <row r="10666" spans="1:9" x14ac:dyDescent="0.25">
      <c r="A10666" s="68"/>
      <c r="B10666" s="68"/>
      <c r="C10666" s="68"/>
      <c r="D10666" s="68"/>
      <c r="E10666" s="68"/>
      <c r="F10666" s="68"/>
      <c r="G10666" s="389"/>
      <c r="H10666" s="387" t="b" cm="1">
        <f t="array" aca="1" ref="H10666" ca="1">EsNegrita(BP[[#This Row],[CODIGO]])</f>
        <v>0</v>
      </c>
      <c r="I10666" s="387" t="b" cm="1">
        <f t="array" ref="I10666">_xlfn.LET(
    _xlpm.codigos_devolucion, _xlfn.UNIQUE(_xlfn._xlws.FILTER(BP[CODIGO], ISNUMBER(SEARCH("devoluci", BP[NOMBRE CUENTA])), {""})),
    ISNUMBER(MATCH(BP[[#This Row],[CODIGO]], _xlpm.codigos_devolucion, 0))
)</f>
        <v>0</v>
      </c>
    </row>
    <row r="10667" spans="1:9" x14ac:dyDescent="0.25">
      <c r="A10667" s="68"/>
      <c r="B10667" s="68"/>
      <c r="C10667" s="68"/>
      <c r="D10667" s="68"/>
      <c r="E10667" s="68"/>
      <c r="F10667" s="68"/>
      <c r="G10667" s="389"/>
      <c r="H10667" s="387" t="b" cm="1">
        <f t="array" aca="1" ref="H10667" ca="1">EsNegrita(BP[[#This Row],[CODIGO]])</f>
        <v>0</v>
      </c>
      <c r="I10667" s="387" t="b" cm="1">
        <f t="array" ref="I10667">_xlfn.LET(
    _xlpm.codigos_devolucion, _xlfn.UNIQUE(_xlfn._xlws.FILTER(BP[CODIGO], ISNUMBER(SEARCH("devoluci", BP[NOMBRE CUENTA])), {""})),
    ISNUMBER(MATCH(BP[[#This Row],[CODIGO]], _xlpm.codigos_devolucion, 0))
)</f>
        <v>0</v>
      </c>
    </row>
    <row r="10668" spans="1:9" x14ac:dyDescent="0.25">
      <c r="A10668" s="68"/>
      <c r="B10668" s="68"/>
      <c r="C10668" s="68"/>
      <c r="D10668" s="68"/>
      <c r="E10668" s="68"/>
      <c r="F10668" s="68"/>
      <c r="G10668" s="389"/>
      <c r="H10668" s="387" t="b" cm="1">
        <f t="array" aca="1" ref="H10668" ca="1">EsNegrita(BP[[#This Row],[CODIGO]])</f>
        <v>0</v>
      </c>
      <c r="I10668" s="387" t="b" cm="1">
        <f t="array" ref="I10668">_xlfn.LET(
    _xlpm.codigos_devolucion, _xlfn.UNIQUE(_xlfn._xlws.FILTER(BP[CODIGO], ISNUMBER(SEARCH("devoluci", BP[NOMBRE CUENTA])), {""})),
    ISNUMBER(MATCH(BP[[#This Row],[CODIGO]], _xlpm.codigos_devolucion, 0))
)</f>
        <v>0</v>
      </c>
    </row>
    <row r="10669" spans="1:9" x14ac:dyDescent="0.25">
      <c r="A10669" s="68"/>
      <c r="B10669" s="68"/>
      <c r="C10669" s="68"/>
      <c r="D10669" s="68"/>
      <c r="E10669" s="68"/>
      <c r="F10669" s="68"/>
      <c r="G10669" s="389"/>
      <c r="H10669" s="387" t="b" cm="1">
        <f t="array" aca="1" ref="H10669" ca="1">EsNegrita(BP[[#This Row],[CODIGO]])</f>
        <v>0</v>
      </c>
      <c r="I10669" s="387" t="b" cm="1">
        <f t="array" ref="I10669">_xlfn.LET(
    _xlpm.codigos_devolucion, _xlfn.UNIQUE(_xlfn._xlws.FILTER(BP[CODIGO], ISNUMBER(SEARCH("devoluci", BP[NOMBRE CUENTA])), {""})),
    ISNUMBER(MATCH(BP[[#This Row],[CODIGO]], _xlpm.codigos_devolucion, 0))
)</f>
        <v>0</v>
      </c>
    </row>
    <row r="10670" spans="1:9" x14ac:dyDescent="0.25">
      <c r="A10670" s="68"/>
      <c r="B10670" s="68"/>
      <c r="C10670" s="68"/>
      <c r="D10670" s="68"/>
      <c r="E10670" s="68"/>
      <c r="F10670" s="68"/>
      <c r="G10670" s="389"/>
      <c r="H10670" s="387" t="b" cm="1">
        <f t="array" aca="1" ref="H10670" ca="1">EsNegrita(BP[[#This Row],[CODIGO]])</f>
        <v>0</v>
      </c>
      <c r="I10670" s="387" t="b" cm="1">
        <f t="array" ref="I10670">_xlfn.LET(
    _xlpm.codigos_devolucion, _xlfn.UNIQUE(_xlfn._xlws.FILTER(BP[CODIGO], ISNUMBER(SEARCH("devoluci", BP[NOMBRE CUENTA])), {""})),
    ISNUMBER(MATCH(BP[[#This Row],[CODIGO]], _xlpm.codigos_devolucion, 0))
)</f>
        <v>0</v>
      </c>
    </row>
    <row r="10671" spans="1:9" x14ac:dyDescent="0.25">
      <c r="A10671" s="68"/>
      <c r="B10671" s="68"/>
      <c r="C10671" s="68"/>
      <c r="D10671" s="68"/>
      <c r="E10671" s="68"/>
      <c r="F10671" s="68"/>
      <c r="G10671" s="389"/>
      <c r="H10671" s="387" t="b" cm="1">
        <f t="array" aca="1" ref="H10671" ca="1">EsNegrita(BP[[#This Row],[CODIGO]])</f>
        <v>0</v>
      </c>
      <c r="I10671" s="387" t="b" cm="1">
        <f t="array" ref="I10671">_xlfn.LET(
    _xlpm.codigos_devolucion, _xlfn.UNIQUE(_xlfn._xlws.FILTER(BP[CODIGO], ISNUMBER(SEARCH("devoluci", BP[NOMBRE CUENTA])), {""})),
    ISNUMBER(MATCH(BP[[#This Row],[CODIGO]], _xlpm.codigos_devolucion, 0))
)</f>
        <v>0</v>
      </c>
    </row>
    <row r="10672" spans="1:9" x14ac:dyDescent="0.25">
      <c r="A10672" s="68"/>
      <c r="B10672" s="68"/>
      <c r="C10672" s="68"/>
      <c r="D10672" s="68"/>
      <c r="E10672" s="68"/>
      <c r="F10672" s="68"/>
      <c r="G10672" s="389"/>
      <c r="H10672" s="387" t="b" cm="1">
        <f t="array" aca="1" ref="H10672" ca="1">EsNegrita(BP[[#This Row],[CODIGO]])</f>
        <v>0</v>
      </c>
      <c r="I10672" s="387" t="b" cm="1">
        <f t="array" ref="I10672">_xlfn.LET(
    _xlpm.codigos_devolucion, _xlfn.UNIQUE(_xlfn._xlws.FILTER(BP[CODIGO], ISNUMBER(SEARCH("devoluci", BP[NOMBRE CUENTA])), {""})),
    ISNUMBER(MATCH(BP[[#This Row],[CODIGO]], _xlpm.codigos_devolucion, 0))
)</f>
        <v>0</v>
      </c>
    </row>
    <row r="10673" spans="1:9" x14ac:dyDescent="0.25">
      <c r="A10673" s="68"/>
      <c r="B10673" s="68"/>
      <c r="C10673" s="68"/>
      <c r="D10673" s="68"/>
      <c r="E10673" s="68"/>
      <c r="F10673" s="68"/>
      <c r="G10673" s="389"/>
      <c r="H10673" s="387" t="b" cm="1">
        <f t="array" aca="1" ref="H10673" ca="1">EsNegrita(BP[[#This Row],[CODIGO]])</f>
        <v>0</v>
      </c>
      <c r="I10673" s="387" t="b" cm="1">
        <f t="array" ref="I10673">_xlfn.LET(
    _xlpm.codigos_devolucion, _xlfn.UNIQUE(_xlfn._xlws.FILTER(BP[CODIGO], ISNUMBER(SEARCH("devoluci", BP[NOMBRE CUENTA])), {""})),
    ISNUMBER(MATCH(BP[[#This Row],[CODIGO]], _xlpm.codigos_devolucion, 0))
)</f>
        <v>0</v>
      </c>
    </row>
    <row r="10674" spans="1:9" x14ac:dyDescent="0.25">
      <c r="A10674" s="68"/>
      <c r="B10674" s="68"/>
      <c r="C10674" s="68"/>
      <c r="D10674" s="68"/>
      <c r="E10674" s="68"/>
      <c r="F10674" s="68"/>
      <c r="G10674" s="389"/>
      <c r="H10674" s="387" t="b" cm="1">
        <f t="array" aca="1" ref="H10674" ca="1">EsNegrita(BP[[#This Row],[CODIGO]])</f>
        <v>0</v>
      </c>
      <c r="I10674" s="387" t="b" cm="1">
        <f t="array" ref="I10674">_xlfn.LET(
    _xlpm.codigos_devolucion, _xlfn.UNIQUE(_xlfn._xlws.FILTER(BP[CODIGO], ISNUMBER(SEARCH("devoluci", BP[NOMBRE CUENTA])), {""})),
    ISNUMBER(MATCH(BP[[#This Row],[CODIGO]], _xlpm.codigos_devolucion, 0))
)</f>
        <v>0</v>
      </c>
    </row>
    <row r="10675" spans="1:9" x14ac:dyDescent="0.25">
      <c r="A10675" s="68"/>
      <c r="B10675" s="68"/>
      <c r="C10675" s="68"/>
      <c r="D10675" s="68"/>
      <c r="E10675" s="68"/>
      <c r="F10675" s="68"/>
      <c r="G10675" s="389"/>
      <c r="H10675" s="387" t="b" cm="1">
        <f t="array" aca="1" ref="H10675" ca="1">EsNegrita(BP[[#This Row],[CODIGO]])</f>
        <v>0</v>
      </c>
      <c r="I10675" s="387" t="b" cm="1">
        <f t="array" ref="I10675">_xlfn.LET(
    _xlpm.codigos_devolucion, _xlfn.UNIQUE(_xlfn._xlws.FILTER(BP[CODIGO], ISNUMBER(SEARCH("devoluci", BP[NOMBRE CUENTA])), {""})),
    ISNUMBER(MATCH(BP[[#This Row],[CODIGO]], _xlpm.codigos_devolucion, 0))
)</f>
        <v>0</v>
      </c>
    </row>
    <row r="10676" spans="1:9" x14ac:dyDescent="0.25">
      <c r="A10676" s="68"/>
      <c r="B10676" s="68"/>
      <c r="C10676" s="68"/>
      <c r="D10676" s="68"/>
      <c r="E10676" s="68"/>
      <c r="F10676" s="68"/>
      <c r="G10676" s="389"/>
      <c r="H10676" s="387" t="b" cm="1">
        <f t="array" aca="1" ref="H10676" ca="1">EsNegrita(BP[[#This Row],[CODIGO]])</f>
        <v>0</v>
      </c>
      <c r="I10676" s="387" t="b" cm="1">
        <f t="array" ref="I10676">_xlfn.LET(
    _xlpm.codigos_devolucion, _xlfn.UNIQUE(_xlfn._xlws.FILTER(BP[CODIGO], ISNUMBER(SEARCH("devoluci", BP[NOMBRE CUENTA])), {""})),
    ISNUMBER(MATCH(BP[[#This Row],[CODIGO]], _xlpm.codigos_devolucion, 0))
)</f>
        <v>0</v>
      </c>
    </row>
    <row r="10677" spans="1:9" x14ac:dyDescent="0.25">
      <c r="A10677" s="68"/>
      <c r="B10677" s="68"/>
      <c r="C10677" s="68"/>
      <c r="D10677" s="68"/>
      <c r="E10677" s="68"/>
      <c r="F10677" s="68"/>
      <c r="G10677" s="389"/>
      <c r="H10677" s="387" t="b" cm="1">
        <f t="array" aca="1" ref="H10677" ca="1">EsNegrita(BP[[#This Row],[CODIGO]])</f>
        <v>0</v>
      </c>
      <c r="I10677" s="387" t="b" cm="1">
        <f t="array" ref="I10677">_xlfn.LET(
    _xlpm.codigos_devolucion, _xlfn.UNIQUE(_xlfn._xlws.FILTER(BP[CODIGO], ISNUMBER(SEARCH("devoluci", BP[NOMBRE CUENTA])), {""})),
    ISNUMBER(MATCH(BP[[#This Row],[CODIGO]], _xlpm.codigos_devolucion, 0))
)</f>
        <v>0</v>
      </c>
    </row>
    <row r="10678" spans="1:9" x14ac:dyDescent="0.25">
      <c r="A10678" s="68"/>
      <c r="B10678" s="68"/>
      <c r="C10678" s="68"/>
      <c r="D10678" s="68"/>
      <c r="E10678" s="68"/>
      <c r="F10678" s="68"/>
      <c r="G10678" s="389"/>
      <c r="H10678" s="387" t="b" cm="1">
        <f t="array" aca="1" ref="H10678" ca="1">EsNegrita(BP[[#This Row],[CODIGO]])</f>
        <v>0</v>
      </c>
      <c r="I10678" s="387" t="b" cm="1">
        <f t="array" ref="I10678">_xlfn.LET(
    _xlpm.codigos_devolucion, _xlfn.UNIQUE(_xlfn._xlws.FILTER(BP[CODIGO], ISNUMBER(SEARCH("devoluci", BP[NOMBRE CUENTA])), {""})),
    ISNUMBER(MATCH(BP[[#This Row],[CODIGO]], _xlpm.codigos_devolucion, 0))
)</f>
        <v>0</v>
      </c>
    </row>
    <row r="10679" spans="1:9" x14ac:dyDescent="0.25">
      <c r="A10679" s="68"/>
      <c r="B10679" s="68"/>
      <c r="C10679" s="68"/>
      <c r="D10679" s="68"/>
      <c r="E10679" s="68"/>
      <c r="F10679" s="68"/>
      <c r="G10679" s="389"/>
      <c r="H10679" s="387" t="b" cm="1">
        <f t="array" aca="1" ref="H10679" ca="1">EsNegrita(BP[[#This Row],[CODIGO]])</f>
        <v>0</v>
      </c>
      <c r="I10679" s="387" t="b" cm="1">
        <f t="array" ref="I10679">_xlfn.LET(
    _xlpm.codigos_devolucion, _xlfn.UNIQUE(_xlfn._xlws.FILTER(BP[CODIGO], ISNUMBER(SEARCH("devoluci", BP[NOMBRE CUENTA])), {""})),
    ISNUMBER(MATCH(BP[[#This Row],[CODIGO]], _xlpm.codigos_devolucion, 0))
)</f>
        <v>0</v>
      </c>
    </row>
    <row r="10680" spans="1:9" x14ac:dyDescent="0.25">
      <c r="A10680" s="68"/>
      <c r="B10680" s="68"/>
      <c r="C10680" s="68"/>
      <c r="D10680" s="68"/>
      <c r="E10680" s="68"/>
      <c r="F10680" s="68"/>
      <c r="G10680" s="389"/>
      <c r="H10680" s="387" t="b" cm="1">
        <f t="array" aca="1" ref="H10680" ca="1">EsNegrita(BP[[#This Row],[CODIGO]])</f>
        <v>0</v>
      </c>
      <c r="I10680" s="387" t="b" cm="1">
        <f t="array" ref="I10680">_xlfn.LET(
    _xlpm.codigos_devolucion, _xlfn.UNIQUE(_xlfn._xlws.FILTER(BP[CODIGO], ISNUMBER(SEARCH("devoluci", BP[NOMBRE CUENTA])), {""})),
    ISNUMBER(MATCH(BP[[#This Row],[CODIGO]], _xlpm.codigos_devolucion, 0))
)</f>
        <v>0</v>
      </c>
    </row>
    <row r="10681" spans="1:9" x14ac:dyDescent="0.25">
      <c r="A10681" s="68"/>
      <c r="B10681" s="68"/>
      <c r="C10681" s="68"/>
      <c r="D10681" s="68"/>
      <c r="E10681" s="68"/>
      <c r="F10681" s="68"/>
      <c r="G10681" s="389"/>
      <c r="H10681" s="387" t="b" cm="1">
        <f t="array" aca="1" ref="H10681" ca="1">EsNegrita(BP[[#This Row],[CODIGO]])</f>
        <v>0</v>
      </c>
      <c r="I10681" s="387" t="b" cm="1">
        <f t="array" ref="I10681">_xlfn.LET(
    _xlpm.codigos_devolucion, _xlfn.UNIQUE(_xlfn._xlws.FILTER(BP[CODIGO], ISNUMBER(SEARCH("devoluci", BP[NOMBRE CUENTA])), {""})),
    ISNUMBER(MATCH(BP[[#This Row],[CODIGO]], _xlpm.codigos_devolucion, 0))
)</f>
        <v>0</v>
      </c>
    </row>
    <row r="10682" spans="1:9" x14ac:dyDescent="0.25">
      <c r="A10682" s="68"/>
      <c r="B10682" s="68"/>
      <c r="C10682" s="68"/>
      <c r="D10682" s="68"/>
      <c r="E10682" s="68"/>
      <c r="F10682" s="68"/>
      <c r="G10682" s="389"/>
      <c r="H10682" s="387" t="b" cm="1">
        <f t="array" aca="1" ref="H10682" ca="1">EsNegrita(BP[[#This Row],[CODIGO]])</f>
        <v>0</v>
      </c>
      <c r="I10682" s="387" t="b" cm="1">
        <f t="array" ref="I10682">_xlfn.LET(
    _xlpm.codigos_devolucion, _xlfn.UNIQUE(_xlfn._xlws.FILTER(BP[CODIGO], ISNUMBER(SEARCH("devoluci", BP[NOMBRE CUENTA])), {""})),
    ISNUMBER(MATCH(BP[[#This Row],[CODIGO]], _xlpm.codigos_devolucion, 0))
)</f>
        <v>0</v>
      </c>
    </row>
    <row r="10683" spans="1:9" x14ac:dyDescent="0.25">
      <c r="A10683" s="68"/>
      <c r="B10683" s="68"/>
      <c r="C10683" s="68"/>
      <c r="D10683" s="68"/>
      <c r="E10683" s="68"/>
      <c r="F10683" s="68"/>
      <c r="G10683" s="389"/>
      <c r="H10683" s="387" t="b" cm="1">
        <f t="array" aca="1" ref="H10683" ca="1">EsNegrita(BP[[#This Row],[CODIGO]])</f>
        <v>0</v>
      </c>
      <c r="I10683" s="387" t="b" cm="1">
        <f t="array" ref="I10683">_xlfn.LET(
    _xlpm.codigos_devolucion, _xlfn.UNIQUE(_xlfn._xlws.FILTER(BP[CODIGO], ISNUMBER(SEARCH("devoluci", BP[NOMBRE CUENTA])), {""})),
    ISNUMBER(MATCH(BP[[#This Row],[CODIGO]], _xlpm.codigos_devolucion, 0))
)</f>
        <v>0</v>
      </c>
    </row>
    <row r="10684" spans="1:9" x14ac:dyDescent="0.25">
      <c r="A10684" s="68"/>
      <c r="B10684" s="68"/>
      <c r="C10684" s="68"/>
      <c r="D10684" s="68"/>
      <c r="E10684" s="68"/>
      <c r="F10684" s="68"/>
      <c r="G10684" s="389"/>
      <c r="H10684" s="387" t="b" cm="1">
        <f t="array" aca="1" ref="H10684" ca="1">EsNegrita(BP[[#This Row],[CODIGO]])</f>
        <v>0</v>
      </c>
      <c r="I10684" s="387" t="b" cm="1">
        <f t="array" ref="I10684">_xlfn.LET(
    _xlpm.codigos_devolucion, _xlfn.UNIQUE(_xlfn._xlws.FILTER(BP[CODIGO], ISNUMBER(SEARCH("devoluci", BP[NOMBRE CUENTA])), {""})),
    ISNUMBER(MATCH(BP[[#This Row],[CODIGO]], _xlpm.codigos_devolucion, 0))
)</f>
        <v>0</v>
      </c>
    </row>
    <row r="10685" spans="1:9" x14ac:dyDescent="0.25">
      <c r="A10685" s="68"/>
      <c r="B10685" s="68"/>
      <c r="C10685" s="68"/>
      <c r="D10685" s="68"/>
      <c r="E10685" s="68"/>
      <c r="F10685" s="68"/>
      <c r="G10685" s="389"/>
      <c r="H10685" s="387" t="b" cm="1">
        <f t="array" aca="1" ref="H10685" ca="1">EsNegrita(BP[[#This Row],[CODIGO]])</f>
        <v>0</v>
      </c>
      <c r="I10685" s="387" t="b" cm="1">
        <f t="array" ref="I10685">_xlfn.LET(
    _xlpm.codigos_devolucion, _xlfn.UNIQUE(_xlfn._xlws.FILTER(BP[CODIGO], ISNUMBER(SEARCH("devoluci", BP[NOMBRE CUENTA])), {""})),
    ISNUMBER(MATCH(BP[[#This Row],[CODIGO]], _xlpm.codigos_devolucion, 0))
)</f>
        <v>0</v>
      </c>
    </row>
    <row r="10686" spans="1:9" x14ac:dyDescent="0.25">
      <c r="A10686" s="68"/>
      <c r="B10686" s="68"/>
      <c r="C10686" s="68"/>
      <c r="D10686" s="68"/>
      <c r="E10686" s="68"/>
      <c r="F10686" s="68"/>
      <c r="G10686" s="389"/>
      <c r="H10686" s="387" t="b" cm="1">
        <f t="array" aca="1" ref="H10686" ca="1">EsNegrita(BP[[#This Row],[CODIGO]])</f>
        <v>0</v>
      </c>
      <c r="I10686" s="387" t="b" cm="1">
        <f t="array" ref="I10686">_xlfn.LET(
    _xlpm.codigos_devolucion, _xlfn.UNIQUE(_xlfn._xlws.FILTER(BP[CODIGO], ISNUMBER(SEARCH("devoluci", BP[NOMBRE CUENTA])), {""})),
    ISNUMBER(MATCH(BP[[#This Row],[CODIGO]], _xlpm.codigos_devolucion, 0))
)</f>
        <v>0</v>
      </c>
    </row>
    <row r="10687" spans="1:9" x14ac:dyDescent="0.25">
      <c r="A10687" s="68"/>
      <c r="B10687" s="68"/>
      <c r="C10687" s="68"/>
      <c r="D10687" s="68"/>
      <c r="E10687" s="68"/>
      <c r="F10687" s="68"/>
      <c r="G10687" s="389"/>
      <c r="H10687" s="387" t="b" cm="1">
        <f t="array" aca="1" ref="H10687" ca="1">EsNegrita(BP[[#This Row],[CODIGO]])</f>
        <v>0</v>
      </c>
      <c r="I10687" s="387" t="b" cm="1">
        <f t="array" ref="I10687">_xlfn.LET(
    _xlpm.codigos_devolucion, _xlfn.UNIQUE(_xlfn._xlws.FILTER(BP[CODIGO], ISNUMBER(SEARCH("devoluci", BP[NOMBRE CUENTA])), {""})),
    ISNUMBER(MATCH(BP[[#This Row],[CODIGO]], _xlpm.codigos_devolucion, 0))
)</f>
        <v>0</v>
      </c>
    </row>
    <row r="10688" spans="1:9" x14ac:dyDescent="0.25">
      <c r="A10688" s="68"/>
      <c r="B10688" s="68"/>
      <c r="C10688" s="68"/>
      <c r="D10688" s="68"/>
      <c r="E10688" s="68"/>
      <c r="F10688" s="68"/>
      <c r="G10688" s="389"/>
      <c r="H10688" s="387" t="b" cm="1">
        <f t="array" aca="1" ref="H10688" ca="1">EsNegrita(BP[[#This Row],[CODIGO]])</f>
        <v>0</v>
      </c>
      <c r="I10688" s="387" t="b" cm="1">
        <f t="array" ref="I10688">_xlfn.LET(
    _xlpm.codigos_devolucion, _xlfn.UNIQUE(_xlfn._xlws.FILTER(BP[CODIGO], ISNUMBER(SEARCH("devoluci", BP[NOMBRE CUENTA])), {""})),
    ISNUMBER(MATCH(BP[[#This Row],[CODIGO]], _xlpm.codigos_devolucion, 0))
)</f>
        <v>0</v>
      </c>
    </row>
    <row r="10689" spans="1:9" x14ac:dyDescent="0.25">
      <c r="A10689" s="68"/>
      <c r="B10689" s="68"/>
      <c r="C10689" s="68"/>
      <c r="D10689" s="68"/>
      <c r="E10689" s="68"/>
      <c r="F10689" s="68"/>
      <c r="G10689" s="389"/>
      <c r="H10689" s="387" t="b" cm="1">
        <f t="array" aca="1" ref="H10689" ca="1">EsNegrita(BP[[#This Row],[CODIGO]])</f>
        <v>0</v>
      </c>
      <c r="I10689" s="387" t="b" cm="1">
        <f t="array" ref="I10689">_xlfn.LET(
    _xlpm.codigos_devolucion, _xlfn.UNIQUE(_xlfn._xlws.FILTER(BP[CODIGO], ISNUMBER(SEARCH("devoluci", BP[NOMBRE CUENTA])), {""})),
    ISNUMBER(MATCH(BP[[#This Row],[CODIGO]], _xlpm.codigos_devolucion, 0))
)</f>
        <v>0</v>
      </c>
    </row>
    <row r="10690" spans="1:9" x14ac:dyDescent="0.25">
      <c r="A10690" s="68"/>
      <c r="B10690" s="68"/>
      <c r="C10690" s="68"/>
      <c r="D10690" s="68"/>
      <c r="E10690" s="68"/>
      <c r="F10690" s="68"/>
      <c r="G10690" s="389"/>
      <c r="H10690" s="387" t="b" cm="1">
        <f t="array" aca="1" ref="H10690" ca="1">EsNegrita(BP[[#This Row],[CODIGO]])</f>
        <v>0</v>
      </c>
      <c r="I10690" s="387" t="b" cm="1">
        <f t="array" ref="I10690">_xlfn.LET(
    _xlpm.codigos_devolucion, _xlfn.UNIQUE(_xlfn._xlws.FILTER(BP[CODIGO], ISNUMBER(SEARCH("devoluci", BP[NOMBRE CUENTA])), {""})),
    ISNUMBER(MATCH(BP[[#This Row],[CODIGO]], _xlpm.codigos_devolucion, 0))
)</f>
        <v>0</v>
      </c>
    </row>
    <row r="10691" spans="1:9" x14ac:dyDescent="0.25">
      <c r="A10691" s="68"/>
      <c r="B10691" s="68"/>
      <c r="C10691" s="68"/>
      <c r="D10691" s="68"/>
      <c r="E10691" s="68"/>
      <c r="F10691" s="68"/>
      <c r="G10691" s="389"/>
      <c r="H10691" s="387" t="b" cm="1">
        <f t="array" aca="1" ref="H10691" ca="1">EsNegrita(BP[[#This Row],[CODIGO]])</f>
        <v>0</v>
      </c>
      <c r="I10691" s="387" t="b" cm="1">
        <f t="array" ref="I10691">_xlfn.LET(
    _xlpm.codigos_devolucion, _xlfn.UNIQUE(_xlfn._xlws.FILTER(BP[CODIGO], ISNUMBER(SEARCH("devoluci", BP[NOMBRE CUENTA])), {""})),
    ISNUMBER(MATCH(BP[[#This Row],[CODIGO]], _xlpm.codigos_devolucion, 0))
)</f>
        <v>0</v>
      </c>
    </row>
    <row r="10692" spans="1:9" x14ac:dyDescent="0.25">
      <c r="A10692" s="68"/>
      <c r="B10692" s="68"/>
      <c r="C10692" s="68"/>
      <c r="D10692" s="68"/>
      <c r="E10692" s="68"/>
      <c r="F10692" s="68"/>
      <c r="G10692" s="389"/>
      <c r="H10692" s="387" t="b" cm="1">
        <f t="array" aca="1" ref="H10692" ca="1">EsNegrita(BP[[#This Row],[CODIGO]])</f>
        <v>0</v>
      </c>
      <c r="I10692" s="387" t="b" cm="1">
        <f t="array" ref="I10692">_xlfn.LET(
    _xlpm.codigos_devolucion, _xlfn.UNIQUE(_xlfn._xlws.FILTER(BP[CODIGO], ISNUMBER(SEARCH("devoluci", BP[NOMBRE CUENTA])), {""})),
    ISNUMBER(MATCH(BP[[#This Row],[CODIGO]], _xlpm.codigos_devolucion, 0))
)</f>
        <v>0</v>
      </c>
    </row>
    <row r="10693" spans="1:9" x14ac:dyDescent="0.25">
      <c r="A10693" s="68"/>
      <c r="B10693" s="68"/>
      <c r="C10693" s="68"/>
      <c r="D10693" s="68"/>
      <c r="E10693" s="68"/>
      <c r="F10693" s="68"/>
      <c r="G10693" s="389"/>
      <c r="H10693" s="387" t="b" cm="1">
        <f t="array" aca="1" ref="H10693" ca="1">EsNegrita(BP[[#This Row],[CODIGO]])</f>
        <v>0</v>
      </c>
      <c r="I10693" s="387" t="b" cm="1">
        <f t="array" ref="I10693">_xlfn.LET(
    _xlpm.codigos_devolucion, _xlfn.UNIQUE(_xlfn._xlws.FILTER(BP[CODIGO], ISNUMBER(SEARCH("devoluci", BP[NOMBRE CUENTA])), {""})),
    ISNUMBER(MATCH(BP[[#This Row],[CODIGO]], _xlpm.codigos_devolucion, 0))
)</f>
        <v>0</v>
      </c>
    </row>
    <row r="10694" spans="1:9" x14ac:dyDescent="0.25">
      <c r="A10694" s="68"/>
      <c r="B10694" s="68"/>
      <c r="C10694" s="68"/>
      <c r="D10694" s="68"/>
      <c r="E10694" s="68"/>
      <c r="F10694" s="68"/>
      <c r="G10694" s="389"/>
      <c r="H10694" s="387" t="b" cm="1">
        <f t="array" aca="1" ref="H10694" ca="1">EsNegrita(BP[[#This Row],[CODIGO]])</f>
        <v>0</v>
      </c>
      <c r="I10694" s="387" t="b" cm="1">
        <f t="array" ref="I10694">_xlfn.LET(
    _xlpm.codigos_devolucion, _xlfn.UNIQUE(_xlfn._xlws.FILTER(BP[CODIGO], ISNUMBER(SEARCH("devoluci", BP[NOMBRE CUENTA])), {""})),
    ISNUMBER(MATCH(BP[[#This Row],[CODIGO]], _xlpm.codigos_devolucion, 0))
)</f>
        <v>0</v>
      </c>
    </row>
    <row r="10695" spans="1:9" x14ac:dyDescent="0.25">
      <c r="A10695" s="68"/>
      <c r="B10695" s="68"/>
      <c r="C10695" s="68"/>
      <c r="D10695" s="68"/>
      <c r="E10695" s="68"/>
      <c r="F10695" s="68"/>
      <c r="G10695" s="389"/>
      <c r="H10695" s="387" t="b" cm="1">
        <f t="array" aca="1" ref="H10695" ca="1">EsNegrita(BP[[#This Row],[CODIGO]])</f>
        <v>0</v>
      </c>
      <c r="I10695" s="387" t="b" cm="1">
        <f t="array" ref="I10695">_xlfn.LET(
    _xlpm.codigos_devolucion, _xlfn.UNIQUE(_xlfn._xlws.FILTER(BP[CODIGO], ISNUMBER(SEARCH("devoluci", BP[NOMBRE CUENTA])), {""})),
    ISNUMBER(MATCH(BP[[#This Row],[CODIGO]], _xlpm.codigos_devolucion, 0))
)</f>
        <v>0</v>
      </c>
    </row>
    <row r="10696" spans="1:9" x14ac:dyDescent="0.25">
      <c r="A10696" s="68"/>
      <c r="B10696" s="68"/>
      <c r="C10696" s="68"/>
      <c r="D10696" s="68"/>
      <c r="E10696" s="68"/>
      <c r="F10696" s="68"/>
      <c r="G10696" s="389"/>
      <c r="H10696" s="387" t="b" cm="1">
        <f t="array" aca="1" ref="H10696" ca="1">EsNegrita(BP[[#This Row],[CODIGO]])</f>
        <v>0</v>
      </c>
      <c r="I10696" s="387" t="b" cm="1">
        <f t="array" ref="I10696">_xlfn.LET(
    _xlpm.codigos_devolucion, _xlfn.UNIQUE(_xlfn._xlws.FILTER(BP[CODIGO], ISNUMBER(SEARCH("devoluci", BP[NOMBRE CUENTA])), {""})),
    ISNUMBER(MATCH(BP[[#This Row],[CODIGO]], _xlpm.codigos_devolucion, 0))
)</f>
        <v>0</v>
      </c>
    </row>
    <row r="10697" spans="1:9" x14ac:dyDescent="0.25">
      <c r="A10697" s="68"/>
      <c r="B10697" s="68"/>
      <c r="C10697" s="68"/>
      <c r="D10697" s="68"/>
      <c r="E10697" s="68"/>
      <c r="F10697" s="68"/>
      <c r="G10697" s="389"/>
      <c r="H10697" s="387" t="b" cm="1">
        <f t="array" aca="1" ref="H10697" ca="1">EsNegrita(BP[[#This Row],[CODIGO]])</f>
        <v>0</v>
      </c>
      <c r="I10697" s="387" t="b" cm="1">
        <f t="array" ref="I10697">_xlfn.LET(
    _xlpm.codigos_devolucion, _xlfn.UNIQUE(_xlfn._xlws.FILTER(BP[CODIGO], ISNUMBER(SEARCH("devoluci", BP[NOMBRE CUENTA])), {""})),
    ISNUMBER(MATCH(BP[[#This Row],[CODIGO]], _xlpm.codigos_devolucion, 0))
)</f>
        <v>0</v>
      </c>
    </row>
    <row r="10698" spans="1:9" x14ac:dyDescent="0.25">
      <c r="A10698" s="68"/>
      <c r="B10698" s="68"/>
      <c r="C10698" s="68"/>
      <c r="D10698" s="68"/>
      <c r="E10698" s="68"/>
      <c r="F10698" s="68"/>
      <c r="G10698" s="389"/>
      <c r="H10698" s="387" t="b" cm="1">
        <f t="array" aca="1" ref="H10698" ca="1">EsNegrita(BP[[#This Row],[CODIGO]])</f>
        <v>0</v>
      </c>
      <c r="I10698" s="387" t="b" cm="1">
        <f t="array" ref="I10698">_xlfn.LET(
    _xlpm.codigos_devolucion, _xlfn.UNIQUE(_xlfn._xlws.FILTER(BP[CODIGO], ISNUMBER(SEARCH("devoluci", BP[NOMBRE CUENTA])), {""})),
    ISNUMBER(MATCH(BP[[#This Row],[CODIGO]], _xlpm.codigos_devolucion, 0))
)</f>
        <v>0</v>
      </c>
    </row>
    <row r="10699" spans="1:9" x14ac:dyDescent="0.25">
      <c r="A10699" s="68"/>
      <c r="B10699" s="68"/>
      <c r="C10699" s="68"/>
      <c r="D10699" s="68"/>
      <c r="E10699" s="68"/>
      <c r="F10699" s="68"/>
      <c r="G10699" s="389"/>
      <c r="H10699" s="387" t="b" cm="1">
        <f t="array" aca="1" ref="H10699" ca="1">EsNegrita(BP[[#This Row],[CODIGO]])</f>
        <v>0</v>
      </c>
      <c r="I10699" s="387" t="b" cm="1">
        <f t="array" ref="I10699">_xlfn.LET(
    _xlpm.codigos_devolucion, _xlfn.UNIQUE(_xlfn._xlws.FILTER(BP[CODIGO], ISNUMBER(SEARCH("devoluci", BP[NOMBRE CUENTA])), {""})),
    ISNUMBER(MATCH(BP[[#This Row],[CODIGO]], _xlpm.codigos_devolucion, 0))
)</f>
        <v>0</v>
      </c>
    </row>
    <row r="10700" spans="1:9" x14ac:dyDescent="0.25">
      <c r="A10700" s="68"/>
      <c r="B10700" s="68"/>
      <c r="C10700" s="68"/>
      <c r="D10700" s="68"/>
      <c r="E10700" s="68"/>
      <c r="F10700" s="68"/>
      <c r="G10700" s="389"/>
      <c r="H10700" s="387" t="b" cm="1">
        <f t="array" aca="1" ref="H10700" ca="1">EsNegrita(BP[[#This Row],[CODIGO]])</f>
        <v>0</v>
      </c>
      <c r="I10700" s="387" t="b" cm="1">
        <f t="array" ref="I10700">_xlfn.LET(
    _xlpm.codigos_devolucion, _xlfn.UNIQUE(_xlfn._xlws.FILTER(BP[CODIGO], ISNUMBER(SEARCH("devoluci", BP[NOMBRE CUENTA])), {""})),
    ISNUMBER(MATCH(BP[[#This Row],[CODIGO]], _xlpm.codigos_devolucion, 0))
)</f>
        <v>0</v>
      </c>
    </row>
    <row r="10701" spans="1:9" x14ac:dyDescent="0.25">
      <c r="A10701" s="68"/>
      <c r="B10701" s="68"/>
      <c r="C10701" s="68"/>
      <c r="D10701" s="68"/>
      <c r="E10701" s="68"/>
      <c r="F10701" s="68"/>
      <c r="G10701" s="389"/>
      <c r="H10701" s="387" t="b" cm="1">
        <f t="array" aca="1" ref="H10701" ca="1">EsNegrita(BP[[#This Row],[CODIGO]])</f>
        <v>0</v>
      </c>
      <c r="I10701" s="387" t="b" cm="1">
        <f t="array" ref="I10701">_xlfn.LET(
    _xlpm.codigos_devolucion, _xlfn.UNIQUE(_xlfn._xlws.FILTER(BP[CODIGO], ISNUMBER(SEARCH("devoluci", BP[NOMBRE CUENTA])), {""})),
    ISNUMBER(MATCH(BP[[#This Row],[CODIGO]], _xlpm.codigos_devolucion, 0))
)</f>
        <v>0</v>
      </c>
    </row>
    <row r="10702" spans="1:9" x14ac:dyDescent="0.25">
      <c r="A10702" s="68"/>
      <c r="B10702" s="68"/>
      <c r="C10702" s="68"/>
      <c r="D10702" s="68"/>
      <c r="E10702" s="68"/>
      <c r="F10702" s="68"/>
      <c r="G10702" s="389"/>
      <c r="H10702" s="387" t="b" cm="1">
        <f t="array" aca="1" ref="H10702" ca="1">EsNegrita(BP[[#This Row],[CODIGO]])</f>
        <v>0</v>
      </c>
      <c r="I10702" s="387" t="b" cm="1">
        <f t="array" ref="I10702">_xlfn.LET(
    _xlpm.codigos_devolucion, _xlfn.UNIQUE(_xlfn._xlws.FILTER(BP[CODIGO], ISNUMBER(SEARCH("devoluci", BP[NOMBRE CUENTA])), {""})),
    ISNUMBER(MATCH(BP[[#This Row],[CODIGO]], _xlpm.codigos_devolucion, 0))
)</f>
        <v>0</v>
      </c>
    </row>
    <row r="10703" spans="1:9" x14ac:dyDescent="0.25">
      <c r="A10703" s="68"/>
      <c r="B10703" s="68"/>
      <c r="C10703" s="68"/>
      <c r="D10703" s="68"/>
      <c r="E10703" s="68"/>
      <c r="F10703" s="68"/>
      <c r="G10703" s="389"/>
      <c r="H10703" s="387" t="b" cm="1">
        <f t="array" aca="1" ref="H10703" ca="1">EsNegrita(BP[[#This Row],[CODIGO]])</f>
        <v>0</v>
      </c>
      <c r="I10703" s="387" t="b" cm="1">
        <f t="array" ref="I10703">_xlfn.LET(
    _xlpm.codigos_devolucion, _xlfn.UNIQUE(_xlfn._xlws.FILTER(BP[CODIGO], ISNUMBER(SEARCH("devoluci", BP[NOMBRE CUENTA])), {""})),
    ISNUMBER(MATCH(BP[[#This Row],[CODIGO]], _xlpm.codigos_devolucion, 0))
)</f>
        <v>0</v>
      </c>
    </row>
    <row r="10704" spans="1:9" x14ac:dyDescent="0.25">
      <c r="A10704" s="68"/>
      <c r="B10704" s="68"/>
      <c r="C10704" s="68"/>
      <c r="D10704" s="68"/>
      <c r="E10704" s="68"/>
      <c r="F10704" s="68"/>
      <c r="G10704" s="389"/>
      <c r="H10704" s="387" t="b" cm="1">
        <f t="array" aca="1" ref="H10704" ca="1">EsNegrita(BP[[#This Row],[CODIGO]])</f>
        <v>0</v>
      </c>
      <c r="I10704" s="387" t="b" cm="1">
        <f t="array" ref="I10704">_xlfn.LET(
    _xlpm.codigos_devolucion, _xlfn.UNIQUE(_xlfn._xlws.FILTER(BP[CODIGO], ISNUMBER(SEARCH("devoluci", BP[NOMBRE CUENTA])), {""})),
    ISNUMBER(MATCH(BP[[#This Row],[CODIGO]], _xlpm.codigos_devolucion, 0))
)</f>
        <v>0</v>
      </c>
    </row>
    <row r="10705" spans="1:9" x14ac:dyDescent="0.25">
      <c r="A10705" s="68"/>
      <c r="B10705" s="68"/>
      <c r="C10705" s="68"/>
      <c r="D10705" s="68"/>
      <c r="E10705" s="68"/>
      <c r="F10705" s="68"/>
      <c r="G10705" s="389"/>
      <c r="H10705" s="387" t="b" cm="1">
        <f t="array" aca="1" ref="H10705" ca="1">EsNegrita(BP[[#This Row],[CODIGO]])</f>
        <v>0</v>
      </c>
      <c r="I10705" s="387" t="b" cm="1">
        <f t="array" ref="I10705">_xlfn.LET(
    _xlpm.codigos_devolucion, _xlfn.UNIQUE(_xlfn._xlws.FILTER(BP[CODIGO], ISNUMBER(SEARCH("devoluci", BP[NOMBRE CUENTA])), {""})),
    ISNUMBER(MATCH(BP[[#This Row],[CODIGO]], _xlpm.codigos_devolucion, 0))
)</f>
        <v>0</v>
      </c>
    </row>
    <row r="10706" spans="1:9" x14ac:dyDescent="0.25">
      <c r="A10706" s="68"/>
      <c r="B10706" s="68"/>
      <c r="C10706" s="68"/>
      <c r="D10706" s="68"/>
      <c r="E10706" s="68"/>
      <c r="F10706" s="68"/>
      <c r="G10706" s="389"/>
      <c r="H10706" s="387" t="b" cm="1">
        <f t="array" aca="1" ref="H10706" ca="1">EsNegrita(BP[[#This Row],[CODIGO]])</f>
        <v>0</v>
      </c>
      <c r="I10706" s="387" t="b" cm="1">
        <f t="array" ref="I10706">_xlfn.LET(
    _xlpm.codigos_devolucion, _xlfn.UNIQUE(_xlfn._xlws.FILTER(BP[CODIGO], ISNUMBER(SEARCH("devoluci", BP[NOMBRE CUENTA])), {""})),
    ISNUMBER(MATCH(BP[[#This Row],[CODIGO]], _xlpm.codigos_devolucion, 0))
)</f>
        <v>0</v>
      </c>
    </row>
    <row r="10707" spans="1:9" x14ac:dyDescent="0.25">
      <c r="A10707" s="68"/>
      <c r="B10707" s="68"/>
      <c r="C10707" s="68"/>
      <c r="D10707" s="68"/>
      <c r="E10707" s="68"/>
      <c r="F10707" s="68"/>
      <c r="G10707" s="389"/>
      <c r="H10707" s="387" t="b" cm="1">
        <f t="array" aca="1" ref="H10707" ca="1">EsNegrita(BP[[#This Row],[CODIGO]])</f>
        <v>0</v>
      </c>
      <c r="I10707" s="387" t="b" cm="1">
        <f t="array" ref="I10707">_xlfn.LET(
    _xlpm.codigos_devolucion, _xlfn.UNIQUE(_xlfn._xlws.FILTER(BP[CODIGO], ISNUMBER(SEARCH("devoluci", BP[NOMBRE CUENTA])), {""})),
    ISNUMBER(MATCH(BP[[#This Row],[CODIGO]], _xlpm.codigos_devolucion, 0))
)</f>
        <v>0</v>
      </c>
    </row>
    <row r="10708" spans="1:9" x14ac:dyDescent="0.25">
      <c r="A10708" s="68"/>
      <c r="B10708" s="68"/>
      <c r="C10708" s="68"/>
      <c r="D10708" s="68"/>
      <c r="E10708" s="68"/>
      <c r="F10708" s="68"/>
      <c r="G10708" s="389"/>
      <c r="H10708" s="387" t="b" cm="1">
        <f t="array" aca="1" ref="H10708" ca="1">EsNegrita(BP[[#This Row],[CODIGO]])</f>
        <v>0</v>
      </c>
      <c r="I10708" s="387" t="b" cm="1">
        <f t="array" ref="I10708">_xlfn.LET(
    _xlpm.codigos_devolucion, _xlfn.UNIQUE(_xlfn._xlws.FILTER(BP[CODIGO], ISNUMBER(SEARCH("devoluci", BP[NOMBRE CUENTA])), {""})),
    ISNUMBER(MATCH(BP[[#This Row],[CODIGO]], _xlpm.codigos_devolucion, 0))
)</f>
        <v>0</v>
      </c>
    </row>
    <row r="10709" spans="1:9" x14ac:dyDescent="0.25">
      <c r="A10709" s="68"/>
      <c r="B10709" s="68"/>
      <c r="C10709" s="68"/>
      <c r="D10709" s="68"/>
      <c r="E10709" s="68"/>
      <c r="F10709" s="68"/>
      <c r="G10709" s="389"/>
      <c r="H10709" s="387" t="b" cm="1">
        <f t="array" aca="1" ref="H10709" ca="1">EsNegrita(BP[[#This Row],[CODIGO]])</f>
        <v>0</v>
      </c>
      <c r="I10709" s="387" t="b" cm="1">
        <f t="array" ref="I10709">_xlfn.LET(
    _xlpm.codigos_devolucion, _xlfn.UNIQUE(_xlfn._xlws.FILTER(BP[CODIGO], ISNUMBER(SEARCH("devoluci", BP[NOMBRE CUENTA])), {""})),
    ISNUMBER(MATCH(BP[[#This Row],[CODIGO]], _xlpm.codigos_devolucion, 0))
)</f>
        <v>0</v>
      </c>
    </row>
    <row r="10710" spans="1:9" x14ac:dyDescent="0.25">
      <c r="A10710" s="68"/>
      <c r="B10710" s="68"/>
      <c r="C10710" s="68"/>
      <c r="D10710" s="68"/>
      <c r="E10710" s="68"/>
      <c r="F10710" s="68"/>
      <c r="G10710" s="389"/>
      <c r="H10710" s="387" t="b" cm="1">
        <f t="array" aca="1" ref="H10710" ca="1">EsNegrita(BP[[#This Row],[CODIGO]])</f>
        <v>0</v>
      </c>
      <c r="I10710" s="387" t="b" cm="1">
        <f t="array" ref="I10710">_xlfn.LET(
    _xlpm.codigos_devolucion, _xlfn.UNIQUE(_xlfn._xlws.FILTER(BP[CODIGO], ISNUMBER(SEARCH("devoluci", BP[NOMBRE CUENTA])), {""})),
    ISNUMBER(MATCH(BP[[#This Row],[CODIGO]], _xlpm.codigos_devolucion, 0))
)</f>
        <v>0</v>
      </c>
    </row>
    <row r="10711" spans="1:9" x14ac:dyDescent="0.25">
      <c r="A10711" s="68"/>
      <c r="B10711" s="68"/>
      <c r="C10711" s="68"/>
      <c r="D10711" s="68"/>
      <c r="E10711" s="68"/>
      <c r="F10711" s="68"/>
      <c r="G10711" s="389"/>
      <c r="H10711" s="387" t="b" cm="1">
        <f t="array" aca="1" ref="H10711" ca="1">EsNegrita(BP[[#This Row],[CODIGO]])</f>
        <v>0</v>
      </c>
      <c r="I10711" s="387" t="b" cm="1">
        <f t="array" ref="I10711">_xlfn.LET(
    _xlpm.codigos_devolucion, _xlfn.UNIQUE(_xlfn._xlws.FILTER(BP[CODIGO], ISNUMBER(SEARCH("devoluci", BP[NOMBRE CUENTA])), {""})),
    ISNUMBER(MATCH(BP[[#This Row],[CODIGO]], _xlpm.codigos_devolucion, 0))
)</f>
        <v>0</v>
      </c>
    </row>
    <row r="10712" spans="1:9" x14ac:dyDescent="0.25">
      <c r="A10712" s="68"/>
      <c r="B10712" s="68"/>
      <c r="C10712" s="68"/>
      <c r="D10712" s="68"/>
      <c r="E10712" s="68"/>
      <c r="F10712" s="68"/>
      <c r="G10712" s="389"/>
      <c r="H10712" s="387" t="b" cm="1">
        <f t="array" aca="1" ref="H10712" ca="1">EsNegrita(BP[[#This Row],[CODIGO]])</f>
        <v>0</v>
      </c>
      <c r="I10712" s="387" t="b" cm="1">
        <f t="array" ref="I10712">_xlfn.LET(
    _xlpm.codigos_devolucion, _xlfn.UNIQUE(_xlfn._xlws.FILTER(BP[CODIGO], ISNUMBER(SEARCH("devoluci", BP[NOMBRE CUENTA])), {""})),
    ISNUMBER(MATCH(BP[[#This Row],[CODIGO]], _xlpm.codigos_devolucion, 0))
)</f>
        <v>0</v>
      </c>
    </row>
    <row r="10713" spans="1:9" x14ac:dyDescent="0.25">
      <c r="A10713" s="68"/>
      <c r="B10713" s="68"/>
      <c r="C10713" s="68"/>
      <c r="D10713" s="68"/>
      <c r="E10713" s="68"/>
      <c r="F10713" s="68"/>
      <c r="G10713" s="389"/>
      <c r="H10713" s="387" t="b" cm="1">
        <f t="array" aca="1" ref="H10713" ca="1">EsNegrita(BP[[#This Row],[CODIGO]])</f>
        <v>0</v>
      </c>
      <c r="I10713" s="387" t="b" cm="1">
        <f t="array" ref="I10713">_xlfn.LET(
    _xlpm.codigos_devolucion, _xlfn.UNIQUE(_xlfn._xlws.FILTER(BP[CODIGO], ISNUMBER(SEARCH("devoluci", BP[NOMBRE CUENTA])), {""})),
    ISNUMBER(MATCH(BP[[#This Row],[CODIGO]], _xlpm.codigos_devolucion, 0))
)</f>
        <v>0</v>
      </c>
    </row>
    <row r="10714" spans="1:9" x14ac:dyDescent="0.25">
      <c r="A10714" s="68"/>
      <c r="B10714" s="68"/>
      <c r="C10714" s="68"/>
      <c r="D10714" s="68"/>
      <c r="E10714" s="68"/>
      <c r="F10714" s="68"/>
      <c r="G10714" s="389"/>
      <c r="H10714" s="387" t="b" cm="1">
        <f t="array" aca="1" ref="H10714" ca="1">EsNegrita(BP[[#This Row],[CODIGO]])</f>
        <v>0</v>
      </c>
      <c r="I10714" s="387" t="b" cm="1">
        <f t="array" ref="I10714">_xlfn.LET(
    _xlpm.codigos_devolucion, _xlfn.UNIQUE(_xlfn._xlws.FILTER(BP[CODIGO], ISNUMBER(SEARCH("devoluci", BP[NOMBRE CUENTA])), {""})),
    ISNUMBER(MATCH(BP[[#This Row],[CODIGO]], _xlpm.codigos_devolucion, 0))
)</f>
        <v>0</v>
      </c>
    </row>
    <row r="10715" spans="1:9" x14ac:dyDescent="0.25">
      <c r="A10715" s="68"/>
      <c r="B10715" s="68"/>
      <c r="C10715" s="68"/>
      <c r="D10715" s="68"/>
      <c r="E10715" s="68"/>
      <c r="F10715" s="68"/>
      <c r="G10715" s="389"/>
      <c r="H10715" s="387" t="b" cm="1">
        <f t="array" aca="1" ref="H10715" ca="1">EsNegrita(BP[[#This Row],[CODIGO]])</f>
        <v>0</v>
      </c>
      <c r="I10715" s="387" t="b" cm="1">
        <f t="array" ref="I10715">_xlfn.LET(
    _xlpm.codigos_devolucion, _xlfn.UNIQUE(_xlfn._xlws.FILTER(BP[CODIGO], ISNUMBER(SEARCH("devoluci", BP[NOMBRE CUENTA])), {""})),
    ISNUMBER(MATCH(BP[[#This Row],[CODIGO]], _xlpm.codigos_devolucion, 0))
)</f>
        <v>0</v>
      </c>
    </row>
    <row r="10716" spans="1:9" x14ac:dyDescent="0.25">
      <c r="A10716" s="68"/>
      <c r="B10716" s="68"/>
      <c r="C10716" s="68"/>
      <c r="D10716" s="68"/>
      <c r="E10716" s="68"/>
      <c r="F10716" s="68"/>
      <c r="G10716" s="389"/>
      <c r="H10716" s="387" t="b" cm="1">
        <f t="array" aca="1" ref="H10716" ca="1">EsNegrita(BP[[#This Row],[CODIGO]])</f>
        <v>0</v>
      </c>
      <c r="I10716" s="387" t="b" cm="1">
        <f t="array" ref="I10716">_xlfn.LET(
    _xlpm.codigos_devolucion, _xlfn.UNIQUE(_xlfn._xlws.FILTER(BP[CODIGO], ISNUMBER(SEARCH("devoluci", BP[NOMBRE CUENTA])), {""})),
    ISNUMBER(MATCH(BP[[#This Row],[CODIGO]], _xlpm.codigos_devolucion, 0))
)</f>
        <v>0</v>
      </c>
    </row>
    <row r="10717" spans="1:9" x14ac:dyDescent="0.25">
      <c r="A10717" s="68"/>
      <c r="B10717" s="68"/>
      <c r="C10717" s="68"/>
      <c r="D10717" s="68"/>
      <c r="E10717" s="68"/>
      <c r="F10717" s="68"/>
      <c r="G10717" s="389"/>
      <c r="H10717" s="387" t="b" cm="1">
        <f t="array" aca="1" ref="H10717" ca="1">EsNegrita(BP[[#This Row],[CODIGO]])</f>
        <v>0</v>
      </c>
      <c r="I10717" s="387" t="b" cm="1">
        <f t="array" ref="I10717">_xlfn.LET(
    _xlpm.codigos_devolucion, _xlfn.UNIQUE(_xlfn._xlws.FILTER(BP[CODIGO], ISNUMBER(SEARCH("devoluci", BP[NOMBRE CUENTA])), {""})),
    ISNUMBER(MATCH(BP[[#This Row],[CODIGO]], _xlpm.codigos_devolucion, 0))
)</f>
        <v>0</v>
      </c>
    </row>
    <row r="10718" spans="1:9" x14ac:dyDescent="0.25">
      <c r="A10718" s="68"/>
      <c r="B10718" s="68"/>
      <c r="C10718" s="68"/>
      <c r="D10718" s="68"/>
      <c r="E10718" s="68"/>
      <c r="F10718" s="68"/>
      <c r="G10718" s="389"/>
      <c r="H10718" s="387" t="b" cm="1">
        <f t="array" aca="1" ref="H10718" ca="1">EsNegrita(BP[[#This Row],[CODIGO]])</f>
        <v>0</v>
      </c>
      <c r="I10718" s="387" t="b" cm="1">
        <f t="array" ref="I10718">_xlfn.LET(
    _xlpm.codigos_devolucion, _xlfn.UNIQUE(_xlfn._xlws.FILTER(BP[CODIGO], ISNUMBER(SEARCH("devoluci", BP[NOMBRE CUENTA])), {""})),
    ISNUMBER(MATCH(BP[[#This Row],[CODIGO]], _xlpm.codigos_devolucion, 0))
)</f>
        <v>0</v>
      </c>
    </row>
    <row r="10719" spans="1:9" x14ac:dyDescent="0.25">
      <c r="A10719" s="68"/>
      <c r="B10719" s="68"/>
      <c r="C10719" s="68"/>
      <c r="D10719" s="68"/>
      <c r="E10719" s="68"/>
      <c r="F10719" s="68"/>
      <c r="G10719" s="389"/>
      <c r="H10719" s="387" t="b" cm="1">
        <f t="array" aca="1" ref="H10719" ca="1">EsNegrita(BP[[#This Row],[CODIGO]])</f>
        <v>0</v>
      </c>
      <c r="I10719" s="387" t="b" cm="1">
        <f t="array" ref="I10719">_xlfn.LET(
    _xlpm.codigos_devolucion, _xlfn.UNIQUE(_xlfn._xlws.FILTER(BP[CODIGO], ISNUMBER(SEARCH("devoluci", BP[NOMBRE CUENTA])), {""})),
    ISNUMBER(MATCH(BP[[#This Row],[CODIGO]], _xlpm.codigos_devolucion, 0))
)</f>
        <v>0</v>
      </c>
    </row>
    <row r="10720" spans="1:9" x14ac:dyDescent="0.25">
      <c r="A10720" s="68"/>
      <c r="B10720" s="68"/>
      <c r="C10720" s="68"/>
      <c r="D10720" s="68"/>
      <c r="E10720" s="68"/>
      <c r="F10720" s="68"/>
      <c r="G10720" s="389"/>
      <c r="H10720" s="387" t="b" cm="1">
        <f t="array" aca="1" ref="H10720" ca="1">EsNegrita(BP[[#This Row],[CODIGO]])</f>
        <v>0</v>
      </c>
      <c r="I10720" s="387" t="b" cm="1">
        <f t="array" ref="I10720">_xlfn.LET(
    _xlpm.codigos_devolucion, _xlfn.UNIQUE(_xlfn._xlws.FILTER(BP[CODIGO], ISNUMBER(SEARCH("devoluci", BP[NOMBRE CUENTA])), {""})),
    ISNUMBER(MATCH(BP[[#This Row],[CODIGO]], _xlpm.codigos_devolucion, 0))
)</f>
        <v>0</v>
      </c>
    </row>
    <row r="10721" spans="1:9" x14ac:dyDescent="0.25">
      <c r="A10721" s="68"/>
      <c r="B10721" s="68"/>
      <c r="C10721" s="68"/>
      <c r="D10721" s="68"/>
      <c r="E10721" s="68"/>
      <c r="F10721" s="68"/>
      <c r="G10721" s="389"/>
      <c r="H10721" s="387" t="b" cm="1">
        <f t="array" aca="1" ref="H10721" ca="1">EsNegrita(BP[[#This Row],[CODIGO]])</f>
        <v>0</v>
      </c>
      <c r="I10721" s="387" t="b" cm="1">
        <f t="array" ref="I10721">_xlfn.LET(
    _xlpm.codigos_devolucion, _xlfn.UNIQUE(_xlfn._xlws.FILTER(BP[CODIGO], ISNUMBER(SEARCH("devoluci", BP[NOMBRE CUENTA])), {""})),
    ISNUMBER(MATCH(BP[[#This Row],[CODIGO]], _xlpm.codigos_devolucion, 0))
)</f>
        <v>0</v>
      </c>
    </row>
    <row r="10722" spans="1:9" x14ac:dyDescent="0.25">
      <c r="A10722" s="68"/>
      <c r="B10722" s="68"/>
      <c r="C10722" s="68"/>
      <c r="D10722" s="68"/>
      <c r="E10722" s="68"/>
      <c r="F10722" s="68"/>
      <c r="G10722" s="389"/>
      <c r="H10722" s="387" t="b" cm="1">
        <f t="array" aca="1" ref="H10722" ca="1">EsNegrita(BP[[#This Row],[CODIGO]])</f>
        <v>0</v>
      </c>
      <c r="I10722" s="387" t="b" cm="1">
        <f t="array" ref="I10722">_xlfn.LET(
    _xlpm.codigos_devolucion, _xlfn.UNIQUE(_xlfn._xlws.FILTER(BP[CODIGO], ISNUMBER(SEARCH("devoluci", BP[NOMBRE CUENTA])), {""})),
    ISNUMBER(MATCH(BP[[#This Row],[CODIGO]], _xlpm.codigos_devolucion, 0))
)</f>
        <v>0</v>
      </c>
    </row>
    <row r="10723" spans="1:9" x14ac:dyDescent="0.25">
      <c r="A10723" s="68"/>
      <c r="B10723" s="68"/>
      <c r="C10723" s="68"/>
      <c r="D10723" s="68"/>
      <c r="E10723" s="68"/>
      <c r="F10723" s="68"/>
      <c r="G10723" s="389"/>
      <c r="H10723" s="387" t="b" cm="1">
        <f t="array" aca="1" ref="H10723" ca="1">EsNegrita(BP[[#This Row],[CODIGO]])</f>
        <v>0</v>
      </c>
      <c r="I10723" s="387" t="b" cm="1">
        <f t="array" ref="I10723">_xlfn.LET(
    _xlpm.codigos_devolucion, _xlfn.UNIQUE(_xlfn._xlws.FILTER(BP[CODIGO], ISNUMBER(SEARCH("devoluci", BP[NOMBRE CUENTA])), {""})),
    ISNUMBER(MATCH(BP[[#This Row],[CODIGO]], _xlpm.codigos_devolucion, 0))
)</f>
        <v>0</v>
      </c>
    </row>
    <row r="10724" spans="1:9" x14ac:dyDescent="0.25">
      <c r="A10724" s="68"/>
      <c r="B10724" s="68"/>
      <c r="C10724" s="68"/>
      <c r="D10724" s="68"/>
      <c r="E10724" s="68"/>
      <c r="F10724" s="68"/>
      <c r="G10724" s="389"/>
      <c r="H10724" s="387" t="b" cm="1">
        <f t="array" aca="1" ref="H10724" ca="1">EsNegrita(BP[[#This Row],[CODIGO]])</f>
        <v>0</v>
      </c>
      <c r="I10724" s="387" t="b" cm="1">
        <f t="array" ref="I10724">_xlfn.LET(
    _xlpm.codigos_devolucion, _xlfn.UNIQUE(_xlfn._xlws.FILTER(BP[CODIGO], ISNUMBER(SEARCH("devoluci", BP[NOMBRE CUENTA])), {""})),
    ISNUMBER(MATCH(BP[[#This Row],[CODIGO]], _xlpm.codigos_devolucion, 0))
)</f>
        <v>0</v>
      </c>
    </row>
    <row r="10725" spans="1:9" x14ac:dyDescent="0.25">
      <c r="A10725" s="68"/>
      <c r="B10725" s="68"/>
      <c r="C10725" s="68"/>
      <c r="D10725" s="68"/>
      <c r="E10725" s="68"/>
      <c r="F10725" s="68"/>
      <c r="G10725" s="389"/>
      <c r="H10725" s="387" t="b" cm="1">
        <f t="array" aca="1" ref="H10725" ca="1">EsNegrita(BP[[#This Row],[CODIGO]])</f>
        <v>0</v>
      </c>
      <c r="I10725" s="387" t="b" cm="1">
        <f t="array" ref="I10725">_xlfn.LET(
    _xlpm.codigos_devolucion, _xlfn.UNIQUE(_xlfn._xlws.FILTER(BP[CODIGO], ISNUMBER(SEARCH("devoluci", BP[NOMBRE CUENTA])), {""})),
    ISNUMBER(MATCH(BP[[#This Row],[CODIGO]], _xlpm.codigos_devolucion, 0))
)</f>
        <v>0</v>
      </c>
    </row>
    <row r="10726" spans="1:9" x14ac:dyDescent="0.25">
      <c r="A10726" s="68"/>
      <c r="B10726" s="68"/>
      <c r="C10726" s="68"/>
      <c r="D10726" s="68"/>
      <c r="E10726" s="68"/>
      <c r="F10726" s="68"/>
      <c r="G10726" s="389"/>
      <c r="H10726" s="387" t="b" cm="1">
        <f t="array" aca="1" ref="H10726" ca="1">EsNegrita(BP[[#This Row],[CODIGO]])</f>
        <v>0</v>
      </c>
      <c r="I10726" s="387" t="b" cm="1">
        <f t="array" ref="I10726">_xlfn.LET(
    _xlpm.codigos_devolucion, _xlfn.UNIQUE(_xlfn._xlws.FILTER(BP[CODIGO], ISNUMBER(SEARCH("devoluci", BP[NOMBRE CUENTA])), {""})),
    ISNUMBER(MATCH(BP[[#This Row],[CODIGO]], _xlpm.codigos_devolucion, 0))
)</f>
        <v>0</v>
      </c>
    </row>
    <row r="10727" spans="1:9" x14ac:dyDescent="0.25">
      <c r="A10727" s="68"/>
      <c r="B10727" s="68"/>
      <c r="C10727" s="68"/>
      <c r="D10727" s="68"/>
      <c r="E10727" s="68"/>
      <c r="F10727" s="68"/>
      <c r="G10727" s="389"/>
      <c r="H10727" s="387" t="b" cm="1">
        <f t="array" aca="1" ref="H10727" ca="1">EsNegrita(BP[[#This Row],[CODIGO]])</f>
        <v>0</v>
      </c>
      <c r="I10727" s="387" t="b" cm="1">
        <f t="array" ref="I10727">_xlfn.LET(
    _xlpm.codigos_devolucion, _xlfn.UNIQUE(_xlfn._xlws.FILTER(BP[CODIGO], ISNUMBER(SEARCH("devoluci", BP[NOMBRE CUENTA])), {""})),
    ISNUMBER(MATCH(BP[[#This Row],[CODIGO]], _xlpm.codigos_devolucion, 0))
)</f>
        <v>0</v>
      </c>
    </row>
    <row r="10728" spans="1:9" x14ac:dyDescent="0.25">
      <c r="A10728" s="68"/>
      <c r="B10728" s="68"/>
      <c r="C10728" s="68"/>
      <c r="D10728" s="68"/>
      <c r="E10728" s="68"/>
      <c r="F10728" s="68"/>
      <c r="G10728" s="389"/>
      <c r="H10728" s="387" t="b" cm="1">
        <f t="array" aca="1" ref="H10728" ca="1">EsNegrita(BP[[#This Row],[CODIGO]])</f>
        <v>0</v>
      </c>
      <c r="I10728" s="387" t="b" cm="1">
        <f t="array" ref="I10728">_xlfn.LET(
    _xlpm.codigos_devolucion, _xlfn.UNIQUE(_xlfn._xlws.FILTER(BP[CODIGO], ISNUMBER(SEARCH("devoluci", BP[NOMBRE CUENTA])), {""})),
    ISNUMBER(MATCH(BP[[#This Row],[CODIGO]], _xlpm.codigos_devolucion, 0))
)</f>
        <v>0</v>
      </c>
    </row>
    <row r="10729" spans="1:9" x14ac:dyDescent="0.25">
      <c r="A10729" s="68"/>
      <c r="B10729" s="68"/>
      <c r="C10729" s="68"/>
      <c r="D10729" s="68"/>
      <c r="E10729" s="68"/>
      <c r="F10729" s="68"/>
      <c r="G10729" s="389"/>
      <c r="H10729" s="387" t="b" cm="1">
        <f t="array" aca="1" ref="H10729" ca="1">EsNegrita(BP[[#This Row],[CODIGO]])</f>
        <v>0</v>
      </c>
      <c r="I10729" s="387" t="b" cm="1">
        <f t="array" ref="I10729">_xlfn.LET(
    _xlpm.codigos_devolucion, _xlfn.UNIQUE(_xlfn._xlws.FILTER(BP[CODIGO], ISNUMBER(SEARCH("devoluci", BP[NOMBRE CUENTA])), {""})),
    ISNUMBER(MATCH(BP[[#This Row],[CODIGO]], _xlpm.codigos_devolucion, 0))
)</f>
        <v>0</v>
      </c>
    </row>
    <row r="10730" spans="1:9" x14ac:dyDescent="0.25">
      <c r="A10730" s="68"/>
      <c r="B10730" s="68"/>
      <c r="C10730" s="68"/>
      <c r="D10730" s="68"/>
      <c r="E10730" s="68"/>
      <c r="F10730" s="68"/>
      <c r="G10730" s="389"/>
      <c r="H10730" s="387" t="b" cm="1">
        <f t="array" aca="1" ref="H10730" ca="1">EsNegrita(BP[[#This Row],[CODIGO]])</f>
        <v>0</v>
      </c>
      <c r="I10730" s="387" t="b" cm="1">
        <f t="array" ref="I10730">_xlfn.LET(
    _xlpm.codigos_devolucion, _xlfn.UNIQUE(_xlfn._xlws.FILTER(BP[CODIGO], ISNUMBER(SEARCH("devoluci", BP[NOMBRE CUENTA])), {""})),
    ISNUMBER(MATCH(BP[[#This Row],[CODIGO]], _xlpm.codigos_devolucion, 0))
)</f>
        <v>0</v>
      </c>
    </row>
    <row r="10731" spans="1:9" x14ac:dyDescent="0.25">
      <c r="A10731" s="68"/>
      <c r="B10731" s="68"/>
      <c r="C10731" s="68"/>
      <c r="D10731" s="68"/>
      <c r="E10731" s="68"/>
      <c r="F10731" s="68"/>
      <c r="G10731" s="389"/>
      <c r="H10731" s="387" t="b" cm="1">
        <f t="array" aca="1" ref="H10731" ca="1">EsNegrita(BP[[#This Row],[CODIGO]])</f>
        <v>0</v>
      </c>
      <c r="I10731" s="387" t="b" cm="1">
        <f t="array" ref="I10731">_xlfn.LET(
    _xlpm.codigos_devolucion, _xlfn.UNIQUE(_xlfn._xlws.FILTER(BP[CODIGO], ISNUMBER(SEARCH("devoluci", BP[NOMBRE CUENTA])), {""})),
    ISNUMBER(MATCH(BP[[#This Row],[CODIGO]], _xlpm.codigos_devolucion, 0))
)</f>
        <v>0</v>
      </c>
    </row>
    <row r="10732" spans="1:9" x14ac:dyDescent="0.25">
      <c r="A10732" s="68"/>
      <c r="B10732" s="68"/>
      <c r="C10732" s="68"/>
      <c r="D10732" s="68"/>
      <c r="E10732" s="68"/>
      <c r="F10732" s="68"/>
      <c r="G10732" s="389"/>
      <c r="H10732" s="387" t="b" cm="1">
        <f t="array" aca="1" ref="H10732" ca="1">EsNegrita(BP[[#This Row],[CODIGO]])</f>
        <v>0</v>
      </c>
      <c r="I10732" s="387" t="b" cm="1">
        <f t="array" ref="I10732">_xlfn.LET(
    _xlpm.codigos_devolucion, _xlfn.UNIQUE(_xlfn._xlws.FILTER(BP[CODIGO], ISNUMBER(SEARCH("devoluci", BP[NOMBRE CUENTA])), {""})),
    ISNUMBER(MATCH(BP[[#This Row],[CODIGO]], _xlpm.codigos_devolucion, 0))
)</f>
        <v>0</v>
      </c>
    </row>
    <row r="10733" spans="1:9" x14ac:dyDescent="0.25">
      <c r="A10733" s="68"/>
      <c r="B10733" s="68"/>
      <c r="C10733" s="68"/>
      <c r="D10733" s="68"/>
      <c r="E10733" s="68"/>
      <c r="F10733" s="68"/>
      <c r="G10733" s="389"/>
      <c r="H10733" s="387" t="b" cm="1">
        <f t="array" aca="1" ref="H10733" ca="1">EsNegrita(BP[[#This Row],[CODIGO]])</f>
        <v>0</v>
      </c>
      <c r="I10733" s="387" t="b" cm="1">
        <f t="array" ref="I10733">_xlfn.LET(
    _xlpm.codigos_devolucion, _xlfn.UNIQUE(_xlfn._xlws.FILTER(BP[CODIGO], ISNUMBER(SEARCH("devoluci", BP[NOMBRE CUENTA])), {""})),
    ISNUMBER(MATCH(BP[[#This Row],[CODIGO]], _xlpm.codigos_devolucion, 0))
)</f>
        <v>0</v>
      </c>
    </row>
    <row r="10734" spans="1:9" x14ac:dyDescent="0.25">
      <c r="A10734" s="68"/>
      <c r="B10734" s="68"/>
      <c r="C10734" s="68"/>
      <c r="D10734" s="68"/>
      <c r="E10734" s="68"/>
      <c r="F10734" s="68"/>
      <c r="G10734" s="389"/>
      <c r="H10734" s="387" t="b" cm="1">
        <f t="array" aca="1" ref="H10734" ca="1">EsNegrita(BP[[#This Row],[CODIGO]])</f>
        <v>0</v>
      </c>
      <c r="I10734" s="387" t="b" cm="1">
        <f t="array" ref="I10734">_xlfn.LET(
    _xlpm.codigos_devolucion, _xlfn.UNIQUE(_xlfn._xlws.FILTER(BP[CODIGO], ISNUMBER(SEARCH("devoluci", BP[NOMBRE CUENTA])), {""})),
    ISNUMBER(MATCH(BP[[#This Row],[CODIGO]], _xlpm.codigos_devolucion, 0))
)</f>
        <v>0</v>
      </c>
    </row>
    <row r="10735" spans="1:9" x14ac:dyDescent="0.25">
      <c r="A10735" s="68"/>
      <c r="B10735" s="68"/>
      <c r="C10735" s="68"/>
      <c r="D10735" s="68"/>
      <c r="E10735" s="68"/>
      <c r="F10735" s="68"/>
      <c r="G10735" s="389"/>
      <c r="H10735" s="387" t="b" cm="1">
        <f t="array" aca="1" ref="H10735" ca="1">EsNegrita(BP[[#This Row],[CODIGO]])</f>
        <v>0</v>
      </c>
      <c r="I10735" s="387" t="b" cm="1">
        <f t="array" ref="I10735">_xlfn.LET(
    _xlpm.codigos_devolucion, _xlfn.UNIQUE(_xlfn._xlws.FILTER(BP[CODIGO], ISNUMBER(SEARCH("devoluci", BP[NOMBRE CUENTA])), {""})),
    ISNUMBER(MATCH(BP[[#This Row],[CODIGO]], _xlpm.codigos_devolucion, 0))
)</f>
        <v>0</v>
      </c>
    </row>
    <row r="10736" spans="1:9" x14ac:dyDescent="0.25">
      <c r="A10736" s="68"/>
      <c r="B10736" s="68"/>
      <c r="C10736" s="68"/>
      <c r="D10736" s="68"/>
      <c r="E10736" s="68"/>
      <c r="F10736" s="68"/>
      <c r="G10736" s="389"/>
      <c r="H10736" s="387" t="b" cm="1">
        <f t="array" aca="1" ref="H10736" ca="1">EsNegrita(BP[[#This Row],[CODIGO]])</f>
        <v>0</v>
      </c>
      <c r="I10736" s="387" t="b" cm="1">
        <f t="array" ref="I10736">_xlfn.LET(
    _xlpm.codigos_devolucion, _xlfn.UNIQUE(_xlfn._xlws.FILTER(BP[CODIGO], ISNUMBER(SEARCH("devoluci", BP[NOMBRE CUENTA])), {""})),
    ISNUMBER(MATCH(BP[[#This Row],[CODIGO]], _xlpm.codigos_devolucion, 0))
)</f>
        <v>0</v>
      </c>
    </row>
    <row r="10737" spans="1:9" x14ac:dyDescent="0.25">
      <c r="A10737" s="68"/>
      <c r="B10737" s="68"/>
      <c r="C10737" s="68"/>
      <c r="D10737" s="68"/>
      <c r="E10737" s="68"/>
      <c r="F10737" s="68"/>
      <c r="G10737" s="389"/>
      <c r="H10737" s="387" t="b" cm="1">
        <f t="array" aca="1" ref="H10737" ca="1">EsNegrita(BP[[#This Row],[CODIGO]])</f>
        <v>0</v>
      </c>
      <c r="I10737" s="387" t="b" cm="1">
        <f t="array" ref="I10737">_xlfn.LET(
    _xlpm.codigos_devolucion, _xlfn.UNIQUE(_xlfn._xlws.FILTER(BP[CODIGO], ISNUMBER(SEARCH("devoluci", BP[NOMBRE CUENTA])), {""})),
    ISNUMBER(MATCH(BP[[#This Row],[CODIGO]], _xlpm.codigos_devolucion, 0))
)</f>
        <v>0</v>
      </c>
    </row>
    <row r="10738" spans="1:9" x14ac:dyDescent="0.25">
      <c r="A10738" s="68"/>
      <c r="B10738" s="68"/>
      <c r="C10738" s="68"/>
      <c r="D10738" s="68"/>
      <c r="E10738" s="68"/>
      <c r="F10738" s="68"/>
      <c r="G10738" s="389"/>
      <c r="H10738" s="387" t="b" cm="1">
        <f t="array" aca="1" ref="H10738" ca="1">EsNegrita(BP[[#This Row],[CODIGO]])</f>
        <v>0</v>
      </c>
      <c r="I10738" s="387" t="b" cm="1">
        <f t="array" ref="I10738">_xlfn.LET(
    _xlpm.codigos_devolucion, _xlfn.UNIQUE(_xlfn._xlws.FILTER(BP[CODIGO], ISNUMBER(SEARCH("devoluci", BP[NOMBRE CUENTA])), {""})),
    ISNUMBER(MATCH(BP[[#This Row],[CODIGO]], _xlpm.codigos_devolucion, 0))
)</f>
        <v>0</v>
      </c>
    </row>
    <row r="10739" spans="1:9" x14ac:dyDescent="0.25">
      <c r="A10739" s="68"/>
      <c r="B10739" s="68"/>
      <c r="C10739" s="68"/>
      <c r="D10739" s="68"/>
      <c r="E10739" s="68"/>
      <c r="F10739" s="68"/>
      <c r="G10739" s="389"/>
      <c r="H10739" s="387" t="b" cm="1">
        <f t="array" aca="1" ref="H10739" ca="1">EsNegrita(BP[[#This Row],[CODIGO]])</f>
        <v>0</v>
      </c>
      <c r="I10739" s="387" t="b" cm="1">
        <f t="array" ref="I10739">_xlfn.LET(
    _xlpm.codigos_devolucion, _xlfn.UNIQUE(_xlfn._xlws.FILTER(BP[CODIGO], ISNUMBER(SEARCH("devoluci", BP[NOMBRE CUENTA])), {""})),
    ISNUMBER(MATCH(BP[[#This Row],[CODIGO]], _xlpm.codigos_devolucion, 0))
)</f>
        <v>0</v>
      </c>
    </row>
    <row r="10740" spans="1:9" x14ac:dyDescent="0.25">
      <c r="A10740" s="68"/>
      <c r="B10740" s="68"/>
      <c r="C10740" s="68"/>
      <c r="D10740" s="68"/>
      <c r="E10740" s="68"/>
      <c r="F10740" s="68"/>
      <c r="G10740" s="389"/>
      <c r="H10740" s="387" t="b" cm="1">
        <f t="array" aca="1" ref="H10740" ca="1">EsNegrita(BP[[#This Row],[CODIGO]])</f>
        <v>0</v>
      </c>
      <c r="I10740" s="387" t="b" cm="1">
        <f t="array" ref="I10740">_xlfn.LET(
    _xlpm.codigos_devolucion, _xlfn.UNIQUE(_xlfn._xlws.FILTER(BP[CODIGO], ISNUMBER(SEARCH("devoluci", BP[NOMBRE CUENTA])), {""})),
    ISNUMBER(MATCH(BP[[#This Row],[CODIGO]], _xlpm.codigos_devolucion, 0))
)</f>
        <v>0</v>
      </c>
    </row>
    <row r="10741" spans="1:9" x14ac:dyDescent="0.25">
      <c r="A10741" s="68"/>
      <c r="B10741" s="68"/>
      <c r="C10741" s="68"/>
      <c r="D10741" s="68"/>
      <c r="E10741" s="68"/>
      <c r="F10741" s="68"/>
      <c r="G10741" s="389"/>
      <c r="H10741" s="387" t="b" cm="1">
        <f t="array" aca="1" ref="H10741" ca="1">EsNegrita(BP[[#This Row],[CODIGO]])</f>
        <v>0</v>
      </c>
      <c r="I10741" s="387" t="b" cm="1">
        <f t="array" ref="I10741">_xlfn.LET(
    _xlpm.codigos_devolucion, _xlfn.UNIQUE(_xlfn._xlws.FILTER(BP[CODIGO], ISNUMBER(SEARCH("devoluci", BP[NOMBRE CUENTA])), {""})),
    ISNUMBER(MATCH(BP[[#This Row],[CODIGO]], _xlpm.codigos_devolucion, 0))
)</f>
        <v>0</v>
      </c>
    </row>
    <row r="10742" spans="1:9" x14ac:dyDescent="0.25">
      <c r="A10742" s="68"/>
      <c r="B10742" s="68"/>
      <c r="C10742" s="68"/>
      <c r="D10742" s="68"/>
      <c r="E10742" s="68"/>
      <c r="F10742" s="68"/>
      <c r="G10742" s="389"/>
      <c r="H10742" s="387" t="b" cm="1">
        <f t="array" aca="1" ref="H10742" ca="1">EsNegrita(BP[[#This Row],[CODIGO]])</f>
        <v>0</v>
      </c>
      <c r="I10742" s="387" t="b" cm="1">
        <f t="array" ref="I10742">_xlfn.LET(
    _xlpm.codigos_devolucion, _xlfn.UNIQUE(_xlfn._xlws.FILTER(BP[CODIGO], ISNUMBER(SEARCH("devoluci", BP[NOMBRE CUENTA])), {""})),
    ISNUMBER(MATCH(BP[[#This Row],[CODIGO]], _xlpm.codigos_devolucion, 0))
)</f>
        <v>0</v>
      </c>
    </row>
    <row r="10743" spans="1:9" x14ac:dyDescent="0.25">
      <c r="A10743" s="68"/>
      <c r="B10743" s="68"/>
      <c r="C10743" s="68"/>
      <c r="D10743" s="68"/>
      <c r="E10743" s="68"/>
      <c r="F10743" s="68"/>
      <c r="G10743" s="389"/>
      <c r="H10743" s="387" t="b" cm="1">
        <f t="array" aca="1" ref="H10743" ca="1">EsNegrita(BP[[#This Row],[CODIGO]])</f>
        <v>0</v>
      </c>
      <c r="I10743" s="387" t="b" cm="1">
        <f t="array" ref="I10743">_xlfn.LET(
    _xlpm.codigos_devolucion, _xlfn.UNIQUE(_xlfn._xlws.FILTER(BP[CODIGO], ISNUMBER(SEARCH("devoluci", BP[NOMBRE CUENTA])), {""})),
    ISNUMBER(MATCH(BP[[#This Row],[CODIGO]], _xlpm.codigos_devolucion, 0))
)</f>
        <v>0</v>
      </c>
    </row>
    <row r="10744" spans="1:9" x14ac:dyDescent="0.25">
      <c r="A10744" s="68"/>
      <c r="B10744" s="68"/>
      <c r="C10744" s="68"/>
      <c r="D10744" s="68"/>
      <c r="E10744" s="68"/>
      <c r="F10744" s="68"/>
      <c r="G10744" s="389"/>
      <c r="H10744" s="387" t="b" cm="1">
        <f t="array" aca="1" ref="H10744" ca="1">EsNegrita(BP[[#This Row],[CODIGO]])</f>
        <v>0</v>
      </c>
      <c r="I10744" s="387" t="b" cm="1">
        <f t="array" ref="I10744">_xlfn.LET(
    _xlpm.codigos_devolucion, _xlfn.UNIQUE(_xlfn._xlws.FILTER(BP[CODIGO], ISNUMBER(SEARCH("devoluci", BP[NOMBRE CUENTA])), {""})),
    ISNUMBER(MATCH(BP[[#This Row],[CODIGO]], _xlpm.codigos_devolucion, 0))
)</f>
        <v>0</v>
      </c>
    </row>
    <row r="10745" spans="1:9" x14ac:dyDescent="0.25">
      <c r="A10745" s="68"/>
      <c r="B10745" s="68"/>
      <c r="C10745" s="68"/>
      <c r="D10745" s="68"/>
      <c r="E10745" s="68"/>
      <c r="F10745" s="68"/>
      <c r="G10745" s="389"/>
      <c r="H10745" s="387" t="b" cm="1">
        <f t="array" aca="1" ref="H10745" ca="1">EsNegrita(BP[[#This Row],[CODIGO]])</f>
        <v>0</v>
      </c>
      <c r="I10745" s="387" t="b" cm="1">
        <f t="array" ref="I10745">_xlfn.LET(
    _xlpm.codigos_devolucion, _xlfn.UNIQUE(_xlfn._xlws.FILTER(BP[CODIGO], ISNUMBER(SEARCH("devoluci", BP[NOMBRE CUENTA])), {""})),
    ISNUMBER(MATCH(BP[[#This Row],[CODIGO]], _xlpm.codigos_devolucion, 0))
)</f>
        <v>0</v>
      </c>
    </row>
    <row r="10746" spans="1:9" x14ac:dyDescent="0.25">
      <c r="A10746" s="68"/>
      <c r="B10746" s="68"/>
      <c r="C10746" s="68"/>
      <c r="D10746" s="68"/>
      <c r="E10746" s="68"/>
      <c r="F10746" s="68"/>
      <c r="G10746" s="389"/>
      <c r="H10746" s="387" t="b" cm="1">
        <f t="array" aca="1" ref="H10746" ca="1">EsNegrita(BP[[#This Row],[CODIGO]])</f>
        <v>0</v>
      </c>
      <c r="I10746" s="387" t="b" cm="1">
        <f t="array" ref="I10746">_xlfn.LET(
    _xlpm.codigos_devolucion, _xlfn.UNIQUE(_xlfn._xlws.FILTER(BP[CODIGO], ISNUMBER(SEARCH("devoluci", BP[NOMBRE CUENTA])), {""})),
    ISNUMBER(MATCH(BP[[#This Row],[CODIGO]], _xlpm.codigos_devolucion, 0))
)</f>
        <v>0</v>
      </c>
    </row>
    <row r="10747" spans="1:9" x14ac:dyDescent="0.25">
      <c r="A10747" s="68"/>
      <c r="B10747" s="68"/>
      <c r="C10747" s="68"/>
      <c r="D10747" s="68"/>
      <c r="E10747" s="68"/>
      <c r="F10747" s="68"/>
      <c r="G10747" s="389"/>
      <c r="H10747" s="387" t="b" cm="1">
        <f t="array" aca="1" ref="H10747" ca="1">EsNegrita(BP[[#This Row],[CODIGO]])</f>
        <v>0</v>
      </c>
      <c r="I10747" s="387" t="b" cm="1">
        <f t="array" ref="I10747">_xlfn.LET(
    _xlpm.codigos_devolucion, _xlfn.UNIQUE(_xlfn._xlws.FILTER(BP[CODIGO], ISNUMBER(SEARCH("devoluci", BP[NOMBRE CUENTA])), {""})),
    ISNUMBER(MATCH(BP[[#This Row],[CODIGO]], _xlpm.codigos_devolucion, 0))
)</f>
        <v>0</v>
      </c>
    </row>
    <row r="10748" spans="1:9" x14ac:dyDescent="0.25">
      <c r="A10748" s="68"/>
      <c r="B10748" s="68"/>
      <c r="C10748" s="68"/>
      <c r="D10748" s="68"/>
      <c r="E10748" s="68"/>
      <c r="F10748" s="68"/>
      <c r="G10748" s="389"/>
      <c r="H10748" s="387" t="b" cm="1">
        <f t="array" aca="1" ref="H10748" ca="1">EsNegrita(BP[[#This Row],[CODIGO]])</f>
        <v>0</v>
      </c>
      <c r="I10748" s="387" t="b" cm="1">
        <f t="array" ref="I10748">_xlfn.LET(
    _xlpm.codigos_devolucion, _xlfn.UNIQUE(_xlfn._xlws.FILTER(BP[CODIGO], ISNUMBER(SEARCH("devoluci", BP[NOMBRE CUENTA])), {""})),
    ISNUMBER(MATCH(BP[[#This Row],[CODIGO]], _xlpm.codigos_devolucion, 0))
)</f>
        <v>0</v>
      </c>
    </row>
    <row r="10749" spans="1:9" x14ac:dyDescent="0.25">
      <c r="A10749" s="68"/>
      <c r="B10749" s="68"/>
      <c r="C10749" s="68"/>
      <c r="D10749" s="68"/>
      <c r="E10749" s="68"/>
      <c r="F10749" s="68"/>
      <c r="G10749" s="389"/>
      <c r="H10749" s="387" t="b" cm="1">
        <f t="array" aca="1" ref="H10749" ca="1">EsNegrita(BP[[#This Row],[CODIGO]])</f>
        <v>0</v>
      </c>
      <c r="I10749" s="387" t="b" cm="1">
        <f t="array" ref="I10749">_xlfn.LET(
    _xlpm.codigos_devolucion, _xlfn.UNIQUE(_xlfn._xlws.FILTER(BP[CODIGO], ISNUMBER(SEARCH("devoluci", BP[NOMBRE CUENTA])), {""})),
    ISNUMBER(MATCH(BP[[#This Row],[CODIGO]], _xlpm.codigos_devolucion, 0))
)</f>
        <v>0</v>
      </c>
    </row>
    <row r="10750" spans="1:9" x14ac:dyDescent="0.25">
      <c r="A10750" s="68"/>
      <c r="B10750" s="68"/>
      <c r="C10750" s="68"/>
      <c r="D10750" s="68"/>
      <c r="E10750" s="68"/>
      <c r="F10750" s="68"/>
      <c r="G10750" s="389"/>
      <c r="H10750" s="387" t="b" cm="1">
        <f t="array" aca="1" ref="H10750" ca="1">EsNegrita(BP[[#This Row],[CODIGO]])</f>
        <v>0</v>
      </c>
      <c r="I10750" s="387" t="b" cm="1">
        <f t="array" ref="I10750">_xlfn.LET(
    _xlpm.codigos_devolucion, _xlfn.UNIQUE(_xlfn._xlws.FILTER(BP[CODIGO], ISNUMBER(SEARCH("devoluci", BP[NOMBRE CUENTA])), {""})),
    ISNUMBER(MATCH(BP[[#This Row],[CODIGO]], _xlpm.codigos_devolucion, 0))
)</f>
        <v>0</v>
      </c>
    </row>
    <row r="10751" spans="1:9" x14ac:dyDescent="0.25">
      <c r="A10751" s="68"/>
      <c r="B10751" s="68"/>
      <c r="C10751" s="68"/>
      <c r="D10751" s="68"/>
      <c r="E10751" s="68"/>
      <c r="F10751" s="68"/>
      <c r="G10751" s="389"/>
      <c r="H10751" s="387" t="b" cm="1">
        <f t="array" aca="1" ref="H10751" ca="1">EsNegrita(BP[[#This Row],[CODIGO]])</f>
        <v>0</v>
      </c>
      <c r="I10751" s="387" t="b" cm="1">
        <f t="array" ref="I10751">_xlfn.LET(
    _xlpm.codigos_devolucion, _xlfn.UNIQUE(_xlfn._xlws.FILTER(BP[CODIGO], ISNUMBER(SEARCH("devoluci", BP[NOMBRE CUENTA])), {""})),
    ISNUMBER(MATCH(BP[[#This Row],[CODIGO]], _xlpm.codigos_devolucion, 0))
)</f>
        <v>0</v>
      </c>
    </row>
    <row r="10752" spans="1:9" x14ac:dyDescent="0.25">
      <c r="A10752" s="68"/>
      <c r="B10752" s="68"/>
      <c r="C10752" s="68"/>
      <c r="D10752" s="68"/>
      <c r="E10752" s="68"/>
      <c r="F10752" s="68"/>
      <c r="G10752" s="389"/>
      <c r="H10752" s="387" t="b" cm="1">
        <f t="array" aca="1" ref="H10752" ca="1">EsNegrita(BP[[#This Row],[CODIGO]])</f>
        <v>0</v>
      </c>
      <c r="I10752" s="387" t="b" cm="1">
        <f t="array" ref="I10752">_xlfn.LET(
    _xlpm.codigos_devolucion, _xlfn.UNIQUE(_xlfn._xlws.FILTER(BP[CODIGO], ISNUMBER(SEARCH("devoluci", BP[NOMBRE CUENTA])), {""})),
    ISNUMBER(MATCH(BP[[#This Row],[CODIGO]], _xlpm.codigos_devolucion, 0))
)</f>
        <v>0</v>
      </c>
    </row>
    <row r="10753" spans="1:9" x14ac:dyDescent="0.25">
      <c r="A10753" s="68"/>
      <c r="B10753" s="68"/>
      <c r="C10753" s="68"/>
      <c r="D10753" s="68"/>
      <c r="E10753" s="68"/>
      <c r="F10753" s="68"/>
      <c r="G10753" s="389"/>
      <c r="H10753" s="387" t="b" cm="1">
        <f t="array" aca="1" ref="H10753" ca="1">EsNegrita(BP[[#This Row],[CODIGO]])</f>
        <v>0</v>
      </c>
      <c r="I10753" s="387" t="b" cm="1">
        <f t="array" ref="I10753">_xlfn.LET(
    _xlpm.codigos_devolucion, _xlfn.UNIQUE(_xlfn._xlws.FILTER(BP[CODIGO], ISNUMBER(SEARCH("devoluci", BP[NOMBRE CUENTA])), {""})),
    ISNUMBER(MATCH(BP[[#This Row],[CODIGO]], _xlpm.codigos_devolucion, 0))
)</f>
        <v>0</v>
      </c>
    </row>
    <row r="10754" spans="1:9" x14ac:dyDescent="0.25">
      <c r="A10754" s="68"/>
      <c r="B10754" s="68"/>
      <c r="C10754" s="68"/>
      <c r="D10754" s="68"/>
      <c r="E10754" s="68"/>
      <c r="F10754" s="68"/>
      <c r="G10754" s="389"/>
      <c r="H10754" s="387" t="b" cm="1">
        <f t="array" aca="1" ref="H10754" ca="1">EsNegrita(BP[[#This Row],[CODIGO]])</f>
        <v>0</v>
      </c>
      <c r="I10754" s="387" t="b" cm="1">
        <f t="array" ref="I10754">_xlfn.LET(
    _xlpm.codigos_devolucion, _xlfn.UNIQUE(_xlfn._xlws.FILTER(BP[CODIGO], ISNUMBER(SEARCH("devoluci", BP[NOMBRE CUENTA])), {""})),
    ISNUMBER(MATCH(BP[[#This Row],[CODIGO]], _xlpm.codigos_devolucion, 0))
)</f>
        <v>0</v>
      </c>
    </row>
    <row r="10755" spans="1:9" x14ac:dyDescent="0.25">
      <c r="A10755" s="68"/>
      <c r="B10755" s="68"/>
      <c r="C10755" s="68"/>
      <c r="D10755" s="68"/>
      <c r="E10755" s="68"/>
      <c r="F10755" s="68"/>
      <c r="G10755" s="389"/>
      <c r="H10755" s="387" t="b" cm="1">
        <f t="array" aca="1" ref="H10755" ca="1">EsNegrita(BP[[#This Row],[CODIGO]])</f>
        <v>0</v>
      </c>
      <c r="I10755" s="387" t="b" cm="1">
        <f t="array" ref="I10755">_xlfn.LET(
    _xlpm.codigos_devolucion, _xlfn.UNIQUE(_xlfn._xlws.FILTER(BP[CODIGO], ISNUMBER(SEARCH("devoluci", BP[NOMBRE CUENTA])), {""})),
    ISNUMBER(MATCH(BP[[#This Row],[CODIGO]], _xlpm.codigos_devolucion, 0))
)</f>
        <v>0</v>
      </c>
    </row>
    <row r="10756" spans="1:9" x14ac:dyDescent="0.25">
      <c r="A10756" s="68"/>
      <c r="B10756" s="68"/>
      <c r="C10756" s="68"/>
      <c r="D10756" s="68"/>
      <c r="E10756" s="68"/>
      <c r="F10756" s="68"/>
      <c r="G10756" s="389"/>
      <c r="H10756" s="387" t="b" cm="1">
        <f t="array" aca="1" ref="H10756" ca="1">EsNegrita(BP[[#This Row],[CODIGO]])</f>
        <v>0</v>
      </c>
      <c r="I10756" s="387" t="b" cm="1">
        <f t="array" ref="I10756">_xlfn.LET(
    _xlpm.codigos_devolucion, _xlfn.UNIQUE(_xlfn._xlws.FILTER(BP[CODIGO], ISNUMBER(SEARCH("devoluci", BP[NOMBRE CUENTA])), {""})),
    ISNUMBER(MATCH(BP[[#This Row],[CODIGO]], _xlpm.codigos_devolucion, 0))
)</f>
        <v>0</v>
      </c>
    </row>
    <row r="10757" spans="1:9" x14ac:dyDescent="0.25">
      <c r="A10757" s="68"/>
      <c r="B10757" s="68"/>
      <c r="C10757" s="68"/>
      <c r="D10757" s="68"/>
      <c r="E10757" s="68"/>
      <c r="F10757" s="68"/>
      <c r="G10757" s="389"/>
      <c r="H10757" s="387" t="b" cm="1">
        <f t="array" aca="1" ref="H10757" ca="1">EsNegrita(BP[[#This Row],[CODIGO]])</f>
        <v>0</v>
      </c>
      <c r="I10757" s="387" t="b" cm="1">
        <f t="array" ref="I10757">_xlfn.LET(
    _xlpm.codigos_devolucion, _xlfn.UNIQUE(_xlfn._xlws.FILTER(BP[CODIGO], ISNUMBER(SEARCH("devoluci", BP[NOMBRE CUENTA])), {""})),
    ISNUMBER(MATCH(BP[[#This Row],[CODIGO]], _xlpm.codigos_devolucion, 0))
)</f>
        <v>0</v>
      </c>
    </row>
    <row r="10758" spans="1:9" x14ac:dyDescent="0.25">
      <c r="A10758" s="68"/>
      <c r="B10758" s="68"/>
      <c r="C10758" s="68"/>
      <c r="D10758" s="68"/>
      <c r="E10758" s="68"/>
      <c r="F10758" s="68"/>
      <c r="G10758" s="389"/>
      <c r="H10758" s="387" t="b" cm="1">
        <f t="array" aca="1" ref="H10758" ca="1">EsNegrita(BP[[#This Row],[CODIGO]])</f>
        <v>0</v>
      </c>
      <c r="I10758" s="387" t="b" cm="1">
        <f t="array" ref="I10758">_xlfn.LET(
    _xlpm.codigos_devolucion, _xlfn.UNIQUE(_xlfn._xlws.FILTER(BP[CODIGO], ISNUMBER(SEARCH("devoluci", BP[NOMBRE CUENTA])), {""})),
    ISNUMBER(MATCH(BP[[#This Row],[CODIGO]], _xlpm.codigos_devolucion, 0))
)</f>
        <v>0</v>
      </c>
    </row>
    <row r="10759" spans="1:9" x14ac:dyDescent="0.25">
      <c r="A10759" s="68"/>
      <c r="B10759" s="68"/>
      <c r="C10759" s="68"/>
      <c r="D10759" s="68"/>
      <c r="E10759" s="68"/>
      <c r="F10759" s="68"/>
      <c r="G10759" s="389"/>
      <c r="H10759" s="387" t="b" cm="1">
        <f t="array" aca="1" ref="H10759" ca="1">EsNegrita(BP[[#This Row],[CODIGO]])</f>
        <v>0</v>
      </c>
      <c r="I10759" s="387" t="b" cm="1">
        <f t="array" ref="I10759">_xlfn.LET(
    _xlpm.codigos_devolucion, _xlfn.UNIQUE(_xlfn._xlws.FILTER(BP[CODIGO], ISNUMBER(SEARCH("devoluci", BP[NOMBRE CUENTA])), {""})),
    ISNUMBER(MATCH(BP[[#This Row],[CODIGO]], _xlpm.codigos_devolucion, 0))
)</f>
        <v>0</v>
      </c>
    </row>
    <row r="10760" spans="1:9" x14ac:dyDescent="0.25">
      <c r="A10760" s="68"/>
      <c r="B10760" s="68"/>
      <c r="C10760" s="68"/>
      <c r="D10760" s="68"/>
      <c r="E10760" s="68"/>
      <c r="F10760" s="68"/>
      <c r="G10760" s="389"/>
      <c r="H10760" s="387" t="b" cm="1">
        <f t="array" aca="1" ref="H10760" ca="1">EsNegrita(BP[[#This Row],[CODIGO]])</f>
        <v>0</v>
      </c>
      <c r="I10760" s="387" t="b" cm="1">
        <f t="array" ref="I10760">_xlfn.LET(
    _xlpm.codigos_devolucion, _xlfn.UNIQUE(_xlfn._xlws.FILTER(BP[CODIGO], ISNUMBER(SEARCH("devoluci", BP[NOMBRE CUENTA])), {""})),
    ISNUMBER(MATCH(BP[[#This Row],[CODIGO]], _xlpm.codigos_devolucion, 0))
)</f>
        <v>0</v>
      </c>
    </row>
    <row r="10761" spans="1:9" x14ac:dyDescent="0.25">
      <c r="A10761" s="68"/>
      <c r="B10761" s="68"/>
      <c r="C10761" s="68"/>
      <c r="D10761" s="68"/>
      <c r="E10761" s="68"/>
      <c r="F10761" s="68"/>
      <c r="G10761" s="389"/>
      <c r="H10761" s="387" t="b" cm="1">
        <f t="array" aca="1" ref="H10761" ca="1">EsNegrita(BP[[#This Row],[CODIGO]])</f>
        <v>0</v>
      </c>
      <c r="I10761" s="387" t="b" cm="1">
        <f t="array" ref="I10761">_xlfn.LET(
    _xlpm.codigos_devolucion, _xlfn.UNIQUE(_xlfn._xlws.FILTER(BP[CODIGO], ISNUMBER(SEARCH("devoluci", BP[NOMBRE CUENTA])), {""})),
    ISNUMBER(MATCH(BP[[#This Row],[CODIGO]], _xlpm.codigos_devolucion, 0))
)</f>
        <v>0</v>
      </c>
    </row>
    <row r="10762" spans="1:9" x14ac:dyDescent="0.25">
      <c r="A10762" s="68"/>
      <c r="B10762" s="68"/>
      <c r="C10762" s="68"/>
      <c r="D10762" s="68"/>
      <c r="E10762" s="68"/>
      <c r="F10762" s="68"/>
      <c r="G10762" s="389"/>
      <c r="H10762" s="387" t="b" cm="1">
        <f t="array" aca="1" ref="H10762" ca="1">EsNegrita(BP[[#This Row],[CODIGO]])</f>
        <v>0</v>
      </c>
      <c r="I10762" s="387" t="b" cm="1">
        <f t="array" ref="I10762">_xlfn.LET(
    _xlpm.codigos_devolucion, _xlfn.UNIQUE(_xlfn._xlws.FILTER(BP[CODIGO], ISNUMBER(SEARCH("devoluci", BP[NOMBRE CUENTA])), {""})),
    ISNUMBER(MATCH(BP[[#This Row],[CODIGO]], _xlpm.codigos_devolucion, 0))
)</f>
        <v>0</v>
      </c>
    </row>
    <row r="10763" spans="1:9" x14ac:dyDescent="0.25">
      <c r="A10763" s="392"/>
      <c r="B10763" s="392"/>
      <c r="C10763" s="392"/>
      <c r="D10763" s="392"/>
      <c r="E10763" s="392"/>
      <c r="F10763" s="392"/>
      <c r="G10763" s="393"/>
      <c r="H10763" s="387" t="b" cm="1">
        <f t="array" aca="1" ref="H10763" ca="1">EsNegrita(BP[[#This Row],[CODIGO]])</f>
        <v>0</v>
      </c>
      <c r="I10763" s="387" t="b" cm="1">
        <f t="array" ref="I10763">_xlfn.LET(
    _xlpm.codigos_devolucion, _xlfn.UNIQUE(_xlfn._xlws.FILTER(BP[CODIGO], ISNUMBER(SEARCH("devoluci", BP[NOMBRE CUENTA])), {""})),
    ISNUMBER(MATCH(BP[[#This Row],[CODIGO]], _xlpm.codigos_devolucion, 0))
)</f>
        <v>0</v>
      </c>
    </row>
    <row r="10764" spans="1:9" x14ac:dyDescent="0.25">
      <c r="A10764" s="68"/>
      <c r="B10764" s="68"/>
      <c r="C10764" s="68"/>
      <c r="D10764" s="68"/>
      <c r="E10764" s="68"/>
      <c r="F10764" s="68"/>
      <c r="G10764" s="389"/>
      <c r="H10764" s="387" t="b" cm="1">
        <f t="array" aca="1" ref="H10764" ca="1">EsNegrita(BP[[#This Row],[CODIGO]])</f>
        <v>0</v>
      </c>
      <c r="I10764" s="387" t="b" cm="1">
        <f t="array" ref="I10764">_xlfn.LET(
    _xlpm.codigos_devolucion, _xlfn.UNIQUE(_xlfn._xlws.FILTER(BP[CODIGO], ISNUMBER(SEARCH("devoluci", BP[NOMBRE CUENTA])), {""})),
    ISNUMBER(MATCH(BP[[#This Row],[CODIGO]], _xlpm.codigos_devolucion, 0))
)</f>
        <v>0</v>
      </c>
    </row>
    <row r="10765" spans="1:9" x14ac:dyDescent="0.25">
      <c r="A10765" s="68"/>
      <c r="B10765" s="68"/>
      <c r="C10765" s="68"/>
      <c r="D10765" s="68"/>
      <c r="E10765" s="68"/>
      <c r="F10765" s="68"/>
      <c r="G10765" s="389"/>
      <c r="H10765" s="387" t="b" cm="1">
        <f t="array" aca="1" ref="H10765" ca="1">EsNegrita(BP[[#This Row],[CODIGO]])</f>
        <v>0</v>
      </c>
      <c r="I10765" s="387" t="b" cm="1">
        <f t="array" ref="I10765">_xlfn.LET(
    _xlpm.codigos_devolucion, _xlfn.UNIQUE(_xlfn._xlws.FILTER(BP[CODIGO], ISNUMBER(SEARCH("devoluci", BP[NOMBRE CUENTA])), {""})),
    ISNUMBER(MATCH(BP[[#This Row],[CODIGO]], _xlpm.codigos_devolucion, 0))
)</f>
        <v>0</v>
      </c>
    </row>
    <row r="10766" spans="1:9" x14ac:dyDescent="0.25">
      <c r="A10766" s="68"/>
      <c r="B10766" s="68"/>
      <c r="C10766" s="68"/>
      <c r="D10766" s="68"/>
      <c r="E10766" s="68"/>
      <c r="F10766" s="68"/>
      <c r="G10766" s="389"/>
      <c r="H10766" s="387" t="b" cm="1">
        <f t="array" aca="1" ref="H10766" ca="1">EsNegrita(BP[[#This Row],[CODIGO]])</f>
        <v>0</v>
      </c>
      <c r="I10766" s="387" t="b" cm="1">
        <f t="array" ref="I10766">_xlfn.LET(
    _xlpm.codigos_devolucion, _xlfn.UNIQUE(_xlfn._xlws.FILTER(BP[CODIGO], ISNUMBER(SEARCH("devoluci", BP[NOMBRE CUENTA])), {""})),
    ISNUMBER(MATCH(BP[[#This Row],[CODIGO]], _xlpm.codigos_devolucion, 0))
)</f>
        <v>0</v>
      </c>
    </row>
    <row r="10767" spans="1:9" x14ac:dyDescent="0.25">
      <c r="A10767" s="68"/>
      <c r="B10767" s="68"/>
      <c r="C10767" s="68"/>
      <c r="D10767" s="68"/>
      <c r="E10767" s="68"/>
      <c r="F10767" s="68"/>
      <c r="G10767" s="389"/>
      <c r="H10767" s="387" t="b" cm="1">
        <f t="array" aca="1" ref="H10767" ca="1">EsNegrita(BP[[#This Row],[CODIGO]])</f>
        <v>0</v>
      </c>
      <c r="I10767" s="387" t="b" cm="1">
        <f t="array" ref="I10767">_xlfn.LET(
    _xlpm.codigos_devolucion, _xlfn.UNIQUE(_xlfn._xlws.FILTER(BP[CODIGO], ISNUMBER(SEARCH("devoluci", BP[NOMBRE CUENTA])), {""})),
    ISNUMBER(MATCH(BP[[#This Row],[CODIGO]], _xlpm.codigos_devolucion, 0))
)</f>
        <v>0</v>
      </c>
    </row>
    <row r="10768" spans="1:9" x14ac:dyDescent="0.25">
      <c r="A10768" s="68"/>
      <c r="B10768" s="68"/>
      <c r="C10768" s="68"/>
      <c r="D10768" s="68"/>
      <c r="E10768" s="68"/>
      <c r="F10768" s="68"/>
      <c r="G10768" s="389"/>
      <c r="H10768" s="387" t="b" cm="1">
        <f t="array" aca="1" ref="H10768" ca="1">EsNegrita(BP[[#This Row],[CODIGO]])</f>
        <v>0</v>
      </c>
      <c r="I10768" s="387" t="b" cm="1">
        <f t="array" ref="I10768">_xlfn.LET(
    _xlpm.codigos_devolucion, _xlfn.UNIQUE(_xlfn._xlws.FILTER(BP[CODIGO], ISNUMBER(SEARCH("devoluci", BP[NOMBRE CUENTA])), {""})),
    ISNUMBER(MATCH(BP[[#This Row],[CODIGO]], _xlpm.codigos_devolucion, 0))
)</f>
        <v>0</v>
      </c>
    </row>
    <row r="10769" spans="1:9" x14ac:dyDescent="0.25">
      <c r="A10769" s="68"/>
      <c r="B10769" s="68"/>
      <c r="C10769" s="68"/>
      <c r="D10769" s="68"/>
      <c r="E10769" s="68"/>
      <c r="F10769" s="68"/>
      <c r="G10769" s="389"/>
      <c r="H10769" s="387" t="b" cm="1">
        <f t="array" aca="1" ref="H10769" ca="1">EsNegrita(BP[[#This Row],[CODIGO]])</f>
        <v>0</v>
      </c>
      <c r="I10769" s="387" t="b" cm="1">
        <f t="array" ref="I10769">_xlfn.LET(
    _xlpm.codigos_devolucion, _xlfn.UNIQUE(_xlfn._xlws.FILTER(BP[CODIGO], ISNUMBER(SEARCH("devoluci", BP[NOMBRE CUENTA])), {""})),
    ISNUMBER(MATCH(BP[[#This Row],[CODIGO]], _xlpm.codigos_devolucion, 0))
)</f>
        <v>0</v>
      </c>
    </row>
    <row r="10770" spans="1:9" x14ac:dyDescent="0.25">
      <c r="A10770" s="68"/>
      <c r="B10770" s="68"/>
      <c r="C10770" s="68"/>
      <c r="D10770" s="68"/>
      <c r="E10770" s="68"/>
      <c r="F10770" s="68"/>
      <c r="G10770" s="389"/>
      <c r="H10770" s="387" t="b" cm="1">
        <f t="array" aca="1" ref="H10770" ca="1">EsNegrita(BP[[#This Row],[CODIGO]])</f>
        <v>0</v>
      </c>
      <c r="I10770" s="387" t="b" cm="1">
        <f t="array" ref="I10770">_xlfn.LET(
    _xlpm.codigos_devolucion, _xlfn.UNIQUE(_xlfn._xlws.FILTER(BP[CODIGO], ISNUMBER(SEARCH("devoluci", BP[NOMBRE CUENTA])), {""})),
    ISNUMBER(MATCH(BP[[#This Row],[CODIGO]], _xlpm.codigos_devolucion, 0))
)</f>
        <v>0</v>
      </c>
    </row>
    <row r="10771" spans="1:9" x14ac:dyDescent="0.25">
      <c r="A10771" s="68"/>
      <c r="B10771" s="68"/>
      <c r="C10771" s="68"/>
      <c r="D10771" s="68"/>
      <c r="E10771" s="68"/>
      <c r="F10771" s="68"/>
      <c r="G10771" s="389"/>
      <c r="H10771" s="387" t="b" cm="1">
        <f t="array" aca="1" ref="H10771" ca="1">EsNegrita(BP[[#This Row],[CODIGO]])</f>
        <v>0</v>
      </c>
      <c r="I10771" s="387" t="b" cm="1">
        <f t="array" ref="I10771">_xlfn.LET(
    _xlpm.codigos_devolucion, _xlfn.UNIQUE(_xlfn._xlws.FILTER(BP[CODIGO], ISNUMBER(SEARCH("devoluci", BP[NOMBRE CUENTA])), {""})),
    ISNUMBER(MATCH(BP[[#This Row],[CODIGO]], _xlpm.codigos_devolucion, 0))
)</f>
        <v>0</v>
      </c>
    </row>
    <row r="10772" spans="1:9" x14ac:dyDescent="0.25">
      <c r="A10772" s="68"/>
      <c r="B10772" s="68"/>
      <c r="C10772" s="68"/>
      <c r="D10772" s="68"/>
      <c r="E10772" s="68"/>
      <c r="F10772" s="68"/>
      <c r="G10772" s="389"/>
      <c r="H10772" s="387" t="b" cm="1">
        <f t="array" aca="1" ref="H10772" ca="1">EsNegrita(BP[[#This Row],[CODIGO]])</f>
        <v>0</v>
      </c>
      <c r="I10772" s="387" t="b" cm="1">
        <f t="array" ref="I10772">_xlfn.LET(
    _xlpm.codigos_devolucion, _xlfn.UNIQUE(_xlfn._xlws.FILTER(BP[CODIGO], ISNUMBER(SEARCH("devoluci", BP[NOMBRE CUENTA])), {""})),
    ISNUMBER(MATCH(BP[[#This Row],[CODIGO]], _xlpm.codigos_devolucion, 0))
)</f>
        <v>0</v>
      </c>
    </row>
    <row r="10773" spans="1:9" x14ac:dyDescent="0.25">
      <c r="A10773" s="68"/>
      <c r="B10773" s="68"/>
      <c r="C10773" s="68"/>
      <c r="D10773" s="68"/>
      <c r="E10773" s="68"/>
      <c r="F10773" s="68"/>
      <c r="G10773" s="389"/>
      <c r="H10773" s="387" t="b" cm="1">
        <f t="array" aca="1" ref="H10773" ca="1">EsNegrita(BP[[#This Row],[CODIGO]])</f>
        <v>0</v>
      </c>
      <c r="I10773" s="387" t="b" cm="1">
        <f t="array" ref="I10773">_xlfn.LET(
    _xlpm.codigos_devolucion, _xlfn.UNIQUE(_xlfn._xlws.FILTER(BP[CODIGO], ISNUMBER(SEARCH("devoluci", BP[NOMBRE CUENTA])), {""})),
    ISNUMBER(MATCH(BP[[#This Row],[CODIGO]], _xlpm.codigos_devolucion, 0))
)</f>
        <v>0</v>
      </c>
    </row>
    <row r="10774" spans="1:9" x14ac:dyDescent="0.25">
      <c r="A10774" s="68"/>
      <c r="B10774" s="68"/>
      <c r="C10774" s="68"/>
      <c r="D10774" s="68"/>
      <c r="E10774" s="68"/>
      <c r="F10774" s="68"/>
      <c r="G10774" s="389"/>
      <c r="H10774" s="387" t="b" cm="1">
        <f t="array" aca="1" ref="H10774" ca="1">EsNegrita(BP[[#This Row],[CODIGO]])</f>
        <v>0</v>
      </c>
      <c r="I10774" s="387" t="b" cm="1">
        <f t="array" ref="I10774">_xlfn.LET(
    _xlpm.codigos_devolucion, _xlfn.UNIQUE(_xlfn._xlws.FILTER(BP[CODIGO], ISNUMBER(SEARCH("devoluci", BP[NOMBRE CUENTA])), {""})),
    ISNUMBER(MATCH(BP[[#This Row],[CODIGO]], _xlpm.codigos_devolucion, 0))
)</f>
        <v>0</v>
      </c>
    </row>
    <row r="10775" spans="1:9" x14ac:dyDescent="0.25">
      <c r="A10775" s="68"/>
      <c r="B10775" s="68"/>
      <c r="C10775" s="68"/>
      <c r="D10775" s="68"/>
      <c r="E10775" s="68"/>
      <c r="F10775" s="68"/>
      <c r="G10775" s="389"/>
      <c r="H10775" s="387" t="b" cm="1">
        <f t="array" aca="1" ref="H10775" ca="1">EsNegrita(BP[[#This Row],[CODIGO]])</f>
        <v>0</v>
      </c>
      <c r="I10775" s="387" t="b" cm="1">
        <f t="array" ref="I10775">_xlfn.LET(
    _xlpm.codigos_devolucion, _xlfn.UNIQUE(_xlfn._xlws.FILTER(BP[CODIGO], ISNUMBER(SEARCH("devoluci", BP[NOMBRE CUENTA])), {""})),
    ISNUMBER(MATCH(BP[[#This Row],[CODIGO]], _xlpm.codigos_devolucion, 0))
)</f>
        <v>0</v>
      </c>
    </row>
    <row r="10776" spans="1:9" x14ac:dyDescent="0.25">
      <c r="A10776" s="68"/>
      <c r="B10776" s="68"/>
      <c r="C10776" s="68"/>
      <c r="D10776" s="68"/>
      <c r="E10776" s="68"/>
      <c r="F10776" s="68"/>
      <c r="G10776" s="389"/>
      <c r="H10776" s="387" t="b" cm="1">
        <f t="array" aca="1" ref="H10776" ca="1">EsNegrita(BP[[#This Row],[CODIGO]])</f>
        <v>0</v>
      </c>
      <c r="I10776" s="387" t="b" cm="1">
        <f t="array" ref="I10776">_xlfn.LET(
    _xlpm.codigos_devolucion, _xlfn.UNIQUE(_xlfn._xlws.FILTER(BP[CODIGO], ISNUMBER(SEARCH("devoluci", BP[NOMBRE CUENTA])), {""})),
    ISNUMBER(MATCH(BP[[#This Row],[CODIGO]], _xlpm.codigos_devolucion, 0))
)</f>
        <v>0</v>
      </c>
    </row>
    <row r="10777" spans="1:9" x14ac:dyDescent="0.25">
      <c r="A10777" s="68"/>
      <c r="B10777" s="68"/>
      <c r="C10777" s="68"/>
      <c r="D10777" s="68"/>
      <c r="E10777" s="68"/>
      <c r="F10777" s="68"/>
      <c r="G10777" s="389"/>
      <c r="H10777" s="387" t="b" cm="1">
        <f t="array" aca="1" ref="H10777" ca="1">EsNegrita(BP[[#This Row],[CODIGO]])</f>
        <v>0</v>
      </c>
      <c r="I10777" s="387" t="b" cm="1">
        <f t="array" ref="I10777">_xlfn.LET(
    _xlpm.codigos_devolucion, _xlfn.UNIQUE(_xlfn._xlws.FILTER(BP[CODIGO], ISNUMBER(SEARCH("devoluci", BP[NOMBRE CUENTA])), {""})),
    ISNUMBER(MATCH(BP[[#This Row],[CODIGO]], _xlpm.codigos_devolucion, 0))
)</f>
        <v>0</v>
      </c>
    </row>
    <row r="10778" spans="1:9" x14ac:dyDescent="0.25">
      <c r="A10778" s="68"/>
      <c r="B10778" s="68"/>
      <c r="C10778" s="68"/>
      <c r="D10778" s="68"/>
      <c r="E10778" s="68"/>
      <c r="F10778" s="68"/>
      <c r="G10778" s="389"/>
      <c r="H10778" s="387" t="b" cm="1">
        <f t="array" aca="1" ref="H10778" ca="1">EsNegrita(BP[[#This Row],[CODIGO]])</f>
        <v>0</v>
      </c>
      <c r="I10778" s="387" t="b" cm="1">
        <f t="array" ref="I10778">_xlfn.LET(
    _xlpm.codigos_devolucion, _xlfn.UNIQUE(_xlfn._xlws.FILTER(BP[CODIGO], ISNUMBER(SEARCH("devoluci", BP[NOMBRE CUENTA])), {""})),
    ISNUMBER(MATCH(BP[[#This Row],[CODIGO]], _xlpm.codigos_devolucion, 0))
)</f>
        <v>0</v>
      </c>
    </row>
    <row r="10779" spans="1:9" x14ac:dyDescent="0.25">
      <c r="A10779" s="68"/>
      <c r="B10779" s="68"/>
      <c r="C10779" s="68"/>
      <c r="D10779" s="68"/>
      <c r="E10779" s="68"/>
      <c r="F10779" s="68"/>
      <c r="G10779" s="389"/>
      <c r="H10779" s="387" t="b" cm="1">
        <f t="array" aca="1" ref="H10779" ca="1">EsNegrita(BP[[#This Row],[CODIGO]])</f>
        <v>0</v>
      </c>
      <c r="I10779" s="387" t="b" cm="1">
        <f t="array" ref="I10779">_xlfn.LET(
    _xlpm.codigos_devolucion, _xlfn.UNIQUE(_xlfn._xlws.FILTER(BP[CODIGO], ISNUMBER(SEARCH("devoluci", BP[NOMBRE CUENTA])), {""})),
    ISNUMBER(MATCH(BP[[#This Row],[CODIGO]], _xlpm.codigos_devolucion, 0))
)</f>
        <v>0</v>
      </c>
    </row>
    <row r="10780" spans="1:9" x14ac:dyDescent="0.25">
      <c r="A10780" s="68"/>
      <c r="B10780" s="68"/>
      <c r="C10780" s="68"/>
      <c r="D10780" s="68"/>
      <c r="E10780" s="68"/>
      <c r="F10780" s="68"/>
      <c r="G10780" s="389"/>
      <c r="H10780" s="387" t="b" cm="1">
        <f t="array" aca="1" ref="H10780" ca="1">EsNegrita(BP[[#This Row],[CODIGO]])</f>
        <v>0</v>
      </c>
      <c r="I10780" s="387" t="b" cm="1">
        <f t="array" ref="I10780">_xlfn.LET(
    _xlpm.codigos_devolucion, _xlfn.UNIQUE(_xlfn._xlws.FILTER(BP[CODIGO], ISNUMBER(SEARCH("devoluci", BP[NOMBRE CUENTA])), {""})),
    ISNUMBER(MATCH(BP[[#This Row],[CODIGO]], _xlpm.codigos_devolucion, 0))
)</f>
        <v>0</v>
      </c>
    </row>
    <row r="10781" spans="1:9" x14ac:dyDescent="0.25">
      <c r="A10781" s="68"/>
      <c r="B10781" s="68"/>
      <c r="C10781" s="68"/>
      <c r="D10781" s="68"/>
      <c r="E10781" s="68"/>
      <c r="F10781" s="68"/>
      <c r="G10781" s="389"/>
      <c r="H10781" s="387" t="b" cm="1">
        <f t="array" aca="1" ref="H10781" ca="1">EsNegrita(BP[[#This Row],[CODIGO]])</f>
        <v>0</v>
      </c>
      <c r="I10781" s="387" t="b" cm="1">
        <f t="array" ref="I10781">_xlfn.LET(
    _xlpm.codigos_devolucion, _xlfn.UNIQUE(_xlfn._xlws.FILTER(BP[CODIGO], ISNUMBER(SEARCH("devoluci", BP[NOMBRE CUENTA])), {""})),
    ISNUMBER(MATCH(BP[[#This Row],[CODIGO]], _xlpm.codigos_devolucion, 0))
)</f>
        <v>0</v>
      </c>
    </row>
    <row r="10782" spans="1:9" x14ac:dyDescent="0.25">
      <c r="A10782" s="68"/>
      <c r="B10782" s="68"/>
      <c r="C10782" s="68"/>
      <c r="D10782" s="68"/>
      <c r="E10782" s="68"/>
      <c r="F10782" s="68"/>
      <c r="G10782" s="389"/>
      <c r="H10782" s="387" t="b" cm="1">
        <f t="array" aca="1" ref="H10782" ca="1">EsNegrita(BP[[#This Row],[CODIGO]])</f>
        <v>0</v>
      </c>
      <c r="I10782" s="387" t="b" cm="1">
        <f t="array" ref="I10782">_xlfn.LET(
    _xlpm.codigos_devolucion, _xlfn.UNIQUE(_xlfn._xlws.FILTER(BP[CODIGO], ISNUMBER(SEARCH("devoluci", BP[NOMBRE CUENTA])), {""})),
    ISNUMBER(MATCH(BP[[#This Row],[CODIGO]], _xlpm.codigos_devolucion, 0))
)</f>
        <v>0</v>
      </c>
    </row>
    <row r="10783" spans="1:9" x14ac:dyDescent="0.25">
      <c r="A10783" s="68"/>
      <c r="B10783" s="68"/>
      <c r="C10783" s="68"/>
      <c r="D10783" s="68"/>
      <c r="E10783" s="68"/>
      <c r="F10783" s="68"/>
      <c r="G10783" s="389"/>
      <c r="H10783" s="387" t="b" cm="1">
        <f t="array" aca="1" ref="H10783" ca="1">EsNegrita(BP[[#This Row],[CODIGO]])</f>
        <v>0</v>
      </c>
      <c r="I10783" s="387" t="b" cm="1">
        <f t="array" ref="I10783">_xlfn.LET(
    _xlpm.codigos_devolucion, _xlfn.UNIQUE(_xlfn._xlws.FILTER(BP[CODIGO], ISNUMBER(SEARCH("devoluci", BP[NOMBRE CUENTA])), {""})),
    ISNUMBER(MATCH(BP[[#This Row],[CODIGO]], _xlpm.codigos_devolucion, 0))
)</f>
        <v>0</v>
      </c>
    </row>
    <row r="10784" spans="1:9" x14ac:dyDescent="0.25">
      <c r="A10784" s="68"/>
      <c r="B10784" s="68"/>
      <c r="C10784" s="68"/>
      <c r="D10784" s="68"/>
      <c r="E10784" s="68"/>
      <c r="F10784" s="68"/>
      <c r="G10784" s="389"/>
      <c r="H10784" s="387" t="b" cm="1">
        <f t="array" aca="1" ref="H10784" ca="1">EsNegrita(BP[[#This Row],[CODIGO]])</f>
        <v>0</v>
      </c>
      <c r="I10784" s="387" t="b" cm="1">
        <f t="array" ref="I10784">_xlfn.LET(
    _xlpm.codigos_devolucion, _xlfn.UNIQUE(_xlfn._xlws.FILTER(BP[CODIGO], ISNUMBER(SEARCH("devoluci", BP[NOMBRE CUENTA])), {""})),
    ISNUMBER(MATCH(BP[[#This Row],[CODIGO]], _xlpm.codigos_devolucion, 0))
)</f>
        <v>0</v>
      </c>
    </row>
    <row r="10785" spans="1:9" x14ac:dyDescent="0.25">
      <c r="A10785" s="68"/>
      <c r="B10785" s="68"/>
      <c r="C10785" s="68"/>
      <c r="D10785" s="68"/>
      <c r="E10785" s="68"/>
      <c r="F10785" s="68"/>
      <c r="G10785" s="389"/>
      <c r="H10785" s="387" t="b" cm="1">
        <f t="array" aca="1" ref="H10785" ca="1">EsNegrita(BP[[#This Row],[CODIGO]])</f>
        <v>0</v>
      </c>
      <c r="I10785" s="387" t="b" cm="1">
        <f t="array" ref="I10785">_xlfn.LET(
    _xlpm.codigos_devolucion, _xlfn.UNIQUE(_xlfn._xlws.FILTER(BP[CODIGO], ISNUMBER(SEARCH("devoluci", BP[NOMBRE CUENTA])), {""})),
    ISNUMBER(MATCH(BP[[#This Row],[CODIGO]], _xlpm.codigos_devolucion, 0))
)</f>
        <v>0</v>
      </c>
    </row>
    <row r="10786" spans="1:9" x14ac:dyDescent="0.25">
      <c r="A10786" s="68"/>
      <c r="B10786" s="68"/>
      <c r="C10786" s="68"/>
      <c r="D10786" s="68"/>
      <c r="E10786" s="68"/>
      <c r="F10786" s="68"/>
      <c r="G10786" s="389"/>
      <c r="H10786" s="387" t="b" cm="1">
        <f t="array" aca="1" ref="H10786" ca="1">EsNegrita(BP[[#This Row],[CODIGO]])</f>
        <v>0</v>
      </c>
      <c r="I10786" s="387" t="b" cm="1">
        <f t="array" ref="I10786">_xlfn.LET(
    _xlpm.codigos_devolucion, _xlfn.UNIQUE(_xlfn._xlws.FILTER(BP[CODIGO], ISNUMBER(SEARCH("devoluci", BP[NOMBRE CUENTA])), {""})),
    ISNUMBER(MATCH(BP[[#This Row],[CODIGO]], _xlpm.codigos_devolucion, 0))
)</f>
        <v>0</v>
      </c>
    </row>
    <row r="10787" spans="1:9" x14ac:dyDescent="0.25">
      <c r="A10787" s="68"/>
      <c r="B10787" s="68"/>
      <c r="C10787" s="68"/>
      <c r="D10787" s="68"/>
      <c r="E10787" s="68"/>
      <c r="F10787" s="68"/>
      <c r="G10787" s="389"/>
      <c r="H10787" s="387" t="b" cm="1">
        <f t="array" aca="1" ref="H10787" ca="1">EsNegrita(BP[[#This Row],[CODIGO]])</f>
        <v>0</v>
      </c>
      <c r="I10787" s="387" t="b" cm="1">
        <f t="array" ref="I10787">_xlfn.LET(
    _xlpm.codigos_devolucion, _xlfn.UNIQUE(_xlfn._xlws.FILTER(BP[CODIGO], ISNUMBER(SEARCH("devoluci", BP[NOMBRE CUENTA])), {""})),
    ISNUMBER(MATCH(BP[[#This Row],[CODIGO]], _xlpm.codigos_devolucion, 0))
)</f>
        <v>0</v>
      </c>
    </row>
    <row r="10788" spans="1:9" x14ac:dyDescent="0.25">
      <c r="A10788" s="68"/>
      <c r="B10788" s="68"/>
      <c r="C10788" s="68"/>
      <c r="D10788" s="68"/>
      <c r="E10788" s="68"/>
      <c r="F10788" s="68"/>
      <c r="G10788" s="389"/>
      <c r="H10788" s="387" t="b" cm="1">
        <f t="array" aca="1" ref="H10788" ca="1">EsNegrita(BP[[#This Row],[CODIGO]])</f>
        <v>0</v>
      </c>
      <c r="I10788" s="387" t="b" cm="1">
        <f t="array" ref="I10788">_xlfn.LET(
    _xlpm.codigos_devolucion, _xlfn.UNIQUE(_xlfn._xlws.FILTER(BP[CODIGO], ISNUMBER(SEARCH("devoluci", BP[NOMBRE CUENTA])), {""})),
    ISNUMBER(MATCH(BP[[#This Row],[CODIGO]], _xlpm.codigos_devolucion, 0))
)</f>
        <v>0</v>
      </c>
    </row>
    <row r="10789" spans="1:9" x14ac:dyDescent="0.25">
      <c r="A10789" s="68"/>
      <c r="B10789" s="68"/>
      <c r="C10789" s="68"/>
      <c r="D10789" s="68"/>
      <c r="E10789" s="68"/>
      <c r="F10789" s="68"/>
      <c r="G10789" s="389"/>
      <c r="H10789" s="387" t="b" cm="1">
        <f t="array" aca="1" ref="H10789" ca="1">EsNegrita(BP[[#This Row],[CODIGO]])</f>
        <v>0</v>
      </c>
      <c r="I10789" s="387" t="b" cm="1">
        <f t="array" ref="I10789">_xlfn.LET(
    _xlpm.codigos_devolucion, _xlfn.UNIQUE(_xlfn._xlws.FILTER(BP[CODIGO], ISNUMBER(SEARCH("devoluci", BP[NOMBRE CUENTA])), {""})),
    ISNUMBER(MATCH(BP[[#This Row],[CODIGO]], _xlpm.codigos_devolucion, 0))
)</f>
        <v>0</v>
      </c>
    </row>
    <row r="10790" spans="1:9" x14ac:dyDescent="0.25">
      <c r="A10790" s="68"/>
      <c r="B10790" s="68"/>
      <c r="C10790" s="68"/>
      <c r="D10790" s="68"/>
      <c r="E10790" s="68"/>
      <c r="F10790" s="68"/>
      <c r="G10790" s="389"/>
      <c r="H10790" s="387" t="b" cm="1">
        <f t="array" aca="1" ref="H10790" ca="1">EsNegrita(BP[[#This Row],[CODIGO]])</f>
        <v>0</v>
      </c>
      <c r="I10790" s="387" t="b" cm="1">
        <f t="array" ref="I10790">_xlfn.LET(
    _xlpm.codigos_devolucion, _xlfn.UNIQUE(_xlfn._xlws.FILTER(BP[CODIGO], ISNUMBER(SEARCH("devoluci", BP[NOMBRE CUENTA])), {""})),
    ISNUMBER(MATCH(BP[[#This Row],[CODIGO]], _xlpm.codigos_devolucion, 0))
)</f>
        <v>0</v>
      </c>
    </row>
    <row r="10791" spans="1:9" x14ac:dyDescent="0.25">
      <c r="A10791" s="68"/>
      <c r="B10791" s="68"/>
      <c r="C10791" s="68"/>
      <c r="D10791" s="68"/>
      <c r="E10791" s="68"/>
      <c r="F10791" s="68"/>
      <c r="G10791" s="389"/>
      <c r="H10791" s="387" t="b" cm="1">
        <f t="array" aca="1" ref="H10791" ca="1">EsNegrita(BP[[#This Row],[CODIGO]])</f>
        <v>0</v>
      </c>
      <c r="I10791" s="387" t="b" cm="1">
        <f t="array" ref="I10791">_xlfn.LET(
    _xlpm.codigos_devolucion, _xlfn.UNIQUE(_xlfn._xlws.FILTER(BP[CODIGO], ISNUMBER(SEARCH("devoluci", BP[NOMBRE CUENTA])), {""})),
    ISNUMBER(MATCH(BP[[#This Row],[CODIGO]], _xlpm.codigos_devolucion, 0))
)</f>
        <v>0</v>
      </c>
    </row>
    <row r="10792" spans="1:9" x14ac:dyDescent="0.25">
      <c r="A10792" s="68"/>
      <c r="B10792" s="68"/>
      <c r="C10792" s="68"/>
      <c r="D10792" s="68"/>
      <c r="E10792" s="68"/>
      <c r="F10792" s="68"/>
      <c r="G10792" s="389"/>
      <c r="H10792" s="387" t="b" cm="1">
        <f t="array" aca="1" ref="H10792" ca="1">EsNegrita(BP[[#This Row],[CODIGO]])</f>
        <v>0</v>
      </c>
      <c r="I10792" s="387" t="b" cm="1">
        <f t="array" ref="I10792">_xlfn.LET(
    _xlpm.codigos_devolucion, _xlfn.UNIQUE(_xlfn._xlws.FILTER(BP[CODIGO], ISNUMBER(SEARCH("devoluci", BP[NOMBRE CUENTA])), {""})),
    ISNUMBER(MATCH(BP[[#This Row],[CODIGO]], _xlpm.codigos_devolucion, 0))
)</f>
        <v>0</v>
      </c>
    </row>
    <row r="10793" spans="1:9" x14ac:dyDescent="0.25">
      <c r="A10793" s="68"/>
      <c r="B10793" s="68"/>
      <c r="C10793" s="68"/>
      <c r="D10793" s="68"/>
      <c r="E10793" s="68"/>
      <c r="F10793" s="68"/>
      <c r="G10793" s="389"/>
      <c r="H10793" s="387" t="b" cm="1">
        <f t="array" aca="1" ref="H10793" ca="1">EsNegrita(BP[[#This Row],[CODIGO]])</f>
        <v>0</v>
      </c>
      <c r="I10793" s="387" t="b" cm="1">
        <f t="array" ref="I10793">_xlfn.LET(
    _xlpm.codigos_devolucion, _xlfn.UNIQUE(_xlfn._xlws.FILTER(BP[CODIGO], ISNUMBER(SEARCH("devoluci", BP[NOMBRE CUENTA])), {""})),
    ISNUMBER(MATCH(BP[[#This Row],[CODIGO]], _xlpm.codigos_devolucion, 0))
)</f>
        <v>0</v>
      </c>
    </row>
    <row r="10794" spans="1:9" x14ac:dyDescent="0.25">
      <c r="A10794" s="68"/>
      <c r="B10794" s="68"/>
      <c r="C10794" s="68"/>
      <c r="D10794" s="68"/>
      <c r="E10794" s="68"/>
      <c r="F10794" s="68"/>
      <c r="G10794" s="389"/>
      <c r="H10794" s="387" t="b" cm="1">
        <f t="array" aca="1" ref="H10794" ca="1">EsNegrita(BP[[#This Row],[CODIGO]])</f>
        <v>0</v>
      </c>
      <c r="I10794" s="387" t="b" cm="1">
        <f t="array" ref="I10794">_xlfn.LET(
    _xlpm.codigos_devolucion, _xlfn.UNIQUE(_xlfn._xlws.FILTER(BP[CODIGO], ISNUMBER(SEARCH("devoluci", BP[NOMBRE CUENTA])), {""})),
    ISNUMBER(MATCH(BP[[#This Row],[CODIGO]], _xlpm.codigos_devolucion, 0))
)</f>
        <v>0</v>
      </c>
    </row>
    <row r="10795" spans="1:9" x14ac:dyDescent="0.25">
      <c r="A10795" s="68"/>
      <c r="B10795" s="68"/>
      <c r="C10795" s="68"/>
      <c r="D10795" s="68"/>
      <c r="E10795" s="68"/>
      <c r="F10795" s="68"/>
      <c r="G10795" s="389"/>
      <c r="H10795" s="387" t="b" cm="1">
        <f t="array" aca="1" ref="H10795" ca="1">EsNegrita(BP[[#This Row],[CODIGO]])</f>
        <v>0</v>
      </c>
      <c r="I10795" s="387" t="b" cm="1">
        <f t="array" ref="I10795">_xlfn.LET(
    _xlpm.codigos_devolucion, _xlfn.UNIQUE(_xlfn._xlws.FILTER(BP[CODIGO], ISNUMBER(SEARCH("devoluci", BP[NOMBRE CUENTA])), {""})),
    ISNUMBER(MATCH(BP[[#This Row],[CODIGO]], _xlpm.codigos_devolucion, 0))
)</f>
        <v>0</v>
      </c>
    </row>
    <row r="10796" spans="1:9" x14ac:dyDescent="0.25">
      <c r="A10796" s="68"/>
      <c r="B10796" s="68"/>
      <c r="C10796" s="68"/>
      <c r="D10796" s="68"/>
      <c r="E10796" s="68"/>
      <c r="F10796" s="68"/>
      <c r="G10796" s="389"/>
      <c r="H10796" s="387" t="b" cm="1">
        <f t="array" aca="1" ref="H10796" ca="1">EsNegrita(BP[[#This Row],[CODIGO]])</f>
        <v>0</v>
      </c>
      <c r="I10796" s="387" t="b" cm="1">
        <f t="array" ref="I10796">_xlfn.LET(
    _xlpm.codigos_devolucion, _xlfn.UNIQUE(_xlfn._xlws.FILTER(BP[CODIGO], ISNUMBER(SEARCH("devoluci", BP[NOMBRE CUENTA])), {""})),
    ISNUMBER(MATCH(BP[[#This Row],[CODIGO]], _xlpm.codigos_devolucion, 0))
)</f>
        <v>0</v>
      </c>
    </row>
    <row r="10797" spans="1:9" x14ac:dyDescent="0.25">
      <c r="A10797" s="68"/>
      <c r="B10797" s="68"/>
      <c r="C10797" s="68"/>
      <c r="D10797" s="68"/>
      <c r="E10797" s="68"/>
      <c r="F10797" s="68"/>
      <c r="G10797" s="389"/>
      <c r="H10797" s="387" t="b" cm="1">
        <f t="array" aca="1" ref="H10797" ca="1">EsNegrita(BP[[#This Row],[CODIGO]])</f>
        <v>0</v>
      </c>
      <c r="I10797" s="387" t="b" cm="1">
        <f t="array" ref="I10797">_xlfn.LET(
    _xlpm.codigos_devolucion, _xlfn.UNIQUE(_xlfn._xlws.FILTER(BP[CODIGO], ISNUMBER(SEARCH("devoluci", BP[NOMBRE CUENTA])), {""})),
    ISNUMBER(MATCH(BP[[#This Row],[CODIGO]], _xlpm.codigos_devolucion, 0))
)</f>
        <v>0</v>
      </c>
    </row>
    <row r="10798" spans="1:9" x14ac:dyDescent="0.25">
      <c r="A10798" s="68"/>
      <c r="B10798" s="68"/>
      <c r="C10798" s="68"/>
      <c r="D10798" s="68"/>
      <c r="E10798" s="68"/>
      <c r="F10798" s="68"/>
      <c r="G10798" s="389"/>
      <c r="H10798" s="387" t="b" cm="1">
        <f t="array" aca="1" ref="H10798" ca="1">EsNegrita(BP[[#This Row],[CODIGO]])</f>
        <v>0</v>
      </c>
      <c r="I10798" s="387" t="b" cm="1">
        <f t="array" ref="I10798">_xlfn.LET(
    _xlpm.codigos_devolucion, _xlfn.UNIQUE(_xlfn._xlws.FILTER(BP[CODIGO], ISNUMBER(SEARCH("devoluci", BP[NOMBRE CUENTA])), {""})),
    ISNUMBER(MATCH(BP[[#This Row],[CODIGO]], _xlpm.codigos_devolucion, 0))
)</f>
        <v>0</v>
      </c>
    </row>
    <row r="10799" spans="1:9" x14ac:dyDescent="0.25">
      <c r="A10799" s="68"/>
      <c r="B10799" s="68"/>
      <c r="C10799" s="68"/>
      <c r="D10799" s="68"/>
      <c r="E10799" s="68"/>
      <c r="F10799" s="68"/>
      <c r="G10799" s="389"/>
      <c r="H10799" s="387" t="b" cm="1">
        <f t="array" aca="1" ref="H10799" ca="1">EsNegrita(BP[[#This Row],[CODIGO]])</f>
        <v>0</v>
      </c>
      <c r="I10799" s="387" t="b" cm="1">
        <f t="array" ref="I10799">_xlfn.LET(
    _xlpm.codigos_devolucion, _xlfn.UNIQUE(_xlfn._xlws.FILTER(BP[CODIGO], ISNUMBER(SEARCH("devoluci", BP[NOMBRE CUENTA])), {""})),
    ISNUMBER(MATCH(BP[[#This Row],[CODIGO]], _xlpm.codigos_devolucion, 0))
)</f>
        <v>0</v>
      </c>
    </row>
    <row r="10800" spans="1:9" x14ac:dyDescent="0.25">
      <c r="A10800" s="68"/>
      <c r="B10800" s="68"/>
      <c r="C10800" s="68"/>
      <c r="D10800" s="68"/>
      <c r="E10800" s="68"/>
      <c r="F10800" s="68"/>
      <c r="G10800" s="389"/>
      <c r="H10800" s="387" t="b" cm="1">
        <f t="array" aca="1" ref="H10800" ca="1">EsNegrita(BP[[#This Row],[CODIGO]])</f>
        <v>0</v>
      </c>
      <c r="I10800" s="387" t="b" cm="1">
        <f t="array" ref="I10800">_xlfn.LET(
    _xlpm.codigos_devolucion, _xlfn.UNIQUE(_xlfn._xlws.FILTER(BP[CODIGO], ISNUMBER(SEARCH("devoluci", BP[NOMBRE CUENTA])), {""})),
    ISNUMBER(MATCH(BP[[#This Row],[CODIGO]], _xlpm.codigos_devolucion, 0))
)</f>
        <v>0</v>
      </c>
    </row>
    <row r="10801" spans="1:9" x14ac:dyDescent="0.25">
      <c r="A10801" s="68"/>
      <c r="B10801" s="68"/>
      <c r="C10801" s="68"/>
      <c r="D10801" s="68"/>
      <c r="E10801" s="68"/>
      <c r="F10801" s="68"/>
      <c r="G10801" s="389"/>
      <c r="H10801" s="387" t="b" cm="1">
        <f t="array" aca="1" ref="H10801" ca="1">EsNegrita(BP[[#This Row],[CODIGO]])</f>
        <v>0</v>
      </c>
      <c r="I10801" s="387" t="b" cm="1">
        <f t="array" ref="I10801">_xlfn.LET(
    _xlpm.codigos_devolucion, _xlfn.UNIQUE(_xlfn._xlws.FILTER(BP[CODIGO], ISNUMBER(SEARCH("devoluci", BP[NOMBRE CUENTA])), {""})),
    ISNUMBER(MATCH(BP[[#This Row],[CODIGO]], _xlpm.codigos_devolucion, 0))
)</f>
        <v>0</v>
      </c>
    </row>
    <row r="10802" spans="1:9" x14ac:dyDescent="0.25">
      <c r="A10802" s="68"/>
      <c r="B10802" s="68"/>
      <c r="C10802" s="68"/>
      <c r="D10802" s="68"/>
      <c r="E10802" s="68"/>
      <c r="F10802" s="68"/>
      <c r="G10802" s="389"/>
      <c r="H10802" s="387" t="b" cm="1">
        <f t="array" aca="1" ref="H10802" ca="1">EsNegrita(BP[[#This Row],[CODIGO]])</f>
        <v>0</v>
      </c>
      <c r="I10802" s="387" t="b" cm="1">
        <f t="array" ref="I10802">_xlfn.LET(
    _xlpm.codigos_devolucion, _xlfn.UNIQUE(_xlfn._xlws.FILTER(BP[CODIGO], ISNUMBER(SEARCH("devoluci", BP[NOMBRE CUENTA])), {""})),
    ISNUMBER(MATCH(BP[[#This Row],[CODIGO]], _xlpm.codigos_devolucion, 0))
)</f>
        <v>0</v>
      </c>
    </row>
    <row r="10803" spans="1:9" x14ac:dyDescent="0.25">
      <c r="A10803" s="68"/>
      <c r="B10803" s="68"/>
      <c r="C10803" s="68"/>
      <c r="D10803" s="68"/>
      <c r="E10803" s="68"/>
      <c r="F10803" s="68"/>
      <c r="G10803" s="389"/>
      <c r="H10803" s="387" t="b" cm="1">
        <f t="array" aca="1" ref="H10803" ca="1">EsNegrita(BP[[#This Row],[CODIGO]])</f>
        <v>0</v>
      </c>
      <c r="I10803" s="387" t="b" cm="1">
        <f t="array" ref="I10803">_xlfn.LET(
    _xlpm.codigos_devolucion, _xlfn.UNIQUE(_xlfn._xlws.FILTER(BP[CODIGO], ISNUMBER(SEARCH("devoluci", BP[NOMBRE CUENTA])), {""})),
    ISNUMBER(MATCH(BP[[#This Row],[CODIGO]], _xlpm.codigos_devolucion, 0))
)</f>
        <v>0</v>
      </c>
    </row>
    <row r="10804" spans="1:9" x14ac:dyDescent="0.25">
      <c r="A10804" s="68"/>
      <c r="B10804" s="68"/>
      <c r="C10804" s="68"/>
      <c r="D10804" s="68"/>
      <c r="E10804" s="68"/>
      <c r="F10804" s="68"/>
      <c r="G10804" s="389"/>
      <c r="H10804" s="387" t="b" cm="1">
        <f t="array" aca="1" ref="H10804" ca="1">EsNegrita(BP[[#This Row],[CODIGO]])</f>
        <v>0</v>
      </c>
      <c r="I10804" s="387" t="b" cm="1">
        <f t="array" ref="I10804">_xlfn.LET(
    _xlpm.codigos_devolucion, _xlfn.UNIQUE(_xlfn._xlws.FILTER(BP[CODIGO], ISNUMBER(SEARCH("devoluci", BP[NOMBRE CUENTA])), {""})),
    ISNUMBER(MATCH(BP[[#This Row],[CODIGO]], _xlpm.codigos_devolucion, 0))
)</f>
        <v>0</v>
      </c>
    </row>
    <row r="10805" spans="1:9" x14ac:dyDescent="0.25">
      <c r="A10805" s="68"/>
      <c r="B10805" s="68"/>
      <c r="C10805" s="68"/>
      <c r="D10805" s="68"/>
      <c r="E10805" s="68"/>
      <c r="F10805" s="68"/>
      <c r="G10805" s="389"/>
      <c r="H10805" s="387" t="b" cm="1">
        <f t="array" aca="1" ref="H10805" ca="1">EsNegrita(BP[[#This Row],[CODIGO]])</f>
        <v>0</v>
      </c>
      <c r="I10805" s="387" t="b" cm="1">
        <f t="array" ref="I10805">_xlfn.LET(
    _xlpm.codigos_devolucion, _xlfn.UNIQUE(_xlfn._xlws.FILTER(BP[CODIGO], ISNUMBER(SEARCH("devoluci", BP[NOMBRE CUENTA])), {""})),
    ISNUMBER(MATCH(BP[[#This Row],[CODIGO]], _xlpm.codigos_devolucion, 0))
)</f>
        <v>0</v>
      </c>
    </row>
    <row r="10806" spans="1:9" x14ac:dyDescent="0.25">
      <c r="A10806" s="68"/>
      <c r="B10806" s="68"/>
      <c r="C10806" s="68"/>
      <c r="D10806" s="68"/>
      <c r="E10806" s="68"/>
      <c r="F10806" s="68"/>
      <c r="G10806" s="389"/>
      <c r="H10806" s="387" t="b" cm="1">
        <f t="array" aca="1" ref="H10806" ca="1">EsNegrita(BP[[#This Row],[CODIGO]])</f>
        <v>0</v>
      </c>
      <c r="I10806" s="387" t="b" cm="1">
        <f t="array" ref="I10806">_xlfn.LET(
    _xlpm.codigos_devolucion, _xlfn.UNIQUE(_xlfn._xlws.FILTER(BP[CODIGO], ISNUMBER(SEARCH("devoluci", BP[NOMBRE CUENTA])), {""})),
    ISNUMBER(MATCH(BP[[#This Row],[CODIGO]], _xlpm.codigos_devolucion, 0))
)</f>
        <v>0</v>
      </c>
    </row>
    <row r="10807" spans="1:9" x14ac:dyDescent="0.25">
      <c r="A10807" s="68"/>
      <c r="B10807" s="68"/>
      <c r="C10807" s="68"/>
      <c r="D10807" s="68"/>
      <c r="E10807" s="68"/>
      <c r="F10807" s="68"/>
      <c r="G10807" s="389"/>
      <c r="H10807" s="387" t="b" cm="1">
        <f t="array" aca="1" ref="H10807" ca="1">EsNegrita(BP[[#This Row],[CODIGO]])</f>
        <v>0</v>
      </c>
      <c r="I10807" s="387" t="b" cm="1">
        <f t="array" ref="I10807">_xlfn.LET(
    _xlpm.codigos_devolucion, _xlfn.UNIQUE(_xlfn._xlws.FILTER(BP[CODIGO], ISNUMBER(SEARCH("devoluci", BP[NOMBRE CUENTA])), {""})),
    ISNUMBER(MATCH(BP[[#This Row],[CODIGO]], _xlpm.codigos_devolucion, 0))
)</f>
        <v>0</v>
      </c>
    </row>
    <row r="10808" spans="1:9" x14ac:dyDescent="0.25">
      <c r="A10808" s="68"/>
      <c r="B10808" s="68"/>
      <c r="C10808" s="68"/>
      <c r="D10808" s="68"/>
      <c r="E10808" s="68"/>
      <c r="F10808" s="68"/>
      <c r="G10808" s="389"/>
      <c r="H10808" s="387" t="b" cm="1">
        <f t="array" aca="1" ref="H10808" ca="1">EsNegrita(BP[[#This Row],[CODIGO]])</f>
        <v>0</v>
      </c>
      <c r="I10808" s="387" t="b" cm="1">
        <f t="array" ref="I10808">_xlfn.LET(
    _xlpm.codigos_devolucion, _xlfn.UNIQUE(_xlfn._xlws.FILTER(BP[CODIGO], ISNUMBER(SEARCH("devoluci", BP[NOMBRE CUENTA])), {""})),
    ISNUMBER(MATCH(BP[[#This Row],[CODIGO]], _xlpm.codigos_devolucion, 0))
)</f>
        <v>0</v>
      </c>
    </row>
    <row r="10809" spans="1:9" x14ac:dyDescent="0.25">
      <c r="A10809" s="68"/>
      <c r="B10809" s="68"/>
      <c r="C10809" s="68"/>
      <c r="D10809" s="68"/>
      <c r="E10809" s="68"/>
      <c r="F10809" s="68"/>
      <c r="G10809" s="389"/>
      <c r="H10809" s="387" t="b" cm="1">
        <f t="array" aca="1" ref="H10809" ca="1">EsNegrita(BP[[#This Row],[CODIGO]])</f>
        <v>0</v>
      </c>
      <c r="I10809" s="387" t="b" cm="1">
        <f t="array" ref="I10809">_xlfn.LET(
    _xlpm.codigos_devolucion, _xlfn.UNIQUE(_xlfn._xlws.FILTER(BP[CODIGO], ISNUMBER(SEARCH("devoluci", BP[NOMBRE CUENTA])), {""})),
    ISNUMBER(MATCH(BP[[#This Row],[CODIGO]], _xlpm.codigos_devolucion, 0))
)</f>
        <v>0</v>
      </c>
    </row>
    <row r="10810" spans="1:9" x14ac:dyDescent="0.25">
      <c r="A10810" s="68"/>
      <c r="B10810" s="68"/>
      <c r="C10810" s="68"/>
      <c r="D10810" s="68"/>
      <c r="E10810" s="68"/>
      <c r="F10810" s="68"/>
      <c r="G10810" s="389"/>
      <c r="H10810" s="387" t="b" cm="1">
        <f t="array" aca="1" ref="H10810" ca="1">EsNegrita(BP[[#This Row],[CODIGO]])</f>
        <v>0</v>
      </c>
      <c r="I10810" s="387" t="b" cm="1">
        <f t="array" ref="I10810">_xlfn.LET(
    _xlpm.codigos_devolucion, _xlfn.UNIQUE(_xlfn._xlws.FILTER(BP[CODIGO], ISNUMBER(SEARCH("devoluci", BP[NOMBRE CUENTA])), {""})),
    ISNUMBER(MATCH(BP[[#This Row],[CODIGO]], _xlpm.codigos_devolucion, 0))
)</f>
        <v>0</v>
      </c>
    </row>
    <row r="10811" spans="1:9" x14ac:dyDescent="0.25">
      <c r="A10811" s="68"/>
      <c r="B10811" s="68"/>
      <c r="C10811" s="68"/>
      <c r="D10811" s="68"/>
      <c r="E10811" s="68"/>
      <c r="F10811" s="68"/>
      <c r="G10811" s="389"/>
      <c r="H10811" s="387" t="b" cm="1">
        <f t="array" aca="1" ref="H10811" ca="1">EsNegrita(BP[[#This Row],[CODIGO]])</f>
        <v>0</v>
      </c>
      <c r="I10811" s="387" t="b" cm="1">
        <f t="array" ref="I10811">_xlfn.LET(
    _xlpm.codigos_devolucion, _xlfn.UNIQUE(_xlfn._xlws.FILTER(BP[CODIGO], ISNUMBER(SEARCH("devoluci", BP[NOMBRE CUENTA])), {""})),
    ISNUMBER(MATCH(BP[[#This Row],[CODIGO]], _xlpm.codigos_devolucion, 0))
)</f>
        <v>0</v>
      </c>
    </row>
    <row r="10812" spans="1:9" x14ac:dyDescent="0.25">
      <c r="A10812" s="68"/>
      <c r="B10812" s="68"/>
      <c r="C10812" s="68"/>
      <c r="D10812" s="68"/>
      <c r="E10812" s="68"/>
      <c r="F10812" s="68"/>
      <c r="G10812" s="389"/>
      <c r="H10812" s="387" t="b" cm="1">
        <f t="array" aca="1" ref="H10812" ca="1">EsNegrita(BP[[#This Row],[CODIGO]])</f>
        <v>0</v>
      </c>
      <c r="I10812" s="387" t="b" cm="1">
        <f t="array" ref="I10812">_xlfn.LET(
    _xlpm.codigos_devolucion, _xlfn.UNIQUE(_xlfn._xlws.FILTER(BP[CODIGO], ISNUMBER(SEARCH("devoluci", BP[NOMBRE CUENTA])), {""})),
    ISNUMBER(MATCH(BP[[#This Row],[CODIGO]], _xlpm.codigos_devolucion, 0))
)</f>
        <v>0</v>
      </c>
    </row>
    <row r="10813" spans="1:9" x14ac:dyDescent="0.25">
      <c r="A10813" s="68"/>
      <c r="B10813" s="68"/>
      <c r="C10813" s="68"/>
      <c r="D10813" s="68"/>
      <c r="E10813" s="68"/>
      <c r="F10813" s="68"/>
      <c r="G10813" s="389"/>
      <c r="H10813" s="387" t="b" cm="1">
        <f t="array" aca="1" ref="H10813" ca="1">EsNegrita(BP[[#This Row],[CODIGO]])</f>
        <v>0</v>
      </c>
      <c r="I10813" s="387" t="b" cm="1">
        <f t="array" ref="I10813">_xlfn.LET(
    _xlpm.codigos_devolucion, _xlfn.UNIQUE(_xlfn._xlws.FILTER(BP[CODIGO], ISNUMBER(SEARCH("devoluci", BP[NOMBRE CUENTA])), {""})),
    ISNUMBER(MATCH(BP[[#This Row],[CODIGO]], _xlpm.codigos_devolucion, 0))
)</f>
        <v>0</v>
      </c>
    </row>
    <row r="10814" spans="1:9" x14ac:dyDescent="0.25">
      <c r="A10814" s="68"/>
      <c r="B10814" s="68"/>
      <c r="C10814" s="68"/>
      <c r="D10814" s="68"/>
      <c r="E10814" s="68"/>
      <c r="F10814" s="68"/>
      <c r="G10814" s="389"/>
      <c r="H10814" s="387" t="b" cm="1">
        <f t="array" aca="1" ref="H10814" ca="1">EsNegrita(BP[[#This Row],[CODIGO]])</f>
        <v>0</v>
      </c>
      <c r="I10814" s="387" t="b" cm="1">
        <f t="array" ref="I10814">_xlfn.LET(
    _xlpm.codigos_devolucion, _xlfn.UNIQUE(_xlfn._xlws.FILTER(BP[CODIGO], ISNUMBER(SEARCH("devoluci", BP[NOMBRE CUENTA])), {""})),
    ISNUMBER(MATCH(BP[[#This Row],[CODIGO]], _xlpm.codigos_devolucion, 0))
)</f>
        <v>0</v>
      </c>
    </row>
    <row r="10815" spans="1:9" x14ac:dyDescent="0.25">
      <c r="A10815" s="68"/>
      <c r="B10815" s="68"/>
      <c r="C10815" s="68"/>
      <c r="D10815" s="68"/>
      <c r="E10815" s="68"/>
      <c r="F10815" s="68"/>
      <c r="G10815" s="389"/>
      <c r="H10815" s="387" t="b" cm="1">
        <f t="array" aca="1" ref="H10815" ca="1">EsNegrita(BP[[#This Row],[CODIGO]])</f>
        <v>0</v>
      </c>
      <c r="I10815" s="387" t="b" cm="1">
        <f t="array" ref="I10815">_xlfn.LET(
    _xlpm.codigos_devolucion, _xlfn.UNIQUE(_xlfn._xlws.FILTER(BP[CODIGO], ISNUMBER(SEARCH("devoluci", BP[NOMBRE CUENTA])), {""})),
    ISNUMBER(MATCH(BP[[#This Row],[CODIGO]], _xlpm.codigos_devolucion, 0))
)</f>
        <v>0</v>
      </c>
    </row>
    <row r="10816" spans="1:9" x14ac:dyDescent="0.25">
      <c r="A10816" s="68"/>
      <c r="B10816" s="68"/>
      <c r="C10816" s="68"/>
      <c r="D10816" s="68"/>
      <c r="E10816" s="68"/>
      <c r="F10816" s="68"/>
      <c r="G10816" s="389"/>
      <c r="H10816" s="387" t="b" cm="1">
        <f t="array" aca="1" ref="H10816" ca="1">EsNegrita(BP[[#This Row],[CODIGO]])</f>
        <v>0</v>
      </c>
      <c r="I10816" s="387" t="b" cm="1">
        <f t="array" ref="I10816">_xlfn.LET(
    _xlpm.codigos_devolucion, _xlfn.UNIQUE(_xlfn._xlws.FILTER(BP[CODIGO], ISNUMBER(SEARCH("devoluci", BP[NOMBRE CUENTA])), {""})),
    ISNUMBER(MATCH(BP[[#This Row],[CODIGO]], _xlpm.codigos_devolucion, 0))
)</f>
        <v>0</v>
      </c>
    </row>
    <row r="10817" spans="1:9" x14ac:dyDescent="0.25">
      <c r="A10817" s="68"/>
      <c r="B10817" s="68"/>
      <c r="C10817" s="68"/>
      <c r="D10817" s="68"/>
      <c r="E10817" s="68"/>
      <c r="F10817" s="68"/>
      <c r="G10817" s="389"/>
      <c r="H10817" s="387" t="b" cm="1">
        <f t="array" aca="1" ref="H10817" ca="1">EsNegrita(BP[[#This Row],[CODIGO]])</f>
        <v>0</v>
      </c>
      <c r="I10817" s="387" t="b" cm="1">
        <f t="array" ref="I10817">_xlfn.LET(
    _xlpm.codigos_devolucion, _xlfn.UNIQUE(_xlfn._xlws.FILTER(BP[CODIGO], ISNUMBER(SEARCH("devoluci", BP[NOMBRE CUENTA])), {""})),
    ISNUMBER(MATCH(BP[[#This Row],[CODIGO]], _xlpm.codigos_devolucion, 0))
)</f>
        <v>0</v>
      </c>
    </row>
    <row r="10818" spans="1:9" x14ac:dyDescent="0.25">
      <c r="A10818" s="68"/>
      <c r="B10818" s="68"/>
      <c r="C10818" s="68"/>
      <c r="D10818" s="68"/>
      <c r="E10818" s="68"/>
      <c r="F10818" s="68"/>
      <c r="G10818" s="389"/>
      <c r="H10818" s="387" t="b" cm="1">
        <f t="array" aca="1" ref="H10818" ca="1">EsNegrita(BP[[#This Row],[CODIGO]])</f>
        <v>0</v>
      </c>
      <c r="I10818" s="387" t="b" cm="1">
        <f t="array" ref="I10818">_xlfn.LET(
    _xlpm.codigos_devolucion, _xlfn.UNIQUE(_xlfn._xlws.FILTER(BP[CODIGO], ISNUMBER(SEARCH("devoluci", BP[NOMBRE CUENTA])), {""})),
    ISNUMBER(MATCH(BP[[#This Row],[CODIGO]], _xlpm.codigos_devolucion, 0))
)</f>
        <v>0</v>
      </c>
    </row>
    <row r="10819" spans="1:9" x14ac:dyDescent="0.25">
      <c r="A10819" s="68"/>
      <c r="B10819" s="68"/>
      <c r="C10819" s="68"/>
      <c r="D10819" s="68"/>
      <c r="E10819" s="68"/>
      <c r="F10819" s="68"/>
      <c r="G10819" s="389"/>
      <c r="H10819" s="387" t="b" cm="1">
        <f t="array" aca="1" ref="H10819" ca="1">EsNegrita(BP[[#This Row],[CODIGO]])</f>
        <v>0</v>
      </c>
      <c r="I10819" s="387" t="b" cm="1">
        <f t="array" ref="I10819">_xlfn.LET(
    _xlpm.codigos_devolucion, _xlfn.UNIQUE(_xlfn._xlws.FILTER(BP[CODIGO], ISNUMBER(SEARCH("devoluci", BP[NOMBRE CUENTA])), {""})),
    ISNUMBER(MATCH(BP[[#This Row],[CODIGO]], _xlpm.codigos_devolucion, 0))
)</f>
        <v>0</v>
      </c>
    </row>
    <row r="10820" spans="1:9" x14ac:dyDescent="0.25">
      <c r="A10820" s="68"/>
      <c r="B10820" s="68"/>
      <c r="C10820" s="68"/>
      <c r="D10820" s="68"/>
      <c r="E10820" s="68"/>
      <c r="F10820" s="68"/>
      <c r="G10820" s="389"/>
      <c r="H10820" s="387" t="b" cm="1">
        <f t="array" aca="1" ref="H10820" ca="1">EsNegrita(BP[[#This Row],[CODIGO]])</f>
        <v>0</v>
      </c>
      <c r="I10820" s="387" t="b" cm="1">
        <f t="array" ref="I10820">_xlfn.LET(
    _xlpm.codigos_devolucion, _xlfn.UNIQUE(_xlfn._xlws.FILTER(BP[CODIGO], ISNUMBER(SEARCH("devoluci", BP[NOMBRE CUENTA])), {""})),
    ISNUMBER(MATCH(BP[[#This Row],[CODIGO]], _xlpm.codigos_devolucion, 0))
)</f>
        <v>0</v>
      </c>
    </row>
    <row r="10821" spans="1:9" x14ac:dyDescent="0.25">
      <c r="A10821" s="68"/>
      <c r="B10821" s="68"/>
      <c r="C10821" s="68"/>
      <c r="D10821" s="68"/>
      <c r="E10821" s="68"/>
      <c r="F10821" s="68"/>
      <c r="G10821" s="389"/>
      <c r="H10821" s="387" t="b" cm="1">
        <f t="array" aca="1" ref="H10821" ca="1">EsNegrita(BP[[#This Row],[CODIGO]])</f>
        <v>0</v>
      </c>
      <c r="I10821" s="387" t="b" cm="1">
        <f t="array" ref="I10821">_xlfn.LET(
    _xlpm.codigos_devolucion, _xlfn.UNIQUE(_xlfn._xlws.FILTER(BP[CODIGO], ISNUMBER(SEARCH("devoluci", BP[NOMBRE CUENTA])), {""})),
    ISNUMBER(MATCH(BP[[#This Row],[CODIGO]], _xlpm.codigos_devolucion, 0))
)</f>
        <v>0</v>
      </c>
    </row>
    <row r="10822" spans="1:9" x14ac:dyDescent="0.25">
      <c r="A10822" s="68"/>
      <c r="B10822" s="68"/>
      <c r="C10822" s="68"/>
      <c r="D10822" s="68"/>
      <c r="E10822" s="68"/>
      <c r="F10822" s="68"/>
      <c r="G10822" s="389"/>
      <c r="H10822" s="387" t="b" cm="1">
        <f t="array" aca="1" ref="H10822" ca="1">EsNegrita(BP[[#This Row],[CODIGO]])</f>
        <v>0</v>
      </c>
      <c r="I10822" s="387" t="b" cm="1">
        <f t="array" ref="I10822">_xlfn.LET(
    _xlpm.codigos_devolucion, _xlfn.UNIQUE(_xlfn._xlws.FILTER(BP[CODIGO], ISNUMBER(SEARCH("devoluci", BP[NOMBRE CUENTA])), {""})),
    ISNUMBER(MATCH(BP[[#This Row],[CODIGO]], _xlpm.codigos_devolucion, 0))
)</f>
        <v>0</v>
      </c>
    </row>
    <row r="10823" spans="1:9" x14ac:dyDescent="0.25">
      <c r="A10823" s="68"/>
      <c r="B10823" s="68"/>
      <c r="C10823" s="68"/>
      <c r="D10823" s="68"/>
      <c r="E10823" s="68"/>
      <c r="F10823" s="68"/>
      <c r="G10823" s="389"/>
      <c r="H10823" s="387" t="b" cm="1">
        <f t="array" aca="1" ref="H10823" ca="1">EsNegrita(BP[[#This Row],[CODIGO]])</f>
        <v>0</v>
      </c>
      <c r="I10823" s="387" t="b" cm="1">
        <f t="array" ref="I10823">_xlfn.LET(
    _xlpm.codigos_devolucion, _xlfn.UNIQUE(_xlfn._xlws.FILTER(BP[CODIGO], ISNUMBER(SEARCH("devoluci", BP[NOMBRE CUENTA])), {""})),
    ISNUMBER(MATCH(BP[[#This Row],[CODIGO]], _xlpm.codigos_devolucion, 0))
)</f>
        <v>0</v>
      </c>
    </row>
    <row r="10824" spans="1:9" x14ac:dyDescent="0.25">
      <c r="A10824" s="68"/>
      <c r="B10824" s="68"/>
      <c r="C10824" s="68"/>
      <c r="D10824" s="68"/>
      <c r="E10824" s="68"/>
      <c r="F10824" s="68"/>
      <c r="G10824" s="389"/>
      <c r="H10824" s="387" t="b" cm="1">
        <f t="array" aca="1" ref="H10824" ca="1">EsNegrita(BP[[#This Row],[CODIGO]])</f>
        <v>0</v>
      </c>
      <c r="I10824" s="387" t="b" cm="1">
        <f t="array" ref="I10824">_xlfn.LET(
    _xlpm.codigos_devolucion, _xlfn.UNIQUE(_xlfn._xlws.FILTER(BP[CODIGO], ISNUMBER(SEARCH("devoluci", BP[NOMBRE CUENTA])), {""})),
    ISNUMBER(MATCH(BP[[#This Row],[CODIGO]], _xlpm.codigos_devolucion, 0))
)</f>
        <v>0</v>
      </c>
    </row>
    <row r="10825" spans="1:9" x14ac:dyDescent="0.25">
      <c r="A10825" s="68"/>
      <c r="B10825" s="68"/>
      <c r="C10825" s="68"/>
      <c r="D10825" s="68"/>
      <c r="E10825" s="68"/>
      <c r="F10825" s="68"/>
      <c r="G10825" s="389"/>
      <c r="H10825" s="387" t="b" cm="1">
        <f t="array" aca="1" ref="H10825" ca="1">EsNegrita(BP[[#This Row],[CODIGO]])</f>
        <v>0</v>
      </c>
      <c r="I10825" s="387" t="b" cm="1">
        <f t="array" ref="I10825">_xlfn.LET(
    _xlpm.codigos_devolucion, _xlfn.UNIQUE(_xlfn._xlws.FILTER(BP[CODIGO], ISNUMBER(SEARCH("devoluci", BP[NOMBRE CUENTA])), {""})),
    ISNUMBER(MATCH(BP[[#This Row],[CODIGO]], _xlpm.codigos_devolucion, 0))
)</f>
        <v>0</v>
      </c>
    </row>
    <row r="10826" spans="1:9" x14ac:dyDescent="0.25">
      <c r="A10826" s="68"/>
      <c r="B10826" s="68"/>
      <c r="C10826" s="68"/>
      <c r="D10826" s="68"/>
      <c r="E10826" s="68"/>
      <c r="F10826" s="68"/>
      <c r="G10826" s="389"/>
      <c r="H10826" s="387" t="b" cm="1">
        <f t="array" aca="1" ref="H10826" ca="1">EsNegrita(BP[[#This Row],[CODIGO]])</f>
        <v>0</v>
      </c>
      <c r="I10826" s="387" t="b" cm="1">
        <f t="array" ref="I10826">_xlfn.LET(
    _xlpm.codigos_devolucion, _xlfn.UNIQUE(_xlfn._xlws.FILTER(BP[CODIGO], ISNUMBER(SEARCH("devoluci", BP[NOMBRE CUENTA])), {""})),
    ISNUMBER(MATCH(BP[[#This Row],[CODIGO]], _xlpm.codigos_devolucion, 0))
)</f>
        <v>0</v>
      </c>
    </row>
    <row r="10827" spans="1:9" x14ac:dyDescent="0.25">
      <c r="A10827" s="68"/>
      <c r="B10827" s="68"/>
      <c r="C10827" s="68"/>
      <c r="D10827" s="68"/>
      <c r="E10827" s="68"/>
      <c r="F10827" s="68"/>
      <c r="G10827" s="389"/>
      <c r="H10827" s="387" t="b" cm="1">
        <f t="array" aca="1" ref="H10827" ca="1">EsNegrita(BP[[#This Row],[CODIGO]])</f>
        <v>0</v>
      </c>
      <c r="I10827" s="387" t="b" cm="1">
        <f t="array" ref="I10827">_xlfn.LET(
    _xlpm.codigos_devolucion, _xlfn.UNIQUE(_xlfn._xlws.FILTER(BP[CODIGO], ISNUMBER(SEARCH("devoluci", BP[NOMBRE CUENTA])), {""})),
    ISNUMBER(MATCH(BP[[#This Row],[CODIGO]], _xlpm.codigos_devolucion, 0))
)</f>
        <v>0</v>
      </c>
    </row>
    <row r="10828" spans="1:9" x14ac:dyDescent="0.25">
      <c r="A10828" s="68"/>
      <c r="B10828" s="68"/>
      <c r="C10828" s="68"/>
      <c r="D10828" s="68"/>
      <c r="E10828" s="68"/>
      <c r="F10828" s="68"/>
      <c r="G10828" s="389"/>
      <c r="H10828" s="387" t="b" cm="1">
        <f t="array" aca="1" ref="H10828" ca="1">EsNegrita(BP[[#This Row],[CODIGO]])</f>
        <v>0</v>
      </c>
      <c r="I10828" s="387" t="b" cm="1">
        <f t="array" ref="I10828">_xlfn.LET(
    _xlpm.codigos_devolucion, _xlfn.UNIQUE(_xlfn._xlws.FILTER(BP[CODIGO], ISNUMBER(SEARCH("devoluci", BP[NOMBRE CUENTA])), {""})),
    ISNUMBER(MATCH(BP[[#This Row],[CODIGO]], _xlpm.codigos_devolucion, 0))
)</f>
        <v>0</v>
      </c>
    </row>
    <row r="10829" spans="1:9" x14ac:dyDescent="0.25">
      <c r="A10829" s="68"/>
      <c r="B10829" s="68"/>
      <c r="C10829" s="68"/>
      <c r="D10829" s="68"/>
      <c r="E10829" s="68"/>
      <c r="F10829" s="68"/>
      <c r="G10829" s="389"/>
      <c r="H10829" s="387" t="b" cm="1">
        <f t="array" aca="1" ref="H10829" ca="1">EsNegrita(BP[[#This Row],[CODIGO]])</f>
        <v>0</v>
      </c>
      <c r="I10829" s="387" t="b" cm="1">
        <f t="array" ref="I10829">_xlfn.LET(
    _xlpm.codigos_devolucion, _xlfn.UNIQUE(_xlfn._xlws.FILTER(BP[CODIGO], ISNUMBER(SEARCH("devoluci", BP[NOMBRE CUENTA])), {""})),
    ISNUMBER(MATCH(BP[[#This Row],[CODIGO]], _xlpm.codigos_devolucion, 0))
)</f>
        <v>0</v>
      </c>
    </row>
    <row r="10830" spans="1:9" x14ac:dyDescent="0.25">
      <c r="A10830" s="68"/>
      <c r="B10830" s="68"/>
      <c r="C10830" s="68"/>
      <c r="D10830" s="68"/>
      <c r="E10830" s="68"/>
      <c r="F10830" s="68"/>
      <c r="G10830" s="389"/>
      <c r="H10830" s="387" t="b" cm="1">
        <f t="array" aca="1" ref="H10830" ca="1">EsNegrita(BP[[#This Row],[CODIGO]])</f>
        <v>0</v>
      </c>
      <c r="I10830" s="387" t="b" cm="1">
        <f t="array" ref="I10830">_xlfn.LET(
    _xlpm.codigos_devolucion, _xlfn.UNIQUE(_xlfn._xlws.FILTER(BP[CODIGO], ISNUMBER(SEARCH("devoluci", BP[NOMBRE CUENTA])), {""})),
    ISNUMBER(MATCH(BP[[#This Row],[CODIGO]], _xlpm.codigos_devolucion, 0))
)</f>
        <v>0</v>
      </c>
    </row>
    <row r="10831" spans="1:9" x14ac:dyDescent="0.25">
      <c r="A10831" s="68"/>
      <c r="B10831" s="68"/>
      <c r="C10831" s="68"/>
      <c r="D10831" s="68"/>
      <c r="E10831" s="68"/>
      <c r="F10831" s="68"/>
      <c r="G10831" s="389"/>
      <c r="H10831" s="387" t="b" cm="1">
        <f t="array" aca="1" ref="H10831" ca="1">EsNegrita(BP[[#This Row],[CODIGO]])</f>
        <v>0</v>
      </c>
      <c r="I10831" s="387" t="b" cm="1">
        <f t="array" ref="I10831">_xlfn.LET(
    _xlpm.codigos_devolucion, _xlfn.UNIQUE(_xlfn._xlws.FILTER(BP[CODIGO], ISNUMBER(SEARCH("devoluci", BP[NOMBRE CUENTA])), {""})),
    ISNUMBER(MATCH(BP[[#This Row],[CODIGO]], _xlpm.codigos_devolucion, 0))
)</f>
        <v>0</v>
      </c>
    </row>
    <row r="10832" spans="1:9" x14ac:dyDescent="0.25">
      <c r="A10832" s="68"/>
      <c r="B10832" s="68"/>
      <c r="C10832" s="68"/>
      <c r="D10832" s="68"/>
      <c r="E10832" s="68"/>
      <c r="F10832" s="68"/>
      <c r="G10832" s="389"/>
      <c r="H10832" s="387" t="b" cm="1">
        <f t="array" aca="1" ref="H10832" ca="1">EsNegrita(BP[[#This Row],[CODIGO]])</f>
        <v>0</v>
      </c>
      <c r="I10832" s="387" t="b" cm="1">
        <f t="array" ref="I10832">_xlfn.LET(
    _xlpm.codigos_devolucion, _xlfn.UNIQUE(_xlfn._xlws.FILTER(BP[CODIGO], ISNUMBER(SEARCH("devoluci", BP[NOMBRE CUENTA])), {""})),
    ISNUMBER(MATCH(BP[[#This Row],[CODIGO]], _xlpm.codigos_devolucion, 0))
)</f>
        <v>0</v>
      </c>
    </row>
    <row r="10833" spans="1:9" x14ac:dyDescent="0.25">
      <c r="A10833" s="68"/>
      <c r="B10833" s="68"/>
      <c r="C10833" s="68"/>
      <c r="D10833" s="68"/>
      <c r="E10833" s="68"/>
      <c r="F10833" s="68"/>
      <c r="G10833" s="389"/>
      <c r="H10833" s="387" t="b" cm="1">
        <f t="array" aca="1" ref="H10833" ca="1">EsNegrita(BP[[#This Row],[CODIGO]])</f>
        <v>0</v>
      </c>
      <c r="I10833" s="387" t="b" cm="1">
        <f t="array" ref="I10833">_xlfn.LET(
    _xlpm.codigos_devolucion, _xlfn.UNIQUE(_xlfn._xlws.FILTER(BP[CODIGO], ISNUMBER(SEARCH("devoluci", BP[NOMBRE CUENTA])), {""})),
    ISNUMBER(MATCH(BP[[#This Row],[CODIGO]], _xlpm.codigos_devolucion, 0))
)</f>
        <v>0</v>
      </c>
    </row>
    <row r="10834" spans="1:9" x14ac:dyDescent="0.25">
      <c r="A10834" s="68"/>
      <c r="B10834" s="68"/>
      <c r="C10834" s="68"/>
      <c r="D10834" s="68"/>
      <c r="E10834" s="68"/>
      <c r="F10834" s="68"/>
      <c r="G10834" s="389"/>
      <c r="H10834" s="387" t="b" cm="1">
        <f t="array" aca="1" ref="H10834" ca="1">EsNegrita(BP[[#This Row],[CODIGO]])</f>
        <v>0</v>
      </c>
      <c r="I10834" s="387" t="b" cm="1">
        <f t="array" ref="I10834">_xlfn.LET(
    _xlpm.codigos_devolucion, _xlfn.UNIQUE(_xlfn._xlws.FILTER(BP[CODIGO], ISNUMBER(SEARCH("devoluci", BP[NOMBRE CUENTA])), {""})),
    ISNUMBER(MATCH(BP[[#This Row],[CODIGO]], _xlpm.codigos_devolucion, 0))
)</f>
        <v>0</v>
      </c>
    </row>
    <row r="10835" spans="1:9" x14ac:dyDescent="0.25">
      <c r="A10835" s="68"/>
      <c r="B10835" s="68"/>
      <c r="C10835" s="68"/>
      <c r="D10835" s="68"/>
      <c r="E10835" s="68"/>
      <c r="F10835" s="68"/>
      <c r="G10835" s="389"/>
      <c r="H10835" s="387" t="b" cm="1">
        <f t="array" aca="1" ref="H10835" ca="1">EsNegrita(BP[[#This Row],[CODIGO]])</f>
        <v>0</v>
      </c>
      <c r="I10835" s="387" t="b" cm="1">
        <f t="array" ref="I10835">_xlfn.LET(
    _xlpm.codigos_devolucion, _xlfn.UNIQUE(_xlfn._xlws.FILTER(BP[CODIGO], ISNUMBER(SEARCH("devoluci", BP[NOMBRE CUENTA])), {""})),
    ISNUMBER(MATCH(BP[[#This Row],[CODIGO]], _xlpm.codigos_devolucion, 0))
)</f>
        <v>0</v>
      </c>
    </row>
    <row r="10836" spans="1:9" x14ac:dyDescent="0.25">
      <c r="A10836" s="68"/>
      <c r="B10836" s="68"/>
      <c r="C10836" s="68"/>
      <c r="D10836" s="68"/>
      <c r="E10836" s="68"/>
      <c r="F10836" s="68"/>
      <c r="G10836" s="389"/>
      <c r="H10836" s="387" t="b" cm="1">
        <f t="array" aca="1" ref="H10836" ca="1">EsNegrita(BP[[#This Row],[CODIGO]])</f>
        <v>0</v>
      </c>
      <c r="I10836" s="387" t="b" cm="1">
        <f t="array" ref="I10836">_xlfn.LET(
    _xlpm.codigos_devolucion, _xlfn.UNIQUE(_xlfn._xlws.FILTER(BP[CODIGO], ISNUMBER(SEARCH("devoluci", BP[NOMBRE CUENTA])), {""})),
    ISNUMBER(MATCH(BP[[#This Row],[CODIGO]], _xlpm.codigos_devolucion, 0))
)</f>
        <v>0</v>
      </c>
    </row>
    <row r="10837" spans="1:9" x14ac:dyDescent="0.25">
      <c r="A10837" s="68"/>
      <c r="B10837" s="68"/>
      <c r="C10837" s="68"/>
      <c r="D10837" s="68"/>
      <c r="E10837" s="68"/>
      <c r="F10837" s="68"/>
      <c r="G10837" s="389"/>
      <c r="H10837" s="387" t="b" cm="1">
        <f t="array" aca="1" ref="H10837" ca="1">EsNegrita(BP[[#This Row],[CODIGO]])</f>
        <v>0</v>
      </c>
      <c r="I10837" s="387" t="b" cm="1">
        <f t="array" ref="I10837">_xlfn.LET(
    _xlpm.codigos_devolucion, _xlfn.UNIQUE(_xlfn._xlws.FILTER(BP[CODIGO], ISNUMBER(SEARCH("devoluci", BP[NOMBRE CUENTA])), {""})),
    ISNUMBER(MATCH(BP[[#This Row],[CODIGO]], _xlpm.codigos_devolucion, 0))
)</f>
        <v>0</v>
      </c>
    </row>
    <row r="10838" spans="1:9" x14ac:dyDescent="0.25">
      <c r="A10838" s="68"/>
      <c r="B10838" s="68"/>
      <c r="C10838" s="68"/>
      <c r="D10838" s="68"/>
      <c r="E10838" s="68"/>
      <c r="F10838" s="68"/>
      <c r="G10838" s="389"/>
      <c r="H10838" s="387" t="b" cm="1">
        <f t="array" aca="1" ref="H10838" ca="1">EsNegrita(BP[[#This Row],[CODIGO]])</f>
        <v>0</v>
      </c>
      <c r="I10838" s="387" t="b" cm="1">
        <f t="array" ref="I10838">_xlfn.LET(
    _xlpm.codigos_devolucion, _xlfn.UNIQUE(_xlfn._xlws.FILTER(BP[CODIGO], ISNUMBER(SEARCH("devoluci", BP[NOMBRE CUENTA])), {""})),
    ISNUMBER(MATCH(BP[[#This Row],[CODIGO]], _xlpm.codigos_devolucion, 0))
)</f>
        <v>0</v>
      </c>
    </row>
    <row r="10839" spans="1:9" x14ac:dyDescent="0.25">
      <c r="A10839" s="68"/>
      <c r="B10839" s="68"/>
      <c r="C10839" s="68"/>
      <c r="D10839" s="68"/>
      <c r="E10839" s="68"/>
      <c r="F10839" s="68"/>
      <c r="G10839" s="389"/>
      <c r="H10839" s="387" t="b" cm="1">
        <f t="array" aca="1" ref="H10839" ca="1">EsNegrita(BP[[#This Row],[CODIGO]])</f>
        <v>0</v>
      </c>
      <c r="I10839" s="387" t="b" cm="1">
        <f t="array" ref="I10839">_xlfn.LET(
    _xlpm.codigos_devolucion, _xlfn.UNIQUE(_xlfn._xlws.FILTER(BP[CODIGO], ISNUMBER(SEARCH("devoluci", BP[NOMBRE CUENTA])), {""})),
    ISNUMBER(MATCH(BP[[#This Row],[CODIGO]], _xlpm.codigos_devolucion, 0))
)</f>
        <v>0</v>
      </c>
    </row>
    <row r="10840" spans="1:9" x14ac:dyDescent="0.25">
      <c r="A10840" s="68"/>
      <c r="B10840" s="68"/>
      <c r="C10840" s="68"/>
      <c r="D10840" s="68"/>
      <c r="E10840" s="68"/>
      <c r="F10840" s="68"/>
      <c r="G10840" s="389"/>
      <c r="H10840" s="387" t="b" cm="1">
        <f t="array" aca="1" ref="H10840" ca="1">EsNegrita(BP[[#This Row],[CODIGO]])</f>
        <v>0</v>
      </c>
      <c r="I10840" s="387" t="b" cm="1">
        <f t="array" ref="I10840">_xlfn.LET(
    _xlpm.codigos_devolucion, _xlfn.UNIQUE(_xlfn._xlws.FILTER(BP[CODIGO], ISNUMBER(SEARCH("devoluci", BP[NOMBRE CUENTA])), {""})),
    ISNUMBER(MATCH(BP[[#This Row],[CODIGO]], _xlpm.codigos_devolucion, 0))
)</f>
        <v>0</v>
      </c>
    </row>
    <row r="10841" spans="1:9" x14ac:dyDescent="0.25">
      <c r="A10841" s="68"/>
      <c r="B10841" s="68"/>
      <c r="C10841" s="68"/>
      <c r="D10841" s="68"/>
      <c r="E10841" s="68"/>
      <c r="F10841" s="68"/>
      <c r="G10841" s="389"/>
      <c r="H10841" s="387" t="b" cm="1">
        <f t="array" aca="1" ref="H10841" ca="1">EsNegrita(BP[[#This Row],[CODIGO]])</f>
        <v>0</v>
      </c>
      <c r="I10841" s="387" t="b" cm="1">
        <f t="array" ref="I10841">_xlfn.LET(
    _xlpm.codigos_devolucion, _xlfn.UNIQUE(_xlfn._xlws.FILTER(BP[CODIGO], ISNUMBER(SEARCH("devoluci", BP[NOMBRE CUENTA])), {""})),
    ISNUMBER(MATCH(BP[[#This Row],[CODIGO]], _xlpm.codigos_devolucion, 0))
)</f>
        <v>0</v>
      </c>
    </row>
    <row r="10842" spans="1:9" x14ac:dyDescent="0.25">
      <c r="A10842" s="68"/>
      <c r="B10842" s="68"/>
      <c r="C10842" s="68"/>
      <c r="D10842" s="68"/>
      <c r="E10842" s="68"/>
      <c r="F10842" s="68"/>
      <c r="G10842" s="389"/>
      <c r="H10842" s="387" t="b" cm="1">
        <f t="array" aca="1" ref="H10842" ca="1">EsNegrita(BP[[#This Row],[CODIGO]])</f>
        <v>0</v>
      </c>
      <c r="I10842" s="387" t="b" cm="1">
        <f t="array" ref="I10842">_xlfn.LET(
    _xlpm.codigos_devolucion, _xlfn.UNIQUE(_xlfn._xlws.FILTER(BP[CODIGO], ISNUMBER(SEARCH("devoluci", BP[NOMBRE CUENTA])), {""})),
    ISNUMBER(MATCH(BP[[#This Row],[CODIGO]], _xlpm.codigos_devolucion, 0))
)</f>
        <v>0</v>
      </c>
    </row>
    <row r="10843" spans="1:9" x14ac:dyDescent="0.25">
      <c r="A10843" s="68"/>
      <c r="B10843" s="68"/>
      <c r="C10843" s="68"/>
      <c r="D10843" s="68"/>
      <c r="E10843" s="68"/>
      <c r="F10843" s="68"/>
      <c r="G10843" s="389"/>
      <c r="H10843" s="387" t="b" cm="1">
        <f t="array" aca="1" ref="H10843" ca="1">EsNegrita(BP[[#This Row],[CODIGO]])</f>
        <v>0</v>
      </c>
      <c r="I10843" s="387" t="b" cm="1">
        <f t="array" ref="I10843">_xlfn.LET(
    _xlpm.codigos_devolucion, _xlfn.UNIQUE(_xlfn._xlws.FILTER(BP[CODIGO], ISNUMBER(SEARCH("devoluci", BP[NOMBRE CUENTA])), {""})),
    ISNUMBER(MATCH(BP[[#This Row],[CODIGO]], _xlpm.codigos_devolucion, 0))
)</f>
        <v>0</v>
      </c>
    </row>
    <row r="10844" spans="1:9" x14ac:dyDescent="0.25">
      <c r="A10844" s="68"/>
      <c r="B10844" s="68"/>
      <c r="C10844" s="68"/>
      <c r="D10844" s="68"/>
      <c r="E10844" s="68"/>
      <c r="F10844" s="68"/>
      <c r="G10844" s="389"/>
      <c r="H10844" s="387" t="b" cm="1">
        <f t="array" aca="1" ref="H10844" ca="1">EsNegrita(BP[[#This Row],[CODIGO]])</f>
        <v>0</v>
      </c>
      <c r="I10844" s="387" t="b" cm="1">
        <f t="array" ref="I10844">_xlfn.LET(
    _xlpm.codigos_devolucion, _xlfn.UNIQUE(_xlfn._xlws.FILTER(BP[CODIGO], ISNUMBER(SEARCH("devoluci", BP[NOMBRE CUENTA])), {""})),
    ISNUMBER(MATCH(BP[[#This Row],[CODIGO]], _xlpm.codigos_devolucion, 0))
)</f>
        <v>0</v>
      </c>
    </row>
    <row r="10845" spans="1:9" x14ac:dyDescent="0.25">
      <c r="A10845" s="68"/>
      <c r="B10845" s="68"/>
      <c r="C10845" s="68"/>
      <c r="D10845" s="68"/>
      <c r="E10845" s="68"/>
      <c r="F10845" s="68"/>
      <c r="G10845" s="389"/>
      <c r="H10845" s="387" t="b" cm="1">
        <f t="array" aca="1" ref="H10845" ca="1">EsNegrita(BP[[#This Row],[CODIGO]])</f>
        <v>0</v>
      </c>
      <c r="I10845" s="387" t="b" cm="1">
        <f t="array" ref="I10845">_xlfn.LET(
    _xlpm.codigos_devolucion, _xlfn.UNIQUE(_xlfn._xlws.FILTER(BP[CODIGO], ISNUMBER(SEARCH("devoluci", BP[NOMBRE CUENTA])), {""})),
    ISNUMBER(MATCH(BP[[#This Row],[CODIGO]], _xlpm.codigos_devolucion, 0))
)</f>
        <v>0</v>
      </c>
    </row>
    <row r="10846" spans="1:9" x14ac:dyDescent="0.25">
      <c r="A10846" s="68"/>
      <c r="B10846" s="68"/>
      <c r="C10846" s="68"/>
      <c r="D10846" s="68"/>
      <c r="E10846" s="68"/>
      <c r="F10846" s="68"/>
      <c r="G10846" s="389"/>
      <c r="H10846" s="387" t="b" cm="1">
        <f t="array" aca="1" ref="H10846" ca="1">EsNegrita(BP[[#This Row],[CODIGO]])</f>
        <v>0</v>
      </c>
      <c r="I10846" s="387" t="b" cm="1">
        <f t="array" ref="I10846">_xlfn.LET(
    _xlpm.codigos_devolucion, _xlfn.UNIQUE(_xlfn._xlws.FILTER(BP[CODIGO], ISNUMBER(SEARCH("devoluci", BP[NOMBRE CUENTA])), {""})),
    ISNUMBER(MATCH(BP[[#This Row],[CODIGO]], _xlpm.codigos_devolucion, 0))
)</f>
        <v>0</v>
      </c>
    </row>
    <row r="10847" spans="1:9" x14ac:dyDescent="0.25">
      <c r="A10847" s="68"/>
      <c r="B10847" s="68"/>
      <c r="C10847" s="68"/>
      <c r="D10847" s="68"/>
      <c r="E10847" s="68"/>
      <c r="F10847" s="68"/>
      <c r="G10847" s="389"/>
      <c r="H10847" s="387" t="b" cm="1">
        <f t="array" aca="1" ref="H10847" ca="1">EsNegrita(BP[[#This Row],[CODIGO]])</f>
        <v>0</v>
      </c>
      <c r="I10847" s="387" t="b" cm="1">
        <f t="array" ref="I10847">_xlfn.LET(
    _xlpm.codigos_devolucion, _xlfn.UNIQUE(_xlfn._xlws.FILTER(BP[CODIGO], ISNUMBER(SEARCH("devoluci", BP[NOMBRE CUENTA])), {""})),
    ISNUMBER(MATCH(BP[[#This Row],[CODIGO]], _xlpm.codigos_devolucion, 0))
)</f>
        <v>0</v>
      </c>
    </row>
    <row r="10848" spans="1:9" x14ac:dyDescent="0.25">
      <c r="A10848" s="68"/>
      <c r="B10848" s="68"/>
      <c r="C10848" s="68"/>
      <c r="D10848" s="68"/>
      <c r="E10848" s="68"/>
      <c r="F10848" s="68"/>
      <c r="G10848" s="389"/>
      <c r="H10848" s="387" t="b" cm="1">
        <f t="array" aca="1" ref="H10848" ca="1">EsNegrita(BP[[#This Row],[CODIGO]])</f>
        <v>0</v>
      </c>
      <c r="I10848" s="387" t="b" cm="1">
        <f t="array" ref="I10848">_xlfn.LET(
    _xlpm.codigos_devolucion, _xlfn.UNIQUE(_xlfn._xlws.FILTER(BP[CODIGO], ISNUMBER(SEARCH("devoluci", BP[NOMBRE CUENTA])), {""})),
    ISNUMBER(MATCH(BP[[#This Row],[CODIGO]], _xlpm.codigos_devolucion, 0))
)</f>
        <v>0</v>
      </c>
    </row>
    <row r="10849" spans="1:9" x14ac:dyDescent="0.25">
      <c r="A10849" s="68"/>
      <c r="B10849" s="68"/>
      <c r="C10849" s="68"/>
      <c r="D10849" s="68"/>
      <c r="E10849" s="68"/>
      <c r="F10849" s="68"/>
      <c r="G10849" s="389"/>
      <c r="H10849" s="387" t="b" cm="1">
        <f t="array" aca="1" ref="H10849" ca="1">EsNegrita(BP[[#This Row],[CODIGO]])</f>
        <v>0</v>
      </c>
      <c r="I10849" s="387" t="b" cm="1">
        <f t="array" ref="I10849">_xlfn.LET(
    _xlpm.codigos_devolucion, _xlfn.UNIQUE(_xlfn._xlws.FILTER(BP[CODIGO], ISNUMBER(SEARCH("devoluci", BP[NOMBRE CUENTA])), {""})),
    ISNUMBER(MATCH(BP[[#This Row],[CODIGO]], _xlpm.codigos_devolucion, 0))
)</f>
        <v>0</v>
      </c>
    </row>
    <row r="10850" spans="1:9" x14ac:dyDescent="0.25">
      <c r="A10850" s="68"/>
      <c r="B10850" s="68"/>
      <c r="C10850" s="68"/>
      <c r="D10850" s="68"/>
      <c r="E10850" s="68"/>
      <c r="F10850" s="68"/>
      <c r="G10850" s="389"/>
      <c r="H10850" s="387" t="b" cm="1">
        <f t="array" aca="1" ref="H10850" ca="1">EsNegrita(BP[[#This Row],[CODIGO]])</f>
        <v>0</v>
      </c>
      <c r="I10850" s="387" t="b" cm="1">
        <f t="array" ref="I10850">_xlfn.LET(
    _xlpm.codigos_devolucion, _xlfn.UNIQUE(_xlfn._xlws.FILTER(BP[CODIGO], ISNUMBER(SEARCH("devoluci", BP[NOMBRE CUENTA])), {""})),
    ISNUMBER(MATCH(BP[[#This Row],[CODIGO]], _xlpm.codigos_devolucion, 0))
)</f>
        <v>0</v>
      </c>
    </row>
    <row r="10851" spans="1:9" x14ac:dyDescent="0.25">
      <c r="A10851" s="68"/>
      <c r="B10851" s="68"/>
      <c r="C10851" s="68"/>
      <c r="D10851" s="68"/>
      <c r="E10851" s="68"/>
      <c r="F10851" s="68"/>
      <c r="G10851" s="389"/>
      <c r="H10851" s="387" t="b" cm="1">
        <f t="array" aca="1" ref="H10851" ca="1">EsNegrita(BP[[#This Row],[CODIGO]])</f>
        <v>0</v>
      </c>
      <c r="I10851" s="387" t="b" cm="1">
        <f t="array" ref="I10851">_xlfn.LET(
    _xlpm.codigos_devolucion, _xlfn.UNIQUE(_xlfn._xlws.FILTER(BP[CODIGO], ISNUMBER(SEARCH("devoluci", BP[NOMBRE CUENTA])), {""})),
    ISNUMBER(MATCH(BP[[#This Row],[CODIGO]], _xlpm.codigos_devolucion, 0))
)</f>
        <v>0</v>
      </c>
    </row>
    <row r="10852" spans="1:9" x14ac:dyDescent="0.25">
      <c r="A10852" s="68"/>
      <c r="B10852" s="68"/>
      <c r="C10852" s="68"/>
      <c r="D10852" s="68"/>
      <c r="E10852" s="68"/>
      <c r="F10852" s="68"/>
      <c r="G10852" s="389"/>
      <c r="H10852" s="387" t="b" cm="1">
        <f t="array" aca="1" ref="H10852" ca="1">EsNegrita(BP[[#This Row],[CODIGO]])</f>
        <v>0</v>
      </c>
      <c r="I10852" s="387" t="b" cm="1">
        <f t="array" ref="I10852">_xlfn.LET(
    _xlpm.codigos_devolucion, _xlfn.UNIQUE(_xlfn._xlws.FILTER(BP[CODIGO], ISNUMBER(SEARCH("devoluci", BP[NOMBRE CUENTA])), {""})),
    ISNUMBER(MATCH(BP[[#This Row],[CODIGO]], _xlpm.codigos_devolucion, 0))
)</f>
        <v>0</v>
      </c>
    </row>
    <row r="10853" spans="1:9" x14ac:dyDescent="0.25">
      <c r="A10853" s="68"/>
      <c r="B10853" s="68"/>
      <c r="C10853" s="68"/>
      <c r="D10853" s="68"/>
      <c r="E10853" s="68"/>
      <c r="F10853" s="68"/>
      <c r="G10853" s="389"/>
      <c r="H10853" s="387" t="b" cm="1">
        <f t="array" aca="1" ref="H10853" ca="1">EsNegrita(BP[[#This Row],[CODIGO]])</f>
        <v>0</v>
      </c>
      <c r="I10853" s="387" t="b" cm="1">
        <f t="array" ref="I10853">_xlfn.LET(
    _xlpm.codigos_devolucion, _xlfn.UNIQUE(_xlfn._xlws.FILTER(BP[CODIGO], ISNUMBER(SEARCH("devoluci", BP[NOMBRE CUENTA])), {""})),
    ISNUMBER(MATCH(BP[[#This Row],[CODIGO]], _xlpm.codigos_devolucion, 0))
)</f>
        <v>0</v>
      </c>
    </row>
    <row r="10854" spans="1:9" x14ac:dyDescent="0.25">
      <c r="A10854" s="68"/>
      <c r="B10854" s="68"/>
      <c r="C10854" s="68"/>
      <c r="D10854" s="68"/>
      <c r="E10854" s="68"/>
      <c r="F10854" s="68"/>
      <c r="G10854" s="389"/>
      <c r="H10854" s="387" t="b" cm="1">
        <f t="array" aca="1" ref="H10854" ca="1">EsNegrita(BP[[#This Row],[CODIGO]])</f>
        <v>0</v>
      </c>
      <c r="I10854" s="387" t="b" cm="1">
        <f t="array" ref="I10854">_xlfn.LET(
    _xlpm.codigos_devolucion, _xlfn.UNIQUE(_xlfn._xlws.FILTER(BP[CODIGO], ISNUMBER(SEARCH("devoluci", BP[NOMBRE CUENTA])), {""})),
    ISNUMBER(MATCH(BP[[#This Row],[CODIGO]], _xlpm.codigos_devolucion, 0))
)</f>
        <v>0</v>
      </c>
    </row>
    <row r="10855" spans="1:9" x14ac:dyDescent="0.25">
      <c r="A10855" s="68"/>
      <c r="B10855" s="68"/>
      <c r="C10855" s="68"/>
      <c r="D10855" s="68"/>
      <c r="E10855" s="68"/>
      <c r="F10855" s="68"/>
      <c r="G10855" s="389"/>
      <c r="H10855" s="387" t="b" cm="1">
        <f t="array" aca="1" ref="H10855" ca="1">EsNegrita(BP[[#This Row],[CODIGO]])</f>
        <v>0</v>
      </c>
      <c r="I10855" s="387" t="b" cm="1">
        <f t="array" ref="I10855">_xlfn.LET(
    _xlpm.codigos_devolucion, _xlfn.UNIQUE(_xlfn._xlws.FILTER(BP[CODIGO], ISNUMBER(SEARCH("devoluci", BP[NOMBRE CUENTA])), {""})),
    ISNUMBER(MATCH(BP[[#This Row],[CODIGO]], _xlpm.codigos_devolucion, 0))
)</f>
        <v>0</v>
      </c>
    </row>
    <row r="10856" spans="1:9" x14ac:dyDescent="0.25">
      <c r="A10856" s="68"/>
      <c r="B10856" s="68"/>
      <c r="C10856" s="68"/>
      <c r="D10856" s="68"/>
      <c r="E10856" s="68"/>
      <c r="F10856" s="68"/>
      <c r="G10856" s="389"/>
      <c r="H10856" s="387" t="b" cm="1">
        <f t="array" aca="1" ref="H10856" ca="1">EsNegrita(BP[[#This Row],[CODIGO]])</f>
        <v>0</v>
      </c>
      <c r="I10856" s="387" t="b" cm="1">
        <f t="array" ref="I10856">_xlfn.LET(
    _xlpm.codigos_devolucion, _xlfn.UNIQUE(_xlfn._xlws.FILTER(BP[CODIGO], ISNUMBER(SEARCH("devoluci", BP[NOMBRE CUENTA])), {""})),
    ISNUMBER(MATCH(BP[[#This Row],[CODIGO]], _xlpm.codigos_devolucion, 0))
)</f>
        <v>0</v>
      </c>
    </row>
    <row r="10857" spans="1:9" x14ac:dyDescent="0.25">
      <c r="A10857" s="68"/>
      <c r="B10857" s="68"/>
      <c r="C10857" s="68"/>
      <c r="D10857" s="68"/>
      <c r="E10857" s="68"/>
      <c r="F10857" s="68"/>
      <c r="G10857" s="389"/>
      <c r="H10857" s="387" t="b" cm="1">
        <f t="array" aca="1" ref="H10857" ca="1">EsNegrita(BP[[#This Row],[CODIGO]])</f>
        <v>0</v>
      </c>
      <c r="I10857" s="387" t="b" cm="1">
        <f t="array" ref="I10857">_xlfn.LET(
    _xlpm.codigos_devolucion, _xlfn.UNIQUE(_xlfn._xlws.FILTER(BP[CODIGO], ISNUMBER(SEARCH("devoluci", BP[NOMBRE CUENTA])), {""})),
    ISNUMBER(MATCH(BP[[#This Row],[CODIGO]], _xlpm.codigos_devolucion, 0))
)</f>
        <v>0</v>
      </c>
    </row>
    <row r="10858" spans="1:9" x14ac:dyDescent="0.25">
      <c r="A10858" s="68"/>
      <c r="B10858" s="68"/>
      <c r="C10858" s="68"/>
      <c r="D10858" s="68"/>
      <c r="E10858" s="68"/>
      <c r="F10858" s="68"/>
      <c r="G10858" s="389"/>
      <c r="H10858" s="387" t="b" cm="1">
        <f t="array" aca="1" ref="H10858" ca="1">EsNegrita(BP[[#This Row],[CODIGO]])</f>
        <v>0</v>
      </c>
      <c r="I10858" s="387" t="b" cm="1">
        <f t="array" ref="I10858">_xlfn.LET(
    _xlpm.codigos_devolucion, _xlfn.UNIQUE(_xlfn._xlws.FILTER(BP[CODIGO], ISNUMBER(SEARCH("devoluci", BP[NOMBRE CUENTA])), {""})),
    ISNUMBER(MATCH(BP[[#This Row],[CODIGO]], _xlpm.codigos_devolucion, 0))
)</f>
        <v>0</v>
      </c>
    </row>
    <row r="10859" spans="1:9" x14ac:dyDescent="0.25">
      <c r="A10859" s="68"/>
      <c r="B10859" s="68"/>
      <c r="C10859" s="68"/>
      <c r="D10859" s="68"/>
      <c r="E10859" s="68"/>
      <c r="F10859" s="68"/>
      <c r="G10859" s="389"/>
      <c r="H10859" s="387" t="b" cm="1">
        <f t="array" aca="1" ref="H10859" ca="1">EsNegrita(BP[[#This Row],[CODIGO]])</f>
        <v>0</v>
      </c>
      <c r="I10859" s="387" t="b" cm="1">
        <f t="array" ref="I10859">_xlfn.LET(
    _xlpm.codigos_devolucion, _xlfn.UNIQUE(_xlfn._xlws.FILTER(BP[CODIGO], ISNUMBER(SEARCH("devoluci", BP[NOMBRE CUENTA])), {""})),
    ISNUMBER(MATCH(BP[[#This Row],[CODIGO]], _xlpm.codigos_devolucion, 0))
)</f>
        <v>0</v>
      </c>
    </row>
    <row r="10860" spans="1:9" x14ac:dyDescent="0.25">
      <c r="A10860" s="68"/>
      <c r="B10860" s="68"/>
      <c r="C10860" s="68"/>
      <c r="D10860" s="68"/>
      <c r="E10860" s="68"/>
      <c r="F10860" s="68"/>
      <c r="G10860" s="389"/>
      <c r="H10860" s="387" t="b" cm="1">
        <f t="array" aca="1" ref="H10860" ca="1">EsNegrita(BP[[#This Row],[CODIGO]])</f>
        <v>0</v>
      </c>
      <c r="I10860" s="387" t="b" cm="1">
        <f t="array" ref="I10860">_xlfn.LET(
    _xlpm.codigos_devolucion, _xlfn.UNIQUE(_xlfn._xlws.FILTER(BP[CODIGO], ISNUMBER(SEARCH("devoluci", BP[NOMBRE CUENTA])), {""})),
    ISNUMBER(MATCH(BP[[#This Row],[CODIGO]], _xlpm.codigos_devolucion, 0))
)</f>
        <v>0</v>
      </c>
    </row>
    <row r="10861" spans="1:9" x14ac:dyDescent="0.25">
      <c r="A10861" s="68"/>
      <c r="B10861" s="68"/>
      <c r="C10861" s="68"/>
      <c r="D10861" s="68"/>
      <c r="E10861" s="68"/>
      <c r="F10861" s="68"/>
      <c r="G10861" s="389"/>
      <c r="H10861" s="387" t="b" cm="1">
        <f t="array" aca="1" ref="H10861" ca="1">EsNegrita(BP[[#This Row],[CODIGO]])</f>
        <v>0</v>
      </c>
      <c r="I10861" s="387" t="b" cm="1">
        <f t="array" ref="I10861">_xlfn.LET(
    _xlpm.codigos_devolucion, _xlfn.UNIQUE(_xlfn._xlws.FILTER(BP[CODIGO], ISNUMBER(SEARCH("devoluci", BP[NOMBRE CUENTA])), {""})),
    ISNUMBER(MATCH(BP[[#This Row],[CODIGO]], _xlpm.codigos_devolucion, 0))
)</f>
        <v>0</v>
      </c>
    </row>
    <row r="10862" spans="1:9" x14ac:dyDescent="0.25">
      <c r="A10862" s="68"/>
      <c r="B10862" s="68"/>
      <c r="C10862" s="68"/>
      <c r="D10862" s="68"/>
      <c r="E10862" s="68"/>
      <c r="F10862" s="68"/>
      <c r="G10862" s="389"/>
      <c r="H10862" s="387" t="b" cm="1">
        <f t="array" aca="1" ref="H10862" ca="1">EsNegrita(BP[[#This Row],[CODIGO]])</f>
        <v>0</v>
      </c>
      <c r="I10862" s="387" t="b" cm="1">
        <f t="array" ref="I10862">_xlfn.LET(
    _xlpm.codigos_devolucion, _xlfn.UNIQUE(_xlfn._xlws.FILTER(BP[CODIGO], ISNUMBER(SEARCH("devoluci", BP[NOMBRE CUENTA])), {""})),
    ISNUMBER(MATCH(BP[[#This Row],[CODIGO]], _xlpm.codigos_devolucion, 0))
)</f>
        <v>0</v>
      </c>
    </row>
    <row r="10863" spans="1:9" x14ac:dyDescent="0.25">
      <c r="A10863" s="68"/>
      <c r="B10863" s="68"/>
      <c r="C10863" s="68"/>
      <c r="D10863" s="68"/>
      <c r="E10863" s="68"/>
      <c r="F10863" s="68"/>
      <c r="G10863" s="389"/>
      <c r="H10863" s="387" t="b" cm="1">
        <f t="array" aca="1" ref="H10863" ca="1">EsNegrita(BP[[#This Row],[CODIGO]])</f>
        <v>0</v>
      </c>
      <c r="I10863" s="387" t="b" cm="1">
        <f t="array" ref="I10863">_xlfn.LET(
    _xlpm.codigos_devolucion, _xlfn.UNIQUE(_xlfn._xlws.FILTER(BP[CODIGO], ISNUMBER(SEARCH("devoluci", BP[NOMBRE CUENTA])), {""})),
    ISNUMBER(MATCH(BP[[#This Row],[CODIGO]], _xlpm.codigos_devolucion, 0))
)</f>
        <v>0</v>
      </c>
    </row>
    <row r="10864" spans="1:9" x14ac:dyDescent="0.25">
      <c r="A10864" s="68"/>
      <c r="B10864" s="68"/>
      <c r="C10864" s="68"/>
      <c r="D10864" s="68"/>
      <c r="E10864" s="68"/>
      <c r="F10864" s="68"/>
      <c r="G10864" s="389"/>
      <c r="H10864" s="387" t="b" cm="1">
        <f t="array" aca="1" ref="H10864" ca="1">EsNegrita(BP[[#This Row],[CODIGO]])</f>
        <v>0</v>
      </c>
      <c r="I10864" s="387" t="b" cm="1">
        <f t="array" ref="I10864">_xlfn.LET(
    _xlpm.codigos_devolucion, _xlfn.UNIQUE(_xlfn._xlws.FILTER(BP[CODIGO], ISNUMBER(SEARCH("devoluci", BP[NOMBRE CUENTA])), {""})),
    ISNUMBER(MATCH(BP[[#This Row],[CODIGO]], _xlpm.codigos_devolucion, 0))
)</f>
        <v>0</v>
      </c>
    </row>
    <row r="10865" spans="1:9" x14ac:dyDescent="0.25">
      <c r="A10865" s="68"/>
      <c r="B10865" s="68"/>
      <c r="C10865" s="68"/>
      <c r="D10865" s="68"/>
      <c r="E10865" s="68"/>
      <c r="F10865" s="68"/>
      <c r="G10865" s="389"/>
      <c r="H10865" s="387" t="b" cm="1">
        <f t="array" aca="1" ref="H10865" ca="1">EsNegrita(BP[[#This Row],[CODIGO]])</f>
        <v>0</v>
      </c>
      <c r="I10865" s="387" t="b" cm="1">
        <f t="array" ref="I10865">_xlfn.LET(
    _xlpm.codigos_devolucion, _xlfn.UNIQUE(_xlfn._xlws.FILTER(BP[CODIGO], ISNUMBER(SEARCH("devoluci", BP[NOMBRE CUENTA])), {""})),
    ISNUMBER(MATCH(BP[[#This Row],[CODIGO]], _xlpm.codigos_devolucion, 0))
)</f>
        <v>0</v>
      </c>
    </row>
    <row r="10866" spans="1:9" x14ac:dyDescent="0.25">
      <c r="A10866" s="68"/>
      <c r="B10866" s="68"/>
      <c r="C10866" s="68"/>
      <c r="D10866" s="68"/>
      <c r="E10866" s="68"/>
      <c r="F10866" s="68"/>
      <c r="G10866" s="389"/>
      <c r="H10866" s="387" t="b" cm="1">
        <f t="array" aca="1" ref="H10866" ca="1">EsNegrita(BP[[#This Row],[CODIGO]])</f>
        <v>0</v>
      </c>
      <c r="I10866" s="387" t="b" cm="1">
        <f t="array" ref="I10866">_xlfn.LET(
    _xlpm.codigos_devolucion, _xlfn.UNIQUE(_xlfn._xlws.FILTER(BP[CODIGO], ISNUMBER(SEARCH("devoluci", BP[NOMBRE CUENTA])), {""})),
    ISNUMBER(MATCH(BP[[#This Row],[CODIGO]], _xlpm.codigos_devolucion, 0))
)</f>
        <v>0</v>
      </c>
    </row>
    <row r="10867" spans="1:9" x14ac:dyDescent="0.25">
      <c r="A10867" s="68"/>
      <c r="B10867" s="68"/>
      <c r="C10867" s="68"/>
      <c r="D10867" s="68"/>
      <c r="E10867" s="68"/>
      <c r="F10867" s="68"/>
      <c r="G10867" s="389"/>
      <c r="H10867" s="387" t="b" cm="1">
        <f t="array" aca="1" ref="H10867" ca="1">EsNegrita(BP[[#This Row],[CODIGO]])</f>
        <v>0</v>
      </c>
      <c r="I10867" s="387" t="b" cm="1">
        <f t="array" ref="I10867">_xlfn.LET(
    _xlpm.codigos_devolucion, _xlfn.UNIQUE(_xlfn._xlws.FILTER(BP[CODIGO], ISNUMBER(SEARCH("devoluci", BP[NOMBRE CUENTA])), {""})),
    ISNUMBER(MATCH(BP[[#This Row],[CODIGO]], _xlpm.codigos_devolucion, 0))
)</f>
        <v>0</v>
      </c>
    </row>
    <row r="10868" spans="1:9" x14ac:dyDescent="0.25">
      <c r="A10868" s="68"/>
      <c r="B10868" s="68"/>
      <c r="C10868" s="68"/>
      <c r="D10868" s="68"/>
      <c r="E10868" s="68"/>
      <c r="F10868" s="68"/>
      <c r="G10868" s="389"/>
      <c r="H10868" s="387" t="b" cm="1">
        <f t="array" aca="1" ref="H10868" ca="1">EsNegrita(BP[[#This Row],[CODIGO]])</f>
        <v>0</v>
      </c>
      <c r="I10868" s="387" t="b" cm="1">
        <f t="array" ref="I10868">_xlfn.LET(
    _xlpm.codigos_devolucion, _xlfn.UNIQUE(_xlfn._xlws.FILTER(BP[CODIGO], ISNUMBER(SEARCH("devoluci", BP[NOMBRE CUENTA])), {""})),
    ISNUMBER(MATCH(BP[[#This Row],[CODIGO]], _xlpm.codigos_devolucion, 0))
)</f>
        <v>0</v>
      </c>
    </row>
    <row r="10869" spans="1:9" x14ac:dyDescent="0.25">
      <c r="A10869" s="68"/>
      <c r="B10869" s="68"/>
      <c r="C10869" s="68"/>
      <c r="D10869" s="68"/>
      <c r="E10869" s="68"/>
      <c r="F10869" s="68"/>
      <c r="G10869" s="389"/>
      <c r="H10869" s="387" t="b" cm="1">
        <f t="array" aca="1" ref="H10869" ca="1">EsNegrita(BP[[#This Row],[CODIGO]])</f>
        <v>0</v>
      </c>
      <c r="I10869" s="387" t="b" cm="1">
        <f t="array" ref="I10869">_xlfn.LET(
    _xlpm.codigos_devolucion, _xlfn.UNIQUE(_xlfn._xlws.FILTER(BP[CODIGO], ISNUMBER(SEARCH("devoluci", BP[NOMBRE CUENTA])), {""})),
    ISNUMBER(MATCH(BP[[#This Row],[CODIGO]], _xlpm.codigos_devolucion, 0))
)</f>
        <v>0</v>
      </c>
    </row>
    <row r="10870" spans="1:9" x14ac:dyDescent="0.25">
      <c r="A10870" s="68"/>
      <c r="B10870" s="68"/>
      <c r="C10870" s="68"/>
      <c r="D10870" s="68"/>
      <c r="E10870" s="68"/>
      <c r="F10870" s="68"/>
      <c r="G10870" s="389"/>
      <c r="H10870" s="387" t="b" cm="1">
        <f t="array" aca="1" ref="H10870" ca="1">EsNegrita(BP[[#This Row],[CODIGO]])</f>
        <v>0</v>
      </c>
      <c r="I10870" s="387" t="b" cm="1">
        <f t="array" ref="I10870">_xlfn.LET(
    _xlpm.codigos_devolucion, _xlfn.UNIQUE(_xlfn._xlws.FILTER(BP[CODIGO], ISNUMBER(SEARCH("devoluci", BP[NOMBRE CUENTA])), {""})),
    ISNUMBER(MATCH(BP[[#This Row],[CODIGO]], _xlpm.codigos_devolucion, 0))
)</f>
        <v>0</v>
      </c>
    </row>
    <row r="10871" spans="1:9" x14ac:dyDescent="0.25">
      <c r="A10871" s="68"/>
      <c r="B10871" s="68"/>
      <c r="C10871" s="68"/>
      <c r="D10871" s="68"/>
      <c r="E10871" s="68"/>
      <c r="F10871" s="68"/>
      <c r="G10871" s="389"/>
      <c r="H10871" s="387" t="b" cm="1">
        <f t="array" aca="1" ref="H10871" ca="1">EsNegrita(BP[[#This Row],[CODIGO]])</f>
        <v>0</v>
      </c>
      <c r="I10871" s="387" t="b" cm="1">
        <f t="array" ref="I10871">_xlfn.LET(
    _xlpm.codigos_devolucion, _xlfn.UNIQUE(_xlfn._xlws.FILTER(BP[CODIGO], ISNUMBER(SEARCH("devoluci", BP[NOMBRE CUENTA])), {""})),
    ISNUMBER(MATCH(BP[[#This Row],[CODIGO]], _xlpm.codigos_devolucion, 0))
)</f>
        <v>0</v>
      </c>
    </row>
    <row r="10872" spans="1:9" x14ac:dyDescent="0.25">
      <c r="A10872" s="68"/>
      <c r="B10872" s="68"/>
      <c r="C10872" s="68"/>
      <c r="D10872" s="68"/>
      <c r="E10872" s="68"/>
      <c r="F10872" s="68"/>
      <c r="G10872" s="389"/>
      <c r="H10872" s="387" t="b" cm="1">
        <f t="array" aca="1" ref="H10872" ca="1">EsNegrita(BP[[#This Row],[CODIGO]])</f>
        <v>0</v>
      </c>
      <c r="I10872" s="387" t="b" cm="1">
        <f t="array" ref="I10872">_xlfn.LET(
    _xlpm.codigos_devolucion, _xlfn.UNIQUE(_xlfn._xlws.FILTER(BP[CODIGO], ISNUMBER(SEARCH("devoluci", BP[NOMBRE CUENTA])), {""})),
    ISNUMBER(MATCH(BP[[#This Row],[CODIGO]], _xlpm.codigos_devolucion, 0))
)</f>
        <v>0</v>
      </c>
    </row>
    <row r="10873" spans="1:9" x14ac:dyDescent="0.25">
      <c r="A10873" s="68"/>
      <c r="B10873" s="68"/>
      <c r="C10873" s="68"/>
      <c r="D10873" s="68"/>
      <c r="E10873" s="68"/>
      <c r="F10873" s="68"/>
      <c r="G10873" s="389"/>
      <c r="H10873" s="387" t="b" cm="1">
        <f t="array" aca="1" ref="H10873" ca="1">EsNegrita(BP[[#This Row],[CODIGO]])</f>
        <v>0</v>
      </c>
      <c r="I10873" s="387" t="b" cm="1">
        <f t="array" ref="I10873">_xlfn.LET(
    _xlpm.codigos_devolucion, _xlfn.UNIQUE(_xlfn._xlws.FILTER(BP[CODIGO], ISNUMBER(SEARCH("devoluci", BP[NOMBRE CUENTA])), {""})),
    ISNUMBER(MATCH(BP[[#This Row],[CODIGO]], _xlpm.codigos_devolucion, 0))
)</f>
        <v>0</v>
      </c>
    </row>
    <row r="10874" spans="1:9" x14ac:dyDescent="0.25">
      <c r="A10874" s="68"/>
      <c r="B10874" s="68"/>
      <c r="C10874" s="68"/>
      <c r="D10874" s="68"/>
      <c r="E10874" s="68"/>
      <c r="F10874" s="68"/>
      <c r="G10874" s="389"/>
      <c r="H10874" s="387" t="b" cm="1">
        <f t="array" aca="1" ref="H10874" ca="1">EsNegrita(BP[[#This Row],[CODIGO]])</f>
        <v>0</v>
      </c>
      <c r="I10874" s="387" t="b" cm="1">
        <f t="array" ref="I10874">_xlfn.LET(
    _xlpm.codigos_devolucion, _xlfn.UNIQUE(_xlfn._xlws.FILTER(BP[CODIGO], ISNUMBER(SEARCH("devoluci", BP[NOMBRE CUENTA])), {""})),
    ISNUMBER(MATCH(BP[[#This Row],[CODIGO]], _xlpm.codigos_devolucion, 0))
)</f>
        <v>0</v>
      </c>
    </row>
    <row r="10875" spans="1:9" x14ac:dyDescent="0.25">
      <c r="A10875" s="68"/>
      <c r="B10875" s="68"/>
      <c r="C10875" s="68"/>
      <c r="D10875" s="68"/>
      <c r="E10875" s="68"/>
      <c r="F10875" s="68"/>
      <c r="G10875" s="389"/>
      <c r="H10875" s="387" t="b" cm="1">
        <f t="array" aca="1" ref="H10875" ca="1">EsNegrita(BP[[#This Row],[CODIGO]])</f>
        <v>0</v>
      </c>
      <c r="I10875" s="387" t="b" cm="1">
        <f t="array" ref="I10875">_xlfn.LET(
    _xlpm.codigos_devolucion, _xlfn.UNIQUE(_xlfn._xlws.FILTER(BP[CODIGO], ISNUMBER(SEARCH("devoluci", BP[NOMBRE CUENTA])), {""})),
    ISNUMBER(MATCH(BP[[#This Row],[CODIGO]], _xlpm.codigos_devolucion, 0))
)</f>
        <v>0</v>
      </c>
    </row>
    <row r="10876" spans="1:9" x14ac:dyDescent="0.25">
      <c r="A10876" s="68"/>
      <c r="B10876" s="68"/>
      <c r="C10876" s="68"/>
      <c r="D10876" s="68"/>
      <c r="E10876" s="68"/>
      <c r="F10876" s="68"/>
      <c r="G10876" s="389"/>
      <c r="H10876" s="387" t="b" cm="1">
        <f t="array" aca="1" ref="H10876" ca="1">EsNegrita(BP[[#This Row],[CODIGO]])</f>
        <v>0</v>
      </c>
      <c r="I10876" s="387" t="b" cm="1">
        <f t="array" ref="I10876">_xlfn.LET(
    _xlpm.codigos_devolucion, _xlfn.UNIQUE(_xlfn._xlws.FILTER(BP[CODIGO], ISNUMBER(SEARCH("devoluci", BP[NOMBRE CUENTA])), {""})),
    ISNUMBER(MATCH(BP[[#This Row],[CODIGO]], _xlpm.codigos_devolucion, 0))
)</f>
        <v>0</v>
      </c>
    </row>
    <row r="10877" spans="1:9" x14ac:dyDescent="0.25">
      <c r="A10877" s="68"/>
      <c r="B10877" s="68"/>
      <c r="C10877" s="68"/>
      <c r="D10877" s="68"/>
      <c r="E10877" s="68"/>
      <c r="F10877" s="68"/>
      <c r="G10877" s="389"/>
      <c r="H10877" s="387" t="b" cm="1">
        <f t="array" aca="1" ref="H10877" ca="1">EsNegrita(BP[[#This Row],[CODIGO]])</f>
        <v>0</v>
      </c>
      <c r="I10877" s="387" t="b" cm="1">
        <f t="array" ref="I10877">_xlfn.LET(
    _xlpm.codigos_devolucion, _xlfn.UNIQUE(_xlfn._xlws.FILTER(BP[CODIGO], ISNUMBER(SEARCH("devoluci", BP[NOMBRE CUENTA])), {""})),
    ISNUMBER(MATCH(BP[[#This Row],[CODIGO]], _xlpm.codigos_devolucion, 0))
)</f>
        <v>0</v>
      </c>
    </row>
    <row r="10878" spans="1:9" x14ac:dyDescent="0.25">
      <c r="A10878" s="68"/>
      <c r="B10878" s="68"/>
      <c r="C10878" s="68"/>
      <c r="D10878" s="68"/>
      <c r="E10878" s="68"/>
      <c r="F10878" s="68"/>
      <c r="G10878" s="389"/>
      <c r="H10878" s="387" t="b" cm="1">
        <f t="array" aca="1" ref="H10878" ca="1">EsNegrita(BP[[#This Row],[CODIGO]])</f>
        <v>0</v>
      </c>
      <c r="I10878" s="387" t="b" cm="1">
        <f t="array" ref="I10878">_xlfn.LET(
    _xlpm.codigos_devolucion, _xlfn.UNIQUE(_xlfn._xlws.FILTER(BP[CODIGO], ISNUMBER(SEARCH("devoluci", BP[NOMBRE CUENTA])), {""})),
    ISNUMBER(MATCH(BP[[#This Row],[CODIGO]], _xlpm.codigos_devolucion, 0))
)</f>
        <v>0</v>
      </c>
    </row>
    <row r="10879" spans="1:9" x14ac:dyDescent="0.25">
      <c r="A10879" s="68"/>
      <c r="B10879" s="68"/>
      <c r="C10879" s="68"/>
      <c r="D10879" s="68"/>
      <c r="E10879" s="68"/>
      <c r="F10879" s="68"/>
      <c r="G10879" s="389"/>
      <c r="H10879" s="387" t="b" cm="1">
        <f t="array" aca="1" ref="H10879" ca="1">EsNegrita(BP[[#This Row],[CODIGO]])</f>
        <v>0</v>
      </c>
      <c r="I10879" s="387" t="b" cm="1">
        <f t="array" ref="I10879">_xlfn.LET(
    _xlpm.codigos_devolucion, _xlfn.UNIQUE(_xlfn._xlws.FILTER(BP[CODIGO], ISNUMBER(SEARCH("devoluci", BP[NOMBRE CUENTA])), {""})),
    ISNUMBER(MATCH(BP[[#This Row],[CODIGO]], _xlpm.codigos_devolucion, 0))
)</f>
        <v>0</v>
      </c>
    </row>
    <row r="10880" spans="1:9" x14ac:dyDescent="0.25">
      <c r="A10880" s="68"/>
      <c r="B10880" s="68"/>
      <c r="C10880" s="68"/>
      <c r="D10880" s="68"/>
      <c r="E10880" s="68"/>
      <c r="F10880" s="68"/>
      <c r="G10880" s="389"/>
      <c r="H10880" s="387" t="b" cm="1">
        <f t="array" aca="1" ref="H10880" ca="1">EsNegrita(BP[[#This Row],[CODIGO]])</f>
        <v>0</v>
      </c>
      <c r="I10880" s="387" t="b" cm="1">
        <f t="array" ref="I10880">_xlfn.LET(
    _xlpm.codigos_devolucion, _xlfn.UNIQUE(_xlfn._xlws.FILTER(BP[CODIGO], ISNUMBER(SEARCH("devoluci", BP[NOMBRE CUENTA])), {""})),
    ISNUMBER(MATCH(BP[[#This Row],[CODIGO]], _xlpm.codigos_devolucion, 0))
)</f>
        <v>0</v>
      </c>
    </row>
    <row r="10881" spans="1:9" x14ac:dyDescent="0.25">
      <c r="A10881" s="68"/>
      <c r="B10881" s="68"/>
      <c r="C10881" s="68"/>
      <c r="D10881" s="68"/>
      <c r="E10881" s="68"/>
      <c r="F10881" s="68"/>
      <c r="G10881" s="389"/>
      <c r="H10881" s="387" t="b" cm="1">
        <f t="array" aca="1" ref="H10881" ca="1">EsNegrita(BP[[#This Row],[CODIGO]])</f>
        <v>0</v>
      </c>
      <c r="I10881" s="387" t="b" cm="1">
        <f t="array" ref="I10881">_xlfn.LET(
    _xlpm.codigos_devolucion, _xlfn.UNIQUE(_xlfn._xlws.FILTER(BP[CODIGO], ISNUMBER(SEARCH("devoluci", BP[NOMBRE CUENTA])), {""})),
    ISNUMBER(MATCH(BP[[#This Row],[CODIGO]], _xlpm.codigos_devolucion, 0))
)</f>
        <v>0</v>
      </c>
    </row>
    <row r="10882" spans="1:9" x14ac:dyDescent="0.25">
      <c r="A10882" s="68"/>
      <c r="B10882" s="68"/>
      <c r="C10882" s="68"/>
      <c r="D10882" s="68"/>
      <c r="E10882" s="68"/>
      <c r="F10882" s="68"/>
      <c r="G10882" s="389"/>
      <c r="H10882" s="387" t="b" cm="1">
        <f t="array" aca="1" ref="H10882" ca="1">EsNegrita(BP[[#This Row],[CODIGO]])</f>
        <v>0</v>
      </c>
      <c r="I10882" s="387" t="b" cm="1">
        <f t="array" ref="I10882">_xlfn.LET(
    _xlpm.codigos_devolucion, _xlfn.UNIQUE(_xlfn._xlws.FILTER(BP[CODIGO], ISNUMBER(SEARCH("devoluci", BP[NOMBRE CUENTA])), {""})),
    ISNUMBER(MATCH(BP[[#This Row],[CODIGO]], _xlpm.codigos_devolucion, 0))
)</f>
        <v>0</v>
      </c>
    </row>
    <row r="10883" spans="1:9" x14ac:dyDescent="0.25">
      <c r="A10883" s="68"/>
      <c r="B10883" s="68"/>
      <c r="C10883" s="68"/>
      <c r="D10883" s="68"/>
      <c r="E10883" s="68"/>
      <c r="F10883" s="68"/>
      <c r="G10883" s="389"/>
      <c r="H10883" s="387" t="b" cm="1">
        <f t="array" aca="1" ref="H10883" ca="1">EsNegrita(BP[[#This Row],[CODIGO]])</f>
        <v>0</v>
      </c>
      <c r="I10883" s="387" t="b" cm="1">
        <f t="array" ref="I10883">_xlfn.LET(
    _xlpm.codigos_devolucion, _xlfn.UNIQUE(_xlfn._xlws.FILTER(BP[CODIGO], ISNUMBER(SEARCH("devoluci", BP[NOMBRE CUENTA])), {""})),
    ISNUMBER(MATCH(BP[[#This Row],[CODIGO]], _xlpm.codigos_devolucion, 0))
)</f>
        <v>0</v>
      </c>
    </row>
    <row r="10884" spans="1:9" x14ac:dyDescent="0.25">
      <c r="A10884" s="68"/>
      <c r="B10884" s="68"/>
      <c r="C10884" s="68"/>
      <c r="D10884" s="68"/>
      <c r="E10884" s="68"/>
      <c r="F10884" s="68"/>
      <c r="G10884" s="389"/>
      <c r="H10884" s="387" t="b" cm="1">
        <f t="array" aca="1" ref="H10884" ca="1">EsNegrita(BP[[#This Row],[CODIGO]])</f>
        <v>0</v>
      </c>
      <c r="I10884" s="387" t="b" cm="1">
        <f t="array" ref="I10884">_xlfn.LET(
    _xlpm.codigos_devolucion, _xlfn.UNIQUE(_xlfn._xlws.FILTER(BP[CODIGO], ISNUMBER(SEARCH("devoluci", BP[NOMBRE CUENTA])), {""})),
    ISNUMBER(MATCH(BP[[#This Row],[CODIGO]], _xlpm.codigos_devolucion, 0))
)</f>
        <v>0</v>
      </c>
    </row>
    <row r="10885" spans="1:9" x14ac:dyDescent="0.25">
      <c r="A10885" s="68"/>
      <c r="B10885" s="68"/>
      <c r="C10885" s="68"/>
      <c r="D10885" s="68"/>
      <c r="E10885" s="68"/>
      <c r="F10885" s="68"/>
      <c r="G10885" s="389"/>
      <c r="H10885" s="387" t="b" cm="1">
        <f t="array" aca="1" ref="H10885" ca="1">EsNegrita(BP[[#This Row],[CODIGO]])</f>
        <v>0</v>
      </c>
      <c r="I10885" s="387" t="b" cm="1">
        <f t="array" ref="I10885">_xlfn.LET(
    _xlpm.codigos_devolucion, _xlfn.UNIQUE(_xlfn._xlws.FILTER(BP[CODIGO], ISNUMBER(SEARCH("devoluci", BP[NOMBRE CUENTA])), {""})),
    ISNUMBER(MATCH(BP[[#This Row],[CODIGO]], _xlpm.codigos_devolucion, 0))
)</f>
        <v>0</v>
      </c>
    </row>
    <row r="10886" spans="1:9" x14ac:dyDescent="0.25">
      <c r="A10886" s="392"/>
      <c r="B10886" s="392"/>
      <c r="C10886" s="392"/>
      <c r="D10886" s="392"/>
      <c r="E10886" s="392"/>
      <c r="F10886" s="392"/>
      <c r="G10886" s="393"/>
      <c r="H10886" s="387" t="b" cm="1">
        <f t="array" aca="1" ref="H10886" ca="1">EsNegrita(BP[[#This Row],[CODIGO]])</f>
        <v>0</v>
      </c>
      <c r="I10886" s="387" t="b" cm="1">
        <f t="array" ref="I10886">_xlfn.LET(
    _xlpm.codigos_devolucion, _xlfn.UNIQUE(_xlfn._xlws.FILTER(BP[CODIGO], ISNUMBER(SEARCH("devoluci", BP[NOMBRE CUENTA])), {""})),
    ISNUMBER(MATCH(BP[[#This Row],[CODIGO]], _xlpm.codigos_devolucion, 0))
)</f>
        <v>0</v>
      </c>
    </row>
    <row r="10887" spans="1:9" x14ac:dyDescent="0.25">
      <c r="A10887" s="68"/>
      <c r="B10887" s="68"/>
      <c r="C10887" s="68"/>
      <c r="D10887" s="68"/>
      <c r="E10887" s="68"/>
      <c r="F10887" s="68"/>
      <c r="G10887" s="389"/>
      <c r="H10887" s="387" t="b" cm="1">
        <f t="array" aca="1" ref="H10887" ca="1">EsNegrita(BP[[#This Row],[CODIGO]])</f>
        <v>0</v>
      </c>
      <c r="I10887" s="387" t="b" cm="1">
        <f t="array" ref="I10887">_xlfn.LET(
    _xlpm.codigos_devolucion, _xlfn.UNIQUE(_xlfn._xlws.FILTER(BP[CODIGO], ISNUMBER(SEARCH("devoluci", BP[NOMBRE CUENTA])), {""})),
    ISNUMBER(MATCH(BP[[#This Row],[CODIGO]], _xlpm.codigos_devolucion, 0))
)</f>
        <v>0</v>
      </c>
    </row>
    <row r="10888" spans="1:9" x14ac:dyDescent="0.25">
      <c r="A10888" s="68"/>
      <c r="B10888" s="68"/>
      <c r="C10888" s="68"/>
      <c r="D10888" s="68"/>
      <c r="E10888" s="68"/>
      <c r="F10888" s="68"/>
      <c r="G10888" s="389"/>
      <c r="H10888" s="387" t="b" cm="1">
        <f t="array" aca="1" ref="H10888" ca="1">EsNegrita(BP[[#This Row],[CODIGO]])</f>
        <v>0</v>
      </c>
      <c r="I10888" s="387" t="b" cm="1">
        <f t="array" ref="I10888">_xlfn.LET(
    _xlpm.codigos_devolucion, _xlfn.UNIQUE(_xlfn._xlws.FILTER(BP[CODIGO], ISNUMBER(SEARCH("devoluci", BP[NOMBRE CUENTA])), {""})),
    ISNUMBER(MATCH(BP[[#This Row],[CODIGO]], _xlpm.codigos_devolucion, 0))
)</f>
        <v>0</v>
      </c>
    </row>
    <row r="10889" spans="1:9" x14ac:dyDescent="0.25">
      <c r="A10889" s="68"/>
      <c r="B10889" s="68"/>
      <c r="C10889" s="68"/>
      <c r="D10889" s="68"/>
      <c r="E10889" s="68"/>
      <c r="F10889" s="68"/>
      <c r="G10889" s="389"/>
      <c r="H10889" s="387" t="b" cm="1">
        <f t="array" aca="1" ref="H10889" ca="1">EsNegrita(BP[[#This Row],[CODIGO]])</f>
        <v>0</v>
      </c>
      <c r="I10889" s="387" t="b" cm="1">
        <f t="array" ref="I10889">_xlfn.LET(
    _xlpm.codigos_devolucion, _xlfn.UNIQUE(_xlfn._xlws.FILTER(BP[CODIGO], ISNUMBER(SEARCH("devoluci", BP[NOMBRE CUENTA])), {""})),
    ISNUMBER(MATCH(BP[[#This Row],[CODIGO]], _xlpm.codigos_devolucion, 0))
)</f>
        <v>0</v>
      </c>
    </row>
    <row r="10890" spans="1:9" x14ac:dyDescent="0.25">
      <c r="A10890" s="68"/>
      <c r="B10890" s="68"/>
      <c r="C10890" s="68"/>
      <c r="D10890" s="68"/>
      <c r="E10890" s="68"/>
      <c r="F10890" s="68"/>
      <c r="G10890" s="389"/>
      <c r="H10890" s="387" t="b" cm="1">
        <f t="array" aca="1" ref="H10890" ca="1">EsNegrita(BP[[#This Row],[CODIGO]])</f>
        <v>0</v>
      </c>
      <c r="I10890" s="387" t="b" cm="1">
        <f t="array" ref="I10890">_xlfn.LET(
    _xlpm.codigos_devolucion, _xlfn.UNIQUE(_xlfn._xlws.FILTER(BP[CODIGO], ISNUMBER(SEARCH("devoluci", BP[NOMBRE CUENTA])), {""})),
    ISNUMBER(MATCH(BP[[#This Row],[CODIGO]], _xlpm.codigos_devolucion, 0))
)</f>
        <v>0</v>
      </c>
    </row>
    <row r="10891" spans="1:9" x14ac:dyDescent="0.25">
      <c r="A10891" s="68"/>
      <c r="B10891" s="68"/>
      <c r="C10891" s="68"/>
      <c r="D10891" s="68"/>
      <c r="E10891" s="68"/>
      <c r="F10891" s="68"/>
      <c r="G10891" s="389"/>
      <c r="H10891" s="387" t="b" cm="1">
        <f t="array" aca="1" ref="H10891" ca="1">EsNegrita(BP[[#This Row],[CODIGO]])</f>
        <v>0</v>
      </c>
      <c r="I10891" s="387" t="b" cm="1">
        <f t="array" ref="I10891">_xlfn.LET(
    _xlpm.codigos_devolucion, _xlfn.UNIQUE(_xlfn._xlws.FILTER(BP[CODIGO], ISNUMBER(SEARCH("devoluci", BP[NOMBRE CUENTA])), {""})),
    ISNUMBER(MATCH(BP[[#This Row],[CODIGO]], _xlpm.codigos_devolucion, 0))
)</f>
        <v>0</v>
      </c>
    </row>
    <row r="10892" spans="1:9" x14ac:dyDescent="0.25">
      <c r="A10892" s="68"/>
      <c r="B10892" s="68"/>
      <c r="C10892" s="68"/>
      <c r="D10892" s="68"/>
      <c r="E10892" s="68"/>
      <c r="F10892" s="68"/>
      <c r="G10892" s="389"/>
      <c r="H10892" s="387" t="b" cm="1">
        <f t="array" aca="1" ref="H10892" ca="1">EsNegrita(BP[[#This Row],[CODIGO]])</f>
        <v>0</v>
      </c>
      <c r="I10892" s="387" t="b" cm="1">
        <f t="array" ref="I10892">_xlfn.LET(
    _xlpm.codigos_devolucion, _xlfn.UNIQUE(_xlfn._xlws.FILTER(BP[CODIGO], ISNUMBER(SEARCH("devoluci", BP[NOMBRE CUENTA])), {""})),
    ISNUMBER(MATCH(BP[[#This Row],[CODIGO]], _xlpm.codigos_devolucion, 0))
)</f>
        <v>0</v>
      </c>
    </row>
    <row r="10893" spans="1:9" x14ac:dyDescent="0.25">
      <c r="A10893" s="68"/>
      <c r="B10893" s="68"/>
      <c r="C10893" s="68"/>
      <c r="D10893" s="68"/>
      <c r="E10893" s="68"/>
      <c r="F10893" s="68"/>
      <c r="G10893" s="389"/>
      <c r="H10893" s="387" t="b" cm="1">
        <f t="array" aca="1" ref="H10893" ca="1">EsNegrita(BP[[#This Row],[CODIGO]])</f>
        <v>0</v>
      </c>
      <c r="I10893" s="387" t="b" cm="1">
        <f t="array" ref="I10893">_xlfn.LET(
    _xlpm.codigos_devolucion, _xlfn.UNIQUE(_xlfn._xlws.FILTER(BP[CODIGO], ISNUMBER(SEARCH("devoluci", BP[NOMBRE CUENTA])), {""})),
    ISNUMBER(MATCH(BP[[#This Row],[CODIGO]], _xlpm.codigos_devolucion, 0))
)</f>
        <v>0</v>
      </c>
    </row>
    <row r="10894" spans="1:9" x14ac:dyDescent="0.25">
      <c r="A10894" s="68"/>
      <c r="B10894" s="68"/>
      <c r="C10894" s="68"/>
      <c r="D10894" s="68"/>
      <c r="E10894" s="68"/>
      <c r="F10894" s="68"/>
      <c r="G10894" s="389"/>
      <c r="H10894" s="387" t="b" cm="1">
        <f t="array" aca="1" ref="H10894" ca="1">EsNegrita(BP[[#This Row],[CODIGO]])</f>
        <v>0</v>
      </c>
      <c r="I10894" s="387" t="b" cm="1">
        <f t="array" ref="I10894">_xlfn.LET(
    _xlpm.codigos_devolucion, _xlfn.UNIQUE(_xlfn._xlws.FILTER(BP[CODIGO], ISNUMBER(SEARCH("devoluci", BP[NOMBRE CUENTA])), {""})),
    ISNUMBER(MATCH(BP[[#This Row],[CODIGO]], _xlpm.codigos_devolucion, 0))
)</f>
        <v>0</v>
      </c>
    </row>
    <row r="10895" spans="1:9" x14ac:dyDescent="0.25">
      <c r="A10895" s="68"/>
      <c r="B10895" s="68"/>
      <c r="C10895" s="68"/>
      <c r="D10895" s="68"/>
      <c r="E10895" s="68"/>
      <c r="F10895" s="68"/>
      <c r="G10895" s="389"/>
      <c r="H10895" s="387" t="b" cm="1">
        <f t="array" aca="1" ref="H10895" ca="1">EsNegrita(BP[[#This Row],[CODIGO]])</f>
        <v>0</v>
      </c>
      <c r="I10895" s="387" t="b" cm="1">
        <f t="array" ref="I10895">_xlfn.LET(
    _xlpm.codigos_devolucion, _xlfn.UNIQUE(_xlfn._xlws.FILTER(BP[CODIGO], ISNUMBER(SEARCH("devoluci", BP[NOMBRE CUENTA])), {""})),
    ISNUMBER(MATCH(BP[[#This Row],[CODIGO]], _xlpm.codigos_devolucion, 0))
)</f>
        <v>0</v>
      </c>
    </row>
    <row r="10896" spans="1:9" x14ac:dyDescent="0.25">
      <c r="A10896" s="68"/>
      <c r="B10896" s="68"/>
      <c r="C10896" s="68"/>
      <c r="D10896" s="68"/>
      <c r="E10896" s="68"/>
      <c r="F10896" s="68"/>
      <c r="G10896" s="389"/>
      <c r="H10896" s="387" t="b" cm="1">
        <f t="array" aca="1" ref="H10896" ca="1">EsNegrita(BP[[#This Row],[CODIGO]])</f>
        <v>0</v>
      </c>
      <c r="I10896" s="387" t="b" cm="1">
        <f t="array" ref="I10896">_xlfn.LET(
    _xlpm.codigos_devolucion, _xlfn.UNIQUE(_xlfn._xlws.FILTER(BP[CODIGO], ISNUMBER(SEARCH("devoluci", BP[NOMBRE CUENTA])), {""})),
    ISNUMBER(MATCH(BP[[#This Row],[CODIGO]], _xlpm.codigos_devolucion, 0))
)</f>
        <v>0</v>
      </c>
    </row>
    <row r="10897" spans="1:9" x14ac:dyDescent="0.25">
      <c r="A10897" s="68"/>
      <c r="B10897" s="68"/>
      <c r="C10897" s="68"/>
      <c r="D10897" s="68"/>
      <c r="E10897" s="68"/>
      <c r="F10897" s="68"/>
      <c r="G10897" s="389"/>
      <c r="H10897" s="387" t="b" cm="1">
        <f t="array" aca="1" ref="H10897" ca="1">EsNegrita(BP[[#This Row],[CODIGO]])</f>
        <v>0</v>
      </c>
      <c r="I10897" s="387" t="b" cm="1">
        <f t="array" ref="I10897">_xlfn.LET(
    _xlpm.codigos_devolucion, _xlfn.UNIQUE(_xlfn._xlws.FILTER(BP[CODIGO], ISNUMBER(SEARCH("devoluci", BP[NOMBRE CUENTA])), {""})),
    ISNUMBER(MATCH(BP[[#This Row],[CODIGO]], _xlpm.codigos_devolucion, 0))
)</f>
        <v>0</v>
      </c>
    </row>
    <row r="10898" spans="1:9" x14ac:dyDescent="0.25">
      <c r="A10898" s="68"/>
      <c r="B10898" s="68"/>
      <c r="C10898" s="68"/>
      <c r="D10898" s="68"/>
      <c r="E10898" s="68"/>
      <c r="F10898" s="68"/>
      <c r="G10898" s="389"/>
      <c r="H10898" s="387" t="b" cm="1">
        <f t="array" aca="1" ref="H10898" ca="1">EsNegrita(BP[[#This Row],[CODIGO]])</f>
        <v>0</v>
      </c>
      <c r="I10898" s="387" t="b" cm="1">
        <f t="array" ref="I10898">_xlfn.LET(
    _xlpm.codigos_devolucion, _xlfn.UNIQUE(_xlfn._xlws.FILTER(BP[CODIGO], ISNUMBER(SEARCH("devoluci", BP[NOMBRE CUENTA])), {""})),
    ISNUMBER(MATCH(BP[[#This Row],[CODIGO]], _xlpm.codigos_devolucion, 0))
)</f>
        <v>0</v>
      </c>
    </row>
    <row r="10899" spans="1:9" x14ac:dyDescent="0.25">
      <c r="A10899" s="68"/>
      <c r="B10899" s="68"/>
      <c r="C10899" s="68"/>
      <c r="D10899" s="68"/>
      <c r="E10899" s="68"/>
      <c r="F10899" s="68"/>
      <c r="G10899" s="389"/>
      <c r="H10899" s="387" t="b" cm="1">
        <f t="array" aca="1" ref="H10899" ca="1">EsNegrita(BP[[#This Row],[CODIGO]])</f>
        <v>0</v>
      </c>
      <c r="I10899" s="387" t="b" cm="1">
        <f t="array" ref="I10899">_xlfn.LET(
    _xlpm.codigos_devolucion, _xlfn.UNIQUE(_xlfn._xlws.FILTER(BP[CODIGO], ISNUMBER(SEARCH("devoluci", BP[NOMBRE CUENTA])), {""})),
    ISNUMBER(MATCH(BP[[#This Row],[CODIGO]], _xlpm.codigos_devolucion, 0))
)</f>
        <v>0</v>
      </c>
    </row>
    <row r="10900" spans="1:9" x14ac:dyDescent="0.25">
      <c r="A10900" s="68"/>
      <c r="B10900" s="68"/>
      <c r="C10900" s="68"/>
      <c r="D10900" s="68"/>
      <c r="E10900" s="68"/>
      <c r="F10900" s="68"/>
      <c r="G10900" s="389"/>
      <c r="H10900" s="387" t="b" cm="1">
        <f t="array" aca="1" ref="H10900" ca="1">EsNegrita(BP[[#This Row],[CODIGO]])</f>
        <v>0</v>
      </c>
      <c r="I10900" s="387" t="b" cm="1">
        <f t="array" ref="I10900">_xlfn.LET(
    _xlpm.codigos_devolucion, _xlfn.UNIQUE(_xlfn._xlws.FILTER(BP[CODIGO], ISNUMBER(SEARCH("devoluci", BP[NOMBRE CUENTA])), {""})),
    ISNUMBER(MATCH(BP[[#This Row],[CODIGO]], _xlpm.codigos_devolucion, 0))
)</f>
        <v>0</v>
      </c>
    </row>
    <row r="10901" spans="1:9" x14ac:dyDescent="0.25">
      <c r="A10901" s="68"/>
      <c r="B10901" s="68"/>
      <c r="C10901" s="68"/>
      <c r="D10901" s="68"/>
      <c r="E10901" s="68"/>
      <c r="F10901" s="68"/>
      <c r="G10901" s="389"/>
      <c r="H10901" s="387" t="b" cm="1">
        <f t="array" aca="1" ref="H10901" ca="1">EsNegrita(BP[[#This Row],[CODIGO]])</f>
        <v>0</v>
      </c>
      <c r="I10901" s="387" t="b" cm="1">
        <f t="array" ref="I10901">_xlfn.LET(
    _xlpm.codigos_devolucion, _xlfn.UNIQUE(_xlfn._xlws.FILTER(BP[CODIGO], ISNUMBER(SEARCH("devoluci", BP[NOMBRE CUENTA])), {""})),
    ISNUMBER(MATCH(BP[[#This Row],[CODIGO]], _xlpm.codigos_devolucion, 0))
)</f>
        <v>0</v>
      </c>
    </row>
    <row r="10902" spans="1:9" x14ac:dyDescent="0.25">
      <c r="A10902" s="68"/>
      <c r="B10902" s="68"/>
      <c r="C10902" s="68"/>
      <c r="D10902" s="68"/>
      <c r="E10902" s="68"/>
      <c r="F10902" s="68"/>
      <c r="G10902" s="389"/>
      <c r="H10902" s="387" t="b" cm="1">
        <f t="array" aca="1" ref="H10902" ca="1">EsNegrita(BP[[#This Row],[CODIGO]])</f>
        <v>0</v>
      </c>
      <c r="I10902" s="387" t="b" cm="1">
        <f t="array" ref="I10902">_xlfn.LET(
    _xlpm.codigos_devolucion, _xlfn.UNIQUE(_xlfn._xlws.FILTER(BP[CODIGO], ISNUMBER(SEARCH("devoluci", BP[NOMBRE CUENTA])), {""})),
    ISNUMBER(MATCH(BP[[#This Row],[CODIGO]], _xlpm.codigos_devolucion, 0))
)</f>
        <v>0</v>
      </c>
    </row>
    <row r="10903" spans="1:9" x14ac:dyDescent="0.25">
      <c r="A10903" s="68"/>
      <c r="B10903" s="68"/>
      <c r="C10903" s="68"/>
      <c r="D10903" s="68"/>
      <c r="E10903" s="68"/>
      <c r="F10903" s="68"/>
      <c r="G10903" s="389"/>
      <c r="H10903" s="387" t="b" cm="1">
        <f t="array" aca="1" ref="H10903" ca="1">EsNegrita(BP[[#This Row],[CODIGO]])</f>
        <v>0</v>
      </c>
      <c r="I10903" s="387" t="b" cm="1">
        <f t="array" ref="I10903">_xlfn.LET(
    _xlpm.codigos_devolucion, _xlfn.UNIQUE(_xlfn._xlws.FILTER(BP[CODIGO], ISNUMBER(SEARCH("devoluci", BP[NOMBRE CUENTA])), {""})),
    ISNUMBER(MATCH(BP[[#This Row],[CODIGO]], _xlpm.codigos_devolucion, 0))
)</f>
        <v>0</v>
      </c>
    </row>
    <row r="10904" spans="1:9" x14ac:dyDescent="0.25">
      <c r="A10904" s="68"/>
      <c r="B10904" s="68"/>
      <c r="C10904" s="68"/>
      <c r="D10904" s="68"/>
      <c r="E10904" s="68"/>
      <c r="F10904" s="68"/>
      <c r="G10904" s="389"/>
      <c r="H10904" s="387" t="b" cm="1">
        <f t="array" aca="1" ref="H10904" ca="1">EsNegrita(BP[[#This Row],[CODIGO]])</f>
        <v>0</v>
      </c>
      <c r="I10904" s="387" t="b" cm="1">
        <f t="array" ref="I10904">_xlfn.LET(
    _xlpm.codigos_devolucion, _xlfn.UNIQUE(_xlfn._xlws.FILTER(BP[CODIGO], ISNUMBER(SEARCH("devoluci", BP[NOMBRE CUENTA])), {""})),
    ISNUMBER(MATCH(BP[[#This Row],[CODIGO]], _xlpm.codigos_devolucion, 0))
)</f>
        <v>0</v>
      </c>
    </row>
    <row r="10905" spans="1:9" x14ac:dyDescent="0.25">
      <c r="A10905" s="68"/>
      <c r="B10905" s="68"/>
      <c r="C10905" s="68"/>
      <c r="D10905" s="68"/>
      <c r="E10905" s="68"/>
      <c r="F10905" s="68"/>
      <c r="G10905" s="389"/>
      <c r="H10905" s="387" t="b" cm="1">
        <f t="array" aca="1" ref="H10905" ca="1">EsNegrita(BP[[#This Row],[CODIGO]])</f>
        <v>0</v>
      </c>
      <c r="I10905" s="387" t="b" cm="1">
        <f t="array" ref="I10905">_xlfn.LET(
    _xlpm.codigos_devolucion, _xlfn.UNIQUE(_xlfn._xlws.FILTER(BP[CODIGO], ISNUMBER(SEARCH("devoluci", BP[NOMBRE CUENTA])), {""})),
    ISNUMBER(MATCH(BP[[#This Row],[CODIGO]], _xlpm.codigos_devolucion, 0))
)</f>
        <v>0</v>
      </c>
    </row>
    <row r="10906" spans="1:9" x14ac:dyDescent="0.25">
      <c r="A10906" s="68"/>
      <c r="B10906" s="68"/>
      <c r="C10906" s="68"/>
      <c r="D10906" s="68"/>
      <c r="E10906" s="68"/>
      <c r="F10906" s="68"/>
      <c r="G10906" s="389"/>
      <c r="H10906" s="387" t="b" cm="1">
        <f t="array" aca="1" ref="H10906" ca="1">EsNegrita(BP[[#This Row],[CODIGO]])</f>
        <v>0</v>
      </c>
      <c r="I10906" s="387" t="b" cm="1">
        <f t="array" ref="I10906">_xlfn.LET(
    _xlpm.codigos_devolucion, _xlfn.UNIQUE(_xlfn._xlws.FILTER(BP[CODIGO], ISNUMBER(SEARCH("devoluci", BP[NOMBRE CUENTA])), {""})),
    ISNUMBER(MATCH(BP[[#This Row],[CODIGO]], _xlpm.codigos_devolucion, 0))
)</f>
        <v>0</v>
      </c>
    </row>
    <row r="10907" spans="1:9" x14ac:dyDescent="0.25">
      <c r="A10907" s="68"/>
      <c r="B10907" s="68"/>
      <c r="C10907" s="68"/>
      <c r="D10907" s="68"/>
      <c r="E10907" s="68"/>
      <c r="F10907" s="68"/>
      <c r="G10907" s="389"/>
      <c r="H10907" s="387" t="b" cm="1">
        <f t="array" aca="1" ref="H10907" ca="1">EsNegrita(BP[[#This Row],[CODIGO]])</f>
        <v>0</v>
      </c>
      <c r="I10907" s="387" t="b" cm="1">
        <f t="array" ref="I10907">_xlfn.LET(
    _xlpm.codigos_devolucion, _xlfn.UNIQUE(_xlfn._xlws.FILTER(BP[CODIGO], ISNUMBER(SEARCH("devoluci", BP[NOMBRE CUENTA])), {""})),
    ISNUMBER(MATCH(BP[[#This Row],[CODIGO]], _xlpm.codigos_devolucion, 0))
)</f>
        <v>0</v>
      </c>
    </row>
    <row r="10908" spans="1:9" x14ac:dyDescent="0.25">
      <c r="A10908" s="68"/>
      <c r="B10908" s="68"/>
      <c r="C10908" s="68"/>
      <c r="D10908" s="68"/>
      <c r="E10908" s="68"/>
      <c r="F10908" s="68"/>
      <c r="G10908" s="389"/>
      <c r="H10908" s="387" t="b" cm="1">
        <f t="array" aca="1" ref="H10908" ca="1">EsNegrita(BP[[#This Row],[CODIGO]])</f>
        <v>0</v>
      </c>
      <c r="I10908" s="387" t="b" cm="1">
        <f t="array" ref="I10908">_xlfn.LET(
    _xlpm.codigos_devolucion, _xlfn.UNIQUE(_xlfn._xlws.FILTER(BP[CODIGO], ISNUMBER(SEARCH("devoluci", BP[NOMBRE CUENTA])), {""})),
    ISNUMBER(MATCH(BP[[#This Row],[CODIGO]], _xlpm.codigos_devolucion, 0))
)</f>
        <v>0</v>
      </c>
    </row>
    <row r="10909" spans="1:9" x14ac:dyDescent="0.25">
      <c r="A10909" s="68"/>
      <c r="B10909" s="68"/>
      <c r="C10909" s="68"/>
      <c r="D10909" s="68"/>
      <c r="E10909" s="68"/>
      <c r="F10909" s="68"/>
      <c r="G10909" s="389"/>
      <c r="H10909" s="387" t="b" cm="1">
        <f t="array" aca="1" ref="H10909" ca="1">EsNegrita(BP[[#This Row],[CODIGO]])</f>
        <v>0</v>
      </c>
      <c r="I10909" s="387" t="b" cm="1">
        <f t="array" ref="I10909">_xlfn.LET(
    _xlpm.codigos_devolucion, _xlfn.UNIQUE(_xlfn._xlws.FILTER(BP[CODIGO], ISNUMBER(SEARCH("devoluci", BP[NOMBRE CUENTA])), {""})),
    ISNUMBER(MATCH(BP[[#This Row],[CODIGO]], _xlpm.codigos_devolucion, 0))
)</f>
        <v>0</v>
      </c>
    </row>
    <row r="10910" spans="1:9" x14ac:dyDescent="0.25">
      <c r="A10910" s="68"/>
      <c r="B10910" s="68"/>
      <c r="C10910" s="68"/>
      <c r="D10910" s="68"/>
      <c r="E10910" s="68"/>
      <c r="F10910" s="68"/>
      <c r="G10910" s="389"/>
      <c r="H10910" s="387" t="b" cm="1">
        <f t="array" aca="1" ref="H10910" ca="1">EsNegrita(BP[[#This Row],[CODIGO]])</f>
        <v>0</v>
      </c>
      <c r="I10910" s="387" t="b" cm="1">
        <f t="array" ref="I10910">_xlfn.LET(
    _xlpm.codigos_devolucion, _xlfn.UNIQUE(_xlfn._xlws.FILTER(BP[CODIGO], ISNUMBER(SEARCH("devoluci", BP[NOMBRE CUENTA])), {""})),
    ISNUMBER(MATCH(BP[[#This Row],[CODIGO]], _xlpm.codigos_devolucion, 0))
)</f>
        <v>0</v>
      </c>
    </row>
    <row r="10911" spans="1:9" x14ac:dyDescent="0.25">
      <c r="A10911" s="68"/>
      <c r="B10911" s="68"/>
      <c r="C10911" s="68"/>
      <c r="D10911" s="68"/>
      <c r="E10911" s="68"/>
      <c r="F10911" s="68"/>
      <c r="G10911" s="389"/>
      <c r="H10911" s="387" t="b" cm="1">
        <f t="array" aca="1" ref="H10911" ca="1">EsNegrita(BP[[#This Row],[CODIGO]])</f>
        <v>0</v>
      </c>
      <c r="I10911" s="387" t="b" cm="1">
        <f t="array" ref="I10911">_xlfn.LET(
    _xlpm.codigos_devolucion, _xlfn.UNIQUE(_xlfn._xlws.FILTER(BP[CODIGO], ISNUMBER(SEARCH("devoluci", BP[NOMBRE CUENTA])), {""})),
    ISNUMBER(MATCH(BP[[#This Row],[CODIGO]], _xlpm.codigos_devolucion, 0))
)</f>
        <v>0</v>
      </c>
    </row>
    <row r="10912" spans="1:9" x14ac:dyDescent="0.25">
      <c r="A10912" s="68"/>
      <c r="B10912" s="68"/>
      <c r="C10912" s="68"/>
      <c r="D10912" s="68"/>
      <c r="E10912" s="68"/>
      <c r="F10912" s="68"/>
      <c r="G10912" s="389"/>
      <c r="H10912" s="387" t="b" cm="1">
        <f t="array" aca="1" ref="H10912" ca="1">EsNegrita(BP[[#This Row],[CODIGO]])</f>
        <v>0</v>
      </c>
      <c r="I10912" s="387" t="b" cm="1">
        <f t="array" ref="I10912">_xlfn.LET(
    _xlpm.codigos_devolucion, _xlfn.UNIQUE(_xlfn._xlws.FILTER(BP[CODIGO], ISNUMBER(SEARCH("devoluci", BP[NOMBRE CUENTA])), {""})),
    ISNUMBER(MATCH(BP[[#This Row],[CODIGO]], _xlpm.codigos_devolucion, 0))
)</f>
        <v>0</v>
      </c>
    </row>
    <row r="10913" spans="1:9" x14ac:dyDescent="0.25">
      <c r="A10913" s="68"/>
      <c r="B10913" s="68"/>
      <c r="C10913" s="68"/>
      <c r="D10913" s="68"/>
      <c r="E10913" s="68"/>
      <c r="F10913" s="68"/>
      <c r="G10913" s="389"/>
      <c r="H10913" s="387" t="b" cm="1">
        <f t="array" aca="1" ref="H10913" ca="1">EsNegrita(BP[[#This Row],[CODIGO]])</f>
        <v>0</v>
      </c>
      <c r="I10913" s="387" t="b" cm="1">
        <f t="array" ref="I10913">_xlfn.LET(
    _xlpm.codigos_devolucion, _xlfn.UNIQUE(_xlfn._xlws.FILTER(BP[CODIGO], ISNUMBER(SEARCH("devoluci", BP[NOMBRE CUENTA])), {""})),
    ISNUMBER(MATCH(BP[[#This Row],[CODIGO]], _xlpm.codigos_devolucion, 0))
)</f>
        <v>0</v>
      </c>
    </row>
    <row r="10914" spans="1:9" x14ac:dyDescent="0.25">
      <c r="A10914" s="68"/>
      <c r="B10914" s="68"/>
      <c r="C10914" s="68"/>
      <c r="D10914" s="68"/>
      <c r="E10914" s="68"/>
      <c r="F10914" s="68"/>
      <c r="G10914" s="389"/>
      <c r="H10914" s="387" t="b" cm="1">
        <f t="array" aca="1" ref="H10914" ca="1">EsNegrita(BP[[#This Row],[CODIGO]])</f>
        <v>0</v>
      </c>
      <c r="I10914" s="387" t="b" cm="1">
        <f t="array" ref="I10914">_xlfn.LET(
    _xlpm.codigos_devolucion, _xlfn.UNIQUE(_xlfn._xlws.FILTER(BP[CODIGO], ISNUMBER(SEARCH("devoluci", BP[NOMBRE CUENTA])), {""})),
    ISNUMBER(MATCH(BP[[#This Row],[CODIGO]], _xlpm.codigos_devolucion, 0))
)</f>
        <v>0</v>
      </c>
    </row>
    <row r="10915" spans="1:9" x14ac:dyDescent="0.25">
      <c r="A10915" s="68"/>
      <c r="B10915" s="68"/>
      <c r="C10915" s="68"/>
      <c r="D10915" s="68"/>
      <c r="E10915" s="68"/>
      <c r="F10915" s="68"/>
      <c r="G10915" s="389"/>
      <c r="H10915" s="387" t="b" cm="1">
        <f t="array" aca="1" ref="H10915" ca="1">EsNegrita(BP[[#This Row],[CODIGO]])</f>
        <v>0</v>
      </c>
      <c r="I10915" s="387" t="b" cm="1">
        <f t="array" ref="I10915">_xlfn.LET(
    _xlpm.codigos_devolucion, _xlfn.UNIQUE(_xlfn._xlws.FILTER(BP[CODIGO], ISNUMBER(SEARCH("devoluci", BP[NOMBRE CUENTA])), {""})),
    ISNUMBER(MATCH(BP[[#This Row],[CODIGO]], _xlpm.codigos_devolucion, 0))
)</f>
        <v>0</v>
      </c>
    </row>
    <row r="10916" spans="1:9" x14ac:dyDescent="0.25">
      <c r="A10916" s="68"/>
      <c r="B10916" s="68"/>
      <c r="C10916" s="68"/>
      <c r="D10916" s="68"/>
      <c r="E10916" s="68"/>
      <c r="F10916" s="68"/>
      <c r="G10916" s="389"/>
      <c r="H10916" s="387" t="b" cm="1">
        <f t="array" aca="1" ref="H10916" ca="1">EsNegrita(BP[[#This Row],[CODIGO]])</f>
        <v>0</v>
      </c>
      <c r="I10916" s="387" t="b" cm="1">
        <f t="array" ref="I10916">_xlfn.LET(
    _xlpm.codigos_devolucion, _xlfn.UNIQUE(_xlfn._xlws.FILTER(BP[CODIGO], ISNUMBER(SEARCH("devoluci", BP[NOMBRE CUENTA])), {""})),
    ISNUMBER(MATCH(BP[[#This Row],[CODIGO]], _xlpm.codigos_devolucion, 0))
)</f>
        <v>0</v>
      </c>
    </row>
    <row r="10917" spans="1:9" x14ac:dyDescent="0.25">
      <c r="A10917" s="68"/>
      <c r="B10917" s="68"/>
      <c r="C10917" s="68"/>
      <c r="D10917" s="68"/>
      <c r="E10917" s="68"/>
      <c r="F10917" s="68"/>
      <c r="G10917" s="389"/>
      <c r="H10917" s="387" t="b" cm="1">
        <f t="array" aca="1" ref="H10917" ca="1">EsNegrita(BP[[#This Row],[CODIGO]])</f>
        <v>0</v>
      </c>
      <c r="I10917" s="387" t="b" cm="1">
        <f t="array" ref="I10917">_xlfn.LET(
    _xlpm.codigos_devolucion, _xlfn.UNIQUE(_xlfn._xlws.FILTER(BP[CODIGO], ISNUMBER(SEARCH("devoluci", BP[NOMBRE CUENTA])), {""})),
    ISNUMBER(MATCH(BP[[#This Row],[CODIGO]], _xlpm.codigos_devolucion, 0))
)</f>
        <v>0</v>
      </c>
    </row>
    <row r="10918" spans="1:9" x14ac:dyDescent="0.25">
      <c r="A10918" s="68"/>
      <c r="B10918" s="68"/>
      <c r="C10918" s="68"/>
      <c r="D10918" s="68"/>
      <c r="E10918" s="68"/>
      <c r="F10918" s="68"/>
      <c r="G10918" s="389"/>
      <c r="H10918" s="387" t="b" cm="1">
        <f t="array" aca="1" ref="H10918" ca="1">EsNegrita(BP[[#This Row],[CODIGO]])</f>
        <v>0</v>
      </c>
      <c r="I10918" s="387" t="b" cm="1">
        <f t="array" ref="I10918">_xlfn.LET(
    _xlpm.codigos_devolucion, _xlfn.UNIQUE(_xlfn._xlws.FILTER(BP[CODIGO], ISNUMBER(SEARCH("devoluci", BP[NOMBRE CUENTA])), {""})),
    ISNUMBER(MATCH(BP[[#This Row],[CODIGO]], _xlpm.codigos_devolucion, 0))
)</f>
        <v>0</v>
      </c>
    </row>
    <row r="10919" spans="1:9" x14ac:dyDescent="0.25">
      <c r="A10919" s="68"/>
      <c r="B10919" s="68"/>
      <c r="C10919" s="68"/>
      <c r="D10919" s="68"/>
      <c r="E10919" s="68"/>
      <c r="F10919" s="68"/>
      <c r="G10919" s="389"/>
      <c r="H10919" s="387" t="b" cm="1">
        <f t="array" aca="1" ref="H10919" ca="1">EsNegrita(BP[[#This Row],[CODIGO]])</f>
        <v>0</v>
      </c>
      <c r="I10919" s="387" t="b" cm="1">
        <f t="array" ref="I10919">_xlfn.LET(
    _xlpm.codigos_devolucion, _xlfn.UNIQUE(_xlfn._xlws.FILTER(BP[CODIGO], ISNUMBER(SEARCH("devoluci", BP[NOMBRE CUENTA])), {""})),
    ISNUMBER(MATCH(BP[[#This Row],[CODIGO]], _xlpm.codigos_devolucion, 0))
)</f>
        <v>0</v>
      </c>
    </row>
    <row r="10920" spans="1:9" x14ac:dyDescent="0.25">
      <c r="A10920" s="68"/>
      <c r="B10920" s="68"/>
      <c r="C10920" s="68"/>
      <c r="D10920" s="68"/>
      <c r="E10920" s="68"/>
      <c r="F10920" s="68"/>
      <c r="G10920" s="389"/>
      <c r="H10920" s="387" t="b" cm="1">
        <f t="array" aca="1" ref="H10920" ca="1">EsNegrita(BP[[#This Row],[CODIGO]])</f>
        <v>0</v>
      </c>
      <c r="I10920" s="387" t="b" cm="1">
        <f t="array" ref="I10920">_xlfn.LET(
    _xlpm.codigos_devolucion, _xlfn.UNIQUE(_xlfn._xlws.FILTER(BP[CODIGO], ISNUMBER(SEARCH("devoluci", BP[NOMBRE CUENTA])), {""})),
    ISNUMBER(MATCH(BP[[#This Row],[CODIGO]], _xlpm.codigos_devolucion, 0))
)</f>
        <v>0</v>
      </c>
    </row>
    <row r="10921" spans="1:9" x14ac:dyDescent="0.25">
      <c r="A10921" s="68"/>
      <c r="B10921" s="68"/>
      <c r="C10921" s="68"/>
      <c r="D10921" s="68"/>
      <c r="E10921" s="68"/>
      <c r="F10921" s="68"/>
      <c r="G10921" s="389"/>
      <c r="H10921" s="387" t="b" cm="1">
        <f t="array" aca="1" ref="H10921" ca="1">EsNegrita(BP[[#This Row],[CODIGO]])</f>
        <v>0</v>
      </c>
      <c r="I10921" s="387" t="b" cm="1">
        <f t="array" ref="I10921">_xlfn.LET(
    _xlpm.codigos_devolucion, _xlfn.UNIQUE(_xlfn._xlws.FILTER(BP[CODIGO], ISNUMBER(SEARCH("devoluci", BP[NOMBRE CUENTA])), {""})),
    ISNUMBER(MATCH(BP[[#This Row],[CODIGO]], _xlpm.codigos_devolucion, 0))
)</f>
        <v>0</v>
      </c>
    </row>
    <row r="10922" spans="1:9" x14ac:dyDescent="0.25">
      <c r="A10922" s="68"/>
      <c r="B10922" s="68"/>
      <c r="C10922" s="68"/>
      <c r="D10922" s="68"/>
      <c r="E10922" s="68"/>
      <c r="F10922" s="68"/>
      <c r="G10922" s="389"/>
      <c r="H10922" s="387" t="b" cm="1">
        <f t="array" aca="1" ref="H10922" ca="1">EsNegrita(BP[[#This Row],[CODIGO]])</f>
        <v>0</v>
      </c>
      <c r="I10922" s="387" t="b" cm="1">
        <f t="array" ref="I10922">_xlfn.LET(
    _xlpm.codigos_devolucion, _xlfn.UNIQUE(_xlfn._xlws.FILTER(BP[CODIGO], ISNUMBER(SEARCH("devoluci", BP[NOMBRE CUENTA])), {""})),
    ISNUMBER(MATCH(BP[[#This Row],[CODIGO]], _xlpm.codigos_devolucion, 0))
)</f>
        <v>0</v>
      </c>
    </row>
    <row r="10923" spans="1:9" x14ac:dyDescent="0.25">
      <c r="A10923" s="68"/>
      <c r="B10923" s="68"/>
      <c r="C10923" s="68"/>
      <c r="D10923" s="68"/>
      <c r="E10923" s="68"/>
      <c r="F10923" s="68"/>
      <c r="G10923" s="389"/>
      <c r="H10923" s="387" t="b" cm="1">
        <f t="array" aca="1" ref="H10923" ca="1">EsNegrita(BP[[#This Row],[CODIGO]])</f>
        <v>0</v>
      </c>
      <c r="I10923" s="387" t="b" cm="1">
        <f t="array" ref="I10923">_xlfn.LET(
    _xlpm.codigos_devolucion, _xlfn.UNIQUE(_xlfn._xlws.FILTER(BP[CODIGO], ISNUMBER(SEARCH("devoluci", BP[NOMBRE CUENTA])), {""})),
    ISNUMBER(MATCH(BP[[#This Row],[CODIGO]], _xlpm.codigos_devolucion, 0))
)</f>
        <v>0</v>
      </c>
    </row>
    <row r="10924" spans="1:9" x14ac:dyDescent="0.25">
      <c r="A10924" s="68"/>
      <c r="B10924" s="68"/>
      <c r="C10924" s="68"/>
      <c r="D10924" s="68"/>
      <c r="E10924" s="68"/>
      <c r="F10924" s="68"/>
      <c r="G10924" s="389"/>
      <c r="H10924" s="387" t="b" cm="1">
        <f t="array" aca="1" ref="H10924" ca="1">EsNegrita(BP[[#This Row],[CODIGO]])</f>
        <v>0</v>
      </c>
      <c r="I10924" s="387" t="b" cm="1">
        <f t="array" ref="I10924">_xlfn.LET(
    _xlpm.codigos_devolucion, _xlfn.UNIQUE(_xlfn._xlws.FILTER(BP[CODIGO], ISNUMBER(SEARCH("devoluci", BP[NOMBRE CUENTA])), {""})),
    ISNUMBER(MATCH(BP[[#This Row],[CODIGO]], _xlpm.codigos_devolucion, 0))
)</f>
        <v>0</v>
      </c>
    </row>
    <row r="10925" spans="1:9" x14ac:dyDescent="0.25">
      <c r="A10925" s="68"/>
      <c r="B10925" s="68"/>
      <c r="C10925" s="68"/>
      <c r="D10925" s="68"/>
      <c r="E10925" s="68"/>
      <c r="F10925" s="68"/>
      <c r="G10925" s="389"/>
      <c r="H10925" s="387" t="b" cm="1">
        <f t="array" aca="1" ref="H10925" ca="1">EsNegrita(BP[[#This Row],[CODIGO]])</f>
        <v>0</v>
      </c>
      <c r="I10925" s="387" t="b" cm="1">
        <f t="array" ref="I10925">_xlfn.LET(
    _xlpm.codigos_devolucion, _xlfn.UNIQUE(_xlfn._xlws.FILTER(BP[CODIGO], ISNUMBER(SEARCH("devoluci", BP[NOMBRE CUENTA])), {""})),
    ISNUMBER(MATCH(BP[[#This Row],[CODIGO]], _xlpm.codigos_devolucion, 0))
)</f>
        <v>0</v>
      </c>
    </row>
    <row r="10926" spans="1:9" x14ac:dyDescent="0.25">
      <c r="A10926" s="68"/>
      <c r="B10926" s="68"/>
      <c r="C10926" s="68"/>
      <c r="D10926" s="68"/>
      <c r="E10926" s="68"/>
      <c r="F10926" s="68"/>
      <c r="G10926" s="389"/>
      <c r="H10926" s="387" t="b" cm="1">
        <f t="array" aca="1" ref="H10926" ca="1">EsNegrita(BP[[#This Row],[CODIGO]])</f>
        <v>0</v>
      </c>
      <c r="I10926" s="387" t="b" cm="1">
        <f t="array" ref="I10926">_xlfn.LET(
    _xlpm.codigos_devolucion, _xlfn.UNIQUE(_xlfn._xlws.FILTER(BP[CODIGO], ISNUMBER(SEARCH("devoluci", BP[NOMBRE CUENTA])), {""})),
    ISNUMBER(MATCH(BP[[#This Row],[CODIGO]], _xlpm.codigos_devolucion, 0))
)</f>
        <v>0</v>
      </c>
    </row>
    <row r="10927" spans="1:9" x14ac:dyDescent="0.25">
      <c r="A10927" s="68"/>
      <c r="B10927" s="68"/>
      <c r="C10927" s="68"/>
      <c r="D10927" s="68"/>
      <c r="E10927" s="68"/>
      <c r="F10927" s="68"/>
      <c r="G10927" s="389"/>
      <c r="H10927" s="387" t="b" cm="1">
        <f t="array" aca="1" ref="H10927" ca="1">EsNegrita(BP[[#This Row],[CODIGO]])</f>
        <v>0</v>
      </c>
      <c r="I10927" s="387" t="b" cm="1">
        <f t="array" ref="I10927">_xlfn.LET(
    _xlpm.codigos_devolucion, _xlfn.UNIQUE(_xlfn._xlws.FILTER(BP[CODIGO], ISNUMBER(SEARCH("devoluci", BP[NOMBRE CUENTA])), {""})),
    ISNUMBER(MATCH(BP[[#This Row],[CODIGO]], _xlpm.codigos_devolucion, 0))
)</f>
        <v>0</v>
      </c>
    </row>
    <row r="10928" spans="1:9" x14ac:dyDescent="0.25">
      <c r="A10928" s="68"/>
      <c r="B10928" s="68"/>
      <c r="C10928" s="68"/>
      <c r="D10928" s="68"/>
      <c r="E10928" s="68"/>
      <c r="F10928" s="68"/>
      <c r="G10928" s="389"/>
      <c r="H10928" s="387" t="b" cm="1">
        <f t="array" aca="1" ref="H10928" ca="1">EsNegrita(BP[[#This Row],[CODIGO]])</f>
        <v>0</v>
      </c>
      <c r="I10928" s="387" t="b" cm="1">
        <f t="array" ref="I10928">_xlfn.LET(
    _xlpm.codigos_devolucion, _xlfn.UNIQUE(_xlfn._xlws.FILTER(BP[CODIGO], ISNUMBER(SEARCH("devoluci", BP[NOMBRE CUENTA])), {""})),
    ISNUMBER(MATCH(BP[[#This Row],[CODIGO]], _xlpm.codigos_devolucion, 0))
)</f>
        <v>0</v>
      </c>
    </row>
    <row r="10929" spans="1:9" x14ac:dyDescent="0.25">
      <c r="A10929" s="68"/>
      <c r="B10929" s="68"/>
      <c r="C10929" s="68"/>
      <c r="D10929" s="68"/>
      <c r="E10929" s="68"/>
      <c r="F10929" s="68"/>
      <c r="G10929" s="389"/>
      <c r="H10929" s="387" t="b" cm="1">
        <f t="array" aca="1" ref="H10929" ca="1">EsNegrita(BP[[#This Row],[CODIGO]])</f>
        <v>0</v>
      </c>
      <c r="I10929" s="387" t="b" cm="1">
        <f t="array" ref="I10929">_xlfn.LET(
    _xlpm.codigos_devolucion, _xlfn.UNIQUE(_xlfn._xlws.FILTER(BP[CODIGO], ISNUMBER(SEARCH("devoluci", BP[NOMBRE CUENTA])), {""})),
    ISNUMBER(MATCH(BP[[#This Row],[CODIGO]], _xlpm.codigos_devolucion, 0))
)</f>
        <v>0</v>
      </c>
    </row>
    <row r="10930" spans="1:9" x14ac:dyDescent="0.25">
      <c r="A10930" s="68"/>
      <c r="B10930" s="68"/>
      <c r="C10930" s="68"/>
      <c r="D10930" s="68"/>
      <c r="E10930" s="68"/>
      <c r="F10930" s="68"/>
      <c r="G10930" s="389"/>
      <c r="H10930" s="387" t="b" cm="1">
        <f t="array" aca="1" ref="H10930" ca="1">EsNegrita(BP[[#This Row],[CODIGO]])</f>
        <v>0</v>
      </c>
      <c r="I10930" s="387" t="b" cm="1">
        <f t="array" ref="I10930">_xlfn.LET(
    _xlpm.codigos_devolucion, _xlfn.UNIQUE(_xlfn._xlws.FILTER(BP[CODIGO], ISNUMBER(SEARCH("devoluci", BP[NOMBRE CUENTA])), {""})),
    ISNUMBER(MATCH(BP[[#This Row],[CODIGO]], _xlpm.codigos_devolucion, 0))
)</f>
        <v>0</v>
      </c>
    </row>
    <row r="10931" spans="1:9" x14ac:dyDescent="0.25">
      <c r="A10931" s="68"/>
      <c r="B10931" s="68"/>
      <c r="C10931" s="68"/>
      <c r="D10931" s="68"/>
      <c r="E10931" s="68"/>
      <c r="F10931" s="68"/>
      <c r="G10931" s="389"/>
      <c r="H10931" s="387" t="b" cm="1">
        <f t="array" aca="1" ref="H10931" ca="1">EsNegrita(BP[[#This Row],[CODIGO]])</f>
        <v>0</v>
      </c>
      <c r="I10931" s="387" t="b" cm="1">
        <f t="array" ref="I10931">_xlfn.LET(
    _xlpm.codigos_devolucion, _xlfn.UNIQUE(_xlfn._xlws.FILTER(BP[CODIGO], ISNUMBER(SEARCH("devoluci", BP[NOMBRE CUENTA])), {""})),
    ISNUMBER(MATCH(BP[[#This Row],[CODIGO]], _xlpm.codigos_devolucion, 0))
)</f>
        <v>0</v>
      </c>
    </row>
    <row r="10932" spans="1:9" x14ac:dyDescent="0.25">
      <c r="A10932" s="68"/>
      <c r="B10932" s="68"/>
      <c r="C10932" s="68"/>
      <c r="D10932" s="68"/>
      <c r="E10932" s="68"/>
      <c r="F10932" s="68"/>
      <c r="G10932" s="389"/>
      <c r="H10932" s="387" t="b" cm="1">
        <f t="array" aca="1" ref="H10932" ca="1">EsNegrita(BP[[#This Row],[CODIGO]])</f>
        <v>0</v>
      </c>
      <c r="I10932" s="387" t="b" cm="1">
        <f t="array" ref="I10932">_xlfn.LET(
    _xlpm.codigos_devolucion, _xlfn.UNIQUE(_xlfn._xlws.FILTER(BP[CODIGO], ISNUMBER(SEARCH("devoluci", BP[NOMBRE CUENTA])), {""})),
    ISNUMBER(MATCH(BP[[#This Row],[CODIGO]], _xlpm.codigos_devolucion, 0))
)</f>
        <v>0</v>
      </c>
    </row>
    <row r="10933" spans="1:9" x14ac:dyDescent="0.25">
      <c r="A10933" s="68"/>
      <c r="B10933" s="68"/>
      <c r="C10933" s="68"/>
      <c r="D10933" s="68"/>
      <c r="E10933" s="68"/>
      <c r="F10933" s="68"/>
      <c r="G10933" s="389"/>
      <c r="H10933" s="387" t="b" cm="1">
        <f t="array" aca="1" ref="H10933" ca="1">EsNegrita(BP[[#This Row],[CODIGO]])</f>
        <v>0</v>
      </c>
      <c r="I10933" s="387" t="b" cm="1">
        <f t="array" ref="I10933">_xlfn.LET(
    _xlpm.codigos_devolucion, _xlfn.UNIQUE(_xlfn._xlws.FILTER(BP[CODIGO], ISNUMBER(SEARCH("devoluci", BP[NOMBRE CUENTA])), {""})),
    ISNUMBER(MATCH(BP[[#This Row],[CODIGO]], _xlpm.codigos_devolucion, 0))
)</f>
        <v>0</v>
      </c>
    </row>
    <row r="10934" spans="1:9" x14ac:dyDescent="0.25">
      <c r="A10934" s="68"/>
      <c r="B10934" s="68"/>
      <c r="C10934" s="68"/>
      <c r="D10934" s="68"/>
      <c r="E10934" s="68"/>
      <c r="F10934" s="68"/>
      <c r="G10934" s="389"/>
      <c r="H10934" s="387" t="b" cm="1">
        <f t="array" aca="1" ref="H10934" ca="1">EsNegrita(BP[[#This Row],[CODIGO]])</f>
        <v>0</v>
      </c>
      <c r="I10934" s="387" t="b" cm="1">
        <f t="array" ref="I10934">_xlfn.LET(
    _xlpm.codigos_devolucion, _xlfn.UNIQUE(_xlfn._xlws.FILTER(BP[CODIGO], ISNUMBER(SEARCH("devoluci", BP[NOMBRE CUENTA])), {""})),
    ISNUMBER(MATCH(BP[[#This Row],[CODIGO]], _xlpm.codigos_devolucion, 0))
)</f>
        <v>0</v>
      </c>
    </row>
    <row r="10935" spans="1:9" x14ac:dyDescent="0.25">
      <c r="A10935" s="68"/>
      <c r="B10935" s="68"/>
      <c r="C10935" s="68"/>
      <c r="D10935" s="68"/>
      <c r="E10935" s="68"/>
      <c r="F10935" s="68"/>
      <c r="G10935" s="389"/>
      <c r="H10935" s="387" t="b" cm="1">
        <f t="array" aca="1" ref="H10935" ca="1">EsNegrita(BP[[#This Row],[CODIGO]])</f>
        <v>0</v>
      </c>
      <c r="I10935" s="387" t="b" cm="1">
        <f t="array" ref="I10935">_xlfn.LET(
    _xlpm.codigos_devolucion, _xlfn.UNIQUE(_xlfn._xlws.FILTER(BP[CODIGO], ISNUMBER(SEARCH("devoluci", BP[NOMBRE CUENTA])), {""})),
    ISNUMBER(MATCH(BP[[#This Row],[CODIGO]], _xlpm.codigos_devolucion, 0))
)</f>
        <v>0</v>
      </c>
    </row>
    <row r="10936" spans="1:9" x14ac:dyDescent="0.25">
      <c r="A10936" s="68"/>
      <c r="B10936" s="68"/>
      <c r="C10936" s="68"/>
      <c r="D10936" s="68"/>
      <c r="E10936" s="68"/>
      <c r="F10936" s="68"/>
      <c r="G10936" s="389"/>
      <c r="H10936" s="387" t="b" cm="1">
        <f t="array" aca="1" ref="H10936" ca="1">EsNegrita(BP[[#This Row],[CODIGO]])</f>
        <v>0</v>
      </c>
      <c r="I10936" s="387" t="b" cm="1">
        <f t="array" ref="I10936">_xlfn.LET(
    _xlpm.codigos_devolucion, _xlfn.UNIQUE(_xlfn._xlws.FILTER(BP[CODIGO], ISNUMBER(SEARCH("devoluci", BP[NOMBRE CUENTA])), {""})),
    ISNUMBER(MATCH(BP[[#This Row],[CODIGO]], _xlpm.codigos_devolucion, 0))
)</f>
        <v>0</v>
      </c>
    </row>
    <row r="10937" spans="1:9" x14ac:dyDescent="0.25">
      <c r="A10937" s="68"/>
      <c r="B10937" s="68"/>
      <c r="C10937" s="68"/>
      <c r="D10937" s="68"/>
      <c r="E10937" s="68"/>
      <c r="F10937" s="68"/>
      <c r="G10937" s="389"/>
      <c r="H10937" s="387" t="b" cm="1">
        <f t="array" aca="1" ref="H10937" ca="1">EsNegrita(BP[[#This Row],[CODIGO]])</f>
        <v>0</v>
      </c>
      <c r="I10937" s="387" t="b" cm="1">
        <f t="array" ref="I10937">_xlfn.LET(
    _xlpm.codigos_devolucion, _xlfn.UNIQUE(_xlfn._xlws.FILTER(BP[CODIGO], ISNUMBER(SEARCH("devoluci", BP[NOMBRE CUENTA])), {""})),
    ISNUMBER(MATCH(BP[[#This Row],[CODIGO]], _xlpm.codigos_devolucion, 0))
)</f>
        <v>0</v>
      </c>
    </row>
    <row r="10938" spans="1:9" x14ac:dyDescent="0.25">
      <c r="A10938" s="68"/>
      <c r="B10938" s="68"/>
      <c r="C10938" s="68"/>
      <c r="D10938" s="68"/>
      <c r="E10938" s="68"/>
      <c r="F10938" s="68"/>
      <c r="G10938" s="389"/>
      <c r="H10938" s="387" t="b" cm="1">
        <f t="array" aca="1" ref="H10938" ca="1">EsNegrita(BP[[#This Row],[CODIGO]])</f>
        <v>0</v>
      </c>
      <c r="I10938" s="387" t="b" cm="1">
        <f t="array" ref="I10938">_xlfn.LET(
    _xlpm.codigos_devolucion, _xlfn.UNIQUE(_xlfn._xlws.FILTER(BP[CODIGO], ISNUMBER(SEARCH("devoluci", BP[NOMBRE CUENTA])), {""})),
    ISNUMBER(MATCH(BP[[#This Row],[CODIGO]], _xlpm.codigos_devolucion, 0))
)</f>
        <v>0</v>
      </c>
    </row>
    <row r="10939" spans="1:9" x14ac:dyDescent="0.25">
      <c r="A10939" s="68"/>
      <c r="B10939" s="68"/>
      <c r="C10939" s="68"/>
      <c r="D10939" s="68"/>
      <c r="E10939" s="68"/>
      <c r="F10939" s="68"/>
      <c r="G10939" s="389"/>
      <c r="H10939" s="387" t="b" cm="1">
        <f t="array" aca="1" ref="H10939" ca="1">EsNegrita(BP[[#This Row],[CODIGO]])</f>
        <v>0</v>
      </c>
      <c r="I10939" s="387" t="b" cm="1">
        <f t="array" ref="I10939">_xlfn.LET(
    _xlpm.codigos_devolucion, _xlfn.UNIQUE(_xlfn._xlws.FILTER(BP[CODIGO], ISNUMBER(SEARCH("devoluci", BP[NOMBRE CUENTA])), {""})),
    ISNUMBER(MATCH(BP[[#This Row],[CODIGO]], _xlpm.codigos_devolucion, 0))
)</f>
        <v>0</v>
      </c>
    </row>
    <row r="10940" spans="1:9" x14ac:dyDescent="0.25">
      <c r="A10940" s="68"/>
      <c r="B10940" s="68"/>
      <c r="C10940" s="68"/>
      <c r="D10940" s="68"/>
      <c r="E10940" s="68"/>
      <c r="F10940" s="68"/>
      <c r="G10940" s="389"/>
      <c r="H10940" s="387" t="b" cm="1">
        <f t="array" aca="1" ref="H10940" ca="1">EsNegrita(BP[[#This Row],[CODIGO]])</f>
        <v>0</v>
      </c>
      <c r="I10940" s="387" t="b" cm="1">
        <f t="array" ref="I10940">_xlfn.LET(
    _xlpm.codigos_devolucion, _xlfn.UNIQUE(_xlfn._xlws.FILTER(BP[CODIGO], ISNUMBER(SEARCH("devoluci", BP[NOMBRE CUENTA])), {""})),
    ISNUMBER(MATCH(BP[[#This Row],[CODIGO]], _xlpm.codigos_devolucion, 0))
)</f>
        <v>0</v>
      </c>
    </row>
    <row r="10941" spans="1:9" x14ac:dyDescent="0.25">
      <c r="A10941" s="68"/>
      <c r="B10941" s="68"/>
      <c r="C10941" s="68"/>
      <c r="D10941" s="68"/>
      <c r="E10941" s="68"/>
      <c r="F10941" s="68"/>
      <c r="G10941" s="389"/>
      <c r="H10941" s="387" t="b" cm="1">
        <f t="array" aca="1" ref="H10941" ca="1">EsNegrita(BP[[#This Row],[CODIGO]])</f>
        <v>0</v>
      </c>
      <c r="I10941" s="387" t="b" cm="1">
        <f t="array" ref="I10941">_xlfn.LET(
    _xlpm.codigos_devolucion, _xlfn.UNIQUE(_xlfn._xlws.FILTER(BP[CODIGO], ISNUMBER(SEARCH("devoluci", BP[NOMBRE CUENTA])), {""})),
    ISNUMBER(MATCH(BP[[#This Row],[CODIGO]], _xlpm.codigos_devolucion, 0))
)</f>
        <v>0</v>
      </c>
    </row>
    <row r="10942" spans="1:9" x14ac:dyDescent="0.25">
      <c r="A10942" s="68"/>
      <c r="B10942" s="68"/>
      <c r="C10942" s="68"/>
      <c r="D10942" s="68"/>
      <c r="E10942" s="68"/>
      <c r="F10942" s="68"/>
      <c r="G10942" s="389"/>
      <c r="H10942" s="387" t="b" cm="1">
        <f t="array" aca="1" ref="H10942" ca="1">EsNegrita(BP[[#This Row],[CODIGO]])</f>
        <v>0</v>
      </c>
      <c r="I10942" s="387" t="b" cm="1">
        <f t="array" ref="I10942">_xlfn.LET(
    _xlpm.codigos_devolucion, _xlfn.UNIQUE(_xlfn._xlws.FILTER(BP[CODIGO], ISNUMBER(SEARCH("devoluci", BP[NOMBRE CUENTA])), {""})),
    ISNUMBER(MATCH(BP[[#This Row],[CODIGO]], _xlpm.codigos_devolucion, 0))
)</f>
        <v>0</v>
      </c>
    </row>
    <row r="10943" spans="1:9" x14ac:dyDescent="0.25">
      <c r="A10943" s="68"/>
      <c r="B10943" s="68"/>
      <c r="C10943" s="68"/>
      <c r="D10943" s="68"/>
      <c r="E10943" s="68"/>
      <c r="F10943" s="68"/>
      <c r="G10943" s="389"/>
      <c r="H10943" s="387" t="b" cm="1">
        <f t="array" aca="1" ref="H10943" ca="1">EsNegrita(BP[[#This Row],[CODIGO]])</f>
        <v>0</v>
      </c>
      <c r="I10943" s="387" t="b" cm="1">
        <f t="array" ref="I10943">_xlfn.LET(
    _xlpm.codigos_devolucion, _xlfn.UNIQUE(_xlfn._xlws.FILTER(BP[CODIGO], ISNUMBER(SEARCH("devoluci", BP[NOMBRE CUENTA])), {""})),
    ISNUMBER(MATCH(BP[[#This Row],[CODIGO]], _xlpm.codigos_devolucion, 0))
)</f>
        <v>0</v>
      </c>
    </row>
    <row r="10944" spans="1:9" x14ac:dyDescent="0.25">
      <c r="A10944" s="68"/>
      <c r="B10944" s="68"/>
      <c r="C10944" s="68"/>
      <c r="D10944" s="68"/>
      <c r="E10944" s="68"/>
      <c r="F10944" s="68"/>
      <c r="G10944" s="389"/>
      <c r="H10944" s="387" t="b" cm="1">
        <f t="array" aca="1" ref="H10944" ca="1">EsNegrita(BP[[#This Row],[CODIGO]])</f>
        <v>0</v>
      </c>
      <c r="I10944" s="387" t="b" cm="1">
        <f t="array" ref="I10944">_xlfn.LET(
    _xlpm.codigos_devolucion, _xlfn.UNIQUE(_xlfn._xlws.FILTER(BP[CODIGO], ISNUMBER(SEARCH("devoluci", BP[NOMBRE CUENTA])), {""})),
    ISNUMBER(MATCH(BP[[#This Row],[CODIGO]], _xlpm.codigos_devolucion, 0))
)</f>
        <v>0</v>
      </c>
    </row>
    <row r="10945" spans="1:9" x14ac:dyDescent="0.25">
      <c r="A10945" s="68"/>
      <c r="B10945" s="68"/>
      <c r="C10945" s="68"/>
      <c r="D10945" s="68"/>
      <c r="E10945" s="68"/>
      <c r="F10945" s="68"/>
      <c r="G10945" s="389"/>
      <c r="H10945" s="387" t="b" cm="1">
        <f t="array" aca="1" ref="H10945" ca="1">EsNegrita(BP[[#This Row],[CODIGO]])</f>
        <v>0</v>
      </c>
      <c r="I10945" s="387" t="b" cm="1">
        <f t="array" ref="I10945">_xlfn.LET(
    _xlpm.codigos_devolucion, _xlfn.UNIQUE(_xlfn._xlws.FILTER(BP[CODIGO], ISNUMBER(SEARCH("devoluci", BP[NOMBRE CUENTA])), {""})),
    ISNUMBER(MATCH(BP[[#This Row],[CODIGO]], _xlpm.codigos_devolucion, 0))
)</f>
        <v>0</v>
      </c>
    </row>
    <row r="10946" spans="1:9" x14ac:dyDescent="0.25">
      <c r="A10946" s="68"/>
      <c r="B10946" s="68"/>
      <c r="C10946" s="68"/>
      <c r="D10946" s="68"/>
      <c r="E10946" s="68"/>
      <c r="F10946" s="68"/>
      <c r="G10946" s="389"/>
      <c r="H10946" s="387" t="b" cm="1">
        <f t="array" aca="1" ref="H10946" ca="1">EsNegrita(BP[[#This Row],[CODIGO]])</f>
        <v>0</v>
      </c>
      <c r="I10946" s="387" t="b" cm="1">
        <f t="array" ref="I10946">_xlfn.LET(
    _xlpm.codigos_devolucion, _xlfn.UNIQUE(_xlfn._xlws.FILTER(BP[CODIGO], ISNUMBER(SEARCH("devoluci", BP[NOMBRE CUENTA])), {""})),
    ISNUMBER(MATCH(BP[[#This Row],[CODIGO]], _xlpm.codigos_devolucion, 0))
)</f>
        <v>0</v>
      </c>
    </row>
    <row r="10947" spans="1:9" x14ac:dyDescent="0.25">
      <c r="A10947" s="68"/>
      <c r="B10947" s="68"/>
      <c r="C10947" s="68"/>
      <c r="D10947" s="68"/>
      <c r="E10947" s="68"/>
      <c r="F10947" s="68"/>
      <c r="G10947" s="389"/>
      <c r="H10947" s="387" t="b" cm="1">
        <f t="array" aca="1" ref="H10947" ca="1">EsNegrita(BP[[#This Row],[CODIGO]])</f>
        <v>0</v>
      </c>
      <c r="I10947" s="387" t="b" cm="1">
        <f t="array" ref="I10947">_xlfn.LET(
    _xlpm.codigos_devolucion, _xlfn.UNIQUE(_xlfn._xlws.FILTER(BP[CODIGO], ISNUMBER(SEARCH("devoluci", BP[NOMBRE CUENTA])), {""})),
    ISNUMBER(MATCH(BP[[#This Row],[CODIGO]], _xlpm.codigos_devolucion, 0))
)</f>
        <v>0</v>
      </c>
    </row>
    <row r="10948" spans="1:9" x14ac:dyDescent="0.25">
      <c r="A10948" s="68"/>
      <c r="B10948" s="68"/>
      <c r="C10948" s="68"/>
      <c r="D10948" s="68"/>
      <c r="E10948" s="68"/>
      <c r="F10948" s="68"/>
      <c r="G10948" s="389"/>
      <c r="H10948" s="387" t="b" cm="1">
        <f t="array" aca="1" ref="H10948" ca="1">EsNegrita(BP[[#This Row],[CODIGO]])</f>
        <v>0</v>
      </c>
      <c r="I10948" s="387" t="b" cm="1">
        <f t="array" ref="I10948">_xlfn.LET(
    _xlpm.codigos_devolucion, _xlfn.UNIQUE(_xlfn._xlws.FILTER(BP[CODIGO], ISNUMBER(SEARCH("devoluci", BP[NOMBRE CUENTA])), {""})),
    ISNUMBER(MATCH(BP[[#This Row],[CODIGO]], _xlpm.codigos_devolucion, 0))
)</f>
        <v>0</v>
      </c>
    </row>
    <row r="10949" spans="1:9" x14ac:dyDescent="0.25">
      <c r="A10949" s="68"/>
      <c r="B10949" s="68"/>
      <c r="C10949" s="68"/>
      <c r="D10949" s="68"/>
      <c r="E10949" s="68"/>
      <c r="F10949" s="68"/>
      <c r="G10949" s="389"/>
      <c r="H10949" s="387" t="b" cm="1">
        <f t="array" aca="1" ref="H10949" ca="1">EsNegrita(BP[[#This Row],[CODIGO]])</f>
        <v>0</v>
      </c>
      <c r="I10949" s="387" t="b" cm="1">
        <f t="array" ref="I10949">_xlfn.LET(
    _xlpm.codigos_devolucion, _xlfn.UNIQUE(_xlfn._xlws.FILTER(BP[CODIGO], ISNUMBER(SEARCH("devoluci", BP[NOMBRE CUENTA])), {""})),
    ISNUMBER(MATCH(BP[[#This Row],[CODIGO]], _xlpm.codigos_devolucion, 0))
)</f>
        <v>0</v>
      </c>
    </row>
    <row r="10950" spans="1:9" x14ac:dyDescent="0.25">
      <c r="A10950" s="68"/>
      <c r="B10950" s="68"/>
      <c r="C10950" s="68"/>
      <c r="D10950" s="68"/>
      <c r="E10950" s="68"/>
      <c r="F10950" s="68"/>
      <c r="G10950" s="389"/>
      <c r="H10950" s="387" t="b" cm="1">
        <f t="array" aca="1" ref="H10950" ca="1">EsNegrita(BP[[#This Row],[CODIGO]])</f>
        <v>0</v>
      </c>
      <c r="I10950" s="387" t="b" cm="1">
        <f t="array" ref="I10950">_xlfn.LET(
    _xlpm.codigos_devolucion, _xlfn.UNIQUE(_xlfn._xlws.FILTER(BP[CODIGO], ISNUMBER(SEARCH("devoluci", BP[NOMBRE CUENTA])), {""})),
    ISNUMBER(MATCH(BP[[#This Row],[CODIGO]], _xlpm.codigos_devolucion, 0))
)</f>
        <v>0</v>
      </c>
    </row>
    <row r="10951" spans="1:9" x14ac:dyDescent="0.25">
      <c r="A10951" s="68"/>
      <c r="B10951" s="68"/>
      <c r="C10951" s="68"/>
      <c r="D10951" s="68"/>
      <c r="E10951" s="68"/>
      <c r="F10951" s="68"/>
      <c r="G10951" s="389"/>
      <c r="H10951" s="387" t="b" cm="1">
        <f t="array" aca="1" ref="H10951" ca="1">EsNegrita(BP[[#This Row],[CODIGO]])</f>
        <v>0</v>
      </c>
      <c r="I10951" s="387" t="b" cm="1">
        <f t="array" ref="I10951">_xlfn.LET(
    _xlpm.codigos_devolucion, _xlfn.UNIQUE(_xlfn._xlws.FILTER(BP[CODIGO], ISNUMBER(SEARCH("devoluci", BP[NOMBRE CUENTA])), {""})),
    ISNUMBER(MATCH(BP[[#This Row],[CODIGO]], _xlpm.codigos_devolucion, 0))
)</f>
        <v>0</v>
      </c>
    </row>
    <row r="10952" spans="1:9" x14ac:dyDescent="0.25">
      <c r="A10952" s="68"/>
      <c r="B10952" s="68"/>
      <c r="C10952" s="68"/>
      <c r="D10952" s="68"/>
      <c r="E10952" s="68"/>
      <c r="F10952" s="68"/>
      <c r="G10952" s="389"/>
      <c r="H10952" s="387" t="b" cm="1">
        <f t="array" aca="1" ref="H10952" ca="1">EsNegrita(BP[[#This Row],[CODIGO]])</f>
        <v>0</v>
      </c>
      <c r="I10952" s="387" t="b" cm="1">
        <f t="array" ref="I10952">_xlfn.LET(
    _xlpm.codigos_devolucion, _xlfn.UNIQUE(_xlfn._xlws.FILTER(BP[CODIGO], ISNUMBER(SEARCH("devoluci", BP[NOMBRE CUENTA])), {""})),
    ISNUMBER(MATCH(BP[[#This Row],[CODIGO]], _xlpm.codigos_devolucion, 0))
)</f>
        <v>0</v>
      </c>
    </row>
    <row r="10953" spans="1:9" x14ac:dyDescent="0.25">
      <c r="A10953" s="68"/>
      <c r="B10953" s="68"/>
      <c r="C10953" s="68"/>
      <c r="D10953" s="68"/>
      <c r="E10953" s="68"/>
      <c r="F10953" s="68"/>
      <c r="G10953" s="389"/>
      <c r="H10953" s="387" t="b" cm="1">
        <f t="array" aca="1" ref="H10953" ca="1">EsNegrita(BP[[#This Row],[CODIGO]])</f>
        <v>0</v>
      </c>
      <c r="I10953" s="387" t="b" cm="1">
        <f t="array" ref="I10953">_xlfn.LET(
    _xlpm.codigos_devolucion, _xlfn.UNIQUE(_xlfn._xlws.FILTER(BP[CODIGO], ISNUMBER(SEARCH("devoluci", BP[NOMBRE CUENTA])), {""})),
    ISNUMBER(MATCH(BP[[#This Row],[CODIGO]], _xlpm.codigos_devolucion, 0))
)</f>
        <v>0</v>
      </c>
    </row>
    <row r="10954" spans="1:9" x14ac:dyDescent="0.25">
      <c r="A10954" s="68"/>
      <c r="B10954" s="68"/>
      <c r="C10954" s="68"/>
      <c r="D10954" s="68"/>
      <c r="E10954" s="68"/>
      <c r="F10954" s="68"/>
      <c r="G10954" s="389"/>
      <c r="H10954" s="387" t="b" cm="1">
        <f t="array" aca="1" ref="H10954" ca="1">EsNegrita(BP[[#This Row],[CODIGO]])</f>
        <v>0</v>
      </c>
      <c r="I10954" s="387" t="b" cm="1">
        <f t="array" ref="I10954">_xlfn.LET(
    _xlpm.codigos_devolucion, _xlfn.UNIQUE(_xlfn._xlws.FILTER(BP[CODIGO], ISNUMBER(SEARCH("devoluci", BP[NOMBRE CUENTA])), {""})),
    ISNUMBER(MATCH(BP[[#This Row],[CODIGO]], _xlpm.codigos_devolucion, 0))
)</f>
        <v>0</v>
      </c>
    </row>
    <row r="10955" spans="1:9" x14ac:dyDescent="0.25">
      <c r="A10955" s="68"/>
      <c r="B10955" s="68"/>
      <c r="C10955" s="68"/>
      <c r="D10955" s="68"/>
      <c r="E10955" s="68"/>
      <c r="F10955" s="68"/>
      <c r="G10955" s="389"/>
      <c r="H10955" s="387" t="b" cm="1">
        <f t="array" aca="1" ref="H10955" ca="1">EsNegrita(BP[[#This Row],[CODIGO]])</f>
        <v>0</v>
      </c>
      <c r="I10955" s="387" t="b" cm="1">
        <f t="array" ref="I10955">_xlfn.LET(
    _xlpm.codigos_devolucion, _xlfn.UNIQUE(_xlfn._xlws.FILTER(BP[CODIGO], ISNUMBER(SEARCH("devoluci", BP[NOMBRE CUENTA])), {""})),
    ISNUMBER(MATCH(BP[[#This Row],[CODIGO]], _xlpm.codigos_devolucion, 0))
)</f>
        <v>0</v>
      </c>
    </row>
    <row r="10956" spans="1:9" x14ac:dyDescent="0.25">
      <c r="A10956" s="68"/>
      <c r="B10956" s="68"/>
      <c r="C10956" s="68"/>
      <c r="D10956" s="68"/>
      <c r="E10956" s="68"/>
      <c r="F10956" s="68"/>
      <c r="G10956" s="389"/>
      <c r="H10956" s="387" t="b" cm="1">
        <f t="array" aca="1" ref="H10956" ca="1">EsNegrita(BP[[#This Row],[CODIGO]])</f>
        <v>0</v>
      </c>
      <c r="I10956" s="387" t="b" cm="1">
        <f t="array" ref="I10956">_xlfn.LET(
    _xlpm.codigos_devolucion, _xlfn.UNIQUE(_xlfn._xlws.FILTER(BP[CODIGO], ISNUMBER(SEARCH("devoluci", BP[NOMBRE CUENTA])), {""})),
    ISNUMBER(MATCH(BP[[#This Row],[CODIGO]], _xlpm.codigos_devolucion, 0))
)</f>
        <v>0</v>
      </c>
    </row>
    <row r="10957" spans="1:9" x14ac:dyDescent="0.25">
      <c r="A10957" s="68"/>
      <c r="B10957" s="68"/>
      <c r="C10957" s="68"/>
      <c r="D10957" s="68"/>
      <c r="E10957" s="68"/>
      <c r="F10957" s="68"/>
      <c r="G10957" s="389"/>
      <c r="H10957" s="387" t="b" cm="1">
        <f t="array" aca="1" ref="H10957" ca="1">EsNegrita(BP[[#This Row],[CODIGO]])</f>
        <v>0</v>
      </c>
      <c r="I10957" s="387" t="b" cm="1">
        <f t="array" ref="I10957">_xlfn.LET(
    _xlpm.codigos_devolucion, _xlfn.UNIQUE(_xlfn._xlws.FILTER(BP[CODIGO], ISNUMBER(SEARCH("devoluci", BP[NOMBRE CUENTA])), {""})),
    ISNUMBER(MATCH(BP[[#This Row],[CODIGO]], _xlpm.codigos_devolucion, 0))
)</f>
        <v>0</v>
      </c>
    </row>
    <row r="10958" spans="1:9" x14ac:dyDescent="0.25">
      <c r="A10958" s="68"/>
      <c r="B10958" s="68"/>
      <c r="C10958" s="68"/>
      <c r="D10958" s="68"/>
      <c r="E10958" s="68"/>
      <c r="F10958" s="68"/>
      <c r="G10958" s="389"/>
      <c r="H10958" s="387" t="b" cm="1">
        <f t="array" aca="1" ref="H10958" ca="1">EsNegrita(BP[[#This Row],[CODIGO]])</f>
        <v>0</v>
      </c>
      <c r="I10958" s="387" t="b" cm="1">
        <f t="array" ref="I10958">_xlfn.LET(
    _xlpm.codigos_devolucion, _xlfn.UNIQUE(_xlfn._xlws.FILTER(BP[CODIGO], ISNUMBER(SEARCH("devoluci", BP[NOMBRE CUENTA])), {""})),
    ISNUMBER(MATCH(BP[[#This Row],[CODIGO]], _xlpm.codigos_devolucion, 0))
)</f>
        <v>0</v>
      </c>
    </row>
    <row r="10959" spans="1:9" x14ac:dyDescent="0.25">
      <c r="A10959" s="68"/>
      <c r="B10959" s="68"/>
      <c r="C10959" s="68"/>
      <c r="D10959" s="68"/>
      <c r="E10959" s="68"/>
      <c r="F10959" s="68"/>
      <c r="G10959" s="389"/>
      <c r="H10959" s="387" t="b" cm="1">
        <f t="array" aca="1" ref="H10959" ca="1">EsNegrita(BP[[#This Row],[CODIGO]])</f>
        <v>0</v>
      </c>
      <c r="I10959" s="387" t="b" cm="1">
        <f t="array" ref="I10959">_xlfn.LET(
    _xlpm.codigos_devolucion, _xlfn.UNIQUE(_xlfn._xlws.FILTER(BP[CODIGO], ISNUMBER(SEARCH("devoluci", BP[NOMBRE CUENTA])), {""})),
    ISNUMBER(MATCH(BP[[#This Row],[CODIGO]], _xlpm.codigos_devolucion, 0))
)</f>
        <v>0</v>
      </c>
    </row>
    <row r="10960" spans="1:9" x14ac:dyDescent="0.25">
      <c r="A10960" s="68"/>
      <c r="B10960" s="68"/>
      <c r="C10960" s="68"/>
      <c r="D10960" s="68"/>
      <c r="E10960" s="68"/>
      <c r="F10960" s="68"/>
      <c r="G10960" s="389"/>
      <c r="H10960" s="387" t="b" cm="1">
        <f t="array" aca="1" ref="H10960" ca="1">EsNegrita(BP[[#This Row],[CODIGO]])</f>
        <v>0</v>
      </c>
      <c r="I10960" s="387" t="b" cm="1">
        <f t="array" ref="I10960">_xlfn.LET(
    _xlpm.codigos_devolucion, _xlfn.UNIQUE(_xlfn._xlws.FILTER(BP[CODIGO], ISNUMBER(SEARCH("devoluci", BP[NOMBRE CUENTA])), {""})),
    ISNUMBER(MATCH(BP[[#This Row],[CODIGO]], _xlpm.codigos_devolucion, 0))
)</f>
        <v>0</v>
      </c>
    </row>
    <row r="10961" spans="1:9" x14ac:dyDescent="0.25">
      <c r="A10961" s="68"/>
      <c r="B10961" s="68"/>
      <c r="C10961" s="68"/>
      <c r="D10961" s="68"/>
      <c r="E10961" s="68"/>
      <c r="F10961" s="68"/>
      <c r="G10961" s="389"/>
      <c r="H10961" s="387" t="b" cm="1">
        <f t="array" aca="1" ref="H10961" ca="1">EsNegrita(BP[[#This Row],[CODIGO]])</f>
        <v>0</v>
      </c>
      <c r="I10961" s="387" t="b" cm="1">
        <f t="array" ref="I10961">_xlfn.LET(
    _xlpm.codigos_devolucion, _xlfn.UNIQUE(_xlfn._xlws.FILTER(BP[CODIGO], ISNUMBER(SEARCH("devoluci", BP[NOMBRE CUENTA])), {""})),
    ISNUMBER(MATCH(BP[[#This Row],[CODIGO]], _xlpm.codigos_devolucion, 0))
)</f>
        <v>0</v>
      </c>
    </row>
    <row r="10962" spans="1:9" x14ac:dyDescent="0.25">
      <c r="A10962" s="68"/>
      <c r="B10962" s="68"/>
      <c r="C10962" s="68"/>
      <c r="D10962" s="68"/>
      <c r="E10962" s="68"/>
      <c r="F10962" s="68"/>
      <c r="G10962" s="389"/>
      <c r="H10962" s="387" t="b" cm="1">
        <f t="array" aca="1" ref="H10962" ca="1">EsNegrita(BP[[#This Row],[CODIGO]])</f>
        <v>0</v>
      </c>
      <c r="I10962" s="387" t="b" cm="1">
        <f t="array" ref="I10962">_xlfn.LET(
    _xlpm.codigos_devolucion, _xlfn.UNIQUE(_xlfn._xlws.FILTER(BP[CODIGO], ISNUMBER(SEARCH("devoluci", BP[NOMBRE CUENTA])), {""})),
    ISNUMBER(MATCH(BP[[#This Row],[CODIGO]], _xlpm.codigos_devolucion, 0))
)</f>
        <v>0</v>
      </c>
    </row>
    <row r="10963" spans="1:9" x14ac:dyDescent="0.25">
      <c r="A10963" s="68"/>
      <c r="B10963" s="68"/>
      <c r="C10963" s="68"/>
      <c r="D10963" s="68"/>
      <c r="E10963" s="68"/>
      <c r="F10963" s="68"/>
      <c r="G10963" s="389"/>
      <c r="H10963" s="387" t="b" cm="1">
        <f t="array" aca="1" ref="H10963" ca="1">EsNegrita(BP[[#This Row],[CODIGO]])</f>
        <v>0</v>
      </c>
      <c r="I10963" s="387" t="b" cm="1">
        <f t="array" ref="I10963">_xlfn.LET(
    _xlpm.codigos_devolucion, _xlfn.UNIQUE(_xlfn._xlws.FILTER(BP[CODIGO], ISNUMBER(SEARCH("devoluci", BP[NOMBRE CUENTA])), {""})),
    ISNUMBER(MATCH(BP[[#This Row],[CODIGO]], _xlpm.codigos_devolucion, 0))
)</f>
        <v>0</v>
      </c>
    </row>
    <row r="10964" spans="1:9" x14ac:dyDescent="0.25">
      <c r="A10964" s="68"/>
      <c r="B10964" s="68"/>
      <c r="C10964" s="68"/>
      <c r="D10964" s="68"/>
      <c r="E10964" s="68"/>
      <c r="F10964" s="68"/>
      <c r="G10964" s="389"/>
      <c r="H10964" s="387" t="b" cm="1">
        <f t="array" aca="1" ref="H10964" ca="1">EsNegrita(BP[[#This Row],[CODIGO]])</f>
        <v>0</v>
      </c>
      <c r="I10964" s="387" t="b" cm="1">
        <f t="array" ref="I10964">_xlfn.LET(
    _xlpm.codigos_devolucion, _xlfn.UNIQUE(_xlfn._xlws.FILTER(BP[CODIGO], ISNUMBER(SEARCH("devoluci", BP[NOMBRE CUENTA])), {""})),
    ISNUMBER(MATCH(BP[[#This Row],[CODIGO]], _xlpm.codigos_devolucion, 0))
)</f>
        <v>0</v>
      </c>
    </row>
    <row r="10965" spans="1:9" x14ac:dyDescent="0.25">
      <c r="A10965" s="68"/>
      <c r="B10965" s="68"/>
      <c r="C10965" s="68"/>
      <c r="D10965" s="68"/>
      <c r="E10965" s="68"/>
      <c r="F10965" s="68"/>
      <c r="G10965" s="389"/>
      <c r="H10965" s="387" t="b" cm="1">
        <f t="array" aca="1" ref="H10965" ca="1">EsNegrita(BP[[#This Row],[CODIGO]])</f>
        <v>0</v>
      </c>
      <c r="I10965" s="387" t="b" cm="1">
        <f t="array" ref="I10965">_xlfn.LET(
    _xlpm.codigos_devolucion, _xlfn.UNIQUE(_xlfn._xlws.FILTER(BP[CODIGO], ISNUMBER(SEARCH("devoluci", BP[NOMBRE CUENTA])), {""})),
    ISNUMBER(MATCH(BP[[#This Row],[CODIGO]], _xlpm.codigos_devolucion, 0))
)</f>
        <v>0</v>
      </c>
    </row>
    <row r="10966" spans="1:9" x14ac:dyDescent="0.25">
      <c r="A10966" s="68"/>
      <c r="B10966" s="68"/>
      <c r="C10966" s="68"/>
      <c r="D10966" s="68"/>
      <c r="E10966" s="68"/>
      <c r="F10966" s="68"/>
      <c r="G10966" s="389"/>
      <c r="H10966" s="387" t="b" cm="1">
        <f t="array" aca="1" ref="H10966" ca="1">EsNegrita(BP[[#This Row],[CODIGO]])</f>
        <v>0</v>
      </c>
      <c r="I10966" s="387" t="b" cm="1">
        <f t="array" ref="I10966">_xlfn.LET(
    _xlpm.codigos_devolucion, _xlfn.UNIQUE(_xlfn._xlws.FILTER(BP[CODIGO], ISNUMBER(SEARCH("devoluci", BP[NOMBRE CUENTA])), {""})),
    ISNUMBER(MATCH(BP[[#This Row],[CODIGO]], _xlpm.codigos_devolucion, 0))
)</f>
        <v>0</v>
      </c>
    </row>
    <row r="10967" spans="1:9" x14ac:dyDescent="0.25">
      <c r="A10967" s="68"/>
      <c r="B10967" s="68"/>
      <c r="C10967" s="68"/>
      <c r="D10967" s="68"/>
      <c r="E10967" s="68"/>
      <c r="F10967" s="68"/>
      <c r="G10967" s="389"/>
      <c r="H10967" s="387" t="b" cm="1">
        <f t="array" aca="1" ref="H10967" ca="1">EsNegrita(BP[[#This Row],[CODIGO]])</f>
        <v>0</v>
      </c>
      <c r="I10967" s="387" t="b" cm="1">
        <f t="array" ref="I10967">_xlfn.LET(
    _xlpm.codigos_devolucion, _xlfn.UNIQUE(_xlfn._xlws.FILTER(BP[CODIGO], ISNUMBER(SEARCH("devoluci", BP[NOMBRE CUENTA])), {""})),
    ISNUMBER(MATCH(BP[[#This Row],[CODIGO]], _xlpm.codigos_devolucion, 0))
)</f>
        <v>0</v>
      </c>
    </row>
    <row r="10968" spans="1:9" x14ac:dyDescent="0.25">
      <c r="A10968" s="68"/>
      <c r="B10968" s="68"/>
      <c r="C10968" s="68"/>
      <c r="D10968" s="68"/>
      <c r="E10968" s="68"/>
      <c r="F10968" s="68"/>
      <c r="G10968" s="389"/>
      <c r="H10968" s="387" t="b" cm="1">
        <f t="array" aca="1" ref="H10968" ca="1">EsNegrita(BP[[#This Row],[CODIGO]])</f>
        <v>0</v>
      </c>
      <c r="I10968" s="387" t="b" cm="1">
        <f t="array" ref="I10968">_xlfn.LET(
    _xlpm.codigos_devolucion, _xlfn.UNIQUE(_xlfn._xlws.FILTER(BP[CODIGO], ISNUMBER(SEARCH("devoluci", BP[NOMBRE CUENTA])), {""})),
    ISNUMBER(MATCH(BP[[#This Row],[CODIGO]], _xlpm.codigos_devolucion, 0))
)</f>
        <v>0</v>
      </c>
    </row>
    <row r="10969" spans="1:9" x14ac:dyDescent="0.25">
      <c r="A10969" s="68"/>
      <c r="B10969" s="68"/>
      <c r="C10969" s="68"/>
      <c r="D10969" s="68"/>
      <c r="E10969" s="68"/>
      <c r="F10969" s="68"/>
      <c r="G10969" s="389"/>
      <c r="H10969" s="387" t="b" cm="1">
        <f t="array" aca="1" ref="H10969" ca="1">EsNegrita(BP[[#This Row],[CODIGO]])</f>
        <v>0</v>
      </c>
      <c r="I10969" s="387" t="b" cm="1">
        <f t="array" ref="I10969">_xlfn.LET(
    _xlpm.codigos_devolucion, _xlfn.UNIQUE(_xlfn._xlws.FILTER(BP[CODIGO], ISNUMBER(SEARCH("devoluci", BP[NOMBRE CUENTA])), {""})),
    ISNUMBER(MATCH(BP[[#This Row],[CODIGO]], _xlpm.codigos_devolucion, 0))
)</f>
        <v>0</v>
      </c>
    </row>
    <row r="10970" spans="1:9" x14ac:dyDescent="0.25">
      <c r="A10970" s="68"/>
      <c r="B10970" s="68"/>
      <c r="C10970" s="68"/>
      <c r="D10970" s="68"/>
      <c r="E10970" s="68"/>
      <c r="F10970" s="68"/>
      <c r="G10970" s="389"/>
      <c r="H10970" s="387" t="b" cm="1">
        <f t="array" aca="1" ref="H10970" ca="1">EsNegrita(BP[[#This Row],[CODIGO]])</f>
        <v>0</v>
      </c>
      <c r="I10970" s="387" t="b" cm="1">
        <f t="array" ref="I10970">_xlfn.LET(
    _xlpm.codigos_devolucion, _xlfn.UNIQUE(_xlfn._xlws.FILTER(BP[CODIGO], ISNUMBER(SEARCH("devoluci", BP[NOMBRE CUENTA])), {""})),
    ISNUMBER(MATCH(BP[[#This Row],[CODIGO]], _xlpm.codigos_devolucion, 0))
)</f>
        <v>0</v>
      </c>
    </row>
    <row r="10971" spans="1:9" x14ac:dyDescent="0.25">
      <c r="A10971" s="68"/>
      <c r="B10971" s="68"/>
      <c r="C10971" s="68"/>
      <c r="D10971" s="68"/>
      <c r="E10971" s="68"/>
      <c r="F10971" s="68"/>
      <c r="G10971" s="389"/>
      <c r="H10971" s="387" t="b" cm="1">
        <f t="array" aca="1" ref="H10971" ca="1">EsNegrita(BP[[#This Row],[CODIGO]])</f>
        <v>0</v>
      </c>
      <c r="I10971" s="387" t="b" cm="1">
        <f t="array" ref="I10971">_xlfn.LET(
    _xlpm.codigos_devolucion, _xlfn.UNIQUE(_xlfn._xlws.FILTER(BP[CODIGO], ISNUMBER(SEARCH("devoluci", BP[NOMBRE CUENTA])), {""})),
    ISNUMBER(MATCH(BP[[#This Row],[CODIGO]], _xlpm.codigos_devolucion, 0))
)</f>
        <v>0</v>
      </c>
    </row>
    <row r="10972" spans="1:9" x14ac:dyDescent="0.25">
      <c r="A10972" s="68"/>
      <c r="B10972" s="68"/>
      <c r="C10972" s="68"/>
      <c r="D10972" s="68"/>
      <c r="E10972" s="68"/>
      <c r="F10972" s="68"/>
      <c r="G10972" s="389"/>
      <c r="H10972" s="387" t="b" cm="1">
        <f t="array" aca="1" ref="H10972" ca="1">EsNegrita(BP[[#This Row],[CODIGO]])</f>
        <v>0</v>
      </c>
      <c r="I10972" s="387" t="b" cm="1">
        <f t="array" ref="I10972">_xlfn.LET(
    _xlpm.codigos_devolucion, _xlfn.UNIQUE(_xlfn._xlws.FILTER(BP[CODIGO], ISNUMBER(SEARCH("devoluci", BP[NOMBRE CUENTA])), {""})),
    ISNUMBER(MATCH(BP[[#This Row],[CODIGO]], _xlpm.codigos_devolucion, 0))
)</f>
        <v>0</v>
      </c>
    </row>
    <row r="10973" spans="1:9" x14ac:dyDescent="0.25">
      <c r="A10973" s="68"/>
      <c r="B10973" s="68"/>
      <c r="C10973" s="68"/>
      <c r="D10973" s="68"/>
      <c r="E10973" s="68"/>
      <c r="F10973" s="68"/>
      <c r="G10973" s="389"/>
      <c r="H10973" s="387" t="b" cm="1">
        <f t="array" aca="1" ref="H10973" ca="1">EsNegrita(BP[[#This Row],[CODIGO]])</f>
        <v>0</v>
      </c>
      <c r="I10973" s="387" t="b" cm="1">
        <f t="array" ref="I10973">_xlfn.LET(
    _xlpm.codigos_devolucion, _xlfn.UNIQUE(_xlfn._xlws.FILTER(BP[CODIGO], ISNUMBER(SEARCH("devoluci", BP[NOMBRE CUENTA])), {""})),
    ISNUMBER(MATCH(BP[[#This Row],[CODIGO]], _xlpm.codigos_devolucion, 0))
)</f>
        <v>0</v>
      </c>
    </row>
    <row r="10974" spans="1:9" x14ac:dyDescent="0.25">
      <c r="A10974" s="68"/>
      <c r="B10974" s="68"/>
      <c r="C10974" s="68"/>
      <c r="D10974" s="68"/>
      <c r="E10974" s="68"/>
      <c r="F10974" s="68"/>
      <c r="G10974" s="389"/>
      <c r="H10974" s="387" t="b" cm="1">
        <f t="array" aca="1" ref="H10974" ca="1">EsNegrita(BP[[#This Row],[CODIGO]])</f>
        <v>0</v>
      </c>
      <c r="I10974" s="387" t="b" cm="1">
        <f t="array" ref="I10974">_xlfn.LET(
    _xlpm.codigos_devolucion, _xlfn.UNIQUE(_xlfn._xlws.FILTER(BP[CODIGO], ISNUMBER(SEARCH("devoluci", BP[NOMBRE CUENTA])), {""})),
    ISNUMBER(MATCH(BP[[#This Row],[CODIGO]], _xlpm.codigos_devolucion, 0))
)</f>
        <v>0</v>
      </c>
    </row>
    <row r="10975" spans="1:9" x14ac:dyDescent="0.25">
      <c r="A10975" s="68"/>
      <c r="B10975" s="68"/>
      <c r="C10975" s="68"/>
      <c r="D10975" s="68"/>
      <c r="E10975" s="68"/>
      <c r="F10975" s="68"/>
      <c r="G10975" s="389"/>
      <c r="H10975" s="387" t="b" cm="1">
        <f t="array" aca="1" ref="H10975" ca="1">EsNegrita(BP[[#This Row],[CODIGO]])</f>
        <v>0</v>
      </c>
      <c r="I10975" s="387" t="b" cm="1">
        <f t="array" ref="I10975">_xlfn.LET(
    _xlpm.codigos_devolucion, _xlfn.UNIQUE(_xlfn._xlws.FILTER(BP[CODIGO], ISNUMBER(SEARCH("devoluci", BP[NOMBRE CUENTA])), {""})),
    ISNUMBER(MATCH(BP[[#This Row],[CODIGO]], _xlpm.codigos_devolucion, 0))
)</f>
        <v>0</v>
      </c>
    </row>
    <row r="10976" spans="1:9" x14ac:dyDescent="0.25">
      <c r="A10976" s="68"/>
      <c r="B10976" s="68"/>
      <c r="C10976" s="68"/>
      <c r="D10976" s="68"/>
      <c r="E10976" s="68"/>
      <c r="F10976" s="68"/>
      <c r="G10976" s="389"/>
      <c r="H10976" s="387" t="b" cm="1">
        <f t="array" aca="1" ref="H10976" ca="1">EsNegrita(BP[[#This Row],[CODIGO]])</f>
        <v>0</v>
      </c>
      <c r="I10976" s="387" t="b" cm="1">
        <f t="array" ref="I10976">_xlfn.LET(
    _xlpm.codigos_devolucion, _xlfn.UNIQUE(_xlfn._xlws.FILTER(BP[CODIGO], ISNUMBER(SEARCH("devoluci", BP[NOMBRE CUENTA])), {""})),
    ISNUMBER(MATCH(BP[[#This Row],[CODIGO]], _xlpm.codigos_devolucion, 0))
)</f>
        <v>0</v>
      </c>
    </row>
    <row r="10977" spans="1:9" x14ac:dyDescent="0.25">
      <c r="A10977" s="68"/>
      <c r="B10977" s="68"/>
      <c r="C10977" s="68"/>
      <c r="D10977" s="68"/>
      <c r="E10977" s="68"/>
      <c r="F10977" s="68"/>
      <c r="G10977" s="389"/>
      <c r="H10977" s="387" t="b" cm="1">
        <f t="array" aca="1" ref="H10977" ca="1">EsNegrita(BP[[#This Row],[CODIGO]])</f>
        <v>0</v>
      </c>
      <c r="I10977" s="387" t="b" cm="1">
        <f t="array" ref="I10977">_xlfn.LET(
    _xlpm.codigos_devolucion, _xlfn.UNIQUE(_xlfn._xlws.FILTER(BP[CODIGO], ISNUMBER(SEARCH("devoluci", BP[NOMBRE CUENTA])), {""})),
    ISNUMBER(MATCH(BP[[#This Row],[CODIGO]], _xlpm.codigos_devolucion, 0))
)</f>
        <v>0</v>
      </c>
    </row>
    <row r="10978" spans="1:9" x14ac:dyDescent="0.25">
      <c r="A10978" s="68"/>
      <c r="B10978" s="68"/>
      <c r="C10978" s="68"/>
      <c r="D10978" s="68"/>
      <c r="E10978" s="68"/>
      <c r="F10978" s="68"/>
      <c r="G10978" s="389"/>
      <c r="H10978" s="387" t="b" cm="1">
        <f t="array" aca="1" ref="H10978" ca="1">EsNegrita(BP[[#This Row],[CODIGO]])</f>
        <v>0</v>
      </c>
      <c r="I10978" s="387" t="b" cm="1">
        <f t="array" ref="I10978">_xlfn.LET(
    _xlpm.codigos_devolucion, _xlfn.UNIQUE(_xlfn._xlws.FILTER(BP[CODIGO], ISNUMBER(SEARCH("devoluci", BP[NOMBRE CUENTA])), {""})),
    ISNUMBER(MATCH(BP[[#This Row],[CODIGO]], _xlpm.codigos_devolucion, 0))
)</f>
        <v>0</v>
      </c>
    </row>
    <row r="10979" spans="1:9" x14ac:dyDescent="0.25">
      <c r="A10979" s="68"/>
      <c r="B10979" s="68"/>
      <c r="C10979" s="68"/>
      <c r="D10979" s="68"/>
      <c r="E10979" s="68"/>
      <c r="F10979" s="68"/>
      <c r="G10979" s="389"/>
      <c r="H10979" s="387" t="b" cm="1">
        <f t="array" aca="1" ref="H10979" ca="1">EsNegrita(BP[[#This Row],[CODIGO]])</f>
        <v>0</v>
      </c>
      <c r="I10979" s="387" t="b" cm="1">
        <f t="array" ref="I10979">_xlfn.LET(
    _xlpm.codigos_devolucion, _xlfn.UNIQUE(_xlfn._xlws.FILTER(BP[CODIGO], ISNUMBER(SEARCH("devoluci", BP[NOMBRE CUENTA])), {""})),
    ISNUMBER(MATCH(BP[[#This Row],[CODIGO]], _xlpm.codigos_devolucion, 0))
)</f>
        <v>0</v>
      </c>
    </row>
    <row r="10980" spans="1:9" x14ac:dyDescent="0.25">
      <c r="A10980" s="68"/>
      <c r="B10980" s="68"/>
      <c r="C10980" s="68"/>
      <c r="D10980" s="68"/>
      <c r="E10980" s="68"/>
      <c r="F10980" s="68"/>
      <c r="G10980" s="389"/>
      <c r="H10980" s="387" t="b" cm="1">
        <f t="array" aca="1" ref="H10980" ca="1">EsNegrita(BP[[#This Row],[CODIGO]])</f>
        <v>0</v>
      </c>
      <c r="I10980" s="387" t="b" cm="1">
        <f t="array" ref="I10980">_xlfn.LET(
    _xlpm.codigos_devolucion, _xlfn.UNIQUE(_xlfn._xlws.FILTER(BP[CODIGO], ISNUMBER(SEARCH("devoluci", BP[NOMBRE CUENTA])), {""})),
    ISNUMBER(MATCH(BP[[#This Row],[CODIGO]], _xlpm.codigos_devolucion, 0))
)</f>
        <v>0</v>
      </c>
    </row>
    <row r="10981" spans="1:9" x14ac:dyDescent="0.25">
      <c r="A10981" s="68"/>
      <c r="B10981" s="68"/>
      <c r="C10981" s="68"/>
      <c r="D10981" s="68"/>
      <c r="E10981" s="68"/>
      <c r="F10981" s="68"/>
      <c r="G10981" s="389"/>
      <c r="H10981" s="387" t="b" cm="1">
        <f t="array" aca="1" ref="H10981" ca="1">EsNegrita(BP[[#This Row],[CODIGO]])</f>
        <v>0</v>
      </c>
      <c r="I10981" s="387" t="b" cm="1">
        <f t="array" ref="I10981">_xlfn.LET(
    _xlpm.codigos_devolucion, _xlfn.UNIQUE(_xlfn._xlws.FILTER(BP[CODIGO], ISNUMBER(SEARCH("devoluci", BP[NOMBRE CUENTA])), {""})),
    ISNUMBER(MATCH(BP[[#This Row],[CODIGO]], _xlpm.codigos_devolucion, 0))
)</f>
        <v>0</v>
      </c>
    </row>
    <row r="10982" spans="1:9" x14ac:dyDescent="0.25">
      <c r="A10982" s="68"/>
      <c r="B10982" s="68"/>
      <c r="C10982" s="68"/>
      <c r="D10982" s="68"/>
      <c r="E10982" s="68"/>
      <c r="F10982" s="68"/>
      <c r="G10982" s="389"/>
      <c r="H10982" s="387" t="b" cm="1">
        <f t="array" aca="1" ref="H10982" ca="1">EsNegrita(BP[[#This Row],[CODIGO]])</f>
        <v>0</v>
      </c>
      <c r="I10982" s="387" t="b" cm="1">
        <f t="array" ref="I10982">_xlfn.LET(
    _xlpm.codigos_devolucion, _xlfn.UNIQUE(_xlfn._xlws.FILTER(BP[CODIGO], ISNUMBER(SEARCH("devoluci", BP[NOMBRE CUENTA])), {""})),
    ISNUMBER(MATCH(BP[[#This Row],[CODIGO]], _xlpm.codigos_devolucion, 0))
)</f>
        <v>0</v>
      </c>
    </row>
    <row r="10983" spans="1:9" x14ac:dyDescent="0.25">
      <c r="A10983" s="68"/>
      <c r="B10983" s="68"/>
      <c r="C10983" s="68"/>
      <c r="D10983" s="68"/>
      <c r="E10983" s="68"/>
      <c r="F10983" s="68"/>
      <c r="G10983" s="389"/>
      <c r="H10983" s="387" t="b" cm="1">
        <f t="array" aca="1" ref="H10983" ca="1">EsNegrita(BP[[#This Row],[CODIGO]])</f>
        <v>0</v>
      </c>
      <c r="I10983" s="387" t="b" cm="1">
        <f t="array" ref="I10983">_xlfn.LET(
    _xlpm.codigos_devolucion, _xlfn.UNIQUE(_xlfn._xlws.FILTER(BP[CODIGO], ISNUMBER(SEARCH("devoluci", BP[NOMBRE CUENTA])), {""})),
    ISNUMBER(MATCH(BP[[#This Row],[CODIGO]], _xlpm.codigos_devolucion, 0))
)</f>
        <v>0</v>
      </c>
    </row>
    <row r="10984" spans="1:9" x14ac:dyDescent="0.25">
      <c r="A10984" s="68"/>
      <c r="B10984" s="68"/>
      <c r="C10984" s="68"/>
      <c r="D10984" s="68"/>
      <c r="E10984" s="68"/>
      <c r="F10984" s="68"/>
      <c r="G10984" s="389"/>
      <c r="H10984" s="387" t="b" cm="1">
        <f t="array" aca="1" ref="H10984" ca="1">EsNegrita(BP[[#This Row],[CODIGO]])</f>
        <v>0</v>
      </c>
      <c r="I10984" s="387" t="b" cm="1">
        <f t="array" ref="I10984">_xlfn.LET(
    _xlpm.codigos_devolucion, _xlfn.UNIQUE(_xlfn._xlws.FILTER(BP[CODIGO], ISNUMBER(SEARCH("devoluci", BP[NOMBRE CUENTA])), {""})),
    ISNUMBER(MATCH(BP[[#This Row],[CODIGO]], _xlpm.codigos_devolucion, 0))
)</f>
        <v>0</v>
      </c>
    </row>
    <row r="10985" spans="1:9" x14ac:dyDescent="0.25">
      <c r="A10985" s="68"/>
      <c r="B10985" s="68"/>
      <c r="C10985" s="68"/>
      <c r="D10985" s="68"/>
      <c r="E10985" s="68"/>
      <c r="F10985" s="68"/>
      <c r="G10985" s="389"/>
      <c r="H10985" s="387" t="b" cm="1">
        <f t="array" aca="1" ref="H10985" ca="1">EsNegrita(BP[[#This Row],[CODIGO]])</f>
        <v>0</v>
      </c>
      <c r="I10985" s="387" t="b" cm="1">
        <f t="array" ref="I10985">_xlfn.LET(
    _xlpm.codigos_devolucion, _xlfn.UNIQUE(_xlfn._xlws.FILTER(BP[CODIGO], ISNUMBER(SEARCH("devoluci", BP[NOMBRE CUENTA])), {""})),
    ISNUMBER(MATCH(BP[[#This Row],[CODIGO]], _xlpm.codigos_devolucion, 0))
)</f>
        <v>0</v>
      </c>
    </row>
    <row r="10986" spans="1:9" x14ac:dyDescent="0.25">
      <c r="A10986" s="68"/>
      <c r="B10986" s="68"/>
      <c r="C10986" s="68"/>
      <c r="D10986" s="68"/>
      <c r="E10986" s="68"/>
      <c r="F10986" s="68"/>
      <c r="G10986" s="389"/>
      <c r="H10986" s="387" t="b" cm="1">
        <f t="array" aca="1" ref="H10986" ca="1">EsNegrita(BP[[#This Row],[CODIGO]])</f>
        <v>0</v>
      </c>
      <c r="I10986" s="387" t="b" cm="1">
        <f t="array" ref="I10986">_xlfn.LET(
    _xlpm.codigos_devolucion, _xlfn.UNIQUE(_xlfn._xlws.FILTER(BP[CODIGO], ISNUMBER(SEARCH("devoluci", BP[NOMBRE CUENTA])), {""})),
    ISNUMBER(MATCH(BP[[#This Row],[CODIGO]], _xlpm.codigos_devolucion, 0))
)</f>
        <v>0</v>
      </c>
    </row>
    <row r="10987" spans="1:9" x14ac:dyDescent="0.25">
      <c r="A10987" s="68"/>
      <c r="B10987" s="68"/>
      <c r="C10987" s="68"/>
      <c r="D10987" s="68"/>
      <c r="E10987" s="68"/>
      <c r="F10987" s="68"/>
      <c r="G10987" s="389"/>
      <c r="H10987" s="387" t="b" cm="1">
        <f t="array" aca="1" ref="H10987" ca="1">EsNegrita(BP[[#This Row],[CODIGO]])</f>
        <v>0</v>
      </c>
      <c r="I10987" s="387" t="b" cm="1">
        <f t="array" ref="I10987">_xlfn.LET(
    _xlpm.codigos_devolucion, _xlfn.UNIQUE(_xlfn._xlws.FILTER(BP[CODIGO], ISNUMBER(SEARCH("devoluci", BP[NOMBRE CUENTA])), {""})),
    ISNUMBER(MATCH(BP[[#This Row],[CODIGO]], _xlpm.codigos_devolucion, 0))
)</f>
        <v>0</v>
      </c>
    </row>
    <row r="10988" spans="1:9" x14ac:dyDescent="0.25">
      <c r="A10988" s="68"/>
      <c r="B10988" s="68"/>
      <c r="C10988" s="68"/>
      <c r="D10988" s="68"/>
      <c r="E10988" s="68"/>
      <c r="F10988" s="68"/>
      <c r="G10988" s="389"/>
      <c r="H10988" s="387" t="b" cm="1">
        <f t="array" aca="1" ref="H10988" ca="1">EsNegrita(BP[[#This Row],[CODIGO]])</f>
        <v>0</v>
      </c>
      <c r="I10988" s="387" t="b" cm="1">
        <f t="array" ref="I10988">_xlfn.LET(
    _xlpm.codigos_devolucion, _xlfn.UNIQUE(_xlfn._xlws.FILTER(BP[CODIGO], ISNUMBER(SEARCH("devoluci", BP[NOMBRE CUENTA])), {""})),
    ISNUMBER(MATCH(BP[[#This Row],[CODIGO]], _xlpm.codigos_devolucion, 0))
)</f>
        <v>0</v>
      </c>
    </row>
    <row r="10989" spans="1:9" x14ac:dyDescent="0.25">
      <c r="A10989" s="68"/>
      <c r="B10989" s="68"/>
      <c r="C10989" s="68"/>
      <c r="D10989" s="68"/>
      <c r="E10989" s="68"/>
      <c r="F10989" s="68"/>
      <c r="G10989" s="389"/>
      <c r="H10989" s="387" t="b" cm="1">
        <f t="array" aca="1" ref="H10989" ca="1">EsNegrita(BP[[#This Row],[CODIGO]])</f>
        <v>0</v>
      </c>
      <c r="I10989" s="387" t="b" cm="1">
        <f t="array" ref="I10989">_xlfn.LET(
    _xlpm.codigos_devolucion, _xlfn.UNIQUE(_xlfn._xlws.FILTER(BP[CODIGO], ISNUMBER(SEARCH("devoluci", BP[NOMBRE CUENTA])), {""})),
    ISNUMBER(MATCH(BP[[#This Row],[CODIGO]], _xlpm.codigos_devolucion, 0))
)</f>
        <v>0</v>
      </c>
    </row>
    <row r="10990" spans="1:9" x14ac:dyDescent="0.25">
      <c r="A10990" s="68"/>
      <c r="B10990" s="68"/>
      <c r="C10990" s="68"/>
      <c r="D10990" s="68"/>
      <c r="E10990" s="68"/>
      <c r="F10990" s="68"/>
      <c r="G10990" s="389"/>
      <c r="H10990" s="387" t="b" cm="1">
        <f t="array" aca="1" ref="H10990" ca="1">EsNegrita(BP[[#This Row],[CODIGO]])</f>
        <v>0</v>
      </c>
      <c r="I10990" s="387" t="b" cm="1">
        <f t="array" ref="I10990">_xlfn.LET(
    _xlpm.codigos_devolucion, _xlfn.UNIQUE(_xlfn._xlws.FILTER(BP[CODIGO], ISNUMBER(SEARCH("devoluci", BP[NOMBRE CUENTA])), {""})),
    ISNUMBER(MATCH(BP[[#This Row],[CODIGO]], _xlpm.codigos_devolucion, 0))
)</f>
        <v>0</v>
      </c>
    </row>
    <row r="10991" spans="1:9" x14ac:dyDescent="0.25">
      <c r="A10991" s="68"/>
      <c r="B10991" s="68"/>
      <c r="C10991" s="68"/>
      <c r="D10991" s="68"/>
      <c r="E10991" s="68"/>
      <c r="F10991" s="68"/>
      <c r="G10991" s="389"/>
      <c r="H10991" s="387" t="b" cm="1">
        <f t="array" aca="1" ref="H10991" ca="1">EsNegrita(BP[[#This Row],[CODIGO]])</f>
        <v>0</v>
      </c>
      <c r="I10991" s="387" t="b" cm="1">
        <f t="array" ref="I10991">_xlfn.LET(
    _xlpm.codigos_devolucion, _xlfn.UNIQUE(_xlfn._xlws.FILTER(BP[CODIGO], ISNUMBER(SEARCH("devoluci", BP[NOMBRE CUENTA])), {""})),
    ISNUMBER(MATCH(BP[[#This Row],[CODIGO]], _xlpm.codigos_devolucion, 0))
)</f>
        <v>0</v>
      </c>
    </row>
    <row r="10992" spans="1:9" x14ac:dyDescent="0.25">
      <c r="A10992" s="68"/>
      <c r="B10992" s="68"/>
      <c r="C10992" s="68"/>
      <c r="D10992" s="68"/>
      <c r="E10992" s="68"/>
      <c r="F10992" s="68"/>
      <c r="G10992" s="389"/>
      <c r="H10992" s="387" t="b" cm="1">
        <f t="array" aca="1" ref="H10992" ca="1">EsNegrita(BP[[#This Row],[CODIGO]])</f>
        <v>0</v>
      </c>
      <c r="I10992" s="387" t="b" cm="1">
        <f t="array" ref="I10992">_xlfn.LET(
    _xlpm.codigos_devolucion, _xlfn.UNIQUE(_xlfn._xlws.FILTER(BP[CODIGO], ISNUMBER(SEARCH("devoluci", BP[NOMBRE CUENTA])), {""})),
    ISNUMBER(MATCH(BP[[#This Row],[CODIGO]], _xlpm.codigos_devolucion, 0))
)</f>
        <v>0</v>
      </c>
    </row>
    <row r="10993" spans="1:9" x14ac:dyDescent="0.25">
      <c r="A10993" s="68"/>
      <c r="B10993" s="68"/>
      <c r="C10993" s="68"/>
      <c r="D10993" s="68"/>
      <c r="E10993" s="68"/>
      <c r="F10993" s="68"/>
      <c r="G10993" s="389"/>
      <c r="H10993" s="387" t="b" cm="1">
        <f t="array" aca="1" ref="H10993" ca="1">EsNegrita(BP[[#This Row],[CODIGO]])</f>
        <v>0</v>
      </c>
      <c r="I10993" s="387" t="b" cm="1">
        <f t="array" ref="I10993">_xlfn.LET(
    _xlpm.codigos_devolucion, _xlfn.UNIQUE(_xlfn._xlws.FILTER(BP[CODIGO], ISNUMBER(SEARCH("devoluci", BP[NOMBRE CUENTA])), {""})),
    ISNUMBER(MATCH(BP[[#This Row],[CODIGO]], _xlpm.codigos_devolucion, 0))
)</f>
        <v>0</v>
      </c>
    </row>
    <row r="10994" spans="1:9" x14ac:dyDescent="0.25">
      <c r="A10994" s="68"/>
      <c r="B10994" s="68"/>
      <c r="C10994" s="68"/>
      <c r="D10994" s="68"/>
      <c r="E10994" s="68"/>
      <c r="F10994" s="68"/>
      <c r="G10994" s="389"/>
      <c r="H10994" s="387" t="b" cm="1">
        <f t="array" aca="1" ref="H10994" ca="1">EsNegrita(BP[[#This Row],[CODIGO]])</f>
        <v>0</v>
      </c>
      <c r="I10994" s="387" t="b" cm="1">
        <f t="array" ref="I10994">_xlfn.LET(
    _xlpm.codigos_devolucion, _xlfn.UNIQUE(_xlfn._xlws.FILTER(BP[CODIGO], ISNUMBER(SEARCH("devoluci", BP[NOMBRE CUENTA])), {""})),
    ISNUMBER(MATCH(BP[[#This Row],[CODIGO]], _xlpm.codigos_devolucion, 0))
)</f>
        <v>0</v>
      </c>
    </row>
    <row r="10995" spans="1:9" x14ac:dyDescent="0.25">
      <c r="A10995" s="68"/>
      <c r="B10995" s="68"/>
      <c r="C10995" s="68"/>
      <c r="D10995" s="68"/>
      <c r="E10995" s="68"/>
      <c r="F10995" s="68"/>
      <c r="G10995" s="389"/>
      <c r="H10995" s="387" t="b" cm="1">
        <f t="array" aca="1" ref="H10995" ca="1">EsNegrita(BP[[#This Row],[CODIGO]])</f>
        <v>0</v>
      </c>
      <c r="I10995" s="387" t="b" cm="1">
        <f t="array" ref="I10995">_xlfn.LET(
    _xlpm.codigos_devolucion, _xlfn.UNIQUE(_xlfn._xlws.FILTER(BP[CODIGO], ISNUMBER(SEARCH("devoluci", BP[NOMBRE CUENTA])), {""})),
    ISNUMBER(MATCH(BP[[#This Row],[CODIGO]], _xlpm.codigos_devolucion, 0))
)</f>
        <v>0</v>
      </c>
    </row>
    <row r="10996" spans="1:9" x14ac:dyDescent="0.25">
      <c r="A10996" s="68"/>
      <c r="B10996" s="68"/>
      <c r="C10996" s="68"/>
      <c r="D10996" s="68"/>
      <c r="E10996" s="68"/>
      <c r="F10996" s="68"/>
      <c r="G10996" s="389"/>
      <c r="H10996" s="387" t="b" cm="1">
        <f t="array" aca="1" ref="H10996" ca="1">EsNegrita(BP[[#This Row],[CODIGO]])</f>
        <v>0</v>
      </c>
      <c r="I10996" s="387" t="b" cm="1">
        <f t="array" ref="I10996">_xlfn.LET(
    _xlpm.codigos_devolucion, _xlfn.UNIQUE(_xlfn._xlws.FILTER(BP[CODIGO], ISNUMBER(SEARCH("devoluci", BP[NOMBRE CUENTA])), {""})),
    ISNUMBER(MATCH(BP[[#This Row],[CODIGO]], _xlpm.codigos_devolucion, 0))
)</f>
        <v>0</v>
      </c>
    </row>
    <row r="10997" spans="1:9" x14ac:dyDescent="0.25">
      <c r="A10997" s="68"/>
      <c r="B10997" s="68"/>
      <c r="C10997" s="68"/>
      <c r="D10997" s="68"/>
      <c r="E10997" s="68"/>
      <c r="F10997" s="68"/>
      <c r="G10997" s="389"/>
      <c r="H10997" s="387" t="b" cm="1">
        <f t="array" aca="1" ref="H10997" ca="1">EsNegrita(BP[[#This Row],[CODIGO]])</f>
        <v>0</v>
      </c>
      <c r="I10997" s="387" t="b" cm="1">
        <f t="array" ref="I10997">_xlfn.LET(
    _xlpm.codigos_devolucion, _xlfn.UNIQUE(_xlfn._xlws.FILTER(BP[CODIGO], ISNUMBER(SEARCH("devoluci", BP[NOMBRE CUENTA])), {""})),
    ISNUMBER(MATCH(BP[[#This Row],[CODIGO]], _xlpm.codigos_devolucion, 0))
)</f>
        <v>0</v>
      </c>
    </row>
    <row r="10998" spans="1:9" x14ac:dyDescent="0.25">
      <c r="A10998" s="68"/>
      <c r="B10998" s="68"/>
      <c r="C10998" s="68"/>
      <c r="D10998" s="68"/>
      <c r="E10998" s="68"/>
      <c r="F10998" s="68"/>
      <c r="G10998" s="389"/>
      <c r="H10998" s="387" t="b" cm="1">
        <f t="array" aca="1" ref="H10998" ca="1">EsNegrita(BP[[#This Row],[CODIGO]])</f>
        <v>0</v>
      </c>
      <c r="I10998" s="387" t="b" cm="1">
        <f t="array" ref="I10998">_xlfn.LET(
    _xlpm.codigos_devolucion, _xlfn.UNIQUE(_xlfn._xlws.FILTER(BP[CODIGO], ISNUMBER(SEARCH("devoluci", BP[NOMBRE CUENTA])), {""})),
    ISNUMBER(MATCH(BP[[#This Row],[CODIGO]], _xlpm.codigos_devolucion, 0))
)</f>
        <v>0</v>
      </c>
    </row>
    <row r="10999" spans="1:9" x14ac:dyDescent="0.25">
      <c r="A10999" s="68"/>
      <c r="B10999" s="68"/>
      <c r="C10999" s="68"/>
      <c r="D10999" s="68"/>
      <c r="E10999" s="68"/>
      <c r="F10999" s="68"/>
      <c r="G10999" s="389"/>
      <c r="H10999" s="387" t="b" cm="1">
        <f t="array" aca="1" ref="H10999" ca="1">EsNegrita(BP[[#This Row],[CODIGO]])</f>
        <v>0</v>
      </c>
      <c r="I10999" s="387" t="b" cm="1">
        <f t="array" ref="I10999">_xlfn.LET(
    _xlpm.codigos_devolucion, _xlfn.UNIQUE(_xlfn._xlws.FILTER(BP[CODIGO], ISNUMBER(SEARCH("devoluci", BP[NOMBRE CUENTA])), {""})),
    ISNUMBER(MATCH(BP[[#This Row],[CODIGO]], _xlpm.codigos_devolucion, 0))
)</f>
        <v>0</v>
      </c>
    </row>
    <row r="11000" spans="1:9" x14ac:dyDescent="0.25">
      <c r="A11000" s="68"/>
      <c r="B11000" s="68"/>
      <c r="C11000" s="68"/>
      <c r="D11000" s="68"/>
      <c r="E11000" s="68"/>
      <c r="F11000" s="68"/>
      <c r="G11000" s="389"/>
      <c r="H11000" s="387" t="b" cm="1">
        <f t="array" aca="1" ref="H11000" ca="1">EsNegrita(BP[[#This Row],[CODIGO]])</f>
        <v>0</v>
      </c>
      <c r="I11000" s="387" t="b" cm="1">
        <f t="array" ref="I11000">_xlfn.LET(
    _xlpm.codigos_devolucion, _xlfn.UNIQUE(_xlfn._xlws.FILTER(BP[CODIGO], ISNUMBER(SEARCH("devoluci", BP[NOMBRE CUENTA])), {""})),
    ISNUMBER(MATCH(BP[[#This Row],[CODIGO]], _xlpm.codigos_devolucion, 0))
)</f>
        <v>0</v>
      </c>
    </row>
    <row r="11001" spans="1:9" x14ac:dyDescent="0.25">
      <c r="A11001" s="68"/>
      <c r="B11001" s="68"/>
      <c r="C11001" s="68"/>
      <c r="D11001" s="68"/>
      <c r="E11001" s="68"/>
      <c r="F11001" s="68"/>
      <c r="G11001" s="389"/>
      <c r="H11001" s="387" t="b" cm="1">
        <f t="array" aca="1" ref="H11001" ca="1">EsNegrita(BP[[#This Row],[CODIGO]])</f>
        <v>0</v>
      </c>
      <c r="I11001" s="387" t="b" cm="1">
        <f t="array" ref="I11001">_xlfn.LET(
    _xlpm.codigos_devolucion, _xlfn.UNIQUE(_xlfn._xlws.FILTER(BP[CODIGO], ISNUMBER(SEARCH("devoluci", BP[NOMBRE CUENTA])), {""})),
    ISNUMBER(MATCH(BP[[#This Row],[CODIGO]], _xlpm.codigos_devolucion, 0))
)</f>
        <v>0</v>
      </c>
    </row>
    <row r="11002" spans="1:9" x14ac:dyDescent="0.25">
      <c r="A11002" s="68"/>
      <c r="B11002" s="68"/>
      <c r="C11002" s="68"/>
      <c r="D11002" s="68"/>
      <c r="E11002" s="68"/>
      <c r="F11002" s="68"/>
      <c r="G11002" s="389"/>
      <c r="H11002" s="387" t="b" cm="1">
        <f t="array" aca="1" ref="H11002" ca="1">EsNegrita(BP[[#This Row],[CODIGO]])</f>
        <v>0</v>
      </c>
      <c r="I11002" s="387" t="b" cm="1">
        <f t="array" ref="I11002">_xlfn.LET(
    _xlpm.codigos_devolucion, _xlfn.UNIQUE(_xlfn._xlws.FILTER(BP[CODIGO], ISNUMBER(SEARCH("devoluci", BP[NOMBRE CUENTA])), {""})),
    ISNUMBER(MATCH(BP[[#This Row],[CODIGO]], _xlpm.codigos_devolucion, 0))
)</f>
        <v>0</v>
      </c>
    </row>
    <row r="11003" spans="1:9" x14ac:dyDescent="0.25">
      <c r="A11003" s="68"/>
      <c r="B11003" s="68"/>
      <c r="C11003" s="68"/>
      <c r="D11003" s="68"/>
      <c r="E11003" s="68"/>
      <c r="F11003" s="68"/>
      <c r="G11003" s="389"/>
      <c r="H11003" s="387" t="b" cm="1">
        <f t="array" aca="1" ref="H11003" ca="1">EsNegrita(BP[[#This Row],[CODIGO]])</f>
        <v>0</v>
      </c>
      <c r="I11003" s="387" t="b" cm="1">
        <f t="array" ref="I11003">_xlfn.LET(
    _xlpm.codigos_devolucion, _xlfn.UNIQUE(_xlfn._xlws.FILTER(BP[CODIGO], ISNUMBER(SEARCH("devoluci", BP[NOMBRE CUENTA])), {""})),
    ISNUMBER(MATCH(BP[[#This Row],[CODIGO]], _xlpm.codigos_devolucion, 0))
)</f>
        <v>0</v>
      </c>
    </row>
    <row r="11004" spans="1:9" x14ac:dyDescent="0.25">
      <c r="A11004" s="68"/>
      <c r="B11004" s="68"/>
      <c r="C11004" s="68"/>
      <c r="D11004" s="68"/>
      <c r="E11004" s="68"/>
      <c r="F11004" s="68"/>
      <c r="G11004" s="389"/>
      <c r="H11004" s="387" t="b" cm="1">
        <f t="array" aca="1" ref="H11004" ca="1">EsNegrita(BP[[#This Row],[CODIGO]])</f>
        <v>0</v>
      </c>
      <c r="I11004" s="387" t="b" cm="1">
        <f t="array" ref="I11004">_xlfn.LET(
    _xlpm.codigos_devolucion, _xlfn.UNIQUE(_xlfn._xlws.FILTER(BP[CODIGO], ISNUMBER(SEARCH("devoluci", BP[NOMBRE CUENTA])), {""})),
    ISNUMBER(MATCH(BP[[#This Row],[CODIGO]], _xlpm.codigos_devolucion, 0))
)</f>
        <v>0</v>
      </c>
    </row>
    <row r="11005" spans="1:9" x14ac:dyDescent="0.25">
      <c r="A11005" s="68"/>
      <c r="B11005" s="68"/>
      <c r="C11005" s="68"/>
      <c r="D11005" s="68"/>
      <c r="E11005" s="68"/>
      <c r="F11005" s="68"/>
      <c r="G11005" s="389"/>
      <c r="H11005" s="387" t="b" cm="1">
        <f t="array" aca="1" ref="H11005" ca="1">EsNegrita(BP[[#This Row],[CODIGO]])</f>
        <v>0</v>
      </c>
      <c r="I11005" s="387" t="b" cm="1">
        <f t="array" ref="I11005">_xlfn.LET(
    _xlpm.codigos_devolucion, _xlfn.UNIQUE(_xlfn._xlws.FILTER(BP[CODIGO], ISNUMBER(SEARCH("devoluci", BP[NOMBRE CUENTA])), {""})),
    ISNUMBER(MATCH(BP[[#This Row],[CODIGO]], _xlpm.codigos_devolucion, 0))
)</f>
        <v>0</v>
      </c>
    </row>
    <row r="11006" spans="1:9" x14ac:dyDescent="0.25">
      <c r="A11006" s="68"/>
      <c r="B11006" s="68"/>
      <c r="C11006" s="68"/>
      <c r="D11006" s="68"/>
      <c r="E11006" s="68"/>
      <c r="F11006" s="68"/>
      <c r="G11006" s="389"/>
      <c r="H11006" s="387" t="b" cm="1">
        <f t="array" aca="1" ref="H11006" ca="1">EsNegrita(BP[[#This Row],[CODIGO]])</f>
        <v>0</v>
      </c>
      <c r="I11006" s="387" t="b" cm="1">
        <f t="array" ref="I11006">_xlfn.LET(
    _xlpm.codigos_devolucion, _xlfn.UNIQUE(_xlfn._xlws.FILTER(BP[CODIGO], ISNUMBER(SEARCH("devoluci", BP[NOMBRE CUENTA])), {""})),
    ISNUMBER(MATCH(BP[[#This Row],[CODIGO]], _xlpm.codigos_devolucion, 0))
)</f>
        <v>0</v>
      </c>
    </row>
    <row r="11007" spans="1:9" x14ac:dyDescent="0.25">
      <c r="A11007" s="68"/>
      <c r="B11007" s="68"/>
      <c r="C11007" s="68"/>
      <c r="D11007" s="68"/>
      <c r="E11007" s="68"/>
      <c r="F11007" s="68"/>
      <c r="G11007" s="389"/>
      <c r="H11007" s="387" t="b" cm="1">
        <f t="array" aca="1" ref="H11007" ca="1">EsNegrita(BP[[#This Row],[CODIGO]])</f>
        <v>0</v>
      </c>
      <c r="I11007" s="387" t="b" cm="1">
        <f t="array" ref="I11007">_xlfn.LET(
    _xlpm.codigos_devolucion, _xlfn.UNIQUE(_xlfn._xlws.FILTER(BP[CODIGO], ISNUMBER(SEARCH("devoluci", BP[NOMBRE CUENTA])), {""})),
    ISNUMBER(MATCH(BP[[#This Row],[CODIGO]], _xlpm.codigos_devolucion, 0))
)</f>
        <v>0</v>
      </c>
    </row>
    <row r="11008" spans="1:9" x14ac:dyDescent="0.25">
      <c r="A11008" s="68"/>
      <c r="B11008" s="68"/>
      <c r="C11008" s="68"/>
      <c r="D11008" s="68"/>
      <c r="E11008" s="68"/>
      <c r="F11008" s="68"/>
      <c r="G11008" s="389"/>
      <c r="H11008" s="387" t="b" cm="1">
        <f t="array" aca="1" ref="H11008" ca="1">EsNegrita(BP[[#This Row],[CODIGO]])</f>
        <v>0</v>
      </c>
      <c r="I11008" s="387" t="b" cm="1">
        <f t="array" ref="I11008">_xlfn.LET(
    _xlpm.codigos_devolucion, _xlfn.UNIQUE(_xlfn._xlws.FILTER(BP[CODIGO], ISNUMBER(SEARCH("devoluci", BP[NOMBRE CUENTA])), {""})),
    ISNUMBER(MATCH(BP[[#This Row],[CODIGO]], _xlpm.codigos_devolucion, 0))
)</f>
        <v>0</v>
      </c>
    </row>
    <row r="11009" spans="1:9" x14ac:dyDescent="0.25">
      <c r="A11009" s="392"/>
      <c r="B11009" s="392"/>
      <c r="C11009" s="392"/>
      <c r="D11009" s="392"/>
      <c r="E11009" s="392"/>
      <c r="F11009" s="392"/>
      <c r="G11009" s="393"/>
      <c r="H11009" s="387" t="b" cm="1">
        <f t="array" aca="1" ref="H11009" ca="1">EsNegrita(BP[[#This Row],[CODIGO]])</f>
        <v>0</v>
      </c>
      <c r="I11009" s="387" t="b" cm="1">
        <f t="array" ref="I11009">_xlfn.LET(
    _xlpm.codigos_devolucion, _xlfn.UNIQUE(_xlfn._xlws.FILTER(BP[CODIGO], ISNUMBER(SEARCH("devoluci", BP[NOMBRE CUENTA])), {""})),
    ISNUMBER(MATCH(BP[[#This Row],[CODIGO]], _xlpm.codigos_devolucion, 0))
)</f>
        <v>0</v>
      </c>
    </row>
    <row r="11010" spans="1:9" x14ac:dyDescent="0.25">
      <c r="A11010" s="68"/>
      <c r="B11010" s="68"/>
      <c r="C11010" s="68"/>
      <c r="D11010" s="68"/>
      <c r="E11010" s="68"/>
      <c r="F11010" s="68"/>
      <c r="G11010" s="389"/>
      <c r="H11010" s="387" t="b" cm="1">
        <f t="array" aca="1" ref="H11010" ca="1">EsNegrita(BP[[#This Row],[CODIGO]])</f>
        <v>0</v>
      </c>
      <c r="I11010" s="387" t="b" cm="1">
        <f t="array" ref="I11010">_xlfn.LET(
    _xlpm.codigos_devolucion, _xlfn.UNIQUE(_xlfn._xlws.FILTER(BP[CODIGO], ISNUMBER(SEARCH("devoluci", BP[NOMBRE CUENTA])), {""})),
    ISNUMBER(MATCH(BP[[#This Row],[CODIGO]], _xlpm.codigos_devolucion, 0))
)</f>
        <v>0</v>
      </c>
    </row>
    <row r="11011" spans="1:9" x14ac:dyDescent="0.25">
      <c r="A11011" s="68"/>
      <c r="B11011" s="68"/>
      <c r="C11011" s="68"/>
      <c r="D11011" s="68"/>
      <c r="E11011" s="68"/>
      <c r="F11011" s="68"/>
      <c r="G11011" s="389"/>
      <c r="H11011" s="387" t="b" cm="1">
        <f t="array" aca="1" ref="H11011" ca="1">EsNegrita(BP[[#This Row],[CODIGO]])</f>
        <v>0</v>
      </c>
      <c r="I11011" s="387" t="b" cm="1">
        <f t="array" ref="I11011">_xlfn.LET(
    _xlpm.codigos_devolucion, _xlfn.UNIQUE(_xlfn._xlws.FILTER(BP[CODIGO], ISNUMBER(SEARCH("devoluci", BP[NOMBRE CUENTA])), {""})),
    ISNUMBER(MATCH(BP[[#This Row],[CODIGO]], _xlpm.codigos_devolucion, 0))
)</f>
        <v>0</v>
      </c>
    </row>
    <row r="11012" spans="1:9" x14ac:dyDescent="0.25">
      <c r="A11012" s="68"/>
      <c r="B11012" s="68"/>
      <c r="C11012" s="68"/>
      <c r="D11012" s="68"/>
      <c r="E11012" s="68"/>
      <c r="F11012" s="68"/>
      <c r="G11012" s="389"/>
      <c r="H11012" s="387" t="b" cm="1">
        <f t="array" aca="1" ref="H11012" ca="1">EsNegrita(BP[[#This Row],[CODIGO]])</f>
        <v>0</v>
      </c>
      <c r="I11012" s="387" t="b" cm="1">
        <f t="array" ref="I11012">_xlfn.LET(
    _xlpm.codigos_devolucion, _xlfn.UNIQUE(_xlfn._xlws.FILTER(BP[CODIGO], ISNUMBER(SEARCH("devoluci", BP[NOMBRE CUENTA])), {""})),
    ISNUMBER(MATCH(BP[[#This Row],[CODIGO]], _xlpm.codigos_devolucion, 0))
)</f>
        <v>0</v>
      </c>
    </row>
    <row r="11013" spans="1:9" x14ac:dyDescent="0.25">
      <c r="A11013" s="68"/>
      <c r="B11013" s="68"/>
      <c r="C11013" s="68"/>
      <c r="D11013" s="68"/>
      <c r="E11013" s="68"/>
      <c r="F11013" s="68"/>
      <c r="G11013" s="389"/>
      <c r="H11013" s="387" t="b" cm="1">
        <f t="array" aca="1" ref="H11013" ca="1">EsNegrita(BP[[#This Row],[CODIGO]])</f>
        <v>0</v>
      </c>
      <c r="I11013" s="387" t="b" cm="1">
        <f t="array" ref="I11013">_xlfn.LET(
    _xlpm.codigos_devolucion, _xlfn.UNIQUE(_xlfn._xlws.FILTER(BP[CODIGO], ISNUMBER(SEARCH("devoluci", BP[NOMBRE CUENTA])), {""})),
    ISNUMBER(MATCH(BP[[#This Row],[CODIGO]], _xlpm.codigos_devolucion, 0))
)</f>
        <v>0</v>
      </c>
    </row>
    <row r="11014" spans="1:9" x14ac:dyDescent="0.25">
      <c r="A11014" s="68"/>
      <c r="B11014" s="68"/>
      <c r="C11014" s="68"/>
      <c r="D11014" s="68"/>
      <c r="E11014" s="68"/>
      <c r="F11014" s="68"/>
      <c r="G11014" s="389"/>
      <c r="H11014" s="387" t="b" cm="1">
        <f t="array" aca="1" ref="H11014" ca="1">EsNegrita(BP[[#This Row],[CODIGO]])</f>
        <v>0</v>
      </c>
      <c r="I11014" s="387" t="b" cm="1">
        <f t="array" ref="I11014">_xlfn.LET(
    _xlpm.codigos_devolucion, _xlfn.UNIQUE(_xlfn._xlws.FILTER(BP[CODIGO], ISNUMBER(SEARCH("devoluci", BP[NOMBRE CUENTA])), {""})),
    ISNUMBER(MATCH(BP[[#This Row],[CODIGO]], _xlpm.codigos_devolucion, 0))
)</f>
        <v>0</v>
      </c>
    </row>
    <row r="11015" spans="1:9" x14ac:dyDescent="0.25">
      <c r="A11015" s="68"/>
      <c r="B11015" s="68"/>
      <c r="C11015" s="68"/>
      <c r="D11015" s="68"/>
      <c r="E11015" s="68"/>
      <c r="F11015" s="68"/>
      <c r="G11015" s="389"/>
      <c r="H11015" s="387" t="b" cm="1">
        <f t="array" aca="1" ref="H11015" ca="1">EsNegrita(BP[[#This Row],[CODIGO]])</f>
        <v>0</v>
      </c>
      <c r="I11015" s="387" t="b" cm="1">
        <f t="array" ref="I11015">_xlfn.LET(
    _xlpm.codigos_devolucion, _xlfn.UNIQUE(_xlfn._xlws.FILTER(BP[CODIGO], ISNUMBER(SEARCH("devoluci", BP[NOMBRE CUENTA])), {""})),
    ISNUMBER(MATCH(BP[[#This Row],[CODIGO]], _xlpm.codigos_devolucion, 0))
)</f>
        <v>0</v>
      </c>
    </row>
    <row r="11016" spans="1:9" x14ac:dyDescent="0.25">
      <c r="A11016" s="68"/>
      <c r="B11016" s="68"/>
      <c r="C11016" s="68"/>
      <c r="D11016" s="68"/>
      <c r="E11016" s="68"/>
      <c r="F11016" s="68"/>
      <c r="G11016" s="389"/>
      <c r="H11016" s="387" t="b" cm="1">
        <f t="array" aca="1" ref="H11016" ca="1">EsNegrita(BP[[#This Row],[CODIGO]])</f>
        <v>0</v>
      </c>
      <c r="I11016" s="387" t="b" cm="1">
        <f t="array" ref="I11016">_xlfn.LET(
    _xlpm.codigos_devolucion, _xlfn.UNIQUE(_xlfn._xlws.FILTER(BP[CODIGO], ISNUMBER(SEARCH("devoluci", BP[NOMBRE CUENTA])), {""})),
    ISNUMBER(MATCH(BP[[#This Row],[CODIGO]], _xlpm.codigos_devolucion, 0))
)</f>
        <v>0</v>
      </c>
    </row>
    <row r="11017" spans="1:9" x14ac:dyDescent="0.25">
      <c r="A11017" s="68"/>
      <c r="B11017" s="68"/>
      <c r="C11017" s="68"/>
      <c r="D11017" s="68"/>
      <c r="E11017" s="68"/>
      <c r="F11017" s="68"/>
      <c r="G11017" s="389"/>
      <c r="H11017" s="387" t="b" cm="1">
        <f t="array" aca="1" ref="H11017" ca="1">EsNegrita(BP[[#This Row],[CODIGO]])</f>
        <v>0</v>
      </c>
      <c r="I11017" s="387" t="b" cm="1">
        <f t="array" ref="I11017">_xlfn.LET(
    _xlpm.codigos_devolucion, _xlfn.UNIQUE(_xlfn._xlws.FILTER(BP[CODIGO], ISNUMBER(SEARCH("devoluci", BP[NOMBRE CUENTA])), {""})),
    ISNUMBER(MATCH(BP[[#This Row],[CODIGO]], _xlpm.codigos_devolucion, 0))
)</f>
        <v>0</v>
      </c>
    </row>
    <row r="11018" spans="1:9" x14ac:dyDescent="0.25">
      <c r="A11018" s="68"/>
      <c r="B11018" s="68"/>
      <c r="C11018" s="68"/>
      <c r="D11018" s="68"/>
      <c r="E11018" s="68"/>
      <c r="F11018" s="68"/>
      <c r="G11018" s="389"/>
      <c r="H11018" s="387" t="b" cm="1">
        <f t="array" aca="1" ref="H11018" ca="1">EsNegrita(BP[[#This Row],[CODIGO]])</f>
        <v>0</v>
      </c>
      <c r="I11018" s="387" t="b" cm="1">
        <f t="array" ref="I11018">_xlfn.LET(
    _xlpm.codigos_devolucion, _xlfn.UNIQUE(_xlfn._xlws.FILTER(BP[CODIGO], ISNUMBER(SEARCH("devoluci", BP[NOMBRE CUENTA])), {""})),
    ISNUMBER(MATCH(BP[[#This Row],[CODIGO]], _xlpm.codigos_devolucion, 0))
)</f>
        <v>0</v>
      </c>
    </row>
    <row r="11019" spans="1:9" x14ac:dyDescent="0.25">
      <c r="A11019" s="68"/>
      <c r="B11019" s="68"/>
      <c r="C11019" s="68"/>
      <c r="D11019" s="68"/>
      <c r="E11019" s="68"/>
      <c r="F11019" s="68"/>
      <c r="G11019" s="389"/>
      <c r="H11019" s="387" t="b" cm="1">
        <f t="array" aca="1" ref="H11019" ca="1">EsNegrita(BP[[#This Row],[CODIGO]])</f>
        <v>0</v>
      </c>
      <c r="I11019" s="387" t="b" cm="1">
        <f t="array" ref="I11019">_xlfn.LET(
    _xlpm.codigos_devolucion, _xlfn.UNIQUE(_xlfn._xlws.FILTER(BP[CODIGO], ISNUMBER(SEARCH("devoluci", BP[NOMBRE CUENTA])), {""})),
    ISNUMBER(MATCH(BP[[#This Row],[CODIGO]], _xlpm.codigos_devolucion, 0))
)</f>
        <v>0</v>
      </c>
    </row>
    <row r="11020" spans="1:9" x14ac:dyDescent="0.25">
      <c r="A11020" s="68"/>
      <c r="B11020" s="68"/>
      <c r="C11020" s="68"/>
      <c r="D11020" s="68"/>
      <c r="E11020" s="68"/>
      <c r="F11020" s="68"/>
      <c r="G11020" s="389"/>
      <c r="H11020" s="387" t="b" cm="1">
        <f t="array" aca="1" ref="H11020" ca="1">EsNegrita(BP[[#This Row],[CODIGO]])</f>
        <v>0</v>
      </c>
      <c r="I11020" s="387" t="b" cm="1">
        <f t="array" ref="I11020">_xlfn.LET(
    _xlpm.codigos_devolucion, _xlfn.UNIQUE(_xlfn._xlws.FILTER(BP[CODIGO], ISNUMBER(SEARCH("devoluci", BP[NOMBRE CUENTA])), {""})),
    ISNUMBER(MATCH(BP[[#This Row],[CODIGO]], _xlpm.codigos_devolucion, 0))
)</f>
        <v>0</v>
      </c>
    </row>
    <row r="11021" spans="1:9" x14ac:dyDescent="0.25">
      <c r="A11021" s="68"/>
      <c r="B11021" s="68"/>
      <c r="C11021" s="68"/>
      <c r="D11021" s="68"/>
      <c r="E11021" s="68"/>
      <c r="F11021" s="68"/>
      <c r="G11021" s="389"/>
      <c r="H11021" s="387" t="b" cm="1">
        <f t="array" aca="1" ref="H11021" ca="1">EsNegrita(BP[[#This Row],[CODIGO]])</f>
        <v>0</v>
      </c>
      <c r="I11021" s="387" t="b" cm="1">
        <f t="array" ref="I11021">_xlfn.LET(
    _xlpm.codigos_devolucion, _xlfn.UNIQUE(_xlfn._xlws.FILTER(BP[CODIGO], ISNUMBER(SEARCH("devoluci", BP[NOMBRE CUENTA])), {""})),
    ISNUMBER(MATCH(BP[[#This Row],[CODIGO]], _xlpm.codigos_devolucion, 0))
)</f>
        <v>0</v>
      </c>
    </row>
    <row r="11022" spans="1:9" x14ac:dyDescent="0.25">
      <c r="A11022" s="68"/>
      <c r="B11022" s="68"/>
      <c r="C11022" s="68"/>
      <c r="D11022" s="68"/>
      <c r="E11022" s="68"/>
      <c r="F11022" s="68"/>
      <c r="G11022" s="389"/>
      <c r="H11022" s="387" t="b" cm="1">
        <f t="array" aca="1" ref="H11022" ca="1">EsNegrita(BP[[#This Row],[CODIGO]])</f>
        <v>0</v>
      </c>
      <c r="I11022" s="387" t="b" cm="1">
        <f t="array" ref="I11022">_xlfn.LET(
    _xlpm.codigos_devolucion, _xlfn.UNIQUE(_xlfn._xlws.FILTER(BP[CODIGO], ISNUMBER(SEARCH("devoluci", BP[NOMBRE CUENTA])), {""})),
    ISNUMBER(MATCH(BP[[#This Row],[CODIGO]], _xlpm.codigos_devolucion, 0))
)</f>
        <v>0</v>
      </c>
    </row>
    <row r="11023" spans="1:9" x14ac:dyDescent="0.25">
      <c r="A11023" s="68"/>
      <c r="B11023" s="68"/>
      <c r="C11023" s="68"/>
      <c r="D11023" s="68"/>
      <c r="E11023" s="68"/>
      <c r="F11023" s="68"/>
      <c r="G11023" s="389"/>
      <c r="H11023" s="387" t="b" cm="1">
        <f t="array" aca="1" ref="H11023" ca="1">EsNegrita(BP[[#This Row],[CODIGO]])</f>
        <v>0</v>
      </c>
      <c r="I11023" s="387" t="b" cm="1">
        <f t="array" ref="I11023">_xlfn.LET(
    _xlpm.codigos_devolucion, _xlfn.UNIQUE(_xlfn._xlws.FILTER(BP[CODIGO], ISNUMBER(SEARCH("devoluci", BP[NOMBRE CUENTA])), {""})),
    ISNUMBER(MATCH(BP[[#This Row],[CODIGO]], _xlpm.codigos_devolucion, 0))
)</f>
        <v>0</v>
      </c>
    </row>
    <row r="11024" spans="1:9" x14ac:dyDescent="0.25">
      <c r="A11024" s="68"/>
      <c r="B11024" s="68"/>
      <c r="C11024" s="68"/>
      <c r="D11024" s="68"/>
      <c r="E11024" s="68"/>
      <c r="F11024" s="68"/>
      <c r="G11024" s="389"/>
      <c r="H11024" s="387" t="b" cm="1">
        <f t="array" aca="1" ref="H11024" ca="1">EsNegrita(BP[[#This Row],[CODIGO]])</f>
        <v>0</v>
      </c>
      <c r="I11024" s="387" t="b" cm="1">
        <f t="array" ref="I11024">_xlfn.LET(
    _xlpm.codigos_devolucion, _xlfn.UNIQUE(_xlfn._xlws.FILTER(BP[CODIGO], ISNUMBER(SEARCH("devoluci", BP[NOMBRE CUENTA])), {""})),
    ISNUMBER(MATCH(BP[[#This Row],[CODIGO]], _xlpm.codigos_devolucion, 0))
)</f>
        <v>0</v>
      </c>
    </row>
    <row r="11025" spans="1:9" x14ac:dyDescent="0.25">
      <c r="A11025" s="68"/>
      <c r="B11025" s="68"/>
      <c r="C11025" s="68"/>
      <c r="D11025" s="68"/>
      <c r="E11025" s="68"/>
      <c r="F11025" s="68"/>
      <c r="G11025" s="389"/>
      <c r="H11025" s="387" t="b" cm="1">
        <f t="array" aca="1" ref="H11025" ca="1">EsNegrita(BP[[#This Row],[CODIGO]])</f>
        <v>0</v>
      </c>
      <c r="I11025" s="387" t="b" cm="1">
        <f t="array" ref="I11025">_xlfn.LET(
    _xlpm.codigos_devolucion, _xlfn.UNIQUE(_xlfn._xlws.FILTER(BP[CODIGO], ISNUMBER(SEARCH("devoluci", BP[NOMBRE CUENTA])), {""})),
    ISNUMBER(MATCH(BP[[#This Row],[CODIGO]], _xlpm.codigos_devolucion, 0))
)</f>
        <v>0</v>
      </c>
    </row>
    <row r="11026" spans="1:9" x14ac:dyDescent="0.25">
      <c r="A11026" s="68"/>
      <c r="B11026" s="68"/>
      <c r="C11026" s="68"/>
      <c r="D11026" s="68"/>
      <c r="E11026" s="68"/>
      <c r="F11026" s="68"/>
      <c r="G11026" s="389"/>
      <c r="H11026" s="387" t="b" cm="1">
        <f t="array" aca="1" ref="H11026" ca="1">EsNegrita(BP[[#This Row],[CODIGO]])</f>
        <v>0</v>
      </c>
      <c r="I11026" s="387" t="b" cm="1">
        <f t="array" ref="I11026">_xlfn.LET(
    _xlpm.codigos_devolucion, _xlfn.UNIQUE(_xlfn._xlws.FILTER(BP[CODIGO], ISNUMBER(SEARCH("devoluci", BP[NOMBRE CUENTA])), {""})),
    ISNUMBER(MATCH(BP[[#This Row],[CODIGO]], _xlpm.codigos_devolucion, 0))
)</f>
        <v>0</v>
      </c>
    </row>
    <row r="11027" spans="1:9" x14ac:dyDescent="0.25">
      <c r="A11027" s="68"/>
      <c r="B11027" s="68"/>
      <c r="C11027" s="68"/>
      <c r="D11027" s="68"/>
      <c r="E11027" s="68"/>
      <c r="F11027" s="68"/>
      <c r="G11027" s="389"/>
      <c r="H11027" s="387" t="b" cm="1">
        <f t="array" aca="1" ref="H11027" ca="1">EsNegrita(BP[[#This Row],[CODIGO]])</f>
        <v>0</v>
      </c>
      <c r="I11027" s="387" t="b" cm="1">
        <f t="array" ref="I11027">_xlfn.LET(
    _xlpm.codigos_devolucion, _xlfn.UNIQUE(_xlfn._xlws.FILTER(BP[CODIGO], ISNUMBER(SEARCH("devoluci", BP[NOMBRE CUENTA])), {""})),
    ISNUMBER(MATCH(BP[[#This Row],[CODIGO]], _xlpm.codigos_devolucion, 0))
)</f>
        <v>0</v>
      </c>
    </row>
    <row r="11028" spans="1:9" x14ac:dyDescent="0.25">
      <c r="A11028" s="68"/>
      <c r="B11028" s="68"/>
      <c r="C11028" s="68"/>
      <c r="D11028" s="68"/>
      <c r="E11028" s="68"/>
      <c r="F11028" s="68"/>
      <c r="G11028" s="389"/>
      <c r="H11028" s="387" t="b" cm="1">
        <f t="array" aca="1" ref="H11028" ca="1">EsNegrita(BP[[#This Row],[CODIGO]])</f>
        <v>0</v>
      </c>
      <c r="I11028" s="387" t="b" cm="1">
        <f t="array" ref="I11028">_xlfn.LET(
    _xlpm.codigos_devolucion, _xlfn.UNIQUE(_xlfn._xlws.FILTER(BP[CODIGO], ISNUMBER(SEARCH("devoluci", BP[NOMBRE CUENTA])), {""})),
    ISNUMBER(MATCH(BP[[#This Row],[CODIGO]], _xlpm.codigos_devolucion, 0))
)</f>
        <v>0</v>
      </c>
    </row>
    <row r="11029" spans="1:9" x14ac:dyDescent="0.25">
      <c r="A11029" s="68"/>
      <c r="B11029" s="68"/>
      <c r="C11029" s="68"/>
      <c r="D11029" s="68"/>
      <c r="E11029" s="68"/>
      <c r="F11029" s="68"/>
      <c r="G11029" s="389"/>
      <c r="H11029" s="387" t="b" cm="1">
        <f t="array" aca="1" ref="H11029" ca="1">EsNegrita(BP[[#This Row],[CODIGO]])</f>
        <v>0</v>
      </c>
      <c r="I11029" s="387" t="b" cm="1">
        <f t="array" ref="I11029">_xlfn.LET(
    _xlpm.codigos_devolucion, _xlfn.UNIQUE(_xlfn._xlws.FILTER(BP[CODIGO], ISNUMBER(SEARCH("devoluci", BP[NOMBRE CUENTA])), {""})),
    ISNUMBER(MATCH(BP[[#This Row],[CODIGO]], _xlpm.codigos_devolucion, 0))
)</f>
        <v>0</v>
      </c>
    </row>
    <row r="11030" spans="1:9" x14ac:dyDescent="0.25">
      <c r="A11030" s="68"/>
      <c r="B11030" s="68"/>
      <c r="C11030" s="68"/>
      <c r="D11030" s="68"/>
      <c r="E11030" s="68"/>
      <c r="F11030" s="68"/>
      <c r="G11030" s="389"/>
      <c r="H11030" s="387" t="b" cm="1">
        <f t="array" aca="1" ref="H11030" ca="1">EsNegrita(BP[[#This Row],[CODIGO]])</f>
        <v>0</v>
      </c>
      <c r="I11030" s="387" t="b" cm="1">
        <f t="array" ref="I11030">_xlfn.LET(
    _xlpm.codigos_devolucion, _xlfn.UNIQUE(_xlfn._xlws.FILTER(BP[CODIGO], ISNUMBER(SEARCH("devoluci", BP[NOMBRE CUENTA])), {""})),
    ISNUMBER(MATCH(BP[[#This Row],[CODIGO]], _xlpm.codigos_devolucion, 0))
)</f>
        <v>0</v>
      </c>
    </row>
    <row r="11031" spans="1:9" x14ac:dyDescent="0.25">
      <c r="A11031" s="68"/>
      <c r="B11031" s="68"/>
      <c r="C11031" s="68"/>
      <c r="D11031" s="68"/>
      <c r="E11031" s="68"/>
      <c r="F11031" s="68"/>
      <c r="G11031" s="389"/>
      <c r="H11031" s="387" t="b" cm="1">
        <f t="array" aca="1" ref="H11031" ca="1">EsNegrita(BP[[#This Row],[CODIGO]])</f>
        <v>0</v>
      </c>
      <c r="I11031" s="387" t="b" cm="1">
        <f t="array" ref="I11031">_xlfn.LET(
    _xlpm.codigos_devolucion, _xlfn.UNIQUE(_xlfn._xlws.FILTER(BP[CODIGO], ISNUMBER(SEARCH("devoluci", BP[NOMBRE CUENTA])), {""})),
    ISNUMBER(MATCH(BP[[#This Row],[CODIGO]], _xlpm.codigos_devolucion, 0))
)</f>
        <v>0</v>
      </c>
    </row>
    <row r="11032" spans="1:9" x14ac:dyDescent="0.25">
      <c r="A11032" s="68"/>
      <c r="B11032" s="68"/>
      <c r="C11032" s="68"/>
      <c r="D11032" s="68"/>
      <c r="E11032" s="68"/>
      <c r="F11032" s="68"/>
      <c r="G11032" s="389"/>
      <c r="H11032" s="387" t="b" cm="1">
        <f t="array" aca="1" ref="H11032" ca="1">EsNegrita(BP[[#This Row],[CODIGO]])</f>
        <v>0</v>
      </c>
      <c r="I11032" s="387" t="b" cm="1">
        <f t="array" ref="I11032">_xlfn.LET(
    _xlpm.codigos_devolucion, _xlfn.UNIQUE(_xlfn._xlws.FILTER(BP[CODIGO], ISNUMBER(SEARCH("devoluci", BP[NOMBRE CUENTA])), {""})),
    ISNUMBER(MATCH(BP[[#This Row],[CODIGO]], _xlpm.codigos_devolucion, 0))
)</f>
        <v>0</v>
      </c>
    </row>
    <row r="11033" spans="1:9" x14ac:dyDescent="0.25">
      <c r="A11033" s="68"/>
      <c r="B11033" s="68"/>
      <c r="C11033" s="68"/>
      <c r="D11033" s="68"/>
      <c r="E11033" s="68"/>
      <c r="F11033" s="68"/>
      <c r="G11033" s="389"/>
      <c r="H11033" s="387" t="b" cm="1">
        <f t="array" aca="1" ref="H11033" ca="1">EsNegrita(BP[[#This Row],[CODIGO]])</f>
        <v>0</v>
      </c>
      <c r="I11033" s="387" t="b" cm="1">
        <f t="array" ref="I11033">_xlfn.LET(
    _xlpm.codigos_devolucion, _xlfn.UNIQUE(_xlfn._xlws.FILTER(BP[CODIGO], ISNUMBER(SEARCH("devoluci", BP[NOMBRE CUENTA])), {""})),
    ISNUMBER(MATCH(BP[[#This Row],[CODIGO]], _xlpm.codigos_devolucion, 0))
)</f>
        <v>0</v>
      </c>
    </row>
    <row r="11034" spans="1:9" x14ac:dyDescent="0.25">
      <c r="A11034" s="68"/>
      <c r="B11034" s="68"/>
      <c r="C11034" s="68"/>
      <c r="D11034" s="68"/>
      <c r="E11034" s="68"/>
      <c r="F11034" s="68"/>
      <c r="G11034" s="389"/>
      <c r="H11034" s="387" t="b" cm="1">
        <f t="array" aca="1" ref="H11034" ca="1">EsNegrita(BP[[#This Row],[CODIGO]])</f>
        <v>0</v>
      </c>
      <c r="I11034" s="387" t="b" cm="1">
        <f t="array" ref="I11034">_xlfn.LET(
    _xlpm.codigos_devolucion, _xlfn.UNIQUE(_xlfn._xlws.FILTER(BP[CODIGO], ISNUMBER(SEARCH("devoluci", BP[NOMBRE CUENTA])), {""})),
    ISNUMBER(MATCH(BP[[#This Row],[CODIGO]], _xlpm.codigos_devolucion, 0))
)</f>
        <v>0</v>
      </c>
    </row>
    <row r="11035" spans="1:9" x14ac:dyDescent="0.25">
      <c r="A11035" s="68"/>
      <c r="B11035" s="68"/>
      <c r="C11035" s="68"/>
      <c r="D11035" s="68"/>
      <c r="E11035" s="68"/>
      <c r="F11035" s="68"/>
      <c r="G11035" s="389"/>
      <c r="H11035" s="387" t="b" cm="1">
        <f t="array" aca="1" ref="H11035" ca="1">EsNegrita(BP[[#This Row],[CODIGO]])</f>
        <v>0</v>
      </c>
      <c r="I11035" s="387" t="b" cm="1">
        <f t="array" ref="I11035">_xlfn.LET(
    _xlpm.codigos_devolucion, _xlfn.UNIQUE(_xlfn._xlws.FILTER(BP[CODIGO], ISNUMBER(SEARCH("devoluci", BP[NOMBRE CUENTA])), {""})),
    ISNUMBER(MATCH(BP[[#This Row],[CODIGO]], _xlpm.codigos_devolucion, 0))
)</f>
        <v>0</v>
      </c>
    </row>
    <row r="11036" spans="1:9" x14ac:dyDescent="0.25">
      <c r="A11036" s="68"/>
      <c r="B11036" s="68"/>
      <c r="C11036" s="68"/>
      <c r="D11036" s="68"/>
      <c r="E11036" s="68"/>
      <c r="F11036" s="68"/>
      <c r="G11036" s="389"/>
      <c r="H11036" s="387" t="b" cm="1">
        <f t="array" aca="1" ref="H11036" ca="1">EsNegrita(BP[[#This Row],[CODIGO]])</f>
        <v>0</v>
      </c>
      <c r="I11036" s="387" t="b" cm="1">
        <f t="array" ref="I11036">_xlfn.LET(
    _xlpm.codigos_devolucion, _xlfn.UNIQUE(_xlfn._xlws.FILTER(BP[CODIGO], ISNUMBER(SEARCH("devoluci", BP[NOMBRE CUENTA])), {""})),
    ISNUMBER(MATCH(BP[[#This Row],[CODIGO]], _xlpm.codigos_devolucion, 0))
)</f>
        <v>0</v>
      </c>
    </row>
    <row r="11037" spans="1:9" x14ac:dyDescent="0.25">
      <c r="A11037" s="68"/>
      <c r="B11037" s="68"/>
      <c r="C11037" s="68"/>
      <c r="D11037" s="68"/>
      <c r="E11037" s="68"/>
      <c r="F11037" s="68"/>
      <c r="G11037" s="389"/>
      <c r="H11037" s="387" t="b" cm="1">
        <f t="array" aca="1" ref="H11037" ca="1">EsNegrita(BP[[#This Row],[CODIGO]])</f>
        <v>0</v>
      </c>
      <c r="I11037" s="387" t="b" cm="1">
        <f t="array" ref="I11037">_xlfn.LET(
    _xlpm.codigos_devolucion, _xlfn.UNIQUE(_xlfn._xlws.FILTER(BP[CODIGO], ISNUMBER(SEARCH("devoluci", BP[NOMBRE CUENTA])), {""})),
    ISNUMBER(MATCH(BP[[#This Row],[CODIGO]], _xlpm.codigos_devolucion, 0))
)</f>
        <v>0</v>
      </c>
    </row>
    <row r="11038" spans="1:9" x14ac:dyDescent="0.25">
      <c r="A11038" s="68"/>
      <c r="B11038" s="68"/>
      <c r="C11038" s="68"/>
      <c r="D11038" s="68"/>
      <c r="E11038" s="68"/>
      <c r="F11038" s="68"/>
      <c r="G11038" s="389"/>
      <c r="H11038" s="387" t="b" cm="1">
        <f t="array" aca="1" ref="H11038" ca="1">EsNegrita(BP[[#This Row],[CODIGO]])</f>
        <v>0</v>
      </c>
      <c r="I11038" s="387" t="b" cm="1">
        <f t="array" ref="I11038">_xlfn.LET(
    _xlpm.codigos_devolucion, _xlfn.UNIQUE(_xlfn._xlws.FILTER(BP[CODIGO], ISNUMBER(SEARCH("devoluci", BP[NOMBRE CUENTA])), {""})),
    ISNUMBER(MATCH(BP[[#This Row],[CODIGO]], _xlpm.codigos_devolucion, 0))
)</f>
        <v>0</v>
      </c>
    </row>
    <row r="11039" spans="1:9" x14ac:dyDescent="0.25">
      <c r="A11039" s="68"/>
      <c r="B11039" s="68"/>
      <c r="C11039" s="68"/>
      <c r="D11039" s="68"/>
      <c r="E11039" s="68"/>
      <c r="F11039" s="68"/>
      <c r="G11039" s="389"/>
      <c r="H11039" s="387" t="b" cm="1">
        <f t="array" aca="1" ref="H11039" ca="1">EsNegrita(BP[[#This Row],[CODIGO]])</f>
        <v>0</v>
      </c>
      <c r="I11039" s="387" t="b" cm="1">
        <f t="array" ref="I11039">_xlfn.LET(
    _xlpm.codigos_devolucion, _xlfn.UNIQUE(_xlfn._xlws.FILTER(BP[CODIGO], ISNUMBER(SEARCH("devoluci", BP[NOMBRE CUENTA])), {""})),
    ISNUMBER(MATCH(BP[[#This Row],[CODIGO]], _xlpm.codigos_devolucion, 0))
)</f>
        <v>0</v>
      </c>
    </row>
    <row r="11040" spans="1:9" x14ac:dyDescent="0.25">
      <c r="A11040" s="68"/>
      <c r="B11040" s="68"/>
      <c r="C11040" s="68"/>
      <c r="D11040" s="68"/>
      <c r="E11040" s="68"/>
      <c r="F11040" s="68"/>
      <c r="G11040" s="389"/>
      <c r="H11040" s="387" t="b" cm="1">
        <f t="array" aca="1" ref="H11040" ca="1">EsNegrita(BP[[#This Row],[CODIGO]])</f>
        <v>0</v>
      </c>
      <c r="I11040" s="387" t="b" cm="1">
        <f t="array" ref="I11040">_xlfn.LET(
    _xlpm.codigos_devolucion, _xlfn.UNIQUE(_xlfn._xlws.FILTER(BP[CODIGO], ISNUMBER(SEARCH("devoluci", BP[NOMBRE CUENTA])), {""})),
    ISNUMBER(MATCH(BP[[#This Row],[CODIGO]], _xlpm.codigos_devolucion, 0))
)</f>
        <v>0</v>
      </c>
    </row>
    <row r="11041" spans="1:9" x14ac:dyDescent="0.25">
      <c r="A11041" s="68"/>
      <c r="B11041" s="68"/>
      <c r="C11041" s="68"/>
      <c r="D11041" s="68"/>
      <c r="E11041" s="68"/>
      <c r="F11041" s="68"/>
      <c r="G11041" s="389"/>
      <c r="H11041" s="387" t="b" cm="1">
        <f t="array" aca="1" ref="H11041" ca="1">EsNegrita(BP[[#This Row],[CODIGO]])</f>
        <v>0</v>
      </c>
      <c r="I11041" s="387" t="b" cm="1">
        <f t="array" ref="I11041">_xlfn.LET(
    _xlpm.codigos_devolucion, _xlfn.UNIQUE(_xlfn._xlws.FILTER(BP[CODIGO], ISNUMBER(SEARCH("devoluci", BP[NOMBRE CUENTA])), {""})),
    ISNUMBER(MATCH(BP[[#This Row],[CODIGO]], _xlpm.codigos_devolucion, 0))
)</f>
        <v>0</v>
      </c>
    </row>
    <row r="11042" spans="1:9" x14ac:dyDescent="0.25">
      <c r="A11042" s="68"/>
      <c r="B11042" s="68"/>
      <c r="C11042" s="68"/>
      <c r="D11042" s="68"/>
      <c r="E11042" s="68"/>
      <c r="F11042" s="68"/>
      <c r="G11042" s="389"/>
      <c r="H11042" s="387" t="b" cm="1">
        <f t="array" aca="1" ref="H11042" ca="1">EsNegrita(BP[[#This Row],[CODIGO]])</f>
        <v>0</v>
      </c>
      <c r="I11042" s="387" t="b" cm="1">
        <f t="array" ref="I11042">_xlfn.LET(
    _xlpm.codigos_devolucion, _xlfn.UNIQUE(_xlfn._xlws.FILTER(BP[CODIGO], ISNUMBER(SEARCH("devoluci", BP[NOMBRE CUENTA])), {""})),
    ISNUMBER(MATCH(BP[[#This Row],[CODIGO]], _xlpm.codigos_devolucion, 0))
)</f>
        <v>0</v>
      </c>
    </row>
    <row r="11043" spans="1:9" x14ac:dyDescent="0.25">
      <c r="A11043" s="68"/>
      <c r="B11043" s="68"/>
      <c r="C11043" s="68"/>
      <c r="D11043" s="68"/>
      <c r="E11043" s="68"/>
      <c r="F11043" s="68"/>
      <c r="G11043" s="389"/>
      <c r="H11043" s="387" t="b" cm="1">
        <f t="array" aca="1" ref="H11043" ca="1">EsNegrita(BP[[#This Row],[CODIGO]])</f>
        <v>0</v>
      </c>
      <c r="I11043" s="387" t="b" cm="1">
        <f t="array" ref="I11043">_xlfn.LET(
    _xlpm.codigos_devolucion, _xlfn.UNIQUE(_xlfn._xlws.FILTER(BP[CODIGO], ISNUMBER(SEARCH("devoluci", BP[NOMBRE CUENTA])), {""})),
    ISNUMBER(MATCH(BP[[#This Row],[CODIGO]], _xlpm.codigos_devolucion, 0))
)</f>
        <v>0</v>
      </c>
    </row>
    <row r="11044" spans="1:9" x14ac:dyDescent="0.25">
      <c r="A11044" s="68"/>
      <c r="B11044" s="68"/>
      <c r="C11044" s="68"/>
      <c r="D11044" s="68"/>
      <c r="E11044" s="68"/>
      <c r="F11044" s="68"/>
      <c r="G11044" s="389"/>
      <c r="H11044" s="387" t="b" cm="1">
        <f t="array" aca="1" ref="H11044" ca="1">EsNegrita(BP[[#This Row],[CODIGO]])</f>
        <v>0</v>
      </c>
      <c r="I11044" s="387" t="b" cm="1">
        <f t="array" ref="I11044">_xlfn.LET(
    _xlpm.codigos_devolucion, _xlfn.UNIQUE(_xlfn._xlws.FILTER(BP[CODIGO], ISNUMBER(SEARCH("devoluci", BP[NOMBRE CUENTA])), {""})),
    ISNUMBER(MATCH(BP[[#This Row],[CODIGO]], _xlpm.codigos_devolucion, 0))
)</f>
        <v>0</v>
      </c>
    </row>
    <row r="11045" spans="1:9" x14ac:dyDescent="0.25">
      <c r="A11045" s="68"/>
      <c r="B11045" s="68"/>
      <c r="C11045" s="68"/>
      <c r="D11045" s="68"/>
      <c r="E11045" s="68"/>
      <c r="F11045" s="68"/>
      <c r="G11045" s="389"/>
      <c r="H11045" s="387" t="b" cm="1">
        <f t="array" aca="1" ref="H11045" ca="1">EsNegrita(BP[[#This Row],[CODIGO]])</f>
        <v>0</v>
      </c>
      <c r="I11045" s="387" t="b" cm="1">
        <f t="array" ref="I11045">_xlfn.LET(
    _xlpm.codigos_devolucion, _xlfn.UNIQUE(_xlfn._xlws.FILTER(BP[CODIGO], ISNUMBER(SEARCH("devoluci", BP[NOMBRE CUENTA])), {""})),
    ISNUMBER(MATCH(BP[[#This Row],[CODIGO]], _xlpm.codigos_devolucion, 0))
)</f>
        <v>0</v>
      </c>
    </row>
    <row r="11046" spans="1:9" x14ac:dyDescent="0.25">
      <c r="A11046" s="68"/>
      <c r="B11046" s="68"/>
      <c r="C11046" s="68"/>
      <c r="D11046" s="68"/>
      <c r="E11046" s="68"/>
      <c r="F11046" s="68"/>
      <c r="G11046" s="389"/>
      <c r="H11046" s="387" t="b" cm="1">
        <f t="array" aca="1" ref="H11046" ca="1">EsNegrita(BP[[#This Row],[CODIGO]])</f>
        <v>0</v>
      </c>
      <c r="I11046" s="387" t="b" cm="1">
        <f t="array" ref="I11046">_xlfn.LET(
    _xlpm.codigos_devolucion, _xlfn.UNIQUE(_xlfn._xlws.FILTER(BP[CODIGO], ISNUMBER(SEARCH("devoluci", BP[NOMBRE CUENTA])), {""})),
    ISNUMBER(MATCH(BP[[#This Row],[CODIGO]], _xlpm.codigos_devolucion, 0))
)</f>
        <v>0</v>
      </c>
    </row>
    <row r="11047" spans="1:9" x14ac:dyDescent="0.25">
      <c r="A11047" s="68"/>
      <c r="B11047" s="68"/>
      <c r="C11047" s="68"/>
      <c r="D11047" s="68"/>
      <c r="E11047" s="68"/>
      <c r="F11047" s="68"/>
      <c r="G11047" s="389"/>
      <c r="H11047" s="387" t="b" cm="1">
        <f t="array" aca="1" ref="H11047" ca="1">EsNegrita(BP[[#This Row],[CODIGO]])</f>
        <v>0</v>
      </c>
      <c r="I11047" s="387" t="b" cm="1">
        <f t="array" ref="I11047">_xlfn.LET(
    _xlpm.codigos_devolucion, _xlfn.UNIQUE(_xlfn._xlws.FILTER(BP[CODIGO], ISNUMBER(SEARCH("devoluci", BP[NOMBRE CUENTA])), {""})),
    ISNUMBER(MATCH(BP[[#This Row],[CODIGO]], _xlpm.codigos_devolucion, 0))
)</f>
        <v>0</v>
      </c>
    </row>
    <row r="11048" spans="1:9" x14ac:dyDescent="0.25">
      <c r="A11048" s="68"/>
      <c r="B11048" s="68"/>
      <c r="C11048" s="68"/>
      <c r="D11048" s="68"/>
      <c r="E11048" s="68"/>
      <c r="F11048" s="68"/>
      <c r="G11048" s="389"/>
      <c r="H11048" s="387" t="b" cm="1">
        <f t="array" aca="1" ref="H11048" ca="1">EsNegrita(BP[[#This Row],[CODIGO]])</f>
        <v>0</v>
      </c>
      <c r="I11048" s="387" t="b" cm="1">
        <f t="array" ref="I11048">_xlfn.LET(
    _xlpm.codigos_devolucion, _xlfn.UNIQUE(_xlfn._xlws.FILTER(BP[CODIGO], ISNUMBER(SEARCH("devoluci", BP[NOMBRE CUENTA])), {""})),
    ISNUMBER(MATCH(BP[[#This Row],[CODIGO]], _xlpm.codigos_devolucion, 0))
)</f>
        <v>0</v>
      </c>
    </row>
    <row r="11049" spans="1:9" x14ac:dyDescent="0.25">
      <c r="A11049" s="68"/>
      <c r="B11049" s="68"/>
      <c r="C11049" s="68"/>
      <c r="D11049" s="68"/>
      <c r="E11049" s="68"/>
      <c r="F11049" s="68"/>
      <c r="G11049" s="389"/>
      <c r="H11049" s="387" t="b" cm="1">
        <f t="array" aca="1" ref="H11049" ca="1">EsNegrita(BP[[#This Row],[CODIGO]])</f>
        <v>0</v>
      </c>
      <c r="I11049" s="387" t="b" cm="1">
        <f t="array" ref="I11049">_xlfn.LET(
    _xlpm.codigos_devolucion, _xlfn.UNIQUE(_xlfn._xlws.FILTER(BP[CODIGO], ISNUMBER(SEARCH("devoluci", BP[NOMBRE CUENTA])), {""})),
    ISNUMBER(MATCH(BP[[#This Row],[CODIGO]], _xlpm.codigos_devolucion, 0))
)</f>
        <v>0</v>
      </c>
    </row>
    <row r="11050" spans="1:9" x14ac:dyDescent="0.25">
      <c r="A11050" s="68"/>
      <c r="B11050" s="68"/>
      <c r="C11050" s="68"/>
      <c r="D11050" s="68"/>
      <c r="E11050" s="68"/>
      <c r="F11050" s="68"/>
      <c r="G11050" s="389"/>
      <c r="H11050" s="387" t="b" cm="1">
        <f t="array" aca="1" ref="H11050" ca="1">EsNegrita(BP[[#This Row],[CODIGO]])</f>
        <v>0</v>
      </c>
      <c r="I11050" s="387" t="b" cm="1">
        <f t="array" ref="I11050">_xlfn.LET(
    _xlpm.codigos_devolucion, _xlfn.UNIQUE(_xlfn._xlws.FILTER(BP[CODIGO], ISNUMBER(SEARCH("devoluci", BP[NOMBRE CUENTA])), {""})),
    ISNUMBER(MATCH(BP[[#This Row],[CODIGO]], _xlpm.codigos_devolucion, 0))
)</f>
        <v>0</v>
      </c>
    </row>
    <row r="11051" spans="1:9" x14ac:dyDescent="0.25">
      <c r="A11051" s="68"/>
      <c r="B11051" s="68"/>
      <c r="C11051" s="68"/>
      <c r="D11051" s="68"/>
      <c r="E11051" s="68"/>
      <c r="F11051" s="68"/>
      <c r="G11051" s="389"/>
      <c r="H11051" s="387" t="b" cm="1">
        <f t="array" aca="1" ref="H11051" ca="1">EsNegrita(BP[[#This Row],[CODIGO]])</f>
        <v>0</v>
      </c>
      <c r="I11051" s="387" t="b" cm="1">
        <f t="array" ref="I11051">_xlfn.LET(
    _xlpm.codigos_devolucion, _xlfn.UNIQUE(_xlfn._xlws.FILTER(BP[CODIGO], ISNUMBER(SEARCH("devoluci", BP[NOMBRE CUENTA])), {""})),
    ISNUMBER(MATCH(BP[[#This Row],[CODIGO]], _xlpm.codigos_devolucion, 0))
)</f>
        <v>0</v>
      </c>
    </row>
    <row r="11052" spans="1:9" x14ac:dyDescent="0.25">
      <c r="A11052" s="68"/>
      <c r="B11052" s="68"/>
      <c r="C11052" s="68"/>
      <c r="D11052" s="68"/>
      <c r="E11052" s="68"/>
      <c r="F11052" s="68"/>
      <c r="G11052" s="389"/>
      <c r="H11052" s="387" t="b" cm="1">
        <f t="array" aca="1" ref="H11052" ca="1">EsNegrita(BP[[#This Row],[CODIGO]])</f>
        <v>0</v>
      </c>
      <c r="I11052" s="387" t="b" cm="1">
        <f t="array" ref="I11052">_xlfn.LET(
    _xlpm.codigos_devolucion, _xlfn.UNIQUE(_xlfn._xlws.FILTER(BP[CODIGO], ISNUMBER(SEARCH("devoluci", BP[NOMBRE CUENTA])), {""})),
    ISNUMBER(MATCH(BP[[#This Row],[CODIGO]], _xlpm.codigos_devolucion, 0))
)</f>
        <v>0</v>
      </c>
    </row>
    <row r="11053" spans="1:9" x14ac:dyDescent="0.25">
      <c r="A11053" s="68"/>
      <c r="B11053" s="68"/>
      <c r="C11053" s="68"/>
      <c r="D11053" s="68"/>
      <c r="E11053" s="68"/>
      <c r="F11053" s="68"/>
      <c r="G11053" s="389"/>
      <c r="H11053" s="387" t="b" cm="1">
        <f t="array" aca="1" ref="H11053" ca="1">EsNegrita(BP[[#This Row],[CODIGO]])</f>
        <v>0</v>
      </c>
      <c r="I11053" s="387" t="b" cm="1">
        <f t="array" ref="I11053">_xlfn.LET(
    _xlpm.codigos_devolucion, _xlfn.UNIQUE(_xlfn._xlws.FILTER(BP[CODIGO], ISNUMBER(SEARCH("devoluci", BP[NOMBRE CUENTA])), {""})),
    ISNUMBER(MATCH(BP[[#This Row],[CODIGO]], _xlpm.codigos_devolucion, 0))
)</f>
        <v>0</v>
      </c>
    </row>
    <row r="11054" spans="1:9" x14ac:dyDescent="0.25">
      <c r="A11054" s="68"/>
      <c r="B11054" s="68"/>
      <c r="C11054" s="68"/>
      <c r="D11054" s="68"/>
      <c r="E11054" s="68"/>
      <c r="F11054" s="68"/>
      <c r="G11054" s="389"/>
      <c r="H11054" s="387" t="b" cm="1">
        <f t="array" aca="1" ref="H11054" ca="1">EsNegrita(BP[[#This Row],[CODIGO]])</f>
        <v>0</v>
      </c>
      <c r="I11054" s="387" t="b" cm="1">
        <f t="array" ref="I11054">_xlfn.LET(
    _xlpm.codigos_devolucion, _xlfn.UNIQUE(_xlfn._xlws.FILTER(BP[CODIGO], ISNUMBER(SEARCH("devoluci", BP[NOMBRE CUENTA])), {""})),
    ISNUMBER(MATCH(BP[[#This Row],[CODIGO]], _xlpm.codigos_devolucion, 0))
)</f>
        <v>0</v>
      </c>
    </row>
    <row r="11055" spans="1:9" x14ac:dyDescent="0.25">
      <c r="A11055" s="68"/>
      <c r="B11055" s="68"/>
      <c r="C11055" s="68"/>
      <c r="D11055" s="68"/>
      <c r="E11055" s="68"/>
      <c r="F11055" s="68"/>
      <c r="G11055" s="389"/>
      <c r="H11055" s="387" t="b" cm="1">
        <f t="array" aca="1" ref="H11055" ca="1">EsNegrita(BP[[#This Row],[CODIGO]])</f>
        <v>0</v>
      </c>
      <c r="I11055" s="387" t="b" cm="1">
        <f t="array" ref="I11055">_xlfn.LET(
    _xlpm.codigos_devolucion, _xlfn.UNIQUE(_xlfn._xlws.FILTER(BP[CODIGO], ISNUMBER(SEARCH("devoluci", BP[NOMBRE CUENTA])), {""})),
    ISNUMBER(MATCH(BP[[#This Row],[CODIGO]], _xlpm.codigos_devolucion, 0))
)</f>
        <v>0</v>
      </c>
    </row>
    <row r="11056" spans="1:9" x14ac:dyDescent="0.25">
      <c r="A11056" s="68"/>
      <c r="B11056" s="68"/>
      <c r="C11056" s="68"/>
      <c r="D11056" s="68"/>
      <c r="E11056" s="68"/>
      <c r="F11056" s="68"/>
      <c r="G11056" s="389"/>
      <c r="H11056" s="387" t="b" cm="1">
        <f t="array" aca="1" ref="H11056" ca="1">EsNegrita(BP[[#This Row],[CODIGO]])</f>
        <v>0</v>
      </c>
      <c r="I11056" s="387" t="b" cm="1">
        <f t="array" ref="I11056">_xlfn.LET(
    _xlpm.codigos_devolucion, _xlfn.UNIQUE(_xlfn._xlws.FILTER(BP[CODIGO], ISNUMBER(SEARCH("devoluci", BP[NOMBRE CUENTA])), {""})),
    ISNUMBER(MATCH(BP[[#This Row],[CODIGO]], _xlpm.codigos_devolucion, 0))
)</f>
        <v>0</v>
      </c>
    </row>
    <row r="11057" spans="1:9" x14ac:dyDescent="0.25">
      <c r="A11057" s="68"/>
      <c r="B11057" s="68"/>
      <c r="C11057" s="68"/>
      <c r="D11057" s="68"/>
      <c r="E11057" s="68"/>
      <c r="F11057" s="68"/>
      <c r="G11057" s="389"/>
      <c r="H11057" s="387" t="b" cm="1">
        <f t="array" aca="1" ref="H11057" ca="1">EsNegrita(BP[[#This Row],[CODIGO]])</f>
        <v>0</v>
      </c>
      <c r="I11057" s="387" t="b" cm="1">
        <f t="array" ref="I11057">_xlfn.LET(
    _xlpm.codigos_devolucion, _xlfn.UNIQUE(_xlfn._xlws.FILTER(BP[CODIGO], ISNUMBER(SEARCH("devoluci", BP[NOMBRE CUENTA])), {""})),
    ISNUMBER(MATCH(BP[[#This Row],[CODIGO]], _xlpm.codigos_devolucion, 0))
)</f>
        <v>0</v>
      </c>
    </row>
    <row r="11058" spans="1:9" x14ac:dyDescent="0.25">
      <c r="A11058" s="68"/>
      <c r="B11058" s="68"/>
      <c r="C11058" s="68"/>
      <c r="D11058" s="68"/>
      <c r="E11058" s="68"/>
      <c r="F11058" s="68"/>
      <c r="G11058" s="389"/>
      <c r="H11058" s="387" t="b" cm="1">
        <f t="array" aca="1" ref="H11058" ca="1">EsNegrita(BP[[#This Row],[CODIGO]])</f>
        <v>0</v>
      </c>
      <c r="I11058" s="387" t="b" cm="1">
        <f t="array" ref="I11058">_xlfn.LET(
    _xlpm.codigos_devolucion, _xlfn.UNIQUE(_xlfn._xlws.FILTER(BP[CODIGO], ISNUMBER(SEARCH("devoluci", BP[NOMBRE CUENTA])), {""})),
    ISNUMBER(MATCH(BP[[#This Row],[CODIGO]], _xlpm.codigos_devolucion, 0))
)</f>
        <v>0</v>
      </c>
    </row>
    <row r="11059" spans="1:9" x14ac:dyDescent="0.25">
      <c r="A11059" s="68"/>
      <c r="B11059" s="68"/>
      <c r="C11059" s="68"/>
      <c r="D11059" s="68"/>
      <c r="E11059" s="68"/>
      <c r="F11059" s="68"/>
      <c r="G11059" s="389"/>
      <c r="H11059" s="387" t="b" cm="1">
        <f t="array" aca="1" ref="H11059" ca="1">EsNegrita(BP[[#This Row],[CODIGO]])</f>
        <v>0</v>
      </c>
      <c r="I11059" s="387" t="b" cm="1">
        <f t="array" ref="I11059">_xlfn.LET(
    _xlpm.codigos_devolucion, _xlfn.UNIQUE(_xlfn._xlws.FILTER(BP[CODIGO], ISNUMBER(SEARCH("devoluci", BP[NOMBRE CUENTA])), {""})),
    ISNUMBER(MATCH(BP[[#This Row],[CODIGO]], _xlpm.codigos_devolucion, 0))
)</f>
        <v>0</v>
      </c>
    </row>
    <row r="11060" spans="1:9" x14ac:dyDescent="0.25">
      <c r="A11060" s="68"/>
      <c r="B11060" s="68"/>
      <c r="C11060" s="68"/>
      <c r="D11060" s="68"/>
      <c r="E11060" s="68"/>
      <c r="F11060" s="68"/>
      <c r="G11060" s="389"/>
      <c r="H11060" s="387" t="b" cm="1">
        <f t="array" aca="1" ref="H11060" ca="1">EsNegrita(BP[[#This Row],[CODIGO]])</f>
        <v>0</v>
      </c>
      <c r="I11060" s="387" t="b" cm="1">
        <f t="array" ref="I11060">_xlfn.LET(
    _xlpm.codigos_devolucion, _xlfn.UNIQUE(_xlfn._xlws.FILTER(BP[CODIGO], ISNUMBER(SEARCH("devoluci", BP[NOMBRE CUENTA])), {""})),
    ISNUMBER(MATCH(BP[[#This Row],[CODIGO]], _xlpm.codigos_devolucion, 0))
)</f>
        <v>0</v>
      </c>
    </row>
    <row r="11061" spans="1:9" x14ac:dyDescent="0.25">
      <c r="A11061" s="68"/>
      <c r="B11061" s="68"/>
      <c r="C11061" s="68"/>
      <c r="D11061" s="68"/>
      <c r="E11061" s="68"/>
      <c r="F11061" s="68"/>
      <c r="G11061" s="389"/>
      <c r="H11061" s="387" t="b" cm="1">
        <f t="array" aca="1" ref="H11061" ca="1">EsNegrita(BP[[#This Row],[CODIGO]])</f>
        <v>0</v>
      </c>
      <c r="I11061" s="387" t="b" cm="1">
        <f t="array" ref="I11061">_xlfn.LET(
    _xlpm.codigos_devolucion, _xlfn.UNIQUE(_xlfn._xlws.FILTER(BP[CODIGO], ISNUMBER(SEARCH("devoluci", BP[NOMBRE CUENTA])), {""})),
    ISNUMBER(MATCH(BP[[#This Row],[CODIGO]], _xlpm.codigos_devolucion, 0))
)</f>
        <v>0</v>
      </c>
    </row>
    <row r="11062" spans="1:9" x14ac:dyDescent="0.25">
      <c r="A11062" s="68"/>
      <c r="B11062" s="68"/>
      <c r="C11062" s="68"/>
      <c r="D11062" s="68"/>
      <c r="E11062" s="68"/>
      <c r="F11062" s="68"/>
      <c r="G11062" s="389"/>
      <c r="H11062" s="387" t="b" cm="1">
        <f t="array" aca="1" ref="H11062" ca="1">EsNegrita(BP[[#This Row],[CODIGO]])</f>
        <v>0</v>
      </c>
      <c r="I11062" s="387" t="b" cm="1">
        <f t="array" ref="I11062">_xlfn.LET(
    _xlpm.codigos_devolucion, _xlfn.UNIQUE(_xlfn._xlws.FILTER(BP[CODIGO], ISNUMBER(SEARCH("devoluci", BP[NOMBRE CUENTA])), {""})),
    ISNUMBER(MATCH(BP[[#This Row],[CODIGO]], _xlpm.codigos_devolucion, 0))
)</f>
        <v>0</v>
      </c>
    </row>
    <row r="11063" spans="1:9" x14ac:dyDescent="0.25">
      <c r="A11063" s="68"/>
      <c r="B11063" s="68"/>
      <c r="C11063" s="68"/>
      <c r="D11063" s="68"/>
      <c r="E11063" s="68"/>
      <c r="F11063" s="68"/>
      <c r="G11063" s="389"/>
      <c r="H11063" s="387" t="b" cm="1">
        <f t="array" aca="1" ref="H11063" ca="1">EsNegrita(BP[[#This Row],[CODIGO]])</f>
        <v>0</v>
      </c>
      <c r="I11063" s="387" t="b" cm="1">
        <f t="array" ref="I11063">_xlfn.LET(
    _xlpm.codigos_devolucion, _xlfn.UNIQUE(_xlfn._xlws.FILTER(BP[CODIGO], ISNUMBER(SEARCH("devoluci", BP[NOMBRE CUENTA])), {""})),
    ISNUMBER(MATCH(BP[[#This Row],[CODIGO]], _xlpm.codigos_devolucion, 0))
)</f>
        <v>0</v>
      </c>
    </row>
    <row r="11064" spans="1:9" x14ac:dyDescent="0.25">
      <c r="A11064" s="68"/>
      <c r="B11064" s="68"/>
      <c r="C11064" s="68"/>
      <c r="D11064" s="68"/>
      <c r="E11064" s="68"/>
      <c r="F11064" s="68"/>
      <c r="G11064" s="389"/>
      <c r="H11064" s="387" t="b" cm="1">
        <f t="array" aca="1" ref="H11064" ca="1">EsNegrita(BP[[#This Row],[CODIGO]])</f>
        <v>0</v>
      </c>
      <c r="I11064" s="387" t="b" cm="1">
        <f t="array" ref="I11064">_xlfn.LET(
    _xlpm.codigos_devolucion, _xlfn.UNIQUE(_xlfn._xlws.FILTER(BP[CODIGO], ISNUMBER(SEARCH("devoluci", BP[NOMBRE CUENTA])), {""})),
    ISNUMBER(MATCH(BP[[#This Row],[CODIGO]], _xlpm.codigos_devolucion, 0))
)</f>
        <v>0</v>
      </c>
    </row>
    <row r="11065" spans="1:9" x14ac:dyDescent="0.25">
      <c r="A11065" s="68"/>
      <c r="B11065" s="68"/>
      <c r="C11065" s="68"/>
      <c r="D11065" s="68"/>
      <c r="E11065" s="68"/>
      <c r="F11065" s="68"/>
      <c r="G11065" s="389"/>
      <c r="H11065" s="387" t="b" cm="1">
        <f t="array" aca="1" ref="H11065" ca="1">EsNegrita(BP[[#This Row],[CODIGO]])</f>
        <v>0</v>
      </c>
      <c r="I11065" s="387" t="b" cm="1">
        <f t="array" ref="I11065">_xlfn.LET(
    _xlpm.codigos_devolucion, _xlfn.UNIQUE(_xlfn._xlws.FILTER(BP[CODIGO], ISNUMBER(SEARCH("devoluci", BP[NOMBRE CUENTA])), {""})),
    ISNUMBER(MATCH(BP[[#This Row],[CODIGO]], _xlpm.codigos_devolucion, 0))
)</f>
        <v>0</v>
      </c>
    </row>
    <row r="11066" spans="1:9" x14ac:dyDescent="0.25">
      <c r="A11066" s="68"/>
      <c r="B11066" s="68"/>
      <c r="C11066" s="68"/>
      <c r="D11066" s="68"/>
      <c r="E11066" s="68"/>
      <c r="F11066" s="68"/>
      <c r="G11066" s="389"/>
      <c r="H11066" s="387" t="b" cm="1">
        <f t="array" aca="1" ref="H11066" ca="1">EsNegrita(BP[[#This Row],[CODIGO]])</f>
        <v>0</v>
      </c>
      <c r="I11066" s="387" t="b" cm="1">
        <f t="array" ref="I11066">_xlfn.LET(
    _xlpm.codigos_devolucion, _xlfn.UNIQUE(_xlfn._xlws.FILTER(BP[CODIGO], ISNUMBER(SEARCH("devoluci", BP[NOMBRE CUENTA])), {""})),
    ISNUMBER(MATCH(BP[[#This Row],[CODIGO]], _xlpm.codigos_devolucion, 0))
)</f>
        <v>0</v>
      </c>
    </row>
    <row r="11067" spans="1:9" x14ac:dyDescent="0.25">
      <c r="A11067" s="68"/>
      <c r="B11067" s="68"/>
      <c r="C11067" s="68"/>
      <c r="D11067" s="68"/>
      <c r="E11067" s="68"/>
      <c r="F11067" s="68"/>
      <c r="G11067" s="389"/>
      <c r="H11067" s="387" t="b" cm="1">
        <f t="array" aca="1" ref="H11067" ca="1">EsNegrita(BP[[#This Row],[CODIGO]])</f>
        <v>0</v>
      </c>
      <c r="I11067" s="387" t="b" cm="1">
        <f t="array" ref="I11067">_xlfn.LET(
    _xlpm.codigos_devolucion, _xlfn.UNIQUE(_xlfn._xlws.FILTER(BP[CODIGO], ISNUMBER(SEARCH("devoluci", BP[NOMBRE CUENTA])), {""})),
    ISNUMBER(MATCH(BP[[#This Row],[CODIGO]], _xlpm.codigos_devolucion, 0))
)</f>
        <v>0</v>
      </c>
    </row>
    <row r="11068" spans="1:9" x14ac:dyDescent="0.25">
      <c r="A11068" s="68"/>
      <c r="B11068" s="68"/>
      <c r="C11068" s="68"/>
      <c r="D11068" s="68"/>
      <c r="E11068" s="68"/>
      <c r="F11068" s="68"/>
      <c r="G11068" s="389"/>
      <c r="H11068" s="387" t="b" cm="1">
        <f t="array" aca="1" ref="H11068" ca="1">EsNegrita(BP[[#This Row],[CODIGO]])</f>
        <v>0</v>
      </c>
      <c r="I11068" s="387" t="b" cm="1">
        <f t="array" ref="I11068">_xlfn.LET(
    _xlpm.codigos_devolucion, _xlfn.UNIQUE(_xlfn._xlws.FILTER(BP[CODIGO], ISNUMBER(SEARCH("devoluci", BP[NOMBRE CUENTA])), {""})),
    ISNUMBER(MATCH(BP[[#This Row],[CODIGO]], _xlpm.codigos_devolucion, 0))
)</f>
        <v>0</v>
      </c>
    </row>
    <row r="11069" spans="1:9" x14ac:dyDescent="0.25">
      <c r="A11069" s="68"/>
      <c r="B11069" s="68"/>
      <c r="C11069" s="68"/>
      <c r="D11069" s="68"/>
      <c r="E11069" s="68"/>
      <c r="F11069" s="68"/>
      <c r="G11069" s="389"/>
      <c r="H11069" s="387" t="b" cm="1">
        <f t="array" aca="1" ref="H11069" ca="1">EsNegrita(BP[[#This Row],[CODIGO]])</f>
        <v>0</v>
      </c>
      <c r="I11069" s="387" t="b" cm="1">
        <f t="array" ref="I11069">_xlfn.LET(
    _xlpm.codigos_devolucion, _xlfn.UNIQUE(_xlfn._xlws.FILTER(BP[CODIGO], ISNUMBER(SEARCH("devoluci", BP[NOMBRE CUENTA])), {""})),
    ISNUMBER(MATCH(BP[[#This Row],[CODIGO]], _xlpm.codigos_devolucion, 0))
)</f>
        <v>0</v>
      </c>
    </row>
    <row r="11070" spans="1:9" x14ac:dyDescent="0.25">
      <c r="A11070" s="68"/>
      <c r="B11070" s="68"/>
      <c r="C11070" s="68"/>
      <c r="D11070" s="68"/>
      <c r="E11070" s="68"/>
      <c r="F11070" s="68"/>
      <c r="G11070" s="389"/>
      <c r="H11070" s="387" t="b" cm="1">
        <f t="array" aca="1" ref="H11070" ca="1">EsNegrita(BP[[#This Row],[CODIGO]])</f>
        <v>0</v>
      </c>
      <c r="I11070" s="387" t="b" cm="1">
        <f t="array" ref="I11070">_xlfn.LET(
    _xlpm.codigos_devolucion, _xlfn.UNIQUE(_xlfn._xlws.FILTER(BP[CODIGO], ISNUMBER(SEARCH("devoluci", BP[NOMBRE CUENTA])), {""})),
    ISNUMBER(MATCH(BP[[#This Row],[CODIGO]], _xlpm.codigos_devolucion, 0))
)</f>
        <v>0</v>
      </c>
    </row>
    <row r="11071" spans="1:9" x14ac:dyDescent="0.25">
      <c r="A11071" s="68"/>
      <c r="B11071" s="68"/>
      <c r="C11071" s="68"/>
      <c r="D11071" s="68"/>
      <c r="E11071" s="68"/>
      <c r="F11071" s="68"/>
      <c r="G11071" s="389"/>
      <c r="H11071" s="387" t="b" cm="1">
        <f t="array" aca="1" ref="H11071" ca="1">EsNegrita(BP[[#This Row],[CODIGO]])</f>
        <v>0</v>
      </c>
      <c r="I11071" s="387" t="b" cm="1">
        <f t="array" ref="I11071">_xlfn.LET(
    _xlpm.codigos_devolucion, _xlfn.UNIQUE(_xlfn._xlws.FILTER(BP[CODIGO], ISNUMBER(SEARCH("devoluci", BP[NOMBRE CUENTA])), {""})),
    ISNUMBER(MATCH(BP[[#This Row],[CODIGO]], _xlpm.codigos_devolucion, 0))
)</f>
        <v>0</v>
      </c>
    </row>
    <row r="11072" spans="1:9" x14ac:dyDescent="0.25">
      <c r="A11072" s="68"/>
      <c r="B11072" s="68"/>
      <c r="C11072" s="68"/>
      <c r="D11072" s="68"/>
      <c r="E11072" s="68"/>
      <c r="F11072" s="68"/>
      <c r="G11072" s="389"/>
      <c r="H11072" s="387" t="b" cm="1">
        <f t="array" aca="1" ref="H11072" ca="1">EsNegrita(BP[[#This Row],[CODIGO]])</f>
        <v>0</v>
      </c>
      <c r="I11072" s="387" t="b" cm="1">
        <f t="array" ref="I11072">_xlfn.LET(
    _xlpm.codigos_devolucion, _xlfn.UNIQUE(_xlfn._xlws.FILTER(BP[CODIGO], ISNUMBER(SEARCH("devoluci", BP[NOMBRE CUENTA])), {""})),
    ISNUMBER(MATCH(BP[[#This Row],[CODIGO]], _xlpm.codigos_devolucion, 0))
)</f>
        <v>0</v>
      </c>
    </row>
    <row r="11073" spans="1:9" x14ac:dyDescent="0.25">
      <c r="A11073" s="68"/>
      <c r="B11073" s="68"/>
      <c r="C11073" s="68"/>
      <c r="D11073" s="68"/>
      <c r="E11073" s="68"/>
      <c r="F11073" s="68"/>
      <c r="G11073" s="389"/>
      <c r="H11073" s="387" t="b" cm="1">
        <f t="array" aca="1" ref="H11073" ca="1">EsNegrita(BP[[#This Row],[CODIGO]])</f>
        <v>0</v>
      </c>
      <c r="I11073" s="387" t="b" cm="1">
        <f t="array" ref="I11073">_xlfn.LET(
    _xlpm.codigos_devolucion, _xlfn.UNIQUE(_xlfn._xlws.FILTER(BP[CODIGO], ISNUMBER(SEARCH("devoluci", BP[NOMBRE CUENTA])), {""})),
    ISNUMBER(MATCH(BP[[#This Row],[CODIGO]], _xlpm.codigos_devolucion, 0))
)</f>
        <v>0</v>
      </c>
    </row>
    <row r="11074" spans="1:9" x14ac:dyDescent="0.25">
      <c r="A11074" s="68"/>
      <c r="B11074" s="68"/>
      <c r="C11074" s="68"/>
      <c r="D11074" s="68"/>
      <c r="E11074" s="68"/>
      <c r="F11074" s="68"/>
      <c r="G11074" s="389"/>
      <c r="H11074" s="387" t="b" cm="1">
        <f t="array" aca="1" ref="H11074" ca="1">EsNegrita(BP[[#This Row],[CODIGO]])</f>
        <v>0</v>
      </c>
      <c r="I11074" s="387" t="b" cm="1">
        <f t="array" ref="I11074">_xlfn.LET(
    _xlpm.codigos_devolucion, _xlfn.UNIQUE(_xlfn._xlws.FILTER(BP[CODIGO], ISNUMBER(SEARCH("devoluci", BP[NOMBRE CUENTA])), {""})),
    ISNUMBER(MATCH(BP[[#This Row],[CODIGO]], _xlpm.codigos_devolucion, 0))
)</f>
        <v>0</v>
      </c>
    </row>
    <row r="11075" spans="1:9" x14ac:dyDescent="0.25">
      <c r="A11075" s="68"/>
      <c r="B11075" s="68"/>
      <c r="C11075" s="68"/>
      <c r="D11075" s="68"/>
      <c r="E11075" s="68"/>
      <c r="F11075" s="68"/>
      <c r="G11075" s="389"/>
      <c r="H11075" s="387" t="b" cm="1">
        <f t="array" aca="1" ref="H11075" ca="1">EsNegrita(BP[[#This Row],[CODIGO]])</f>
        <v>0</v>
      </c>
      <c r="I11075" s="387" t="b" cm="1">
        <f t="array" ref="I11075">_xlfn.LET(
    _xlpm.codigos_devolucion, _xlfn.UNIQUE(_xlfn._xlws.FILTER(BP[CODIGO], ISNUMBER(SEARCH("devoluci", BP[NOMBRE CUENTA])), {""})),
    ISNUMBER(MATCH(BP[[#This Row],[CODIGO]], _xlpm.codigos_devolucion, 0))
)</f>
        <v>0</v>
      </c>
    </row>
    <row r="11076" spans="1:9" x14ac:dyDescent="0.25">
      <c r="A11076" s="68"/>
      <c r="B11076" s="68"/>
      <c r="C11076" s="68"/>
      <c r="D11076" s="68"/>
      <c r="E11076" s="68"/>
      <c r="F11076" s="68"/>
      <c r="G11076" s="389"/>
      <c r="H11076" s="387" t="b" cm="1">
        <f t="array" aca="1" ref="H11076" ca="1">EsNegrita(BP[[#This Row],[CODIGO]])</f>
        <v>0</v>
      </c>
      <c r="I11076" s="387" t="b" cm="1">
        <f t="array" ref="I11076">_xlfn.LET(
    _xlpm.codigos_devolucion, _xlfn.UNIQUE(_xlfn._xlws.FILTER(BP[CODIGO], ISNUMBER(SEARCH("devoluci", BP[NOMBRE CUENTA])), {""})),
    ISNUMBER(MATCH(BP[[#This Row],[CODIGO]], _xlpm.codigos_devolucion, 0))
)</f>
        <v>0</v>
      </c>
    </row>
    <row r="11077" spans="1:9" x14ac:dyDescent="0.25">
      <c r="A11077" s="68"/>
      <c r="B11077" s="68"/>
      <c r="C11077" s="68"/>
      <c r="D11077" s="68"/>
      <c r="E11077" s="68"/>
      <c r="F11077" s="68"/>
      <c r="G11077" s="389"/>
      <c r="H11077" s="387" t="b" cm="1">
        <f t="array" aca="1" ref="H11077" ca="1">EsNegrita(BP[[#This Row],[CODIGO]])</f>
        <v>0</v>
      </c>
      <c r="I11077" s="387" t="b" cm="1">
        <f t="array" ref="I11077">_xlfn.LET(
    _xlpm.codigos_devolucion, _xlfn.UNIQUE(_xlfn._xlws.FILTER(BP[CODIGO], ISNUMBER(SEARCH("devoluci", BP[NOMBRE CUENTA])), {""})),
    ISNUMBER(MATCH(BP[[#This Row],[CODIGO]], _xlpm.codigos_devolucion, 0))
)</f>
        <v>0</v>
      </c>
    </row>
    <row r="11078" spans="1:9" x14ac:dyDescent="0.25">
      <c r="A11078" s="68"/>
      <c r="B11078" s="68"/>
      <c r="C11078" s="68"/>
      <c r="D11078" s="68"/>
      <c r="E11078" s="68"/>
      <c r="F11078" s="68"/>
      <c r="G11078" s="389"/>
      <c r="H11078" s="387" t="b" cm="1">
        <f t="array" aca="1" ref="H11078" ca="1">EsNegrita(BP[[#This Row],[CODIGO]])</f>
        <v>0</v>
      </c>
      <c r="I11078" s="387" t="b" cm="1">
        <f t="array" ref="I11078">_xlfn.LET(
    _xlpm.codigos_devolucion, _xlfn.UNIQUE(_xlfn._xlws.FILTER(BP[CODIGO], ISNUMBER(SEARCH("devoluci", BP[NOMBRE CUENTA])), {""})),
    ISNUMBER(MATCH(BP[[#This Row],[CODIGO]], _xlpm.codigos_devolucion, 0))
)</f>
        <v>0</v>
      </c>
    </row>
    <row r="11079" spans="1:9" x14ac:dyDescent="0.25">
      <c r="A11079" s="68"/>
      <c r="B11079" s="68"/>
      <c r="C11079" s="68"/>
      <c r="D11079" s="68"/>
      <c r="E11079" s="68"/>
      <c r="F11079" s="68"/>
      <c r="G11079" s="389"/>
      <c r="H11079" s="387" t="b" cm="1">
        <f t="array" aca="1" ref="H11079" ca="1">EsNegrita(BP[[#This Row],[CODIGO]])</f>
        <v>0</v>
      </c>
      <c r="I11079" s="387" t="b" cm="1">
        <f t="array" ref="I11079">_xlfn.LET(
    _xlpm.codigos_devolucion, _xlfn.UNIQUE(_xlfn._xlws.FILTER(BP[CODIGO], ISNUMBER(SEARCH("devoluci", BP[NOMBRE CUENTA])), {""})),
    ISNUMBER(MATCH(BP[[#This Row],[CODIGO]], _xlpm.codigos_devolucion, 0))
)</f>
        <v>0</v>
      </c>
    </row>
    <row r="11080" spans="1:9" x14ac:dyDescent="0.25">
      <c r="A11080" s="68"/>
      <c r="B11080" s="68"/>
      <c r="C11080" s="68"/>
      <c r="D11080" s="68"/>
      <c r="E11080" s="68"/>
      <c r="F11080" s="68"/>
      <c r="G11080" s="389"/>
      <c r="H11080" s="387" t="b" cm="1">
        <f t="array" aca="1" ref="H11080" ca="1">EsNegrita(BP[[#This Row],[CODIGO]])</f>
        <v>0</v>
      </c>
      <c r="I11080" s="387" t="b" cm="1">
        <f t="array" ref="I11080">_xlfn.LET(
    _xlpm.codigos_devolucion, _xlfn.UNIQUE(_xlfn._xlws.FILTER(BP[CODIGO], ISNUMBER(SEARCH("devoluci", BP[NOMBRE CUENTA])), {""})),
    ISNUMBER(MATCH(BP[[#This Row],[CODIGO]], _xlpm.codigos_devolucion, 0))
)</f>
        <v>0</v>
      </c>
    </row>
    <row r="11081" spans="1:9" x14ac:dyDescent="0.25">
      <c r="A11081" s="68"/>
      <c r="B11081" s="68"/>
      <c r="C11081" s="68"/>
      <c r="D11081" s="68"/>
      <c r="E11081" s="68"/>
      <c r="F11081" s="68"/>
      <c r="G11081" s="389"/>
      <c r="H11081" s="387" t="b" cm="1">
        <f t="array" aca="1" ref="H11081" ca="1">EsNegrita(BP[[#This Row],[CODIGO]])</f>
        <v>0</v>
      </c>
      <c r="I11081" s="387" t="b" cm="1">
        <f t="array" ref="I11081">_xlfn.LET(
    _xlpm.codigos_devolucion, _xlfn.UNIQUE(_xlfn._xlws.FILTER(BP[CODIGO], ISNUMBER(SEARCH("devoluci", BP[NOMBRE CUENTA])), {""})),
    ISNUMBER(MATCH(BP[[#This Row],[CODIGO]], _xlpm.codigos_devolucion, 0))
)</f>
        <v>0</v>
      </c>
    </row>
    <row r="11082" spans="1:9" x14ac:dyDescent="0.25">
      <c r="A11082" s="68"/>
      <c r="B11082" s="68"/>
      <c r="C11082" s="68"/>
      <c r="D11082" s="68"/>
      <c r="E11082" s="68"/>
      <c r="F11082" s="68"/>
      <c r="G11082" s="389"/>
      <c r="H11082" s="387" t="b" cm="1">
        <f t="array" aca="1" ref="H11082" ca="1">EsNegrita(BP[[#This Row],[CODIGO]])</f>
        <v>0</v>
      </c>
      <c r="I11082" s="387" t="b" cm="1">
        <f t="array" ref="I11082">_xlfn.LET(
    _xlpm.codigos_devolucion, _xlfn.UNIQUE(_xlfn._xlws.FILTER(BP[CODIGO], ISNUMBER(SEARCH("devoluci", BP[NOMBRE CUENTA])), {""})),
    ISNUMBER(MATCH(BP[[#This Row],[CODIGO]], _xlpm.codigos_devolucion, 0))
)</f>
        <v>0</v>
      </c>
    </row>
    <row r="11083" spans="1:9" x14ac:dyDescent="0.25">
      <c r="A11083" s="68"/>
      <c r="B11083" s="68"/>
      <c r="C11083" s="68"/>
      <c r="D11083" s="68"/>
      <c r="E11083" s="68"/>
      <c r="F11083" s="68"/>
      <c r="G11083" s="389"/>
      <c r="H11083" s="387" t="b" cm="1">
        <f t="array" aca="1" ref="H11083" ca="1">EsNegrita(BP[[#This Row],[CODIGO]])</f>
        <v>0</v>
      </c>
      <c r="I11083" s="387" t="b" cm="1">
        <f t="array" ref="I11083">_xlfn.LET(
    _xlpm.codigos_devolucion, _xlfn.UNIQUE(_xlfn._xlws.FILTER(BP[CODIGO], ISNUMBER(SEARCH("devoluci", BP[NOMBRE CUENTA])), {""})),
    ISNUMBER(MATCH(BP[[#This Row],[CODIGO]], _xlpm.codigos_devolucion, 0))
)</f>
        <v>0</v>
      </c>
    </row>
    <row r="11084" spans="1:9" x14ac:dyDescent="0.25">
      <c r="A11084" s="68"/>
      <c r="B11084" s="68"/>
      <c r="C11084" s="68"/>
      <c r="D11084" s="68"/>
      <c r="E11084" s="68"/>
      <c r="F11084" s="68"/>
      <c r="G11084" s="389"/>
      <c r="H11084" s="387" t="b" cm="1">
        <f t="array" aca="1" ref="H11084" ca="1">EsNegrita(BP[[#This Row],[CODIGO]])</f>
        <v>0</v>
      </c>
      <c r="I11084" s="387" t="b" cm="1">
        <f t="array" ref="I11084">_xlfn.LET(
    _xlpm.codigos_devolucion, _xlfn.UNIQUE(_xlfn._xlws.FILTER(BP[CODIGO], ISNUMBER(SEARCH("devoluci", BP[NOMBRE CUENTA])), {""})),
    ISNUMBER(MATCH(BP[[#This Row],[CODIGO]], _xlpm.codigos_devolucion, 0))
)</f>
        <v>0</v>
      </c>
    </row>
    <row r="11085" spans="1:9" x14ac:dyDescent="0.25">
      <c r="A11085" s="68"/>
      <c r="B11085" s="68"/>
      <c r="C11085" s="68"/>
      <c r="D11085" s="68"/>
      <c r="E11085" s="68"/>
      <c r="F11085" s="68"/>
      <c r="G11085" s="389"/>
      <c r="H11085" s="387" t="b" cm="1">
        <f t="array" aca="1" ref="H11085" ca="1">EsNegrita(BP[[#This Row],[CODIGO]])</f>
        <v>0</v>
      </c>
      <c r="I11085" s="387" t="b" cm="1">
        <f t="array" ref="I11085">_xlfn.LET(
    _xlpm.codigos_devolucion, _xlfn.UNIQUE(_xlfn._xlws.FILTER(BP[CODIGO], ISNUMBER(SEARCH("devoluci", BP[NOMBRE CUENTA])), {""})),
    ISNUMBER(MATCH(BP[[#This Row],[CODIGO]], _xlpm.codigos_devolucion, 0))
)</f>
        <v>0</v>
      </c>
    </row>
    <row r="11086" spans="1:9" x14ac:dyDescent="0.25">
      <c r="A11086" s="68"/>
      <c r="B11086" s="68"/>
      <c r="C11086" s="68"/>
      <c r="D11086" s="68"/>
      <c r="E11086" s="68"/>
      <c r="F11086" s="68"/>
      <c r="G11086" s="389"/>
      <c r="H11086" s="387" t="b" cm="1">
        <f t="array" aca="1" ref="H11086" ca="1">EsNegrita(BP[[#This Row],[CODIGO]])</f>
        <v>0</v>
      </c>
      <c r="I11086" s="387" t="b" cm="1">
        <f t="array" ref="I11086">_xlfn.LET(
    _xlpm.codigos_devolucion, _xlfn.UNIQUE(_xlfn._xlws.FILTER(BP[CODIGO], ISNUMBER(SEARCH("devoluci", BP[NOMBRE CUENTA])), {""})),
    ISNUMBER(MATCH(BP[[#This Row],[CODIGO]], _xlpm.codigos_devolucion, 0))
)</f>
        <v>0</v>
      </c>
    </row>
    <row r="11087" spans="1:9" x14ac:dyDescent="0.25">
      <c r="A11087" s="68"/>
      <c r="B11087" s="68"/>
      <c r="C11087" s="68"/>
      <c r="D11087" s="68"/>
      <c r="E11087" s="68"/>
      <c r="F11087" s="68"/>
      <c r="G11087" s="389"/>
      <c r="H11087" s="387" t="b" cm="1">
        <f t="array" aca="1" ref="H11087" ca="1">EsNegrita(BP[[#This Row],[CODIGO]])</f>
        <v>0</v>
      </c>
      <c r="I11087" s="387" t="b" cm="1">
        <f t="array" ref="I11087">_xlfn.LET(
    _xlpm.codigos_devolucion, _xlfn.UNIQUE(_xlfn._xlws.FILTER(BP[CODIGO], ISNUMBER(SEARCH("devoluci", BP[NOMBRE CUENTA])), {""})),
    ISNUMBER(MATCH(BP[[#This Row],[CODIGO]], _xlpm.codigos_devolucion, 0))
)</f>
        <v>0</v>
      </c>
    </row>
    <row r="11088" spans="1:9" x14ac:dyDescent="0.25">
      <c r="A11088" s="68"/>
      <c r="B11088" s="68"/>
      <c r="C11088" s="68"/>
      <c r="D11088" s="68"/>
      <c r="E11088" s="68"/>
      <c r="F11088" s="68"/>
      <c r="G11088" s="389"/>
      <c r="H11088" s="387" t="b" cm="1">
        <f t="array" aca="1" ref="H11088" ca="1">EsNegrita(BP[[#This Row],[CODIGO]])</f>
        <v>0</v>
      </c>
      <c r="I11088" s="387" t="b" cm="1">
        <f t="array" ref="I11088">_xlfn.LET(
    _xlpm.codigos_devolucion, _xlfn.UNIQUE(_xlfn._xlws.FILTER(BP[CODIGO], ISNUMBER(SEARCH("devoluci", BP[NOMBRE CUENTA])), {""})),
    ISNUMBER(MATCH(BP[[#This Row],[CODIGO]], _xlpm.codigos_devolucion, 0))
)</f>
        <v>0</v>
      </c>
    </row>
    <row r="11089" spans="1:9" x14ac:dyDescent="0.25">
      <c r="A11089" s="68"/>
      <c r="B11089" s="68"/>
      <c r="C11089" s="68"/>
      <c r="D11089" s="68"/>
      <c r="E11089" s="68"/>
      <c r="F11089" s="68"/>
      <c r="G11089" s="389"/>
      <c r="H11089" s="387" t="b" cm="1">
        <f t="array" aca="1" ref="H11089" ca="1">EsNegrita(BP[[#This Row],[CODIGO]])</f>
        <v>0</v>
      </c>
      <c r="I11089" s="387" t="b" cm="1">
        <f t="array" ref="I11089">_xlfn.LET(
    _xlpm.codigos_devolucion, _xlfn.UNIQUE(_xlfn._xlws.FILTER(BP[CODIGO], ISNUMBER(SEARCH("devoluci", BP[NOMBRE CUENTA])), {""})),
    ISNUMBER(MATCH(BP[[#This Row],[CODIGO]], _xlpm.codigos_devolucion, 0))
)</f>
        <v>0</v>
      </c>
    </row>
    <row r="11090" spans="1:9" x14ac:dyDescent="0.25">
      <c r="A11090" s="68"/>
      <c r="B11090" s="68"/>
      <c r="C11090" s="68"/>
      <c r="D11090" s="68"/>
      <c r="E11090" s="68"/>
      <c r="F11090" s="68"/>
      <c r="G11090" s="389"/>
      <c r="H11090" s="387" t="b" cm="1">
        <f t="array" aca="1" ref="H11090" ca="1">EsNegrita(BP[[#This Row],[CODIGO]])</f>
        <v>0</v>
      </c>
      <c r="I11090" s="387" t="b" cm="1">
        <f t="array" ref="I11090">_xlfn.LET(
    _xlpm.codigos_devolucion, _xlfn.UNIQUE(_xlfn._xlws.FILTER(BP[CODIGO], ISNUMBER(SEARCH("devoluci", BP[NOMBRE CUENTA])), {""})),
    ISNUMBER(MATCH(BP[[#This Row],[CODIGO]], _xlpm.codigos_devolucion, 0))
)</f>
        <v>0</v>
      </c>
    </row>
    <row r="11091" spans="1:9" x14ac:dyDescent="0.25">
      <c r="A11091" s="68"/>
      <c r="B11091" s="68"/>
      <c r="C11091" s="68"/>
      <c r="D11091" s="68"/>
      <c r="E11091" s="68"/>
      <c r="F11091" s="68"/>
      <c r="G11091" s="389"/>
      <c r="H11091" s="387" t="b" cm="1">
        <f t="array" aca="1" ref="H11091" ca="1">EsNegrita(BP[[#This Row],[CODIGO]])</f>
        <v>0</v>
      </c>
      <c r="I11091" s="387" t="b" cm="1">
        <f t="array" ref="I11091">_xlfn.LET(
    _xlpm.codigos_devolucion, _xlfn.UNIQUE(_xlfn._xlws.FILTER(BP[CODIGO], ISNUMBER(SEARCH("devoluci", BP[NOMBRE CUENTA])), {""})),
    ISNUMBER(MATCH(BP[[#This Row],[CODIGO]], _xlpm.codigos_devolucion, 0))
)</f>
        <v>0</v>
      </c>
    </row>
    <row r="11092" spans="1:9" x14ac:dyDescent="0.25">
      <c r="A11092" s="68"/>
      <c r="B11092" s="68"/>
      <c r="C11092" s="68"/>
      <c r="D11092" s="68"/>
      <c r="E11092" s="68"/>
      <c r="F11092" s="68"/>
      <c r="G11092" s="389"/>
      <c r="H11092" s="387" t="b" cm="1">
        <f t="array" aca="1" ref="H11092" ca="1">EsNegrita(BP[[#This Row],[CODIGO]])</f>
        <v>0</v>
      </c>
      <c r="I11092" s="387" t="b" cm="1">
        <f t="array" ref="I11092">_xlfn.LET(
    _xlpm.codigos_devolucion, _xlfn.UNIQUE(_xlfn._xlws.FILTER(BP[CODIGO], ISNUMBER(SEARCH("devoluci", BP[NOMBRE CUENTA])), {""})),
    ISNUMBER(MATCH(BP[[#This Row],[CODIGO]], _xlpm.codigos_devolucion, 0))
)</f>
        <v>0</v>
      </c>
    </row>
    <row r="11093" spans="1:9" x14ac:dyDescent="0.25">
      <c r="A11093" s="68"/>
      <c r="B11093" s="68"/>
      <c r="C11093" s="68"/>
      <c r="D11093" s="68"/>
      <c r="E11093" s="68"/>
      <c r="F11093" s="68"/>
      <c r="G11093" s="389"/>
      <c r="H11093" s="387" t="b" cm="1">
        <f t="array" aca="1" ref="H11093" ca="1">EsNegrita(BP[[#This Row],[CODIGO]])</f>
        <v>0</v>
      </c>
      <c r="I11093" s="387" t="b" cm="1">
        <f t="array" ref="I11093">_xlfn.LET(
    _xlpm.codigos_devolucion, _xlfn.UNIQUE(_xlfn._xlws.FILTER(BP[CODIGO], ISNUMBER(SEARCH("devoluci", BP[NOMBRE CUENTA])), {""})),
    ISNUMBER(MATCH(BP[[#This Row],[CODIGO]], _xlpm.codigos_devolucion, 0))
)</f>
        <v>0</v>
      </c>
    </row>
    <row r="11094" spans="1:9" x14ac:dyDescent="0.25">
      <c r="A11094" s="68"/>
      <c r="B11094" s="68"/>
      <c r="C11094" s="68"/>
      <c r="D11094" s="68"/>
      <c r="E11094" s="68"/>
      <c r="F11094" s="68"/>
      <c r="G11094" s="389"/>
      <c r="H11094" s="387" t="b" cm="1">
        <f t="array" aca="1" ref="H11094" ca="1">EsNegrita(BP[[#This Row],[CODIGO]])</f>
        <v>0</v>
      </c>
      <c r="I11094" s="387" t="b" cm="1">
        <f t="array" ref="I11094">_xlfn.LET(
    _xlpm.codigos_devolucion, _xlfn.UNIQUE(_xlfn._xlws.FILTER(BP[CODIGO], ISNUMBER(SEARCH("devoluci", BP[NOMBRE CUENTA])), {""})),
    ISNUMBER(MATCH(BP[[#This Row],[CODIGO]], _xlpm.codigos_devolucion, 0))
)</f>
        <v>0</v>
      </c>
    </row>
    <row r="11095" spans="1:9" x14ac:dyDescent="0.25">
      <c r="A11095" s="68"/>
      <c r="B11095" s="68"/>
      <c r="C11095" s="68"/>
      <c r="D11095" s="68"/>
      <c r="E11095" s="68"/>
      <c r="F11095" s="68"/>
      <c r="G11095" s="389"/>
      <c r="H11095" s="387" t="b" cm="1">
        <f t="array" aca="1" ref="H11095" ca="1">EsNegrita(BP[[#This Row],[CODIGO]])</f>
        <v>0</v>
      </c>
      <c r="I11095" s="387" t="b" cm="1">
        <f t="array" ref="I11095">_xlfn.LET(
    _xlpm.codigos_devolucion, _xlfn.UNIQUE(_xlfn._xlws.FILTER(BP[CODIGO], ISNUMBER(SEARCH("devoluci", BP[NOMBRE CUENTA])), {""})),
    ISNUMBER(MATCH(BP[[#This Row],[CODIGO]], _xlpm.codigos_devolucion, 0))
)</f>
        <v>0</v>
      </c>
    </row>
    <row r="11096" spans="1:9" x14ac:dyDescent="0.25">
      <c r="A11096" s="68"/>
      <c r="B11096" s="68"/>
      <c r="C11096" s="68"/>
      <c r="D11096" s="68"/>
      <c r="E11096" s="68"/>
      <c r="F11096" s="68"/>
      <c r="G11096" s="389"/>
      <c r="H11096" s="387" t="b" cm="1">
        <f t="array" aca="1" ref="H11096" ca="1">EsNegrita(BP[[#This Row],[CODIGO]])</f>
        <v>0</v>
      </c>
      <c r="I11096" s="387" t="b" cm="1">
        <f t="array" ref="I11096">_xlfn.LET(
    _xlpm.codigos_devolucion, _xlfn.UNIQUE(_xlfn._xlws.FILTER(BP[CODIGO], ISNUMBER(SEARCH("devoluci", BP[NOMBRE CUENTA])), {""})),
    ISNUMBER(MATCH(BP[[#This Row],[CODIGO]], _xlpm.codigos_devolucion, 0))
)</f>
        <v>0</v>
      </c>
    </row>
    <row r="11097" spans="1:9" x14ac:dyDescent="0.25">
      <c r="A11097" s="68"/>
      <c r="B11097" s="68"/>
      <c r="C11097" s="68"/>
      <c r="D11097" s="68"/>
      <c r="E11097" s="68"/>
      <c r="F11097" s="68"/>
      <c r="G11097" s="389"/>
      <c r="H11097" s="387" t="b" cm="1">
        <f t="array" aca="1" ref="H11097" ca="1">EsNegrita(BP[[#This Row],[CODIGO]])</f>
        <v>0</v>
      </c>
      <c r="I11097" s="387" t="b" cm="1">
        <f t="array" ref="I11097">_xlfn.LET(
    _xlpm.codigos_devolucion, _xlfn.UNIQUE(_xlfn._xlws.FILTER(BP[CODIGO], ISNUMBER(SEARCH("devoluci", BP[NOMBRE CUENTA])), {""})),
    ISNUMBER(MATCH(BP[[#This Row],[CODIGO]], _xlpm.codigos_devolucion, 0))
)</f>
        <v>0</v>
      </c>
    </row>
    <row r="11098" spans="1:9" x14ac:dyDescent="0.25">
      <c r="A11098" s="68"/>
      <c r="B11098" s="68"/>
      <c r="C11098" s="68"/>
      <c r="D11098" s="68"/>
      <c r="E11098" s="68"/>
      <c r="F11098" s="68"/>
      <c r="G11098" s="389"/>
      <c r="H11098" s="387" t="b" cm="1">
        <f t="array" aca="1" ref="H11098" ca="1">EsNegrita(BP[[#This Row],[CODIGO]])</f>
        <v>0</v>
      </c>
      <c r="I11098" s="387" t="b" cm="1">
        <f t="array" ref="I11098">_xlfn.LET(
    _xlpm.codigos_devolucion, _xlfn.UNIQUE(_xlfn._xlws.FILTER(BP[CODIGO], ISNUMBER(SEARCH("devoluci", BP[NOMBRE CUENTA])), {""})),
    ISNUMBER(MATCH(BP[[#This Row],[CODIGO]], _xlpm.codigos_devolucion, 0))
)</f>
        <v>0</v>
      </c>
    </row>
    <row r="11099" spans="1:9" x14ac:dyDescent="0.25">
      <c r="A11099" s="68"/>
      <c r="B11099" s="68"/>
      <c r="C11099" s="68"/>
      <c r="D11099" s="68"/>
      <c r="E11099" s="68"/>
      <c r="F11099" s="68"/>
      <c r="G11099" s="389"/>
      <c r="H11099" s="387" t="b" cm="1">
        <f t="array" aca="1" ref="H11099" ca="1">EsNegrita(BP[[#This Row],[CODIGO]])</f>
        <v>0</v>
      </c>
      <c r="I11099" s="387" t="b" cm="1">
        <f t="array" ref="I11099">_xlfn.LET(
    _xlpm.codigos_devolucion, _xlfn.UNIQUE(_xlfn._xlws.FILTER(BP[CODIGO], ISNUMBER(SEARCH("devoluci", BP[NOMBRE CUENTA])), {""})),
    ISNUMBER(MATCH(BP[[#This Row],[CODIGO]], _xlpm.codigos_devolucion, 0))
)</f>
        <v>0</v>
      </c>
    </row>
    <row r="11100" spans="1:9" x14ac:dyDescent="0.25">
      <c r="A11100" s="68"/>
      <c r="B11100" s="68"/>
      <c r="C11100" s="68"/>
      <c r="D11100" s="68"/>
      <c r="E11100" s="68"/>
      <c r="F11100" s="68"/>
      <c r="G11100" s="389"/>
      <c r="H11100" s="387" t="b" cm="1">
        <f t="array" aca="1" ref="H11100" ca="1">EsNegrita(BP[[#This Row],[CODIGO]])</f>
        <v>0</v>
      </c>
      <c r="I11100" s="387" t="b" cm="1">
        <f t="array" ref="I11100">_xlfn.LET(
    _xlpm.codigos_devolucion, _xlfn.UNIQUE(_xlfn._xlws.FILTER(BP[CODIGO], ISNUMBER(SEARCH("devoluci", BP[NOMBRE CUENTA])), {""})),
    ISNUMBER(MATCH(BP[[#This Row],[CODIGO]], _xlpm.codigos_devolucion, 0))
)</f>
        <v>0</v>
      </c>
    </row>
    <row r="11101" spans="1:9" x14ac:dyDescent="0.25">
      <c r="A11101" s="68"/>
      <c r="B11101" s="68"/>
      <c r="C11101" s="68"/>
      <c r="D11101" s="68"/>
      <c r="E11101" s="68"/>
      <c r="F11101" s="68"/>
      <c r="G11101" s="389"/>
      <c r="H11101" s="387" t="b" cm="1">
        <f t="array" aca="1" ref="H11101" ca="1">EsNegrita(BP[[#This Row],[CODIGO]])</f>
        <v>0</v>
      </c>
      <c r="I11101" s="387" t="b" cm="1">
        <f t="array" ref="I11101">_xlfn.LET(
    _xlpm.codigos_devolucion, _xlfn.UNIQUE(_xlfn._xlws.FILTER(BP[CODIGO], ISNUMBER(SEARCH("devoluci", BP[NOMBRE CUENTA])), {""})),
    ISNUMBER(MATCH(BP[[#This Row],[CODIGO]], _xlpm.codigos_devolucion, 0))
)</f>
        <v>0</v>
      </c>
    </row>
    <row r="11102" spans="1:9" x14ac:dyDescent="0.25">
      <c r="A11102" s="68"/>
      <c r="B11102" s="68"/>
      <c r="C11102" s="68"/>
      <c r="D11102" s="68"/>
      <c r="E11102" s="68"/>
      <c r="F11102" s="68"/>
      <c r="G11102" s="389"/>
      <c r="H11102" s="387" t="b" cm="1">
        <f t="array" aca="1" ref="H11102" ca="1">EsNegrita(BP[[#This Row],[CODIGO]])</f>
        <v>0</v>
      </c>
      <c r="I11102" s="387" t="b" cm="1">
        <f t="array" ref="I11102">_xlfn.LET(
    _xlpm.codigos_devolucion, _xlfn.UNIQUE(_xlfn._xlws.FILTER(BP[CODIGO], ISNUMBER(SEARCH("devoluci", BP[NOMBRE CUENTA])), {""})),
    ISNUMBER(MATCH(BP[[#This Row],[CODIGO]], _xlpm.codigos_devolucion, 0))
)</f>
        <v>0</v>
      </c>
    </row>
    <row r="11103" spans="1:9" x14ac:dyDescent="0.25">
      <c r="A11103" s="68"/>
      <c r="B11103" s="68"/>
      <c r="C11103" s="68"/>
      <c r="D11103" s="68"/>
      <c r="E11103" s="68"/>
      <c r="F11103" s="68"/>
      <c r="G11103" s="389"/>
      <c r="H11103" s="387" t="b" cm="1">
        <f t="array" aca="1" ref="H11103" ca="1">EsNegrita(BP[[#This Row],[CODIGO]])</f>
        <v>0</v>
      </c>
      <c r="I11103" s="387" t="b" cm="1">
        <f t="array" ref="I11103">_xlfn.LET(
    _xlpm.codigos_devolucion, _xlfn.UNIQUE(_xlfn._xlws.FILTER(BP[CODIGO], ISNUMBER(SEARCH("devoluci", BP[NOMBRE CUENTA])), {""})),
    ISNUMBER(MATCH(BP[[#This Row],[CODIGO]], _xlpm.codigos_devolucion, 0))
)</f>
        <v>0</v>
      </c>
    </row>
    <row r="11104" spans="1:9" x14ac:dyDescent="0.25">
      <c r="A11104" s="68"/>
      <c r="B11104" s="68"/>
      <c r="C11104" s="68"/>
      <c r="D11104" s="68"/>
      <c r="E11104" s="68"/>
      <c r="F11104" s="68"/>
      <c r="G11104" s="389"/>
      <c r="H11104" s="387" t="b" cm="1">
        <f t="array" aca="1" ref="H11104" ca="1">EsNegrita(BP[[#This Row],[CODIGO]])</f>
        <v>0</v>
      </c>
      <c r="I11104" s="387" t="b" cm="1">
        <f t="array" ref="I11104">_xlfn.LET(
    _xlpm.codigos_devolucion, _xlfn.UNIQUE(_xlfn._xlws.FILTER(BP[CODIGO], ISNUMBER(SEARCH("devoluci", BP[NOMBRE CUENTA])), {""})),
    ISNUMBER(MATCH(BP[[#This Row],[CODIGO]], _xlpm.codigos_devolucion, 0))
)</f>
        <v>0</v>
      </c>
    </row>
    <row r="11105" spans="1:9" x14ac:dyDescent="0.25">
      <c r="A11105" s="68"/>
      <c r="B11105" s="68"/>
      <c r="C11105" s="68"/>
      <c r="D11105" s="68"/>
      <c r="E11105" s="68"/>
      <c r="F11105" s="68"/>
      <c r="G11105" s="389"/>
      <c r="H11105" s="387" t="b" cm="1">
        <f t="array" aca="1" ref="H11105" ca="1">EsNegrita(BP[[#This Row],[CODIGO]])</f>
        <v>0</v>
      </c>
      <c r="I11105" s="387" t="b" cm="1">
        <f t="array" ref="I11105">_xlfn.LET(
    _xlpm.codigos_devolucion, _xlfn.UNIQUE(_xlfn._xlws.FILTER(BP[CODIGO], ISNUMBER(SEARCH("devoluci", BP[NOMBRE CUENTA])), {""})),
    ISNUMBER(MATCH(BP[[#This Row],[CODIGO]], _xlpm.codigos_devolucion, 0))
)</f>
        <v>0</v>
      </c>
    </row>
    <row r="11106" spans="1:9" x14ac:dyDescent="0.25">
      <c r="A11106" s="68"/>
      <c r="B11106" s="68"/>
      <c r="C11106" s="68"/>
      <c r="D11106" s="68"/>
      <c r="E11106" s="68"/>
      <c r="F11106" s="68"/>
      <c r="G11106" s="389"/>
      <c r="H11106" s="387" t="b" cm="1">
        <f t="array" aca="1" ref="H11106" ca="1">EsNegrita(BP[[#This Row],[CODIGO]])</f>
        <v>0</v>
      </c>
      <c r="I11106" s="387" t="b" cm="1">
        <f t="array" ref="I11106">_xlfn.LET(
    _xlpm.codigos_devolucion, _xlfn.UNIQUE(_xlfn._xlws.FILTER(BP[CODIGO], ISNUMBER(SEARCH("devoluci", BP[NOMBRE CUENTA])), {""})),
    ISNUMBER(MATCH(BP[[#This Row],[CODIGO]], _xlpm.codigos_devolucion, 0))
)</f>
        <v>0</v>
      </c>
    </row>
    <row r="11107" spans="1:9" x14ac:dyDescent="0.25">
      <c r="A11107" s="68"/>
      <c r="B11107" s="68"/>
      <c r="C11107" s="68"/>
      <c r="D11107" s="68"/>
      <c r="E11107" s="68"/>
      <c r="F11107" s="68"/>
      <c r="G11107" s="389"/>
      <c r="H11107" s="387" t="b" cm="1">
        <f t="array" aca="1" ref="H11107" ca="1">EsNegrita(BP[[#This Row],[CODIGO]])</f>
        <v>0</v>
      </c>
      <c r="I11107" s="387" t="b" cm="1">
        <f t="array" ref="I11107">_xlfn.LET(
    _xlpm.codigos_devolucion, _xlfn.UNIQUE(_xlfn._xlws.FILTER(BP[CODIGO], ISNUMBER(SEARCH("devoluci", BP[NOMBRE CUENTA])), {""})),
    ISNUMBER(MATCH(BP[[#This Row],[CODIGO]], _xlpm.codigos_devolucion, 0))
)</f>
        <v>0</v>
      </c>
    </row>
    <row r="11108" spans="1:9" x14ac:dyDescent="0.25">
      <c r="A11108" s="68"/>
      <c r="B11108" s="68"/>
      <c r="C11108" s="68"/>
      <c r="D11108" s="68"/>
      <c r="E11108" s="68"/>
      <c r="F11108" s="68"/>
      <c r="G11108" s="389"/>
      <c r="H11108" s="387" t="b" cm="1">
        <f t="array" aca="1" ref="H11108" ca="1">EsNegrita(BP[[#This Row],[CODIGO]])</f>
        <v>0</v>
      </c>
      <c r="I11108" s="387" t="b" cm="1">
        <f t="array" ref="I11108">_xlfn.LET(
    _xlpm.codigos_devolucion, _xlfn.UNIQUE(_xlfn._xlws.FILTER(BP[CODIGO], ISNUMBER(SEARCH("devoluci", BP[NOMBRE CUENTA])), {""})),
    ISNUMBER(MATCH(BP[[#This Row],[CODIGO]], _xlpm.codigos_devolucion, 0))
)</f>
        <v>0</v>
      </c>
    </row>
    <row r="11109" spans="1:9" x14ac:dyDescent="0.25">
      <c r="A11109" s="68"/>
      <c r="B11109" s="68"/>
      <c r="C11109" s="68"/>
      <c r="D11109" s="68"/>
      <c r="E11109" s="68"/>
      <c r="F11109" s="68"/>
      <c r="G11109" s="389"/>
      <c r="H11109" s="387" t="b" cm="1">
        <f t="array" aca="1" ref="H11109" ca="1">EsNegrita(BP[[#This Row],[CODIGO]])</f>
        <v>0</v>
      </c>
      <c r="I11109" s="387" t="b" cm="1">
        <f t="array" ref="I11109">_xlfn.LET(
    _xlpm.codigos_devolucion, _xlfn.UNIQUE(_xlfn._xlws.FILTER(BP[CODIGO], ISNUMBER(SEARCH("devoluci", BP[NOMBRE CUENTA])), {""})),
    ISNUMBER(MATCH(BP[[#This Row],[CODIGO]], _xlpm.codigos_devolucion, 0))
)</f>
        <v>0</v>
      </c>
    </row>
    <row r="11110" spans="1:9" x14ac:dyDescent="0.25">
      <c r="A11110" s="68"/>
      <c r="B11110" s="68"/>
      <c r="C11110" s="68"/>
      <c r="D11110" s="68"/>
      <c r="E11110" s="68"/>
      <c r="F11110" s="68"/>
      <c r="G11110" s="389"/>
      <c r="H11110" s="387" t="b" cm="1">
        <f t="array" aca="1" ref="H11110" ca="1">EsNegrita(BP[[#This Row],[CODIGO]])</f>
        <v>0</v>
      </c>
      <c r="I11110" s="387" t="b" cm="1">
        <f t="array" ref="I11110">_xlfn.LET(
    _xlpm.codigos_devolucion, _xlfn.UNIQUE(_xlfn._xlws.FILTER(BP[CODIGO], ISNUMBER(SEARCH("devoluci", BP[NOMBRE CUENTA])), {""})),
    ISNUMBER(MATCH(BP[[#This Row],[CODIGO]], _xlpm.codigos_devolucion, 0))
)</f>
        <v>0</v>
      </c>
    </row>
    <row r="11111" spans="1:9" x14ac:dyDescent="0.25">
      <c r="A11111" s="68"/>
      <c r="B11111" s="68"/>
      <c r="C11111" s="68"/>
      <c r="D11111" s="68"/>
      <c r="E11111" s="68"/>
      <c r="F11111" s="68"/>
      <c r="G11111" s="389"/>
      <c r="H11111" s="387" t="b" cm="1">
        <f t="array" aca="1" ref="H11111" ca="1">EsNegrita(BP[[#This Row],[CODIGO]])</f>
        <v>0</v>
      </c>
      <c r="I11111" s="387" t="b" cm="1">
        <f t="array" ref="I11111">_xlfn.LET(
    _xlpm.codigos_devolucion, _xlfn.UNIQUE(_xlfn._xlws.FILTER(BP[CODIGO], ISNUMBER(SEARCH("devoluci", BP[NOMBRE CUENTA])), {""})),
    ISNUMBER(MATCH(BP[[#This Row],[CODIGO]], _xlpm.codigos_devolucion, 0))
)</f>
        <v>0</v>
      </c>
    </row>
    <row r="11112" spans="1:9" x14ac:dyDescent="0.25">
      <c r="A11112" s="68"/>
      <c r="B11112" s="68"/>
      <c r="C11112" s="68"/>
      <c r="D11112" s="68"/>
      <c r="E11112" s="68"/>
      <c r="F11112" s="68"/>
      <c r="G11112" s="389"/>
      <c r="H11112" s="387" t="b" cm="1">
        <f t="array" aca="1" ref="H11112" ca="1">EsNegrita(BP[[#This Row],[CODIGO]])</f>
        <v>0</v>
      </c>
      <c r="I11112" s="387" t="b" cm="1">
        <f t="array" ref="I11112">_xlfn.LET(
    _xlpm.codigos_devolucion, _xlfn.UNIQUE(_xlfn._xlws.FILTER(BP[CODIGO], ISNUMBER(SEARCH("devoluci", BP[NOMBRE CUENTA])), {""})),
    ISNUMBER(MATCH(BP[[#This Row],[CODIGO]], _xlpm.codigos_devolucion, 0))
)</f>
        <v>0</v>
      </c>
    </row>
    <row r="11113" spans="1:9" x14ac:dyDescent="0.25">
      <c r="A11113" s="68"/>
      <c r="B11113" s="68"/>
      <c r="C11113" s="68"/>
      <c r="D11113" s="68"/>
      <c r="E11113" s="68"/>
      <c r="F11113" s="68"/>
      <c r="G11113" s="389"/>
      <c r="H11113" s="387" t="b" cm="1">
        <f t="array" aca="1" ref="H11113" ca="1">EsNegrita(BP[[#This Row],[CODIGO]])</f>
        <v>0</v>
      </c>
      <c r="I11113" s="387" t="b" cm="1">
        <f t="array" ref="I11113">_xlfn.LET(
    _xlpm.codigos_devolucion, _xlfn.UNIQUE(_xlfn._xlws.FILTER(BP[CODIGO], ISNUMBER(SEARCH("devoluci", BP[NOMBRE CUENTA])), {""})),
    ISNUMBER(MATCH(BP[[#This Row],[CODIGO]], _xlpm.codigos_devolucion, 0))
)</f>
        <v>0</v>
      </c>
    </row>
    <row r="11114" spans="1:9" x14ac:dyDescent="0.25">
      <c r="A11114" s="68"/>
      <c r="B11114" s="68"/>
      <c r="C11114" s="68"/>
      <c r="D11114" s="68"/>
      <c r="E11114" s="68"/>
      <c r="F11114" s="68"/>
      <c r="G11114" s="389"/>
      <c r="H11114" s="387" t="b" cm="1">
        <f t="array" aca="1" ref="H11114" ca="1">EsNegrita(BP[[#This Row],[CODIGO]])</f>
        <v>0</v>
      </c>
      <c r="I11114" s="387" t="b" cm="1">
        <f t="array" ref="I11114">_xlfn.LET(
    _xlpm.codigos_devolucion, _xlfn.UNIQUE(_xlfn._xlws.FILTER(BP[CODIGO], ISNUMBER(SEARCH("devoluci", BP[NOMBRE CUENTA])), {""})),
    ISNUMBER(MATCH(BP[[#This Row],[CODIGO]], _xlpm.codigos_devolucion, 0))
)</f>
        <v>0</v>
      </c>
    </row>
    <row r="11115" spans="1:9" x14ac:dyDescent="0.25">
      <c r="A11115" s="68"/>
      <c r="B11115" s="68"/>
      <c r="C11115" s="68"/>
      <c r="D11115" s="68"/>
      <c r="E11115" s="68"/>
      <c r="F11115" s="68"/>
      <c r="G11115" s="389"/>
      <c r="H11115" s="387" t="b" cm="1">
        <f t="array" aca="1" ref="H11115" ca="1">EsNegrita(BP[[#This Row],[CODIGO]])</f>
        <v>0</v>
      </c>
      <c r="I11115" s="387" t="b" cm="1">
        <f t="array" ref="I11115">_xlfn.LET(
    _xlpm.codigos_devolucion, _xlfn.UNIQUE(_xlfn._xlws.FILTER(BP[CODIGO], ISNUMBER(SEARCH("devoluci", BP[NOMBRE CUENTA])), {""})),
    ISNUMBER(MATCH(BP[[#This Row],[CODIGO]], _xlpm.codigos_devolucion, 0))
)</f>
        <v>0</v>
      </c>
    </row>
    <row r="11116" spans="1:9" x14ac:dyDescent="0.25">
      <c r="A11116" s="68"/>
      <c r="B11116" s="68"/>
      <c r="C11116" s="68"/>
      <c r="D11116" s="68"/>
      <c r="E11116" s="68"/>
      <c r="F11116" s="68"/>
      <c r="G11116" s="389"/>
      <c r="H11116" s="387" t="b" cm="1">
        <f t="array" aca="1" ref="H11116" ca="1">EsNegrita(BP[[#This Row],[CODIGO]])</f>
        <v>0</v>
      </c>
      <c r="I11116" s="387" t="b" cm="1">
        <f t="array" ref="I11116">_xlfn.LET(
    _xlpm.codigos_devolucion, _xlfn.UNIQUE(_xlfn._xlws.FILTER(BP[CODIGO], ISNUMBER(SEARCH("devoluci", BP[NOMBRE CUENTA])), {""})),
    ISNUMBER(MATCH(BP[[#This Row],[CODIGO]], _xlpm.codigos_devolucion, 0))
)</f>
        <v>0</v>
      </c>
    </row>
    <row r="11117" spans="1:9" x14ac:dyDescent="0.25">
      <c r="A11117" s="68"/>
      <c r="B11117" s="68"/>
      <c r="C11117" s="68"/>
      <c r="D11117" s="68"/>
      <c r="E11117" s="68"/>
      <c r="F11117" s="68"/>
      <c r="G11117" s="389"/>
      <c r="H11117" s="387" t="b" cm="1">
        <f t="array" aca="1" ref="H11117" ca="1">EsNegrita(BP[[#This Row],[CODIGO]])</f>
        <v>0</v>
      </c>
      <c r="I11117" s="387" t="b" cm="1">
        <f t="array" ref="I11117">_xlfn.LET(
    _xlpm.codigos_devolucion, _xlfn.UNIQUE(_xlfn._xlws.FILTER(BP[CODIGO], ISNUMBER(SEARCH("devoluci", BP[NOMBRE CUENTA])), {""})),
    ISNUMBER(MATCH(BP[[#This Row],[CODIGO]], _xlpm.codigos_devolucion, 0))
)</f>
        <v>0</v>
      </c>
    </row>
    <row r="11118" spans="1:9" x14ac:dyDescent="0.25">
      <c r="A11118" s="68"/>
      <c r="B11118" s="68"/>
      <c r="C11118" s="68"/>
      <c r="D11118" s="68"/>
      <c r="E11118" s="68"/>
      <c r="F11118" s="68"/>
      <c r="G11118" s="389"/>
      <c r="H11118" s="387" t="b" cm="1">
        <f t="array" aca="1" ref="H11118" ca="1">EsNegrita(BP[[#This Row],[CODIGO]])</f>
        <v>0</v>
      </c>
      <c r="I11118" s="387" t="b" cm="1">
        <f t="array" ref="I11118">_xlfn.LET(
    _xlpm.codigos_devolucion, _xlfn.UNIQUE(_xlfn._xlws.FILTER(BP[CODIGO], ISNUMBER(SEARCH("devoluci", BP[NOMBRE CUENTA])), {""})),
    ISNUMBER(MATCH(BP[[#This Row],[CODIGO]], _xlpm.codigos_devolucion, 0))
)</f>
        <v>0</v>
      </c>
    </row>
    <row r="11119" spans="1:9" x14ac:dyDescent="0.25">
      <c r="A11119" s="68"/>
      <c r="B11119" s="68"/>
      <c r="C11119" s="68"/>
      <c r="D11119" s="68"/>
      <c r="E11119" s="68"/>
      <c r="F11119" s="68"/>
      <c r="G11119" s="389"/>
      <c r="H11119" s="387" t="b" cm="1">
        <f t="array" aca="1" ref="H11119" ca="1">EsNegrita(BP[[#This Row],[CODIGO]])</f>
        <v>0</v>
      </c>
      <c r="I11119" s="387" t="b" cm="1">
        <f t="array" ref="I11119">_xlfn.LET(
    _xlpm.codigos_devolucion, _xlfn.UNIQUE(_xlfn._xlws.FILTER(BP[CODIGO], ISNUMBER(SEARCH("devoluci", BP[NOMBRE CUENTA])), {""})),
    ISNUMBER(MATCH(BP[[#This Row],[CODIGO]], _xlpm.codigos_devolucion, 0))
)</f>
        <v>0</v>
      </c>
    </row>
    <row r="11120" spans="1:9" x14ac:dyDescent="0.25">
      <c r="A11120" s="68"/>
      <c r="B11120" s="68"/>
      <c r="C11120" s="68"/>
      <c r="D11120" s="68"/>
      <c r="E11120" s="68"/>
      <c r="F11120" s="68"/>
      <c r="G11120" s="389"/>
      <c r="H11120" s="387" t="b" cm="1">
        <f t="array" aca="1" ref="H11120" ca="1">EsNegrita(BP[[#This Row],[CODIGO]])</f>
        <v>0</v>
      </c>
      <c r="I11120" s="387" t="b" cm="1">
        <f t="array" ref="I11120">_xlfn.LET(
    _xlpm.codigos_devolucion, _xlfn.UNIQUE(_xlfn._xlws.FILTER(BP[CODIGO], ISNUMBER(SEARCH("devoluci", BP[NOMBRE CUENTA])), {""})),
    ISNUMBER(MATCH(BP[[#This Row],[CODIGO]], _xlpm.codigos_devolucion, 0))
)</f>
        <v>0</v>
      </c>
    </row>
    <row r="11121" spans="1:9" x14ac:dyDescent="0.25">
      <c r="A11121" s="68"/>
      <c r="B11121" s="68"/>
      <c r="C11121" s="68"/>
      <c r="D11121" s="68"/>
      <c r="E11121" s="68"/>
      <c r="F11121" s="68"/>
      <c r="G11121" s="389"/>
      <c r="H11121" s="387" t="b" cm="1">
        <f t="array" aca="1" ref="H11121" ca="1">EsNegrita(BP[[#This Row],[CODIGO]])</f>
        <v>0</v>
      </c>
      <c r="I11121" s="387" t="b" cm="1">
        <f t="array" ref="I11121">_xlfn.LET(
    _xlpm.codigos_devolucion, _xlfn.UNIQUE(_xlfn._xlws.FILTER(BP[CODIGO], ISNUMBER(SEARCH("devoluci", BP[NOMBRE CUENTA])), {""})),
    ISNUMBER(MATCH(BP[[#This Row],[CODIGO]], _xlpm.codigos_devolucion, 0))
)</f>
        <v>0</v>
      </c>
    </row>
    <row r="11122" spans="1:9" x14ac:dyDescent="0.25">
      <c r="A11122" s="68"/>
      <c r="B11122" s="68"/>
      <c r="C11122" s="68"/>
      <c r="D11122" s="68"/>
      <c r="E11122" s="68"/>
      <c r="F11122" s="68"/>
      <c r="G11122" s="389"/>
      <c r="H11122" s="387" t="b" cm="1">
        <f t="array" aca="1" ref="H11122" ca="1">EsNegrita(BP[[#This Row],[CODIGO]])</f>
        <v>0</v>
      </c>
      <c r="I11122" s="387" t="b" cm="1">
        <f t="array" ref="I11122">_xlfn.LET(
    _xlpm.codigos_devolucion, _xlfn.UNIQUE(_xlfn._xlws.FILTER(BP[CODIGO], ISNUMBER(SEARCH("devoluci", BP[NOMBRE CUENTA])), {""})),
    ISNUMBER(MATCH(BP[[#This Row],[CODIGO]], _xlpm.codigos_devolucion, 0))
)</f>
        <v>0</v>
      </c>
    </row>
    <row r="11123" spans="1:9" x14ac:dyDescent="0.25">
      <c r="A11123" s="68"/>
      <c r="B11123" s="68"/>
      <c r="C11123" s="68"/>
      <c r="D11123" s="68"/>
      <c r="E11123" s="68"/>
      <c r="F11123" s="68"/>
      <c r="G11123" s="389"/>
      <c r="H11123" s="387" t="b" cm="1">
        <f t="array" aca="1" ref="H11123" ca="1">EsNegrita(BP[[#This Row],[CODIGO]])</f>
        <v>0</v>
      </c>
      <c r="I11123" s="387" t="b" cm="1">
        <f t="array" ref="I11123">_xlfn.LET(
    _xlpm.codigos_devolucion, _xlfn.UNIQUE(_xlfn._xlws.FILTER(BP[CODIGO], ISNUMBER(SEARCH("devoluci", BP[NOMBRE CUENTA])), {""})),
    ISNUMBER(MATCH(BP[[#This Row],[CODIGO]], _xlpm.codigos_devolucion, 0))
)</f>
        <v>0</v>
      </c>
    </row>
    <row r="11124" spans="1:9" x14ac:dyDescent="0.25">
      <c r="A11124" s="68"/>
      <c r="B11124" s="68"/>
      <c r="C11124" s="68"/>
      <c r="D11124" s="68"/>
      <c r="E11124" s="68"/>
      <c r="F11124" s="68"/>
      <c r="G11124" s="389"/>
      <c r="H11124" s="387" t="b" cm="1">
        <f t="array" aca="1" ref="H11124" ca="1">EsNegrita(BP[[#This Row],[CODIGO]])</f>
        <v>0</v>
      </c>
      <c r="I11124" s="387" t="b" cm="1">
        <f t="array" ref="I11124">_xlfn.LET(
    _xlpm.codigos_devolucion, _xlfn.UNIQUE(_xlfn._xlws.FILTER(BP[CODIGO], ISNUMBER(SEARCH("devoluci", BP[NOMBRE CUENTA])), {""})),
    ISNUMBER(MATCH(BP[[#This Row],[CODIGO]], _xlpm.codigos_devolucion, 0))
)</f>
        <v>0</v>
      </c>
    </row>
    <row r="11125" spans="1:9" x14ac:dyDescent="0.25">
      <c r="A11125" s="68"/>
      <c r="B11125" s="68"/>
      <c r="C11125" s="68"/>
      <c r="D11125" s="68"/>
      <c r="E11125" s="68"/>
      <c r="F11125" s="68"/>
      <c r="G11125" s="389"/>
      <c r="H11125" s="387" t="b" cm="1">
        <f t="array" aca="1" ref="H11125" ca="1">EsNegrita(BP[[#This Row],[CODIGO]])</f>
        <v>0</v>
      </c>
      <c r="I11125" s="387" t="b" cm="1">
        <f t="array" ref="I11125">_xlfn.LET(
    _xlpm.codigos_devolucion, _xlfn.UNIQUE(_xlfn._xlws.FILTER(BP[CODIGO], ISNUMBER(SEARCH("devoluci", BP[NOMBRE CUENTA])), {""})),
    ISNUMBER(MATCH(BP[[#This Row],[CODIGO]], _xlpm.codigos_devolucion, 0))
)</f>
        <v>0</v>
      </c>
    </row>
    <row r="11126" spans="1:9" x14ac:dyDescent="0.25">
      <c r="A11126" s="68"/>
      <c r="B11126" s="68"/>
      <c r="C11126" s="68"/>
      <c r="D11126" s="68"/>
      <c r="E11126" s="68"/>
      <c r="F11126" s="68"/>
      <c r="G11126" s="389"/>
      <c r="H11126" s="387" t="b" cm="1">
        <f t="array" aca="1" ref="H11126" ca="1">EsNegrita(BP[[#This Row],[CODIGO]])</f>
        <v>0</v>
      </c>
      <c r="I11126" s="387" t="b" cm="1">
        <f t="array" ref="I11126">_xlfn.LET(
    _xlpm.codigos_devolucion, _xlfn.UNIQUE(_xlfn._xlws.FILTER(BP[CODIGO], ISNUMBER(SEARCH("devoluci", BP[NOMBRE CUENTA])), {""})),
    ISNUMBER(MATCH(BP[[#This Row],[CODIGO]], _xlpm.codigos_devolucion, 0))
)</f>
        <v>0</v>
      </c>
    </row>
    <row r="11127" spans="1:9" x14ac:dyDescent="0.25">
      <c r="A11127" s="68"/>
      <c r="B11127" s="68"/>
      <c r="C11127" s="68"/>
      <c r="D11127" s="68"/>
      <c r="E11127" s="68"/>
      <c r="F11127" s="68"/>
      <c r="G11127" s="389"/>
      <c r="H11127" s="387" t="b" cm="1">
        <f t="array" aca="1" ref="H11127" ca="1">EsNegrita(BP[[#This Row],[CODIGO]])</f>
        <v>0</v>
      </c>
      <c r="I11127" s="387" t="b" cm="1">
        <f t="array" ref="I11127">_xlfn.LET(
    _xlpm.codigos_devolucion, _xlfn.UNIQUE(_xlfn._xlws.FILTER(BP[CODIGO], ISNUMBER(SEARCH("devoluci", BP[NOMBRE CUENTA])), {""})),
    ISNUMBER(MATCH(BP[[#This Row],[CODIGO]], _xlpm.codigos_devolucion, 0))
)</f>
        <v>0</v>
      </c>
    </row>
    <row r="11128" spans="1:9" x14ac:dyDescent="0.25">
      <c r="A11128" s="68"/>
      <c r="B11128" s="68"/>
      <c r="C11128" s="68"/>
      <c r="D11128" s="68"/>
      <c r="E11128" s="68"/>
      <c r="F11128" s="68"/>
      <c r="G11128" s="389"/>
      <c r="H11128" s="387" t="b" cm="1">
        <f t="array" aca="1" ref="H11128" ca="1">EsNegrita(BP[[#This Row],[CODIGO]])</f>
        <v>0</v>
      </c>
      <c r="I11128" s="387" t="b" cm="1">
        <f t="array" ref="I11128">_xlfn.LET(
    _xlpm.codigos_devolucion, _xlfn.UNIQUE(_xlfn._xlws.FILTER(BP[CODIGO], ISNUMBER(SEARCH("devoluci", BP[NOMBRE CUENTA])), {""})),
    ISNUMBER(MATCH(BP[[#This Row],[CODIGO]], _xlpm.codigos_devolucion, 0))
)</f>
        <v>0</v>
      </c>
    </row>
    <row r="11129" spans="1:9" x14ac:dyDescent="0.25">
      <c r="A11129" s="68"/>
      <c r="B11129" s="68"/>
      <c r="C11129" s="68"/>
      <c r="D11129" s="68"/>
      <c r="E11129" s="68"/>
      <c r="F11129" s="68"/>
      <c r="G11129" s="389"/>
      <c r="H11129" s="387" t="b" cm="1">
        <f t="array" aca="1" ref="H11129" ca="1">EsNegrita(BP[[#This Row],[CODIGO]])</f>
        <v>0</v>
      </c>
      <c r="I11129" s="387" t="b" cm="1">
        <f t="array" ref="I11129">_xlfn.LET(
    _xlpm.codigos_devolucion, _xlfn.UNIQUE(_xlfn._xlws.FILTER(BP[CODIGO], ISNUMBER(SEARCH("devoluci", BP[NOMBRE CUENTA])), {""})),
    ISNUMBER(MATCH(BP[[#This Row],[CODIGO]], _xlpm.codigos_devolucion, 0))
)</f>
        <v>0</v>
      </c>
    </row>
    <row r="11130" spans="1:9" x14ac:dyDescent="0.25">
      <c r="A11130" s="68"/>
      <c r="B11130" s="68"/>
      <c r="C11130" s="68"/>
      <c r="D11130" s="68"/>
      <c r="E11130" s="68"/>
      <c r="F11130" s="68"/>
      <c r="G11130" s="389"/>
      <c r="H11130" s="387" t="b" cm="1">
        <f t="array" aca="1" ref="H11130" ca="1">EsNegrita(BP[[#This Row],[CODIGO]])</f>
        <v>0</v>
      </c>
      <c r="I11130" s="387" t="b" cm="1">
        <f t="array" ref="I11130">_xlfn.LET(
    _xlpm.codigos_devolucion, _xlfn.UNIQUE(_xlfn._xlws.FILTER(BP[CODIGO], ISNUMBER(SEARCH("devoluci", BP[NOMBRE CUENTA])), {""})),
    ISNUMBER(MATCH(BP[[#This Row],[CODIGO]], _xlpm.codigos_devolucion, 0))
)</f>
        <v>0</v>
      </c>
    </row>
    <row r="11131" spans="1:9" x14ac:dyDescent="0.25">
      <c r="A11131" s="68"/>
      <c r="B11131" s="68"/>
      <c r="C11131" s="68"/>
      <c r="D11131" s="68"/>
      <c r="E11131" s="68"/>
      <c r="F11131" s="68"/>
      <c r="G11131" s="389"/>
      <c r="H11131" s="387" t="b" cm="1">
        <f t="array" aca="1" ref="H11131" ca="1">EsNegrita(BP[[#This Row],[CODIGO]])</f>
        <v>0</v>
      </c>
      <c r="I11131" s="387" t="b" cm="1">
        <f t="array" ref="I11131">_xlfn.LET(
    _xlpm.codigos_devolucion, _xlfn.UNIQUE(_xlfn._xlws.FILTER(BP[CODIGO], ISNUMBER(SEARCH("devoluci", BP[NOMBRE CUENTA])), {""})),
    ISNUMBER(MATCH(BP[[#This Row],[CODIGO]], _xlpm.codigos_devolucion, 0))
)</f>
        <v>0</v>
      </c>
    </row>
    <row r="11132" spans="1:9" ht="15.75" x14ac:dyDescent="0.25">
      <c r="A11132" s="396"/>
      <c r="B11132" s="396"/>
      <c r="C11132" s="396"/>
      <c r="D11132" s="396"/>
      <c r="E11132" s="396"/>
      <c r="F11132" s="396"/>
      <c r="G11132" s="397"/>
      <c r="H11132" s="387" t="b" cm="1">
        <f t="array" aca="1" ref="H11132" ca="1">EsNegrita(BP[[#This Row],[CODIGO]])</f>
        <v>0</v>
      </c>
      <c r="I11132" s="387" t="b" cm="1">
        <f t="array" ref="I11132">_xlfn.LET(
    _xlpm.codigos_devolucion, _xlfn.UNIQUE(_xlfn._xlws.FILTER(BP[CODIGO], ISNUMBER(SEARCH("devoluci", BP[NOMBRE CUENTA])), {""})),
    ISNUMBER(MATCH(BP[[#This Row],[CODIGO]], _xlpm.codigos_devolucion, 0))
)</f>
        <v>0</v>
      </c>
    </row>
    <row r="11133" spans="1:9" x14ac:dyDescent="0.25">
      <c r="A11133" s="394"/>
      <c r="B11133" s="394"/>
      <c r="C11133" s="394"/>
      <c r="D11133" s="394"/>
      <c r="E11133" s="394"/>
      <c r="F11133" s="394"/>
      <c r="G11133" s="395"/>
      <c r="H11133" s="387" t="b" cm="1">
        <f t="array" aca="1" ref="H11133" ca="1">EsNegrita(BP[[#This Row],[CODIGO]])</f>
        <v>0</v>
      </c>
      <c r="I11133" s="387" t="b" cm="1">
        <f t="array" ref="I11133">_xlfn.LET(
    _xlpm.codigos_devolucion, _xlfn.UNIQUE(_xlfn._xlws.FILTER(BP[CODIGO], ISNUMBER(SEARCH("devoluci", BP[NOMBRE CUENTA])), {""})),
    ISNUMBER(MATCH(BP[[#This Row],[CODIGO]], _xlpm.codigos_devolucion, 0))
)</f>
        <v>0</v>
      </c>
    </row>
    <row r="11134" spans="1:9" x14ac:dyDescent="0.25">
      <c r="A11134" s="392"/>
      <c r="B11134" s="392"/>
      <c r="C11134" s="392"/>
      <c r="D11134" s="392"/>
      <c r="E11134" s="392"/>
      <c r="F11134" s="392"/>
      <c r="G11134" s="393"/>
      <c r="H11134" s="387" t="b" cm="1">
        <f t="array" aca="1" ref="H11134" ca="1">EsNegrita(BP[[#This Row],[CODIGO]])</f>
        <v>0</v>
      </c>
      <c r="I11134" s="387" t="b" cm="1">
        <f t="array" ref="I11134">_xlfn.LET(
    _xlpm.codigos_devolucion, _xlfn.UNIQUE(_xlfn._xlws.FILTER(BP[CODIGO], ISNUMBER(SEARCH("devoluci", BP[NOMBRE CUENTA])), {""})),
    ISNUMBER(MATCH(BP[[#This Row],[CODIGO]], _xlpm.codigos_devolucion, 0))
)</f>
        <v>0</v>
      </c>
    </row>
    <row r="11135" spans="1:9" x14ac:dyDescent="0.25">
      <c r="A11135" s="68"/>
      <c r="B11135" s="68"/>
      <c r="C11135" s="68"/>
      <c r="D11135" s="68"/>
      <c r="E11135" s="68"/>
      <c r="F11135" s="68"/>
      <c r="G11135" s="389"/>
      <c r="H11135" s="387" t="b" cm="1">
        <f t="array" aca="1" ref="H11135" ca="1">EsNegrita(BP[[#This Row],[CODIGO]])</f>
        <v>0</v>
      </c>
      <c r="I11135" s="387" t="b" cm="1">
        <f t="array" ref="I11135">_xlfn.LET(
    _xlpm.codigos_devolucion, _xlfn.UNIQUE(_xlfn._xlws.FILTER(BP[CODIGO], ISNUMBER(SEARCH("devoluci", BP[NOMBRE CUENTA])), {""})),
    ISNUMBER(MATCH(BP[[#This Row],[CODIGO]], _xlpm.codigos_devolucion, 0))
)</f>
        <v>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2:O180"/>
  <sheetViews>
    <sheetView topLeftCell="A69" zoomScale="95" workbookViewId="0">
      <selection activeCell="G86" sqref="G86"/>
    </sheetView>
  </sheetViews>
  <sheetFormatPr baseColWidth="10" defaultRowHeight="15" x14ac:dyDescent="0.25"/>
  <cols>
    <col min="1" max="1" width="14.7109375" customWidth="1"/>
    <col min="2" max="2" width="11.5703125" style="74" customWidth="1"/>
    <col min="3" max="3" width="69.85546875" style="75" customWidth="1"/>
    <col min="4" max="4" width="21.28515625" style="76" customWidth="1"/>
    <col min="5" max="5" width="19.42578125" style="76" customWidth="1"/>
    <col min="6" max="6" width="17.85546875" style="76" customWidth="1"/>
    <col min="7" max="7" width="18" style="76" customWidth="1"/>
    <col min="8" max="8" width="17.7109375" bestFit="1" customWidth="1"/>
    <col min="9" max="9" width="15" customWidth="1"/>
    <col min="10" max="10" width="18.28515625" customWidth="1"/>
    <col min="11" max="11" width="26" customWidth="1"/>
    <col min="12" max="12" width="14.140625" customWidth="1"/>
    <col min="13" max="13" width="17.85546875" customWidth="1"/>
    <col min="14" max="14" width="21.7109375" customWidth="1"/>
    <col min="15" max="15" width="19.42578125" customWidth="1"/>
    <col min="16" max="16" width="17.5703125" customWidth="1"/>
    <col min="17" max="17" width="18.85546875" customWidth="1"/>
  </cols>
  <sheetData>
    <row r="2" spans="2:14" s="22" customFormat="1" ht="13.5" customHeight="1" x14ac:dyDescent="0.25">
      <c r="B2" s="434" t="s">
        <v>102</v>
      </c>
      <c r="C2" s="434"/>
      <c r="D2" s="434"/>
      <c r="E2" s="434"/>
      <c r="F2" s="434"/>
      <c r="G2" s="434"/>
    </row>
    <row r="3" spans="2:14" s="22" customFormat="1" ht="14.25" customHeight="1" x14ac:dyDescent="0.25">
      <c r="B3" s="13" t="s">
        <v>104</v>
      </c>
      <c r="C3" s="4"/>
      <c r="D3" s="13" t="s">
        <v>106</v>
      </c>
      <c r="E3" s="4"/>
      <c r="F3" s="13" t="s">
        <v>103</v>
      </c>
      <c r="G3" s="4"/>
    </row>
    <row r="4" spans="2:14" s="22" customFormat="1" ht="14.25" customHeight="1" x14ac:dyDescent="0.25"/>
    <row r="5" spans="2:14" s="22" customFormat="1" ht="14.25" customHeight="1" x14ac:dyDescent="0.25">
      <c r="E5"/>
      <c r="F5"/>
      <c r="G5"/>
    </row>
    <row r="6" spans="2:14" s="8" customFormat="1" x14ac:dyDescent="0.25">
      <c r="B6" s="440" t="s">
        <v>0</v>
      </c>
      <c r="C6" s="441"/>
      <c r="D6" s="441"/>
      <c r="E6" s="441"/>
      <c r="F6" s="442"/>
    </row>
    <row r="7" spans="2:14" s="8" customFormat="1" x14ac:dyDescent="0.25">
      <c r="B7" s="175" t="s">
        <v>51</v>
      </c>
      <c r="C7" s="175" t="s">
        <v>52</v>
      </c>
      <c r="D7" s="176" t="s">
        <v>125</v>
      </c>
      <c r="E7" s="174" t="s">
        <v>63</v>
      </c>
      <c r="F7" s="174" t="s">
        <v>62</v>
      </c>
      <c r="H7" s="80"/>
      <c r="M7" s="81"/>
      <c r="N7" s="82"/>
    </row>
    <row r="8" spans="2:14" x14ac:dyDescent="0.25">
      <c r="B8" s="100" cm="1">
        <f t="array" ref="B8:B11">_xlfn._xlws.FILTER(CONTROL!F3:F18, (CONTROL!L3:L18="GRAVADO") * (CONTROL!L3:L18&lt;&gt;""), "No se encontraron ingresos gravados")</f>
        <v>41309505</v>
      </c>
      <c r="C8" s="117" t="str" cm="1">
        <f t="array" ref="C8:C11">_xlfn._xlws.FILTER(CONTROL!G3:G18, (CONTROL!L3:L18="GRAVADO") * (CONTROL!L3:L18&lt;&gt;""), "No se encontraron ingresos gravados")</f>
        <v>ADMINISTRACIÓN IVA 19%</v>
      </c>
      <c r="D8" s="118" cm="1">
        <f t="array" aca="1" ref="D8:D11" ca="1">_xlfn._xlws.FILTER(CONTROL!K3:K18, (CONTROL!L3:L18="GRAVADO") * (CONTROL!L3:L18&lt;&gt;""), "No se encontraron ingresos gravados")</f>
        <v>179368889</v>
      </c>
      <c r="E8"/>
      <c r="F8"/>
      <c r="I8" s="91"/>
      <c r="J8" s="91"/>
      <c r="K8" s="91"/>
    </row>
    <row r="9" spans="2:14" x14ac:dyDescent="0.25">
      <c r="B9" s="84">
        <v>414540</v>
      </c>
      <c r="C9" s="89" t="str">
        <v>SERVICIOS COMPLEMENTARIOS PARA EL TRANSPORTE</v>
      </c>
      <c r="D9" s="90">
        <f ca="1"/>
        <v>675756962</v>
      </c>
      <c r="E9" s="83"/>
      <c r="F9" s="83"/>
      <c r="I9" s="91"/>
      <c r="J9" s="91"/>
      <c r="K9" s="91"/>
    </row>
    <row r="10" spans="2:14" x14ac:dyDescent="0.25">
      <c r="B10" s="84">
        <v>415570</v>
      </c>
      <c r="C10" s="89" t="str">
        <v>LIMPIEZA DE INMUEBLES</v>
      </c>
      <c r="D10" s="90">
        <f ca="1"/>
        <v>163978175</v>
      </c>
      <c r="E10" s="83"/>
      <c r="F10" s="83"/>
      <c r="I10" s="91"/>
      <c r="J10" s="91"/>
      <c r="K10" s="91"/>
    </row>
    <row r="11" spans="2:14" x14ac:dyDescent="0.25">
      <c r="B11" s="84">
        <v>417005</v>
      </c>
      <c r="C11" s="89" t="str">
        <v>ELIMINACION DE DESPERDICIOS Y AGUAS RESIDUALES</v>
      </c>
      <c r="D11" s="90">
        <f ca="1"/>
        <v>25078176</v>
      </c>
      <c r="E11" s="83"/>
      <c r="F11" s="83"/>
      <c r="I11" s="91"/>
      <c r="J11" s="91"/>
      <c r="K11" s="91"/>
    </row>
    <row r="12" spans="2:14" x14ac:dyDescent="0.25">
      <c r="B12" s="84"/>
      <c r="C12" s="89"/>
      <c r="D12" s="90"/>
      <c r="E12" s="83"/>
      <c r="F12" s="83"/>
      <c r="I12" s="91"/>
      <c r="J12" s="91"/>
      <c r="K12" s="91"/>
    </row>
    <row r="13" spans="2:14" x14ac:dyDescent="0.25">
      <c r="B13" s="84"/>
      <c r="C13" s="89"/>
      <c r="D13" s="90"/>
      <c r="E13" s="83"/>
      <c r="F13" s="83"/>
      <c r="I13" s="91"/>
      <c r="J13" s="91"/>
      <c r="K13" s="91"/>
    </row>
    <row r="14" spans="2:14" x14ac:dyDescent="0.25">
      <c r="B14" s="84"/>
      <c r="C14" s="89"/>
      <c r="D14" s="90"/>
      <c r="E14" s="83"/>
      <c r="F14" s="83"/>
      <c r="I14" s="91"/>
      <c r="J14" s="91"/>
      <c r="K14" s="91"/>
      <c r="M14" s="69"/>
      <c r="N14" s="69"/>
    </row>
    <row r="15" spans="2:14" x14ac:dyDescent="0.25">
      <c r="B15" s="84"/>
      <c r="C15" s="89"/>
      <c r="D15" s="90"/>
      <c r="E15" s="83"/>
      <c r="F15" s="83"/>
      <c r="I15" s="91"/>
      <c r="J15" s="91"/>
      <c r="K15" s="91"/>
      <c r="M15" s="69"/>
      <c r="N15" s="69"/>
    </row>
    <row r="16" spans="2:14" x14ac:dyDescent="0.25">
      <c r="B16" s="84"/>
      <c r="C16" s="89"/>
      <c r="D16" s="90"/>
      <c r="E16" s="83"/>
      <c r="F16" s="83"/>
      <c r="I16" s="91"/>
      <c r="J16" s="91"/>
      <c r="K16" s="91"/>
      <c r="M16" s="69"/>
      <c r="N16" s="69"/>
    </row>
    <row r="17" spans="1:14" x14ac:dyDescent="0.25">
      <c r="B17" s="84"/>
      <c r="C17" s="89"/>
      <c r="D17" s="90"/>
      <c r="E17" s="83"/>
      <c r="F17" s="83"/>
      <c r="I17" s="91"/>
      <c r="J17" s="91"/>
      <c r="K17" s="91"/>
      <c r="M17" s="69"/>
      <c r="N17" s="69"/>
    </row>
    <row r="18" spans="1:14" x14ac:dyDescent="0.25">
      <c r="A18" s="83"/>
      <c r="B18" s="83"/>
      <c r="C18" s="83"/>
      <c r="D18" s="83"/>
      <c r="E18" s="83"/>
      <c r="F18" s="83"/>
      <c r="I18" s="91"/>
      <c r="J18" s="91"/>
      <c r="K18" s="91"/>
      <c r="M18" s="69"/>
      <c r="N18" s="69"/>
    </row>
    <row r="19" spans="1:14" x14ac:dyDescent="0.25">
      <c r="B19" s="435" t="s">
        <v>61</v>
      </c>
      <c r="C19" s="436"/>
      <c r="D19" s="177">
        <f ca="1">SUM(D8:D17)</f>
        <v>1044182202</v>
      </c>
      <c r="E19" s="162">
        <f>SUMIF(Tabla1[GRAVADO],"&gt;0",Tabla1[GRAVADO])</f>
        <v>1054231407.5630252</v>
      </c>
      <c r="F19" s="162">
        <f ca="1">+D19-E19</f>
        <v>-10049205.563025236</v>
      </c>
      <c r="H19" s="73"/>
      <c r="I19" s="91"/>
      <c r="J19" s="91"/>
      <c r="K19" s="91"/>
      <c r="M19" s="69"/>
      <c r="N19" s="69"/>
    </row>
    <row r="20" spans="1:14" x14ac:dyDescent="0.25">
      <c r="B20" s="83"/>
      <c r="C20" s="83"/>
      <c r="D20" s="83"/>
      <c r="E20" s="83"/>
      <c r="F20" s="116"/>
      <c r="I20" s="91"/>
      <c r="J20" s="91"/>
      <c r="K20" s="91"/>
      <c r="M20" s="69"/>
      <c r="N20" s="69"/>
    </row>
    <row r="21" spans="1:14" x14ac:dyDescent="0.25">
      <c r="B21" s="175" t="s">
        <v>51</v>
      </c>
      <c r="C21" s="175" t="s">
        <v>141</v>
      </c>
      <c r="D21" s="176" t="s">
        <v>125</v>
      </c>
      <c r="E21" s="174" t="s">
        <v>63</v>
      </c>
      <c r="F21" s="174" t="s">
        <v>62</v>
      </c>
      <c r="I21" s="91"/>
      <c r="J21" s="91"/>
      <c r="K21" s="91"/>
      <c r="M21" s="69"/>
      <c r="N21" s="69"/>
    </row>
    <row r="22" spans="1:14" x14ac:dyDescent="0.25">
      <c r="B22" s="100" t="str" cm="1">
        <f t="array" ref="B22">_xlfn._xlws.FILTER(CONTROL!F25:F40, (CONTROL!L25:L40="GRAVADO") * (CONTROL!L25:L40&lt;&gt;""), "No se encontraron ingresos gravados")</f>
        <v>No se encontraron ingresos gravados</v>
      </c>
      <c r="C22" s="117" t="str" cm="1">
        <f t="array" ref="C22">_xlfn._xlws.FILTER(CONTROL!G25:G40, (CONTROL!L25:L40="GRAVADO") * (CONTROL!L25:L40&lt;&gt;""), "No se encontraron ingresos gravados")</f>
        <v>No se encontraron ingresos gravados</v>
      </c>
      <c r="D22" s="118" t="str" cm="1">
        <f t="array" ref="D22">_xlfn._xlws.FILTER(CONTROL!K25:K40, (CONTROL!L25:L40="GRAVADO") * (CONTROL!L25:L40&lt;&gt;""), "No se encontraron ingresos gravados")</f>
        <v>No se encontraron ingresos gravados</v>
      </c>
      <c r="E22"/>
      <c r="F22"/>
      <c r="I22" s="91"/>
      <c r="J22" s="91"/>
      <c r="K22" s="91"/>
      <c r="M22" s="69"/>
      <c r="N22" s="69"/>
    </row>
    <row r="23" spans="1:14" x14ac:dyDescent="0.25">
      <c r="B23" s="84"/>
      <c r="C23" s="89"/>
      <c r="D23" s="90"/>
      <c r="E23" s="83"/>
      <c r="F23" s="83"/>
      <c r="I23" s="91"/>
      <c r="J23" s="91"/>
      <c r="K23" s="91"/>
      <c r="M23" s="69"/>
      <c r="N23" s="69"/>
    </row>
    <row r="24" spans="1:14" x14ac:dyDescent="0.25">
      <c r="B24" s="84"/>
      <c r="C24" s="89"/>
      <c r="D24" s="90"/>
      <c r="E24" s="83"/>
      <c r="F24" s="83"/>
      <c r="I24" s="91"/>
      <c r="J24" s="91"/>
      <c r="K24" s="91"/>
      <c r="M24" s="69"/>
      <c r="N24" s="69"/>
    </row>
    <row r="25" spans="1:14" x14ac:dyDescent="0.25">
      <c r="B25" s="84"/>
      <c r="C25" s="89"/>
      <c r="D25" s="90"/>
      <c r="E25" s="83"/>
      <c r="F25" s="83"/>
      <c r="I25" s="91"/>
      <c r="J25" s="91"/>
      <c r="K25" s="91"/>
      <c r="M25" s="69"/>
      <c r="N25" s="69"/>
    </row>
    <row r="26" spans="1:14" x14ac:dyDescent="0.25">
      <c r="B26" s="84"/>
      <c r="C26" s="89"/>
      <c r="D26" s="90"/>
      <c r="E26" s="83"/>
      <c r="F26" s="83"/>
      <c r="I26" s="91"/>
      <c r="J26" s="91"/>
      <c r="K26" s="91"/>
      <c r="M26" s="69"/>
      <c r="N26" s="69"/>
    </row>
    <row r="27" spans="1:14" x14ac:dyDescent="0.25">
      <c r="B27" s="84"/>
      <c r="C27" s="89"/>
      <c r="D27" s="90"/>
      <c r="E27" s="83"/>
      <c r="F27" s="83"/>
      <c r="I27" s="91"/>
      <c r="J27" s="91"/>
      <c r="K27" s="91"/>
      <c r="M27" s="69"/>
      <c r="N27" s="69"/>
    </row>
    <row r="28" spans="1:14" x14ac:dyDescent="0.25">
      <c r="B28" s="84"/>
      <c r="C28" s="89"/>
      <c r="D28" s="90"/>
      <c r="E28" s="83"/>
      <c r="F28" s="83"/>
      <c r="I28" s="91"/>
      <c r="J28" s="91"/>
      <c r="K28" s="91"/>
      <c r="M28" s="69"/>
      <c r="N28" s="69"/>
    </row>
    <row r="29" spans="1:14" x14ac:dyDescent="0.25">
      <c r="B29" s="84"/>
      <c r="C29" s="89"/>
      <c r="D29" s="90"/>
      <c r="E29" s="83"/>
      <c r="F29" s="83"/>
      <c r="I29" s="91"/>
      <c r="J29" s="91"/>
      <c r="K29" s="91"/>
      <c r="M29" s="69"/>
      <c r="N29" s="69"/>
    </row>
    <row r="30" spans="1:14" x14ac:dyDescent="0.25">
      <c r="B30" s="84"/>
      <c r="C30" s="89"/>
      <c r="D30" s="90"/>
      <c r="E30" s="83"/>
      <c r="F30" s="83"/>
      <c r="I30" s="91"/>
      <c r="J30" s="91"/>
      <c r="K30" s="91"/>
      <c r="M30" s="69"/>
      <c r="N30" s="69"/>
    </row>
    <row r="31" spans="1:14" x14ac:dyDescent="0.25">
      <c r="B31" s="84"/>
      <c r="C31" s="89"/>
      <c r="D31" s="90"/>
      <c r="E31" s="83"/>
      <c r="F31" s="83"/>
      <c r="I31" s="91"/>
      <c r="J31" s="91"/>
      <c r="K31" s="91"/>
      <c r="M31" s="69"/>
      <c r="N31" s="69"/>
    </row>
    <row r="32" spans="1:14" x14ac:dyDescent="0.25">
      <c r="B32" s="83"/>
      <c r="C32" s="83"/>
      <c r="D32" s="83"/>
      <c r="E32" s="83"/>
      <c r="F32" s="83"/>
      <c r="I32" s="91"/>
      <c r="J32" s="91"/>
      <c r="K32" s="91"/>
      <c r="M32" s="69"/>
      <c r="N32" s="69"/>
    </row>
    <row r="33" spans="1:14" x14ac:dyDescent="0.25">
      <c r="B33" s="435" t="s">
        <v>173</v>
      </c>
      <c r="C33" s="436"/>
      <c r="D33" s="177">
        <f>SUM(D22:D31)</f>
        <v>0</v>
      </c>
      <c r="E33" s="162">
        <f>SUMIF(Tabla1[GRAVADO],"&lt;0",Tabla1[GRAVADO])</f>
        <v>0</v>
      </c>
      <c r="F33" s="162">
        <f>+D33-E33</f>
        <v>0</v>
      </c>
      <c r="I33" s="91"/>
      <c r="J33" s="91"/>
      <c r="K33" s="91"/>
      <c r="M33" s="69"/>
      <c r="N33" s="69"/>
    </row>
    <row r="34" spans="1:14" x14ac:dyDescent="0.25">
      <c r="A34" s="83"/>
      <c r="B34" s="83"/>
      <c r="C34" s="83"/>
      <c r="D34" s="83"/>
      <c r="E34" s="9"/>
      <c r="F34" s="9"/>
      <c r="I34" s="9"/>
    </row>
    <row r="35" spans="1:14" x14ac:dyDescent="0.25">
      <c r="A35" s="83"/>
      <c r="B35" s="438" t="s">
        <v>142</v>
      </c>
      <c r="C35" s="438"/>
      <c r="D35" s="178">
        <f ca="1">D19+D33</f>
        <v>1044182202</v>
      </c>
      <c r="E35" s="178">
        <f>E19+E33</f>
        <v>1054231407.5630252</v>
      </c>
      <c r="F35" s="178">
        <f ca="1">F19-F33</f>
        <v>-10049205.563025236</v>
      </c>
      <c r="I35" s="9"/>
    </row>
    <row r="36" spans="1:14" x14ac:dyDescent="0.25">
      <c r="A36" s="83"/>
      <c r="B36" s="83"/>
      <c r="C36" s="83"/>
      <c r="D36" s="83"/>
      <c r="E36" s="9"/>
      <c r="F36" s="9"/>
      <c r="I36" s="9"/>
    </row>
    <row r="37" spans="1:14" x14ac:dyDescent="0.25">
      <c r="A37" s="83"/>
      <c r="B37" s="83"/>
      <c r="C37" s="83"/>
      <c r="D37" s="83"/>
      <c r="E37" s="9"/>
      <c r="F37" s="9"/>
      <c r="I37" s="9"/>
    </row>
    <row r="38" spans="1:14" x14ac:dyDescent="0.25">
      <c r="A38" s="83"/>
      <c r="B38" s="163" t="s">
        <v>51</v>
      </c>
      <c r="C38" s="163" t="s">
        <v>497</v>
      </c>
      <c r="D38" s="164" t="s">
        <v>125</v>
      </c>
      <c r="E38" s="9"/>
      <c r="F38" s="9"/>
      <c r="I38" s="9"/>
    </row>
    <row r="39" spans="1:14" x14ac:dyDescent="0.25">
      <c r="A39" s="83"/>
      <c r="B39" s="84" cm="1">
        <f t="array" ref="B39">_xlfn._xlws.FILTER(CONTROL!F3:F18, ((CONTROL!L3:L18="NOGRAVADO")) * (CONTROL!L3:L18&lt;&gt;""), "No se encontraron Ingresos No Gravados o Excluidos")</f>
        <v>417075</v>
      </c>
      <c r="C39" s="89" t="str" cm="1">
        <f t="array" ref="C39">_xlfn._xlws.FILTER(CONTROL!G3:G18, ((CONTROL!L3:L18="NOGRAVADO")) * (CONTROL!L3:L18&lt;&gt;""), "No se encontraron Ingresos No Gravados o Excluidos")</f>
        <v>SERVICIO DE ELIMINACION DE DESPERDICIOS Y AGUAS RESIDUALES NO GRAVADOS</v>
      </c>
      <c r="D39" s="90" cm="1">
        <f t="array" aca="1" ref="D39" ca="1">_xlfn._xlws.FILTER(CONTROL!K3:K18, ((CONTROL!L3:L18="NOGRAVADO")) * (CONTROL!L3:L18&lt;&gt;""), "No se encontraron Ingresos No Gravados o Excluidos")</f>
        <v>11958555</v>
      </c>
      <c r="E39" s="9"/>
      <c r="F39" s="9"/>
      <c r="I39" s="9"/>
    </row>
    <row r="40" spans="1:14" x14ac:dyDescent="0.25">
      <c r="A40" s="83"/>
      <c r="B40" s="119"/>
      <c r="C40" s="120"/>
      <c r="D40" s="121"/>
      <c r="E40" s="9"/>
      <c r="F40" s="9"/>
      <c r="I40" s="9"/>
    </row>
    <row r="41" spans="1:14" x14ac:dyDescent="0.25">
      <c r="A41" s="83"/>
      <c r="B41" s="119"/>
      <c r="C41" s="120"/>
      <c r="D41" s="121"/>
      <c r="E41" s="9"/>
      <c r="F41" s="9"/>
      <c r="I41" s="9"/>
    </row>
    <row r="42" spans="1:14" x14ac:dyDescent="0.25">
      <c r="A42" s="83"/>
      <c r="B42" s="119"/>
      <c r="C42" s="120"/>
      <c r="D42" s="121"/>
      <c r="E42" s="9"/>
      <c r="F42" s="9"/>
      <c r="I42" s="9"/>
    </row>
    <row r="43" spans="1:14" x14ac:dyDescent="0.25">
      <c r="A43" s="83"/>
      <c r="B43" s="119"/>
      <c r="C43" s="120"/>
      <c r="D43" s="121"/>
      <c r="E43" s="9"/>
      <c r="F43" s="9"/>
      <c r="I43" s="9"/>
    </row>
    <row r="44" spans="1:14" x14ac:dyDescent="0.25">
      <c r="A44" s="83"/>
      <c r="B44" s="119"/>
      <c r="C44" s="120"/>
      <c r="D44" s="121"/>
      <c r="E44" s="9"/>
      <c r="F44" s="9"/>
      <c r="I44" s="9"/>
    </row>
    <row r="45" spans="1:14" x14ac:dyDescent="0.25">
      <c r="A45" s="83"/>
      <c r="B45" s="97"/>
      <c r="C45" s="98"/>
      <c r="D45" s="99"/>
      <c r="E45" s="9"/>
      <c r="F45" s="9"/>
      <c r="I45" s="9"/>
    </row>
    <row r="46" spans="1:14" x14ac:dyDescent="0.25">
      <c r="A46" s="83"/>
      <c r="B46" s="432" t="s">
        <v>498</v>
      </c>
      <c r="C46" s="433"/>
      <c r="D46" s="199">
        <f ca="1">SUM(D39:D45)</f>
        <v>11958555</v>
      </c>
      <c r="F46"/>
      <c r="G46" s="9"/>
    </row>
    <row r="47" spans="1:14" x14ac:dyDescent="0.25">
      <c r="A47" s="83"/>
      <c r="B47" s="83"/>
      <c r="C47" s="83"/>
      <c r="D47" s="83"/>
      <c r="E47" s="83"/>
      <c r="F47" s="116"/>
      <c r="I47" s="9"/>
    </row>
    <row r="48" spans="1:14" x14ac:dyDescent="0.25">
      <c r="A48" s="83"/>
      <c r="B48" s="163" t="s">
        <v>51</v>
      </c>
      <c r="C48" s="163" t="s">
        <v>499</v>
      </c>
      <c r="D48" s="164" t="s">
        <v>125</v>
      </c>
      <c r="E48" s="9"/>
      <c r="F48" s="9"/>
      <c r="I48" s="9"/>
    </row>
    <row r="49" spans="1:14" x14ac:dyDescent="0.25">
      <c r="A49" s="83"/>
      <c r="B49" s="84" t="str" cm="1">
        <f t="array" ref="B49">_xlfn._xlws.FILTER(CONTROL!F25:F40, ((CONTROL!L25:L40="NOGRAVADO") + (CONTROL!L25:L40="EXCLUIDO")) * (CONTROL!L25:L40&lt;&gt;""), "No se encontraron Ingresos No Gravados")</f>
        <v>No se encontraron Ingresos No Gravados</v>
      </c>
      <c r="C49" s="89" t="str" cm="1">
        <f t="array" ref="C49">_xlfn._xlws.FILTER(CONTROL!G25:G40, ((CONTROL!L25:L40="NOGRAVADO") + (CONTROL!L25:L40="EXCLUIDO")) * (CONTROL!L25:L40&lt;&gt;""), "No se encontraron Ingresos No Gravados")</f>
        <v>No se encontraron Ingresos No Gravados</v>
      </c>
      <c r="D49" s="90" t="str" cm="1">
        <f t="array" ref="D49">_xlfn._xlws.FILTER(CONTROL!K25:K40, ((CONTROL!L25:L40="NOGRAVADO") + (CONTROL!L25:L40="EXCLUIDO")) * (CONTROL!L25:L40&lt;&gt;""), "No se encontraron Ingresos No Gravados")</f>
        <v>No se encontraron Ingresos No Gravados</v>
      </c>
      <c r="E49" s="9"/>
      <c r="F49" s="9"/>
      <c r="I49" s="9"/>
    </row>
    <row r="50" spans="1:14" x14ac:dyDescent="0.25">
      <c r="A50" s="83"/>
      <c r="B50" s="119"/>
      <c r="C50" s="120"/>
      <c r="D50" s="121"/>
      <c r="E50" s="9"/>
      <c r="F50" s="9"/>
      <c r="I50" s="9"/>
    </row>
    <row r="51" spans="1:14" x14ac:dyDescent="0.25">
      <c r="A51" s="83"/>
      <c r="B51" s="119"/>
      <c r="C51" s="120"/>
      <c r="D51" s="121"/>
      <c r="E51" s="9"/>
      <c r="F51" s="9"/>
      <c r="I51" s="9"/>
    </row>
    <row r="52" spans="1:14" x14ac:dyDescent="0.25">
      <c r="A52" s="83"/>
      <c r="B52" s="119"/>
      <c r="C52" s="120"/>
      <c r="D52" s="121"/>
      <c r="E52" s="9"/>
      <c r="F52" s="9"/>
      <c r="I52" s="9"/>
    </row>
    <row r="53" spans="1:14" x14ac:dyDescent="0.25">
      <c r="A53" s="83"/>
      <c r="B53" s="119"/>
      <c r="C53" s="120"/>
      <c r="D53" s="121"/>
      <c r="E53" s="9"/>
      <c r="F53" s="9"/>
      <c r="I53" s="9"/>
    </row>
    <row r="54" spans="1:14" x14ac:dyDescent="0.25">
      <c r="A54" s="83"/>
      <c r="B54" s="119"/>
      <c r="C54" s="120"/>
      <c r="D54" s="121"/>
      <c r="E54" s="9"/>
      <c r="F54" s="9"/>
      <c r="I54" s="9"/>
    </row>
    <row r="55" spans="1:14" x14ac:dyDescent="0.25">
      <c r="A55" s="83"/>
      <c r="B55" s="97"/>
      <c r="C55" s="98"/>
      <c r="D55" s="99"/>
      <c r="E55" s="9"/>
      <c r="F55" s="9"/>
      <c r="I55" s="9"/>
    </row>
    <row r="56" spans="1:14" x14ac:dyDescent="0.25">
      <c r="A56" s="83"/>
      <c r="B56" s="432" t="s">
        <v>500</v>
      </c>
      <c r="C56" s="433"/>
      <c r="D56" s="198">
        <f>SUM(D49:D55)</f>
        <v>0</v>
      </c>
      <c r="F56"/>
      <c r="G56" s="9"/>
    </row>
    <row r="57" spans="1:14" x14ac:dyDescent="0.25">
      <c r="A57" s="83"/>
      <c r="B57" s="83"/>
      <c r="C57" s="83"/>
      <c r="D57" s="83"/>
      <c r="E57" s="9"/>
      <c r="F57" s="9"/>
      <c r="I57" s="9"/>
    </row>
    <row r="58" spans="1:14" x14ac:dyDescent="0.25">
      <c r="A58" s="83"/>
      <c r="B58" s="83"/>
      <c r="C58" s="83"/>
      <c r="D58" s="83"/>
      <c r="E58" s="9"/>
      <c r="F58" s="9"/>
      <c r="I58" s="9"/>
    </row>
    <row r="59" spans="1:14" s="8" customFormat="1" x14ac:dyDescent="0.25">
      <c r="B59" s="163" t="s">
        <v>51</v>
      </c>
      <c r="C59" s="163" t="s">
        <v>53</v>
      </c>
      <c r="D59" s="164" t="s">
        <v>125</v>
      </c>
      <c r="E59" s="9"/>
      <c r="F59" s="9"/>
      <c r="H59"/>
      <c r="I59" s="87"/>
    </row>
    <row r="60" spans="1:14" x14ac:dyDescent="0.25">
      <c r="B60" s="84" cm="1">
        <f t="array" ref="B60">_xlfn._xlws.FILTER(CONTROL!F3:F18, ((CONTROL!L3:L18="EXCLUIDO")) * (CONTROL!L3:L18&lt;&gt;""), "No se encontraron Ingresos Excluidos")</f>
        <v>414505</v>
      </c>
      <c r="C60" s="89" t="str" cm="1">
        <f t="array" ref="C60">_xlfn._xlws.FILTER(CONTROL!G3:G18, ((CONTROL!L3:L18="EXCLUIDO")) * (CONTROL!L3:L18&lt;&gt;""), "No se encontraron Ingresos Excluidos")</f>
        <v>SERVICIO DE TRANSPORTE POR CARRETERA</v>
      </c>
      <c r="D60" s="90" cm="1">
        <f t="array" aca="1" ref="D60" ca="1">_xlfn._xlws.FILTER(CONTROL!K3:K18, ((CONTROL!L3:L18="EXCLUIDO")) * (CONTROL!L3:L18&lt;&gt;""), "No se encontraron Ingresos Excluidos")</f>
        <v>240737456</v>
      </c>
      <c r="E60" s="9"/>
      <c r="F60" s="9"/>
      <c r="I60" s="9"/>
      <c r="N60" s="68"/>
    </row>
    <row r="61" spans="1:14" x14ac:dyDescent="0.25">
      <c r="B61" s="119"/>
      <c r="C61" s="120"/>
      <c r="D61" s="121"/>
      <c r="E61" s="9"/>
      <c r="F61" s="9"/>
      <c r="I61" s="9"/>
      <c r="N61" s="68"/>
    </row>
    <row r="62" spans="1:14" x14ac:dyDescent="0.25">
      <c r="B62" s="119"/>
      <c r="C62" s="120"/>
      <c r="D62" s="121"/>
      <c r="E62" s="9"/>
      <c r="F62" s="9"/>
      <c r="I62" s="9"/>
      <c r="N62" s="68"/>
    </row>
    <row r="63" spans="1:14" x14ac:dyDescent="0.25">
      <c r="B63" s="119"/>
      <c r="C63" s="120"/>
      <c r="D63" s="121"/>
      <c r="E63" s="9"/>
      <c r="F63" s="9"/>
      <c r="I63" s="9"/>
      <c r="N63" s="68"/>
    </row>
    <row r="64" spans="1:14" x14ac:dyDescent="0.25">
      <c r="B64" s="119"/>
      <c r="C64" s="120"/>
      <c r="D64" s="121"/>
      <c r="E64" s="9"/>
      <c r="F64" s="9"/>
      <c r="I64" s="9"/>
      <c r="N64" s="68"/>
    </row>
    <row r="65" spans="1:14" x14ac:dyDescent="0.25">
      <c r="B65" s="119"/>
      <c r="C65" s="120"/>
      <c r="D65" s="121"/>
      <c r="E65" s="9"/>
      <c r="F65" s="9"/>
      <c r="I65" s="9"/>
      <c r="N65" s="68"/>
    </row>
    <row r="66" spans="1:14" x14ac:dyDescent="0.25">
      <c r="B66" s="97"/>
      <c r="C66" s="98"/>
      <c r="D66" s="99"/>
      <c r="E66" s="9"/>
      <c r="F66" s="9"/>
      <c r="I66" s="10"/>
      <c r="J66" s="10"/>
    </row>
    <row r="67" spans="1:14" ht="15" customHeight="1" x14ac:dyDescent="0.25">
      <c r="B67" s="432" t="s">
        <v>140</v>
      </c>
      <c r="C67" s="433"/>
      <c r="D67" s="199">
        <f ca="1">SUM(D60:D66)</f>
        <v>240737456</v>
      </c>
      <c r="E67" s="162">
        <f>SUMIF(Tabla1[NO GRAVADO],"&gt;0",Tabla1[NO GRAVADO])</f>
        <v>242646809.21857136</v>
      </c>
      <c r="F67" s="162">
        <f ca="1">+D67-E67</f>
        <v>-1909353.2185713649</v>
      </c>
      <c r="H67" s="10"/>
      <c r="I67" s="10"/>
      <c r="J67" s="10"/>
    </row>
    <row r="68" spans="1:14" ht="15" customHeight="1" x14ac:dyDescent="0.25">
      <c r="A68" s="83"/>
      <c r="B68" s="83"/>
      <c r="C68" s="83"/>
      <c r="D68" s="83"/>
      <c r="E68" s="83"/>
      <c r="F68" s="116"/>
      <c r="H68" s="10"/>
      <c r="I68" s="10"/>
      <c r="J68" s="10"/>
    </row>
    <row r="69" spans="1:14" ht="15" customHeight="1" x14ac:dyDescent="0.25">
      <c r="A69" s="83"/>
      <c r="B69" s="163" t="s">
        <v>51</v>
      </c>
      <c r="C69" s="163" t="s">
        <v>143</v>
      </c>
      <c r="D69" s="164" t="s">
        <v>125</v>
      </c>
      <c r="E69" s="9"/>
      <c r="F69" s="9"/>
      <c r="H69" s="10"/>
      <c r="I69" s="10"/>
      <c r="J69" s="10"/>
    </row>
    <row r="70" spans="1:14" ht="15" customHeight="1" x14ac:dyDescent="0.25">
      <c r="A70" s="83"/>
      <c r="B70" s="84" t="str" cm="1">
        <f t="array" ref="B70">_xlfn._xlws.FILTER(CONTROL!F25:F40, ((CONTROL!L25:L40="EXENTO") + (CONTROL!L25:L40="NOGRAVADO") + (CONTROL!L25:L40="EXCLUIDO")) * (CONTROL!L25:L40&lt;&gt;""), "No se encontraron Ingresos Exentos, No Gravados o Excluidos")</f>
        <v>No se encontraron Ingresos Exentos, No Gravados o Excluidos</v>
      </c>
      <c r="C70" s="89" t="str" cm="1">
        <f t="array" ref="C70">_xlfn._xlws.FILTER(CONTROL!G25:G40, ((CONTROL!L25:L40="EXENTO") + (CONTROL!L25:L40="NOGRAVADO") + (CONTROL!L25:L40="EXCLUIDO")) * (CONTROL!L25:L40&lt;&gt;""), "No se encontraron Ingresos Exentos, No Gravados o Excluidos")</f>
        <v>No se encontraron Ingresos Exentos, No Gravados o Excluidos</v>
      </c>
      <c r="D70" s="90" t="str" cm="1">
        <f t="array" ref="D70">_xlfn._xlws.FILTER(CONTROL!K25:K40, ((CONTROL!L25:L40="EXENTO") + (CONTROL!L25:L40="NOGRAVADO") + (CONTROL!L25:L40="EXCLUIDO")) * (CONTROL!L25:L40&lt;&gt;""), "No se encontraron Ingresos Exentos, No Gravados o Excluidos")</f>
        <v>No se encontraron Ingresos Exentos, No Gravados o Excluidos</v>
      </c>
      <c r="E70" s="9"/>
      <c r="F70" s="9"/>
      <c r="H70" s="10"/>
      <c r="I70" s="10"/>
      <c r="J70" s="10"/>
    </row>
    <row r="71" spans="1:14" ht="15" customHeight="1" x14ac:dyDescent="0.25">
      <c r="A71" s="83"/>
      <c r="B71" s="119"/>
      <c r="C71" s="120"/>
      <c r="D71" s="121"/>
      <c r="E71" s="9"/>
      <c r="F71" s="9"/>
      <c r="H71" s="10"/>
      <c r="I71" s="10"/>
      <c r="J71" s="10"/>
    </row>
    <row r="72" spans="1:14" ht="15" customHeight="1" x14ac:dyDescent="0.25">
      <c r="A72" s="83"/>
      <c r="B72" s="119"/>
      <c r="C72" s="120"/>
      <c r="D72" s="121"/>
      <c r="E72" s="9"/>
      <c r="F72" s="9"/>
      <c r="H72" s="10"/>
      <c r="I72" s="10"/>
      <c r="J72" s="10"/>
    </row>
    <row r="73" spans="1:14" ht="15" customHeight="1" x14ac:dyDescent="0.25">
      <c r="A73" s="83"/>
      <c r="B73" s="119"/>
      <c r="C73" s="120"/>
      <c r="D73" s="121"/>
      <c r="E73" s="9"/>
      <c r="F73" s="9"/>
      <c r="H73" s="10"/>
      <c r="I73" s="10"/>
      <c r="J73" s="10"/>
    </row>
    <row r="74" spans="1:14" ht="15" customHeight="1" x14ac:dyDescent="0.25">
      <c r="A74" s="83"/>
      <c r="B74" s="119"/>
      <c r="C74" s="120"/>
      <c r="D74" s="121"/>
      <c r="E74" s="9"/>
      <c r="F74" s="9"/>
      <c r="H74" s="10"/>
      <c r="I74" s="10"/>
      <c r="J74" s="10"/>
    </row>
    <row r="75" spans="1:14" ht="15" customHeight="1" x14ac:dyDescent="0.25">
      <c r="A75" s="83"/>
      <c r="B75" s="119"/>
      <c r="C75" s="120"/>
      <c r="D75" s="121"/>
      <c r="E75" s="9"/>
      <c r="F75" s="9"/>
      <c r="H75" s="10"/>
      <c r="I75" s="10"/>
      <c r="J75" s="10"/>
    </row>
    <row r="76" spans="1:14" ht="15" customHeight="1" x14ac:dyDescent="0.25">
      <c r="A76" s="83"/>
      <c r="B76" s="97"/>
      <c r="C76" s="98"/>
      <c r="D76" s="99"/>
      <c r="E76" s="9"/>
      <c r="F76" s="9"/>
      <c r="H76" s="10"/>
      <c r="I76" s="10"/>
      <c r="J76" s="10"/>
    </row>
    <row r="77" spans="1:14" ht="15" customHeight="1" x14ac:dyDescent="0.25">
      <c r="A77" s="83"/>
      <c r="B77" s="432" t="s">
        <v>501</v>
      </c>
      <c r="C77" s="433"/>
      <c r="D77" s="198">
        <f>SUM(D70:D76)</f>
        <v>0</v>
      </c>
      <c r="E77" s="162">
        <f>SUMIF(Tabla1[NO GRAVADO],"&lt;0",Tabla1[NO GRAVADO])</f>
        <v>-3.0315966582857072</v>
      </c>
      <c r="F77" s="162">
        <f>+D77-E77</f>
        <v>3.0315966582857072</v>
      </c>
      <c r="H77" s="10"/>
      <c r="I77" s="10"/>
      <c r="J77" s="10"/>
    </row>
    <row r="78" spans="1:14" ht="15" customHeight="1" x14ac:dyDescent="0.25">
      <c r="A78" s="83"/>
      <c r="B78" s="83"/>
      <c r="C78" s="83"/>
      <c r="D78" s="83"/>
      <c r="E78" s="83"/>
      <c r="F78" s="116"/>
      <c r="H78" s="10"/>
      <c r="I78" s="10"/>
      <c r="J78" s="10"/>
    </row>
    <row r="79" spans="1:14" ht="15" customHeight="1" x14ac:dyDescent="0.25">
      <c r="A79" s="83"/>
      <c r="B79" s="83"/>
      <c r="C79" s="83"/>
      <c r="D79" s="83"/>
      <c r="E79" s="83"/>
      <c r="F79" s="116"/>
      <c r="H79" s="10"/>
      <c r="I79" s="10"/>
      <c r="J79" s="10"/>
    </row>
    <row r="80" spans="1:14" ht="15" customHeight="1" x14ac:dyDescent="0.25">
      <c r="A80" s="83"/>
      <c r="B80" s="439" t="s">
        <v>144</v>
      </c>
      <c r="C80" s="439"/>
      <c r="D80" s="165">
        <f ca="1">D67+D77+D46+D56</f>
        <v>252696011</v>
      </c>
      <c r="E80" s="165">
        <f>E67+E77</f>
        <v>242646806.1869747</v>
      </c>
      <c r="F80" s="165">
        <f ca="1">F67-F77</f>
        <v>-1909356.2501680232</v>
      </c>
      <c r="H80" s="10"/>
      <c r="I80" s="10"/>
      <c r="J80" s="10"/>
    </row>
    <row r="81" spans="1:11" ht="15" customHeight="1" x14ac:dyDescent="0.25">
      <c r="A81" s="83"/>
      <c r="B81" s="83"/>
      <c r="C81" s="83"/>
      <c r="D81" s="83"/>
      <c r="E81" s="83"/>
      <c r="F81" s="83"/>
      <c r="G81" s="116"/>
      <c r="H81" s="10"/>
      <c r="I81" s="10"/>
      <c r="J81" s="10"/>
    </row>
    <row r="82" spans="1:11" x14ac:dyDescent="0.25">
      <c r="B82" s="437" t="s">
        <v>56</v>
      </c>
      <c r="C82" s="437"/>
      <c r="D82" s="437"/>
      <c r="E82" s="122"/>
      <c r="F82" s="83"/>
      <c r="G82" s="83"/>
      <c r="I82" s="10"/>
      <c r="J82" s="10"/>
    </row>
    <row r="83" spans="1:11" x14ac:dyDescent="0.25">
      <c r="A83" s="83"/>
      <c r="B83" s="83"/>
      <c r="C83" s="83"/>
      <c r="D83" s="83"/>
      <c r="E83" s="83"/>
      <c r="F83" s="83"/>
      <c r="G83" s="83"/>
      <c r="H83" s="78"/>
      <c r="I83" s="79"/>
    </row>
    <row r="84" spans="1:11" ht="15.75" x14ac:dyDescent="0.25">
      <c r="B84" s="443" t="s">
        <v>54</v>
      </c>
      <c r="C84" s="444"/>
      <c r="D84" s="173">
        <f ca="1">+D35+D80+E82</f>
        <v>1296878213</v>
      </c>
      <c r="E84" s="173">
        <f>E35+E80</f>
        <v>1296878213.75</v>
      </c>
      <c r="F84" s="173">
        <f ca="1">+D84-E84</f>
        <v>-0.75</v>
      </c>
      <c r="H84" s="9"/>
      <c r="I84" s="79"/>
      <c r="J84" s="9"/>
      <c r="K84" s="10">
        <f>+I84-H84</f>
        <v>0</v>
      </c>
    </row>
    <row r="85" spans="1:11" x14ac:dyDescent="0.25">
      <c r="D85" s="83"/>
      <c r="E85" s="83"/>
      <c r="F85" s="83"/>
      <c r="G85" s="83"/>
      <c r="H85" s="9"/>
      <c r="I85" s="79"/>
      <c r="J85" s="9"/>
      <c r="K85" s="10"/>
    </row>
    <row r="86" spans="1:11" x14ac:dyDescent="0.25">
      <c r="D86" s="83"/>
      <c r="E86" s="83"/>
      <c r="F86" s="83"/>
      <c r="G86" s="83"/>
      <c r="H86" s="9"/>
      <c r="I86" s="79"/>
      <c r="J86" s="9"/>
      <c r="K86" s="10"/>
    </row>
    <row r="87" spans="1:11" x14ac:dyDescent="0.25">
      <c r="B87"/>
      <c r="C87" s="429" t="s">
        <v>58</v>
      </c>
      <c r="D87" s="430"/>
      <c r="E87" s="431"/>
      <c r="F87" s="83"/>
      <c r="G87" s="83"/>
      <c r="H87" s="9"/>
      <c r="I87" s="79"/>
      <c r="J87" s="9"/>
      <c r="K87" s="10"/>
    </row>
    <row r="88" spans="1:11" x14ac:dyDescent="0.25">
      <c r="B88"/>
      <c r="C88" s="429" t="s">
        <v>179</v>
      </c>
      <c r="D88" s="431"/>
      <c r="E88" s="96">
        <f ca="1">+D67+D19</f>
        <v>1284919658</v>
      </c>
      <c r="F88" s="83"/>
      <c r="G88" s="83"/>
      <c r="H88" s="9"/>
      <c r="I88" s="79"/>
      <c r="J88" s="9"/>
      <c r="K88" s="10"/>
    </row>
    <row r="89" spans="1:11" x14ac:dyDescent="0.25">
      <c r="B89"/>
      <c r="C89" s="428" t="s">
        <v>59</v>
      </c>
      <c r="D89" s="428"/>
      <c r="E89" s="428"/>
      <c r="F89" s="83"/>
      <c r="G89" s="83"/>
      <c r="H89" s="9"/>
      <c r="I89" s="79"/>
      <c r="J89" s="9"/>
      <c r="K89" s="10"/>
    </row>
    <row r="90" spans="1:11" x14ac:dyDescent="0.25">
      <c r="B90"/>
      <c r="C90" s="92" t="str">
        <f>+B19</f>
        <v>TOTAL INGRESOS BRUTOS GRAVADOS</v>
      </c>
      <c r="D90" s="93">
        <f ca="1">D19</f>
        <v>1044182202</v>
      </c>
      <c r="E90" s="94">
        <f ca="1">+D90/$E$88</f>
        <v>0.81264396221105994</v>
      </c>
      <c r="F90" s="83"/>
      <c r="G90" s="83"/>
      <c r="H90" s="9"/>
      <c r="I90" s="79"/>
      <c r="J90" s="9"/>
      <c r="K90" s="10"/>
    </row>
    <row r="91" spans="1:11" x14ac:dyDescent="0.25">
      <c r="C91" s="95" t="str">
        <f>+B67</f>
        <v>INGRESOS BRUTOS EXCLUIDOS</v>
      </c>
      <c r="D91" s="85">
        <f ca="1">D67</f>
        <v>240737456</v>
      </c>
      <c r="E91" s="94">
        <f t="shared" ref="E91:E92" ca="1" si="0">+D91/$E$88</f>
        <v>0.18735603778894011</v>
      </c>
      <c r="F91" s="83"/>
      <c r="G91" s="83"/>
      <c r="H91" s="9"/>
      <c r="I91" s="79"/>
      <c r="J91" s="9"/>
      <c r="K91" s="10"/>
    </row>
    <row r="92" spans="1:11" x14ac:dyDescent="0.25">
      <c r="C92" s="95" t="str">
        <f>+B82</f>
        <v>INGRESOS X VENTA DE ACTIVOS FIJOS</v>
      </c>
      <c r="D92" s="85">
        <f>+E82</f>
        <v>0</v>
      </c>
      <c r="E92" s="94">
        <f t="shared" ca="1" si="0"/>
        <v>0</v>
      </c>
      <c r="F92" s="83"/>
      <c r="G92" s="83"/>
      <c r="H92" s="9"/>
      <c r="I92" s="79"/>
      <c r="J92" s="9"/>
      <c r="K92" s="10"/>
    </row>
    <row r="93" spans="1:11" x14ac:dyDescent="0.25">
      <c r="C93" s="123" t="s">
        <v>50</v>
      </c>
      <c r="D93" s="96">
        <f ca="1">SUM(D90:D92)</f>
        <v>1284919658</v>
      </c>
      <c r="E93" s="124">
        <f ca="1">SUM(E90:E92)</f>
        <v>1</v>
      </c>
      <c r="F93" s="83"/>
      <c r="G93" s="83"/>
      <c r="H93" s="9"/>
      <c r="I93" s="79"/>
      <c r="J93" s="9"/>
      <c r="K93" s="10"/>
    </row>
    <row r="94" spans="1:11" x14ac:dyDescent="0.25">
      <c r="D94" s="83"/>
      <c r="E94" s="83"/>
      <c r="F94" s="83"/>
      <c r="G94" s="83"/>
      <c r="H94" s="9"/>
      <c r="I94" s="79"/>
      <c r="J94" s="9"/>
      <c r="K94" s="10"/>
    </row>
    <row r="95" spans="1:11" x14ac:dyDescent="0.25">
      <c r="D95" s="83"/>
      <c r="E95" s="83"/>
      <c r="F95" s="83"/>
      <c r="G95" s="83"/>
      <c r="H95" s="9"/>
      <c r="I95" s="79"/>
      <c r="J95" s="9"/>
      <c r="K95" s="10"/>
    </row>
    <row r="96" spans="1:11" x14ac:dyDescent="0.25">
      <c r="D96" s="83"/>
      <c r="E96" s="83"/>
      <c r="F96" s="83"/>
      <c r="G96" s="83"/>
      <c r="H96" s="9"/>
      <c r="I96" s="79"/>
      <c r="J96" s="9"/>
      <c r="K96" s="10"/>
    </row>
    <row r="97" spans="2:11" ht="15.75" x14ac:dyDescent="0.25">
      <c r="B97" s="388" t="s">
        <v>60</v>
      </c>
      <c r="C97" s="388"/>
      <c r="D97" s="388"/>
      <c r="E97" s="388"/>
      <c r="F97" s="388"/>
      <c r="G97" s="388"/>
      <c r="I97" s="79"/>
      <c r="J97" s="9"/>
      <c r="K97" s="10"/>
    </row>
    <row r="98" spans="2:11" ht="15.75" x14ac:dyDescent="0.25">
      <c r="B98" s="421" t="s">
        <v>7</v>
      </c>
      <c r="C98" s="421"/>
      <c r="D98" s="134" t="s">
        <v>131</v>
      </c>
      <c r="E98" s="134" t="s">
        <v>132</v>
      </c>
      <c r="F98" s="134" t="s">
        <v>62</v>
      </c>
      <c r="G98" s="135" t="s">
        <v>133</v>
      </c>
      <c r="I98" s="79"/>
      <c r="J98" s="9"/>
      <c r="K98" s="10"/>
    </row>
    <row r="99" spans="2:11" ht="15.75" x14ac:dyDescent="0.25">
      <c r="B99" s="132" cm="1">
        <f t="array" ref="B99:B104">IF(CONTROL!F69:F74=0,"",CONTROL!F69:F74)</f>
        <v>24080119</v>
      </c>
      <c r="C99" s="133" t="str" cm="1">
        <f t="array" ref="C99:C104">IF(CONTROL!G69:G74=0,"",CONTROL!G69:G74)</f>
        <v>IVA GENERADO VENTAS 19%</v>
      </c>
      <c r="D99" s="136" cm="1">
        <f t="array" aca="1" ref="D99:D104" ca="1">CONTROL!K69:K74</f>
        <v>198394618</v>
      </c>
      <c r="E99" s="137"/>
      <c r="F99" s="131"/>
      <c r="G99" s="138"/>
      <c r="I99" s="79"/>
      <c r="J99" s="9"/>
      <c r="K99" s="10"/>
    </row>
    <row r="100" spans="2:11" ht="15.75" x14ac:dyDescent="0.25">
      <c r="B100" s="132" t="str">
        <v/>
      </c>
      <c r="C100" s="133" t="str">
        <v/>
      </c>
      <c r="D100" s="136">
        <f ca="1"/>
        <v>0</v>
      </c>
      <c r="E100" s="132"/>
      <c r="F100" s="131"/>
      <c r="G100" s="138"/>
      <c r="I100" s="79"/>
      <c r="J100" s="9"/>
      <c r="K100" s="10"/>
    </row>
    <row r="101" spans="2:11" ht="15.75" x14ac:dyDescent="0.25">
      <c r="B101" s="132" t="str">
        <v/>
      </c>
      <c r="C101" s="133" t="str">
        <v/>
      </c>
      <c r="D101" s="136">
        <f ca="1"/>
        <v>0</v>
      </c>
      <c r="E101" s="139"/>
      <c r="F101" s="140"/>
      <c r="G101" s="138"/>
      <c r="I101" s="79"/>
      <c r="J101" s="9"/>
      <c r="K101" s="10"/>
    </row>
    <row r="102" spans="2:11" ht="15.75" x14ac:dyDescent="0.25">
      <c r="B102" s="132" t="str">
        <v/>
      </c>
      <c r="C102" s="133" t="str">
        <v/>
      </c>
      <c r="D102" s="136">
        <f ca="1"/>
        <v>0</v>
      </c>
      <c r="E102" s="132"/>
      <c r="F102" s="131"/>
      <c r="G102" s="138"/>
      <c r="I102" s="79"/>
      <c r="J102" s="9"/>
      <c r="K102" s="10"/>
    </row>
    <row r="103" spans="2:11" ht="15.75" x14ac:dyDescent="0.25">
      <c r="B103" s="132" t="str">
        <v/>
      </c>
      <c r="C103" s="133" t="str">
        <v/>
      </c>
      <c r="D103" s="136">
        <f ca="1"/>
        <v>0</v>
      </c>
      <c r="E103" s="132"/>
      <c r="F103" s="131"/>
      <c r="G103" s="138"/>
      <c r="I103" s="79"/>
      <c r="J103" s="9"/>
      <c r="K103" s="10"/>
    </row>
    <row r="104" spans="2:11" ht="15.75" x14ac:dyDescent="0.25">
      <c r="B104" s="132" t="str">
        <v/>
      </c>
      <c r="C104" s="133" t="str">
        <v/>
      </c>
      <c r="D104" s="136">
        <f ca="1"/>
        <v>0</v>
      </c>
      <c r="E104" s="132"/>
      <c r="F104" s="131"/>
      <c r="G104" s="138"/>
      <c r="I104" s="79"/>
      <c r="J104" s="9"/>
      <c r="K104" s="10"/>
    </row>
    <row r="105" spans="2:11" ht="15.75" x14ac:dyDescent="0.25">
      <c r="B105" s="132"/>
      <c r="C105" s="86"/>
      <c r="D105" s="136"/>
      <c r="E105" s="132"/>
      <c r="F105" s="131"/>
      <c r="G105" s="138"/>
      <c r="I105" s="79"/>
      <c r="J105" s="9"/>
      <c r="K105" s="10"/>
    </row>
    <row r="106" spans="2:11" ht="15.75" x14ac:dyDescent="0.25">
      <c r="B106" s="132"/>
      <c r="C106" s="86"/>
      <c r="D106" s="136"/>
      <c r="E106" s="132"/>
      <c r="F106" s="131"/>
      <c r="G106" s="138"/>
      <c r="I106" s="79"/>
      <c r="J106" s="9"/>
      <c r="K106" s="10"/>
    </row>
    <row r="107" spans="2:11" ht="15.75" x14ac:dyDescent="0.25">
      <c r="B107" s="132"/>
      <c r="C107" s="86"/>
      <c r="D107" s="136"/>
      <c r="E107" s="132"/>
      <c r="F107" s="131"/>
      <c r="G107" s="138"/>
      <c r="I107" s="79"/>
      <c r="J107" s="9"/>
      <c r="K107" s="10"/>
    </row>
    <row r="108" spans="2:11" ht="15.75" x14ac:dyDescent="0.25">
      <c r="B108" s="132"/>
      <c r="C108" s="86"/>
      <c r="D108" s="136"/>
      <c r="E108" s="132"/>
      <c r="F108" s="131"/>
      <c r="G108" s="138"/>
      <c r="I108" s="79"/>
      <c r="J108" s="9"/>
      <c r="K108" s="10"/>
    </row>
    <row r="109" spans="2:11" ht="15.75" x14ac:dyDescent="0.25">
      <c r="B109" s="424" t="s">
        <v>172</v>
      </c>
      <c r="C109" s="424"/>
      <c r="D109" s="141">
        <f ca="1">SUM(D99:D108)</f>
        <v>198394618</v>
      </c>
      <c r="E109" s="141">
        <f>SUMIF(Tabla1[IVA],"&gt;0",Tabla1[IVA])</f>
        <v>198394617.25</v>
      </c>
      <c r="F109" s="141">
        <f ca="1">D109-E109</f>
        <v>0.75</v>
      </c>
      <c r="G109" s="141">
        <f ca="1">D19*19%</f>
        <v>198394618.38</v>
      </c>
      <c r="I109" s="79"/>
      <c r="J109" s="9"/>
      <c r="K109" s="10"/>
    </row>
    <row r="110" spans="2:11" ht="15.75" x14ac:dyDescent="0.25">
      <c r="B110" s="130"/>
      <c r="C110" s="130"/>
      <c r="D110" s="130"/>
      <c r="E110" s="130"/>
      <c r="F110" s="130"/>
      <c r="G110" s="9"/>
      <c r="I110" s="79"/>
      <c r="J110" s="9"/>
      <c r="K110" s="10"/>
    </row>
    <row r="111" spans="2:11" ht="15.75" x14ac:dyDescent="0.25">
      <c r="B111" s="421" t="s">
        <v>154</v>
      </c>
      <c r="C111" s="421"/>
      <c r="D111" s="134" t="s">
        <v>131</v>
      </c>
      <c r="E111" s="134" t="s">
        <v>132</v>
      </c>
      <c r="F111" s="134" t="s">
        <v>62</v>
      </c>
      <c r="G111" s="135" t="s">
        <v>133</v>
      </c>
      <c r="I111" s="79"/>
      <c r="J111" s="9"/>
      <c r="K111" s="10"/>
    </row>
    <row r="112" spans="2:11" ht="15.75" x14ac:dyDescent="0.25">
      <c r="B112" s="132" t="str" cm="1">
        <f t="array" ref="B112:B121">IF(CONTROL!AJ3:AJ12=0,"",CONTROL!AJ3:AJ12)</f>
        <v>No se encontraron devoluciones en esas cuentas</v>
      </c>
      <c r="C112" s="133" t="str" cm="1">
        <f t="array" ref="C112:C121">IF(CONTROL!AK3:AK12=0,"",CONTROL!AK3:AK12)</f>
        <v/>
      </c>
      <c r="D112" s="136" cm="1">
        <f t="array" ref="D112:D121">CONTROL!AO3:AO12</f>
        <v>0</v>
      </c>
      <c r="E112" s="137"/>
      <c r="F112" s="131"/>
      <c r="G112" s="138"/>
      <c r="I112" s="79"/>
      <c r="J112" s="9"/>
      <c r="K112" s="10"/>
    </row>
    <row r="113" spans="2:11" ht="15.75" x14ac:dyDescent="0.25">
      <c r="B113" s="132" t="str">
        <v/>
      </c>
      <c r="C113" s="133" t="str">
        <v/>
      </c>
      <c r="D113" s="136">
        <v>0</v>
      </c>
      <c r="E113" s="132"/>
      <c r="F113" s="131"/>
      <c r="G113" s="138"/>
      <c r="I113" s="79"/>
      <c r="J113" s="9"/>
      <c r="K113" s="10"/>
    </row>
    <row r="114" spans="2:11" ht="15.75" x14ac:dyDescent="0.25">
      <c r="B114" s="132" t="str">
        <v/>
      </c>
      <c r="C114" s="133" t="str">
        <v/>
      </c>
      <c r="D114" s="136">
        <v>0</v>
      </c>
      <c r="E114" s="139"/>
      <c r="F114" s="140"/>
      <c r="G114" s="138"/>
      <c r="I114" s="79"/>
      <c r="J114" s="9"/>
      <c r="K114" s="10"/>
    </row>
    <row r="115" spans="2:11" ht="15.75" x14ac:dyDescent="0.25">
      <c r="B115" s="132" t="str">
        <v/>
      </c>
      <c r="C115" s="133" t="str">
        <v/>
      </c>
      <c r="D115" s="136">
        <v>0</v>
      </c>
      <c r="E115" s="132"/>
      <c r="F115" s="131"/>
      <c r="G115" s="138"/>
      <c r="I115" s="79"/>
      <c r="J115" s="9"/>
      <c r="K115" s="10"/>
    </row>
    <row r="116" spans="2:11" ht="15.75" x14ac:dyDescent="0.25">
      <c r="B116" s="132" t="str">
        <v/>
      </c>
      <c r="C116" s="133" t="str">
        <v/>
      </c>
      <c r="D116" s="136">
        <v>0</v>
      </c>
      <c r="E116" s="132"/>
      <c r="F116" s="131"/>
      <c r="G116" s="138"/>
      <c r="I116" s="79"/>
      <c r="J116" s="9"/>
      <c r="K116" s="10"/>
    </row>
    <row r="117" spans="2:11" ht="15.75" x14ac:dyDescent="0.25">
      <c r="B117" s="132" t="str">
        <v/>
      </c>
      <c r="C117" s="133" t="str">
        <v/>
      </c>
      <c r="D117" s="136">
        <v>0</v>
      </c>
      <c r="E117" s="132"/>
      <c r="F117" s="131"/>
      <c r="G117" s="138"/>
      <c r="I117" s="79"/>
      <c r="J117" s="9"/>
      <c r="K117" s="10"/>
    </row>
    <row r="118" spans="2:11" ht="15.75" x14ac:dyDescent="0.25">
      <c r="B118" s="132" t="str">
        <v/>
      </c>
      <c r="C118" s="86" t="str">
        <v/>
      </c>
      <c r="D118" s="136">
        <v>0</v>
      </c>
      <c r="E118" s="132"/>
      <c r="F118" s="131"/>
      <c r="G118" s="138"/>
      <c r="I118" s="79"/>
      <c r="J118" s="9"/>
      <c r="K118" s="10"/>
    </row>
    <row r="119" spans="2:11" ht="15.75" x14ac:dyDescent="0.25">
      <c r="B119" s="132" t="str">
        <v/>
      </c>
      <c r="C119" s="86" t="str">
        <v/>
      </c>
      <c r="D119" s="136">
        <v>0</v>
      </c>
      <c r="E119" s="132"/>
      <c r="F119" s="131"/>
      <c r="G119" s="138"/>
      <c r="I119" s="79"/>
      <c r="J119" s="9"/>
      <c r="K119" s="10"/>
    </row>
    <row r="120" spans="2:11" ht="15.75" x14ac:dyDescent="0.25">
      <c r="B120" s="132" t="str">
        <v/>
      </c>
      <c r="C120" s="86" t="str">
        <v/>
      </c>
      <c r="D120" s="136">
        <v>0</v>
      </c>
      <c r="E120" s="132"/>
      <c r="F120" s="131"/>
      <c r="G120" s="138"/>
      <c r="I120" s="79"/>
      <c r="J120" s="9"/>
      <c r="K120" s="10"/>
    </row>
    <row r="121" spans="2:11" ht="15.75" x14ac:dyDescent="0.25">
      <c r="B121" s="132" t="str">
        <v/>
      </c>
      <c r="C121" s="86" t="str">
        <v/>
      </c>
      <c r="D121" s="136">
        <v>0</v>
      </c>
      <c r="E121" s="132"/>
      <c r="F121" s="131"/>
      <c r="G121" s="138"/>
      <c r="I121" s="79"/>
      <c r="J121" s="9"/>
      <c r="K121" s="10"/>
    </row>
    <row r="122" spans="2:11" ht="15.75" x14ac:dyDescent="0.25">
      <c r="B122" s="424" t="s">
        <v>171</v>
      </c>
      <c r="C122" s="424"/>
      <c r="D122" s="141">
        <f>SUM(D112:D121)</f>
        <v>0</v>
      </c>
      <c r="E122" s="141">
        <f>SUMIF(Tabla1[IVA],"&lt;0",Tabla1[IVA])</f>
        <v>0</v>
      </c>
      <c r="F122" s="141">
        <f>D122-E122</f>
        <v>0</v>
      </c>
      <c r="G122" s="141">
        <f>D33*19%</f>
        <v>0</v>
      </c>
      <c r="I122" s="79"/>
      <c r="J122" s="9"/>
      <c r="K122" s="10"/>
    </row>
    <row r="123" spans="2:11" ht="15.75" x14ac:dyDescent="0.25">
      <c r="B123" s="194"/>
      <c r="C123" s="195"/>
      <c r="D123" s="196"/>
      <c r="E123" s="131"/>
      <c r="F123" s="131"/>
      <c r="G123" s="138"/>
      <c r="I123" s="79"/>
      <c r="J123" s="9"/>
      <c r="K123" s="10"/>
    </row>
    <row r="124" spans="2:11" ht="15.75" x14ac:dyDescent="0.25">
      <c r="B124" s="421" t="s">
        <v>9</v>
      </c>
      <c r="C124" s="421"/>
      <c r="D124" s="197">
        <f ca="1">D109-D122</f>
        <v>198394618</v>
      </c>
      <c r="E124" s="197">
        <f>E109-E122</f>
        <v>198394617.25</v>
      </c>
      <c r="F124" s="197">
        <f ca="1">F109-F122</f>
        <v>0.75</v>
      </c>
      <c r="G124" s="197">
        <f ca="1">G109-G122</f>
        <v>198394618.38</v>
      </c>
      <c r="I124" s="79"/>
      <c r="J124" s="9"/>
      <c r="K124" s="10"/>
    </row>
    <row r="125" spans="2:11" ht="15.75" x14ac:dyDescent="0.25">
      <c r="B125" s="130"/>
      <c r="C125" s="130"/>
      <c r="D125" s="130"/>
      <c r="E125" s="130"/>
      <c r="F125" s="130"/>
      <c r="G125" s="9"/>
      <c r="I125" s="79"/>
      <c r="J125" s="9"/>
      <c r="K125" s="10"/>
    </row>
    <row r="126" spans="2:11" ht="15.75" x14ac:dyDescent="0.25">
      <c r="B126" s="130"/>
      <c r="C126" s="130"/>
      <c r="D126" s="130"/>
      <c r="E126" s="130"/>
      <c r="F126" s="130"/>
      <c r="G126" s="9"/>
      <c r="I126" s="79"/>
      <c r="J126" s="9"/>
      <c r="K126" s="10"/>
    </row>
    <row r="127" spans="2:11" x14ac:dyDescent="0.25">
      <c r="B127" s="427" t="s">
        <v>55</v>
      </c>
      <c r="C127" s="427"/>
      <c r="D127" s="142" t="s">
        <v>131</v>
      </c>
      <c r="E127" s="144" t="s">
        <v>132</v>
      </c>
      <c r="F127" s="144" t="s">
        <v>62</v>
      </c>
      <c r="G127" s="9" t="s">
        <v>684</v>
      </c>
      <c r="H127" t="s">
        <v>685</v>
      </c>
      <c r="I127" s="79" t="s">
        <v>686</v>
      </c>
      <c r="J127" s="9"/>
      <c r="K127" s="10"/>
    </row>
    <row r="128" spans="2:11" x14ac:dyDescent="0.25">
      <c r="B128" s="12" cm="1">
        <f t="array" ref="B128:B143">IF(CONTROL!V3:V18=0,"",CONTROL!V3:V18)</f>
        <v>24080205</v>
      </c>
      <c r="C128" s="92" t="str" cm="1">
        <f t="array" ref="C128:C143">IF(CONTROL!W3:W18=0,"",CONTROL!W3:W18)</f>
        <v>IVA POR HONORARIOS 19%</v>
      </c>
      <c r="D128" s="415" cm="1">
        <f t="array" aca="1" ref="D128:D143" ca="1">IF(CONTROL!AA3:AA18=0,0,CONTROL!AA3:AA18)</f>
        <v>852775</v>
      </c>
      <c r="E128" s="9"/>
      <c r="F128" s="9"/>
      <c r="G128" s="9">
        <v>8972494</v>
      </c>
      <c r="H128">
        <v>199773</v>
      </c>
      <c r="I128" s="79">
        <f>+G128-H128</f>
        <v>8772721</v>
      </c>
      <c r="J128" s="9"/>
      <c r="K128" s="10"/>
    </row>
    <row r="129" spans="2:15" x14ac:dyDescent="0.25">
      <c r="B129" s="12">
        <v>24080222</v>
      </c>
      <c r="C129" s="92" t="str">
        <v>IVA POR COMPRAS 19%</v>
      </c>
      <c r="D129" s="415">
        <f ca="1"/>
        <v>609625</v>
      </c>
      <c r="E129" s="9"/>
      <c r="F129" s="9"/>
      <c r="G129" s="9"/>
      <c r="I129" s="79"/>
      <c r="J129" s="9"/>
      <c r="K129" s="10"/>
    </row>
    <row r="130" spans="2:15" x14ac:dyDescent="0.25">
      <c r="B130" s="12" t="str">
        <v/>
      </c>
      <c r="C130" s="92" t="str">
        <v/>
      </c>
      <c r="D130" s="415">
        <f ca="1"/>
        <v>0</v>
      </c>
      <c r="E130" s="9"/>
      <c r="F130" s="9"/>
      <c r="G130" s="9"/>
      <c r="I130" s="79"/>
      <c r="J130" s="9"/>
      <c r="K130" s="10"/>
    </row>
    <row r="131" spans="2:15" x14ac:dyDescent="0.25">
      <c r="B131" s="12" t="str">
        <v/>
      </c>
      <c r="C131" s="92" t="str">
        <v/>
      </c>
      <c r="D131" s="415">
        <f ca="1"/>
        <v>0</v>
      </c>
      <c r="E131" s="9"/>
      <c r="F131" s="9"/>
      <c r="G131" s="9"/>
      <c r="I131" s="79"/>
      <c r="J131" s="9"/>
      <c r="K131" s="10"/>
    </row>
    <row r="132" spans="2:15" x14ac:dyDescent="0.25">
      <c r="B132" s="12" t="str">
        <v/>
      </c>
      <c r="C132" s="92" t="str">
        <v/>
      </c>
      <c r="D132" s="415">
        <f ca="1"/>
        <v>0</v>
      </c>
      <c r="E132" s="9"/>
      <c r="F132" s="9"/>
      <c r="G132" s="9"/>
      <c r="I132" s="79"/>
      <c r="J132" s="9"/>
      <c r="K132" s="10"/>
    </row>
    <row r="133" spans="2:15" x14ac:dyDescent="0.25">
      <c r="B133" s="12" t="str">
        <v/>
      </c>
      <c r="C133" s="92" t="str">
        <v/>
      </c>
      <c r="D133" s="415">
        <f ca="1"/>
        <v>0</v>
      </c>
      <c r="E133" s="9"/>
      <c r="F133" s="9">
        <f ca="1">+D128+D133</f>
        <v>852775</v>
      </c>
      <c r="G133" s="9"/>
      <c r="I133" s="79"/>
      <c r="J133" s="9"/>
      <c r="K133" s="10"/>
    </row>
    <row r="134" spans="2:15" x14ac:dyDescent="0.25">
      <c r="B134" s="12" t="str">
        <v/>
      </c>
      <c r="C134" s="92" t="str">
        <v/>
      </c>
      <c r="D134" s="110">
        <f ca="1"/>
        <v>0</v>
      </c>
      <c r="E134" s="9"/>
      <c r="F134" s="9"/>
      <c r="G134" s="9"/>
      <c r="I134" s="79"/>
      <c r="J134" s="9"/>
      <c r="K134" s="10"/>
    </row>
    <row r="135" spans="2:15" x14ac:dyDescent="0.25">
      <c r="B135" s="12" t="str">
        <v/>
      </c>
      <c r="C135" s="92" t="str">
        <v/>
      </c>
      <c r="D135" s="110">
        <f ca="1"/>
        <v>0</v>
      </c>
      <c r="E135" s="9"/>
      <c r="F135" s="9"/>
      <c r="G135" s="9"/>
      <c r="I135" s="79"/>
      <c r="J135" s="9"/>
      <c r="K135" s="10"/>
    </row>
    <row r="136" spans="2:15" x14ac:dyDescent="0.25">
      <c r="B136" s="12" t="str">
        <v/>
      </c>
      <c r="C136" s="92" t="str">
        <v/>
      </c>
      <c r="D136" s="110">
        <f ca="1"/>
        <v>0</v>
      </c>
      <c r="E136" s="9"/>
      <c r="F136" s="9"/>
      <c r="G136" s="9"/>
      <c r="I136" s="79"/>
      <c r="J136" s="9"/>
      <c r="K136" s="10"/>
    </row>
    <row r="137" spans="2:15" x14ac:dyDescent="0.25">
      <c r="B137" s="12" t="str">
        <v/>
      </c>
      <c r="C137" s="92" t="str">
        <v/>
      </c>
      <c r="D137" s="110">
        <f ca="1"/>
        <v>0</v>
      </c>
      <c r="E137" s="9"/>
      <c r="F137" s="9"/>
      <c r="G137" s="9"/>
      <c r="I137" s="79"/>
      <c r="J137" s="9"/>
      <c r="K137" s="10"/>
    </row>
    <row r="138" spans="2:15" x14ac:dyDescent="0.25">
      <c r="B138" s="12" t="str">
        <v/>
      </c>
      <c r="C138" s="92" t="str">
        <v/>
      </c>
      <c r="D138" s="110">
        <f ca="1"/>
        <v>0</v>
      </c>
      <c r="E138" s="9"/>
      <c r="F138" s="9"/>
      <c r="G138" s="9"/>
      <c r="I138" s="79"/>
      <c r="J138" s="9"/>
      <c r="K138" s="10"/>
    </row>
    <row r="139" spans="2:15" x14ac:dyDescent="0.25">
      <c r="B139" s="12" t="str">
        <v/>
      </c>
      <c r="C139" s="92" t="str">
        <v/>
      </c>
      <c r="D139" s="110">
        <f ca="1"/>
        <v>0</v>
      </c>
      <c r="E139" s="9"/>
      <c r="F139" s="9"/>
      <c r="G139" s="9"/>
      <c r="I139" s="79"/>
      <c r="J139" s="9"/>
      <c r="K139" s="10"/>
    </row>
    <row r="140" spans="2:15" x14ac:dyDescent="0.25">
      <c r="B140" s="12" t="str">
        <v/>
      </c>
      <c r="C140" s="92" t="str">
        <v/>
      </c>
      <c r="D140" s="110">
        <f ca="1"/>
        <v>0</v>
      </c>
      <c r="E140" s="9"/>
      <c r="F140" s="9"/>
      <c r="G140" s="9"/>
      <c r="I140" s="79"/>
      <c r="J140" s="9"/>
      <c r="K140" s="10"/>
    </row>
    <row r="141" spans="2:15" x14ac:dyDescent="0.25">
      <c r="B141" s="84" t="str">
        <v/>
      </c>
      <c r="C141" s="72" t="str">
        <v/>
      </c>
      <c r="D141" s="110">
        <f ca="1"/>
        <v>0</v>
      </c>
      <c r="E141" s="9"/>
      <c r="F141" s="9"/>
      <c r="G141" s="9"/>
      <c r="I141" s="79"/>
      <c r="J141" s="9"/>
      <c r="K141" s="10"/>
    </row>
    <row r="142" spans="2:15" x14ac:dyDescent="0.25">
      <c r="B142" s="84" t="str">
        <v/>
      </c>
      <c r="C142" s="72" t="str">
        <v/>
      </c>
      <c r="D142" s="110">
        <f ca="1"/>
        <v>0</v>
      </c>
      <c r="E142" s="9"/>
      <c r="F142" s="9"/>
      <c r="G142" s="9"/>
      <c r="I142" s="79"/>
      <c r="J142" s="9"/>
      <c r="K142" s="10"/>
    </row>
    <row r="143" spans="2:15" x14ac:dyDescent="0.25">
      <c r="B143" s="12" t="str">
        <v/>
      </c>
      <c r="C143" s="92" t="str">
        <v/>
      </c>
      <c r="D143" s="110">
        <f ca="1"/>
        <v>0</v>
      </c>
      <c r="E143" s="9"/>
      <c r="F143" s="9"/>
      <c r="G143"/>
      <c r="I143" s="68"/>
      <c r="N143" s="69"/>
      <c r="O143" s="77"/>
    </row>
    <row r="144" spans="2:15" x14ac:dyDescent="0.25">
      <c r="B144" s="7"/>
      <c r="C144" s="105"/>
      <c r="D144"/>
      <c r="E144" s="9"/>
      <c r="F144" s="9"/>
      <c r="G144"/>
      <c r="I144" s="68"/>
      <c r="N144" s="69"/>
      <c r="O144" s="77"/>
    </row>
    <row r="145" spans="2:15" x14ac:dyDescent="0.25">
      <c r="B145" s="383"/>
      <c r="C145" s="384" t="s">
        <v>11</v>
      </c>
      <c r="D145" s="143">
        <f ca="1">SUM(D128:D144)</f>
        <v>1462400</v>
      </c>
      <c r="E145" s="9"/>
      <c r="F145" s="9"/>
      <c r="G145"/>
      <c r="I145" s="68"/>
      <c r="N145" s="69"/>
      <c r="O145" s="77"/>
    </row>
    <row r="146" spans="2:15" x14ac:dyDescent="0.25">
      <c r="D146" s="83"/>
      <c r="E146" s="83"/>
      <c r="F146" s="83"/>
      <c r="G146"/>
    </row>
    <row r="147" spans="2:15" x14ac:dyDescent="0.25">
      <c r="B147" s="385"/>
      <c r="C147" s="205" t="s">
        <v>137</v>
      </c>
      <c r="D147" s="145" t="s">
        <v>131</v>
      </c>
      <c r="E147" s="9"/>
      <c r="F147" s="9"/>
      <c r="G147"/>
      <c r="I147" s="68"/>
      <c r="N147" s="88"/>
    </row>
    <row r="148" spans="2:15" x14ac:dyDescent="0.25">
      <c r="B148" s="12" cm="1">
        <f t="array" ref="B148:B158">IF(CONTROL!AC3:AC13=0,"",CONTROL!AC3:AC13)</f>
        <v>24080301</v>
      </c>
      <c r="C148" s="92" t="str" cm="1">
        <f t="array" ref="C148:C158">IF(CONTROL!AD3:AD13=0,"",CONTROL!AD3:AD13)</f>
        <v>IVA POR COMPRAS 19%</v>
      </c>
      <c r="D148" s="110" cm="1">
        <f t="array" aca="1" ref="D148:D158" ca="1">IF(CONTROL!AH3:AH13=0,0,CONTROL!AH3:AH13)</f>
        <v>103150025</v>
      </c>
      <c r="E148" s="83"/>
      <c r="F148" s="83"/>
      <c r="G148"/>
    </row>
    <row r="149" spans="2:15" x14ac:dyDescent="0.25">
      <c r="B149" s="12">
        <v>24080302</v>
      </c>
      <c r="C149" s="92" t="str">
        <v>IVA POR SERVICIOS 19%</v>
      </c>
      <c r="D149" s="110">
        <f ca="1"/>
        <v>1205033</v>
      </c>
      <c r="E149" s="83"/>
      <c r="F149" s="83"/>
      <c r="G149"/>
      <c r="I149" s="69"/>
      <c r="J149" s="69"/>
    </row>
    <row r="150" spans="2:15" x14ac:dyDescent="0.25">
      <c r="B150" s="12">
        <v>24080304</v>
      </c>
      <c r="C150" s="92" t="str">
        <v>IVA POR ARRENDAMIENTOS</v>
      </c>
      <c r="D150" s="110">
        <f ca="1"/>
        <v>47245189</v>
      </c>
      <c r="E150" s="83"/>
      <c r="F150" s="83"/>
      <c r="G150"/>
      <c r="I150" s="69"/>
      <c r="J150" s="69"/>
    </row>
    <row r="151" spans="2:15" x14ac:dyDescent="0.25">
      <c r="B151" s="12" t="str">
        <v/>
      </c>
      <c r="C151" s="92" t="str">
        <v/>
      </c>
      <c r="D151" s="110">
        <f ca="1"/>
        <v>0</v>
      </c>
      <c r="E151" s="83"/>
      <c r="F151" s="83"/>
      <c r="G151"/>
      <c r="I151" s="69"/>
      <c r="J151" s="69"/>
    </row>
    <row r="152" spans="2:15" x14ac:dyDescent="0.25">
      <c r="B152" s="12" t="str">
        <v/>
      </c>
      <c r="C152" s="92" t="str">
        <v/>
      </c>
      <c r="D152" s="110">
        <f ca="1"/>
        <v>0</v>
      </c>
      <c r="E152" s="83"/>
      <c r="F152" s="83"/>
      <c r="G152"/>
      <c r="I152" s="69"/>
      <c r="J152" s="69"/>
    </row>
    <row r="153" spans="2:15" x14ac:dyDescent="0.25">
      <c r="B153" s="12" t="str">
        <v/>
      </c>
      <c r="C153" s="92" t="str">
        <v/>
      </c>
      <c r="D153" s="110">
        <f ca="1"/>
        <v>0</v>
      </c>
      <c r="E153" s="83"/>
      <c r="F153" s="83"/>
      <c r="G153"/>
      <c r="I153" s="69"/>
      <c r="J153" s="69"/>
    </row>
    <row r="154" spans="2:15" x14ac:dyDescent="0.25">
      <c r="B154" s="12" t="str">
        <v/>
      </c>
      <c r="C154" s="92" t="str">
        <v/>
      </c>
      <c r="D154" s="110">
        <f ca="1"/>
        <v>0</v>
      </c>
      <c r="E154" s="83"/>
      <c r="F154" s="83"/>
      <c r="G154"/>
      <c r="I154" s="69"/>
      <c r="J154" s="69"/>
    </row>
    <row r="155" spans="2:15" x14ac:dyDescent="0.25">
      <c r="B155" s="12" t="str">
        <v/>
      </c>
      <c r="C155" s="92" t="str">
        <v/>
      </c>
      <c r="D155" s="110">
        <f ca="1"/>
        <v>0</v>
      </c>
      <c r="E155" s="83"/>
      <c r="F155" s="83"/>
      <c r="G155"/>
      <c r="I155" s="69"/>
      <c r="J155" s="69"/>
    </row>
    <row r="156" spans="2:15" x14ac:dyDescent="0.25">
      <c r="B156" s="12" t="str">
        <v/>
      </c>
      <c r="C156" s="92" t="str">
        <v/>
      </c>
      <c r="D156" s="110">
        <f ca="1"/>
        <v>0</v>
      </c>
      <c r="E156" s="101"/>
      <c r="F156" s="83"/>
      <c r="G156"/>
      <c r="I156" s="69"/>
      <c r="J156" s="69"/>
      <c r="N156" s="69">
        <v>99439255.130000025</v>
      </c>
    </row>
    <row r="157" spans="2:15" x14ac:dyDescent="0.25">
      <c r="B157" s="12" t="str">
        <v/>
      </c>
      <c r="C157" s="92" t="str">
        <v/>
      </c>
      <c r="D157" s="110">
        <f ca="1"/>
        <v>0</v>
      </c>
      <c r="G157" s="10"/>
    </row>
    <row r="158" spans="2:15" x14ac:dyDescent="0.25">
      <c r="B158" s="12" t="str">
        <v/>
      </c>
      <c r="C158" s="92" t="str">
        <v/>
      </c>
      <c r="D158" s="110">
        <f ca="1"/>
        <v>0</v>
      </c>
      <c r="G158"/>
    </row>
    <row r="159" spans="2:15" x14ac:dyDescent="0.25">
      <c r="D159" s="146"/>
      <c r="G159"/>
    </row>
    <row r="160" spans="2:15" x14ac:dyDescent="0.25">
      <c r="B160" s="422" t="s">
        <v>138</v>
      </c>
      <c r="C160" s="422"/>
      <c r="D160" s="147">
        <f ca="1">SUM(D148:D159)</f>
        <v>151600247</v>
      </c>
      <c r="G160"/>
    </row>
    <row r="161" spans="2:7" x14ac:dyDescent="0.25">
      <c r="G161"/>
    </row>
    <row r="162" spans="2:7" x14ac:dyDescent="0.25">
      <c r="B162" s="423" t="s">
        <v>168</v>
      </c>
      <c r="C162" s="423"/>
      <c r="D162" s="193">
        <f ca="1">D145+D160</f>
        <v>153062647</v>
      </c>
      <c r="E162" s="193">
        <f>SUMIF(Tabla112[IVA],"&gt;0",Tabla112[IVA])</f>
        <v>156972919.51999989</v>
      </c>
      <c r="F162" s="193">
        <f ca="1">D162-E162</f>
        <v>-3910272.5199998915</v>
      </c>
      <c r="G162"/>
    </row>
    <row r="163" spans="2:7" x14ac:dyDescent="0.25">
      <c r="G163"/>
    </row>
    <row r="164" spans="2:7" x14ac:dyDescent="0.25">
      <c r="G164"/>
    </row>
    <row r="165" spans="2:7" x14ac:dyDescent="0.25">
      <c r="B165" s="425" t="s">
        <v>166</v>
      </c>
      <c r="C165" s="426"/>
      <c r="D165" s="145" t="s">
        <v>131</v>
      </c>
      <c r="G165"/>
    </row>
    <row r="166" spans="2:7" x14ac:dyDescent="0.25">
      <c r="B166" s="12" cm="1">
        <f t="array" ref="B166:B175">IF(CONTROL!F90:F99=0,"",CONTROL!F90:F99)</f>
        <v>24080120</v>
      </c>
      <c r="C166" s="92" t="str">
        <f>+CONTROL!H49</f>
        <v>24080120 IVA POR DEVOLUCIONES EN COMPRAS 19%</v>
      </c>
      <c r="D166" s="110">
        <f ca="1">+CONTROL!K49</f>
        <v>29538</v>
      </c>
      <c r="G166"/>
    </row>
    <row r="167" spans="2:7" x14ac:dyDescent="0.25">
      <c r="B167" s="12" t="str">
        <v/>
      </c>
      <c r="C167" s="92" t="str">
        <f>+CONTROL!H50</f>
        <v xml:space="preserve"> 0</v>
      </c>
      <c r="D167" s="110">
        <f>+CONTROL!K50</f>
        <v>0</v>
      </c>
      <c r="G167"/>
    </row>
    <row r="168" spans="2:7" x14ac:dyDescent="0.25">
      <c r="B168" s="12" t="str">
        <v/>
      </c>
      <c r="C168" s="92"/>
      <c r="D168" s="110"/>
      <c r="G168"/>
    </row>
    <row r="169" spans="2:7" x14ac:dyDescent="0.25">
      <c r="B169" s="12" t="str">
        <v/>
      </c>
      <c r="C169" s="92"/>
      <c r="D169" s="110"/>
      <c r="G169"/>
    </row>
    <row r="170" spans="2:7" x14ac:dyDescent="0.25">
      <c r="B170" s="12" t="str">
        <v/>
      </c>
      <c r="C170" s="92"/>
      <c r="D170" s="110"/>
      <c r="G170"/>
    </row>
    <row r="171" spans="2:7" x14ac:dyDescent="0.25">
      <c r="B171" s="12" t="str">
        <v/>
      </c>
      <c r="C171" s="92"/>
      <c r="D171" s="110"/>
      <c r="G171"/>
    </row>
    <row r="172" spans="2:7" x14ac:dyDescent="0.25">
      <c r="B172" s="12" t="str">
        <v/>
      </c>
      <c r="C172" s="92"/>
      <c r="D172" s="110"/>
      <c r="G172"/>
    </row>
    <row r="173" spans="2:7" x14ac:dyDescent="0.25">
      <c r="B173" s="12" t="str">
        <v/>
      </c>
      <c r="C173" s="92"/>
      <c r="D173" s="110"/>
      <c r="G173"/>
    </row>
    <row r="174" spans="2:7" x14ac:dyDescent="0.25">
      <c r="B174" s="12" t="str">
        <v/>
      </c>
      <c r="C174" s="92"/>
      <c r="D174" s="110"/>
      <c r="G174"/>
    </row>
    <row r="175" spans="2:7" x14ac:dyDescent="0.25">
      <c r="B175" s="12" t="str">
        <v/>
      </c>
      <c r="C175" s="92"/>
      <c r="D175" s="110"/>
      <c r="G175"/>
    </row>
    <row r="176" spans="2:7" x14ac:dyDescent="0.25">
      <c r="B176" s="12"/>
      <c r="C176" s="92"/>
      <c r="D176" s="110"/>
      <c r="G176"/>
    </row>
    <row r="177" spans="2:7" x14ac:dyDescent="0.25">
      <c r="D177" s="146"/>
      <c r="G177"/>
    </row>
    <row r="178" spans="2:7" x14ac:dyDescent="0.25">
      <c r="B178" s="422" t="s">
        <v>167</v>
      </c>
      <c r="C178" s="422"/>
      <c r="D178" s="147">
        <f ca="1">SUM(D166:D177)</f>
        <v>29538</v>
      </c>
      <c r="E178" s="193">
        <f>-SUMIF(Tabla112[IVA],"&lt;0",Tabla112[IVA])</f>
        <v>353654.42</v>
      </c>
      <c r="F178" s="193">
        <f ca="1">D178-E178</f>
        <v>-324116.42</v>
      </c>
      <c r="G178"/>
    </row>
    <row r="179" spans="2:7" x14ac:dyDescent="0.25">
      <c r="G179"/>
    </row>
    <row r="180" spans="2:7" x14ac:dyDescent="0.25">
      <c r="B180" s="423" t="s">
        <v>169</v>
      </c>
      <c r="C180" s="423"/>
      <c r="D180" s="193">
        <f ca="1">D162-D178</f>
        <v>153033109</v>
      </c>
      <c r="E180" s="193">
        <f>E162-E178</f>
        <v>156619265.0999999</v>
      </c>
      <c r="F180" s="193">
        <f ca="1">F162-F178</f>
        <v>-3586156.0999998916</v>
      </c>
      <c r="G180"/>
    </row>
  </sheetData>
  <mergeCells count="26">
    <mergeCell ref="C89:E89"/>
    <mergeCell ref="C87:E87"/>
    <mergeCell ref="C88:D88"/>
    <mergeCell ref="B67:C67"/>
    <mergeCell ref="B2:G2"/>
    <mergeCell ref="B19:C19"/>
    <mergeCell ref="B82:D82"/>
    <mergeCell ref="B33:C33"/>
    <mergeCell ref="B77:C77"/>
    <mergeCell ref="B35:C35"/>
    <mergeCell ref="B80:C80"/>
    <mergeCell ref="B6:F6"/>
    <mergeCell ref="B84:C84"/>
    <mergeCell ref="B46:C46"/>
    <mergeCell ref="B56:C56"/>
    <mergeCell ref="B98:C98"/>
    <mergeCell ref="B178:C178"/>
    <mergeCell ref="B180:C180"/>
    <mergeCell ref="B162:C162"/>
    <mergeCell ref="B124:C124"/>
    <mergeCell ref="B111:C111"/>
    <mergeCell ref="B122:C122"/>
    <mergeCell ref="B165:C165"/>
    <mergeCell ref="B160:C160"/>
    <mergeCell ref="B109:C109"/>
    <mergeCell ref="B127:C127"/>
  </mergeCells>
  <conditionalFormatting sqref="B39:D45">
    <cfRule type="expression" dxfId="5" priority="2">
      <formula>IF($D39&lt;0,TRUE,FALSE)</formula>
    </cfRule>
  </conditionalFormatting>
  <conditionalFormatting sqref="B49:D55">
    <cfRule type="expression" dxfId="4" priority="1">
      <formula>IF($D49&lt;0,TRUE,FALSE)</formula>
    </cfRule>
  </conditionalFormatting>
  <conditionalFormatting sqref="B70:D76">
    <cfRule type="expression" dxfId="3" priority="3">
      <formula>IF($D70&lt;0,TRUE,FALSE)</formula>
    </cfRule>
  </conditionalFormatting>
  <conditionalFormatting sqref="B8:F17 H8:H17 B60:D66">
    <cfRule type="expression" dxfId="2" priority="5">
      <formula>IF($D8&lt;0,TRUE,FALSE)</formula>
    </cfRule>
  </conditionalFormatting>
  <conditionalFormatting sqref="B22:F31">
    <cfRule type="expression" dxfId="1" priority="4">
      <formula>IF($D22&lt;0,TRUE,FALSE)</formula>
    </cfRule>
  </conditionalFormatting>
  <conditionalFormatting sqref="E18 E20 E32">
    <cfRule type="expression" dxfId="0" priority="7">
      <formula>IF($D18&lt;0,TRUE,FALSE)</formula>
    </cfRule>
  </conditionalFormatting>
  <dataValidations count="1">
    <dataValidation type="list" allowBlank="1" showInputMessage="1" showErrorMessage="1" sqref="G3" xr:uid="{1FD8C151-583F-43FE-922A-BAD5AE1EB103}">
      <formula1>INDIRECT(E3)</formula1>
    </dataValidation>
  </dataValidations>
  <pageMargins left="0.7" right="0.7" top="0.75" bottom="0.75" header="0.3" footer="0.3"/>
  <pageSetup scale="39" orientation="portrait" r:id="rId1"/>
  <colBreaks count="1" manualBreakCount="1">
    <brk id="10" max="1048575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CF5AC2A-FD0D-41A2-9557-D9B074234388}">
          <x14:formula1>
            <xm:f>CONTROL!$B$2:$C$2</xm:f>
          </x14:formula1>
          <xm:sqref>E3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F7196-48FF-49C5-BE29-E57E357AC75D}">
  <sheetPr codeName="Hoja3"/>
  <dimension ref="B1:M83"/>
  <sheetViews>
    <sheetView topLeftCell="C1" zoomScaleNormal="100" workbookViewId="0">
      <selection activeCell="I3" sqref="I3"/>
    </sheetView>
  </sheetViews>
  <sheetFormatPr baseColWidth="10" defaultRowHeight="15" x14ac:dyDescent="0.25"/>
  <cols>
    <col min="2" max="2" width="11.85546875" bestFit="1" customWidth="1"/>
    <col min="3" max="3" width="16.28515625" bestFit="1" customWidth="1"/>
    <col min="4" max="4" width="16.42578125" customWidth="1"/>
    <col min="5" max="5" width="46.5703125" customWidth="1"/>
    <col min="6" max="6" width="20.85546875" style="71" customWidth="1"/>
    <col min="7" max="7" width="18.42578125" customWidth="1"/>
    <col min="8" max="8" width="19" customWidth="1"/>
    <col min="9" max="9" width="16" bestFit="1" customWidth="1"/>
    <col min="10" max="10" width="15.7109375" customWidth="1"/>
    <col min="11" max="11" width="16.42578125" customWidth="1"/>
    <col min="12" max="12" width="15.7109375" customWidth="1"/>
    <col min="14" max="14" width="13.5703125" bestFit="1" customWidth="1"/>
    <col min="15" max="15" width="13" bestFit="1" customWidth="1"/>
  </cols>
  <sheetData>
    <row r="1" spans="2:12" x14ac:dyDescent="0.25">
      <c r="B1" s="188"/>
      <c r="C1" s="188"/>
      <c r="D1" s="171">
        <v>3</v>
      </c>
      <c r="E1" s="170" t="s">
        <v>55</v>
      </c>
    </row>
    <row r="2" spans="2:12" x14ac:dyDescent="0.25">
      <c r="B2" s="188"/>
      <c r="C2" s="188"/>
      <c r="D2" s="171"/>
      <c r="E2" s="170" t="s">
        <v>137</v>
      </c>
      <c r="F2"/>
      <c r="I2" s="445" t="s">
        <v>98</v>
      </c>
      <c r="J2" s="445"/>
    </row>
    <row r="3" spans="2:12" x14ac:dyDescent="0.25">
      <c r="B3" s="188"/>
      <c r="C3" s="188"/>
      <c r="D3" s="171"/>
      <c r="E3" s="170" t="s">
        <v>146</v>
      </c>
      <c r="I3" s="107">
        <f ca="1">+CONSOLIDACION!E91</f>
        <v>0.18735603778894011</v>
      </c>
      <c r="J3" s="107">
        <f ca="1">+CONSOLIDACION!E90</f>
        <v>0.81264396221105994</v>
      </c>
      <c r="K3" s="73"/>
      <c r="L3" s="73"/>
    </row>
    <row r="4" spans="2:12" x14ac:dyDescent="0.25">
      <c r="I4" s="169"/>
      <c r="J4" s="169"/>
    </row>
    <row r="5" spans="2:12" s="7" customFormat="1" x14ac:dyDescent="0.25">
      <c r="B5" s="167" t="s">
        <v>148</v>
      </c>
      <c r="C5" s="167" t="s">
        <v>98</v>
      </c>
      <c r="D5" s="167" t="s">
        <v>51</v>
      </c>
      <c r="E5" s="168" t="s">
        <v>92</v>
      </c>
      <c r="F5" s="160" t="s">
        <v>93</v>
      </c>
      <c r="G5" s="159" t="s">
        <v>94</v>
      </c>
      <c r="H5" s="159" t="s">
        <v>95</v>
      </c>
      <c r="I5" s="159" t="s">
        <v>96</v>
      </c>
      <c r="J5" s="159" t="s">
        <v>97</v>
      </c>
      <c r="K5" s="161" t="s">
        <v>160</v>
      </c>
      <c r="L5" s="159" t="s">
        <v>147</v>
      </c>
    </row>
    <row r="6" spans="2:12" x14ac:dyDescent="0.25">
      <c r="B6" s="172" t="b">
        <v>1</v>
      </c>
      <c r="C6" s="172" t="b">
        <v>1</v>
      </c>
      <c r="D6" s="149" cm="1">
        <f t="array" ref="D6:D10">_xlfn.LET(
    _xlpm.resultado_con_blancos, _xlfn.LET(
        _xlpm.iva_descontable, IF(CONTROL!V3:V18="", "", CONTROL!V3:V18),
        _xlpm.iva_transitorio, IF(CONTROL!AC3:AC18="", "", CONTROL!AC3:AC18),
        IF(D1=1, _xlpm.iva_descontable, IF(D1=2, _xlpm.iva_transitorio, IF(D1=3, _xlfn.VSTACK(_xlpm.iva_descontable, _xlpm.iva_transitorio), "")))
    ),
    _xlfn._xlws.FILTER(_xlpm.resultado_con_blancos, _xlpm.resultado_con_blancos &lt;&gt; "")
)</f>
        <v>24080205</v>
      </c>
      <c r="E6" s="150" t="str">
        <f>_xlfn.LET(_xlpm.resultado, _xlfn.XLOOKUP(D6,CONTROL!$V$23:$V$45,CONTROL!$W$23:$W$45,""), IF(_xlpm.resultado=0, "", _xlpm.resultado))</f>
        <v>IVA POR HONORARIOS 19%</v>
      </c>
      <c r="F6" s="151">
        <f ca="1">_xlfn.XLOOKUP(D6,CONTROL!$V$23:$V$45,CONTROL!$AA$23:$AA$45)</f>
        <v>852775</v>
      </c>
      <c r="G6" s="152">
        <f>_xlfn.XLOOKUP(D6,CONTROL!$V$23:$V$45,CONTROL!$AB$23:$AB$45,0)</f>
        <v>0.19</v>
      </c>
      <c r="H6" s="153">
        <f ca="1">IF(B6, IFERROR(LIQUIDACIÓN!$F6/LIQUIDACIÓN!$G6,0), 0)</f>
        <v>4488289.4736842103</v>
      </c>
      <c r="I6" s="151">
        <f ca="1">IF(AND(B6, C6), LIQUIDACIÓN!$F6*$I$3, 0)</f>
        <v>159772.5451254634</v>
      </c>
      <c r="J6" s="151">
        <f ca="1">IF(B6, IF(C6, LIQUIDACIÓN!$F6*$J$3, F6), 0)</f>
        <v>693002.4548745366</v>
      </c>
      <c r="K6" s="154">
        <f ca="1">IFERROR(+LIQUIDACIÓN!$J6/LIQUIDACIÓN!$G6,0)</f>
        <v>3647381.3414449296</v>
      </c>
      <c r="L6" s="150" t="str">
        <f>IF(LEFT(D6, 6)="240802", "DESCONTABLE", IF(LEFT(D6, 6)="240803", "TRANSITORIO", ""))</f>
        <v>DESCONTABLE</v>
      </c>
    </row>
    <row r="7" spans="2:12" x14ac:dyDescent="0.25">
      <c r="B7" s="172" t="b">
        <v>1</v>
      </c>
      <c r="C7" s="172" t="b">
        <v>1</v>
      </c>
      <c r="D7" s="149">
        <v>24080222</v>
      </c>
      <c r="E7" s="150" t="str">
        <f>_xlfn.LET(_xlpm.resultado, _xlfn.XLOOKUP(D7,CONTROL!$V$23:$V$45,CONTROL!$W$23:$W$45,""), IF(_xlpm.resultado=0, "", _xlpm.resultado))</f>
        <v>IVA POR COMPRAS 19%</v>
      </c>
      <c r="F7" s="151">
        <f ca="1">_xlfn.XLOOKUP(D7,CONTROL!$V$23:$V$45,CONTROL!$AA$23:$AA$45)</f>
        <v>609625</v>
      </c>
      <c r="G7" s="152">
        <f>_xlfn.XLOOKUP(D7,CONTROL!$V$23:$V$45,CONTROL!$AB$23:$AB$45,0)</f>
        <v>0.19</v>
      </c>
      <c r="H7" s="153">
        <f ca="1">IF(B7, IFERROR(LIQUIDACIÓN!$F7/LIQUIDACIÓN!$G7,0), 0)</f>
        <v>3208552.6315789474</v>
      </c>
      <c r="I7" s="151">
        <f ca="1">IF(AND(B7, C7), LIQUIDACIÓN!$F7*$I$3, 0)</f>
        <v>114216.92453708261</v>
      </c>
      <c r="J7" s="151">
        <f ca="1">IF(B7, IF(C7, LIQUIDACIÓN!$F7*$J$3, F7), 0)</f>
        <v>495408.07546291739</v>
      </c>
      <c r="K7" s="154">
        <f ca="1">IFERROR(+LIQUIDACIÓN!$J7/LIQUIDACIÓN!$G7,0)</f>
        <v>2607410.9234890388</v>
      </c>
      <c r="L7" s="150" t="str">
        <f t="shared" ref="L7:L37" si="0">IF(LEFT(D7, 6)="240802", "DESCONTABLE", IF(LEFT(D7, 6)="240803", "TRANSITORIO", ""))</f>
        <v>DESCONTABLE</v>
      </c>
    </row>
    <row r="8" spans="2:12" x14ac:dyDescent="0.25">
      <c r="B8" s="172" t="b">
        <v>1</v>
      </c>
      <c r="C8" s="172" t="b">
        <v>1</v>
      </c>
      <c r="D8" s="149">
        <v>24080301</v>
      </c>
      <c r="E8" s="150" t="str">
        <f>_xlfn.LET(_xlpm.resultado, _xlfn.XLOOKUP(D8,CONTROL!$V$23:$V$45,CONTROL!$W$23:$W$45,""), IF(_xlpm.resultado=0, "", _xlpm.resultado))</f>
        <v>IVA POR COMPRAS 19%</v>
      </c>
      <c r="F8" s="151">
        <f ca="1">_xlfn.XLOOKUP(D8,CONTROL!$V$23:$V$45,CONTROL!$AA$23:$AA$45)</f>
        <v>103150025</v>
      </c>
      <c r="G8" s="152">
        <f>_xlfn.XLOOKUP(D8,CONTROL!$V$23:$V$45,CONTROL!$AB$23:$AB$45,0)</f>
        <v>0.19</v>
      </c>
      <c r="H8" s="153">
        <f ca="1">IF(B8, IFERROR(LIQUIDACIÓN!$F8/LIQUIDACIÓN!$G8,0), 0)</f>
        <v>542894868.42105258</v>
      </c>
      <c r="I8" s="151">
        <f ca="1">IF(AND(B8, C8), LIQUIDACIÓN!$F8*$I$3, 0)</f>
        <v>19325779.981830116</v>
      </c>
      <c r="J8" s="151">
        <f ca="1">IF(B8, IF(C8, LIQUIDACIÓN!$F8*$J$3, F8), 0)</f>
        <v>83824245.018169895</v>
      </c>
      <c r="K8" s="154">
        <f ca="1">IFERROR(+LIQUIDACIÓN!$J8/LIQUIDACIÓN!$G8,0)</f>
        <v>441180236.93773627</v>
      </c>
      <c r="L8" s="150" t="str">
        <f t="shared" si="0"/>
        <v>TRANSITORIO</v>
      </c>
    </row>
    <row r="9" spans="2:12" x14ac:dyDescent="0.25">
      <c r="B9" s="172" t="b">
        <v>1</v>
      </c>
      <c r="C9" s="172" t="b">
        <v>1</v>
      </c>
      <c r="D9" s="149">
        <v>24080302</v>
      </c>
      <c r="E9" s="150" t="str">
        <f>_xlfn.LET(_xlpm.resultado, _xlfn.XLOOKUP(D9,CONTROL!$V$23:$V$45,CONTROL!$W$23:$W$45,""), IF(_xlpm.resultado=0, "", _xlpm.resultado))</f>
        <v>IVA POR SERVICIOS 19%</v>
      </c>
      <c r="F9" s="151">
        <f ca="1">_xlfn.XLOOKUP(D9,CONTROL!$V$23:$V$45,CONTROL!$AA$23:$AA$45)</f>
        <v>1205033</v>
      </c>
      <c r="G9" s="152">
        <f>_xlfn.XLOOKUP(D9,CONTROL!$V$23:$V$45,CONTROL!$AB$23:$AB$45,0)</f>
        <v>0.19</v>
      </c>
      <c r="H9" s="153">
        <f ca="1">IF(B9, IFERROR(LIQUIDACIÓN!$F9/LIQUIDACIÓN!$G9,0), 0)</f>
        <v>6342278.9473684207</v>
      </c>
      <c r="I9" s="151">
        <f ca="1">IF(AND(B9, C9), LIQUIDACIÓN!$F9*$I$3, 0)</f>
        <v>225770.20828491988</v>
      </c>
      <c r="J9" s="151">
        <f ca="1">IF(B9, IF(C9, LIQUIDACIÓN!$F9*$J$3, F9), 0)</f>
        <v>979262.79171508015</v>
      </c>
      <c r="K9" s="154">
        <f ca="1">IFERROR(+LIQUIDACIÓN!$J9/LIQUIDACIÓN!$G9,0)</f>
        <v>5154014.6932372637</v>
      </c>
      <c r="L9" s="150" t="str">
        <f t="shared" si="0"/>
        <v>TRANSITORIO</v>
      </c>
    </row>
    <row r="10" spans="2:12" x14ac:dyDescent="0.25">
      <c r="B10" s="172" t="b">
        <v>1</v>
      </c>
      <c r="C10" s="172" t="b">
        <v>1</v>
      </c>
      <c r="D10" s="149">
        <v>24080304</v>
      </c>
      <c r="E10" s="150" t="str">
        <f>_xlfn.LET(_xlpm.resultado, _xlfn.XLOOKUP(D10,CONTROL!$V$23:$V$45,CONTROL!$W$23:$W$45,""), IF(_xlpm.resultado=0, "", _xlpm.resultado))</f>
        <v>IVA POR ARRENDAMIENTOS</v>
      </c>
      <c r="F10" s="151">
        <f ca="1">_xlfn.XLOOKUP(D10,CONTROL!$V$23:$V$45,CONTROL!$AA$23:$AA$45)</f>
        <v>47245189</v>
      </c>
      <c r="G10" s="152">
        <f>_xlfn.XLOOKUP(D10,CONTROL!$V$23:$V$45,CONTROL!$AB$23:$AB$45,0)</f>
        <v>0.19</v>
      </c>
      <c r="H10" s="153">
        <f ca="1">IF(B10, IFERROR(LIQUIDACIÓN!$F10/LIQUIDACIÓN!$G10,0), 0)</f>
        <v>248658889.47368422</v>
      </c>
      <c r="I10" s="151">
        <f ca="1">IF(AND(B10, C10), LIQUIDACIÓN!$F10*$I$3, 0)</f>
        <v>8851671.4156296179</v>
      </c>
      <c r="J10" s="151">
        <f ca="1">IF(B10, IF(C10, LIQUIDACIÓN!$F10*$J$3, F10), 0)</f>
        <v>38393517.584370382</v>
      </c>
      <c r="K10" s="154">
        <f ca="1">IFERROR(+LIQUIDACIÓN!$J10/LIQUIDACIÓN!$G10,0)</f>
        <v>202071145.18089676</v>
      </c>
      <c r="L10" s="150" t="str">
        <f t="shared" si="0"/>
        <v>TRANSITORIO</v>
      </c>
    </row>
    <row r="11" spans="2:12" x14ac:dyDescent="0.25">
      <c r="B11" s="172" t="b">
        <v>1</v>
      </c>
      <c r="C11" s="172" t="b">
        <v>1</v>
      </c>
      <c r="D11" s="149"/>
      <c r="E11" s="150" t="str">
        <f>_xlfn.LET(_xlpm.resultado, _xlfn.XLOOKUP(D11,CONTROL!$V$23:$V$45,CONTROL!$W$23:$W$45,""), IF(_xlpm.resultado=0, "", _xlpm.resultado))</f>
        <v/>
      </c>
      <c r="F11" s="151">
        <f>_xlfn.XLOOKUP(D11,CONTROL!$V$23:$V$45,CONTROL!$AA$23:$AA$45)</f>
        <v>0</v>
      </c>
      <c r="G11" s="152">
        <f>_xlfn.XLOOKUP(D11,CONTROL!$V$23:$V$45,CONTROL!$AB$23:$AB$45,0)</f>
        <v>0.19</v>
      </c>
      <c r="H11" s="153">
        <f>IF(B11, IFERROR(LIQUIDACIÓN!$F11/LIQUIDACIÓN!$G11,0), 0)</f>
        <v>0</v>
      </c>
      <c r="I11" s="151">
        <f ca="1">IF(AND(B11, C11), LIQUIDACIÓN!$F11*$I$3, 0)</f>
        <v>0</v>
      </c>
      <c r="J11" s="151">
        <f ca="1">IF(B11, IF(C11, LIQUIDACIÓN!$F11*$J$3, F11), 0)</f>
        <v>0</v>
      </c>
      <c r="K11" s="154">
        <f ca="1">IFERROR(+LIQUIDACIÓN!$J11/LIQUIDACIÓN!$G11,0)</f>
        <v>0</v>
      </c>
      <c r="L11" s="150" t="str">
        <f t="shared" si="0"/>
        <v/>
      </c>
    </row>
    <row r="12" spans="2:12" x14ac:dyDescent="0.25">
      <c r="B12" s="172" t="b">
        <v>1</v>
      </c>
      <c r="C12" s="172" t="b">
        <v>1</v>
      </c>
      <c r="D12" s="149"/>
      <c r="E12" s="150" t="str">
        <f>_xlfn.LET(_xlpm.resultado, _xlfn.XLOOKUP(D12,CONTROL!$V$23:$V$45,CONTROL!$W$23:$W$45,""), IF(_xlpm.resultado=0, "", _xlpm.resultado))</f>
        <v/>
      </c>
      <c r="F12" s="151">
        <f>_xlfn.XLOOKUP(D12,CONTROL!$V$23:$V$45,CONTROL!$AA$23:$AA$45)</f>
        <v>0</v>
      </c>
      <c r="G12" s="152">
        <f>_xlfn.XLOOKUP(D12,CONTROL!$V$23:$V$45,CONTROL!$AB$23:$AB$45,0)</f>
        <v>0.19</v>
      </c>
      <c r="H12" s="153">
        <f>IF(B12, IFERROR(LIQUIDACIÓN!$F12/LIQUIDACIÓN!$G12,0), 0)</f>
        <v>0</v>
      </c>
      <c r="I12" s="151">
        <f ca="1">IF(AND(B12, C12), LIQUIDACIÓN!$F12*$I$3, 0)</f>
        <v>0</v>
      </c>
      <c r="J12" s="151">
        <f ca="1">IF(B12, IF(C12, LIQUIDACIÓN!$F12*$J$3, F12), 0)</f>
        <v>0</v>
      </c>
      <c r="K12" s="154">
        <f ca="1">IFERROR(+LIQUIDACIÓN!$J12/LIQUIDACIÓN!$G12,0)</f>
        <v>0</v>
      </c>
      <c r="L12" s="150" t="str">
        <f t="shared" si="0"/>
        <v/>
      </c>
    </row>
    <row r="13" spans="2:12" x14ac:dyDescent="0.25">
      <c r="B13" s="172" t="b">
        <v>1</v>
      </c>
      <c r="C13" s="172" t="b">
        <v>1</v>
      </c>
      <c r="D13" s="149"/>
      <c r="E13" s="150" t="str">
        <f>_xlfn.LET(_xlpm.resultado, _xlfn.XLOOKUP(D13,CONTROL!$V$23:$V$45,CONTROL!$W$23:$W$45,""), IF(_xlpm.resultado=0, "", _xlpm.resultado))</f>
        <v/>
      </c>
      <c r="F13" s="151">
        <f>_xlfn.XLOOKUP(D13,CONTROL!$V$23:$V$45,CONTROL!$AA$23:$AA$45)</f>
        <v>0</v>
      </c>
      <c r="G13" s="152">
        <f>_xlfn.XLOOKUP(D13,CONTROL!$V$23:$V$45,CONTROL!$AB$23:$AB$45,0)</f>
        <v>0.19</v>
      </c>
      <c r="H13" s="153">
        <f>IF(B13, IFERROR(LIQUIDACIÓN!$F13/LIQUIDACIÓN!$G13,0), 0)</f>
        <v>0</v>
      </c>
      <c r="I13" s="151">
        <f ca="1">IF(AND(B13, C13), LIQUIDACIÓN!$F13*$I$3, 0)</f>
        <v>0</v>
      </c>
      <c r="J13" s="151">
        <f ca="1">IF(B13, IF(C13, LIQUIDACIÓN!$F13*$J$3, F13), 0)</f>
        <v>0</v>
      </c>
      <c r="K13" s="154">
        <f ca="1">IFERROR(+LIQUIDACIÓN!$J13/LIQUIDACIÓN!$G13,0)</f>
        <v>0</v>
      </c>
      <c r="L13" s="150" t="str">
        <f t="shared" si="0"/>
        <v/>
      </c>
    </row>
    <row r="14" spans="2:12" x14ac:dyDescent="0.25">
      <c r="B14" s="172" t="b">
        <v>1</v>
      </c>
      <c r="C14" s="172" t="b">
        <v>1</v>
      </c>
      <c r="D14" s="149"/>
      <c r="E14" s="150" t="str">
        <f>_xlfn.LET(_xlpm.resultado, _xlfn.XLOOKUP(D14,CONTROL!$V$23:$V$45,CONTROL!$W$23:$W$45,""), IF(_xlpm.resultado=0, "", _xlpm.resultado))</f>
        <v/>
      </c>
      <c r="F14" s="151">
        <f>_xlfn.XLOOKUP(D14,CONTROL!$V$23:$V$45,CONTROL!$AA$23:$AA$45)</f>
        <v>0</v>
      </c>
      <c r="G14" s="152">
        <f>_xlfn.XLOOKUP(D14,CONTROL!$V$23:$V$45,CONTROL!$AB$23:$AB$45,0)</f>
        <v>0.19</v>
      </c>
      <c r="H14" s="153">
        <f>IF(B14, IFERROR(LIQUIDACIÓN!$F14/LIQUIDACIÓN!$G14,0), 0)</f>
        <v>0</v>
      </c>
      <c r="I14" s="151">
        <f ca="1">IF(AND(B14, C14), LIQUIDACIÓN!$F14*$I$3, 0)</f>
        <v>0</v>
      </c>
      <c r="J14" s="151">
        <f ca="1">IF(B14, IF(C14, LIQUIDACIÓN!$F14*$J$3, F14), 0)</f>
        <v>0</v>
      </c>
      <c r="K14" s="154">
        <f ca="1">IFERROR(+LIQUIDACIÓN!$J14/LIQUIDACIÓN!$G14,0)</f>
        <v>0</v>
      </c>
      <c r="L14" s="150" t="str">
        <f t="shared" si="0"/>
        <v/>
      </c>
    </row>
    <row r="15" spans="2:12" x14ac:dyDescent="0.25">
      <c r="B15" s="172" t="b">
        <v>1</v>
      </c>
      <c r="C15" s="172" t="b">
        <v>1</v>
      </c>
      <c r="D15" s="149"/>
      <c r="E15" s="150" t="str">
        <f>_xlfn.LET(_xlpm.resultado, _xlfn.XLOOKUP(D15,CONTROL!$V$23:$V$45,CONTROL!$W$23:$W$45,""), IF(_xlpm.resultado=0, "", _xlpm.resultado))</f>
        <v/>
      </c>
      <c r="F15" s="151">
        <f>_xlfn.XLOOKUP(D15,CONTROL!$V$23:$V$45,CONTROL!$AA$23:$AA$45)</f>
        <v>0</v>
      </c>
      <c r="G15" s="152">
        <f>_xlfn.XLOOKUP(D15,CONTROL!$V$23:$V$45,CONTROL!$AB$23:$AB$45,0)</f>
        <v>0.19</v>
      </c>
      <c r="H15" s="153">
        <f>IF(B15, IFERROR(LIQUIDACIÓN!$F15/LIQUIDACIÓN!$G15,0), 0)</f>
        <v>0</v>
      </c>
      <c r="I15" s="151">
        <f ca="1">IF(AND(B15, C15), LIQUIDACIÓN!$F15*$I$3, 0)</f>
        <v>0</v>
      </c>
      <c r="J15" s="151">
        <f ca="1">IF(B15, IF(C15, LIQUIDACIÓN!$F15*$J$3, F15), 0)</f>
        <v>0</v>
      </c>
      <c r="K15" s="154">
        <f ca="1">IFERROR(+LIQUIDACIÓN!$J15/LIQUIDACIÓN!$G15,0)</f>
        <v>0</v>
      </c>
      <c r="L15" s="150" t="str">
        <f t="shared" si="0"/>
        <v/>
      </c>
    </row>
    <row r="16" spans="2:12" x14ac:dyDescent="0.25">
      <c r="B16" s="172" t="b">
        <v>1</v>
      </c>
      <c r="C16" s="172" t="b">
        <v>1</v>
      </c>
      <c r="D16" s="149"/>
      <c r="E16" s="150" t="str">
        <f>_xlfn.LET(_xlpm.resultado, _xlfn.XLOOKUP(D16,CONTROL!$V$23:$V$45,CONTROL!$W$23:$W$45,""), IF(_xlpm.resultado=0, "", _xlpm.resultado))</f>
        <v/>
      </c>
      <c r="F16" s="151">
        <f>_xlfn.XLOOKUP(D16,CONTROL!$V$23:$V$45,CONTROL!$AA$23:$AA$45)</f>
        <v>0</v>
      </c>
      <c r="G16" s="152">
        <f>_xlfn.XLOOKUP(D16,CONTROL!$V$23:$V$45,CONTROL!$AB$23:$AB$45,0)</f>
        <v>0.19</v>
      </c>
      <c r="H16" s="153">
        <f>IF(B16, IFERROR(LIQUIDACIÓN!$F16/LIQUIDACIÓN!$G16,0), 0)</f>
        <v>0</v>
      </c>
      <c r="I16" s="151">
        <f ca="1">IF(AND(B16, C16), LIQUIDACIÓN!$F16*$I$3, 0)</f>
        <v>0</v>
      </c>
      <c r="J16" s="151">
        <f ca="1">IF(B16, IF(C16, LIQUIDACIÓN!$F16*$J$3, F16), 0)</f>
        <v>0</v>
      </c>
      <c r="K16" s="154">
        <f ca="1">IFERROR(+LIQUIDACIÓN!$J16/LIQUIDACIÓN!$G16,0)</f>
        <v>0</v>
      </c>
      <c r="L16" s="150" t="str">
        <f t="shared" si="0"/>
        <v/>
      </c>
    </row>
    <row r="17" spans="2:12" x14ac:dyDescent="0.25">
      <c r="B17" s="172" t="b">
        <v>1</v>
      </c>
      <c r="C17" s="172" t="b">
        <v>1</v>
      </c>
      <c r="D17" s="149"/>
      <c r="E17" s="150" t="str">
        <f>_xlfn.LET(_xlpm.resultado, _xlfn.XLOOKUP(D17,CONTROL!$V$23:$V$45,CONTROL!$W$23:$W$45,""), IF(_xlpm.resultado=0, "", _xlpm.resultado))</f>
        <v/>
      </c>
      <c r="F17" s="151">
        <f>_xlfn.XLOOKUP(D17,CONTROL!$V$23:$V$45,CONTROL!$AA$23:$AA$45)</f>
        <v>0</v>
      </c>
      <c r="G17" s="152">
        <f>_xlfn.XLOOKUP(D17,CONTROL!$V$23:$V$45,CONTROL!$AB$23:$AB$45,0)</f>
        <v>0.19</v>
      </c>
      <c r="H17" s="153">
        <f>IF(B17, IFERROR(LIQUIDACIÓN!$F17/LIQUIDACIÓN!$G17,0), 0)</f>
        <v>0</v>
      </c>
      <c r="I17" s="151">
        <f ca="1">IF(AND(B17, C17), LIQUIDACIÓN!$F17*$I$3, 0)</f>
        <v>0</v>
      </c>
      <c r="J17" s="151">
        <f ca="1">IF(B17, IF(C17, LIQUIDACIÓN!$F17*$J$3, F17), 0)</f>
        <v>0</v>
      </c>
      <c r="K17" s="154">
        <f ca="1">IFERROR(+LIQUIDACIÓN!$J17/LIQUIDACIÓN!$G17,0)</f>
        <v>0</v>
      </c>
      <c r="L17" s="150" t="str">
        <f t="shared" si="0"/>
        <v/>
      </c>
    </row>
    <row r="18" spans="2:12" x14ac:dyDescent="0.25">
      <c r="B18" s="172" t="b">
        <v>1</v>
      </c>
      <c r="C18" s="172" t="b">
        <v>1</v>
      </c>
      <c r="D18" s="149"/>
      <c r="E18" s="150" t="str">
        <f>_xlfn.LET(_xlpm.resultado, _xlfn.XLOOKUP(D18,CONTROL!$V$23:$V$45,CONTROL!$W$23:$W$45,""), IF(_xlpm.resultado=0, "", _xlpm.resultado))</f>
        <v/>
      </c>
      <c r="F18" s="151">
        <f>_xlfn.XLOOKUP(D18,CONTROL!$V$23:$V$45,CONTROL!$AA$23:$AA$45)</f>
        <v>0</v>
      </c>
      <c r="G18" s="152">
        <f>_xlfn.XLOOKUP(D18,CONTROL!$V$23:$V$45,CONTROL!$AB$23:$AB$45,0)</f>
        <v>0.19</v>
      </c>
      <c r="H18" s="153">
        <f>IF(B18, IFERROR(LIQUIDACIÓN!$F18/LIQUIDACIÓN!$G18,0), 0)</f>
        <v>0</v>
      </c>
      <c r="I18" s="151">
        <f ca="1">IF(AND(B18, C18), LIQUIDACIÓN!$F18*$I$3, 0)</f>
        <v>0</v>
      </c>
      <c r="J18" s="151">
        <f ca="1">IF(B18, IF(C18, LIQUIDACIÓN!$F18*$J$3, F18), 0)</f>
        <v>0</v>
      </c>
      <c r="K18" s="154">
        <f ca="1">IFERROR(+LIQUIDACIÓN!$J18/LIQUIDACIÓN!$G18,0)</f>
        <v>0</v>
      </c>
      <c r="L18" s="150" t="str">
        <f t="shared" si="0"/>
        <v/>
      </c>
    </row>
    <row r="19" spans="2:12" x14ac:dyDescent="0.25">
      <c r="B19" s="172" t="b">
        <v>1</v>
      </c>
      <c r="C19" s="172" t="b">
        <v>1</v>
      </c>
      <c r="D19" s="149"/>
      <c r="E19" s="150" t="str">
        <f>_xlfn.LET(_xlpm.resultado, _xlfn.XLOOKUP(D19,CONTROL!$V$23:$V$45,CONTROL!$W$23:$W$45,""), IF(_xlpm.resultado=0, "", _xlpm.resultado))</f>
        <v/>
      </c>
      <c r="F19" s="151">
        <f>_xlfn.XLOOKUP(D19,CONTROL!$V$23:$V$45,CONTROL!$AA$23:$AA$45)</f>
        <v>0</v>
      </c>
      <c r="G19" s="152">
        <f>_xlfn.XLOOKUP(D19,CONTROL!$V$23:$V$45,CONTROL!$AB$23:$AB$45,0)</f>
        <v>0.19</v>
      </c>
      <c r="H19" s="153">
        <f>IF(B19, IFERROR(LIQUIDACIÓN!$F19/LIQUIDACIÓN!$G19,0), 0)</f>
        <v>0</v>
      </c>
      <c r="I19" s="151">
        <f ca="1">IF(AND(B19, C19), LIQUIDACIÓN!$F19*$I$3, 0)</f>
        <v>0</v>
      </c>
      <c r="J19" s="151">
        <f ca="1">IF(B19, IF(C19, LIQUIDACIÓN!$F19*$J$3, F19), 0)</f>
        <v>0</v>
      </c>
      <c r="K19" s="154">
        <f ca="1">IFERROR(+LIQUIDACIÓN!$J19/LIQUIDACIÓN!$G19,0)</f>
        <v>0</v>
      </c>
      <c r="L19" s="150" t="str">
        <f t="shared" si="0"/>
        <v/>
      </c>
    </row>
    <row r="20" spans="2:12" x14ac:dyDescent="0.25">
      <c r="B20" s="172" t="b">
        <v>1</v>
      </c>
      <c r="C20" s="172" t="b">
        <v>1</v>
      </c>
      <c r="D20" s="149"/>
      <c r="E20" s="150" t="str">
        <f>_xlfn.LET(_xlpm.resultado, _xlfn.XLOOKUP(D20,CONTROL!$V$23:$V$45,CONTROL!$W$23:$W$45,""), IF(_xlpm.resultado=0, "", _xlpm.resultado))</f>
        <v/>
      </c>
      <c r="F20" s="151">
        <f>_xlfn.XLOOKUP(D20,CONTROL!$V$23:$V$45,CONTROL!$AA$23:$AA$45)</f>
        <v>0</v>
      </c>
      <c r="G20" s="152">
        <f>_xlfn.XLOOKUP(D20,CONTROL!$V$23:$V$45,CONTROL!$AB$23:$AB$45,0)</f>
        <v>0.19</v>
      </c>
      <c r="H20" s="153">
        <f>IF(B20, IFERROR(LIQUIDACIÓN!$F20/LIQUIDACIÓN!$G20,0), 0)</f>
        <v>0</v>
      </c>
      <c r="I20" s="151">
        <f ca="1">IF(AND(B20, C20), LIQUIDACIÓN!$F20*$I$3, 0)</f>
        <v>0</v>
      </c>
      <c r="J20" s="151">
        <f ca="1">IF(B20, IF(C20, LIQUIDACIÓN!$F20*$J$3, F20), 0)</f>
        <v>0</v>
      </c>
      <c r="K20" s="154">
        <f ca="1">IFERROR(+LIQUIDACIÓN!$J20/LIQUIDACIÓN!$G20,0)</f>
        <v>0</v>
      </c>
      <c r="L20" s="150" t="str">
        <f t="shared" si="0"/>
        <v/>
      </c>
    </row>
    <row r="21" spans="2:12" x14ac:dyDescent="0.25">
      <c r="B21" s="172" t="b">
        <v>1</v>
      </c>
      <c r="C21" s="172" t="b">
        <v>1</v>
      </c>
      <c r="D21" s="149"/>
      <c r="E21" s="150" t="str">
        <f>_xlfn.LET(_xlpm.resultado, _xlfn.XLOOKUP(D21,CONTROL!$V$23:$V$45,CONTROL!$W$23:$W$45,""), IF(_xlpm.resultado=0, "", _xlpm.resultado))</f>
        <v/>
      </c>
      <c r="F21" s="151">
        <f>_xlfn.XLOOKUP(D21,CONTROL!$V$23:$V$45,CONTROL!$AA$23:$AA$45)</f>
        <v>0</v>
      </c>
      <c r="G21" s="152">
        <f>_xlfn.XLOOKUP(D21,CONTROL!$V$23:$V$45,CONTROL!$AB$23:$AB$45,0)</f>
        <v>0.19</v>
      </c>
      <c r="H21" s="153">
        <f>IF(B21, IFERROR(LIQUIDACIÓN!$F21/LIQUIDACIÓN!$G21,0), 0)</f>
        <v>0</v>
      </c>
      <c r="I21" s="151">
        <f ca="1">IF(AND(B21, C21), LIQUIDACIÓN!$F21*$I$3, 0)</f>
        <v>0</v>
      </c>
      <c r="J21" s="151">
        <f ca="1">IF(B21, IF(C21, LIQUIDACIÓN!$F21*$J$3, F21), 0)</f>
        <v>0</v>
      </c>
      <c r="K21" s="154">
        <f ca="1">IFERROR(+LIQUIDACIÓN!$J21/LIQUIDACIÓN!$G21,0)</f>
        <v>0</v>
      </c>
      <c r="L21" s="150" t="str">
        <f t="shared" si="0"/>
        <v/>
      </c>
    </row>
    <row r="22" spans="2:12" x14ac:dyDescent="0.25">
      <c r="B22" s="172" t="b">
        <v>1</v>
      </c>
      <c r="C22" s="172" t="b">
        <v>1</v>
      </c>
      <c r="D22" s="149"/>
      <c r="E22" s="150" t="str">
        <f>_xlfn.LET(_xlpm.resultado, _xlfn.XLOOKUP(D22,CONTROL!$V$23:$V$45,CONTROL!$W$23:$W$45,""), IF(_xlpm.resultado=0, "", _xlpm.resultado))</f>
        <v/>
      </c>
      <c r="F22" s="151">
        <f>_xlfn.XLOOKUP(D22,CONTROL!$V$23:$V$45,CONTROL!$AA$23:$AA$45)</f>
        <v>0</v>
      </c>
      <c r="G22" s="152">
        <f>_xlfn.XLOOKUP(D22,CONTROL!$V$23:$V$45,CONTROL!$AB$23:$AB$45,0)</f>
        <v>0.19</v>
      </c>
      <c r="H22" s="153">
        <f>IF(B22, IFERROR(LIQUIDACIÓN!$F22/LIQUIDACIÓN!$G22,0), 0)</f>
        <v>0</v>
      </c>
      <c r="I22" s="151">
        <f ca="1">IF(AND(B22, C22), LIQUIDACIÓN!$F22*$I$3, 0)</f>
        <v>0</v>
      </c>
      <c r="J22" s="151">
        <f ca="1">IF(B22, IF(C22, LIQUIDACIÓN!$F22*$J$3, F22), 0)</f>
        <v>0</v>
      </c>
      <c r="K22" s="154">
        <f ca="1">IFERROR(+LIQUIDACIÓN!$J22/LIQUIDACIÓN!$G22,0)</f>
        <v>0</v>
      </c>
      <c r="L22" s="150" t="str">
        <f t="shared" si="0"/>
        <v/>
      </c>
    </row>
    <row r="23" spans="2:12" x14ac:dyDescent="0.25">
      <c r="B23" s="172" t="b">
        <v>1</v>
      </c>
      <c r="C23" s="172" t="b">
        <v>1</v>
      </c>
      <c r="D23" s="149"/>
      <c r="E23" s="150" t="str">
        <f>_xlfn.LET(_xlpm.resultado, _xlfn.XLOOKUP(D23,CONTROL!$V$23:$V$45,CONTROL!$W$23:$W$45,""), IF(_xlpm.resultado=0, "", _xlpm.resultado))</f>
        <v/>
      </c>
      <c r="F23" s="151">
        <f>_xlfn.XLOOKUP(D23,CONTROL!$V$23:$V$45,CONTROL!$AA$23:$AA$45)</f>
        <v>0</v>
      </c>
      <c r="G23" s="152">
        <f>_xlfn.XLOOKUP(D23,CONTROL!$V$23:$V$45,CONTROL!$AB$23:$AB$45,0)</f>
        <v>0.19</v>
      </c>
      <c r="H23" s="153">
        <f>IF(B23, IFERROR(LIQUIDACIÓN!$F23/LIQUIDACIÓN!$G23,0), 0)</f>
        <v>0</v>
      </c>
      <c r="I23" s="151">
        <f ca="1">IF(AND(B23, C23), LIQUIDACIÓN!$F23*$I$3, 0)</f>
        <v>0</v>
      </c>
      <c r="J23" s="151">
        <f ca="1">IF(B23, IF(C23, LIQUIDACIÓN!$F23*$J$3, F23), 0)</f>
        <v>0</v>
      </c>
      <c r="K23" s="154">
        <f ca="1">IFERROR(+LIQUIDACIÓN!$J23/LIQUIDACIÓN!$G23,0)</f>
        <v>0</v>
      </c>
      <c r="L23" s="150" t="str">
        <f t="shared" si="0"/>
        <v/>
      </c>
    </row>
    <row r="24" spans="2:12" x14ac:dyDescent="0.25">
      <c r="B24" s="172" t="b">
        <v>1</v>
      </c>
      <c r="C24" s="172" t="b">
        <v>1</v>
      </c>
      <c r="D24" s="149"/>
      <c r="E24" s="150" t="str">
        <f>_xlfn.LET(_xlpm.resultado, _xlfn.XLOOKUP(D24,CONTROL!$V$23:$V$45,CONTROL!$W$23:$W$45,""), IF(_xlpm.resultado=0, "", _xlpm.resultado))</f>
        <v/>
      </c>
      <c r="F24" s="151">
        <f>_xlfn.XLOOKUP(D24,CONTROL!$V$23:$V$45,CONTROL!$AA$23:$AA$45)</f>
        <v>0</v>
      </c>
      <c r="G24" s="152">
        <f>_xlfn.XLOOKUP(D24,CONTROL!$V$23:$V$45,CONTROL!$AB$23:$AB$45,0)</f>
        <v>0.19</v>
      </c>
      <c r="H24" s="153">
        <f>IF(B24, IFERROR(LIQUIDACIÓN!$F24/LIQUIDACIÓN!$G24,0), 0)</f>
        <v>0</v>
      </c>
      <c r="I24" s="151">
        <f ca="1">IF(AND(B24, C24), LIQUIDACIÓN!$F24*$I$3, 0)</f>
        <v>0</v>
      </c>
      <c r="J24" s="151">
        <f ca="1">IF(B24, IF(C24, LIQUIDACIÓN!$F24*$J$3, F24), 0)</f>
        <v>0</v>
      </c>
      <c r="K24" s="154">
        <f ca="1">IFERROR(+LIQUIDACIÓN!$J24/LIQUIDACIÓN!$G24,0)</f>
        <v>0</v>
      </c>
      <c r="L24" s="150" t="str">
        <f t="shared" si="0"/>
        <v/>
      </c>
    </row>
    <row r="25" spans="2:12" x14ac:dyDescent="0.25">
      <c r="B25" s="172" t="b">
        <v>1</v>
      </c>
      <c r="C25" s="172" t="b">
        <v>1</v>
      </c>
      <c r="D25" s="149"/>
      <c r="E25" s="150" t="str">
        <f>_xlfn.LET(_xlpm.resultado, _xlfn.XLOOKUP(D25,CONTROL!$V$23:$V$45,CONTROL!$W$23:$W$45,""), IF(_xlpm.resultado=0, "", _xlpm.resultado))</f>
        <v/>
      </c>
      <c r="F25" s="151">
        <f>_xlfn.XLOOKUP(D25,CONTROL!$V$23:$V$45,CONTROL!$AA$23:$AA$45)</f>
        <v>0</v>
      </c>
      <c r="G25" s="152">
        <f>_xlfn.XLOOKUP(D25,CONTROL!$V$23:$V$45,CONTROL!$AB$23:$AB$45,0)</f>
        <v>0.19</v>
      </c>
      <c r="H25" s="153">
        <f>IF(B25, IFERROR(LIQUIDACIÓN!$F25/LIQUIDACIÓN!$G25,0), 0)</f>
        <v>0</v>
      </c>
      <c r="I25" s="151">
        <f ca="1">IF(AND(B25, C25), LIQUIDACIÓN!$F25*$I$3, 0)</f>
        <v>0</v>
      </c>
      <c r="J25" s="151">
        <f ca="1">IF(B25, IF(C25, LIQUIDACIÓN!$F25*$J$3, F25), 0)</f>
        <v>0</v>
      </c>
      <c r="K25" s="154">
        <f ca="1">IFERROR(+LIQUIDACIÓN!$J25/LIQUIDACIÓN!$G25,0)</f>
        <v>0</v>
      </c>
      <c r="L25" s="150" t="str">
        <f t="shared" si="0"/>
        <v/>
      </c>
    </row>
    <row r="26" spans="2:12" x14ac:dyDescent="0.25">
      <c r="B26" s="172" t="b">
        <v>1</v>
      </c>
      <c r="C26" s="172" t="b">
        <v>1</v>
      </c>
      <c r="D26" s="149"/>
      <c r="E26" s="150" t="str">
        <f>_xlfn.LET(_xlpm.resultado, _xlfn.XLOOKUP(D26,CONTROL!$V$23:$V$45,CONTROL!$W$23:$W$45,""), IF(_xlpm.resultado=0, "", _xlpm.resultado))</f>
        <v/>
      </c>
      <c r="F26" s="151">
        <f>_xlfn.XLOOKUP(D26,CONTROL!$V$23:$V$45,CONTROL!$AA$23:$AA$45)</f>
        <v>0</v>
      </c>
      <c r="G26" s="152">
        <f>_xlfn.XLOOKUP(D26,CONTROL!$V$23:$V$45,CONTROL!$AB$23:$AB$45,0)</f>
        <v>0.19</v>
      </c>
      <c r="H26" s="153">
        <f>IF(B26, IFERROR(LIQUIDACIÓN!$F26/LIQUIDACIÓN!$G26,0), 0)</f>
        <v>0</v>
      </c>
      <c r="I26" s="151">
        <f ca="1">IF(AND(B26, C26), LIQUIDACIÓN!$F26*$I$3, 0)</f>
        <v>0</v>
      </c>
      <c r="J26" s="151">
        <f ca="1">IF(B26, IF(C26, LIQUIDACIÓN!$F26*$J$3, F26), 0)</f>
        <v>0</v>
      </c>
      <c r="K26" s="154">
        <f ca="1">IFERROR(+LIQUIDACIÓN!$J26/LIQUIDACIÓN!$G26,0)</f>
        <v>0</v>
      </c>
      <c r="L26" s="150" t="str">
        <f t="shared" si="0"/>
        <v/>
      </c>
    </row>
    <row r="27" spans="2:12" x14ac:dyDescent="0.25">
      <c r="B27" s="172" t="b">
        <v>1</v>
      </c>
      <c r="C27" s="172" t="b">
        <v>1</v>
      </c>
      <c r="D27" s="149"/>
      <c r="E27" s="150" t="str">
        <f>_xlfn.LET(_xlpm.resultado, _xlfn.XLOOKUP(D27,CONTROL!$V$23:$V$45,CONTROL!$W$23:$W$45,""), IF(_xlpm.resultado=0, "", _xlpm.resultado))</f>
        <v/>
      </c>
      <c r="F27" s="151">
        <f>_xlfn.XLOOKUP(D27,CONTROL!$V$23:$V$45,CONTROL!$AA$23:$AA$45)</f>
        <v>0</v>
      </c>
      <c r="G27" s="152">
        <f>_xlfn.XLOOKUP(D27,CONTROL!$V$23:$V$45,CONTROL!$AB$23:$AB$45,0)</f>
        <v>0.19</v>
      </c>
      <c r="H27" s="153">
        <f>IF(B27, IFERROR(LIQUIDACIÓN!$F27/LIQUIDACIÓN!$G27,0), 0)</f>
        <v>0</v>
      </c>
      <c r="I27" s="151">
        <f ca="1">IF(AND(B27, C27), LIQUIDACIÓN!$F27*$I$3, 0)</f>
        <v>0</v>
      </c>
      <c r="J27" s="151">
        <f ca="1">IF(B27, IF(C27, LIQUIDACIÓN!$F27*$J$3, F27), 0)</f>
        <v>0</v>
      </c>
      <c r="K27" s="154">
        <f ca="1">IFERROR(+LIQUIDACIÓN!$J27/LIQUIDACIÓN!$G27,0)</f>
        <v>0</v>
      </c>
      <c r="L27" s="150" t="str">
        <f t="shared" si="0"/>
        <v/>
      </c>
    </row>
    <row r="28" spans="2:12" x14ac:dyDescent="0.25">
      <c r="B28" s="172" t="b">
        <v>0</v>
      </c>
      <c r="C28" s="172" t="b">
        <v>0</v>
      </c>
      <c r="D28" s="149"/>
      <c r="E28" s="150" t="str">
        <f>_xlfn.LET(_xlpm.resultado, _xlfn.XLOOKUP(D28,CONTROL!$V$23:$V$45,CONTROL!$W$23:$W$45,""), IF(_xlpm.resultado=0, "", _xlpm.resultado))</f>
        <v/>
      </c>
      <c r="F28" s="151">
        <f>_xlfn.XLOOKUP(D28,CONTROL!$V$23:$V$45,CONTROL!$AA$23:$AA$45)</f>
        <v>0</v>
      </c>
      <c r="G28" s="152">
        <f>_xlfn.XLOOKUP(D28,CONTROL!$V$23:$V$45,CONTROL!$AB$23:$AB$45,0)</f>
        <v>0.19</v>
      </c>
      <c r="H28" s="153">
        <f>IF(B28, IFERROR(LIQUIDACIÓN!$F28/LIQUIDACIÓN!$G28,0), 0)</f>
        <v>0</v>
      </c>
      <c r="I28" s="151">
        <f>IF(AND(B28, C28), LIQUIDACIÓN!$F28*$I$3, 0)</f>
        <v>0</v>
      </c>
      <c r="J28" s="151">
        <f>IF(B28, IF(C28, LIQUIDACIÓN!$F28*$J$3, F28), 0)</f>
        <v>0</v>
      </c>
      <c r="K28" s="154">
        <f>IFERROR(+LIQUIDACIÓN!$J28/LIQUIDACIÓN!$G28,0)</f>
        <v>0</v>
      </c>
      <c r="L28" s="150" t="str">
        <f t="shared" si="0"/>
        <v/>
      </c>
    </row>
    <row r="29" spans="2:12" x14ac:dyDescent="0.25">
      <c r="B29" s="172" t="b">
        <v>0</v>
      </c>
      <c r="C29" s="172" t="b">
        <v>0</v>
      </c>
      <c r="D29" s="149"/>
      <c r="E29" s="150" t="str">
        <f>_xlfn.LET(_xlpm.resultado, _xlfn.XLOOKUP(D29,CONTROL!$V$23:$V$45,CONTROL!$W$23:$W$45,""), IF(_xlpm.resultado=0, "", _xlpm.resultado))</f>
        <v/>
      </c>
      <c r="F29" s="151">
        <f>_xlfn.XLOOKUP(D29,CONTROL!$V$23:$V$45,CONTROL!$AA$23:$AA$45)</f>
        <v>0</v>
      </c>
      <c r="G29" s="152">
        <f>_xlfn.XLOOKUP(D29,CONTROL!$V$23:$V$45,CONTROL!$AB$23:$AB$45,0)</f>
        <v>0.19</v>
      </c>
      <c r="H29" s="153">
        <f>IF(B29, IFERROR(LIQUIDACIÓN!$F29/LIQUIDACIÓN!$G29,0), 0)</f>
        <v>0</v>
      </c>
      <c r="I29" s="151">
        <f>IF(AND(B29, C29), LIQUIDACIÓN!$F29*$I$3, 0)</f>
        <v>0</v>
      </c>
      <c r="J29" s="151">
        <f>IF(B29, IF(C29, LIQUIDACIÓN!$F29*$J$3, F29), 0)</f>
        <v>0</v>
      </c>
      <c r="K29" s="154">
        <f>IFERROR(+LIQUIDACIÓN!$J29/LIQUIDACIÓN!$G29,0)</f>
        <v>0</v>
      </c>
      <c r="L29" s="150" t="str">
        <f t="shared" si="0"/>
        <v/>
      </c>
    </row>
    <row r="30" spans="2:12" x14ac:dyDescent="0.25">
      <c r="B30" s="172" t="b">
        <v>0</v>
      </c>
      <c r="C30" s="172" t="b">
        <v>0</v>
      </c>
      <c r="D30" s="149"/>
      <c r="E30" s="150" t="str">
        <f>_xlfn.LET(_xlpm.resultado, _xlfn.XLOOKUP(D30,CONTROL!$V$23:$V$45,CONTROL!$W$23:$W$45,""), IF(_xlpm.resultado=0, "", _xlpm.resultado))</f>
        <v/>
      </c>
      <c r="F30" s="151">
        <f>_xlfn.XLOOKUP(D30,CONTROL!$V$23:$V$45,CONTROL!$AA$23:$AA$45)</f>
        <v>0</v>
      </c>
      <c r="G30" s="152">
        <f>_xlfn.XLOOKUP(D30,CONTROL!$V$23:$V$45,CONTROL!$AB$23:$AB$45,0)</f>
        <v>0.19</v>
      </c>
      <c r="H30" s="153">
        <f>IF(B30, IFERROR(LIQUIDACIÓN!$F30/LIQUIDACIÓN!$G30,0), 0)</f>
        <v>0</v>
      </c>
      <c r="I30" s="151">
        <f>IF(AND(B30, C30), LIQUIDACIÓN!$F30*$I$3, 0)</f>
        <v>0</v>
      </c>
      <c r="J30" s="151">
        <f>IF(B30, IF(C30, LIQUIDACIÓN!$F30*$J$3, F30), 0)</f>
        <v>0</v>
      </c>
      <c r="K30" s="154">
        <f>IFERROR(+LIQUIDACIÓN!$J30/LIQUIDACIÓN!$G30,0)</f>
        <v>0</v>
      </c>
      <c r="L30" s="150" t="str">
        <f t="shared" si="0"/>
        <v/>
      </c>
    </row>
    <row r="31" spans="2:12" x14ac:dyDescent="0.25">
      <c r="B31" s="172" t="b">
        <v>0</v>
      </c>
      <c r="C31" s="172" t="b">
        <v>0</v>
      </c>
      <c r="D31" s="149"/>
      <c r="E31" s="150" t="str">
        <f>_xlfn.LET(_xlpm.resultado, _xlfn.XLOOKUP(D31,CONTROL!$V$23:$V$45,CONTROL!$W$23:$W$45,""), IF(_xlpm.resultado=0, "", _xlpm.resultado))</f>
        <v/>
      </c>
      <c r="F31" s="151">
        <f>_xlfn.XLOOKUP(D31,CONTROL!$V$23:$V$45,CONTROL!$AA$23:$AA$45)</f>
        <v>0</v>
      </c>
      <c r="G31" s="152">
        <f>_xlfn.XLOOKUP(D31,CONTROL!$V$23:$V$45,CONTROL!$AB$23:$AB$45,0)</f>
        <v>0.19</v>
      </c>
      <c r="H31" s="153">
        <f>IF(B31, IFERROR(LIQUIDACIÓN!$F31/LIQUIDACIÓN!$G31,0), 0)</f>
        <v>0</v>
      </c>
      <c r="I31" s="151">
        <f>IF(AND(B31, C31), LIQUIDACIÓN!$F31*$I$3, 0)</f>
        <v>0</v>
      </c>
      <c r="J31" s="151">
        <f>IF(B31, IF(C31, LIQUIDACIÓN!$F31*$J$3, F31), 0)</f>
        <v>0</v>
      </c>
      <c r="K31" s="154">
        <f>IFERROR(+LIQUIDACIÓN!$J31/LIQUIDACIÓN!$G31,0)</f>
        <v>0</v>
      </c>
      <c r="L31" s="150" t="str">
        <f t="shared" si="0"/>
        <v/>
      </c>
    </row>
    <row r="32" spans="2:12" x14ac:dyDescent="0.25">
      <c r="B32" s="172" t="b">
        <v>0</v>
      </c>
      <c r="C32" s="172" t="b">
        <v>0</v>
      </c>
      <c r="D32" s="149"/>
      <c r="E32" s="150" t="str">
        <f>_xlfn.LET(_xlpm.resultado, _xlfn.XLOOKUP(D32,CONTROL!$V$23:$V$45,CONTROL!$W$23:$W$45,""), IF(_xlpm.resultado=0, "", _xlpm.resultado))</f>
        <v/>
      </c>
      <c r="F32" s="151">
        <f>_xlfn.XLOOKUP(D32,CONTROL!$V$23:$V$45,CONTROL!$AA$23:$AA$45)</f>
        <v>0</v>
      </c>
      <c r="G32" s="152">
        <f>_xlfn.XLOOKUP(D32,CONTROL!$V$23:$V$45,CONTROL!$AB$23:$AB$45,0)</f>
        <v>0.19</v>
      </c>
      <c r="H32" s="153">
        <f>IF(B32, IFERROR(LIQUIDACIÓN!$F32/LIQUIDACIÓN!$G32,0), 0)</f>
        <v>0</v>
      </c>
      <c r="I32" s="151">
        <f>IF(AND(B32, C32), LIQUIDACIÓN!$F32*$I$3, 0)</f>
        <v>0</v>
      </c>
      <c r="J32" s="151">
        <f>IF(B32, IF(C32, LIQUIDACIÓN!$F32*$J$3, F32), 0)</f>
        <v>0</v>
      </c>
      <c r="K32" s="154">
        <f>IFERROR(+LIQUIDACIÓN!$J32/LIQUIDACIÓN!$G32,0)</f>
        <v>0</v>
      </c>
      <c r="L32" s="150" t="str">
        <f t="shared" si="0"/>
        <v/>
      </c>
    </row>
    <row r="33" spans="2:12" x14ac:dyDescent="0.25">
      <c r="B33" s="172" t="b">
        <v>0</v>
      </c>
      <c r="C33" s="172" t="b">
        <v>0</v>
      </c>
      <c r="D33" s="149"/>
      <c r="E33" s="150" t="str">
        <f>_xlfn.LET(_xlpm.resultado, _xlfn.XLOOKUP(D33,CONTROL!$V$23:$V$45,CONTROL!$W$23:$W$45,""), IF(_xlpm.resultado=0, "", _xlpm.resultado))</f>
        <v/>
      </c>
      <c r="F33" s="151">
        <f>_xlfn.XLOOKUP(D33,CONTROL!$V$23:$V$45,CONTROL!$AA$23:$AA$45)</f>
        <v>0</v>
      </c>
      <c r="G33" s="152">
        <f>_xlfn.XLOOKUP(D33,CONTROL!$V$23:$V$45,CONTROL!$AB$23:$AB$45,0)</f>
        <v>0.19</v>
      </c>
      <c r="H33" s="153">
        <f>IF(B33, IFERROR(LIQUIDACIÓN!$F33/LIQUIDACIÓN!$G33,0), 0)</f>
        <v>0</v>
      </c>
      <c r="I33" s="151">
        <f>IF(AND(B33, C33), LIQUIDACIÓN!$F33*$I$3, 0)</f>
        <v>0</v>
      </c>
      <c r="J33" s="151">
        <f>IF(B33, IF(C33, LIQUIDACIÓN!$F33*$J$3, F33), 0)</f>
        <v>0</v>
      </c>
      <c r="K33" s="154">
        <f>IFERROR(+LIQUIDACIÓN!$J33/LIQUIDACIÓN!$G33,0)</f>
        <v>0</v>
      </c>
      <c r="L33" s="150" t="str">
        <f t="shared" si="0"/>
        <v/>
      </c>
    </row>
    <row r="34" spans="2:12" x14ac:dyDescent="0.25">
      <c r="B34" s="172" t="b">
        <v>0</v>
      </c>
      <c r="C34" s="172" t="b">
        <v>0</v>
      </c>
      <c r="D34" s="149"/>
      <c r="E34" s="150" t="str">
        <f>_xlfn.LET(_xlpm.resultado, _xlfn.XLOOKUP(D34,CONTROL!$V$23:$V$45,CONTROL!$W$23:$W$45,""), IF(_xlpm.resultado=0, "", _xlpm.resultado))</f>
        <v/>
      </c>
      <c r="F34" s="151">
        <f>_xlfn.XLOOKUP(D34,CONTROL!$V$23:$V$45,CONTROL!$AA$23:$AA$45)</f>
        <v>0</v>
      </c>
      <c r="G34" s="152">
        <f>_xlfn.XLOOKUP(D34,CONTROL!$V$23:$V$45,CONTROL!$AB$23:$AB$45,0)</f>
        <v>0.19</v>
      </c>
      <c r="H34" s="153">
        <f>IF(B34, IFERROR(LIQUIDACIÓN!$F34/LIQUIDACIÓN!$G34,0), 0)</f>
        <v>0</v>
      </c>
      <c r="I34" s="151">
        <f>IF(AND(B34, C34), LIQUIDACIÓN!$F34*$I$3, 0)</f>
        <v>0</v>
      </c>
      <c r="J34" s="151">
        <f>IF(B34, IF(C34, LIQUIDACIÓN!$F34*$J$3, F34), 0)</f>
        <v>0</v>
      </c>
      <c r="K34" s="154">
        <f>IFERROR(+LIQUIDACIÓN!$J34/LIQUIDACIÓN!$G34,0)</f>
        <v>0</v>
      </c>
      <c r="L34" s="150" t="str">
        <f t="shared" si="0"/>
        <v/>
      </c>
    </row>
    <row r="35" spans="2:12" x14ac:dyDescent="0.25">
      <c r="B35" s="172" t="b">
        <v>0</v>
      </c>
      <c r="C35" s="172" t="b">
        <v>0</v>
      </c>
      <c r="D35" s="149"/>
      <c r="E35" s="150" t="str">
        <f>_xlfn.LET(_xlpm.resultado, _xlfn.XLOOKUP(D35,CONTROL!$V$23:$V$45,CONTROL!$W$23:$W$45,""), IF(_xlpm.resultado=0, "", _xlpm.resultado))</f>
        <v/>
      </c>
      <c r="F35" s="151">
        <f>_xlfn.XLOOKUP(D35,CONTROL!$V$23:$V$45,CONTROL!$AA$23:$AA$45)</f>
        <v>0</v>
      </c>
      <c r="G35" s="152">
        <f>_xlfn.XLOOKUP(D35,CONTROL!$V$23:$V$45,CONTROL!$AB$23:$AB$45,0)</f>
        <v>0.19</v>
      </c>
      <c r="H35" s="153">
        <f>IF(B35, IFERROR(LIQUIDACIÓN!$F35/LIQUIDACIÓN!$G35,0), 0)</f>
        <v>0</v>
      </c>
      <c r="I35" s="151">
        <f>IF(AND(B35, C35), LIQUIDACIÓN!$F35*$I$3, 0)</f>
        <v>0</v>
      </c>
      <c r="J35" s="151">
        <f>IF(B35, IF(C35, LIQUIDACIÓN!$F35*$J$3, F35), 0)</f>
        <v>0</v>
      </c>
      <c r="K35" s="154">
        <f>IFERROR(+LIQUIDACIÓN!$J35/LIQUIDACIÓN!$G35,0)</f>
        <v>0</v>
      </c>
      <c r="L35" s="150" t="str">
        <f t="shared" si="0"/>
        <v/>
      </c>
    </row>
    <row r="36" spans="2:12" x14ac:dyDescent="0.25">
      <c r="B36" s="172" t="b">
        <v>0</v>
      </c>
      <c r="C36" s="172" t="b">
        <v>0</v>
      </c>
      <c r="D36" s="149"/>
      <c r="E36" s="150" t="str">
        <f>_xlfn.LET(_xlpm.resultado, _xlfn.XLOOKUP(D36,CONTROL!$V$23:$V$45,CONTROL!$W$23:$W$45,""), IF(_xlpm.resultado=0, "", _xlpm.resultado))</f>
        <v/>
      </c>
      <c r="F36" s="151">
        <f>_xlfn.XLOOKUP(D36,CONTROL!$V$23:$V$45,CONTROL!$AA$23:$AA$45)</f>
        <v>0</v>
      </c>
      <c r="G36" s="152">
        <f>_xlfn.XLOOKUP(D36,CONTROL!$V$23:$V$45,CONTROL!$AB$23:$AB$45,0)</f>
        <v>0.19</v>
      </c>
      <c r="H36" s="153">
        <f>IF(B36, IFERROR(LIQUIDACIÓN!$F36/LIQUIDACIÓN!$G36,0), 0)</f>
        <v>0</v>
      </c>
      <c r="I36" s="151">
        <f>IF(AND(B36, C36), LIQUIDACIÓN!$F36*$I$3, 0)</f>
        <v>0</v>
      </c>
      <c r="J36" s="151">
        <f>IF(B36, IF(C36, LIQUIDACIÓN!$F36*$J$3, F36), 0)</f>
        <v>0</v>
      </c>
      <c r="K36" s="154">
        <f>IFERROR(+LIQUIDACIÓN!$J36/LIQUIDACIÓN!$G36,0)</f>
        <v>0</v>
      </c>
      <c r="L36" s="150" t="str">
        <f t="shared" si="0"/>
        <v/>
      </c>
    </row>
    <row r="37" spans="2:12" ht="15.75" thickBot="1" x14ac:dyDescent="0.3">
      <c r="B37" s="172" t="b">
        <v>0</v>
      </c>
      <c r="C37" s="172" t="b">
        <v>0</v>
      </c>
      <c r="D37" s="149"/>
      <c r="E37" s="150" t="str">
        <f>_xlfn.LET(_xlpm.resultado, _xlfn.XLOOKUP(D37,CONTROL!$V$23:$V$45,CONTROL!$W$23:$W$45,""), IF(_xlpm.resultado=0, "", _xlpm.resultado))</f>
        <v/>
      </c>
      <c r="F37" s="151">
        <f>_xlfn.XLOOKUP(D37,CONTROL!$V$23:$V$45,CONTROL!$AA$23:$AA$45)</f>
        <v>0</v>
      </c>
      <c r="G37" s="152">
        <f>_xlfn.XLOOKUP(D37,CONTROL!$V$23:$V$45,CONTROL!$AB$23:$AB$45,0)</f>
        <v>0.19</v>
      </c>
      <c r="H37" s="153">
        <f>IF(B37, IFERROR(LIQUIDACIÓN!$F37/LIQUIDACIÓN!$G37,0), 0)</f>
        <v>0</v>
      </c>
      <c r="I37" s="151">
        <f>IF(AND(B37, C37), LIQUIDACIÓN!$F37*$I$3, 0)</f>
        <v>0</v>
      </c>
      <c r="J37" s="151">
        <f>IF(B37, IF(C37, LIQUIDACIÓN!$F37*$J$3, F37), 0)</f>
        <v>0</v>
      </c>
      <c r="K37" s="154">
        <f>IFERROR(+LIQUIDACIÓN!$J37/LIQUIDACIÓN!$G37,0)</f>
        <v>0</v>
      </c>
      <c r="L37" s="150" t="str">
        <f t="shared" si="0"/>
        <v/>
      </c>
    </row>
    <row r="38" spans="2:12" ht="15.75" thickTop="1" x14ac:dyDescent="0.25">
      <c r="B38" s="155">
        <f>COUNTIF($B$6:$B$37,TRUE)</f>
        <v>22</v>
      </c>
      <c r="C38" s="155"/>
      <c r="D38" s="155"/>
      <c r="E38" s="156"/>
      <c r="F38" s="157">
        <f ca="1">SUM(F6:F37)</f>
        <v>153062647</v>
      </c>
      <c r="G38" s="156"/>
      <c r="H38" s="157">
        <f ca="1">SUBTOTAL(109,LIQUIDACIÓN!$H$6:$H$37)</f>
        <v>805592878.94736826</v>
      </c>
      <c r="I38" s="157">
        <f ca="1">SUBTOTAL(109,LIQUIDACIÓN!$I$6:$I$37)</f>
        <v>28677211.0754072</v>
      </c>
      <c r="J38" s="157">
        <f ca="1">SUBTOTAL(109,LIQUIDACIÓN!$J$6:$J$37)</f>
        <v>124385435.92459282</v>
      </c>
      <c r="K38" s="158">
        <f ca="1">SUBTOTAL(109,LIQUIDACIÓN!$K$6:$K$37)</f>
        <v>654660189.07680416</v>
      </c>
      <c r="L38" s="158">
        <f>COUNT(L6:L37)</f>
        <v>0</v>
      </c>
    </row>
    <row r="40" spans="2:12" x14ac:dyDescent="0.25">
      <c r="D40" s="167" t="s">
        <v>51</v>
      </c>
      <c r="E40" s="168" t="s">
        <v>292</v>
      </c>
      <c r="F40" s="160" t="s">
        <v>93</v>
      </c>
      <c r="G40" s="159" t="s">
        <v>94</v>
      </c>
      <c r="H40" s="159" t="s">
        <v>95</v>
      </c>
      <c r="I40" s="159" t="s">
        <v>96</v>
      </c>
      <c r="J40" s="159" t="s">
        <v>97</v>
      </c>
      <c r="K40" s="161" t="s">
        <v>160</v>
      </c>
    </row>
    <row r="41" spans="2:12" x14ac:dyDescent="0.25">
      <c r="D41" s="149" cm="1">
        <f t="array" ref="D41">_xlfn._xlws.FILTER(CONSOLIDACION!B166:B176,CONSOLIDACION!B166:B176&lt;&gt;"")</f>
        <v>24080120</v>
      </c>
      <c r="E41" s="150" t="str" cm="1">
        <f t="array" ref="E41:E42">_xlfn._xlws.FILTER(CONSOLIDACION!C166:C176,CONSOLIDACION!C166:C176&lt;&gt;"")</f>
        <v>24080120 IVA POR DEVOLUCIONES EN COMPRAS 19%</v>
      </c>
      <c r="F41" s="153">
        <f ca="1">_xlfn.XLOOKUP(D41,CONSOLIDACION!$B$166:$B$176,CONSOLIDACION!$D$166:$D$176,0)</f>
        <v>29538</v>
      </c>
      <c r="G41" s="152">
        <f>IFERROR(VALUE(SUBSTITUTE(_xlfn.TEXTAFTER(E41, " ", -1), "%", ""))/100, "0")</f>
        <v>0.19</v>
      </c>
      <c r="H41" s="153">
        <f>IF(B41, IFERROR(LIQUIDACIÓN!$F41/LIQUIDACIÓN!$G41,0), 0)</f>
        <v>0</v>
      </c>
      <c r="I41" s="153">
        <f ca="1">F41*$I$3</f>
        <v>5534.1226442097131</v>
      </c>
      <c r="J41" s="153">
        <f ca="1">F41*$J$3</f>
        <v>24003.87735579029</v>
      </c>
      <c r="K41" s="153">
        <f ca="1">J41/G41</f>
        <v>126336.19660942258</v>
      </c>
    </row>
    <row r="42" spans="2:12" x14ac:dyDescent="0.25">
      <c r="D42" s="149"/>
      <c r="E42" s="150" t="str">
        <v xml:space="preserve"> 0</v>
      </c>
      <c r="F42" s="153">
        <f>_xlfn.XLOOKUP(D42,CONSOLIDACION!$B$166:$B$176,CONSOLIDACION!$D$166:$D$176,0)</f>
        <v>0</v>
      </c>
      <c r="G42" s="152">
        <f>IFERROR(VALUE(SUBSTITUTE(_xlfn.TEXTAFTER(E42, " ", -1), "%", ""))/100, "0")</f>
        <v>0</v>
      </c>
      <c r="H42" s="153">
        <f>IF(B42, IFERROR(LIQUIDACIÓN!$F42/LIQUIDACIÓN!$G42,0), 0)</f>
        <v>0</v>
      </c>
      <c r="I42" s="153">
        <f ca="1">F42*$I$3</f>
        <v>0</v>
      </c>
      <c r="J42" s="153">
        <f ca="1">F42*$J$3</f>
        <v>0</v>
      </c>
      <c r="K42" s="153" t="e">
        <f ca="1">J42/G42</f>
        <v>#DIV/0!</v>
      </c>
    </row>
    <row r="43" spans="2:12" x14ac:dyDescent="0.25">
      <c r="D43" s="149"/>
      <c r="E43" s="150"/>
      <c r="F43" s="153">
        <f>_xlfn.XLOOKUP(D43,CONSOLIDACION!$B$166:$B$176,CONSOLIDACION!$D$166:$D$176,0)</f>
        <v>0</v>
      </c>
      <c r="G43" s="152" t="str">
        <f t="shared" ref="G43" si="1">IFERROR(VALUE(SUBSTITUTE(_xlfn.TEXTAFTER(E43, " ", -1), "%", ""))/100, "0")</f>
        <v>0</v>
      </c>
      <c r="H43" s="153">
        <f>IF(B43, IFERROR(LIQUIDACIÓN!$F43/LIQUIDACIÓN!$G43,0), 0)</f>
        <v>0</v>
      </c>
      <c r="I43" s="153">
        <f ca="1">F43*$I$3</f>
        <v>0</v>
      </c>
      <c r="J43" s="153">
        <f ca="1">F43*$J$3</f>
        <v>0</v>
      </c>
      <c r="K43" s="153" t="e">
        <f ca="1">J43/G43</f>
        <v>#DIV/0!</v>
      </c>
    </row>
    <row r="44" spans="2:12" x14ac:dyDescent="0.25">
      <c r="D44" s="447" t="s">
        <v>50</v>
      </c>
      <c r="E44" s="448"/>
      <c r="F44" s="160">
        <f ca="1">SUM(F41:F43)</f>
        <v>29538</v>
      </c>
      <c r="G44" s="160"/>
      <c r="H44" s="160">
        <f t="shared" ref="H44:J44" si="2">SUM(H41:H43)</f>
        <v>0</v>
      </c>
      <c r="I44" s="160">
        <f t="shared" ca="1" si="2"/>
        <v>5534.1226442097131</v>
      </c>
      <c r="J44" s="160">
        <f t="shared" ca="1" si="2"/>
        <v>24003.87735579029</v>
      </c>
      <c r="K44" s="160" t="e">
        <f ca="1">SUM(K41:K43)</f>
        <v>#DIV/0!</v>
      </c>
    </row>
    <row r="47" spans="2:12" x14ac:dyDescent="0.25">
      <c r="E47" s="446" t="str">
        <f>CONCATENATE("LIQUIDACIÓN IVA ",CONSOLIDACION!$C$3," ",CONSOLIDACION!$G$3)</f>
        <v xml:space="preserve">LIQUIDACIÓN IVA  </v>
      </c>
      <c r="F47" s="446"/>
      <c r="G47" s="446"/>
    </row>
    <row r="48" spans="2:12" x14ac:dyDescent="0.25">
      <c r="F48" s="181" t="s">
        <v>152</v>
      </c>
      <c r="G48" s="180" t="s">
        <v>479</v>
      </c>
      <c r="I48" s="180" t="s">
        <v>163</v>
      </c>
      <c r="J48" s="180" t="s">
        <v>63</v>
      </c>
    </row>
    <row r="49" spans="4:13" x14ac:dyDescent="0.25">
      <c r="E49" t="s">
        <v>99</v>
      </c>
      <c r="F49" s="410">
        <f ca="1">IF($I$49=1, CONSOLIDACION!$D$109, IF($I$49=2, CONSOLIDACION!$E$109, 0))</f>
        <v>198394618</v>
      </c>
      <c r="G49" s="410">
        <f ca="1">IF($I$49=1, CONSOLIDACION!$D$109, IF($I$49=2, CONSOLIDACION!$E$109, 0))</f>
        <v>198394618</v>
      </c>
      <c r="I49" s="192">
        <v>1</v>
      </c>
      <c r="J49" s="192"/>
    </row>
    <row r="50" spans="4:13" ht="15.75" thickBot="1" x14ac:dyDescent="0.3">
      <c r="E50" t="s">
        <v>100</v>
      </c>
      <c r="F50" s="410">
        <f ca="1">IF($I$49=1,CONSOLIDACION!$D$178,IF(LIQUIDACIÓN!$I$49=2,CONSOLIDACION!$E$178))*$J$3</f>
        <v>24003.87735579029</v>
      </c>
      <c r="G50" s="410">
        <f ca="1">IF($I$49=1,CONSOLIDACION!$D$178,IF(LIQUIDACIÓN!$I$49=2,CONSOLIDACION!$E$178))*$J$3</f>
        <v>24003.87735579029</v>
      </c>
    </row>
    <row r="51" spans="4:13" ht="15.75" thickBot="1" x14ac:dyDescent="0.3">
      <c r="E51" s="22" t="s">
        <v>178</v>
      </c>
      <c r="F51" s="411">
        <f ca="1">SUM($F$49:$F$50)</f>
        <v>198418621.87735578</v>
      </c>
      <c r="G51" s="411">
        <f ca="1">SUM($G$49:$G$50)</f>
        <v>198418621.87735578</v>
      </c>
    </row>
    <row r="52" spans="4:13" x14ac:dyDescent="0.25">
      <c r="F52" s="412"/>
      <c r="G52" s="412"/>
      <c r="L52" s="71"/>
    </row>
    <row r="53" spans="4:13" x14ac:dyDescent="0.25">
      <c r="E53" t="s">
        <v>101</v>
      </c>
      <c r="F53" s="410">
        <f>-IF($I$49=1,CONSOLIDACION!$D$122,IF($I$49=2,CONSOLIDACION!$E$122,0))</f>
        <v>0</v>
      </c>
      <c r="G53" s="410">
        <f>-IF($I$49=1,CONSOLIDACION!$D$122,IF($I$49=2,CONSOLIDACION!$E$122,0))</f>
        <v>0</v>
      </c>
      <c r="M53" s="187"/>
    </row>
    <row r="54" spans="4:13" x14ac:dyDescent="0.25">
      <c r="E54" t="s">
        <v>55</v>
      </c>
      <c r="F54" s="410">
        <f ca="1">IF($I$49=1, IF($D$1=2,CONSOLIDACION!D145, SUMIF($L$6:$L$37,"DESCONTABLE",$J$6:$J$37) - SUMIFS($J$6:$J$37,$E$6:$E$37,"*"&amp;"DEVOLUCIONES EN VENTAS"&amp;"*",$L$6:$L$37,"DESCONTABLE")), IF($I$49=2, CONSOLIDACION!$E$162*LIQUIDACIÓN!$J$3, 0))</f>
        <v>1188410.5303374541</v>
      </c>
      <c r="G54" s="410">
        <f ca="1">IF($I$49=1, IF($D$1=2,CONSOLIDACION!D145, SUMIF($L$6:$L$37,"DESCONTABLE",$J$6:$J$37) - SUMIFS($J$6:$J$37,$E$6:$E$37,"*"&amp;"DEVOLUCIONES EN VENTAS"&amp;"*",$L$6:$L$37,"DESCONTABLE")), IF($I$49=2, CONSOLIDACION!$E$162*LIQUIDACIÓN!$J$3, 0))</f>
        <v>1188410.5303374541</v>
      </c>
      <c r="H54" s="73"/>
      <c r="J54" s="73"/>
      <c r="M54" s="187"/>
    </row>
    <row r="55" spans="4:13" x14ac:dyDescent="0.25">
      <c r="E55" t="s">
        <v>161</v>
      </c>
      <c r="F55" s="410">
        <f ca="1">F66*J3</f>
        <v>44534578.952762961</v>
      </c>
      <c r="G55" s="413" t="s">
        <v>176</v>
      </c>
    </row>
    <row r="56" spans="4:13" ht="15.75" thickBot="1" x14ac:dyDescent="0.3">
      <c r="E56" t="s">
        <v>137</v>
      </c>
      <c r="F56" s="410">
        <f ca="1">IF($I$49=1, IF($D$1=1, CONSOLIDACION!D160, SUMIF($L$6:$L$37,"TRANSITORIO",$J$6:$J$37) - SUMIFS($J$6:$J$37,$E$6:$E$37,"*"&amp;"DEVOLUCIONES EN VENTAS"&amp;"*",$L$6:$L$37,"TRANSITORIO")), IF($I$49=2, 0, 0))</f>
        <v>123197025.39425537</v>
      </c>
      <c r="G56" s="410">
        <f ca="1">IF($I$49=1, IF($D$1=1, CONSOLIDACION!D160, SUMIF($L$6:$L$37,"TRANSITORIO",$J$6:$J$37) - SUMIFS($J$6:$J$37,$E$6:$E$37,"*"&amp;"DEVOLUCIONES EN VENTAS"&amp;"*",$L$6:$L$37,"TRANSITORIO")), IF($I$49=2, 0, 0))</f>
        <v>123197025.39425537</v>
      </c>
      <c r="J56" s="73"/>
      <c r="M56" s="184"/>
    </row>
    <row r="57" spans="4:13" ht="15.75" thickBot="1" x14ac:dyDescent="0.3">
      <c r="E57" s="22" t="s">
        <v>162</v>
      </c>
      <c r="F57" s="411">
        <f ca="1">SUM(F53:F56)</f>
        <v>168920014.87735578</v>
      </c>
      <c r="G57" s="411">
        <f ca="1">SUM(G53:G56)</f>
        <v>124385435.92459282</v>
      </c>
      <c r="J57" s="73"/>
      <c r="L57" s="71"/>
    </row>
    <row r="58" spans="4:13" x14ac:dyDescent="0.25">
      <c r="F58" s="412"/>
      <c r="G58" s="412"/>
      <c r="K58" s="405"/>
      <c r="L58" s="71"/>
    </row>
    <row r="59" spans="4:13" x14ac:dyDescent="0.25">
      <c r="E59" t="s">
        <v>91</v>
      </c>
      <c r="F59" s="410">
        <f>SUMIF(BP[CODIGO], "13551702", BP[DEBITOS]) - SUMIF(BP[CODIGO], "13551702", BP[CREDITOS])</f>
        <v>29498607</v>
      </c>
      <c r="G59" s="410">
        <f>SUMIF(BP[CODIGO], "13551702", BP[DEBITOS]) - SUMIF(BP[CODIGO], "13551702", BP[CREDITOS])</f>
        <v>29498607</v>
      </c>
      <c r="H59" s="188"/>
      <c r="K59" s="405"/>
      <c r="L59" s="71"/>
    </row>
    <row r="60" spans="4:13" x14ac:dyDescent="0.25">
      <c r="E60" t="s">
        <v>57</v>
      </c>
      <c r="F60" s="73">
        <v>0</v>
      </c>
      <c r="G60" s="73">
        <v>0</v>
      </c>
      <c r="K60" s="73"/>
      <c r="L60" s="71"/>
    </row>
    <row r="61" spans="4:13" x14ac:dyDescent="0.25">
      <c r="E61" s="22" t="s">
        <v>157</v>
      </c>
      <c r="F61" s="106">
        <f ca="1">+F51-F57-F59-F60</f>
        <v>0</v>
      </c>
      <c r="G61" s="106">
        <f ca="1">+G51-G57-G59-G60</f>
        <v>44534578.952762961</v>
      </c>
      <c r="H61" s="187"/>
      <c r="I61" s="189"/>
      <c r="K61" s="405"/>
      <c r="L61" s="71"/>
    </row>
    <row r="62" spans="4:13" x14ac:dyDescent="0.25">
      <c r="H62" s="191"/>
      <c r="I62" s="187"/>
      <c r="K62" s="202"/>
      <c r="L62" s="71"/>
    </row>
    <row r="63" spans="4:13" x14ac:dyDescent="0.25">
      <c r="E63" s="185" t="s">
        <v>156</v>
      </c>
      <c r="F63" s="186">
        <v>0</v>
      </c>
      <c r="L63" s="71"/>
    </row>
    <row r="64" spans="4:13" x14ac:dyDescent="0.25">
      <c r="D64" s="73"/>
      <c r="G64" s="179" t="s">
        <v>155</v>
      </c>
      <c r="L64" s="71"/>
    </row>
    <row r="65" spans="5:8" x14ac:dyDescent="0.25">
      <c r="E65" t="s">
        <v>149</v>
      </c>
      <c r="F65" s="71">
        <f ca="1">IFERROR($F$66/$G$65, 0)</f>
        <v>288431996.91815239</v>
      </c>
      <c r="G65" s="184">
        <v>0.19</v>
      </c>
    </row>
    <row r="66" spans="5:8" x14ac:dyDescent="0.25">
      <c r="E66" t="str">
        <f>CONCATENATE("FACT: IVA ",TEXT(G65,"0%"))</f>
        <v>FACT: IVA 19%</v>
      </c>
      <c r="F66" s="71">
        <f ca="1">IFERROR((((F51-F53-F54-F56-F59-F60)-F63)/J3), 0)</f>
        <v>54802079.414448954</v>
      </c>
      <c r="H66" s="189"/>
    </row>
    <row r="67" spans="5:8" x14ac:dyDescent="0.25">
      <c r="E67" s="182" t="s">
        <v>153</v>
      </c>
      <c r="F67" s="183">
        <f ca="1">F65+F66-F68</f>
        <v>343234076.33260137</v>
      </c>
    </row>
    <row r="68" spans="5:8" x14ac:dyDescent="0.25">
      <c r="E68" t="s">
        <v>150</v>
      </c>
    </row>
    <row r="69" spans="5:8" x14ac:dyDescent="0.25">
      <c r="G69" s="179" t="s">
        <v>159</v>
      </c>
    </row>
    <row r="70" spans="5:8" x14ac:dyDescent="0.25">
      <c r="E70" t="s">
        <v>158</v>
      </c>
      <c r="F70" s="71">
        <f ca="1">F65*G70</f>
        <v>0</v>
      </c>
      <c r="G70" s="202">
        <v>0</v>
      </c>
    </row>
    <row r="71" spans="5:8" x14ac:dyDescent="0.25">
      <c r="E71" s="182" t="s">
        <v>151</v>
      </c>
      <c r="F71" s="183">
        <f ca="1">G61-F63-F70</f>
        <v>44534578.952762961</v>
      </c>
    </row>
    <row r="73" spans="5:8" x14ac:dyDescent="0.25">
      <c r="E73" s="180" t="s">
        <v>76</v>
      </c>
      <c r="F73" s="180" t="s">
        <v>296</v>
      </c>
      <c r="G73" s="180" t="s">
        <v>297</v>
      </c>
      <c r="H73" s="180" t="s">
        <v>298</v>
      </c>
    </row>
    <row r="74" spans="5:8" x14ac:dyDescent="0.25">
      <c r="E74" t="s">
        <v>294</v>
      </c>
      <c r="F74" s="71">
        <f ca="1">SUMIFS(CONTROL!$AE$23:$AE$45,CONTROL!$AG$23:$AG$45,"DESCONTABLE",CONTROL!$AF$23:$AF$45,"COMPRAS")</f>
        <v>495408.07546291739</v>
      </c>
      <c r="G74" s="71">
        <f ca="1">SUMIFS(CONTROL!$AE$23:$AE$45,CONTROL!$AG$23:$AG$45,"DESCONTABLE",CONTROL!$AF$23:$AF$45,"SERVICIOS")</f>
        <v>693002.4548745366</v>
      </c>
      <c r="H74" s="71">
        <f ca="1">SUM(F74:G74)</f>
        <v>1188410.5303374541</v>
      </c>
    </row>
    <row r="75" spans="5:8" x14ac:dyDescent="0.25">
      <c r="E75" t="s">
        <v>295</v>
      </c>
      <c r="F75" s="71">
        <f ca="1">SUMIFS(CONTROL!$AE$23:$AE$45,CONTROL!$AG$23:$AG$45,"TRANSITORIO",CONTROL!$AF$23:$AF$45,"COMPRAS")</f>
        <v>83824245.018169895</v>
      </c>
      <c r="G75" s="71">
        <f ca="1">SUMIFS(CONTROL!$AE$23:$AE$45,CONTROL!$AG$23:$AG$45,"TRANSITORIO",CONTROL!$AF$23:$AF$45,"SERVICIOS")</f>
        <v>39372780.37608546</v>
      </c>
      <c r="H75" s="71">
        <f ca="1">SUM(F75:G75)</f>
        <v>123197025.39425536</v>
      </c>
    </row>
    <row r="76" spans="5:8" x14ac:dyDescent="0.25">
      <c r="E76" s="180" t="s">
        <v>50</v>
      </c>
      <c r="F76" s="181">
        <f ca="1">SUM(F74:F75)</f>
        <v>84319653.093632817</v>
      </c>
      <c r="G76" s="181">
        <f t="shared" ref="G76:H76" ca="1" si="3">SUM(G74:G75)</f>
        <v>40065782.830959998</v>
      </c>
      <c r="H76" s="181">
        <f t="shared" ca="1" si="3"/>
        <v>124385435.92459281</v>
      </c>
    </row>
    <row r="79" spans="5:8" x14ac:dyDescent="0.25">
      <c r="E79" s="406" t="s">
        <v>480</v>
      </c>
      <c r="F79" s="407">
        <f ca="1">CONTROL!K19+CONTROL!K41</f>
        <v>1296878213</v>
      </c>
      <c r="G79" s="408" t="s">
        <v>484</v>
      </c>
    </row>
    <row r="80" spans="5:8" x14ac:dyDescent="0.25">
      <c r="E80" t="s">
        <v>481</v>
      </c>
      <c r="F80" s="71">
        <f ca="1">SUM(CONTROL!$S$3:$S$150)</f>
        <v>2143383397.7299993</v>
      </c>
      <c r="G80" s="202">
        <f ca="1">F80/F79</f>
        <v>1.6527252723074308</v>
      </c>
    </row>
    <row r="81" spans="5:7" x14ac:dyDescent="0.25">
      <c r="E81" t="s">
        <v>482</v>
      </c>
      <c r="F81" s="71">
        <f ca="1">F65</f>
        <v>288431996.91815239</v>
      </c>
      <c r="G81" s="202">
        <f ca="1">F81/F79</f>
        <v>0.22240484420733528</v>
      </c>
    </row>
    <row r="82" spans="5:7" x14ac:dyDescent="0.25">
      <c r="E82" s="406" t="s">
        <v>483</v>
      </c>
      <c r="F82" s="407">
        <f ca="1">F80+F81</f>
        <v>2431815394.6481519</v>
      </c>
      <c r="G82" s="409">
        <f ca="1">F82/F79</f>
        <v>1.8751301165147662</v>
      </c>
    </row>
    <row r="83" spans="5:7" x14ac:dyDescent="0.25">
      <c r="E83" t="str">
        <f ca="1">IF(F83&gt;0,"UTILIDAD BRUTA","PÉRDIDA BRUTA")</f>
        <v>PÉRDIDA BRUTA</v>
      </c>
      <c r="F83" s="71">
        <f ca="1">F79-F82</f>
        <v>-1134937181.6481519</v>
      </c>
      <c r="G83" s="202">
        <f ca="1">F83/F79</f>
        <v>-0.87513011651476624</v>
      </c>
    </row>
  </sheetData>
  <autoFilter ref="B5:L37" xr:uid="{745F7196-48FF-49C5-BE29-E57E357AC75D}"/>
  <mergeCells count="3">
    <mergeCell ref="I2:J2"/>
    <mergeCell ref="E47:G47"/>
    <mergeCell ref="D44:E4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Option Button 7">
              <controlPr defaultSize="0" autoFill="0" autoLine="0" autoPict="0">
                <anchor moveWithCells="1">
                  <from>
                    <xdr:col>3</xdr:col>
                    <xdr:colOff>438150</xdr:colOff>
                    <xdr:row>0</xdr:row>
                    <xdr:rowOff>28575</xdr:rowOff>
                  </from>
                  <to>
                    <xdr:col>3</xdr:col>
                    <xdr:colOff>657225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Option Button 8">
              <controlPr defaultSize="0" autoFill="0" autoLine="0" autoPict="0">
                <anchor moveWithCells="1">
                  <from>
                    <xdr:col>3</xdr:col>
                    <xdr:colOff>438150</xdr:colOff>
                    <xdr:row>1</xdr:row>
                    <xdr:rowOff>9525</xdr:rowOff>
                  </from>
                  <to>
                    <xdr:col>3</xdr:col>
                    <xdr:colOff>657225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Option Button 9">
              <controlPr defaultSize="0" autoFill="0" autoLine="0" autoPict="0">
                <anchor moveWithCells="1">
                  <from>
                    <xdr:col>3</xdr:col>
                    <xdr:colOff>438150</xdr:colOff>
                    <xdr:row>1</xdr:row>
                    <xdr:rowOff>180975</xdr:rowOff>
                  </from>
                  <to>
                    <xdr:col>3</xdr:col>
                    <xdr:colOff>657225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7" name="Option Button 16">
              <controlPr defaultSize="0" autoFill="0" autoLine="0" autoPict="0">
                <anchor moveWithCells="1">
                  <from>
                    <xdr:col>8</xdr:col>
                    <xdr:colOff>447675</xdr:colOff>
                    <xdr:row>47</xdr:row>
                    <xdr:rowOff>171450</xdr:rowOff>
                  </from>
                  <to>
                    <xdr:col>8</xdr:col>
                    <xdr:colOff>752475</xdr:colOff>
                    <xdr:row>49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8" name="Option Button 17">
              <controlPr defaultSize="0" autoFill="0" autoLine="0" autoPict="0">
                <anchor moveWithCells="1">
                  <from>
                    <xdr:col>9</xdr:col>
                    <xdr:colOff>419100</xdr:colOff>
                    <xdr:row>47</xdr:row>
                    <xdr:rowOff>171450</xdr:rowOff>
                  </from>
                  <to>
                    <xdr:col>9</xdr:col>
                    <xdr:colOff>723900</xdr:colOff>
                    <xdr:row>49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9" name="Group Box 19">
              <controlPr defaultSize="0" autoFill="0" autoPict="0">
                <anchor moveWithCells="1">
                  <from>
                    <xdr:col>3</xdr:col>
                    <xdr:colOff>400050</xdr:colOff>
                    <xdr:row>0</xdr:row>
                    <xdr:rowOff>28575</xdr:rowOff>
                  </from>
                  <to>
                    <xdr:col>3</xdr:col>
                    <xdr:colOff>704850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10" name="Group Box 20">
              <controlPr defaultSize="0" autoFill="0" autoPict="0">
                <anchor moveWithCells="1">
                  <from>
                    <xdr:col>8</xdr:col>
                    <xdr:colOff>9525</xdr:colOff>
                    <xdr:row>47</xdr:row>
                    <xdr:rowOff>180975</xdr:rowOff>
                  </from>
                  <to>
                    <xdr:col>10</xdr:col>
                    <xdr:colOff>0</xdr:colOff>
                    <xdr:row>49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11" name="btnExportarRF">
              <controlPr defaultSize="0" print="0" autoFill="0" autoPict="0" macro="[0]!CrearReporteCompleto">
                <anchor moveWithCells="1" sizeWithCells="1">
                  <from>
                    <xdr:col>8</xdr:col>
                    <xdr:colOff>161925</xdr:colOff>
                    <xdr:row>50</xdr:row>
                    <xdr:rowOff>9525</xdr:rowOff>
                  </from>
                  <to>
                    <xdr:col>9</xdr:col>
                    <xdr:colOff>895350</xdr:colOff>
                    <xdr:row>51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AF1FB-6A2D-4F5A-BDA7-843085C05A1A}">
  <sheetPr codeName="Hoja16"/>
  <dimension ref="A1:CM1000"/>
  <sheetViews>
    <sheetView topLeftCell="A33" zoomScale="62" workbookViewId="0">
      <selection activeCell="AK20" sqref="AK20:BD20"/>
    </sheetView>
  </sheetViews>
  <sheetFormatPr baseColWidth="10" defaultColWidth="12.5703125" defaultRowHeight="15" customHeight="1" x14ac:dyDescent="0.2"/>
  <cols>
    <col min="1" max="1" width="2.42578125" style="212" customWidth="1"/>
    <col min="2" max="2" width="3.7109375" style="212" customWidth="1"/>
    <col min="3" max="3" width="2.42578125" style="212" customWidth="1"/>
    <col min="4" max="4" width="3.85546875" style="212" customWidth="1"/>
    <col min="5" max="16" width="2.42578125" style="212" customWidth="1"/>
    <col min="17" max="17" width="5.42578125" style="212" customWidth="1"/>
    <col min="18" max="18" width="5.85546875" style="212" customWidth="1"/>
    <col min="19" max="24" width="3.42578125" style="212" customWidth="1"/>
    <col min="25" max="25" width="12.28515625" style="212" customWidth="1"/>
    <col min="26" max="26" width="4.28515625" style="212" customWidth="1"/>
    <col min="27" max="27" width="4.85546875" style="212" customWidth="1"/>
    <col min="28" max="28" width="0.7109375" style="212" customWidth="1"/>
    <col min="29" max="29" width="4.140625" style="212" hidden="1" customWidth="1"/>
    <col min="30" max="30" width="1.7109375" style="212" hidden="1" customWidth="1"/>
    <col min="31" max="31" width="1.85546875" style="212" hidden="1" customWidth="1"/>
    <col min="32" max="32" width="23.42578125" style="212" customWidth="1"/>
    <col min="33" max="33" width="2.140625" style="212" customWidth="1"/>
    <col min="34" max="34" width="4.7109375" style="212" customWidth="1"/>
    <col min="35" max="35" width="7.85546875" style="212" customWidth="1"/>
    <col min="36" max="36" width="2.85546875" style="212" hidden="1" customWidth="1"/>
    <col min="37" max="39" width="3" style="212" customWidth="1"/>
    <col min="40" max="40" width="0.7109375" style="212" customWidth="1"/>
    <col min="41" max="42" width="1.7109375" style="212" hidden="1" customWidth="1"/>
    <col min="43" max="43" width="0.42578125" style="212" customWidth="1"/>
    <col min="44" max="51" width="1.7109375" style="212" customWidth="1"/>
    <col min="52" max="52" width="5.7109375" style="212" customWidth="1"/>
    <col min="53" max="53" width="1.7109375" style="212" customWidth="1"/>
    <col min="54" max="54" width="24.140625" style="212" customWidth="1"/>
    <col min="55" max="55" width="3.42578125" style="212" customWidth="1"/>
    <col min="56" max="56" width="3.28515625" style="212" customWidth="1"/>
    <col min="57" max="57" width="3.42578125" style="212" customWidth="1"/>
    <col min="58" max="58" width="3.7109375" style="212" customWidth="1"/>
    <col min="59" max="59" width="1.7109375" style="212" customWidth="1"/>
    <col min="60" max="60" width="0.42578125" style="212" customWidth="1"/>
    <col min="61" max="65" width="1.28515625" style="212" customWidth="1"/>
    <col min="66" max="66" width="0.42578125" style="212" customWidth="1"/>
    <col min="67" max="67" width="0.7109375" style="212" hidden="1" customWidth="1"/>
    <col min="68" max="68" width="3.7109375" style="212" customWidth="1"/>
    <col min="69" max="70" width="0.7109375" style="212" hidden="1" customWidth="1"/>
    <col min="71" max="71" width="5" style="212" customWidth="1"/>
    <col min="72" max="72" width="8.85546875" style="212" customWidth="1"/>
    <col min="73" max="73" width="14.42578125" style="212" customWidth="1"/>
    <col min="74" max="91" width="1.7109375" style="212" customWidth="1"/>
    <col min="92" max="16384" width="12.5703125" style="212"/>
  </cols>
  <sheetData>
    <row r="1" spans="1:91" ht="12" customHeight="1" thickBot="1" x14ac:dyDescent="0.3">
      <c r="A1" s="206"/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  <c r="T1" s="207"/>
      <c r="U1" s="207"/>
      <c r="V1" s="207"/>
      <c r="W1" s="207"/>
      <c r="X1" s="207"/>
      <c r="Y1" s="207"/>
      <c r="Z1" s="207"/>
      <c r="AA1" s="208"/>
      <c r="AB1" s="208"/>
      <c r="AC1" s="209"/>
      <c r="AD1" s="209"/>
      <c r="AE1" s="209"/>
      <c r="AF1" s="209"/>
      <c r="AG1" s="209"/>
      <c r="AH1" s="209"/>
      <c r="AI1" s="209"/>
      <c r="AJ1" s="209"/>
      <c r="AK1" s="207"/>
      <c r="AL1" s="207"/>
      <c r="AM1" s="207"/>
      <c r="AN1" s="207"/>
      <c r="AO1" s="207"/>
      <c r="AP1" s="207"/>
      <c r="AQ1" s="207"/>
      <c r="AR1" s="207"/>
      <c r="AS1" s="207"/>
      <c r="AT1" s="207"/>
      <c r="AU1" s="207"/>
      <c r="AV1" s="207"/>
      <c r="AW1" s="207"/>
      <c r="AX1" s="207"/>
      <c r="AY1" s="207"/>
      <c r="AZ1" s="207"/>
      <c r="BA1" s="207"/>
      <c r="BB1" s="210"/>
      <c r="BC1" s="210"/>
      <c r="BD1" s="207"/>
      <c r="BE1" s="207"/>
      <c r="BF1" s="207"/>
      <c r="BG1" s="207"/>
      <c r="BH1" s="207"/>
      <c r="BI1" s="207"/>
      <c r="BJ1" s="207"/>
      <c r="BK1" s="207"/>
      <c r="BL1" s="207"/>
      <c r="BM1" s="207"/>
      <c r="BN1" s="207"/>
      <c r="BO1" s="207"/>
      <c r="BP1" s="207"/>
      <c r="BQ1" s="207"/>
      <c r="BR1" s="207"/>
      <c r="BS1" s="207"/>
      <c r="BT1" s="207"/>
      <c r="BU1" s="211"/>
      <c r="BV1" s="207"/>
      <c r="BW1" s="207"/>
      <c r="BX1" s="207"/>
      <c r="BY1" s="207"/>
      <c r="BZ1" s="207"/>
      <c r="CA1" s="207"/>
      <c r="CB1" s="207"/>
      <c r="CC1" s="207"/>
      <c r="CD1" s="207"/>
      <c r="CE1" s="207"/>
      <c r="CF1" s="207"/>
      <c r="CG1" s="207"/>
      <c r="CH1" s="207"/>
      <c r="CI1" s="207"/>
      <c r="CJ1" s="207"/>
      <c r="CK1" s="207"/>
      <c r="CL1" s="207"/>
      <c r="CM1" s="207"/>
    </row>
    <row r="2" spans="1:91" ht="15" hidden="1" customHeight="1" x14ac:dyDescent="0.25">
      <c r="A2" s="213"/>
      <c r="B2" s="214"/>
      <c r="C2" s="214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4"/>
      <c r="S2" s="214"/>
      <c r="T2" s="214"/>
      <c r="U2" s="214"/>
      <c r="V2" s="214"/>
      <c r="W2" s="214"/>
      <c r="X2" s="214"/>
      <c r="Y2" s="214"/>
      <c r="Z2" s="214"/>
      <c r="AA2" s="215"/>
      <c r="AB2" s="215"/>
      <c r="AC2" s="216"/>
      <c r="AD2" s="216"/>
      <c r="AE2" s="216"/>
      <c r="AF2" s="216"/>
      <c r="AG2" s="216"/>
      <c r="AH2" s="216"/>
      <c r="AI2" s="216"/>
      <c r="AJ2" s="216"/>
      <c r="AK2" s="214"/>
      <c r="AL2" s="214"/>
      <c r="AM2" s="214"/>
      <c r="AN2" s="214"/>
      <c r="AO2" s="214"/>
      <c r="AP2" s="214"/>
      <c r="AQ2" s="214"/>
      <c r="AR2" s="214"/>
      <c r="AS2" s="214"/>
      <c r="AT2" s="214"/>
      <c r="AU2" s="214"/>
      <c r="AV2" s="214"/>
      <c r="AW2" s="214"/>
      <c r="AX2" s="217"/>
      <c r="AY2" s="217"/>
      <c r="AZ2" s="217"/>
      <c r="BA2" s="217"/>
      <c r="BB2" s="217"/>
      <c r="BC2" s="217"/>
      <c r="BD2" s="217"/>
      <c r="BE2" s="217"/>
      <c r="BF2" s="217"/>
      <c r="BG2" s="217"/>
      <c r="BH2" s="217"/>
      <c r="BI2" s="217"/>
      <c r="BJ2" s="217"/>
      <c r="BK2" s="217"/>
      <c r="BL2" s="217"/>
      <c r="BM2" s="217"/>
      <c r="BN2" s="217"/>
      <c r="BO2" s="217"/>
      <c r="BP2" s="217"/>
      <c r="BQ2" s="217"/>
      <c r="BR2" s="217"/>
      <c r="BS2" s="217"/>
      <c r="BT2" s="217"/>
      <c r="BU2" s="211"/>
      <c r="BV2" s="207"/>
      <c r="BW2" s="207"/>
      <c r="BX2" s="207"/>
      <c r="BY2" s="207"/>
      <c r="BZ2" s="207"/>
      <c r="CA2" s="207"/>
      <c r="CB2" s="207"/>
      <c r="CC2" s="207"/>
      <c r="CD2" s="207"/>
      <c r="CE2" s="207"/>
      <c r="CF2" s="207"/>
      <c r="CG2" s="207"/>
      <c r="CH2" s="207"/>
      <c r="CI2" s="207"/>
      <c r="CJ2" s="207"/>
      <c r="CK2" s="207"/>
      <c r="CL2" s="207"/>
      <c r="CM2" s="207"/>
    </row>
    <row r="3" spans="1:91" ht="6.75" customHeight="1" thickTop="1" x14ac:dyDescent="0.25">
      <c r="A3" s="218"/>
      <c r="B3" s="219"/>
      <c r="C3" s="219"/>
      <c r="D3" s="219"/>
      <c r="E3" s="219"/>
      <c r="F3" s="219"/>
      <c r="G3" s="219"/>
      <c r="H3" s="219"/>
      <c r="I3" s="219"/>
      <c r="J3" s="219"/>
      <c r="K3" s="219"/>
      <c r="L3" s="219"/>
      <c r="M3" s="219"/>
      <c r="N3" s="219"/>
      <c r="O3" s="220"/>
      <c r="P3" s="566" t="s">
        <v>180</v>
      </c>
      <c r="Q3" s="474"/>
      <c r="R3" s="474"/>
      <c r="S3" s="474"/>
      <c r="T3" s="474"/>
      <c r="U3" s="474"/>
      <c r="V3" s="474"/>
      <c r="W3" s="474"/>
      <c r="X3" s="474"/>
      <c r="Y3" s="474"/>
      <c r="Z3" s="474"/>
      <c r="AA3" s="474"/>
      <c r="AB3" s="474"/>
      <c r="AC3" s="474"/>
      <c r="AD3" s="474"/>
      <c r="AE3" s="474"/>
      <c r="AF3" s="474"/>
      <c r="AG3" s="474"/>
      <c r="AH3" s="474"/>
      <c r="AI3" s="474"/>
      <c r="AJ3" s="474"/>
      <c r="AK3" s="474"/>
      <c r="AL3" s="474"/>
      <c r="AM3" s="474"/>
      <c r="AN3" s="474"/>
      <c r="AO3" s="474"/>
      <c r="AP3" s="474"/>
      <c r="AQ3" s="474"/>
      <c r="AR3" s="474"/>
      <c r="AS3" s="474"/>
      <c r="AT3" s="474"/>
      <c r="AU3" s="474"/>
      <c r="AV3" s="474"/>
      <c r="AW3" s="474"/>
      <c r="AX3" s="474"/>
      <c r="AY3" s="474"/>
      <c r="AZ3" s="474"/>
      <c r="BA3" s="477"/>
      <c r="BB3" s="567" t="s">
        <v>181</v>
      </c>
      <c r="BC3" s="474"/>
      <c r="BD3" s="474"/>
      <c r="BE3" s="477"/>
      <c r="BF3" s="568">
        <v>300</v>
      </c>
      <c r="BG3" s="474"/>
      <c r="BH3" s="474"/>
      <c r="BI3" s="474"/>
      <c r="BJ3" s="474"/>
      <c r="BK3" s="474"/>
      <c r="BL3" s="474"/>
      <c r="BM3" s="474"/>
      <c r="BN3" s="474"/>
      <c r="BO3" s="474"/>
      <c r="BP3" s="474"/>
      <c r="BQ3" s="474"/>
      <c r="BR3" s="474"/>
      <c r="BS3" s="474"/>
      <c r="BT3" s="477"/>
      <c r="BU3" s="211"/>
      <c r="BV3" s="207"/>
      <c r="BW3" s="207"/>
      <c r="BX3" s="207"/>
      <c r="BY3" s="207"/>
      <c r="BZ3" s="207"/>
      <c r="CA3" s="207"/>
      <c r="CB3" s="207"/>
      <c r="CC3" s="207"/>
      <c r="CD3" s="207"/>
      <c r="CE3" s="207"/>
      <c r="CF3" s="207"/>
      <c r="CG3" s="207"/>
      <c r="CH3" s="207"/>
      <c r="CI3" s="207"/>
      <c r="CJ3" s="207"/>
      <c r="CK3" s="207"/>
      <c r="CL3" s="207"/>
      <c r="CM3" s="207"/>
    </row>
    <row r="4" spans="1:91" ht="10.5" customHeight="1" x14ac:dyDescent="0.25">
      <c r="A4" s="221"/>
      <c r="B4" s="569"/>
      <c r="C4" s="450"/>
      <c r="D4" s="450"/>
      <c r="E4" s="450"/>
      <c r="F4" s="450"/>
      <c r="G4" s="450"/>
      <c r="H4" s="450"/>
      <c r="I4" s="450"/>
      <c r="J4" s="450"/>
      <c r="K4" s="450"/>
      <c r="L4" s="450"/>
      <c r="M4" s="450"/>
      <c r="N4" s="222"/>
      <c r="O4" s="223"/>
      <c r="P4" s="455"/>
      <c r="Q4" s="496"/>
      <c r="R4" s="496"/>
      <c r="S4" s="496"/>
      <c r="T4" s="496"/>
      <c r="U4" s="496"/>
      <c r="V4" s="496"/>
      <c r="W4" s="496"/>
      <c r="X4" s="496"/>
      <c r="Y4" s="496"/>
      <c r="Z4" s="496"/>
      <c r="AA4" s="496"/>
      <c r="AB4" s="496"/>
      <c r="AC4" s="496"/>
      <c r="AD4" s="496"/>
      <c r="AE4" s="496"/>
      <c r="AF4" s="496"/>
      <c r="AG4" s="496"/>
      <c r="AH4" s="496"/>
      <c r="AI4" s="496"/>
      <c r="AJ4" s="496"/>
      <c r="AK4" s="496"/>
      <c r="AL4" s="496"/>
      <c r="AM4" s="496"/>
      <c r="AN4" s="496"/>
      <c r="AO4" s="496"/>
      <c r="AP4" s="496"/>
      <c r="AQ4" s="496"/>
      <c r="AR4" s="496"/>
      <c r="AS4" s="496"/>
      <c r="AT4" s="496"/>
      <c r="AU4" s="496"/>
      <c r="AV4" s="496"/>
      <c r="AW4" s="496"/>
      <c r="AX4" s="496"/>
      <c r="AY4" s="496"/>
      <c r="AZ4" s="496"/>
      <c r="BA4" s="451"/>
      <c r="BB4" s="455"/>
      <c r="BC4" s="496"/>
      <c r="BD4" s="496"/>
      <c r="BE4" s="451"/>
      <c r="BF4" s="455"/>
      <c r="BG4" s="496"/>
      <c r="BH4" s="496"/>
      <c r="BI4" s="496"/>
      <c r="BJ4" s="496"/>
      <c r="BK4" s="496"/>
      <c r="BL4" s="496"/>
      <c r="BM4" s="496"/>
      <c r="BN4" s="496"/>
      <c r="BO4" s="496"/>
      <c r="BP4" s="496"/>
      <c r="BQ4" s="496"/>
      <c r="BR4" s="496"/>
      <c r="BS4" s="496"/>
      <c r="BT4" s="451"/>
      <c r="BU4" s="211"/>
      <c r="BV4" s="207"/>
      <c r="BW4" s="207"/>
      <c r="BX4" s="207"/>
      <c r="BY4" s="207"/>
      <c r="BZ4" s="207"/>
      <c r="CA4" s="207"/>
      <c r="CB4" s="207"/>
      <c r="CC4" s="207"/>
      <c r="CD4" s="207"/>
      <c r="CE4" s="207"/>
      <c r="CF4" s="207"/>
      <c r="CG4" s="207"/>
      <c r="CH4" s="207"/>
      <c r="CI4" s="207"/>
      <c r="CJ4" s="207"/>
      <c r="CK4" s="207"/>
      <c r="CL4" s="207"/>
      <c r="CM4" s="207"/>
    </row>
    <row r="5" spans="1:91" ht="43.5" customHeight="1" x14ac:dyDescent="0.25">
      <c r="A5" s="221"/>
      <c r="B5" s="222"/>
      <c r="C5" s="222"/>
      <c r="D5" s="222"/>
      <c r="E5" s="222"/>
      <c r="F5" s="222"/>
      <c r="G5" s="222"/>
      <c r="H5" s="222"/>
      <c r="I5" s="222"/>
      <c r="J5" s="222"/>
      <c r="K5" s="222"/>
      <c r="L5" s="222"/>
      <c r="M5" s="222"/>
      <c r="N5" s="222"/>
      <c r="O5" s="223"/>
      <c r="P5" s="455"/>
      <c r="Q5" s="496"/>
      <c r="R5" s="496"/>
      <c r="S5" s="496"/>
      <c r="T5" s="496"/>
      <c r="U5" s="496"/>
      <c r="V5" s="496"/>
      <c r="W5" s="496"/>
      <c r="X5" s="496"/>
      <c r="Y5" s="496"/>
      <c r="Z5" s="496"/>
      <c r="AA5" s="496"/>
      <c r="AB5" s="496"/>
      <c r="AC5" s="496"/>
      <c r="AD5" s="496"/>
      <c r="AE5" s="496"/>
      <c r="AF5" s="496"/>
      <c r="AG5" s="496"/>
      <c r="AH5" s="496"/>
      <c r="AI5" s="496"/>
      <c r="AJ5" s="496"/>
      <c r="AK5" s="496"/>
      <c r="AL5" s="496"/>
      <c r="AM5" s="496"/>
      <c r="AN5" s="496"/>
      <c r="AO5" s="496"/>
      <c r="AP5" s="496"/>
      <c r="AQ5" s="496"/>
      <c r="AR5" s="496"/>
      <c r="AS5" s="496"/>
      <c r="AT5" s="496"/>
      <c r="AU5" s="496"/>
      <c r="AV5" s="496"/>
      <c r="AW5" s="496"/>
      <c r="AX5" s="496"/>
      <c r="AY5" s="496"/>
      <c r="AZ5" s="496"/>
      <c r="BA5" s="451"/>
      <c r="BB5" s="455"/>
      <c r="BC5" s="496"/>
      <c r="BD5" s="496"/>
      <c r="BE5" s="451"/>
      <c r="BF5" s="455"/>
      <c r="BG5" s="496"/>
      <c r="BH5" s="496"/>
      <c r="BI5" s="496"/>
      <c r="BJ5" s="496"/>
      <c r="BK5" s="496"/>
      <c r="BL5" s="496"/>
      <c r="BM5" s="496"/>
      <c r="BN5" s="496"/>
      <c r="BO5" s="496"/>
      <c r="BP5" s="496"/>
      <c r="BQ5" s="496"/>
      <c r="BR5" s="496"/>
      <c r="BS5" s="496"/>
      <c r="BT5" s="451"/>
      <c r="BU5" s="211"/>
      <c r="BV5" s="207"/>
      <c r="BW5" s="207"/>
      <c r="BX5" s="207"/>
      <c r="BY5" s="207"/>
      <c r="BZ5" s="207"/>
      <c r="CA5" s="207"/>
      <c r="CB5" s="207"/>
      <c r="CC5" s="207"/>
      <c r="CD5" s="207"/>
      <c r="CE5" s="207"/>
      <c r="CF5" s="207"/>
      <c r="CG5" s="207"/>
      <c r="CH5" s="207"/>
      <c r="CI5" s="207"/>
      <c r="CJ5" s="207"/>
      <c r="CK5" s="207"/>
      <c r="CL5" s="207"/>
      <c r="CM5" s="207"/>
    </row>
    <row r="6" spans="1:91" ht="12.75" customHeight="1" thickBot="1" x14ac:dyDescent="0.25">
      <c r="A6" s="224"/>
      <c r="B6" s="225"/>
      <c r="C6" s="225"/>
      <c r="D6" s="225"/>
      <c r="E6" s="225"/>
      <c r="F6" s="225"/>
      <c r="G6" s="225"/>
      <c r="H6" s="225"/>
      <c r="I6" s="225"/>
      <c r="J6" s="225"/>
      <c r="K6" s="225"/>
      <c r="L6" s="225"/>
      <c r="M6" s="225"/>
      <c r="N6" s="226"/>
      <c r="O6" s="227"/>
      <c r="P6" s="485"/>
      <c r="Q6" s="457"/>
      <c r="R6" s="457"/>
      <c r="S6" s="457"/>
      <c r="T6" s="457"/>
      <c r="U6" s="457"/>
      <c r="V6" s="457"/>
      <c r="W6" s="457"/>
      <c r="X6" s="457"/>
      <c r="Y6" s="457"/>
      <c r="Z6" s="457"/>
      <c r="AA6" s="457"/>
      <c r="AB6" s="457"/>
      <c r="AC6" s="457"/>
      <c r="AD6" s="457"/>
      <c r="AE6" s="457"/>
      <c r="AF6" s="457"/>
      <c r="AG6" s="457"/>
      <c r="AH6" s="457"/>
      <c r="AI6" s="457"/>
      <c r="AJ6" s="457"/>
      <c r="AK6" s="457"/>
      <c r="AL6" s="457"/>
      <c r="AM6" s="457"/>
      <c r="AN6" s="457"/>
      <c r="AO6" s="457"/>
      <c r="AP6" s="457"/>
      <c r="AQ6" s="457"/>
      <c r="AR6" s="457"/>
      <c r="AS6" s="457"/>
      <c r="AT6" s="457"/>
      <c r="AU6" s="457"/>
      <c r="AV6" s="457"/>
      <c r="AW6" s="457"/>
      <c r="AX6" s="457"/>
      <c r="AY6" s="457"/>
      <c r="AZ6" s="457"/>
      <c r="BA6" s="458"/>
      <c r="BB6" s="485"/>
      <c r="BC6" s="457"/>
      <c r="BD6" s="457"/>
      <c r="BE6" s="458"/>
      <c r="BF6" s="455"/>
      <c r="BG6" s="496"/>
      <c r="BH6" s="496"/>
      <c r="BI6" s="496"/>
      <c r="BJ6" s="496"/>
      <c r="BK6" s="496"/>
      <c r="BL6" s="496"/>
      <c r="BM6" s="496"/>
      <c r="BN6" s="496"/>
      <c r="BO6" s="496"/>
      <c r="BP6" s="496"/>
      <c r="BQ6" s="496"/>
      <c r="BR6" s="496"/>
      <c r="BS6" s="496"/>
      <c r="BT6" s="451"/>
      <c r="BU6" s="228"/>
      <c r="BV6" s="228"/>
      <c r="BW6" s="228"/>
      <c r="BX6" s="228"/>
      <c r="BY6" s="228"/>
      <c r="BZ6" s="228"/>
      <c r="CA6" s="228"/>
      <c r="CB6" s="228"/>
      <c r="CC6" s="228"/>
      <c r="CD6" s="228"/>
      <c r="CE6" s="228"/>
      <c r="CF6" s="228"/>
      <c r="CG6" s="228"/>
      <c r="CH6" s="228"/>
      <c r="CI6" s="228"/>
      <c r="CJ6" s="228"/>
      <c r="CK6" s="228"/>
      <c r="CL6" s="228"/>
      <c r="CM6" s="228"/>
    </row>
    <row r="7" spans="1:91" ht="20.25" hidden="1" customHeight="1" x14ac:dyDescent="0.25">
      <c r="A7" s="229"/>
      <c r="B7" s="222"/>
      <c r="C7" s="222"/>
      <c r="D7" s="222"/>
      <c r="E7" s="222"/>
      <c r="F7" s="222"/>
      <c r="G7" s="222"/>
      <c r="H7" s="222"/>
      <c r="I7" s="222"/>
      <c r="J7" s="222"/>
      <c r="K7" s="222"/>
      <c r="L7" s="222"/>
      <c r="M7" s="222"/>
      <c r="N7" s="230"/>
      <c r="O7" s="231"/>
      <c r="P7" s="232"/>
      <c r="Q7" s="233"/>
      <c r="R7" s="233"/>
      <c r="S7" s="233"/>
      <c r="T7" s="233"/>
      <c r="U7" s="233"/>
      <c r="V7" s="233"/>
      <c r="W7" s="233"/>
      <c r="X7" s="233"/>
      <c r="Y7" s="233"/>
      <c r="Z7" s="234"/>
      <c r="AA7" s="234"/>
      <c r="AB7" s="234"/>
      <c r="AC7" s="234"/>
      <c r="AD7" s="234"/>
      <c r="AE7" s="234"/>
      <c r="AF7" s="234"/>
      <c r="AG7" s="234"/>
      <c r="AH7" s="234"/>
      <c r="AI7" s="234"/>
      <c r="AJ7" s="234"/>
      <c r="AK7" s="234"/>
      <c r="AL7" s="234"/>
      <c r="AM7" s="234"/>
      <c r="AN7" s="234"/>
      <c r="AO7" s="234"/>
      <c r="AP7" s="234"/>
      <c r="AQ7" s="234"/>
      <c r="AR7" s="234"/>
      <c r="AS7" s="234"/>
      <c r="AT7" s="234"/>
      <c r="AU7" s="234"/>
      <c r="AV7" s="234"/>
      <c r="AW7" s="234"/>
      <c r="AX7" s="234"/>
      <c r="AY7" s="234"/>
      <c r="AZ7" s="234"/>
      <c r="BA7" s="234"/>
      <c r="BB7" s="570"/>
      <c r="BC7" s="457"/>
      <c r="BD7" s="457"/>
      <c r="BE7" s="457"/>
      <c r="BF7" s="485"/>
      <c r="BG7" s="457"/>
      <c r="BH7" s="457"/>
      <c r="BI7" s="457"/>
      <c r="BJ7" s="457"/>
      <c r="BK7" s="457"/>
      <c r="BL7" s="457"/>
      <c r="BM7" s="457"/>
      <c r="BN7" s="457"/>
      <c r="BO7" s="457"/>
      <c r="BP7" s="457"/>
      <c r="BQ7" s="457"/>
      <c r="BR7" s="457"/>
      <c r="BS7" s="457"/>
      <c r="BT7" s="458"/>
      <c r="BU7" s="211"/>
      <c r="BV7" s="207"/>
      <c r="BW7" s="207"/>
      <c r="BX7" s="207"/>
      <c r="BY7" s="207"/>
      <c r="BZ7" s="207"/>
      <c r="CA7" s="207"/>
      <c r="CB7" s="207"/>
      <c r="CC7" s="207"/>
      <c r="CD7" s="207"/>
      <c r="CE7" s="207"/>
      <c r="CF7" s="207"/>
      <c r="CG7" s="207"/>
      <c r="CH7" s="207"/>
      <c r="CI7" s="207"/>
      <c r="CJ7" s="207"/>
      <c r="CK7" s="207"/>
      <c r="CL7" s="207"/>
      <c r="CM7" s="207"/>
    </row>
    <row r="8" spans="1:91" ht="22.5" customHeight="1" thickBot="1" x14ac:dyDescent="0.35">
      <c r="A8" s="571" t="s">
        <v>182</v>
      </c>
      <c r="B8" s="572"/>
      <c r="C8" s="572"/>
      <c r="D8" s="573"/>
      <c r="E8" s="580">
        <f ca="1">YEAR(TODAY())</f>
        <v>2026</v>
      </c>
      <c r="F8" s="581"/>
      <c r="G8" s="581"/>
      <c r="H8" s="581"/>
      <c r="I8" s="581"/>
      <c r="J8" s="581"/>
      <c r="K8" s="581"/>
      <c r="L8" s="582"/>
      <c r="M8" s="235"/>
      <c r="N8" s="235"/>
      <c r="O8" s="236"/>
      <c r="P8" s="237"/>
      <c r="Q8" s="237"/>
      <c r="R8" s="237"/>
      <c r="S8" s="237"/>
      <c r="T8" s="237"/>
      <c r="U8" s="237"/>
      <c r="V8" s="574" t="s">
        <v>288</v>
      </c>
      <c r="W8" s="574"/>
      <c r="X8" s="574"/>
      <c r="Y8" s="575"/>
      <c r="Z8" s="576" t="str" cm="1">
        <f t="array" ref="Z8">_xlfn.SWITCH(CONSOLIDACION!G3,
"Enero - Febrero", "01",
"Marzo - Abril", "02",
"Mayo - Junio", "03",
"Julio - Agosto", "04",
"Septiembre - Octubre", "05",
"Noviembre - Diciembre", "06",
"1er Cuatrimestre (Ene-Abr)", "01",
"2do Cuatrimestre (May-Ago)", "02",
"3er Cuatrimestre (Sep-Dic)", "03",
"Anual", "01",
"")</f>
        <v/>
      </c>
      <c r="AA8" s="577"/>
      <c r="AB8" s="237"/>
      <c r="AC8" s="237"/>
      <c r="AD8" s="237"/>
      <c r="AE8" s="237"/>
      <c r="AF8" s="237"/>
      <c r="AG8" s="583" t="s">
        <v>183</v>
      </c>
      <c r="AH8" s="572"/>
      <c r="AI8" s="572"/>
      <c r="AJ8" s="572"/>
      <c r="AK8" s="572"/>
      <c r="AL8" s="572"/>
      <c r="AM8" s="572"/>
      <c r="AN8" s="572"/>
      <c r="AO8" s="572"/>
      <c r="AP8" s="572"/>
      <c r="AQ8" s="572"/>
      <c r="AR8" s="572"/>
      <c r="AS8" s="572"/>
      <c r="AT8" s="572"/>
      <c r="AU8" s="572"/>
      <c r="AV8" s="572"/>
      <c r="AW8" s="572"/>
      <c r="AX8" s="572"/>
      <c r="AY8" s="572"/>
      <c r="AZ8" s="572"/>
      <c r="BA8" s="572"/>
      <c r="BB8" s="572"/>
      <c r="BC8" s="572"/>
      <c r="BD8" s="572"/>
      <c r="BE8" s="572"/>
      <c r="BF8" s="572"/>
      <c r="BG8" s="572"/>
      <c r="BH8" s="572"/>
      <c r="BI8" s="572"/>
      <c r="BJ8" s="572"/>
      <c r="BK8" s="572"/>
      <c r="BL8" s="572"/>
      <c r="BM8" s="572"/>
      <c r="BN8" s="572"/>
      <c r="BO8" s="572"/>
      <c r="BP8" s="572"/>
      <c r="BQ8" s="572"/>
      <c r="BR8" s="572"/>
      <c r="BS8" s="572"/>
      <c r="BT8" s="584"/>
      <c r="BU8" s="238"/>
      <c r="BV8" s="238"/>
      <c r="BW8" s="238"/>
      <c r="BX8" s="238"/>
      <c r="BY8" s="238"/>
      <c r="BZ8" s="238"/>
      <c r="CA8" s="238"/>
      <c r="CB8" s="238"/>
      <c r="CC8" s="238"/>
      <c r="CD8" s="238"/>
      <c r="CE8" s="238"/>
      <c r="CF8" s="238"/>
      <c r="CG8" s="238"/>
      <c r="CH8" s="238"/>
      <c r="CI8" s="238"/>
      <c r="CJ8" s="238"/>
      <c r="CK8" s="238"/>
      <c r="CL8" s="238"/>
      <c r="CM8" s="238"/>
    </row>
    <row r="9" spans="1:91" ht="20.25" customHeight="1" x14ac:dyDescent="0.25">
      <c r="A9" s="239"/>
      <c r="B9" s="240"/>
      <c r="C9" s="585"/>
      <c r="D9" s="450"/>
      <c r="E9" s="450"/>
      <c r="F9" s="450"/>
      <c r="G9" s="450"/>
      <c r="H9" s="450"/>
      <c r="I9" s="450"/>
      <c r="J9" s="450"/>
      <c r="K9" s="450"/>
      <c r="L9" s="450"/>
      <c r="M9" s="450"/>
      <c r="N9" s="450"/>
      <c r="O9" s="450"/>
      <c r="P9" s="450"/>
      <c r="Q9" s="450"/>
      <c r="R9" s="450"/>
      <c r="S9" s="450"/>
      <c r="T9" s="450"/>
      <c r="U9" s="450"/>
      <c r="V9" s="450"/>
      <c r="W9" s="450"/>
      <c r="X9" s="450"/>
      <c r="Y9" s="450"/>
      <c r="Z9" s="450"/>
      <c r="AA9" s="450"/>
      <c r="AB9" s="450"/>
      <c r="AC9" s="241"/>
      <c r="AD9" s="241"/>
      <c r="AE9" s="241"/>
      <c r="AF9" s="241"/>
      <c r="AG9" s="455"/>
      <c r="AH9" s="496"/>
      <c r="AI9" s="496"/>
      <c r="AJ9" s="496"/>
      <c r="AK9" s="496"/>
      <c r="AL9" s="496"/>
      <c r="AM9" s="496"/>
      <c r="AN9" s="496"/>
      <c r="AO9" s="496"/>
      <c r="AP9" s="496"/>
      <c r="AQ9" s="496"/>
      <c r="AR9" s="496"/>
      <c r="AS9" s="496"/>
      <c r="AT9" s="496"/>
      <c r="AU9" s="496"/>
      <c r="AV9" s="496"/>
      <c r="AW9" s="496"/>
      <c r="AX9" s="496"/>
      <c r="AY9" s="496"/>
      <c r="AZ9" s="496"/>
      <c r="BA9" s="496"/>
      <c r="BB9" s="496"/>
      <c r="BC9" s="496"/>
      <c r="BD9" s="496"/>
      <c r="BE9" s="496"/>
      <c r="BF9" s="496"/>
      <c r="BG9" s="496"/>
      <c r="BH9" s="496"/>
      <c r="BI9" s="496"/>
      <c r="BJ9" s="496"/>
      <c r="BK9" s="496"/>
      <c r="BL9" s="496"/>
      <c r="BM9" s="496"/>
      <c r="BN9" s="496"/>
      <c r="BO9" s="496"/>
      <c r="BP9" s="496"/>
      <c r="BQ9" s="496"/>
      <c r="BR9" s="496"/>
      <c r="BS9" s="496"/>
      <c r="BT9" s="451"/>
      <c r="BU9" s="238"/>
      <c r="BV9" s="238"/>
      <c r="BW9" s="238"/>
      <c r="BX9" s="238"/>
      <c r="BY9" s="238"/>
      <c r="BZ9" s="238"/>
      <c r="CA9" s="238"/>
      <c r="CB9" s="238"/>
      <c r="CC9" s="238"/>
      <c r="CD9" s="238"/>
      <c r="CE9" s="238"/>
      <c r="CF9" s="238"/>
      <c r="CG9" s="238"/>
      <c r="CH9" s="238"/>
      <c r="CI9" s="238"/>
      <c r="CJ9" s="238"/>
      <c r="CK9" s="238"/>
      <c r="CL9" s="238"/>
      <c r="CM9" s="238"/>
    </row>
    <row r="10" spans="1:91" ht="27.75" customHeight="1" x14ac:dyDescent="0.35">
      <c r="A10" s="239"/>
      <c r="B10" s="240"/>
      <c r="C10" s="585"/>
      <c r="D10" s="450"/>
      <c r="E10" s="450"/>
      <c r="F10" s="450"/>
      <c r="G10" s="450"/>
      <c r="H10" s="450"/>
      <c r="I10" s="450"/>
      <c r="J10" s="450"/>
      <c r="K10" s="450"/>
      <c r="L10" s="450"/>
      <c r="M10" s="450"/>
      <c r="N10" s="450"/>
      <c r="O10" s="450"/>
      <c r="P10" s="450"/>
      <c r="Q10" s="450"/>
      <c r="R10" s="450"/>
      <c r="S10" s="450"/>
      <c r="T10" s="450"/>
      <c r="U10" s="450"/>
      <c r="V10" s="450"/>
      <c r="W10" s="450"/>
      <c r="X10" s="450"/>
      <c r="Y10" s="450"/>
      <c r="Z10" s="450"/>
      <c r="AA10" s="450"/>
      <c r="AB10" s="450"/>
      <c r="AC10" s="242"/>
      <c r="AD10" s="242"/>
      <c r="AE10" s="242"/>
      <c r="AF10" s="242"/>
      <c r="AG10" s="455"/>
      <c r="AH10" s="496"/>
      <c r="AI10" s="496"/>
      <c r="AJ10" s="496"/>
      <c r="AK10" s="496"/>
      <c r="AL10" s="496"/>
      <c r="AM10" s="496"/>
      <c r="AN10" s="496"/>
      <c r="AO10" s="496"/>
      <c r="AP10" s="496"/>
      <c r="AQ10" s="496"/>
      <c r="AR10" s="496"/>
      <c r="AS10" s="496"/>
      <c r="AT10" s="496"/>
      <c r="AU10" s="496"/>
      <c r="AV10" s="496"/>
      <c r="AW10" s="496"/>
      <c r="AX10" s="496"/>
      <c r="AY10" s="496"/>
      <c r="AZ10" s="496"/>
      <c r="BA10" s="496"/>
      <c r="BB10" s="496"/>
      <c r="BC10" s="496"/>
      <c r="BD10" s="496"/>
      <c r="BE10" s="496"/>
      <c r="BF10" s="496"/>
      <c r="BG10" s="496"/>
      <c r="BH10" s="496"/>
      <c r="BI10" s="496"/>
      <c r="BJ10" s="496"/>
      <c r="BK10" s="496"/>
      <c r="BL10" s="496"/>
      <c r="BM10" s="496"/>
      <c r="BN10" s="496"/>
      <c r="BO10" s="496"/>
      <c r="BP10" s="496"/>
      <c r="BQ10" s="496"/>
      <c r="BR10" s="496"/>
      <c r="BS10" s="496"/>
      <c r="BT10" s="451"/>
      <c r="BU10" s="243"/>
      <c r="BV10" s="238"/>
      <c r="BW10" s="238"/>
      <c r="BX10" s="238"/>
      <c r="BY10" s="238"/>
      <c r="BZ10" s="238"/>
      <c r="CA10" s="238"/>
      <c r="CB10" s="238"/>
      <c r="CC10" s="238"/>
      <c r="CD10" s="238"/>
      <c r="CE10" s="238"/>
      <c r="CF10" s="238"/>
      <c r="CG10" s="238"/>
      <c r="CH10" s="238"/>
      <c r="CI10" s="238"/>
      <c r="CJ10" s="238"/>
      <c r="CK10" s="238"/>
      <c r="CL10" s="238"/>
      <c r="CM10" s="238"/>
    </row>
    <row r="11" spans="1:91" ht="33.75" customHeight="1" thickBot="1" x14ac:dyDescent="0.3">
      <c r="A11" s="239"/>
      <c r="B11" s="244"/>
      <c r="C11" s="245"/>
      <c r="D11" s="246"/>
      <c r="E11" s="246"/>
      <c r="F11" s="246"/>
      <c r="G11" s="246"/>
      <c r="H11" s="246"/>
      <c r="I11" s="246"/>
      <c r="J11" s="246"/>
      <c r="K11" s="586"/>
      <c r="L11" s="450"/>
      <c r="M11" s="450"/>
      <c r="N11" s="450"/>
      <c r="O11" s="450"/>
      <c r="P11" s="450"/>
      <c r="Q11" s="450"/>
      <c r="R11" s="450"/>
      <c r="S11" s="450"/>
      <c r="T11" s="450"/>
      <c r="U11" s="450"/>
      <c r="V11" s="450"/>
      <c r="W11" s="450"/>
      <c r="X11" s="450"/>
      <c r="Y11" s="450"/>
      <c r="Z11" s="450"/>
      <c r="AA11" s="450"/>
      <c r="AB11" s="450"/>
      <c r="AC11" s="247"/>
      <c r="AD11" s="247"/>
      <c r="AE11" s="247"/>
      <c r="AF11" s="247"/>
      <c r="AG11" s="455"/>
      <c r="AH11" s="450"/>
      <c r="AI11" s="450"/>
      <c r="AJ11" s="450"/>
      <c r="AK11" s="450"/>
      <c r="AL11" s="450"/>
      <c r="AM11" s="450"/>
      <c r="AN11" s="450"/>
      <c r="AO11" s="450"/>
      <c r="AP11" s="450"/>
      <c r="AQ11" s="450"/>
      <c r="AR11" s="450"/>
      <c r="AS11" s="450"/>
      <c r="AT11" s="450"/>
      <c r="AU11" s="450"/>
      <c r="AV11" s="450"/>
      <c r="AW11" s="450"/>
      <c r="AX11" s="450"/>
      <c r="AY11" s="450"/>
      <c r="AZ11" s="450"/>
      <c r="BA11" s="450"/>
      <c r="BB11" s="450"/>
      <c r="BC11" s="450"/>
      <c r="BD11" s="450"/>
      <c r="BE11" s="450"/>
      <c r="BF11" s="450"/>
      <c r="BG11" s="450"/>
      <c r="BH11" s="450"/>
      <c r="BI11" s="450"/>
      <c r="BJ11" s="450"/>
      <c r="BK11" s="450"/>
      <c r="BL11" s="450"/>
      <c r="BM11" s="450"/>
      <c r="BN11" s="450"/>
      <c r="BO11" s="450"/>
      <c r="BP11" s="450"/>
      <c r="BQ11" s="450"/>
      <c r="BR11" s="450"/>
      <c r="BS11" s="450"/>
      <c r="BT11" s="451"/>
      <c r="BU11" s="243"/>
      <c r="BV11" s="238"/>
      <c r="BW11" s="238"/>
      <c r="BX11" s="238"/>
      <c r="BY11" s="238"/>
      <c r="BZ11" s="238"/>
      <c r="CA11" s="238"/>
      <c r="CB11" s="238"/>
      <c r="CC11" s="238"/>
      <c r="CD11" s="238"/>
      <c r="CE11" s="238"/>
      <c r="CF11" s="238"/>
      <c r="CG11" s="238"/>
      <c r="CH11" s="238"/>
      <c r="CI11" s="238"/>
      <c r="CJ11" s="238"/>
      <c r="CK11" s="238"/>
      <c r="CL11" s="238"/>
      <c r="CM11" s="238"/>
    </row>
    <row r="12" spans="1:91" ht="21" customHeight="1" x14ac:dyDescent="0.2">
      <c r="A12" s="587" t="s">
        <v>184</v>
      </c>
      <c r="B12" s="477"/>
      <c r="C12" s="248" t="s">
        <v>185</v>
      </c>
      <c r="D12" s="249"/>
      <c r="E12" s="249"/>
      <c r="F12" s="249"/>
      <c r="G12" s="249"/>
      <c r="H12" s="249"/>
      <c r="I12" s="249"/>
      <c r="J12" s="249"/>
      <c r="K12" s="249"/>
      <c r="L12" s="249"/>
      <c r="M12" s="249"/>
      <c r="N12" s="249"/>
      <c r="O12" s="250"/>
      <c r="P12" s="250"/>
      <c r="Q12" s="250"/>
      <c r="R12" s="251" t="s">
        <v>186</v>
      </c>
      <c r="S12" s="252" t="s">
        <v>187</v>
      </c>
      <c r="T12" s="252"/>
      <c r="U12" s="252"/>
      <c r="V12" s="252"/>
      <c r="W12" s="252"/>
      <c r="X12" s="252"/>
      <c r="Y12" s="252"/>
      <c r="Z12" s="252" t="s">
        <v>188</v>
      </c>
      <c r="AA12" s="253"/>
      <c r="AB12" s="253"/>
      <c r="AC12" s="254"/>
      <c r="AD12" s="254"/>
      <c r="AE12" s="254"/>
      <c r="AF12" s="254"/>
      <c r="AG12" s="255"/>
      <c r="AH12" s="254"/>
      <c r="AI12" s="254"/>
      <c r="AJ12" s="254"/>
      <c r="AK12" s="252"/>
      <c r="AL12" s="252"/>
      <c r="AM12" s="252"/>
      <c r="AN12" s="252"/>
      <c r="AO12" s="252"/>
      <c r="AP12" s="252"/>
      <c r="AQ12" s="252"/>
      <c r="AR12" s="252"/>
      <c r="AS12" s="252" t="s">
        <v>189</v>
      </c>
      <c r="AT12" s="252"/>
      <c r="AU12" s="252"/>
      <c r="AV12" s="252"/>
      <c r="AW12" s="256"/>
      <c r="AX12" s="252"/>
      <c r="AY12" s="252"/>
      <c r="AZ12" s="252"/>
      <c r="BA12" s="256"/>
      <c r="BB12" s="252"/>
      <c r="BC12" s="252" t="s">
        <v>190</v>
      </c>
      <c r="BD12" s="252"/>
      <c r="BE12" s="252"/>
      <c r="BF12" s="252"/>
      <c r="BG12" s="252"/>
      <c r="BH12" s="252"/>
      <c r="BI12" s="252"/>
      <c r="BJ12" s="250"/>
      <c r="BK12" s="250"/>
      <c r="BL12" s="250"/>
      <c r="BM12" s="250"/>
      <c r="BN12" s="257"/>
      <c r="BO12" s="250"/>
      <c r="BP12" s="250"/>
      <c r="BQ12" s="250"/>
      <c r="BR12" s="250"/>
      <c r="BS12" s="250"/>
      <c r="BT12" s="258"/>
      <c r="BU12" s="243"/>
      <c r="BV12" s="238"/>
      <c r="BW12" s="238"/>
      <c r="BX12" s="238"/>
      <c r="BY12" s="238"/>
      <c r="BZ12" s="238"/>
      <c r="CA12" s="238"/>
      <c r="CB12" s="238"/>
      <c r="CC12" s="238"/>
      <c r="CD12" s="238"/>
      <c r="CE12" s="238"/>
      <c r="CF12" s="238"/>
      <c r="CG12" s="238"/>
      <c r="CH12" s="238"/>
      <c r="CI12" s="238"/>
      <c r="CJ12" s="238"/>
      <c r="CK12" s="238"/>
      <c r="CL12" s="238"/>
      <c r="CM12" s="238"/>
    </row>
    <row r="13" spans="1:91" ht="24" customHeight="1" thickBot="1" x14ac:dyDescent="0.35">
      <c r="A13" s="455"/>
      <c r="B13" s="451"/>
      <c r="C13" s="459"/>
      <c r="D13" s="460"/>
      <c r="E13" s="460"/>
      <c r="F13" s="460"/>
      <c r="G13" s="460"/>
      <c r="H13" s="460"/>
      <c r="I13" s="460"/>
      <c r="J13" s="460"/>
      <c r="K13" s="460"/>
      <c r="L13" s="460"/>
      <c r="M13" s="460"/>
      <c r="N13" s="460"/>
      <c r="O13" s="460"/>
      <c r="P13" s="460"/>
      <c r="Q13" s="461"/>
      <c r="R13" s="259"/>
      <c r="S13" s="588"/>
      <c r="T13" s="450"/>
      <c r="U13" s="450"/>
      <c r="V13" s="450"/>
      <c r="W13" s="450"/>
      <c r="X13" s="450"/>
      <c r="Y13" s="450"/>
      <c r="Z13" s="238"/>
      <c r="AA13" s="238"/>
      <c r="AB13" s="238"/>
      <c r="AC13" s="238"/>
      <c r="AD13" s="238"/>
      <c r="AE13" s="238"/>
      <c r="AF13" s="238"/>
      <c r="AG13" s="238"/>
      <c r="AH13" s="238"/>
      <c r="AI13" s="238"/>
      <c r="AJ13" s="238"/>
      <c r="AK13" s="238"/>
      <c r="AL13" s="238"/>
      <c r="AM13" s="238"/>
      <c r="AN13" s="238"/>
      <c r="AO13" s="238"/>
      <c r="AP13" s="238"/>
      <c r="AQ13" s="238"/>
      <c r="AR13" s="238"/>
      <c r="AS13" s="589"/>
      <c r="AT13" s="450"/>
      <c r="AU13" s="450"/>
      <c r="AV13" s="450"/>
      <c r="AW13" s="450"/>
      <c r="AX13" s="450"/>
      <c r="AY13" s="450"/>
      <c r="AZ13" s="450"/>
      <c r="BA13" s="450"/>
      <c r="BB13" s="451"/>
      <c r="BC13" s="588"/>
      <c r="BD13" s="450"/>
      <c r="BE13" s="450"/>
      <c r="BF13" s="450"/>
      <c r="BG13" s="450"/>
      <c r="BH13" s="450"/>
      <c r="BI13" s="450"/>
      <c r="BJ13" s="450"/>
      <c r="BK13" s="450"/>
      <c r="BL13" s="450"/>
      <c r="BM13" s="450"/>
      <c r="BN13" s="450"/>
      <c r="BO13" s="450"/>
      <c r="BP13" s="450"/>
      <c r="BQ13" s="450"/>
      <c r="BR13" s="450"/>
      <c r="BS13" s="450"/>
      <c r="BT13" s="451"/>
      <c r="BU13" s="243"/>
      <c r="BV13" s="238"/>
      <c r="BW13" s="238"/>
      <c r="BX13" s="238"/>
      <c r="BY13" s="238"/>
      <c r="BZ13" s="238"/>
      <c r="CA13" s="238"/>
      <c r="CB13" s="238"/>
      <c r="CC13" s="238"/>
      <c r="CD13" s="238"/>
      <c r="CE13" s="238"/>
      <c r="CF13" s="238"/>
      <c r="CG13" s="238"/>
      <c r="CH13" s="238"/>
      <c r="CI13" s="238"/>
      <c r="CJ13" s="238"/>
      <c r="CK13" s="238"/>
      <c r="CL13" s="238"/>
      <c r="CM13" s="238"/>
    </row>
    <row r="14" spans="1:91" ht="24.75" customHeight="1" x14ac:dyDescent="0.3">
      <c r="A14" s="455"/>
      <c r="B14" s="451"/>
      <c r="C14" s="260" t="s">
        <v>191</v>
      </c>
      <c r="D14" s="261"/>
      <c r="E14" s="261"/>
      <c r="F14" s="261"/>
      <c r="G14" s="261"/>
      <c r="H14" s="262"/>
      <c r="I14" s="262"/>
      <c r="J14" s="262"/>
      <c r="K14" s="262"/>
      <c r="L14" s="262"/>
      <c r="M14" s="262"/>
      <c r="N14" s="262"/>
      <c r="O14" s="262"/>
      <c r="P14" s="262"/>
      <c r="Q14" s="261"/>
      <c r="R14" s="261"/>
      <c r="S14" s="262"/>
      <c r="T14" s="262"/>
      <c r="U14" s="262"/>
      <c r="V14" s="262"/>
      <c r="W14" s="262"/>
      <c r="X14" s="262"/>
      <c r="Y14" s="262"/>
      <c r="Z14" s="590"/>
      <c r="AA14" s="474"/>
      <c r="AB14" s="474"/>
      <c r="AC14" s="474"/>
      <c r="AD14" s="474"/>
      <c r="AE14" s="474"/>
      <c r="AF14" s="474"/>
      <c r="AG14" s="474"/>
      <c r="AH14" s="474"/>
      <c r="AI14" s="474"/>
      <c r="AJ14" s="474"/>
      <c r="AK14" s="474"/>
      <c r="AL14" s="474"/>
      <c r="AM14" s="474"/>
      <c r="AN14" s="474"/>
      <c r="AO14" s="474"/>
      <c r="AP14" s="474"/>
      <c r="AQ14" s="474"/>
      <c r="AR14" s="474"/>
      <c r="AS14" s="262"/>
      <c r="AT14" s="262"/>
      <c r="AU14" s="262"/>
      <c r="AV14" s="262"/>
      <c r="AW14" s="262"/>
      <c r="AX14" s="262"/>
      <c r="AY14" s="262"/>
      <c r="AZ14" s="262"/>
      <c r="BA14" s="262"/>
      <c r="BB14" s="262"/>
      <c r="BC14" s="261"/>
      <c r="BD14" s="261"/>
      <c r="BE14" s="263"/>
      <c r="BF14" s="263"/>
      <c r="BG14" s="262"/>
      <c r="BH14" s="262"/>
      <c r="BI14" s="262"/>
      <c r="BJ14" s="262"/>
      <c r="BK14" s="262"/>
      <c r="BL14" s="262"/>
      <c r="BM14" s="262"/>
      <c r="BN14" s="262"/>
      <c r="BO14" s="262"/>
      <c r="BP14" s="264"/>
      <c r="BQ14" s="265"/>
      <c r="BR14" s="265"/>
      <c r="BS14" s="591" t="s">
        <v>192</v>
      </c>
      <c r="BT14" s="477"/>
      <c r="BU14" s="243"/>
      <c r="BV14" s="238"/>
      <c r="BW14" s="238"/>
      <c r="BX14" s="238"/>
      <c r="BY14" s="238"/>
      <c r="BZ14" s="238"/>
      <c r="CA14" s="238"/>
      <c r="CB14" s="238"/>
      <c r="CC14" s="238"/>
      <c r="CD14" s="238"/>
      <c r="CE14" s="238"/>
      <c r="CF14" s="238"/>
      <c r="CG14" s="238"/>
      <c r="CH14" s="238"/>
      <c r="CI14" s="238"/>
      <c r="CJ14" s="238"/>
      <c r="CK14" s="238"/>
      <c r="CL14" s="238"/>
      <c r="CM14" s="238"/>
    </row>
    <row r="15" spans="1:91" ht="22.5" customHeight="1" thickBot="1" x14ac:dyDescent="0.35">
      <c r="A15" s="455"/>
      <c r="B15" s="451"/>
      <c r="C15" s="578">
        <f>CONSOLIDACION!C3</f>
        <v>0</v>
      </c>
      <c r="D15" s="457"/>
      <c r="E15" s="457"/>
      <c r="F15" s="457"/>
      <c r="G15" s="457"/>
      <c r="H15" s="457"/>
      <c r="I15" s="457"/>
      <c r="J15" s="457"/>
      <c r="K15" s="457"/>
      <c r="L15" s="457"/>
      <c r="M15" s="457"/>
      <c r="N15" s="457"/>
      <c r="O15" s="457"/>
      <c r="P15" s="457"/>
      <c r="Q15" s="457"/>
      <c r="R15" s="457"/>
      <c r="S15" s="457"/>
      <c r="T15" s="457"/>
      <c r="U15" s="457"/>
      <c r="V15" s="457"/>
      <c r="W15" s="457"/>
      <c r="X15" s="457"/>
      <c r="Y15" s="457"/>
      <c r="Z15" s="457"/>
      <c r="AA15" s="457"/>
      <c r="AB15" s="457"/>
      <c r="AC15" s="457"/>
      <c r="AD15" s="457"/>
      <c r="AE15" s="457"/>
      <c r="AF15" s="457"/>
      <c r="AG15" s="457"/>
      <c r="AH15" s="457"/>
      <c r="AI15" s="457"/>
      <c r="AJ15" s="457"/>
      <c r="AK15" s="457"/>
      <c r="AL15" s="457"/>
      <c r="AM15" s="457"/>
      <c r="AN15" s="457"/>
      <c r="AO15" s="457"/>
      <c r="AP15" s="457"/>
      <c r="AQ15" s="457"/>
      <c r="AR15" s="457"/>
      <c r="AS15" s="457"/>
      <c r="AT15" s="457"/>
      <c r="AU15" s="457"/>
      <c r="AV15" s="457"/>
      <c r="AW15" s="457"/>
      <c r="AX15" s="457"/>
      <c r="AY15" s="457"/>
      <c r="AZ15" s="457"/>
      <c r="BA15" s="457"/>
      <c r="BB15" s="457"/>
      <c r="BC15" s="457"/>
      <c r="BD15" s="457"/>
      <c r="BE15" s="457"/>
      <c r="BF15" s="457"/>
      <c r="BG15" s="457"/>
      <c r="BH15" s="457"/>
      <c r="BI15" s="457"/>
      <c r="BJ15" s="457"/>
      <c r="BK15" s="457"/>
      <c r="BL15" s="457"/>
      <c r="BM15" s="457"/>
      <c r="BN15" s="457"/>
      <c r="BO15" s="457"/>
      <c r="BP15" s="458"/>
      <c r="BQ15" s="266"/>
      <c r="BR15" s="266"/>
      <c r="BS15" s="579"/>
      <c r="BT15" s="458"/>
      <c r="BU15" s="243"/>
      <c r="BV15" s="238"/>
      <c r="BW15" s="238"/>
      <c r="BX15" s="238"/>
      <c r="BY15" s="238"/>
      <c r="BZ15" s="238"/>
      <c r="CA15" s="238"/>
      <c r="CB15" s="238"/>
      <c r="CC15" s="238"/>
      <c r="CD15" s="238"/>
      <c r="CE15" s="238"/>
      <c r="CF15" s="238"/>
      <c r="CG15" s="238"/>
      <c r="CH15" s="238"/>
      <c r="CI15" s="238"/>
      <c r="CJ15" s="238"/>
      <c r="CK15" s="238"/>
      <c r="CL15" s="238"/>
      <c r="CM15" s="238"/>
    </row>
    <row r="16" spans="1:91" ht="18.75" customHeight="1" thickBot="1" x14ac:dyDescent="0.35">
      <c r="A16" s="485"/>
      <c r="B16" s="458"/>
      <c r="C16" s="592" t="s">
        <v>193</v>
      </c>
      <c r="D16" s="472"/>
      <c r="E16" s="472"/>
      <c r="F16" s="472"/>
      <c r="G16" s="472"/>
      <c r="H16" s="472"/>
      <c r="I16" s="472"/>
      <c r="J16" s="472"/>
      <c r="K16" s="472"/>
      <c r="L16" s="472"/>
      <c r="M16" s="472"/>
      <c r="N16" s="472"/>
      <c r="O16" s="472"/>
      <c r="P16" s="472"/>
      <c r="Q16" s="472"/>
      <c r="R16" s="472"/>
      <c r="S16" s="472"/>
      <c r="T16" s="472"/>
      <c r="U16" s="268"/>
      <c r="V16" s="268"/>
      <c r="W16" s="268" t="s">
        <v>194</v>
      </c>
      <c r="X16" s="269"/>
      <c r="Y16" s="268"/>
      <c r="Z16" s="267"/>
      <c r="AA16" s="593" t="str">
        <f>IF(CONSOLIDACION!E3="BIMESTRAL","X","")</f>
        <v/>
      </c>
      <c r="AB16" s="467"/>
      <c r="AC16" s="268"/>
      <c r="AD16" s="268"/>
      <c r="AE16" s="268"/>
      <c r="AF16" s="271" t="s">
        <v>195</v>
      </c>
      <c r="AG16" s="268"/>
      <c r="AH16" s="272" t="str">
        <f>IF(CONSOLIDACION!E3="CUATRIMESTRAL","X","")</f>
        <v/>
      </c>
      <c r="AI16" s="270"/>
      <c r="AJ16" s="269"/>
      <c r="AK16" s="268"/>
      <c r="AL16" s="268"/>
      <c r="AM16" s="268"/>
      <c r="AN16" s="268"/>
      <c r="AO16" s="268"/>
      <c r="AP16" s="268"/>
      <c r="AQ16" s="268"/>
      <c r="AR16" s="268"/>
      <c r="AS16" s="268"/>
      <c r="AT16" s="268"/>
      <c r="AU16" s="268"/>
      <c r="AV16" s="268"/>
      <c r="AW16" s="268"/>
      <c r="AX16" s="268"/>
      <c r="AY16" s="268"/>
      <c r="AZ16" s="268"/>
      <c r="BA16" s="268"/>
      <c r="BB16" s="268"/>
      <c r="BC16" s="268"/>
      <c r="BD16" s="268"/>
      <c r="BE16" s="268"/>
      <c r="BF16" s="268"/>
      <c r="BG16" s="268"/>
      <c r="BH16" s="268"/>
      <c r="BI16" s="268"/>
      <c r="BJ16" s="268"/>
      <c r="BK16" s="268"/>
      <c r="BL16" s="268"/>
      <c r="BM16" s="268"/>
      <c r="BN16" s="268"/>
      <c r="BO16" s="268"/>
      <c r="BP16" s="273"/>
      <c r="BQ16" s="274"/>
      <c r="BR16" s="274"/>
      <c r="BS16" s="275"/>
      <c r="BT16" s="276"/>
      <c r="BU16" s="243"/>
      <c r="BV16" s="238"/>
      <c r="BW16" s="238"/>
      <c r="BX16" s="238"/>
      <c r="BY16" s="238"/>
      <c r="BZ16" s="238"/>
      <c r="CA16" s="238"/>
      <c r="CB16" s="238"/>
      <c r="CC16" s="238"/>
      <c r="CD16" s="238"/>
      <c r="CE16" s="238"/>
      <c r="CF16" s="238"/>
      <c r="CG16" s="238"/>
      <c r="CH16" s="238"/>
      <c r="CI16" s="238"/>
      <c r="CJ16" s="238"/>
      <c r="CK16" s="238"/>
      <c r="CL16" s="238"/>
      <c r="CM16" s="238"/>
    </row>
    <row r="17" spans="1:91" ht="18.75" customHeight="1" thickBot="1" x14ac:dyDescent="0.35">
      <c r="A17" s="277" t="s">
        <v>196</v>
      </c>
      <c r="B17" s="278"/>
      <c r="C17" s="279"/>
      <c r="D17" s="279"/>
      <c r="E17" s="279"/>
      <c r="F17" s="279"/>
      <c r="G17" s="280"/>
      <c r="H17" s="280"/>
      <c r="I17" s="280"/>
      <c r="J17" s="280"/>
      <c r="K17" s="280"/>
      <c r="L17" s="280" t="s">
        <v>197</v>
      </c>
      <c r="M17" s="281"/>
      <c r="N17" s="281"/>
      <c r="O17" s="281"/>
      <c r="P17" s="281"/>
      <c r="Q17" s="280"/>
      <c r="R17" s="280"/>
      <c r="S17" s="280"/>
      <c r="T17" s="280" t="s">
        <v>198</v>
      </c>
      <c r="U17" s="280"/>
      <c r="V17" s="280"/>
      <c r="W17" s="280"/>
      <c r="X17" s="280"/>
      <c r="Y17" s="280"/>
      <c r="Z17" s="592"/>
      <c r="AA17" s="472"/>
      <c r="AB17" s="472"/>
      <c r="AC17" s="472"/>
      <c r="AD17" s="472"/>
      <c r="AE17" s="472"/>
      <c r="AF17" s="472"/>
      <c r="AG17" s="472"/>
      <c r="AH17" s="472"/>
      <c r="AI17" s="472"/>
      <c r="AJ17" s="472"/>
      <c r="AK17" s="472"/>
      <c r="AL17" s="472"/>
      <c r="AM17" s="472"/>
      <c r="AN17" s="472"/>
      <c r="AO17" s="472"/>
      <c r="AP17" s="472"/>
      <c r="AQ17" s="472"/>
      <c r="AR17" s="472"/>
      <c r="AS17" s="472"/>
      <c r="AT17" s="472"/>
      <c r="AU17" s="472"/>
      <c r="AV17" s="467"/>
      <c r="AW17" s="594"/>
      <c r="AX17" s="472"/>
      <c r="AY17" s="472"/>
      <c r="AZ17" s="472"/>
      <c r="BA17" s="472"/>
      <c r="BB17" s="472"/>
      <c r="BC17" s="472"/>
      <c r="BD17" s="472"/>
      <c r="BE17" s="472"/>
      <c r="BF17" s="472"/>
      <c r="BG17" s="472"/>
      <c r="BH17" s="472"/>
      <c r="BI17" s="472"/>
      <c r="BJ17" s="472"/>
      <c r="BK17" s="472"/>
      <c r="BL17" s="472"/>
      <c r="BM17" s="472"/>
      <c r="BN17" s="472"/>
      <c r="BO17" s="472"/>
      <c r="BP17" s="472"/>
      <c r="BQ17" s="472"/>
      <c r="BR17" s="472"/>
      <c r="BS17" s="472"/>
      <c r="BT17" s="467"/>
      <c r="BU17" s="282"/>
      <c r="BV17" s="283"/>
      <c r="BW17" s="283"/>
      <c r="BX17" s="283"/>
      <c r="BY17" s="283"/>
      <c r="BZ17" s="283"/>
      <c r="CA17" s="283"/>
      <c r="CB17" s="283"/>
      <c r="CC17" s="283"/>
      <c r="CD17" s="283"/>
      <c r="CE17" s="283"/>
      <c r="CF17" s="283"/>
      <c r="CG17" s="283"/>
      <c r="CH17" s="283"/>
      <c r="CI17" s="283"/>
      <c r="CJ17" s="283"/>
      <c r="CK17" s="283"/>
      <c r="CL17" s="283"/>
      <c r="CM17" s="283"/>
    </row>
    <row r="18" spans="1:91" ht="35.25" customHeight="1" x14ac:dyDescent="0.3">
      <c r="A18" s="484" t="s">
        <v>199</v>
      </c>
      <c r="B18" s="477"/>
      <c r="C18" s="595" t="s">
        <v>200</v>
      </c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74"/>
      <c r="R18" s="474"/>
      <c r="S18" s="474"/>
      <c r="T18" s="474"/>
      <c r="U18" s="474"/>
      <c r="V18" s="474"/>
      <c r="W18" s="474"/>
      <c r="X18" s="474"/>
      <c r="Y18" s="477"/>
      <c r="Z18" s="284">
        <v>27</v>
      </c>
      <c r="AA18" s="494">
        <v>0</v>
      </c>
      <c r="AB18" s="450"/>
      <c r="AC18" s="450"/>
      <c r="AD18" s="450"/>
      <c r="AE18" s="450"/>
      <c r="AF18" s="451"/>
      <c r="AG18" s="596" t="s">
        <v>201</v>
      </c>
      <c r="AH18" s="450"/>
      <c r="AI18" s="597" t="s">
        <v>202</v>
      </c>
      <c r="AJ18" s="286"/>
      <c r="AK18" s="556" t="s">
        <v>203</v>
      </c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450"/>
      <c r="AW18" s="450"/>
      <c r="AX18" s="450"/>
      <c r="AY18" s="450"/>
      <c r="AZ18" s="450"/>
      <c r="BA18" s="450"/>
      <c r="BB18" s="450"/>
      <c r="BC18" s="450"/>
      <c r="BD18" s="450"/>
      <c r="BE18" s="529">
        <f>+Z52+1</f>
        <v>62</v>
      </c>
      <c r="BF18" s="451"/>
      <c r="BG18" s="494">
        <v>0</v>
      </c>
      <c r="BH18" s="450"/>
      <c r="BI18" s="450"/>
      <c r="BJ18" s="450"/>
      <c r="BK18" s="450"/>
      <c r="BL18" s="450"/>
      <c r="BM18" s="450"/>
      <c r="BN18" s="450"/>
      <c r="BO18" s="450"/>
      <c r="BP18" s="450"/>
      <c r="BQ18" s="450"/>
      <c r="BR18" s="450"/>
      <c r="BS18" s="450"/>
      <c r="BT18" s="451"/>
      <c r="BU18" s="243"/>
      <c r="BV18" s="238"/>
      <c r="BW18" s="238"/>
      <c r="BX18" s="238"/>
      <c r="BY18" s="238"/>
      <c r="BZ18" s="238"/>
      <c r="CA18" s="238"/>
      <c r="CB18" s="238"/>
      <c r="CC18" s="238"/>
      <c r="CD18" s="238"/>
      <c r="CE18" s="238"/>
      <c r="CF18" s="238"/>
      <c r="CG18" s="238"/>
      <c r="CH18" s="238"/>
      <c r="CI18" s="238"/>
      <c r="CJ18" s="238"/>
      <c r="CK18" s="238"/>
      <c r="CL18" s="238"/>
      <c r="CM18" s="238"/>
    </row>
    <row r="19" spans="1:91" ht="35.25" customHeight="1" x14ac:dyDescent="0.3">
      <c r="A19" s="455"/>
      <c r="B19" s="451"/>
      <c r="C19" s="502" t="s">
        <v>204</v>
      </c>
      <c r="D19" s="450"/>
      <c r="E19" s="450"/>
      <c r="F19" s="450"/>
      <c r="G19" s="450"/>
      <c r="H19" s="450"/>
      <c r="I19" s="450"/>
      <c r="J19" s="450"/>
      <c r="K19" s="450"/>
      <c r="L19" s="450"/>
      <c r="M19" s="450"/>
      <c r="N19" s="450"/>
      <c r="O19" s="450"/>
      <c r="P19" s="450"/>
      <c r="Q19" s="450"/>
      <c r="R19" s="450"/>
      <c r="S19" s="450"/>
      <c r="T19" s="450"/>
      <c r="U19" s="450"/>
      <c r="V19" s="450"/>
      <c r="W19" s="450"/>
      <c r="X19" s="450"/>
      <c r="Y19" s="451"/>
      <c r="Z19" s="287">
        <f t="shared" ref="Z19:Z27" si="0">+Z18+1</f>
        <v>28</v>
      </c>
      <c r="AA19" s="488">
        <f ca="1">IFERROR(CHOOSE(LIQUIDACIÓN!$I$49, CONSOLIDACION!D19, CONSOLIDACION!E19), 0)</f>
        <v>1044182202</v>
      </c>
      <c r="AB19" s="450"/>
      <c r="AC19" s="450"/>
      <c r="AD19" s="450"/>
      <c r="AE19" s="450"/>
      <c r="AF19" s="451"/>
      <c r="AG19" s="450"/>
      <c r="AH19" s="450"/>
      <c r="AI19" s="498"/>
      <c r="AJ19" s="286"/>
      <c r="AK19" s="598" t="s">
        <v>205</v>
      </c>
      <c r="AL19" s="450"/>
      <c r="AM19" s="450"/>
      <c r="AN19" s="450"/>
      <c r="AO19" s="450"/>
      <c r="AP19" s="450"/>
      <c r="AQ19" s="450"/>
      <c r="AR19" s="450"/>
      <c r="AS19" s="450"/>
      <c r="AT19" s="450"/>
      <c r="AU19" s="450"/>
      <c r="AV19" s="450"/>
      <c r="AW19" s="450"/>
      <c r="AX19" s="450"/>
      <c r="AY19" s="450"/>
      <c r="AZ19" s="450"/>
      <c r="BA19" s="450"/>
      <c r="BB19" s="450"/>
      <c r="BC19" s="450"/>
      <c r="BD19" s="450"/>
      <c r="BE19" s="489">
        <f t="shared" ref="BE19:BE34" si="1">+BE18+1</f>
        <v>63</v>
      </c>
      <c r="BF19" s="451"/>
      <c r="BG19" s="488">
        <v>0</v>
      </c>
      <c r="BH19" s="450"/>
      <c r="BI19" s="450"/>
      <c r="BJ19" s="450"/>
      <c r="BK19" s="450"/>
      <c r="BL19" s="450"/>
      <c r="BM19" s="450"/>
      <c r="BN19" s="450"/>
      <c r="BO19" s="450"/>
      <c r="BP19" s="450"/>
      <c r="BQ19" s="450"/>
      <c r="BR19" s="450"/>
      <c r="BS19" s="450"/>
      <c r="BT19" s="451"/>
      <c r="BU19" s="243"/>
      <c r="BV19" s="238"/>
      <c r="BW19" s="238"/>
      <c r="BX19" s="238"/>
      <c r="BY19" s="238"/>
      <c r="BZ19" s="238"/>
      <c r="CA19" s="238"/>
      <c r="CB19" s="238"/>
      <c r="CC19" s="238"/>
      <c r="CD19" s="238"/>
      <c r="CE19" s="238"/>
      <c r="CF19" s="238"/>
      <c r="CG19" s="238"/>
      <c r="CH19" s="238"/>
      <c r="CI19" s="238"/>
      <c r="CJ19" s="238"/>
      <c r="CK19" s="238"/>
      <c r="CL19" s="238"/>
      <c r="CM19" s="238"/>
    </row>
    <row r="20" spans="1:91" ht="35.25" customHeight="1" x14ac:dyDescent="0.3">
      <c r="A20" s="455"/>
      <c r="B20" s="451"/>
      <c r="C20" s="493" t="s">
        <v>206</v>
      </c>
      <c r="D20" s="450"/>
      <c r="E20" s="450"/>
      <c r="F20" s="450"/>
      <c r="G20" s="450"/>
      <c r="H20" s="450"/>
      <c r="I20" s="450"/>
      <c r="J20" s="450"/>
      <c r="K20" s="450"/>
      <c r="L20" s="450"/>
      <c r="M20" s="450"/>
      <c r="N20" s="450"/>
      <c r="O20" s="450"/>
      <c r="P20" s="450"/>
      <c r="Q20" s="450"/>
      <c r="R20" s="450"/>
      <c r="S20" s="450"/>
      <c r="T20" s="450"/>
      <c r="U20" s="450"/>
      <c r="V20" s="450"/>
      <c r="W20" s="450"/>
      <c r="X20" s="450"/>
      <c r="Y20" s="451"/>
      <c r="Z20" s="288">
        <f t="shared" si="0"/>
        <v>29</v>
      </c>
      <c r="AA20" s="494">
        <v>0</v>
      </c>
      <c r="AB20" s="450"/>
      <c r="AC20" s="450"/>
      <c r="AD20" s="450"/>
      <c r="AE20" s="450"/>
      <c r="AF20" s="451"/>
      <c r="AG20" s="450"/>
      <c r="AH20" s="450"/>
      <c r="AI20" s="498"/>
      <c r="AJ20" s="238"/>
      <c r="AK20" s="599" t="s">
        <v>207</v>
      </c>
      <c r="AL20" s="450"/>
      <c r="AM20" s="450"/>
      <c r="AN20" s="450"/>
      <c r="AO20" s="450"/>
      <c r="AP20" s="450"/>
      <c r="AQ20" s="450"/>
      <c r="AR20" s="450"/>
      <c r="AS20" s="450"/>
      <c r="AT20" s="450"/>
      <c r="AU20" s="450"/>
      <c r="AV20" s="450"/>
      <c r="AW20" s="450"/>
      <c r="AX20" s="450"/>
      <c r="AY20" s="450"/>
      <c r="AZ20" s="450"/>
      <c r="BA20" s="450"/>
      <c r="BB20" s="450"/>
      <c r="BC20" s="450"/>
      <c r="BD20" s="450"/>
      <c r="BE20" s="529">
        <f t="shared" si="1"/>
        <v>64</v>
      </c>
      <c r="BF20" s="451"/>
      <c r="BG20" s="600"/>
      <c r="BH20" s="450"/>
      <c r="BI20" s="450"/>
      <c r="BJ20" s="450"/>
      <c r="BK20" s="450"/>
      <c r="BL20" s="450"/>
      <c r="BM20" s="450"/>
      <c r="BN20" s="450"/>
      <c r="BO20" s="450"/>
      <c r="BP20" s="450"/>
      <c r="BQ20" s="450"/>
      <c r="BR20" s="450"/>
      <c r="BS20" s="450"/>
      <c r="BT20" s="451"/>
      <c r="BU20" s="243"/>
      <c r="BV20" s="238"/>
      <c r="BW20" s="238"/>
      <c r="BX20" s="238"/>
      <c r="BY20" s="238"/>
      <c r="BZ20" s="238"/>
      <c r="CA20" s="238"/>
      <c r="CB20" s="238"/>
      <c r="CC20" s="238"/>
      <c r="CD20" s="238"/>
      <c r="CE20" s="238"/>
      <c r="CF20" s="238"/>
      <c r="CG20" s="238"/>
      <c r="CH20" s="238"/>
      <c r="CI20" s="238"/>
      <c r="CJ20" s="238"/>
      <c r="CK20" s="238"/>
      <c r="CL20" s="238"/>
      <c r="CM20" s="238"/>
    </row>
    <row r="21" spans="1:91" ht="35.25" customHeight="1" x14ac:dyDescent="0.3">
      <c r="A21" s="455"/>
      <c r="B21" s="451"/>
      <c r="C21" s="502" t="s">
        <v>208</v>
      </c>
      <c r="D21" s="450"/>
      <c r="E21" s="450"/>
      <c r="F21" s="450"/>
      <c r="G21" s="450"/>
      <c r="H21" s="450"/>
      <c r="I21" s="450"/>
      <c r="J21" s="450"/>
      <c r="K21" s="450"/>
      <c r="L21" s="450"/>
      <c r="M21" s="450"/>
      <c r="N21" s="450"/>
      <c r="O21" s="450"/>
      <c r="P21" s="450"/>
      <c r="Q21" s="450"/>
      <c r="R21" s="450"/>
      <c r="S21" s="450"/>
      <c r="T21" s="450"/>
      <c r="U21" s="450"/>
      <c r="V21" s="450"/>
      <c r="W21" s="450"/>
      <c r="X21" s="450"/>
      <c r="Y21" s="451"/>
      <c r="Z21" s="287">
        <f t="shared" si="0"/>
        <v>30</v>
      </c>
      <c r="AA21" s="488">
        <v>0</v>
      </c>
      <c r="AB21" s="450"/>
      <c r="AC21" s="450"/>
      <c r="AD21" s="450"/>
      <c r="AE21" s="450"/>
      <c r="AF21" s="451"/>
      <c r="AG21" s="450"/>
      <c r="AH21" s="450"/>
      <c r="AI21" s="498"/>
      <c r="AJ21" s="286"/>
      <c r="AK21" s="601" t="s">
        <v>209</v>
      </c>
      <c r="AL21" s="450"/>
      <c r="AM21" s="450"/>
      <c r="AN21" s="450"/>
      <c r="AO21" s="450"/>
      <c r="AP21" s="450"/>
      <c r="AQ21" s="450"/>
      <c r="AR21" s="450"/>
      <c r="AS21" s="450"/>
      <c r="AT21" s="450"/>
      <c r="AU21" s="450"/>
      <c r="AV21" s="450"/>
      <c r="AW21" s="450"/>
      <c r="AX21" s="450"/>
      <c r="AY21" s="450"/>
      <c r="AZ21" s="450"/>
      <c r="BA21" s="450"/>
      <c r="BB21" s="450"/>
      <c r="BC21" s="450"/>
      <c r="BD21" s="450"/>
      <c r="BE21" s="489">
        <f t="shared" si="1"/>
        <v>65</v>
      </c>
      <c r="BF21" s="451"/>
      <c r="BG21" s="488">
        <v>0</v>
      </c>
      <c r="BH21" s="450"/>
      <c r="BI21" s="450"/>
      <c r="BJ21" s="450"/>
      <c r="BK21" s="450"/>
      <c r="BL21" s="450"/>
      <c r="BM21" s="450"/>
      <c r="BN21" s="450"/>
      <c r="BO21" s="450"/>
      <c r="BP21" s="450"/>
      <c r="BQ21" s="450"/>
      <c r="BR21" s="450"/>
      <c r="BS21" s="450"/>
      <c r="BT21" s="451"/>
      <c r="BU21" s="243"/>
      <c r="BV21" s="238"/>
      <c r="BW21" s="238"/>
      <c r="BX21" s="238"/>
      <c r="BY21" s="238"/>
      <c r="BZ21" s="238"/>
      <c r="CA21" s="238"/>
      <c r="CB21" s="238"/>
      <c r="CC21" s="238"/>
      <c r="CD21" s="238"/>
      <c r="CE21" s="238"/>
      <c r="CF21" s="238"/>
      <c r="CG21" s="238"/>
      <c r="CH21" s="238"/>
      <c r="CI21" s="238"/>
      <c r="CJ21" s="238"/>
      <c r="CK21" s="238"/>
      <c r="CL21" s="238"/>
      <c r="CM21" s="238"/>
    </row>
    <row r="22" spans="1:91" ht="35.25" customHeight="1" x14ac:dyDescent="0.3">
      <c r="A22" s="455"/>
      <c r="B22" s="451"/>
      <c r="C22" s="493" t="s">
        <v>210</v>
      </c>
      <c r="D22" s="450"/>
      <c r="E22" s="450"/>
      <c r="F22" s="450"/>
      <c r="G22" s="450"/>
      <c r="H22" s="450"/>
      <c r="I22" s="450"/>
      <c r="J22" s="450"/>
      <c r="K22" s="450"/>
      <c r="L22" s="450"/>
      <c r="M22" s="450"/>
      <c r="N22" s="450"/>
      <c r="O22" s="450"/>
      <c r="P22" s="450"/>
      <c r="Q22" s="450"/>
      <c r="R22" s="450"/>
      <c r="S22" s="450"/>
      <c r="T22" s="450"/>
      <c r="U22" s="450"/>
      <c r="V22" s="450"/>
      <c r="W22" s="450"/>
      <c r="X22" s="450"/>
      <c r="Y22" s="451"/>
      <c r="Z22" s="288">
        <f t="shared" si="0"/>
        <v>31</v>
      </c>
      <c r="AA22" s="494">
        <v>0</v>
      </c>
      <c r="AB22" s="450"/>
      <c r="AC22" s="450"/>
      <c r="AD22" s="450"/>
      <c r="AE22" s="450"/>
      <c r="AF22" s="451"/>
      <c r="AG22" s="450"/>
      <c r="AH22" s="450"/>
      <c r="AI22" s="498"/>
      <c r="AJ22" s="286"/>
      <c r="AK22" s="556" t="s">
        <v>211</v>
      </c>
      <c r="AL22" s="450"/>
      <c r="AM22" s="450"/>
      <c r="AN22" s="450"/>
      <c r="AO22" s="450"/>
      <c r="AP22" s="450"/>
      <c r="AQ22" s="450"/>
      <c r="AR22" s="450"/>
      <c r="AS22" s="450"/>
      <c r="AT22" s="450"/>
      <c r="AU22" s="450"/>
      <c r="AV22" s="450"/>
      <c r="AW22" s="450"/>
      <c r="AX22" s="450"/>
      <c r="AY22" s="450"/>
      <c r="AZ22" s="450"/>
      <c r="BA22" s="450"/>
      <c r="BB22" s="450"/>
      <c r="BC22" s="450"/>
      <c r="BD22" s="450"/>
      <c r="BE22" s="529">
        <f t="shared" si="1"/>
        <v>66</v>
      </c>
      <c r="BF22" s="561"/>
      <c r="BG22" s="494">
        <f ca="1">LIQUIDACIÓN!G50</f>
        <v>24003.87735579029</v>
      </c>
      <c r="BH22" s="450"/>
      <c r="BI22" s="450"/>
      <c r="BJ22" s="450"/>
      <c r="BK22" s="450"/>
      <c r="BL22" s="450"/>
      <c r="BM22" s="450"/>
      <c r="BN22" s="450"/>
      <c r="BO22" s="450"/>
      <c r="BP22" s="450"/>
      <c r="BQ22" s="450"/>
      <c r="BR22" s="450"/>
      <c r="BS22" s="450"/>
      <c r="BT22" s="451"/>
      <c r="BU22" s="243"/>
      <c r="BV22" s="238"/>
      <c r="BW22" s="238"/>
      <c r="BX22" s="238"/>
      <c r="BY22" s="238"/>
      <c r="BZ22" s="238"/>
      <c r="CA22" s="238"/>
      <c r="CB22" s="238"/>
      <c r="CC22" s="238"/>
      <c r="CD22" s="238"/>
      <c r="CE22" s="238"/>
      <c r="CF22" s="238"/>
      <c r="CG22" s="238"/>
      <c r="CH22" s="238"/>
      <c r="CI22" s="238"/>
      <c r="CJ22" s="238"/>
      <c r="CK22" s="238"/>
      <c r="CL22" s="238"/>
      <c r="CM22" s="238"/>
    </row>
    <row r="23" spans="1:91" ht="35.25" customHeight="1" thickBot="1" x14ac:dyDescent="0.35">
      <c r="A23" s="455"/>
      <c r="B23" s="451"/>
      <c r="C23" s="513" t="s">
        <v>212</v>
      </c>
      <c r="D23" s="450"/>
      <c r="E23" s="450"/>
      <c r="F23" s="450"/>
      <c r="G23" s="450"/>
      <c r="H23" s="450"/>
      <c r="I23" s="450"/>
      <c r="J23" s="450"/>
      <c r="K23" s="450"/>
      <c r="L23" s="450"/>
      <c r="M23" s="450"/>
      <c r="N23" s="450"/>
      <c r="O23" s="450"/>
      <c r="P23" s="450"/>
      <c r="Q23" s="450"/>
      <c r="R23" s="450"/>
      <c r="S23" s="450"/>
      <c r="T23" s="450"/>
      <c r="U23" s="450"/>
      <c r="V23" s="450"/>
      <c r="W23" s="450"/>
      <c r="X23" s="450"/>
      <c r="Y23" s="451"/>
      <c r="Z23" s="287">
        <f t="shared" si="0"/>
        <v>32</v>
      </c>
      <c r="AA23" s="488">
        <v>0</v>
      </c>
      <c r="AB23" s="450"/>
      <c r="AC23" s="450"/>
      <c r="AD23" s="450"/>
      <c r="AE23" s="450"/>
      <c r="AF23" s="451"/>
      <c r="AG23" s="450"/>
      <c r="AH23" s="450"/>
      <c r="AI23" s="499"/>
      <c r="AJ23" s="289"/>
      <c r="AK23" s="557" t="s">
        <v>213</v>
      </c>
      <c r="AL23" s="450"/>
      <c r="AM23" s="450"/>
      <c r="AN23" s="450"/>
      <c r="AO23" s="450"/>
      <c r="AP23" s="450"/>
      <c r="AQ23" s="450"/>
      <c r="AR23" s="450"/>
      <c r="AS23" s="450"/>
      <c r="AT23" s="450"/>
      <c r="AU23" s="450"/>
      <c r="AV23" s="450"/>
      <c r="AW23" s="450"/>
      <c r="AX23" s="450"/>
      <c r="AY23" s="450"/>
      <c r="AZ23" s="450"/>
      <c r="BA23" s="450"/>
      <c r="BB23" s="450"/>
      <c r="BC23" s="450"/>
      <c r="BD23" s="450"/>
      <c r="BE23" s="503">
        <f t="shared" si="1"/>
        <v>67</v>
      </c>
      <c r="BF23" s="562"/>
      <c r="BG23" s="488">
        <f ca="1">AA49+AA50+AA51+AA52+BG18+BG19+BG20+BG21+BG22</f>
        <v>198418621.87735578</v>
      </c>
      <c r="BH23" s="450"/>
      <c r="BI23" s="450"/>
      <c r="BJ23" s="450"/>
      <c r="BK23" s="450"/>
      <c r="BL23" s="450"/>
      <c r="BM23" s="450"/>
      <c r="BN23" s="450"/>
      <c r="BO23" s="450"/>
      <c r="BP23" s="450"/>
      <c r="BQ23" s="450"/>
      <c r="BR23" s="450"/>
      <c r="BS23" s="450"/>
      <c r="BT23" s="451"/>
      <c r="BU23" s="243"/>
      <c r="BV23" s="238"/>
      <c r="BW23" s="238"/>
      <c r="BX23" s="238"/>
      <c r="BY23" s="238"/>
      <c r="BZ23" s="238"/>
      <c r="CA23" s="238"/>
      <c r="CB23" s="238"/>
      <c r="CC23" s="238"/>
      <c r="CD23" s="238"/>
      <c r="CE23" s="238"/>
      <c r="CF23" s="238"/>
      <c r="CG23" s="238"/>
      <c r="CH23" s="238"/>
      <c r="CI23" s="238"/>
      <c r="CJ23" s="238"/>
      <c r="CK23" s="238"/>
      <c r="CL23" s="238"/>
      <c r="CM23" s="238"/>
    </row>
    <row r="24" spans="1:91" ht="35.25" customHeight="1" x14ac:dyDescent="0.3">
      <c r="A24" s="455"/>
      <c r="B24" s="451"/>
      <c r="C24" s="493" t="s">
        <v>214</v>
      </c>
      <c r="D24" s="450"/>
      <c r="E24" s="450"/>
      <c r="F24" s="450"/>
      <c r="G24" s="450"/>
      <c r="H24" s="450"/>
      <c r="I24" s="450"/>
      <c r="J24" s="450"/>
      <c r="K24" s="450"/>
      <c r="L24" s="450"/>
      <c r="M24" s="450"/>
      <c r="N24" s="450"/>
      <c r="O24" s="450"/>
      <c r="P24" s="450"/>
      <c r="Q24" s="450"/>
      <c r="R24" s="450"/>
      <c r="S24" s="450"/>
      <c r="T24" s="450"/>
      <c r="U24" s="450"/>
      <c r="V24" s="450"/>
      <c r="W24" s="450"/>
      <c r="X24" s="450"/>
      <c r="Y24" s="451"/>
      <c r="Z24" s="288">
        <f t="shared" si="0"/>
        <v>33</v>
      </c>
      <c r="AA24" s="494">
        <v>0</v>
      </c>
      <c r="AB24" s="450"/>
      <c r="AC24" s="450"/>
      <c r="AD24" s="450"/>
      <c r="AE24" s="450"/>
      <c r="AF24" s="451"/>
      <c r="AG24" s="450"/>
      <c r="AH24" s="450"/>
      <c r="AI24" s="558" t="s">
        <v>215</v>
      </c>
      <c r="AJ24" s="290"/>
      <c r="AK24" s="537" t="s">
        <v>216</v>
      </c>
      <c r="AL24" s="474"/>
      <c r="AM24" s="474"/>
      <c r="AN24" s="474"/>
      <c r="AO24" s="474"/>
      <c r="AP24" s="474"/>
      <c r="AQ24" s="474"/>
      <c r="AR24" s="474"/>
      <c r="AS24" s="474"/>
      <c r="AT24" s="474"/>
      <c r="AU24" s="474"/>
      <c r="AV24" s="474"/>
      <c r="AW24" s="474"/>
      <c r="AX24" s="474"/>
      <c r="AY24" s="474"/>
      <c r="AZ24" s="474"/>
      <c r="BA24" s="474"/>
      <c r="BB24" s="474"/>
      <c r="BC24" s="474"/>
      <c r="BD24" s="477"/>
      <c r="BE24" s="529">
        <f t="shared" ref="BE24" si="2">+BE23+1</f>
        <v>68</v>
      </c>
      <c r="BF24" s="451"/>
      <c r="BG24" s="563">
        <f>SUMIF(CONTROL!$AC$23:$AC$45,AK24,CONTROL!$AE$23:$AE$45)</f>
        <v>0</v>
      </c>
      <c r="BH24" s="564"/>
      <c r="BI24" s="564"/>
      <c r="BJ24" s="564"/>
      <c r="BK24" s="564"/>
      <c r="BL24" s="564"/>
      <c r="BM24" s="564"/>
      <c r="BN24" s="564"/>
      <c r="BO24" s="564"/>
      <c r="BP24" s="564"/>
      <c r="BQ24" s="564"/>
      <c r="BR24" s="564"/>
      <c r="BS24" s="564"/>
      <c r="BT24" s="565"/>
      <c r="BU24" s="291"/>
      <c r="BV24" s="238"/>
      <c r="BW24" s="238"/>
      <c r="BX24" s="238"/>
      <c r="BY24" s="238"/>
      <c r="BZ24" s="238"/>
      <c r="CA24" s="238"/>
      <c r="CB24" s="238"/>
      <c r="CC24" s="238"/>
      <c r="CD24" s="238"/>
      <c r="CE24" s="238"/>
      <c r="CF24" s="238"/>
      <c r="CG24" s="238"/>
      <c r="CH24" s="238"/>
      <c r="CI24" s="238"/>
      <c r="CJ24" s="238"/>
      <c r="CK24" s="238"/>
      <c r="CL24" s="238"/>
      <c r="CM24" s="238"/>
    </row>
    <row r="25" spans="1:91" ht="35.25" customHeight="1" x14ac:dyDescent="0.3">
      <c r="A25" s="455"/>
      <c r="B25" s="451"/>
      <c r="C25" s="513" t="s">
        <v>217</v>
      </c>
      <c r="D25" s="450"/>
      <c r="E25" s="450"/>
      <c r="F25" s="450"/>
      <c r="G25" s="450"/>
      <c r="H25" s="450"/>
      <c r="I25" s="450"/>
      <c r="J25" s="450"/>
      <c r="K25" s="450"/>
      <c r="L25" s="450"/>
      <c r="M25" s="450"/>
      <c r="N25" s="450"/>
      <c r="O25" s="450"/>
      <c r="P25" s="450"/>
      <c r="Q25" s="450"/>
      <c r="R25" s="450"/>
      <c r="S25" s="450"/>
      <c r="T25" s="450"/>
      <c r="U25" s="450"/>
      <c r="V25" s="450"/>
      <c r="W25" s="450"/>
      <c r="X25" s="450"/>
      <c r="Y25" s="451"/>
      <c r="Z25" s="287">
        <f t="shared" si="0"/>
        <v>34</v>
      </c>
      <c r="AA25" s="488">
        <v>0</v>
      </c>
      <c r="AB25" s="450"/>
      <c r="AC25" s="450"/>
      <c r="AD25" s="450"/>
      <c r="AE25" s="450"/>
      <c r="AF25" s="451"/>
      <c r="AG25" s="450"/>
      <c r="AH25" s="450"/>
      <c r="AI25" s="455"/>
      <c r="AJ25" s="292"/>
      <c r="AK25" s="513" t="s">
        <v>218</v>
      </c>
      <c r="AL25" s="450"/>
      <c r="AM25" s="450"/>
      <c r="AN25" s="450"/>
      <c r="AO25" s="450"/>
      <c r="AP25" s="450"/>
      <c r="AQ25" s="450"/>
      <c r="AR25" s="450"/>
      <c r="AS25" s="450"/>
      <c r="AT25" s="450"/>
      <c r="AU25" s="450"/>
      <c r="AV25" s="450"/>
      <c r="AW25" s="450"/>
      <c r="AX25" s="450"/>
      <c r="AY25" s="450"/>
      <c r="AZ25" s="450"/>
      <c r="BA25" s="450"/>
      <c r="BB25" s="450"/>
      <c r="BC25" s="450"/>
      <c r="BD25" s="451"/>
      <c r="BE25" s="489">
        <f t="shared" ref="BE25" si="3">+BE24+1</f>
        <v>69</v>
      </c>
      <c r="BF25" s="451"/>
      <c r="BG25" s="505">
        <f>SUMIF(CONTROL!$AC$23:$AC$45,AK25,CONTROL!$AE$23:$AE$45)</f>
        <v>0</v>
      </c>
      <c r="BH25" s="552"/>
      <c r="BI25" s="552"/>
      <c r="BJ25" s="552"/>
      <c r="BK25" s="552"/>
      <c r="BL25" s="552"/>
      <c r="BM25" s="552"/>
      <c r="BN25" s="552"/>
      <c r="BO25" s="552"/>
      <c r="BP25" s="552"/>
      <c r="BQ25" s="552"/>
      <c r="BR25" s="552"/>
      <c r="BS25" s="552"/>
      <c r="BT25" s="553"/>
      <c r="BU25" s="243"/>
      <c r="BV25" s="238"/>
      <c r="BW25" s="238"/>
      <c r="BX25" s="238"/>
      <c r="BY25" s="238"/>
      <c r="BZ25" s="238"/>
      <c r="CA25" s="238"/>
      <c r="CB25" s="238"/>
      <c r="CC25" s="238"/>
      <c r="CD25" s="238"/>
      <c r="CE25" s="238"/>
      <c r="CF25" s="238"/>
      <c r="CG25" s="238"/>
      <c r="CH25" s="238"/>
      <c r="CI25" s="238"/>
      <c r="CJ25" s="238"/>
      <c r="CK25" s="238"/>
      <c r="CL25" s="238"/>
      <c r="CM25" s="238"/>
    </row>
    <row r="26" spans="1:91" ht="35.25" customHeight="1" x14ac:dyDescent="0.3">
      <c r="A26" s="455"/>
      <c r="B26" s="451"/>
      <c r="C26" s="493" t="s">
        <v>219</v>
      </c>
      <c r="D26" s="450"/>
      <c r="E26" s="450"/>
      <c r="F26" s="450"/>
      <c r="G26" s="450"/>
      <c r="H26" s="450"/>
      <c r="I26" s="450"/>
      <c r="J26" s="450"/>
      <c r="K26" s="450"/>
      <c r="L26" s="450"/>
      <c r="M26" s="450"/>
      <c r="N26" s="450"/>
      <c r="O26" s="450"/>
      <c r="P26" s="450"/>
      <c r="Q26" s="450"/>
      <c r="R26" s="450"/>
      <c r="S26" s="450"/>
      <c r="T26" s="450"/>
      <c r="U26" s="450"/>
      <c r="V26" s="450"/>
      <c r="W26" s="450"/>
      <c r="X26" s="450"/>
      <c r="Y26" s="451"/>
      <c r="Z26" s="288">
        <f t="shared" si="0"/>
        <v>35</v>
      </c>
      <c r="AA26" s="494">
        <v>0</v>
      </c>
      <c r="AB26" s="450"/>
      <c r="AC26" s="450"/>
      <c r="AD26" s="450"/>
      <c r="AE26" s="450"/>
      <c r="AF26" s="451"/>
      <c r="AG26" s="450"/>
      <c r="AH26" s="450"/>
      <c r="AI26" s="455"/>
      <c r="AJ26" s="292"/>
      <c r="AK26" s="449" t="s">
        <v>220</v>
      </c>
      <c r="AL26" s="450"/>
      <c r="AM26" s="450"/>
      <c r="AN26" s="450"/>
      <c r="AO26" s="450"/>
      <c r="AP26" s="450"/>
      <c r="AQ26" s="450"/>
      <c r="AR26" s="450"/>
      <c r="AS26" s="450"/>
      <c r="AT26" s="450"/>
      <c r="AU26" s="450"/>
      <c r="AV26" s="450"/>
      <c r="AW26" s="450"/>
      <c r="AX26" s="450"/>
      <c r="AY26" s="450"/>
      <c r="AZ26" s="450"/>
      <c r="BA26" s="450"/>
      <c r="BB26" s="450"/>
      <c r="BC26" s="450"/>
      <c r="BD26" s="451"/>
      <c r="BE26" s="529">
        <f t="shared" ref="BE26" si="4">+BE25+1</f>
        <v>70</v>
      </c>
      <c r="BF26" s="451"/>
      <c r="BG26" s="540">
        <f>SUMIF(CONTROL!$AC$23:$AC$45,AK26,CONTROL!$AE$23:$AE$45)</f>
        <v>0</v>
      </c>
      <c r="BH26" s="554"/>
      <c r="BI26" s="554"/>
      <c r="BJ26" s="554"/>
      <c r="BK26" s="554"/>
      <c r="BL26" s="554"/>
      <c r="BM26" s="554"/>
      <c r="BN26" s="554"/>
      <c r="BO26" s="554"/>
      <c r="BP26" s="554"/>
      <c r="BQ26" s="554"/>
      <c r="BR26" s="554"/>
      <c r="BS26" s="554"/>
      <c r="BT26" s="555"/>
      <c r="BU26" s="243"/>
      <c r="BV26" s="238"/>
      <c r="BW26" s="238"/>
      <c r="BX26" s="238"/>
      <c r="BY26" s="238"/>
      <c r="BZ26" s="238"/>
      <c r="CA26" s="238"/>
      <c r="CB26" s="238"/>
      <c r="CC26" s="238"/>
      <c r="CD26" s="238"/>
      <c r="CE26" s="238"/>
      <c r="CF26" s="238"/>
      <c r="CG26" s="238"/>
      <c r="CH26" s="238"/>
      <c r="CI26" s="238"/>
      <c r="CJ26" s="238"/>
      <c r="CK26" s="238"/>
      <c r="CL26" s="238"/>
      <c r="CM26" s="238"/>
    </row>
    <row r="27" spans="1:91" ht="35.25" customHeight="1" x14ac:dyDescent="0.3">
      <c r="A27" s="455"/>
      <c r="B27" s="451"/>
      <c r="C27" s="502" t="s">
        <v>221</v>
      </c>
      <c r="D27" s="450"/>
      <c r="E27" s="450"/>
      <c r="F27" s="450"/>
      <c r="G27" s="450"/>
      <c r="H27" s="450"/>
      <c r="I27" s="450"/>
      <c r="J27" s="450"/>
      <c r="K27" s="450"/>
      <c r="L27" s="450"/>
      <c r="M27" s="450"/>
      <c r="N27" s="450"/>
      <c r="O27" s="450"/>
      <c r="P27" s="450"/>
      <c r="Q27" s="450"/>
      <c r="R27" s="450"/>
      <c r="S27" s="450"/>
      <c r="T27" s="450"/>
      <c r="U27" s="450"/>
      <c r="V27" s="450"/>
      <c r="W27" s="450"/>
      <c r="X27" s="450"/>
      <c r="Y27" s="451"/>
      <c r="Z27" s="287">
        <f t="shared" si="0"/>
        <v>36</v>
      </c>
      <c r="AA27" s="488">
        <v>0</v>
      </c>
      <c r="AB27" s="450"/>
      <c r="AC27" s="450"/>
      <c r="AD27" s="450"/>
      <c r="AE27" s="450"/>
      <c r="AF27" s="451"/>
      <c r="AG27" s="450"/>
      <c r="AH27" s="450"/>
      <c r="AI27" s="455"/>
      <c r="AJ27" s="292"/>
      <c r="AK27" s="513" t="s">
        <v>222</v>
      </c>
      <c r="AL27" s="450"/>
      <c r="AM27" s="450"/>
      <c r="AN27" s="450"/>
      <c r="AO27" s="450"/>
      <c r="AP27" s="450"/>
      <c r="AQ27" s="450"/>
      <c r="AR27" s="450"/>
      <c r="AS27" s="450"/>
      <c r="AT27" s="450"/>
      <c r="AU27" s="450"/>
      <c r="AV27" s="450"/>
      <c r="AW27" s="450"/>
      <c r="AX27" s="450"/>
      <c r="AY27" s="450"/>
      <c r="AZ27" s="450"/>
      <c r="BA27" s="450"/>
      <c r="BB27" s="450"/>
      <c r="BC27" s="450"/>
      <c r="BD27" s="451"/>
      <c r="BE27" s="489">
        <f t="shared" ref="BE27" si="5">+BE26+1</f>
        <v>71</v>
      </c>
      <c r="BF27" s="451"/>
      <c r="BG27" s="505">
        <f>SUMIF(CONTROL!$AC$23:$AC$45,AK27,CONTROL!$AE$23:$AE$45)</f>
        <v>0</v>
      </c>
      <c r="BH27" s="552"/>
      <c r="BI27" s="552"/>
      <c r="BJ27" s="552"/>
      <c r="BK27" s="552"/>
      <c r="BL27" s="552"/>
      <c r="BM27" s="552"/>
      <c r="BN27" s="552"/>
      <c r="BO27" s="552"/>
      <c r="BP27" s="552"/>
      <c r="BQ27" s="552"/>
      <c r="BR27" s="552"/>
      <c r="BS27" s="552"/>
      <c r="BT27" s="553"/>
      <c r="BU27" s="243"/>
      <c r="BV27" s="238"/>
      <c r="BW27" s="238"/>
      <c r="BX27" s="238"/>
      <c r="BY27" s="238"/>
      <c r="BZ27" s="238"/>
      <c r="CA27" s="238"/>
      <c r="CB27" s="238"/>
      <c r="CC27" s="238"/>
      <c r="CD27" s="238"/>
      <c r="CE27" s="238"/>
      <c r="CF27" s="238"/>
      <c r="CG27" s="238"/>
      <c r="CH27" s="238"/>
      <c r="CI27" s="238"/>
      <c r="CJ27" s="238"/>
      <c r="CK27" s="238"/>
      <c r="CL27" s="238"/>
      <c r="CM27" s="238"/>
    </row>
    <row r="28" spans="1:91" ht="35.25" customHeight="1" x14ac:dyDescent="0.3">
      <c r="A28" s="455"/>
      <c r="B28" s="451"/>
      <c r="C28" s="493" t="s">
        <v>223</v>
      </c>
      <c r="D28" s="450"/>
      <c r="E28" s="450"/>
      <c r="F28" s="450"/>
      <c r="G28" s="450"/>
      <c r="H28" s="450"/>
      <c r="I28" s="450"/>
      <c r="J28" s="450"/>
      <c r="K28" s="450"/>
      <c r="L28" s="450"/>
      <c r="M28" s="450"/>
      <c r="N28" s="450"/>
      <c r="O28" s="450"/>
      <c r="P28" s="450"/>
      <c r="Q28" s="450"/>
      <c r="R28" s="450"/>
      <c r="S28" s="450"/>
      <c r="T28" s="450"/>
      <c r="U28" s="450"/>
      <c r="V28" s="450"/>
      <c r="W28" s="450"/>
      <c r="X28" s="450"/>
      <c r="Y28" s="451"/>
      <c r="Z28" s="288">
        <v>37</v>
      </c>
      <c r="AA28" s="285"/>
      <c r="AB28" s="293"/>
      <c r="AC28" s="293"/>
      <c r="AD28" s="293"/>
      <c r="AE28" s="293"/>
      <c r="AF28" s="294"/>
      <c r="AG28" s="450"/>
      <c r="AH28" s="450"/>
      <c r="AI28" s="455"/>
      <c r="AJ28" s="292"/>
      <c r="AK28" s="449" t="s">
        <v>224</v>
      </c>
      <c r="AL28" s="450"/>
      <c r="AM28" s="450"/>
      <c r="AN28" s="450"/>
      <c r="AO28" s="450"/>
      <c r="AP28" s="450"/>
      <c r="AQ28" s="450"/>
      <c r="AR28" s="450"/>
      <c r="AS28" s="450"/>
      <c r="AT28" s="450"/>
      <c r="AU28" s="450"/>
      <c r="AV28" s="450"/>
      <c r="AW28" s="450"/>
      <c r="AX28" s="450"/>
      <c r="AY28" s="450"/>
      <c r="AZ28" s="450"/>
      <c r="BA28" s="450"/>
      <c r="BB28" s="450"/>
      <c r="BC28" s="450"/>
      <c r="BD28" s="451"/>
      <c r="BE28" s="529">
        <f t="shared" ref="BE28" si="6">+BE27+1</f>
        <v>72</v>
      </c>
      <c r="BF28" s="451"/>
      <c r="BG28" s="549">
        <f ca="1">SUMIF(CONTROL!$AC$23:$AC$45,AK28,CONTROL!$AE$23:$AE$45)</f>
        <v>84319653.093632817</v>
      </c>
      <c r="BH28" s="550"/>
      <c r="BI28" s="550"/>
      <c r="BJ28" s="550"/>
      <c r="BK28" s="550"/>
      <c r="BL28" s="550"/>
      <c r="BM28" s="550"/>
      <c r="BN28" s="550"/>
      <c r="BO28" s="550"/>
      <c r="BP28" s="550"/>
      <c r="BQ28" s="550"/>
      <c r="BR28" s="550"/>
      <c r="BS28" s="550"/>
      <c r="BT28" s="551"/>
      <c r="BU28" s="243"/>
      <c r="BV28" s="238"/>
      <c r="BW28" s="238"/>
      <c r="BX28" s="238"/>
      <c r="BY28" s="238"/>
      <c r="BZ28" s="238"/>
      <c r="CA28" s="238"/>
      <c r="CB28" s="238"/>
      <c r="CC28" s="238"/>
      <c r="CD28" s="238"/>
      <c r="CE28" s="238"/>
      <c r="CF28" s="238"/>
      <c r="CG28" s="238"/>
      <c r="CH28" s="238"/>
      <c r="CI28" s="238"/>
      <c r="CJ28" s="238"/>
      <c r="CK28" s="238"/>
      <c r="CL28" s="238"/>
      <c r="CM28" s="238"/>
    </row>
    <row r="29" spans="1:91" ht="35.25" customHeight="1" x14ac:dyDescent="0.3">
      <c r="A29" s="455"/>
      <c r="B29" s="451"/>
      <c r="C29" s="513" t="s">
        <v>225</v>
      </c>
      <c r="D29" s="450"/>
      <c r="E29" s="450"/>
      <c r="F29" s="450"/>
      <c r="G29" s="450"/>
      <c r="H29" s="450"/>
      <c r="I29" s="450"/>
      <c r="J29" s="450"/>
      <c r="K29" s="450"/>
      <c r="L29" s="450"/>
      <c r="M29" s="450"/>
      <c r="N29" s="450"/>
      <c r="O29" s="450"/>
      <c r="P29" s="450"/>
      <c r="Q29" s="450"/>
      <c r="R29" s="450"/>
      <c r="S29" s="450"/>
      <c r="T29" s="450"/>
      <c r="U29" s="450"/>
      <c r="V29" s="450"/>
      <c r="W29" s="450"/>
      <c r="X29" s="450"/>
      <c r="Y29" s="451"/>
      <c r="Z29" s="287">
        <v>38</v>
      </c>
      <c r="AA29" s="488">
        <v>0</v>
      </c>
      <c r="AB29" s="450"/>
      <c r="AC29" s="450"/>
      <c r="AD29" s="450"/>
      <c r="AE29" s="450"/>
      <c r="AF29" s="451"/>
      <c r="AG29" s="450"/>
      <c r="AH29" s="450"/>
      <c r="AI29" s="455"/>
      <c r="AJ29" s="292"/>
      <c r="AK29" s="502" t="s">
        <v>226</v>
      </c>
      <c r="AL29" s="450"/>
      <c r="AM29" s="450"/>
      <c r="AN29" s="450"/>
      <c r="AO29" s="450"/>
      <c r="AP29" s="450"/>
      <c r="AQ29" s="450"/>
      <c r="AR29" s="450"/>
      <c r="AS29" s="450"/>
      <c r="AT29" s="450"/>
      <c r="AU29" s="450"/>
      <c r="AV29" s="450"/>
      <c r="AW29" s="450"/>
      <c r="AX29" s="450"/>
      <c r="AY29" s="450"/>
      <c r="AZ29" s="450"/>
      <c r="BA29" s="450"/>
      <c r="BB29" s="450"/>
      <c r="BC29" s="450"/>
      <c r="BD29" s="295"/>
      <c r="BE29" s="489">
        <f t="shared" ref="BE29" si="7">+BE28+1</f>
        <v>73</v>
      </c>
      <c r="BF29" s="451"/>
      <c r="BG29" s="541">
        <f>SUMIF(CONTROL!$AC$23:$AC$45,AK29,CONTROL!$AE$23:$AE$45)</f>
        <v>0</v>
      </c>
      <c r="BH29" s="450"/>
      <c r="BI29" s="450"/>
      <c r="BJ29" s="450"/>
      <c r="BK29" s="450"/>
      <c r="BL29" s="450"/>
      <c r="BM29" s="450"/>
      <c r="BN29" s="450"/>
      <c r="BO29" s="450"/>
      <c r="BP29" s="450"/>
      <c r="BQ29" s="450"/>
      <c r="BR29" s="450"/>
      <c r="BS29" s="450"/>
      <c r="BT29" s="451"/>
      <c r="BU29" s="296"/>
      <c r="BV29" s="238"/>
      <c r="BW29" s="238"/>
      <c r="BX29" s="238"/>
      <c r="BY29" s="238"/>
      <c r="BZ29" s="238"/>
      <c r="CA29" s="238"/>
      <c r="CB29" s="238"/>
      <c r="CC29" s="238"/>
      <c r="CD29" s="238"/>
      <c r="CE29" s="238"/>
      <c r="CF29" s="238"/>
      <c r="CG29" s="238"/>
      <c r="CH29" s="238"/>
      <c r="CI29" s="238"/>
      <c r="CJ29" s="238"/>
      <c r="CK29" s="238"/>
      <c r="CL29" s="238"/>
      <c r="CM29" s="238"/>
    </row>
    <row r="30" spans="1:91" ht="35.25" customHeight="1" x14ac:dyDescent="0.3">
      <c r="A30" s="455"/>
      <c r="B30" s="451"/>
      <c r="C30" s="493" t="s">
        <v>227</v>
      </c>
      <c r="D30" s="450"/>
      <c r="E30" s="450"/>
      <c r="F30" s="450"/>
      <c r="G30" s="450"/>
      <c r="H30" s="450"/>
      <c r="I30" s="450"/>
      <c r="J30" s="450"/>
      <c r="K30" s="450"/>
      <c r="L30" s="450"/>
      <c r="M30" s="450"/>
      <c r="N30" s="450"/>
      <c r="O30" s="450"/>
      <c r="P30" s="450"/>
      <c r="Q30" s="450"/>
      <c r="R30" s="450"/>
      <c r="S30" s="450"/>
      <c r="T30" s="450"/>
      <c r="U30" s="450"/>
      <c r="V30" s="450"/>
      <c r="W30" s="450"/>
      <c r="X30" s="450"/>
      <c r="Y30" s="451"/>
      <c r="Z30" s="288">
        <f t="shared" ref="Z30:Z52" si="8">+Z29+1</f>
        <v>39</v>
      </c>
      <c r="AA30" s="494">
        <f ca="1">CONSOLIDACION!D67</f>
        <v>240737456</v>
      </c>
      <c r="AB30" s="450"/>
      <c r="AC30" s="450"/>
      <c r="AD30" s="450"/>
      <c r="AE30" s="450"/>
      <c r="AF30" s="451"/>
      <c r="AG30" s="450"/>
      <c r="AH30" s="450"/>
      <c r="AI30" s="455"/>
      <c r="AJ30" s="292"/>
      <c r="AK30" s="449" t="s">
        <v>228</v>
      </c>
      <c r="AL30" s="450"/>
      <c r="AM30" s="450"/>
      <c r="AN30" s="450"/>
      <c r="AO30" s="450"/>
      <c r="AP30" s="450"/>
      <c r="AQ30" s="450"/>
      <c r="AR30" s="450"/>
      <c r="AS30" s="450"/>
      <c r="AT30" s="450"/>
      <c r="AU30" s="450"/>
      <c r="AV30" s="450"/>
      <c r="AW30" s="450"/>
      <c r="AX30" s="450"/>
      <c r="AY30" s="450"/>
      <c r="AZ30" s="450"/>
      <c r="BA30" s="450"/>
      <c r="BB30" s="450"/>
      <c r="BC30" s="450"/>
      <c r="BD30" s="451"/>
      <c r="BE30" s="507">
        <f t="shared" si="1"/>
        <v>74</v>
      </c>
      <c r="BF30" s="450"/>
      <c r="BG30" s="544">
        <f>SUMIF(CONTROL!$AC$23:$AC$45,AK30,CONTROL!$AE$23:$AE$45)</f>
        <v>0</v>
      </c>
      <c r="BH30" s="450"/>
      <c r="BI30" s="450"/>
      <c r="BJ30" s="450"/>
      <c r="BK30" s="450"/>
      <c r="BL30" s="450"/>
      <c r="BM30" s="450"/>
      <c r="BN30" s="450"/>
      <c r="BO30" s="450"/>
      <c r="BP30" s="450"/>
      <c r="BQ30" s="450"/>
      <c r="BR30" s="450"/>
      <c r="BS30" s="450"/>
      <c r="BT30" s="451"/>
      <c r="BU30" s="297"/>
      <c r="BV30" s="238"/>
      <c r="BW30" s="238"/>
      <c r="BX30" s="238"/>
      <c r="BY30" s="238"/>
      <c r="BZ30" s="238"/>
      <c r="CA30" s="238"/>
      <c r="CB30" s="238"/>
      <c r="CC30" s="238"/>
      <c r="CD30" s="238"/>
      <c r="CE30" s="238"/>
      <c r="CF30" s="238"/>
      <c r="CG30" s="238"/>
      <c r="CH30" s="238"/>
      <c r="CI30" s="238"/>
      <c r="CJ30" s="238"/>
      <c r="CK30" s="238"/>
      <c r="CL30" s="238"/>
      <c r="CM30" s="238"/>
    </row>
    <row r="31" spans="1:91" ht="35.25" customHeight="1" x14ac:dyDescent="0.3">
      <c r="A31" s="455"/>
      <c r="B31" s="451"/>
      <c r="C31" s="513" t="s">
        <v>229</v>
      </c>
      <c r="D31" s="450"/>
      <c r="E31" s="450"/>
      <c r="F31" s="450"/>
      <c r="G31" s="450"/>
      <c r="H31" s="450"/>
      <c r="I31" s="450"/>
      <c r="J31" s="450"/>
      <c r="K31" s="450"/>
      <c r="L31" s="450"/>
      <c r="M31" s="450"/>
      <c r="N31" s="450"/>
      <c r="O31" s="450"/>
      <c r="P31" s="450"/>
      <c r="Q31" s="450"/>
      <c r="R31" s="450"/>
      <c r="S31" s="450"/>
      <c r="T31" s="450"/>
      <c r="U31" s="450"/>
      <c r="V31" s="450"/>
      <c r="W31" s="450"/>
      <c r="X31" s="450"/>
      <c r="Y31" s="451"/>
      <c r="Z31" s="287">
        <f t="shared" si="8"/>
        <v>40</v>
      </c>
      <c r="AA31" s="488">
        <f ca="1">CONSOLIDACION!D46</f>
        <v>11958555</v>
      </c>
      <c r="AB31" s="450"/>
      <c r="AC31" s="450"/>
      <c r="AD31" s="450"/>
      <c r="AE31" s="450"/>
      <c r="AF31" s="451"/>
      <c r="AG31" s="450"/>
      <c r="AH31" s="450"/>
      <c r="AI31" s="455"/>
      <c r="AJ31" s="292"/>
      <c r="AK31" s="502" t="s">
        <v>230</v>
      </c>
      <c r="AL31" s="450"/>
      <c r="AM31" s="450"/>
      <c r="AN31" s="450"/>
      <c r="AO31" s="450"/>
      <c r="AP31" s="450"/>
      <c r="AQ31" s="450"/>
      <c r="AR31" s="450"/>
      <c r="AS31" s="450"/>
      <c r="AT31" s="450"/>
      <c r="AU31" s="450"/>
      <c r="AV31" s="450"/>
      <c r="AW31" s="450"/>
      <c r="AX31" s="450"/>
      <c r="AY31" s="450"/>
      <c r="AZ31" s="450"/>
      <c r="BA31" s="450"/>
      <c r="BB31" s="450"/>
      <c r="BC31" s="450"/>
      <c r="BD31" s="295"/>
      <c r="BE31" s="514">
        <f t="shared" si="1"/>
        <v>75</v>
      </c>
      <c r="BF31" s="450"/>
      <c r="BG31" s="541">
        <f ca="1">SUMIF(CONTROL!$AC$23:$AC$45,AK31,CONTROL!$AE$23:$AE$45)</f>
        <v>40065782.830959998</v>
      </c>
      <c r="BH31" s="450"/>
      <c r="BI31" s="450"/>
      <c r="BJ31" s="450"/>
      <c r="BK31" s="450"/>
      <c r="BL31" s="450"/>
      <c r="BM31" s="450"/>
      <c r="BN31" s="450"/>
      <c r="BO31" s="450"/>
      <c r="BP31" s="450"/>
      <c r="BQ31" s="450"/>
      <c r="BR31" s="450"/>
      <c r="BS31" s="450"/>
      <c r="BT31" s="451"/>
      <c r="BU31" s="297"/>
      <c r="BV31" s="238"/>
      <c r="BW31" s="238"/>
      <c r="BX31" s="238"/>
      <c r="BY31" s="238"/>
      <c r="BZ31" s="238"/>
      <c r="CA31" s="238"/>
      <c r="CB31" s="238"/>
      <c r="CC31" s="238"/>
      <c r="CD31" s="238"/>
      <c r="CE31" s="238"/>
      <c r="CF31" s="238"/>
      <c r="CG31" s="238"/>
      <c r="CH31" s="238"/>
      <c r="CI31" s="238"/>
      <c r="CJ31" s="238"/>
      <c r="CK31" s="238"/>
      <c r="CL31" s="238"/>
      <c r="CM31" s="238"/>
    </row>
    <row r="32" spans="1:91" ht="35.25" customHeight="1" x14ac:dyDescent="0.3">
      <c r="A32" s="455"/>
      <c r="B32" s="451"/>
      <c r="C32" s="542" t="s">
        <v>231</v>
      </c>
      <c r="D32" s="450"/>
      <c r="E32" s="450"/>
      <c r="F32" s="450"/>
      <c r="G32" s="450"/>
      <c r="H32" s="450"/>
      <c r="I32" s="450"/>
      <c r="J32" s="450"/>
      <c r="K32" s="450"/>
      <c r="L32" s="450"/>
      <c r="M32" s="450"/>
      <c r="N32" s="450"/>
      <c r="O32" s="450"/>
      <c r="P32" s="450"/>
      <c r="Q32" s="450"/>
      <c r="R32" s="450"/>
      <c r="S32" s="450"/>
      <c r="T32" s="450"/>
      <c r="U32" s="450"/>
      <c r="V32" s="450"/>
      <c r="W32" s="450"/>
      <c r="X32" s="450"/>
      <c r="Y32" s="451"/>
      <c r="Z32" s="298">
        <f t="shared" si="8"/>
        <v>41</v>
      </c>
      <c r="AA32" s="543">
        <f ca="1">SUM(AA18:AF31)</f>
        <v>1296878213</v>
      </c>
      <c r="AB32" s="450"/>
      <c r="AC32" s="450"/>
      <c r="AD32" s="450"/>
      <c r="AE32" s="450"/>
      <c r="AF32" s="451"/>
      <c r="AG32" s="450"/>
      <c r="AH32" s="450"/>
      <c r="AI32" s="455"/>
      <c r="AJ32" s="292"/>
      <c r="AK32" s="449" t="s">
        <v>290</v>
      </c>
      <c r="AL32" s="450"/>
      <c r="AM32" s="450"/>
      <c r="AN32" s="450"/>
      <c r="AO32" s="450"/>
      <c r="AP32" s="450"/>
      <c r="AQ32" s="450"/>
      <c r="AR32" s="450"/>
      <c r="AS32" s="450"/>
      <c r="AT32" s="450"/>
      <c r="AU32" s="450"/>
      <c r="AV32" s="450"/>
      <c r="AW32" s="450"/>
      <c r="AX32" s="450"/>
      <c r="AY32" s="450"/>
      <c r="AZ32" s="450"/>
      <c r="BA32" s="450"/>
      <c r="BB32" s="450"/>
      <c r="BC32" s="450"/>
      <c r="BD32" s="451"/>
      <c r="BE32" s="507">
        <f t="shared" si="1"/>
        <v>76</v>
      </c>
      <c r="BF32" s="450"/>
      <c r="BG32" s="544">
        <f>SUMIF(CONTROL!$AC$23:$AC$45,AK32,CONTROL!$AE$23:$AE$45)</f>
        <v>0</v>
      </c>
      <c r="BH32" s="450"/>
      <c r="BI32" s="450"/>
      <c r="BJ32" s="450"/>
      <c r="BK32" s="450"/>
      <c r="BL32" s="450"/>
      <c r="BM32" s="450"/>
      <c r="BN32" s="450"/>
      <c r="BO32" s="450"/>
      <c r="BP32" s="450"/>
      <c r="BQ32" s="450"/>
      <c r="BR32" s="450"/>
      <c r="BS32" s="450"/>
      <c r="BT32" s="451"/>
      <c r="BU32" s="299"/>
      <c r="BV32" s="238"/>
      <c r="BW32" s="238"/>
      <c r="BX32" s="238"/>
      <c r="BY32" s="238"/>
      <c r="BZ32" s="238"/>
      <c r="CA32" s="238"/>
      <c r="CB32" s="238"/>
      <c r="CC32" s="238"/>
      <c r="CD32" s="238"/>
      <c r="CE32" s="238"/>
      <c r="CF32" s="238"/>
      <c r="CG32" s="238"/>
      <c r="CH32" s="238"/>
      <c r="CI32" s="238"/>
      <c r="CJ32" s="238"/>
      <c r="CK32" s="238"/>
      <c r="CL32" s="238"/>
      <c r="CM32" s="238"/>
    </row>
    <row r="33" spans="1:91" ht="35.25" customHeight="1" x14ac:dyDescent="0.3">
      <c r="A33" s="455"/>
      <c r="B33" s="451"/>
      <c r="C33" s="513" t="s">
        <v>232</v>
      </c>
      <c r="D33" s="450"/>
      <c r="E33" s="450"/>
      <c r="F33" s="450"/>
      <c r="G33" s="450"/>
      <c r="H33" s="450"/>
      <c r="I33" s="450"/>
      <c r="J33" s="450"/>
      <c r="K33" s="450"/>
      <c r="L33" s="450"/>
      <c r="M33" s="450"/>
      <c r="N33" s="450"/>
      <c r="O33" s="450"/>
      <c r="P33" s="450"/>
      <c r="Q33" s="450"/>
      <c r="R33" s="450"/>
      <c r="S33" s="450"/>
      <c r="T33" s="450"/>
      <c r="U33" s="450"/>
      <c r="V33" s="450"/>
      <c r="W33" s="450"/>
      <c r="X33" s="450"/>
      <c r="Y33" s="451"/>
      <c r="Z33" s="287">
        <f t="shared" si="8"/>
        <v>42</v>
      </c>
      <c r="AA33" s="488">
        <f>-(CONSOLIDACION!D33-CONSOLIDACION!D77)</f>
        <v>0</v>
      </c>
      <c r="AB33" s="450"/>
      <c r="AC33" s="450"/>
      <c r="AD33" s="450"/>
      <c r="AE33" s="450"/>
      <c r="AF33" s="451"/>
      <c r="AG33" s="450"/>
      <c r="AH33" s="450"/>
      <c r="AI33" s="455"/>
      <c r="AJ33" s="292"/>
      <c r="AK33" s="545" t="s">
        <v>233</v>
      </c>
      <c r="AL33" s="546"/>
      <c r="AM33" s="546"/>
      <c r="AN33" s="546"/>
      <c r="AO33" s="546"/>
      <c r="AP33" s="546"/>
      <c r="AQ33" s="546"/>
      <c r="AR33" s="546"/>
      <c r="AS33" s="546"/>
      <c r="AT33" s="546"/>
      <c r="AU33" s="546"/>
      <c r="AV33" s="546"/>
      <c r="AW33" s="546"/>
      <c r="AX33" s="546"/>
      <c r="AY33" s="546"/>
      <c r="AZ33" s="546"/>
      <c r="BA33" s="546"/>
      <c r="BB33" s="546"/>
      <c r="BC33" s="546"/>
      <c r="BD33" s="547"/>
      <c r="BE33" s="487">
        <f t="shared" si="1"/>
        <v>77</v>
      </c>
      <c r="BF33" s="450"/>
      <c r="BG33" s="548">
        <f ca="1">SUM(BG24:BT32)</f>
        <v>124385435.92459282</v>
      </c>
      <c r="BH33" s="546"/>
      <c r="BI33" s="546"/>
      <c r="BJ33" s="546"/>
      <c r="BK33" s="546"/>
      <c r="BL33" s="546"/>
      <c r="BM33" s="546"/>
      <c r="BN33" s="546"/>
      <c r="BO33" s="546"/>
      <c r="BP33" s="546"/>
      <c r="BQ33" s="546"/>
      <c r="BR33" s="546"/>
      <c r="BS33" s="546"/>
      <c r="BT33" s="547"/>
      <c r="BU33" s="299"/>
      <c r="BV33" s="238"/>
      <c r="BW33" s="238"/>
      <c r="BX33" s="238"/>
      <c r="BY33" s="238"/>
      <c r="BZ33" s="238"/>
      <c r="CA33" s="238"/>
      <c r="CB33" s="238"/>
      <c r="CC33" s="238"/>
      <c r="CD33" s="238"/>
      <c r="CE33" s="238"/>
      <c r="CF33" s="238"/>
      <c r="CG33" s="238"/>
      <c r="CH33" s="238"/>
      <c r="CI33" s="238"/>
      <c r="CJ33" s="238"/>
      <c r="CK33" s="238"/>
      <c r="CL33" s="238"/>
      <c r="CM33" s="238"/>
    </row>
    <row r="34" spans="1:91" ht="35.25" customHeight="1" thickBot="1" x14ac:dyDescent="0.35">
      <c r="A34" s="485"/>
      <c r="B34" s="458"/>
      <c r="C34" s="506" t="s">
        <v>234</v>
      </c>
      <c r="D34" s="457"/>
      <c r="E34" s="457"/>
      <c r="F34" s="457"/>
      <c r="G34" s="457"/>
      <c r="H34" s="457"/>
      <c r="I34" s="457"/>
      <c r="J34" s="457"/>
      <c r="K34" s="457"/>
      <c r="L34" s="457"/>
      <c r="M34" s="457"/>
      <c r="N34" s="457"/>
      <c r="O34" s="457"/>
      <c r="P34" s="457"/>
      <c r="Q34" s="457"/>
      <c r="R34" s="457"/>
      <c r="S34" s="457"/>
      <c r="T34" s="457"/>
      <c r="U34" s="457"/>
      <c r="V34" s="457"/>
      <c r="W34" s="457"/>
      <c r="X34" s="457"/>
      <c r="Y34" s="458"/>
      <c r="Z34" s="298">
        <f t="shared" si="8"/>
        <v>43</v>
      </c>
      <c r="AA34" s="559">
        <f ca="1">+AA32-AA33</f>
        <v>1296878213</v>
      </c>
      <c r="AB34" s="457"/>
      <c r="AC34" s="457"/>
      <c r="AD34" s="457"/>
      <c r="AE34" s="457"/>
      <c r="AF34" s="458"/>
      <c r="AG34" s="450"/>
      <c r="AH34" s="450"/>
      <c r="AI34" s="455"/>
      <c r="AJ34" s="292"/>
      <c r="AK34" s="560" t="s">
        <v>235</v>
      </c>
      <c r="AL34" s="533"/>
      <c r="AM34" s="533"/>
      <c r="AN34" s="533"/>
      <c r="AO34" s="533"/>
      <c r="AP34" s="533"/>
      <c r="AQ34" s="533"/>
      <c r="AR34" s="533"/>
      <c r="AS34" s="533"/>
      <c r="AT34" s="533"/>
      <c r="AU34" s="533"/>
      <c r="AV34" s="533"/>
      <c r="AW34" s="533"/>
      <c r="AX34" s="533"/>
      <c r="AY34" s="533"/>
      <c r="AZ34" s="533"/>
      <c r="BA34" s="533"/>
      <c r="BB34" s="533"/>
      <c r="BC34" s="533"/>
      <c r="BD34" s="531"/>
      <c r="BE34" s="530">
        <f t="shared" si="1"/>
        <v>78</v>
      </c>
      <c r="BF34" s="531"/>
      <c r="BG34" s="532">
        <v>0</v>
      </c>
      <c r="BH34" s="533"/>
      <c r="BI34" s="533"/>
      <c r="BJ34" s="533"/>
      <c r="BK34" s="533"/>
      <c r="BL34" s="533"/>
      <c r="BM34" s="533"/>
      <c r="BN34" s="533"/>
      <c r="BO34" s="533"/>
      <c r="BP34" s="533"/>
      <c r="BQ34" s="533"/>
      <c r="BR34" s="533"/>
      <c r="BS34" s="533"/>
      <c r="BT34" s="531"/>
      <c r="BU34" s="299"/>
      <c r="BV34" s="238"/>
      <c r="BW34" s="238"/>
      <c r="BX34" s="238"/>
      <c r="BY34" s="238"/>
      <c r="BZ34" s="238"/>
      <c r="CA34" s="238"/>
      <c r="CB34" s="238"/>
      <c r="CC34" s="238"/>
      <c r="CD34" s="238"/>
      <c r="CE34" s="238"/>
      <c r="CF34" s="238"/>
      <c r="CG34" s="238"/>
      <c r="CH34" s="238"/>
      <c r="CI34" s="238"/>
      <c r="CJ34" s="238"/>
      <c r="CK34" s="238"/>
      <c r="CL34" s="238"/>
      <c r="CM34" s="238"/>
    </row>
    <row r="35" spans="1:91" ht="35.25" customHeight="1" x14ac:dyDescent="0.3">
      <c r="A35" s="534" t="s">
        <v>236</v>
      </c>
      <c r="B35" s="496"/>
      <c r="C35" s="484" t="s">
        <v>237</v>
      </c>
      <c r="D35" s="477"/>
      <c r="E35" s="502" t="s">
        <v>238</v>
      </c>
      <c r="F35" s="450"/>
      <c r="G35" s="450"/>
      <c r="H35" s="450"/>
      <c r="I35" s="450"/>
      <c r="J35" s="450"/>
      <c r="K35" s="450"/>
      <c r="L35" s="450"/>
      <c r="M35" s="450"/>
      <c r="N35" s="450"/>
      <c r="O35" s="450"/>
      <c r="P35" s="450"/>
      <c r="Q35" s="450"/>
      <c r="R35" s="450"/>
      <c r="S35" s="450"/>
      <c r="T35" s="450"/>
      <c r="U35" s="450"/>
      <c r="V35" s="450"/>
      <c r="W35" s="450"/>
      <c r="X35" s="450"/>
      <c r="Y35" s="451"/>
      <c r="Z35" s="300">
        <f t="shared" si="8"/>
        <v>44</v>
      </c>
      <c r="AA35" s="517">
        <v>0</v>
      </c>
      <c r="AB35" s="474"/>
      <c r="AC35" s="474"/>
      <c r="AD35" s="474"/>
      <c r="AE35" s="474"/>
      <c r="AF35" s="477"/>
      <c r="AG35" s="450"/>
      <c r="AH35" s="450"/>
      <c r="AI35" s="455"/>
      <c r="AJ35" s="292"/>
      <c r="AK35" s="513" t="s">
        <v>239</v>
      </c>
      <c r="AL35" s="450"/>
      <c r="AM35" s="450"/>
      <c r="AN35" s="450"/>
      <c r="AO35" s="450"/>
      <c r="AP35" s="450"/>
      <c r="AQ35" s="450"/>
      <c r="AR35" s="450"/>
      <c r="AS35" s="450"/>
      <c r="AT35" s="450"/>
      <c r="AU35" s="450"/>
      <c r="AV35" s="450"/>
      <c r="AW35" s="450"/>
      <c r="AX35" s="450"/>
      <c r="AY35" s="450"/>
      <c r="AZ35" s="450"/>
      <c r="BA35" s="450"/>
      <c r="BB35" s="450"/>
      <c r="BC35" s="450"/>
      <c r="BD35" s="451"/>
      <c r="BE35" s="489">
        <f t="shared" ref="BE35:BE49" si="9">+BE34+1</f>
        <v>79</v>
      </c>
      <c r="BF35" s="451"/>
      <c r="BG35" s="505">
        <f>LIQUIDACIÓN!G53</f>
        <v>0</v>
      </c>
      <c r="BH35" s="450"/>
      <c r="BI35" s="450"/>
      <c r="BJ35" s="450"/>
      <c r="BK35" s="450"/>
      <c r="BL35" s="450"/>
      <c r="BM35" s="450"/>
      <c r="BN35" s="450"/>
      <c r="BO35" s="450"/>
      <c r="BP35" s="450"/>
      <c r="BQ35" s="450"/>
      <c r="BR35" s="450"/>
      <c r="BS35" s="450"/>
      <c r="BT35" s="451"/>
      <c r="BU35" s="243"/>
      <c r="BV35" s="238"/>
      <c r="BW35" s="238"/>
      <c r="BX35" s="238"/>
      <c r="BY35" s="238"/>
      <c r="BZ35" s="238"/>
      <c r="CA35" s="238"/>
      <c r="CB35" s="238"/>
      <c r="CC35" s="238"/>
      <c r="CD35" s="238"/>
      <c r="CE35" s="238"/>
      <c r="CF35" s="238"/>
      <c r="CG35" s="238"/>
      <c r="CH35" s="238"/>
      <c r="CI35" s="238"/>
      <c r="CJ35" s="238"/>
      <c r="CK35" s="238"/>
      <c r="CL35" s="238"/>
      <c r="CM35" s="238"/>
    </row>
    <row r="36" spans="1:91" ht="35.25" customHeight="1" x14ac:dyDescent="0.3">
      <c r="A36" s="535"/>
      <c r="B36" s="496"/>
      <c r="C36" s="455"/>
      <c r="D36" s="451"/>
      <c r="E36" s="493" t="s">
        <v>240</v>
      </c>
      <c r="F36" s="450"/>
      <c r="G36" s="450"/>
      <c r="H36" s="450"/>
      <c r="I36" s="450"/>
      <c r="J36" s="450"/>
      <c r="K36" s="450"/>
      <c r="L36" s="450"/>
      <c r="M36" s="450"/>
      <c r="N36" s="450"/>
      <c r="O36" s="450"/>
      <c r="P36" s="450"/>
      <c r="Q36" s="450"/>
      <c r="R36" s="450"/>
      <c r="S36" s="450"/>
      <c r="T36" s="450"/>
      <c r="U36" s="450"/>
      <c r="V36" s="450"/>
      <c r="W36" s="450"/>
      <c r="X36" s="450"/>
      <c r="Y36" s="451"/>
      <c r="Z36" s="284">
        <f t="shared" si="8"/>
        <v>45</v>
      </c>
      <c r="AA36" s="494">
        <v>0</v>
      </c>
      <c r="AB36" s="450"/>
      <c r="AC36" s="450"/>
      <c r="AD36" s="450"/>
      <c r="AE36" s="450"/>
      <c r="AF36" s="451"/>
      <c r="AG36" s="450"/>
      <c r="AH36" s="450"/>
      <c r="AI36" s="455"/>
      <c r="AJ36" s="292"/>
      <c r="AK36" s="449" t="s">
        <v>241</v>
      </c>
      <c r="AL36" s="450"/>
      <c r="AM36" s="450"/>
      <c r="AN36" s="450"/>
      <c r="AO36" s="450"/>
      <c r="AP36" s="450"/>
      <c r="AQ36" s="450"/>
      <c r="AR36" s="450"/>
      <c r="AS36" s="450"/>
      <c r="AT36" s="450"/>
      <c r="AU36" s="450"/>
      <c r="AV36" s="450"/>
      <c r="AW36" s="450"/>
      <c r="AX36" s="450"/>
      <c r="AY36" s="450"/>
      <c r="AZ36" s="450"/>
      <c r="BA36" s="450"/>
      <c r="BB36" s="450"/>
      <c r="BC36" s="450"/>
      <c r="BD36" s="451"/>
      <c r="BE36" s="529">
        <f t="shared" si="9"/>
        <v>80</v>
      </c>
      <c r="BF36" s="451"/>
      <c r="BG36" s="540"/>
      <c r="BH36" s="450"/>
      <c r="BI36" s="450"/>
      <c r="BJ36" s="450"/>
      <c r="BK36" s="450"/>
      <c r="BL36" s="450"/>
      <c r="BM36" s="450"/>
      <c r="BN36" s="450"/>
      <c r="BO36" s="450"/>
      <c r="BP36" s="450"/>
      <c r="BQ36" s="450"/>
      <c r="BR36" s="450"/>
      <c r="BS36" s="450"/>
      <c r="BT36" s="451"/>
      <c r="BU36" s="243"/>
      <c r="BV36" s="238"/>
      <c r="BW36" s="238"/>
      <c r="BX36" s="238"/>
      <c r="BY36" s="238"/>
      <c r="BZ36" s="238"/>
      <c r="CA36" s="238"/>
      <c r="CB36" s="238"/>
      <c r="CC36" s="238"/>
      <c r="CD36" s="238"/>
      <c r="CE36" s="238"/>
      <c r="CF36" s="238"/>
      <c r="CG36" s="238"/>
      <c r="CH36" s="238"/>
      <c r="CI36" s="238"/>
      <c r="CJ36" s="238"/>
      <c r="CK36" s="238"/>
      <c r="CL36" s="238"/>
      <c r="CM36" s="238"/>
    </row>
    <row r="37" spans="1:91" ht="35.25" customHeight="1" thickBot="1" x14ac:dyDescent="0.35">
      <c r="A37" s="535"/>
      <c r="B37" s="496"/>
      <c r="C37" s="455"/>
      <c r="D37" s="451"/>
      <c r="E37" s="513" t="s">
        <v>242</v>
      </c>
      <c r="F37" s="450"/>
      <c r="G37" s="450"/>
      <c r="H37" s="450"/>
      <c r="I37" s="450"/>
      <c r="J37" s="450"/>
      <c r="K37" s="450"/>
      <c r="L37" s="450"/>
      <c r="M37" s="450"/>
      <c r="N37" s="450"/>
      <c r="O37" s="450"/>
      <c r="P37" s="450"/>
      <c r="Q37" s="450"/>
      <c r="R37" s="450"/>
      <c r="S37" s="450"/>
      <c r="T37" s="450"/>
      <c r="U37" s="450"/>
      <c r="V37" s="450"/>
      <c r="W37" s="450"/>
      <c r="X37" s="450"/>
      <c r="Y37" s="451"/>
      <c r="Z37" s="301">
        <f t="shared" si="8"/>
        <v>46</v>
      </c>
      <c r="AA37" s="488">
        <v>0</v>
      </c>
      <c r="AB37" s="450"/>
      <c r="AC37" s="450"/>
      <c r="AD37" s="450"/>
      <c r="AE37" s="450"/>
      <c r="AF37" s="451"/>
      <c r="AG37" s="450"/>
      <c r="AH37" s="450"/>
      <c r="AI37" s="485"/>
      <c r="AJ37" s="292"/>
      <c r="AK37" s="527" t="s">
        <v>243</v>
      </c>
      <c r="AL37" s="457"/>
      <c r="AM37" s="457"/>
      <c r="AN37" s="457"/>
      <c r="AO37" s="457"/>
      <c r="AP37" s="457"/>
      <c r="AQ37" s="457"/>
      <c r="AR37" s="457"/>
      <c r="AS37" s="457"/>
      <c r="AT37" s="457"/>
      <c r="AU37" s="457"/>
      <c r="AV37" s="457"/>
      <c r="AW37" s="457"/>
      <c r="AX37" s="457"/>
      <c r="AY37" s="457"/>
      <c r="AZ37" s="457"/>
      <c r="BA37" s="457"/>
      <c r="BB37" s="457"/>
      <c r="BC37" s="457"/>
      <c r="BD37" s="458"/>
      <c r="BE37" s="503">
        <f t="shared" si="9"/>
        <v>81</v>
      </c>
      <c r="BF37" s="458"/>
      <c r="BG37" s="536">
        <f ca="1">SUM(BG33:BT36)</f>
        <v>124385435.92459282</v>
      </c>
      <c r="BH37" s="457"/>
      <c r="BI37" s="457"/>
      <c r="BJ37" s="457"/>
      <c r="BK37" s="457"/>
      <c r="BL37" s="457"/>
      <c r="BM37" s="457"/>
      <c r="BN37" s="457"/>
      <c r="BO37" s="457"/>
      <c r="BP37" s="457"/>
      <c r="BQ37" s="457"/>
      <c r="BR37" s="457"/>
      <c r="BS37" s="457"/>
      <c r="BT37" s="458"/>
      <c r="BU37" s="243"/>
      <c r="BV37" s="238"/>
      <c r="BW37" s="238"/>
      <c r="BX37" s="238"/>
      <c r="BY37" s="238"/>
      <c r="BZ37" s="238"/>
      <c r="CA37" s="238"/>
      <c r="CB37" s="238"/>
      <c r="CC37" s="238"/>
      <c r="CD37" s="238"/>
      <c r="CE37" s="238"/>
      <c r="CF37" s="238"/>
      <c r="CG37" s="238"/>
      <c r="CH37" s="238"/>
      <c r="CI37" s="238"/>
      <c r="CJ37" s="238"/>
      <c r="CK37" s="238"/>
      <c r="CL37" s="238"/>
      <c r="CM37" s="238"/>
    </row>
    <row r="38" spans="1:91" ht="35.25" customHeight="1" x14ac:dyDescent="0.3">
      <c r="A38" s="535"/>
      <c r="B38" s="496"/>
      <c r="C38" s="455"/>
      <c r="D38" s="451"/>
      <c r="E38" s="493" t="s">
        <v>244</v>
      </c>
      <c r="F38" s="450"/>
      <c r="G38" s="450"/>
      <c r="H38" s="450"/>
      <c r="I38" s="450"/>
      <c r="J38" s="450"/>
      <c r="K38" s="450"/>
      <c r="L38" s="450"/>
      <c r="M38" s="450"/>
      <c r="N38" s="450"/>
      <c r="O38" s="450"/>
      <c r="P38" s="450"/>
      <c r="Q38" s="450"/>
      <c r="R38" s="450"/>
      <c r="S38" s="450"/>
      <c r="T38" s="450"/>
      <c r="U38" s="450"/>
      <c r="V38" s="450"/>
      <c r="W38" s="450"/>
      <c r="X38" s="450"/>
      <c r="Y38" s="451"/>
      <c r="Z38" s="284">
        <f t="shared" si="8"/>
        <v>47</v>
      </c>
      <c r="AA38" s="494">
        <v>0</v>
      </c>
      <c r="AB38" s="450"/>
      <c r="AC38" s="450"/>
      <c r="AD38" s="450"/>
      <c r="AE38" s="450"/>
      <c r="AF38" s="451"/>
      <c r="AG38" s="450"/>
      <c r="AH38" s="450"/>
      <c r="AI38" s="537" t="s">
        <v>245</v>
      </c>
      <c r="AJ38" s="474"/>
      <c r="AK38" s="474"/>
      <c r="AL38" s="474"/>
      <c r="AM38" s="474"/>
      <c r="AN38" s="474"/>
      <c r="AO38" s="474"/>
      <c r="AP38" s="474"/>
      <c r="AQ38" s="474"/>
      <c r="AR38" s="474"/>
      <c r="AS38" s="474"/>
      <c r="AT38" s="474"/>
      <c r="AU38" s="474"/>
      <c r="AV38" s="474"/>
      <c r="AW38" s="474"/>
      <c r="AX38" s="474"/>
      <c r="AY38" s="474"/>
      <c r="AZ38" s="474"/>
      <c r="BA38" s="474"/>
      <c r="BB38" s="474"/>
      <c r="BC38" s="474"/>
      <c r="BD38" s="477"/>
      <c r="BE38" s="538">
        <f t="shared" si="9"/>
        <v>82</v>
      </c>
      <c r="BF38" s="477"/>
      <c r="BG38" s="539">
        <f ca="1">IF(BG23-BG37&lt;0,0,+BG23-BG37)</f>
        <v>74033185.952762961</v>
      </c>
      <c r="BH38" s="474"/>
      <c r="BI38" s="474"/>
      <c r="BJ38" s="474"/>
      <c r="BK38" s="474"/>
      <c r="BL38" s="474"/>
      <c r="BM38" s="474"/>
      <c r="BN38" s="474"/>
      <c r="BO38" s="474"/>
      <c r="BP38" s="474"/>
      <c r="BQ38" s="474"/>
      <c r="BR38" s="474"/>
      <c r="BS38" s="474"/>
      <c r="BT38" s="477"/>
      <c r="BU38" s="243"/>
      <c r="BV38" s="238"/>
      <c r="BW38" s="238"/>
      <c r="BX38" s="238"/>
      <c r="BY38" s="238"/>
      <c r="BZ38" s="238"/>
      <c r="CA38" s="238"/>
      <c r="CB38" s="238"/>
      <c r="CC38" s="238"/>
      <c r="CD38" s="238"/>
      <c r="CE38" s="238"/>
      <c r="CF38" s="238"/>
      <c r="CG38" s="238"/>
      <c r="CH38" s="238"/>
      <c r="CI38" s="238"/>
      <c r="CJ38" s="238"/>
      <c r="CK38" s="238"/>
      <c r="CL38" s="238"/>
      <c r="CM38" s="238"/>
    </row>
    <row r="39" spans="1:91" ht="35.25" customHeight="1" x14ac:dyDescent="0.3">
      <c r="A39" s="535"/>
      <c r="B39" s="496"/>
      <c r="C39" s="455"/>
      <c r="D39" s="451"/>
      <c r="E39" s="513" t="s">
        <v>246</v>
      </c>
      <c r="F39" s="450"/>
      <c r="G39" s="450"/>
      <c r="H39" s="450"/>
      <c r="I39" s="450"/>
      <c r="J39" s="450"/>
      <c r="K39" s="450"/>
      <c r="L39" s="450"/>
      <c r="M39" s="450"/>
      <c r="N39" s="450"/>
      <c r="O39" s="450"/>
      <c r="P39" s="450"/>
      <c r="Q39" s="450"/>
      <c r="R39" s="450"/>
      <c r="S39" s="450"/>
      <c r="T39" s="450"/>
      <c r="U39" s="450"/>
      <c r="V39" s="450"/>
      <c r="W39" s="450"/>
      <c r="X39" s="450"/>
      <c r="Y39" s="451"/>
      <c r="Z39" s="301">
        <f t="shared" si="8"/>
        <v>48</v>
      </c>
      <c r="AA39" s="488">
        <v>0</v>
      </c>
      <c r="AB39" s="450"/>
      <c r="AC39" s="450"/>
      <c r="AD39" s="450"/>
      <c r="AE39" s="450"/>
      <c r="AF39" s="451"/>
      <c r="AG39" s="450"/>
      <c r="AH39" s="450"/>
      <c r="AI39" s="513" t="s">
        <v>247</v>
      </c>
      <c r="AJ39" s="450"/>
      <c r="AK39" s="450"/>
      <c r="AL39" s="450"/>
      <c r="AM39" s="450"/>
      <c r="AN39" s="450"/>
      <c r="AO39" s="450"/>
      <c r="AP39" s="450"/>
      <c r="AQ39" s="450"/>
      <c r="AR39" s="450"/>
      <c r="AS39" s="450"/>
      <c r="AT39" s="450"/>
      <c r="AU39" s="450"/>
      <c r="AV39" s="450"/>
      <c r="AW39" s="450"/>
      <c r="AX39" s="450"/>
      <c r="AY39" s="450"/>
      <c r="AZ39" s="450"/>
      <c r="BA39" s="450"/>
      <c r="BB39" s="450"/>
      <c r="BC39" s="450"/>
      <c r="BD39" s="451"/>
      <c r="BE39" s="528">
        <f t="shared" si="9"/>
        <v>83</v>
      </c>
      <c r="BF39" s="451"/>
      <c r="BG39" s="505">
        <f ca="1">IF(BG37-BG23&gt;0,BG37-BG23,0)</f>
        <v>0</v>
      </c>
      <c r="BH39" s="450"/>
      <c r="BI39" s="450"/>
      <c r="BJ39" s="450"/>
      <c r="BK39" s="450"/>
      <c r="BL39" s="450"/>
      <c r="BM39" s="450"/>
      <c r="BN39" s="450"/>
      <c r="BO39" s="450"/>
      <c r="BP39" s="450"/>
      <c r="BQ39" s="450"/>
      <c r="BR39" s="450"/>
      <c r="BS39" s="450"/>
      <c r="BT39" s="451"/>
      <c r="BU39" s="243"/>
      <c r="BV39" s="238"/>
      <c r="BW39" s="238"/>
      <c r="BX39" s="238"/>
      <c r="BY39" s="238"/>
      <c r="BZ39" s="238"/>
      <c r="CA39" s="238"/>
      <c r="CB39" s="238"/>
      <c r="CC39" s="238"/>
      <c r="CD39" s="238"/>
      <c r="CE39" s="238"/>
      <c r="CF39" s="238"/>
      <c r="CG39" s="238"/>
      <c r="CH39" s="238"/>
      <c r="CI39" s="238"/>
      <c r="CJ39" s="238"/>
      <c r="CK39" s="238"/>
      <c r="CL39" s="238"/>
      <c r="CM39" s="238"/>
    </row>
    <row r="40" spans="1:91" ht="35.25" customHeight="1" thickBot="1" x14ac:dyDescent="0.35">
      <c r="A40" s="535"/>
      <c r="B40" s="496"/>
      <c r="C40" s="485"/>
      <c r="D40" s="458"/>
      <c r="E40" s="501" t="s">
        <v>248</v>
      </c>
      <c r="F40" s="457"/>
      <c r="G40" s="457"/>
      <c r="H40" s="457"/>
      <c r="I40" s="457"/>
      <c r="J40" s="457"/>
      <c r="K40" s="457"/>
      <c r="L40" s="457"/>
      <c r="M40" s="457"/>
      <c r="N40" s="457"/>
      <c r="O40" s="457"/>
      <c r="P40" s="457"/>
      <c r="Q40" s="457"/>
      <c r="R40" s="457"/>
      <c r="S40" s="457"/>
      <c r="T40" s="457"/>
      <c r="U40" s="457"/>
      <c r="V40" s="457"/>
      <c r="W40" s="457"/>
      <c r="X40" s="457"/>
      <c r="Y40" s="458"/>
      <c r="Z40" s="302">
        <f t="shared" si="8"/>
        <v>49</v>
      </c>
      <c r="AA40" s="490">
        <v>0</v>
      </c>
      <c r="AB40" s="457"/>
      <c r="AC40" s="457"/>
      <c r="AD40" s="457"/>
      <c r="AE40" s="457"/>
      <c r="AF40" s="458"/>
      <c r="AG40" s="450"/>
      <c r="AH40" s="450"/>
      <c r="AI40" s="493" t="s">
        <v>249</v>
      </c>
      <c r="AJ40" s="450"/>
      <c r="AK40" s="450"/>
      <c r="AL40" s="450"/>
      <c r="AM40" s="450"/>
      <c r="AN40" s="450"/>
      <c r="AO40" s="450"/>
      <c r="AP40" s="450"/>
      <c r="AQ40" s="450"/>
      <c r="AR40" s="450"/>
      <c r="AS40" s="450"/>
      <c r="AT40" s="450"/>
      <c r="AU40" s="450"/>
      <c r="AV40" s="450"/>
      <c r="AW40" s="450"/>
      <c r="AX40" s="450"/>
      <c r="AY40" s="450"/>
      <c r="AZ40" s="450"/>
      <c r="BA40" s="450"/>
      <c r="BB40" s="450"/>
      <c r="BC40" s="450"/>
      <c r="BD40" s="451"/>
      <c r="BE40" s="529">
        <f t="shared" si="9"/>
        <v>84</v>
      </c>
      <c r="BF40" s="451"/>
      <c r="BG40" s="494">
        <v>0</v>
      </c>
      <c r="BH40" s="450"/>
      <c r="BI40" s="450"/>
      <c r="BJ40" s="450"/>
      <c r="BK40" s="450"/>
      <c r="BL40" s="450"/>
      <c r="BM40" s="450"/>
      <c r="BN40" s="450"/>
      <c r="BO40" s="450"/>
      <c r="BP40" s="450"/>
      <c r="BQ40" s="450"/>
      <c r="BR40" s="450"/>
      <c r="BS40" s="450"/>
      <c r="BT40" s="451"/>
      <c r="BU40" s="243"/>
      <c r="BV40" s="238"/>
      <c r="BW40" s="238"/>
      <c r="BX40" s="238"/>
      <c r="BY40" s="238"/>
      <c r="BZ40" s="238"/>
      <c r="CA40" s="238"/>
      <c r="CB40" s="238"/>
      <c r="CC40" s="238"/>
      <c r="CD40" s="238"/>
      <c r="CE40" s="238"/>
      <c r="CF40" s="238"/>
      <c r="CG40" s="238"/>
      <c r="CH40" s="238"/>
      <c r="CI40" s="238"/>
      <c r="CJ40" s="238"/>
      <c r="CK40" s="238"/>
      <c r="CL40" s="238"/>
      <c r="CM40" s="238"/>
    </row>
    <row r="41" spans="1:91" ht="35.25" customHeight="1" x14ac:dyDescent="0.3">
      <c r="A41" s="535"/>
      <c r="B41" s="496"/>
      <c r="C41" s="484" t="s">
        <v>250</v>
      </c>
      <c r="D41" s="477"/>
      <c r="E41" s="516" t="s">
        <v>238</v>
      </c>
      <c r="F41" s="474"/>
      <c r="G41" s="474"/>
      <c r="H41" s="474"/>
      <c r="I41" s="474"/>
      <c r="J41" s="474"/>
      <c r="K41" s="474"/>
      <c r="L41" s="474"/>
      <c r="M41" s="474"/>
      <c r="N41" s="474"/>
      <c r="O41" s="474"/>
      <c r="P41" s="474"/>
      <c r="Q41" s="474"/>
      <c r="R41" s="474"/>
      <c r="S41" s="474"/>
      <c r="T41" s="474"/>
      <c r="U41" s="474"/>
      <c r="V41" s="474"/>
      <c r="W41" s="474"/>
      <c r="X41" s="474"/>
      <c r="Y41" s="477"/>
      <c r="Z41" s="287">
        <f t="shared" si="8"/>
        <v>50</v>
      </c>
      <c r="AA41" s="517">
        <f>SUMIF(CONTROL!$T$3:$T$150,E41,CONTROL!$Q$3:$Q$150)</f>
        <v>0</v>
      </c>
      <c r="AB41" s="474"/>
      <c r="AC41" s="474"/>
      <c r="AD41" s="474"/>
      <c r="AE41" s="474"/>
      <c r="AF41" s="477"/>
      <c r="AG41" s="450"/>
      <c r="AH41" s="450"/>
      <c r="AI41" s="513" t="s">
        <v>251</v>
      </c>
      <c r="AJ41" s="450"/>
      <c r="AK41" s="450"/>
      <c r="AL41" s="450"/>
      <c r="AM41" s="450"/>
      <c r="AN41" s="450"/>
      <c r="AO41" s="450"/>
      <c r="AP41" s="450"/>
      <c r="AQ41" s="450"/>
      <c r="AR41" s="450"/>
      <c r="AS41" s="450"/>
      <c r="AT41" s="450"/>
      <c r="AU41" s="450"/>
      <c r="AV41" s="450"/>
      <c r="AW41" s="450"/>
      <c r="AX41" s="450"/>
      <c r="AY41" s="450"/>
      <c r="AZ41" s="450"/>
      <c r="BA41" s="450"/>
      <c r="BB41" s="450"/>
      <c r="BC41" s="450"/>
      <c r="BD41" s="451"/>
      <c r="BE41" s="489">
        <f t="shared" si="9"/>
        <v>85</v>
      </c>
      <c r="BF41" s="451"/>
      <c r="BG41" s="505">
        <f>LIQUIDACIÓN!G59</f>
        <v>29498607</v>
      </c>
      <c r="BH41" s="450"/>
      <c r="BI41" s="450"/>
      <c r="BJ41" s="450"/>
      <c r="BK41" s="450"/>
      <c r="BL41" s="450"/>
      <c r="BM41" s="450"/>
      <c r="BN41" s="450"/>
      <c r="BO41" s="450"/>
      <c r="BP41" s="450"/>
      <c r="BQ41" s="450"/>
      <c r="BR41" s="450"/>
      <c r="BS41" s="450"/>
      <c r="BT41" s="451"/>
      <c r="BU41" s="243"/>
      <c r="BV41" s="238"/>
      <c r="BW41" s="238"/>
      <c r="BX41" s="238"/>
      <c r="BY41" s="238"/>
      <c r="BZ41" s="238"/>
      <c r="CA41" s="238"/>
      <c r="CB41" s="238"/>
      <c r="CC41" s="238"/>
      <c r="CD41" s="238"/>
      <c r="CE41" s="238"/>
      <c r="CF41" s="238"/>
      <c r="CG41" s="238"/>
      <c r="CH41" s="238"/>
      <c r="CI41" s="238"/>
      <c r="CJ41" s="238"/>
      <c r="CK41" s="238"/>
      <c r="CL41" s="238"/>
      <c r="CM41" s="238"/>
    </row>
    <row r="42" spans="1:91" ht="35.25" customHeight="1" x14ac:dyDescent="0.3">
      <c r="A42" s="535"/>
      <c r="B42" s="496"/>
      <c r="C42" s="455"/>
      <c r="D42" s="451"/>
      <c r="E42" s="493" t="s">
        <v>240</v>
      </c>
      <c r="F42" s="450"/>
      <c r="G42" s="450"/>
      <c r="H42" s="450"/>
      <c r="I42" s="450"/>
      <c r="J42" s="450"/>
      <c r="K42" s="450"/>
      <c r="L42" s="450"/>
      <c r="M42" s="450"/>
      <c r="N42" s="450"/>
      <c r="O42" s="450"/>
      <c r="P42" s="450"/>
      <c r="Q42" s="450"/>
      <c r="R42" s="450"/>
      <c r="S42" s="450"/>
      <c r="T42" s="450"/>
      <c r="U42" s="450"/>
      <c r="V42" s="450"/>
      <c r="W42" s="450"/>
      <c r="X42" s="450"/>
      <c r="Y42" s="451"/>
      <c r="Z42" s="288">
        <f t="shared" si="8"/>
        <v>51</v>
      </c>
      <c r="AA42" s="494">
        <f>SUMIF(CONTROL!$T$3:$T$150,E42,CONTROL!$Q$3:$Q$150)</f>
        <v>0</v>
      </c>
      <c r="AB42" s="450"/>
      <c r="AC42" s="450"/>
      <c r="AD42" s="450"/>
      <c r="AE42" s="450"/>
      <c r="AF42" s="451"/>
      <c r="AG42" s="450"/>
      <c r="AH42" s="450"/>
      <c r="AI42" s="449" t="s">
        <v>252</v>
      </c>
      <c r="AJ42" s="450"/>
      <c r="AK42" s="450"/>
      <c r="AL42" s="450"/>
      <c r="AM42" s="450"/>
      <c r="AN42" s="450"/>
      <c r="AO42" s="450"/>
      <c r="AP42" s="450"/>
      <c r="AQ42" s="450"/>
      <c r="AR42" s="450"/>
      <c r="AS42" s="450"/>
      <c r="AT42" s="450"/>
      <c r="AU42" s="450"/>
      <c r="AV42" s="450"/>
      <c r="AW42" s="450"/>
      <c r="AX42" s="450"/>
      <c r="AY42" s="450"/>
      <c r="AZ42" s="450"/>
      <c r="BA42" s="450"/>
      <c r="BB42" s="450"/>
      <c r="BC42" s="450"/>
      <c r="BD42" s="451"/>
      <c r="BE42" s="520">
        <f t="shared" si="9"/>
        <v>86</v>
      </c>
      <c r="BF42" s="451"/>
      <c r="BG42" s="494">
        <f ca="1">+IF(+BG38-BG39-BG40-BG41&gt;0,+BG38-BG39-BG40-BG41,0)</f>
        <v>44534578.952762961</v>
      </c>
      <c r="BH42" s="450"/>
      <c r="BI42" s="450"/>
      <c r="BJ42" s="450"/>
      <c r="BK42" s="450"/>
      <c r="BL42" s="450"/>
      <c r="BM42" s="450"/>
      <c r="BN42" s="450"/>
      <c r="BO42" s="450"/>
      <c r="BP42" s="450"/>
      <c r="BQ42" s="450"/>
      <c r="BR42" s="450"/>
      <c r="BS42" s="450"/>
      <c r="BT42" s="451"/>
      <c r="BU42" s="243"/>
      <c r="BV42" s="238"/>
      <c r="BW42" s="238"/>
      <c r="BX42" s="238"/>
      <c r="BY42" s="238"/>
      <c r="BZ42" s="238"/>
      <c r="CA42" s="238"/>
      <c r="CB42" s="238"/>
      <c r="CC42" s="238"/>
      <c r="CD42" s="238"/>
      <c r="CE42" s="238"/>
      <c r="CF42" s="238"/>
      <c r="CG42" s="238"/>
      <c r="CH42" s="238"/>
      <c r="CI42" s="238"/>
      <c r="CJ42" s="238"/>
      <c r="CK42" s="238"/>
      <c r="CL42" s="238"/>
      <c r="CM42" s="238"/>
    </row>
    <row r="43" spans="1:91" ht="35.25" customHeight="1" x14ac:dyDescent="0.3">
      <c r="A43" s="535"/>
      <c r="B43" s="496"/>
      <c r="C43" s="455"/>
      <c r="D43" s="451"/>
      <c r="E43" s="502" t="s">
        <v>253</v>
      </c>
      <c r="F43" s="450"/>
      <c r="G43" s="450"/>
      <c r="H43" s="450"/>
      <c r="I43" s="450"/>
      <c r="J43" s="450"/>
      <c r="K43" s="450"/>
      <c r="L43" s="450"/>
      <c r="M43" s="450"/>
      <c r="N43" s="450"/>
      <c r="O43" s="450"/>
      <c r="P43" s="450"/>
      <c r="Q43" s="450"/>
      <c r="R43" s="450"/>
      <c r="S43" s="450"/>
      <c r="T43" s="450"/>
      <c r="U43" s="450"/>
      <c r="V43" s="450"/>
      <c r="W43" s="450"/>
      <c r="X43" s="450"/>
      <c r="Y43" s="451"/>
      <c r="Z43" s="287">
        <f t="shared" si="8"/>
        <v>52</v>
      </c>
      <c r="AA43" s="488">
        <f>SUMIF(CONTROL!$T$3:$T$150,E43,CONTROL!$Q$3:$Q$150)</f>
        <v>0</v>
      </c>
      <c r="AB43" s="518"/>
      <c r="AC43" s="518"/>
      <c r="AD43" s="518"/>
      <c r="AE43" s="518"/>
      <c r="AF43" s="519"/>
      <c r="AG43" s="450"/>
      <c r="AH43" s="450"/>
      <c r="AI43" s="513" t="s">
        <v>254</v>
      </c>
      <c r="AJ43" s="450"/>
      <c r="AK43" s="450"/>
      <c r="AL43" s="450"/>
      <c r="AM43" s="450"/>
      <c r="AN43" s="450"/>
      <c r="AO43" s="450"/>
      <c r="AP43" s="450"/>
      <c r="AQ43" s="450"/>
      <c r="AR43" s="450"/>
      <c r="AS43" s="450"/>
      <c r="AT43" s="450"/>
      <c r="AU43" s="450"/>
      <c r="AV43" s="450"/>
      <c r="AW43" s="450"/>
      <c r="AX43" s="450"/>
      <c r="AY43" s="450"/>
      <c r="AZ43" s="450"/>
      <c r="BA43" s="450"/>
      <c r="BB43" s="450"/>
      <c r="BC43" s="450"/>
      <c r="BD43" s="451"/>
      <c r="BE43" s="489">
        <f t="shared" si="9"/>
        <v>87</v>
      </c>
      <c r="BF43" s="451"/>
      <c r="BG43" s="505">
        <v>0</v>
      </c>
      <c r="BH43" s="450"/>
      <c r="BI43" s="450"/>
      <c r="BJ43" s="450"/>
      <c r="BK43" s="450"/>
      <c r="BL43" s="450"/>
      <c r="BM43" s="450"/>
      <c r="BN43" s="450"/>
      <c r="BO43" s="450"/>
      <c r="BP43" s="450"/>
      <c r="BQ43" s="450"/>
      <c r="BR43" s="450"/>
      <c r="BS43" s="450"/>
      <c r="BT43" s="451"/>
      <c r="BU43" s="243"/>
      <c r="BV43" s="238"/>
      <c r="BW43" s="238"/>
      <c r="BX43" s="238"/>
      <c r="BY43" s="238"/>
      <c r="BZ43" s="238"/>
      <c r="CA43" s="238"/>
      <c r="CB43" s="238"/>
      <c r="CC43" s="238"/>
      <c r="CD43" s="238"/>
      <c r="CE43" s="238"/>
      <c r="CF43" s="238"/>
      <c r="CG43" s="238"/>
      <c r="CH43" s="238"/>
      <c r="CI43" s="238"/>
      <c r="CJ43" s="238"/>
      <c r="CK43" s="238"/>
      <c r="CL43" s="238"/>
      <c r="CM43" s="238"/>
    </row>
    <row r="44" spans="1:91" ht="35.25" customHeight="1" x14ac:dyDescent="0.3">
      <c r="A44" s="535"/>
      <c r="B44" s="496"/>
      <c r="C44" s="455"/>
      <c r="D44" s="451"/>
      <c r="E44" s="493" t="s">
        <v>255</v>
      </c>
      <c r="F44" s="450"/>
      <c r="G44" s="450"/>
      <c r="H44" s="450"/>
      <c r="I44" s="450"/>
      <c r="J44" s="450"/>
      <c r="K44" s="450"/>
      <c r="L44" s="450"/>
      <c r="M44" s="450"/>
      <c r="N44" s="450"/>
      <c r="O44" s="450"/>
      <c r="P44" s="450"/>
      <c r="Q44" s="450"/>
      <c r="R44" s="450"/>
      <c r="S44" s="450"/>
      <c r="T44" s="450"/>
      <c r="U44" s="450"/>
      <c r="V44" s="450"/>
      <c r="W44" s="450"/>
      <c r="X44" s="450"/>
      <c r="Y44" s="451"/>
      <c r="Z44" s="288">
        <f t="shared" si="8"/>
        <v>53</v>
      </c>
      <c r="AA44" s="494">
        <f>SUMIF(CONTROL!$T$3:$T$150,E44,CONTROL!$Q$3:$Q$150)</f>
        <v>0</v>
      </c>
      <c r="AB44" s="521"/>
      <c r="AC44" s="521"/>
      <c r="AD44" s="521"/>
      <c r="AE44" s="521"/>
      <c r="AF44" s="522"/>
      <c r="AG44" s="450"/>
      <c r="AH44" s="450"/>
      <c r="AI44" s="449" t="s">
        <v>256</v>
      </c>
      <c r="AJ44" s="450"/>
      <c r="AK44" s="450"/>
      <c r="AL44" s="450"/>
      <c r="AM44" s="450"/>
      <c r="AN44" s="450"/>
      <c r="AO44" s="450"/>
      <c r="AP44" s="450"/>
      <c r="AQ44" s="450"/>
      <c r="AR44" s="450"/>
      <c r="AS44" s="450"/>
      <c r="AT44" s="450"/>
      <c r="AU44" s="450"/>
      <c r="AV44" s="450"/>
      <c r="AW44" s="450"/>
      <c r="AX44" s="450"/>
      <c r="AY44" s="450"/>
      <c r="AZ44" s="450"/>
      <c r="BA44" s="450"/>
      <c r="BB44" s="450"/>
      <c r="BC44" s="450"/>
      <c r="BD44" s="451"/>
      <c r="BE44" s="520">
        <f t="shared" si="9"/>
        <v>88</v>
      </c>
      <c r="BF44" s="451"/>
      <c r="BG44" s="494">
        <f ca="1">MAX(0, BG38-BG40-BG41+BG43)</f>
        <v>44534578.952762961</v>
      </c>
      <c r="BH44" s="450"/>
      <c r="BI44" s="450"/>
      <c r="BJ44" s="450"/>
      <c r="BK44" s="450"/>
      <c r="BL44" s="450"/>
      <c r="BM44" s="450"/>
      <c r="BN44" s="450"/>
      <c r="BO44" s="450"/>
      <c r="BP44" s="450"/>
      <c r="BQ44" s="450"/>
      <c r="BR44" s="450"/>
      <c r="BS44" s="450"/>
      <c r="BT44" s="451"/>
      <c r="BU44" s="243"/>
      <c r="BV44" s="238"/>
      <c r="BW44" s="238"/>
      <c r="BX44" s="238"/>
      <c r="BY44" s="238"/>
      <c r="BZ44" s="238"/>
      <c r="CA44" s="238"/>
      <c r="CB44" s="238"/>
      <c r="CC44" s="238"/>
      <c r="CD44" s="238"/>
      <c r="CE44" s="238"/>
      <c r="CF44" s="238"/>
      <c r="CG44" s="238"/>
      <c r="CH44" s="238"/>
      <c r="CI44" s="238"/>
      <c r="CJ44" s="238"/>
      <c r="CK44" s="238"/>
      <c r="CL44" s="238"/>
      <c r="CM44" s="238"/>
    </row>
    <row r="45" spans="1:91" ht="35.25" customHeight="1" thickBot="1" x14ac:dyDescent="0.35">
      <c r="A45" s="535"/>
      <c r="B45" s="496"/>
      <c r="C45" s="485"/>
      <c r="D45" s="458"/>
      <c r="E45" s="523" t="s">
        <v>257</v>
      </c>
      <c r="F45" s="457"/>
      <c r="G45" s="457"/>
      <c r="H45" s="457"/>
      <c r="I45" s="457"/>
      <c r="J45" s="457"/>
      <c r="K45" s="457"/>
      <c r="L45" s="457"/>
      <c r="M45" s="457"/>
      <c r="N45" s="457"/>
      <c r="O45" s="457"/>
      <c r="P45" s="457"/>
      <c r="Q45" s="457"/>
      <c r="R45" s="457"/>
      <c r="S45" s="457"/>
      <c r="T45" s="457"/>
      <c r="U45" s="457"/>
      <c r="V45" s="457"/>
      <c r="W45" s="457"/>
      <c r="X45" s="457"/>
      <c r="Y45" s="458"/>
      <c r="Z45" s="287">
        <f t="shared" si="8"/>
        <v>54</v>
      </c>
      <c r="AA45" s="524">
        <f>SUMIF(CONTROL!$T$3:$T$150,E45,CONTROL!$Q$3:$Q$150)</f>
        <v>0</v>
      </c>
      <c r="AB45" s="525"/>
      <c r="AC45" s="525"/>
      <c r="AD45" s="525"/>
      <c r="AE45" s="525"/>
      <c r="AF45" s="526"/>
      <c r="AG45" s="303"/>
      <c r="AH45" s="303"/>
      <c r="AI45" s="527" t="s">
        <v>258</v>
      </c>
      <c r="AJ45" s="457"/>
      <c r="AK45" s="457"/>
      <c r="AL45" s="457"/>
      <c r="AM45" s="457"/>
      <c r="AN45" s="457"/>
      <c r="AO45" s="457"/>
      <c r="AP45" s="457"/>
      <c r="AQ45" s="457"/>
      <c r="AR45" s="457"/>
      <c r="AS45" s="457"/>
      <c r="AT45" s="457"/>
      <c r="AU45" s="457"/>
      <c r="AV45" s="457"/>
      <c r="AW45" s="457"/>
      <c r="AX45" s="457"/>
      <c r="AY45" s="457"/>
      <c r="AZ45" s="457"/>
      <c r="BA45" s="457"/>
      <c r="BB45" s="457"/>
      <c r="BC45" s="457"/>
      <c r="BD45" s="458"/>
      <c r="BE45" s="503">
        <f t="shared" si="9"/>
        <v>89</v>
      </c>
      <c r="BF45" s="458"/>
      <c r="BG45" s="504">
        <f ca="1">MAX(0, -(BG38-BG40-BG41+BG43))</f>
        <v>0</v>
      </c>
      <c r="BH45" s="457"/>
      <c r="BI45" s="457"/>
      <c r="BJ45" s="457"/>
      <c r="BK45" s="457"/>
      <c r="BL45" s="457"/>
      <c r="BM45" s="457"/>
      <c r="BN45" s="457"/>
      <c r="BO45" s="457"/>
      <c r="BP45" s="457"/>
      <c r="BQ45" s="457"/>
      <c r="BR45" s="457"/>
      <c r="BS45" s="457"/>
      <c r="BT45" s="458"/>
      <c r="BU45" s="243"/>
      <c r="BV45" s="238"/>
      <c r="BW45" s="238"/>
      <c r="BX45" s="238"/>
      <c r="BY45" s="238"/>
      <c r="BZ45" s="238"/>
      <c r="CA45" s="238"/>
      <c r="CB45" s="238"/>
      <c r="CC45" s="238"/>
      <c r="CD45" s="238"/>
      <c r="CE45" s="238"/>
      <c r="CF45" s="238"/>
      <c r="CG45" s="238"/>
      <c r="CH45" s="238"/>
      <c r="CI45" s="238"/>
      <c r="CJ45" s="238"/>
      <c r="CK45" s="238"/>
      <c r="CL45" s="238"/>
      <c r="CM45" s="238"/>
    </row>
    <row r="46" spans="1:91" ht="35.25" customHeight="1" x14ac:dyDescent="0.3">
      <c r="A46" s="535"/>
      <c r="B46" s="496"/>
      <c r="C46" s="508" t="s">
        <v>259</v>
      </c>
      <c r="D46" s="474"/>
      <c r="E46" s="474"/>
      <c r="F46" s="474"/>
      <c r="G46" s="474"/>
      <c r="H46" s="474"/>
      <c r="I46" s="474"/>
      <c r="J46" s="474"/>
      <c r="K46" s="474"/>
      <c r="L46" s="474"/>
      <c r="M46" s="474"/>
      <c r="N46" s="474"/>
      <c r="O46" s="474"/>
      <c r="P46" s="474"/>
      <c r="Q46" s="474"/>
      <c r="R46" s="474"/>
      <c r="S46" s="474"/>
      <c r="T46" s="474"/>
      <c r="U46" s="474"/>
      <c r="V46" s="474"/>
      <c r="W46" s="474"/>
      <c r="X46" s="474"/>
      <c r="Y46" s="477"/>
      <c r="Z46" s="304">
        <f t="shared" si="8"/>
        <v>55</v>
      </c>
      <c r="AA46" s="509">
        <f>SUM(AA35:AF45)</f>
        <v>0</v>
      </c>
      <c r="AB46" s="474"/>
      <c r="AC46" s="474"/>
      <c r="AD46" s="474"/>
      <c r="AE46" s="474"/>
      <c r="AF46" s="477"/>
      <c r="AG46" s="510" t="s">
        <v>260</v>
      </c>
      <c r="AH46" s="477"/>
      <c r="AI46" s="511" t="s">
        <v>261</v>
      </c>
      <c r="AJ46" s="450"/>
      <c r="AK46" s="450"/>
      <c r="AL46" s="450"/>
      <c r="AM46" s="450"/>
      <c r="AN46" s="450"/>
      <c r="AO46" s="450"/>
      <c r="AP46" s="450"/>
      <c r="AQ46" s="450"/>
      <c r="AR46" s="450"/>
      <c r="AS46" s="450"/>
      <c r="AT46" s="450"/>
      <c r="AU46" s="450"/>
      <c r="AV46" s="450"/>
      <c r="AW46" s="450"/>
      <c r="AX46" s="450"/>
      <c r="AY46" s="450"/>
      <c r="AZ46" s="450"/>
      <c r="BA46" s="450"/>
      <c r="BB46" s="450"/>
      <c r="BC46" s="450"/>
      <c r="BD46" s="454"/>
      <c r="BE46" s="512">
        <f t="shared" si="9"/>
        <v>90</v>
      </c>
      <c r="BF46" s="450"/>
      <c r="BG46" s="509">
        <v>0</v>
      </c>
      <c r="BH46" s="474"/>
      <c r="BI46" s="474"/>
      <c r="BJ46" s="474"/>
      <c r="BK46" s="474"/>
      <c r="BL46" s="474"/>
      <c r="BM46" s="474"/>
      <c r="BN46" s="474"/>
      <c r="BO46" s="474"/>
      <c r="BP46" s="474"/>
      <c r="BQ46" s="474"/>
      <c r="BR46" s="474"/>
      <c r="BS46" s="474"/>
      <c r="BT46" s="477"/>
      <c r="BU46" s="243"/>
      <c r="BV46" s="238"/>
      <c r="BW46" s="238"/>
      <c r="BX46" s="238"/>
      <c r="BY46" s="238"/>
      <c r="BZ46" s="238"/>
      <c r="CA46" s="238"/>
      <c r="CB46" s="238"/>
      <c r="CC46" s="238"/>
      <c r="CD46" s="238"/>
      <c r="CE46" s="238"/>
      <c r="CF46" s="238"/>
      <c r="CG46" s="238"/>
      <c r="CH46" s="238"/>
      <c r="CI46" s="238"/>
      <c r="CJ46" s="238"/>
      <c r="CK46" s="238"/>
      <c r="CL46" s="238"/>
      <c r="CM46" s="238"/>
    </row>
    <row r="47" spans="1:91" ht="35.25" customHeight="1" x14ac:dyDescent="0.3">
      <c r="A47" s="535"/>
      <c r="B47" s="496"/>
      <c r="C47" s="513" t="s">
        <v>262</v>
      </c>
      <c r="D47" s="450"/>
      <c r="E47" s="450"/>
      <c r="F47" s="450"/>
      <c r="G47" s="450"/>
      <c r="H47" s="450"/>
      <c r="I47" s="450"/>
      <c r="J47" s="450"/>
      <c r="K47" s="450"/>
      <c r="L47" s="450"/>
      <c r="M47" s="450"/>
      <c r="N47" s="450"/>
      <c r="O47" s="450"/>
      <c r="P47" s="450"/>
      <c r="Q47" s="450"/>
      <c r="R47" s="450"/>
      <c r="S47" s="450"/>
      <c r="T47" s="450"/>
      <c r="U47" s="450"/>
      <c r="V47" s="450"/>
      <c r="W47" s="450"/>
      <c r="X47" s="450"/>
      <c r="Y47" s="451"/>
      <c r="Z47" s="301">
        <f t="shared" si="8"/>
        <v>56</v>
      </c>
      <c r="AA47" s="488">
        <f>SUMIF(CONTROL!$T$3:$T$150,"&lt;&gt;",CONTROL!$R$3:$R$150)</f>
        <v>0</v>
      </c>
      <c r="AB47" s="450"/>
      <c r="AC47" s="450"/>
      <c r="AD47" s="450"/>
      <c r="AE47" s="450"/>
      <c r="AF47" s="451"/>
      <c r="AG47" s="496"/>
      <c r="AH47" s="451"/>
      <c r="AI47" s="513" t="s">
        <v>263</v>
      </c>
      <c r="AJ47" s="450"/>
      <c r="AK47" s="450"/>
      <c r="AL47" s="450"/>
      <c r="AM47" s="450"/>
      <c r="AN47" s="450"/>
      <c r="AO47" s="450"/>
      <c r="AP47" s="450"/>
      <c r="AQ47" s="450"/>
      <c r="AR47" s="450"/>
      <c r="AS47" s="450"/>
      <c r="AT47" s="450"/>
      <c r="AU47" s="450"/>
      <c r="AV47" s="450"/>
      <c r="AW47" s="450"/>
      <c r="AX47" s="450"/>
      <c r="AY47" s="450"/>
      <c r="AZ47" s="450"/>
      <c r="BA47" s="450"/>
      <c r="BB47" s="450"/>
      <c r="BC47" s="450"/>
      <c r="BD47" s="451"/>
      <c r="BE47" s="514">
        <f t="shared" si="9"/>
        <v>91</v>
      </c>
      <c r="BF47" s="450"/>
      <c r="BG47" s="505">
        <v>0</v>
      </c>
      <c r="BH47" s="450"/>
      <c r="BI47" s="450"/>
      <c r="BJ47" s="450"/>
      <c r="BK47" s="450"/>
      <c r="BL47" s="450"/>
      <c r="BM47" s="450"/>
      <c r="BN47" s="450"/>
      <c r="BO47" s="450"/>
      <c r="BP47" s="450"/>
      <c r="BQ47" s="450"/>
      <c r="BR47" s="450"/>
      <c r="BS47" s="450"/>
      <c r="BT47" s="451"/>
      <c r="BU47" s="243"/>
      <c r="BV47" s="238"/>
      <c r="BW47" s="238"/>
      <c r="BX47" s="238"/>
      <c r="BY47" s="238"/>
      <c r="BZ47" s="238"/>
      <c r="CA47" s="238"/>
      <c r="CB47" s="238"/>
      <c r="CC47" s="238"/>
      <c r="CD47" s="238"/>
      <c r="CE47" s="238"/>
      <c r="CF47" s="238"/>
      <c r="CG47" s="238"/>
      <c r="CH47" s="238"/>
      <c r="CI47" s="238"/>
      <c r="CJ47" s="238"/>
      <c r="CK47" s="238"/>
      <c r="CL47" s="238"/>
      <c r="CM47" s="238"/>
    </row>
    <row r="48" spans="1:91" ht="35.25" customHeight="1" thickBot="1" x14ac:dyDescent="0.35">
      <c r="A48" s="535"/>
      <c r="B48" s="496"/>
      <c r="C48" s="506" t="s">
        <v>264</v>
      </c>
      <c r="D48" s="457"/>
      <c r="E48" s="457"/>
      <c r="F48" s="457"/>
      <c r="G48" s="457"/>
      <c r="H48" s="457"/>
      <c r="I48" s="457"/>
      <c r="J48" s="457"/>
      <c r="K48" s="457"/>
      <c r="L48" s="457"/>
      <c r="M48" s="457"/>
      <c r="N48" s="457"/>
      <c r="O48" s="457"/>
      <c r="P48" s="457"/>
      <c r="Q48" s="457"/>
      <c r="R48" s="457"/>
      <c r="S48" s="457"/>
      <c r="T48" s="457"/>
      <c r="U48" s="457"/>
      <c r="V48" s="457"/>
      <c r="W48" s="457"/>
      <c r="X48" s="457"/>
      <c r="Y48" s="458"/>
      <c r="Z48" s="302">
        <f t="shared" si="8"/>
        <v>57</v>
      </c>
      <c r="AA48" s="490">
        <f>+AA46-AA47</f>
        <v>0</v>
      </c>
      <c r="AB48" s="457"/>
      <c r="AC48" s="457"/>
      <c r="AD48" s="457"/>
      <c r="AE48" s="457"/>
      <c r="AF48" s="458"/>
      <c r="AG48" s="496"/>
      <c r="AH48" s="451"/>
      <c r="AI48" s="493" t="s">
        <v>265</v>
      </c>
      <c r="AJ48" s="450"/>
      <c r="AK48" s="450"/>
      <c r="AL48" s="450"/>
      <c r="AM48" s="450"/>
      <c r="AN48" s="450"/>
      <c r="AO48" s="450"/>
      <c r="AP48" s="450"/>
      <c r="AQ48" s="450"/>
      <c r="AR48" s="450"/>
      <c r="AS48" s="450"/>
      <c r="AT48" s="450"/>
      <c r="AU48" s="450"/>
      <c r="AV48" s="450"/>
      <c r="AW48" s="450"/>
      <c r="AX48" s="450"/>
      <c r="AY48" s="450"/>
      <c r="AZ48" s="450"/>
      <c r="BA48" s="450"/>
      <c r="BB48" s="450"/>
      <c r="BC48" s="450"/>
      <c r="BD48" s="451"/>
      <c r="BE48" s="507">
        <f t="shared" si="9"/>
        <v>92</v>
      </c>
      <c r="BF48" s="450"/>
      <c r="BG48" s="494">
        <v>0</v>
      </c>
      <c r="BH48" s="450"/>
      <c r="BI48" s="450"/>
      <c r="BJ48" s="450"/>
      <c r="BK48" s="450"/>
      <c r="BL48" s="450"/>
      <c r="BM48" s="450"/>
      <c r="BN48" s="450"/>
      <c r="BO48" s="450"/>
      <c r="BP48" s="450"/>
      <c r="BQ48" s="450"/>
      <c r="BR48" s="450"/>
      <c r="BS48" s="450"/>
      <c r="BT48" s="451"/>
      <c r="BU48" s="243"/>
      <c r="BV48" s="238"/>
      <c r="BW48" s="238"/>
      <c r="BX48" s="238"/>
      <c r="BY48" s="238"/>
      <c r="BZ48" s="238"/>
      <c r="CA48" s="238"/>
      <c r="CB48" s="238"/>
      <c r="CC48" s="238"/>
      <c r="CD48" s="238"/>
      <c r="CE48" s="238"/>
      <c r="CF48" s="238"/>
      <c r="CG48" s="238"/>
      <c r="CH48" s="238"/>
      <c r="CI48" s="238"/>
      <c r="CJ48" s="238"/>
      <c r="CK48" s="238"/>
      <c r="CL48" s="238"/>
      <c r="CM48" s="238"/>
    </row>
    <row r="49" spans="1:91" ht="35.25" customHeight="1" thickBot="1" x14ac:dyDescent="0.35">
      <c r="A49" s="484" t="s">
        <v>266</v>
      </c>
      <c r="B49" s="477"/>
      <c r="C49" s="484" t="s">
        <v>202</v>
      </c>
      <c r="D49" s="477"/>
      <c r="E49" s="516" t="s">
        <v>267</v>
      </c>
      <c r="F49" s="474"/>
      <c r="G49" s="474"/>
      <c r="H49" s="474"/>
      <c r="I49" s="474"/>
      <c r="J49" s="474"/>
      <c r="K49" s="474"/>
      <c r="L49" s="474"/>
      <c r="M49" s="474"/>
      <c r="N49" s="474"/>
      <c r="O49" s="474"/>
      <c r="P49" s="474"/>
      <c r="Q49" s="474"/>
      <c r="R49" s="474"/>
      <c r="S49" s="474"/>
      <c r="T49" s="474"/>
      <c r="U49" s="474"/>
      <c r="V49" s="474"/>
      <c r="W49" s="474"/>
      <c r="X49" s="474"/>
      <c r="Y49" s="477"/>
      <c r="Z49" s="300">
        <f t="shared" si="8"/>
        <v>58</v>
      </c>
      <c r="AA49" s="517">
        <f>SUMIFS(CONSOLIDACION!$D$99:$D$108, CONSOLIDACION!$C$99:$C$108, "*5%*", CONSOLIDACION!$C$99:$C$108, "&lt;&gt;*AIU*")</f>
        <v>0</v>
      </c>
      <c r="AB49" s="474"/>
      <c r="AC49" s="474"/>
      <c r="AD49" s="474"/>
      <c r="AE49" s="474"/>
      <c r="AF49" s="477"/>
      <c r="AG49" s="457"/>
      <c r="AH49" s="458"/>
      <c r="AI49" s="486" t="s">
        <v>268</v>
      </c>
      <c r="AJ49" s="457"/>
      <c r="AK49" s="457"/>
      <c r="AL49" s="457"/>
      <c r="AM49" s="457"/>
      <c r="AN49" s="457"/>
      <c r="AO49" s="457"/>
      <c r="AP49" s="457"/>
      <c r="AQ49" s="457"/>
      <c r="AR49" s="457"/>
      <c r="AS49" s="457"/>
      <c r="AT49" s="457"/>
      <c r="AU49" s="457"/>
      <c r="AV49" s="457"/>
      <c r="AW49" s="457"/>
      <c r="AX49" s="457"/>
      <c r="AY49" s="457"/>
      <c r="AZ49" s="457"/>
      <c r="BA49" s="457"/>
      <c r="BB49" s="457"/>
      <c r="BC49" s="457"/>
      <c r="BD49" s="458"/>
      <c r="BE49" s="487">
        <f t="shared" si="9"/>
        <v>93</v>
      </c>
      <c r="BF49" s="450"/>
      <c r="BG49" s="515">
        <f ca="1">+BG45-BG46</f>
        <v>0</v>
      </c>
      <c r="BH49" s="457"/>
      <c r="BI49" s="457"/>
      <c r="BJ49" s="457"/>
      <c r="BK49" s="457"/>
      <c r="BL49" s="457"/>
      <c r="BM49" s="457"/>
      <c r="BN49" s="457"/>
      <c r="BO49" s="457"/>
      <c r="BP49" s="457"/>
      <c r="BQ49" s="457"/>
      <c r="BR49" s="457"/>
      <c r="BS49" s="457"/>
      <c r="BT49" s="458"/>
      <c r="BU49" s="243"/>
      <c r="BV49" s="238"/>
      <c r="BW49" s="238"/>
      <c r="BX49" s="238"/>
      <c r="BY49" s="238"/>
      <c r="BZ49" s="238"/>
      <c r="CA49" s="238"/>
      <c r="CB49" s="238"/>
      <c r="CC49" s="238"/>
      <c r="CD49" s="238"/>
      <c r="CE49" s="238"/>
      <c r="CF49" s="238"/>
      <c r="CG49" s="238"/>
      <c r="CH49" s="238"/>
      <c r="CI49" s="238"/>
      <c r="CJ49" s="238"/>
      <c r="CK49" s="238"/>
      <c r="CL49" s="238"/>
      <c r="CM49" s="238"/>
    </row>
    <row r="50" spans="1:91" ht="35.25" customHeight="1" thickBot="1" x14ac:dyDescent="0.35">
      <c r="A50" s="455"/>
      <c r="B50" s="451"/>
      <c r="C50" s="455"/>
      <c r="D50" s="451"/>
      <c r="E50" s="493" t="s">
        <v>269</v>
      </c>
      <c r="F50" s="450"/>
      <c r="G50" s="450"/>
      <c r="H50" s="450"/>
      <c r="I50" s="450"/>
      <c r="J50" s="450"/>
      <c r="K50" s="450"/>
      <c r="L50" s="450"/>
      <c r="M50" s="450"/>
      <c r="N50" s="450"/>
      <c r="O50" s="450"/>
      <c r="P50" s="450"/>
      <c r="Q50" s="450"/>
      <c r="R50" s="450"/>
      <c r="S50" s="450"/>
      <c r="T50" s="450"/>
      <c r="U50" s="450"/>
      <c r="V50" s="450"/>
      <c r="W50" s="450"/>
      <c r="X50" s="450"/>
      <c r="Y50" s="451"/>
      <c r="Z50" s="284">
        <f t="shared" si="8"/>
        <v>59</v>
      </c>
      <c r="AA50" s="494">
        <f ca="1">SUMIFS(CONSOLIDACION!$D$99:$D$108, CONSOLIDACION!$C$99:$C$108, "*19%*", CONSOLIDACION!$C$99:$C$108, "&lt;&gt;*AIU*")</f>
        <v>198394618</v>
      </c>
      <c r="AB50" s="450"/>
      <c r="AC50" s="450"/>
      <c r="AD50" s="450"/>
      <c r="AE50" s="450"/>
      <c r="AF50" s="451"/>
      <c r="AG50" s="495" t="s">
        <v>270</v>
      </c>
      <c r="AH50" s="474"/>
      <c r="AI50" s="477"/>
      <c r="AJ50" s="497" t="s">
        <v>271</v>
      </c>
      <c r="AK50" s="305">
        <v>1</v>
      </c>
      <c r="AL50" s="500"/>
      <c r="AM50" s="474"/>
      <c r="AN50" s="474"/>
      <c r="AO50" s="474"/>
      <c r="AP50" s="474"/>
      <c r="AQ50" s="474"/>
      <c r="AR50" s="474"/>
      <c r="AS50" s="474"/>
      <c r="AT50" s="474"/>
      <c r="AU50" s="474"/>
      <c r="AV50" s="474"/>
      <c r="AW50" s="474"/>
      <c r="AX50" s="474"/>
      <c r="AY50" s="474"/>
      <c r="AZ50" s="474"/>
      <c r="BA50" s="474"/>
      <c r="BB50" s="474"/>
      <c r="BC50" s="477"/>
      <c r="BD50" s="497" t="s">
        <v>271</v>
      </c>
      <c r="BE50" s="500">
        <v>4</v>
      </c>
      <c r="BF50" s="477"/>
      <c r="BG50" s="500"/>
      <c r="BH50" s="474"/>
      <c r="BI50" s="474"/>
      <c r="BJ50" s="474"/>
      <c r="BK50" s="474"/>
      <c r="BL50" s="474"/>
      <c r="BM50" s="474"/>
      <c r="BN50" s="474"/>
      <c r="BO50" s="474"/>
      <c r="BP50" s="474"/>
      <c r="BQ50" s="474"/>
      <c r="BR50" s="474"/>
      <c r="BS50" s="474"/>
      <c r="BT50" s="477"/>
      <c r="BU50" s="238"/>
      <c r="BV50" s="238"/>
      <c r="BW50" s="238"/>
      <c r="BX50" s="238"/>
      <c r="BY50" s="238"/>
      <c r="BZ50" s="238"/>
      <c r="CA50" s="238"/>
      <c r="CB50" s="238"/>
      <c r="CC50" s="238"/>
      <c r="CD50" s="238"/>
      <c r="CE50" s="238"/>
      <c r="CF50" s="238"/>
      <c r="CG50" s="238"/>
      <c r="CH50" s="238"/>
      <c r="CI50" s="238"/>
      <c r="CJ50" s="238"/>
      <c r="CK50" s="238"/>
      <c r="CL50" s="238"/>
      <c r="CM50" s="238"/>
    </row>
    <row r="51" spans="1:91" ht="35.25" customHeight="1" thickBot="1" x14ac:dyDescent="0.35">
      <c r="A51" s="455"/>
      <c r="B51" s="451"/>
      <c r="C51" s="455"/>
      <c r="D51" s="451"/>
      <c r="E51" s="502" t="s">
        <v>272</v>
      </c>
      <c r="F51" s="450"/>
      <c r="G51" s="450"/>
      <c r="H51" s="450"/>
      <c r="I51" s="450"/>
      <c r="J51" s="450"/>
      <c r="K51" s="450"/>
      <c r="L51" s="450"/>
      <c r="M51" s="450"/>
      <c r="N51" s="450"/>
      <c r="O51" s="450"/>
      <c r="P51" s="450"/>
      <c r="Q51" s="450"/>
      <c r="R51" s="450"/>
      <c r="S51" s="450"/>
      <c r="T51" s="450"/>
      <c r="U51" s="450"/>
      <c r="V51" s="450"/>
      <c r="W51" s="450"/>
      <c r="X51" s="450"/>
      <c r="Y51" s="451"/>
      <c r="Z51" s="301">
        <f t="shared" si="8"/>
        <v>60</v>
      </c>
      <c r="AA51" s="488">
        <f>SUMIF(CONSOLIDACION!$C$99:$C$108, "*AIU*", CONSOLIDACION!$D$99:$D$108)</f>
        <v>0</v>
      </c>
      <c r="AB51" s="450"/>
      <c r="AC51" s="450"/>
      <c r="AD51" s="450"/>
      <c r="AE51" s="450"/>
      <c r="AF51" s="451"/>
      <c r="AG51" s="455"/>
      <c r="AH51" s="496"/>
      <c r="AI51" s="451"/>
      <c r="AJ51" s="498"/>
      <c r="AK51" s="306">
        <v>2</v>
      </c>
      <c r="AL51" s="483"/>
      <c r="AM51" s="450"/>
      <c r="AN51" s="450"/>
      <c r="AO51" s="450"/>
      <c r="AP51" s="450"/>
      <c r="AQ51" s="450"/>
      <c r="AR51" s="450"/>
      <c r="AS51" s="450"/>
      <c r="AT51" s="450"/>
      <c r="AU51" s="450"/>
      <c r="AV51" s="450"/>
      <c r="AW51" s="450"/>
      <c r="AX51" s="450"/>
      <c r="AY51" s="450"/>
      <c r="AZ51" s="450"/>
      <c r="BA51" s="450"/>
      <c r="BB51" s="450"/>
      <c r="BC51" s="451"/>
      <c r="BD51" s="498"/>
      <c r="BE51" s="489">
        <v>5</v>
      </c>
      <c r="BF51" s="451"/>
      <c r="BG51" s="483"/>
      <c r="BH51" s="450"/>
      <c r="BI51" s="450"/>
      <c r="BJ51" s="450"/>
      <c r="BK51" s="450"/>
      <c r="BL51" s="450"/>
      <c r="BM51" s="450"/>
      <c r="BN51" s="450"/>
      <c r="BO51" s="450"/>
      <c r="BP51" s="450"/>
      <c r="BQ51" s="450"/>
      <c r="BR51" s="450"/>
      <c r="BS51" s="450"/>
      <c r="BT51" s="451"/>
      <c r="BU51" s="243"/>
      <c r="BV51" s="238"/>
      <c r="BW51" s="238"/>
      <c r="BX51" s="238"/>
      <c r="BY51" s="238"/>
      <c r="BZ51" s="238"/>
      <c r="CA51" s="238"/>
      <c r="CB51" s="238"/>
      <c r="CC51" s="238"/>
      <c r="CD51" s="238"/>
      <c r="CE51" s="238"/>
      <c r="CF51" s="238"/>
      <c r="CG51" s="238"/>
      <c r="CH51" s="238"/>
      <c r="CI51" s="238"/>
      <c r="CJ51" s="238"/>
      <c r="CK51" s="238"/>
      <c r="CL51" s="238"/>
      <c r="CM51" s="238"/>
    </row>
    <row r="52" spans="1:91" ht="35.25" customHeight="1" thickBot="1" x14ac:dyDescent="0.35">
      <c r="A52" s="485"/>
      <c r="B52" s="458"/>
      <c r="C52" s="485"/>
      <c r="D52" s="458"/>
      <c r="E52" s="501" t="s">
        <v>273</v>
      </c>
      <c r="F52" s="457"/>
      <c r="G52" s="457"/>
      <c r="H52" s="457"/>
      <c r="I52" s="457"/>
      <c r="J52" s="457"/>
      <c r="K52" s="457"/>
      <c r="L52" s="457"/>
      <c r="M52" s="457"/>
      <c r="N52" s="457"/>
      <c r="O52" s="457"/>
      <c r="P52" s="457"/>
      <c r="Q52" s="457"/>
      <c r="R52" s="457"/>
      <c r="S52" s="457"/>
      <c r="T52" s="457"/>
      <c r="U52" s="457"/>
      <c r="V52" s="457"/>
      <c r="W52" s="457"/>
      <c r="X52" s="457"/>
      <c r="Y52" s="458"/>
      <c r="Z52" s="302">
        <f t="shared" si="8"/>
        <v>61</v>
      </c>
      <c r="AA52" s="490">
        <v>0</v>
      </c>
      <c r="AB52" s="457"/>
      <c r="AC52" s="457"/>
      <c r="AD52" s="457"/>
      <c r="AE52" s="457"/>
      <c r="AF52" s="458"/>
      <c r="AG52" s="485"/>
      <c r="AH52" s="457"/>
      <c r="AI52" s="458"/>
      <c r="AJ52" s="499"/>
      <c r="AK52" s="305">
        <v>3</v>
      </c>
      <c r="AL52" s="491"/>
      <c r="AM52" s="457"/>
      <c r="AN52" s="457"/>
      <c r="AO52" s="457"/>
      <c r="AP52" s="457"/>
      <c r="AQ52" s="457"/>
      <c r="AR52" s="457"/>
      <c r="AS52" s="457"/>
      <c r="AT52" s="457"/>
      <c r="AU52" s="457"/>
      <c r="AV52" s="457"/>
      <c r="AW52" s="457"/>
      <c r="AX52" s="457"/>
      <c r="AY52" s="457"/>
      <c r="AZ52" s="457"/>
      <c r="BA52" s="457"/>
      <c r="BB52" s="457"/>
      <c r="BC52" s="458"/>
      <c r="BD52" s="498"/>
      <c r="BE52" s="492">
        <v>6</v>
      </c>
      <c r="BF52" s="458"/>
      <c r="BG52" s="491"/>
      <c r="BH52" s="457"/>
      <c r="BI52" s="457"/>
      <c r="BJ52" s="457"/>
      <c r="BK52" s="457"/>
      <c r="BL52" s="457"/>
      <c r="BM52" s="457"/>
      <c r="BN52" s="457"/>
      <c r="BO52" s="457"/>
      <c r="BP52" s="457"/>
      <c r="BQ52" s="457"/>
      <c r="BR52" s="457"/>
      <c r="BS52" s="457"/>
      <c r="BT52" s="458"/>
      <c r="BU52" s="243"/>
      <c r="BV52" s="238"/>
      <c r="BW52" s="238"/>
      <c r="BX52" s="238"/>
      <c r="BY52" s="238"/>
      <c r="BZ52" s="238"/>
      <c r="CA52" s="238"/>
      <c r="CB52" s="238"/>
      <c r="CC52" s="238"/>
      <c r="CD52" s="238"/>
      <c r="CE52" s="238"/>
      <c r="CF52" s="238"/>
      <c r="CG52" s="238"/>
      <c r="CH52" s="238"/>
      <c r="CI52" s="238"/>
      <c r="CJ52" s="238"/>
      <c r="CK52" s="238"/>
      <c r="CL52" s="238"/>
      <c r="CM52" s="238"/>
    </row>
    <row r="53" spans="1:91" ht="23.25" customHeight="1" thickBot="1" x14ac:dyDescent="0.25">
      <c r="A53" s="473" t="s">
        <v>274</v>
      </c>
      <c r="B53" s="474"/>
      <c r="C53" s="474"/>
      <c r="D53" s="474"/>
      <c r="E53" s="474"/>
      <c r="F53" s="474"/>
      <c r="G53" s="474"/>
      <c r="H53" s="474"/>
      <c r="I53" s="474"/>
      <c r="J53" s="474"/>
      <c r="K53" s="474"/>
      <c r="L53" s="474"/>
      <c r="M53" s="474"/>
      <c r="N53" s="474"/>
      <c r="O53" s="474"/>
      <c r="P53" s="474"/>
      <c r="Q53" s="474"/>
      <c r="R53" s="474"/>
      <c r="S53" s="474"/>
      <c r="T53" s="474"/>
      <c r="U53" s="475"/>
      <c r="V53" s="474"/>
      <c r="W53" s="474"/>
      <c r="X53" s="474"/>
      <c r="Y53" s="474"/>
      <c r="Z53" s="476" t="s">
        <v>275</v>
      </c>
      <c r="AA53" s="474"/>
      <c r="AB53" s="474"/>
      <c r="AC53" s="474"/>
      <c r="AD53" s="474"/>
      <c r="AE53" s="474"/>
      <c r="AF53" s="477"/>
      <c r="AG53" s="478" t="s">
        <v>276</v>
      </c>
      <c r="AH53" s="474"/>
      <c r="AI53" s="474"/>
      <c r="AJ53" s="474"/>
      <c r="AK53" s="474"/>
      <c r="AL53" s="474"/>
      <c r="AM53" s="474"/>
      <c r="AN53" s="474"/>
      <c r="AO53" s="474"/>
      <c r="AP53" s="474"/>
      <c r="AQ53" s="474"/>
      <c r="AR53" s="474"/>
      <c r="AS53" s="474"/>
      <c r="AT53" s="474"/>
      <c r="AU53" s="474"/>
      <c r="AV53" s="474"/>
      <c r="AW53" s="474"/>
      <c r="AX53" s="474"/>
      <c r="AY53" s="474"/>
      <c r="AZ53" s="474"/>
      <c r="BA53" s="474"/>
      <c r="BB53" s="474"/>
      <c r="BC53" s="477"/>
      <c r="BD53" s="479">
        <v>100</v>
      </c>
      <c r="BE53" s="467"/>
      <c r="BF53" s="480">
        <f>+AL50+AL51+AL52+BG50+BG51+BG52</f>
        <v>0</v>
      </c>
      <c r="BG53" s="481"/>
      <c r="BH53" s="481"/>
      <c r="BI53" s="481"/>
      <c r="BJ53" s="481"/>
      <c r="BK53" s="481"/>
      <c r="BL53" s="481"/>
      <c r="BM53" s="481"/>
      <c r="BN53" s="481"/>
      <c r="BO53" s="481"/>
      <c r="BP53" s="481"/>
      <c r="BQ53" s="481"/>
      <c r="BR53" s="481"/>
      <c r="BS53" s="481"/>
      <c r="BT53" s="482"/>
      <c r="BU53" s="243"/>
      <c r="BV53" s="238"/>
      <c r="BW53" s="238"/>
      <c r="BX53" s="238"/>
      <c r="BY53" s="238"/>
      <c r="BZ53" s="238"/>
      <c r="CA53" s="238"/>
      <c r="CB53" s="238"/>
      <c r="CC53" s="238"/>
      <c r="CD53" s="238"/>
      <c r="CE53" s="238"/>
      <c r="CF53" s="238"/>
      <c r="CG53" s="238"/>
      <c r="CH53" s="238"/>
      <c r="CI53" s="238"/>
      <c r="CJ53" s="238"/>
      <c r="CK53" s="238"/>
      <c r="CL53" s="238"/>
      <c r="CM53" s="238"/>
    </row>
    <row r="54" spans="1:91" ht="15" customHeight="1" thickBot="1" x14ac:dyDescent="0.3">
      <c r="A54" s="307"/>
      <c r="B54" s="308"/>
      <c r="C54" s="308"/>
      <c r="D54" s="308"/>
      <c r="E54" s="308"/>
      <c r="F54" s="308"/>
      <c r="G54" s="308"/>
      <c r="H54" s="308"/>
      <c r="I54" s="308"/>
      <c r="J54" s="308"/>
      <c r="K54" s="308"/>
      <c r="L54" s="308"/>
      <c r="M54" s="308"/>
      <c r="N54" s="308"/>
      <c r="O54" s="308"/>
      <c r="P54" s="308"/>
      <c r="Q54" s="308"/>
      <c r="R54" s="308"/>
      <c r="S54" s="308"/>
      <c r="T54" s="308"/>
      <c r="U54" s="308"/>
      <c r="V54" s="308"/>
      <c r="W54" s="308"/>
      <c r="X54" s="308"/>
      <c r="Y54" s="309"/>
      <c r="Z54" s="462" t="s">
        <v>277</v>
      </c>
      <c r="AA54" s="463"/>
      <c r="AB54" s="463"/>
      <c r="AC54" s="463"/>
      <c r="AD54" s="463"/>
      <c r="AE54" s="463"/>
      <c r="AF54" s="463"/>
      <c r="AG54" s="463"/>
      <c r="AH54" s="463"/>
      <c r="AI54" s="463"/>
      <c r="AJ54" s="463"/>
      <c r="AK54" s="463"/>
      <c r="AL54" s="463"/>
      <c r="AM54" s="463"/>
      <c r="AN54" s="463"/>
      <c r="AO54" s="464"/>
      <c r="AP54" s="310"/>
      <c r="AQ54" s="311"/>
      <c r="AR54" s="312"/>
      <c r="AS54" s="313"/>
      <c r="AT54" s="313"/>
      <c r="AU54" s="313"/>
      <c r="AV54" s="313"/>
      <c r="AW54" s="313"/>
      <c r="AX54" s="314"/>
      <c r="AY54" s="314"/>
      <c r="AZ54" s="314"/>
      <c r="BA54" s="314"/>
      <c r="BB54" s="314"/>
      <c r="BC54" s="314"/>
      <c r="BD54" s="314"/>
      <c r="BE54" s="314"/>
      <c r="BF54" s="315"/>
      <c r="BG54" s="465"/>
      <c r="BH54" s="450"/>
      <c r="BI54" s="311"/>
      <c r="BJ54" s="311"/>
      <c r="BK54" s="311"/>
      <c r="BL54" s="311"/>
      <c r="BM54" s="311"/>
      <c r="BN54" s="315"/>
      <c r="BO54" s="315"/>
      <c r="BP54" s="315"/>
      <c r="BQ54" s="315"/>
      <c r="BR54" s="315"/>
      <c r="BS54" s="315"/>
      <c r="BT54" s="317"/>
      <c r="BU54" s="243"/>
      <c r="BV54" s="238"/>
      <c r="BW54" s="238"/>
      <c r="BX54" s="238"/>
      <c r="BY54" s="238"/>
      <c r="BZ54" s="238"/>
      <c r="CA54" s="238"/>
      <c r="CB54" s="238"/>
      <c r="CC54" s="238"/>
      <c r="CD54" s="238"/>
      <c r="CE54" s="238"/>
      <c r="CF54" s="238"/>
      <c r="CG54" s="238"/>
      <c r="CH54" s="238"/>
      <c r="CI54" s="238"/>
      <c r="CJ54" s="238"/>
      <c r="CK54" s="238"/>
      <c r="CL54" s="238"/>
      <c r="CM54" s="238"/>
    </row>
    <row r="55" spans="1:91" ht="19.5" customHeight="1" thickBot="1" x14ac:dyDescent="0.3">
      <c r="A55" s="318" t="s">
        <v>278</v>
      </c>
      <c r="B55" s="319"/>
      <c r="C55" s="315"/>
      <c r="D55" s="315"/>
      <c r="E55" s="315"/>
      <c r="F55" s="315"/>
      <c r="G55" s="315"/>
      <c r="H55" s="315"/>
      <c r="I55" s="315"/>
      <c r="J55" s="315"/>
      <c r="K55" s="315"/>
      <c r="L55" s="315"/>
      <c r="M55" s="315"/>
      <c r="N55" s="315"/>
      <c r="O55" s="315"/>
      <c r="P55" s="465"/>
      <c r="Q55" s="450"/>
      <c r="R55" s="320"/>
      <c r="S55" s="466"/>
      <c r="T55" s="467"/>
      <c r="U55" s="466"/>
      <c r="V55" s="467"/>
      <c r="W55" s="320"/>
      <c r="X55" s="320"/>
      <c r="Y55" s="321"/>
      <c r="Z55" s="455"/>
      <c r="AA55" s="450"/>
      <c r="AB55" s="450"/>
      <c r="AC55" s="450"/>
      <c r="AD55" s="450"/>
      <c r="AE55" s="450"/>
      <c r="AF55" s="450"/>
      <c r="AG55" s="450"/>
      <c r="AH55" s="450"/>
      <c r="AI55" s="450"/>
      <c r="AJ55" s="450"/>
      <c r="AK55" s="450"/>
      <c r="AL55" s="450"/>
      <c r="AM55" s="450"/>
      <c r="AN55" s="450"/>
      <c r="AO55" s="451"/>
      <c r="AP55" s="238"/>
      <c r="AQ55" s="311"/>
      <c r="AR55" s="322"/>
      <c r="AS55" s="311"/>
      <c r="AT55" s="311"/>
      <c r="AU55" s="311"/>
      <c r="AV55" s="311"/>
      <c r="AW55" s="311"/>
      <c r="AX55" s="315"/>
      <c r="AY55" s="315"/>
      <c r="AZ55" s="315"/>
      <c r="BA55" s="315"/>
      <c r="BB55" s="315"/>
      <c r="BC55" s="315"/>
      <c r="BD55" s="315"/>
      <c r="BE55" s="315"/>
      <c r="BF55" s="315"/>
      <c r="BG55" s="315"/>
      <c r="BH55" s="311"/>
      <c r="BI55" s="311"/>
      <c r="BJ55" s="311"/>
      <c r="BK55" s="311"/>
      <c r="BL55" s="311"/>
      <c r="BM55" s="311"/>
      <c r="BN55" s="315"/>
      <c r="BO55" s="315"/>
      <c r="BP55" s="315"/>
      <c r="BQ55" s="315"/>
      <c r="BR55" s="315"/>
      <c r="BS55" s="315"/>
      <c r="BT55" s="317"/>
      <c r="BU55" s="243"/>
      <c r="BV55" s="238"/>
      <c r="BW55" s="238"/>
      <c r="BX55" s="238"/>
      <c r="BY55" s="238"/>
      <c r="BZ55" s="238"/>
      <c r="CA55" s="238"/>
      <c r="CB55" s="238"/>
      <c r="CC55" s="238"/>
      <c r="CD55" s="238"/>
      <c r="CE55" s="238"/>
      <c r="CF55" s="238"/>
      <c r="CG55" s="238"/>
      <c r="CH55" s="238"/>
      <c r="CI55" s="238"/>
      <c r="CJ55" s="238"/>
      <c r="CK55" s="238"/>
      <c r="CL55" s="238"/>
      <c r="CM55" s="238"/>
    </row>
    <row r="56" spans="1:91" ht="19.5" customHeight="1" thickBot="1" x14ac:dyDescent="0.35">
      <c r="A56" s="468"/>
      <c r="B56" s="450"/>
      <c r="C56" s="450"/>
      <c r="D56" s="450"/>
      <c r="E56" s="450"/>
      <c r="F56" s="450"/>
      <c r="G56" s="450"/>
      <c r="H56" s="450"/>
      <c r="I56" s="450"/>
      <c r="J56" s="450"/>
      <c r="K56" s="450"/>
      <c r="L56" s="450"/>
      <c r="M56" s="450"/>
      <c r="N56" s="450"/>
      <c r="O56" s="450"/>
      <c r="P56" s="450"/>
      <c r="Q56" s="450"/>
      <c r="R56" s="450"/>
      <c r="S56" s="450"/>
      <c r="T56" s="450"/>
      <c r="U56" s="450"/>
      <c r="V56" s="450"/>
      <c r="W56" s="450"/>
      <c r="X56" s="450"/>
      <c r="Y56" s="451"/>
      <c r="Z56" s="469" t="s">
        <v>279</v>
      </c>
      <c r="AA56" s="450"/>
      <c r="AB56" s="450"/>
      <c r="AC56" s="450"/>
      <c r="AD56" s="450"/>
      <c r="AE56" s="450"/>
      <c r="AF56" s="450"/>
      <c r="AG56" s="450"/>
      <c r="AH56" s="450"/>
      <c r="AI56" s="450"/>
      <c r="AJ56" s="450"/>
      <c r="AK56" s="450"/>
      <c r="AL56" s="450"/>
      <c r="AM56" s="450"/>
      <c r="AN56" s="450"/>
      <c r="AO56" s="451"/>
      <c r="AP56" s="324" t="s">
        <v>280</v>
      </c>
      <c r="AQ56" s="316"/>
      <c r="AR56" s="470" t="s">
        <v>281</v>
      </c>
      <c r="AS56" s="450"/>
      <c r="AT56" s="450"/>
      <c r="AU56" s="450"/>
      <c r="AV56" s="450"/>
      <c r="AW56" s="450"/>
      <c r="AX56" s="450"/>
      <c r="AY56" s="450"/>
      <c r="AZ56" s="450"/>
      <c r="BA56" s="325"/>
      <c r="BB56" s="471">
        <f ca="1">IF(BG44=0,BG45,BG44)</f>
        <v>44534578.952762961</v>
      </c>
      <c r="BC56" s="472"/>
      <c r="BD56" s="472"/>
      <c r="BE56" s="472"/>
      <c r="BF56" s="472"/>
      <c r="BG56" s="472"/>
      <c r="BH56" s="472"/>
      <c r="BI56" s="472"/>
      <c r="BJ56" s="472"/>
      <c r="BK56" s="472"/>
      <c r="BL56" s="472"/>
      <c r="BM56" s="472"/>
      <c r="BN56" s="467"/>
      <c r="BO56" s="326"/>
      <c r="BP56" s="325"/>
      <c r="BQ56" s="325"/>
      <c r="BR56" s="315"/>
      <c r="BS56" s="315"/>
      <c r="BT56" s="317"/>
      <c r="BU56" s="243"/>
      <c r="BV56" s="238"/>
      <c r="BW56" s="238"/>
      <c r="BX56" s="238"/>
      <c r="BY56" s="238"/>
      <c r="BZ56" s="238"/>
      <c r="CA56" s="238"/>
      <c r="CB56" s="238"/>
      <c r="CC56" s="238"/>
      <c r="CD56" s="238"/>
      <c r="CE56" s="238"/>
      <c r="CF56" s="238"/>
      <c r="CG56" s="238"/>
      <c r="CH56" s="238"/>
      <c r="CI56" s="238"/>
      <c r="CJ56" s="238"/>
      <c r="CK56" s="238"/>
      <c r="CL56" s="238"/>
      <c r="CM56" s="238"/>
    </row>
    <row r="57" spans="1:91" ht="19.5" customHeight="1" thickBot="1" x14ac:dyDescent="0.3">
      <c r="A57" s="449" t="s">
        <v>282</v>
      </c>
      <c r="B57" s="450"/>
      <c r="C57" s="450"/>
      <c r="D57" s="450"/>
      <c r="E57" s="450"/>
      <c r="F57" s="450"/>
      <c r="G57" s="450"/>
      <c r="H57" s="450"/>
      <c r="I57" s="450"/>
      <c r="J57" s="450"/>
      <c r="K57" s="450"/>
      <c r="L57" s="450"/>
      <c r="M57" s="450"/>
      <c r="N57" s="450"/>
      <c r="O57" s="450"/>
      <c r="P57" s="450"/>
      <c r="Q57" s="450"/>
      <c r="R57" s="450"/>
      <c r="S57" s="450"/>
      <c r="T57" s="450"/>
      <c r="U57" s="450"/>
      <c r="V57" s="450"/>
      <c r="W57" s="450"/>
      <c r="X57" s="450"/>
      <c r="Y57" s="451"/>
      <c r="Z57" s="327"/>
      <c r="AA57" s="328"/>
      <c r="AB57" s="328"/>
      <c r="AC57" s="328"/>
      <c r="AD57" s="328"/>
      <c r="AE57" s="328"/>
      <c r="AF57" s="328"/>
      <c r="AG57" s="328"/>
      <c r="AH57" s="328"/>
      <c r="AI57" s="328"/>
      <c r="AJ57" s="328"/>
      <c r="AK57" s="328"/>
      <c r="AL57" s="328"/>
      <c r="AM57" s="328"/>
      <c r="AN57" s="328"/>
      <c r="AO57" s="329"/>
      <c r="AP57" s="330"/>
      <c r="AQ57" s="331"/>
      <c r="AR57" s="332"/>
      <c r="AS57" s="333"/>
      <c r="AT57" s="333"/>
      <c r="AU57" s="333"/>
      <c r="AV57" s="333"/>
      <c r="AW57" s="333"/>
      <c r="AX57" s="333"/>
      <c r="AY57" s="333"/>
      <c r="AZ57" s="333"/>
      <c r="BA57" s="333"/>
      <c r="BB57" s="333"/>
      <c r="BC57" s="333"/>
      <c r="BD57" s="333"/>
      <c r="BE57" s="333"/>
      <c r="BF57" s="333"/>
      <c r="BG57" s="333"/>
      <c r="BH57" s="334"/>
      <c r="BI57" s="334"/>
      <c r="BJ57" s="334"/>
      <c r="BK57" s="334"/>
      <c r="BL57" s="334"/>
      <c r="BM57" s="334"/>
      <c r="BN57" s="333"/>
      <c r="BO57" s="333"/>
      <c r="BP57" s="333"/>
      <c r="BQ57" s="333"/>
      <c r="BR57" s="333"/>
      <c r="BS57" s="333"/>
      <c r="BT57" s="335"/>
      <c r="BU57" s="243"/>
      <c r="BV57" s="238"/>
      <c r="BW57" s="238"/>
      <c r="BX57" s="238"/>
      <c r="BY57" s="238"/>
      <c r="BZ57" s="238"/>
      <c r="CA57" s="238"/>
      <c r="CB57" s="238"/>
      <c r="CC57" s="238"/>
      <c r="CD57" s="238"/>
      <c r="CE57" s="238"/>
      <c r="CF57" s="238"/>
      <c r="CG57" s="238"/>
      <c r="CH57" s="238"/>
      <c r="CI57" s="238"/>
      <c r="CJ57" s="238"/>
      <c r="CK57" s="238"/>
      <c r="CL57" s="238"/>
      <c r="CM57" s="238"/>
    </row>
    <row r="58" spans="1:91" ht="19.5" customHeight="1" x14ac:dyDescent="0.25">
      <c r="A58" s="323"/>
      <c r="B58" s="336"/>
      <c r="C58" s="336"/>
      <c r="D58" s="336"/>
      <c r="E58" s="336"/>
      <c r="F58" s="336"/>
      <c r="G58" s="336"/>
      <c r="H58" s="336"/>
      <c r="I58" s="336"/>
      <c r="J58" s="336"/>
      <c r="K58" s="336"/>
      <c r="L58" s="336"/>
      <c r="M58" s="336"/>
      <c r="N58" s="336"/>
      <c r="O58" s="336"/>
      <c r="P58" s="336"/>
      <c r="Q58" s="336"/>
      <c r="R58" s="336"/>
      <c r="S58" s="336"/>
      <c r="T58" s="336"/>
      <c r="U58" s="336"/>
      <c r="V58" s="336"/>
      <c r="W58" s="336"/>
      <c r="X58" s="336"/>
      <c r="Y58" s="337"/>
      <c r="Z58" s="327"/>
      <c r="AA58" s="328"/>
      <c r="AB58" s="328"/>
      <c r="AC58" s="328"/>
      <c r="AD58" s="328"/>
      <c r="AE58" s="328"/>
      <c r="AF58" s="328"/>
      <c r="AG58" s="328"/>
      <c r="AH58" s="328"/>
      <c r="AI58" s="328"/>
      <c r="AJ58" s="328"/>
      <c r="AK58" s="328"/>
      <c r="AL58" s="328"/>
      <c r="AM58" s="328"/>
      <c r="AN58" s="328"/>
      <c r="AO58" s="338"/>
      <c r="AP58" s="452" t="s">
        <v>283</v>
      </c>
      <c r="AQ58" s="450"/>
      <c r="AR58" s="450"/>
      <c r="AS58" s="450"/>
      <c r="AT58" s="450"/>
      <c r="AU58" s="450"/>
      <c r="AV58" s="450"/>
      <c r="AW58" s="450"/>
      <c r="AX58" s="450"/>
      <c r="AY58" s="450"/>
      <c r="AZ58" s="450"/>
      <c r="BA58" s="450"/>
      <c r="BB58" s="450"/>
      <c r="BC58" s="450"/>
      <c r="BD58" s="450"/>
      <c r="BE58" s="450"/>
      <c r="BF58" s="450"/>
      <c r="BG58" s="450"/>
      <c r="BH58" s="450"/>
      <c r="BI58" s="450"/>
      <c r="BJ58" s="450"/>
      <c r="BK58" s="450"/>
      <c r="BL58" s="450"/>
      <c r="BM58" s="450"/>
      <c r="BN58" s="450"/>
      <c r="BO58" s="450"/>
      <c r="BP58" s="450"/>
      <c r="BQ58" s="450"/>
      <c r="BR58" s="450"/>
      <c r="BS58" s="450"/>
      <c r="BT58" s="451"/>
      <c r="BU58" s="243"/>
      <c r="BV58" s="238"/>
      <c r="BW58" s="238"/>
      <c r="BX58" s="238"/>
      <c r="BY58" s="238"/>
      <c r="BZ58" s="238"/>
      <c r="CA58" s="238"/>
      <c r="CB58" s="238"/>
      <c r="CC58" s="238"/>
      <c r="CD58" s="238"/>
      <c r="CE58" s="238"/>
      <c r="CF58" s="238"/>
      <c r="CG58" s="238"/>
      <c r="CH58" s="238"/>
      <c r="CI58" s="238"/>
      <c r="CJ58" s="238"/>
      <c r="CK58" s="238"/>
      <c r="CL58" s="238"/>
      <c r="CM58" s="238"/>
    </row>
    <row r="59" spans="1:91" ht="19.5" customHeight="1" thickBot="1" x14ac:dyDescent="0.3">
      <c r="A59" s="339"/>
      <c r="B59" s="340"/>
      <c r="C59" s="340"/>
      <c r="D59" s="340"/>
      <c r="E59" s="340"/>
      <c r="F59" s="340"/>
      <c r="G59" s="340"/>
      <c r="H59" s="340"/>
      <c r="I59" s="340"/>
      <c r="J59" s="340"/>
      <c r="K59" s="340"/>
      <c r="L59" s="340"/>
      <c r="M59" s="340"/>
      <c r="N59" s="340"/>
      <c r="O59" s="340"/>
      <c r="P59" s="340"/>
      <c r="Q59" s="340"/>
      <c r="R59" s="340"/>
      <c r="S59" s="340"/>
      <c r="T59" s="340"/>
      <c r="U59" s="340"/>
      <c r="V59" s="340"/>
      <c r="W59" s="340"/>
      <c r="X59" s="340"/>
      <c r="Y59" s="341"/>
      <c r="Z59" s="342"/>
      <c r="AA59" s="310"/>
      <c r="AB59" s="310"/>
      <c r="AC59" s="310"/>
      <c r="AD59" s="310"/>
      <c r="AE59" s="310"/>
      <c r="AF59" s="310"/>
      <c r="AG59" s="310"/>
      <c r="AH59" s="310"/>
      <c r="AI59" s="310"/>
      <c r="AJ59" s="310"/>
      <c r="AK59" s="310"/>
      <c r="AL59" s="310"/>
      <c r="AM59" s="310"/>
      <c r="AN59" s="310"/>
      <c r="AO59" s="343"/>
      <c r="AP59" s="344"/>
      <c r="AQ59" s="345"/>
      <c r="AR59" s="345"/>
      <c r="AS59" s="345"/>
      <c r="AT59" s="345"/>
      <c r="AU59" s="345"/>
      <c r="AV59" s="345"/>
      <c r="AW59" s="345"/>
      <c r="AX59" s="345"/>
      <c r="AY59" s="345"/>
      <c r="AZ59" s="346"/>
      <c r="BA59" s="346"/>
      <c r="BB59" s="347"/>
      <c r="BC59" s="348"/>
      <c r="BD59" s="348"/>
      <c r="BE59" s="349"/>
      <c r="BF59" s="349"/>
      <c r="BG59" s="348"/>
      <c r="BH59" s="348"/>
      <c r="BI59" s="348"/>
      <c r="BJ59" s="348"/>
      <c r="BK59" s="348"/>
      <c r="BL59" s="348"/>
      <c r="BM59" s="348"/>
      <c r="BN59" s="350"/>
      <c r="BO59" s="346"/>
      <c r="BP59" s="346"/>
      <c r="BQ59" s="346"/>
      <c r="BR59" s="351"/>
      <c r="BS59" s="351"/>
      <c r="BT59" s="352"/>
      <c r="BU59" s="243"/>
      <c r="BV59" s="238"/>
      <c r="BW59" s="238"/>
      <c r="BX59" s="238"/>
      <c r="BY59" s="238"/>
      <c r="BZ59" s="238"/>
      <c r="CA59" s="238"/>
      <c r="CB59" s="238"/>
      <c r="CC59" s="238"/>
      <c r="CD59" s="238"/>
      <c r="CE59" s="238"/>
      <c r="CF59" s="238"/>
      <c r="CG59" s="238"/>
      <c r="CH59" s="238"/>
      <c r="CI59" s="238"/>
      <c r="CJ59" s="238"/>
      <c r="CK59" s="238"/>
      <c r="CL59" s="238"/>
      <c r="CM59" s="238"/>
    </row>
    <row r="60" spans="1:91" ht="10.5" customHeight="1" thickBot="1" x14ac:dyDescent="0.3">
      <c r="A60" s="353"/>
      <c r="B60" s="319"/>
      <c r="C60" s="315"/>
      <c r="D60" s="315"/>
      <c r="E60" s="315"/>
      <c r="F60" s="315"/>
      <c r="G60" s="315"/>
      <c r="H60" s="315"/>
      <c r="I60" s="315"/>
      <c r="J60" s="315"/>
      <c r="K60" s="315"/>
      <c r="L60" s="315"/>
      <c r="M60" s="315"/>
      <c r="N60" s="315"/>
      <c r="O60" s="315"/>
      <c r="P60" s="315"/>
      <c r="Q60" s="315"/>
      <c r="R60" s="315"/>
      <c r="S60" s="315"/>
      <c r="T60" s="315"/>
      <c r="U60" s="315"/>
      <c r="V60" s="315"/>
      <c r="W60" s="315"/>
      <c r="X60" s="315"/>
      <c r="Y60" s="317"/>
      <c r="Z60" s="342"/>
      <c r="AA60" s="310"/>
      <c r="AB60" s="310"/>
      <c r="AC60" s="310"/>
      <c r="AD60" s="310"/>
      <c r="AE60" s="310"/>
      <c r="AF60" s="310"/>
      <c r="AG60" s="310"/>
      <c r="AH60" s="310"/>
      <c r="AI60" s="310"/>
      <c r="AJ60" s="310"/>
      <c r="AK60" s="310"/>
      <c r="AL60" s="310"/>
      <c r="AM60" s="310"/>
      <c r="AN60" s="310"/>
      <c r="AO60" s="343"/>
      <c r="AP60" s="354"/>
      <c r="AQ60" s="351"/>
      <c r="AR60" s="351"/>
      <c r="AS60" s="351"/>
      <c r="AT60" s="351"/>
      <c r="AU60" s="351"/>
      <c r="AV60" s="351"/>
      <c r="AW60" s="351"/>
      <c r="AX60" s="351"/>
      <c r="AY60" s="351"/>
      <c r="AZ60" s="346"/>
      <c r="BA60" s="346"/>
      <c r="BB60" s="346"/>
      <c r="BC60" s="346"/>
      <c r="BD60" s="346"/>
      <c r="BE60" s="345"/>
      <c r="BF60" s="345"/>
      <c r="BG60" s="346"/>
      <c r="BH60" s="346"/>
      <c r="BI60" s="346"/>
      <c r="BJ60" s="346"/>
      <c r="BK60" s="346"/>
      <c r="BL60" s="346"/>
      <c r="BM60" s="346"/>
      <c r="BN60" s="346"/>
      <c r="BO60" s="346"/>
      <c r="BP60" s="346"/>
      <c r="BQ60" s="346"/>
      <c r="BR60" s="351"/>
      <c r="BS60" s="351"/>
      <c r="BT60" s="352"/>
      <c r="BU60" s="243"/>
      <c r="BV60" s="238"/>
      <c r="BW60" s="238"/>
      <c r="BX60" s="238"/>
      <c r="BY60" s="238"/>
      <c r="BZ60" s="238"/>
      <c r="CA60" s="238"/>
      <c r="CB60" s="238"/>
      <c r="CC60" s="238"/>
      <c r="CD60" s="238"/>
      <c r="CE60" s="238"/>
      <c r="CF60" s="238"/>
      <c r="CG60" s="238"/>
      <c r="CH60" s="238"/>
      <c r="CI60" s="238"/>
      <c r="CJ60" s="238"/>
      <c r="CK60" s="238"/>
      <c r="CL60" s="238"/>
      <c r="CM60" s="238"/>
    </row>
    <row r="61" spans="1:91" ht="19.5" customHeight="1" thickBot="1" x14ac:dyDescent="0.3">
      <c r="A61" s="449" t="s">
        <v>284</v>
      </c>
      <c r="B61" s="450"/>
      <c r="C61" s="450"/>
      <c r="D61" s="450"/>
      <c r="E61" s="450"/>
      <c r="F61" s="450"/>
      <c r="G61" s="450"/>
      <c r="H61" s="450"/>
      <c r="I61" s="450"/>
      <c r="J61" s="450"/>
      <c r="K61" s="450"/>
      <c r="L61" s="450"/>
      <c r="M61" s="450"/>
      <c r="N61" s="450"/>
      <c r="O61" s="450"/>
      <c r="P61" s="450"/>
      <c r="Q61" s="450"/>
      <c r="R61" s="355"/>
      <c r="S61" s="356"/>
      <c r="T61" s="355"/>
      <c r="U61" s="336"/>
      <c r="V61" s="336"/>
      <c r="W61" s="336"/>
      <c r="X61" s="336"/>
      <c r="Y61" s="337"/>
      <c r="Z61" s="342"/>
      <c r="AA61" s="310"/>
      <c r="AB61" s="310"/>
      <c r="AC61" s="310"/>
      <c r="AD61" s="310"/>
      <c r="AE61" s="310"/>
      <c r="AF61" s="310"/>
      <c r="AG61" s="310"/>
      <c r="AH61" s="310"/>
      <c r="AI61" s="310"/>
      <c r="AJ61" s="310"/>
      <c r="AK61" s="310"/>
      <c r="AL61" s="310"/>
      <c r="AM61" s="310"/>
      <c r="AN61" s="310"/>
      <c r="AO61" s="343"/>
      <c r="AP61" s="354"/>
      <c r="AQ61" s="351"/>
      <c r="AR61" s="351"/>
      <c r="AS61" s="351"/>
      <c r="AT61" s="351"/>
      <c r="AU61" s="351"/>
      <c r="AV61" s="351"/>
      <c r="AW61" s="351"/>
      <c r="AX61" s="351"/>
      <c r="AY61" s="351"/>
      <c r="AZ61" s="346"/>
      <c r="BA61" s="346"/>
      <c r="BB61" s="346"/>
      <c r="BC61" s="346"/>
      <c r="BD61" s="346"/>
      <c r="BE61" s="345"/>
      <c r="BF61" s="345"/>
      <c r="BG61" s="346"/>
      <c r="BH61" s="346"/>
      <c r="BI61" s="346"/>
      <c r="BJ61" s="346"/>
      <c r="BK61" s="346"/>
      <c r="BL61" s="346"/>
      <c r="BM61" s="346"/>
      <c r="BN61" s="346"/>
      <c r="BO61" s="346"/>
      <c r="BP61" s="346"/>
      <c r="BQ61" s="346"/>
      <c r="BR61" s="351"/>
      <c r="BS61" s="351"/>
      <c r="BT61" s="352"/>
      <c r="BU61" s="243"/>
      <c r="BV61" s="238"/>
      <c r="BW61" s="238"/>
      <c r="BX61" s="238"/>
      <c r="BY61" s="238"/>
      <c r="BZ61" s="238"/>
      <c r="CA61" s="238"/>
      <c r="CB61" s="238"/>
      <c r="CC61" s="238"/>
      <c r="CD61" s="238"/>
      <c r="CE61" s="238"/>
      <c r="CF61" s="238"/>
      <c r="CG61" s="238"/>
      <c r="CH61" s="238"/>
      <c r="CI61" s="238"/>
      <c r="CJ61" s="238"/>
      <c r="CK61" s="238"/>
      <c r="CL61" s="238"/>
      <c r="CM61" s="238"/>
    </row>
    <row r="62" spans="1:91" ht="19.5" customHeight="1" thickBot="1" x14ac:dyDescent="0.3">
      <c r="A62" s="357"/>
      <c r="B62" s="320"/>
      <c r="C62" s="320"/>
      <c r="D62" s="320"/>
      <c r="E62" s="320"/>
      <c r="F62" s="320"/>
      <c r="G62" s="320"/>
      <c r="H62" s="320"/>
      <c r="I62" s="320"/>
      <c r="J62" s="320"/>
      <c r="K62" s="320"/>
      <c r="L62" s="320"/>
      <c r="M62" s="320"/>
      <c r="N62" s="320"/>
      <c r="O62" s="320"/>
      <c r="P62" s="320"/>
      <c r="Q62" s="320"/>
      <c r="R62" s="320"/>
      <c r="S62" s="320"/>
      <c r="T62" s="320"/>
      <c r="U62" s="320"/>
      <c r="V62" s="320"/>
      <c r="W62" s="320"/>
      <c r="X62" s="320"/>
      <c r="Y62" s="321"/>
      <c r="Z62" s="342"/>
      <c r="AA62" s="310"/>
      <c r="AB62" s="310"/>
      <c r="AC62" s="310"/>
      <c r="AD62" s="310"/>
      <c r="AE62" s="310"/>
      <c r="AF62" s="310"/>
      <c r="AG62" s="310"/>
      <c r="AH62" s="310"/>
      <c r="AI62" s="310"/>
      <c r="AJ62" s="310"/>
      <c r="AK62" s="310"/>
      <c r="AL62" s="310"/>
      <c r="AM62" s="310"/>
      <c r="AN62" s="310"/>
      <c r="AO62" s="343"/>
      <c r="AP62" s="354"/>
      <c r="AQ62" s="351"/>
      <c r="AR62" s="351"/>
      <c r="AS62" s="351"/>
      <c r="AT62" s="351"/>
      <c r="AU62" s="351"/>
      <c r="AV62" s="351"/>
      <c r="AW62" s="351"/>
      <c r="AX62" s="351"/>
      <c r="AY62" s="351"/>
      <c r="AZ62" s="351"/>
      <c r="BA62" s="351"/>
      <c r="BB62" s="351"/>
      <c r="BC62" s="351"/>
      <c r="BD62" s="351"/>
      <c r="BE62" s="351"/>
      <c r="BF62" s="351"/>
      <c r="BG62" s="351"/>
      <c r="BH62" s="358"/>
      <c r="BI62" s="358"/>
      <c r="BJ62" s="358"/>
      <c r="BK62" s="358"/>
      <c r="BL62" s="358"/>
      <c r="BM62" s="358"/>
      <c r="BN62" s="351"/>
      <c r="BO62" s="351"/>
      <c r="BP62" s="351"/>
      <c r="BQ62" s="351"/>
      <c r="BR62" s="351"/>
      <c r="BS62" s="351"/>
      <c r="BT62" s="352"/>
      <c r="BU62" s="243"/>
      <c r="BV62" s="238"/>
      <c r="BW62" s="238"/>
      <c r="BX62" s="238"/>
      <c r="BY62" s="238"/>
      <c r="BZ62" s="238"/>
      <c r="CA62" s="238"/>
      <c r="CB62" s="238"/>
      <c r="CC62" s="238"/>
      <c r="CD62" s="238"/>
      <c r="CE62" s="238"/>
      <c r="CF62" s="238"/>
      <c r="CG62" s="238"/>
      <c r="CH62" s="238"/>
      <c r="CI62" s="238"/>
      <c r="CJ62" s="238"/>
      <c r="CK62" s="238"/>
      <c r="CL62" s="238"/>
      <c r="CM62" s="238"/>
    </row>
    <row r="63" spans="1:91" ht="19.5" customHeight="1" thickBot="1" x14ac:dyDescent="0.3">
      <c r="A63" s="318" t="s">
        <v>285</v>
      </c>
      <c r="B63" s="359"/>
      <c r="C63" s="359"/>
      <c r="D63" s="359"/>
      <c r="E63" s="359"/>
      <c r="F63" s="359"/>
      <c r="G63" s="359"/>
      <c r="H63" s="359"/>
      <c r="I63" s="359"/>
      <c r="J63" s="359"/>
      <c r="K63" s="359"/>
      <c r="L63" s="359"/>
      <c r="M63" s="359"/>
      <c r="N63" s="359"/>
      <c r="O63" s="359"/>
      <c r="P63" s="359"/>
      <c r="Q63" s="359"/>
      <c r="R63" s="359"/>
      <c r="S63" s="359"/>
      <c r="T63" s="359"/>
      <c r="U63" s="359"/>
      <c r="V63" s="359"/>
      <c r="W63" s="360"/>
      <c r="X63" s="359"/>
      <c r="Y63" s="361"/>
      <c r="Z63" s="342"/>
      <c r="AA63" s="310"/>
      <c r="AB63" s="310"/>
      <c r="AC63" s="310"/>
      <c r="AD63" s="310"/>
      <c r="AE63" s="310"/>
      <c r="AF63" s="310"/>
      <c r="AG63" s="310"/>
      <c r="AH63" s="310"/>
      <c r="AI63" s="310"/>
      <c r="AJ63" s="310"/>
      <c r="AK63" s="310"/>
      <c r="AL63" s="310"/>
      <c r="AM63" s="310"/>
      <c r="AN63" s="310"/>
      <c r="AO63" s="343"/>
      <c r="AP63" s="354"/>
      <c r="AQ63" s="351"/>
      <c r="AR63" s="351"/>
      <c r="AS63" s="351"/>
      <c r="AT63" s="351"/>
      <c r="AU63" s="351"/>
      <c r="AV63" s="351"/>
      <c r="AW63" s="351"/>
      <c r="AX63" s="351"/>
      <c r="AY63" s="351"/>
      <c r="AZ63" s="351"/>
      <c r="BA63" s="351"/>
      <c r="BB63" s="351"/>
      <c r="BC63" s="351"/>
      <c r="BD63" s="351"/>
      <c r="BE63" s="351"/>
      <c r="BF63" s="351"/>
      <c r="BG63" s="351"/>
      <c r="BH63" s="351"/>
      <c r="BI63" s="351"/>
      <c r="BJ63" s="351"/>
      <c r="BK63" s="351"/>
      <c r="BL63" s="351"/>
      <c r="BM63" s="351"/>
      <c r="BN63" s="351"/>
      <c r="BO63" s="351"/>
      <c r="BP63" s="351"/>
      <c r="BQ63" s="351"/>
      <c r="BR63" s="351"/>
      <c r="BS63" s="351"/>
      <c r="BT63" s="352"/>
      <c r="BU63" s="243"/>
      <c r="BV63" s="238"/>
      <c r="BW63" s="238"/>
      <c r="BX63" s="238"/>
      <c r="BY63" s="238"/>
      <c r="BZ63" s="238"/>
      <c r="CA63" s="238"/>
      <c r="CB63" s="238"/>
      <c r="CC63" s="238"/>
      <c r="CD63" s="238"/>
      <c r="CE63" s="238"/>
      <c r="CF63" s="238"/>
      <c r="CG63" s="238"/>
      <c r="CH63" s="238"/>
      <c r="CI63" s="238"/>
      <c r="CJ63" s="238"/>
      <c r="CK63" s="238"/>
      <c r="CL63" s="238"/>
      <c r="CM63" s="238"/>
    </row>
    <row r="64" spans="1:91" ht="19.5" customHeight="1" x14ac:dyDescent="0.25">
      <c r="A64" s="362"/>
      <c r="B64" s="363"/>
      <c r="C64" s="364"/>
      <c r="D64" s="364"/>
      <c r="E64" s="364"/>
      <c r="F64" s="364"/>
      <c r="G64" s="364"/>
      <c r="H64" s="364"/>
      <c r="I64" s="315"/>
      <c r="J64" s="315"/>
      <c r="K64" s="311"/>
      <c r="L64" s="311"/>
      <c r="M64" s="311"/>
      <c r="N64" s="311"/>
      <c r="O64" s="315"/>
      <c r="P64" s="315"/>
      <c r="Q64" s="315"/>
      <c r="R64" s="315"/>
      <c r="S64" s="315"/>
      <c r="T64" s="315"/>
      <c r="U64" s="315"/>
      <c r="V64" s="315"/>
      <c r="W64" s="315"/>
      <c r="X64" s="315"/>
      <c r="Y64" s="317"/>
      <c r="Z64" s="453" t="s">
        <v>286</v>
      </c>
      <c r="AA64" s="450"/>
      <c r="AB64" s="450"/>
      <c r="AC64" s="450"/>
      <c r="AD64" s="450"/>
      <c r="AE64" s="450"/>
      <c r="AF64" s="450"/>
      <c r="AG64" s="450"/>
      <c r="AH64" s="450"/>
      <c r="AI64" s="450"/>
      <c r="AJ64" s="450"/>
      <c r="AK64" s="450"/>
      <c r="AL64" s="450"/>
      <c r="AM64" s="450"/>
      <c r="AN64" s="450"/>
      <c r="AO64" s="454"/>
      <c r="AP64" s="354"/>
      <c r="AQ64" s="351"/>
      <c r="AR64" s="351"/>
      <c r="AS64" s="351"/>
      <c r="AT64" s="351"/>
      <c r="AU64" s="351"/>
      <c r="AV64" s="351"/>
      <c r="AW64" s="351"/>
      <c r="AX64" s="351"/>
      <c r="AY64" s="351"/>
      <c r="AZ64" s="351"/>
      <c r="BA64" s="351"/>
      <c r="BB64" s="351"/>
      <c r="BC64" s="351"/>
      <c r="BD64" s="351"/>
      <c r="BE64" s="351"/>
      <c r="BF64" s="351"/>
      <c r="BG64" s="351"/>
      <c r="BH64" s="351"/>
      <c r="BI64" s="351"/>
      <c r="BJ64" s="351"/>
      <c r="BK64" s="351"/>
      <c r="BL64" s="351"/>
      <c r="BM64" s="351"/>
      <c r="BN64" s="351"/>
      <c r="BO64" s="351"/>
      <c r="BP64" s="351"/>
      <c r="BQ64" s="351"/>
      <c r="BR64" s="351"/>
      <c r="BS64" s="351"/>
      <c r="BT64" s="352"/>
      <c r="BU64" s="243"/>
      <c r="BV64" s="238"/>
      <c r="BW64" s="238"/>
      <c r="BX64" s="238"/>
      <c r="BY64" s="238"/>
      <c r="BZ64" s="238"/>
      <c r="CA64" s="238"/>
      <c r="CB64" s="238"/>
      <c r="CC64" s="238"/>
      <c r="CD64" s="238"/>
      <c r="CE64" s="238"/>
      <c r="CF64" s="238"/>
      <c r="CG64" s="238"/>
      <c r="CH64" s="238"/>
      <c r="CI64" s="238"/>
      <c r="CJ64" s="238"/>
      <c r="CK64" s="238"/>
      <c r="CL64" s="238"/>
      <c r="CM64" s="238"/>
    </row>
    <row r="65" spans="1:91" ht="19.5" customHeight="1" x14ac:dyDescent="0.25">
      <c r="A65" s="362"/>
      <c r="B65" s="363"/>
      <c r="C65" s="365"/>
      <c r="D65" s="365"/>
      <c r="E65" s="365"/>
      <c r="F65" s="365"/>
      <c r="G65" s="365"/>
      <c r="H65" s="365"/>
      <c r="I65" s="315"/>
      <c r="J65" s="315"/>
      <c r="K65" s="315"/>
      <c r="L65" s="315"/>
      <c r="M65" s="315"/>
      <c r="N65" s="315"/>
      <c r="O65" s="315"/>
      <c r="P65" s="315"/>
      <c r="Q65" s="315"/>
      <c r="R65" s="315"/>
      <c r="S65" s="315"/>
      <c r="T65" s="315"/>
      <c r="U65" s="315"/>
      <c r="V65" s="315"/>
      <c r="W65" s="315"/>
      <c r="X65" s="315"/>
      <c r="Y65" s="317"/>
      <c r="Z65" s="455"/>
      <c r="AA65" s="450"/>
      <c r="AB65" s="450"/>
      <c r="AC65" s="450"/>
      <c r="AD65" s="450"/>
      <c r="AE65" s="450"/>
      <c r="AF65" s="450"/>
      <c r="AG65" s="450"/>
      <c r="AH65" s="450"/>
      <c r="AI65" s="450"/>
      <c r="AJ65" s="450"/>
      <c r="AK65" s="450"/>
      <c r="AL65" s="450"/>
      <c r="AM65" s="450"/>
      <c r="AN65" s="450"/>
      <c r="AO65" s="454"/>
      <c r="AP65" s="354"/>
      <c r="AQ65" s="351"/>
      <c r="AR65" s="351"/>
      <c r="AS65" s="351"/>
      <c r="AT65" s="351"/>
      <c r="AU65" s="351"/>
      <c r="AV65" s="351"/>
      <c r="AW65" s="351"/>
      <c r="AX65" s="351"/>
      <c r="AY65" s="351"/>
      <c r="AZ65" s="351"/>
      <c r="BA65" s="351"/>
      <c r="BB65" s="351"/>
      <c r="BC65" s="351"/>
      <c r="BD65" s="351"/>
      <c r="BE65" s="351"/>
      <c r="BF65" s="351"/>
      <c r="BG65" s="351"/>
      <c r="BH65" s="351"/>
      <c r="BI65" s="351"/>
      <c r="BJ65" s="351"/>
      <c r="BK65" s="366"/>
      <c r="BL65" s="367"/>
      <c r="BM65" s="367"/>
      <c r="BN65" s="367"/>
      <c r="BO65" s="367"/>
      <c r="BP65" s="367"/>
      <c r="BQ65" s="367"/>
      <c r="BR65" s="367"/>
      <c r="BS65" s="367"/>
      <c r="BT65" s="295"/>
      <c r="BU65" s="238"/>
      <c r="BV65" s="238"/>
      <c r="BW65" s="238"/>
      <c r="BX65" s="238"/>
      <c r="BY65" s="238"/>
      <c r="BZ65" s="238"/>
      <c r="CA65" s="238"/>
      <c r="CB65" s="238"/>
      <c r="CC65" s="238"/>
      <c r="CD65" s="238"/>
      <c r="CE65" s="238"/>
      <c r="CF65" s="238"/>
      <c r="CG65" s="238"/>
      <c r="CH65" s="238"/>
      <c r="CI65" s="238"/>
      <c r="CJ65" s="238"/>
      <c r="CK65" s="238"/>
      <c r="CL65" s="238"/>
      <c r="CM65" s="238"/>
    </row>
    <row r="66" spans="1:91" ht="19.5" customHeight="1" thickBot="1" x14ac:dyDescent="0.3">
      <c r="A66" s="368" t="s">
        <v>287</v>
      </c>
      <c r="B66" s="369"/>
      <c r="C66" s="370"/>
      <c r="D66" s="370"/>
      <c r="E66" s="370"/>
      <c r="F66" s="370"/>
      <c r="G66" s="370"/>
      <c r="H66" s="370"/>
      <c r="I66" s="371"/>
      <c r="J66" s="371"/>
      <c r="K66" s="333"/>
      <c r="L66" s="333"/>
      <c r="M66" s="372"/>
      <c r="N66" s="333"/>
      <c r="O66" s="333"/>
      <c r="P66" s="333"/>
      <c r="Q66" s="333"/>
      <c r="R66" s="333"/>
      <c r="S66" s="333"/>
      <c r="T66" s="456"/>
      <c r="U66" s="457"/>
      <c r="V66" s="457"/>
      <c r="W66" s="457"/>
      <c r="X66" s="457"/>
      <c r="Y66" s="458"/>
      <c r="Z66" s="373"/>
      <c r="AA66" s="374"/>
      <c r="AB66" s="374"/>
      <c r="AC66" s="374"/>
      <c r="AD66" s="374"/>
      <c r="AE66" s="374"/>
      <c r="AF66" s="374"/>
      <c r="AG66" s="374"/>
      <c r="AH66" s="374"/>
      <c r="AI66" s="374"/>
      <c r="AJ66" s="374"/>
      <c r="AK66" s="374"/>
      <c r="AL66" s="374"/>
      <c r="AM66" s="374"/>
      <c r="AN66" s="374"/>
      <c r="AO66" s="375"/>
      <c r="AP66" s="376"/>
      <c r="AQ66" s="377"/>
      <c r="AR66" s="377"/>
      <c r="AS66" s="377"/>
      <c r="AT66" s="377"/>
      <c r="AU66" s="377"/>
      <c r="AV66" s="377"/>
      <c r="AW66" s="377"/>
      <c r="AX66" s="377"/>
      <c r="AY66" s="377"/>
      <c r="AZ66" s="377"/>
      <c r="BA66" s="377"/>
      <c r="BB66" s="377"/>
      <c r="BC66" s="377"/>
      <c r="BD66" s="377"/>
      <c r="BE66" s="377"/>
      <c r="BF66" s="377"/>
      <c r="BG66" s="377"/>
      <c r="BH66" s="377"/>
      <c r="BI66" s="377"/>
      <c r="BJ66" s="377"/>
      <c r="BK66" s="378"/>
      <c r="BL66" s="378"/>
      <c r="BM66" s="378"/>
      <c r="BN66" s="378"/>
      <c r="BO66" s="378"/>
      <c r="BP66" s="378"/>
      <c r="BQ66" s="378"/>
      <c r="BR66" s="378"/>
      <c r="BS66" s="378"/>
      <c r="BT66" s="379"/>
      <c r="BU66" s="243"/>
      <c r="BV66" s="238"/>
      <c r="BW66" s="238"/>
      <c r="BX66" s="238"/>
      <c r="BY66" s="238"/>
      <c r="BZ66" s="238"/>
      <c r="CA66" s="238"/>
      <c r="CB66" s="238"/>
      <c r="CC66" s="238"/>
      <c r="CD66" s="238"/>
      <c r="CE66" s="238"/>
      <c r="CF66" s="238"/>
      <c r="CG66" s="238"/>
      <c r="CH66" s="238"/>
      <c r="CI66" s="238"/>
      <c r="CJ66" s="238"/>
      <c r="CK66" s="238"/>
      <c r="CL66" s="238"/>
      <c r="CM66" s="238"/>
    </row>
    <row r="67" spans="1:91" ht="12" customHeight="1" x14ac:dyDescent="0.2">
      <c r="A67" s="238"/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8"/>
      <c r="P67" s="238"/>
      <c r="Q67" s="238"/>
      <c r="R67" s="238"/>
      <c r="S67" s="238"/>
      <c r="T67" s="238"/>
      <c r="U67" s="238"/>
      <c r="V67" s="238"/>
      <c r="W67" s="238"/>
      <c r="X67" s="238"/>
      <c r="Y67" s="238"/>
      <c r="Z67" s="238"/>
      <c r="AA67" s="238"/>
      <c r="AB67" s="238"/>
      <c r="AC67" s="238"/>
      <c r="AD67" s="238"/>
      <c r="AE67" s="238"/>
      <c r="AF67" s="238"/>
      <c r="AG67" s="238"/>
      <c r="AH67" s="238"/>
      <c r="AI67" s="238"/>
      <c r="AJ67" s="238"/>
      <c r="AK67" s="238"/>
      <c r="AL67" s="238"/>
      <c r="AM67" s="238"/>
      <c r="AN67" s="238"/>
      <c r="AO67" s="238"/>
      <c r="AP67" s="238"/>
      <c r="AQ67" s="238"/>
      <c r="AR67" s="238"/>
      <c r="AS67" s="238"/>
      <c r="AT67" s="238"/>
      <c r="AU67" s="238"/>
      <c r="AV67" s="238"/>
      <c r="AW67" s="238"/>
      <c r="AX67" s="238"/>
      <c r="AY67" s="238"/>
      <c r="AZ67" s="238"/>
      <c r="BA67" s="238"/>
      <c r="BB67" s="238"/>
      <c r="BC67" s="238"/>
      <c r="BD67" s="238"/>
      <c r="BE67" s="238"/>
      <c r="BF67" s="238"/>
      <c r="BG67" s="238"/>
      <c r="BH67" s="238"/>
      <c r="BI67" s="238"/>
      <c r="BJ67" s="238"/>
      <c r="BK67" s="238"/>
      <c r="BL67" s="238"/>
      <c r="BM67" s="238"/>
      <c r="BN67" s="238"/>
      <c r="BO67" s="238"/>
      <c r="BP67" s="238"/>
      <c r="BQ67" s="238"/>
      <c r="BR67" s="238"/>
      <c r="BS67" s="238"/>
      <c r="BT67" s="238"/>
      <c r="BU67" s="238"/>
      <c r="BV67" s="238"/>
      <c r="BW67" s="238"/>
      <c r="BX67" s="238"/>
      <c r="BY67" s="238"/>
      <c r="BZ67" s="238"/>
      <c r="CA67" s="238"/>
      <c r="CB67" s="238"/>
      <c r="CC67" s="238"/>
      <c r="CD67" s="238"/>
      <c r="CE67" s="238"/>
      <c r="CF67" s="238"/>
      <c r="CG67" s="238"/>
      <c r="CH67" s="238"/>
      <c r="CI67" s="238"/>
      <c r="CJ67" s="238"/>
      <c r="CK67" s="238"/>
      <c r="CL67" s="238"/>
      <c r="CM67" s="238"/>
    </row>
    <row r="68" spans="1:91" ht="12" customHeight="1" x14ac:dyDescent="0.2">
      <c r="A68" s="238"/>
      <c r="B68" s="238"/>
      <c r="C68" s="238"/>
      <c r="D68" s="238"/>
      <c r="E68" s="238"/>
      <c r="F68" s="238"/>
      <c r="G68" s="238"/>
      <c r="H68" s="238"/>
      <c r="I68" s="238"/>
      <c r="J68" s="238"/>
      <c r="K68" s="238"/>
      <c r="L68" s="238"/>
      <c r="M68" s="238"/>
      <c r="N68" s="238"/>
      <c r="O68" s="238"/>
      <c r="P68" s="238"/>
      <c r="Q68" s="238"/>
      <c r="R68" s="238"/>
      <c r="S68" s="238"/>
      <c r="T68" s="238"/>
      <c r="U68" s="238"/>
      <c r="V68" s="238"/>
      <c r="W68" s="238"/>
      <c r="X68" s="238"/>
      <c r="Y68" s="238"/>
      <c r="Z68" s="238"/>
      <c r="AA68" s="238"/>
      <c r="AB68" s="238"/>
      <c r="AC68" s="238"/>
      <c r="AD68" s="238"/>
      <c r="AE68" s="238"/>
      <c r="AF68" s="238"/>
      <c r="AG68" s="238"/>
      <c r="AH68" s="238"/>
      <c r="AI68" s="238"/>
      <c r="AJ68" s="238"/>
      <c r="AK68" s="238"/>
      <c r="AL68" s="238"/>
      <c r="AM68" s="238"/>
      <c r="AN68" s="238"/>
      <c r="AO68" s="238"/>
      <c r="AP68" s="238"/>
      <c r="AQ68" s="238"/>
      <c r="AR68" s="238"/>
      <c r="AS68" s="238"/>
      <c r="AT68" s="238"/>
      <c r="AU68" s="238"/>
      <c r="AV68" s="238"/>
      <c r="AW68" s="238"/>
      <c r="AX68" s="238"/>
      <c r="AY68" s="238"/>
      <c r="AZ68" s="238"/>
      <c r="BA68" s="238"/>
      <c r="BB68" s="238"/>
      <c r="BC68" s="238"/>
      <c r="BD68" s="238"/>
      <c r="BE68" s="238"/>
      <c r="BF68" s="238"/>
      <c r="BG68" s="238"/>
      <c r="BH68" s="238"/>
      <c r="BI68" s="238"/>
      <c r="BJ68" s="238"/>
      <c r="BK68" s="238"/>
      <c r="BL68" s="238"/>
      <c r="BM68" s="238"/>
      <c r="BN68" s="238"/>
      <c r="BO68" s="238"/>
      <c r="BP68" s="238"/>
      <c r="BQ68" s="238"/>
      <c r="BR68" s="238"/>
      <c r="BS68" s="238"/>
      <c r="BT68" s="238"/>
      <c r="BU68" s="238"/>
      <c r="BV68" s="238"/>
      <c r="BW68" s="238"/>
      <c r="BX68" s="238"/>
      <c r="BY68" s="238"/>
      <c r="BZ68" s="238"/>
      <c r="CA68" s="238"/>
      <c r="CB68" s="238"/>
      <c r="CC68" s="238"/>
      <c r="CD68" s="238"/>
      <c r="CE68" s="238"/>
      <c r="CF68" s="238"/>
      <c r="CG68" s="238"/>
      <c r="CH68" s="238"/>
      <c r="CI68" s="238"/>
      <c r="CJ68" s="238"/>
      <c r="CK68" s="238"/>
      <c r="CL68" s="238"/>
      <c r="CM68" s="238"/>
    </row>
    <row r="69" spans="1:91" ht="12" customHeight="1" x14ac:dyDescent="0.2">
      <c r="A69" s="238"/>
      <c r="B69" s="238"/>
      <c r="C69" s="238"/>
      <c r="D69" s="238"/>
      <c r="E69" s="238"/>
      <c r="F69" s="238"/>
      <c r="G69" s="238"/>
      <c r="H69" s="238"/>
      <c r="I69" s="238"/>
      <c r="J69" s="238"/>
      <c r="K69" s="238"/>
      <c r="L69" s="238"/>
      <c r="M69" s="238"/>
      <c r="N69" s="238"/>
      <c r="O69" s="238"/>
      <c r="P69" s="238"/>
      <c r="Q69" s="238"/>
      <c r="R69" s="238"/>
      <c r="S69" s="238"/>
      <c r="T69" s="238"/>
      <c r="U69" s="238"/>
      <c r="V69" s="238"/>
      <c r="W69" s="238"/>
      <c r="X69" s="238"/>
      <c r="Y69" s="238"/>
      <c r="Z69" s="238"/>
      <c r="AA69" s="238"/>
      <c r="AB69" s="238"/>
      <c r="AC69" s="238"/>
      <c r="AD69" s="238"/>
      <c r="AE69" s="238"/>
      <c r="AF69" s="238"/>
      <c r="AG69" s="238"/>
      <c r="AH69" s="238"/>
      <c r="AI69" s="238"/>
      <c r="AJ69" s="238"/>
      <c r="AK69" s="238"/>
      <c r="AL69" s="238"/>
      <c r="AM69" s="238"/>
      <c r="AN69" s="238"/>
      <c r="AO69" s="238"/>
      <c r="AP69" s="238"/>
      <c r="AQ69" s="238"/>
      <c r="AR69" s="238"/>
      <c r="AS69" s="238"/>
      <c r="AT69" s="238"/>
      <c r="AU69" s="238"/>
      <c r="AV69" s="238"/>
      <c r="AW69" s="238"/>
      <c r="AX69" s="238"/>
      <c r="AY69" s="238"/>
      <c r="AZ69" s="238"/>
      <c r="BA69" s="238"/>
      <c r="BB69" s="238"/>
      <c r="BC69" s="238"/>
      <c r="BD69" s="238"/>
      <c r="BE69" s="238"/>
      <c r="BF69" s="238"/>
      <c r="BG69" s="238"/>
      <c r="BH69" s="238"/>
      <c r="BI69" s="238"/>
      <c r="BJ69" s="238"/>
      <c r="BK69" s="238"/>
      <c r="BL69" s="238"/>
      <c r="BM69" s="238"/>
      <c r="BN69" s="238"/>
      <c r="BO69" s="238"/>
      <c r="BP69" s="238"/>
      <c r="BQ69" s="238"/>
      <c r="BR69" s="238"/>
      <c r="BS69" s="238"/>
      <c r="BT69" s="238"/>
      <c r="BU69" s="238"/>
      <c r="BV69" s="238"/>
      <c r="BW69" s="238"/>
      <c r="BX69" s="238"/>
      <c r="BY69" s="238"/>
      <c r="BZ69" s="238"/>
      <c r="CA69" s="238"/>
      <c r="CB69" s="238"/>
      <c r="CC69" s="238"/>
      <c r="CD69" s="238"/>
      <c r="CE69" s="238"/>
      <c r="CF69" s="238"/>
      <c r="CG69" s="238"/>
      <c r="CH69" s="238"/>
      <c r="CI69" s="238"/>
      <c r="CJ69" s="238"/>
      <c r="CK69" s="238"/>
      <c r="CL69" s="238"/>
      <c r="CM69" s="238"/>
    </row>
    <row r="70" spans="1:91" ht="12" customHeight="1" x14ac:dyDescent="0.2">
      <c r="A70" s="238"/>
      <c r="B70" s="238"/>
      <c r="C70" s="238"/>
      <c r="D70" s="238"/>
      <c r="E70" s="238"/>
      <c r="F70" s="238"/>
      <c r="G70" s="238"/>
      <c r="H70" s="238"/>
      <c r="I70" s="238"/>
      <c r="J70" s="238"/>
      <c r="K70" s="238"/>
      <c r="L70" s="238"/>
      <c r="M70" s="238"/>
      <c r="N70" s="238"/>
      <c r="O70" s="238"/>
      <c r="P70" s="238"/>
      <c r="Q70" s="238"/>
      <c r="R70" s="238"/>
      <c r="S70" s="238"/>
      <c r="T70" s="238"/>
      <c r="U70" s="238"/>
      <c r="V70" s="238"/>
      <c r="W70" s="238"/>
      <c r="X70" s="238"/>
      <c r="Y70" s="238"/>
      <c r="Z70" s="238"/>
      <c r="AA70" s="238"/>
      <c r="AB70" s="238"/>
      <c r="AC70" s="238"/>
      <c r="AD70" s="238"/>
      <c r="AE70" s="238"/>
      <c r="AF70" s="238"/>
      <c r="AG70" s="238"/>
      <c r="AH70" s="238"/>
      <c r="AI70" s="238"/>
      <c r="AJ70" s="238"/>
      <c r="AK70" s="238"/>
      <c r="AL70" s="238"/>
      <c r="AM70" s="238"/>
      <c r="AN70" s="238"/>
      <c r="AO70" s="238"/>
      <c r="AP70" s="238"/>
      <c r="AQ70" s="238"/>
      <c r="AR70" s="238"/>
      <c r="AS70" s="238"/>
      <c r="AT70" s="238"/>
      <c r="AU70" s="238"/>
      <c r="AV70" s="238"/>
      <c r="AW70" s="238"/>
      <c r="AX70" s="238"/>
      <c r="AY70" s="238"/>
      <c r="AZ70" s="238"/>
      <c r="BA70" s="238"/>
      <c r="BB70" s="238"/>
      <c r="BC70" s="238"/>
      <c r="BD70" s="238"/>
      <c r="BE70" s="238"/>
      <c r="BF70" s="238"/>
      <c r="BG70" s="238"/>
      <c r="BH70" s="238"/>
      <c r="BI70" s="238"/>
      <c r="BJ70" s="238"/>
      <c r="BK70" s="238"/>
      <c r="BL70" s="238"/>
      <c r="BM70" s="238"/>
      <c r="BN70" s="238"/>
      <c r="BO70" s="238"/>
      <c r="BP70" s="238"/>
      <c r="BQ70" s="238"/>
      <c r="BR70" s="238"/>
      <c r="BS70" s="238"/>
      <c r="BT70" s="238"/>
      <c r="BU70" s="238"/>
      <c r="BV70" s="238"/>
      <c r="BW70" s="238"/>
      <c r="BX70" s="238"/>
      <c r="BY70" s="238"/>
      <c r="BZ70" s="238"/>
      <c r="CA70" s="238"/>
      <c r="CB70" s="238"/>
      <c r="CC70" s="238"/>
      <c r="CD70" s="238"/>
      <c r="CE70" s="238"/>
      <c r="CF70" s="238"/>
      <c r="CG70" s="238"/>
      <c r="CH70" s="238"/>
      <c r="CI70" s="238"/>
      <c r="CJ70" s="238"/>
      <c r="CK70" s="238"/>
      <c r="CL70" s="238"/>
      <c r="CM70" s="238"/>
    </row>
    <row r="71" spans="1:91" ht="12" customHeight="1" x14ac:dyDescent="0.2">
      <c r="A71" s="238"/>
      <c r="B71" s="238"/>
      <c r="C71" s="238"/>
      <c r="D71" s="238"/>
      <c r="E71" s="238"/>
      <c r="F71" s="238"/>
      <c r="G71" s="238"/>
      <c r="H71" s="238"/>
      <c r="I71" s="238"/>
      <c r="J71" s="238"/>
      <c r="K71" s="238"/>
      <c r="L71" s="238"/>
      <c r="M71" s="238"/>
      <c r="N71" s="238"/>
      <c r="O71" s="238"/>
      <c r="P71" s="238"/>
      <c r="Q71" s="238"/>
      <c r="R71" s="238"/>
      <c r="S71" s="238"/>
      <c r="T71" s="238"/>
      <c r="U71" s="238"/>
      <c r="V71" s="238"/>
      <c r="W71" s="238"/>
      <c r="X71" s="238"/>
      <c r="Y71" s="238"/>
      <c r="Z71" s="238"/>
      <c r="AA71" s="238"/>
      <c r="AB71" s="238"/>
      <c r="AC71" s="238"/>
      <c r="AD71" s="238"/>
      <c r="AE71" s="238"/>
      <c r="AF71" s="238"/>
      <c r="AG71" s="238"/>
      <c r="AH71" s="238"/>
      <c r="AI71" s="238"/>
      <c r="AJ71" s="238"/>
      <c r="AK71" s="238"/>
      <c r="AL71" s="238"/>
      <c r="AM71" s="238"/>
      <c r="AN71" s="238"/>
      <c r="AO71" s="238"/>
      <c r="AP71" s="238"/>
      <c r="AQ71" s="238"/>
      <c r="AR71" s="238"/>
      <c r="AS71" s="238"/>
      <c r="AT71" s="238"/>
      <c r="AU71" s="238"/>
      <c r="AV71" s="238"/>
      <c r="AW71" s="238"/>
      <c r="AX71" s="238"/>
      <c r="AY71" s="238"/>
      <c r="AZ71" s="238"/>
      <c r="BA71" s="238"/>
      <c r="BB71" s="238"/>
      <c r="BC71" s="238"/>
      <c r="BD71" s="238"/>
      <c r="BE71" s="238"/>
      <c r="BF71" s="238"/>
      <c r="BG71" s="238"/>
      <c r="BH71" s="238"/>
      <c r="BI71" s="238"/>
      <c r="BJ71" s="238"/>
      <c r="BK71" s="238"/>
      <c r="BL71" s="238"/>
      <c r="BM71" s="238"/>
      <c r="BN71" s="238"/>
      <c r="BO71" s="238"/>
      <c r="BP71" s="238"/>
      <c r="BQ71" s="238"/>
      <c r="BR71" s="238"/>
      <c r="BS71" s="238"/>
      <c r="BT71" s="238"/>
      <c r="BU71" s="238"/>
      <c r="BV71" s="238"/>
      <c r="BW71" s="238"/>
      <c r="BX71" s="238"/>
      <c r="BY71" s="238"/>
      <c r="BZ71" s="238"/>
      <c r="CA71" s="238"/>
      <c r="CB71" s="238"/>
      <c r="CC71" s="238"/>
      <c r="CD71" s="238"/>
      <c r="CE71" s="238"/>
      <c r="CF71" s="238"/>
      <c r="CG71" s="238"/>
      <c r="CH71" s="238"/>
      <c r="CI71" s="238"/>
      <c r="CJ71" s="238"/>
      <c r="CK71" s="238"/>
      <c r="CL71" s="238"/>
      <c r="CM71" s="238"/>
    </row>
    <row r="72" spans="1:91" ht="12" customHeight="1" x14ac:dyDescent="0.2">
      <c r="A72" s="238"/>
      <c r="B72" s="238"/>
      <c r="C72" s="238"/>
      <c r="D72" s="238"/>
      <c r="E72" s="238"/>
      <c r="F72" s="238"/>
      <c r="G72" s="238"/>
      <c r="H72" s="238"/>
      <c r="I72" s="238"/>
      <c r="J72" s="238"/>
      <c r="K72" s="238"/>
      <c r="L72" s="238"/>
      <c r="M72" s="238"/>
      <c r="N72" s="238"/>
      <c r="O72" s="238"/>
      <c r="P72" s="238"/>
      <c r="Q72" s="238"/>
      <c r="R72" s="238"/>
      <c r="S72" s="238"/>
      <c r="T72" s="238"/>
      <c r="U72" s="238"/>
      <c r="V72" s="238"/>
      <c r="W72" s="238"/>
      <c r="X72" s="238"/>
      <c r="Y72" s="238"/>
      <c r="Z72" s="238"/>
      <c r="AA72" s="238"/>
      <c r="AB72" s="238"/>
      <c r="AC72" s="238"/>
      <c r="AD72" s="238"/>
      <c r="AE72" s="238"/>
      <c r="AF72" s="238"/>
      <c r="AG72" s="238"/>
      <c r="AH72" s="238"/>
      <c r="AI72" s="238"/>
      <c r="AJ72" s="238"/>
      <c r="AK72" s="238"/>
      <c r="AL72" s="238"/>
      <c r="AM72" s="238"/>
      <c r="AN72" s="238"/>
      <c r="AO72" s="238"/>
      <c r="AP72" s="238"/>
      <c r="AQ72" s="238"/>
      <c r="AR72" s="238"/>
      <c r="AS72" s="238"/>
      <c r="AT72" s="238"/>
      <c r="AU72" s="238"/>
      <c r="AV72" s="238"/>
      <c r="AW72" s="238"/>
      <c r="AX72" s="238"/>
      <c r="AY72" s="238"/>
      <c r="AZ72" s="238"/>
      <c r="BA72" s="238"/>
      <c r="BB72" s="238"/>
      <c r="BC72" s="238"/>
      <c r="BD72" s="238"/>
      <c r="BE72" s="238"/>
      <c r="BF72" s="238"/>
      <c r="BG72" s="238"/>
      <c r="BH72" s="238"/>
      <c r="BI72" s="238"/>
      <c r="BJ72" s="238"/>
      <c r="BK72" s="238"/>
      <c r="BL72" s="238"/>
      <c r="BM72" s="238"/>
      <c r="BN72" s="238"/>
      <c r="BO72" s="238"/>
      <c r="BP72" s="238"/>
      <c r="BQ72" s="238"/>
      <c r="BR72" s="238"/>
      <c r="BS72" s="238"/>
      <c r="BT72" s="238"/>
      <c r="BU72" s="238"/>
      <c r="BV72" s="238"/>
      <c r="BW72" s="238"/>
      <c r="BX72" s="238"/>
      <c r="BY72" s="238"/>
      <c r="BZ72" s="238"/>
      <c r="CA72" s="238"/>
      <c r="CB72" s="238"/>
      <c r="CC72" s="238"/>
      <c r="CD72" s="238"/>
      <c r="CE72" s="238"/>
      <c r="CF72" s="238"/>
      <c r="CG72" s="238"/>
      <c r="CH72" s="238"/>
      <c r="CI72" s="238"/>
      <c r="CJ72" s="238"/>
      <c r="CK72" s="238"/>
      <c r="CL72" s="238"/>
      <c r="CM72" s="238"/>
    </row>
    <row r="73" spans="1:91" ht="12" customHeight="1" x14ac:dyDescent="0.25">
      <c r="A73" s="206"/>
      <c r="B73" s="207"/>
      <c r="C73" s="207"/>
      <c r="D73" s="207"/>
      <c r="E73" s="207"/>
      <c r="F73" s="207"/>
      <c r="G73" s="207"/>
      <c r="H73" s="207"/>
      <c r="I73" s="207"/>
      <c r="J73" s="207"/>
      <c r="K73" s="207"/>
      <c r="L73" s="207"/>
      <c r="M73" s="207"/>
      <c r="N73" s="207"/>
      <c r="O73" s="207"/>
      <c r="P73" s="207"/>
      <c r="Q73" s="207"/>
      <c r="R73" s="207"/>
      <c r="S73" s="207"/>
      <c r="T73" s="207"/>
      <c r="U73" s="207"/>
      <c r="V73" s="207"/>
      <c r="W73" s="207"/>
      <c r="X73" s="207"/>
      <c r="Y73" s="207"/>
      <c r="Z73" s="207"/>
      <c r="AA73" s="208"/>
      <c r="AB73" s="208"/>
      <c r="AC73" s="209"/>
      <c r="AD73" s="209"/>
      <c r="AE73" s="209"/>
      <c r="AF73" s="209"/>
      <c r="AG73" s="209"/>
      <c r="AH73" s="209"/>
      <c r="AI73" s="209"/>
      <c r="AJ73" s="209"/>
      <c r="AK73" s="207"/>
      <c r="AL73" s="207"/>
      <c r="AM73" s="207"/>
      <c r="AN73" s="207"/>
      <c r="AO73" s="207"/>
      <c r="AP73" s="207"/>
      <c r="AQ73" s="207"/>
      <c r="AR73" s="207"/>
      <c r="AS73" s="207"/>
      <c r="AT73" s="207"/>
      <c r="AU73" s="207"/>
      <c r="AV73" s="207"/>
      <c r="AW73" s="207"/>
      <c r="AX73" s="207"/>
      <c r="AY73" s="207"/>
      <c r="AZ73" s="207"/>
      <c r="BA73" s="207"/>
      <c r="BB73" s="207"/>
      <c r="BC73" s="207"/>
      <c r="BD73" s="207"/>
      <c r="BE73" s="207"/>
      <c r="BF73" s="207"/>
      <c r="BG73" s="207"/>
      <c r="BH73" s="207"/>
      <c r="BI73" s="207"/>
      <c r="BJ73" s="207"/>
      <c r="BK73" s="207"/>
      <c r="BL73" s="207"/>
      <c r="BM73" s="207"/>
      <c r="BN73" s="207"/>
      <c r="BO73" s="207"/>
      <c r="BP73" s="207"/>
      <c r="BQ73" s="207"/>
      <c r="BR73" s="207"/>
      <c r="BS73" s="207"/>
      <c r="BT73" s="207"/>
      <c r="BU73" s="211"/>
      <c r="BV73" s="207"/>
      <c r="BW73" s="207"/>
      <c r="BX73" s="207"/>
      <c r="BY73" s="207"/>
      <c r="BZ73" s="207"/>
      <c r="CA73" s="207"/>
      <c r="CB73" s="207"/>
      <c r="CC73" s="207"/>
      <c r="CD73" s="207"/>
      <c r="CE73" s="207"/>
      <c r="CF73" s="207"/>
      <c r="CG73" s="207"/>
      <c r="CH73" s="207"/>
      <c r="CI73" s="207"/>
      <c r="CJ73" s="207"/>
      <c r="CK73" s="207"/>
      <c r="CL73" s="207"/>
      <c r="CM73" s="207"/>
    </row>
    <row r="74" spans="1:91" ht="12" customHeight="1" x14ac:dyDescent="0.25">
      <c r="A74" s="206"/>
      <c r="B74" s="207"/>
      <c r="C74" s="207"/>
      <c r="D74" s="207"/>
      <c r="E74" s="207"/>
      <c r="F74" s="207"/>
      <c r="G74" s="207"/>
      <c r="H74" s="207"/>
      <c r="I74" s="207"/>
      <c r="J74" s="207"/>
      <c r="K74" s="207"/>
      <c r="L74" s="207"/>
      <c r="M74" s="207"/>
      <c r="N74" s="207"/>
      <c r="O74" s="207"/>
      <c r="P74" s="207"/>
      <c r="Q74" s="207"/>
      <c r="R74" s="207"/>
      <c r="S74" s="207"/>
      <c r="T74" s="207"/>
      <c r="U74" s="207"/>
      <c r="V74" s="207"/>
      <c r="W74" s="207"/>
      <c r="X74" s="207"/>
      <c r="Y74" s="207"/>
      <c r="Z74" s="207"/>
      <c r="AA74" s="208"/>
      <c r="AB74" s="208"/>
      <c r="AC74" s="209"/>
      <c r="AD74" s="209"/>
      <c r="AE74" s="209"/>
      <c r="AF74" s="209"/>
      <c r="AG74" s="209"/>
      <c r="AH74" s="209"/>
      <c r="AI74" s="209"/>
      <c r="AJ74" s="209"/>
      <c r="AK74" s="207"/>
      <c r="AL74" s="207"/>
      <c r="AM74" s="207"/>
      <c r="AN74" s="207"/>
      <c r="AO74" s="207"/>
      <c r="AP74" s="207"/>
      <c r="AQ74" s="207"/>
      <c r="AR74" s="207"/>
      <c r="AS74" s="207"/>
      <c r="AT74" s="207"/>
      <c r="AU74" s="207"/>
      <c r="AV74" s="207"/>
      <c r="AW74" s="207"/>
      <c r="AX74" s="207"/>
      <c r="AY74" s="207"/>
      <c r="AZ74" s="207"/>
      <c r="BA74" s="207"/>
      <c r="BB74" s="207"/>
      <c r="BC74" s="207"/>
      <c r="BD74" s="207"/>
      <c r="BE74" s="207"/>
      <c r="BF74" s="207"/>
      <c r="BG74" s="207"/>
      <c r="BH74" s="207"/>
      <c r="BI74" s="207"/>
      <c r="BJ74" s="207"/>
      <c r="BK74" s="207"/>
      <c r="BL74" s="207"/>
      <c r="BM74" s="207"/>
      <c r="BN74" s="207"/>
      <c r="BO74" s="207"/>
      <c r="BP74" s="207"/>
      <c r="BQ74" s="207"/>
      <c r="BR74" s="207"/>
      <c r="BS74" s="207"/>
      <c r="BT74" s="207"/>
      <c r="BU74" s="211"/>
      <c r="BV74" s="207"/>
      <c r="BW74" s="207"/>
      <c r="BX74" s="207"/>
      <c r="BY74" s="207"/>
      <c r="BZ74" s="207"/>
      <c r="CA74" s="207"/>
      <c r="CB74" s="207"/>
      <c r="CC74" s="207"/>
      <c r="CD74" s="207"/>
      <c r="CE74" s="207"/>
      <c r="CF74" s="207"/>
      <c r="CG74" s="207"/>
      <c r="CH74" s="207"/>
      <c r="CI74" s="207"/>
      <c r="CJ74" s="207"/>
      <c r="CK74" s="207"/>
      <c r="CL74" s="207"/>
      <c r="CM74" s="207"/>
    </row>
    <row r="75" spans="1:91" ht="12" customHeight="1" x14ac:dyDescent="0.25">
      <c r="A75" s="206"/>
      <c r="B75" s="207"/>
      <c r="C75" s="207"/>
      <c r="D75" s="207"/>
      <c r="E75" s="207"/>
      <c r="F75" s="207"/>
      <c r="G75" s="207"/>
      <c r="H75" s="207"/>
      <c r="I75" s="207"/>
      <c r="J75" s="207"/>
      <c r="K75" s="207"/>
      <c r="L75" s="207"/>
      <c r="M75" s="207"/>
      <c r="N75" s="207"/>
      <c r="O75" s="207"/>
      <c r="P75" s="207"/>
      <c r="Q75" s="207"/>
      <c r="R75" s="207"/>
      <c r="S75" s="207"/>
      <c r="T75" s="207"/>
      <c r="U75" s="207"/>
      <c r="V75" s="207"/>
      <c r="W75" s="207"/>
      <c r="X75" s="207"/>
      <c r="Y75" s="207"/>
      <c r="Z75" s="207"/>
      <c r="AA75" s="208"/>
      <c r="AB75" s="208"/>
      <c r="AC75" s="209"/>
      <c r="AD75" s="209"/>
      <c r="AE75" s="209"/>
      <c r="AF75" s="209"/>
      <c r="AG75" s="209"/>
      <c r="AH75" s="209"/>
      <c r="AI75" s="209"/>
      <c r="AJ75" s="209"/>
      <c r="AK75" s="207"/>
      <c r="AL75" s="207"/>
      <c r="AM75" s="207"/>
      <c r="AN75" s="207"/>
      <c r="AO75" s="207"/>
      <c r="AP75" s="207"/>
      <c r="AQ75" s="207"/>
      <c r="AR75" s="207"/>
      <c r="AS75" s="207"/>
      <c r="AT75" s="207"/>
      <c r="AU75" s="207"/>
      <c r="AV75" s="207"/>
      <c r="AW75" s="207"/>
      <c r="AX75" s="207"/>
      <c r="AY75" s="207"/>
      <c r="AZ75" s="207"/>
      <c r="BA75" s="207"/>
      <c r="BB75" s="207"/>
      <c r="BC75" s="207"/>
      <c r="BD75" s="207"/>
      <c r="BE75" s="207"/>
      <c r="BF75" s="207"/>
      <c r="BG75" s="207"/>
      <c r="BH75" s="207"/>
      <c r="BI75" s="207"/>
      <c r="BJ75" s="207"/>
      <c r="BK75" s="207"/>
      <c r="BL75" s="207"/>
      <c r="BM75" s="207"/>
      <c r="BN75" s="207"/>
      <c r="BO75" s="207"/>
      <c r="BP75" s="207"/>
      <c r="BQ75" s="207"/>
      <c r="BR75" s="207"/>
      <c r="BS75" s="207"/>
      <c r="BT75" s="207"/>
      <c r="BU75" s="211"/>
      <c r="BV75" s="207"/>
      <c r="BW75" s="207"/>
      <c r="BX75" s="207"/>
      <c r="BY75" s="207"/>
      <c r="BZ75" s="207"/>
      <c r="CA75" s="207"/>
      <c r="CB75" s="207"/>
      <c r="CC75" s="207"/>
      <c r="CD75" s="207"/>
      <c r="CE75" s="207"/>
      <c r="CF75" s="207"/>
      <c r="CG75" s="207"/>
      <c r="CH75" s="207"/>
      <c r="CI75" s="207"/>
      <c r="CJ75" s="207"/>
      <c r="CK75" s="207"/>
      <c r="CL75" s="207"/>
      <c r="CM75" s="207"/>
    </row>
    <row r="76" spans="1:91" ht="12" customHeight="1" x14ac:dyDescent="0.25">
      <c r="A76" s="206"/>
      <c r="B76" s="207"/>
      <c r="C76" s="207"/>
      <c r="D76" s="207"/>
      <c r="E76" s="207"/>
      <c r="F76" s="207"/>
      <c r="G76" s="207"/>
      <c r="H76" s="207"/>
      <c r="I76" s="207"/>
      <c r="J76" s="207"/>
      <c r="K76" s="207"/>
      <c r="L76" s="207"/>
      <c r="M76" s="207"/>
      <c r="N76" s="207"/>
      <c r="O76" s="207"/>
      <c r="P76" s="207"/>
      <c r="Q76" s="207"/>
      <c r="R76" s="207"/>
      <c r="S76" s="207"/>
      <c r="T76" s="207"/>
      <c r="U76" s="207"/>
      <c r="V76" s="207"/>
      <c r="W76" s="207"/>
      <c r="X76" s="207"/>
      <c r="Y76" s="207"/>
      <c r="Z76" s="207"/>
      <c r="AA76" s="208"/>
      <c r="AB76" s="208"/>
      <c r="AC76" s="209"/>
      <c r="AD76" s="209"/>
      <c r="AE76" s="209"/>
      <c r="AF76" s="209"/>
      <c r="AG76" s="209"/>
      <c r="AH76" s="209"/>
      <c r="AI76" s="209"/>
      <c r="AJ76" s="209"/>
      <c r="AK76" s="207"/>
      <c r="AL76" s="207"/>
      <c r="AM76" s="207"/>
      <c r="AN76" s="207"/>
      <c r="AO76" s="207"/>
      <c r="AP76" s="207"/>
      <c r="AQ76" s="207"/>
      <c r="AR76" s="207"/>
      <c r="AS76" s="207"/>
      <c r="AT76" s="207"/>
      <c r="AU76" s="207"/>
      <c r="AV76" s="207"/>
      <c r="AW76" s="207"/>
      <c r="AX76" s="207"/>
      <c r="AY76" s="207"/>
      <c r="AZ76" s="207"/>
      <c r="BA76" s="207"/>
      <c r="BB76" s="207"/>
      <c r="BC76" s="207"/>
      <c r="BD76" s="207"/>
      <c r="BE76" s="207"/>
      <c r="BF76" s="207"/>
      <c r="BG76" s="207"/>
      <c r="BH76" s="207"/>
      <c r="BI76" s="207"/>
      <c r="BJ76" s="207"/>
      <c r="BK76" s="207"/>
      <c r="BL76" s="207"/>
      <c r="BM76" s="207"/>
      <c r="BN76" s="207"/>
      <c r="BO76" s="207"/>
      <c r="BP76" s="207"/>
      <c r="BQ76" s="207"/>
      <c r="BR76" s="207"/>
      <c r="BS76" s="207"/>
      <c r="BT76" s="207"/>
      <c r="BU76" s="211"/>
      <c r="BV76" s="207"/>
      <c r="BW76" s="207"/>
      <c r="BX76" s="207"/>
      <c r="BY76" s="207"/>
      <c r="BZ76" s="207"/>
      <c r="CA76" s="207"/>
      <c r="CB76" s="207"/>
      <c r="CC76" s="207"/>
      <c r="CD76" s="207"/>
      <c r="CE76" s="207"/>
      <c r="CF76" s="207"/>
      <c r="CG76" s="207"/>
      <c r="CH76" s="207"/>
      <c r="CI76" s="207"/>
      <c r="CJ76" s="207"/>
      <c r="CK76" s="207"/>
      <c r="CL76" s="207"/>
      <c r="CM76" s="207"/>
    </row>
    <row r="77" spans="1:91" ht="12" customHeight="1" x14ac:dyDescent="0.25">
      <c r="A77" s="206"/>
      <c r="B77" s="207"/>
      <c r="C77" s="207"/>
      <c r="D77" s="207"/>
      <c r="E77" s="207"/>
      <c r="F77" s="207"/>
      <c r="G77" s="207"/>
      <c r="H77" s="207"/>
      <c r="I77" s="207"/>
      <c r="J77" s="207"/>
      <c r="K77" s="207"/>
      <c r="L77" s="207"/>
      <c r="M77" s="207"/>
      <c r="N77" s="207"/>
      <c r="O77" s="207"/>
      <c r="P77" s="207"/>
      <c r="Q77" s="207"/>
      <c r="R77" s="207"/>
      <c r="S77" s="207"/>
      <c r="T77" s="207"/>
      <c r="U77" s="207"/>
      <c r="V77" s="207"/>
      <c r="W77" s="207"/>
      <c r="X77" s="207"/>
      <c r="Y77" s="207"/>
      <c r="Z77" s="207"/>
      <c r="AA77" s="208"/>
      <c r="AB77" s="208"/>
      <c r="AC77" s="209"/>
      <c r="AD77" s="209"/>
      <c r="AE77" s="209"/>
      <c r="AF77" s="209"/>
      <c r="AG77" s="209"/>
      <c r="AH77" s="209"/>
      <c r="AI77" s="209"/>
      <c r="AJ77" s="209"/>
      <c r="AK77" s="207"/>
      <c r="AL77" s="207"/>
      <c r="AM77" s="207"/>
      <c r="AN77" s="207"/>
      <c r="AO77" s="207"/>
      <c r="AP77" s="207"/>
      <c r="AQ77" s="207"/>
      <c r="AR77" s="207"/>
      <c r="AS77" s="207"/>
      <c r="AT77" s="207"/>
      <c r="AU77" s="207"/>
      <c r="AV77" s="207"/>
      <c r="AW77" s="207"/>
      <c r="AX77" s="207"/>
      <c r="AY77" s="207"/>
      <c r="AZ77" s="207"/>
      <c r="BA77" s="207"/>
      <c r="BB77" s="207"/>
      <c r="BC77" s="207"/>
      <c r="BD77" s="207"/>
      <c r="BE77" s="207"/>
      <c r="BF77" s="207"/>
      <c r="BG77" s="207"/>
      <c r="BH77" s="207"/>
      <c r="BI77" s="207"/>
      <c r="BJ77" s="207"/>
      <c r="BK77" s="207"/>
      <c r="BL77" s="207"/>
      <c r="BM77" s="207"/>
      <c r="BN77" s="207"/>
      <c r="BO77" s="207"/>
      <c r="BP77" s="207"/>
      <c r="BQ77" s="207"/>
      <c r="BR77" s="207"/>
      <c r="BS77" s="207"/>
      <c r="BT77" s="207"/>
      <c r="BU77" s="211"/>
      <c r="BV77" s="207"/>
      <c r="BW77" s="207"/>
      <c r="BX77" s="207"/>
      <c r="BY77" s="207"/>
      <c r="BZ77" s="207"/>
      <c r="CA77" s="207"/>
      <c r="CB77" s="207"/>
      <c r="CC77" s="207"/>
      <c r="CD77" s="207"/>
      <c r="CE77" s="207"/>
      <c r="CF77" s="207"/>
      <c r="CG77" s="207"/>
      <c r="CH77" s="207"/>
      <c r="CI77" s="207"/>
      <c r="CJ77" s="207"/>
      <c r="CK77" s="207"/>
      <c r="CL77" s="207"/>
      <c r="CM77" s="207"/>
    </row>
    <row r="78" spans="1:91" ht="12" customHeight="1" x14ac:dyDescent="0.25">
      <c r="A78" s="206"/>
      <c r="B78" s="207"/>
      <c r="C78" s="207"/>
      <c r="D78" s="207"/>
      <c r="E78" s="207"/>
      <c r="F78" s="207"/>
      <c r="G78" s="207"/>
      <c r="H78" s="207"/>
      <c r="I78" s="207"/>
      <c r="J78" s="207"/>
      <c r="K78" s="207"/>
      <c r="L78" s="207"/>
      <c r="M78" s="207"/>
      <c r="N78" s="207"/>
      <c r="O78" s="207"/>
      <c r="P78" s="207"/>
      <c r="Q78" s="207"/>
      <c r="R78" s="207"/>
      <c r="S78" s="207"/>
      <c r="T78" s="207"/>
      <c r="U78" s="207"/>
      <c r="V78" s="207"/>
      <c r="W78" s="207"/>
      <c r="X78" s="207"/>
      <c r="Y78" s="207"/>
      <c r="Z78" s="207"/>
      <c r="AA78" s="208"/>
      <c r="AB78" s="208"/>
      <c r="AC78" s="209"/>
      <c r="AD78" s="209"/>
      <c r="AE78" s="209"/>
      <c r="AF78" s="209"/>
      <c r="AG78" s="209"/>
      <c r="AH78" s="209"/>
      <c r="AI78" s="209"/>
      <c r="AJ78" s="209"/>
      <c r="AK78" s="207"/>
      <c r="AL78" s="207"/>
      <c r="AM78" s="207"/>
      <c r="AN78" s="207"/>
      <c r="AO78" s="207"/>
      <c r="AP78" s="207"/>
      <c r="AQ78" s="207"/>
      <c r="AR78" s="207"/>
      <c r="AS78" s="207"/>
      <c r="AT78" s="207"/>
      <c r="AU78" s="207"/>
      <c r="AV78" s="207"/>
      <c r="AW78" s="207"/>
      <c r="AX78" s="207"/>
      <c r="AY78" s="207"/>
      <c r="AZ78" s="207"/>
      <c r="BA78" s="207"/>
      <c r="BB78" s="207"/>
      <c r="BC78" s="207"/>
      <c r="BD78" s="207"/>
      <c r="BE78" s="207"/>
      <c r="BF78" s="207"/>
      <c r="BG78" s="207"/>
      <c r="BH78" s="207"/>
      <c r="BI78" s="207"/>
      <c r="BJ78" s="207"/>
      <c r="BK78" s="207"/>
      <c r="BL78" s="207"/>
      <c r="BM78" s="207"/>
      <c r="BN78" s="207"/>
      <c r="BO78" s="207"/>
      <c r="BP78" s="207"/>
      <c r="BQ78" s="207"/>
      <c r="BR78" s="207"/>
      <c r="BS78" s="207"/>
      <c r="BT78" s="207"/>
      <c r="BU78" s="211"/>
      <c r="BV78" s="207"/>
      <c r="BW78" s="207"/>
      <c r="BX78" s="207"/>
      <c r="BY78" s="207"/>
      <c r="BZ78" s="207"/>
      <c r="CA78" s="207"/>
      <c r="CB78" s="207"/>
      <c r="CC78" s="207"/>
      <c r="CD78" s="207"/>
      <c r="CE78" s="207"/>
      <c r="CF78" s="207"/>
      <c r="CG78" s="207"/>
      <c r="CH78" s="207"/>
      <c r="CI78" s="207"/>
      <c r="CJ78" s="207"/>
      <c r="CK78" s="207"/>
      <c r="CL78" s="207"/>
      <c r="CM78" s="207"/>
    </row>
    <row r="79" spans="1:91" ht="12" customHeight="1" x14ac:dyDescent="0.25">
      <c r="A79" s="206"/>
      <c r="B79" s="207"/>
      <c r="C79" s="207"/>
      <c r="D79" s="207"/>
      <c r="E79" s="207"/>
      <c r="F79" s="207"/>
      <c r="G79" s="207"/>
      <c r="H79" s="207"/>
      <c r="I79" s="207"/>
      <c r="J79" s="207"/>
      <c r="K79" s="207"/>
      <c r="L79" s="207"/>
      <c r="M79" s="207"/>
      <c r="N79" s="207"/>
      <c r="O79" s="207"/>
      <c r="P79" s="207"/>
      <c r="Q79" s="207"/>
      <c r="R79" s="207"/>
      <c r="S79" s="207"/>
      <c r="T79" s="207"/>
      <c r="U79" s="207"/>
      <c r="V79" s="207"/>
      <c r="W79" s="207"/>
      <c r="X79" s="207"/>
      <c r="Y79" s="207"/>
      <c r="Z79" s="207"/>
      <c r="AA79" s="208"/>
      <c r="AB79" s="208"/>
      <c r="AC79" s="209"/>
      <c r="AD79" s="209"/>
      <c r="AE79" s="209"/>
      <c r="AF79" s="209"/>
      <c r="AG79" s="209"/>
      <c r="AH79" s="209"/>
      <c r="AI79" s="209"/>
      <c r="AJ79" s="209"/>
      <c r="AK79" s="207"/>
      <c r="AL79" s="207"/>
      <c r="AM79" s="207"/>
      <c r="AN79" s="207"/>
      <c r="AO79" s="207"/>
      <c r="AP79" s="207"/>
      <c r="AQ79" s="207"/>
      <c r="AR79" s="207"/>
      <c r="AS79" s="207"/>
      <c r="AT79" s="207"/>
      <c r="AU79" s="207"/>
      <c r="AV79" s="207"/>
      <c r="AW79" s="207"/>
      <c r="AX79" s="207"/>
      <c r="AY79" s="207"/>
      <c r="AZ79" s="207"/>
      <c r="BA79" s="207"/>
      <c r="BB79" s="207"/>
      <c r="BC79" s="207"/>
      <c r="BD79" s="207"/>
      <c r="BE79" s="207"/>
      <c r="BF79" s="207"/>
      <c r="BG79" s="207"/>
      <c r="BH79" s="207"/>
      <c r="BI79" s="207"/>
      <c r="BJ79" s="207"/>
      <c r="BK79" s="207"/>
      <c r="BL79" s="207"/>
      <c r="BM79" s="207"/>
      <c r="BN79" s="207"/>
      <c r="BO79" s="207"/>
      <c r="BP79" s="207"/>
      <c r="BQ79" s="207"/>
      <c r="BR79" s="207"/>
      <c r="BS79" s="207"/>
      <c r="BT79" s="207"/>
      <c r="BU79" s="211"/>
      <c r="BV79" s="207"/>
      <c r="BW79" s="207"/>
      <c r="BX79" s="207"/>
      <c r="BY79" s="207"/>
      <c r="BZ79" s="207"/>
      <c r="CA79" s="207"/>
      <c r="CB79" s="207"/>
      <c r="CC79" s="207"/>
      <c r="CD79" s="207"/>
      <c r="CE79" s="207"/>
      <c r="CF79" s="207"/>
      <c r="CG79" s="207"/>
      <c r="CH79" s="207"/>
      <c r="CI79" s="207"/>
      <c r="CJ79" s="207"/>
      <c r="CK79" s="207"/>
      <c r="CL79" s="207"/>
      <c r="CM79" s="207"/>
    </row>
    <row r="80" spans="1:91" ht="12" customHeight="1" x14ac:dyDescent="0.25">
      <c r="A80" s="206"/>
      <c r="B80" s="207"/>
      <c r="C80" s="207"/>
      <c r="D80" s="207"/>
      <c r="E80" s="207"/>
      <c r="F80" s="207"/>
      <c r="G80" s="207"/>
      <c r="H80" s="207"/>
      <c r="I80" s="207"/>
      <c r="J80" s="207"/>
      <c r="K80" s="207"/>
      <c r="L80" s="207"/>
      <c r="M80" s="207"/>
      <c r="N80" s="207"/>
      <c r="O80" s="207"/>
      <c r="P80" s="207"/>
      <c r="Q80" s="207"/>
      <c r="R80" s="207"/>
      <c r="S80" s="207"/>
      <c r="T80" s="207"/>
      <c r="U80" s="207"/>
      <c r="V80" s="207"/>
      <c r="W80" s="207"/>
      <c r="X80" s="207"/>
      <c r="Y80" s="207"/>
      <c r="Z80" s="207"/>
      <c r="AA80" s="208"/>
      <c r="AB80" s="208"/>
      <c r="AC80" s="209"/>
      <c r="AD80" s="209"/>
      <c r="AE80" s="209"/>
      <c r="AF80" s="209"/>
      <c r="AG80" s="209"/>
      <c r="AH80" s="209"/>
      <c r="AI80" s="209"/>
      <c r="AJ80" s="209"/>
      <c r="AK80" s="207"/>
      <c r="AL80" s="207"/>
      <c r="AM80" s="207"/>
      <c r="AN80" s="207"/>
      <c r="AO80" s="207"/>
      <c r="AP80" s="207"/>
      <c r="AQ80" s="207"/>
      <c r="AR80" s="207"/>
      <c r="AS80" s="207"/>
      <c r="AT80" s="207"/>
      <c r="AU80" s="207"/>
      <c r="AV80" s="207"/>
      <c r="AW80" s="207"/>
      <c r="AX80" s="207"/>
      <c r="AY80" s="207"/>
      <c r="AZ80" s="207"/>
      <c r="BA80" s="207"/>
      <c r="BB80" s="207"/>
      <c r="BC80" s="207"/>
      <c r="BD80" s="207"/>
      <c r="BE80" s="207"/>
      <c r="BF80" s="207"/>
      <c r="BG80" s="207"/>
      <c r="BH80" s="207"/>
      <c r="BI80" s="207"/>
      <c r="BJ80" s="207"/>
      <c r="BK80" s="207"/>
      <c r="BL80" s="207"/>
      <c r="BM80" s="207"/>
      <c r="BN80" s="207"/>
      <c r="BO80" s="207"/>
      <c r="BP80" s="207"/>
      <c r="BQ80" s="207"/>
      <c r="BR80" s="207"/>
      <c r="BS80" s="207"/>
      <c r="BT80" s="207"/>
      <c r="BU80" s="211"/>
      <c r="BV80" s="207"/>
      <c r="BW80" s="207"/>
      <c r="BX80" s="207"/>
      <c r="BY80" s="207"/>
      <c r="BZ80" s="207"/>
      <c r="CA80" s="207"/>
      <c r="CB80" s="207"/>
      <c r="CC80" s="207"/>
      <c r="CD80" s="207"/>
      <c r="CE80" s="207"/>
      <c r="CF80" s="207"/>
      <c r="CG80" s="207"/>
      <c r="CH80" s="207"/>
      <c r="CI80" s="207"/>
      <c r="CJ80" s="207"/>
      <c r="CK80" s="207"/>
      <c r="CL80" s="207"/>
      <c r="CM80" s="207"/>
    </row>
    <row r="81" spans="1:91" ht="12" customHeight="1" x14ac:dyDescent="0.25">
      <c r="A81" s="206"/>
      <c r="B81" s="207"/>
      <c r="C81" s="207"/>
      <c r="D81" s="207"/>
      <c r="E81" s="207"/>
      <c r="F81" s="207"/>
      <c r="G81" s="207"/>
      <c r="H81" s="207"/>
      <c r="I81" s="207"/>
      <c r="J81" s="207"/>
      <c r="K81" s="207"/>
      <c r="L81" s="207"/>
      <c r="M81" s="207"/>
      <c r="N81" s="207"/>
      <c r="O81" s="207"/>
      <c r="P81" s="207"/>
      <c r="Q81" s="207"/>
      <c r="R81" s="207"/>
      <c r="S81" s="207"/>
      <c r="T81" s="207"/>
      <c r="U81" s="207"/>
      <c r="V81" s="207"/>
      <c r="W81" s="207"/>
      <c r="X81" s="207"/>
      <c r="Y81" s="207"/>
      <c r="Z81" s="207"/>
      <c r="AA81" s="208"/>
      <c r="AB81" s="208"/>
      <c r="AC81" s="209"/>
      <c r="AD81" s="209"/>
      <c r="AE81" s="209"/>
      <c r="AF81" s="209"/>
      <c r="AG81" s="209"/>
      <c r="AH81" s="209"/>
      <c r="AI81" s="209"/>
      <c r="AJ81" s="209"/>
      <c r="AK81" s="207"/>
      <c r="AL81" s="207"/>
      <c r="AM81" s="207"/>
      <c r="AN81" s="207"/>
      <c r="AO81" s="207"/>
      <c r="AP81" s="207"/>
      <c r="AQ81" s="207"/>
      <c r="AR81" s="207"/>
      <c r="AS81" s="207"/>
      <c r="AT81" s="207"/>
      <c r="AU81" s="207"/>
      <c r="AV81" s="207"/>
      <c r="AW81" s="207"/>
      <c r="AX81" s="207"/>
      <c r="AY81" s="207"/>
      <c r="AZ81" s="207"/>
      <c r="BA81" s="207"/>
      <c r="BB81" s="207"/>
      <c r="BC81" s="207"/>
      <c r="BD81" s="207"/>
      <c r="BE81" s="207"/>
      <c r="BF81" s="207"/>
      <c r="BG81" s="207"/>
      <c r="BH81" s="207"/>
      <c r="BI81" s="207"/>
      <c r="BJ81" s="207"/>
      <c r="BK81" s="207"/>
      <c r="BL81" s="207"/>
      <c r="BM81" s="207"/>
      <c r="BN81" s="207"/>
      <c r="BO81" s="207"/>
      <c r="BP81" s="207"/>
      <c r="BQ81" s="207"/>
      <c r="BR81" s="207"/>
      <c r="BS81" s="207"/>
      <c r="BT81" s="207"/>
      <c r="BU81" s="211"/>
      <c r="BV81" s="207"/>
      <c r="BW81" s="207"/>
      <c r="BX81" s="207"/>
      <c r="BY81" s="207"/>
      <c r="BZ81" s="207"/>
      <c r="CA81" s="207"/>
      <c r="CB81" s="207"/>
      <c r="CC81" s="207"/>
      <c r="CD81" s="207"/>
      <c r="CE81" s="207"/>
      <c r="CF81" s="207"/>
      <c r="CG81" s="207"/>
      <c r="CH81" s="207"/>
      <c r="CI81" s="207"/>
      <c r="CJ81" s="207"/>
      <c r="CK81" s="207"/>
      <c r="CL81" s="207"/>
      <c r="CM81" s="207"/>
    </row>
    <row r="82" spans="1:91" ht="12" customHeight="1" x14ac:dyDescent="0.25">
      <c r="A82" s="206"/>
      <c r="B82" s="207"/>
      <c r="C82" s="207"/>
      <c r="D82" s="207"/>
      <c r="E82" s="207"/>
      <c r="F82" s="207"/>
      <c r="G82" s="207"/>
      <c r="H82" s="207"/>
      <c r="I82" s="207"/>
      <c r="J82" s="207"/>
      <c r="K82" s="207"/>
      <c r="L82" s="207"/>
      <c r="M82" s="207"/>
      <c r="N82" s="207"/>
      <c r="O82" s="207"/>
      <c r="P82" s="207"/>
      <c r="Q82" s="207"/>
      <c r="R82" s="207"/>
      <c r="S82" s="207"/>
      <c r="T82" s="207"/>
      <c r="U82" s="207"/>
      <c r="V82" s="207"/>
      <c r="W82" s="207"/>
      <c r="X82" s="207"/>
      <c r="Y82" s="207"/>
      <c r="Z82" s="207"/>
      <c r="AA82" s="208"/>
      <c r="AB82" s="208"/>
      <c r="AC82" s="209"/>
      <c r="AD82" s="209"/>
      <c r="AE82" s="209"/>
      <c r="AF82" s="209"/>
      <c r="AG82" s="209"/>
      <c r="AH82" s="209"/>
      <c r="AI82" s="209"/>
      <c r="AJ82" s="209"/>
      <c r="AK82" s="207"/>
      <c r="AL82" s="207"/>
      <c r="AM82" s="207"/>
      <c r="AN82" s="207"/>
      <c r="AO82" s="207"/>
      <c r="AP82" s="207"/>
      <c r="AQ82" s="207"/>
      <c r="AR82" s="207"/>
      <c r="AS82" s="207"/>
      <c r="AT82" s="207"/>
      <c r="AU82" s="207"/>
      <c r="AV82" s="207"/>
      <c r="AW82" s="207"/>
      <c r="AX82" s="207"/>
      <c r="AY82" s="207"/>
      <c r="AZ82" s="207"/>
      <c r="BA82" s="207"/>
      <c r="BB82" s="207"/>
      <c r="BC82" s="207"/>
      <c r="BD82" s="207"/>
      <c r="BE82" s="207"/>
      <c r="BF82" s="207"/>
      <c r="BG82" s="207"/>
      <c r="BH82" s="207"/>
      <c r="BI82" s="207"/>
      <c r="BJ82" s="207"/>
      <c r="BK82" s="207"/>
      <c r="BL82" s="207"/>
      <c r="BM82" s="207"/>
      <c r="BN82" s="207"/>
      <c r="BO82" s="207"/>
      <c r="BP82" s="207"/>
      <c r="BQ82" s="207"/>
      <c r="BR82" s="207"/>
      <c r="BS82" s="207"/>
      <c r="BT82" s="207"/>
      <c r="BU82" s="211"/>
      <c r="BV82" s="207"/>
      <c r="BW82" s="207"/>
      <c r="BX82" s="207"/>
      <c r="BY82" s="207"/>
      <c r="BZ82" s="207"/>
      <c r="CA82" s="207"/>
      <c r="CB82" s="207"/>
      <c r="CC82" s="207"/>
      <c r="CD82" s="207"/>
      <c r="CE82" s="207"/>
      <c r="CF82" s="207"/>
      <c r="CG82" s="207"/>
      <c r="CH82" s="207"/>
      <c r="CI82" s="207"/>
      <c r="CJ82" s="207"/>
      <c r="CK82" s="207"/>
      <c r="CL82" s="207"/>
      <c r="CM82" s="207"/>
    </row>
    <row r="83" spans="1:91" ht="12" customHeight="1" x14ac:dyDescent="0.25">
      <c r="A83" s="206"/>
      <c r="B83" s="207"/>
      <c r="C83" s="207"/>
      <c r="D83" s="207"/>
      <c r="E83" s="207"/>
      <c r="F83" s="207"/>
      <c r="G83" s="207"/>
      <c r="H83" s="207"/>
      <c r="I83" s="207"/>
      <c r="J83" s="207"/>
      <c r="K83" s="207"/>
      <c r="L83" s="207"/>
      <c r="M83" s="207"/>
      <c r="N83" s="207"/>
      <c r="O83" s="207"/>
      <c r="P83" s="207"/>
      <c r="Q83" s="207"/>
      <c r="R83" s="207"/>
      <c r="S83" s="207"/>
      <c r="T83" s="207"/>
      <c r="U83" s="207"/>
      <c r="V83" s="207"/>
      <c r="W83" s="207"/>
      <c r="X83" s="207"/>
      <c r="Y83" s="207"/>
      <c r="Z83" s="207"/>
      <c r="AA83" s="208"/>
      <c r="AB83" s="208"/>
      <c r="AC83" s="209"/>
      <c r="AD83" s="209"/>
      <c r="AE83" s="209"/>
      <c r="AF83" s="209"/>
      <c r="AG83" s="209"/>
      <c r="AH83" s="209"/>
      <c r="AI83" s="209"/>
      <c r="AJ83" s="209"/>
      <c r="AK83" s="207"/>
      <c r="AL83" s="207"/>
      <c r="AM83" s="207"/>
      <c r="AN83" s="207"/>
      <c r="AO83" s="207"/>
      <c r="AP83" s="207"/>
      <c r="AQ83" s="207"/>
      <c r="AR83" s="207"/>
      <c r="AS83" s="207"/>
      <c r="AT83" s="207"/>
      <c r="AU83" s="207"/>
      <c r="AV83" s="207"/>
      <c r="AW83" s="207"/>
      <c r="AX83" s="207"/>
      <c r="AY83" s="207"/>
      <c r="AZ83" s="207"/>
      <c r="BA83" s="207"/>
      <c r="BB83" s="207"/>
      <c r="BC83" s="207"/>
      <c r="BD83" s="207"/>
      <c r="BE83" s="207"/>
      <c r="BF83" s="207"/>
      <c r="BG83" s="207"/>
      <c r="BH83" s="207"/>
      <c r="BI83" s="207"/>
      <c r="BJ83" s="207"/>
      <c r="BK83" s="207"/>
      <c r="BL83" s="207"/>
      <c r="BM83" s="207"/>
      <c r="BN83" s="207"/>
      <c r="BO83" s="207"/>
      <c r="BP83" s="207"/>
      <c r="BQ83" s="207"/>
      <c r="BR83" s="207"/>
      <c r="BS83" s="207"/>
      <c r="BT83" s="207"/>
      <c r="BU83" s="211"/>
      <c r="BV83" s="207"/>
      <c r="BW83" s="207"/>
      <c r="BX83" s="207"/>
      <c r="BY83" s="207"/>
      <c r="BZ83" s="207"/>
      <c r="CA83" s="207"/>
      <c r="CB83" s="207"/>
      <c r="CC83" s="207"/>
      <c r="CD83" s="207"/>
      <c r="CE83" s="207"/>
      <c r="CF83" s="207"/>
      <c r="CG83" s="207"/>
      <c r="CH83" s="207"/>
      <c r="CI83" s="207"/>
      <c r="CJ83" s="207"/>
      <c r="CK83" s="207"/>
      <c r="CL83" s="207"/>
      <c r="CM83" s="207"/>
    </row>
    <row r="84" spans="1:91" ht="12" customHeight="1" x14ac:dyDescent="0.25">
      <c r="A84" s="206"/>
      <c r="B84" s="207"/>
      <c r="C84" s="207"/>
      <c r="D84" s="207"/>
      <c r="E84" s="207"/>
      <c r="F84" s="207"/>
      <c r="G84" s="207"/>
      <c r="H84" s="207"/>
      <c r="I84" s="207"/>
      <c r="J84" s="207"/>
      <c r="K84" s="207"/>
      <c r="L84" s="207"/>
      <c r="M84" s="207"/>
      <c r="N84" s="207"/>
      <c r="O84" s="207"/>
      <c r="P84" s="207"/>
      <c r="Q84" s="207"/>
      <c r="R84" s="207"/>
      <c r="S84" s="207"/>
      <c r="T84" s="207"/>
      <c r="U84" s="207"/>
      <c r="V84" s="207"/>
      <c r="W84" s="207"/>
      <c r="X84" s="207"/>
      <c r="Y84" s="207"/>
      <c r="Z84" s="207"/>
      <c r="AA84" s="208"/>
      <c r="AB84" s="208"/>
      <c r="AC84" s="209"/>
      <c r="AD84" s="209"/>
      <c r="AE84" s="209"/>
      <c r="AF84" s="209"/>
      <c r="AG84" s="209"/>
      <c r="AH84" s="209"/>
      <c r="AI84" s="209"/>
      <c r="AJ84" s="209"/>
      <c r="AK84" s="207"/>
      <c r="AL84" s="207"/>
      <c r="AM84" s="207"/>
      <c r="AN84" s="207"/>
      <c r="AO84" s="207"/>
      <c r="AP84" s="207"/>
      <c r="AQ84" s="207"/>
      <c r="AR84" s="207"/>
      <c r="AS84" s="207"/>
      <c r="AT84" s="207"/>
      <c r="AU84" s="207"/>
      <c r="AV84" s="207"/>
      <c r="AW84" s="207"/>
      <c r="AX84" s="207"/>
      <c r="AY84" s="207"/>
      <c r="AZ84" s="207"/>
      <c r="BA84" s="207"/>
      <c r="BB84" s="207"/>
      <c r="BC84" s="207"/>
      <c r="BD84" s="207"/>
      <c r="BE84" s="207"/>
      <c r="BF84" s="207"/>
      <c r="BG84" s="207"/>
      <c r="BH84" s="207"/>
      <c r="BI84" s="207"/>
      <c r="BJ84" s="207"/>
      <c r="BK84" s="207"/>
      <c r="BL84" s="207"/>
      <c r="BM84" s="207"/>
      <c r="BN84" s="207"/>
      <c r="BO84" s="207"/>
      <c r="BP84" s="207"/>
      <c r="BQ84" s="207"/>
      <c r="BR84" s="207"/>
      <c r="BS84" s="207"/>
      <c r="BT84" s="207"/>
      <c r="BU84" s="211"/>
      <c r="BV84" s="207"/>
      <c r="BW84" s="207"/>
      <c r="BX84" s="207"/>
      <c r="BY84" s="207"/>
      <c r="BZ84" s="207"/>
      <c r="CA84" s="207"/>
      <c r="CB84" s="207"/>
      <c r="CC84" s="207"/>
      <c r="CD84" s="207"/>
      <c r="CE84" s="207"/>
      <c r="CF84" s="207"/>
      <c r="CG84" s="207"/>
      <c r="CH84" s="207"/>
      <c r="CI84" s="207"/>
      <c r="CJ84" s="207"/>
      <c r="CK84" s="207"/>
      <c r="CL84" s="207"/>
      <c r="CM84" s="207"/>
    </row>
    <row r="85" spans="1:91" ht="12" customHeight="1" x14ac:dyDescent="0.25">
      <c r="A85" s="206"/>
      <c r="B85" s="207"/>
      <c r="C85" s="207"/>
      <c r="D85" s="207"/>
      <c r="E85" s="207"/>
      <c r="F85" s="207"/>
      <c r="G85" s="207"/>
      <c r="H85" s="207"/>
      <c r="I85" s="207"/>
      <c r="J85" s="207"/>
      <c r="K85" s="207"/>
      <c r="L85" s="207"/>
      <c r="M85" s="207"/>
      <c r="N85" s="207"/>
      <c r="O85" s="207"/>
      <c r="P85" s="207"/>
      <c r="Q85" s="207"/>
      <c r="R85" s="207"/>
      <c r="S85" s="207"/>
      <c r="T85" s="207"/>
      <c r="U85" s="207"/>
      <c r="V85" s="207"/>
      <c r="W85" s="207"/>
      <c r="X85" s="207"/>
      <c r="Y85" s="207"/>
      <c r="Z85" s="207"/>
      <c r="AA85" s="208"/>
      <c r="AB85" s="208"/>
      <c r="AC85" s="209"/>
      <c r="AD85" s="209"/>
      <c r="AE85" s="209"/>
      <c r="AF85" s="209"/>
      <c r="AG85" s="209"/>
      <c r="AH85" s="209"/>
      <c r="AI85" s="209"/>
      <c r="AJ85" s="209"/>
      <c r="AK85" s="207"/>
      <c r="AL85" s="207"/>
      <c r="AM85" s="207"/>
      <c r="AN85" s="207"/>
      <c r="AO85" s="207"/>
      <c r="AP85" s="207"/>
      <c r="AQ85" s="207"/>
      <c r="AR85" s="207"/>
      <c r="AS85" s="207"/>
      <c r="AT85" s="207"/>
      <c r="AU85" s="207"/>
      <c r="AV85" s="207"/>
      <c r="AW85" s="207"/>
      <c r="AX85" s="207"/>
      <c r="AY85" s="207"/>
      <c r="AZ85" s="207"/>
      <c r="BA85" s="207"/>
      <c r="BB85" s="207"/>
      <c r="BC85" s="207"/>
      <c r="BD85" s="207"/>
      <c r="BE85" s="207"/>
      <c r="BF85" s="207"/>
      <c r="BG85" s="207"/>
      <c r="BH85" s="207"/>
      <c r="BI85" s="207"/>
      <c r="BJ85" s="207"/>
      <c r="BK85" s="207"/>
      <c r="BL85" s="207"/>
      <c r="BM85" s="207"/>
      <c r="BN85" s="207"/>
      <c r="BO85" s="207"/>
      <c r="BP85" s="207"/>
      <c r="BQ85" s="207"/>
      <c r="BR85" s="207"/>
      <c r="BS85" s="207"/>
      <c r="BT85" s="207"/>
      <c r="BU85" s="211"/>
      <c r="BV85" s="207"/>
      <c r="BW85" s="207"/>
      <c r="BX85" s="207"/>
      <c r="BY85" s="207"/>
      <c r="BZ85" s="207"/>
      <c r="CA85" s="207"/>
      <c r="CB85" s="207"/>
      <c r="CC85" s="207"/>
      <c r="CD85" s="207"/>
      <c r="CE85" s="207"/>
      <c r="CF85" s="207"/>
      <c r="CG85" s="207"/>
      <c r="CH85" s="207"/>
      <c r="CI85" s="207"/>
      <c r="CJ85" s="207"/>
      <c r="CK85" s="207"/>
      <c r="CL85" s="207"/>
      <c r="CM85" s="207"/>
    </row>
    <row r="86" spans="1:91" ht="12" customHeight="1" x14ac:dyDescent="0.25">
      <c r="A86" s="206"/>
      <c r="B86" s="207"/>
      <c r="C86" s="207"/>
      <c r="D86" s="207"/>
      <c r="E86" s="207"/>
      <c r="F86" s="207"/>
      <c r="G86" s="207"/>
      <c r="H86" s="207"/>
      <c r="I86" s="207"/>
      <c r="J86" s="207"/>
      <c r="K86" s="207"/>
      <c r="L86" s="207"/>
      <c r="M86" s="207"/>
      <c r="N86" s="207"/>
      <c r="O86" s="207"/>
      <c r="P86" s="207"/>
      <c r="Q86" s="207"/>
      <c r="R86" s="207"/>
      <c r="S86" s="207"/>
      <c r="T86" s="207"/>
      <c r="U86" s="207"/>
      <c r="V86" s="207"/>
      <c r="W86" s="207"/>
      <c r="X86" s="207"/>
      <c r="Y86" s="207"/>
      <c r="Z86" s="207"/>
      <c r="AA86" s="208"/>
      <c r="AB86" s="208"/>
      <c r="AC86" s="209"/>
      <c r="AD86" s="209"/>
      <c r="AE86" s="209"/>
      <c r="AF86" s="209"/>
      <c r="AG86" s="209"/>
      <c r="AH86" s="209"/>
      <c r="AI86" s="209"/>
      <c r="AJ86" s="209"/>
      <c r="AK86" s="207"/>
      <c r="AL86" s="207"/>
      <c r="AM86" s="207"/>
      <c r="AN86" s="207"/>
      <c r="AO86" s="207"/>
      <c r="AP86" s="207"/>
      <c r="AQ86" s="207"/>
      <c r="AR86" s="207"/>
      <c r="AS86" s="207"/>
      <c r="AT86" s="207"/>
      <c r="AU86" s="207"/>
      <c r="AV86" s="207"/>
      <c r="AW86" s="207"/>
      <c r="AX86" s="207"/>
      <c r="AY86" s="207"/>
      <c r="AZ86" s="207"/>
      <c r="BA86" s="207"/>
      <c r="BB86" s="207"/>
      <c r="BC86" s="207"/>
      <c r="BD86" s="207"/>
      <c r="BE86" s="207"/>
      <c r="BF86" s="207"/>
      <c r="BG86" s="207"/>
      <c r="BH86" s="207"/>
      <c r="BI86" s="207"/>
      <c r="BJ86" s="207"/>
      <c r="BK86" s="207"/>
      <c r="BL86" s="207"/>
      <c r="BM86" s="207"/>
      <c r="BN86" s="207"/>
      <c r="BO86" s="207"/>
      <c r="BP86" s="207"/>
      <c r="BQ86" s="207"/>
      <c r="BR86" s="207"/>
      <c r="BS86" s="207"/>
      <c r="BT86" s="207"/>
      <c r="BU86" s="211"/>
      <c r="BV86" s="207"/>
      <c r="BW86" s="207"/>
      <c r="BX86" s="207"/>
      <c r="BY86" s="207"/>
      <c r="BZ86" s="207"/>
      <c r="CA86" s="207"/>
      <c r="CB86" s="207"/>
      <c r="CC86" s="207"/>
      <c r="CD86" s="207"/>
      <c r="CE86" s="207"/>
      <c r="CF86" s="207"/>
      <c r="CG86" s="207"/>
      <c r="CH86" s="207"/>
      <c r="CI86" s="207"/>
      <c r="CJ86" s="207"/>
      <c r="CK86" s="207"/>
      <c r="CL86" s="207"/>
      <c r="CM86" s="207"/>
    </row>
    <row r="87" spans="1:91" ht="12" customHeight="1" x14ac:dyDescent="0.25">
      <c r="A87" s="206"/>
      <c r="B87" s="207"/>
      <c r="C87" s="207"/>
      <c r="D87" s="207"/>
      <c r="E87" s="207"/>
      <c r="F87" s="207"/>
      <c r="G87" s="207"/>
      <c r="H87" s="207"/>
      <c r="I87" s="207"/>
      <c r="J87" s="207"/>
      <c r="K87" s="207"/>
      <c r="L87" s="207"/>
      <c r="M87" s="207"/>
      <c r="N87" s="207"/>
      <c r="O87" s="207"/>
      <c r="P87" s="207"/>
      <c r="Q87" s="207"/>
      <c r="R87" s="207"/>
      <c r="S87" s="207"/>
      <c r="T87" s="207"/>
      <c r="U87" s="207"/>
      <c r="V87" s="207"/>
      <c r="W87" s="207"/>
      <c r="X87" s="207"/>
      <c r="Y87" s="207"/>
      <c r="Z87" s="207"/>
      <c r="AA87" s="208"/>
      <c r="AB87" s="208"/>
      <c r="AC87" s="209"/>
      <c r="AD87" s="209"/>
      <c r="AE87" s="209"/>
      <c r="AF87" s="209"/>
      <c r="AG87" s="209"/>
      <c r="AH87" s="209"/>
      <c r="AI87" s="209"/>
      <c r="AJ87" s="209"/>
      <c r="AK87" s="207"/>
      <c r="AL87" s="207"/>
      <c r="AM87" s="207"/>
      <c r="AN87" s="207"/>
      <c r="AO87" s="207"/>
      <c r="AP87" s="207"/>
      <c r="AQ87" s="207"/>
      <c r="AR87" s="207"/>
      <c r="AS87" s="207"/>
      <c r="AT87" s="207"/>
      <c r="AU87" s="207"/>
      <c r="AV87" s="207"/>
      <c r="AW87" s="207"/>
      <c r="AX87" s="207"/>
      <c r="AY87" s="207"/>
      <c r="AZ87" s="207"/>
      <c r="BA87" s="207"/>
      <c r="BB87" s="207"/>
      <c r="BC87" s="207"/>
      <c r="BD87" s="207"/>
      <c r="BE87" s="207"/>
      <c r="BF87" s="207"/>
      <c r="BG87" s="207"/>
      <c r="BH87" s="207"/>
      <c r="BI87" s="207"/>
      <c r="BJ87" s="207"/>
      <c r="BK87" s="207"/>
      <c r="BL87" s="207"/>
      <c r="BM87" s="207"/>
      <c r="BN87" s="207"/>
      <c r="BO87" s="207"/>
      <c r="BP87" s="207"/>
      <c r="BQ87" s="207"/>
      <c r="BR87" s="207"/>
      <c r="BS87" s="207"/>
      <c r="BT87" s="207"/>
      <c r="BU87" s="211"/>
      <c r="BV87" s="207"/>
      <c r="BW87" s="207"/>
      <c r="BX87" s="207"/>
      <c r="BY87" s="207"/>
      <c r="BZ87" s="207"/>
      <c r="CA87" s="207"/>
      <c r="CB87" s="207"/>
      <c r="CC87" s="207"/>
      <c r="CD87" s="207"/>
      <c r="CE87" s="207"/>
      <c r="CF87" s="207"/>
      <c r="CG87" s="207"/>
      <c r="CH87" s="207"/>
      <c r="CI87" s="207"/>
      <c r="CJ87" s="207"/>
      <c r="CK87" s="207"/>
      <c r="CL87" s="207"/>
      <c r="CM87" s="207"/>
    </row>
    <row r="88" spans="1:91" ht="12" customHeight="1" x14ac:dyDescent="0.25">
      <c r="A88" s="206"/>
      <c r="B88" s="207"/>
      <c r="C88" s="207"/>
      <c r="D88" s="207"/>
      <c r="E88" s="207"/>
      <c r="F88" s="207"/>
      <c r="G88" s="207"/>
      <c r="H88" s="207"/>
      <c r="I88" s="207"/>
      <c r="J88" s="207"/>
      <c r="K88" s="207"/>
      <c r="L88" s="207"/>
      <c r="M88" s="207"/>
      <c r="N88" s="207"/>
      <c r="O88" s="207"/>
      <c r="P88" s="207"/>
      <c r="Q88" s="207"/>
      <c r="R88" s="207"/>
      <c r="S88" s="207"/>
      <c r="T88" s="207"/>
      <c r="U88" s="207"/>
      <c r="V88" s="207"/>
      <c r="W88" s="207"/>
      <c r="X88" s="207"/>
      <c r="Y88" s="207"/>
      <c r="Z88" s="207"/>
      <c r="AA88" s="208"/>
      <c r="AB88" s="208"/>
      <c r="AC88" s="209"/>
      <c r="AD88" s="209"/>
      <c r="AE88" s="209"/>
      <c r="AF88" s="209"/>
      <c r="AG88" s="209"/>
      <c r="AH88" s="209"/>
      <c r="AI88" s="209"/>
      <c r="AJ88" s="209"/>
      <c r="AK88" s="207"/>
      <c r="AL88" s="207"/>
      <c r="AM88" s="207"/>
      <c r="AN88" s="207"/>
      <c r="AO88" s="207"/>
      <c r="AP88" s="207"/>
      <c r="AQ88" s="207"/>
      <c r="AR88" s="207"/>
      <c r="AS88" s="207"/>
      <c r="AT88" s="207"/>
      <c r="AU88" s="207"/>
      <c r="AV88" s="207"/>
      <c r="AW88" s="207"/>
      <c r="AX88" s="207"/>
      <c r="AY88" s="207"/>
      <c r="AZ88" s="207"/>
      <c r="BA88" s="207"/>
      <c r="BB88" s="207"/>
      <c r="BC88" s="207"/>
      <c r="BD88" s="207"/>
      <c r="BE88" s="207"/>
      <c r="BF88" s="207"/>
      <c r="BG88" s="207"/>
      <c r="BH88" s="207"/>
      <c r="BI88" s="207"/>
      <c r="BJ88" s="207"/>
      <c r="BK88" s="207"/>
      <c r="BL88" s="207"/>
      <c r="BM88" s="207"/>
      <c r="BN88" s="207"/>
      <c r="BO88" s="207"/>
      <c r="BP88" s="207"/>
      <c r="BQ88" s="207"/>
      <c r="BR88" s="207"/>
      <c r="BS88" s="207"/>
      <c r="BT88" s="207"/>
      <c r="BU88" s="211"/>
      <c r="BV88" s="207"/>
      <c r="BW88" s="207"/>
      <c r="BX88" s="207"/>
      <c r="BY88" s="207"/>
      <c r="BZ88" s="207"/>
      <c r="CA88" s="207"/>
      <c r="CB88" s="207"/>
      <c r="CC88" s="207"/>
      <c r="CD88" s="207"/>
      <c r="CE88" s="207"/>
      <c r="CF88" s="207"/>
      <c r="CG88" s="207"/>
      <c r="CH88" s="207"/>
      <c r="CI88" s="207"/>
      <c r="CJ88" s="207"/>
      <c r="CK88" s="207"/>
      <c r="CL88" s="207"/>
      <c r="CM88" s="207"/>
    </row>
    <row r="89" spans="1:91" ht="12" customHeight="1" x14ac:dyDescent="0.25">
      <c r="A89" s="206"/>
      <c r="B89" s="207"/>
      <c r="C89" s="207"/>
      <c r="D89" s="207"/>
      <c r="E89" s="207"/>
      <c r="F89" s="207"/>
      <c r="G89" s="207"/>
      <c r="H89" s="207"/>
      <c r="I89" s="207"/>
      <c r="J89" s="207"/>
      <c r="K89" s="207"/>
      <c r="L89" s="207"/>
      <c r="M89" s="207"/>
      <c r="N89" s="207"/>
      <c r="O89" s="207"/>
      <c r="P89" s="207"/>
      <c r="Q89" s="207"/>
      <c r="R89" s="207"/>
      <c r="S89" s="207"/>
      <c r="T89" s="207"/>
      <c r="U89" s="207"/>
      <c r="V89" s="207"/>
      <c r="W89" s="207"/>
      <c r="X89" s="207"/>
      <c r="Y89" s="207"/>
      <c r="Z89" s="207"/>
      <c r="AA89" s="208"/>
      <c r="AB89" s="208"/>
      <c r="AC89" s="209"/>
      <c r="AD89" s="209"/>
      <c r="AE89" s="209"/>
      <c r="AF89" s="209"/>
      <c r="AG89" s="209"/>
      <c r="AH89" s="209"/>
      <c r="AI89" s="209"/>
      <c r="AJ89" s="209"/>
      <c r="AK89" s="207"/>
      <c r="AL89" s="207"/>
      <c r="AM89" s="207"/>
      <c r="AN89" s="207"/>
      <c r="AO89" s="207"/>
      <c r="AP89" s="207"/>
      <c r="AQ89" s="207"/>
      <c r="AR89" s="207"/>
      <c r="AS89" s="207"/>
      <c r="AT89" s="207"/>
      <c r="AU89" s="207"/>
      <c r="AV89" s="207"/>
      <c r="AW89" s="207"/>
      <c r="AX89" s="207"/>
      <c r="AY89" s="207"/>
      <c r="AZ89" s="207"/>
      <c r="BA89" s="207"/>
      <c r="BB89" s="207"/>
      <c r="BC89" s="207"/>
      <c r="BD89" s="207"/>
      <c r="BE89" s="207"/>
      <c r="BF89" s="207"/>
      <c r="BG89" s="207"/>
      <c r="BH89" s="207"/>
      <c r="BI89" s="207"/>
      <c r="BJ89" s="207"/>
      <c r="BK89" s="207"/>
      <c r="BL89" s="207"/>
      <c r="BM89" s="207"/>
      <c r="BN89" s="207"/>
      <c r="BO89" s="207"/>
      <c r="BP89" s="207"/>
      <c r="BQ89" s="207"/>
      <c r="BR89" s="207"/>
      <c r="BS89" s="207"/>
      <c r="BT89" s="207"/>
      <c r="BU89" s="211"/>
      <c r="BV89" s="207"/>
      <c r="BW89" s="207"/>
      <c r="BX89" s="207"/>
      <c r="BY89" s="207"/>
      <c r="BZ89" s="207"/>
      <c r="CA89" s="207"/>
      <c r="CB89" s="207"/>
      <c r="CC89" s="207"/>
      <c r="CD89" s="207"/>
      <c r="CE89" s="207"/>
      <c r="CF89" s="207"/>
      <c r="CG89" s="207"/>
      <c r="CH89" s="207"/>
      <c r="CI89" s="207"/>
      <c r="CJ89" s="207"/>
      <c r="CK89" s="207"/>
      <c r="CL89" s="207"/>
      <c r="CM89" s="207"/>
    </row>
    <row r="90" spans="1:91" ht="12" customHeight="1" x14ac:dyDescent="0.25">
      <c r="A90" s="206"/>
      <c r="B90" s="207"/>
      <c r="C90" s="207"/>
      <c r="D90" s="207"/>
      <c r="E90" s="207"/>
      <c r="F90" s="207"/>
      <c r="G90" s="207"/>
      <c r="H90" s="207"/>
      <c r="I90" s="207"/>
      <c r="J90" s="207"/>
      <c r="K90" s="207"/>
      <c r="L90" s="207"/>
      <c r="M90" s="207"/>
      <c r="N90" s="207"/>
      <c r="O90" s="207"/>
      <c r="P90" s="207"/>
      <c r="Q90" s="207"/>
      <c r="R90" s="207"/>
      <c r="S90" s="207"/>
      <c r="T90" s="207"/>
      <c r="U90" s="207"/>
      <c r="V90" s="207"/>
      <c r="W90" s="207"/>
      <c r="X90" s="207"/>
      <c r="Y90" s="207"/>
      <c r="Z90" s="207"/>
      <c r="AA90" s="208"/>
      <c r="AB90" s="208"/>
      <c r="AC90" s="209"/>
      <c r="AD90" s="209"/>
      <c r="AE90" s="209"/>
      <c r="AF90" s="209"/>
      <c r="AG90" s="209"/>
      <c r="AH90" s="209"/>
      <c r="AI90" s="209"/>
      <c r="AJ90" s="209"/>
      <c r="AK90" s="207"/>
      <c r="AL90" s="207"/>
      <c r="AM90" s="207"/>
      <c r="AN90" s="207"/>
      <c r="AO90" s="207"/>
      <c r="AP90" s="207"/>
      <c r="AQ90" s="207"/>
      <c r="AR90" s="207"/>
      <c r="AS90" s="207"/>
      <c r="AT90" s="207"/>
      <c r="AU90" s="207"/>
      <c r="AV90" s="207"/>
      <c r="AW90" s="207"/>
      <c r="AX90" s="207"/>
      <c r="AY90" s="207"/>
      <c r="AZ90" s="207"/>
      <c r="BA90" s="207"/>
      <c r="BB90" s="207"/>
      <c r="BC90" s="207"/>
      <c r="BD90" s="207"/>
      <c r="BE90" s="207"/>
      <c r="BF90" s="207"/>
      <c r="BG90" s="207"/>
      <c r="BH90" s="207"/>
      <c r="BI90" s="207"/>
      <c r="BJ90" s="207"/>
      <c r="BK90" s="207"/>
      <c r="BL90" s="207"/>
      <c r="BM90" s="207"/>
      <c r="BN90" s="207"/>
      <c r="BO90" s="207"/>
      <c r="BP90" s="207"/>
      <c r="BQ90" s="207"/>
      <c r="BR90" s="207"/>
      <c r="BS90" s="207"/>
      <c r="BT90" s="207"/>
      <c r="BU90" s="211"/>
      <c r="BV90" s="207"/>
      <c r="BW90" s="207"/>
      <c r="BX90" s="207"/>
      <c r="BY90" s="207"/>
      <c r="BZ90" s="207"/>
      <c r="CA90" s="207"/>
      <c r="CB90" s="207"/>
      <c r="CC90" s="207"/>
      <c r="CD90" s="207"/>
      <c r="CE90" s="207"/>
      <c r="CF90" s="207"/>
      <c r="CG90" s="207"/>
      <c r="CH90" s="207"/>
      <c r="CI90" s="207"/>
      <c r="CJ90" s="207"/>
      <c r="CK90" s="207"/>
      <c r="CL90" s="207"/>
      <c r="CM90" s="207"/>
    </row>
    <row r="91" spans="1:91" ht="12" customHeight="1" x14ac:dyDescent="0.25">
      <c r="A91" s="206"/>
      <c r="B91" s="207"/>
      <c r="C91" s="207"/>
      <c r="D91" s="207"/>
      <c r="E91" s="207"/>
      <c r="F91" s="207"/>
      <c r="G91" s="207"/>
      <c r="H91" s="207"/>
      <c r="I91" s="207"/>
      <c r="J91" s="207"/>
      <c r="K91" s="207"/>
      <c r="L91" s="207"/>
      <c r="M91" s="207"/>
      <c r="N91" s="207"/>
      <c r="O91" s="207"/>
      <c r="P91" s="207"/>
      <c r="Q91" s="207"/>
      <c r="R91" s="207"/>
      <c r="S91" s="207"/>
      <c r="T91" s="207"/>
      <c r="U91" s="207"/>
      <c r="V91" s="207"/>
      <c r="W91" s="207"/>
      <c r="X91" s="207"/>
      <c r="Y91" s="207"/>
      <c r="Z91" s="207"/>
      <c r="AA91" s="208"/>
      <c r="AB91" s="208"/>
      <c r="AC91" s="209"/>
      <c r="AD91" s="209"/>
      <c r="AE91" s="209"/>
      <c r="AF91" s="209"/>
      <c r="AG91" s="209"/>
      <c r="AH91" s="209"/>
      <c r="AI91" s="209"/>
      <c r="AJ91" s="209"/>
      <c r="AK91" s="207"/>
      <c r="AL91" s="207"/>
      <c r="AM91" s="207"/>
      <c r="AN91" s="207"/>
      <c r="AO91" s="207"/>
      <c r="AP91" s="207"/>
      <c r="AQ91" s="207"/>
      <c r="AR91" s="207"/>
      <c r="AS91" s="207"/>
      <c r="AT91" s="207"/>
      <c r="AU91" s="207"/>
      <c r="AV91" s="207"/>
      <c r="AW91" s="207"/>
      <c r="AX91" s="207"/>
      <c r="AY91" s="207"/>
      <c r="AZ91" s="207"/>
      <c r="BA91" s="207"/>
      <c r="BB91" s="207"/>
      <c r="BC91" s="207"/>
      <c r="BD91" s="207"/>
      <c r="BE91" s="207"/>
      <c r="BF91" s="207"/>
      <c r="BG91" s="207"/>
      <c r="BH91" s="207"/>
      <c r="BI91" s="207"/>
      <c r="BJ91" s="207"/>
      <c r="BK91" s="207"/>
      <c r="BL91" s="207"/>
      <c r="BM91" s="207"/>
      <c r="BN91" s="207"/>
      <c r="BO91" s="207"/>
      <c r="BP91" s="207"/>
      <c r="BQ91" s="207"/>
      <c r="BR91" s="207"/>
      <c r="BS91" s="207"/>
      <c r="BT91" s="207"/>
      <c r="BU91" s="211"/>
      <c r="BV91" s="207"/>
      <c r="BW91" s="207"/>
      <c r="BX91" s="207"/>
      <c r="BY91" s="207"/>
      <c r="BZ91" s="207"/>
      <c r="CA91" s="207"/>
      <c r="CB91" s="207"/>
      <c r="CC91" s="207"/>
      <c r="CD91" s="207"/>
      <c r="CE91" s="207"/>
      <c r="CF91" s="207"/>
      <c r="CG91" s="207"/>
      <c r="CH91" s="207"/>
      <c r="CI91" s="207"/>
      <c r="CJ91" s="207"/>
      <c r="CK91" s="207"/>
      <c r="CL91" s="207"/>
      <c r="CM91" s="207"/>
    </row>
    <row r="92" spans="1:91" ht="12" customHeight="1" x14ac:dyDescent="0.25">
      <c r="A92" s="206"/>
      <c r="B92" s="207"/>
      <c r="C92" s="207"/>
      <c r="D92" s="207"/>
      <c r="E92" s="207"/>
      <c r="F92" s="207"/>
      <c r="G92" s="207"/>
      <c r="H92" s="207"/>
      <c r="I92" s="207"/>
      <c r="J92" s="207"/>
      <c r="K92" s="207"/>
      <c r="L92" s="207"/>
      <c r="M92" s="207"/>
      <c r="N92" s="207"/>
      <c r="O92" s="207"/>
      <c r="P92" s="207"/>
      <c r="Q92" s="207"/>
      <c r="R92" s="207"/>
      <c r="S92" s="207"/>
      <c r="T92" s="207"/>
      <c r="U92" s="207"/>
      <c r="V92" s="207"/>
      <c r="W92" s="207"/>
      <c r="X92" s="207"/>
      <c r="Y92" s="207"/>
      <c r="Z92" s="207"/>
      <c r="AA92" s="208"/>
      <c r="AB92" s="208"/>
      <c r="AC92" s="209"/>
      <c r="AD92" s="209"/>
      <c r="AE92" s="209"/>
      <c r="AF92" s="209"/>
      <c r="AG92" s="209"/>
      <c r="AH92" s="209"/>
      <c r="AI92" s="209"/>
      <c r="AJ92" s="209"/>
      <c r="AK92" s="207"/>
      <c r="AL92" s="207"/>
      <c r="AM92" s="207"/>
      <c r="AN92" s="207"/>
      <c r="AO92" s="207"/>
      <c r="AP92" s="207"/>
      <c r="AQ92" s="207"/>
      <c r="AR92" s="207"/>
      <c r="AS92" s="207"/>
      <c r="AT92" s="207"/>
      <c r="AU92" s="207"/>
      <c r="AV92" s="207"/>
      <c r="AW92" s="207"/>
      <c r="AX92" s="207"/>
      <c r="AY92" s="207"/>
      <c r="AZ92" s="207"/>
      <c r="BA92" s="207"/>
      <c r="BB92" s="207"/>
      <c r="BC92" s="207"/>
      <c r="BD92" s="207"/>
      <c r="BE92" s="207"/>
      <c r="BF92" s="207"/>
      <c r="BG92" s="207"/>
      <c r="BH92" s="207"/>
      <c r="BI92" s="207"/>
      <c r="BJ92" s="207"/>
      <c r="BK92" s="207"/>
      <c r="BL92" s="207"/>
      <c r="BM92" s="207"/>
      <c r="BN92" s="207"/>
      <c r="BO92" s="207"/>
      <c r="BP92" s="207"/>
      <c r="BQ92" s="207"/>
      <c r="BR92" s="207"/>
      <c r="BS92" s="207"/>
      <c r="BT92" s="207"/>
      <c r="BU92" s="211"/>
      <c r="BV92" s="207"/>
      <c r="BW92" s="207"/>
      <c r="BX92" s="207"/>
      <c r="BY92" s="207"/>
      <c r="BZ92" s="207"/>
      <c r="CA92" s="207"/>
      <c r="CB92" s="207"/>
      <c r="CC92" s="207"/>
      <c r="CD92" s="207"/>
      <c r="CE92" s="207"/>
      <c r="CF92" s="207"/>
      <c r="CG92" s="207"/>
      <c r="CH92" s="207"/>
      <c r="CI92" s="207"/>
      <c r="CJ92" s="207"/>
      <c r="CK92" s="207"/>
      <c r="CL92" s="207"/>
      <c r="CM92" s="207"/>
    </row>
    <row r="93" spans="1:91" ht="12" customHeight="1" x14ac:dyDescent="0.25">
      <c r="A93" s="206"/>
      <c r="B93" s="207"/>
      <c r="C93" s="207"/>
      <c r="D93" s="207"/>
      <c r="E93" s="207"/>
      <c r="F93" s="207"/>
      <c r="G93" s="207"/>
      <c r="H93" s="207"/>
      <c r="I93" s="207"/>
      <c r="J93" s="207"/>
      <c r="K93" s="207"/>
      <c r="L93" s="207"/>
      <c r="M93" s="207"/>
      <c r="N93" s="207"/>
      <c r="O93" s="207"/>
      <c r="P93" s="207"/>
      <c r="Q93" s="207"/>
      <c r="R93" s="207"/>
      <c r="S93" s="207"/>
      <c r="T93" s="207"/>
      <c r="U93" s="207"/>
      <c r="V93" s="207"/>
      <c r="W93" s="207"/>
      <c r="X93" s="207"/>
      <c r="Y93" s="207"/>
      <c r="Z93" s="207"/>
      <c r="AA93" s="208"/>
      <c r="AB93" s="208"/>
      <c r="AC93" s="209"/>
      <c r="AD93" s="209"/>
      <c r="AE93" s="209"/>
      <c r="AF93" s="209"/>
      <c r="AG93" s="209"/>
      <c r="AH93" s="209"/>
      <c r="AI93" s="209"/>
      <c r="AJ93" s="209"/>
      <c r="AK93" s="207"/>
      <c r="AL93" s="207"/>
      <c r="AM93" s="207"/>
      <c r="AN93" s="207"/>
      <c r="AO93" s="207"/>
      <c r="AP93" s="207"/>
      <c r="AQ93" s="207"/>
      <c r="AR93" s="207"/>
      <c r="AS93" s="207"/>
      <c r="AT93" s="207"/>
      <c r="AU93" s="207"/>
      <c r="AV93" s="207"/>
      <c r="AW93" s="207"/>
      <c r="AX93" s="207"/>
      <c r="AY93" s="207"/>
      <c r="AZ93" s="207"/>
      <c r="BA93" s="207"/>
      <c r="BB93" s="207"/>
      <c r="BC93" s="207"/>
      <c r="BD93" s="207"/>
      <c r="BE93" s="207"/>
      <c r="BF93" s="207"/>
      <c r="BG93" s="207"/>
      <c r="BH93" s="207"/>
      <c r="BI93" s="207"/>
      <c r="BJ93" s="207"/>
      <c r="BK93" s="207"/>
      <c r="BL93" s="207"/>
      <c r="BM93" s="207"/>
      <c r="BN93" s="207"/>
      <c r="BO93" s="207"/>
      <c r="BP93" s="207"/>
      <c r="BQ93" s="207"/>
      <c r="BR93" s="207"/>
      <c r="BS93" s="207"/>
      <c r="BT93" s="207"/>
      <c r="BU93" s="211"/>
      <c r="BV93" s="207"/>
      <c r="BW93" s="207"/>
      <c r="BX93" s="207"/>
      <c r="BY93" s="207"/>
      <c r="BZ93" s="207"/>
      <c r="CA93" s="207"/>
      <c r="CB93" s="207"/>
      <c r="CC93" s="207"/>
      <c r="CD93" s="207"/>
      <c r="CE93" s="207"/>
      <c r="CF93" s="207"/>
      <c r="CG93" s="207"/>
      <c r="CH93" s="207"/>
      <c r="CI93" s="207"/>
      <c r="CJ93" s="207"/>
      <c r="CK93" s="207"/>
      <c r="CL93" s="207"/>
      <c r="CM93" s="207"/>
    </row>
    <row r="94" spans="1:91" ht="12" customHeight="1" x14ac:dyDescent="0.25">
      <c r="A94" s="206"/>
      <c r="B94" s="207"/>
      <c r="C94" s="207"/>
      <c r="D94" s="207"/>
      <c r="E94" s="207"/>
      <c r="F94" s="207"/>
      <c r="G94" s="207"/>
      <c r="H94" s="207"/>
      <c r="I94" s="207"/>
      <c r="J94" s="207"/>
      <c r="K94" s="207"/>
      <c r="L94" s="207"/>
      <c r="M94" s="207"/>
      <c r="N94" s="207"/>
      <c r="O94" s="207"/>
      <c r="P94" s="207"/>
      <c r="Q94" s="207"/>
      <c r="R94" s="207"/>
      <c r="S94" s="207"/>
      <c r="T94" s="207"/>
      <c r="U94" s="207"/>
      <c r="V94" s="207"/>
      <c r="W94" s="207"/>
      <c r="X94" s="207"/>
      <c r="Y94" s="207"/>
      <c r="Z94" s="207"/>
      <c r="AA94" s="208"/>
      <c r="AB94" s="208"/>
      <c r="AC94" s="209"/>
      <c r="AD94" s="209"/>
      <c r="AE94" s="209"/>
      <c r="AF94" s="209"/>
      <c r="AG94" s="209"/>
      <c r="AH94" s="209"/>
      <c r="AI94" s="209"/>
      <c r="AJ94" s="209"/>
      <c r="AK94" s="207"/>
      <c r="AL94" s="207"/>
      <c r="AM94" s="207"/>
      <c r="AN94" s="207"/>
      <c r="AO94" s="207"/>
      <c r="AP94" s="207"/>
      <c r="AQ94" s="207"/>
      <c r="AR94" s="207"/>
      <c r="AS94" s="207"/>
      <c r="AT94" s="207"/>
      <c r="AU94" s="207"/>
      <c r="AV94" s="207"/>
      <c r="AW94" s="207"/>
      <c r="AX94" s="207"/>
      <c r="AY94" s="207"/>
      <c r="AZ94" s="207"/>
      <c r="BA94" s="207"/>
      <c r="BB94" s="207"/>
      <c r="BC94" s="207"/>
      <c r="BD94" s="207"/>
      <c r="BE94" s="207"/>
      <c r="BF94" s="207"/>
      <c r="BG94" s="207"/>
      <c r="BH94" s="207"/>
      <c r="BI94" s="207"/>
      <c r="BJ94" s="207"/>
      <c r="BK94" s="207"/>
      <c r="BL94" s="207"/>
      <c r="BM94" s="207"/>
      <c r="BN94" s="207"/>
      <c r="BO94" s="207"/>
      <c r="BP94" s="207"/>
      <c r="BQ94" s="207"/>
      <c r="BR94" s="207"/>
      <c r="BS94" s="207"/>
      <c r="BT94" s="207"/>
      <c r="BU94" s="211"/>
      <c r="BV94" s="207"/>
      <c r="BW94" s="207"/>
      <c r="BX94" s="207"/>
      <c r="BY94" s="207"/>
      <c r="BZ94" s="207"/>
      <c r="CA94" s="207"/>
      <c r="CB94" s="207"/>
      <c r="CC94" s="207"/>
      <c r="CD94" s="207"/>
      <c r="CE94" s="207"/>
      <c r="CF94" s="207"/>
      <c r="CG94" s="207"/>
      <c r="CH94" s="207"/>
      <c r="CI94" s="207"/>
      <c r="CJ94" s="207"/>
      <c r="CK94" s="207"/>
      <c r="CL94" s="207"/>
      <c r="CM94" s="207"/>
    </row>
    <row r="95" spans="1:91" ht="12" customHeight="1" x14ac:dyDescent="0.25">
      <c r="A95" s="206"/>
      <c r="B95" s="207"/>
      <c r="C95" s="207"/>
      <c r="D95" s="207"/>
      <c r="E95" s="207"/>
      <c r="F95" s="207"/>
      <c r="G95" s="207"/>
      <c r="H95" s="207"/>
      <c r="I95" s="207"/>
      <c r="J95" s="207"/>
      <c r="K95" s="207"/>
      <c r="L95" s="207"/>
      <c r="M95" s="207"/>
      <c r="N95" s="207"/>
      <c r="O95" s="207"/>
      <c r="P95" s="207"/>
      <c r="Q95" s="207"/>
      <c r="R95" s="207"/>
      <c r="S95" s="207"/>
      <c r="T95" s="207"/>
      <c r="U95" s="207"/>
      <c r="V95" s="207"/>
      <c r="W95" s="207"/>
      <c r="X95" s="207"/>
      <c r="Y95" s="207"/>
      <c r="Z95" s="207"/>
      <c r="AA95" s="208"/>
      <c r="AB95" s="208"/>
      <c r="AC95" s="209"/>
      <c r="AD95" s="209"/>
      <c r="AE95" s="209"/>
      <c r="AF95" s="209"/>
      <c r="AG95" s="209"/>
      <c r="AH95" s="209"/>
      <c r="AI95" s="209"/>
      <c r="AJ95" s="209"/>
      <c r="AK95" s="207"/>
      <c r="AL95" s="207"/>
      <c r="AM95" s="207"/>
      <c r="AN95" s="207"/>
      <c r="AO95" s="207"/>
      <c r="AP95" s="207"/>
      <c r="AQ95" s="207"/>
      <c r="AR95" s="207"/>
      <c r="AS95" s="207"/>
      <c r="AT95" s="207"/>
      <c r="AU95" s="207"/>
      <c r="AV95" s="207"/>
      <c r="AW95" s="207"/>
      <c r="AX95" s="207"/>
      <c r="AY95" s="207"/>
      <c r="AZ95" s="207"/>
      <c r="BA95" s="207"/>
      <c r="BB95" s="207"/>
      <c r="BC95" s="207"/>
      <c r="BD95" s="207"/>
      <c r="BE95" s="207"/>
      <c r="BF95" s="207"/>
      <c r="BG95" s="207"/>
      <c r="BH95" s="207"/>
      <c r="BI95" s="207"/>
      <c r="BJ95" s="207"/>
      <c r="BK95" s="207"/>
      <c r="BL95" s="207"/>
      <c r="BM95" s="207"/>
      <c r="BN95" s="207"/>
      <c r="BO95" s="207"/>
      <c r="BP95" s="207"/>
      <c r="BQ95" s="207"/>
      <c r="BR95" s="207"/>
      <c r="BS95" s="207"/>
      <c r="BT95" s="207"/>
      <c r="BU95" s="211"/>
      <c r="BV95" s="207"/>
      <c r="BW95" s="207"/>
      <c r="BX95" s="207"/>
      <c r="BY95" s="207"/>
      <c r="BZ95" s="207"/>
      <c r="CA95" s="207"/>
      <c r="CB95" s="207"/>
      <c r="CC95" s="207"/>
      <c r="CD95" s="207"/>
      <c r="CE95" s="207"/>
      <c r="CF95" s="207"/>
      <c r="CG95" s="207"/>
      <c r="CH95" s="207"/>
      <c r="CI95" s="207"/>
      <c r="CJ95" s="207"/>
      <c r="CK95" s="207"/>
      <c r="CL95" s="207"/>
      <c r="CM95" s="207"/>
    </row>
    <row r="96" spans="1:91" ht="12" customHeight="1" x14ac:dyDescent="0.25">
      <c r="A96" s="206"/>
      <c r="B96" s="207"/>
      <c r="C96" s="207"/>
      <c r="D96" s="207"/>
      <c r="E96" s="207"/>
      <c r="F96" s="207"/>
      <c r="G96" s="207"/>
      <c r="H96" s="207"/>
      <c r="I96" s="207"/>
      <c r="J96" s="207"/>
      <c r="K96" s="207"/>
      <c r="L96" s="207"/>
      <c r="M96" s="207"/>
      <c r="N96" s="207"/>
      <c r="O96" s="207"/>
      <c r="P96" s="207"/>
      <c r="Q96" s="207"/>
      <c r="R96" s="207"/>
      <c r="S96" s="207"/>
      <c r="T96" s="207"/>
      <c r="U96" s="207"/>
      <c r="V96" s="207"/>
      <c r="W96" s="207"/>
      <c r="X96" s="207"/>
      <c r="Y96" s="207"/>
      <c r="Z96" s="207"/>
      <c r="AA96" s="208"/>
      <c r="AB96" s="208"/>
      <c r="AC96" s="209"/>
      <c r="AD96" s="209"/>
      <c r="AE96" s="209"/>
      <c r="AF96" s="209"/>
      <c r="AG96" s="209"/>
      <c r="AH96" s="209"/>
      <c r="AI96" s="209"/>
      <c r="AJ96" s="209"/>
      <c r="AK96" s="207"/>
      <c r="AL96" s="207"/>
      <c r="AM96" s="207"/>
      <c r="AN96" s="207"/>
      <c r="AO96" s="207"/>
      <c r="AP96" s="207"/>
      <c r="AQ96" s="207"/>
      <c r="AR96" s="207"/>
      <c r="AS96" s="207"/>
      <c r="AT96" s="207"/>
      <c r="AU96" s="207"/>
      <c r="AV96" s="207"/>
      <c r="AW96" s="207"/>
      <c r="AX96" s="207"/>
      <c r="AY96" s="207"/>
      <c r="AZ96" s="207"/>
      <c r="BA96" s="207"/>
      <c r="BB96" s="207"/>
      <c r="BC96" s="207"/>
      <c r="BD96" s="207"/>
      <c r="BE96" s="207"/>
      <c r="BF96" s="207"/>
      <c r="BG96" s="207"/>
      <c r="BH96" s="207"/>
      <c r="BI96" s="207"/>
      <c r="BJ96" s="207"/>
      <c r="BK96" s="207"/>
      <c r="BL96" s="207"/>
      <c r="BM96" s="207"/>
      <c r="BN96" s="207"/>
      <c r="BO96" s="207"/>
      <c r="BP96" s="207"/>
      <c r="BQ96" s="207"/>
      <c r="BR96" s="207"/>
      <c r="BS96" s="207"/>
      <c r="BT96" s="207"/>
      <c r="BU96" s="211"/>
      <c r="BV96" s="207"/>
      <c r="BW96" s="207"/>
      <c r="BX96" s="207"/>
      <c r="BY96" s="207"/>
      <c r="BZ96" s="207"/>
      <c r="CA96" s="207"/>
      <c r="CB96" s="207"/>
      <c r="CC96" s="207"/>
      <c r="CD96" s="207"/>
      <c r="CE96" s="207"/>
      <c r="CF96" s="207"/>
      <c r="CG96" s="207"/>
      <c r="CH96" s="207"/>
      <c r="CI96" s="207"/>
      <c r="CJ96" s="207"/>
      <c r="CK96" s="207"/>
      <c r="CL96" s="207"/>
      <c r="CM96" s="207"/>
    </row>
    <row r="97" spans="1:91" ht="12" customHeight="1" x14ac:dyDescent="0.25">
      <c r="A97" s="206"/>
      <c r="B97" s="207"/>
      <c r="C97" s="207"/>
      <c r="D97" s="207"/>
      <c r="E97" s="207"/>
      <c r="F97" s="207"/>
      <c r="G97" s="207"/>
      <c r="H97" s="207"/>
      <c r="I97" s="207"/>
      <c r="J97" s="207"/>
      <c r="K97" s="207"/>
      <c r="L97" s="207"/>
      <c r="M97" s="207"/>
      <c r="N97" s="207"/>
      <c r="O97" s="207"/>
      <c r="P97" s="207"/>
      <c r="Q97" s="207"/>
      <c r="R97" s="207"/>
      <c r="S97" s="207"/>
      <c r="T97" s="207"/>
      <c r="U97" s="207"/>
      <c r="V97" s="207"/>
      <c r="W97" s="207"/>
      <c r="X97" s="207"/>
      <c r="Y97" s="207"/>
      <c r="Z97" s="207"/>
      <c r="AA97" s="208"/>
      <c r="AB97" s="208"/>
      <c r="AC97" s="209"/>
      <c r="AD97" s="209"/>
      <c r="AE97" s="209"/>
      <c r="AF97" s="209"/>
      <c r="AG97" s="209"/>
      <c r="AH97" s="209"/>
      <c r="AI97" s="209"/>
      <c r="AJ97" s="209"/>
      <c r="AK97" s="207"/>
      <c r="AL97" s="207"/>
      <c r="AM97" s="207"/>
      <c r="AN97" s="207"/>
      <c r="AO97" s="207"/>
      <c r="AP97" s="207"/>
      <c r="AQ97" s="207"/>
      <c r="AR97" s="207"/>
      <c r="AS97" s="207"/>
      <c r="AT97" s="207"/>
      <c r="AU97" s="207"/>
      <c r="AV97" s="207"/>
      <c r="AW97" s="207"/>
      <c r="AX97" s="207"/>
      <c r="AY97" s="207"/>
      <c r="AZ97" s="207"/>
      <c r="BA97" s="207"/>
      <c r="BB97" s="207"/>
      <c r="BC97" s="207"/>
      <c r="BD97" s="207"/>
      <c r="BE97" s="207"/>
      <c r="BF97" s="207"/>
      <c r="BG97" s="207"/>
      <c r="BH97" s="207"/>
      <c r="BI97" s="207"/>
      <c r="BJ97" s="207"/>
      <c r="BK97" s="207"/>
      <c r="BL97" s="207"/>
      <c r="BM97" s="207"/>
      <c r="BN97" s="207"/>
      <c r="BO97" s="207"/>
      <c r="BP97" s="207"/>
      <c r="BQ97" s="207"/>
      <c r="BR97" s="207"/>
      <c r="BS97" s="207"/>
      <c r="BT97" s="207"/>
      <c r="BU97" s="211"/>
      <c r="BV97" s="207"/>
      <c r="BW97" s="207"/>
      <c r="BX97" s="207"/>
      <c r="BY97" s="207"/>
      <c r="BZ97" s="207"/>
      <c r="CA97" s="207"/>
      <c r="CB97" s="207"/>
      <c r="CC97" s="207"/>
      <c r="CD97" s="207"/>
      <c r="CE97" s="207"/>
      <c r="CF97" s="207"/>
      <c r="CG97" s="207"/>
      <c r="CH97" s="207"/>
      <c r="CI97" s="207"/>
      <c r="CJ97" s="207"/>
      <c r="CK97" s="207"/>
      <c r="CL97" s="207"/>
      <c r="CM97" s="207"/>
    </row>
    <row r="98" spans="1:91" ht="12" customHeight="1" x14ac:dyDescent="0.25">
      <c r="A98" s="206"/>
      <c r="B98" s="207"/>
      <c r="C98" s="207"/>
      <c r="D98" s="207"/>
      <c r="E98" s="207"/>
      <c r="F98" s="207"/>
      <c r="G98" s="207"/>
      <c r="H98" s="207"/>
      <c r="I98" s="207"/>
      <c r="J98" s="207"/>
      <c r="K98" s="207"/>
      <c r="L98" s="207"/>
      <c r="M98" s="207"/>
      <c r="N98" s="207"/>
      <c r="O98" s="207"/>
      <c r="P98" s="207"/>
      <c r="Q98" s="207"/>
      <c r="R98" s="207"/>
      <c r="S98" s="207"/>
      <c r="T98" s="207"/>
      <c r="U98" s="207"/>
      <c r="V98" s="207"/>
      <c r="W98" s="207"/>
      <c r="X98" s="207"/>
      <c r="Y98" s="207"/>
      <c r="Z98" s="207"/>
      <c r="AA98" s="208"/>
      <c r="AB98" s="208"/>
      <c r="AC98" s="209"/>
      <c r="AD98" s="209"/>
      <c r="AE98" s="209"/>
      <c r="AF98" s="209"/>
      <c r="AG98" s="209"/>
      <c r="AH98" s="209"/>
      <c r="AI98" s="209"/>
      <c r="AJ98" s="209"/>
      <c r="AK98" s="207"/>
      <c r="AL98" s="207"/>
      <c r="AM98" s="207"/>
      <c r="AN98" s="207"/>
      <c r="AO98" s="207"/>
      <c r="AP98" s="207"/>
      <c r="AQ98" s="207"/>
      <c r="AR98" s="207"/>
      <c r="AS98" s="207"/>
      <c r="AT98" s="207"/>
      <c r="AU98" s="207"/>
      <c r="AV98" s="207"/>
      <c r="AW98" s="207"/>
      <c r="AX98" s="207"/>
      <c r="AY98" s="207"/>
      <c r="AZ98" s="207"/>
      <c r="BA98" s="207"/>
      <c r="BB98" s="207"/>
      <c r="BC98" s="207"/>
      <c r="BD98" s="207"/>
      <c r="BE98" s="207"/>
      <c r="BF98" s="207"/>
      <c r="BG98" s="207"/>
      <c r="BH98" s="207"/>
      <c r="BI98" s="207"/>
      <c r="BJ98" s="207"/>
      <c r="BK98" s="207"/>
      <c r="BL98" s="207"/>
      <c r="BM98" s="207"/>
      <c r="BN98" s="207"/>
      <c r="BO98" s="207"/>
      <c r="BP98" s="207"/>
      <c r="BQ98" s="207"/>
      <c r="BR98" s="207"/>
      <c r="BS98" s="207"/>
      <c r="BT98" s="207"/>
      <c r="BU98" s="211"/>
      <c r="BV98" s="207"/>
      <c r="BW98" s="207"/>
      <c r="BX98" s="207"/>
      <c r="BY98" s="207"/>
      <c r="BZ98" s="207"/>
      <c r="CA98" s="207"/>
      <c r="CB98" s="207"/>
      <c r="CC98" s="207"/>
      <c r="CD98" s="207"/>
      <c r="CE98" s="207"/>
      <c r="CF98" s="207"/>
      <c r="CG98" s="207"/>
      <c r="CH98" s="207"/>
      <c r="CI98" s="207"/>
      <c r="CJ98" s="207"/>
      <c r="CK98" s="207"/>
      <c r="CL98" s="207"/>
      <c r="CM98" s="207"/>
    </row>
    <row r="99" spans="1:91" ht="12" customHeight="1" x14ac:dyDescent="0.25">
      <c r="A99" s="206"/>
      <c r="B99" s="207"/>
      <c r="C99" s="207"/>
      <c r="D99" s="207"/>
      <c r="E99" s="207"/>
      <c r="F99" s="207"/>
      <c r="G99" s="207"/>
      <c r="H99" s="207"/>
      <c r="I99" s="207"/>
      <c r="J99" s="207"/>
      <c r="K99" s="207"/>
      <c r="L99" s="207"/>
      <c r="M99" s="207"/>
      <c r="N99" s="207"/>
      <c r="O99" s="207"/>
      <c r="P99" s="207"/>
      <c r="Q99" s="207"/>
      <c r="R99" s="207"/>
      <c r="S99" s="207"/>
      <c r="T99" s="207"/>
      <c r="U99" s="207"/>
      <c r="V99" s="207"/>
      <c r="W99" s="207"/>
      <c r="X99" s="207"/>
      <c r="Y99" s="207"/>
      <c r="Z99" s="207"/>
      <c r="AA99" s="208"/>
      <c r="AB99" s="208"/>
      <c r="AC99" s="209"/>
      <c r="AD99" s="209"/>
      <c r="AE99" s="209"/>
      <c r="AF99" s="209"/>
      <c r="AG99" s="209"/>
      <c r="AH99" s="209"/>
      <c r="AI99" s="209"/>
      <c r="AJ99" s="209"/>
      <c r="AK99" s="207"/>
      <c r="AL99" s="207"/>
      <c r="AM99" s="207"/>
      <c r="AN99" s="207"/>
      <c r="AO99" s="207"/>
      <c r="AP99" s="207"/>
      <c r="AQ99" s="207"/>
      <c r="AR99" s="207"/>
      <c r="AS99" s="207"/>
      <c r="AT99" s="207"/>
      <c r="AU99" s="207"/>
      <c r="AV99" s="207"/>
      <c r="AW99" s="207"/>
      <c r="AX99" s="207"/>
      <c r="AY99" s="207"/>
      <c r="AZ99" s="207"/>
      <c r="BA99" s="207"/>
      <c r="BB99" s="207"/>
      <c r="BC99" s="207"/>
      <c r="BD99" s="207"/>
      <c r="BE99" s="207"/>
      <c r="BF99" s="207"/>
      <c r="BG99" s="207"/>
      <c r="BH99" s="207"/>
      <c r="BI99" s="207"/>
      <c r="BJ99" s="207"/>
      <c r="BK99" s="207"/>
      <c r="BL99" s="207"/>
      <c r="BM99" s="207"/>
      <c r="BN99" s="207"/>
      <c r="BO99" s="207"/>
      <c r="BP99" s="207"/>
      <c r="BQ99" s="207"/>
      <c r="BR99" s="207"/>
      <c r="BS99" s="207"/>
      <c r="BT99" s="207"/>
      <c r="BU99" s="211"/>
      <c r="BV99" s="207"/>
      <c r="BW99" s="207"/>
      <c r="BX99" s="207"/>
      <c r="BY99" s="207"/>
      <c r="BZ99" s="207"/>
      <c r="CA99" s="207"/>
      <c r="CB99" s="207"/>
      <c r="CC99" s="207"/>
      <c r="CD99" s="207"/>
      <c r="CE99" s="207"/>
      <c r="CF99" s="207"/>
      <c r="CG99" s="207"/>
      <c r="CH99" s="207"/>
      <c r="CI99" s="207"/>
      <c r="CJ99" s="207"/>
      <c r="CK99" s="207"/>
      <c r="CL99" s="207"/>
      <c r="CM99" s="207"/>
    </row>
    <row r="100" spans="1:91" ht="12" customHeight="1" x14ac:dyDescent="0.25">
      <c r="A100" s="206"/>
      <c r="B100" s="207"/>
      <c r="C100" s="207"/>
      <c r="D100" s="207"/>
      <c r="E100" s="207"/>
      <c r="F100" s="207"/>
      <c r="G100" s="207"/>
      <c r="H100" s="207"/>
      <c r="I100" s="207"/>
      <c r="J100" s="207"/>
      <c r="K100" s="207"/>
      <c r="L100" s="207"/>
      <c r="M100" s="207"/>
      <c r="N100" s="207"/>
      <c r="O100" s="207"/>
      <c r="P100" s="207"/>
      <c r="Q100" s="207"/>
      <c r="R100" s="207"/>
      <c r="S100" s="207"/>
      <c r="T100" s="207"/>
      <c r="U100" s="207"/>
      <c r="V100" s="207"/>
      <c r="W100" s="207"/>
      <c r="X100" s="207"/>
      <c r="Y100" s="207"/>
      <c r="Z100" s="207"/>
      <c r="AA100" s="208"/>
      <c r="AB100" s="208"/>
      <c r="AC100" s="209"/>
      <c r="AD100" s="209"/>
      <c r="AE100" s="209"/>
      <c r="AF100" s="209"/>
      <c r="AG100" s="209"/>
      <c r="AH100" s="209"/>
      <c r="AI100" s="209"/>
      <c r="AJ100" s="209"/>
      <c r="AK100" s="207"/>
      <c r="AL100" s="207"/>
      <c r="AM100" s="207"/>
      <c r="AN100" s="207"/>
      <c r="AO100" s="207"/>
      <c r="AP100" s="207"/>
      <c r="AQ100" s="207"/>
      <c r="AR100" s="207"/>
      <c r="AS100" s="207"/>
      <c r="AT100" s="207"/>
      <c r="AU100" s="207"/>
      <c r="AV100" s="207"/>
      <c r="AW100" s="207"/>
      <c r="AX100" s="207"/>
      <c r="AY100" s="207"/>
      <c r="AZ100" s="207"/>
      <c r="BA100" s="207"/>
      <c r="BB100" s="207"/>
      <c r="BC100" s="207"/>
      <c r="BD100" s="207"/>
      <c r="BE100" s="207"/>
      <c r="BF100" s="207"/>
      <c r="BG100" s="207"/>
      <c r="BH100" s="207"/>
      <c r="BI100" s="207"/>
      <c r="BJ100" s="207"/>
      <c r="BK100" s="207"/>
      <c r="BL100" s="207"/>
      <c r="BM100" s="207"/>
      <c r="BN100" s="207"/>
      <c r="BO100" s="207"/>
      <c r="BP100" s="207"/>
      <c r="BQ100" s="207"/>
      <c r="BR100" s="207"/>
      <c r="BS100" s="207"/>
      <c r="BT100" s="207"/>
      <c r="BU100" s="211"/>
      <c r="BV100" s="207"/>
      <c r="BW100" s="207"/>
      <c r="BX100" s="207"/>
      <c r="BY100" s="207"/>
      <c r="BZ100" s="207"/>
      <c r="CA100" s="207"/>
      <c r="CB100" s="207"/>
      <c r="CC100" s="207"/>
      <c r="CD100" s="207"/>
      <c r="CE100" s="207"/>
      <c r="CF100" s="207"/>
      <c r="CG100" s="207"/>
      <c r="CH100" s="207"/>
      <c r="CI100" s="207"/>
      <c r="CJ100" s="207"/>
      <c r="CK100" s="207"/>
      <c r="CL100" s="207"/>
      <c r="CM100" s="207"/>
    </row>
    <row r="101" spans="1:91" ht="12" customHeight="1" x14ac:dyDescent="0.25">
      <c r="A101" s="206"/>
      <c r="B101" s="207"/>
      <c r="C101" s="207"/>
      <c r="D101" s="207"/>
      <c r="E101" s="207"/>
      <c r="F101" s="207"/>
      <c r="G101" s="207"/>
      <c r="H101" s="207"/>
      <c r="I101" s="207"/>
      <c r="J101" s="207"/>
      <c r="K101" s="207"/>
      <c r="L101" s="207"/>
      <c r="M101" s="207"/>
      <c r="N101" s="207"/>
      <c r="O101" s="207"/>
      <c r="P101" s="207"/>
      <c r="Q101" s="207"/>
      <c r="R101" s="207"/>
      <c r="S101" s="207"/>
      <c r="T101" s="207"/>
      <c r="U101" s="207"/>
      <c r="V101" s="207"/>
      <c r="W101" s="207"/>
      <c r="X101" s="207"/>
      <c r="Y101" s="207"/>
      <c r="Z101" s="207"/>
      <c r="AA101" s="208"/>
      <c r="AB101" s="208"/>
      <c r="AC101" s="209"/>
      <c r="AD101" s="209"/>
      <c r="AE101" s="209"/>
      <c r="AF101" s="209"/>
      <c r="AG101" s="209"/>
      <c r="AH101" s="209"/>
      <c r="AI101" s="209"/>
      <c r="AJ101" s="209"/>
      <c r="AK101" s="207"/>
      <c r="AL101" s="207"/>
      <c r="AM101" s="207"/>
      <c r="AN101" s="207"/>
      <c r="AO101" s="207"/>
      <c r="AP101" s="207"/>
      <c r="AQ101" s="207"/>
      <c r="AR101" s="207"/>
      <c r="AS101" s="207"/>
      <c r="AT101" s="207"/>
      <c r="AU101" s="207"/>
      <c r="AV101" s="207"/>
      <c r="AW101" s="207"/>
      <c r="AX101" s="207"/>
      <c r="AY101" s="207"/>
      <c r="AZ101" s="207"/>
      <c r="BA101" s="207"/>
      <c r="BB101" s="207"/>
      <c r="BC101" s="207"/>
      <c r="BD101" s="207"/>
      <c r="BE101" s="207"/>
      <c r="BF101" s="207"/>
      <c r="BG101" s="207"/>
      <c r="BH101" s="207"/>
      <c r="BI101" s="207"/>
      <c r="BJ101" s="207"/>
      <c r="BK101" s="207"/>
      <c r="BL101" s="207"/>
      <c r="BM101" s="207"/>
      <c r="BN101" s="207"/>
      <c r="BO101" s="207"/>
      <c r="BP101" s="207"/>
      <c r="BQ101" s="207"/>
      <c r="BR101" s="207"/>
      <c r="BS101" s="207"/>
      <c r="BT101" s="207"/>
      <c r="BU101" s="211"/>
      <c r="BV101" s="207"/>
      <c r="BW101" s="207"/>
      <c r="BX101" s="207"/>
      <c r="BY101" s="207"/>
      <c r="BZ101" s="207"/>
      <c r="CA101" s="207"/>
      <c r="CB101" s="207"/>
      <c r="CC101" s="207"/>
      <c r="CD101" s="207"/>
      <c r="CE101" s="207"/>
      <c r="CF101" s="207"/>
      <c r="CG101" s="207"/>
      <c r="CH101" s="207"/>
      <c r="CI101" s="207"/>
      <c r="CJ101" s="207"/>
      <c r="CK101" s="207"/>
      <c r="CL101" s="207"/>
      <c r="CM101" s="207"/>
    </row>
    <row r="102" spans="1:91" ht="12" customHeight="1" x14ac:dyDescent="0.25">
      <c r="A102" s="206"/>
      <c r="B102" s="207"/>
      <c r="C102" s="207"/>
      <c r="D102" s="207"/>
      <c r="E102" s="207"/>
      <c r="F102" s="207"/>
      <c r="G102" s="207"/>
      <c r="H102" s="207"/>
      <c r="I102" s="207"/>
      <c r="J102" s="207"/>
      <c r="K102" s="207"/>
      <c r="L102" s="207"/>
      <c r="M102" s="207"/>
      <c r="N102" s="207"/>
      <c r="O102" s="207"/>
      <c r="P102" s="207"/>
      <c r="Q102" s="207"/>
      <c r="R102" s="207"/>
      <c r="S102" s="207"/>
      <c r="T102" s="207"/>
      <c r="U102" s="207"/>
      <c r="V102" s="207"/>
      <c r="W102" s="207"/>
      <c r="X102" s="207"/>
      <c r="Y102" s="207"/>
      <c r="Z102" s="207"/>
      <c r="AA102" s="208"/>
      <c r="AB102" s="208"/>
      <c r="AC102" s="209"/>
      <c r="AD102" s="209"/>
      <c r="AE102" s="209"/>
      <c r="AF102" s="209"/>
      <c r="AG102" s="209"/>
      <c r="AH102" s="209"/>
      <c r="AI102" s="209"/>
      <c r="AJ102" s="209"/>
      <c r="AK102" s="207"/>
      <c r="AL102" s="207"/>
      <c r="AM102" s="207"/>
      <c r="AN102" s="207"/>
      <c r="AO102" s="207"/>
      <c r="AP102" s="207"/>
      <c r="AQ102" s="207"/>
      <c r="AR102" s="207"/>
      <c r="AS102" s="207"/>
      <c r="AT102" s="207"/>
      <c r="AU102" s="207"/>
      <c r="AV102" s="207"/>
      <c r="AW102" s="207"/>
      <c r="AX102" s="207"/>
      <c r="AY102" s="207"/>
      <c r="AZ102" s="207"/>
      <c r="BA102" s="207"/>
      <c r="BB102" s="207"/>
      <c r="BC102" s="207"/>
      <c r="BD102" s="207"/>
      <c r="BE102" s="207"/>
      <c r="BF102" s="207"/>
      <c r="BG102" s="207"/>
      <c r="BH102" s="207"/>
      <c r="BI102" s="207"/>
      <c r="BJ102" s="207"/>
      <c r="BK102" s="207"/>
      <c r="BL102" s="207"/>
      <c r="BM102" s="207"/>
      <c r="BN102" s="207"/>
      <c r="BO102" s="207"/>
      <c r="BP102" s="207"/>
      <c r="BQ102" s="207"/>
      <c r="BR102" s="207"/>
      <c r="BS102" s="207"/>
      <c r="BT102" s="207"/>
      <c r="BU102" s="211"/>
      <c r="BV102" s="207"/>
      <c r="BW102" s="207"/>
      <c r="BX102" s="207"/>
      <c r="BY102" s="207"/>
      <c r="BZ102" s="207"/>
      <c r="CA102" s="207"/>
      <c r="CB102" s="207"/>
      <c r="CC102" s="207"/>
      <c r="CD102" s="207"/>
      <c r="CE102" s="207"/>
      <c r="CF102" s="207"/>
      <c r="CG102" s="207"/>
      <c r="CH102" s="207"/>
      <c r="CI102" s="207"/>
      <c r="CJ102" s="207"/>
      <c r="CK102" s="207"/>
      <c r="CL102" s="207"/>
      <c r="CM102" s="207"/>
    </row>
    <row r="103" spans="1:91" ht="12" customHeight="1" x14ac:dyDescent="0.25">
      <c r="A103" s="206"/>
      <c r="B103" s="207"/>
      <c r="C103" s="207"/>
      <c r="D103" s="207"/>
      <c r="E103" s="207"/>
      <c r="F103" s="207"/>
      <c r="G103" s="207"/>
      <c r="H103" s="207"/>
      <c r="I103" s="207"/>
      <c r="J103" s="207"/>
      <c r="K103" s="207"/>
      <c r="L103" s="207"/>
      <c r="M103" s="207"/>
      <c r="N103" s="207"/>
      <c r="O103" s="207"/>
      <c r="P103" s="207"/>
      <c r="Q103" s="207"/>
      <c r="R103" s="207"/>
      <c r="S103" s="207"/>
      <c r="T103" s="207"/>
      <c r="U103" s="207"/>
      <c r="V103" s="207"/>
      <c r="W103" s="207"/>
      <c r="X103" s="207"/>
      <c r="Y103" s="207"/>
      <c r="Z103" s="207"/>
      <c r="AA103" s="208"/>
      <c r="AB103" s="208"/>
      <c r="AC103" s="209"/>
      <c r="AD103" s="209"/>
      <c r="AE103" s="209"/>
      <c r="AF103" s="209"/>
      <c r="AG103" s="209"/>
      <c r="AH103" s="209"/>
      <c r="AI103" s="209"/>
      <c r="AJ103" s="209"/>
      <c r="AK103" s="207"/>
      <c r="AL103" s="207"/>
      <c r="AM103" s="207"/>
      <c r="AN103" s="207"/>
      <c r="AO103" s="207"/>
      <c r="AP103" s="207"/>
      <c r="AQ103" s="207"/>
      <c r="AR103" s="207"/>
      <c r="AS103" s="207"/>
      <c r="AT103" s="207"/>
      <c r="AU103" s="207"/>
      <c r="AV103" s="207"/>
      <c r="AW103" s="207"/>
      <c r="AX103" s="207"/>
      <c r="AY103" s="207"/>
      <c r="AZ103" s="207"/>
      <c r="BA103" s="207"/>
      <c r="BB103" s="207"/>
      <c r="BC103" s="207"/>
      <c r="BD103" s="207"/>
      <c r="BE103" s="207"/>
      <c r="BF103" s="207"/>
      <c r="BG103" s="207"/>
      <c r="BH103" s="207"/>
      <c r="BI103" s="207"/>
      <c r="BJ103" s="207"/>
      <c r="BK103" s="207"/>
      <c r="BL103" s="207"/>
      <c r="BM103" s="207"/>
      <c r="BN103" s="207"/>
      <c r="BO103" s="207"/>
      <c r="BP103" s="207"/>
      <c r="BQ103" s="207"/>
      <c r="BR103" s="207"/>
      <c r="BS103" s="207"/>
      <c r="BT103" s="207"/>
      <c r="BU103" s="211"/>
      <c r="BV103" s="207"/>
      <c r="BW103" s="207"/>
      <c r="BX103" s="207"/>
      <c r="BY103" s="207"/>
      <c r="BZ103" s="207"/>
      <c r="CA103" s="207"/>
      <c r="CB103" s="207"/>
      <c r="CC103" s="207"/>
      <c r="CD103" s="207"/>
      <c r="CE103" s="207"/>
      <c r="CF103" s="207"/>
      <c r="CG103" s="207"/>
      <c r="CH103" s="207"/>
      <c r="CI103" s="207"/>
      <c r="CJ103" s="207"/>
      <c r="CK103" s="207"/>
      <c r="CL103" s="207"/>
      <c r="CM103" s="207"/>
    </row>
    <row r="104" spans="1:91" ht="12" customHeight="1" x14ac:dyDescent="0.25">
      <c r="A104" s="206"/>
      <c r="B104" s="207"/>
      <c r="C104" s="207"/>
      <c r="D104" s="207"/>
      <c r="E104" s="207"/>
      <c r="F104" s="207"/>
      <c r="G104" s="207"/>
      <c r="H104" s="207"/>
      <c r="I104" s="207"/>
      <c r="J104" s="207"/>
      <c r="K104" s="207"/>
      <c r="L104" s="207"/>
      <c r="M104" s="207"/>
      <c r="N104" s="207"/>
      <c r="O104" s="207"/>
      <c r="P104" s="207"/>
      <c r="Q104" s="207"/>
      <c r="R104" s="207"/>
      <c r="S104" s="207"/>
      <c r="T104" s="207"/>
      <c r="U104" s="207"/>
      <c r="V104" s="207"/>
      <c r="W104" s="207"/>
      <c r="X104" s="207"/>
      <c r="Y104" s="207"/>
      <c r="Z104" s="207"/>
      <c r="AA104" s="208"/>
      <c r="AB104" s="208"/>
      <c r="AC104" s="209"/>
      <c r="AD104" s="209"/>
      <c r="AE104" s="209"/>
      <c r="AF104" s="209"/>
      <c r="AG104" s="209"/>
      <c r="AH104" s="209"/>
      <c r="AI104" s="209"/>
      <c r="AJ104" s="209"/>
      <c r="AK104" s="207"/>
      <c r="AL104" s="207"/>
      <c r="AM104" s="207"/>
      <c r="AN104" s="207"/>
      <c r="AO104" s="207"/>
      <c r="AP104" s="207"/>
      <c r="AQ104" s="207"/>
      <c r="AR104" s="207"/>
      <c r="AS104" s="207"/>
      <c r="AT104" s="207"/>
      <c r="AU104" s="207"/>
      <c r="AV104" s="207"/>
      <c r="AW104" s="207"/>
      <c r="AX104" s="207"/>
      <c r="AY104" s="207"/>
      <c r="AZ104" s="207"/>
      <c r="BA104" s="207"/>
      <c r="BB104" s="207"/>
      <c r="BC104" s="207"/>
      <c r="BD104" s="207"/>
      <c r="BE104" s="207"/>
      <c r="BF104" s="207"/>
      <c r="BG104" s="207"/>
      <c r="BH104" s="207"/>
      <c r="BI104" s="207"/>
      <c r="BJ104" s="207"/>
      <c r="BK104" s="207"/>
      <c r="BL104" s="207"/>
      <c r="BM104" s="207"/>
      <c r="BN104" s="207"/>
      <c r="BO104" s="207"/>
      <c r="BP104" s="207"/>
      <c r="BQ104" s="207"/>
      <c r="BR104" s="207"/>
      <c r="BS104" s="207"/>
      <c r="BT104" s="207"/>
      <c r="BU104" s="211"/>
      <c r="BV104" s="207"/>
      <c r="BW104" s="207"/>
      <c r="BX104" s="207"/>
      <c r="BY104" s="207"/>
      <c r="BZ104" s="207"/>
      <c r="CA104" s="207"/>
      <c r="CB104" s="207"/>
      <c r="CC104" s="207"/>
      <c r="CD104" s="207"/>
      <c r="CE104" s="207"/>
      <c r="CF104" s="207"/>
      <c r="CG104" s="207"/>
      <c r="CH104" s="207"/>
      <c r="CI104" s="207"/>
      <c r="CJ104" s="207"/>
      <c r="CK104" s="207"/>
      <c r="CL104" s="207"/>
      <c r="CM104" s="207"/>
    </row>
    <row r="105" spans="1:91" ht="12" customHeight="1" x14ac:dyDescent="0.25">
      <c r="A105" s="206"/>
      <c r="B105" s="207"/>
      <c r="C105" s="207"/>
      <c r="D105" s="207"/>
      <c r="E105" s="207"/>
      <c r="F105" s="207"/>
      <c r="G105" s="207"/>
      <c r="H105" s="207"/>
      <c r="I105" s="207"/>
      <c r="J105" s="207"/>
      <c r="K105" s="207"/>
      <c r="L105" s="207"/>
      <c r="M105" s="207"/>
      <c r="N105" s="207"/>
      <c r="O105" s="207"/>
      <c r="P105" s="207"/>
      <c r="Q105" s="207"/>
      <c r="R105" s="207"/>
      <c r="S105" s="207"/>
      <c r="T105" s="207"/>
      <c r="U105" s="207"/>
      <c r="V105" s="207"/>
      <c r="W105" s="207"/>
      <c r="X105" s="207"/>
      <c r="Y105" s="207"/>
      <c r="Z105" s="207"/>
      <c r="AA105" s="208"/>
      <c r="AB105" s="208"/>
      <c r="AC105" s="209"/>
      <c r="AD105" s="209"/>
      <c r="AE105" s="209"/>
      <c r="AF105" s="209"/>
      <c r="AG105" s="209"/>
      <c r="AH105" s="209"/>
      <c r="AI105" s="209"/>
      <c r="AJ105" s="209"/>
      <c r="AK105" s="207"/>
      <c r="AL105" s="207"/>
      <c r="AM105" s="207"/>
      <c r="AN105" s="207"/>
      <c r="AO105" s="207"/>
      <c r="AP105" s="207"/>
      <c r="AQ105" s="207"/>
      <c r="AR105" s="207"/>
      <c r="AS105" s="207"/>
      <c r="AT105" s="207"/>
      <c r="AU105" s="207"/>
      <c r="AV105" s="207"/>
      <c r="AW105" s="207"/>
      <c r="AX105" s="207"/>
      <c r="AY105" s="207"/>
      <c r="AZ105" s="207"/>
      <c r="BA105" s="207"/>
      <c r="BB105" s="207"/>
      <c r="BC105" s="207"/>
      <c r="BD105" s="207"/>
      <c r="BE105" s="207"/>
      <c r="BF105" s="207"/>
      <c r="BG105" s="207"/>
      <c r="BH105" s="207"/>
      <c r="BI105" s="207"/>
      <c r="BJ105" s="207"/>
      <c r="BK105" s="207"/>
      <c r="BL105" s="207"/>
      <c r="BM105" s="207"/>
      <c r="BN105" s="207"/>
      <c r="BO105" s="207"/>
      <c r="BP105" s="207"/>
      <c r="BQ105" s="207"/>
      <c r="BR105" s="207"/>
      <c r="BS105" s="207"/>
      <c r="BT105" s="207"/>
      <c r="BU105" s="211"/>
      <c r="BV105" s="207"/>
      <c r="BW105" s="207"/>
      <c r="BX105" s="207"/>
      <c r="BY105" s="207"/>
      <c r="BZ105" s="207"/>
      <c r="CA105" s="207"/>
      <c r="CB105" s="207"/>
      <c r="CC105" s="207"/>
      <c r="CD105" s="207"/>
      <c r="CE105" s="207"/>
      <c r="CF105" s="207"/>
      <c r="CG105" s="207"/>
      <c r="CH105" s="207"/>
      <c r="CI105" s="207"/>
      <c r="CJ105" s="207"/>
      <c r="CK105" s="207"/>
      <c r="CL105" s="207"/>
      <c r="CM105" s="207"/>
    </row>
    <row r="106" spans="1:91" ht="12" customHeight="1" x14ac:dyDescent="0.25">
      <c r="A106" s="206"/>
      <c r="B106" s="207"/>
      <c r="C106" s="207"/>
      <c r="D106" s="207"/>
      <c r="E106" s="207"/>
      <c r="F106" s="207"/>
      <c r="G106" s="207"/>
      <c r="H106" s="207"/>
      <c r="I106" s="207"/>
      <c r="J106" s="207"/>
      <c r="K106" s="207"/>
      <c r="L106" s="207"/>
      <c r="M106" s="207"/>
      <c r="N106" s="207"/>
      <c r="O106" s="207"/>
      <c r="P106" s="207"/>
      <c r="Q106" s="207"/>
      <c r="R106" s="207"/>
      <c r="S106" s="207"/>
      <c r="T106" s="207"/>
      <c r="U106" s="207"/>
      <c r="V106" s="207"/>
      <c r="W106" s="207"/>
      <c r="X106" s="207"/>
      <c r="Y106" s="207"/>
      <c r="Z106" s="207"/>
      <c r="AA106" s="208"/>
      <c r="AB106" s="208"/>
      <c r="AC106" s="209"/>
      <c r="AD106" s="209"/>
      <c r="AE106" s="209"/>
      <c r="AF106" s="209"/>
      <c r="AG106" s="209"/>
      <c r="AH106" s="209"/>
      <c r="AI106" s="209"/>
      <c r="AJ106" s="209"/>
      <c r="AK106" s="207"/>
      <c r="AL106" s="207"/>
      <c r="AM106" s="207"/>
      <c r="AN106" s="207"/>
      <c r="AO106" s="207"/>
      <c r="AP106" s="207"/>
      <c r="AQ106" s="207"/>
      <c r="AR106" s="207"/>
      <c r="AS106" s="207"/>
      <c r="AT106" s="207"/>
      <c r="AU106" s="207"/>
      <c r="AV106" s="207"/>
      <c r="AW106" s="207"/>
      <c r="AX106" s="207"/>
      <c r="AY106" s="207"/>
      <c r="AZ106" s="207"/>
      <c r="BA106" s="207"/>
      <c r="BB106" s="207"/>
      <c r="BC106" s="207"/>
      <c r="BD106" s="207"/>
      <c r="BE106" s="207"/>
      <c r="BF106" s="207"/>
      <c r="BG106" s="207"/>
      <c r="BH106" s="207"/>
      <c r="BI106" s="207"/>
      <c r="BJ106" s="207"/>
      <c r="BK106" s="207"/>
      <c r="BL106" s="207"/>
      <c r="BM106" s="207"/>
      <c r="BN106" s="207"/>
      <c r="BO106" s="207"/>
      <c r="BP106" s="207"/>
      <c r="BQ106" s="207"/>
      <c r="BR106" s="207"/>
      <c r="BS106" s="207"/>
      <c r="BT106" s="207"/>
      <c r="BU106" s="211"/>
      <c r="BV106" s="207"/>
      <c r="BW106" s="207"/>
      <c r="BX106" s="207"/>
      <c r="BY106" s="207"/>
      <c r="BZ106" s="207"/>
      <c r="CA106" s="207"/>
      <c r="CB106" s="207"/>
      <c r="CC106" s="207"/>
      <c r="CD106" s="207"/>
      <c r="CE106" s="207"/>
      <c r="CF106" s="207"/>
      <c r="CG106" s="207"/>
      <c r="CH106" s="207"/>
      <c r="CI106" s="207"/>
      <c r="CJ106" s="207"/>
      <c r="CK106" s="207"/>
      <c r="CL106" s="207"/>
      <c r="CM106" s="207"/>
    </row>
    <row r="107" spans="1:91" ht="12" customHeight="1" x14ac:dyDescent="0.25">
      <c r="A107" s="206"/>
      <c r="B107" s="207"/>
      <c r="C107" s="207"/>
      <c r="D107" s="207"/>
      <c r="E107" s="207"/>
      <c r="F107" s="207"/>
      <c r="G107" s="207"/>
      <c r="H107" s="207"/>
      <c r="I107" s="207"/>
      <c r="J107" s="207"/>
      <c r="K107" s="207"/>
      <c r="L107" s="207"/>
      <c r="M107" s="207"/>
      <c r="N107" s="207"/>
      <c r="O107" s="207"/>
      <c r="P107" s="207"/>
      <c r="Q107" s="207"/>
      <c r="R107" s="207"/>
      <c r="S107" s="207"/>
      <c r="T107" s="207"/>
      <c r="U107" s="207"/>
      <c r="V107" s="207"/>
      <c r="W107" s="207"/>
      <c r="X107" s="207"/>
      <c r="Y107" s="207"/>
      <c r="Z107" s="207"/>
      <c r="AA107" s="208"/>
      <c r="AB107" s="208"/>
      <c r="AC107" s="209"/>
      <c r="AD107" s="209"/>
      <c r="AE107" s="209"/>
      <c r="AF107" s="209"/>
      <c r="AG107" s="209"/>
      <c r="AH107" s="209"/>
      <c r="AI107" s="209"/>
      <c r="AJ107" s="209"/>
      <c r="AK107" s="207"/>
      <c r="AL107" s="207"/>
      <c r="AM107" s="207"/>
      <c r="AN107" s="207"/>
      <c r="AO107" s="207"/>
      <c r="AP107" s="207"/>
      <c r="AQ107" s="207"/>
      <c r="AR107" s="207"/>
      <c r="AS107" s="207"/>
      <c r="AT107" s="207"/>
      <c r="AU107" s="207"/>
      <c r="AV107" s="207"/>
      <c r="AW107" s="207"/>
      <c r="AX107" s="207"/>
      <c r="AY107" s="207"/>
      <c r="AZ107" s="207"/>
      <c r="BA107" s="207"/>
      <c r="BB107" s="207"/>
      <c r="BC107" s="207"/>
      <c r="BD107" s="207"/>
      <c r="BE107" s="207"/>
      <c r="BF107" s="207"/>
      <c r="BG107" s="207"/>
      <c r="BH107" s="207"/>
      <c r="BI107" s="207"/>
      <c r="BJ107" s="207"/>
      <c r="BK107" s="207"/>
      <c r="BL107" s="207"/>
      <c r="BM107" s="207"/>
      <c r="BN107" s="207"/>
      <c r="BO107" s="207"/>
      <c r="BP107" s="207"/>
      <c r="BQ107" s="207"/>
      <c r="BR107" s="207"/>
      <c r="BS107" s="207"/>
      <c r="BT107" s="207"/>
      <c r="BU107" s="211"/>
      <c r="BV107" s="207"/>
      <c r="BW107" s="207"/>
      <c r="BX107" s="207"/>
      <c r="BY107" s="207"/>
      <c r="BZ107" s="207"/>
      <c r="CA107" s="207"/>
      <c r="CB107" s="207"/>
      <c r="CC107" s="207"/>
      <c r="CD107" s="207"/>
      <c r="CE107" s="207"/>
      <c r="CF107" s="207"/>
      <c r="CG107" s="207"/>
      <c r="CH107" s="207"/>
      <c r="CI107" s="207"/>
      <c r="CJ107" s="207"/>
      <c r="CK107" s="207"/>
      <c r="CL107" s="207"/>
      <c r="CM107" s="207"/>
    </row>
    <row r="108" spans="1:91" ht="12" customHeight="1" x14ac:dyDescent="0.25">
      <c r="A108" s="206"/>
      <c r="B108" s="207"/>
      <c r="C108" s="207"/>
      <c r="D108" s="207"/>
      <c r="E108" s="207"/>
      <c r="F108" s="207"/>
      <c r="G108" s="207"/>
      <c r="H108" s="207"/>
      <c r="I108" s="207"/>
      <c r="J108" s="207"/>
      <c r="K108" s="207"/>
      <c r="L108" s="207"/>
      <c r="M108" s="207"/>
      <c r="N108" s="207"/>
      <c r="O108" s="207"/>
      <c r="P108" s="207"/>
      <c r="Q108" s="207"/>
      <c r="R108" s="207"/>
      <c r="S108" s="207"/>
      <c r="T108" s="207"/>
      <c r="U108" s="207"/>
      <c r="V108" s="207"/>
      <c r="W108" s="207"/>
      <c r="X108" s="207"/>
      <c r="Y108" s="207"/>
      <c r="Z108" s="207"/>
      <c r="AA108" s="208"/>
      <c r="AB108" s="208"/>
      <c r="AC108" s="209"/>
      <c r="AD108" s="209"/>
      <c r="AE108" s="209"/>
      <c r="AF108" s="209"/>
      <c r="AG108" s="209"/>
      <c r="AH108" s="209"/>
      <c r="AI108" s="209"/>
      <c r="AJ108" s="209"/>
      <c r="AK108" s="207"/>
      <c r="AL108" s="207"/>
      <c r="AM108" s="207"/>
      <c r="AN108" s="207"/>
      <c r="AO108" s="207"/>
      <c r="AP108" s="207"/>
      <c r="AQ108" s="207"/>
      <c r="AR108" s="207"/>
      <c r="AS108" s="207"/>
      <c r="AT108" s="207"/>
      <c r="AU108" s="207"/>
      <c r="AV108" s="207"/>
      <c r="AW108" s="207"/>
      <c r="AX108" s="207"/>
      <c r="AY108" s="207"/>
      <c r="AZ108" s="207"/>
      <c r="BA108" s="207"/>
      <c r="BB108" s="207"/>
      <c r="BC108" s="207"/>
      <c r="BD108" s="207"/>
      <c r="BE108" s="207"/>
      <c r="BF108" s="207"/>
      <c r="BG108" s="207"/>
      <c r="BH108" s="207"/>
      <c r="BI108" s="207"/>
      <c r="BJ108" s="207"/>
      <c r="BK108" s="207"/>
      <c r="BL108" s="207"/>
      <c r="BM108" s="207"/>
      <c r="BN108" s="207"/>
      <c r="BO108" s="207"/>
      <c r="BP108" s="207"/>
      <c r="BQ108" s="207"/>
      <c r="BR108" s="207"/>
      <c r="BS108" s="207"/>
      <c r="BT108" s="207"/>
      <c r="BU108" s="211"/>
      <c r="BV108" s="207"/>
      <c r="BW108" s="207"/>
      <c r="BX108" s="207"/>
      <c r="BY108" s="207"/>
      <c r="BZ108" s="207"/>
      <c r="CA108" s="207"/>
      <c r="CB108" s="207"/>
      <c r="CC108" s="207"/>
      <c r="CD108" s="207"/>
      <c r="CE108" s="207"/>
      <c r="CF108" s="207"/>
      <c r="CG108" s="207"/>
      <c r="CH108" s="207"/>
      <c r="CI108" s="207"/>
      <c r="CJ108" s="207"/>
      <c r="CK108" s="207"/>
      <c r="CL108" s="207"/>
      <c r="CM108" s="207"/>
    </row>
    <row r="109" spans="1:91" ht="12" customHeight="1" x14ac:dyDescent="0.25">
      <c r="A109" s="206"/>
      <c r="B109" s="207"/>
      <c r="C109" s="207"/>
      <c r="D109" s="207"/>
      <c r="E109" s="207"/>
      <c r="F109" s="207"/>
      <c r="G109" s="207"/>
      <c r="H109" s="207"/>
      <c r="I109" s="207"/>
      <c r="J109" s="207"/>
      <c r="K109" s="207"/>
      <c r="L109" s="207"/>
      <c r="M109" s="207"/>
      <c r="N109" s="207"/>
      <c r="O109" s="207"/>
      <c r="P109" s="207"/>
      <c r="Q109" s="207"/>
      <c r="R109" s="207"/>
      <c r="S109" s="207"/>
      <c r="T109" s="207"/>
      <c r="U109" s="207"/>
      <c r="V109" s="207"/>
      <c r="W109" s="207"/>
      <c r="X109" s="207"/>
      <c r="Y109" s="207"/>
      <c r="Z109" s="207"/>
      <c r="AA109" s="208"/>
      <c r="AB109" s="208"/>
      <c r="AC109" s="209"/>
      <c r="AD109" s="209"/>
      <c r="AE109" s="209"/>
      <c r="AF109" s="209"/>
      <c r="AG109" s="209"/>
      <c r="AH109" s="209"/>
      <c r="AI109" s="209"/>
      <c r="AJ109" s="209"/>
      <c r="AK109" s="207"/>
      <c r="AL109" s="207"/>
      <c r="AM109" s="207"/>
      <c r="AN109" s="207"/>
      <c r="AO109" s="207"/>
      <c r="AP109" s="207"/>
      <c r="AQ109" s="207"/>
      <c r="AR109" s="207"/>
      <c r="AS109" s="207"/>
      <c r="AT109" s="207"/>
      <c r="AU109" s="207"/>
      <c r="AV109" s="207"/>
      <c r="AW109" s="207"/>
      <c r="AX109" s="207"/>
      <c r="AY109" s="207"/>
      <c r="AZ109" s="207"/>
      <c r="BA109" s="207"/>
      <c r="BB109" s="207"/>
      <c r="BC109" s="207"/>
      <c r="BD109" s="207"/>
      <c r="BE109" s="207"/>
      <c r="BF109" s="207"/>
      <c r="BG109" s="207"/>
      <c r="BH109" s="207"/>
      <c r="BI109" s="207"/>
      <c r="BJ109" s="207"/>
      <c r="BK109" s="207"/>
      <c r="BL109" s="207"/>
      <c r="BM109" s="207"/>
      <c r="BN109" s="207"/>
      <c r="BO109" s="207"/>
      <c r="BP109" s="207"/>
      <c r="BQ109" s="207"/>
      <c r="BR109" s="207"/>
      <c r="BS109" s="207"/>
      <c r="BT109" s="207"/>
      <c r="BU109" s="211"/>
      <c r="BV109" s="207"/>
      <c r="BW109" s="207"/>
      <c r="BX109" s="207"/>
      <c r="BY109" s="207"/>
      <c r="BZ109" s="207"/>
      <c r="CA109" s="207"/>
      <c r="CB109" s="207"/>
      <c r="CC109" s="207"/>
      <c r="CD109" s="207"/>
      <c r="CE109" s="207"/>
      <c r="CF109" s="207"/>
      <c r="CG109" s="207"/>
      <c r="CH109" s="207"/>
      <c r="CI109" s="207"/>
      <c r="CJ109" s="207"/>
      <c r="CK109" s="207"/>
      <c r="CL109" s="207"/>
      <c r="CM109" s="207"/>
    </row>
    <row r="110" spans="1:91" ht="12" customHeight="1" x14ac:dyDescent="0.25">
      <c r="A110" s="206"/>
      <c r="B110" s="207"/>
      <c r="C110" s="207"/>
      <c r="D110" s="207"/>
      <c r="E110" s="207"/>
      <c r="F110" s="207"/>
      <c r="G110" s="207"/>
      <c r="H110" s="207"/>
      <c r="I110" s="207"/>
      <c r="J110" s="207"/>
      <c r="K110" s="207"/>
      <c r="L110" s="207"/>
      <c r="M110" s="207"/>
      <c r="N110" s="207"/>
      <c r="O110" s="207"/>
      <c r="P110" s="207"/>
      <c r="Q110" s="207"/>
      <c r="R110" s="207"/>
      <c r="S110" s="207"/>
      <c r="T110" s="207"/>
      <c r="U110" s="207"/>
      <c r="V110" s="207"/>
      <c r="W110" s="207"/>
      <c r="X110" s="207"/>
      <c r="Y110" s="207"/>
      <c r="Z110" s="207"/>
      <c r="AA110" s="208"/>
      <c r="AB110" s="208"/>
      <c r="AC110" s="209"/>
      <c r="AD110" s="209"/>
      <c r="AE110" s="209"/>
      <c r="AF110" s="209"/>
      <c r="AG110" s="209"/>
      <c r="AH110" s="209"/>
      <c r="AI110" s="209"/>
      <c r="AJ110" s="209"/>
      <c r="AK110" s="207"/>
      <c r="AL110" s="207"/>
      <c r="AM110" s="207"/>
      <c r="AN110" s="207"/>
      <c r="AO110" s="207"/>
      <c r="AP110" s="207"/>
      <c r="AQ110" s="207"/>
      <c r="AR110" s="207"/>
      <c r="AS110" s="207"/>
      <c r="AT110" s="207"/>
      <c r="AU110" s="207"/>
      <c r="AV110" s="207"/>
      <c r="AW110" s="207"/>
      <c r="AX110" s="207"/>
      <c r="AY110" s="207"/>
      <c r="AZ110" s="207"/>
      <c r="BA110" s="207"/>
      <c r="BB110" s="207"/>
      <c r="BC110" s="207"/>
      <c r="BD110" s="207"/>
      <c r="BE110" s="207"/>
      <c r="BF110" s="207"/>
      <c r="BG110" s="207"/>
      <c r="BH110" s="207"/>
      <c r="BI110" s="207"/>
      <c r="BJ110" s="207"/>
      <c r="BK110" s="207"/>
      <c r="BL110" s="207"/>
      <c r="BM110" s="207"/>
      <c r="BN110" s="207"/>
      <c r="BO110" s="207"/>
      <c r="BP110" s="207"/>
      <c r="BQ110" s="207"/>
      <c r="BR110" s="207"/>
      <c r="BS110" s="207"/>
      <c r="BT110" s="207"/>
      <c r="BU110" s="211"/>
      <c r="BV110" s="207"/>
      <c r="BW110" s="207"/>
      <c r="BX110" s="207"/>
      <c r="BY110" s="207"/>
      <c r="BZ110" s="207"/>
      <c r="CA110" s="207"/>
      <c r="CB110" s="207"/>
      <c r="CC110" s="207"/>
      <c r="CD110" s="207"/>
      <c r="CE110" s="207"/>
      <c r="CF110" s="207"/>
      <c r="CG110" s="207"/>
      <c r="CH110" s="207"/>
      <c r="CI110" s="207"/>
      <c r="CJ110" s="207"/>
      <c r="CK110" s="207"/>
      <c r="CL110" s="207"/>
      <c r="CM110" s="207"/>
    </row>
    <row r="111" spans="1:91" ht="12" customHeight="1" x14ac:dyDescent="0.25">
      <c r="A111" s="206"/>
      <c r="B111" s="207"/>
      <c r="C111" s="207"/>
      <c r="D111" s="207"/>
      <c r="E111" s="207"/>
      <c r="F111" s="207"/>
      <c r="G111" s="207"/>
      <c r="H111" s="207"/>
      <c r="I111" s="207"/>
      <c r="J111" s="207"/>
      <c r="K111" s="207"/>
      <c r="L111" s="207"/>
      <c r="M111" s="207"/>
      <c r="N111" s="207"/>
      <c r="O111" s="207"/>
      <c r="P111" s="207"/>
      <c r="Q111" s="207"/>
      <c r="R111" s="207"/>
      <c r="S111" s="207"/>
      <c r="T111" s="207"/>
      <c r="U111" s="207"/>
      <c r="V111" s="207"/>
      <c r="W111" s="207"/>
      <c r="X111" s="207"/>
      <c r="Y111" s="207"/>
      <c r="Z111" s="207"/>
      <c r="AA111" s="208"/>
      <c r="AB111" s="208"/>
      <c r="AC111" s="209"/>
      <c r="AD111" s="209"/>
      <c r="AE111" s="209"/>
      <c r="AF111" s="209"/>
      <c r="AG111" s="209"/>
      <c r="AH111" s="209"/>
      <c r="AI111" s="209"/>
      <c r="AJ111" s="209"/>
      <c r="AK111" s="207"/>
      <c r="AL111" s="207"/>
      <c r="AM111" s="207"/>
      <c r="AN111" s="207"/>
      <c r="AO111" s="207"/>
      <c r="AP111" s="207"/>
      <c r="AQ111" s="207"/>
      <c r="AR111" s="207"/>
      <c r="AS111" s="207"/>
      <c r="AT111" s="207"/>
      <c r="AU111" s="207"/>
      <c r="AV111" s="207"/>
      <c r="AW111" s="207"/>
      <c r="AX111" s="207"/>
      <c r="AY111" s="207"/>
      <c r="AZ111" s="207"/>
      <c r="BA111" s="207"/>
      <c r="BB111" s="207"/>
      <c r="BC111" s="207"/>
      <c r="BD111" s="207"/>
      <c r="BE111" s="207"/>
      <c r="BF111" s="207"/>
      <c r="BG111" s="207"/>
      <c r="BH111" s="207"/>
      <c r="BI111" s="207"/>
      <c r="BJ111" s="207"/>
      <c r="BK111" s="207"/>
      <c r="BL111" s="207"/>
      <c r="BM111" s="207"/>
      <c r="BN111" s="207"/>
      <c r="BO111" s="207"/>
      <c r="BP111" s="207"/>
      <c r="BQ111" s="207"/>
      <c r="BR111" s="207"/>
      <c r="BS111" s="207"/>
      <c r="BT111" s="207"/>
      <c r="BU111" s="211"/>
      <c r="BV111" s="207"/>
      <c r="BW111" s="207"/>
      <c r="BX111" s="207"/>
      <c r="BY111" s="207"/>
      <c r="BZ111" s="207"/>
      <c r="CA111" s="207"/>
      <c r="CB111" s="207"/>
      <c r="CC111" s="207"/>
      <c r="CD111" s="207"/>
      <c r="CE111" s="207"/>
      <c r="CF111" s="207"/>
      <c r="CG111" s="207"/>
      <c r="CH111" s="207"/>
      <c r="CI111" s="207"/>
      <c r="CJ111" s="207"/>
      <c r="CK111" s="207"/>
      <c r="CL111" s="207"/>
      <c r="CM111" s="207"/>
    </row>
    <row r="112" spans="1:91" ht="12" customHeight="1" x14ac:dyDescent="0.25">
      <c r="A112" s="206"/>
      <c r="B112" s="207"/>
      <c r="C112" s="207"/>
      <c r="D112" s="207"/>
      <c r="E112" s="207"/>
      <c r="F112" s="207"/>
      <c r="G112" s="207"/>
      <c r="H112" s="207"/>
      <c r="I112" s="207"/>
      <c r="J112" s="207"/>
      <c r="K112" s="207"/>
      <c r="L112" s="207"/>
      <c r="M112" s="207"/>
      <c r="N112" s="207"/>
      <c r="O112" s="207"/>
      <c r="P112" s="207"/>
      <c r="Q112" s="207"/>
      <c r="R112" s="207"/>
      <c r="S112" s="207"/>
      <c r="T112" s="207"/>
      <c r="U112" s="207"/>
      <c r="V112" s="207"/>
      <c r="W112" s="207"/>
      <c r="X112" s="207"/>
      <c r="Y112" s="207"/>
      <c r="Z112" s="207"/>
      <c r="AA112" s="208"/>
      <c r="AB112" s="208"/>
      <c r="AC112" s="209"/>
      <c r="AD112" s="209"/>
      <c r="AE112" s="209"/>
      <c r="AF112" s="209"/>
      <c r="AG112" s="209"/>
      <c r="AH112" s="209"/>
      <c r="AI112" s="209"/>
      <c r="AJ112" s="209"/>
      <c r="AK112" s="207"/>
      <c r="AL112" s="207"/>
      <c r="AM112" s="207"/>
      <c r="AN112" s="207"/>
      <c r="AO112" s="207"/>
      <c r="AP112" s="207"/>
      <c r="AQ112" s="207"/>
      <c r="AR112" s="207"/>
      <c r="AS112" s="207"/>
      <c r="AT112" s="207"/>
      <c r="AU112" s="207"/>
      <c r="AV112" s="207"/>
      <c r="AW112" s="207"/>
      <c r="AX112" s="207"/>
      <c r="AY112" s="207"/>
      <c r="AZ112" s="207"/>
      <c r="BA112" s="207"/>
      <c r="BB112" s="207"/>
      <c r="BC112" s="207"/>
      <c r="BD112" s="207"/>
      <c r="BE112" s="207"/>
      <c r="BF112" s="207"/>
      <c r="BG112" s="207"/>
      <c r="BH112" s="207"/>
      <c r="BI112" s="207"/>
      <c r="BJ112" s="207"/>
      <c r="BK112" s="207"/>
      <c r="BL112" s="207"/>
      <c r="BM112" s="207"/>
      <c r="BN112" s="207"/>
      <c r="BO112" s="207"/>
      <c r="BP112" s="207"/>
      <c r="BQ112" s="207"/>
      <c r="BR112" s="207"/>
      <c r="BS112" s="207"/>
      <c r="BT112" s="207"/>
      <c r="BU112" s="211"/>
      <c r="BV112" s="207"/>
      <c r="BW112" s="207"/>
      <c r="BX112" s="207"/>
      <c r="BY112" s="207"/>
      <c r="BZ112" s="207"/>
      <c r="CA112" s="207"/>
      <c r="CB112" s="207"/>
      <c r="CC112" s="207"/>
      <c r="CD112" s="207"/>
      <c r="CE112" s="207"/>
      <c r="CF112" s="207"/>
      <c r="CG112" s="207"/>
      <c r="CH112" s="207"/>
      <c r="CI112" s="207"/>
      <c r="CJ112" s="207"/>
      <c r="CK112" s="207"/>
      <c r="CL112" s="207"/>
      <c r="CM112" s="207"/>
    </row>
    <row r="113" spans="1:91" ht="12" customHeight="1" x14ac:dyDescent="0.25">
      <c r="A113" s="206"/>
      <c r="B113" s="207"/>
      <c r="C113" s="207"/>
      <c r="D113" s="207"/>
      <c r="E113" s="207"/>
      <c r="F113" s="207"/>
      <c r="G113" s="207"/>
      <c r="H113" s="207"/>
      <c r="I113" s="207"/>
      <c r="J113" s="207"/>
      <c r="K113" s="207"/>
      <c r="L113" s="207"/>
      <c r="M113" s="207"/>
      <c r="N113" s="207"/>
      <c r="O113" s="207"/>
      <c r="P113" s="207"/>
      <c r="Q113" s="207"/>
      <c r="R113" s="207"/>
      <c r="S113" s="207"/>
      <c r="T113" s="207"/>
      <c r="U113" s="207"/>
      <c r="V113" s="207"/>
      <c r="W113" s="207"/>
      <c r="X113" s="207"/>
      <c r="Y113" s="207"/>
      <c r="Z113" s="207"/>
      <c r="AA113" s="208"/>
      <c r="AB113" s="208"/>
      <c r="AC113" s="209"/>
      <c r="AD113" s="209"/>
      <c r="AE113" s="209"/>
      <c r="AF113" s="209"/>
      <c r="AG113" s="209"/>
      <c r="AH113" s="209"/>
      <c r="AI113" s="209"/>
      <c r="AJ113" s="209"/>
      <c r="AK113" s="207"/>
      <c r="AL113" s="207"/>
      <c r="AM113" s="207"/>
      <c r="AN113" s="207"/>
      <c r="AO113" s="207"/>
      <c r="AP113" s="207"/>
      <c r="AQ113" s="207"/>
      <c r="AR113" s="207"/>
      <c r="AS113" s="207"/>
      <c r="AT113" s="207"/>
      <c r="AU113" s="207"/>
      <c r="AV113" s="207"/>
      <c r="AW113" s="207"/>
      <c r="AX113" s="207"/>
      <c r="AY113" s="207"/>
      <c r="AZ113" s="207"/>
      <c r="BA113" s="207"/>
      <c r="BB113" s="207"/>
      <c r="BC113" s="207"/>
      <c r="BD113" s="207"/>
      <c r="BE113" s="207"/>
      <c r="BF113" s="207"/>
      <c r="BG113" s="207"/>
      <c r="BH113" s="207"/>
      <c r="BI113" s="207"/>
      <c r="BJ113" s="207"/>
      <c r="BK113" s="207"/>
      <c r="BL113" s="207"/>
      <c r="BM113" s="207"/>
      <c r="BN113" s="207"/>
      <c r="BO113" s="207"/>
      <c r="BP113" s="207"/>
      <c r="BQ113" s="207"/>
      <c r="BR113" s="207"/>
      <c r="BS113" s="207"/>
      <c r="BT113" s="207"/>
      <c r="BU113" s="211"/>
      <c r="BV113" s="207"/>
      <c r="BW113" s="207"/>
      <c r="BX113" s="207"/>
      <c r="BY113" s="207"/>
      <c r="BZ113" s="207"/>
      <c r="CA113" s="207"/>
      <c r="CB113" s="207"/>
      <c r="CC113" s="207"/>
      <c r="CD113" s="207"/>
      <c r="CE113" s="207"/>
      <c r="CF113" s="207"/>
      <c r="CG113" s="207"/>
      <c r="CH113" s="207"/>
      <c r="CI113" s="207"/>
      <c r="CJ113" s="207"/>
      <c r="CK113" s="207"/>
      <c r="CL113" s="207"/>
      <c r="CM113" s="207"/>
    </row>
    <row r="114" spans="1:91" ht="12" customHeight="1" x14ac:dyDescent="0.25">
      <c r="A114" s="206"/>
      <c r="B114" s="207"/>
      <c r="C114" s="207"/>
      <c r="D114" s="207"/>
      <c r="E114" s="207"/>
      <c r="F114" s="207"/>
      <c r="G114" s="207"/>
      <c r="H114" s="207"/>
      <c r="I114" s="207"/>
      <c r="J114" s="207"/>
      <c r="K114" s="207"/>
      <c r="L114" s="207"/>
      <c r="M114" s="207"/>
      <c r="N114" s="207"/>
      <c r="O114" s="207"/>
      <c r="P114" s="207"/>
      <c r="Q114" s="207"/>
      <c r="R114" s="207"/>
      <c r="S114" s="207"/>
      <c r="T114" s="207"/>
      <c r="U114" s="207"/>
      <c r="V114" s="207"/>
      <c r="W114" s="207"/>
      <c r="X114" s="207"/>
      <c r="Y114" s="207"/>
      <c r="Z114" s="207"/>
      <c r="AA114" s="208"/>
      <c r="AB114" s="208"/>
      <c r="AC114" s="209"/>
      <c r="AD114" s="209"/>
      <c r="AE114" s="209"/>
      <c r="AF114" s="209"/>
      <c r="AG114" s="209"/>
      <c r="AH114" s="209"/>
      <c r="AI114" s="209"/>
      <c r="AJ114" s="209"/>
      <c r="AK114" s="207"/>
      <c r="AL114" s="207"/>
      <c r="AM114" s="207"/>
      <c r="AN114" s="207"/>
      <c r="AO114" s="207"/>
      <c r="AP114" s="207"/>
      <c r="AQ114" s="207"/>
      <c r="AR114" s="207"/>
      <c r="AS114" s="207"/>
      <c r="AT114" s="207"/>
      <c r="AU114" s="207"/>
      <c r="AV114" s="207"/>
      <c r="AW114" s="207"/>
      <c r="AX114" s="207"/>
      <c r="AY114" s="207"/>
      <c r="AZ114" s="207"/>
      <c r="BA114" s="207"/>
      <c r="BB114" s="207"/>
      <c r="BC114" s="207"/>
      <c r="BD114" s="207"/>
      <c r="BE114" s="207"/>
      <c r="BF114" s="207"/>
      <c r="BG114" s="207"/>
      <c r="BH114" s="207"/>
      <c r="BI114" s="207"/>
      <c r="BJ114" s="207"/>
      <c r="BK114" s="207"/>
      <c r="BL114" s="207"/>
      <c r="BM114" s="207"/>
      <c r="BN114" s="207"/>
      <c r="BO114" s="207"/>
      <c r="BP114" s="207"/>
      <c r="BQ114" s="207"/>
      <c r="BR114" s="207"/>
      <c r="BS114" s="207"/>
      <c r="BT114" s="207"/>
      <c r="BU114" s="211"/>
      <c r="BV114" s="207"/>
      <c r="BW114" s="207"/>
      <c r="BX114" s="207"/>
      <c r="BY114" s="207"/>
      <c r="BZ114" s="207"/>
      <c r="CA114" s="207"/>
      <c r="CB114" s="207"/>
      <c r="CC114" s="207"/>
      <c r="CD114" s="207"/>
      <c r="CE114" s="207"/>
      <c r="CF114" s="207"/>
      <c r="CG114" s="207"/>
      <c r="CH114" s="207"/>
      <c r="CI114" s="207"/>
      <c r="CJ114" s="207"/>
      <c r="CK114" s="207"/>
      <c r="CL114" s="207"/>
      <c r="CM114" s="207"/>
    </row>
    <row r="115" spans="1:91" ht="12" customHeight="1" x14ac:dyDescent="0.25">
      <c r="A115" s="206"/>
      <c r="B115" s="207"/>
      <c r="C115" s="207"/>
      <c r="D115" s="207"/>
      <c r="E115" s="207"/>
      <c r="F115" s="207"/>
      <c r="G115" s="207"/>
      <c r="H115" s="207"/>
      <c r="I115" s="207"/>
      <c r="J115" s="207"/>
      <c r="K115" s="207"/>
      <c r="L115" s="207"/>
      <c r="M115" s="207"/>
      <c r="N115" s="207"/>
      <c r="O115" s="207"/>
      <c r="P115" s="207"/>
      <c r="Q115" s="207"/>
      <c r="R115" s="207"/>
      <c r="S115" s="207"/>
      <c r="T115" s="207"/>
      <c r="U115" s="207"/>
      <c r="V115" s="207"/>
      <c r="W115" s="207"/>
      <c r="X115" s="207"/>
      <c r="Y115" s="207"/>
      <c r="Z115" s="207"/>
      <c r="AA115" s="208"/>
      <c r="AB115" s="208"/>
      <c r="AC115" s="209"/>
      <c r="AD115" s="209"/>
      <c r="AE115" s="209"/>
      <c r="AF115" s="209"/>
      <c r="AG115" s="209"/>
      <c r="AH115" s="209"/>
      <c r="AI115" s="209"/>
      <c r="AJ115" s="209"/>
      <c r="AK115" s="207"/>
      <c r="AL115" s="207"/>
      <c r="AM115" s="207"/>
      <c r="AN115" s="207"/>
      <c r="AO115" s="207"/>
      <c r="AP115" s="207"/>
      <c r="AQ115" s="207"/>
      <c r="AR115" s="207"/>
      <c r="AS115" s="207"/>
      <c r="AT115" s="207"/>
      <c r="AU115" s="207"/>
      <c r="AV115" s="207"/>
      <c r="AW115" s="207"/>
      <c r="AX115" s="207"/>
      <c r="AY115" s="207"/>
      <c r="AZ115" s="207"/>
      <c r="BA115" s="207"/>
      <c r="BB115" s="207"/>
      <c r="BC115" s="207"/>
      <c r="BD115" s="207"/>
      <c r="BE115" s="207"/>
      <c r="BF115" s="207"/>
      <c r="BG115" s="207"/>
      <c r="BH115" s="207"/>
      <c r="BI115" s="207"/>
      <c r="BJ115" s="207"/>
      <c r="BK115" s="207"/>
      <c r="BL115" s="207"/>
      <c r="BM115" s="207"/>
      <c r="BN115" s="207"/>
      <c r="BO115" s="207"/>
      <c r="BP115" s="207"/>
      <c r="BQ115" s="207"/>
      <c r="BR115" s="207"/>
      <c r="BS115" s="207"/>
      <c r="BT115" s="207"/>
      <c r="BU115" s="211"/>
      <c r="BV115" s="207"/>
      <c r="BW115" s="207"/>
      <c r="BX115" s="207"/>
      <c r="BY115" s="207"/>
      <c r="BZ115" s="207"/>
      <c r="CA115" s="207"/>
      <c r="CB115" s="207"/>
      <c r="CC115" s="207"/>
      <c r="CD115" s="207"/>
      <c r="CE115" s="207"/>
      <c r="CF115" s="207"/>
      <c r="CG115" s="207"/>
      <c r="CH115" s="207"/>
      <c r="CI115" s="207"/>
      <c r="CJ115" s="207"/>
      <c r="CK115" s="207"/>
      <c r="CL115" s="207"/>
      <c r="CM115" s="207"/>
    </row>
    <row r="116" spans="1:91" ht="12" customHeight="1" x14ac:dyDescent="0.25">
      <c r="A116" s="206"/>
      <c r="B116" s="207"/>
      <c r="C116" s="207"/>
      <c r="D116" s="207"/>
      <c r="E116" s="207"/>
      <c r="F116" s="207"/>
      <c r="G116" s="207"/>
      <c r="H116" s="207"/>
      <c r="I116" s="207"/>
      <c r="J116" s="207"/>
      <c r="K116" s="207"/>
      <c r="L116" s="207"/>
      <c r="M116" s="207"/>
      <c r="N116" s="207"/>
      <c r="O116" s="207"/>
      <c r="P116" s="207"/>
      <c r="Q116" s="207"/>
      <c r="R116" s="207"/>
      <c r="S116" s="207"/>
      <c r="T116" s="207"/>
      <c r="U116" s="207"/>
      <c r="V116" s="207"/>
      <c r="W116" s="207"/>
      <c r="X116" s="207"/>
      <c r="Y116" s="207"/>
      <c r="Z116" s="207"/>
      <c r="AA116" s="208"/>
      <c r="AB116" s="208"/>
      <c r="AC116" s="209"/>
      <c r="AD116" s="209"/>
      <c r="AE116" s="209"/>
      <c r="AF116" s="209"/>
      <c r="AG116" s="209"/>
      <c r="AH116" s="209"/>
      <c r="AI116" s="209"/>
      <c r="AJ116" s="209"/>
      <c r="AK116" s="207"/>
      <c r="AL116" s="207"/>
      <c r="AM116" s="207"/>
      <c r="AN116" s="207"/>
      <c r="AO116" s="207"/>
      <c r="AP116" s="207"/>
      <c r="AQ116" s="207"/>
      <c r="AR116" s="207"/>
      <c r="AS116" s="207"/>
      <c r="AT116" s="207"/>
      <c r="AU116" s="207"/>
      <c r="AV116" s="207"/>
      <c r="AW116" s="207"/>
      <c r="AX116" s="207"/>
      <c r="AY116" s="207"/>
      <c r="AZ116" s="207"/>
      <c r="BA116" s="207"/>
      <c r="BB116" s="207"/>
      <c r="BC116" s="207"/>
      <c r="BD116" s="207"/>
      <c r="BE116" s="207"/>
      <c r="BF116" s="207"/>
      <c r="BG116" s="207"/>
      <c r="BH116" s="207"/>
      <c r="BI116" s="207"/>
      <c r="BJ116" s="207"/>
      <c r="BK116" s="207"/>
      <c r="BL116" s="207"/>
      <c r="BM116" s="207"/>
      <c r="BN116" s="207"/>
      <c r="BO116" s="207"/>
      <c r="BP116" s="207"/>
      <c r="BQ116" s="207"/>
      <c r="BR116" s="207"/>
      <c r="BS116" s="207"/>
      <c r="BT116" s="207"/>
      <c r="BU116" s="211"/>
      <c r="BV116" s="207"/>
      <c r="BW116" s="207"/>
      <c r="BX116" s="207"/>
      <c r="BY116" s="207"/>
      <c r="BZ116" s="207"/>
      <c r="CA116" s="207"/>
      <c r="CB116" s="207"/>
      <c r="CC116" s="207"/>
      <c r="CD116" s="207"/>
      <c r="CE116" s="207"/>
      <c r="CF116" s="207"/>
      <c r="CG116" s="207"/>
      <c r="CH116" s="207"/>
      <c r="CI116" s="207"/>
      <c r="CJ116" s="207"/>
      <c r="CK116" s="207"/>
      <c r="CL116" s="207"/>
      <c r="CM116" s="207"/>
    </row>
    <row r="117" spans="1:91" ht="12" customHeight="1" x14ac:dyDescent="0.25">
      <c r="A117" s="206"/>
      <c r="B117" s="207"/>
      <c r="C117" s="207"/>
      <c r="D117" s="207"/>
      <c r="E117" s="207"/>
      <c r="F117" s="207"/>
      <c r="G117" s="207"/>
      <c r="H117" s="207"/>
      <c r="I117" s="207"/>
      <c r="J117" s="207"/>
      <c r="K117" s="207"/>
      <c r="L117" s="207"/>
      <c r="M117" s="207"/>
      <c r="N117" s="207"/>
      <c r="O117" s="207"/>
      <c r="P117" s="207"/>
      <c r="Q117" s="207"/>
      <c r="R117" s="207"/>
      <c r="S117" s="207"/>
      <c r="T117" s="207"/>
      <c r="U117" s="207"/>
      <c r="V117" s="207"/>
      <c r="W117" s="207"/>
      <c r="X117" s="207"/>
      <c r="Y117" s="207"/>
      <c r="Z117" s="207"/>
      <c r="AA117" s="208"/>
      <c r="AB117" s="208"/>
      <c r="AC117" s="209"/>
      <c r="AD117" s="209"/>
      <c r="AE117" s="209"/>
      <c r="AF117" s="209"/>
      <c r="AG117" s="209"/>
      <c r="AH117" s="209"/>
      <c r="AI117" s="209"/>
      <c r="AJ117" s="209"/>
      <c r="AK117" s="207"/>
      <c r="AL117" s="207"/>
      <c r="AM117" s="207"/>
      <c r="AN117" s="207"/>
      <c r="AO117" s="207"/>
      <c r="AP117" s="207"/>
      <c r="AQ117" s="207"/>
      <c r="AR117" s="207"/>
      <c r="AS117" s="207"/>
      <c r="AT117" s="207"/>
      <c r="AU117" s="207"/>
      <c r="AV117" s="207"/>
      <c r="AW117" s="207"/>
      <c r="AX117" s="207"/>
      <c r="AY117" s="207"/>
      <c r="AZ117" s="207"/>
      <c r="BA117" s="207"/>
      <c r="BB117" s="207"/>
      <c r="BC117" s="207"/>
      <c r="BD117" s="207"/>
      <c r="BE117" s="207"/>
      <c r="BF117" s="207"/>
      <c r="BG117" s="207"/>
      <c r="BH117" s="207"/>
      <c r="BI117" s="207"/>
      <c r="BJ117" s="207"/>
      <c r="BK117" s="207"/>
      <c r="BL117" s="207"/>
      <c r="BM117" s="207"/>
      <c r="BN117" s="207"/>
      <c r="BO117" s="207"/>
      <c r="BP117" s="207"/>
      <c r="BQ117" s="207"/>
      <c r="BR117" s="207"/>
      <c r="BS117" s="207"/>
      <c r="BT117" s="207"/>
      <c r="BU117" s="211"/>
      <c r="BV117" s="207"/>
      <c r="BW117" s="207"/>
      <c r="BX117" s="207"/>
      <c r="BY117" s="207"/>
      <c r="BZ117" s="207"/>
      <c r="CA117" s="207"/>
      <c r="CB117" s="207"/>
      <c r="CC117" s="207"/>
      <c r="CD117" s="207"/>
      <c r="CE117" s="207"/>
      <c r="CF117" s="207"/>
      <c r="CG117" s="207"/>
      <c r="CH117" s="207"/>
      <c r="CI117" s="207"/>
      <c r="CJ117" s="207"/>
      <c r="CK117" s="207"/>
      <c r="CL117" s="207"/>
      <c r="CM117" s="207"/>
    </row>
    <row r="118" spans="1:91" ht="12" customHeight="1" x14ac:dyDescent="0.25">
      <c r="A118" s="206"/>
      <c r="B118" s="207"/>
      <c r="C118" s="207"/>
      <c r="D118" s="207"/>
      <c r="E118" s="207"/>
      <c r="F118" s="207"/>
      <c r="G118" s="207"/>
      <c r="H118" s="207"/>
      <c r="I118" s="207"/>
      <c r="J118" s="207"/>
      <c r="K118" s="207"/>
      <c r="L118" s="207"/>
      <c r="M118" s="207"/>
      <c r="N118" s="207"/>
      <c r="O118" s="207"/>
      <c r="P118" s="207"/>
      <c r="Q118" s="207"/>
      <c r="R118" s="207"/>
      <c r="S118" s="207"/>
      <c r="T118" s="207"/>
      <c r="U118" s="207"/>
      <c r="V118" s="207"/>
      <c r="W118" s="207"/>
      <c r="X118" s="207"/>
      <c r="Y118" s="207"/>
      <c r="Z118" s="207"/>
      <c r="AA118" s="208"/>
      <c r="AB118" s="208"/>
      <c r="AC118" s="209"/>
      <c r="AD118" s="209"/>
      <c r="AE118" s="209"/>
      <c r="AF118" s="209"/>
      <c r="AG118" s="209"/>
      <c r="AH118" s="209"/>
      <c r="AI118" s="209"/>
      <c r="AJ118" s="209"/>
      <c r="AK118" s="207"/>
      <c r="AL118" s="207"/>
      <c r="AM118" s="207"/>
      <c r="AN118" s="207"/>
      <c r="AO118" s="207"/>
      <c r="AP118" s="207"/>
      <c r="AQ118" s="207"/>
      <c r="AR118" s="207"/>
      <c r="AS118" s="207"/>
      <c r="AT118" s="207"/>
      <c r="AU118" s="207"/>
      <c r="AV118" s="207"/>
      <c r="AW118" s="207"/>
      <c r="AX118" s="207"/>
      <c r="AY118" s="207"/>
      <c r="AZ118" s="207"/>
      <c r="BA118" s="207"/>
      <c r="BB118" s="207"/>
      <c r="BC118" s="207"/>
      <c r="BD118" s="207"/>
      <c r="BE118" s="207"/>
      <c r="BF118" s="207"/>
      <c r="BG118" s="207"/>
      <c r="BH118" s="207"/>
      <c r="BI118" s="207"/>
      <c r="BJ118" s="207"/>
      <c r="BK118" s="207"/>
      <c r="BL118" s="207"/>
      <c r="BM118" s="207"/>
      <c r="BN118" s="207"/>
      <c r="BO118" s="207"/>
      <c r="BP118" s="207"/>
      <c r="BQ118" s="207"/>
      <c r="BR118" s="207"/>
      <c r="BS118" s="207"/>
      <c r="BT118" s="207"/>
      <c r="BU118" s="211"/>
      <c r="BV118" s="207"/>
      <c r="BW118" s="207"/>
      <c r="BX118" s="207"/>
      <c r="BY118" s="207"/>
      <c r="BZ118" s="207"/>
      <c r="CA118" s="207"/>
      <c r="CB118" s="207"/>
      <c r="CC118" s="207"/>
      <c r="CD118" s="207"/>
      <c r="CE118" s="207"/>
      <c r="CF118" s="207"/>
      <c r="CG118" s="207"/>
      <c r="CH118" s="207"/>
      <c r="CI118" s="207"/>
      <c r="CJ118" s="207"/>
      <c r="CK118" s="207"/>
      <c r="CL118" s="207"/>
      <c r="CM118" s="207"/>
    </row>
    <row r="119" spans="1:91" ht="12" customHeight="1" x14ac:dyDescent="0.25">
      <c r="A119" s="206"/>
      <c r="B119" s="207"/>
      <c r="C119" s="207"/>
      <c r="D119" s="207"/>
      <c r="E119" s="207"/>
      <c r="F119" s="207"/>
      <c r="G119" s="207"/>
      <c r="H119" s="207"/>
      <c r="I119" s="207"/>
      <c r="J119" s="207"/>
      <c r="K119" s="207"/>
      <c r="L119" s="207"/>
      <c r="M119" s="207"/>
      <c r="N119" s="207"/>
      <c r="O119" s="207"/>
      <c r="P119" s="207"/>
      <c r="Q119" s="207"/>
      <c r="R119" s="207"/>
      <c r="S119" s="207"/>
      <c r="T119" s="207"/>
      <c r="U119" s="207"/>
      <c r="V119" s="207"/>
      <c r="W119" s="207"/>
      <c r="X119" s="207"/>
      <c r="Y119" s="207"/>
      <c r="Z119" s="207"/>
      <c r="AA119" s="208"/>
      <c r="AB119" s="208"/>
      <c r="AC119" s="209"/>
      <c r="AD119" s="209"/>
      <c r="AE119" s="209"/>
      <c r="AF119" s="209"/>
      <c r="AG119" s="209"/>
      <c r="AH119" s="209"/>
      <c r="AI119" s="209"/>
      <c r="AJ119" s="209"/>
      <c r="AK119" s="207"/>
      <c r="AL119" s="207"/>
      <c r="AM119" s="207"/>
      <c r="AN119" s="207"/>
      <c r="AO119" s="207"/>
      <c r="AP119" s="207"/>
      <c r="AQ119" s="207"/>
      <c r="AR119" s="207"/>
      <c r="AS119" s="207"/>
      <c r="AT119" s="207"/>
      <c r="AU119" s="207"/>
      <c r="AV119" s="207"/>
      <c r="AW119" s="207"/>
      <c r="AX119" s="207"/>
      <c r="AY119" s="207"/>
      <c r="AZ119" s="207"/>
      <c r="BA119" s="207"/>
      <c r="BB119" s="207"/>
      <c r="BC119" s="207"/>
      <c r="BD119" s="207"/>
      <c r="BE119" s="207"/>
      <c r="BF119" s="207"/>
      <c r="BG119" s="207"/>
      <c r="BH119" s="207"/>
      <c r="BI119" s="207"/>
      <c r="BJ119" s="207"/>
      <c r="BK119" s="207"/>
      <c r="BL119" s="207"/>
      <c r="BM119" s="207"/>
      <c r="BN119" s="207"/>
      <c r="BO119" s="207"/>
      <c r="BP119" s="207"/>
      <c r="BQ119" s="207"/>
      <c r="BR119" s="207"/>
      <c r="BS119" s="207"/>
      <c r="BT119" s="207"/>
      <c r="BU119" s="211"/>
      <c r="BV119" s="207"/>
      <c r="BW119" s="207"/>
      <c r="BX119" s="207"/>
      <c r="BY119" s="207"/>
      <c r="BZ119" s="207"/>
      <c r="CA119" s="207"/>
      <c r="CB119" s="207"/>
      <c r="CC119" s="207"/>
      <c r="CD119" s="207"/>
      <c r="CE119" s="207"/>
      <c r="CF119" s="207"/>
      <c r="CG119" s="207"/>
      <c r="CH119" s="207"/>
      <c r="CI119" s="207"/>
      <c r="CJ119" s="207"/>
      <c r="CK119" s="207"/>
      <c r="CL119" s="207"/>
      <c r="CM119" s="207"/>
    </row>
    <row r="120" spans="1:91" ht="12" customHeight="1" x14ac:dyDescent="0.25">
      <c r="A120" s="206"/>
      <c r="B120" s="207"/>
      <c r="C120" s="207"/>
      <c r="D120" s="207"/>
      <c r="E120" s="207"/>
      <c r="F120" s="207"/>
      <c r="G120" s="207"/>
      <c r="H120" s="207"/>
      <c r="I120" s="207"/>
      <c r="J120" s="207"/>
      <c r="K120" s="207"/>
      <c r="L120" s="207"/>
      <c r="M120" s="207"/>
      <c r="N120" s="207"/>
      <c r="O120" s="207"/>
      <c r="P120" s="207"/>
      <c r="Q120" s="207"/>
      <c r="R120" s="207"/>
      <c r="S120" s="207"/>
      <c r="T120" s="207"/>
      <c r="U120" s="207"/>
      <c r="V120" s="207"/>
      <c r="W120" s="207"/>
      <c r="X120" s="207"/>
      <c r="Y120" s="207"/>
      <c r="Z120" s="207"/>
      <c r="AA120" s="208"/>
      <c r="AB120" s="208"/>
      <c r="AC120" s="209"/>
      <c r="AD120" s="209"/>
      <c r="AE120" s="209"/>
      <c r="AF120" s="209"/>
      <c r="AG120" s="209"/>
      <c r="AH120" s="209"/>
      <c r="AI120" s="209"/>
      <c r="AJ120" s="209"/>
      <c r="AK120" s="207"/>
      <c r="AL120" s="207"/>
      <c r="AM120" s="207"/>
      <c r="AN120" s="207"/>
      <c r="AO120" s="207"/>
      <c r="AP120" s="207"/>
      <c r="AQ120" s="207"/>
      <c r="AR120" s="207"/>
      <c r="AS120" s="207"/>
      <c r="AT120" s="207"/>
      <c r="AU120" s="207"/>
      <c r="AV120" s="207"/>
      <c r="AW120" s="207"/>
      <c r="AX120" s="207"/>
      <c r="AY120" s="207"/>
      <c r="AZ120" s="207"/>
      <c r="BA120" s="207"/>
      <c r="BB120" s="207"/>
      <c r="BC120" s="207"/>
      <c r="BD120" s="207"/>
      <c r="BE120" s="207"/>
      <c r="BF120" s="207"/>
      <c r="BG120" s="207"/>
      <c r="BH120" s="207"/>
      <c r="BI120" s="207"/>
      <c r="BJ120" s="207"/>
      <c r="BK120" s="207"/>
      <c r="BL120" s="207"/>
      <c r="BM120" s="207"/>
      <c r="BN120" s="207"/>
      <c r="BO120" s="207"/>
      <c r="BP120" s="207"/>
      <c r="BQ120" s="207"/>
      <c r="BR120" s="207"/>
      <c r="BS120" s="207"/>
      <c r="BT120" s="207"/>
      <c r="BU120" s="211"/>
      <c r="BV120" s="207"/>
      <c r="BW120" s="207"/>
      <c r="BX120" s="207"/>
      <c r="BY120" s="207"/>
      <c r="BZ120" s="207"/>
      <c r="CA120" s="207"/>
      <c r="CB120" s="207"/>
      <c r="CC120" s="207"/>
      <c r="CD120" s="207"/>
      <c r="CE120" s="207"/>
      <c r="CF120" s="207"/>
      <c r="CG120" s="207"/>
      <c r="CH120" s="207"/>
      <c r="CI120" s="207"/>
      <c r="CJ120" s="207"/>
      <c r="CK120" s="207"/>
      <c r="CL120" s="207"/>
      <c r="CM120" s="207"/>
    </row>
    <row r="121" spans="1:91" ht="12" customHeight="1" x14ac:dyDescent="0.25">
      <c r="A121" s="206"/>
      <c r="B121" s="207"/>
      <c r="C121" s="207"/>
      <c r="D121" s="207"/>
      <c r="E121" s="207"/>
      <c r="F121" s="207"/>
      <c r="G121" s="207"/>
      <c r="H121" s="207"/>
      <c r="I121" s="207"/>
      <c r="J121" s="207"/>
      <c r="K121" s="207"/>
      <c r="L121" s="207"/>
      <c r="M121" s="207"/>
      <c r="N121" s="207"/>
      <c r="O121" s="207"/>
      <c r="P121" s="207"/>
      <c r="Q121" s="207"/>
      <c r="R121" s="207"/>
      <c r="S121" s="207"/>
      <c r="T121" s="207"/>
      <c r="U121" s="207"/>
      <c r="V121" s="207"/>
      <c r="W121" s="207"/>
      <c r="X121" s="207"/>
      <c r="Y121" s="207"/>
      <c r="Z121" s="207"/>
      <c r="AA121" s="208"/>
      <c r="AB121" s="208"/>
      <c r="AC121" s="209"/>
      <c r="AD121" s="209"/>
      <c r="AE121" s="209"/>
      <c r="AF121" s="209"/>
      <c r="AG121" s="209"/>
      <c r="AH121" s="209"/>
      <c r="AI121" s="209"/>
      <c r="AJ121" s="209"/>
      <c r="AK121" s="207"/>
      <c r="AL121" s="207"/>
      <c r="AM121" s="207"/>
      <c r="AN121" s="207"/>
      <c r="AO121" s="207"/>
      <c r="AP121" s="207"/>
      <c r="AQ121" s="207"/>
      <c r="AR121" s="207"/>
      <c r="AS121" s="207"/>
      <c r="AT121" s="207"/>
      <c r="AU121" s="207"/>
      <c r="AV121" s="207"/>
      <c r="AW121" s="207"/>
      <c r="AX121" s="207"/>
      <c r="AY121" s="207"/>
      <c r="AZ121" s="207"/>
      <c r="BA121" s="207"/>
      <c r="BB121" s="207"/>
      <c r="BC121" s="207"/>
      <c r="BD121" s="207"/>
      <c r="BE121" s="207"/>
      <c r="BF121" s="207"/>
      <c r="BG121" s="207"/>
      <c r="BH121" s="207"/>
      <c r="BI121" s="207"/>
      <c r="BJ121" s="207"/>
      <c r="BK121" s="207"/>
      <c r="BL121" s="207"/>
      <c r="BM121" s="207"/>
      <c r="BN121" s="207"/>
      <c r="BO121" s="207"/>
      <c r="BP121" s="207"/>
      <c r="BQ121" s="207"/>
      <c r="BR121" s="207"/>
      <c r="BS121" s="207"/>
      <c r="BT121" s="207"/>
      <c r="BU121" s="211"/>
      <c r="BV121" s="207"/>
      <c r="BW121" s="207"/>
      <c r="BX121" s="207"/>
      <c r="BY121" s="207"/>
      <c r="BZ121" s="207"/>
      <c r="CA121" s="207"/>
      <c r="CB121" s="207"/>
      <c r="CC121" s="207"/>
      <c r="CD121" s="207"/>
      <c r="CE121" s="207"/>
      <c r="CF121" s="207"/>
      <c r="CG121" s="207"/>
      <c r="CH121" s="207"/>
      <c r="CI121" s="207"/>
      <c r="CJ121" s="207"/>
      <c r="CK121" s="207"/>
      <c r="CL121" s="207"/>
      <c r="CM121" s="207"/>
    </row>
    <row r="122" spans="1:91" ht="12" customHeight="1" x14ac:dyDescent="0.25">
      <c r="A122" s="206"/>
      <c r="B122" s="207"/>
      <c r="C122" s="207"/>
      <c r="D122" s="207"/>
      <c r="E122" s="207"/>
      <c r="F122" s="207"/>
      <c r="G122" s="207"/>
      <c r="H122" s="207"/>
      <c r="I122" s="207"/>
      <c r="J122" s="207"/>
      <c r="K122" s="207"/>
      <c r="L122" s="207"/>
      <c r="M122" s="207"/>
      <c r="N122" s="207"/>
      <c r="O122" s="207"/>
      <c r="P122" s="207"/>
      <c r="Q122" s="207"/>
      <c r="R122" s="207"/>
      <c r="S122" s="207"/>
      <c r="T122" s="207"/>
      <c r="U122" s="207"/>
      <c r="V122" s="207"/>
      <c r="W122" s="207"/>
      <c r="X122" s="207"/>
      <c r="Y122" s="207"/>
      <c r="Z122" s="207"/>
      <c r="AA122" s="208"/>
      <c r="AB122" s="208"/>
      <c r="AC122" s="209"/>
      <c r="AD122" s="209"/>
      <c r="AE122" s="209"/>
      <c r="AF122" s="209"/>
      <c r="AG122" s="209"/>
      <c r="AH122" s="209"/>
      <c r="AI122" s="209"/>
      <c r="AJ122" s="209"/>
      <c r="AK122" s="207"/>
      <c r="AL122" s="207"/>
      <c r="AM122" s="207"/>
      <c r="AN122" s="207"/>
      <c r="AO122" s="207"/>
      <c r="AP122" s="207"/>
      <c r="AQ122" s="207"/>
      <c r="AR122" s="207"/>
      <c r="AS122" s="207"/>
      <c r="AT122" s="207"/>
      <c r="AU122" s="207"/>
      <c r="AV122" s="207"/>
      <c r="AW122" s="207"/>
      <c r="AX122" s="207"/>
      <c r="AY122" s="207"/>
      <c r="AZ122" s="207"/>
      <c r="BA122" s="207"/>
      <c r="BB122" s="207"/>
      <c r="BC122" s="207"/>
      <c r="BD122" s="207"/>
      <c r="BE122" s="207"/>
      <c r="BF122" s="207"/>
      <c r="BG122" s="207"/>
      <c r="BH122" s="207"/>
      <c r="BI122" s="207"/>
      <c r="BJ122" s="207"/>
      <c r="BK122" s="207"/>
      <c r="BL122" s="207"/>
      <c r="BM122" s="207"/>
      <c r="BN122" s="207"/>
      <c r="BO122" s="207"/>
      <c r="BP122" s="207"/>
      <c r="BQ122" s="207"/>
      <c r="BR122" s="207"/>
      <c r="BS122" s="207"/>
      <c r="BT122" s="207"/>
      <c r="BU122" s="211"/>
      <c r="BV122" s="207"/>
      <c r="BW122" s="207"/>
      <c r="BX122" s="207"/>
      <c r="BY122" s="207"/>
      <c r="BZ122" s="207"/>
      <c r="CA122" s="207"/>
      <c r="CB122" s="207"/>
      <c r="CC122" s="207"/>
      <c r="CD122" s="207"/>
      <c r="CE122" s="207"/>
      <c r="CF122" s="207"/>
      <c r="CG122" s="207"/>
      <c r="CH122" s="207"/>
      <c r="CI122" s="207"/>
      <c r="CJ122" s="207"/>
      <c r="CK122" s="207"/>
      <c r="CL122" s="207"/>
      <c r="CM122" s="207"/>
    </row>
    <row r="123" spans="1:91" ht="12" customHeight="1" x14ac:dyDescent="0.25">
      <c r="A123" s="206"/>
      <c r="B123" s="207"/>
      <c r="C123" s="207"/>
      <c r="D123" s="207"/>
      <c r="E123" s="207"/>
      <c r="F123" s="207"/>
      <c r="G123" s="207"/>
      <c r="H123" s="207"/>
      <c r="I123" s="207"/>
      <c r="J123" s="207"/>
      <c r="K123" s="207"/>
      <c r="L123" s="207"/>
      <c r="M123" s="207"/>
      <c r="N123" s="207"/>
      <c r="O123" s="207"/>
      <c r="P123" s="207"/>
      <c r="Q123" s="207"/>
      <c r="R123" s="207"/>
      <c r="S123" s="207"/>
      <c r="T123" s="207"/>
      <c r="U123" s="207"/>
      <c r="V123" s="207"/>
      <c r="W123" s="207"/>
      <c r="X123" s="207"/>
      <c r="Y123" s="207"/>
      <c r="Z123" s="207"/>
      <c r="AA123" s="208"/>
      <c r="AB123" s="208"/>
      <c r="AC123" s="209"/>
      <c r="AD123" s="209"/>
      <c r="AE123" s="209"/>
      <c r="AF123" s="209"/>
      <c r="AG123" s="209"/>
      <c r="AH123" s="209"/>
      <c r="AI123" s="209"/>
      <c r="AJ123" s="209"/>
      <c r="AK123" s="207"/>
      <c r="AL123" s="207"/>
      <c r="AM123" s="207"/>
      <c r="AN123" s="207"/>
      <c r="AO123" s="207"/>
      <c r="AP123" s="207"/>
      <c r="AQ123" s="207"/>
      <c r="AR123" s="207"/>
      <c r="AS123" s="207"/>
      <c r="AT123" s="207"/>
      <c r="AU123" s="207"/>
      <c r="AV123" s="207"/>
      <c r="AW123" s="207"/>
      <c r="AX123" s="207"/>
      <c r="AY123" s="207"/>
      <c r="AZ123" s="207"/>
      <c r="BA123" s="207"/>
      <c r="BB123" s="207"/>
      <c r="BC123" s="207"/>
      <c r="BD123" s="207"/>
      <c r="BE123" s="207"/>
      <c r="BF123" s="207"/>
      <c r="BG123" s="207"/>
      <c r="BH123" s="207"/>
      <c r="BI123" s="207"/>
      <c r="BJ123" s="207"/>
      <c r="BK123" s="207"/>
      <c r="BL123" s="207"/>
      <c r="BM123" s="207"/>
      <c r="BN123" s="207"/>
      <c r="BO123" s="207"/>
      <c r="BP123" s="207"/>
      <c r="BQ123" s="207"/>
      <c r="BR123" s="207"/>
      <c r="BS123" s="207"/>
      <c r="BT123" s="207"/>
      <c r="BU123" s="211"/>
      <c r="BV123" s="207"/>
      <c r="BW123" s="207"/>
      <c r="BX123" s="207"/>
      <c r="BY123" s="207"/>
      <c r="BZ123" s="207"/>
      <c r="CA123" s="207"/>
      <c r="CB123" s="207"/>
      <c r="CC123" s="207"/>
      <c r="CD123" s="207"/>
      <c r="CE123" s="207"/>
      <c r="CF123" s="207"/>
      <c r="CG123" s="207"/>
      <c r="CH123" s="207"/>
      <c r="CI123" s="207"/>
      <c r="CJ123" s="207"/>
      <c r="CK123" s="207"/>
      <c r="CL123" s="207"/>
      <c r="CM123" s="207"/>
    </row>
    <row r="124" spans="1:91" ht="12" customHeight="1" x14ac:dyDescent="0.25">
      <c r="A124" s="206"/>
      <c r="B124" s="207"/>
      <c r="C124" s="207"/>
      <c r="D124" s="207"/>
      <c r="E124" s="207"/>
      <c r="F124" s="207"/>
      <c r="G124" s="207"/>
      <c r="H124" s="207"/>
      <c r="I124" s="207"/>
      <c r="J124" s="207"/>
      <c r="K124" s="207"/>
      <c r="L124" s="207"/>
      <c r="M124" s="207"/>
      <c r="N124" s="207"/>
      <c r="O124" s="207"/>
      <c r="P124" s="207"/>
      <c r="Q124" s="207"/>
      <c r="R124" s="207"/>
      <c r="S124" s="207"/>
      <c r="T124" s="207"/>
      <c r="U124" s="207"/>
      <c r="V124" s="207"/>
      <c r="W124" s="207"/>
      <c r="X124" s="207"/>
      <c r="Y124" s="207"/>
      <c r="Z124" s="207"/>
      <c r="AA124" s="208"/>
      <c r="AB124" s="208"/>
      <c r="AC124" s="209"/>
      <c r="AD124" s="209"/>
      <c r="AE124" s="209"/>
      <c r="AF124" s="209"/>
      <c r="AG124" s="209"/>
      <c r="AH124" s="209"/>
      <c r="AI124" s="209"/>
      <c r="AJ124" s="209"/>
      <c r="AK124" s="207"/>
      <c r="AL124" s="207"/>
      <c r="AM124" s="207"/>
      <c r="AN124" s="207"/>
      <c r="AO124" s="207"/>
      <c r="AP124" s="207"/>
      <c r="AQ124" s="207"/>
      <c r="AR124" s="207"/>
      <c r="AS124" s="207"/>
      <c r="AT124" s="207"/>
      <c r="AU124" s="207"/>
      <c r="AV124" s="207"/>
      <c r="AW124" s="207"/>
      <c r="AX124" s="207"/>
      <c r="AY124" s="207"/>
      <c r="AZ124" s="207"/>
      <c r="BA124" s="207"/>
      <c r="BB124" s="207"/>
      <c r="BC124" s="207"/>
      <c r="BD124" s="207"/>
      <c r="BE124" s="207"/>
      <c r="BF124" s="207"/>
      <c r="BG124" s="207"/>
      <c r="BH124" s="207"/>
      <c r="BI124" s="207"/>
      <c r="BJ124" s="207"/>
      <c r="BK124" s="207"/>
      <c r="BL124" s="207"/>
      <c r="BM124" s="207"/>
      <c r="BN124" s="207"/>
      <c r="BO124" s="207"/>
      <c r="BP124" s="207"/>
      <c r="BQ124" s="207"/>
      <c r="BR124" s="207"/>
      <c r="BS124" s="207"/>
      <c r="BT124" s="207"/>
      <c r="BU124" s="211"/>
      <c r="BV124" s="207"/>
      <c r="BW124" s="207"/>
      <c r="BX124" s="207"/>
      <c r="BY124" s="207"/>
      <c r="BZ124" s="207"/>
      <c r="CA124" s="207"/>
      <c r="CB124" s="207"/>
      <c r="CC124" s="207"/>
      <c r="CD124" s="207"/>
      <c r="CE124" s="207"/>
      <c r="CF124" s="207"/>
      <c r="CG124" s="207"/>
      <c r="CH124" s="207"/>
      <c r="CI124" s="207"/>
      <c r="CJ124" s="207"/>
      <c r="CK124" s="207"/>
      <c r="CL124" s="207"/>
      <c r="CM124" s="207"/>
    </row>
    <row r="125" spans="1:91" ht="12" customHeight="1" x14ac:dyDescent="0.25">
      <c r="A125" s="206"/>
      <c r="B125" s="207"/>
      <c r="C125" s="207"/>
      <c r="D125" s="207"/>
      <c r="E125" s="207"/>
      <c r="F125" s="207"/>
      <c r="G125" s="207"/>
      <c r="H125" s="207"/>
      <c r="I125" s="207"/>
      <c r="J125" s="207"/>
      <c r="K125" s="207"/>
      <c r="L125" s="207"/>
      <c r="M125" s="207"/>
      <c r="N125" s="207"/>
      <c r="O125" s="207"/>
      <c r="P125" s="207"/>
      <c r="Q125" s="207"/>
      <c r="R125" s="207"/>
      <c r="S125" s="207"/>
      <c r="T125" s="207"/>
      <c r="U125" s="207"/>
      <c r="V125" s="207"/>
      <c r="W125" s="207"/>
      <c r="X125" s="207"/>
      <c r="Y125" s="207"/>
      <c r="Z125" s="207"/>
      <c r="AA125" s="208"/>
      <c r="AB125" s="208"/>
      <c r="AC125" s="209"/>
      <c r="AD125" s="209"/>
      <c r="AE125" s="209"/>
      <c r="AF125" s="209"/>
      <c r="AG125" s="209"/>
      <c r="AH125" s="209"/>
      <c r="AI125" s="209"/>
      <c r="AJ125" s="209"/>
      <c r="AK125" s="207"/>
      <c r="AL125" s="207"/>
      <c r="AM125" s="207"/>
      <c r="AN125" s="207"/>
      <c r="AO125" s="207"/>
      <c r="AP125" s="207"/>
      <c r="AQ125" s="207"/>
      <c r="AR125" s="207"/>
      <c r="AS125" s="207"/>
      <c r="AT125" s="207"/>
      <c r="AU125" s="207"/>
      <c r="AV125" s="207"/>
      <c r="AW125" s="207"/>
      <c r="AX125" s="207"/>
      <c r="AY125" s="207"/>
      <c r="AZ125" s="207"/>
      <c r="BA125" s="207"/>
      <c r="BB125" s="207"/>
      <c r="BC125" s="207"/>
      <c r="BD125" s="207"/>
      <c r="BE125" s="207"/>
      <c r="BF125" s="207"/>
      <c r="BG125" s="207"/>
      <c r="BH125" s="207"/>
      <c r="BI125" s="207"/>
      <c r="BJ125" s="207"/>
      <c r="BK125" s="207"/>
      <c r="BL125" s="207"/>
      <c r="BM125" s="207"/>
      <c r="BN125" s="207"/>
      <c r="BO125" s="207"/>
      <c r="BP125" s="207"/>
      <c r="BQ125" s="207"/>
      <c r="BR125" s="207"/>
      <c r="BS125" s="207"/>
      <c r="BT125" s="207"/>
      <c r="BU125" s="211"/>
      <c r="BV125" s="207"/>
      <c r="BW125" s="207"/>
      <c r="BX125" s="207"/>
      <c r="BY125" s="207"/>
      <c r="BZ125" s="207"/>
      <c r="CA125" s="207"/>
      <c r="CB125" s="207"/>
      <c r="CC125" s="207"/>
      <c r="CD125" s="207"/>
      <c r="CE125" s="207"/>
      <c r="CF125" s="207"/>
      <c r="CG125" s="207"/>
      <c r="CH125" s="207"/>
      <c r="CI125" s="207"/>
      <c r="CJ125" s="207"/>
      <c r="CK125" s="207"/>
      <c r="CL125" s="207"/>
      <c r="CM125" s="207"/>
    </row>
    <row r="126" spans="1:91" ht="12" customHeight="1" x14ac:dyDescent="0.25">
      <c r="A126" s="206"/>
      <c r="B126" s="207"/>
      <c r="C126" s="207"/>
      <c r="D126" s="207"/>
      <c r="E126" s="207"/>
      <c r="F126" s="207"/>
      <c r="G126" s="207"/>
      <c r="H126" s="207"/>
      <c r="I126" s="207"/>
      <c r="J126" s="207"/>
      <c r="K126" s="207"/>
      <c r="L126" s="207"/>
      <c r="M126" s="207"/>
      <c r="N126" s="207"/>
      <c r="O126" s="207"/>
      <c r="P126" s="207"/>
      <c r="Q126" s="207"/>
      <c r="R126" s="207"/>
      <c r="S126" s="207"/>
      <c r="T126" s="207"/>
      <c r="U126" s="207"/>
      <c r="V126" s="207"/>
      <c r="W126" s="207"/>
      <c r="X126" s="207"/>
      <c r="Y126" s="207"/>
      <c r="Z126" s="207"/>
      <c r="AA126" s="208"/>
      <c r="AB126" s="208"/>
      <c r="AC126" s="209"/>
      <c r="AD126" s="209"/>
      <c r="AE126" s="209"/>
      <c r="AF126" s="209"/>
      <c r="AG126" s="209"/>
      <c r="AH126" s="209"/>
      <c r="AI126" s="209"/>
      <c r="AJ126" s="209"/>
      <c r="AK126" s="207"/>
      <c r="AL126" s="207"/>
      <c r="AM126" s="207"/>
      <c r="AN126" s="207"/>
      <c r="AO126" s="207"/>
      <c r="AP126" s="207"/>
      <c r="AQ126" s="207"/>
      <c r="AR126" s="207"/>
      <c r="AS126" s="207"/>
      <c r="AT126" s="207"/>
      <c r="AU126" s="207"/>
      <c r="AV126" s="207"/>
      <c r="AW126" s="207"/>
      <c r="AX126" s="207"/>
      <c r="AY126" s="207"/>
      <c r="AZ126" s="207"/>
      <c r="BA126" s="207"/>
      <c r="BB126" s="207"/>
      <c r="BC126" s="207"/>
      <c r="BD126" s="207"/>
      <c r="BE126" s="207"/>
      <c r="BF126" s="207"/>
      <c r="BG126" s="207"/>
      <c r="BH126" s="207"/>
      <c r="BI126" s="207"/>
      <c r="BJ126" s="207"/>
      <c r="BK126" s="207"/>
      <c r="BL126" s="207"/>
      <c r="BM126" s="207"/>
      <c r="BN126" s="207"/>
      <c r="BO126" s="207"/>
      <c r="BP126" s="207"/>
      <c r="BQ126" s="207"/>
      <c r="BR126" s="207"/>
      <c r="BS126" s="207"/>
      <c r="BT126" s="207"/>
      <c r="BU126" s="211"/>
      <c r="BV126" s="207"/>
      <c r="BW126" s="207"/>
      <c r="BX126" s="207"/>
      <c r="BY126" s="207"/>
      <c r="BZ126" s="207"/>
      <c r="CA126" s="207"/>
      <c r="CB126" s="207"/>
      <c r="CC126" s="207"/>
      <c r="CD126" s="207"/>
      <c r="CE126" s="207"/>
      <c r="CF126" s="207"/>
      <c r="CG126" s="207"/>
      <c r="CH126" s="207"/>
      <c r="CI126" s="207"/>
      <c r="CJ126" s="207"/>
      <c r="CK126" s="207"/>
      <c r="CL126" s="207"/>
      <c r="CM126" s="207"/>
    </row>
    <row r="127" spans="1:91" ht="12" customHeight="1" x14ac:dyDescent="0.25">
      <c r="A127" s="206"/>
      <c r="B127" s="207"/>
      <c r="C127" s="207"/>
      <c r="D127" s="207"/>
      <c r="E127" s="207"/>
      <c r="F127" s="207"/>
      <c r="G127" s="207"/>
      <c r="H127" s="207"/>
      <c r="I127" s="207"/>
      <c r="J127" s="207"/>
      <c r="K127" s="207"/>
      <c r="L127" s="207"/>
      <c r="M127" s="207"/>
      <c r="N127" s="207"/>
      <c r="O127" s="207"/>
      <c r="P127" s="207"/>
      <c r="Q127" s="207"/>
      <c r="R127" s="207"/>
      <c r="S127" s="207"/>
      <c r="T127" s="207"/>
      <c r="U127" s="207"/>
      <c r="V127" s="207"/>
      <c r="W127" s="207"/>
      <c r="X127" s="207"/>
      <c r="Y127" s="207"/>
      <c r="Z127" s="207"/>
      <c r="AA127" s="208"/>
      <c r="AB127" s="208"/>
      <c r="AC127" s="209"/>
      <c r="AD127" s="209"/>
      <c r="AE127" s="209"/>
      <c r="AF127" s="209"/>
      <c r="AG127" s="209"/>
      <c r="AH127" s="209"/>
      <c r="AI127" s="209"/>
      <c r="AJ127" s="209"/>
      <c r="AK127" s="207"/>
      <c r="AL127" s="207"/>
      <c r="AM127" s="207"/>
      <c r="AN127" s="207"/>
      <c r="AO127" s="207"/>
      <c r="AP127" s="207"/>
      <c r="AQ127" s="207"/>
      <c r="AR127" s="207"/>
      <c r="AS127" s="207"/>
      <c r="AT127" s="207"/>
      <c r="AU127" s="207"/>
      <c r="AV127" s="207"/>
      <c r="AW127" s="207"/>
      <c r="AX127" s="207"/>
      <c r="AY127" s="207"/>
      <c r="AZ127" s="207"/>
      <c r="BA127" s="207"/>
      <c r="BB127" s="207"/>
      <c r="BC127" s="207"/>
      <c r="BD127" s="207"/>
      <c r="BE127" s="207"/>
      <c r="BF127" s="207"/>
      <c r="BG127" s="207"/>
      <c r="BH127" s="207"/>
      <c r="BI127" s="207"/>
      <c r="BJ127" s="207"/>
      <c r="BK127" s="207"/>
      <c r="BL127" s="207"/>
      <c r="BM127" s="207"/>
      <c r="BN127" s="207"/>
      <c r="BO127" s="207"/>
      <c r="BP127" s="207"/>
      <c r="BQ127" s="207"/>
      <c r="BR127" s="207"/>
      <c r="BS127" s="207"/>
      <c r="BT127" s="207"/>
      <c r="BU127" s="211"/>
      <c r="BV127" s="207"/>
      <c r="BW127" s="207"/>
      <c r="BX127" s="207"/>
      <c r="BY127" s="207"/>
      <c r="BZ127" s="207"/>
      <c r="CA127" s="207"/>
      <c r="CB127" s="207"/>
      <c r="CC127" s="207"/>
      <c r="CD127" s="207"/>
      <c r="CE127" s="207"/>
      <c r="CF127" s="207"/>
      <c r="CG127" s="207"/>
      <c r="CH127" s="207"/>
      <c r="CI127" s="207"/>
      <c r="CJ127" s="207"/>
      <c r="CK127" s="207"/>
      <c r="CL127" s="207"/>
      <c r="CM127" s="207"/>
    </row>
    <row r="128" spans="1:91" ht="12" customHeight="1" x14ac:dyDescent="0.25">
      <c r="A128" s="206"/>
      <c r="B128" s="207"/>
      <c r="C128" s="207"/>
      <c r="D128" s="207"/>
      <c r="E128" s="207"/>
      <c r="F128" s="207"/>
      <c r="G128" s="207"/>
      <c r="H128" s="207"/>
      <c r="I128" s="207"/>
      <c r="J128" s="207"/>
      <c r="K128" s="207"/>
      <c r="L128" s="207"/>
      <c r="M128" s="207"/>
      <c r="N128" s="207"/>
      <c r="O128" s="207"/>
      <c r="P128" s="207"/>
      <c r="Q128" s="207"/>
      <c r="R128" s="207"/>
      <c r="S128" s="207"/>
      <c r="T128" s="207"/>
      <c r="U128" s="207"/>
      <c r="V128" s="207"/>
      <c r="W128" s="207"/>
      <c r="X128" s="207"/>
      <c r="Y128" s="207"/>
      <c r="Z128" s="207"/>
      <c r="AA128" s="208"/>
      <c r="AB128" s="208"/>
      <c r="AC128" s="209"/>
      <c r="AD128" s="209"/>
      <c r="AE128" s="209"/>
      <c r="AF128" s="209"/>
      <c r="AG128" s="209"/>
      <c r="AH128" s="209"/>
      <c r="AI128" s="209"/>
      <c r="AJ128" s="209"/>
      <c r="AK128" s="207"/>
      <c r="AL128" s="207"/>
      <c r="AM128" s="207"/>
      <c r="AN128" s="207"/>
      <c r="AO128" s="207"/>
      <c r="AP128" s="207"/>
      <c r="AQ128" s="207"/>
      <c r="AR128" s="207"/>
      <c r="AS128" s="207"/>
      <c r="AT128" s="207"/>
      <c r="AU128" s="207"/>
      <c r="AV128" s="207"/>
      <c r="AW128" s="207"/>
      <c r="AX128" s="207"/>
      <c r="AY128" s="207"/>
      <c r="AZ128" s="207"/>
      <c r="BA128" s="207"/>
      <c r="BB128" s="207"/>
      <c r="BC128" s="207"/>
      <c r="BD128" s="207"/>
      <c r="BE128" s="207"/>
      <c r="BF128" s="207"/>
      <c r="BG128" s="207"/>
      <c r="BH128" s="207"/>
      <c r="BI128" s="207"/>
      <c r="BJ128" s="207"/>
      <c r="BK128" s="207"/>
      <c r="BL128" s="207"/>
      <c r="BM128" s="207"/>
      <c r="BN128" s="207"/>
      <c r="BO128" s="207"/>
      <c r="BP128" s="207"/>
      <c r="BQ128" s="207"/>
      <c r="BR128" s="207"/>
      <c r="BS128" s="207"/>
      <c r="BT128" s="207"/>
      <c r="BU128" s="211"/>
      <c r="BV128" s="207"/>
      <c r="BW128" s="207"/>
      <c r="BX128" s="207"/>
      <c r="BY128" s="207"/>
      <c r="BZ128" s="207"/>
      <c r="CA128" s="207"/>
      <c r="CB128" s="207"/>
      <c r="CC128" s="207"/>
      <c r="CD128" s="207"/>
      <c r="CE128" s="207"/>
      <c r="CF128" s="207"/>
      <c r="CG128" s="207"/>
      <c r="CH128" s="207"/>
      <c r="CI128" s="207"/>
      <c r="CJ128" s="207"/>
      <c r="CK128" s="207"/>
      <c r="CL128" s="207"/>
      <c r="CM128" s="207"/>
    </row>
    <row r="129" spans="1:91" ht="12" customHeight="1" x14ac:dyDescent="0.25">
      <c r="A129" s="206"/>
      <c r="B129" s="207"/>
      <c r="C129" s="207"/>
      <c r="D129" s="207"/>
      <c r="E129" s="207"/>
      <c r="F129" s="207"/>
      <c r="G129" s="207"/>
      <c r="H129" s="207"/>
      <c r="I129" s="207"/>
      <c r="J129" s="207"/>
      <c r="K129" s="207"/>
      <c r="L129" s="207"/>
      <c r="M129" s="207"/>
      <c r="N129" s="207"/>
      <c r="O129" s="207"/>
      <c r="P129" s="207"/>
      <c r="Q129" s="207"/>
      <c r="R129" s="207"/>
      <c r="S129" s="207"/>
      <c r="T129" s="207"/>
      <c r="U129" s="207"/>
      <c r="V129" s="207"/>
      <c r="W129" s="207"/>
      <c r="X129" s="207"/>
      <c r="Y129" s="207"/>
      <c r="Z129" s="207"/>
      <c r="AA129" s="208"/>
      <c r="AB129" s="208"/>
      <c r="AC129" s="209"/>
      <c r="AD129" s="209"/>
      <c r="AE129" s="209"/>
      <c r="AF129" s="209"/>
      <c r="AG129" s="209"/>
      <c r="AH129" s="209"/>
      <c r="AI129" s="209"/>
      <c r="AJ129" s="209"/>
      <c r="AK129" s="207"/>
      <c r="AL129" s="207"/>
      <c r="AM129" s="207"/>
      <c r="AN129" s="207"/>
      <c r="AO129" s="207"/>
      <c r="AP129" s="207"/>
      <c r="AQ129" s="207"/>
      <c r="AR129" s="207"/>
      <c r="AS129" s="207"/>
      <c r="AT129" s="207"/>
      <c r="AU129" s="207"/>
      <c r="AV129" s="207"/>
      <c r="AW129" s="207"/>
      <c r="AX129" s="207"/>
      <c r="AY129" s="207"/>
      <c r="AZ129" s="207"/>
      <c r="BA129" s="207"/>
      <c r="BB129" s="207"/>
      <c r="BC129" s="207"/>
      <c r="BD129" s="207"/>
      <c r="BE129" s="207"/>
      <c r="BF129" s="207"/>
      <c r="BG129" s="207"/>
      <c r="BH129" s="207"/>
      <c r="BI129" s="207"/>
      <c r="BJ129" s="207"/>
      <c r="BK129" s="207"/>
      <c r="BL129" s="207"/>
      <c r="BM129" s="207"/>
      <c r="BN129" s="207"/>
      <c r="BO129" s="207"/>
      <c r="BP129" s="207"/>
      <c r="BQ129" s="207"/>
      <c r="BR129" s="207"/>
      <c r="BS129" s="207"/>
      <c r="BT129" s="207"/>
      <c r="BU129" s="211"/>
      <c r="BV129" s="207"/>
      <c r="BW129" s="207"/>
      <c r="BX129" s="207"/>
      <c r="BY129" s="207"/>
      <c r="BZ129" s="207"/>
      <c r="CA129" s="207"/>
      <c r="CB129" s="207"/>
      <c r="CC129" s="207"/>
      <c r="CD129" s="207"/>
      <c r="CE129" s="207"/>
      <c r="CF129" s="207"/>
      <c r="CG129" s="207"/>
      <c r="CH129" s="207"/>
      <c r="CI129" s="207"/>
      <c r="CJ129" s="207"/>
      <c r="CK129" s="207"/>
      <c r="CL129" s="207"/>
      <c r="CM129" s="207"/>
    </row>
    <row r="130" spans="1:91" ht="12" customHeight="1" x14ac:dyDescent="0.25">
      <c r="A130" s="206"/>
      <c r="B130" s="207"/>
      <c r="C130" s="207"/>
      <c r="D130" s="207"/>
      <c r="E130" s="207"/>
      <c r="F130" s="207"/>
      <c r="G130" s="207"/>
      <c r="H130" s="207"/>
      <c r="I130" s="207"/>
      <c r="J130" s="207"/>
      <c r="K130" s="207"/>
      <c r="L130" s="207"/>
      <c r="M130" s="207"/>
      <c r="N130" s="207"/>
      <c r="O130" s="207"/>
      <c r="P130" s="207"/>
      <c r="Q130" s="207"/>
      <c r="R130" s="207"/>
      <c r="S130" s="207"/>
      <c r="T130" s="207"/>
      <c r="U130" s="207"/>
      <c r="V130" s="207"/>
      <c r="W130" s="207"/>
      <c r="X130" s="207"/>
      <c r="Y130" s="207"/>
      <c r="Z130" s="207"/>
      <c r="AA130" s="208"/>
      <c r="AB130" s="208"/>
      <c r="AC130" s="209"/>
      <c r="AD130" s="209"/>
      <c r="AE130" s="209"/>
      <c r="AF130" s="209"/>
      <c r="AG130" s="209"/>
      <c r="AH130" s="209"/>
      <c r="AI130" s="209"/>
      <c r="AJ130" s="209"/>
      <c r="AK130" s="207"/>
      <c r="AL130" s="207"/>
      <c r="AM130" s="207"/>
      <c r="AN130" s="207"/>
      <c r="AO130" s="207"/>
      <c r="AP130" s="207"/>
      <c r="AQ130" s="207"/>
      <c r="AR130" s="207"/>
      <c r="AS130" s="207"/>
      <c r="AT130" s="207"/>
      <c r="AU130" s="207"/>
      <c r="AV130" s="207"/>
      <c r="AW130" s="207"/>
      <c r="AX130" s="207"/>
      <c r="AY130" s="207"/>
      <c r="AZ130" s="207"/>
      <c r="BA130" s="207"/>
      <c r="BB130" s="207"/>
      <c r="BC130" s="207"/>
      <c r="BD130" s="207"/>
      <c r="BE130" s="207"/>
      <c r="BF130" s="207"/>
      <c r="BG130" s="207"/>
      <c r="BH130" s="207"/>
      <c r="BI130" s="207"/>
      <c r="BJ130" s="207"/>
      <c r="BK130" s="207"/>
      <c r="BL130" s="207"/>
      <c r="BM130" s="207"/>
      <c r="BN130" s="207"/>
      <c r="BO130" s="207"/>
      <c r="BP130" s="207"/>
      <c r="BQ130" s="207"/>
      <c r="BR130" s="207"/>
      <c r="BS130" s="207"/>
      <c r="BT130" s="207"/>
      <c r="BU130" s="211"/>
      <c r="BV130" s="207"/>
      <c r="BW130" s="207"/>
      <c r="BX130" s="207"/>
      <c r="BY130" s="207"/>
      <c r="BZ130" s="207"/>
      <c r="CA130" s="207"/>
      <c r="CB130" s="207"/>
      <c r="CC130" s="207"/>
      <c r="CD130" s="207"/>
      <c r="CE130" s="207"/>
      <c r="CF130" s="207"/>
      <c r="CG130" s="207"/>
      <c r="CH130" s="207"/>
      <c r="CI130" s="207"/>
      <c r="CJ130" s="207"/>
      <c r="CK130" s="207"/>
      <c r="CL130" s="207"/>
      <c r="CM130" s="207"/>
    </row>
    <row r="131" spans="1:91" ht="12" customHeight="1" x14ac:dyDescent="0.25">
      <c r="A131" s="206"/>
      <c r="B131" s="207"/>
      <c r="C131" s="207"/>
      <c r="D131" s="207"/>
      <c r="E131" s="207"/>
      <c r="F131" s="207"/>
      <c r="G131" s="207"/>
      <c r="H131" s="207"/>
      <c r="I131" s="207"/>
      <c r="J131" s="207"/>
      <c r="K131" s="207"/>
      <c r="L131" s="207"/>
      <c r="M131" s="207"/>
      <c r="N131" s="207"/>
      <c r="O131" s="207"/>
      <c r="P131" s="207"/>
      <c r="Q131" s="207"/>
      <c r="R131" s="207"/>
      <c r="S131" s="207"/>
      <c r="T131" s="207"/>
      <c r="U131" s="207"/>
      <c r="V131" s="207"/>
      <c r="W131" s="207"/>
      <c r="X131" s="207"/>
      <c r="Y131" s="207"/>
      <c r="Z131" s="207"/>
      <c r="AA131" s="208"/>
      <c r="AB131" s="208"/>
      <c r="AC131" s="209"/>
      <c r="AD131" s="209"/>
      <c r="AE131" s="209"/>
      <c r="AF131" s="209"/>
      <c r="AG131" s="209"/>
      <c r="AH131" s="209"/>
      <c r="AI131" s="209"/>
      <c r="AJ131" s="209"/>
      <c r="AK131" s="207"/>
      <c r="AL131" s="207"/>
      <c r="AM131" s="207"/>
      <c r="AN131" s="207"/>
      <c r="AO131" s="207"/>
      <c r="AP131" s="207"/>
      <c r="AQ131" s="207"/>
      <c r="AR131" s="207"/>
      <c r="AS131" s="207"/>
      <c r="AT131" s="207"/>
      <c r="AU131" s="207"/>
      <c r="AV131" s="207"/>
      <c r="AW131" s="207"/>
      <c r="AX131" s="207"/>
      <c r="AY131" s="207"/>
      <c r="AZ131" s="207"/>
      <c r="BA131" s="207"/>
      <c r="BB131" s="207"/>
      <c r="BC131" s="207"/>
      <c r="BD131" s="207"/>
      <c r="BE131" s="207"/>
      <c r="BF131" s="207"/>
      <c r="BG131" s="207"/>
      <c r="BH131" s="207"/>
      <c r="BI131" s="207"/>
      <c r="BJ131" s="207"/>
      <c r="BK131" s="207"/>
      <c r="BL131" s="207"/>
      <c r="BM131" s="207"/>
      <c r="BN131" s="207"/>
      <c r="BO131" s="207"/>
      <c r="BP131" s="207"/>
      <c r="BQ131" s="207"/>
      <c r="BR131" s="207"/>
      <c r="BS131" s="207"/>
      <c r="BT131" s="207"/>
      <c r="BU131" s="211"/>
      <c r="BV131" s="207"/>
      <c r="BW131" s="207"/>
      <c r="BX131" s="207"/>
      <c r="BY131" s="207"/>
      <c r="BZ131" s="207"/>
      <c r="CA131" s="207"/>
      <c r="CB131" s="207"/>
      <c r="CC131" s="207"/>
      <c r="CD131" s="207"/>
      <c r="CE131" s="207"/>
      <c r="CF131" s="207"/>
      <c r="CG131" s="207"/>
      <c r="CH131" s="207"/>
      <c r="CI131" s="207"/>
      <c r="CJ131" s="207"/>
      <c r="CK131" s="207"/>
      <c r="CL131" s="207"/>
      <c r="CM131" s="207"/>
    </row>
    <row r="132" spans="1:91" ht="12" customHeight="1" x14ac:dyDescent="0.25">
      <c r="A132" s="206"/>
      <c r="B132" s="207"/>
      <c r="C132" s="207"/>
      <c r="D132" s="207"/>
      <c r="E132" s="207"/>
      <c r="F132" s="207"/>
      <c r="G132" s="207"/>
      <c r="H132" s="207"/>
      <c r="I132" s="207"/>
      <c r="J132" s="207"/>
      <c r="K132" s="207"/>
      <c r="L132" s="207"/>
      <c r="M132" s="207"/>
      <c r="N132" s="207"/>
      <c r="O132" s="207"/>
      <c r="P132" s="207"/>
      <c r="Q132" s="207"/>
      <c r="R132" s="207"/>
      <c r="S132" s="207"/>
      <c r="T132" s="207"/>
      <c r="U132" s="207"/>
      <c r="V132" s="207"/>
      <c r="W132" s="207"/>
      <c r="X132" s="207"/>
      <c r="Y132" s="207"/>
      <c r="Z132" s="207"/>
      <c r="AA132" s="208"/>
      <c r="AB132" s="208"/>
      <c r="AC132" s="209"/>
      <c r="AD132" s="209"/>
      <c r="AE132" s="209"/>
      <c r="AF132" s="209"/>
      <c r="AG132" s="209"/>
      <c r="AH132" s="209"/>
      <c r="AI132" s="209"/>
      <c r="AJ132" s="209"/>
      <c r="AK132" s="207"/>
      <c r="AL132" s="207"/>
      <c r="AM132" s="207"/>
      <c r="AN132" s="207"/>
      <c r="AO132" s="207"/>
      <c r="AP132" s="207"/>
      <c r="AQ132" s="207"/>
      <c r="AR132" s="207"/>
      <c r="AS132" s="207"/>
      <c r="AT132" s="207"/>
      <c r="AU132" s="207"/>
      <c r="AV132" s="207"/>
      <c r="AW132" s="207"/>
      <c r="AX132" s="207"/>
      <c r="AY132" s="207"/>
      <c r="AZ132" s="207"/>
      <c r="BA132" s="207"/>
      <c r="BB132" s="207"/>
      <c r="BC132" s="207"/>
      <c r="BD132" s="207"/>
      <c r="BE132" s="207"/>
      <c r="BF132" s="207"/>
      <c r="BG132" s="207"/>
      <c r="BH132" s="207"/>
      <c r="BI132" s="207"/>
      <c r="BJ132" s="207"/>
      <c r="BK132" s="207"/>
      <c r="BL132" s="207"/>
      <c r="BM132" s="207"/>
      <c r="BN132" s="207"/>
      <c r="BO132" s="207"/>
      <c r="BP132" s="207"/>
      <c r="BQ132" s="207"/>
      <c r="BR132" s="207"/>
      <c r="BS132" s="207"/>
      <c r="BT132" s="207"/>
      <c r="BU132" s="211"/>
      <c r="BV132" s="207"/>
      <c r="BW132" s="207"/>
      <c r="BX132" s="207"/>
      <c r="BY132" s="207"/>
      <c r="BZ132" s="207"/>
      <c r="CA132" s="207"/>
      <c r="CB132" s="207"/>
      <c r="CC132" s="207"/>
      <c r="CD132" s="207"/>
      <c r="CE132" s="207"/>
      <c r="CF132" s="207"/>
      <c r="CG132" s="207"/>
      <c r="CH132" s="207"/>
      <c r="CI132" s="207"/>
      <c r="CJ132" s="207"/>
      <c r="CK132" s="207"/>
      <c r="CL132" s="207"/>
      <c r="CM132" s="207"/>
    </row>
    <row r="133" spans="1:91" ht="12" customHeight="1" x14ac:dyDescent="0.25">
      <c r="A133" s="206"/>
      <c r="B133" s="207"/>
      <c r="C133" s="207"/>
      <c r="D133" s="207"/>
      <c r="E133" s="207"/>
      <c r="F133" s="207"/>
      <c r="G133" s="207"/>
      <c r="H133" s="207"/>
      <c r="I133" s="207"/>
      <c r="J133" s="207"/>
      <c r="K133" s="207"/>
      <c r="L133" s="207"/>
      <c r="M133" s="207"/>
      <c r="N133" s="207"/>
      <c r="O133" s="207"/>
      <c r="P133" s="207"/>
      <c r="Q133" s="207"/>
      <c r="R133" s="207"/>
      <c r="S133" s="207"/>
      <c r="T133" s="207"/>
      <c r="U133" s="207"/>
      <c r="V133" s="207"/>
      <c r="W133" s="207"/>
      <c r="X133" s="207"/>
      <c r="Y133" s="207"/>
      <c r="Z133" s="207"/>
      <c r="AA133" s="208"/>
      <c r="AB133" s="208"/>
      <c r="AC133" s="209"/>
      <c r="AD133" s="209"/>
      <c r="AE133" s="209"/>
      <c r="AF133" s="209"/>
      <c r="AG133" s="209"/>
      <c r="AH133" s="209"/>
      <c r="AI133" s="209"/>
      <c r="AJ133" s="209"/>
      <c r="AK133" s="207"/>
      <c r="AL133" s="207"/>
      <c r="AM133" s="207"/>
      <c r="AN133" s="207"/>
      <c r="AO133" s="207"/>
      <c r="AP133" s="207"/>
      <c r="AQ133" s="207"/>
      <c r="AR133" s="207"/>
      <c r="AS133" s="207"/>
      <c r="AT133" s="207"/>
      <c r="AU133" s="207"/>
      <c r="AV133" s="207"/>
      <c r="AW133" s="207"/>
      <c r="AX133" s="207"/>
      <c r="AY133" s="207"/>
      <c r="AZ133" s="207"/>
      <c r="BA133" s="207"/>
      <c r="BB133" s="207"/>
      <c r="BC133" s="207"/>
      <c r="BD133" s="207"/>
      <c r="BE133" s="207"/>
      <c r="BF133" s="207"/>
      <c r="BG133" s="207"/>
      <c r="BH133" s="207"/>
      <c r="BI133" s="207"/>
      <c r="BJ133" s="207"/>
      <c r="BK133" s="207"/>
      <c r="BL133" s="207"/>
      <c r="BM133" s="207"/>
      <c r="BN133" s="207"/>
      <c r="BO133" s="207"/>
      <c r="BP133" s="207"/>
      <c r="BQ133" s="207"/>
      <c r="BR133" s="207"/>
      <c r="BS133" s="207"/>
      <c r="BT133" s="207"/>
      <c r="BU133" s="211"/>
      <c r="BV133" s="207"/>
      <c r="BW133" s="207"/>
      <c r="BX133" s="207"/>
      <c r="BY133" s="207"/>
      <c r="BZ133" s="207"/>
      <c r="CA133" s="207"/>
      <c r="CB133" s="207"/>
      <c r="CC133" s="207"/>
      <c r="CD133" s="207"/>
      <c r="CE133" s="207"/>
      <c r="CF133" s="207"/>
      <c r="CG133" s="207"/>
      <c r="CH133" s="207"/>
      <c r="CI133" s="207"/>
      <c r="CJ133" s="207"/>
      <c r="CK133" s="207"/>
      <c r="CL133" s="207"/>
      <c r="CM133" s="207"/>
    </row>
    <row r="134" spans="1:91" ht="12" customHeight="1" x14ac:dyDescent="0.25">
      <c r="A134" s="206"/>
      <c r="B134" s="207"/>
      <c r="C134" s="207"/>
      <c r="D134" s="207"/>
      <c r="E134" s="207"/>
      <c r="F134" s="207"/>
      <c r="G134" s="207"/>
      <c r="H134" s="207"/>
      <c r="I134" s="207"/>
      <c r="J134" s="207"/>
      <c r="K134" s="207"/>
      <c r="L134" s="207"/>
      <c r="M134" s="207"/>
      <c r="N134" s="207"/>
      <c r="O134" s="207"/>
      <c r="P134" s="207"/>
      <c r="Q134" s="207"/>
      <c r="R134" s="207"/>
      <c r="S134" s="207"/>
      <c r="T134" s="207"/>
      <c r="U134" s="207"/>
      <c r="V134" s="207"/>
      <c r="W134" s="207"/>
      <c r="X134" s="207"/>
      <c r="Y134" s="207"/>
      <c r="Z134" s="207"/>
      <c r="AA134" s="208"/>
      <c r="AB134" s="208"/>
      <c r="AC134" s="209"/>
      <c r="AD134" s="209"/>
      <c r="AE134" s="209"/>
      <c r="AF134" s="209"/>
      <c r="AG134" s="209"/>
      <c r="AH134" s="209"/>
      <c r="AI134" s="209"/>
      <c r="AJ134" s="209"/>
      <c r="AK134" s="207"/>
      <c r="AL134" s="207"/>
      <c r="AM134" s="207"/>
      <c r="AN134" s="207"/>
      <c r="AO134" s="207"/>
      <c r="AP134" s="207"/>
      <c r="AQ134" s="207"/>
      <c r="AR134" s="207"/>
      <c r="AS134" s="207"/>
      <c r="AT134" s="207"/>
      <c r="AU134" s="207"/>
      <c r="AV134" s="207"/>
      <c r="AW134" s="207"/>
      <c r="AX134" s="207"/>
      <c r="AY134" s="207"/>
      <c r="AZ134" s="207"/>
      <c r="BA134" s="207"/>
      <c r="BB134" s="207"/>
      <c r="BC134" s="207"/>
      <c r="BD134" s="207"/>
      <c r="BE134" s="207"/>
      <c r="BF134" s="207"/>
      <c r="BG134" s="207"/>
      <c r="BH134" s="207"/>
      <c r="BI134" s="207"/>
      <c r="BJ134" s="207"/>
      <c r="BK134" s="207"/>
      <c r="BL134" s="207"/>
      <c r="BM134" s="207"/>
      <c r="BN134" s="207"/>
      <c r="BO134" s="207"/>
      <c r="BP134" s="207"/>
      <c r="BQ134" s="207"/>
      <c r="BR134" s="207"/>
      <c r="BS134" s="207"/>
      <c r="BT134" s="207"/>
      <c r="BU134" s="211"/>
      <c r="BV134" s="207"/>
      <c r="BW134" s="207"/>
      <c r="BX134" s="207"/>
      <c r="BY134" s="207"/>
      <c r="BZ134" s="207"/>
      <c r="CA134" s="207"/>
      <c r="CB134" s="207"/>
      <c r="CC134" s="207"/>
      <c r="CD134" s="207"/>
      <c r="CE134" s="207"/>
      <c r="CF134" s="207"/>
      <c r="CG134" s="207"/>
      <c r="CH134" s="207"/>
      <c r="CI134" s="207"/>
      <c r="CJ134" s="207"/>
      <c r="CK134" s="207"/>
      <c r="CL134" s="207"/>
      <c r="CM134" s="207"/>
    </row>
    <row r="135" spans="1:91" ht="12" customHeight="1" x14ac:dyDescent="0.25">
      <c r="A135" s="206"/>
      <c r="B135" s="207"/>
      <c r="C135" s="207"/>
      <c r="D135" s="207"/>
      <c r="E135" s="207"/>
      <c r="F135" s="207"/>
      <c r="G135" s="207"/>
      <c r="H135" s="207"/>
      <c r="I135" s="207"/>
      <c r="J135" s="207"/>
      <c r="K135" s="207"/>
      <c r="L135" s="207"/>
      <c r="M135" s="207"/>
      <c r="N135" s="207"/>
      <c r="O135" s="207"/>
      <c r="P135" s="207"/>
      <c r="Q135" s="207"/>
      <c r="R135" s="207"/>
      <c r="S135" s="207"/>
      <c r="T135" s="207"/>
      <c r="U135" s="207"/>
      <c r="V135" s="207"/>
      <c r="W135" s="207"/>
      <c r="X135" s="207"/>
      <c r="Y135" s="207"/>
      <c r="Z135" s="207"/>
      <c r="AA135" s="208"/>
      <c r="AB135" s="208"/>
      <c r="AC135" s="209"/>
      <c r="AD135" s="209"/>
      <c r="AE135" s="209"/>
      <c r="AF135" s="209"/>
      <c r="AG135" s="209"/>
      <c r="AH135" s="209"/>
      <c r="AI135" s="209"/>
      <c r="AJ135" s="209"/>
      <c r="AK135" s="207"/>
      <c r="AL135" s="207"/>
      <c r="AM135" s="207"/>
      <c r="AN135" s="207"/>
      <c r="AO135" s="207"/>
      <c r="AP135" s="207"/>
      <c r="AQ135" s="207"/>
      <c r="AR135" s="207"/>
      <c r="AS135" s="207"/>
      <c r="AT135" s="207"/>
      <c r="AU135" s="207"/>
      <c r="AV135" s="207"/>
      <c r="AW135" s="207"/>
      <c r="AX135" s="207"/>
      <c r="AY135" s="207"/>
      <c r="AZ135" s="207"/>
      <c r="BA135" s="207"/>
      <c r="BB135" s="207"/>
      <c r="BC135" s="207"/>
      <c r="BD135" s="207"/>
      <c r="BE135" s="207"/>
      <c r="BF135" s="207"/>
      <c r="BG135" s="207"/>
      <c r="BH135" s="207"/>
      <c r="BI135" s="207"/>
      <c r="BJ135" s="207"/>
      <c r="BK135" s="207"/>
      <c r="BL135" s="207"/>
      <c r="BM135" s="207"/>
      <c r="BN135" s="207"/>
      <c r="BO135" s="207"/>
      <c r="BP135" s="207"/>
      <c r="BQ135" s="207"/>
      <c r="BR135" s="207"/>
      <c r="BS135" s="207"/>
      <c r="BT135" s="207"/>
      <c r="BU135" s="211"/>
      <c r="BV135" s="207"/>
      <c r="BW135" s="207"/>
      <c r="BX135" s="207"/>
      <c r="BY135" s="207"/>
      <c r="BZ135" s="207"/>
      <c r="CA135" s="207"/>
      <c r="CB135" s="207"/>
      <c r="CC135" s="207"/>
      <c r="CD135" s="207"/>
      <c r="CE135" s="207"/>
      <c r="CF135" s="207"/>
      <c r="CG135" s="207"/>
      <c r="CH135" s="207"/>
      <c r="CI135" s="207"/>
      <c r="CJ135" s="207"/>
      <c r="CK135" s="207"/>
      <c r="CL135" s="207"/>
      <c r="CM135" s="207"/>
    </row>
    <row r="136" spans="1:91" ht="12" customHeight="1" x14ac:dyDescent="0.25">
      <c r="A136" s="206"/>
      <c r="B136" s="207"/>
      <c r="C136" s="207"/>
      <c r="D136" s="207"/>
      <c r="E136" s="207"/>
      <c r="F136" s="207"/>
      <c r="G136" s="207"/>
      <c r="H136" s="207"/>
      <c r="I136" s="207"/>
      <c r="J136" s="207"/>
      <c r="K136" s="207"/>
      <c r="L136" s="207"/>
      <c r="M136" s="207"/>
      <c r="N136" s="207"/>
      <c r="O136" s="207"/>
      <c r="P136" s="207"/>
      <c r="Q136" s="207"/>
      <c r="R136" s="207"/>
      <c r="S136" s="207"/>
      <c r="T136" s="207"/>
      <c r="U136" s="207"/>
      <c r="V136" s="207"/>
      <c r="W136" s="207"/>
      <c r="X136" s="207"/>
      <c r="Y136" s="207"/>
      <c r="Z136" s="207"/>
      <c r="AA136" s="208"/>
      <c r="AB136" s="208"/>
      <c r="AC136" s="209"/>
      <c r="AD136" s="209"/>
      <c r="AE136" s="209"/>
      <c r="AF136" s="209"/>
      <c r="AG136" s="209"/>
      <c r="AH136" s="209"/>
      <c r="AI136" s="209"/>
      <c r="AJ136" s="209"/>
      <c r="AK136" s="207"/>
      <c r="AL136" s="207"/>
      <c r="AM136" s="207"/>
      <c r="AN136" s="207"/>
      <c r="AO136" s="207"/>
      <c r="AP136" s="207"/>
      <c r="AQ136" s="207"/>
      <c r="AR136" s="207"/>
      <c r="AS136" s="207"/>
      <c r="AT136" s="207"/>
      <c r="AU136" s="207"/>
      <c r="AV136" s="207"/>
      <c r="AW136" s="207"/>
      <c r="AX136" s="207"/>
      <c r="AY136" s="207"/>
      <c r="AZ136" s="207"/>
      <c r="BA136" s="207"/>
      <c r="BB136" s="207"/>
      <c r="BC136" s="207"/>
      <c r="BD136" s="207"/>
      <c r="BE136" s="207"/>
      <c r="BF136" s="207"/>
      <c r="BG136" s="207"/>
      <c r="BH136" s="207"/>
      <c r="BI136" s="207"/>
      <c r="BJ136" s="207"/>
      <c r="BK136" s="207"/>
      <c r="BL136" s="207"/>
      <c r="BM136" s="207"/>
      <c r="BN136" s="207"/>
      <c r="BO136" s="207"/>
      <c r="BP136" s="207"/>
      <c r="BQ136" s="207"/>
      <c r="BR136" s="207"/>
      <c r="BS136" s="207"/>
      <c r="BT136" s="207"/>
      <c r="BU136" s="211"/>
      <c r="BV136" s="207"/>
      <c r="BW136" s="207"/>
      <c r="BX136" s="207"/>
      <c r="BY136" s="207"/>
      <c r="BZ136" s="207"/>
      <c r="CA136" s="207"/>
      <c r="CB136" s="207"/>
      <c r="CC136" s="207"/>
      <c r="CD136" s="207"/>
      <c r="CE136" s="207"/>
      <c r="CF136" s="207"/>
      <c r="CG136" s="207"/>
      <c r="CH136" s="207"/>
      <c r="CI136" s="207"/>
      <c r="CJ136" s="207"/>
      <c r="CK136" s="207"/>
      <c r="CL136" s="207"/>
      <c r="CM136" s="207"/>
    </row>
    <row r="137" spans="1:91" ht="12" customHeight="1" x14ac:dyDescent="0.25">
      <c r="A137" s="206"/>
      <c r="B137" s="207"/>
      <c r="C137" s="207"/>
      <c r="D137" s="207"/>
      <c r="E137" s="207"/>
      <c r="F137" s="207"/>
      <c r="G137" s="207"/>
      <c r="H137" s="207"/>
      <c r="I137" s="207"/>
      <c r="J137" s="207"/>
      <c r="K137" s="207"/>
      <c r="L137" s="207"/>
      <c r="M137" s="207"/>
      <c r="N137" s="207"/>
      <c r="O137" s="207"/>
      <c r="P137" s="207"/>
      <c r="Q137" s="207"/>
      <c r="R137" s="207"/>
      <c r="S137" s="207"/>
      <c r="T137" s="207"/>
      <c r="U137" s="207"/>
      <c r="V137" s="207"/>
      <c r="W137" s="207"/>
      <c r="X137" s="207"/>
      <c r="Y137" s="207"/>
      <c r="Z137" s="207"/>
      <c r="AA137" s="208"/>
      <c r="AB137" s="208"/>
      <c r="AC137" s="209"/>
      <c r="AD137" s="209"/>
      <c r="AE137" s="209"/>
      <c r="AF137" s="209"/>
      <c r="AG137" s="209"/>
      <c r="AH137" s="209"/>
      <c r="AI137" s="209"/>
      <c r="AJ137" s="209"/>
      <c r="AK137" s="207"/>
      <c r="AL137" s="207"/>
      <c r="AM137" s="207"/>
      <c r="AN137" s="207"/>
      <c r="AO137" s="207"/>
      <c r="AP137" s="207"/>
      <c r="AQ137" s="207"/>
      <c r="AR137" s="207"/>
      <c r="AS137" s="207"/>
      <c r="AT137" s="207"/>
      <c r="AU137" s="207"/>
      <c r="AV137" s="207"/>
      <c r="AW137" s="207"/>
      <c r="AX137" s="207"/>
      <c r="AY137" s="207"/>
      <c r="AZ137" s="207"/>
      <c r="BA137" s="207"/>
      <c r="BB137" s="207"/>
      <c r="BC137" s="207"/>
      <c r="BD137" s="207"/>
      <c r="BE137" s="207"/>
      <c r="BF137" s="207"/>
      <c r="BG137" s="207"/>
      <c r="BH137" s="207"/>
      <c r="BI137" s="207"/>
      <c r="BJ137" s="207"/>
      <c r="BK137" s="207"/>
      <c r="BL137" s="207"/>
      <c r="BM137" s="207"/>
      <c r="BN137" s="207"/>
      <c r="BO137" s="207"/>
      <c r="BP137" s="207"/>
      <c r="BQ137" s="207"/>
      <c r="BR137" s="207"/>
      <c r="BS137" s="207"/>
      <c r="BT137" s="207"/>
      <c r="BU137" s="211"/>
      <c r="BV137" s="207"/>
      <c r="BW137" s="207"/>
      <c r="BX137" s="207"/>
      <c r="BY137" s="207"/>
      <c r="BZ137" s="207"/>
      <c r="CA137" s="207"/>
      <c r="CB137" s="207"/>
      <c r="CC137" s="207"/>
      <c r="CD137" s="207"/>
      <c r="CE137" s="207"/>
      <c r="CF137" s="207"/>
      <c r="CG137" s="207"/>
      <c r="CH137" s="207"/>
      <c r="CI137" s="207"/>
      <c r="CJ137" s="207"/>
      <c r="CK137" s="207"/>
      <c r="CL137" s="207"/>
      <c r="CM137" s="207"/>
    </row>
    <row r="138" spans="1:91" ht="12" customHeight="1" x14ac:dyDescent="0.25">
      <c r="A138" s="206"/>
      <c r="B138" s="207"/>
      <c r="C138" s="207"/>
      <c r="D138" s="207"/>
      <c r="E138" s="207"/>
      <c r="F138" s="207"/>
      <c r="G138" s="207"/>
      <c r="H138" s="207"/>
      <c r="I138" s="207"/>
      <c r="J138" s="207"/>
      <c r="K138" s="207"/>
      <c r="L138" s="207"/>
      <c r="M138" s="207"/>
      <c r="N138" s="207"/>
      <c r="O138" s="207"/>
      <c r="P138" s="207"/>
      <c r="Q138" s="207"/>
      <c r="R138" s="207"/>
      <c r="S138" s="207"/>
      <c r="T138" s="207"/>
      <c r="U138" s="207"/>
      <c r="V138" s="207"/>
      <c r="W138" s="207"/>
      <c r="X138" s="207"/>
      <c r="Y138" s="207"/>
      <c r="Z138" s="207"/>
      <c r="AA138" s="208"/>
      <c r="AB138" s="208"/>
      <c r="AC138" s="209"/>
      <c r="AD138" s="209"/>
      <c r="AE138" s="209"/>
      <c r="AF138" s="209"/>
      <c r="AG138" s="209"/>
      <c r="AH138" s="209"/>
      <c r="AI138" s="209"/>
      <c r="AJ138" s="209"/>
      <c r="AK138" s="207"/>
      <c r="AL138" s="207"/>
      <c r="AM138" s="207"/>
      <c r="AN138" s="207"/>
      <c r="AO138" s="207"/>
      <c r="AP138" s="207"/>
      <c r="AQ138" s="207"/>
      <c r="AR138" s="207"/>
      <c r="AS138" s="207"/>
      <c r="AT138" s="207"/>
      <c r="AU138" s="207"/>
      <c r="AV138" s="207"/>
      <c r="AW138" s="207"/>
      <c r="AX138" s="207"/>
      <c r="AY138" s="207"/>
      <c r="AZ138" s="207"/>
      <c r="BA138" s="207"/>
      <c r="BB138" s="207"/>
      <c r="BC138" s="207"/>
      <c r="BD138" s="207"/>
      <c r="BE138" s="207"/>
      <c r="BF138" s="207"/>
      <c r="BG138" s="207"/>
      <c r="BH138" s="207"/>
      <c r="BI138" s="207"/>
      <c r="BJ138" s="207"/>
      <c r="BK138" s="207"/>
      <c r="BL138" s="207"/>
      <c r="BM138" s="207"/>
      <c r="BN138" s="207"/>
      <c r="BO138" s="207"/>
      <c r="BP138" s="207"/>
      <c r="BQ138" s="207"/>
      <c r="BR138" s="207"/>
      <c r="BS138" s="207"/>
      <c r="BT138" s="207"/>
      <c r="BU138" s="211"/>
      <c r="BV138" s="207"/>
      <c r="BW138" s="207"/>
      <c r="BX138" s="207"/>
      <c r="BY138" s="207"/>
      <c r="BZ138" s="207"/>
      <c r="CA138" s="207"/>
      <c r="CB138" s="207"/>
      <c r="CC138" s="207"/>
      <c r="CD138" s="207"/>
      <c r="CE138" s="207"/>
      <c r="CF138" s="207"/>
      <c r="CG138" s="207"/>
      <c r="CH138" s="207"/>
      <c r="CI138" s="207"/>
      <c r="CJ138" s="207"/>
      <c r="CK138" s="207"/>
      <c r="CL138" s="207"/>
      <c r="CM138" s="207"/>
    </row>
    <row r="139" spans="1:91" ht="12" customHeight="1" x14ac:dyDescent="0.25">
      <c r="A139" s="206"/>
      <c r="B139" s="207"/>
      <c r="C139" s="207"/>
      <c r="D139" s="207"/>
      <c r="E139" s="207"/>
      <c r="F139" s="207"/>
      <c r="G139" s="207"/>
      <c r="H139" s="207"/>
      <c r="I139" s="207"/>
      <c r="J139" s="207"/>
      <c r="K139" s="207"/>
      <c r="L139" s="207"/>
      <c r="M139" s="207"/>
      <c r="N139" s="207"/>
      <c r="O139" s="207"/>
      <c r="P139" s="207"/>
      <c r="Q139" s="207"/>
      <c r="R139" s="207"/>
      <c r="S139" s="207"/>
      <c r="T139" s="207"/>
      <c r="U139" s="207"/>
      <c r="V139" s="207"/>
      <c r="W139" s="207"/>
      <c r="X139" s="207"/>
      <c r="Y139" s="207"/>
      <c r="Z139" s="207"/>
      <c r="AA139" s="208"/>
      <c r="AB139" s="208"/>
      <c r="AC139" s="209"/>
      <c r="AD139" s="209"/>
      <c r="AE139" s="209"/>
      <c r="AF139" s="209"/>
      <c r="AG139" s="209"/>
      <c r="AH139" s="209"/>
      <c r="AI139" s="209"/>
      <c r="AJ139" s="209"/>
      <c r="AK139" s="207"/>
      <c r="AL139" s="207"/>
      <c r="AM139" s="207"/>
      <c r="AN139" s="207"/>
      <c r="AO139" s="207"/>
      <c r="AP139" s="207"/>
      <c r="AQ139" s="207"/>
      <c r="AR139" s="207"/>
      <c r="AS139" s="207"/>
      <c r="AT139" s="207"/>
      <c r="AU139" s="207"/>
      <c r="AV139" s="207"/>
      <c r="AW139" s="207"/>
      <c r="AX139" s="207"/>
      <c r="AY139" s="207"/>
      <c r="AZ139" s="207"/>
      <c r="BA139" s="207"/>
      <c r="BB139" s="207"/>
      <c r="BC139" s="207"/>
      <c r="BD139" s="207"/>
      <c r="BE139" s="207"/>
      <c r="BF139" s="207"/>
      <c r="BG139" s="207"/>
      <c r="BH139" s="207"/>
      <c r="BI139" s="207"/>
      <c r="BJ139" s="207"/>
      <c r="BK139" s="207"/>
      <c r="BL139" s="207"/>
      <c r="BM139" s="207"/>
      <c r="BN139" s="207"/>
      <c r="BO139" s="207"/>
      <c r="BP139" s="207"/>
      <c r="BQ139" s="207"/>
      <c r="BR139" s="207"/>
      <c r="BS139" s="207"/>
      <c r="BT139" s="207"/>
      <c r="BU139" s="211"/>
      <c r="BV139" s="207"/>
      <c r="BW139" s="207"/>
      <c r="BX139" s="207"/>
      <c r="BY139" s="207"/>
      <c r="BZ139" s="207"/>
      <c r="CA139" s="207"/>
      <c r="CB139" s="207"/>
      <c r="CC139" s="207"/>
      <c r="CD139" s="207"/>
      <c r="CE139" s="207"/>
      <c r="CF139" s="207"/>
      <c r="CG139" s="207"/>
      <c r="CH139" s="207"/>
      <c r="CI139" s="207"/>
      <c r="CJ139" s="207"/>
      <c r="CK139" s="207"/>
      <c r="CL139" s="207"/>
      <c r="CM139" s="207"/>
    </row>
    <row r="140" spans="1:91" ht="12" customHeight="1" x14ac:dyDescent="0.25">
      <c r="A140" s="206"/>
      <c r="B140" s="207"/>
      <c r="C140" s="207"/>
      <c r="D140" s="207"/>
      <c r="E140" s="207"/>
      <c r="F140" s="207"/>
      <c r="G140" s="207"/>
      <c r="H140" s="207"/>
      <c r="I140" s="207"/>
      <c r="J140" s="207"/>
      <c r="K140" s="207"/>
      <c r="L140" s="207"/>
      <c r="M140" s="207"/>
      <c r="N140" s="207"/>
      <c r="O140" s="207"/>
      <c r="P140" s="207"/>
      <c r="Q140" s="207"/>
      <c r="R140" s="207"/>
      <c r="S140" s="207"/>
      <c r="T140" s="207"/>
      <c r="U140" s="207"/>
      <c r="V140" s="207"/>
      <c r="W140" s="207"/>
      <c r="X140" s="207"/>
      <c r="Y140" s="207"/>
      <c r="Z140" s="207"/>
      <c r="AA140" s="208"/>
      <c r="AB140" s="208"/>
      <c r="AC140" s="209"/>
      <c r="AD140" s="209"/>
      <c r="AE140" s="209"/>
      <c r="AF140" s="209"/>
      <c r="AG140" s="209"/>
      <c r="AH140" s="209"/>
      <c r="AI140" s="209"/>
      <c r="AJ140" s="209"/>
      <c r="AK140" s="207"/>
      <c r="AL140" s="207"/>
      <c r="AM140" s="207"/>
      <c r="AN140" s="207"/>
      <c r="AO140" s="207"/>
      <c r="AP140" s="207"/>
      <c r="AQ140" s="207"/>
      <c r="AR140" s="207"/>
      <c r="AS140" s="207"/>
      <c r="AT140" s="207"/>
      <c r="AU140" s="207"/>
      <c r="AV140" s="207"/>
      <c r="AW140" s="207"/>
      <c r="AX140" s="207"/>
      <c r="AY140" s="207"/>
      <c r="AZ140" s="207"/>
      <c r="BA140" s="207"/>
      <c r="BB140" s="207"/>
      <c r="BC140" s="207"/>
      <c r="BD140" s="207"/>
      <c r="BE140" s="207"/>
      <c r="BF140" s="207"/>
      <c r="BG140" s="207"/>
      <c r="BH140" s="207"/>
      <c r="BI140" s="207"/>
      <c r="BJ140" s="207"/>
      <c r="BK140" s="207"/>
      <c r="BL140" s="207"/>
      <c r="BM140" s="207"/>
      <c r="BN140" s="207"/>
      <c r="BO140" s="207"/>
      <c r="BP140" s="207"/>
      <c r="BQ140" s="207"/>
      <c r="BR140" s="207"/>
      <c r="BS140" s="207"/>
      <c r="BT140" s="207"/>
      <c r="BU140" s="211"/>
      <c r="BV140" s="207"/>
      <c r="BW140" s="207"/>
      <c r="BX140" s="207"/>
      <c r="BY140" s="207"/>
      <c r="BZ140" s="207"/>
      <c r="CA140" s="207"/>
      <c r="CB140" s="207"/>
      <c r="CC140" s="207"/>
      <c r="CD140" s="207"/>
      <c r="CE140" s="207"/>
      <c r="CF140" s="207"/>
      <c r="CG140" s="207"/>
      <c r="CH140" s="207"/>
      <c r="CI140" s="207"/>
      <c r="CJ140" s="207"/>
      <c r="CK140" s="207"/>
      <c r="CL140" s="207"/>
      <c r="CM140" s="207"/>
    </row>
    <row r="141" spans="1:91" ht="12" customHeight="1" x14ac:dyDescent="0.25">
      <c r="A141" s="206"/>
      <c r="B141" s="207"/>
      <c r="C141" s="207"/>
      <c r="D141" s="207"/>
      <c r="E141" s="207"/>
      <c r="F141" s="207"/>
      <c r="G141" s="207"/>
      <c r="H141" s="207"/>
      <c r="I141" s="207"/>
      <c r="J141" s="207"/>
      <c r="K141" s="207"/>
      <c r="L141" s="207"/>
      <c r="M141" s="207"/>
      <c r="N141" s="207"/>
      <c r="O141" s="207"/>
      <c r="P141" s="207"/>
      <c r="Q141" s="207"/>
      <c r="R141" s="207"/>
      <c r="S141" s="207"/>
      <c r="T141" s="207"/>
      <c r="U141" s="207"/>
      <c r="V141" s="207"/>
      <c r="W141" s="207"/>
      <c r="X141" s="207"/>
      <c r="Y141" s="207"/>
      <c r="Z141" s="207"/>
      <c r="AA141" s="208"/>
      <c r="AB141" s="208"/>
      <c r="AC141" s="209"/>
      <c r="AD141" s="209"/>
      <c r="AE141" s="209"/>
      <c r="AF141" s="209"/>
      <c r="AG141" s="209"/>
      <c r="AH141" s="209"/>
      <c r="AI141" s="209"/>
      <c r="AJ141" s="209"/>
      <c r="AK141" s="207"/>
      <c r="AL141" s="207"/>
      <c r="AM141" s="207"/>
      <c r="AN141" s="207"/>
      <c r="AO141" s="207"/>
      <c r="AP141" s="207"/>
      <c r="AQ141" s="207"/>
      <c r="AR141" s="207"/>
      <c r="AS141" s="207"/>
      <c r="AT141" s="207"/>
      <c r="AU141" s="207"/>
      <c r="AV141" s="207"/>
      <c r="AW141" s="207"/>
      <c r="AX141" s="207"/>
      <c r="AY141" s="207"/>
      <c r="AZ141" s="207"/>
      <c r="BA141" s="207"/>
      <c r="BB141" s="207"/>
      <c r="BC141" s="207"/>
      <c r="BD141" s="207"/>
      <c r="BE141" s="207"/>
      <c r="BF141" s="207"/>
      <c r="BG141" s="207"/>
      <c r="BH141" s="207"/>
      <c r="BI141" s="207"/>
      <c r="BJ141" s="207"/>
      <c r="BK141" s="207"/>
      <c r="BL141" s="207"/>
      <c r="BM141" s="207"/>
      <c r="BN141" s="207"/>
      <c r="BO141" s="207"/>
      <c r="BP141" s="207"/>
      <c r="BQ141" s="207"/>
      <c r="BR141" s="207"/>
      <c r="BS141" s="207"/>
      <c r="BT141" s="207"/>
      <c r="BU141" s="211"/>
      <c r="BV141" s="207"/>
      <c r="BW141" s="207"/>
      <c r="BX141" s="207"/>
      <c r="BY141" s="207"/>
      <c r="BZ141" s="207"/>
      <c r="CA141" s="207"/>
      <c r="CB141" s="207"/>
      <c r="CC141" s="207"/>
      <c r="CD141" s="207"/>
      <c r="CE141" s="207"/>
      <c r="CF141" s="207"/>
      <c r="CG141" s="207"/>
      <c r="CH141" s="207"/>
      <c r="CI141" s="207"/>
      <c r="CJ141" s="207"/>
      <c r="CK141" s="207"/>
      <c r="CL141" s="207"/>
      <c r="CM141" s="207"/>
    </row>
    <row r="142" spans="1:91" ht="12" customHeight="1" x14ac:dyDescent="0.25">
      <c r="A142" s="206"/>
      <c r="B142" s="207"/>
      <c r="C142" s="207"/>
      <c r="D142" s="207"/>
      <c r="E142" s="207"/>
      <c r="F142" s="207"/>
      <c r="G142" s="207"/>
      <c r="H142" s="207"/>
      <c r="I142" s="207"/>
      <c r="J142" s="207"/>
      <c r="K142" s="207"/>
      <c r="L142" s="207"/>
      <c r="M142" s="207"/>
      <c r="N142" s="207"/>
      <c r="O142" s="207"/>
      <c r="P142" s="207"/>
      <c r="Q142" s="207"/>
      <c r="R142" s="207"/>
      <c r="S142" s="207"/>
      <c r="T142" s="207"/>
      <c r="U142" s="207"/>
      <c r="V142" s="207"/>
      <c r="W142" s="207"/>
      <c r="X142" s="207"/>
      <c r="Y142" s="207"/>
      <c r="Z142" s="207"/>
      <c r="AA142" s="208"/>
      <c r="AB142" s="208"/>
      <c r="AC142" s="209"/>
      <c r="AD142" s="209"/>
      <c r="AE142" s="209"/>
      <c r="AF142" s="209"/>
      <c r="AG142" s="209"/>
      <c r="AH142" s="209"/>
      <c r="AI142" s="209"/>
      <c r="AJ142" s="209"/>
      <c r="AK142" s="207"/>
      <c r="AL142" s="207"/>
      <c r="AM142" s="207"/>
      <c r="AN142" s="207"/>
      <c r="AO142" s="207"/>
      <c r="AP142" s="207"/>
      <c r="AQ142" s="207"/>
      <c r="AR142" s="207"/>
      <c r="AS142" s="207"/>
      <c r="AT142" s="207"/>
      <c r="AU142" s="207"/>
      <c r="AV142" s="207"/>
      <c r="AW142" s="207"/>
      <c r="AX142" s="207"/>
      <c r="AY142" s="207"/>
      <c r="AZ142" s="207"/>
      <c r="BA142" s="207"/>
      <c r="BB142" s="207"/>
      <c r="BC142" s="207"/>
      <c r="BD142" s="207"/>
      <c r="BE142" s="207"/>
      <c r="BF142" s="207"/>
      <c r="BG142" s="207"/>
      <c r="BH142" s="207"/>
      <c r="BI142" s="207"/>
      <c r="BJ142" s="207"/>
      <c r="BK142" s="207"/>
      <c r="BL142" s="207"/>
      <c r="BM142" s="207"/>
      <c r="BN142" s="207"/>
      <c r="BO142" s="207"/>
      <c r="BP142" s="207"/>
      <c r="BQ142" s="207"/>
      <c r="BR142" s="207"/>
      <c r="BS142" s="207"/>
      <c r="BT142" s="207"/>
      <c r="BU142" s="211"/>
      <c r="BV142" s="207"/>
      <c r="BW142" s="207"/>
      <c r="BX142" s="207"/>
      <c r="BY142" s="207"/>
      <c r="BZ142" s="207"/>
      <c r="CA142" s="207"/>
      <c r="CB142" s="207"/>
      <c r="CC142" s="207"/>
      <c r="CD142" s="207"/>
      <c r="CE142" s="207"/>
      <c r="CF142" s="207"/>
      <c r="CG142" s="207"/>
      <c r="CH142" s="207"/>
      <c r="CI142" s="207"/>
      <c r="CJ142" s="207"/>
      <c r="CK142" s="207"/>
      <c r="CL142" s="207"/>
      <c r="CM142" s="207"/>
    </row>
    <row r="143" spans="1:91" ht="12" customHeight="1" x14ac:dyDescent="0.25">
      <c r="A143" s="206"/>
      <c r="B143" s="207"/>
      <c r="C143" s="207"/>
      <c r="D143" s="207"/>
      <c r="E143" s="207"/>
      <c r="F143" s="207"/>
      <c r="G143" s="207"/>
      <c r="H143" s="207"/>
      <c r="I143" s="207"/>
      <c r="J143" s="207"/>
      <c r="K143" s="207"/>
      <c r="L143" s="207"/>
      <c r="M143" s="207"/>
      <c r="N143" s="207"/>
      <c r="O143" s="207"/>
      <c r="P143" s="207"/>
      <c r="Q143" s="207"/>
      <c r="R143" s="207"/>
      <c r="S143" s="207"/>
      <c r="T143" s="207"/>
      <c r="U143" s="207"/>
      <c r="V143" s="207"/>
      <c r="W143" s="207"/>
      <c r="X143" s="207"/>
      <c r="Y143" s="207"/>
      <c r="Z143" s="207"/>
      <c r="AA143" s="208"/>
      <c r="AB143" s="208"/>
      <c r="AC143" s="209"/>
      <c r="AD143" s="209"/>
      <c r="AE143" s="209"/>
      <c r="AF143" s="209"/>
      <c r="AG143" s="209"/>
      <c r="AH143" s="209"/>
      <c r="AI143" s="209"/>
      <c r="AJ143" s="209"/>
      <c r="AK143" s="207"/>
      <c r="AL143" s="207"/>
      <c r="AM143" s="207"/>
      <c r="AN143" s="207"/>
      <c r="AO143" s="207"/>
      <c r="AP143" s="207"/>
      <c r="AQ143" s="207"/>
      <c r="AR143" s="207"/>
      <c r="AS143" s="207"/>
      <c r="AT143" s="207"/>
      <c r="AU143" s="207"/>
      <c r="AV143" s="207"/>
      <c r="AW143" s="207"/>
      <c r="AX143" s="207"/>
      <c r="AY143" s="207"/>
      <c r="AZ143" s="207"/>
      <c r="BA143" s="207"/>
      <c r="BB143" s="207"/>
      <c r="BC143" s="207"/>
      <c r="BD143" s="207"/>
      <c r="BE143" s="207"/>
      <c r="BF143" s="207"/>
      <c r="BG143" s="207"/>
      <c r="BH143" s="207"/>
      <c r="BI143" s="207"/>
      <c r="BJ143" s="207"/>
      <c r="BK143" s="207"/>
      <c r="BL143" s="207"/>
      <c r="BM143" s="207"/>
      <c r="BN143" s="207"/>
      <c r="BO143" s="207"/>
      <c r="BP143" s="207"/>
      <c r="BQ143" s="207"/>
      <c r="BR143" s="207"/>
      <c r="BS143" s="207"/>
      <c r="BT143" s="207"/>
      <c r="BU143" s="211"/>
      <c r="BV143" s="207"/>
      <c r="BW143" s="207"/>
      <c r="BX143" s="207"/>
      <c r="BY143" s="207"/>
      <c r="BZ143" s="207"/>
      <c r="CA143" s="207"/>
      <c r="CB143" s="207"/>
      <c r="CC143" s="207"/>
      <c r="CD143" s="207"/>
      <c r="CE143" s="207"/>
      <c r="CF143" s="207"/>
      <c r="CG143" s="207"/>
      <c r="CH143" s="207"/>
      <c r="CI143" s="207"/>
      <c r="CJ143" s="207"/>
      <c r="CK143" s="207"/>
      <c r="CL143" s="207"/>
      <c r="CM143" s="207"/>
    </row>
    <row r="144" spans="1:91" ht="12" customHeight="1" x14ac:dyDescent="0.25">
      <c r="A144" s="206"/>
      <c r="B144" s="207"/>
      <c r="C144" s="207"/>
      <c r="D144" s="207"/>
      <c r="E144" s="207"/>
      <c r="F144" s="207"/>
      <c r="G144" s="207"/>
      <c r="H144" s="207"/>
      <c r="I144" s="207"/>
      <c r="J144" s="207"/>
      <c r="K144" s="207"/>
      <c r="L144" s="207"/>
      <c r="M144" s="207"/>
      <c r="N144" s="207"/>
      <c r="O144" s="207"/>
      <c r="P144" s="207"/>
      <c r="Q144" s="207"/>
      <c r="R144" s="207"/>
      <c r="S144" s="207"/>
      <c r="T144" s="207"/>
      <c r="U144" s="207"/>
      <c r="V144" s="207"/>
      <c r="W144" s="207"/>
      <c r="X144" s="207"/>
      <c r="Y144" s="207"/>
      <c r="Z144" s="207"/>
      <c r="AA144" s="208"/>
      <c r="AB144" s="208"/>
      <c r="AC144" s="209"/>
      <c r="AD144" s="209"/>
      <c r="AE144" s="209"/>
      <c r="AF144" s="209"/>
      <c r="AG144" s="209"/>
      <c r="AH144" s="209"/>
      <c r="AI144" s="209"/>
      <c r="AJ144" s="209"/>
      <c r="AK144" s="207"/>
      <c r="AL144" s="207"/>
      <c r="AM144" s="207"/>
      <c r="AN144" s="207"/>
      <c r="AO144" s="207"/>
      <c r="AP144" s="207"/>
      <c r="AQ144" s="207"/>
      <c r="AR144" s="207"/>
      <c r="AS144" s="207"/>
      <c r="AT144" s="207"/>
      <c r="AU144" s="207"/>
      <c r="AV144" s="207"/>
      <c r="AW144" s="207"/>
      <c r="AX144" s="207"/>
      <c r="AY144" s="207"/>
      <c r="AZ144" s="207"/>
      <c r="BA144" s="207"/>
      <c r="BB144" s="207"/>
      <c r="BC144" s="207"/>
      <c r="BD144" s="207"/>
      <c r="BE144" s="207"/>
      <c r="BF144" s="207"/>
      <c r="BG144" s="207"/>
      <c r="BH144" s="207"/>
      <c r="BI144" s="207"/>
      <c r="BJ144" s="207"/>
      <c r="BK144" s="207"/>
      <c r="BL144" s="207"/>
      <c r="BM144" s="207"/>
      <c r="BN144" s="207"/>
      <c r="BO144" s="207"/>
      <c r="BP144" s="207"/>
      <c r="BQ144" s="207"/>
      <c r="BR144" s="207"/>
      <c r="BS144" s="207"/>
      <c r="BT144" s="207"/>
      <c r="BU144" s="211"/>
      <c r="BV144" s="207"/>
      <c r="BW144" s="207"/>
      <c r="BX144" s="207"/>
      <c r="BY144" s="207"/>
      <c r="BZ144" s="207"/>
      <c r="CA144" s="207"/>
      <c r="CB144" s="207"/>
      <c r="CC144" s="207"/>
      <c r="CD144" s="207"/>
      <c r="CE144" s="207"/>
      <c r="CF144" s="207"/>
      <c r="CG144" s="207"/>
      <c r="CH144" s="207"/>
      <c r="CI144" s="207"/>
      <c r="CJ144" s="207"/>
      <c r="CK144" s="207"/>
      <c r="CL144" s="207"/>
      <c r="CM144" s="207"/>
    </row>
    <row r="145" spans="1:91" ht="12" customHeight="1" x14ac:dyDescent="0.25">
      <c r="A145" s="206"/>
      <c r="B145" s="207"/>
      <c r="C145" s="207"/>
      <c r="D145" s="207"/>
      <c r="E145" s="207"/>
      <c r="F145" s="207"/>
      <c r="G145" s="207"/>
      <c r="H145" s="207"/>
      <c r="I145" s="207"/>
      <c r="J145" s="207"/>
      <c r="K145" s="207"/>
      <c r="L145" s="207"/>
      <c r="M145" s="207"/>
      <c r="N145" s="207"/>
      <c r="O145" s="207"/>
      <c r="P145" s="207"/>
      <c r="Q145" s="207"/>
      <c r="R145" s="207"/>
      <c r="S145" s="207"/>
      <c r="T145" s="207"/>
      <c r="U145" s="207"/>
      <c r="V145" s="207"/>
      <c r="W145" s="207"/>
      <c r="X145" s="207"/>
      <c r="Y145" s="207"/>
      <c r="Z145" s="207"/>
      <c r="AA145" s="208"/>
      <c r="AB145" s="208"/>
      <c r="AC145" s="209"/>
      <c r="AD145" s="209"/>
      <c r="AE145" s="209"/>
      <c r="AF145" s="209"/>
      <c r="AG145" s="209"/>
      <c r="AH145" s="209"/>
      <c r="AI145" s="209"/>
      <c r="AJ145" s="209"/>
      <c r="AK145" s="207"/>
      <c r="AL145" s="207"/>
      <c r="AM145" s="207"/>
      <c r="AN145" s="207"/>
      <c r="AO145" s="207"/>
      <c r="AP145" s="207"/>
      <c r="AQ145" s="207"/>
      <c r="AR145" s="207"/>
      <c r="AS145" s="207"/>
      <c r="AT145" s="207"/>
      <c r="AU145" s="207"/>
      <c r="AV145" s="207"/>
      <c r="AW145" s="207"/>
      <c r="AX145" s="207"/>
      <c r="AY145" s="207"/>
      <c r="AZ145" s="207"/>
      <c r="BA145" s="207"/>
      <c r="BB145" s="207"/>
      <c r="BC145" s="207"/>
      <c r="BD145" s="207"/>
      <c r="BE145" s="207"/>
      <c r="BF145" s="207"/>
      <c r="BG145" s="207"/>
      <c r="BH145" s="207"/>
      <c r="BI145" s="207"/>
      <c r="BJ145" s="207"/>
      <c r="BK145" s="207"/>
      <c r="BL145" s="207"/>
      <c r="BM145" s="207"/>
      <c r="BN145" s="207"/>
      <c r="BO145" s="207"/>
      <c r="BP145" s="207"/>
      <c r="BQ145" s="207"/>
      <c r="BR145" s="207"/>
      <c r="BS145" s="207"/>
      <c r="BT145" s="207"/>
      <c r="BU145" s="211"/>
      <c r="BV145" s="207"/>
      <c r="BW145" s="207"/>
      <c r="BX145" s="207"/>
      <c r="BY145" s="207"/>
      <c r="BZ145" s="207"/>
      <c r="CA145" s="207"/>
      <c r="CB145" s="207"/>
      <c r="CC145" s="207"/>
      <c r="CD145" s="207"/>
      <c r="CE145" s="207"/>
      <c r="CF145" s="207"/>
      <c r="CG145" s="207"/>
      <c r="CH145" s="207"/>
      <c r="CI145" s="207"/>
      <c r="CJ145" s="207"/>
      <c r="CK145" s="207"/>
      <c r="CL145" s="207"/>
      <c r="CM145" s="207"/>
    </row>
    <row r="146" spans="1:91" ht="12" customHeight="1" x14ac:dyDescent="0.25">
      <c r="A146" s="206"/>
      <c r="B146" s="207"/>
      <c r="C146" s="207"/>
      <c r="D146" s="207"/>
      <c r="E146" s="207"/>
      <c r="F146" s="207"/>
      <c r="G146" s="207"/>
      <c r="H146" s="207"/>
      <c r="I146" s="207"/>
      <c r="J146" s="207"/>
      <c r="K146" s="207"/>
      <c r="L146" s="207"/>
      <c r="M146" s="207"/>
      <c r="N146" s="207"/>
      <c r="O146" s="207"/>
      <c r="P146" s="207"/>
      <c r="Q146" s="207"/>
      <c r="R146" s="207"/>
      <c r="S146" s="207"/>
      <c r="T146" s="207"/>
      <c r="U146" s="207"/>
      <c r="V146" s="207"/>
      <c r="W146" s="207"/>
      <c r="X146" s="207"/>
      <c r="Y146" s="207"/>
      <c r="Z146" s="207"/>
      <c r="AA146" s="208"/>
      <c r="AB146" s="208"/>
      <c r="AC146" s="209"/>
      <c r="AD146" s="209"/>
      <c r="AE146" s="209"/>
      <c r="AF146" s="209"/>
      <c r="AG146" s="209"/>
      <c r="AH146" s="209"/>
      <c r="AI146" s="209"/>
      <c r="AJ146" s="209"/>
      <c r="AK146" s="207"/>
      <c r="AL146" s="207"/>
      <c r="AM146" s="207"/>
      <c r="AN146" s="207"/>
      <c r="AO146" s="207"/>
      <c r="AP146" s="207"/>
      <c r="AQ146" s="207"/>
      <c r="AR146" s="207"/>
      <c r="AS146" s="207"/>
      <c r="AT146" s="207"/>
      <c r="AU146" s="207"/>
      <c r="AV146" s="207"/>
      <c r="AW146" s="207"/>
      <c r="AX146" s="207"/>
      <c r="AY146" s="207"/>
      <c r="AZ146" s="207"/>
      <c r="BA146" s="207"/>
      <c r="BB146" s="207"/>
      <c r="BC146" s="207"/>
      <c r="BD146" s="207"/>
      <c r="BE146" s="207"/>
      <c r="BF146" s="207"/>
      <c r="BG146" s="207"/>
      <c r="BH146" s="207"/>
      <c r="BI146" s="207"/>
      <c r="BJ146" s="207"/>
      <c r="BK146" s="207"/>
      <c r="BL146" s="207"/>
      <c r="BM146" s="207"/>
      <c r="BN146" s="207"/>
      <c r="BO146" s="207"/>
      <c r="BP146" s="207"/>
      <c r="BQ146" s="207"/>
      <c r="BR146" s="207"/>
      <c r="BS146" s="207"/>
      <c r="BT146" s="207"/>
      <c r="BU146" s="211"/>
      <c r="BV146" s="207"/>
      <c r="BW146" s="207"/>
      <c r="BX146" s="207"/>
      <c r="BY146" s="207"/>
      <c r="BZ146" s="207"/>
      <c r="CA146" s="207"/>
      <c r="CB146" s="207"/>
      <c r="CC146" s="207"/>
      <c r="CD146" s="207"/>
      <c r="CE146" s="207"/>
      <c r="CF146" s="207"/>
      <c r="CG146" s="207"/>
      <c r="CH146" s="207"/>
      <c r="CI146" s="207"/>
      <c r="CJ146" s="207"/>
      <c r="CK146" s="207"/>
      <c r="CL146" s="207"/>
      <c r="CM146" s="207"/>
    </row>
    <row r="147" spans="1:91" ht="12" customHeight="1" x14ac:dyDescent="0.25">
      <c r="A147" s="206"/>
      <c r="B147" s="207"/>
      <c r="C147" s="207"/>
      <c r="D147" s="207"/>
      <c r="E147" s="207"/>
      <c r="F147" s="207"/>
      <c r="G147" s="207"/>
      <c r="H147" s="207"/>
      <c r="I147" s="207"/>
      <c r="J147" s="207"/>
      <c r="K147" s="207"/>
      <c r="L147" s="207"/>
      <c r="M147" s="207"/>
      <c r="N147" s="207"/>
      <c r="O147" s="207"/>
      <c r="P147" s="207"/>
      <c r="Q147" s="207"/>
      <c r="R147" s="207"/>
      <c r="S147" s="207"/>
      <c r="T147" s="207"/>
      <c r="U147" s="207"/>
      <c r="V147" s="207"/>
      <c r="W147" s="207"/>
      <c r="X147" s="207"/>
      <c r="Y147" s="207"/>
      <c r="Z147" s="207"/>
      <c r="AA147" s="208"/>
      <c r="AB147" s="208"/>
      <c r="AC147" s="209"/>
      <c r="AD147" s="209"/>
      <c r="AE147" s="209"/>
      <c r="AF147" s="209"/>
      <c r="AG147" s="209"/>
      <c r="AH147" s="209"/>
      <c r="AI147" s="209"/>
      <c r="AJ147" s="209"/>
      <c r="AK147" s="207"/>
      <c r="AL147" s="207"/>
      <c r="AM147" s="207"/>
      <c r="AN147" s="207"/>
      <c r="AO147" s="207"/>
      <c r="AP147" s="207"/>
      <c r="AQ147" s="207"/>
      <c r="AR147" s="207"/>
      <c r="AS147" s="207"/>
      <c r="AT147" s="207"/>
      <c r="AU147" s="207"/>
      <c r="AV147" s="207"/>
      <c r="AW147" s="207"/>
      <c r="AX147" s="207"/>
      <c r="AY147" s="207"/>
      <c r="AZ147" s="207"/>
      <c r="BA147" s="207"/>
      <c r="BB147" s="207"/>
      <c r="BC147" s="207"/>
      <c r="BD147" s="207"/>
      <c r="BE147" s="207"/>
      <c r="BF147" s="207"/>
      <c r="BG147" s="207"/>
      <c r="BH147" s="207"/>
      <c r="BI147" s="207"/>
      <c r="BJ147" s="207"/>
      <c r="BK147" s="207"/>
      <c r="BL147" s="207"/>
      <c r="BM147" s="207"/>
      <c r="BN147" s="207"/>
      <c r="BO147" s="207"/>
      <c r="BP147" s="207"/>
      <c r="BQ147" s="207"/>
      <c r="BR147" s="207"/>
      <c r="BS147" s="207"/>
      <c r="BT147" s="207"/>
      <c r="BU147" s="211"/>
      <c r="BV147" s="207"/>
      <c r="BW147" s="207"/>
      <c r="BX147" s="207"/>
      <c r="BY147" s="207"/>
      <c r="BZ147" s="207"/>
      <c r="CA147" s="207"/>
      <c r="CB147" s="207"/>
      <c r="CC147" s="207"/>
      <c r="CD147" s="207"/>
      <c r="CE147" s="207"/>
      <c r="CF147" s="207"/>
      <c r="CG147" s="207"/>
      <c r="CH147" s="207"/>
      <c r="CI147" s="207"/>
      <c r="CJ147" s="207"/>
      <c r="CK147" s="207"/>
      <c r="CL147" s="207"/>
      <c r="CM147" s="207"/>
    </row>
    <row r="148" spans="1:91" ht="12" customHeight="1" x14ac:dyDescent="0.25">
      <c r="A148" s="206"/>
      <c r="B148" s="207"/>
      <c r="C148" s="207"/>
      <c r="D148" s="207"/>
      <c r="E148" s="207"/>
      <c r="F148" s="207"/>
      <c r="G148" s="207"/>
      <c r="H148" s="207"/>
      <c r="I148" s="207"/>
      <c r="J148" s="207"/>
      <c r="K148" s="207"/>
      <c r="L148" s="207"/>
      <c r="M148" s="207"/>
      <c r="N148" s="207"/>
      <c r="O148" s="207"/>
      <c r="P148" s="207"/>
      <c r="Q148" s="207"/>
      <c r="R148" s="207"/>
      <c r="S148" s="207"/>
      <c r="T148" s="207"/>
      <c r="U148" s="207"/>
      <c r="V148" s="207"/>
      <c r="W148" s="207"/>
      <c r="X148" s="207"/>
      <c r="Y148" s="207"/>
      <c r="Z148" s="207"/>
      <c r="AA148" s="208"/>
      <c r="AB148" s="208"/>
      <c r="AC148" s="209"/>
      <c r="AD148" s="209"/>
      <c r="AE148" s="209"/>
      <c r="AF148" s="209"/>
      <c r="AG148" s="209"/>
      <c r="AH148" s="209"/>
      <c r="AI148" s="209"/>
      <c r="AJ148" s="209"/>
      <c r="AK148" s="207"/>
      <c r="AL148" s="207"/>
      <c r="AM148" s="207"/>
      <c r="AN148" s="207"/>
      <c r="AO148" s="207"/>
      <c r="AP148" s="207"/>
      <c r="AQ148" s="207"/>
      <c r="AR148" s="207"/>
      <c r="AS148" s="207"/>
      <c r="AT148" s="207"/>
      <c r="AU148" s="207"/>
      <c r="AV148" s="207"/>
      <c r="AW148" s="207"/>
      <c r="AX148" s="207"/>
      <c r="AY148" s="207"/>
      <c r="AZ148" s="207"/>
      <c r="BA148" s="207"/>
      <c r="BB148" s="207"/>
      <c r="BC148" s="207"/>
      <c r="BD148" s="207"/>
      <c r="BE148" s="207"/>
      <c r="BF148" s="207"/>
      <c r="BG148" s="207"/>
      <c r="BH148" s="207"/>
      <c r="BI148" s="207"/>
      <c r="BJ148" s="207"/>
      <c r="BK148" s="207"/>
      <c r="BL148" s="207"/>
      <c r="BM148" s="207"/>
      <c r="BN148" s="207"/>
      <c r="BO148" s="207"/>
      <c r="BP148" s="207"/>
      <c r="BQ148" s="207"/>
      <c r="BR148" s="207"/>
      <c r="BS148" s="207"/>
      <c r="BT148" s="207"/>
      <c r="BU148" s="211"/>
      <c r="BV148" s="207"/>
      <c r="BW148" s="207"/>
      <c r="BX148" s="207"/>
      <c r="BY148" s="207"/>
      <c r="BZ148" s="207"/>
      <c r="CA148" s="207"/>
      <c r="CB148" s="207"/>
      <c r="CC148" s="207"/>
      <c r="CD148" s="207"/>
      <c r="CE148" s="207"/>
      <c r="CF148" s="207"/>
      <c r="CG148" s="207"/>
      <c r="CH148" s="207"/>
      <c r="CI148" s="207"/>
      <c r="CJ148" s="207"/>
      <c r="CK148" s="207"/>
      <c r="CL148" s="207"/>
      <c r="CM148" s="207"/>
    </row>
    <row r="149" spans="1:91" ht="12" customHeight="1" x14ac:dyDescent="0.25">
      <c r="A149" s="206"/>
      <c r="B149" s="207"/>
      <c r="C149" s="207"/>
      <c r="D149" s="207"/>
      <c r="E149" s="207"/>
      <c r="F149" s="207"/>
      <c r="G149" s="207"/>
      <c r="H149" s="207"/>
      <c r="I149" s="207"/>
      <c r="J149" s="207"/>
      <c r="K149" s="207"/>
      <c r="L149" s="207"/>
      <c r="M149" s="207"/>
      <c r="N149" s="207"/>
      <c r="O149" s="207"/>
      <c r="P149" s="207"/>
      <c r="Q149" s="207"/>
      <c r="R149" s="207"/>
      <c r="S149" s="207"/>
      <c r="T149" s="207"/>
      <c r="U149" s="207"/>
      <c r="V149" s="207"/>
      <c r="W149" s="207"/>
      <c r="X149" s="207"/>
      <c r="Y149" s="207"/>
      <c r="Z149" s="207"/>
      <c r="AA149" s="208"/>
      <c r="AB149" s="208"/>
      <c r="AC149" s="209"/>
      <c r="AD149" s="209"/>
      <c r="AE149" s="209"/>
      <c r="AF149" s="209"/>
      <c r="AG149" s="209"/>
      <c r="AH149" s="209"/>
      <c r="AI149" s="209"/>
      <c r="AJ149" s="209"/>
      <c r="AK149" s="207"/>
      <c r="AL149" s="207"/>
      <c r="AM149" s="207"/>
      <c r="AN149" s="207"/>
      <c r="AO149" s="207"/>
      <c r="AP149" s="207"/>
      <c r="AQ149" s="207"/>
      <c r="AR149" s="207"/>
      <c r="AS149" s="207"/>
      <c r="AT149" s="207"/>
      <c r="AU149" s="207"/>
      <c r="AV149" s="207"/>
      <c r="AW149" s="207"/>
      <c r="AX149" s="207"/>
      <c r="AY149" s="207"/>
      <c r="AZ149" s="207"/>
      <c r="BA149" s="207"/>
      <c r="BB149" s="207"/>
      <c r="BC149" s="207"/>
      <c r="BD149" s="207"/>
      <c r="BE149" s="207"/>
      <c r="BF149" s="207"/>
      <c r="BG149" s="207"/>
      <c r="BH149" s="207"/>
      <c r="BI149" s="207"/>
      <c r="BJ149" s="207"/>
      <c r="BK149" s="207"/>
      <c r="BL149" s="207"/>
      <c r="BM149" s="207"/>
      <c r="BN149" s="207"/>
      <c r="BO149" s="207"/>
      <c r="BP149" s="207"/>
      <c r="BQ149" s="207"/>
      <c r="BR149" s="207"/>
      <c r="BS149" s="207"/>
      <c r="BT149" s="207"/>
      <c r="BU149" s="211"/>
      <c r="BV149" s="207"/>
      <c r="BW149" s="207"/>
      <c r="BX149" s="207"/>
      <c r="BY149" s="207"/>
      <c r="BZ149" s="207"/>
      <c r="CA149" s="207"/>
      <c r="CB149" s="207"/>
      <c r="CC149" s="207"/>
      <c r="CD149" s="207"/>
      <c r="CE149" s="207"/>
      <c r="CF149" s="207"/>
      <c r="CG149" s="207"/>
      <c r="CH149" s="207"/>
      <c r="CI149" s="207"/>
      <c r="CJ149" s="207"/>
      <c r="CK149" s="207"/>
      <c r="CL149" s="207"/>
      <c r="CM149" s="207"/>
    </row>
    <row r="150" spans="1:91" ht="12" customHeight="1" x14ac:dyDescent="0.25">
      <c r="A150" s="206"/>
      <c r="B150" s="207"/>
      <c r="C150" s="207"/>
      <c r="D150" s="207"/>
      <c r="E150" s="207"/>
      <c r="F150" s="207"/>
      <c r="G150" s="207"/>
      <c r="H150" s="207"/>
      <c r="I150" s="207"/>
      <c r="J150" s="207"/>
      <c r="K150" s="207"/>
      <c r="L150" s="207"/>
      <c r="M150" s="207"/>
      <c r="N150" s="207"/>
      <c r="O150" s="207"/>
      <c r="P150" s="207"/>
      <c r="Q150" s="207"/>
      <c r="R150" s="207"/>
      <c r="S150" s="207"/>
      <c r="T150" s="207"/>
      <c r="U150" s="207"/>
      <c r="V150" s="207"/>
      <c r="W150" s="207"/>
      <c r="X150" s="207"/>
      <c r="Y150" s="207"/>
      <c r="Z150" s="207"/>
      <c r="AA150" s="208"/>
      <c r="AB150" s="208"/>
      <c r="AC150" s="209"/>
      <c r="AD150" s="209"/>
      <c r="AE150" s="209"/>
      <c r="AF150" s="209"/>
      <c r="AG150" s="209"/>
      <c r="AH150" s="209"/>
      <c r="AI150" s="209"/>
      <c r="AJ150" s="209"/>
      <c r="AK150" s="207"/>
      <c r="AL150" s="207"/>
      <c r="AM150" s="207"/>
      <c r="AN150" s="207"/>
      <c r="AO150" s="207"/>
      <c r="AP150" s="207"/>
      <c r="AQ150" s="207"/>
      <c r="AR150" s="207"/>
      <c r="AS150" s="207"/>
      <c r="AT150" s="207"/>
      <c r="AU150" s="207"/>
      <c r="AV150" s="207"/>
      <c r="AW150" s="207"/>
      <c r="AX150" s="207"/>
      <c r="AY150" s="207"/>
      <c r="AZ150" s="207"/>
      <c r="BA150" s="207"/>
      <c r="BB150" s="207"/>
      <c r="BC150" s="207"/>
      <c r="BD150" s="207"/>
      <c r="BE150" s="207"/>
      <c r="BF150" s="207"/>
      <c r="BG150" s="207"/>
      <c r="BH150" s="207"/>
      <c r="BI150" s="207"/>
      <c r="BJ150" s="207"/>
      <c r="BK150" s="207"/>
      <c r="BL150" s="207"/>
      <c r="BM150" s="207"/>
      <c r="BN150" s="207"/>
      <c r="BO150" s="207"/>
      <c r="BP150" s="207"/>
      <c r="BQ150" s="207"/>
      <c r="BR150" s="207"/>
      <c r="BS150" s="207"/>
      <c r="BT150" s="207"/>
      <c r="BU150" s="211"/>
      <c r="BV150" s="207"/>
      <c r="BW150" s="207"/>
      <c r="BX150" s="207"/>
      <c r="BY150" s="207"/>
      <c r="BZ150" s="207"/>
      <c r="CA150" s="207"/>
      <c r="CB150" s="207"/>
      <c r="CC150" s="207"/>
      <c r="CD150" s="207"/>
      <c r="CE150" s="207"/>
      <c r="CF150" s="207"/>
      <c r="CG150" s="207"/>
      <c r="CH150" s="207"/>
      <c r="CI150" s="207"/>
      <c r="CJ150" s="207"/>
      <c r="CK150" s="207"/>
      <c r="CL150" s="207"/>
      <c r="CM150" s="207"/>
    </row>
    <row r="151" spans="1:91" ht="12" customHeight="1" x14ac:dyDescent="0.25">
      <c r="A151" s="206"/>
      <c r="B151" s="207"/>
      <c r="C151" s="207"/>
      <c r="D151" s="207"/>
      <c r="E151" s="207"/>
      <c r="F151" s="207"/>
      <c r="G151" s="207"/>
      <c r="H151" s="207"/>
      <c r="I151" s="207"/>
      <c r="J151" s="207"/>
      <c r="K151" s="207"/>
      <c r="L151" s="207"/>
      <c r="M151" s="207"/>
      <c r="N151" s="207"/>
      <c r="O151" s="207"/>
      <c r="P151" s="207"/>
      <c r="Q151" s="207"/>
      <c r="R151" s="207"/>
      <c r="S151" s="207"/>
      <c r="T151" s="207"/>
      <c r="U151" s="207"/>
      <c r="V151" s="207"/>
      <c r="W151" s="207"/>
      <c r="X151" s="207"/>
      <c r="Y151" s="207"/>
      <c r="Z151" s="207"/>
      <c r="AA151" s="208"/>
      <c r="AB151" s="208"/>
      <c r="AC151" s="209"/>
      <c r="AD151" s="209"/>
      <c r="AE151" s="209"/>
      <c r="AF151" s="209"/>
      <c r="AG151" s="209"/>
      <c r="AH151" s="209"/>
      <c r="AI151" s="209"/>
      <c r="AJ151" s="209"/>
      <c r="AK151" s="207"/>
      <c r="AL151" s="207"/>
      <c r="AM151" s="207"/>
      <c r="AN151" s="207"/>
      <c r="AO151" s="207"/>
      <c r="AP151" s="207"/>
      <c r="AQ151" s="207"/>
      <c r="AR151" s="207"/>
      <c r="AS151" s="207"/>
      <c r="AT151" s="207"/>
      <c r="AU151" s="207"/>
      <c r="AV151" s="207"/>
      <c r="AW151" s="207"/>
      <c r="AX151" s="207"/>
      <c r="AY151" s="207"/>
      <c r="AZ151" s="207"/>
      <c r="BA151" s="207"/>
      <c r="BB151" s="207"/>
      <c r="BC151" s="207"/>
      <c r="BD151" s="207"/>
      <c r="BE151" s="207"/>
      <c r="BF151" s="207"/>
      <c r="BG151" s="207"/>
      <c r="BH151" s="207"/>
      <c r="BI151" s="207"/>
      <c r="BJ151" s="207"/>
      <c r="BK151" s="207"/>
      <c r="BL151" s="207"/>
      <c r="BM151" s="207"/>
      <c r="BN151" s="207"/>
      <c r="BO151" s="207"/>
      <c r="BP151" s="207"/>
      <c r="BQ151" s="207"/>
      <c r="BR151" s="207"/>
      <c r="BS151" s="207"/>
      <c r="BT151" s="207"/>
      <c r="BU151" s="211"/>
      <c r="BV151" s="207"/>
      <c r="BW151" s="207"/>
      <c r="BX151" s="207"/>
      <c r="BY151" s="207"/>
      <c r="BZ151" s="207"/>
      <c r="CA151" s="207"/>
      <c r="CB151" s="207"/>
      <c r="CC151" s="207"/>
      <c r="CD151" s="207"/>
      <c r="CE151" s="207"/>
      <c r="CF151" s="207"/>
      <c r="CG151" s="207"/>
      <c r="CH151" s="207"/>
      <c r="CI151" s="207"/>
      <c r="CJ151" s="207"/>
      <c r="CK151" s="207"/>
      <c r="CL151" s="207"/>
      <c r="CM151" s="207"/>
    </row>
    <row r="152" spans="1:91" ht="12" customHeight="1" x14ac:dyDescent="0.25">
      <c r="A152" s="206"/>
      <c r="B152" s="207"/>
      <c r="C152" s="207"/>
      <c r="D152" s="207"/>
      <c r="E152" s="207"/>
      <c r="F152" s="207"/>
      <c r="G152" s="207"/>
      <c r="H152" s="207"/>
      <c r="I152" s="207"/>
      <c r="J152" s="207"/>
      <c r="K152" s="207"/>
      <c r="L152" s="207"/>
      <c r="M152" s="207"/>
      <c r="N152" s="207"/>
      <c r="O152" s="207"/>
      <c r="P152" s="207"/>
      <c r="Q152" s="207"/>
      <c r="R152" s="207"/>
      <c r="S152" s="207"/>
      <c r="T152" s="207"/>
      <c r="U152" s="207"/>
      <c r="V152" s="207"/>
      <c r="W152" s="207"/>
      <c r="X152" s="207"/>
      <c r="Y152" s="207"/>
      <c r="Z152" s="207"/>
      <c r="AA152" s="208"/>
      <c r="AB152" s="208"/>
      <c r="AC152" s="209"/>
      <c r="AD152" s="209"/>
      <c r="AE152" s="209"/>
      <c r="AF152" s="209"/>
      <c r="AG152" s="209"/>
      <c r="AH152" s="209"/>
      <c r="AI152" s="209"/>
      <c r="AJ152" s="209"/>
      <c r="AK152" s="207"/>
      <c r="AL152" s="207"/>
      <c r="AM152" s="207"/>
      <c r="AN152" s="207"/>
      <c r="AO152" s="207"/>
      <c r="AP152" s="207"/>
      <c r="AQ152" s="207"/>
      <c r="AR152" s="207"/>
      <c r="AS152" s="207"/>
      <c r="AT152" s="207"/>
      <c r="AU152" s="207"/>
      <c r="AV152" s="207"/>
      <c r="AW152" s="207"/>
      <c r="AX152" s="207"/>
      <c r="AY152" s="207"/>
      <c r="AZ152" s="207"/>
      <c r="BA152" s="207"/>
      <c r="BB152" s="207"/>
      <c r="BC152" s="207"/>
      <c r="BD152" s="207"/>
      <c r="BE152" s="207"/>
      <c r="BF152" s="207"/>
      <c r="BG152" s="207"/>
      <c r="BH152" s="207"/>
      <c r="BI152" s="207"/>
      <c r="BJ152" s="207"/>
      <c r="BK152" s="207"/>
      <c r="BL152" s="207"/>
      <c r="BM152" s="207"/>
      <c r="BN152" s="207"/>
      <c r="BO152" s="207"/>
      <c r="BP152" s="207"/>
      <c r="BQ152" s="207"/>
      <c r="BR152" s="207"/>
      <c r="BS152" s="207"/>
      <c r="BT152" s="207"/>
      <c r="BU152" s="211"/>
      <c r="BV152" s="207"/>
      <c r="BW152" s="207"/>
      <c r="BX152" s="207"/>
      <c r="BY152" s="207"/>
      <c r="BZ152" s="207"/>
      <c r="CA152" s="207"/>
      <c r="CB152" s="207"/>
      <c r="CC152" s="207"/>
      <c r="CD152" s="207"/>
      <c r="CE152" s="207"/>
      <c r="CF152" s="207"/>
      <c r="CG152" s="207"/>
      <c r="CH152" s="207"/>
      <c r="CI152" s="207"/>
      <c r="CJ152" s="207"/>
      <c r="CK152" s="207"/>
      <c r="CL152" s="207"/>
      <c r="CM152" s="207"/>
    </row>
    <row r="153" spans="1:91" ht="12" customHeight="1" x14ac:dyDescent="0.25">
      <c r="A153" s="206"/>
      <c r="B153" s="207"/>
      <c r="C153" s="207"/>
      <c r="D153" s="207"/>
      <c r="E153" s="207"/>
      <c r="F153" s="207"/>
      <c r="G153" s="207"/>
      <c r="H153" s="207"/>
      <c r="I153" s="207"/>
      <c r="J153" s="207"/>
      <c r="K153" s="207"/>
      <c r="L153" s="207"/>
      <c r="M153" s="207"/>
      <c r="N153" s="207"/>
      <c r="O153" s="207"/>
      <c r="P153" s="207"/>
      <c r="Q153" s="207"/>
      <c r="R153" s="207"/>
      <c r="S153" s="207"/>
      <c r="T153" s="207"/>
      <c r="U153" s="207"/>
      <c r="V153" s="207"/>
      <c r="W153" s="207"/>
      <c r="X153" s="207"/>
      <c r="Y153" s="207"/>
      <c r="Z153" s="207"/>
      <c r="AA153" s="208"/>
      <c r="AB153" s="208"/>
      <c r="AC153" s="209"/>
      <c r="AD153" s="209"/>
      <c r="AE153" s="209"/>
      <c r="AF153" s="209"/>
      <c r="AG153" s="209"/>
      <c r="AH153" s="209"/>
      <c r="AI153" s="209"/>
      <c r="AJ153" s="209"/>
      <c r="AK153" s="207"/>
      <c r="AL153" s="207"/>
      <c r="AM153" s="207"/>
      <c r="AN153" s="207"/>
      <c r="AO153" s="207"/>
      <c r="AP153" s="207"/>
      <c r="AQ153" s="207"/>
      <c r="AR153" s="207"/>
      <c r="AS153" s="207"/>
      <c r="AT153" s="207"/>
      <c r="AU153" s="207"/>
      <c r="AV153" s="207"/>
      <c r="AW153" s="207"/>
      <c r="AX153" s="207"/>
      <c r="AY153" s="207"/>
      <c r="AZ153" s="207"/>
      <c r="BA153" s="207"/>
      <c r="BB153" s="207"/>
      <c r="BC153" s="207"/>
      <c r="BD153" s="207"/>
      <c r="BE153" s="207"/>
      <c r="BF153" s="207"/>
      <c r="BG153" s="207"/>
      <c r="BH153" s="207"/>
      <c r="BI153" s="207"/>
      <c r="BJ153" s="207"/>
      <c r="BK153" s="207"/>
      <c r="BL153" s="207"/>
      <c r="BM153" s="207"/>
      <c r="BN153" s="207"/>
      <c r="BO153" s="207"/>
      <c r="BP153" s="207"/>
      <c r="BQ153" s="207"/>
      <c r="BR153" s="207"/>
      <c r="BS153" s="207"/>
      <c r="BT153" s="207"/>
      <c r="BU153" s="211"/>
      <c r="BV153" s="207"/>
      <c r="BW153" s="207"/>
      <c r="BX153" s="207"/>
      <c r="BY153" s="207"/>
      <c r="BZ153" s="207"/>
      <c r="CA153" s="207"/>
      <c r="CB153" s="207"/>
      <c r="CC153" s="207"/>
      <c r="CD153" s="207"/>
      <c r="CE153" s="207"/>
      <c r="CF153" s="207"/>
      <c r="CG153" s="207"/>
      <c r="CH153" s="207"/>
      <c r="CI153" s="207"/>
      <c r="CJ153" s="207"/>
      <c r="CK153" s="207"/>
      <c r="CL153" s="207"/>
      <c r="CM153" s="207"/>
    </row>
    <row r="154" spans="1:91" ht="12" customHeight="1" x14ac:dyDescent="0.25">
      <c r="A154" s="206"/>
      <c r="B154" s="207"/>
      <c r="C154" s="207"/>
      <c r="D154" s="207"/>
      <c r="E154" s="207"/>
      <c r="F154" s="207"/>
      <c r="G154" s="207"/>
      <c r="H154" s="207"/>
      <c r="I154" s="207"/>
      <c r="J154" s="207"/>
      <c r="K154" s="207"/>
      <c r="L154" s="207"/>
      <c r="M154" s="207"/>
      <c r="N154" s="207"/>
      <c r="O154" s="207"/>
      <c r="P154" s="207"/>
      <c r="Q154" s="207"/>
      <c r="R154" s="207"/>
      <c r="S154" s="207"/>
      <c r="T154" s="207"/>
      <c r="U154" s="207"/>
      <c r="V154" s="207"/>
      <c r="W154" s="207"/>
      <c r="X154" s="207"/>
      <c r="Y154" s="207"/>
      <c r="Z154" s="207"/>
      <c r="AA154" s="208"/>
      <c r="AB154" s="208"/>
      <c r="AC154" s="209"/>
      <c r="AD154" s="209"/>
      <c r="AE154" s="209"/>
      <c r="AF154" s="209"/>
      <c r="AG154" s="209"/>
      <c r="AH154" s="209"/>
      <c r="AI154" s="209"/>
      <c r="AJ154" s="209"/>
      <c r="AK154" s="207"/>
      <c r="AL154" s="207"/>
      <c r="AM154" s="207"/>
      <c r="AN154" s="207"/>
      <c r="AO154" s="207"/>
      <c r="AP154" s="207"/>
      <c r="AQ154" s="207"/>
      <c r="AR154" s="207"/>
      <c r="AS154" s="207"/>
      <c r="AT154" s="207"/>
      <c r="AU154" s="207"/>
      <c r="AV154" s="207"/>
      <c r="AW154" s="207"/>
      <c r="AX154" s="207"/>
      <c r="AY154" s="207"/>
      <c r="AZ154" s="207"/>
      <c r="BA154" s="207"/>
      <c r="BB154" s="207"/>
      <c r="BC154" s="207"/>
      <c r="BD154" s="207"/>
      <c r="BE154" s="207"/>
      <c r="BF154" s="207"/>
      <c r="BG154" s="207"/>
      <c r="BH154" s="207"/>
      <c r="BI154" s="207"/>
      <c r="BJ154" s="207"/>
      <c r="BK154" s="207"/>
      <c r="BL154" s="207"/>
      <c r="BM154" s="207"/>
      <c r="BN154" s="207"/>
      <c r="BO154" s="207"/>
      <c r="BP154" s="207"/>
      <c r="BQ154" s="207"/>
      <c r="BR154" s="207"/>
      <c r="BS154" s="207"/>
      <c r="BT154" s="207"/>
      <c r="BU154" s="211"/>
      <c r="BV154" s="207"/>
      <c r="BW154" s="207"/>
      <c r="BX154" s="207"/>
      <c r="BY154" s="207"/>
      <c r="BZ154" s="207"/>
      <c r="CA154" s="207"/>
      <c r="CB154" s="207"/>
      <c r="CC154" s="207"/>
      <c r="CD154" s="207"/>
      <c r="CE154" s="207"/>
      <c r="CF154" s="207"/>
      <c r="CG154" s="207"/>
      <c r="CH154" s="207"/>
      <c r="CI154" s="207"/>
      <c r="CJ154" s="207"/>
      <c r="CK154" s="207"/>
      <c r="CL154" s="207"/>
      <c r="CM154" s="207"/>
    </row>
    <row r="155" spans="1:91" ht="12" customHeight="1" x14ac:dyDescent="0.25">
      <c r="A155" s="206"/>
      <c r="B155" s="207"/>
      <c r="C155" s="207"/>
      <c r="D155" s="207"/>
      <c r="E155" s="207"/>
      <c r="F155" s="207"/>
      <c r="G155" s="207"/>
      <c r="H155" s="207"/>
      <c r="I155" s="207"/>
      <c r="J155" s="207"/>
      <c r="K155" s="207"/>
      <c r="L155" s="207"/>
      <c r="M155" s="207"/>
      <c r="N155" s="207"/>
      <c r="O155" s="207"/>
      <c r="P155" s="207"/>
      <c r="Q155" s="207"/>
      <c r="R155" s="207"/>
      <c r="S155" s="207"/>
      <c r="T155" s="207"/>
      <c r="U155" s="207"/>
      <c r="V155" s="207"/>
      <c r="W155" s="207"/>
      <c r="X155" s="207"/>
      <c r="Y155" s="207"/>
      <c r="Z155" s="207"/>
      <c r="AA155" s="208"/>
      <c r="AB155" s="208"/>
      <c r="AC155" s="209"/>
      <c r="AD155" s="209"/>
      <c r="AE155" s="209"/>
      <c r="AF155" s="209"/>
      <c r="AG155" s="209"/>
      <c r="AH155" s="209"/>
      <c r="AI155" s="209"/>
      <c r="AJ155" s="209"/>
      <c r="AK155" s="207"/>
      <c r="AL155" s="207"/>
      <c r="AM155" s="207"/>
      <c r="AN155" s="207"/>
      <c r="AO155" s="207"/>
      <c r="AP155" s="207"/>
      <c r="AQ155" s="207"/>
      <c r="AR155" s="207"/>
      <c r="AS155" s="207"/>
      <c r="AT155" s="207"/>
      <c r="AU155" s="207"/>
      <c r="AV155" s="207"/>
      <c r="AW155" s="207"/>
      <c r="AX155" s="207"/>
      <c r="AY155" s="207"/>
      <c r="AZ155" s="207"/>
      <c r="BA155" s="207"/>
      <c r="BB155" s="207"/>
      <c r="BC155" s="207"/>
      <c r="BD155" s="207"/>
      <c r="BE155" s="207"/>
      <c r="BF155" s="207"/>
      <c r="BG155" s="207"/>
      <c r="BH155" s="207"/>
      <c r="BI155" s="207"/>
      <c r="BJ155" s="207"/>
      <c r="BK155" s="207"/>
      <c r="BL155" s="207"/>
      <c r="BM155" s="207"/>
      <c r="BN155" s="207"/>
      <c r="BO155" s="207"/>
      <c r="BP155" s="207"/>
      <c r="BQ155" s="207"/>
      <c r="BR155" s="207"/>
      <c r="BS155" s="207"/>
      <c r="BT155" s="207"/>
      <c r="BU155" s="211"/>
      <c r="BV155" s="207"/>
      <c r="BW155" s="207"/>
      <c r="BX155" s="207"/>
      <c r="BY155" s="207"/>
      <c r="BZ155" s="207"/>
      <c r="CA155" s="207"/>
      <c r="CB155" s="207"/>
      <c r="CC155" s="207"/>
      <c r="CD155" s="207"/>
      <c r="CE155" s="207"/>
      <c r="CF155" s="207"/>
      <c r="CG155" s="207"/>
      <c r="CH155" s="207"/>
      <c r="CI155" s="207"/>
      <c r="CJ155" s="207"/>
      <c r="CK155" s="207"/>
      <c r="CL155" s="207"/>
      <c r="CM155" s="207"/>
    </row>
    <row r="156" spans="1:91" ht="12" customHeight="1" x14ac:dyDescent="0.25">
      <c r="A156" s="206"/>
      <c r="B156" s="207"/>
      <c r="C156" s="207"/>
      <c r="D156" s="207"/>
      <c r="E156" s="207"/>
      <c r="F156" s="207"/>
      <c r="G156" s="207"/>
      <c r="H156" s="207"/>
      <c r="I156" s="207"/>
      <c r="J156" s="207"/>
      <c r="K156" s="207"/>
      <c r="L156" s="207"/>
      <c r="M156" s="207"/>
      <c r="N156" s="207"/>
      <c r="O156" s="207"/>
      <c r="P156" s="207"/>
      <c r="Q156" s="207"/>
      <c r="R156" s="207"/>
      <c r="S156" s="207"/>
      <c r="T156" s="207"/>
      <c r="U156" s="207"/>
      <c r="V156" s="207"/>
      <c r="W156" s="207"/>
      <c r="X156" s="207"/>
      <c r="Y156" s="207"/>
      <c r="Z156" s="207"/>
      <c r="AA156" s="208"/>
      <c r="AB156" s="208"/>
      <c r="AC156" s="209"/>
      <c r="AD156" s="209"/>
      <c r="AE156" s="209"/>
      <c r="AF156" s="209"/>
      <c r="AG156" s="209"/>
      <c r="AH156" s="209"/>
      <c r="AI156" s="209"/>
      <c r="AJ156" s="209"/>
      <c r="AK156" s="207"/>
      <c r="AL156" s="207"/>
      <c r="AM156" s="207"/>
      <c r="AN156" s="207"/>
      <c r="AO156" s="207"/>
      <c r="AP156" s="207"/>
      <c r="AQ156" s="207"/>
      <c r="AR156" s="207"/>
      <c r="AS156" s="207"/>
      <c r="AT156" s="207"/>
      <c r="AU156" s="207"/>
      <c r="AV156" s="207"/>
      <c r="AW156" s="207"/>
      <c r="AX156" s="207"/>
      <c r="AY156" s="207"/>
      <c r="AZ156" s="207"/>
      <c r="BA156" s="207"/>
      <c r="BB156" s="207"/>
      <c r="BC156" s="207"/>
      <c r="BD156" s="207"/>
      <c r="BE156" s="207"/>
      <c r="BF156" s="207"/>
      <c r="BG156" s="207"/>
      <c r="BH156" s="207"/>
      <c r="BI156" s="207"/>
      <c r="BJ156" s="207"/>
      <c r="BK156" s="207"/>
      <c r="BL156" s="207"/>
      <c r="BM156" s="207"/>
      <c r="BN156" s="207"/>
      <c r="BO156" s="207"/>
      <c r="BP156" s="207"/>
      <c r="BQ156" s="207"/>
      <c r="BR156" s="207"/>
      <c r="BS156" s="207"/>
      <c r="BT156" s="207"/>
      <c r="BU156" s="211"/>
      <c r="BV156" s="207"/>
      <c r="BW156" s="207"/>
      <c r="BX156" s="207"/>
      <c r="BY156" s="207"/>
      <c r="BZ156" s="207"/>
      <c r="CA156" s="207"/>
      <c r="CB156" s="207"/>
      <c r="CC156" s="207"/>
      <c r="CD156" s="207"/>
      <c r="CE156" s="207"/>
      <c r="CF156" s="207"/>
      <c r="CG156" s="207"/>
      <c r="CH156" s="207"/>
      <c r="CI156" s="207"/>
      <c r="CJ156" s="207"/>
      <c r="CK156" s="207"/>
      <c r="CL156" s="207"/>
      <c r="CM156" s="207"/>
    </row>
    <row r="157" spans="1:91" ht="12" customHeight="1" x14ac:dyDescent="0.25">
      <c r="A157" s="206"/>
      <c r="B157" s="207"/>
      <c r="C157" s="207"/>
      <c r="D157" s="207"/>
      <c r="E157" s="207"/>
      <c r="F157" s="207"/>
      <c r="G157" s="207"/>
      <c r="H157" s="207"/>
      <c r="I157" s="207"/>
      <c r="J157" s="207"/>
      <c r="K157" s="207"/>
      <c r="L157" s="207"/>
      <c r="M157" s="207"/>
      <c r="N157" s="207"/>
      <c r="O157" s="207"/>
      <c r="P157" s="207"/>
      <c r="Q157" s="207"/>
      <c r="R157" s="207"/>
      <c r="S157" s="207"/>
      <c r="T157" s="207"/>
      <c r="U157" s="207"/>
      <c r="V157" s="207"/>
      <c r="W157" s="207"/>
      <c r="X157" s="207"/>
      <c r="Y157" s="207"/>
      <c r="Z157" s="207"/>
      <c r="AA157" s="208"/>
      <c r="AB157" s="208"/>
      <c r="AC157" s="209"/>
      <c r="AD157" s="209"/>
      <c r="AE157" s="209"/>
      <c r="AF157" s="209"/>
      <c r="AG157" s="209"/>
      <c r="AH157" s="209"/>
      <c r="AI157" s="209"/>
      <c r="AJ157" s="209"/>
      <c r="AK157" s="207"/>
      <c r="AL157" s="207"/>
      <c r="AM157" s="207"/>
      <c r="AN157" s="207"/>
      <c r="AO157" s="207"/>
      <c r="AP157" s="207"/>
      <c r="AQ157" s="207"/>
      <c r="AR157" s="207"/>
      <c r="AS157" s="207"/>
      <c r="AT157" s="207"/>
      <c r="AU157" s="207"/>
      <c r="AV157" s="207"/>
      <c r="AW157" s="207"/>
      <c r="AX157" s="207"/>
      <c r="AY157" s="207"/>
      <c r="AZ157" s="207"/>
      <c r="BA157" s="207"/>
      <c r="BB157" s="207"/>
      <c r="BC157" s="207"/>
      <c r="BD157" s="207"/>
      <c r="BE157" s="207"/>
      <c r="BF157" s="207"/>
      <c r="BG157" s="207"/>
      <c r="BH157" s="207"/>
      <c r="BI157" s="207"/>
      <c r="BJ157" s="207"/>
      <c r="BK157" s="207"/>
      <c r="BL157" s="207"/>
      <c r="BM157" s="207"/>
      <c r="BN157" s="207"/>
      <c r="BO157" s="207"/>
      <c r="BP157" s="207"/>
      <c r="BQ157" s="207"/>
      <c r="BR157" s="207"/>
      <c r="BS157" s="207"/>
      <c r="BT157" s="207"/>
      <c r="BU157" s="211"/>
      <c r="BV157" s="207"/>
      <c r="BW157" s="207"/>
      <c r="BX157" s="207"/>
      <c r="BY157" s="207"/>
      <c r="BZ157" s="207"/>
      <c r="CA157" s="207"/>
      <c r="CB157" s="207"/>
      <c r="CC157" s="207"/>
      <c r="CD157" s="207"/>
      <c r="CE157" s="207"/>
      <c r="CF157" s="207"/>
      <c r="CG157" s="207"/>
      <c r="CH157" s="207"/>
      <c r="CI157" s="207"/>
      <c r="CJ157" s="207"/>
      <c r="CK157" s="207"/>
      <c r="CL157" s="207"/>
      <c r="CM157" s="207"/>
    </row>
    <row r="158" spans="1:91" ht="12" customHeight="1" x14ac:dyDescent="0.25">
      <c r="A158" s="206"/>
      <c r="B158" s="207"/>
      <c r="C158" s="207"/>
      <c r="D158" s="207"/>
      <c r="E158" s="207"/>
      <c r="F158" s="207"/>
      <c r="G158" s="207"/>
      <c r="H158" s="207"/>
      <c r="I158" s="207"/>
      <c r="J158" s="207"/>
      <c r="K158" s="207"/>
      <c r="L158" s="207"/>
      <c r="M158" s="207"/>
      <c r="N158" s="207"/>
      <c r="O158" s="207"/>
      <c r="P158" s="207"/>
      <c r="Q158" s="207"/>
      <c r="R158" s="207"/>
      <c r="S158" s="207"/>
      <c r="T158" s="207"/>
      <c r="U158" s="207"/>
      <c r="V158" s="207"/>
      <c r="W158" s="207"/>
      <c r="X158" s="207"/>
      <c r="Y158" s="207"/>
      <c r="Z158" s="207"/>
      <c r="AA158" s="208"/>
      <c r="AB158" s="208"/>
      <c r="AC158" s="209"/>
      <c r="AD158" s="209"/>
      <c r="AE158" s="209"/>
      <c r="AF158" s="209"/>
      <c r="AG158" s="209"/>
      <c r="AH158" s="209"/>
      <c r="AI158" s="209"/>
      <c r="AJ158" s="209"/>
      <c r="AK158" s="207"/>
      <c r="AL158" s="207"/>
      <c r="AM158" s="207"/>
      <c r="AN158" s="207"/>
      <c r="AO158" s="207"/>
      <c r="AP158" s="207"/>
      <c r="AQ158" s="207"/>
      <c r="AR158" s="207"/>
      <c r="AS158" s="207"/>
      <c r="AT158" s="207"/>
      <c r="AU158" s="207"/>
      <c r="AV158" s="207"/>
      <c r="AW158" s="207"/>
      <c r="AX158" s="207"/>
      <c r="AY158" s="207"/>
      <c r="AZ158" s="207"/>
      <c r="BA158" s="207"/>
      <c r="BB158" s="207"/>
      <c r="BC158" s="207"/>
      <c r="BD158" s="207"/>
      <c r="BE158" s="207"/>
      <c r="BF158" s="207"/>
      <c r="BG158" s="207"/>
      <c r="BH158" s="207"/>
      <c r="BI158" s="207"/>
      <c r="BJ158" s="207"/>
      <c r="BK158" s="207"/>
      <c r="BL158" s="207"/>
      <c r="BM158" s="207"/>
      <c r="BN158" s="207"/>
      <c r="BO158" s="207"/>
      <c r="BP158" s="207"/>
      <c r="BQ158" s="207"/>
      <c r="BR158" s="207"/>
      <c r="BS158" s="207"/>
      <c r="BT158" s="207"/>
      <c r="BU158" s="211"/>
      <c r="BV158" s="207"/>
      <c r="BW158" s="207"/>
      <c r="BX158" s="207"/>
      <c r="BY158" s="207"/>
      <c r="BZ158" s="207"/>
      <c r="CA158" s="207"/>
      <c r="CB158" s="207"/>
      <c r="CC158" s="207"/>
      <c r="CD158" s="207"/>
      <c r="CE158" s="207"/>
      <c r="CF158" s="207"/>
      <c r="CG158" s="207"/>
      <c r="CH158" s="207"/>
      <c r="CI158" s="207"/>
      <c r="CJ158" s="207"/>
      <c r="CK158" s="207"/>
      <c r="CL158" s="207"/>
      <c r="CM158" s="207"/>
    </row>
    <row r="159" spans="1:91" ht="12" customHeight="1" x14ac:dyDescent="0.25">
      <c r="A159" s="206"/>
      <c r="B159" s="207"/>
      <c r="C159" s="207"/>
      <c r="D159" s="207"/>
      <c r="E159" s="207"/>
      <c r="F159" s="207"/>
      <c r="G159" s="207"/>
      <c r="H159" s="207"/>
      <c r="I159" s="207"/>
      <c r="J159" s="207"/>
      <c r="K159" s="207"/>
      <c r="L159" s="207"/>
      <c r="M159" s="207"/>
      <c r="N159" s="207"/>
      <c r="O159" s="207"/>
      <c r="P159" s="207"/>
      <c r="Q159" s="207"/>
      <c r="R159" s="207"/>
      <c r="S159" s="207"/>
      <c r="T159" s="207"/>
      <c r="U159" s="207"/>
      <c r="V159" s="207"/>
      <c r="W159" s="207"/>
      <c r="X159" s="207"/>
      <c r="Y159" s="207"/>
      <c r="Z159" s="207"/>
      <c r="AA159" s="208"/>
      <c r="AB159" s="208"/>
      <c r="AC159" s="209"/>
      <c r="AD159" s="209"/>
      <c r="AE159" s="209"/>
      <c r="AF159" s="209"/>
      <c r="AG159" s="209"/>
      <c r="AH159" s="209"/>
      <c r="AI159" s="209"/>
      <c r="AJ159" s="209"/>
      <c r="AK159" s="207"/>
      <c r="AL159" s="207"/>
      <c r="AM159" s="207"/>
      <c r="AN159" s="207"/>
      <c r="AO159" s="207"/>
      <c r="AP159" s="207"/>
      <c r="AQ159" s="207"/>
      <c r="AR159" s="207"/>
      <c r="AS159" s="207"/>
      <c r="AT159" s="207"/>
      <c r="AU159" s="207"/>
      <c r="AV159" s="207"/>
      <c r="AW159" s="207"/>
      <c r="AX159" s="207"/>
      <c r="AY159" s="207"/>
      <c r="AZ159" s="207"/>
      <c r="BA159" s="207"/>
      <c r="BB159" s="207"/>
      <c r="BC159" s="207"/>
      <c r="BD159" s="207"/>
      <c r="BE159" s="207"/>
      <c r="BF159" s="207"/>
      <c r="BG159" s="207"/>
      <c r="BH159" s="207"/>
      <c r="BI159" s="207"/>
      <c r="BJ159" s="207"/>
      <c r="BK159" s="207"/>
      <c r="BL159" s="207"/>
      <c r="BM159" s="207"/>
      <c r="BN159" s="207"/>
      <c r="BO159" s="207"/>
      <c r="BP159" s="207"/>
      <c r="BQ159" s="207"/>
      <c r="BR159" s="207"/>
      <c r="BS159" s="207"/>
      <c r="BT159" s="207"/>
      <c r="BU159" s="211"/>
      <c r="BV159" s="207"/>
      <c r="BW159" s="207"/>
      <c r="BX159" s="207"/>
      <c r="BY159" s="207"/>
      <c r="BZ159" s="207"/>
      <c r="CA159" s="207"/>
      <c r="CB159" s="207"/>
      <c r="CC159" s="207"/>
      <c r="CD159" s="207"/>
      <c r="CE159" s="207"/>
      <c r="CF159" s="207"/>
      <c r="CG159" s="207"/>
      <c r="CH159" s="207"/>
      <c r="CI159" s="207"/>
      <c r="CJ159" s="207"/>
      <c r="CK159" s="207"/>
      <c r="CL159" s="207"/>
      <c r="CM159" s="207"/>
    </row>
    <row r="160" spans="1:91" ht="12" customHeight="1" x14ac:dyDescent="0.25">
      <c r="A160" s="206"/>
      <c r="B160" s="207"/>
      <c r="C160" s="207"/>
      <c r="D160" s="207"/>
      <c r="E160" s="207"/>
      <c r="F160" s="207"/>
      <c r="G160" s="207"/>
      <c r="H160" s="207"/>
      <c r="I160" s="207"/>
      <c r="J160" s="207"/>
      <c r="K160" s="207"/>
      <c r="L160" s="207"/>
      <c r="M160" s="207"/>
      <c r="N160" s="207"/>
      <c r="O160" s="207"/>
      <c r="P160" s="207"/>
      <c r="Q160" s="207"/>
      <c r="R160" s="207"/>
      <c r="S160" s="207"/>
      <c r="T160" s="207"/>
      <c r="U160" s="207"/>
      <c r="V160" s="207"/>
      <c r="W160" s="207"/>
      <c r="X160" s="207"/>
      <c r="Y160" s="207"/>
      <c r="Z160" s="207"/>
      <c r="AA160" s="208"/>
      <c r="AB160" s="208"/>
      <c r="AC160" s="209"/>
      <c r="AD160" s="209"/>
      <c r="AE160" s="209"/>
      <c r="AF160" s="209"/>
      <c r="AG160" s="209"/>
      <c r="AH160" s="209"/>
      <c r="AI160" s="209"/>
      <c r="AJ160" s="209"/>
      <c r="AK160" s="207"/>
      <c r="AL160" s="207"/>
      <c r="AM160" s="207"/>
      <c r="AN160" s="207"/>
      <c r="AO160" s="207"/>
      <c r="AP160" s="207"/>
      <c r="AQ160" s="207"/>
      <c r="AR160" s="207"/>
      <c r="AS160" s="207"/>
      <c r="AT160" s="207"/>
      <c r="AU160" s="207"/>
      <c r="AV160" s="207"/>
      <c r="AW160" s="207"/>
      <c r="AX160" s="207"/>
      <c r="AY160" s="207"/>
      <c r="AZ160" s="207"/>
      <c r="BA160" s="207"/>
      <c r="BB160" s="207"/>
      <c r="BC160" s="207"/>
      <c r="BD160" s="207"/>
      <c r="BE160" s="207"/>
      <c r="BF160" s="207"/>
      <c r="BG160" s="207"/>
      <c r="BH160" s="207"/>
      <c r="BI160" s="207"/>
      <c r="BJ160" s="207"/>
      <c r="BK160" s="207"/>
      <c r="BL160" s="207"/>
      <c r="BM160" s="207"/>
      <c r="BN160" s="207"/>
      <c r="BO160" s="207"/>
      <c r="BP160" s="207"/>
      <c r="BQ160" s="207"/>
      <c r="BR160" s="207"/>
      <c r="BS160" s="207"/>
      <c r="BT160" s="207"/>
      <c r="BU160" s="211"/>
      <c r="BV160" s="207"/>
      <c r="BW160" s="207"/>
      <c r="BX160" s="207"/>
      <c r="BY160" s="207"/>
      <c r="BZ160" s="207"/>
      <c r="CA160" s="207"/>
      <c r="CB160" s="207"/>
      <c r="CC160" s="207"/>
      <c r="CD160" s="207"/>
      <c r="CE160" s="207"/>
      <c r="CF160" s="207"/>
      <c r="CG160" s="207"/>
      <c r="CH160" s="207"/>
      <c r="CI160" s="207"/>
      <c r="CJ160" s="207"/>
      <c r="CK160" s="207"/>
      <c r="CL160" s="207"/>
      <c r="CM160" s="207"/>
    </row>
    <row r="161" spans="1:91" ht="12" customHeight="1" x14ac:dyDescent="0.25">
      <c r="A161" s="206"/>
      <c r="B161" s="207"/>
      <c r="C161" s="207"/>
      <c r="D161" s="207"/>
      <c r="E161" s="207"/>
      <c r="F161" s="207"/>
      <c r="G161" s="207"/>
      <c r="H161" s="207"/>
      <c r="I161" s="207"/>
      <c r="J161" s="207"/>
      <c r="K161" s="207"/>
      <c r="L161" s="207"/>
      <c r="M161" s="207"/>
      <c r="N161" s="207"/>
      <c r="O161" s="207"/>
      <c r="P161" s="207"/>
      <c r="Q161" s="207"/>
      <c r="R161" s="207"/>
      <c r="S161" s="207"/>
      <c r="T161" s="207"/>
      <c r="U161" s="207"/>
      <c r="V161" s="207"/>
      <c r="W161" s="207"/>
      <c r="X161" s="207"/>
      <c r="Y161" s="207"/>
      <c r="Z161" s="207"/>
      <c r="AA161" s="208"/>
      <c r="AB161" s="208"/>
      <c r="AC161" s="209"/>
      <c r="AD161" s="209"/>
      <c r="AE161" s="209"/>
      <c r="AF161" s="209"/>
      <c r="AG161" s="209"/>
      <c r="AH161" s="209"/>
      <c r="AI161" s="209"/>
      <c r="AJ161" s="209"/>
      <c r="AK161" s="207"/>
      <c r="AL161" s="207"/>
      <c r="AM161" s="207"/>
      <c r="AN161" s="207"/>
      <c r="AO161" s="207"/>
      <c r="AP161" s="207"/>
      <c r="AQ161" s="207"/>
      <c r="AR161" s="207"/>
      <c r="AS161" s="207"/>
      <c r="AT161" s="207"/>
      <c r="AU161" s="207"/>
      <c r="AV161" s="207"/>
      <c r="AW161" s="207"/>
      <c r="AX161" s="207"/>
      <c r="AY161" s="207"/>
      <c r="AZ161" s="207"/>
      <c r="BA161" s="207"/>
      <c r="BB161" s="207"/>
      <c r="BC161" s="207"/>
      <c r="BD161" s="207"/>
      <c r="BE161" s="207"/>
      <c r="BF161" s="207"/>
      <c r="BG161" s="207"/>
      <c r="BH161" s="207"/>
      <c r="BI161" s="207"/>
      <c r="BJ161" s="207"/>
      <c r="BK161" s="207"/>
      <c r="BL161" s="207"/>
      <c r="BM161" s="207"/>
      <c r="BN161" s="207"/>
      <c r="BO161" s="207"/>
      <c r="BP161" s="207"/>
      <c r="BQ161" s="207"/>
      <c r="BR161" s="207"/>
      <c r="BS161" s="207"/>
      <c r="BT161" s="207"/>
      <c r="BU161" s="211"/>
      <c r="BV161" s="207"/>
      <c r="BW161" s="207"/>
      <c r="BX161" s="207"/>
      <c r="BY161" s="207"/>
      <c r="BZ161" s="207"/>
      <c r="CA161" s="207"/>
      <c r="CB161" s="207"/>
      <c r="CC161" s="207"/>
      <c r="CD161" s="207"/>
      <c r="CE161" s="207"/>
      <c r="CF161" s="207"/>
      <c r="CG161" s="207"/>
      <c r="CH161" s="207"/>
      <c r="CI161" s="207"/>
      <c r="CJ161" s="207"/>
      <c r="CK161" s="207"/>
      <c r="CL161" s="207"/>
      <c r="CM161" s="207"/>
    </row>
    <row r="162" spans="1:91" ht="12" customHeight="1" x14ac:dyDescent="0.25">
      <c r="A162" s="206"/>
      <c r="B162" s="207"/>
      <c r="C162" s="207"/>
      <c r="D162" s="207"/>
      <c r="E162" s="207"/>
      <c r="F162" s="207"/>
      <c r="G162" s="207"/>
      <c r="H162" s="207"/>
      <c r="I162" s="207"/>
      <c r="J162" s="207"/>
      <c r="K162" s="207"/>
      <c r="L162" s="207"/>
      <c r="M162" s="207"/>
      <c r="N162" s="207"/>
      <c r="O162" s="207"/>
      <c r="P162" s="207"/>
      <c r="Q162" s="207"/>
      <c r="R162" s="207"/>
      <c r="S162" s="207"/>
      <c r="T162" s="207"/>
      <c r="U162" s="207"/>
      <c r="V162" s="207"/>
      <c r="W162" s="207"/>
      <c r="X162" s="207"/>
      <c r="Y162" s="207"/>
      <c r="Z162" s="207"/>
      <c r="AA162" s="208"/>
      <c r="AB162" s="208"/>
      <c r="AC162" s="209"/>
      <c r="AD162" s="209"/>
      <c r="AE162" s="209"/>
      <c r="AF162" s="209"/>
      <c r="AG162" s="209"/>
      <c r="AH162" s="209"/>
      <c r="AI162" s="209"/>
      <c r="AJ162" s="209"/>
      <c r="AK162" s="207"/>
      <c r="AL162" s="207"/>
      <c r="AM162" s="207"/>
      <c r="AN162" s="207"/>
      <c r="AO162" s="207"/>
      <c r="AP162" s="207"/>
      <c r="AQ162" s="207"/>
      <c r="AR162" s="207"/>
      <c r="AS162" s="207"/>
      <c r="AT162" s="207"/>
      <c r="AU162" s="207"/>
      <c r="AV162" s="207"/>
      <c r="AW162" s="207"/>
      <c r="AX162" s="207"/>
      <c r="AY162" s="207"/>
      <c r="AZ162" s="207"/>
      <c r="BA162" s="207"/>
      <c r="BB162" s="207"/>
      <c r="BC162" s="207"/>
      <c r="BD162" s="207"/>
      <c r="BE162" s="207"/>
      <c r="BF162" s="207"/>
      <c r="BG162" s="207"/>
      <c r="BH162" s="207"/>
      <c r="BI162" s="207"/>
      <c r="BJ162" s="207"/>
      <c r="BK162" s="207"/>
      <c r="BL162" s="207"/>
      <c r="BM162" s="207"/>
      <c r="BN162" s="207"/>
      <c r="BO162" s="207"/>
      <c r="BP162" s="207"/>
      <c r="BQ162" s="207"/>
      <c r="BR162" s="207"/>
      <c r="BS162" s="207"/>
      <c r="BT162" s="207"/>
      <c r="BU162" s="211"/>
      <c r="BV162" s="207"/>
      <c r="BW162" s="207"/>
      <c r="BX162" s="207"/>
      <c r="BY162" s="207"/>
      <c r="BZ162" s="207"/>
      <c r="CA162" s="207"/>
      <c r="CB162" s="207"/>
      <c r="CC162" s="207"/>
      <c r="CD162" s="207"/>
      <c r="CE162" s="207"/>
      <c r="CF162" s="207"/>
      <c r="CG162" s="207"/>
      <c r="CH162" s="207"/>
      <c r="CI162" s="207"/>
      <c r="CJ162" s="207"/>
      <c r="CK162" s="207"/>
      <c r="CL162" s="207"/>
      <c r="CM162" s="207"/>
    </row>
    <row r="163" spans="1:91" ht="12" customHeight="1" x14ac:dyDescent="0.25">
      <c r="A163" s="206"/>
      <c r="B163" s="207"/>
      <c r="C163" s="207"/>
      <c r="D163" s="207"/>
      <c r="E163" s="207"/>
      <c r="F163" s="207"/>
      <c r="G163" s="207"/>
      <c r="H163" s="207"/>
      <c r="I163" s="207"/>
      <c r="J163" s="207"/>
      <c r="K163" s="207"/>
      <c r="L163" s="207"/>
      <c r="M163" s="207"/>
      <c r="N163" s="207"/>
      <c r="O163" s="207"/>
      <c r="P163" s="207"/>
      <c r="Q163" s="207"/>
      <c r="R163" s="207"/>
      <c r="S163" s="207"/>
      <c r="T163" s="207"/>
      <c r="U163" s="207"/>
      <c r="V163" s="207"/>
      <c r="W163" s="207"/>
      <c r="X163" s="207"/>
      <c r="Y163" s="207"/>
      <c r="Z163" s="207"/>
      <c r="AA163" s="208"/>
      <c r="AB163" s="208"/>
      <c r="AC163" s="209"/>
      <c r="AD163" s="209"/>
      <c r="AE163" s="209"/>
      <c r="AF163" s="209"/>
      <c r="AG163" s="209"/>
      <c r="AH163" s="209"/>
      <c r="AI163" s="209"/>
      <c r="AJ163" s="209"/>
      <c r="AK163" s="207"/>
      <c r="AL163" s="207"/>
      <c r="AM163" s="207"/>
      <c r="AN163" s="207"/>
      <c r="AO163" s="207"/>
      <c r="AP163" s="207"/>
      <c r="AQ163" s="207"/>
      <c r="AR163" s="207"/>
      <c r="AS163" s="207"/>
      <c r="AT163" s="207"/>
      <c r="AU163" s="207"/>
      <c r="AV163" s="207"/>
      <c r="AW163" s="207"/>
      <c r="AX163" s="207"/>
      <c r="AY163" s="207"/>
      <c r="AZ163" s="207"/>
      <c r="BA163" s="207"/>
      <c r="BB163" s="207"/>
      <c r="BC163" s="207"/>
      <c r="BD163" s="207"/>
      <c r="BE163" s="207"/>
      <c r="BF163" s="207"/>
      <c r="BG163" s="207"/>
      <c r="BH163" s="207"/>
      <c r="BI163" s="207"/>
      <c r="BJ163" s="207"/>
      <c r="BK163" s="207"/>
      <c r="BL163" s="207"/>
      <c r="BM163" s="207"/>
      <c r="BN163" s="207"/>
      <c r="BO163" s="207"/>
      <c r="BP163" s="207"/>
      <c r="BQ163" s="207"/>
      <c r="BR163" s="207"/>
      <c r="BS163" s="207"/>
      <c r="BT163" s="207"/>
      <c r="BU163" s="211"/>
      <c r="BV163" s="207"/>
      <c r="BW163" s="207"/>
      <c r="BX163" s="207"/>
      <c r="BY163" s="207"/>
      <c r="BZ163" s="207"/>
      <c r="CA163" s="207"/>
      <c r="CB163" s="207"/>
      <c r="CC163" s="207"/>
      <c r="CD163" s="207"/>
      <c r="CE163" s="207"/>
      <c r="CF163" s="207"/>
      <c r="CG163" s="207"/>
      <c r="CH163" s="207"/>
      <c r="CI163" s="207"/>
      <c r="CJ163" s="207"/>
      <c r="CK163" s="207"/>
      <c r="CL163" s="207"/>
      <c r="CM163" s="207"/>
    </row>
    <row r="164" spans="1:91" ht="12" customHeight="1" x14ac:dyDescent="0.25">
      <c r="A164" s="206"/>
      <c r="B164" s="207"/>
      <c r="C164" s="207"/>
      <c r="D164" s="207"/>
      <c r="E164" s="207"/>
      <c r="F164" s="207"/>
      <c r="G164" s="207"/>
      <c r="H164" s="207"/>
      <c r="I164" s="207"/>
      <c r="J164" s="207"/>
      <c r="K164" s="207"/>
      <c r="L164" s="207"/>
      <c r="M164" s="207"/>
      <c r="N164" s="207"/>
      <c r="O164" s="207"/>
      <c r="P164" s="207"/>
      <c r="Q164" s="207"/>
      <c r="R164" s="207"/>
      <c r="S164" s="207"/>
      <c r="T164" s="207"/>
      <c r="U164" s="207"/>
      <c r="V164" s="207"/>
      <c r="W164" s="207"/>
      <c r="X164" s="207"/>
      <c r="Y164" s="207"/>
      <c r="Z164" s="207"/>
      <c r="AA164" s="208"/>
      <c r="AB164" s="208"/>
      <c r="AC164" s="209"/>
      <c r="AD164" s="209"/>
      <c r="AE164" s="209"/>
      <c r="AF164" s="209"/>
      <c r="AG164" s="209"/>
      <c r="AH164" s="209"/>
      <c r="AI164" s="209"/>
      <c r="AJ164" s="209"/>
      <c r="AK164" s="207"/>
      <c r="AL164" s="207"/>
      <c r="AM164" s="207"/>
      <c r="AN164" s="207"/>
      <c r="AO164" s="207"/>
      <c r="AP164" s="207"/>
      <c r="AQ164" s="207"/>
      <c r="AR164" s="207"/>
      <c r="AS164" s="207"/>
      <c r="AT164" s="207"/>
      <c r="AU164" s="207"/>
      <c r="AV164" s="207"/>
      <c r="AW164" s="207"/>
      <c r="AX164" s="207"/>
      <c r="AY164" s="207"/>
      <c r="AZ164" s="207"/>
      <c r="BA164" s="207"/>
      <c r="BB164" s="207"/>
      <c r="BC164" s="207"/>
      <c r="BD164" s="207"/>
      <c r="BE164" s="207"/>
      <c r="BF164" s="207"/>
      <c r="BG164" s="207"/>
      <c r="BH164" s="207"/>
      <c r="BI164" s="207"/>
      <c r="BJ164" s="207"/>
      <c r="BK164" s="207"/>
      <c r="BL164" s="207"/>
      <c r="BM164" s="207"/>
      <c r="BN164" s="207"/>
      <c r="BO164" s="207"/>
      <c r="BP164" s="207"/>
      <c r="BQ164" s="207"/>
      <c r="BR164" s="207"/>
      <c r="BS164" s="207"/>
      <c r="BT164" s="207"/>
      <c r="BU164" s="211"/>
      <c r="BV164" s="207"/>
      <c r="BW164" s="207"/>
      <c r="BX164" s="207"/>
      <c r="BY164" s="207"/>
      <c r="BZ164" s="207"/>
      <c r="CA164" s="207"/>
      <c r="CB164" s="207"/>
      <c r="CC164" s="207"/>
      <c r="CD164" s="207"/>
      <c r="CE164" s="207"/>
      <c r="CF164" s="207"/>
      <c r="CG164" s="207"/>
      <c r="CH164" s="207"/>
      <c r="CI164" s="207"/>
      <c r="CJ164" s="207"/>
      <c r="CK164" s="207"/>
      <c r="CL164" s="207"/>
      <c r="CM164" s="207"/>
    </row>
    <row r="165" spans="1:91" ht="12" customHeight="1" x14ac:dyDescent="0.25">
      <c r="A165" s="206"/>
      <c r="B165" s="207"/>
      <c r="C165" s="207"/>
      <c r="D165" s="207"/>
      <c r="E165" s="207"/>
      <c r="F165" s="207"/>
      <c r="G165" s="207"/>
      <c r="H165" s="207"/>
      <c r="I165" s="207"/>
      <c r="J165" s="207"/>
      <c r="K165" s="207"/>
      <c r="L165" s="207"/>
      <c r="M165" s="207"/>
      <c r="N165" s="207"/>
      <c r="O165" s="207"/>
      <c r="P165" s="207"/>
      <c r="Q165" s="207"/>
      <c r="R165" s="207"/>
      <c r="S165" s="207"/>
      <c r="T165" s="207"/>
      <c r="U165" s="207"/>
      <c r="V165" s="207"/>
      <c r="W165" s="207"/>
      <c r="X165" s="207"/>
      <c r="Y165" s="207"/>
      <c r="Z165" s="207"/>
      <c r="AA165" s="208"/>
      <c r="AB165" s="208"/>
      <c r="AC165" s="209"/>
      <c r="AD165" s="209"/>
      <c r="AE165" s="209"/>
      <c r="AF165" s="209"/>
      <c r="AG165" s="209"/>
      <c r="AH165" s="209"/>
      <c r="AI165" s="209"/>
      <c r="AJ165" s="209"/>
      <c r="AK165" s="207"/>
      <c r="AL165" s="207"/>
      <c r="AM165" s="207"/>
      <c r="AN165" s="207"/>
      <c r="AO165" s="207"/>
      <c r="AP165" s="207"/>
      <c r="AQ165" s="207"/>
      <c r="AR165" s="207"/>
      <c r="AS165" s="207"/>
      <c r="AT165" s="207"/>
      <c r="AU165" s="207"/>
      <c r="AV165" s="207"/>
      <c r="AW165" s="207"/>
      <c r="AX165" s="207"/>
      <c r="AY165" s="207"/>
      <c r="AZ165" s="207"/>
      <c r="BA165" s="207"/>
      <c r="BB165" s="207"/>
      <c r="BC165" s="207"/>
      <c r="BD165" s="207"/>
      <c r="BE165" s="207"/>
      <c r="BF165" s="207"/>
      <c r="BG165" s="207"/>
      <c r="BH165" s="207"/>
      <c r="BI165" s="207"/>
      <c r="BJ165" s="207"/>
      <c r="BK165" s="207"/>
      <c r="BL165" s="207"/>
      <c r="BM165" s="207"/>
      <c r="BN165" s="207"/>
      <c r="BO165" s="207"/>
      <c r="BP165" s="207"/>
      <c r="BQ165" s="207"/>
      <c r="BR165" s="207"/>
      <c r="BS165" s="207"/>
      <c r="BT165" s="207"/>
      <c r="BU165" s="211"/>
      <c r="BV165" s="207"/>
      <c r="BW165" s="207"/>
      <c r="BX165" s="207"/>
      <c r="BY165" s="207"/>
      <c r="BZ165" s="207"/>
      <c r="CA165" s="207"/>
      <c r="CB165" s="207"/>
      <c r="CC165" s="207"/>
      <c r="CD165" s="207"/>
      <c r="CE165" s="207"/>
      <c r="CF165" s="207"/>
      <c r="CG165" s="207"/>
      <c r="CH165" s="207"/>
      <c r="CI165" s="207"/>
      <c r="CJ165" s="207"/>
      <c r="CK165" s="207"/>
      <c r="CL165" s="207"/>
      <c r="CM165" s="207"/>
    </row>
    <row r="166" spans="1:91" ht="12" customHeight="1" x14ac:dyDescent="0.25">
      <c r="A166" s="206"/>
      <c r="B166" s="207"/>
      <c r="C166" s="207"/>
      <c r="D166" s="207"/>
      <c r="E166" s="207"/>
      <c r="F166" s="207"/>
      <c r="G166" s="207"/>
      <c r="H166" s="207"/>
      <c r="I166" s="207"/>
      <c r="J166" s="207"/>
      <c r="K166" s="207"/>
      <c r="L166" s="207"/>
      <c r="M166" s="207"/>
      <c r="N166" s="207"/>
      <c r="O166" s="207"/>
      <c r="P166" s="207"/>
      <c r="Q166" s="207"/>
      <c r="R166" s="207"/>
      <c r="S166" s="207"/>
      <c r="T166" s="207"/>
      <c r="U166" s="207"/>
      <c r="V166" s="207"/>
      <c r="W166" s="207"/>
      <c r="X166" s="207"/>
      <c r="Y166" s="207"/>
      <c r="Z166" s="207"/>
      <c r="AA166" s="208"/>
      <c r="AB166" s="208"/>
      <c r="AC166" s="209"/>
      <c r="AD166" s="209"/>
      <c r="AE166" s="209"/>
      <c r="AF166" s="209"/>
      <c r="AG166" s="209"/>
      <c r="AH166" s="209"/>
      <c r="AI166" s="209"/>
      <c r="AJ166" s="209"/>
      <c r="AK166" s="207"/>
      <c r="AL166" s="207"/>
      <c r="AM166" s="207"/>
      <c r="AN166" s="207"/>
      <c r="AO166" s="207"/>
      <c r="AP166" s="207"/>
      <c r="AQ166" s="207"/>
      <c r="AR166" s="207"/>
      <c r="AS166" s="207"/>
      <c r="AT166" s="207"/>
      <c r="AU166" s="207"/>
      <c r="AV166" s="207"/>
      <c r="AW166" s="207"/>
      <c r="AX166" s="207"/>
      <c r="AY166" s="207"/>
      <c r="AZ166" s="207"/>
      <c r="BA166" s="207"/>
      <c r="BB166" s="207"/>
      <c r="BC166" s="207"/>
      <c r="BD166" s="207"/>
      <c r="BE166" s="207"/>
      <c r="BF166" s="207"/>
      <c r="BG166" s="207"/>
      <c r="BH166" s="207"/>
      <c r="BI166" s="207"/>
      <c r="BJ166" s="207"/>
      <c r="BK166" s="207"/>
      <c r="BL166" s="207"/>
      <c r="BM166" s="207"/>
      <c r="BN166" s="207"/>
      <c r="BO166" s="207"/>
      <c r="BP166" s="207"/>
      <c r="BQ166" s="207"/>
      <c r="BR166" s="207"/>
      <c r="BS166" s="207"/>
      <c r="BT166" s="207"/>
      <c r="BU166" s="211"/>
      <c r="BV166" s="207"/>
      <c r="BW166" s="207"/>
      <c r="BX166" s="207"/>
      <c r="BY166" s="207"/>
      <c r="BZ166" s="207"/>
      <c r="CA166" s="207"/>
      <c r="CB166" s="207"/>
      <c r="CC166" s="207"/>
      <c r="CD166" s="207"/>
      <c r="CE166" s="207"/>
      <c r="CF166" s="207"/>
      <c r="CG166" s="207"/>
      <c r="CH166" s="207"/>
      <c r="CI166" s="207"/>
      <c r="CJ166" s="207"/>
      <c r="CK166" s="207"/>
      <c r="CL166" s="207"/>
      <c r="CM166" s="207"/>
    </row>
    <row r="167" spans="1:91" ht="12" customHeight="1" x14ac:dyDescent="0.25">
      <c r="A167" s="206"/>
      <c r="B167" s="207"/>
      <c r="C167" s="207"/>
      <c r="D167" s="207"/>
      <c r="E167" s="207"/>
      <c r="F167" s="207"/>
      <c r="G167" s="207"/>
      <c r="H167" s="207"/>
      <c r="I167" s="207"/>
      <c r="J167" s="207"/>
      <c r="K167" s="207"/>
      <c r="L167" s="207"/>
      <c r="M167" s="207"/>
      <c r="N167" s="207"/>
      <c r="O167" s="207"/>
      <c r="P167" s="207"/>
      <c r="Q167" s="207"/>
      <c r="R167" s="207"/>
      <c r="S167" s="207"/>
      <c r="T167" s="207"/>
      <c r="U167" s="207"/>
      <c r="V167" s="207"/>
      <c r="W167" s="207"/>
      <c r="X167" s="207"/>
      <c r="Y167" s="207"/>
      <c r="Z167" s="207"/>
      <c r="AA167" s="208"/>
      <c r="AB167" s="208"/>
      <c r="AC167" s="209"/>
      <c r="AD167" s="209"/>
      <c r="AE167" s="209"/>
      <c r="AF167" s="209"/>
      <c r="AG167" s="209"/>
      <c r="AH167" s="209"/>
      <c r="AI167" s="209"/>
      <c r="AJ167" s="209"/>
      <c r="AK167" s="207"/>
      <c r="AL167" s="207"/>
      <c r="AM167" s="207"/>
      <c r="AN167" s="207"/>
      <c r="AO167" s="207"/>
      <c r="AP167" s="207"/>
      <c r="AQ167" s="207"/>
      <c r="AR167" s="207"/>
      <c r="AS167" s="207"/>
      <c r="AT167" s="207"/>
      <c r="AU167" s="207"/>
      <c r="AV167" s="207"/>
      <c r="AW167" s="207"/>
      <c r="AX167" s="207"/>
      <c r="AY167" s="207"/>
      <c r="AZ167" s="207"/>
      <c r="BA167" s="207"/>
      <c r="BB167" s="207"/>
      <c r="BC167" s="207"/>
      <c r="BD167" s="207"/>
      <c r="BE167" s="207"/>
      <c r="BF167" s="207"/>
      <c r="BG167" s="207"/>
      <c r="BH167" s="207"/>
      <c r="BI167" s="207"/>
      <c r="BJ167" s="207"/>
      <c r="BK167" s="207"/>
      <c r="BL167" s="207"/>
      <c r="BM167" s="207"/>
      <c r="BN167" s="207"/>
      <c r="BO167" s="207"/>
      <c r="BP167" s="207"/>
      <c r="BQ167" s="207"/>
      <c r="BR167" s="207"/>
      <c r="BS167" s="207"/>
      <c r="BT167" s="207"/>
      <c r="BU167" s="211"/>
      <c r="BV167" s="207"/>
      <c r="BW167" s="207"/>
      <c r="BX167" s="207"/>
      <c r="BY167" s="207"/>
      <c r="BZ167" s="207"/>
      <c r="CA167" s="207"/>
      <c r="CB167" s="207"/>
      <c r="CC167" s="207"/>
      <c r="CD167" s="207"/>
      <c r="CE167" s="207"/>
      <c r="CF167" s="207"/>
      <c r="CG167" s="207"/>
      <c r="CH167" s="207"/>
      <c r="CI167" s="207"/>
      <c r="CJ167" s="207"/>
      <c r="CK167" s="207"/>
      <c r="CL167" s="207"/>
      <c r="CM167" s="207"/>
    </row>
    <row r="168" spans="1:91" ht="12" customHeight="1" x14ac:dyDescent="0.25">
      <c r="A168" s="206"/>
      <c r="B168" s="207"/>
      <c r="C168" s="207"/>
      <c r="D168" s="207"/>
      <c r="E168" s="207"/>
      <c r="F168" s="207"/>
      <c r="G168" s="207"/>
      <c r="H168" s="207"/>
      <c r="I168" s="207"/>
      <c r="J168" s="207"/>
      <c r="K168" s="207"/>
      <c r="L168" s="207"/>
      <c r="M168" s="207"/>
      <c r="N168" s="207"/>
      <c r="O168" s="207"/>
      <c r="P168" s="207"/>
      <c r="Q168" s="207"/>
      <c r="R168" s="207"/>
      <c r="S168" s="207"/>
      <c r="T168" s="207"/>
      <c r="U168" s="207"/>
      <c r="V168" s="207"/>
      <c r="W168" s="207"/>
      <c r="X168" s="207"/>
      <c r="Y168" s="207"/>
      <c r="Z168" s="207"/>
      <c r="AA168" s="208"/>
      <c r="AB168" s="208"/>
      <c r="AC168" s="209"/>
      <c r="AD168" s="209"/>
      <c r="AE168" s="209"/>
      <c r="AF168" s="209"/>
      <c r="AG168" s="209"/>
      <c r="AH168" s="209"/>
      <c r="AI168" s="209"/>
      <c r="AJ168" s="209"/>
      <c r="AK168" s="207"/>
      <c r="AL168" s="207"/>
      <c r="AM168" s="207"/>
      <c r="AN168" s="207"/>
      <c r="AO168" s="207"/>
      <c r="AP168" s="207"/>
      <c r="AQ168" s="207"/>
      <c r="AR168" s="207"/>
      <c r="AS168" s="207"/>
      <c r="AT168" s="207"/>
      <c r="AU168" s="207"/>
      <c r="AV168" s="207"/>
      <c r="AW168" s="207"/>
      <c r="AX168" s="207"/>
      <c r="AY168" s="207"/>
      <c r="AZ168" s="207"/>
      <c r="BA168" s="207"/>
      <c r="BB168" s="207"/>
      <c r="BC168" s="207"/>
      <c r="BD168" s="207"/>
      <c r="BE168" s="207"/>
      <c r="BF168" s="207"/>
      <c r="BG168" s="207"/>
      <c r="BH168" s="207"/>
      <c r="BI168" s="207"/>
      <c r="BJ168" s="207"/>
      <c r="BK168" s="207"/>
      <c r="BL168" s="207"/>
      <c r="BM168" s="207"/>
      <c r="BN168" s="207"/>
      <c r="BO168" s="207"/>
      <c r="BP168" s="207"/>
      <c r="BQ168" s="207"/>
      <c r="BR168" s="207"/>
      <c r="BS168" s="207"/>
      <c r="BT168" s="207"/>
      <c r="BU168" s="211"/>
      <c r="BV168" s="207"/>
      <c r="BW168" s="207"/>
      <c r="BX168" s="207"/>
      <c r="BY168" s="207"/>
      <c r="BZ168" s="207"/>
      <c r="CA168" s="207"/>
      <c r="CB168" s="207"/>
      <c r="CC168" s="207"/>
      <c r="CD168" s="207"/>
      <c r="CE168" s="207"/>
      <c r="CF168" s="207"/>
      <c r="CG168" s="207"/>
      <c r="CH168" s="207"/>
      <c r="CI168" s="207"/>
      <c r="CJ168" s="207"/>
      <c r="CK168" s="207"/>
      <c r="CL168" s="207"/>
      <c r="CM168" s="207"/>
    </row>
    <row r="169" spans="1:91" ht="12" customHeight="1" x14ac:dyDescent="0.25">
      <c r="A169" s="206"/>
      <c r="B169" s="207"/>
      <c r="C169" s="207"/>
      <c r="D169" s="207"/>
      <c r="E169" s="207"/>
      <c r="F169" s="207"/>
      <c r="G169" s="207"/>
      <c r="H169" s="207"/>
      <c r="I169" s="207"/>
      <c r="J169" s="207"/>
      <c r="K169" s="207"/>
      <c r="L169" s="207"/>
      <c r="M169" s="207"/>
      <c r="N169" s="207"/>
      <c r="O169" s="207"/>
      <c r="P169" s="207"/>
      <c r="Q169" s="207"/>
      <c r="R169" s="207"/>
      <c r="S169" s="207"/>
      <c r="T169" s="207"/>
      <c r="U169" s="207"/>
      <c r="V169" s="207"/>
      <c r="W169" s="207"/>
      <c r="X169" s="207"/>
      <c r="Y169" s="207"/>
      <c r="Z169" s="207"/>
      <c r="AA169" s="208"/>
      <c r="AB169" s="208"/>
      <c r="AC169" s="209"/>
      <c r="AD169" s="209"/>
      <c r="AE169" s="209"/>
      <c r="AF169" s="209"/>
      <c r="AG169" s="209"/>
      <c r="AH169" s="209"/>
      <c r="AI169" s="209"/>
      <c r="AJ169" s="209"/>
      <c r="AK169" s="207"/>
      <c r="AL169" s="207"/>
      <c r="AM169" s="207"/>
      <c r="AN169" s="207"/>
      <c r="AO169" s="207"/>
      <c r="AP169" s="207"/>
      <c r="AQ169" s="207"/>
      <c r="AR169" s="207"/>
      <c r="AS169" s="207"/>
      <c r="AT169" s="207"/>
      <c r="AU169" s="207"/>
      <c r="AV169" s="207"/>
      <c r="AW169" s="207"/>
      <c r="AX169" s="207"/>
      <c r="AY169" s="207"/>
      <c r="AZ169" s="207"/>
      <c r="BA169" s="207"/>
      <c r="BB169" s="207"/>
      <c r="BC169" s="207"/>
      <c r="BD169" s="207"/>
      <c r="BE169" s="207"/>
      <c r="BF169" s="207"/>
      <c r="BG169" s="207"/>
      <c r="BH169" s="207"/>
      <c r="BI169" s="207"/>
      <c r="BJ169" s="207"/>
      <c r="BK169" s="207"/>
      <c r="BL169" s="207"/>
      <c r="BM169" s="207"/>
      <c r="BN169" s="207"/>
      <c r="BO169" s="207"/>
      <c r="BP169" s="207"/>
      <c r="BQ169" s="207"/>
      <c r="BR169" s="207"/>
      <c r="BS169" s="207"/>
      <c r="BT169" s="207"/>
      <c r="BU169" s="211"/>
      <c r="BV169" s="207"/>
      <c r="BW169" s="207"/>
      <c r="BX169" s="207"/>
      <c r="BY169" s="207"/>
      <c r="BZ169" s="207"/>
      <c r="CA169" s="207"/>
      <c r="CB169" s="207"/>
      <c r="CC169" s="207"/>
      <c r="CD169" s="207"/>
      <c r="CE169" s="207"/>
      <c r="CF169" s="207"/>
      <c r="CG169" s="207"/>
      <c r="CH169" s="207"/>
      <c r="CI169" s="207"/>
      <c r="CJ169" s="207"/>
      <c r="CK169" s="207"/>
      <c r="CL169" s="207"/>
      <c r="CM169" s="207"/>
    </row>
    <row r="170" spans="1:91" ht="12" customHeight="1" x14ac:dyDescent="0.25">
      <c r="A170" s="206"/>
      <c r="B170" s="207"/>
      <c r="C170" s="207"/>
      <c r="D170" s="207"/>
      <c r="E170" s="207"/>
      <c r="F170" s="207"/>
      <c r="G170" s="207"/>
      <c r="H170" s="207"/>
      <c r="I170" s="207"/>
      <c r="J170" s="207"/>
      <c r="K170" s="207"/>
      <c r="L170" s="207"/>
      <c r="M170" s="207"/>
      <c r="N170" s="207"/>
      <c r="O170" s="207"/>
      <c r="P170" s="207"/>
      <c r="Q170" s="207"/>
      <c r="R170" s="207"/>
      <c r="S170" s="207"/>
      <c r="T170" s="207"/>
      <c r="U170" s="207"/>
      <c r="V170" s="207"/>
      <c r="W170" s="207"/>
      <c r="X170" s="207"/>
      <c r="Y170" s="207"/>
      <c r="Z170" s="207"/>
      <c r="AA170" s="208"/>
      <c r="AB170" s="208"/>
      <c r="AC170" s="209"/>
      <c r="AD170" s="209"/>
      <c r="AE170" s="209"/>
      <c r="AF170" s="209"/>
      <c r="AG170" s="209"/>
      <c r="AH170" s="209"/>
      <c r="AI170" s="209"/>
      <c r="AJ170" s="209"/>
      <c r="AK170" s="207"/>
      <c r="AL170" s="207"/>
      <c r="AM170" s="207"/>
      <c r="AN170" s="207"/>
      <c r="AO170" s="207"/>
      <c r="AP170" s="207"/>
      <c r="AQ170" s="207"/>
      <c r="AR170" s="207"/>
      <c r="AS170" s="207"/>
      <c r="AT170" s="207"/>
      <c r="AU170" s="207"/>
      <c r="AV170" s="207"/>
      <c r="AW170" s="207"/>
      <c r="AX170" s="207"/>
      <c r="AY170" s="207"/>
      <c r="AZ170" s="207"/>
      <c r="BA170" s="207"/>
      <c r="BB170" s="207"/>
      <c r="BC170" s="207"/>
      <c r="BD170" s="207"/>
      <c r="BE170" s="207"/>
      <c r="BF170" s="207"/>
      <c r="BG170" s="207"/>
      <c r="BH170" s="207"/>
      <c r="BI170" s="207"/>
      <c r="BJ170" s="207"/>
      <c r="BK170" s="207"/>
      <c r="BL170" s="207"/>
      <c r="BM170" s="207"/>
      <c r="BN170" s="207"/>
      <c r="BO170" s="207"/>
      <c r="BP170" s="207"/>
      <c r="BQ170" s="207"/>
      <c r="BR170" s="207"/>
      <c r="BS170" s="207"/>
      <c r="BT170" s="207"/>
      <c r="BU170" s="211"/>
      <c r="BV170" s="207"/>
      <c r="BW170" s="207"/>
      <c r="BX170" s="207"/>
      <c r="BY170" s="207"/>
      <c r="BZ170" s="207"/>
      <c r="CA170" s="207"/>
      <c r="CB170" s="207"/>
      <c r="CC170" s="207"/>
      <c r="CD170" s="207"/>
      <c r="CE170" s="207"/>
      <c r="CF170" s="207"/>
      <c r="CG170" s="207"/>
      <c r="CH170" s="207"/>
      <c r="CI170" s="207"/>
      <c r="CJ170" s="207"/>
      <c r="CK170" s="207"/>
      <c r="CL170" s="207"/>
      <c r="CM170" s="207"/>
    </row>
    <row r="171" spans="1:91" ht="12" customHeight="1" x14ac:dyDescent="0.25">
      <c r="A171" s="206"/>
      <c r="B171" s="207"/>
      <c r="C171" s="207"/>
      <c r="D171" s="207"/>
      <c r="E171" s="207"/>
      <c r="F171" s="207"/>
      <c r="G171" s="207"/>
      <c r="H171" s="207"/>
      <c r="I171" s="207"/>
      <c r="J171" s="207"/>
      <c r="K171" s="207"/>
      <c r="L171" s="207"/>
      <c r="M171" s="207"/>
      <c r="N171" s="207"/>
      <c r="O171" s="207"/>
      <c r="P171" s="207"/>
      <c r="Q171" s="207"/>
      <c r="R171" s="207"/>
      <c r="S171" s="207"/>
      <c r="T171" s="207"/>
      <c r="U171" s="207"/>
      <c r="V171" s="207"/>
      <c r="W171" s="207"/>
      <c r="X171" s="207"/>
      <c r="Y171" s="207"/>
      <c r="Z171" s="207"/>
      <c r="AA171" s="208"/>
      <c r="AB171" s="208"/>
      <c r="AC171" s="209"/>
      <c r="AD171" s="209"/>
      <c r="AE171" s="209"/>
      <c r="AF171" s="209"/>
      <c r="AG171" s="209"/>
      <c r="AH171" s="209"/>
      <c r="AI171" s="209"/>
      <c r="AJ171" s="209"/>
      <c r="AK171" s="207"/>
      <c r="AL171" s="207"/>
      <c r="AM171" s="207"/>
      <c r="AN171" s="207"/>
      <c r="AO171" s="207"/>
      <c r="AP171" s="207"/>
      <c r="AQ171" s="207"/>
      <c r="AR171" s="207"/>
      <c r="AS171" s="207"/>
      <c r="AT171" s="207"/>
      <c r="AU171" s="207"/>
      <c r="AV171" s="207"/>
      <c r="AW171" s="207"/>
      <c r="AX171" s="207"/>
      <c r="AY171" s="207"/>
      <c r="AZ171" s="207"/>
      <c r="BA171" s="207"/>
      <c r="BB171" s="207"/>
      <c r="BC171" s="207"/>
      <c r="BD171" s="207"/>
      <c r="BE171" s="207"/>
      <c r="BF171" s="207"/>
      <c r="BG171" s="207"/>
      <c r="BH171" s="207"/>
      <c r="BI171" s="207"/>
      <c r="BJ171" s="207"/>
      <c r="BK171" s="207"/>
      <c r="BL171" s="207"/>
      <c r="BM171" s="207"/>
      <c r="BN171" s="207"/>
      <c r="BO171" s="207"/>
      <c r="BP171" s="207"/>
      <c r="BQ171" s="207"/>
      <c r="BR171" s="207"/>
      <c r="BS171" s="207"/>
      <c r="BT171" s="207"/>
      <c r="BU171" s="211"/>
      <c r="BV171" s="207"/>
      <c r="BW171" s="207"/>
      <c r="BX171" s="207"/>
      <c r="BY171" s="207"/>
      <c r="BZ171" s="207"/>
      <c r="CA171" s="207"/>
      <c r="CB171" s="207"/>
      <c r="CC171" s="207"/>
      <c r="CD171" s="207"/>
      <c r="CE171" s="207"/>
      <c r="CF171" s="207"/>
      <c r="CG171" s="207"/>
      <c r="CH171" s="207"/>
      <c r="CI171" s="207"/>
      <c r="CJ171" s="207"/>
      <c r="CK171" s="207"/>
      <c r="CL171" s="207"/>
      <c r="CM171" s="207"/>
    </row>
    <row r="172" spans="1:91" ht="12" customHeight="1" x14ac:dyDescent="0.25">
      <c r="A172" s="206"/>
      <c r="B172" s="207"/>
      <c r="C172" s="207"/>
      <c r="D172" s="207"/>
      <c r="E172" s="207"/>
      <c r="F172" s="207"/>
      <c r="G172" s="207"/>
      <c r="H172" s="207"/>
      <c r="I172" s="207"/>
      <c r="J172" s="207"/>
      <c r="K172" s="207"/>
      <c r="L172" s="207"/>
      <c r="M172" s="207"/>
      <c r="N172" s="207"/>
      <c r="O172" s="207"/>
      <c r="P172" s="207"/>
      <c r="Q172" s="207"/>
      <c r="R172" s="207"/>
      <c r="S172" s="207"/>
      <c r="T172" s="207"/>
      <c r="U172" s="207"/>
      <c r="V172" s="207"/>
      <c r="W172" s="207"/>
      <c r="X172" s="207"/>
      <c r="Y172" s="207"/>
      <c r="Z172" s="207"/>
      <c r="AA172" s="208"/>
      <c r="AB172" s="208"/>
      <c r="AC172" s="209"/>
      <c r="AD172" s="209"/>
      <c r="AE172" s="209"/>
      <c r="AF172" s="209"/>
      <c r="AG172" s="209"/>
      <c r="AH172" s="209"/>
      <c r="AI172" s="209"/>
      <c r="AJ172" s="209"/>
      <c r="AK172" s="207"/>
      <c r="AL172" s="207"/>
      <c r="AM172" s="207"/>
      <c r="AN172" s="207"/>
      <c r="AO172" s="207"/>
      <c r="AP172" s="207"/>
      <c r="AQ172" s="207"/>
      <c r="AR172" s="207"/>
      <c r="AS172" s="207"/>
      <c r="AT172" s="207"/>
      <c r="AU172" s="207"/>
      <c r="AV172" s="207"/>
      <c r="AW172" s="207"/>
      <c r="AX172" s="207"/>
      <c r="AY172" s="207"/>
      <c r="AZ172" s="207"/>
      <c r="BA172" s="207"/>
      <c r="BB172" s="207"/>
      <c r="BC172" s="207"/>
      <c r="BD172" s="207"/>
      <c r="BE172" s="207"/>
      <c r="BF172" s="207"/>
      <c r="BG172" s="207"/>
      <c r="BH172" s="207"/>
      <c r="BI172" s="207"/>
      <c r="BJ172" s="207"/>
      <c r="BK172" s="207"/>
      <c r="BL172" s="207"/>
      <c r="BM172" s="207"/>
      <c r="BN172" s="207"/>
      <c r="BO172" s="207"/>
      <c r="BP172" s="207"/>
      <c r="BQ172" s="207"/>
      <c r="BR172" s="207"/>
      <c r="BS172" s="207"/>
      <c r="BT172" s="207"/>
      <c r="BU172" s="211"/>
      <c r="BV172" s="207"/>
      <c r="BW172" s="207"/>
      <c r="BX172" s="207"/>
      <c r="BY172" s="207"/>
      <c r="BZ172" s="207"/>
      <c r="CA172" s="207"/>
      <c r="CB172" s="207"/>
      <c r="CC172" s="207"/>
      <c r="CD172" s="207"/>
      <c r="CE172" s="207"/>
      <c r="CF172" s="207"/>
      <c r="CG172" s="207"/>
      <c r="CH172" s="207"/>
      <c r="CI172" s="207"/>
      <c r="CJ172" s="207"/>
      <c r="CK172" s="207"/>
      <c r="CL172" s="207"/>
      <c r="CM172" s="207"/>
    </row>
    <row r="173" spans="1:91" ht="12" customHeight="1" x14ac:dyDescent="0.25">
      <c r="A173" s="206"/>
      <c r="B173" s="207"/>
      <c r="C173" s="207"/>
      <c r="D173" s="207"/>
      <c r="E173" s="207"/>
      <c r="F173" s="207"/>
      <c r="G173" s="207"/>
      <c r="H173" s="207"/>
      <c r="I173" s="207"/>
      <c r="J173" s="207"/>
      <c r="K173" s="207"/>
      <c r="L173" s="207"/>
      <c r="M173" s="207"/>
      <c r="N173" s="207"/>
      <c r="O173" s="207"/>
      <c r="P173" s="207"/>
      <c r="Q173" s="207"/>
      <c r="R173" s="207"/>
      <c r="S173" s="207"/>
      <c r="T173" s="207"/>
      <c r="U173" s="207"/>
      <c r="V173" s="207"/>
      <c r="W173" s="207"/>
      <c r="X173" s="207"/>
      <c r="Y173" s="207"/>
      <c r="Z173" s="207"/>
      <c r="AA173" s="208"/>
      <c r="AB173" s="208"/>
      <c r="AC173" s="209"/>
      <c r="AD173" s="209"/>
      <c r="AE173" s="209"/>
      <c r="AF173" s="209"/>
      <c r="AG173" s="209"/>
      <c r="AH173" s="209"/>
      <c r="AI173" s="209"/>
      <c r="AJ173" s="209"/>
      <c r="AK173" s="207"/>
      <c r="AL173" s="207"/>
      <c r="AM173" s="207"/>
      <c r="AN173" s="207"/>
      <c r="AO173" s="207"/>
      <c r="AP173" s="207"/>
      <c r="AQ173" s="207"/>
      <c r="AR173" s="207"/>
      <c r="AS173" s="207"/>
      <c r="AT173" s="207"/>
      <c r="AU173" s="207"/>
      <c r="AV173" s="207"/>
      <c r="AW173" s="207"/>
      <c r="AX173" s="207"/>
      <c r="AY173" s="207"/>
      <c r="AZ173" s="207"/>
      <c r="BA173" s="207"/>
      <c r="BB173" s="207"/>
      <c r="BC173" s="207"/>
      <c r="BD173" s="207"/>
      <c r="BE173" s="207"/>
      <c r="BF173" s="207"/>
      <c r="BG173" s="207"/>
      <c r="BH173" s="207"/>
      <c r="BI173" s="207"/>
      <c r="BJ173" s="207"/>
      <c r="BK173" s="207"/>
      <c r="BL173" s="207"/>
      <c r="BM173" s="207"/>
      <c r="BN173" s="207"/>
      <c r="BO173" s="207"/>
      <c r="BP173" s="207"/>
      <c r="BQ173" s="207"/>
      <c r="BR173" s="207"/>
      <c r="BS173" s="207"/>
      <c r="BT173" s="207"/>
      <c r="BU173" s="211"/>
      <c r="BV173" s="207"/>
      <c r="BW173" s="207"/>
      <c r="BX173" s="207"/>
      <c r="BY173" s="207"/>
      <c r="BZ173" s="207"/>
      <c r="CA173" s="207"/>
      <c r="CB173" s="207"/>
      <c r="CC173" s="207"/>
      <c r="CD173" s="207"/>
      <c r="CE173" s="207"/>
      <c r="CF173" s="207"/>
      <c r="CG173" s="207"/>
      <c r="CH173" s="207"/>
      <c r="CI173" s="207"/>
      <c r="CJ173" s="207"/>
      <c r="CK173" s="207"/>
      <c r="CL173" s="207"/>
      <c r="CM173" s="207"/>
    </row>
    <row r="174" spans="1:91" ht="12" customHeight="1" x14ac:dyDescent="0.25">
      <c r="A174" s="206"/>
      <c r="B174" s="207"/>
      <c r="C174" s="207"/>
      <c r="D174" s="207"/>
      <c r="E174" s="207"/>
      <c r="F174" s="207"/>
      <c r="G174" s="207"/>
      <c r="H174" s="207"/>
      <c r="I174" s="207"/>
      <c r="J174" s="207"/>
      <c r="K174" s="207"/>
      <c r="L174" s="207"/>
      <c r="M174" s="207"/>
      <c r="N174" s="207"/>
      <c r="O174" s="207"/>
      <c r="P174" s="207"/>
      <c r="Q174" s="207"/>
      <c r="R174" s="207"/>
      <c r="S174" s="207"/>
      <c r="T174" s="207"/>
      <c r="U174" s="207"/>
      <c r="V174" s="207"/>
      <c r="W174" s="207"/>
      <c r="X174" s="207"/>
      <c r="Y174" s="207"/>
      <c r="Z174" s="207"/>
      <c r="AA174" s="208"/>
      <c r="AB174" s="208"/>
      <c r="AC174" s="209"/>
      <c r="AD174" s="209"/>
      <c r="AE174" s="209"/>
      <c r="AF174" s="209"/>
      <c r="AG174" s="209"/>
      <c r="AH174" s="209"/>
      <c r="AI174" s="209"/>
      <c r="AJ174" s="209"/>
      <c r="AK174" s="207"/>
      <c r="AL174" s="207"/>
      <c r="AM174" s="207"/>
      <c r="AN174" s="207"/>
      <c r="AO174" s="207"/>
      <c r="AP174" s="207"/>
      <c r="AQ174" s="207"/>
      <c r="AR174" s="207"/>
      <c r="AS174" s="207"/>
      <c r="AT174" s="207"/>
      <c r="AU174" s="207"/>
      <c r="AV174" s="207"/>
      <c r="AW174" s="207"/>
      <c r="AX174" s="207"/>
      <c r="AY174" s="207"/>
      <c r="AZ174" s="207"/>
      <c r="BA174" s="207"/>
      <c r="BB174" s="207"/>
      <c r="BC174" s="207"/>
      <c r="BD174" s="207"/>
      <c r="BE174" s="207"/>
      <c r="BF174" s="207"/>
      <c r="BG174" s="207"/>
      <c r="BH174" s="207"/>
      <c r="BI174" s="207"/>
      <c r="BJ174" s="207"/>
      <c r="BK174" s="207"/>
      <c r="BL174" s="207"/>
      <c r="BM174" s="207"/>
      <c r="BN174" s="207"/>
      <c r="BO174" s="207"/>
      <c r="BP174" s="207"/>
      <c r="BQ174" s="207"/>
      <c r="BR174" s="207"/>
      <c r="BS174" s="207"/>
      <c r="BT174" s="207"/>
      <c r="BU174" s="211"/>
      <c r="BV174" s="207"/>
      <c r="BW174" s="207"/>
      <c r="BX174" s="207"/>
      <c r="BY174" s="207"/>
      <c r="BZ174" s="207"/>
      <c r="CA174" s="207"/>
      <c r="CB174" s="207"/>
      <c r="CC174" s="207"/>
      <c r="CD174" s="207"/>
      <c r="CE174" s="207"/>
      <c r="CF174" s="207"/>
      <c r="CG174" s="207"/>
      <c r="CH174" s="207"/>
      <c r="CI174" s="207"/>
      <c r="CJ174" s="207"/>
      <c r="CK174" s="207"/>
      <c r="CL174" s="207"/>
      <c r="CM174" s="207"/>
    </row>
    <row r="175" spans="1:91" ht="12" customHeight="1" x14ac:dyDescent="0.25">
      <c r="A175" s="206"/>
      <c r="B175" s="207"/>
      <c r="C175" s="207"/>
      <c r="D175" s="207"/>
      <c r="E175" s="207"/>
      <c r="F175" s="207"/>
      <c r="G175" s="207"/>
      <c r="H175" s="207"/>
      <c r="I175" s="207"/>
      <c r="J175" s="207"/>
      <c r="K175" s="207"/>
      <c r="L175" s="207"/>
      <c r="M175" s="207"/>
      <c r="N175" s="207"/>
      <c r="O175" s="207"/>
      <c r="P175" s="207"/>
      <c r="Q175" s="207"/>
      <c r="R175" s="207"/>
      <c r="S175" s="207"/>
      <c r="T175" s="207"/>
      <c r="U175" s="207"/>
      <c r="V175" s="207"/>
      <c r="W175" s="207"/>
      <c r="X175" s="207"/>
      <c r="Y175" s="207"/>
      <c r="Z175" s="207"/>
      <c r="AA175" s="208"/>
      <c r="AB175" s="208"/>
      <c r="AC175" s="209"/>
      <c r="AD175" s="209"/>
      <c r="AE175" s="209"/>
      <c r="AF175" s="209"/>
      <c r="AG175" s="209"/>
      <c r="AH175" s="209"/>
      <c r="AI175" s="209"/>
      <c r="AJ175" s="209"/>
      <c r="AK175" s="207"/>
      <c r="AL175" s="207"/>
      <c r="AM175" s="207"/>
      <c r="AN175" s="207"/>
      <c r="AO175" s="207"/>
      <c r="AP175" s="207"/>
      <c r="AQ175" s="207"/>
      <c r="AR175" s="207"/>
      <c r="AS175" s="207"/>
      <c r="AT175" s="207"/>
      <c r="AU175" s="207"/>
      <c r="AV175" s="207"/>
      <c r="AW175" s="207"/>
      <c r="AX175" s="207"/>
      <c r="AY175" s="207"/>
      <c r="AZ175" s="207"/>
      <c r="BA175" s="207"/>
      <c r="BB175" s="207"/>
      <c r="BC175" s="207"/>
      <c r="BD175" s="207"/>
      <c r="BE175" s="207"/>
      <c r="BF175" s="207"/>
      <c r="BG175" s="207"/>
      <c r="BH175" s="207"/>
      <c r="BI175" s="207"/>
      <c r="BJ175" s="207"/>
      <c r="BK175" s="207"/>
      <c r="BL175" s="207"/>
      <c r="BM175" s="207"/>
      <c r="BN175" s="207"/>
      <c r="BO175" s="207"/>
      <c r="BP175" s="207"/>
      <c r="BQ175" s="207"/>
      <c r="BR175" s="207"/>
      <c r="BS175" s="207"/>
      <c r="BT175" s="207"/>
      <c r="BU175" s="211"/>
      <c r="BV175" s="207"/>
      <c r="BW175" s="207"/>
      <c r="BX175" s="207"/>
      <c r="BY175" s="207"/>
      <c r="BZ175" s="207"/>
      <c r="CA175" s="207"/>
      <c r="CB175" s="207"/>
      <c r="CC175" s="207"/>
      <c r="CD175" s="207"/>
      <c r="CE175" s="207"/>
      <c r="CF175" s="207"/>
      <c r="CG175" s="207"/>
      <c r="CH175" s="207"/>
      <c r="CI175" s="207"/>
      <c r="CJ175" s="207"/>
      <c r="CK175" s="207"/>
      <c r="CL175" s="207"/>
      <c r="CM175" s="207"/>
    </row>
    <row r="176" spans="1:91" ht="12" customHeight="1" x14ac:dyDescent="0.25">
      <c r="A176" s="206"/>
      <c r="B176" s="207"/>
      <c r="C176" s="207"/>
      <c r="D176" s="207"/>
      <c r="E176" s="207"/>
      <c r="F176" s="207"/>
      <c r="G176" s="207"/>
      <c r="H176" s="207"/>
      <c r="I176" s="207"/>
      <c r="J176" s="207"/>
      <c r="K176" s="207"/>
      <c r="L176" s="207"/>
      <c r="M176" s="207"/>
      <c r="N176" s="207"/>
      <c r="O176" s="207"/>
      <c r="P176" s="207"/>
      <c r="Q176" s="207"/>
      <c r="R176" s="207"/>
      <c r="S176" s="207"/>
      <c r="T176" s="207"/>
      <c r="U176" s="207"/>
      <c r="V176" s="207"/>
      <c r="W176" s="207"/>
      <c r="X176" s="207"/>
      <c r="Y176" s="207"/>
      <c r="Z176" s="207"/>
      <c r="AA176" s="208"/>
      <c r="AB176" s="208"/>
      <c r="AC176" s="209"/>
      <c r="AD176" s="209"/>
      <c r="AE176" s="209"/>
      <c r="AF176" s="209"/>
      <c r="AG176" s="209"/>
      <c r="AH176" s="209"/>
      <c r="AI176" s="209"/>
      <c r="AJ176" s="209"/>
      <c r="AK176" s="207"/>
      <c r="AL176" s="207"/>
      <c r="AM176" s="207"/>
      <c r="AN176" s="207"/>
      <c r="AO176" s="207"/>
      <c r="AP176" s="207"/>
      <c r="AQ176" s="207"/>
      <c r="AR176" s="207"/>
      <c r="AS176" s="207"/>
      <c r="AT176" s="207"/>
      <c r="AU176" s="207"/>
      <c r="AV176" s="207"/>
      <c r="AW176" s="207"/>
      <c r="AX176" s="207"/>
      <c r="AY176" s="207"/>
      <c r="AZ176" s="207"/>
      <c r="BA176" s="207"/>
      <c r="BB176" s="207"/>
      <c r="BC176" s="207"/>
      <c r="BD176" s="207"/>
      <c r="BE176" s="207"/>
      <c r="BF176" s="207"/>
      <c r="BG176" s="207"/>
      <c r="BH176" s="207"/>
      <c r="BI176" s="207"/>
      <c r="BJ176" s="207"/>
      <c r="BK176" s="207"/>
      <c r="BL176" s="207"/>
      <c r="BM176" s="207"/>
      <c r="BN176" s="207"/>
      <c r="BO176" s="207"/>
      <c r="BP176" s="207"/>
      <c r="BQ176" s="207"/>
      <c r="BR176" s="207"/>
      <c r="BS176" s="207"/>
      <c r="BT176" s="207"/>
      <c r="BU176" s="211"/>
      <c r="BV176" s="207"/>
      <c r="BW176" s="207"/>
      <c r="BX176" s="207"/>
      <c r="BY176" s="207"/>
      <c r="BZ176" s="207"/>
      <c r="CA176" s="207"/>
      <c r="CB176" s="207"/>
      <c r="CC176" s="207"/>
      <c r="CD176" s="207"/>
      <c r="CE176" s="207"/>
      <c r="CF176" s="207"/>
      <c r="CG176" s="207"/>
      <c r="CH176" s="207"/>
      <c r="CI176" s="207"/>
      <c r="CJ176" s="207"/>
      <c r="CK176" s="207"/>
      <c r="CL176" s="207"/>
      <c r="CM176" s="207"/>
    </row>
    <row r="177" spans="1:91" ht="12" customHeight="1" x14ac:dyDescent="0.25">
      <c r="A177" s="206"/>
      <c r="B177" s="207"/>
      <c r="C177" s="207"/>
      <c r="D177" s="207"/>
      <c r="E177" s="207"/>
      <c r="F177" s="207"/>
      <c r="G177" s="207"/>
      <c r="H177" s="207"/>
      <c r="I177" s="207"/>
      <c r="J177" s="207"/>
      <c r="K177" s="207"/>
      <c r="L177" s="207"/>
      <c r="M177" s="207"/>
      <c r="N177" s="207"/>
      <c r="O177" s="207"/>
      <c r="P177" s="207"/>
      <c r="Q177" s="207"/>
      <c r="R177" s="207"/>
      <c r="S177" s="207"/>
      <c r="T177" s="207"/>
      <c r="U177" s="207"/>
      <c r="V177" s="207"/>
      <c r="W177" s="207"/>
      <c r="X177" s="207"/>
      <c r="Y177" s="207"/>
      <c r="Z177" s="207"/>
      <c r="AA177" s="208"/>
      <c r="AB177" s="208"/>
      <c r="AC177" s="209"/>
      <c r="AD177" s="209"/>
      <c r="AE177" s="209"/>
      <c r="AF177" s="209"/>
      <c r="AG177" s="209"/>
      <c r="AH177" s="209"/>
      <c r="AI177" s="209"/>
      <c r="AJ177" s="209"/>
      <c r="AK177" s="207"/>
      <c r="AL177" s="207"/>
      <c r="AM177" s="207"/>
      <c r="AN177" s="207"/>
      <c r="AO177" s="207"/>
      <c r="AP177" s="207"/>
      <c r="AQ177" s="207"/>
      <c r="AR177" s="207"/>
      <c r="AS177" s="207"/>
      <c r="AT177" s="207"/>
      <c r="AU177" s="207"/>
      <c r="AV177" s="207"/>
      <c r="AW177" s="207"/>
      <c r="AX177" s="207"/>
      <c r="AY177" s="207"/>
      <c r="AZ177" s="207"/>
      <c r="BA177" s="207"/>
      <c r="BB177" s="207"/>
      <c r="BC177" s="207"/>
      <c r="BD177" s="207"/>
      <c r="BE177" s="207"/>
      <c r="BF177" s="207"/>
      <c r="BG177" s="207"/>
      <c r="BH177" s="207"/>
      <c r="BI177" s="207"/>
      <c r="BJ177" s="207"/>
      <c r="BK177" s="207"/>
      <c r="BL177" s="207"/>
      <c r="BM177" s="207"/>
      <c r="BN177" s="207"/>
      <c r="BO177" s="207"/>
      <c r="BP177" s="207"/>
      <c r="BQ177" s="207"/>
      <c r="BR177" s="207"/>
      <c r="BS177" s="207"/>
      <c r="BT177" s="207"/>
      <c r="BU177" s="211"/>
      <c r="BV177" s="207"/>
      <c r="BW177" s="207"/>
      <c r="BX177" s="207"/>
      <c r="BY177" s="207"/>
      <c r="BZ177" s="207"/>
      <c r="CA177" s="207"/>
      <c r="CB177" s="207"/>
      <c r="CC177" s="207"/>
      <c r="CD177" s="207"/>
      <c r="CE177" s="207"/>
      <c r="CF177" s="207"/>
      <c r="CG177" s="207"/>
      <c r="CH177" s="207"/>
      <c r="CI177" s="207"/>
      <c r="CJ177" s="207"/>
      <c r="CK177" s="207"/>
      <c r="CL177" s="207"/>
      <c r="CM177" s="207"/>
    </row>
    <row r="178" spans="1:91" ht="12" customHeight="1" x14ac:dyDescent="0.25">
      <c r="A178" s="206"/>
      <c r="B178" s="207"/>
      <c r="C178" s="207"/>
      <c r="D178" s="207"/>
      <c r="E178" s="207"/>
      <c r="F178" s="207"/>
      <c r="G178" s="207"/>
      <c r="H178" s="207"/>
      <c r="I178" s="207"/>
      <c r="J178" s="207"/>
      <c r="K178" s="207"/>
      <c r="L178" s="207"/>
      <c r="M178" s="207"/>
      <c r="N178" s="207"/>
      <c r="O178" s="207"/>
      <c r="P178" s="207"/>
      <c r="Q178" s="207"/>
      <c r="R178" s="207"/>
      <c r="S178" s="207"/>
      <c r="T178" s="207"/>
      <c r="U178" s="207"/>
      <c r="V178" s="207"/>
      <c r="W178" s="207"/>
      <c r="X178" s="207"/>
      <c r="Y178" s="207"/>
      <c r="Z178" s="207"/>
      <c r="AA178" s="208"/>
      <c r="AB178" s="208"/>
      <c r="AC178" s="209"/>
      <c r="AD178" s="209"/>
      <c r="AE178" s="209"/>
      <c r="AF178" s="209"/>
      <c r="AG178" s="209"/>
      <c r="AH178" s="209"/>
      <c r="AI178" s="209"/>
      <c r="AJ178" s="209"/>
      <c r="AK178" s="207"/>
      <c r="AL178" s="207"/>
      <c r="AM178" s="207"/>
      <c r="AN178" s="207"/>
      <c r="AO178" s="207"/>
      <c r="AP178" s="207"/>
      <c r="AQ178" s="207"/>
      <c r="AR178" s="207"/>
      <c r="AS178" s="207"/>
      <c r="AT178" s="207"/>
      <c r="AU178" s="207"/>
      <c r="AV178" s="207"/>
      <c r="AW178" s="207"/>
      <c r="AX178" s="207"/>
      <c r="AY178" s="207"/>
      <c r="AZ178" s="207"/>
      <c r="BA178" s="207"/>
      <c r="BB178" s="207"/>
      <c r="BC178" s="207"/>
      <c r="BD178" s="207"/>
      <c r="BE178" s="207"/>
      <c r="BF178" s="207"/>
      <c r="BG178" s="207"/>
      <c r="BH178" s="207"/>
      <c r="BI178" s="207"/>
      <c r="BJ178" s="207"/>
      <c r="BK178" s="207"/>
      <c r="BL178" s="207"/>
      <c r="BM178" s="207"/>
      <c r="BN178" s="207"/>
      <c r="BO178" s="207"/>
      <c r="BP178" s="207"/>
      <c r="BQ178" s="207"/>
      <c r="BR178" s="207"/>
      <c r="BS178" s="207"/>
      <c r="BT178" s="207"/>
      <c r="BU178" s="211"/>
      <c r="BV178" s="207"/>
      <c r="BW178" s="207"/>
      <c r="BX178" s="207"/>
      <c r="BY178" s="207"/>
      <c r="BZ178" s="207"/>
      <c r="CA178" s="207"/>
      <c r="CB178" s="207"/>
      <c r="CC178" s="207"/>
      <c r="CD178" s="207"/>
      <c r="CE178" s="207"/>
      <c r="CF178" s="207"/>
      <c r="CG178" s="207"/>
      <c r="CH178" s="207"/>
      <c r="CI178" s="207"/>
      <c r="CJ178" s="207"/>
      <c r="CK178" s="207"/>
      <c r="CL178" s="207"/>
      <c r="CM178" s="207"/>
    </row>
    <row r="179" spans="1:91" ht="12" customHeight="1" x14ac:dyDescent="0.25">
      <c r="A179" s="206"/>
      <c r="B179" s="207"/>
      <c r="C179" s="207"/>
      <c r="D179" s="207"/>
      <c r="E179" s="207"/>
      <c r="F179" s="207"/>
      <c r="G179" s="207"/>
      <c r="H179" s="207"/>
      <c r="I179" s="207"/>
      <c r="J179" s="207"/>
      <c r="K179" s="207"/>
      <c r="L179" s="207"/>
      <c r="M179" s="207"/>
      <c r="N179" s="207"/>
      <c r="O179" s="207"/>
      <c r="P179" s="207"/>
      <c r="Q179" s="207"/>
      <c r="R179" s="207"/>
      <c r="S179" s="207"/>
      <c r="T179" s="207"/>
      <c r="U179" s="207"/>
      <c r="V179" s="207"/>
      <c r="W179" s="207"/>
      <c r="X179" s="207"/>
      <c r="Y179" s="207"/>
      <c r="Z179" s="207"/>
      <c r="AA179" s="208"/>
      <c r="AB179" s="208"/>
      <c r="AC179" s="209"/>
      <c r="AD179" s="209"/>
      <c r="AE179" s="209"/>
      <c r="AF179" s="209"/>
      <c r="AG179" s="209"/>
      <c r="AH179" s="209"/>
      <c r="AI179" s="209"/>
      <c r="AJ179" s="209"/>
      <c r="AK179" s="207"/>
      <c r="AL179" s="207"/>
      <c r="AM179" s="207"/>
      <c r="AN179" s="207"/>
      <c r="AO179" s="207"/>
      <c r="AP179" s="207"/>
      <c r="AQ179" s="207"/>
      <c r="AR179" s="207"/>
      <c r="AS179" s="207"/>
      <c r="AT179" s="207"/>
      <c r="AU179" s="207"/>
      <c r="AV179" s="207"/>
      <c r="AW179" s="207"/>
      <c r="AX179" s="207"/>
      <c r="AY179" s="207"/>
      <c r="AZ179" s="207"/>
      <c r="BA179" s="207"/>
      <c r="BB179" s="207"/>
      <c r="BC179" s="207"/>
      <c r="BD179" s="207"/>
      <c r="BE179" s="207"/>
      <c r="BF179" s="207"/>
      <c r="BG179" s="207"/>
      <c r="BH179" s="207"/>
      <c r="BI179" s="207"/>
      <c r="BJ179" s="207"/>
      <c r="BK179" s="207"/>
      <c r="BL179" s="207"/>
      <c r="BM179" s="207"/>
      <c r="BN179" s="207"/>
      <c r="BO179" s="207"/>
      <c r="BP179" s="207"/>
      <c r="BQ179" s="207"/>
      <c r="BR179" s="207"/>
      <c r="BS179" s="207"/>
      <c r="BT179" s="207"/>
      <c r="BU179" s="211"/>
      <c r="BV179" s="207"/>
      <c r="BW179" s="207"/>
      <c r="BX179" s="207"/>
      <c r="BY179" s="207"/>
      <c r="BZ179" s="207"/>
      <c r="CA179" s="207"/>
      <c r="CB179" s="207"/>
      <c r="CC179" s="207"/>
      <c r="CD179" s="207"/>
      <c r="CE179" s="207"/>
      <c r="CF179" s="207"/>
      <c r="CG179" s="207"/>
      <c r="CH179" s="207"/>
      <c r="CI179" s="207"/>
      <c r="CJ179" s="207"/>
      <c r="CK179" s="207"/>
      <c r="CL179" s="207"/>
      <c r="CM179" s="207"/>
    </row>
    <row r="180" spans="1:91" ht="12" customHeight="1" x14ac:dyDescent="0.25">
      <c r="A180" s="206"/>
      <c r="B180" s="207"/>
      <c r="C180" s="207"/>
      <c r="D180" s="207"/>
      <c r="E180" s="207"/>
      <c r="F180" s="207"/>
      <c r="G180" s="207"/>
      <c r="H180" s="207"/>
      <c r="I180" s="207"/>
      <c r="J180" s="207"/>
      <c r="K180" s="207"/>
      <c r="L180" s="207"/>
      <c r="M180" s="207"/>
      <c r="N180" s="207"/>
      <c r="O180" s="207"/>
      <c r="P180" s="207"/>
      <c r="Q180" s="207"/>
      <c r="R180" s="207"/>
      <c r="S180" s="207"/>
      <c r="T180" s="207"/>
      <c r="U180" s="207"/>
      <c r="V180" s="207"/>
      <c r="W180" s="207"/>
      <c r="X180" s="207"/>
      <c r="Y180" s="207"/>
      <c r="Z180" s="207"/>
      <c r="AA180" s="208"/>
      <c r="AB180" s="208"/>
      <c r="AC180" s="209"/>
      <c r="AD180" s="209"/>
      <c r="AE180" s="209"/>
      <c r="AF180" s="209"/>
      <c r="AG180" s="209"/>
      <c r="AH180" s="209"/>
      <c r="AI180" s="209"/>
      <c r="AJ180" s="209"/>
      <c r="AK180" s="207"/>
      <c r="AL180" s="207"/>
      <c r="AM180" s="207"/>
      <c r="AN180" s="207"/>
      <c r="AO180" s="207"/>
      <c r="AP180" s="207"/>
      <c r="AQ180" s="207"/>
      <c r="AR180" s="207"/>
      <c r="AS180" s="207"/>
      <c r="AT180" s="207"/>
      <c r="AU180" s="207"/>
      <c r="AV180" s="207"/>
      <c r="AW180" s="207"/>
      <c r="AX180" s="207"/>
      <c r="AY180" s="207"/>
      <c r="AZ180" s="207"/>
      <c r="BA180" s="207"/>
      <c r="BB180" s="207"/>
      <c r="BC180" s="207"/>
      <c r="BD180" s="207"/>
      <c r="BE180" s="207"/>
      <c r="BF180" s="207"/>
      <c r="BG180" s="207"/>
      <c r="BH180" s="207"/>
      <c r="BI180" s="207"/>
      <c r="BJ180" s="207"/>
      <c r="BK180" s="207"/>
      <c r="BL180" s="207"/>
      <c r="BM180" s="207"/>
      <c r="BN180" s="207"/>
      <c r="BO180" s="207"/>
      <c r="BP180" s="207"/>
      <c r="BQ180" s="207"/>
      <c r="BR180" s="207"/>
      <c r="BS180" s="207"/>
      <c r="BT180" s="207"/>
      <c r="BU180" s="211"/>
      <c r="BV180" s="207"/>
      <c r="BW180" s="207"/>
      <c r="BX180" s="207"/>
      <c r="BY180" s="207"/>
      <c r="BZ180" s="207"/>
      <c r="CA180" s="207"/>
      <c r="CB180" s="207"/>
      <c r="CC180" s="207"/>
      <c r="CD180" s="207"/>
      <c r="CE180" s="207"/>
      <c r="CF180" s="207"/>
      <c r="CG180" s="207"/>
      <c r="CH180" s="207"/>
      <c r="CI180" s="207"/>
      <c r="CJ180" s="207"/>
      <c r="CK180" s="207"/>
      <c r="CL180" s="207"/>
      <c r="CM180" s="207"/>
    </row>
    <row r="181" spans="1:91" ht="12" customHeight="1" x14ac:dyDescent="0.25">
      <c r="A181" s="206"/>
      <c r="B181" s="207"/>
      <c r="C181" s="207"/>
      <c r="D181" s="207"/>
      <c r="E181" s="207"/>
      <c r="F181" s="207"/>
      <c r="G181" s="207"/>
      <c r="H181" s="207"/>
      <c r="I181" s="207"/>
      <c r="J181" s="207"/>
      <c r="K181" s="207"/>
      <c r="L181" s="207"/>
      <c r="M181" s="207"/>
      <c r="N181" s="207"/>
      <c r="O181" s="207"/>
      <c r="P181" s="207"/>
      <c r="Q181" s="207"/>
      <c r="R181" s="207"/>
      <c r="S181" s="207"/>
      <c r="T181" s="207"/>
      <c r="U181" s="207"/>
      <c r="V181" s="207"/>
      <c r="W181" s="207"/>
      <c r="X181" s="207"/>
      <c r="Y181" s="207"/>
      <c r="Z181" s="207"/>
      <c r="AA181" s="208"/>
      <c r="AB181" s="208"/>
      <c r="AC181" s="209"/>
      <c r="AD181" s="209"/>
      <c r="AE181" s="209"/>
      <c r="AF181" s="209"/>
      <c r="AG181" s="209"/>
      <c r="AH181" s="209"/>
      <c r="AI181" s="209"/>
      <c r="AJ181" s="209"/>
      <c r="AK181" s="207"/>
      <c r="AL181" s="207"/>
      <c r="AM181" s="207"/>
      <c r="AN181" s="207"/>
      <c r="AO181" s="207"/>
      <c r="AP181" s="207"/>
      <c r="AQ181" s="207"/>
      <c r="AR181" s="207"/>
      <c r="AS181" s="207"/>
      <c r="AT181" s="207"/>
      <c r="AU181" s="207"/>
      <c r="AV181" s="207"/>
      <c r="AW181" s="207"/>
      <c r="AX181" s="207"/>
      <c r="AY181" s="207"/>
      <c r="AZ181" s="207"/>
      <c r="BA181" s="207"/>
      <c r="BB181" s="207"/>
      <c r="BC181" s="207"/>
      <c r="BD181" s="207"/>
      <c r="BE181" s="207"/>
      <c r="BF181" s="207"/>
      <c r="BG181" s="207"/>
      <c r="BH181" s="207"/>
      <c r="BI181" s="207"/>
      <c r="BJ181" s="207"/>
      <c r="BK181" s="207"/>
      <c r="BL181" s="207"/>
      <c r="BM181" s="207"/>
      <c r="BN181" s="207"/>
      <c r="BO181" s="207"/>
      <c r="BP181" s="207"/>
      <c r="BQ181" s="207"/>
      <c r="BR181" s="207"/>
      <c r="BS181" s="207"/>
      <c r="BT181" s="207"/>
      <c r="BU181" s="211"/>
      <c r="BV181" s="207"/>
      <c r="BW181" s="207"/>
      <c r="BX181" s="207"/>
      <c r="BY181" s="207"/>
      <c r="BZ181" s="207"/>
      <c r="CA181" s="207"/>
      <c r="CB181" s="207"/>
      <c r="CC181" s="207"/>
      <c r="CD181" s="207"/>
      <c r="CE181" s="207"/>
      <c r="CF181" s="207"/>
      <c r="CG181" s="207"/>
      <c r="CH181" s="207"/>
      <c r="CI181" s="207"/>
      <c r="CJ181" s="207"/>
      <c r="CK181" s="207"/>
      <c r="CL181" s="207"/>
      <c r="CM181" s="207"/>
    </row>
    <row r="182" spans="1:91" ht="12" customHeight="1" x14ac:dyDescent="0.25">
      <c r="A182" s="206"/>
      <c r="B182" s="207"/>
      <c r="C182" s="207"/>
      <c r="D182" s="207"/>
      <c r="E182" s="207"/>
      <c r="F182" s="207"/>
      <c r="G182" s="207"/>
      <c r="H182" s="207"/>
      <c r="I182" s="207"/>
      <c r="J182" s="207"/>
      <c r="K182" s="207"/>
      <c r="L182" s="207"/>
      <c r="M182" s="207"/>
      <c r="N182" s="207"/>
      <c r="O182" s="207"/>
      <c r="P182" s="207"/>
      <c r="Q182" s="207"/>
      <c r="R182" s="207"/>
      <c r="S182" s="207"/>
      <c r="T182" s="207"/>
      <c r="U182" s="207"/>
      <c r="V182" s="207"/>
      <c r="W182" s="207"/>
      <c r="X182" s="207"/>
      <c r="Y182" s="207"/>
      <c r="Z182" s="207"/>
      <c r="AA182" s="208"/>
      <c r="AB182" s="208"/>
      <c r="AC182" s="209"/>
      <c r="AD182" s="209"/>
      <c r="AE182" s="209"/>
      <c r="AF182" s="209"/>
      <c r="AG182" s="209"/>
      <c r="AH182" s="209"/>
      <c r="AI182" s="209"/>
      <c r="AJ182" s="209"/>
      <c r="AK182" s="207"/>
      <c r="AL182" s="207"/>
      <c r="AM182" s="207"/>
      <c r="AN182" s="207"/>
      <c r="AO182" s="207"/>
      <c r="AP182" s="207"/>
      <c r="AQ182" s="207"/>
      <c r="AR182" s="207"/>
      <c r="AS182" s="207"/>
      <c r="AT182" s="207"/>
      <c r="AU182" s="207"/>
      <c r="AV182" s="207"/>
      <c r="AW182" s="207"/>
      <c r="AX182" s="207"/>
      <c r="AY182" s="207"/>
      <c r="AZ182" s="207"/>
      <c r="BA182" s="207"/>
      <c r="BB182" s="207"/>
      <c r="BC182" s="207"/>
      <c r="BD182" s="207"/>
      <c r="BE182" s="207"/>
      <c r="BF182" s="207"/>
      <c r="BG182" s="207"/>
      <c r="BH182" s="207"/>
      <c r="BI182" s="207"/>
      <c r="BJ182" s="207"/>
      <c r="BK182" s="207"/>
      <c r="BL182" s="207"/>
      <c r="BM182" s="207"/>
      <c r="BN182" s="207"/>
      <c r="BO182" s="207"/>
      <c r="BP182" s="207"/>
      <c r="BQ182" s="207"/>
      <c r="BR182" s="207"/>
      <c r="BS182" s="207"/>
      <c r="BT182" s="207"/>
      <c r="BU182" s="211"/>
      <c r="BV182" s="207"/>
      <c r="BW182" s="207"/>
      <c r="BX182" s="207"/>
      <c r="BY182" s="207"/>
      <c r="BZ182" s="207"/>
      <c r="CA182" s="207"/>
      <c r="CB182" s="207"/>
      <c r="CC182" s="207"/>
      <c r="CD182" s="207"/>
      <c r="CE182" s="207"/>
      <c r="CF182" s="207"/>
      <c r="CG182" s="207"/>
      <c r="CH182" s="207"/>
      <c r="CI182" s="207"/>
      <c r="CJ182" s="207"/>
      <c r="CK182" s="207"/>
      <c r="CL182" s="207"/>
      <c r="CM182" s="207"/>
    </row>
    <row r="183" spans="1:91" ht="12" customHeight="1" x14ac:dyDescent="0.25">
      <c r="A183" s="206"/>
      <c r="B183" s="207"/>
      <c r="C183" s="207"/>
      <c r="D183" s="207"/>
      <c r="E183" s="207"/>
      <c r="F183" s="207"/>
      <c r="G183" s="207"/>
      <c r="H183" s="207"/>
      <c r="I183" s="207"/>
      <c r="J183" s="207"/>
      <c r="K183" s="207"/>
      <c r="L183" s="207"/>
      <c r="M183" s="207"/>
      <c r="N183" s="207"/>
      <c r="O183" s="207"/>
      <c r="P183" s="207"/>
      <c r="Q183" s="207"/>
      <c r="R183" s="207"/>
      <c r="S183" s="207"/>
      <c r="T183" s="207"/>
      <c r="U183" s="207"/>
      <c r="V183" s="207"/>
      <c r="W183" s="207"/>
      <c r="X183" s="207"/>
      <c r="Y183" s="207"/>
      <c r="Z183" s="207"/>
      <c r="AA183" s="208"/>
      <c r="AB183" s="208"/>
      <c r="AC183" s="209"/>
      <c r="AD183" s="209"/>
      <c r="AE183" s="209"/>
      <c r="AF183" s="209"/>
      <c r="AG183" s="209"/>
      <c r="AH183" s="209"/>
      <c r="AI183" s="209"/>
      <c r="AJ183" s="209"/>
      <c r="AK183" s="207"/>
      <c r="AL183" s="207"/>
      <c r="AM183" s="207"/>
      <c r="AN183" s="207"/>
      <c r="AO183" s="207"/>
      <c r="AP183" s="207"/>
      <c r="AQ183" s="207"/>
      <c r="AR183" s="207"/>
      <c r="AS183" s="207"/>
      <c r="AT183" s="207"/>
      <c r="AU183" s="207"/>
      <c r="AV183" s="207"/>
      <c r="AW183" s="207"/>
      <c r="AX183" s="207"/>
      <c r="AY183" s="207"/>
      <c r="AZ183" s="207"/>
      <c r="BA183" s="207"/>
      <c r="BB183" s="207"/>
      <c r="BC183" s="207"/>
      <c r="BD183" s="207"/>
      <c r="BE183" s="207"/>
      <c r="BF183" s="207"/>
      <c r="BG183" s="207"/>
      <c r="BH183" s="207"/>
      <c r="BI183" s="207"/>
      <c r="BJ183" s="207"/>
      <c r="BK183" s="207"/>
      <c r="BL183" s="207"/>
      <c r="BM183" s="207"/>
      <c r="BN183" s="207"/>
      <c r="BO183" s="207"/>
      <c r="BP183" s="207"/>
      <c r="BQ183" s="207"/>
      <c r="BR183" s="207"/>
      <c r="BS183" s="207"/>
      <c r="BT183" s="207"/>
      <c r="BU183" s="211"/>
      <c r="BV183" s="207"/>
      <c r="BW183" s="207"/>
      <c r="BX183" s="207"/>
      <c r="BY183" s="207"/>
      <c r="BZ183" s="207"/>
      <c r="CA183" s="207"/>
      <c r="CB183" s="207"/>
      <c r="CC183" s="207"/>
      <c r="CD183" s="207"/>
      <c r="CE183" s="207"/>
      <c r="CF183" s="207"/>
      <c r="CG183" s="207"/>
      <c r="CH183" s="207"/>
      <c r="CI183" s="207"/>
      <c r="CJ183" s="207"/>
      <c r="CK183" s="207"/>
      <c r="CL183" s="207"/>
      <c r="CM183" s="207"/>
    </row>
    <row r="184" spans="1:91" ht="12" customHeight="1" x14ac:dyDescent="0.25">
      <c r="A184" s="206"/>
      <c r="B184" s="207"/>
      <c r="C184" s="207"/>
      <c r="D184" s="207"/>
      <c r="E184" s="207"/>
      <c r="F184" s="207"/>
      <c r="G184" s="207"/>
      <c r="H184" s="207"/>
      <c r="I184" s="207"/>
      <c r="J184" s="207"/>
      <c r="K184" s="207"/>
      <c r="L184" s="207"/>
      <c r="M184" s="207"/>
      <c r="N184" s="207"/>
      <c r="O184" s="207"/>
      <c r="P184" s="207"/>
      <c r="Q184" s="207"/>
      <c r="R184" s="207"/>
      <c r="S184" s="207"/>
      <c r="T184" s="207"/>
      <c r="U184" s="207"/>
      <c r="V184" s="207"/>
      <c r="W184" s="207"/>
      <c r="X184" s="207"/>
      <c r="Y184" s="207"/>
      <c r="Z184" s="207"/>
      <c r="AA184" s="208"/>
      <c r="AB184" s="208"/>
      <c r="AC184" s="209"/>
      <c r="AD184" s="209"/>
      <c r="AE184" s="209"/>
      <c r="AF184" s="209"/>
      <c r="AG184" s="209"/>
      <c r="AH184" s="209"/>
      <c r="AI184" s="209"/>
      <c r="AJ184" s="209"/>
      <c r="AK184" s="207"/>
      <c r="AL184" s="207"/>
      <c r="AM184" s="207"/>
      <c r="AN184" s="207"/>
      <c r="AO184" s="207"/>
      <c r="AP184" s="207"/>
      <c r="AQ184" s="207"/>
      <c r="AR184" s="207"/>
      <c r="AS184" s="207"/>
      <c r="AT184" s="207"/>
      <c r="AU184" s="207"/>
      <c r="AV184" s="207"/>
      <c r="AW184" s="207"/>
      <c r="AX184" s="207"/>
      <c r="AY184" s="207"/>
      <c r="AZ184" s="207"/>
      <c r="BA184" s="207"/>
      <c r="BB184" s="207"/>
      <c r="BC184" s="207"/>
      <c r="BD184" s="207"/>
      <c r="BE184" s="207"/>
      <c r="BF184" s="207"/>
      <c r="BG184" s="207"/>
      <c r="BH184" s="207"/>
      <c r="BI184" s="207"/>
      <c r="BJ184" s="207"/>
      <c r="BK184" s="207"/>
      <c r="BL184" s="207"/>
      <c r="BM184" s="207"/>
      <c r="BN184" s="207"/>
      <c r="BO184" s="207"/>
      <c r="BP184" s="207"/>
      <c r="BQ184" s="207"/>
      <c r="BR184" s="207"/>
      <c r="BS184" s="207"/>
      <c r="BT184" s="207"/>
      <c r="BU184" s="211"/>
      <c r="BV184" s="207"/>
      <c r="BW184" s="207"/>
      <c r="BX184" s="207"/>
      <c r="BY184" s="207"/>
      <c r="BZ184" s="207"/>
      <c r="CA184" s="207"/>
      <c r="CB184" s="207"/>
      <c r="CC184" s="207"/>
      <c r="CD184" s="207"/>
      <c r="CE184" s="207"/>
      <c r="CF184" s="207"/>
      <c r="CG184" s="207"/>
      <c r="CH184" s="207"/>
      <c r="CI184" s="207"/>
      <c r="CJ184" s="207"/>
      <c r="CK184" s="207"/>
      <c r="CL184" s="207"/>
      <c r="CM184" s="207"/>
    </row>
    <row r="185" spans="1:91" ht="12" customHeight="1" x14ac:dyDescent="0.25">
      <c r="A185" s="206"/>
      <c r="B185" s="207"/>
      <c r="C185" s="207"/>
      <c r="D185" s="207"/>
      <c r="E185" s="207"/>
      <c r="F185" s="207"/>
      <c r="G185" s="207"/>
      <c r="H185" s="207"/>
      <c r="I185" s="207"/>
      <c r="J185" s="207"/>
      <c r="K185" s="207"/>
      <c r="L185" s="207"/>
      <c r="M185" s="207"/>
      <c r="N185" s="207"/>
      <c r="O185" s="207"/>
      <c r="P185" s="207"/>
      <c r="Q185" s="207"/>
      <c r="R185" s="207"/>
      <c r="S185" s="207"/>
      <c r="T185" s="207"/>
      <c r="U185" s="207"/>
      <c r="V185" s="207"/>
      <c r="W185" s="207"/>
      <c r="X185" s="207"/>
      <c r="Y185" s="207"/>
      <c r="Z185" s="207"/>
      <c r="AA185" s="208"/>
      <c r="AB185" s="208"/>
      <c r="AC185" s="209"/>
      <c r="AD185" s="209"/>
      <c r="AE185" s="209"/>
      <c r="AF185" s="209"/>
      <c r="AG185" s="209"/>
      <c r="AH185" s="209"/>
      <c r="AI185" s="209"/>
      <c r="AJ185" s="209"/>
      <c r="AK185" s="207"/>
      <c r="AL185" s="207"/>
      <c r="AM185" s="207"/>
      <c r="AN185" s="207"/>
      <c r="AO185" s="207"/>
      <c r="AP185" s="207"/>
      <c r="AQ185" s="207"/>
      <c r="AR185" s="207"/>
      <c r="AS185" s="207"/>
      <c r="AT185" s="207"/>
      <c r="AU185" s="207"/>
      <c r="AV185" s="207"/>
      <c r="AW185" s="207"/>
      <c r="AX185" s="207"/>
      <c r="AY185" s="207"/>
      <c r="AZ185" s="207"/>
      <c r="BA185" s="207"/>
      <c r="BB185" s="207"/>
      <c r="BC185" s="207"/>
      <c r="BD185" s="207"/>
      <c r="BE185" s="207"/>
      <c r="BF185" s="207"/>
      <c r="BG185" s="207"/>
      <c r="BH185" s="207"/>
      <c r="BI185" s="207"/>
      <c r="BJ185" s="207"/>
      <c r="BK185" s="207"/>
      <c r="BL185" s="207"/>
      <c r="BM185" s="207"/>
      <c r="BN185" s="207"/>
      <c r="BO185" s="207"/>
      <c r="BP185" s="207"/>
      <c r="BQ185" s="207"/>
      <c r="BR185" s="207"/>
      <c r="BS185" s="207"/>
      <c r="BT185" s="207"/>
      <c r="BU185" s="211"/>
      <c r="BV185" s="207"/>
      <c r="BW185" s="207"/>
      <c r="BX185" s="207"/>
      <c r="BY185" s="207"/>
      <c r="BZ185" s="207"/>
      <c r="CA185" s="207"/>
      <c r="CB185" s="207"/>
      <c r="CC185" s="207"/>
      <c r="CD185" s="207"/>
      <c r="CE185" s="207"/>
      <c r="CF185" s="207"/>
      <c r="CG185" s="207"/>
      <c r="CH185" s="207"/>
      <c r="CI185" s="207"/>
      <c r="CJ185" s="207"/>
      <c r="CK185" s="207"/>
      <c r="CL185" s="207"/>
      <c r="CM185" s="207"/>
    </row>
    <row r="186" spans="1:91" ht="12" customHeight="1" x14ac:dyDescent="0.25">
      <c r="A186" s="206"/>
      <c r="B186" s="207"/>
      <c r="C186" s="207"/>
      <c r="D186" s="207"/>
      <c r="E186" s="207"/>
      <c r="F186" s="207"/>
      <c r="G186" s="207"/>
      <c r="H186" s="207"/>
      <c r="I186" s="207"/>
      <c r="J186" s="207"/>
      <c r="K186" s="207"/>
      <c r="L186" s="207"/>
      <c r="M186" s="207"/>
      <c r="N186" s="207"/>
      <c r="O186" s="207"/>
      <c r="P186" s="207"/>
      <c r="Q186" s="207"/>
      <c r="R186" s="207"/>
      <c r="S186" s="207"/>
      <c r="T186" s="207"/>
      <c r="U186" s="207"/>
      <c r="V186" s="207"/>
      <c r="W186" s="207"/>
      <c r="X186" s="207"/>
      <c r="Y186" s="207"/>
      <c r="Z186" s="207"/>
      <c r="AA186" s="208"/>
      <c r="AB186" s="208"/>
      <c r="AC186" s="209"/>
      <c r="AD186" s="209"/>
      <c r="AE186" s="209"/>
      <c r="AF186" s="209"/>
      <c r="AG186" s="209"/>
      <c r="AH186" s="209"/>
      <c r="AI186" s="209"/>
      <c r="AJ186" s="209"/>
      <c r="AK186" s="207"/>
      <c r="AL186" s="207"/>
      <c r="AM186" s="207"/>
      <c r="AN186" s="207"/>
      <c r="AO186" s="207"/>
      <c r="AP186" s="207"/>
      <c r="AQ186" s="207"/>
      <c r="AR186" s="207"/>
      <c r="AS186" s="207"/>
      <c r="AT186" s="207"/>
      <c r="AU186" s="207"/>
      <c r="AV186" s="207"/>
      <c r="AW186" s="207"/>
      <c r="AX186" s="207"/>
      <c r="AY186" s="207"/>
      <c r="AZ186" s="207"/>
      <c r="BA186" s="207"/>
      <c r="BB186" s="207"/>
      <c r="BC186" s="207"/>
      <c r="BD186" s="207"/>
      <c r="BE186" s="207"/>
      <c r="BF186" s="207"/>
      <c r="BG186" s="207"/>
      <c r="BH186" s="207"/>
      <c r="BI186" s="207"/>
      <c r="BJ186" s="207"/>
      <c r="BK186" s="207"/>
      <c r="BL186" s="207"/>
      <c r="BM186" s="207"/>
      <c r="BN186" s="207"/>
      <c r="BO186" s="207"/>
      <c r="BP186" s="207"/>
      <c r="BQ186" s="207"/>
      <c r="BR186" s="207"/>
      <c r="BS186" s="207"/>
      <c r="BT186" s="207"/>
      <c r="BU186" s="211"/>
      <c r="BV186" s="207"/>
      <c r="BW186" s="207"/>
      <c r="BX186" s="207"/>
      <c r="BY186" s="207"/>
      <c r="BZ186" s="207"/>
      <c r="CA186" s="207"/>
      <c r="CB186" s="207"/>
      <c r="CC186" s="207"/>
      <c r="CD186" s="207"/>
      <c r="CE186" s="207"/>
      <c r="CF186" s="207"/>
      <c r="CG186" s="207"/>
      <c r="CH186" s="207"/>
      <c r="CI186" s="207"/>
      <c r="CJ186" s="207"/>
      <c r="CK186" s="207"/>
      <c r="CL186" s="207"/>
      <c r="CM186" s="207"/>
    </row>
    <row r="187" spans="1:91" ht="12" customHeight="1" x14ac:dyDescent="0.25">
      <c r="A187" s="206"/>
      <c r="B187" s="207"/>
      <c r="C187" s="207"/>
      <c r="D187" s="207"/>
      <c r="E187" s="207"/>
      <c r="F187" s="207"/>
      <c r="G187" s="207"/>
      <c r="H187" s="207"/>
      <c r="I187" s="207"/>
      <c r="J187" s="207"/>
      <c r="K187" s="207"/>
      <c r="L187" s="207"/>
      <c r="M187" s="207"/>
      <c r="N187" s="207"/>
      <c r="O187" s="207"/>
      <c r="P187" s="207"/>
      <c r="Q187" s="207"/>
      <c r="R187" s="207"/>
      <c r="S187" s="207"/>
      <c r="T187" s="207"/>
      <c r="U187" s="207"/>
      <c r="V187" s="207"/>
      <c r="W187" s="207"/>
      <c r="X187" s="207"/>
      <c r="Y187" s="207"/>
      <c r="Z187" s="207"/>
      <c r="AA187" s="208"/>
      <c r="AB187" s="208"/>
      <c r="AC187" s="209"/>
      <c r="AD187" s="209"/>
      <c r="AE187" s="209"/>
      <c r="AF187" s="209"/>
      <c r="AG187" s="209"/>
      <c r="AH187" s="209"/>
      <c r="AI187" s="209"/>
      <c r="AJ187" s="209"/>
      <c r="AK187" s="207"/>
      <c r="AL187" s="207"/>
      <c r="AM187" s="207"/>
      <c r="AN187" s="207"/>
      <c r="AO187" s="207"/>
      <c r="AP187" s="207"/>
      <c r="AQ187" s="207"/>
      <c r="AR187" s="207"/>
      <c r="AS187" s="207"/>
      <c r="AT187" s="207"/>
      <c r="AU187" s="207"/>
      <c r="AV187" s="207"/>
      <c r="AW187" s="207"/>
      <c r="AX187" s="207"/>
      <c r="AY187" s="207"/>
      <c r="AZ187" s="207"/>
      <c r="BA187" s="207"/>
      <c r="BB187" s="207"/>
      <c r="BC187" s="207"/>
      <c r="BD187" s="207"/>
      <c r="BE187" s="207"/>
      <c r="BF187" s="207"/>
      <c r="BG187" s="207"/>
      <c r="BH187" s="207"/>
      <c r="BI187" s="207"/>
      <c r="BJ187" s="207"/>
      <c r="BK187" s="207"/>
      <c r="BL187" s="207"/>
      <c r="BM187" s="207"/>
      <c r="BN187" s="207"/>
      <c r="BO187" s="207"/>
      <c r="BP187" s="207"/>
      <c r="BQ187" s="207"/>
      <c r="BR187" s="207"/>
      <c r="BS187" s="207"/>
      <c r="BT187" s="207"/>
      <c r="BU187" s="211"/>
      <c r="BV187" s="207"/>
      <c r="BW187" s="207"/>
      <c r="BX187" s="207"/>
      <c r="BY187" s="207"/>
      <c r="BZ187" s="207"/>
      <c r="CA187" s="207"/>
      <c r="CB187" s="207"/>
      <c r="CC187" s="207"/>
      <c r="CD187" s="207"/>
      <c r="CE187" s="207"/>
      <c r="CF187" s="207"/>
      <c r="CG187" s="207"/>
      <c r="CH187" s="207"/>
      <c r="CI187" s="207"/>
      <c r="CJ187" s="207"/>
      <c r="CK187" s="207"/>
      <c r="CL187" s="207"/>
      <c r="CM187" s="207"/>
    </row>
    <row r="188" spans="1:91" ht="12" customHeight="1" x14ac:dyDescent="0.25">
      <c r="A188" s="206"/>
      <c r="B188" s="207"/>
      <c r="C188" s="207"/>
      <c r="D188" s="207"/>
      <c r="E188" s="207"/>
      <c r="F188" s="207"/>
      <c r="G188" s="207"/>
      <c r="H188" s="207"/>
      <c r="I188" s="207"/>
      <c r="J188" s="207"/>
      <c r="K188" s="207"/>
      <c r="L188" s="207"/>
      <c r="M188" s="207"/>
      <c r="N188" s="207"/>
      <c r="O188" s="207"/>
      <c r="P188" s="207"/>
      <c r="Q188" s="207"/>
      <c r="R188" s="207"/>
      <c r="S188" s="207"/>
      <c r="T188" s="207"/>
      <c r="U188" s="207"/>
      <c r="V188" s="207"/>
      <c r="W188" s="207"/>
      <c r="X188" s="207"/>
      <c r="Y188" s="207"/>
      <c r="Z188" s="207"/>
      <c r="AA188" s="208"/>
      <c r="AB188" s="208"/>
      <c r="AC188" s="209"/>
      <c r="AD188" s="209"/>
      <c r="AE188" s="209"/>
      <c r="AF188" s="209"/>
      <c r="AG188" s="209"/>
      <c r="AH188" s="209"/>
      <c r="AI188" s="209"/>
      <c r="AJ188" s="209"/>
      <c r="AK188" s="207"/>
      <c r="AL188" s="207"/>
      <c r="AM188" s="207"/>
      <c r="AN188" s="207"/>
      <c r="AO188" s="207"/>
      <c r="AP188" s="207"/>
      <c r="AQ188" s="207"/>
      <c r="AR188" s="207"/>
      <c r="AS188" s="207"/>
      <c r="AT188" s="207"/>
      <c r="AU188" s="207"/>
      <c r="AV188" s="207"/>
      <c r="AW188" s="207"/>
      <c r="AX188" s="207"/>
      <c r="AY188" s="207"/>
      <c r="AZ188" s="207"/>
      <c r="BA188" s="207"/>
      <c r="BB188" s="207"/>
      <c r="BC188" s="207"/>
      <c r="BD188" s="207"/>
      <c r="BE188" s="207"/>
      <c r="BF188" s="207"/>
      <c r="BG188" s="207"/>
      <c r="BH188" s="207"/>
      <c r="BI188" s="207"/>
      <c r="BJ188" s="207"/>
      <c r="BK188" s="207"/>
      <c r="BL188" s="207"/>
      <c r="BM188" s="207"/>
      <c r="BN188" s="207"/>
      <c r="BO188" s="207"/>
      <c r="BP188" s="207"/>
      <c r="BQ188" s="207"/>
      <c r="BR188" s="207"/>
      <c r="BS188" s="207"/>
      <c r="BT188" s="207"/>
      <c r="BU188" s="211"/>
      <c r="BV188" s="207"/>
      <c r="BW188" s="207"/>
      <c r="BX188" s="207"/>
      <c r="BY188" s="207"/>
      <c r="BZ188" s="207"/>
      <c r="CA188" s="207"/>
      <c r="CB188" s="207"/>
      <c r="CC188" s="207"/>
      <c r="CD188" s="207"/>
      <c r="CE188" s="207"/>
      <c r="CF188" s="207"/>
      <c r="CG188" s="207"/>
      <c r="CH188" s="207"/>
      <c r="CI188" s="207"/>
      <c r="CJ188" s="207"/>
      <c r="CK188" s="207"/>
      <c r="CL188" s="207"/>
      <c r="CM188" s="207"/>
    </row>
    <row r="189" spans="1:91" ht="12" customHeight="1" x14ac:dyDescent="0.25">
      <c r="A189" s="206"/>
      <c r="B189" s="207"/>
      <c r="C189" s="207"/>
      <c r="D189" s="207"/>
      <c r="E189" s="207"/>
      <c r="F189" s="207"/>
      <c r="G189" s="207"/>
      <c r="H189" s="207"/>
      <c r="I189" s="207"/>
      <c r="J189" s="207"/>
      <c r="K189" s="207"/>
      <c r="L189" s="207"/>
      <c r="M189" s="207"/>
      <c r="N189" s="207"/>
      <c r="O189" s="207"/>
      <c r="P189" s="207"/>
      <c r="Q189" s="207"/>
      <c r="R189" s="207"/>
      <c r="S189" s="207"/>
      <c r="T189" s="207"/>
      <c r="U189" s="207"/>
      <c r="V189" s="207"/>
      <c r="W189" s="207"/>
      <c r="X189" s="207"/>
      <c r="Y189" s="207"/>
      <c r="Z189" s="207"/>
      <c r="AA189" s="208"/>
      <c r="AB189" s="208"/>
      <c r="AC189" s="209"/>
      <c r="AD189" s="209"/>
      <c r="AE189" s="209"/>
      <c r="AF189" s="209"/>
      <c r="AG189" s="209"/>
      <c r="AH189" s="209"/>
      <c r="AI189" s="209"/>
      <c r="AJ189" s="209"/>
      <c r="AK189" s="207"/>
      <c r="AL189" s="207"/>
      <c r="AM189" s="207"/>
      <c r="AN189" s="207"/>
      <c r="AO189" s="207"/>
      <c r="AP189" s="207"/>
      <c r="AQ189" s="207"/>
      <c r="AR189" s="207"/>
      <c r="AS189" s="207"/>
      <c r="AT189" s="207"/>
      <c r="AU189" s="207"/>
      <c r="AV189" s="207"/>
      <c r="AW189" s="207"/>
      <c r="AX189" s="207"/>
      <c r="AY189" s="207"/>
      <c r="AZ189" s="207"/>
      <c r="BA189" s="207"/>
      <c r="BB189" s="207"/>
      <c r="BC189" s="207"/>
      <c r="BD189" s="207"/>
      <c r="BE189" s="207"/>
      <c r="BF189" s="207"/>
      <c r="BG189" s="207"/>
      <c r="BH189" s="207"/>
      <c r="BI189" s="207"/>
      <c r="BJ189" s="207"/>
      <c r="BK189" s="207"/>
      <c r="BL189" s="207"/>
      <c r="BM189" s="207"/>
      <c r="BN189" s="207"/>
      <c r="BO189" s="207"/>
      <c r="BP189" s="207"/>
      <c r="BQ189" s="207"/>
      <c r="BR189" s="207"/>
      <c r="BS189" s="207"/>
      <c r="BT189" s="207"/>
      <c r="BU189" s="211"/>
      <c r="BV189" s="207"/>
      <c r="BW189" s="207"/>
      <c r="BX189" s="207"/>
      <c r="BY189" s="207"/>
      <c r="BZ189" s="207"/>
      <c r="CA189" s="207"/>
      <c r="CB189" s="207"/>
      <c r="CC189" s="207"/>
      <c r="CD189" s="207"/>
      <c r="CE189" s="207"/>
      <c r="CF189" s="207"/>
      <c r="CG189" s="207"/>
      <c r="CH189" s="207"/>
      <c r="CI189" s="207"/>
      <c r="CJ189" s="207"/>
      <c r="CK189" s="207"/>
      <c r="CL189" s="207"/>
      <c r="CM189" s="207"/>
    </row>
    <row r="190" spans="1:91" ht="12" customHeight="1" x14ac:dyDescent="0.25">
      <c r="A190" s="206"/>
      <c r="B190" s="207"/>
      <c r="C190" s="207"/>
      <c r="D190" s="207"/>
      <c r="E190" s="207"/>
      <c r="F190" s="207"/>
      <c r="G190" s="207"/>
      <c r="H190" s="207"/>
      <c r="I190" s="207"/>
      <c r="J190" s="207"/>
      <c r="K190" s="207"/>
      <c r="L190" s="207"/>
      <c r="M190" s="207"/>
      <c r="N190" s="207"/>
      <c r="O190" s="207"/>
      <c r="P190" s="207"/>
      <c r="Q190" s="207"/>
      <c r="R190" s="207"/>
      <c r="S190" s="207"/>
      <c r="T190" s="207"/>
      <c r="U190" s="207"/>
      <c r="V190" s="207"/>
      <c r="W190" s="207"/>
      <c r="X190" s="207"/>
      <c r="Y190" s="207"/>
      <c r="Z190" s="207"/>
      <c r="AA190" s="208"/>
      <c r="AB190" s="208"/>
      <c r="AC190" s="209"/>
      <c r="AD190" s="209"/>
      <c r="AE190" s="209"/>
      <c r="AF190" s="209"/>
      <c r="AG190" s="209"/>
      <c r="AH190" s="209"/>
      <c r="AI190" s="209"/>
      <c r="AJ190" s="209"/>
      <c r="AK190" s="207"/>
      <c r="AL190" s="207"/>
      <c r="AM190" s="207"/>
      <c r="AN190" s="207"/>
      <c r="AO190" s="207"/>
      <c r="AP190" s="207"/>
      <c r="AQ190" s="207"/>
      <c r="AR190" s="207"/>
      <c r="AS190" s="207"/>
      <c r="AT190" s="207"/>
      <c r="AU190" s="207"/>
      <c r="AV190" s="207"/>
      <c r="AW190" s="207"/>
      <c r="AX190" s="207"/>
      <c r="AY190" s="207"/>
      <c r="AZ190" s="207"/>
      <c r="BA190" s="207"/>
      <c r="BB190" s="207"/>
      <c r="BC190" s="207"/>
      <c r="BD190" s="207"/>
      <c r="BE190" s="207"/>
      <c r="BF190" s="207"/>
      <c r="BG190" s="207"/>
      <c r="BH190" s="207"/>
      <c r="BI190" s="207"/>
      <c r="BJ190" s="207"/>
      <c r="BK190" s="207"/>
      <c r="BL190" s="207"/>
      <c r="BM190" s="207"/>
      <c r="BN190" s="207"/>
      <c r="BO190" s="207"/>
      <c r="BP190" s="207"/>
      <c r="BQ190" s="207"/>
      <c r="BR190" s="207"/>
      <c r="BS190" s="207"/>
      <c r="BT190" s="207"/>
      <c r="BU190" s="211"/>
      <c r="BV190" s="207"/>
      <c r="BW190" s="207"/>
      <c r="BX190" s="207"/>
      <c r="BY190" s="207"/>
      <c r="BZ190" s="207"/>
      <c r="CA190" s="207"/>
      <c r="CB190" s="207"/>
      <c r="CC190" s="207"/>
      <c r="CD190" s="207"/>
      <c r="CE190" s="207"/>
      <c r="CF190" s="207"/>
      <c r="CG190" s="207"/>
      <c r="CH190" s="207"/>
      <c r="CI190" s="207"/>
      <c r="CJ190" s="207"/>
      <c r="CK190" s="207"/>
      <c r="CL190" s="207"/>
      <c r="CM190" s="207"/>
    </row>
    <row r="191" spans="1:91" ht="12" customHeight="1" x14ac:dyDescent="0.25">
      <c r="A191" s="206"/>
      <c r="B191" s="207"/>
      <c r="C191" s="207"/>
      <c r="D191" s="207"/>
      <c r="E191" s="207"/>
      <c r="F191" s="207"/>
      <c r="G191" s="207"/>
      <c r="H191" s="207"/>
      <c r="I191" s="207"/>
      <c r="J191" s="207"/>
      <c r="K191" s="207"/>
      <c r="L191" s="207"/>
      <c r="M191" s="207"/>
      <c r="N191" s="207"/>
      <c r="O191" s="207"/>
      <c r="P191" s="207"/>
      <c r="Q191" s="207"/>
      <c r="R191" s="207"/>
      <c r="S191" s="207"/>
      <c r="T191" s="207"/>
      <c r="U191" s="207"/>
      <c r="V191" s="207"/>
      <c r="W191" s="207"/>
      <c r="X191" s="207"/>
      <c r="Y191" s="207"/>
      <c r="Z191" s="207"/>
      <c r="AA191" s="208"/>
      <c r="AB191" s="208"/>
      <c r="AC191" s="209"/>
      <c r="AD191" s="209"/>
      <c r="AE191" s="209"/>
      <c r="AF191" s="209"/>
      <c r="AG191" s="209"/>
      <c r="AH191" s="209"/>
      <c r="AI191" s="209"/>
      <c r="AJ191" s="209"/>
      <c r="AK191" s="207"/>
      <c r="AL191" s="207"/>
      <c r="AM191" s="207"/>
      <c r="AN191" s="207"/>
      <c r="AO191" s="207"/>
      <c r="AP191" s="207"/>
      <c r="AQ191" s="207"/>
      <c r="AR191" s="207"/>
      <c r="AS191" s="207"/>
      <c r="AT191" s="207"/>
      <c r="AU191" s="207"/>
      <c r="AV191" s="207"/>
      <c r="AW191" s="207"/>
      <c r="AX191" s="207"/>
      <c r="AY191" s="207"/>
      <c r="AZ191" s="207"/>
      <c r="BA191" s="207"/>
      <c r="BB191" s="207"/>
      <c r="BC191" s="207"/>
      <c r="BD191" s="207"/>
      <c r="BE191" s="207"/>
      <c r="BF191" s="207"/>
      <c r="BG191" s="207"/>
      <c r="BH191" s="207"/>
      <c r="BI191" s="207"/>
      <c r="BJ191" s="207"/>
      <c r="BK191" s="207"/>
      <c r="BL191" s="207"/>
      <c r="BM191" s="207"/>
      <c r="BN191" s="207"/>
      <c r="BO191" s="207"/>
      <c r="BP191" s="207"/>
      <c r="BQ191" s="207"/>
      <c r="BR191" s="207"/>
      <c r="BS191" s="207"/>
      <c r="BT191" s="207"/>
      <c r="BU191" s="211"/>
      <c r="BV191" s="207"/>
      <c r="BW191" s="207"/>
      <c r="BX191" s="207"/>
      <c r="BY191" s="207"/>
      <c r="BZ191" s="207"/>
      <c r="CA191" s="207"/>
      <c r="CB191" s="207"/>
      <c r="CC191" s="207"/>
      <c r="CD191" s="207"/>
      <c r="CE191" s="207"/>
      <c r="CF191" s="207"/>
      <c r="CG191" s="207"/>
      <c r="CH191" s="207"/>
      <c r="CI191" s="207"/>
      <c r="CJ191" s="207"/>
      <c r="CK191" s="207"/>
      <c r="CL191" s="207"/>
      <c r="CM191" s="207"/>
    </row>
    <row r="192" spans="1:91" ht="12" customHeight="1" x14ac:dyDescent="0.25">
      <c r="A192" s="206"/>
      <c r="B192" s="207"/>
      <c r="C192" s="207"/>
      <c r="D192" s="207"/>
      <c r="E192" s="207"/>
      <c r="F192" s="207"/>
      <c r="G192" s="207"/>
      <c r="H192" s="207"/>
      <c r="I192" s="207"/>
      <c r="J192" s="207"/>
      <c r="K192" s="207"/>
      <c r="L192" s="207"/>
      <c r="M192" s="207"/>
      <c r="N192" s="207"/>
      <c r="O192" s="207"/>
      <c r="P192" s="207"/>
      <c r="Q192" s="207"/>
      <c r="R192" s="207"/>
      <c r="S192" s="207"/>
      <c r="T192" s="207"/>
      <c r="U192" s="207"/>
      <c r="V192" s="207"/>
      <c r="W192" s="207"/>
      <c r="X192" s="207"/>
      <c r="Y192" s="207"/>
      <c r="Z192" s="207"/>
      <c r="AA192" s="208"/>
      <c r="AB192" s="208"/>
      <c r="AC192" s="209"/>
      <c r="AD192" s="209"/>
      <c r="AE192" s="209"/>
      <c r="AF192" s="209"/>
      <c r="AG192" s="209"/>
      <c r="AH192" s="209"/>
      <c r="AI192" s="209"/>
      <c r="AJ192" s="209"/>
      <c r="AK192" s="207"/>
      <c r="AL192" s="207"/>
      <c r="AM192" s="207"/>
      <c r="AN192" s="207"/>
      <c r="AO192" s="207"/>
      <c r="AP192" s="207"/>
      <c r="AQ192" s="207"/>
      <c r="AR192" s="207"/>
      <c r="AS192" s="207"/>
      <c r="AT192" s="207"/>
      <c r="AU192" s="207"/>
      <c r="AV192" s="207"/>
      <c r="AW192" s="207"/>
      <c r="AX192" s="207"/>
      <c r="AY192" s="207"/>
      <c r="AZ192" s="207"/>
      <c r="BA192" s="207"/>
      <c r="BB192" s="207"/>
      <c r="BC192" s="207"/>
      <c r="BD192" s="207"/>
      <c r="BE192" s="207"/>
      <c r="BF192" s="207"/>
      <c r="BG192" s="207"/>
      <c r="BH192" s="207"/>
      <c r="BI192" s="207"/>
      <c r="BJ192" s="207"/>
      <c r="BK192" s="207"/>
      <c r="BL192" s="207"/>
      <c r="BM192" s="207"/>
      <c r="BN192" s="207"/>
      <c r="BO192" s="207"/>
      <c r="BP192" s="207"/>
      <c r="BQ192" s="207"/>
      <c r="BR192" s="207"/>
      <c r="BS192" s="207"/>
      <c r="BT192" s="207"/>
      <c r="BU192" s="211"/>
      <c r="BV192" s="207"/>
      <c r="BW192" s="207"/>
      <c r="BX192" s="207"/>
      <c r="BY192" s="207"/>
      <c r="BZ192" s="207"/>
      <c r="CA192" s="207"/>
      <c r="CB192" s="207"/>
      <c r="CC192" s="207"/>
      <c r="CD192" s="207"/>
      <c r="CE192" s="207"/>
      <c r="CF192" s="207"/>
      <c r="CG192" s="207"/>
      <c r="CH192" s="207"/>
      <c r="CI192" s="207"/>
      <c r="CJ192" s="207"/>
      <c r="CK192" s="207"/>
      <c r="CL192" s="207"/>
      <c r="CM192" s="207"/>
    </row>
    <row r="193" spans="1:91" ht="12" customHeight="1" x14ac:dyDescent="0.25">
      <c r="A193" s="206"/>
      <c r="B193" s="207"/>
      <c r="C193" s="207"/>
      <c r="D193" s="207"/>
      <c r="E193" s="207"/>
      <c r="F193" s="207"/>
      <c r="G193" s="207"/>
      <c r="H193" s="207"/>
      <c r="I193" s="207"/>
      <c r="J193" s="207"/>
      <c r="K193" s="207"/>
      <c r="L193" s="207"/>
      <c r="M193" s="207"/>
      <c r="N193" s="207"/>
      <c r="O193" s="207"/>
      <c r="P193" s="207"/>
      <c r="Q193" s="207"/>
      <c r="R193" s="207"/>
      <c r="S193" s="207"/>
      <c r="T193" s="207"/>
      <c r="U193" s="207"/>
      <c r="V193" s="207"/>
      <c r="W193" s="207"/>
      <c r="X193" s="207"/>
      <c r="Y193" s="207"/>
      <c r="Z193" s="207"/>
      <c r="AA193" s="208"/>
      <c r="AB193" s="208"/>
      <c r="AC193" s="209"/>
      <c r="AD193" s="209"/>
      <c r="AE193" s="209"/>
      <c r="AF193" s="209"/>
      <c r="AG193" s="209"/>
      <c r="AH193" s="209"/>
      <c r="AI193" s="209"/>
      <c r="AJ193" s="209"/>
      <c r="AK193" s="207"/>
      <c r="AL193" s="207"/>
      <c r="AM193" s="207"/>
      <c r="AN193" s="207"/>
      <c r="AO193" s="207"/>
      <c r="AP193" s="207"/>
      <c r="AQ193" s="207"/>
      <c r="AR193" s="207"/>
      <c r="AS193" s="207"/>
      <c r="AT193" s="207"/>
      <c r="AU193" s="207"/>
      <c r="AV193" s="207"/>
      <c r="AW193" s="207"/>
      <c r="AX193" s="207"/>
      <c r="AY193" s="207"/>
      <c r="AZ193" s="207"/>
      <c r="BA193" s="207"/>
      <c r="BB193" s="207"/>
      <c r="BC193" s="207"/>
      <c r="BD193" s="207"/>
      <c r="BE193" s="207"/>
      <c r="BF193" s="207"/>
      <c r="BG193" s="207"/>
      <c r="BH193" s="207"/>
      <c r="BI193" s="207"/>
      <c r="BJ193" s="207"/>
      <c r="BK193" s="207"/>
      <c r="BL193" s="207"/>
      <c r="BM193" s="207"/>
      <c r="BN193" s="207"/>
      <c r="BO193" s="207"/>
      <c r="BP193" s="207"/>
      <c r="BQ193" s="207"/>
      <c r="BR193" s="207"/>
      <c r="BS193" s="207"/>
      <c r="BT193" s="207"/>
      <c r="BU193" s="211"/>
      <c r="BV193" s="207"/>
      <c r="BW193" s="207"/>
      <c r="BX193" s="207"/>
      <c r="BY193" s="207"/>
      <c r="BZ193" s="207"/>
      <c r="CA193" s="207"/>
      <c r="CB193" s="207"/>
      <c r="CC193" s="207"/>
      <c r="CD193" s="207"/>
      <c r="CE193" s="207"/>
      <c r="CF193" s="207"/>
      <c r="CG193" s="207"/>
      <c r="CH193" s="207"/>
      <c r="CI193" s="207"/>
      <c r="CJ193" s="207"/>
      <c r="CK193" s="207"/>
      <c r="CL193" s="207"/>
      <c r="CM193" s="207"/>
    </row>
    <row r="194" spans="1:91" ht="12" customHeight="1" x14ac:dyDescent="0.25">
      <c r="A194" s="206"/>
      <c r="B194" s="207"/>
      <c r="C194" s="207"/>
      <c r="D194" s="207"/>
      <c r="E194" s="207"/>
      <c r="F194" s="207"/>
      <c r="G194" s="207"/>
      <c r="H194" s="207"/>
      <c r="I194" s="207"/>
      <c r="J194" s="207"/>
      <c r="K194" s="207"/>
      <c r="L194" s="207"/>
      <c r="M194" s="207"/>
      <c r="N194" s="207"/>
      <c r="O194" s="207"/>
      <c r="P194" s="207"/>
      <c r="Q194" s="207"/>
      <c r="R194" s="207"/>
      <c r="S194" s="207"/>
      <c r="T194" s="207"/>
      <c r="U194" s="207"/>
      <c r="V194" s="207"/>
      <c r="W194" s="207"/>
      <c r="X194" s="207"/>
      <c r="Y194" s="207"/>
      <c r="Z194" s="207"/>
      <c r="AA194" s="208"/>
      <c r="AB194" s="208"/>
      <c r="AC194" s="209"/>
      <c r="AD194" s="209"/>
      <c r="AE194" s="209"/>
      <c r="AF194" s="209"/>
      <c r="AG194" s="209"/>
      <c r="AH194" s="209"/>
      <c r="AI194" s="209"/>
      <c r="AJ194" s="209"/>
      <c r="AK194" s="207"/>
      <c r="AL194" s="207"/>
      <c r="AM194" s="207"/>
      <c r="AN194" s="207"/>
      <c r="AO194" s="207"/>
      <c r="AP194" s="207"/>
      <c r="AQ194" s="207"/>
      <c r="AR194" s="207"/>
      <c r="AS194" s="207"/>
      <c r="AT194" s="207"/>
      <c r="AU194" s="207"/>
      <c r="AV194" s="207"/>
      <c r="AW194" s="207"/>
      <c r="AX194" s="207"/>
      <c r="AY194" s="207"/>
      <c r="AZ194" s="207"/>
      <c r="BA194" s="207"/>
      <c r="BB194" s="207"/>
      <c r="BC194" s="207"/>
      <c r="BD194" s="207"/>
      <c r="BE194" s="207"/>
      <c r="BF194" s="207"/>
      <c r="BG194" s="207"/>
      <c r="BH194" s="207"/>
      <c r="BI194" s="207"/>
      <c r="BJ194" s="207"/>
      <c r="BK194" s="207"/>
      <c r="BL194" s="207"/>
      <c r="BM194" s="207"/>
      <c r="BN194" s="207"/>
      <c r="BO194" s="207"/>
      <c r="BP194" s="207"/>
      <c r="BQ194" s="207"/>
      <c r="BR194" s="207"/>
      <c r="BS194" s="207"/>
      <c r="BT194" s="207"/>
      <c r="BU194" s="211"/>
      <c r="BV194" s="207"/>
      <c r="BW194" s="207"/>
      <c r="BX194" s="207"/>
      <c r="BY194" s="207"/>
      <c r="BZ194" s="207"/>
      <c r="CA194" s="207"/>
      <c r="CB194" s="207"/>
      <c r="CC194" s="207"/>
      <c r="CD194" s="207"/>
      <c r="CE194" s="207"/>
      <c r="CF194" s="207"/>
      <c r="CG194" s="207"/>
      <c r="CH194" s="207"/>
      <c r="CI194" s="207"/>
      <c r="CJ194" s="207"/>
      <c r="CK194" s="207"/>
      <c r="CL194" s="207"/>
      <c r="CM194" s="207"/>
    </row>
    <row r="195" spans="1:91" ht="12" customHeight="1" x14ac:dyDescent="0.25">
      <c r="A195" s="206"/>
      <c r="B195" s="207"/>
      <c r="C195" s="207"/>
      <c r="D195" s="207"/>
      <c r="E195" s="207"/>
      <c r="F195" s="207"/>
      <c r="G195" s="207"/>
      <c r="H195" s="207"/>
      <c r="I195" s="207"/>
      <c r="J195" s="207"/>
      <c r="K195" s="207"/>
      <c r="L195" s="207"/>
      <c r="M195" s="207"/>
      <c r="N195" s="207"/>
      <c r="O195" s="207"/>
      <c r="P195" s="207"/>
      <c r="Q195" s="207"/>
      <c r="R195" s="207"/>
      <c r="S195" s="207"/>
      <c r="T195" s="207"/>
      <c r="U195" s="207"/>
      <c r="V195" s="207"/>
      <c r="W195" s="207"/>
      <c r="X195" s="207"/>
      <c r="Y195" s="207"/>
      <c r="Z195" s="207"/>
      <c r="AA195" s="208"/>
      <c r="AB195" s="208"/>
      <c r="AC195" s="209"/>
      <c r="AD195" s="209"/>
      <c r="AE195" s="209"/>
      <c r="AF195" s="209"/>
      <c r="AG195" s="209"/>
      <c r="AH195" s="209"/>
      <c r="AI195" s="209"/>
      <c r="AJ195" s="209"/>
      <c r="AK195" s="207"/>
      <c r="AL195" s="207"/>
      <c r="AM195" s="207"/>
      <c r="AN195" s="207"/>
      <c r="AO195" s="207"/>
      <c r="AP195" s="207"/>
      <c r="AQ195" s="207"/>
      <c r="AR195" s="207"/>
      <c r="AS195" s="207"/>
      <c r="AT195" s="207"/>
      <c r="AU195" s="207"/>
      <c r="AV195" s="207"/>
      <c r="AW195" s="207"/>
      <c r="AX195" s="207"/>
      <c r="AY195" s="207"/>
      <c r="AZ195" s="207"/>
      <c r="BA195" s="207"/>
      <c r="BB195" s="207"/>
      <c r="BC195" s="207"/>
      <c r="BD195" s="207"/>
      <c r="BE195" s="207"/>
      <c r="BF195" s="207"/>
      <c r="BG195" s="207"/>
      <c r="BH195" s="207"/>
      <c r="BI195" s="207"/>
      <c r="BJ195" s="207"/>
      <c r="BK195" s="207"/>
      <c r="BL195" s="207"/>
      <c r="BM195" s="207"/>
      <c r="BN195" s="207"/>
      <c r="BO195" s="207"/>
      <c r="BP195" s="207"/>
      <c r="BQ195" s="207"/>
      <c r="BR195" s="207"/>
      <c r="BS195" s="207"/>
      <c r="BT195" s="207"/>
      <c r="BU195" s="211"/>
      <c r="BV195" s="207"/>
      <c r="BW195" s="207"/>
      <c r="BX195" s="207"/>
      <c r="BY195" s="207"/>
      <c r="BZ195" s="207"/>
      <c r="CA195" s="207"/>
      <c r="CB195" s="207"/>
      <c r="CC195" s="207"/>
      <c r="CD195" s="207"/>
      <c r="CE195" s="207"/>
      <c r="CF195" s="207"/>
      <c r="CG195" s="207"/>
      <c r="CH195" s="207"/>
      <c r="CI195" s="207"/>
      <c r="CJ195" s="207"/>
      <c r="CK195" s="207"/>
      <c r="CL195" s="207"/>
      <c r="CM195" s="207"/>
    </row>
    <row r="196" spans="1:91" ht="12" customHeight="1" x14ac:dyDescent="0.25">
      <c r="A196" s="206"/>
      <c r="B196" s="207"/>
      <c r="C196" s="207"/>
      <c r="D196" s="207"/>
      <c r="E196" s="207"/>
      <c r="F196" s="207"/>
      <c r="G196" s="207"/>
      <c r="H196" s="207"/>
      <c r="I196" s="207"/>
      <c r="J196" s="207"/>
      <c r="K196" s="207"/>
      <c r="L196" s="207"/>
      <c r="M196" s="207"/>
      <c r="N196" s="207"/>
      <c r="O196" s="207"/>
      <c r="P196" s="207"/>
      <c r="Q196" s="207"/>
      <c r="R196" s="207"/>
      <c r="S196" s="207"/>
      <c r="T196" s="207"/>
      <c r="U196" s="207"/>
      <c r="V196" s="207"/>
      <c r="W196" s="207"/>
      <c r="X196" s="207"/>
      <c r="Y196" s="207"/>
      <c r="Z196" s="207"/>
      <c r="AA196" s="208"/>
      <c r="AB196" s="208"/>
      <c r="AC196" s="209"/>
      <c r="AD196" s="209"/>
      <c r="AE196" s="209"/>
      <c r="AF196" s="209"/>
      <c r="AG196" s="209"/>
      <c r="AH196" s="209"/>
      <c r="AI196" s="209"/>
      <c r="AJ196" s="209"/>
      <c r="AK196" s="207"/>
      <c r="AL196" s="207"/>
      <c r="AM196" s="207"/>
      <c r="AN196" s="207"/>
      <c r="AO196" s="207"/>
      <c r="AP196" s="207"/>
      <c r="AQ196" s="207"/>
      <c r="AR196" s="207"/>
      <c r="AS196" s="207"/>
      <c r="AT196" s="207"/>
      <c r="AU196" s="207"/>
      <c r="AV196" s="207"/>
      <c r="AW196" s="207"/>
      <c r="AX196" s="207"/>
      <c r="AY196" s="207"/>
      <c r="AZ196" s="207"/>
      <c r="BA196" s="207"/>
      <c r="BB196" s="207"/>
      <c r="BC196" s="207"/>
      <c r="BD196" s="207"/>
      <c r="BE196" s="207"/>
      <c r="BF196" s="207"/>
      <c r="BG196" s="207"/>
      <c r="BH196" s="207"/>
      <c r="BI196" s="207"/>
      <c r="BJ196" s="207"/>
      <c r="BK196" s="207"/>
      <c r="BL196" s="207"/>
      <c r="BM196" s="207"/>
      <c r="BN196" s="207"/>
      <c r="BO196" s="207"/>
      <c r="BP196" s="207"/>
      <c r="BQ196" s="207"/>
      <c r="BR196" s="207"/>
      <c r="BS196" s="207"/>
      <c r="BT196" s="207"/>
      <c r="BU196" s="211"/>
      <c r="BV196" s="207"/>
      <c r="BW196" s="207"/>
      <c r="BX196" s="207"/>
      <c r="BY196" s="207"/>
      <c r="BZ196" s="207"/>
      <c r="CA196" s="207"/>
      <c r="CB196" s="207"/>
      <c r="CC196" s="207"/>
      <c r="CD196" s="207"/>
      <c r="CE196" s="207"/>
      <c r="CF196" s="207"/>
      <c r="CG196" s="207"/>
      <c r="CH196" s="207"/>
      <c r="CI196" s="207"/>
      <c r="CJ196" s="207"/>
      <c r="CK196" s="207"/>
      <c r="CL196" s="207"/>
      <c r="CM196" s="207"/>
    </row>
    <row r="197" spans="1:91" ht="12" customHeight="1" x14ac:dyDescent="0.25">
      <c r="A197" s="206"/>
      <c r="B197" s="207"/>
      <c r="C197" s="207"/>
      <c r="D197" s="207"/>
      <c r="E197" s="207"/>
      <c r="F197" s="207"/>
      <c r="G197" s="207"/>
      <c r="H197" s="207"/>
      <c r="I197" s="207"/>
      <c r="J197" s="207"/>
      <c r="K197" s="207"/>
      <c r="L197" s="207"/>
      <c r="M197" s="207"/>
      <c r="N197" s="207"/>
      <c r="O197" s="207"/>
      <c r="P197" s="207"/>
      <c r="Q197" s="207"/>
      <c r="R197" s="207"/>
      <c r="S197" s="207"/>
      <c r="T197" s="207"/>
      <c r="U197" s="207"/>
      <c r="V197" s="207"/>
      <c r="W197" s="207"/>
      <c r="X197" s="207"/>
      <c r="Y197" s="207"/>
      <c r="Z197" s="207"/>
      <c r="AA197" s="208"/>
      <c r="AB197" s="208"/>
      <c r="AC197" s="209"/>
      <c r="AD197" s="209"/>
      <c r="AE197" s="209"/>
      <c r="AF197" s="209"/>
      <c r="AG197" s="209"/>
      <c r="AH197" s="209"/>
      <c r="AI197" s="209"/>
      <c r="AJ197" s="209"/>
      <c r="AK197" s="207"/>
      <c r="AL197" s="207"/>
      <c r="AM197" s="207"/>
      <c r="AN197" s="207"/>
      <c r="AO197" s="207"/>
      <c r="AP197" s="207"/>
      <c r="AQ197" s="207"/>
      <c r="AR197" s="207"/>
      <c r="AS197" s="207"/>
      <c r="AT197" s="207"/>
      <c r="AU197" s="207"/>
      <c r="AV197" s="207"/>
      <c r="AW197" s="207"/>
      <c r="AX197" s="207"/>
      <c r="AY197" s="207"/>
      <c r="AZ197" s="207"/>
      <c r="BA197" s="207"/>
      <c r="BB197" s="207"/>
      <c r="BC197" s="207"/>
      <c r="BD197" s="207"/>
      <c r="BE197" s="207"/>
      <c r="BF197" s="207"/>
      <c r="BG197" s="207"/>
      <c r="BH197" s="207"/>
      <c r="BI197" s="207"/>
      <c r="BJ197" s="207"/>
      <c r="BK197" s="207"/>
      <c r="BL197" s="207"/>
      <c r="BM197" s="207"/>
      <c r="BN197" s="207"/>
      <c r="BO197" s="207"/>
      <c r="BP197" s="207"/>
      <c r="BQ197" s="207"/>
      <c r="BR197" s="207"/>
      <c r="BS197" s="207"/>
      <c r="BT197" s="207"/>
      <c r="BU197" s="211"/>
      <c r="BV197" s="207"/>
      <c r="BW197" s="207"/>
      <c r="BX197" s="207"/>
      <c r="BY197" s="207"/>
      <c r="BZ197" s="207"/>
      <c r="CA197" s="207"/>
      <c r="CB197" s="207"/>
      <c r="CC197" s="207"/>
      <c r="CD197" s="207"/>
      <c r="CE197" s="207"/>
      <c r="CF197" s="207"/>
      <c r="CG197" s="207"/>
      <c r="CH197" s="207"/>
      <c r="CI197" s="207"/>
      <c r="CJ197" s="207"/>
      <c r="CK197" s="207"/>
      <c r="CL197" s="207"/>
      <c r="CM197" s="207"/>
    </row>
    <row r="198" spans="1:91" ht="12" customHeight="1" x14ac:dyDescent="0.25">
      <c r="A198" s="206"/>
      <c r="B198" s="207"/>
      <c r="C198" s="207"/>
      <c r="D198" s="207"/>
      <c r="E198" s="207"/>
      <c r="F198" s="207"/>
      <c r="G198" s="207"/>
      <c r="H198" s="207"/>
      <c r="I198" s="207"/>
      <c r="J198" s="207"/>
      <c r="K198" s="207"/>
      <c r="L198" s="207"/>
      <c r="M198" s="207"/>
      <c r="N198" s="207"/>
      <c r="O198" s="207"/>
      <c r="P198" s="207"/>
      <c r="Q198" s="207"/>
      <c r="R198" s="207"/>
      <c r="S198" s="207"/>
      <c r="T198" s="207"/>
      <c r="U198" s="207"/>
      <c r="V198" s="207"/>
      <c r="W198" s="207"/>
      <c r="X198" s="207"/>
      <c r="Y198" s="207"/>
      <c r="Z198" s="207"/>
      <c r="AA198" s="208"/>
      <c r="AB198" s="208"/>
      <c r="AC198" s="209"/>
      <c r="AD198" s="209"/>
      <c r="AE198" s="209"/>
      <c r="AF198" s="209"/>
      <c r="AG198" s="209"/>
      <c r="AH198" s="209"/>
      <c r="AI198" s="209"/>
      <c r="AJ198" s="209"/>
      <c r="AK198" s="207"/>
      <c r="AL198" s="207"/>
      <c r="AM198" s="207"/>
      <c r="AN198" s="207"/>
      <c r="AO198" s="207"/>
      <c r="AP198" s="207"/>
      <c r="AQ198" s="207"/>
      <c r="AR198" s="207"/>
      <c r="AS198" s="207"/>
      <c r="AT198" s="207"/>
      <c r="AU198" s="207"/>
      <c r="AV198" s="207"/>
      <c r="AW198" s="207"/>
      <c r="AX198" s="207"/>
      <c r="AY198" s="207"/>
      <c r="AZ198" s="207"/>
      <c r="BA198" s="207"/>
      <c r="BB198" s="207"/>
      <c r="BC198" s="207"/>
      <c r="BD198" s="207"/>
      <c r="BE198" s="207"/>
      <c r="BF198" s="207"/>
      <c r="BG198" s="207"/>
      <c r="BH198" s="207"/>
      <c r="BI198" s="207"/>
      <c r="BJ198" s="207"/>
      <c r="BK198" s="207"/>
      <c r="BL198" s="207"/>
      <c r="BM198" s="207"/>
      <c r="BN198" s="207"/>
      <c r="BO198" s="207"/>
      <c r="BP198" s="207"/>
      <c r="BQ198" s="207"/>
      <c r="BR198" s="207"/>
      <c r="BS198" s="207"/>
      <c r="BT198" s="207"/>
      <c r="BU198" s="211"/>
      <c r="BV198" s="207"/>
      <c r="BW198" s="207"/>
      <c r="BX198" s="207"/>
      <c r="BY198" s="207"/>
      <c r="BZ198" s="207"/>
      <c r="CA198" s="207"/>
      <c r="CB198" s="207"/>
      <c r="CC198" s="207"/>
      <c r="CD198" s="207"/>
      <c r="CE198" s="207"/>
      <c r="CF198" s="207"/>
      <c r="CG198" s="207"/>
      <c r="CH198" s="207"/>
      <c r="CI198" s="207"/>
      <c r="CJ198" s="207"/>
      <c r="CK198" s="207"/>
      <c r="CL198" s="207"/>
      <c r="CM198" s="207"/>
    </row>
    <row r="199" spans="1:91" ht="12" customHeight="1" x14ac:dyDescent="0.25">
      <c r="A199" s="206"/>
      <c r="B199" s="207"/>
      <c r="C199" s="207"/>
      <c r="D199" s="207"/>
      <c r="E199" s="207"/>
      <c r="F199" s="207"/>
      <c r="G199" s="207"/>
      <c r="H199" s="207"/>
      <c r="I199" s="207"/>
      <c r="J199" s="207"/>
      <c r="K199" s="207"/>
      <c r="L199" s="207"/>
      <c r="M199" s="207"/>
      <c r="N199" s="207"/>
      <c r="O199" s="207"/>
      <c r="P199" s="207"/>
      <c r="Q199" s="207"/>
      <c r="R199" s="207"/>
      <c r="S199" s="207"/>
      <c r="T199" s="207"/>
      <c r="U199" s="207"/>
      <c r="V199" s="207"/>
      <c r="W199" s="207"/>
      <c r="X199" s="207"/>
      <c r="Y199" s="207"/>
      <c r="Z199" s="207"/>
      <c r="AA199" s="208"/>
      <c r="AB199" s="208"/>
      <c r="AC199" s="209"/>
      <c r="AD199" s="209"/>
      <c r="AE199" s="209"/>
      <c r="AF199" s="209"/>
      <c r="AG199" s="209"/>
      <c r="AH199" s="209"/>
      <c r="AI199" s="209"/>
      <c r="AJ199" s="209"/>
      <c r="AK199" s="207"/>
      <c r="AL199" s="207"/>
      <c r="AM199" s="207"/>
      <c r="AN199" s="207"/>
      <c r="AO199" s="207"/>
      <c r="AP199" s="207"/>
      <c r="AQ199" s="207"/>
      <c r="AR199" s="207"/>
      <c r="AS199" s="207"/>
      <c r="AT199" s="207"/>
      <c r="AU199" s="207"/>
      <c r="AV199" s="207"/>
      <c r="AW199" s="207"/>
      <c r="AX199" s="207"/>
      <c r="AY199" s="207"/>
      <c r="AZ199" s="207"/>
      <c r="BA199" s="207"/>
      <c r="BB199" s="207"/>
      <c r="BC199" s="207"/>
      <c r="BD199" s="207"/>
      <c r="BE199" s="207"/>
      <c r="BF199" s="207"/>
      <c r="BG199" s="207"/>
      <c r="BH199" s="207"/>
      <c r="BI199" s="207"/>
      <c r="BJ199" s="207"/>
      <c r="BK199" s="207"/>
      <c r="BL199" s="207"/>
      <c r="BM199" s="207"/>
      <c r="BN199" s="207"/>
      <c r="BO199" s="207"/>
      <c r="BP199" s="207"/>
      <c r="BQ199" s="207"/>
      <c r="BR199" s="207"/>
      <c r="BS199" s="207"/>
      <c r="BT199" s="207"/>
      <c r="BU199" s="211"/>
      <c r="BV199" s="207"/>
      <c r="BW199" s="207"/>
      <c r="BX199" s="207"/>
      <c r="BY199" s="207"/>
      <c r="BZ199" s="207"/>
      <c r="CA199" s="207"/>
      <c r="CB199" s="207"/>
      <c r="CC199" s="207"/>
      <c r="CD199" s="207"/>
      <c r="CE199" s="207"/>
      <c r="CF199" s="207"/>
      <c r="CG199" s="207"/>
      <c r="CH199" s="207"/>
      <c r="CI199" s="207"/>
      <c r="CJ199" s="207"/>
      <c r="CK199" s="207"/>
      <c r="CL199" s="207"/>
      <c r="CM199" s="207"/>
    </row>
    <row r="200" spans="1:91" ht="12" customHeight="1" x14ac:dyDescent="0.25">
      <c r="A200" s="206"/>
      <c r="B200" s="207"/>
      <c r="C200" s="207"/>
      <c r="D200" s="207"/>
      <c r="E200" s="207"/>
      <c r="F200" s="207"/>
      <c r="G200" s="207"/>
      <c r="H200" s="207"/>
      <c r="I200" s="207"/>
      <c r="J200" s="207"/>
      <c r="K200" s="207"/>
      <c r="L200" s="207"/>
      <c r="M200" s="207"/>
      <c r="N200" s="207"/>
      <c r="O200" s="207"/>
      <c r="P200" s="207"/>
      <c r="Q200" s="207"/>
      <c r="R200" s="207"/>
      <c r="S200" s="207"/>
      <c r="T200" s="207"/>
      <c r="U200" s="207"/>
      <c r="V200" s="207"/>
      <c r="W200" s="207"/>
      <c r="X200" s="207"/>
      <c r="Y200" s="207"/>
      <c r="Z200" s="207"/>
      <c r="AA200" s="208"/>
      <c r="AB200" s="208"/>
      <c r="AC200" s="209"/>
      <c r="AD200" s="209"/>
      <c r="AE200" s="209"/>
      <c r="AF200" s="209"/>
      <c r="AG200" s="209"/>
      <c r="AH200" s="209"/>
      <c r="AI200" s="209"/>
      <c r="AJ200" s="209"/>
      <c r="AK200" s="207"/>
      <c r="AL200" s="207"/>
      <c r="AM200" s="207"/>
      <c r="AN200" s="207"/>
      <c r="AO200" s="207"/>
      <c r="AP200" s="207"/>
      <c r="AQ200" s="207"/>
      <c r="AR200" s="207"/>
      <c r="AS200" s="207"/>
      <c r="AT200" s="207"/>
      <c r="AU200" s="207"/>
      <c r="AV200" s="207"/>
      <c r="AW200" s="207"/>
      <c r="AX200" s="207"/>
      <c r="AY200" s="207"/>
      <c r="AZ200" s="207"/>
      <c r="BA200" s="207"/>
      <c r="BB200" s="207"/>
      <c r="BC200" s="207"/>
      <c r="BD200" s="207"/>
      <c r="BE200" s="207"/>
      <c r="BF200" s="207"/>
      <c r="BG200" s="207"/>
      <c r="BH200" s="207"/>
      <c r="BI200" s="207"/>
      <c r="BJ200" s="207"/>
      <c r="BK200" s="207"/>
      <c r="BL200" s="207"/>
      <c r="BM200" s="207"/>
      <c r="BN200" s="207"/>
      <c r="BO200" s="207"/>
      <c r="BP200" s="207"/>
      <c r="BQ200" s="207"/>
      <c r="BR200" s="207"/>
      <c r="BS200" s="207"/>
      <c r="BT200" s="207"/>
      <c r="BU200" s="211"/>
      <c r="BV200" s="207"/>
      <c r="BW200" s="207"/>
      <c r="BX200" s="207"/>
      <c r="BY200" s="207"/>
      <c r="BZ200" s="207"/>
      <c r="CA200" s="207"/>
      <c r="CB200" s="207"/>
      <c r="CC200" s="207"/>
      <c r="CD200" s="207"/>
      <c r="CE200" s="207"/>
      <c r="CF200" s="207"/>
      <c r="CG200" s="207"/>
      <c r="CH200" s="207"/>
      <c r="CI200" s="207"/>
      <c r="CJ200" s="207"/>
      <c r="CK200" s="207"/>
      <c r="CL200" s="207"/>
      <c r="CM200" s="207"/>
    </row>
    <row r="201" spans="1:91" ht="12" customHeight="1" x14ac:dyDescent="0.25">
      <c r="A201" s="206"/>
      <c r="B201" s="207"/>
      <c r="C201" s="207"/>
      <c r="D201" s="207"/>
      <c r="E201" s="207"/>
      <c r="F201" s="207"/>
      <c r="G201" s="207"/>
      <c r="H201" s="207"/>
      <c r="I201" s="207"/>
      <c r="J201" s="207"/>
      <c r="K201" s="207"/>
      <c r="L201" s="207"/>
      <c r="M201" s="207"/>
      <c r="N201" s="207"/>
      <c r="O201" s="207"/>
      <c r="P201" s="207"/>
      <c r="Q201" s="207"/>
      <c r="R201" s="207"/>
      <c r="S201" s="207"/>
      <c r="T201" s="207"/>
      <c r="U201" s="207"/>
      <c r="V201" s="207"/>
      <c r="W201" s="207"/>
      <c r="X201" s="207"/>
      <c r="Y201" s="207"/>
      <c r="Z201" s="207"/>
      <c r="AA201" s="208"/>
      <c r="AB201" s="208"/>
      <c r="AC201" s="209"/>
      <c r="AD201" s="209"/>
      <c r="AE201" s="209"/>
      <c r="AF201" s="209"/>
      <c r="AG201" s="209"/>
      <c r="AH201" s="209"/>
      <c r="AI201" s="209"/>
      <c r="AJ201" s="209"/>
      <c r="AK201" s="207"/>
      <c r="AL201" s="207"/>
      <c r="AM201" s="207"/>
      <c r="AN201" s="207"/>
      <c r="AO201" s="207"/>
      <c r="AP201" s="207"/>
      <c r="AQ201" s="207"/>
      <c r="AR201" s="207"/>
      <c r="AS201" s="207"/>
      <c r="AT201" s="207"/>
      <c r="AU201" s="207"/>
      <c r="AV201" s="207"/>
      <c r="AW201" s="207"/>
      <c r="AX201" s="207"/>
      <c r="AY201" s="207"/>
      <c r="AZ201" s="207"/>
      <c r="BA201" s="207"/>
      <c r="BB201" s="207"/>
      <c r="BC201" s="207"/>
      <c r="BD201" s="207"/>
      <c r="BE201" s="207"/>
      <c r="BF201" s="207"/>
      <c r="BG201" s="207"/>
      <c r="BH201" s="207"/>
      <c r="BI201" s="207"/>
      <c r="BJ201" s="207"/>
      <c r="BK201" s="207"/>
      <c r="BL201" s="207"/>
      <c r="BM201" s="207"/>
      <c r="BN201" s="207"/>
      <c r="BO201" s="207"/>
      <c r="BP201" s="207"/>
      <c r="BQ201" s="207"/>
      <c r="BR201" s="207"/>
      <c r="BS201" s="207"/>
      <c r="BT201" s="207"/>
      <c r="BU201" s="211"/>
      <c r="BV201" s="207"/>
      <c r="BW201" s="207"/>
      <c r="BX201" s="207"/>
      <c r="BY201" s="207"/>
      <c r="BZ201" s="207"/>
      <c r="CA201" s="207"/>
      <c r="CB201" s="207"/>
      <c r="CC201" s="207"/>
      <c r="CD201" s="207"/>
      <c r="CE201" s="207"/>
      <c r="CF201" s="207"/>
      <c r="CG201" s="207"/>
      <c r="CH201" s="207"/>
      <c r="CI201" s="207"/>
      <c r="CJ201" s="207"/>
      <c r="CK201" s="207"/>
      <c r="CL201" s="207"/>
      <c r="CM201" s="207"/>
    </row>
    <row r="202" spans="1:91" ht="12" customHeight="1" x14ac:dyDescent="0.25">
      <c r="A202" s="206"/>
      <c r="B202" s="207"/>
      <c r="C202" s="207"/>
      <c r="D202" s="207"/>
      <c r="E202" s="207"/>
      <c r="F202" s="207"/>
      <c r="G202" s="207"/>
      <c r="H202" s="207"/>
      <c r="I202" s="207"/>
      <c r="J202" s="207"/>
      <c r="K202" s="207"/>
      <c r="L202" s="207"/>
      <c r="M202" s="207"/>
      <c r="N202" s="207"/>
      <c r="O202" s="207"/>
      <c r="P202" s="207"/>
      <c r="Q202" s="207"/>
      <c r="R202" s="207"/>
      <c r="S202" s="207"/>
      <c r="T202" s="207"/>
      <c r="U202" s="207"/>
      <c r="V202" s="207"/>
      <c r="W202" s="207"/>
      <c r="X202" s="207"/>
      <c r="Y202" s="207"/>
      <c r="Z202" s="207"/>
      <c r="AA202" s="208"/>
      <c r="AB202" s="208"/>
      <c r="AC202" s="209"/>
      <c r="AD202" s="209"/>
      <c r="AE202" s="209"/>
      <c r="AF202" s="209"/>
      <c r="AG202" s="209"/>
      <c r="AH202" s="209"/>
      <c r="AI202" s="209"/>
      <c r="AJ202" s="209"/>
      <c r="AK202" s="207"/>
      <c r="AL202" s="207"/>
      <c r="AM202" s="207"/>
      <c r="AN202" s="207"/>
      <c r="AO202" s="207"/>
      <c r="AP202" s="207"/>
      <c r="AQ202" s="207"/>
      <c r="AR202" s="207"/>
      <c r="AS202" s="207"/>
      <c r="AT202" s="207"/>
      <c r="AU202" s="207"/>
      <c r="AV202" s="207"/>
      <c r="AW202" s="207"/>
      <c r="AX202" s="207"/>
      <c r="AY202" s="207"/>
      <c r="AZ202" s="207"/>
      <c r="BA202" s="207"/>
      <c r="BB202" s="207"/>
      <c r="BC202" s="207"/>
      <c r="BD202" s="207"/>
      <c r="BE202" s="207"/>
      <c r="BF202" s="207"/>
      <c r="BG202" s="207"/>
      <c r="BH202" s="207"/>
      <c r="BI202" s="207"/>
      <c r="BJ202" s="207"/>
      <c r="BK202" s="207"/>
      <c r="BL202" s="207"/>
      <c r="BM202" s="207"/>
      <c r="BN202" s="207"/>
      <c r="BO202" s="207"/>
      <c r="BP202" s="207"/>
      <c r="BQ202" s="207"/>
      <c r="BR202" s="207"/>
      <c r="BS202" s="207"/>
      <c r="BT202" s="207"/>
      <c r="BU202" s="211"/>
      <c r="BV202" s="207"/>
      <c r="BW202" s="207"/>
      <c r="BX202" s="207"/>
      <c r="BY202" s="207"/>
      <c r="BZ202" s="207"/>
      <c r="CA202" s="207"/>
      <c r="CB202" s="207"/>
      <c r="CC202" s="207"/>
      <c r="CD202" s="207"/>
      <c r="CE202" s="207"/>
      <c r="CF202" s="207"/>
      <c r="CG202" s="207"/>
      <c r="CH202" s="207"/>
      <c r="CI202" s="207"/>
      <c r="CJ202" s="207"/>
      <c r="CK202" s="207"/>
      <c r="CL202" s="207"/>
      <c r="CM202" s="207"/>
    </row>
    <row r="203" spans="1:91" ht="12" customHeight="1" x14ac:dyDescent="0.25">
      <c r="A203" s="206"/>
      <c r="B203" s="207"/>
      <c r="C203" s="207"/>
      <c r="D203" s="207"/>
      <c r="E203" s="207"/>
      <c r="F203" s="207"/>
      <c r="G203" s="207"/>
      <c r="H203" s="207"/>
      <c r="I203" s="207"/>
      <c r="J203" s="207"/>
      <c r="K203" s="207"/>
      <c r="L203" s="207"/>
      <c r="M203" s="207"/>
      <c r="N203" s="207"/>
      <c r="O203" s="207"/>
      <c r="P203" s="207"/>
      <c r="Q203" s="207"/>
      <c r="R203" s="207"/>
      <c r="S203" s="207"/>
      <c r="T203" s="207"/>
      <c r="U203" s="207"/>
      <c r="V203" s="207"/>
      <c r="W203" s="207"/>
      <c r="X203" s="207"/>
      <c r="Y203" s="207"/>
      <c r="Z203" s="207"/>
      <c r="AA203" s="208"/>
      <c r="AB203" s="208"/>
      <c r="AC203" s="209"/>
      <c r="AD203" s="209"/>
      <c r="AE203" s="209"/>
      <c r="AF203" s="209"/>
      <c r="AG203" s="209"/>
      <c r="AH203" s="209"/>
      <c r="AI203" s="209"/>
      <c r="AJ203" s="209"/>
      <c r="AK203" s="207"/>
      <c r="AL203" s="207"/>
      <c r="AM203" s="207"/>
      <c r="AN203" s="207"/>
      <c r="AO203" s="207"/>
      <c r="AP203" s="207"/>
      <c r="AQ203" s="207"/>
      <c r="AR203" s="207"/>
      <c r="AS203" s="207"/>
      <c r="AT203" s="207"/>
      <c r="AU203" s="207"/>
      <c r="AV203" s="207"/>
      <c r="AW203" s="207"/>
      <c r="AX203" s="207"/>
      <c r="AY203" s="207"/>
      <c r="AZ203" s="207"/>
      <c r="BA203" s="207"/>
      <c r="BB203" s="207"/>
      <c r="BC203" s="207"/>
      <c r="BD203" s="207"/>
      <c r="BE203" s="207"/>
      <c r="BF203" s="207"/>
      <c r="BG203" s="207"/>
      <c r="BH203" s="207"/>
      <c r="BI203" s="207"/>
      <c r="BJ203" s="207"/>
      <c r="BK203" s="207"/>
      <c r="BL203" s="207"/>
      <c r="BM203" s="207"/>
      <c r="BN203" s="207"/>
      <c r="BO203" s="207"/>
      <c r="BP203" s="207"/>
      <c r="BQ203" s="207"/>
      <c r="BR203" s="207"/>
      <c r="BS203" s="207"/>
      <c r="BT203" s="207"/>
      <c r="BU203" s="211"/>
      <c r="BV203" s="207"/>
      <c r="BW203" s="207"/>
      <c r="BX203" s="207"/>
      <c r="BY203" s="207"/>
      <c r="BZ203" s="207"/>
      <c r="CA203" s="207"/>
      <c r="CB203" s="207"/>
      <c r="CC203" s="207"/>
      <c r="CD203" s="207"/>
      <c r="CE203" s="207"/>
      <c r="CF203" s="207"/>
      <c r="CG203" s="207"/>
      <c r="CH203" s="207"/>
      <c r="CI203" s="207"/>
      <c r="CJ203" s="207"/>
      <c r="CK203" s="207"/>
      <c r="CL203" s="207"/>
      <c r="CM203" s="207"/>
    </row>
    <row r="204" spans="1:91" ht="12" customHeight="1" x14ac:dyDescent="0.25">
      <c r="A204" s="206"/>
      <c r="B204" s="207"/>
      <c r="C204" s="207"/>
      <c r="D204" s="207"/>
      <c r="E204" s="207"/>
      <c r="F204" s="207"/>
      <c r="G204" s="207"/>
      <c r="H204" s="207"/>
      <c r="I204" s="207"/>
      <c r="J204" s="207"/>
      <c r="K204" s="207"/>
      <c r="L204" s="207"/>
      <c r="M204" s="207"/>
      <c r="N204" s="207"/>
      <c r="O204" s="207"/>
      <c r="P204" s="207"/>
      <c r="Q204" s="207"/>
      <c r="R204" s="207"/>
      <c r="S204" s="207"/>
      <c r="T204" s="207"/>
      <c r="U204" s="207"/>
      <c r="V204" s="207"/>
      <c r="W204" s="207"/>
      <c r="X204" s="207"/>
      <c r="Y204" s="207"/>
      <c r="Z204" s="207"/>
      <c r="AA204" s="208"/>
      <c r="AB204" s="208"/>
      <c r="AC204" s="209"/>
      <c r="AD204" s="209"/>
      <c r="AE204" s="209"/>
      <c r="AF204" s="209"/>
      <c r="AG204" s="209"/>
      <c r="AH204" s="209"/>
      <c r="AI204" s="209"/>
      <c r="AJ204" s="209"/>
      <c r="AK204" s="207"/>
      <c r="AL204" s="207"/>
      <c r="AM204" s="207"/>
      <c r="AN204" s="207"/>
      <c r="AO204" s="207"/>
      <c r="AP204" s="207"/>
      <c r="AQ204" s="207"/>
      <c r="AR204" s="207"/>
      <c r="AS204" s="207"/>
      <c r="AT204" s="207"/>
      <c r="AU204" s="207"/>
      <c r="AV204" s="207"/>
      <c r="AW204" s="207"/>
      <c r="AX204" s="207"/>
      <c r="AY204" s="207"/>
      <c r="AZ204" s="207"/>
      <c r="BA204" s="207"/>
      <c r="BB204" s="207"/>
      <c r="BC204" s="207"/>
      <c r="BD204" s="207"/>
      <c r="BE204" s="207"/>
      <c r="BF204" s="207"/>
      <c r="BG204" s="207"/>
      <c r="BH204" s="207"/>
      <c r="BI204" s="207"/>
      <c r="BJ204" s="207"/>
      <c r="BK204" s="207"/>
      <c r="BL204" s="207"/>
      <c r="BM204" s="207"/>
      <c r="BN204" s="207"/>
      <c r="BO204" s="207"/>
      <c r="BP204" s="207"/>
      <c r="BQ204" s="207"/>
      <c r="BR204" s="207"/>
      <c r="BS204" s="207"/>
      <c r="BT204" s="207"/>
      <c r="BU204" s="211"/>
      <c r="BV204" s="207"/>
      <c r="BW204" s="207"/>
      <c r="BX204" s="207"/>
      <c r="BY204" s="207"/>
      <c r="BZ204" s="207"/>
      <c r="CA204" s="207"/>
      <c r="CB204" s="207"/>
      <c r="CC204" s="207"/>
      <c r="CD204" s="207"/>
      <c r="CE204" s="207"/>
      <c r="CF204" s="207"/>
      <c r="CG204" s="207"/>
      <c r="CH204" s="207"/>
      <c r="CI204" s="207"/>
      <c r="CJ204" s="207"/>
      <c r="CK204" s="207"/>
      <c r="CL204" s="207"/>
      <c r="CM204" s="207"/>
    </row>
    <row r="205" spans="1:91" ht="12" customHeight="1" x14ac:dyDescent="0.25">
      <c r="A205" s="206"/>
      <c r="B205" s="207"/>
      <c r="C205" s="207"/>
      <c r="D205" s="207"/>
      <c r="E205" s="207"/>
      <c r="F205" s="207"/>
      <c r="G205" s="207"/>
      <c r="H205" s="207"/>
      <c r="I205" s="207"/>
      <c r="J205" s="207"/>
      <c r="K205" s="207"/>
      <c r="L205" s="207"/>
      <c r="M205" s="207"/>
      <c r="N205" s="207"/>
      <c r="O205" s="207"/>
      <c r="P205" s="207"/>
      <c r="Q205" s="207"/>
      <c r="R205" s="207"/>
      <c r="S205" s="207"/>
      <c r="T205" s="207"/>
      <c r="U205" s="207"/>
      <c r="V205" s="207"/>
      <c r="W205" s="207"/>
      <c r="X205" s="207"/>
      <c r="Y205" s="207"/>
      <c r="Z205" s="207"/>
      <c r="AA205" s="208"/>
      <c r="AB205" s="208"/>
      <c r="AC205" s="209"/>
      <c r="AD205" s="209"/>
      <c r="AE205" s="209"/>
      <c r="AF205" s="209"/>
      <c r="AG205" s="209"/>
      <c r="AH205" s="209"/>
      <c r="AI205" s="209"/>
      <c r="AJ205" s="209"/>
      <c r="AK205" s="207"/>
      <c r="AL205" s="207"/>
      <c r="AM205" s="207"/>
      <c r="AN205" s="207"/>
      <c r="AO205" s="207"/>
      <c r="AP205" s="207"/>
      <c r="AQ205" s="207"/>
      <c r="AR205" s="207"/>
      <c r="AS205" s="207"/>
      <c r="AT205" s="207"/>
      <c r="AU205" s="207"/>
      <c r="AV205" s="207"/>
      <c r="AW205" s="207"/>
      <c r="AX205" s="207"/>
      <c r="AY205" s="207"/>
      <c r="AZ205" s="207"/>
      <c r="BA205" s="207"/>
      <c r="BB205" s="207"/>
      <c r="BC205" s="207"/>
      <c r="BD205" s="207"/>
      <c r="BE205" s="207"/>
      <c r="BF205" s="207"/>
      <c r="BG205" s="207"/>
      <c r="BH205" s="207"/>
      <c r="BI205" s="207"/>
      <c r="BJ205" s="207"/>
      <c r="BK205" s="207"/>
      <c r="BL205" s="207"/>
      <c r="BM205" s="207"/>
      <c r="BN205" s="207"/>
      <c r="BO205" s="207"/>
      <c r="BP205" s="207"/>
      <c r="BQ205" s="207"/>
      <c r="BR205" s="207"/>
      <c r="BS205" s="207"/>
      <c r="BT205" s="207"/>
      <c r="BU205" s="211"/>
      <c r="BV205" s="207"/>
      <c r="BW205" s="207"/>
      <c r="BX205" s="207"/>
      <c r="BY205" s="207"/>
      <c r="BZ205" s="207"/>
      <c r="CA205" s="207"/>
      <c r="CB205" s="207"/>
      <c r="CC205" s="207"/>
      <c r="CD205" s="207"/>
      <c r="CE205" s="207"/>
      <c r="CF205" s="207"/>
      <c r="CG205" s="207"/>
      <c r="CH205" s="207"/>
      <c r="CI205" s="207"/>
      <c r="CJ205" s="207"/>
      <c r="CK205" s="207"/>
      <c r="CL205" s="207"/>
      <c r="CM205" s="207"/>
    </row>
    <row r="206" spans="1:91" ht="12" customHeight="1" x14ac:dyDescent="0.25">
      <c r="A206" s="206"/>
      <c r="B206" s="207"/>
      <c r="C206" s="207"/>
      <c r="D206" s="207"/>
      <c r="E206" s="207"/>
      <c r="F206" s="207"/>
      <c r="G206" s="207"/>
      <c r="H206" s="207"/>
      <c r="I206" s="207"/>
      <c r="J206" s="207"/>
      <c r="K206" s="207"/>
      <c r="L206" s="207"/>
      <c r="M206" s="207"/>
      <c r="N206" s="207"/>
      <c r="O206" s="207"/>
      <c r="P206" s="207"/>
      <c r="Q206" s="207"/>
      <c r="R206" s="207"/>
      <c r="S206" s="207"/>
      <c r="T206" s="207"/>
      <c r="U206" s="207"/>
      <c r="V206" s="207"/>
      <c r="W206" s="207"/>
      <c r="X206" s="207"/>
      <c r="Y206" s="207"/>
      <c r="Z206" s="207"/>
      <c r="AA206" s="208"/>
      <c r="AB206" s="208"/>
      <c r="AC206" s="209"/>
      <c r="AD206" s="209"/>
      <c r="AE206" s="209"/>
      <c r="AF206" s="209"/>
      <c r="AG206" s="209"/>
      <c r="AH206" s="209"/>
      <c r="AI206" s="209"/>
      <c r="AJ206" s="209"/>
      <c r="AK206" s="207"/>
      <c r="AL206" s="207"/>
      <c r="AM206" s="207"/>
      <c r="AN206" s="207"/>
      <c r="AO206" s="207"/>
      <c r="AP206" s="207"/>
      <c r="AQ206" s="207"/>
      <c r="AR206" s="207"/>
      <c r="AS206" s="207"/>
      <c r="AT206" s="207"/>
      <c r="AU206" s="207"/>
      <c r="AV206" s="207"/>
      <c r="AW206" s="207"/>
      <c r="AX206" s="207"/>
      <c r="AY206" s="207"/>
      <c r="AZ206" s="207"/>
      <c r="BA206" s="207"/>
      <c r="BB206" s="207"/>
      <c r="BC206" s="207"/>
      <c r="BD206" s="207"/>
      <c r="BE206" s="207"/>
      <c r="BF206" s="207"/>
      <c r="BG206" s="207"/>
      <c r="BH206" s="207"/>
      <c r="BI206" s="207"/>
      <c r="BJ206" s="207"/>
      <c r="BK206" s="207"/>
      <c r="BL206" s="207"/>
      <c r="BM206" s="207"/>
      <c r="BN206" s="207"/>
      <c r="BO206" s="207"/>
      <c r="BP206" s="207"/>
      <c r="BQ206" s="207"/>
      <c r="BR206" s="207"/>
      <c r="BS206" s="207"/>
      <c r="BT206" s="207"/>
      <c r="BU206" s="211"/>
      <c r="BV206" s="207"/>
      <c r="BW206" s="207"/>
      <c r="BX206" s="207"/>
      <c r="BY206" s="207"/>
      <c r="BZ206" s="207"/>
      <c r="CA206" s="207"/>
      <c r="CB206" s="207"/>
      <c r="CC206" s="207"/>
      <c r="CD206" s="207"/>
      <c r="CE206" s="207"/>
      <c r="CF206" s="207"/>
      <c r="CG206" s="207"/>
      <c r="CH206" s="207"/>
      <c r="CI206" s="207"/>
      <c r="CJ206" s="207"/>
      <c r="CK206" s="207"/>
      <c r="CL206" s="207"/>
      <c r="CM206" s="207"/>
    </row>
    <row r="207" spans="1:91" ht="12" customHeight="1" x14ac:dyDescent="0.25">
      <c r="A207" s="206"/>
      <c r="B207" s="207"/>
      <c r="C207" s="207"/>
      <c r="D207" s="207"/>
      <c r="E207" s="207"/>
      <c r="F207" s="207"/>
      <c r="G207" s="207"/>
      <c r="H207" s="207"/>
      <c r="I207" s="207"/>
      <c r="J207" s="207"/>
      <c r="K207" s="207"/>
      <c r="L207" s="207"/>
      <c r="M207" s="207"/>
      <c r="N207" s="207"/>
      <c r="O207" s="207"/>
      <c r="P207" s="207"/>
      <c r="Q207" s="207"/>
      <c r="R207" s="207"/>
      <c r="S207" s="207"/>
      <c r="T207" s="207"/>
      <c r="U207" s="207"/>
      <c r="V207" s="207"/>
      <c r="W207" s="207"/>
      <c r="X207" s="207"/>
      <c r="Y207" s="207"/>
      <c r="Z207" s="207"/>
      <c r="AA207" s="208"/>
      <c r="AB207" s="208"/>
      <c r="AC207" s="209"/>
      <c r="AD207" s="209"/>
      <c r="AE207" s="209"/>
      <c r="AF207" s="209"/>
      <c r="AG207" s="209"/>
      <c r="AH207" s="209"/>
      <c r="AI207" s="209"/>
      <c r="AJ207" s="209"/>
      <c r="AK207" s="207"/>
      <c r="AL207" s="207"/>
      <c r="AM207" s="207"/>
      <c r="AN207" s="207"/>
      <c r="AO207" s="207"/>
      <c r="AP207" s="207"/>
      <c r="AQ207" s="207"/>
      <c r="AR207" s="207"/>
      <c r="AS207" s="207"/>
      <c r="AT207" s="207"/>
      <c r="AU207" s="207"/>
      <c r="AV207" s="207"/>
      <c r="AW207" s="207"/>
      <c r="AX207" s="207"/>
      <c r="AY207" s="207"/>
      <c r="AZ207" s="207"/>
      <c r="BA207" s="207"/>
      <c r="BB207" s="207"/>
      <c r="BC207" s="207"/>
      <c r="BD207" s="207"/>
      <c r="BE207" s="207"/>
      <c r="BF207" s="207"/>
      <c r="BG207" s="207"/>
      <c r="BH207" s="207"/>
      <c r="BI207" s="207"/>
      <c r="BJ207" s="207"/>
      <c r="BK207" s="207"/>
      <c r="BL207" s="207"/>
      <c r="BM207" s="207"/>
      <c r="BN207" s="207"/>
      <c r="BO207" s="207"/>
      <c r="BP207" s="207"/>
      <c r="BQ207" s="207"/>
      <c r="BR207" s="207"/>
      <c r="BS207" s="207"/>
      <c r="BT207" s="207"/>
      <c r="BU207" s="211"/>
      <c r="BV207" s="207"/>
      <c r="BW207" s="207"/>
      <c r="BX207" s="207"/>
      <c r="BY207" s="207"/>
      <c r="BZ207" s="207"/>
      <c r="CA207" s="207"/>
      <c r="CB207" s="207"/>
      <c r="CC207" s="207"/>
      <c r="CD207" s="207"/>
      <c r="CE207" s="207"/>
      <c r="CF207" s="207"/>
      <c r="CG207" s="207"/>
      <c r="CH207" s="207"/>
      <c r="CI207" s="207"/>
      <c r="CJ207" s="207"/>
      <c r="CK207" s="207"/>
      <c r="CL207" s="207"/>
      <c r="CM207" s="207"/>
    </row>
    <row r="208" spans="1:91" ht="12" customHeight="1" x14ac:dyDescent="0.25">
      <c r="A208" s="206"/>
      <c r="B208" s="207"/>
      <c r="C208" s="207"/>
      <c r="D208" s="207"/>
      <c r="E208" s="207"/>
      <c r="F208" s="207"/>
      <c r="G208" s="207"/>
      <c r="H208" s="207"/>
      <c r="I208" s="207"/>
      <c r="J208" s="207"/>
      <c r="K208" s="207"/>
      <c r="L208" s="207"/>
      <c r="M208" s="207"/>
      <c r="N208" s="207"/>
      <c r="O208" s="207"/>
      <c r="P208" s="207"/>
      <c r="Q208" s="207"/>
      <c r="R208" s="207"/>
      <c r="S208" s="207"/>
      <c r="T208" s="207"/>
      <c r="U208" s="207"/>
      <c r="V208" s="207"/>
      <c r="W208" s="207"/>
      <c r="X208" s="207"/>
      <c r="Y208" s="207"/>
      <c r="Z208" s="207"/>
      <c r="AA208" s="208"/>
      <c r="AB208" s="208"/>
      <c r="AC208" s="209"/>
      <c r="AD208" s="209"/>
      <c r="AE208" s="209"/>
      <c r="AF208" s="209"/>
      <c r="AG208" s="209"/>
      <c r="AH208" s="209"/>
      <c r="AI208" s="209"/>
      <c r="AJ208" s="209"/>
      <c r="AK208" s="207"/>
      <c r="AL208" s="207"/>
      <c r="AM208" s="207"/>
      <c r="AN208" s="207"/>
      <c r="AO208" s="207"/>
      <c r="AP208" s="207"/>
      <c r="AQ208" s="207"/>
      <c r="AR208" s="207"/>
      <c r="AS208" s="207"/>
      <c r="AT208" s="207"/>
      <c r="AU208" s="207"/>
      <c r="AV208" s="207"/>
      <c r="AW208" s="207"/>
      <c r="AX208" s="207"/>
      <c r="AY208" s="207"/>
      <c r="AZ208" s="207"/>
      <c r="BA208" s="207"/>
      <c r="BB208" s="207"/>
      <c r="BC208" s="207"/>
      <c r="BD208" s="207"/>
      <c r="BE208" s="207"/>
      <c r="BF208" s="207"/>
      <c r="BG208" s="207"/>
      <c r="BH208" s="207"/>
      <c r="BI208" s="207"/>
      <c r="BJ208" s="207"/>
      <c r="BK208" s="207"/>
      <c r="BL208" s="207"/>
      <c r="BM208" s="207"/>
      <c r="BN208" s="207"/>
      <c r="BO208" s="207"/>
      <c r="BP208" s="207"/>
      <c r="BQ208" s="207"/>
      <c r="BR208" s="207"/>
      <c r="BS208" s="207"/>
      <c r="BT208" s="207"/>
      <c r="BU208" s="211"/>
      <c r="BV208" s="207"/>
      <c r="BW208" s="207"/>
      <c r="BX208" s="207"/>
      <c r="BY208" s="207"/>
      <c r="BZ208" s="207"/>
      <c r="CA208" s="207"/>
      <c r="CB208" s="207"/>
      <c r="CC208" s="207"/>
      <c r="CD208" s="207"/>
      <c r="CE208" s="207"/>
      <c r="CF208" s="207"/>
      <c r="CG208" s="207"/>
      <c r="CH208" s="207"/>
      <c r="CI208" s="207"/>
      <c r="CJ208" s="207"/>
      <c r="CK208" s="207"/>
      <c r="CL208" s="207"/>
      <c r="CM208" s="207"/>
    </row>
    <row r="209" spans="1:91" ht="12" customHeight="1" x14ac:dyDescent="0.25">
      <c r="A209" s="206"/>
      <c r="B209" s="207"/>
      <c r="C209" s="207"/>
      <c r="D209" s="207"/>
      <c r="E209" s="207"/>
      <c r="F209" s="207"/>
      <c r="G209" s="207"/>
      <c r="H209" s="207"/>
      <c r="I209" s="207"/>
      <c r="J209" s="207"/>
      <c r="K209" s="207"/>
      <c r="L209" s="207"/>
      <c r="M209" s="207"/>
      <c r="N209" s="207"/>
      <c r="O209" s="207"/>
      <c r="P209" s="207"/>
      <c r="Q209" s="207"/>
      <c r="R209" s="207"/>
      <c r="S209" s="207"/>
      <c r="T209" s="207"/>
      <c r="U209" s="207"/>
      <c r="V209" s="207"/>
      <c r="W209" s="207"/>
      <c r="X209" s="207"/>
      <c r="Y209" s="207"/>
      <c r="Z209" s="207"/>
      <c r="AA209" s="208"/>
      <c r="AB209" s="208"/>
      <c r="AC209" s="209"/>
      <c r="AD209" s="209"/>
      <c r="AE209" s="209"/>
      <c r="AF209" s="209"/>
      <c r="AG209" s="209"/>
      <c r="AH209" s="209"/>
      <c r="AI209" s="209"/>
      <c r="AJ209" s="209"/>
      <c r="AK209" s="207"/>
      <c r="AL209" s="207"/>
      <c r="AM209" s="207"/>
      <c r="AN209" s="207"/>
      <c r="AO209" s="207"/>
      <c r="AP209" s="207"/>
      <c r="AQ209" s="207"/>
      <c r="AR209" s="207"/>
      <c r="AS209" s="207"/>
      <c r="AT209" s="207"/>
      <c r="AU209" s="207"/>
      <c r="AV209" s="207"/>
      <c r="AW209" s="207"/>
      <c r="AX209" s="207"/>
      <c r="AY209" s="207"/>
      <c r="AZ209" s="207"/>
      <c r="BA209" s="207"/>
      <c r="BB209" s="207"/>
      <c r="BC209" s="207"/>
      <c r="BD209" s="207"/>
      <c r="BE209" s="207"/>
      <c r="BF209" s="207"/>
      <c r="BG209" s="207"/>
      <c r="BH209" s="207"/>
      <c r="BI209" s="207"/>
      <c r="BJ209" s="207"/>
      <c r="BK209" s="207"/>
      <c r="BL209" s="207"/>
      <c r="BM209" s="207"/>
      <c r="BN209" s="207"/>
      <c r="BO209" s="207"/>
      <c r="BP209" s="207"/>
      <c r="BQ209" s="207"/>
      <c r="BR209" s="207"/>
      <c r="BS209" s="207"/>
      <c r="BT209" s="207"/>
      <c r="BU209" s="211"/>
      <c r="BV209" s="207"/>
      <c r="BW209" s="207"/>
      <c r="BX209" s="207"/>
      <c r="BY209" s="207"/>
      <c r="BZ209" s="207"/>
      <c r="CA209" s="207"/>
      <c r="CB209" s="207"/>
      <c r="CC209" s="207"/>
      <c r="CD209" s="207"/>
      <c r="CE209" s="207"/>
      <c r="CF209" s="207"/>
      <c r="CG209" s="207"/>
      <c r="CH209" s="207"/>
      <c r="CI209" s="207"/>
      <c r="CJ209" s="207"/>
      <c r="CK209" s="207"/>
      <c r="CL209" s="207"/>
      <c r="CM209" s="207"/>
    </row>
    <row r="210" spans="1:91" ht="12" customHeight="1" x14ac:dyDescent="0.25">
      <c r="A210" s="206"/>
      <c r="B210" s="207"/>
      <c r="C210" s="207"/>
      <c r="D210" s="207"/>
      <c r="E210" s="207"/>
      <c r="F210" s="207"/>
      <c r="G210" s="207"/>
      <c r="H210" s="207"/>
      <c r="I210" s="207"/>
      <c r="J210" s="207"/>
      <c r="K210" s="207"/>
      <c r="L210" s="207"/>
      <c r="M210" s="207"/>
      <c r="N210" s="207"/>
      <c r="O210" s="207"/>
      <c r="P210" s="207"/>
      <c r="Q210" s="207"/>
      <c r="R210" s="207"/>
      <c r="S210" s="207"/>
      <c r="T210" s="207"/>
      <c r="U210" s="207"/>
      <c r="V210" s="207"/>
      <c r="W210" s="207"/>
      <c r="X210" s="207"/>
      <c r="Y210" s="207"/>
      <c r="Z210" s="207"/>
      <c r="AA210" s="208"/>
      <c r="AB210" s="208"/>
      <c r="AC210" s="209"/>
      <c r="AD210" s="209"/>
      <c r="AE210" s="209"/>
      <c r="AF210" s="209"/>
      <c r="AG210" s="209"/>
      <c r="AH210" s="209"/>
      <c r="AI210" s="209"/>
      <c r="AJ210" s="209"/>
      <c r="AK210" s="207"/>
      <c r="AL210" s="207"/>
      <c r="AM210" s="207"/>
      <c r="AN210" s="207"/>
      <c r="AO210" s="207"/>
      <c r="AP210" s="207"/>
      <c r="AQ210" s="207"/>
      <c r="AR210" s="207"/>
      <c r="AS210" s="207"/>
      <c r="AT210" s="207"/>
      <c r="AU210" s="207"/>
      <c r="AV210" s="207"/>
      <c r="AW210" s="207"/>
      <c r="AX210" s="207"/>
      <c r="AY210" s="207"/>
      <c r="AZ210" s="207"/>
      <c r="BA210" s="207"/>
      <c r="BB210" s="207"/>
      <c r="BC210" s="207"/>
      <c r="BD210" s="207"/>
      <c r="BE210" s="207"/>
      <c r="BF210" s="207"/>
      <c r="BG210" s="207"/>
      <c r="BH210" s="207"/>
      <c r="BI210" s="207"/>
      <c r="BJ210" s="207"/>
      <c r="BK210" s="207"/>
      <c r="BL210" s="207"/>
      <c r="BM210" s="207"/>
      <c r="BN210" s="207"/>
      <c r="BO210" s="207"/>
      <c r="BP210" s="207"/>
      <c r="BQ210" s="207"/>
      <c r="BR210" s="207"/>
      <c r="BS210" s="207"/>
      <c r="BT210" s="207"/>
      <c r="BU210" s="211"/>
      <c r="BV210" s="207"/>
      <c r="BW210" s="207"/>
      <c r="BX210" s="207"/>
      <c r="BY210" s="207"/>
      <c r="BZ210" s="207"/>
      <c r="CA210" s="207"/>
      <c r="CB210" s="207"/>
      <c r="CC210" s="207"/>
      <c r="CD210" s="207"/>
      <c r="CE210" s="207"/>
      <c r="CF210" s="207"/>
      <c r="CG210" s="207"/>
      <c r="CH210" s="207"/>
      <c r="CI210" s="207"/>
      <c r="CJ210" s="207"/>
      <c r="CK210" s="207"/>
      <c r="CL210" s="207"/>
      <c r="CM210" s="207"/>
    </row>
    <row r="211" spans="1:91" ht="12" customHeight="1" x14ac:dyDescent="0.25">
      <c r="A211" s="206"/>
      <c r="B211" s="207"/>
      <c r="C211" s="207"/>
      <c r="D211" s="207"/>
      <c r="E211" s="207"/>
      <c r="F211" s="207"/>
      <c r="G211" s="207"/>
      <c r="H211" s="207"/>
      <c r="I211" s="207"/>
      <c r="J211" s="207"/>
      <c r="K211" s="207"/>
      <c r="L211" s="207"/>
      <c r="M211" s="207"/>
      <c r="N211" s="207"/>
      <c r="O211" s="207"/>
      <c r="P211" s="207"/>
      <c r="Q211" s="207"/>
      <c r="R211" s="207"/>
      <c r="S211" s="207"/>
      <c r="T211" s="207"/>
      <c r="U211" s="207"/>
      <c r="V211" s="207"/>
      <c r="W211" s="207"/>
      <c r="X211" s="207"/>
      <c r="Y211" s="207"/>
      <c r="Z211" s="207"/>
      <c r="AA211" s="208"/>
      <c r="AB211" s="208"/>
      <c r="AC211" s="209"/>
      <c r="AD211" s="209"/>
      <c r="AE211" s="209"/>
      <c r="AF211" s="209"/>
      <c r="AG211" s="209"/>
      <c r="AH211" s="209"/>
      <c r="AI211" s="209"/>
      <c r="AJ211" s="209"/>
      <c r="AK211" s="207"/>
      <c r="AL211" s="207"/>
      <c r="AM211" s="207"/>
      <c r="AN211" s="207"/>
      <c r="AO211" s="207"/>
      <c r="AP211" s="207"/>
      <c r="AQ211" s="207"/>
      <c r="AR211" s="207"/>
      <c r="AS211" s="207"/>
      <c r="AT211" s="207"/>
      <c r="AU211" s="207"/>
      <c r="AV211" s="207"/>
      <c r="AW211" s="207"/>
      <c r="AX211" s="207"/>
      <c r="AY211" s="207"/>
      <c r="AZ211" s="207"/>
      <c r="BA211" s="207"/>
      <c r="BB211" s="207"/>
      <c r="BC211" s="207"/>
      <c r="BD211" s="207"/>
      <c r="BE211" s="207"/>
      <c r="BF211" s="207"/>
      <c r="BG211" s="207"/>
      <c r="BH211" s="207"/>
      <c r="BI211" s="207"/>
      <c r="BJ211" s="207"/>
      <c r="BK211" s="207"/>
      <c r="BL211" s="207"/>
      <c r="BM211" s="207"/>
      <c r="BN211" s="207"/>
      <c r="BO211" s="207"/>
      <c r="BP211" s="207"/>
      <c r="BQ211" s="207"/>
      <c r="BR211" s="207"/>
      <c r="BS211" s="207"/>
      <c r="BT211" s="207"/>
      <c r="BU211" s="211"/>
      <c r="BV211" s="207"/>
      <c r="BW211" s="207"/>
      <c r="BX211" s="207"/>
      <c r="BY211" s="207"/>
      <c r="BZ211" s="207"/>
      <c r="CA211" s="207"/>
      <c r="CB211" s="207"/>
      <c r="CC211" s="207"/>
      <c r="CD211" s="207"/>
      <c r="CE211" s="207"/>
      <c r="CF211" s="207"/>
      <c r="CG211" s="207"/>
      <c r="CH211" s="207"/>
      <c r="CI211" s="207"/>
      <c r="CJ211" s="207"/>
      <c r="CK211" s="207"/>
      <c r="CL211" s="207"/>
      <c r="CM211" s="207"/>
    </row>
    <row r="212" spans="1:91" ht="12" customHeight="1" x14ac:dyDescent="0.25">
      <c r="A212" s="206"/>
      <c r="B212" s="207"/>
      <c r="C212" s="207"/>
      <c r="D212" s="207"/>
      <c r="E212" s="207"/>
      <c r="F212" s="207"/>
      <c r="G212" s="207"/>
      <c r="H212" s="207"/>
      <c r="I212" s="207"/>
      <c r="J212" s="207"/>
      <c r="K212" s="207"/>
      <c r="L212" s="207"/>
      <c r="M212" s="207"/>
      <c r="N212" s="207"/>
      <c r="O212" s="207"/>
      <c r="P212" s="207"/>
      <c r="Q212" s="207"/>
      <c r="R212" s="207"/>
      <c r="S212" s="207"/>
      <c r="T212" s="207"/>
      <c r="U212" s="207"/>
      <c r="V212" s="207"/>
      <c r="W212" s="207"/>
      <c r="X212" s="207"/>
      <c r="Y212" s="207"/>
      <c r="Z212" s="207"/>
      <c r="AA212" s="208"/>
      <c r="AB212" s="208"/>
      <c r="AC212" s="209"/>
      <c r="AD212" s="209"/>
      <c r="AE212" s="209"/>
      <c r="AF212" s="209"/>
      <c r="AG212" s="209"/>
      <c r="AH212" s="209"/>
      <c r="AI212" s="209"/>
      <c r="AJ212" s="209"/>
      <c r="AK212" s="207"/>
      <c r="AL212" s="207"/>
      <c r="AM212" s="207"/>
      <c r="AN212" s="207"/>
      <c r="AO212" s="207"/>
      <c r="AP212" s="207"/>
      <c r="AQ212" s="207"/>
      <c r="AR212" s="207"/>
      <c r="AS212" s="207"/>
      <c r="AT212" s="207"/>
      <c r="AU212" s="207"/>
      <c r="AV212" s="207"/>
      <c r="AW212" s="207"/>
      <c r="AX212" s="207"/>
      <c r="AY212" s="207"/>
      <c r="AZ212" s="207"/>
      <c r="BA212" s="207"/>
      <c r="BB212" s="207"/>
      <c r="BC212" s="207"/>
      <c r="BD212" s="207"/>
      <c r="BE212" s="207"/>
      <c r="BF212" s="207"/>
      <c r="BG212" s="207"/>
      <c r="BH212" s="207"/>
      <c r="BI212" s="207"/>
      <c r="BJ212" s="207"/>
      <c r="BK212" s="207"/>
      <c r="BL212" s="207"/>
      <c r="BM212" s="207"/>
      <c r="BN212" s="207"/>
      <c r="BO212" s="207"/>
      <c r="BP212" s="207"/>
      <c r="BQ212" s="207"/>
      <c r="BR212" s="207"/>
      <c r="BS212" s="207"/>
      <c r="BT212" s="207"/>
      <c r="BU212" s="211"/>
      <c r="BV212" s="207"/>
      <c r="BW212" s="207"/>
      <c r="BX212" s="207"/>
      <c r="BY212" s="207"/>
      <c r="BZ212" s="207"/>
      <c r="CA212" s="207"/>
      <c r="CB212" s="207"/>
      <c r="CC212" s="207"/>
      <c r="CD212" s="207"/>
      <c r="CE212" s="207"/>
      <c r="CF212" s="207"/>
      <c r="CG212" s="207"/>
      <c r="CH212" s="207"/>
      <c r="CI212" s="207"/>
      <c r="CJ212" s="207"/>
      <c r="CK212" s="207"/>
      <c r="CL212" s="207"/>
      <c r="CM212" s="207"/>
    </row>
    <row r="213" spans="1:91" ht="12" customHeight="1" x14ac:dyDescent="0.25">
      <c r="A213" s="206"/>
      <c r="B213" s="207"/>
      <c r="C213" s="207"/>
      <c r="D213" s="207"/>
      <c r="E213" s="207"/>
      <c r="F213" s="207"/>
      <c r="G213" s="207"/>
      <c r="H213" s="207"/>
      <c r="I213" s="207"/>
      <c r="J213" s="207"/>
      <c r="K213" s="207"/>
      <c r="L213" s="207"/>
      <c r="M213" s="207"/>
      <c r="N213" s="207"/>
      <c r="O213" s="207"/>
      <c r="P213" s="207"/>
      <c r="Q213" s="207"/>
      <c r="R213" s="207"/>
      <c r="S213" s="207"/>
      <c r="T213" s="207"/>
      <c r="U213" s="207"/>
      <c r="V213" s="207"/>
      <c r="W213" s="207"/>
      <c r="X213" s="207"/>
      <c r="Y213" s="207"/>
      <c r="Z213" s="207"/>
      <c r="AA213" s="208"/>
      <c r="AB213" s="208"/>
      <c r="AC213" s="209"/>
      <c r="AD213" s="209"/>
      <c r="AE213" s="209"/>
      <c r="AF213" s="209"/>
      <c r="AG213" s="209"/>
      <c r="AH213" s="209"/>
      <c r="AI213" s="209"/>
      <c r="AJ213" s="209"/>
      <c r="AK213" s="207"/>
      <c r="AL213" s="207"/>
      <c r="AM213" s="207"/>
      <c r="AN213" s="207"/>
      <c r="AO213" s="207"/>
      <c r="AP213" s="207"/>
      <c r="AQ213" s="207"/>
      <c r="AR213" s="207"/>
      <c r="AS213" s="207"/>
      <c r="AT213" s="207"/>
      <c r="AU213" s="207"/>
      <c r="AV213" s="207"/>
      <c r="AW213" s="207"/>
      <c r="AX213" s="207"/>
      <c r="AY213" s="207"/>
      <c r="AZ213" s="207"/>
      <c r="BA213" s="207"/>
      <c r="BB213" s="207"/>
      <c r="BC213" s="207"/>
      <c r="BD213" s="207"/>
      <c r="BE213" s="207"/>
      <c r="BF213" s="207"/>
      <c r="BG213" s="207"/>
      <c r="BH213" s="207"/>
      <c r="BI213" s="207"/>
      <c r="BJ213" s="207"/>
      <c r="BK213" s="207"/>
      <c r="BL213" s="207"/>
      <c r="BM213" s="207"/>
      <c r="BN213" s="207"/>
      <c r="BO213" s="207"/>
      <c r="BP213" s="207"/>
      <c r="BQ213" s="207"/>
      <c r="BR213" s="207"/>
      <c r="BS213" s="207"/>
      <c r="BT213" s="207"/>
      <c r="BU213" s="211"/>
      <c r="BV213" s="207"/>
      <c r="BW213" s="207"/>
      <c r="BX213" s="207"/>
      <c r="BY213" s="207"/>
      <c r="BZ213" s="207"/>
      <c r="CA213" s="207"/>
      <c r="CB213" s="207"/>
      <c r="CC213" s="207"/>
      <c r="CD213" s="207"/>
      <c r="CE213" s="207"/>
      <c r="CF213" s="207"/>
      <c r="CG213" s="207"/>
      <c r="CH213" s="207"/>
      <c r="CI213" s="207"/>
      <c r="CJ213" s="207"/>
      <c r="CK213" s="207"/>
      <c r="CL213" s="207"/>
      <c r="CM213" s="207"/>
    </row>
    <row r="214" spans="1:91" ht="12" customHeight="1" x14ac:dyDescent="0.25">
      <c r="A214" s="206"/>
      <c r="B214" s="207"/>
      <c r="C214" s="207"/>
      <c r="D214" s="207"/>
      <c r="E214" s="207"/>
      <c r="F214" s="207"/>
      <c r="G214" s="207"/>
      <c r="H214" s="207"/>
      <c r="I214" s="207"/>
      <c r="J214" s="207"/>
      <c r="K214" s="207"/>
      <c r="L214" s="207"/>
      <c r="M214" s="207"/>
      <c r="N214" s="207"/>
      <c r="O214" s="207"/>
      <c r="P214" s="207"/>
      <c r="Q214" s="207"/>
      <c r="R214" s="207"/>
      <c r="S214" s="207"/>
      <c r="T214" s="207"/>
      <c r="U214" s="207"/>
      <c r="V214" s="207"/>
      <c r="W214" s="207"/>
      <c r="X214" s="207"/>
      <c r="Y214" s="207"/>
      <c r="Z214" s="207"/>
      <c r="AA214" s="208"/>
      <c r="AB214" s="208"/>
      <c r="AC214" s="209"/>
      <c r="AD214" s="209"/>
      <c r="AE214" s="209"/>
      <c r="AF214" s="209"/>
      <c r="AG214" s="209"/>
      <c r="AH214" s="209"/>
      <c r="AI214" s="209"/>
      <c r="AJ214" s="209"/>
      <c r="AK214" s="207"/>
      <c r="AL214" s="207"/>
      <c r="AM214" s="207"/>
      <c r="AN214" s="207"/>
      <c r="AO214" s="207"/>
      <c r="AP214" s="207"/>
      <c r="AQ214" s="207"/>
      <c r="AR214" s="207"/>
      <c r="AS214" s="207"/>
      <c r="AT214" s="207"/>
      <c r="AU214" s="207"/>
      <c r="AV214" s="207"/>
      <c r="AW214" s="207"/>
      <c r="AX214" s="207"/>
      <c r="AY214" s="207"/>
      <c r="AZ214" s="207"/>
      <c r="BA214" s="207"/>
      <c r="BB214" s="207"/>
      <c r="BC214" s="207"/>
      <c r="BD214" s="207"/>
      <c r="BE214" s="207"/>
      <c r="BF214" s="207"/>
      <c r="BG214" s="207"/>
      <c r="BH214" s="207"/>
      <c r="BI214" s="207"/>
      <c r="BJ214" s="207"/>
      <c r="BK214" s="207"/>
      <c r="BL214" s="207"/>
      <c r="BM214" s="207"/>
      <c r="BN214" s="207"/>
      <c r="BO214" s="207"/>
      <c r="BP214" s="207"/>
      <c r="BQ214" s="207"/>
      <c r="BR214" s="207"/>
      <c r="BS214" s="207"/>
      <c r="BT214" s="207"/>
      <c r="BU214" s="211"/>
      <c r="BV214" s="207"/>
      <c r="BW214" s="207"/>
      <c r="BX214" s="207"/>
      <c r="BY214" s="207"/>
      <c r="BZ214" s="207"/>
      <c r="CA214" s="207"/>
      <c r="CB214" s="207"/>
      <c r="CC214" s="207"/>
      <c r="CD214" s="207"/>
      <c r="CE214" s="207"/>
      <c r="CF214" s="207"/>
      <c r="CG214" s="207"/>
      <c r="CH214" s="207"/>
      <c r="CI214" s="207"/>
      <c r="CJ214" s="207"/>
      <c r="CK214" s="207"/>
      <c r="CL214" s="207"/>
      <c r="CM214" s="207"/>
    </row>
    <row r="215" spans="1:91" ht="12" customHeight="1" x14ac:dyDescent="0.25">
      <c r="A215" s="206"/>
      <c r="B215" s="207"/>
      <c r="C215" s="207"/>
      <c r="D215" s="207"/>
      <c r="E215" s="207"/>
      <c r="F215" s="207"/>
      <c r="G215" s="207"/>
      <c r="H215" s="207"/>
      <c r="I215" s="207"/>
      <c r="J215" s="207"/>
      <c r="K215" s="207"/>
      <c r="L215" s="207"/>
      <c r="M215" s="207"/>
      <c r="N215" s="207"/>
      <c r="O215" s="207"/>
      <c r="P215" s="207"/>
      <c r="Q215" s="207"/>
      <c r="R215" s="207"/>
      <c r="S215" s="207"/>
      <c r="T215" s="207"/>
      <c r="U215" s="207"/>
      <c r="V215" s="207"/>
      <c r="W215" s="207"/>
      <c r="X215" s="207"/>
      <c r="Y215" s="207"/>
      <c r="Z215" s="207"/>
      <c r="AA215" s="208"/>
      <c r="AB215" s="208"/>
      <c r="AC215" s="209"/>
      <c r="AD215" s="209"/>
      <c r="AE215" s="209"/>
      <c r="AF215" s="209"/>
      <c r="AG215" s="209"/>
      <c r="AH215" s="209"/>
      <c r="AI215" s="209"/>
      <c r="AJ215" s="209"/>
      <c r="AK215" s="207"/>
      <c r="AL215" s="207"/>
      <c r="AM215" s="207"/>
      <c r="AN215" s="207"/>
      <c r="AO215" s="207"/>
      <c r="AP215" s="207"/>
      <c r="AQ215" s="207"/>
      <c r="AR215" s="207"/>
      <c r="AS215" s="207"/>
      <c r="AT215" s="207"/>
      <c r="AU215" s="207"/>
      <c r="AV215" s="207"/>
      <c r="AW215" s="207"/>
      <c r="AX215" s="207"/>
      <c r="AY215" s="207"/>
      <c r="AZ215" s="207"/>
      <c r="BA215" s="207"/>
      <c r="BB215" s="207"/>
      <c r="BC215" s="207"/>
      <c r="BD215" s="207"/>
      <c r="BE215" s="207"/>
      <c r="BF215" s="207"/>
      <c r="BG215" s="207"/>
      <c r="BH215" s="207"/>
      <c r="BI215" s="207"/>
      <c r="BJ215" s="207"/>
      <c r="BK215" s="207"/>
      <c r="BL215" s="207"/>
      <c r="BM215" s="207"/>
      <c r="BN215" s="207"/>
      <c r="BO215" s="207"/>
      <c r="BP215" s="207"/>
      <c r="BQ215" s="207"/>
      <c r="BR215" s="207"/>
      <c r="BS215" s="207"/>
      <c r="BT215" s="207"/>
      <c r="BU215" s="211"/>
      <c r="BV215" s="207"/>
      <c r="BW215" s="207"/>
      <c r="BX215" s="207"/>
      <c r="BY215" s="207"/>
      <c r="BZ215" s="207"/>
      <c r="CA215" s="207"/>
      <c r="CB215" s="207"/>
      <c r="CC215" s="207"/>
      <c r="CD215" s="207"/>
      <c r="CE215" s="207"/>
      <c r="CF215" s="207"/>
      <c r="CG215" s="207"/>
      <c r="CH215" s="207"/>
      <c r="CI215" s="207"/>
      <c r="CJ215" s="207"/>
      <c r="CK215" s="207"/>
      <c r="CL215" s="207"/>
      <c r="CM215" s="207"/>
    </row>
    <row r="216" spans="1:91" ht="12" customHeight="1" x14ac:dyDescent="0.25">
      <c r="A216" s="206"/>
      <c r="B216" s="207"/>
      <c r="C216" s="207"/>
      <c r="D216" s="207"/>
      <c r="E216" s="207"/>
      <c r="F216" s="207"/>
      <c r="G216" s="207"/>
      <c r="H216" s="207"/>
      <c r="I216" s="207"/>
      <c r="J216" s="207"/>
      <c r="K216" s="207"/>
      <c r="L216" s="207"/>
      <c r="M216" s="207"/>
      <c r="N216" s="207"/>
      <c r="O216" s="207"/>
      <c r="P216" s="207"/>
      <c r="Q216" s="207"/>
      <c r="R216" s="207"/>
      <c r="S216" s="207"/>
      <c r="T216" s="207"/>
      <c r="U216" s="207"/>
      <c r="V216" s="207"/>
      <c r="W216" s="207"/>
      <c r="X216" s="207"/>
      <c r="Y216" s="207"/>
      <c r="Z216" s="207"/>
      <c r="AA216" s="208"/>
      <c r="AB216" s="208"/>
      <c r="AC216" s="209"/>
      <c r="AD216" s="209"/>
      <c r="AE216" s="209"/>
      <c r="AF216" s="209"/>
      <c r="AG216" s="209"/>
      <c r="AH216" s="209"/>
      <c r="AI216" s="209"/>
      <c r="AJ216" s="209"/>
      <c r="AK216" s="207"/>
      <c r="AL216" s="207"/>
      <c r="AM216" s="207"/>
      <c r="AN216" s="207"/>
      <c r="AO216" s="207"/>
      <c r="AP216" s="207"/>
      <c r="AQ216" s="207"/>
      <c r="AR216" s="207"/>
      <c r="AS216" s="207"/>
      <c r="AT216" s="207"/>
      <c r="AU216" s="207"/>
      <c r="AV216" s="207"/>
      <c r="AW216" s="207"/>
      <c r="AX216" s="207"/>
      <c r="AY216" s="207"/>
      <c r="AZ216" s="207"/>
      <c r="BA216" s="207"/>
      <c r="BB216" s="207"/>
      <c r="BC216" s="207"/>
      <c r="BD216" s="207"/>
      <c r="BE216" s="207"/>
      <c r="BF216" s="207"/>
      <c r="BG216" s="207"/>
      <c r="BH216" s="207"/>
      <c r="BI216" s="207"/>
      <c r="BJ216" s="207"/>
      <c r="BK216" s="207"/>
      <c r="BL216" s="207"/>
      <c r="BM216" s="207"/>
      <c r="BN216" s="207"/>
      <c r="BO216" s="207"/>
      <c r="BP216" s="207"/>
      <c r="BQ216" s="207"/>
      <c r="BR216" s="207"/>
      <c r="BS216" s="207"/>
      <c r="BT216" s="207"/>
      <c r="BU216" s="211"/>
      <c r="BV216" s="207"/>
      <c r="BW216" s="207"/>
      <c r="BX216" s="207"/>
      <c r="BY216" s="207"/>
      <c r="BZ216" s="207"/>
      <c r="CA216" s="207"/>
      <c r="CB216" s="207"/>
      <c r="CC216" s="207"/>
      <c r="CD216" s="207"/>
      <c r="CE216" s="207"/>
      <c r="CF216" s="207"/>
      <c r="CG216" s="207"/>
      <c r="CH216" s="207"/>
      <c r="CI216" s="207"/>
      <c r="CJ216" s="207"/>
      <c r="CK216" s="207"/>
      <c r="CL216" s="207"/>
      <c r="CM216" s="207"/>
    </row>
    <row r="217" spans="1:91" ht="12" customHeight="1" x14ac:dyDescent="0.25">
      <c r="A217" s="206"/>
      <c r="B217" s="207"/>
      <c r="C217" s="207"/>
      <c r="D217" s="207"/>
      <c r="E217" s="207"/>
      <c r="F217" s="207"/>
      <c r="G217" s="207"/>
      <c r="H217" s="207"/>
      <c r="I217" s="207"/>
      <c r="J217" s="207"/>
      <c r="K217" s="207"/>
      <c r="L217" s="207"/>
      <c r="M217" s="207"/>
      <c r="N217" s="207"/>
      <c r="O217" s="207"/>
      <c r="P217" s="207"/>
      <c r="Q217" s="207"/>
      <c r="R217" s="207"/>
      <c r="S217" s="207"/>
      <c r="T217" s="207"/>
      <c r="U217" s="207"/>
      <c r="V217" s="207"/>
      <c r="W217" s="207"/>
      <c r="X217" s="207"/>
      <c r="Y217" s="207"/>
      <c r="Z217" s="207"/>
      <c r="AA217" s="208"/>
      <c r="AB217" s="208"/>
      <c r="AC217" s="209"/>
      <c r="AD217" s="209"/>
      <c r="AE217" s="209"/>
      <c r="AF217" s="209"/>
      <c r="AG217" s="209"/>
      <c r="AH217" s="209"/>
      <c r="AI217" s="209"/>
      <c r="AJ217" s="209"/>
      <c r="AK217" s="207"/>
      <c r="AL217" s="207"/>
      <c r="AM217" s="207"/>
      <c r="AN217" s="207"/>
      <c r="AO217" s="207"/>
      <c r="AP217" s="207"/>
      <c r="AQ217" s="207"/>
      <c r="AR217" s="207"/>
      <c r="AS217" s="207"/>
      <c r="AT217" s="207"/>
      <c r="AU217" s="207"/>
      <c r="AV217" s="207"/>
      <c r="AW217" s="207"/>
      <c r="AX217" s="207"/>
      <c r="AY217" s="207"/>
      <c r="AZ217" s="207"/>
      <c r="BA217" s="207"/>
      <c r="BB217" s="207"/>
      <c r="BC217" s="207"/>
      <c r="BD217" s="207"/>
      <c r="BE217" s="207"/>
      <c r="BF217" s="207"/>
      <c r="BG217" s="207"/>
      <c r="BH217" s="207"/>
      <c r="BI217" s="207"/>
      <c r="BJ217" s="207"/>
      <c r="BK217" s="207"/>
      <c r="BL217" s="207"/>
      <c r="BM217" s="207"/>
      <c r="BN217" s="207"/>
      <c r="BO217" s="207"/>
      <c r="BP217" s="207"/>
      <c r="BQ217" s="207"/>
      <c r="BR217" s="207"/>
      <c r="BS217" s="207"/>
      <c r="BT217" s="207"/>
      <c r="BU217" s="211"/>
      <c r="BV217" s="207"/>
      <c r="BW217" s="207"/>
      <c r="BX217" s="207"/>
      <c r="BY217" s="207"/>
      <c r="BZ217" s="207"/>
      <c r="CA217" s="207"/>
      <c r="CB217" s="207"/>
      <c r="CC217" s="207"/>
      <c r="CD217" s="207"/>
      <c r="CE217" s="207"/>
      <c r="CF217" s="207"/>
      <c r="CG217" s="207"/>
      <c r="CH217" s="207"/>
      <c r="CI217" s="207"/>
      <c r="CJ217" s="207"/>
      <c r="CK217" s="207"/>
      <c r="CL217" s="207"/>
      <c r="CM217" s="207"/>
    </row>
    <row r="218" spans="1:91" ht="12" customHeight="1" x14ac:dyDescent="0.25">
      <c r="A218" s="206"/>
      <c r="B218" s="207"/>
      <c r="C218" s="207"/>
      <c r="D218" s="207"/>
      <c r="E218" s="207"/>
      <c r="F218" s="207"/>
      <c r="G218" s="207"/>
      <c r="H218" s="207"/>
      <c r="I218" s="207"/>
      <c r="J218" s="207"/>
      <c r="K218" s="207"/>
      <c r="L218" s="207"/>
      <c r="M218" s="207"/>
      <c r="N218" s="207"/>
      <c r="O218" s="207"/>
      <c r="P218" s="207"/>
      <c r="Q218" s="207"/>
      <c r="R218" s="207"/>
      <c r="S218" s="207"/>
      <c r="T218" s="207"/>
      <c r="U218" s="207"/>
      <c r="V218" s="207"/>
      <c r="W218" s="207"/>
      <c r="X218" s="207"/>
      <c r="Y218" s="207"/>
      <c r="Z218" s="207"/>
      <c r="AA218" s="208"/>
      <c r="AB218" s="208"/>
      <c r="AC218" s="209"/>
      <c r="AD218" s="209"/>
      <c r="AE218" s="209"/>
      <c r="AF218" s="209"/>
      <c r="AG218" s="209"/>
      <c r="AH218" s="209"/>
      <c r="AI218" s="209"/>
      <c r="AJ218" s="209"/>
      <c r="AK218" s="207"/>
      <c r="AL218" s="207"/>
      <c r="AM218" s="207"/>
      <c r="AN218" s="207"/>
      <c r="AO218" s="207"/>
      <c r="AP218" s="207"/>
      <c r="AQ218" s="207"/>
      <c r="AR218" s="207"/>
      <c r="AS218" s="207"/>
      <c r="AT218" s="207"/>
      <c r="AU218" s="207"/>
      <c r="AV218" s="207"/>
      <c r="AW218" s="207"/>
      <c r="AX218" s="207"/>
      <c r="AY218" s="207"/>
      <c r="AZ218" s="207"/>
      <c r="BA218" s="207"/>
      <c r="BB218" s="207"/>
      <c r="BC218" s="207"/>
      <c r="BD218" s="207"/>
      <c r="BE218" s="207"/>
      <c r="BF218" s="207"/>
      <c r="BG218" s="207"/>
      <c r="BH218" s="207"/>
      <c r="BI218" s="207"/>
      <c r="BJ218" s="207"/>
      <c r="BK218" s="207"/>
      <c r="BL218" s="207"/>
      <c r="BM218" s="207"/>
      <c r="BN218" s="207"/>
      <c r="BO218" s="207"/>
      <c r="BP218" s="207"/>
      <c r="BQ218" s="207"/>
      <c r="BR218" s="207"/>
      <c r="BS218" s="207"/>
      <c r="BT218" s="207"/>
      <c r="BU218" s="211"/>
      <c r="BV218" s="207"/>
      <c r="BW218" s="207"/>
      <c r="BX218" s="207"/>
      <c r="BY218" s="207"/>
      <c r="BZ218" s="207"/>
      <c r="CA218" s="207"/>
      <c r="CB218" s="207"/>
      <c r="CC218" s="207"/>
      <c r="CD218" s="207"/>
      <c r="CE218" s="207"/>
      <c r="CF218" s="207"/>
      <c r="CG218" s="207"/>
      <c r="CH218" s="207"/>
      <c r="CI218" s="207"/>
      <c r="CJ218" s="207"/>
      <c r="CK218" s="207"/>
      <c r="CL218" s="207"/>
      <c r="CM218" s="207"/>
    </row>
    <row r="219" spans="1:91" ht="12" customHeight="1" x14ac:dyDescent="0.25">
      <c r="A219" s="206"/>
      <c r="B219" s="207"/>
      <c r="C219" s="207"/>
      <c r="D219" s="207"/>
      <c r="E219" s="207"/>
      <c r="F219" s="207"/>
      <c r="G219" s="207"/>
      <c r="H219" s="207"/>
      <c r="I219" s="207"/>
      <c r="J219" s="207"/>
      <c r="K219" s="207"/>
      <c r="L219" s="207"/>
      <c r="M219" s="207"/>
      <c r="N219" s="207"/>
      <c r="O219" s="207"/>
      <c r="P219" s="207"/>
      <c r="Q219" s="207"/>
      <c r="R219" s="207"/>
      <c r="S219" s="207"/>
      <c r="T219" s="207"/>
      <c r="U219" s="207"/>
      <c r="V219" s="207"/>
      <c r="W219" s="207"/>
      <c r="X219" s="207"/>
      <c r="Y219" s="207"/>
      <c r="Z219" s="207"/>
      <c r="AA219" s="208"/>
      <c r="AB219" s="208"/>
      <c r="AC219" s="209"/>
      <c r="AD219" s="209"/>
      <c r="AE219" s="209"/>
      <c r="AF219" s="209"/>
      <c r="AG219" s="209"/>
      <c r="AH219" s="209"/>
      <c r="AI219" s="209"/>
      <c r="AJ219" s="209"/>
      <c r="AK219" s="207"/>
      <c r="AL219" s="207"/>
      <c r="AM219" s="207"/>
      <c r="AN219" s="207"/>
      <c r="AO219" s="207"/>
      <c r="AP219" s="207"/>
      <c r="AQ219" s="207"/>
      <c r="AR219" s="207"/>
      <c r="AS219" s="207"/>
      <c r="AT219" s="207"/>
      <c r="AU219" s="207"/>
      <c r="AV219" s="207"/>
      <c r="AW219" s="207"/>
      <c r="AX219" s="207"/>
      <c r="AY219" s="207"/>
      <c r="AZ219" s="207"/>
      <c r="BA219" s="207"/>
      <c r="BB219" s="207"/>
      <c r="BC219" s="207"/>
      <c r="BD219" s="207"/>
      <c r="BE219" s="207"/>
      <c r="BF219" s="207"/>
      <c r="BG219" s="207"/>
      <c r="BH219" s="207"/>
      <c r="BI219" s="207"/>
      <c r="BJ219" s="207"/>
      <c r="BK219" s="207"/>
      <c r="BL219" s="207"/>
      <c r="BM219" s="207"/>
      <c r="BN219" s="207"/>
      <c r="BO219" s="207"/>
      <c r="BP219" s="207"/>
      <c r="BQ219" s="207"/>
      <c r="BR219" s="207"/>
      <c r="BS219" s="207"/>
      <c r="BT219" s="207"/>
      <c r="BU219" s="211"/>
      <c r="BV219" s="207"/>
      <c r="BW219" s="207"/>
      <c r="BX219" s="207"/>
      <c r="BY219" s="207"/>
      <c r="BZ219" s="207"/>
      <c r="CA219" s="207"/>
      <c r="CB219" s="207"/>
      <c r="CC219" s="207"/>
      <c r="CD219" s="207"/>
      <c r="CE219" s="207"/>
      <c r="CF219" s="207"/>
      <c r="CG219" s="207"/>
      <c r="CH219" s="207"/>
      <c r="CI219" s="207"/>
      <c r="CJ219" s="207"/>
      <c r="CK219" s="207"/>
      <c r="CL219" s="207"/>
      <c r="CM219" s="207"/>
    </row>
    <row r="220" spans="1:91" ht="12" customHeight="1" x14ac:dyDescent="0.25">
      <c r="A220" s="206"/>
      <c r="B220" s="207"/>
      <c r="C220" s="207"/>
      <c r="D220" s="207"/>
      <c r="E220" s="207"/>
      <c r="F220" s="207"/>
      <c r="G220" s="207"/>
      <c r="H220" s="207"/>
      <c r="I220" s="207"/>
      <c r="J220" s="207"/>
      <c r="K220" s="207"/>
      <c r="L220" s="207"/>
      <c r="M220" s="207"/>
      <c r="N220" s="207"/>
      <c r="O220" s="207"/>
      <c r="P220" s="207"/>
      <c r="Q220" s="207"/>
      <c r="R220" s="207"/>
      <c r="S220" s="207"/>
      <c r="T220" s="207"/>
      <c r="U220" s="207"/>
      <c r="V220" s="207"/>
      <c r="W220" s="207"/>
      <c r="X220" s="207"/>
      <c r="Y220" s="207"/>
      <c r="Z220" s="207"/>
      <c r="AA220" s="208"/>
      <c r="AB220" s="208"/>
      <c r="AC220" s="209"/>
      <c r="AD220" s="209"/>
      <c r="AE220" s="209"/>
      <c r="AF220" s="209"/>
      <c r="AG220" s="209"/>
      <c r="AH220" s="209"/>
      <c r="AI220" s="209"/>
      <c r="AJ220" s="209"/>
      <c r="AK220" s="207"/>
      <c r="AL220" s="207"/>
      <c r="AM220" s="207"/>
      <c r="AN220" s="207"/>
      <c r="AO220" s="207"/>
      <c r="AP220" s="207"/>
      <c r="AQ220" s="207"/>
      <c r="AR220" s="207"/>
      <c r="AS220" s="207"/>
      <c r="AT220" s="207"/>
      <c r="AU220" s="207"/>
      <c r="AV220" s="207"/>
      <c r="AW220" s="207"/>
      <c r="AX220" s="207"/>
      <c r="AY220" s="207"/>
      <c r="AZ220" s="207"/>
      <c r="BA220" s="207"/>
      <c r="BB220" s="207"/>
      <c r="BC220" s="207"/>
      <c r="BD220" s="207"/>
      <c r="BE220" s="207"/>
      <c r="BF220" s="207"/>
      <c r="BG220" s="207"/>
      <c r="BH220" s="207"/>
      <c r="BI220" s="207"/>
      <c r="BJ220" s="207"/>
      <c r="BK220" s="207"/>
      <c r="BL220" s="207"/>
      <c r="BM220" s="207"/>
      <c r="BN220" s="207"/>
      <c r="BO220" s="207"/>
      <c r="BP220" s="207"/>
      <c r="BQ220" s="207"/>
      <c r="BR220" s="207"/>
      <c r="BS220" s="207"/>
      <c r="BT220" s="207"/>
      <c r="BU220" s="211"/>
      <c r="BV220" s="207"/>
      <c r="BW220" s="207"/>
      <c r="BX220" s="207"/>
      <c r="BY220" s="207"/>
      <c r="BZ220" s="207"/>
      <c r="CA220" s="207"/>
      <c r="CB220" s="207"/>
      <c r="CC220" s="207"/>
      <c r="CD220" s="207"/>
      <c r="CE220" s="207"/>
      <c r="CF220" s="207"/>
      <c r="CG220" s="207"/>
      <c r="CH220" s="207"/>
      <c r="CI220" s="207"/>
      <c r="CJ220" s="207"/>
      <c r="CK220" s="207"/>
      <c r="CL220" s="207"/>
      <c r="CM220" s="207"/>
    </row>
    <row r="221" spans="1:91" ht="12" customHeight="1" x14ac:dyDescent="0.25">
      <c r="A221" s="206"/>
      <c r="B221" s="207"/>
      <c r="C221" s="207"/>
      <c r="D221" s="207"/>
      <c r="E221" s="207"/>
      <c r="F221" s="207"/>
      <c r="G221" s="207"/>
      <c r="H221" s="207"/>
      <c r="I221" s="207"/>
      <c r="J221" s="207"/>
      <c r="K221" s="207"/>
      <c r="L221" s="207"/>
      <c r="M221" s="207"/>
      <c r="N221" s="207"/>
      <c r="O221" s="207"/>
      <c r="P221" s="207"/>
      <c r="Q221" s="207"/>
      <c r="R221" s="207"/>
      <c r="S221" s="207"/>
      <c r="T221" s="207"/>
      <c r="U221" s="207"/>
      <c r="V221" s="207"/>
      <c r="W221" s="207"/>
      <c r="X221" s="207"/>
      <c r="Y221" s="207"/>
      <c r="Z221" s="207"/>
      <c r="AA221" s="208"/>
      <c r="AB221" s="208"/>
      <c r="AC221" s="209"/>
      <c r="AD221" s="209"/>
      <c r="AE221" s="209"/>
      <c r="AF221" s="209"/>
      <c r="AG221" s="209"/>
      <c r="AH221" s="209"/>
      <c r="AI221" s="209"/>
      <c r="AJ221" s="209"/>
      <c r="AK221" s="207"/>
      <c r="AL221" s="207"/>
      <c r="AM221" s="207"/>
      <c r="AN221" s="207"/>
      <c r="AO221" s="207"/>
      <c r="AP221" s="207"/>
      <c r="AQ221" s="207"/>
      <c r="AR221" s="207"/>
      <c r="AS221" s="207"/>
      <c r="AT221" s="207"/>
      <c r="AU221" s="207"/>
      <c r="AV221" s="207"/>
      <c r="AW221" s="207"/>
      <c r="AX221" s="207"/>
      <c r="AY221" s="207"/>
      <c r="AZ221" s="207"/>
      <c r="BA221" s="207"/>
      <c r="BB221" s="207"/>
      <c r="BC221" s="207"/>
      <c r="BD221" s="207"/>
      <c r="BE221" s="207"/>
      <c r="BF221" s="207"/>
      <c r="BG221" s="207"/>
      <c r="BH221" s="207"/>
      <c r="BI221" s="207"/>
      <c r="BJ221" s="207"/>
      <c r="BK221" s="207"/>
      <c r="BL221" s="207"/>
      <c r="BM221" s="207"/>
      <c r="BN221" s="207"/>
      <c r="BO221" s="207"/>
      <c r="BP221" s="207"/>
      <c r="BQ221" s="207"/>
      <c r="BR221" s="207"/>
      <c r="BS221" s="207"/>
      <c r="BT221" s="207"/>
      <c r="BU221" s="211"/>
      <c r="BV221" s="207"/>
      <c r="BW221" s="207"/>
      <c r="BX221" s="207"/>
      <c r="BY221" s="207"/>
      <c r="BZ221" s="207"/>
      <c r="CA221" s="207"/>
      <c r="CB221" s="207"/>
      <c r="CC221" s="207"/>
      <c r="CD221" s="207"/>
      <c r="CE221" s="207"/>
      <c r="CF221" s="207"/>
      <c r="CG221" s="207"/>
      <c r="CH221" s="207"/>
      <c r="CI221" s="207"/>
      <c r="CJ221" s="207"/>
      <c r="CK221" s="207"/>
      <c r="CL221" s="207"/>
      <c r="CM221" s="207"/>
    </row>
    <row r="222" spans="1:91" ht="12" customHeight="1" x14ac:dyDescent="0.25">
      <c r="A222" s="206"/>
      <c r="B222" s="207"/>
      <c r="C222" s="207"/>
      <c r="D222" s="207"/>
      <c r="E222" s="207"/>
      <c r="F222" s="207"/>
      <c r="G222" s="207"/>
      <c r="H222" s="207"/>
      <c r="I222" s="207"/>
      <c r="J222" s="207"/>
      <c r="K222" s="207"/>
      <c r="L222" s="207"/>
      <c r="M222" s="207"/>
      <c r="N222" s="207"/>
      <c r="O222" s="207"/>
      <c r="P222" s="207"/>
      <c r="Q222" s="207"/>
      <c r="R222" s="207"/>
      <c r="S222" s="207"/>
      <c r="T222" s="207"/>
      <c r="U222" s="207"/>
      <c r="V222" s="207"/>
      <c r="W222" s="207"/>
      <c r="X222" s="207"/>
      <c r="Y222" s="207"/>
      <c r="Z222" s="207"/>
      <c r="AA222" s="208"/>
      <c r="AB222" s="208"/>
      <c r="AC222" s="209"/>
      <c r="AD222" s="209"/>
      <c r="AE222" s="209"/>
      <c r="AF222" s="209"/>
      <c r="AG222" s="209"/>
      <c r="AH222" s="209"/>
      <c r="AI222" s="209"/>
      <c r="AJ222" s="209"/>
      <c r="AK222" s="207"/>
      <c r="AL222" s="207"/>
      <c r="AM222" s="207"/>
      <c r="AN222" s="207"/>
      <c r="AO222" s="207"/>
      <c r="AP222" s="207"/>
      <c r="AQ222" s="207"/>
      <c r="AR222" s="207"/>
      <c r="AS222" s="207"/>
      <c r="AT222" s="207"/>
      <c r="AU222" s="207"/>
      <c r="AV222" s="207"/>
      <c r="AW222" s="207"/>
      <c r="AX222" s="207"/>
      <c r="AY222" s="207"/>
      <c r="AZ222" s="207"/>
      <c r="BA222" s="207"/>
      <c r="BB222" s="207"/>
      <c r="BC222" s="207"/>
      <c r="BD222" s="207"/>
      <c r="BE222" s="207"/>
      <c r="BF222" s="207"/>
      <c r="BG222" s="207"/>
      <c r="BH222" s="207"/>
      <c r="BI222" s="207"/>
      <c r="BJ222" s="207"/>
      <c r="BK222" s="207"/>
      <c r="BL222" s="207"/>
      <c r="BM222" s="207"/>
      <c r="BN222" s="207"/>
      <c r="BO222" s="207"/>
      <c r="BP222" s="207"/>
      <c r="BQ222" s="207"/>
      <c r="BR222" s="207"/>
      <c r="BS222" s="207"/>
      <c r="BT222" s="207"/>
      <c r="BU222" s="211"/>
      <c r="BV222" s="207"/>
      <c r="BW222" s="207"/>
      <c r="BX222" s="207"/>
      <c r="BY222" s="207"/>
      <c r="BZ222" s="207"/>
      <c r="CA222" s="207"/>
      <c r="CB222" s="207"/>
      <c r="CC222" s="207"/>
      <c r="CD222" s="207"/>
      <c r="CE222" s="207"/>
      <c r="CF222" s="207"/>
      <c r="CG222" s="207"/>
      <c r="CH222" s="207"/>
      <c r="CI222" s="207"/>
      <c r="CJ222" s="207"/>
      <c r="CK222" s="207"/>
      <c r="CL222" s="207"/>
      <c r="CM222" s="207"/>
    </row>
    <row r="223" spans="1:91" ht="12" customHeight="1" x14ac:dyDescent="0.25">
      <c r="A223" s="206"/>
      <c r="B223" s="207"/>
      <c r="C223" s="207"/>
      <c r="D223" s="207"/>
      <c r="E223" s="207"/>
      <c r="F223" s="207"/>
      <c r="G223" s="207"/>
      <c r="H223" s="207"/>
      <c r="I223" s="207"/>
      <c r="J223" s="207"/>
      <c r="K223" s="207"/>
      <c r="L223" s="207"/>
      <c r="M223" s="207"/>
      <c r="N223" s="207"/>
      <c r="O223" s="207"/>
      <c r="P223" s="207"/>
      <c r="Q223" s="207"/>
      <c r="R223" s="207"/>
      <c r="S223" s="207"/>
      <c r="T223" s="207"/>
      <c r="U223" s="207"/>
      <c r="V223" s="207"/>
      <c r="W223" s="207"/>
      <c r="X223" s="207"/>
      <c r="Y223" s="207"/>
      <c r="Z223" s="207"/>
      <c r="AA223" s="208"/>
      <c r="AB223" s="208"/>
      <c r="AC223" s="209"/>
      <c r="AD223" s="209"/>
      <c r="AE223" s="209"/>
      <c r="AF223" s="209"/>
      <c r="AG223" s="209"/>
      <c r="AH223" s="209"/>
      <c r="AI223" s="209"/>
      <c r="AJ223" s="209"/>
      <c r="AK223" s="207"/>
      <c r="AL223" s="207"/>
      <c r="AM223" s="207"/>
      <c r="AN223" s="207"/>
      <c r="AO223" s="207"/>
      <c r="AP223" s="207"/>
      <c r="AQ223" s="207"/>
      <c r="AR223" s="207"/>
      <c r="AS223" s="207"/>
      <c r="AT223" s="207"/>
      <c r="AU223" s="207"/>
      <c r="AV223" s="207"/>
      <c r="AW223" s="207"/>
      <c r="AX223" s="207"/>
      <c r="AY223" s="207"/>
      <c r="AZ223" s="207"/>
      <c r="BA223" s="207"/>
      <c r="BB223" s="207"/>
      <c r="BC223" s="207"/>
      <c r="BD223" s="207"/>
      <c r="BE223" s="207"/>
      <c r="BF223" s="207"/>
      <c r="BG223" s="207"/>
      <c r="BH223" s="207"/>
      <c r="BI223" s="207"/>
      <c r="BJ223" s="207"/>
      <c r="BK223" s="207"/>
      <c r="BL223" s="207"/>
      <c r="BM223" s="207"/>
      <c r="BN223" s="207"/>
      <c r="BO223" s="207"/>
      <c r="BP223" s="207"/>
      <c r="BQ223" s="207"/>
      <c r="BR223" s="207"/>
      <c r="BS223" s="207"/>
      <c r="BT223" s="207"/>
      <c r="BU223" s="211"/>
      <c r="BV223" s="207"/>
      <c r="BW223" s="207"/>
      <c r="BX223" s="207"/>
      <c r="BY223" s="207"/>
      <c r="BZ223" s="207"/>
      <c r="CA223" s="207"/>
      <c r="CB223" s="207"/>
      <c r="CC223" s="207"/>
      <c r="CD223" s="207"/>
      <c r="CE223" s="207"/>
      <c r="CF223" s="207"/>
      <c r="CG223" s="207"/>
      <c r="CH223" s="207"/>
      <c r="CI223" s="207"/>
      <c r="CJ223" s="207"/>
      <c r="CK223" s="207"/>
      <c r="CL223" s="207"/>
      <c r="CM223" s="207"/>
    </row>
    <row r="224" spans="1:91" ht="12" customHeight="1" x14ac:dyDescent="0.25">
      <c r="A224" s="206"/>
      <c r="B224" s="207"/>
      <c r="C224" s="207"/>
      <c r="D224" s="207"/>
      <c r="E224" s="207"/>
      <c r="F224" s="207"/>
      <c r="G224" s="207"/>
      <c r="H224" s="207"/>
      <c r="I224" s="207"/>
      <c r="J224" s="207"/>
      <c r="K224" s="207"/>
      <c r="L224" s="207"/>
      <c r="M224" s="207"/>
      <c r="N224" s="207"/>
      <c r="O224" s="207"/>
      <c r="P224" s="207"/>
      <c r="Q224" s="207"/>
      <c r="R224" s="207"/>
      <c r="S224" s="207"/>
      <c r="T224" s="207"/>
      <c r="U224" s="207"/>
      <c r="V224" s="207"/>
      <c r="W224" s="207"/>
      <c r="X224" s="207"/>
      <c r="Y224" s="207"/>
      <c r="Z224" s="207"/>
      <c r="AA224" s="208"/>
      <c r="AB224" s="208"/>
      <c r="AC224" s="209"/>
      <c r="AD224" s="209"/>
      <c r="AE224" s="209"/>
      <c r="AF224" s="209"/>
      <c r="AG224" s="209"/>
      <c r="AH224" s="209"/>
      <c r="AI224" s="209"/>
      <c r="AJ224" s="209"/>
      <c r="AK224" s="207"/>
      <c r="AL224" s="207"/>
      <c r="AM224" s="207"/>
      <c r="AN224" s="207"/>
      <c r="AO224" s="207"/>
      <c r="AP224" s="207"/>
      <c r="AQ224" s="207"/>
      <c r="AR224" s="207"/>
      <c r="AS224" s="207"/>
      <c r="AT224" s="207"/>
      <c r="AU224" s="207"/>
      <c r="AV224" s="207"/>
      <c r="AW224" s="207"/>
      <c r="AX224" s="207"/>
      <c r="AY224" s="207"/>
      <c r="AZ224" s="207"/>
      <c r="BA224" s="207"/>
      <c r="BB224" s="207"/>
      <c r="BC224" s="207"/>
      <c r="BD224" s="207"/>
      <c r="BE224" s="207"/>
      <c r="BF224" s="207"/>
      <c r="BG224" s="207"/>
      <c r="BH224" s="207"/>
      <c r="BI224" s="207"/>
      <c r="BJ224" s="207"/>
      <c r="BK224" s="207"/>
      <c r="BL224" s="207"/>
      <c r="BM224" s="207"/>
      <c r="BN224" s="207"/>
      <c r="BO224" s="207"/>
      <c r="BP224" s="207"/>
      <c r="BQ224" s="207"/>
      <c r="BR224" s="207"/>
      <c r="BS224" s="207"/>
      <c r="BT224" s="207"/>
      <c r="BU224" s="211"/>
      <c r="BV224" s="207"/>
      <c r="BW224" s="207"/>
      <c r="BX224" s="207"/>
      <c r="BY224" s="207"/>
      <c r="BZ224" s="207"/>
      <c r="CA224" s="207"/>
      <c r="CB224" s="207"/>
      <c r="CC224" s="207"/>
      <c r="CD224" s="207"/>
      <c r="CE224" s="207"/>
      <c r="CF224" s="207"/>
      <c r="CG224" s="207"/>
      <c r="CH224" s="207"/>
      <c r="CI224" s="207"/>
      <c r="CJ224" s="207"/>
      <c r="CK224" s="207"/>
      <c r="CL224" s="207"/>
      <c r="CM224" s="207"/>
    </row>
    <row r="225" spans="1:91" ht="12" customHeight="1" x14ac:dyDescent="0.25">
      <c r="A225" s="206"/>
      <c r="B225" s="207"/>
      <c r="C225" s="207"/>
      <c r="D225" s="207"/>
      <c r="E225" s="207"/>
      <c r="F225" s="207"/>
      <c r="G225" s="207"/>
      <c r="H225" s="207"/>
      <c r="I225" s="207"/>
      <c r="J225" s="207"/>
      <c r="K225" s="207"/>
      <c r="L225" s="207"/>
      <c r="M225" s="207"/>
      <c r="N225" s="207"/>
      <c r="O225" s="207"/>
      <c r="P225" s="207"/>
      <c r="Q225" s="207"/>
      <c r="R225" s="207"/>
      <c r="S225" s="207"/>
      <c r="T225" s="207"/>
      <c r="U225" s="207"/>
      <c r="V225" s="207"/>
      <c r="W225" s="207"/>
      <c r="X225" s="207"/>
      <c r="Y225" s="207"/>
      <c r="Z225" s="207"/>
      <c r="AA225" s="208"/>
      <c r="AB225" s="208"/>
      <c r="AC225" s="209"/>
      <c r="AD225" s="209"/>
      <c r="AE225" s="209"/>
      <c r="AF225" s="209"/>
      <c r="AG225" s="209"/>
      <c r="AH225" s="209"/>
      <c r="AI225" s="209"/>
      <c r="AJ225" s="209"/>
      <c r="AK225" s="207"/>
      <c r="AL225" s="207"/>
      <c r="AM225" s="207"/>
      <c r="AN225" s="207"/>
      <c r="AO225" s="207"/>
      <c r="AP225" s="207"/>
      <c r="AQ225" s="207"/>
      <c r="AR225" s="207"/>
      <c r="AS225" s="207"/>
      <c r="AT225" s="207"/>
      <c r="AU225" s="207"/>
      <c r="AV225" s="207"/>
      <c r="AW225" s="207"/>
      <c r="AX225" s="207"/>
      <c r="AY225" s="207"/>
      <c r="AZ225" s="207"/>
      <c r="BA225" s="207"/>
      <c r="BB225" s="207"/>
      <c r="BC225" s="207"/>
      <c r="BD225" s="207"/>
      <c r="BE225" s="207"/>
      <c r="BF225" s="207"/>
      <c r="BG225" s="207"/>
      <c r="BH225" s="207"/>
      <c r="BI225" s="207"/>
      <c r="BJ225" s="207"/>
      <c r="BK225" s="207"/>
      <c r="BL225" s="207"/>
      <c r="BM225" s="207"/>
      <c r="BN225" s="207"/>
      <c r="BO225" s="207"/>
      <c r="BP225" s="207"/>
      <c r="BQ225" s="207"/>
      <c r="BR225" s="207"/>
      <c r="BS225" s="207"/>
      <c r="BT225" s="207"/>
      <c r="BU225" s="211"/>
      <c r="BV225" s="207"/>
      <c r="BW225" s="207"/>
      <c r="BX225" s="207"/>
      <c r="BY225" s="207"/>
      <c r="BZ225" s="207"/>
      <c r="CA225" s="207"/>
      <c r="CB225" s="207"/>
      <c r="CC225" s="207"/>
      <c r="CD225" s="207"/>
      <c r="CE225" s="207"/>
      <c r="CF225" s="207"/>
      <c r="CG225" s="207"/>
      <c r="CH225" s="207"/>
      <c r="CI225" s="207"/>
      <c r="CJ225" s="207"/>
      <c r="CK225" s="207"/>
      <c r="CL225" s="207"/>
      <c r="CM225" s="207"/>
    </row>
    <row r="226" spans="1:91" ht="12" customHeight="1" x14ac:dyDescent="0.25">
      <c r="A226" s="206"/>
      <c r="B226" s="207"/>
      <c r="C226" s="207"/>
      <c r="D226" s="207"/>
      <c r="E226" s="207"/>
      <c r="F226" s="207"/>
      <c r="G226" s="207"/>
      <c r="H226" s="207"/>
      <c r="I226" s="207"/>
      <c r="J226" s="207"/>
      <c r="K226" s="207"/>
      <c r="L226" s="207"/>
      <c r="M226" s="207"/>
      <c r="N226" s="207"/>
      <c r="O226" s="207"/>
      <c r="P226" s="207"/>
      <c r="Q226" s="207"/>
      <c r="R226" s="207"/>
      <c r="S226" s="207"/>
      <c r="T226" s="207"/>
      <c r="U226" s="207"/>
      <c r="V226" s="207"/>
      <c r="W226" s="207"/>
      <c r="X226" s="207"/>
      <c r="Y226" s="207"/>
      <c r="Z226" s="207"/>
      <c r="AA226" s="208"/>
      <c r="AB226" s="208"/>
      <c r="AC226" s="209"/>
      <c r="AD226" s="209"/>
      <c r="AE226" s="209"/>
      <c r="AF226" s="209"/>
      <c r="AG226" s="209"/>
      <c r="AH226" s="209"/>
      <c r="AI226" s="209"/>
      <c r="AJ226" s="209"/>
      <c r="AK226" s="207"/>
      <c r="AL226" s="207"/>
      <c r="AM226" s="207"/>
      <c r="AN226" s="207"/>
      <c r="AO226" s="207"/>
      <c r="AP226" s="207"/>
      <c r="AQ226" s="207"/>
      <c r="AR226" s="207"/>
      <c r="AS226" s="207"/>
      <c r="AT226" s="207"/>
      <c r="AU226" s="207"/>
      <c r="AV226" s="207"/>
      <c r="AW226" s="207"/>
      <c r="AX226" s="207"/>
      <c r="AY226" s="207"/>
      <c r="AZ226" s="207"/>
      <c r="BA226" s="207"/>
      <c r="BB226" s="207"/>
      <c r="BC226" s="207"/>
      <c r="BD226" s="207"/>
      <c r="BE226" s="207"/>
      <c r="BF226" s="207"/>
      <c r="BG226" s="207"/>
      <c r="BH226" s="207"/>
      <c r="BI226" s="207"/>
      <c r="BJ226" s="207"/>
      <c r="BK226" s="207"/>
      <c r="BL226" s="207"/>
      <c r="BM226" s="207"/>
      <c r="BN226" s="207"/>
      <c r="BO226" s="207"/>
      <c r="BP226" s="207"/>
      <c r="BQ226" s="207"/>
      <c r="BR226" s="207"/>
      <c r="BS226" s="207"/>
      <c r="BT226" s="207"/>
      <c r="BU226" s="211"/>
      <c r="BV226" s="207"/>
      <c r="BW226" s="207"/>
      <c r="BX226" s="207"/>
      <c r="BY226" s="207"/>
      <c r="BZ226" s="207"/>
      <c r="CA226" s="207"/>
      <c r="CB226" s="207"/>
      <c r="CC226" s="207"/>
      <c r="CD226" s="207"/>
      <c r="CE226" s="207"/>
      <c r="CF226" s="207"/>
      <c r="CG226" s="207"/>
      <c r="CH226" s="207"/>
      <c r="CI226" s="207"/>
      <c r="CJ226" s="207"/>
      <c r="CK226" s="207"/>
      <c r="CL226" s="207"/>
      <c r="CM226" s="207"/>
    </row>
    <row r="227" spans="1:91" ht="12" customHeight="1" x14ac:dyDescent="0.25">
      <c r="A227" s="206"/>
      <c r="B227" s="207"/>
      <c r="C227" s="207"/>
      <c r="D227" s="207"/>
      <c r="E227" s="207"/>
      <c r="F227" s="207"/>
      <c r="G227" s="207"/>
      <c r="H227" s="207"/>
      <c r="I227" s="207"/>
      <c r="J227" s="207"/>
      <c r="K227" s="207"/>
      <c r="L227" s="207"/>
      <c r="M227" s="207"/>
      <c r="N227" s="207"/>
      <c r="O227" s="207"/>
      <c r="P227" s="207"/>
      <c r="Q227" s="207"/>
      <c r="R227" s="207"/>
      <c r="S227" s="207"/>
      <c r="T227" s="207"/>
      <c r="U227" s="207"/>
      <c r="V227" s="207"/>
      <c r="W227" s="207"/>
      <c r="X227" s="207"/>
      <c r="Y227" s="207"/>
      <c r="Z227" s="207"/>
      <c r="AA227" s="208"/>
      <c r="AB227" s="208"/>
      <c r="AC227" s="209"/>
      <c r="AD227" s="209"/>
      <c r="AE227" s="209"/>
      <c r="AF227" s="209"/>
      <c r="AG227" s="209"/>
      <c r="AH227" s="209"/>
      <c r="AI227" s="209"/>
      <c r="AJ227" s="209"/>
      <c r="AK227" s="207"/>
      <c r="AL227" s="207"/>
      <c r="AM227" s="207"/>
      <c r="AN227" s="207"/>
      <c r="AO227" s="207"/>
      <c r="AP227" s="207"/>
      <c r="AQ227" s="207"/>
      <c r="AR227" s="207"/>
      <c r="AS227" s="207"/>
      <c r="AT227" s="207"/>
      <c r="AU227" s="207"/>
      <c r="AV227" s="207"/>
      <c r="AW227" s="207"/>
      <c r="AX227" s="207"/>
      <c r="AY227" s="207"/>
      <c r="AZ227" s="207"/>
      <c r="BA227" s="207"/>
      <c r="BB227" s="207"/>
      <c r="BC227" s="207"/>
      <c r="BD227" s="207"/>
      <c r="BE227" s="207"/>
      <c r="BF227" s="207"/>
      <c r="BG227" s="207"/>
      <c r="BH227" s="207"/>
      <c r="BI227" s="207"/>
      <c r="BJ227" s="207"/>
      <c r="BK227" s="207"/>
      <c r="BL227" s="207"/>
      <c r="BM227" s="207"/>
      <c r="BN227" s="207"/>
      <c r="BO227" s="207"/>
      <c r="BP227" s="207"/>
      <c r="BQ227" s="207"/>
      <c r="BR227" s="207"/>
      <c r="BS227" s="207"/>
      <c r="BT227" s="207"/>
      <c r="BU227" s="211"/>
      <c r="BV227" s="207"/>
      <c r="BW227" s="207"/>
      <c r="BX227" s="207"/>
      <c r="BY227" s="207"/>
      <c r="BZ227" s="207"/>
      <c r="CA227" s="207"/>
      <c r="CB227" s="207"/>
      <c r="CC227" s="207"/>
      <c r="CD227" s="207"/>
      <c r="CE227" s="207"/>
      <c r="CF227" s="207"/>
      <c r="CG227" s="207"/>
      <c r="CH227" s="207"/>
      <c r="CI227" s="207"/>
      <c r="CJ227" s="207"/>
      <c r="CK227" s="207"/>
      <c r="CL227" s="207"/>
      <c r="CM227" s="207"/>
    </row>
    <row r="228" spans="1:91" ht="12" customHeight="1" x14ac:dyDescent="0.25">
      <c r="A228" s="206"/>
      <c r="B228" s="207"/>
      <c r="C228" s="207"/>
      <c r="D228" s="207"/>
      <c r="E228" s="207"/>
      <c r="F228" s="207"/>
      <c r="G228" s="207"/>
      <c r="H228" s="207"/>
      <c r="I228" s="207"/>
      <c r="J228" s="207"/>
      <c r="K228" s="207"/>
      <c r="L228" s="207"/>
      <c r="M228" s="207"/>
      <c r="N228" s="207"/>
      <c r="O228" s="207"/>
      <c r="P228" s="207"/>
      <c r="Q228" s="207"/>
      <c r="R228" s="207"/>
      <c r="S228" s="207"/>
      <c r="T228" s="207"/>
      <c r="U228" s="207"/>
      <c r="V228" s="207"/>
      <c r="W228" s="207"/>
      <c r="X228" s="207"/>
      <c r="Y228" s="207"/>
      <c r="Z228" s="207"/>
      <c r="AA228" s="208"/>
      <c r="AB228" s="208"/>
      <c r="AC228" s="209"/>
      <c r="AD228" s="209"/>
      <c r="AE228" s="209"/>
      <c r="AF228" s="209"/>
      <c r="AG228" s="209"/>
      <c r="AH228" s="209"/>
      <c r="AI228" s="209"/>
      <c r="AJ228" s="209"/>
      <c r="AK228" s="207"/>
      <c r="AL228" s="207"/>
      <c r="AM228" s="207"/>
      <c r="AN228" s="207"/>
      <c r="AO228" s="207"/>
      <c r="AP228" s="207"/>
      <c r="AQ228" s="207"/>
      <c r="AR228" s="207"/>
      <c r="AS228" s="207"/>
      <c r="AT228" s="207"/>
      <c r="AU228" s="207"/>
      <c r="AV228" s="207"/>
      <c r="AW228" s="207"/>
      <c r="AX228" s="207"/>
      <c r="AY228" s="207"/>
      <c r="AZ228" s="207"/>
      <c r="BA228" s="207"/>
      <c r="BB228" s="207"/>
      <c r="BC228" s="207"/>
      <c r="BD228" s="207"/>
      <c r="BE228" s="207"/>
      <c r="BF228" s="207"/>
      <c r="BG228" s="207"/>
      <c r="BH228" s="207"/>
      <c r="BI228" s="207"/>
      <c r="BJ228" s="207"/>
      <c r="BK228" s="207"/>
      <c r="BL228" s="207"/>
      <c r="BM228" s="207"/>
      <c r="BN228" s="207"/>
      <c r="BO228" s="207"/>
      <c r="BP228" s="207"/>
      <c r="BQ228" s="207"/>
      <c r="BR228" s="207"/>
      <c r="BS228" s="207"/>
      <c r="BT228" s="207"/>
      <c r="BU228" s="211"/>
      <c r="BV228" s="207"/>
      <c r="BW228" s="207"/>
      <c r="BX228" s="207"/>
      <c r="BY228" s="207"/>
      <c r="BZ228" s="207"/>
      <c r="CA228" s="207"/>
      <c r="CB228" s="207"/>
      <c r="CC228" s="207"/>
      <c r="CD228" s="207"/>
      <c r="CE228" s="207"/>
      <c r="CF228" s="207"/>
      <c r="CG228" s="207"/>
      <c r="CH228" s="207"/>
      <c r="CI228" s="207"/>
      <c r="CJ228" s="207"/>
      <c r="CK228" s="207"/>
      <c r="CL228" s="207"/>
      <c r="CM228" s="207"/>
    </row>
    <row r="229" spans="1:91" ht="12" customHeight="1" x14ac:dyDescent="0.25">
      <c r="A229" s="206"/>
      <c r="B229" s="207"/>
      <c r="C229" s="207"/>
      <c r="D229" s="207"/>
      <c r="E229" s="207"/>
      <c r="F229" s="207"/>
      <c r="G229" s="207"/>
      <c r="H229" s="207"/>
      <c r="I229" s="207"/>
      <c r="J229" s="207"/>
      <c r="K229" s="207"/>
      <c r="L229" s="207"/>
      <c r="M229" s="207"/>
      <c r="N229" s="207"/>
      <c r="O229" s="207"/>
      <c r="P229" s="207"/>
      <c r="Q229" s="207"/>
      <c r="R229" s="207"/>
      <c r="S229" s="207"/>
      <c r="T229" s="207"/>
      <c r="U229" s="207"/>
      <c r="V229" s="207"/>
      <c r="W229" s="207"/>
      <c r="X229" s="207"/>
      <c r="Y229" s="207"/>
      <c r="Z229" s="207"/>
      <c r="AA229" s="208"/>
      <c r="AB229" s="208"/>
      <c r="AC229" s="209"/>
      <c r="AD229" s="209"/>
      <c r="AE229" s="209"/>
      <c r="AF229" s="209"/>
      <c r="AG229" s="209"/>
      <c r="AH229" s="209"/>
      <c r="AI229" s="209"/>
      <c r="AJ229" s="209"/>
      <c r="AK229" s="207"/>
      <c r="AL229" s="207"/>
      <c r="AM229" s="207"/>
      <c r="AN229" s="207"/>
      <c r="AO229" s="207"/>
      <c r="AP229" s="207"/>
      <c r="AQ229" s="207"/>
      <c r="AR229" s="207"/>
      <c r="AS229" s="207"/>
      <c r="AT229" s="207"/>
      <c r="AU229" s="207"/>
      <c r="AV229" s="207"/>
      <c r="AW229" s="207"/>
      <c r="AX229" s="207"/>
      <c r="AY229" s="207"/>
      <c r="AZ229" s="207"/>
      <c r="BA229" s="207"/>
      <c r="BB229" s="207"/>
      <c r="BC229" s="207"/>
      <c r="BD229" s="207"/>
      <c r="BE229" s="207"/>
      <c r="BF229" s="207"/>
      <c r="BG229" s="207"/>
      <c r="BH229" s="207"/>
      <c r="BI229" s="207"/>
      <c r="BJ229" s="207"/>
      <c r="BK229" s="207"/>
      <c r="BL229" s="207"/>
      <c r="BM229" s="207"/>
      <c r="BN229" s="207"/>
      <c r="BO229" s="207"/>
      <c r="BP229" s="207"/>
      <c r="BQ229" s="207"/>
      <c r="BR229" s="207"/>
      <c r="BS229" s="207"/>
      <c r="BT229" s="207"/>
      <c r="BU229" s="211"/>
      <c r="BV229" s="207"/>
      <c r="BW229" s="207"/>
      <c r="BX229" s="207"/>
      <c r="BY229" s="207"/>
      <c r="BZ229" s="207"/>
      <c r="CA229" s="207"/>
      <c r="CB229" s="207"/>
      <c r="CC229" s="207"/>
      <c r="CD229" s="207"/>
      <c r="CE229" s="207"/>
      <c r="CF229" s="207"/>
      <c r="CG229" s="207"/>
      <c r="CH229" s="207"/>
      <c r="CI229" s="207"/>
      <c r="CJ229" s="207"/>
      <c r="CK229" s="207"/>
      <c r="CL229" s="207"/>
      <c r="CM229" s="207"/>
    </row>
    <row r="230" spans="1:91" ht="12" customHeight="1" x14ac:dyDescent="0.25">
      <c r="A230" s="206"/>
      <c r="B230" s="207"/>
      <c r="C230" s="207"/>
      <c r="D230" s="207"/>
      <c r="E230" s="207"/>
      <c r="F230" s="207"/>
      <c r="G230" s="207"/>
      <c r="H230" s="207"/>
      <c r="I230" s="207"/>
      <c r="J230" s="207"/>
      <c r="K230" s="207"/>
      <c r="L230" s="207"/>
      <c r="M230" s="207"/>
      <c r="N230" s="207"/>
      <c r="O230" s="207"/>
      <c r="P230" s="207"/>
      <c r="Q230" s="207"/>
      <c r="R230" s="207"/>
      <c r="S230" s="207"/>
      <c r="T230" s="207"/>
      <c r="U230" s="207"/>
      <c r="V230" s="207"/>
      <c r="W230" s="207"/>
      <c r="X230" s="207"/>
      <c r="Y230" s="207"/>
      <c r="Z230" s="207"/>
      <c r="AA230" s="208"/>
      <c r="AB230" s="208"/>
      <c r="AC230" s="209"/>
      <c r="AD230" s="209"/>
      <c r="AE230" s="209"/>
      <c r="AF230" s="209"/>
      <c r="AG230" s="209"/>
      <c r="AH230" s="209"/>
      <c r="AI230" s="209"/>
      <c r="AJ230" s="209"/>
      <c r="AK230" s="207"/>
      <c r="AL230" s="207"/>
      <c r="AM230" s="207"/>
      <c r="AN230" s="207"/>
      <c r="AO230" s="207"/>
      <c r="AP230" s="207"/>
      <c r="AQ230" s="207"/>
      <c r="AR230" s="207"/>
      <c r="AS230" s="207"/>
      <c r="AT230" s="207"/>
      <c r="AU230" s="207"/>
      <c r="AV230" s="207"/>
      <c r="AW230" s="207"/>
      <c r="AX230" s="207"/>
      <c r="AY230" s="207"/>
      <c r="AZ230" s="207"/>
      <c r="BA230" s="207"/>
      <c r="BB230" s="207"/>
      <c r="BC230" s="207"/>
      <c r="BD230" s="207"/>
      <c r="BE230" s="207"/>
      <c r="BF230" s="207"/>
      <c r="BG230" s="207"/>
      <c r="BH230" s="207"/>
      <c r="BI230" s="207"/>
      <c r="BJ230" s="207"/>
      <c r="BK230" s="207"/>
      <c r="BL230" s="207"/>
      <c r="BM230" s="207"/>
      <c r="BN230" s="207"/>
      <c r="BO230" s="207"/>
      <c r="BP230" s="207"/>
      <c r="BQ230" s="207"/>
      <c r="BR230" s="207"/>
      <c r="BS230" s="207"/>
      <c r="BT230" s="207"/>
      <c r="BU230" s="211"/>
      <c r="BV230" s="207"/>
      <c r="BW230" s="207"/>
      <c r="BX230" s="207"/>
      <c r="BY230" s="207"/>
      <c r="BZ230" s="207"/>
      <c r="CA230" s="207"/>
      <c r="CB230" s="207"/>
      <c r="CC230" s="207"/>
      <c r="CD230" s="207"/>
      <c r="CE230" s="207"/>
      <c r="CF230" s="207"/>
      <c r="CG230" s="207"/>
      <c r="CH230" s="207"/>
      <c r="CI230" s="207"/>
      <c r="CJ230" s="207"/>
      <c r="CK230" s="207"/>
      <c r="CL230" s="207"/>
      <c r="CM230" s="207"/>
    </row>
    <row r="231" spans="1:91" ht="12" customHeight="1" x14ac:dyDescent="0.25">
      <c r="A231" s="206"/>
      <c r="B231" s="207"/>
      <c r="C231" s="207"/>
      <c r="D231" s="207"/>
      <c r="E231" s="207"/>
      <c r="F231" s="207"/>
      <c r="G231" s="207"/>
      <c r="H231" s="207"/>
      <c r="I231" s="207"/>
      <c r="J231" s="207"/>
      <c r="K231" s="207"/>
      <c r="L231" s="207"/>
      <c r="M231" s="207"/>
      <c r="N231" s="207"/>
      <c r="O231" s="207"/>
      <c r="P231" s="207"/>
      <c r="Q231" s="207"/>
      <c r="R231" s="207"/>
      <c r="S231" s="207"/>
      <c r="T231" s="207"/>
      <c r="U231" s="207"/>
      <c r="V231" s="207"/>
      <c r="W231" s="207"/>
      <c r="X231" s="207"/>
      <c r="Y231" s="207"/>
      <c r="Z231" s="207"/>
      <c r="AA231" s="208"/>
      <c r="AB231" s="208"/>
      <c r="AC231" s="209"/>
      <c r="AD231" s="209"/>
      <c r="AE231" s="209"/>
      <c r="AF231" s="209"/>
      <c r="AG231" s="209"/>
      <c r="AH231" s="209"/>
      <c r="AI231" s="209"/>
      <c r="AJ231" s="209"/>
      <c r="AK231" s="207"/>
      <c r="AL231" s="207"/>
      <c r="AM231" s="207"/>
      <c r="AN231" s="207"/>
      <c r="AO231" s="207"/>
      <c r="AP231" s="207"/>
      <c r="AQ231" s="207"/>
      <c r="AR231" s="207"/>
      <c r="AS231" s="207"/>
      <c r="AT231" s="207"/>
      <c r="AU231" s="207"/>
      <c r="AV231" s="207"/>
      <c r="AW231" s="207"/>
      <c r="AX231" s="207"/>
      <c r="AY231" s="207"/>
      <c r="AZ231" s="207"/>
      <c r="BA231" s="207"/>
      <c r="BB231" s="207"/>
      <c r="BC231" s="207"/>
      <c r="BD231" s="207"/>
      <c r="BE231" s="207"/>
      <c r="BF231" s="207"/>
      <c r="BG231" s="207"/>
      <c r="BH231" s="207"/>
      <c r="BI231" s="207"/>
      <c r="BJ231" s="207"/>
      <c r="BK231" s="207"/>
      <c r="BL231" s="207"/>
      <c r="BM231" s="207"/>
      <c r="BN231" s="207"/>
      <c r="BO231" s="207"/>
      <c r="BP231" s="207"/>
      <c r="BQ231" s="207"/>
      <c r="BR231" s="207"/>
      <c r="BS231" s="207"/>
      <c r="BT231" s="207"/>
      <c r="BU231" s="211"/>
      <c r="BV231" s="207"/>
      <c r="BW231" s="207"/>
      <c r="BX231" s="207"/>
      <c r="BY231" s="207"/>
      <c r="BZ231" s="207"/>
      <c r="CA231" s="207"/>
      <c r="CB231" s="207"/>
      <c r="CC231" s="207"/>
      <c r="CD231" s="207"/>
      <c r="CE231" s="207"/>
      <c r="CF231" s="207"/>
      <c r="CG231" s="207"/>
      <c r="CH231" s="207"/>
      <c r="CI231" s="207"/>
      <c r="CJ231" s="207"/>
      <c r="CK231" s="207"/>
      <c r="CL231" s="207"/>
      <c r="CM231" s="207"/>
    </row>
    <row r="232" spans="1:91" ht="12" customHeight="1" x14ac:dyDescent="0.25">
      <c r="A232" s="206"/>
      <c r="B232" s="207"/>
      <c r="C232" s="207"/>
      <c r="D232" s="207"/>
      <c r="E232" s="207"/>
      <c r="F232" s="207"/>
      <c r="G232" s="207"/>
      <c r="H232" s="207"/>
      <c r="I232" s="207"/>
      <c r="J232" s="207"/>
      <c r="K232" s="207"/>
      <c r="L232" s="207"/>
      <c r="M232" s="207"/>
      <c r="N232" s="207"/>
      <c r="O232" s="207"/>
      <c r="P232" s="207"/>
      <c r="Q232" s="207"/>
      <c r="R232" s="207"/>
      <c r="S232" s="207"/>
      <c r="T232" s="207"/>
      <c r="U232" s="207"/>
      <c r="V232" s="207"/>
      <c r="W232" s="207"/>
      <c r="X232" s="207"/>
      <c r="Y232" s="207"/>
      <c r="Z232" s="207"/>
      <c r="AA232" s="208"/>
      <c r="AB232" s="208"/>
      <c r="AC232" s="209"/>
      <c r="AD232" s="209"/>
      <c r="AE232" s="209"/>
      <c r="AF232" s="209"/>
      <c r="AG232" s="209"/>
      <c r="AH232" s="209"/>
      <c r="AI232" s="209"/>
      <c r="AJ232" s="209"/>
      <c r="AK232" s="207"/>
      <c r="AL232" s="207"/>
      <c r="AM232" s="207"/>
      <c r="AN232" s="207"/>
      <c r="AO232" s="207"/>
      <c r="AP232" s="207"/>
      <c r="AQ232" s="207"/>
      <c r="AR232" s="207"/>
      <c r="AS232" s="207"/>
      <c r="AT232" s="207"/>
      <c r="AU232" s="207"/>
      <c r="AV232" s="207"/>
      <c r="AW232" s="207"/>
      <c r="AX232" s="207"/>
      <c r="AY232" s="207"/>
      <c r="AZ232" s="207"/>
      <c r="BA232" s="207"/>
      <c r="BB232" s="207"/>
      <c r="BC232" s="207"/>
      <c r="BD232" s="207"/>
      <c r="BE232" s="207"/>
      <c r="BF232" s="207"/>
      <c r="BG232" s="207"/>
      <c r="BH232" s="207"/>
      <c r="BI232" s="207"/>
      <c r="BJ232" s="207"/>
      <c r="BK232" s="207"/>
      <c r="BL232" s="207"/>
      <c r="BM232" s="207"/>
      <c r="BN232" s="207"/>
      <c r="BO232" s="207"/>
      <c r="BP232" s="207"/>
      <c r="BQ232" s="207"/>
      <c r="BR232" s="207"/>
      <c r="BS232" s="207"/>
      <c r="BT232" s="207"/>
      <c r="BU232" s="211"/>
      <c r="BV232" s="207"/>
      <c r="BW232" s="207"/>
      <c r="BX232" s="207"/>
      <c r="BY232" s="207"/>
      <c r="BZ232" s="207"/>
      <c r="CA232" s="207"/>
      <c r="CB232" s="207"/>
      <c r="CC232" s="207"/>
      <c r="CD232" s="207"/>
      <c r="CE232" s="207"/>
      <c r="CF232" s="207"/>
      <c r="CG232" s="207"/>
      <c r="CH232" s="207"/>
      <c r="CI232" s="207"/>
      <c r="CJ232" s="207"/>
      <c r="CK232" s="207"/>
      <c r="CL232" s="207"/>
      <c r="CM232" s="207"/>
    </row>
    <row r="233" spans="1:91" ht="12" customHeight="1" x14ac:dyDescent="0.25">
      <c r="A233" s="206"/>
      <c r="B233" s="207"/>
      <c r="C233" s="207"/>
      <c r="D233" s="207"/>
      <c r="E233" s="207"/>
      <c r="F233" s="207"/>
      <c r="G233" s="207"/>
      <c r="H233" s="207"/>
      <c r="I233" s="207"/>
      <c r="J233" s="207"/>
      <c r="K233" s="207"/>
      <c r="L233" s="207"/>
      <c r="M233" s="207"/>
      <c r="N233" s="207"/>
      <c r="O233" s="207"/>
      <c r="P233" s="207"/>
      <c r="Q233" s="207"/>
      <c r="R233" s="207"/>
      <c r="S233" s="207"/>
      <c r="T233" s="207"/>
      <c r="U233" s="207"/>
      <c r="V233" s="207"/>
      <c r="W233" s="207"/>
      <c r="X233" s="207"/>
      <c r="Y233" s="207"/>
      <c r="Z233" s="207"/>
      <c r="AA233" s="208"/>
      <c r="AB233" s="208"/>
      <c r="AC233" s="209"/>
      <c r="AD233" s="209"/>
      <c r="AE233" s="209"/>
      <c r="AF233" s="209"/>
      <c r="AG233" s="209"/>
      <c r="AH233" s="209"/>
      <c r="AI233" s="209"/>
      <c r="AJ233" s="209"/>
      <c r="AK233" s="207"/>
      <c r="AL233" s="207"/>
      <c r="AM233" s="207"/>
      <c r="AN233" s="207"/>
      <c r="AO233" s="207"/>
      <c r="AP233" s="207"/>
      <c r="AQ233" s="207"/>
      <c r="AR233" s="207"/>
      <c r="AS233" s="207"/>
      <c r="AT233" s="207"/>
      <c r="AU233" s="207"/>
      <c r="AV233" s="207"/>
      <c r="AW233" s="207"/>
      <c r="AX233" s="207"/>
      <c r="AY233" s="207"/>
      <c r="AZ233" s="207"/>
      <c r="BA233" s="207"/>
      <c r="BB233" s="207"/>
      <c r="BC233" s="207"/>
      <c r="BD233" s="207"/>
      <c r="BE233" s="207"/>
      <c r="BF233" s="207"/>
      <c r="BG233" s="207"/>
      <c r="BH233" s="207"/>
      <c r="BI233" s="207"/>
      <c r="BJ233" s="207"/>
      <c r="BK233" s="207"/>
      <c r="BL233" s="207"/>
      <c r="BM233" s="207"/>
      <c r="BN233" s="207"/>
      <c r="BO233" s="207"/>
      <c r="BP233" s="207"/>
      <c r="BQ233" s="207"/>
      <c r="BR233" s="207"/>
      <c r="BS233" s="207"/>
      <c r="BT233" s="207"/>
      <c r="BU233" s="211"/>
      <c r="BV233" s="207"/>
      <c r="BW233" s="207"/>
      <c r="BX233" s="207"/>
      <c r="BY233" s="207"/>
      <c r="BZ233" s="207"/>
      <c r="CA233" s="207"/>
      <c r="CB233" s="207"/>
      <c r="CC233" s="207"/>
      <c r="CD233" s="207"/>
      <c r="CE233" s="207"/>
      <c r="CF233" s="207"/>
      <c r="CG233" s="207"/>
      <c r="CH233" s="207"/>
      <c r="CI233" s="207"/>
      <c r="CJ233" s="207"/>
      <c r="CK233" s="207"/>
      <c r="CL233" s="207"/>
      <c r="CM233" s="207"/>
    </row>
    <row r="234" spans="1:91" ht="12" customHeight="1" x14ac:dyDescent="0.25">
      <c r="A234" s="206"/>
      <c r="B234" s="207"/>
      <c r="C234" s="207"/>
      <c r="D234" s="207"/>
      <c r="E234" s="207"/>
      <c r="F234" s="207"/>
      <c r="G234" s="207"/>
      <c r="H234" s="207"/>
      <c r="I234" s="207"/>
      <c r="J234" s="207"/>
      <c r="K234" s="207"/>
      <c r="L234" s="207"/>
      <c r="M234" s="207"/>
      <c r="N234" s="207"/>
      <c r="O234" s="207"/>
      <c r="P234" s="207"/>
      <c r="Q234" s="207"/>
      <c r="R234" s="207"/>
      <c r="S234" s="207"/>
      <c r="T234" s="207"/>
      <c r="U234" s="207"/>
      <c r="V234" s="207"/>
      <c r="W234" s="207"/>
      <c r="X234" s="207"/>
      <c r="Y234" s="207"/>
      <c r="Z234" s="207"/>
      <c r="AA234" s="208"/>
      <c r="AB234" s="208"/>
      <c r="AC234" s="209"/>
      <c r="AD234" s="209"/>
      <c r="AE234" s="209"/>
      <c r="AF234" s="209"/>
      <c r="AG234" s="209"/>
      <c r="AH234" s="209"/>
      <c r="AI234" s="209"/>
      <c r="AJ234" s="209"/>
      <c r="AK234" s="207"/>
      <c r="AL234" s="207"/>
      <c r="AM234" s="207"/>
      <c r="AN234" s="207"/>
      <c r="AO234" s="207"/>
      <c r="AP234" s="207"/>
      <c r="AQ234" s="207"/>
      <c r="AR234" s="207"/>
      <c r="AS234" s="207"/>
      <c r="AT234" s="207"/>
      <c r="AU234" s="207"/>
      <c r="AV234" s="207"/>
      <c r="AW234" s="207"/>
      <c r="AX234" s="207"/>
      <c r="AY234" s="207"/>
      <c r="AZ234" s="207"/>
      <c r="BA234" s="207"/>
      <c r="BB234" s="207"/>
      <c r="BC234" s="207"/>
      <c r="BD234" s="207"/>
      <c r="BE234" s="207"/>
      <c r="BF234" s="207"/>
      <c r="BG234" s="207"/>
      <c r="BH234" s="207"/>
      <c r="BI234" s="207"/>
      <c r="BJ234" s="207"/>
      <c r="BK234" s="207"/>
      <c r="BL234" s="207"/>
      <c r="BM234" s="207"/>
      <c r="BN234" s="207"/>
      <c r="BO234" s="207"/>
      <c r="BP234" s="207"/>
      <c r="BQ234" s="207"/>
      <c r="BR234" s="207"/>
      <c r="BS234" s="207"/>
      <c r="BT234" s="207"/>
      <c r="BU234" s="211"/>
      <c r="BV234" s="207"/>
      <c r="BW234" s="207"/>
      <c r="BX234" s="207"/>
      <c r="BY234" s="207"/>
      <c r="BZ234" s="207"/>
      <c r="CA234" s="207"/>
      <c r="CB234" s="207"/>
      <c r="CC234" s="207"/>
      <c r="CD234" s="207"/>
      <c r="CE234" s="207"/>
      <c r="CF234" s="207"/>
      <c r="CG234" s="207"/>
      <c r="CH234" s="207"/>
      <c r="CI234" s="207"/>
      <c r="CJ234" s="207"/>
      <c r="CK234" s="207"/>
      <c r="CL234" s="207"/>
      <c r="CM234" s="207"/>
    </row>
    <row r="235" spans="1:91" ht="12" customHeight="1" x14ac:dyDescent="0.25">
      <c r="A235" s="206"/>
      <c r="B235" s="207"/>
      <c r="C235" s="207"/>
      <c r="D235" s="207"/>
      <c r="E235" s="207"/>
      <c r="F235" s="207"/>
      <c r="G235" s="207"/>
      <c r="H235" s="207"/>
      <c r="I235" s="207"/>
      <c r="J235" s="207"/>
      <c r="K235" s="207"/>
      <c r="L235" s="207"/>
      <c r="M235" s="207"/>
      <c r="N235" s="207"/>
      <c r="O235" s="207"/>
      <c r="P235" s="207"/>
      <c r="Q235" s="207"/>
      <c r="R235" s="207"/>
      <c r="S235" s="207"/>
      <c r="T235" s="207"/>
      <c r="U235" s="207"/>
      <c r="V235" s="207"/>
      <c r="W235" s="207"/>
      <c r="X235" s="207"/>
      <c r="Y235" s="207"/>
      <c r="Z235" s="207"/>
      <c r="AA235" s="208"/>
      <c r="AB235" s="208"/>
      <c r="AC235" s="209"/>
      <c r="AD235" s="209"/>
      <c r="AE235" s="209"/>
      <c r="AF235" s="209"/>
      <c r="AG235" s="209"/>
      <c r="AH235" s="209"/>
      <c r="AI235" s="209"/>
      <c r="AJ235" s="209"/>
      <c r="AK235" s="207"/>
      <c r="AL235" s="207"/>
      <c r="AM235" s="207"/>
      <c r="AN235" s="207"/>
      <c r="AO235" s="207"/>
      <c r="AP235" s="207"/>
      <c r="AQ235" s="207"/>
      <c r="AR235" s="207"/>
      <c r="AS235" s="207"/>
      <c r="AT235" s="207"/>
      <c r="AU235" s="207"/>
      <c r="AV235" s="207"/>
      <c r="AW235" s="207"/>
      <c r="AX235" s="207"/>
      <c r="AY235" s="207"/>
      <c r="AZ235" s="207"/>
      <c r="BA235" s="207"/>
      <c r="BB235" s="207"/>
      <c r="BC235" s="207"/>
      <c r="BD235" s="207"/>
      <c r="BE235" s="207"/>
      <c r="BF235" s="207"/>
      <c r="BG235" s="207"/>
      <c r="BH235" s="207"/>
      <c r="BI235" s="207"/>
      <c r="BJ235" s="207"/>
      <c r="BK235" s="207"/>
      <c r="BL235" s="207"/>
      <c r="BM235" s="207"/>
      <c r="BN235" s="207"/>
      <c r="BO235" s="207"/>
      <c r="BP235" s="207"/>
      <c r="BQ235" s="207"/>
      <c r="BR235" s="207"/>
      <c r="BS235" s="207"/>
      <c r="BT235" s="207"/>
      <c r="BU235" s="211"/>
      <c r="BV235" s="207"/>
      <c r="BW235" s="207"/>
      <c r="BX235" s="207"/>
      <c r="BY235" s="207"/>
      <c r="BZ235" s="207"/>
      <c r="CA235" s="207"/>
      <c r="CB235" s="207"/>
      <c r="CC235" s="207"/>
      <c r="CD235" s="207"/>
      <c r="CE235" s="207"/>
      <c r="CF235" s="207"/>
      <c r="CG235" s="207"/>
      <c r="CH235" s="207"/>
      <c r="CI235" s="207"/>
      <c r="CJ235" s="207"/>
      <c r="CK235" s="207"/>
      <c r="CL235" s="207"/>
      <c r="CM235" s="207"/>
    </row>
    <row r="236" spans="1:91" ht="12" customHeight="1" x14ac:dyDescent="0.25">
      <c r="A236" s="206"/>
      <c r="B236" s="207"/>
      <c r="C236" s="207"/>
      <c r="D236" s="207"/>
      <c r="E236" s="207"/>
      <c r="F236" s="207"/>
      <c r="G236" s="207"/>
      <c r="H236" s="207"/>
      <c r="I236" s="207"/>
      <c r="J236" s="207"/>
      <c r="K236" s="207"/>
      <c r="L236" s="207"/>
      <c r="M236" s="207"/>
      <c r="N236" s="207"/>
      <c r="O236" s="207"/>
      <c r="P236" s="207"/>
      <c r="Q236" s="207"/>
      <c r="R236" s="207"/>
      <c r="S236" s="207"/>
      <c r="T236" s="207"/>
      <c r="U236" s="207"/>
      <c r="V236" s="207"/>
      <c r="W236" s="207"/>
      <c r="X236" s="207"/>
      <c r="Y236" s="207"/>
      <c r="Z236" s="207"/>
      <c r="AA236" s="208"/>
      <c r="AB236" s="208"/>
      <c r="AC236" s="209"/>
      <c r="AD236" s="209"/>
      <c r="AE236" s="209"/>
      <c r="AF236" s="209"/>
      <c r="AG236" s="209"/>
      <c r="AH236" s="209"/>
      <c r="AI236" s="209"/>
      <c r="AJ236" s="209"/>
      <c r="AK236" s="207"/>
      <c r="AL236" s="207"/>
      <c r="AM236" s="207"/>
      <c r="AN236" s="207"/>
      <c r="AO236" s="207"/>
      <c r="AP236" s="207"/>
      <c r="AQ236" s="207"/>
      <c r="AR236" s="207"/>
      <c r="AS236" s="207"/>
      <c r="AT236" s="207"/>
      <c r="AU236" s="207"/>
      <c r="AV236" s="207"/>
      <c r="AW236" s="207"/>
      <c r="AX236" s="207"/>
      <c r="AY236" s="207"/>
      <c r="AZ236" s="207"/>
      <c r="BA236" s="207"/>
      <c r="BB236" s="207"/>
      <c r="BC236" s="207"/>
      <c r="BD236" s="207"/>
      <c r="BE236" s="207"/>
      <c r="BF236" s="207"/>
      <c r="BG236" s="207"/>
      <c r="BH236" s="207"/>
      <c r="BI236" s="207"/>
      <c r="BJ236" s="207"/>
      <c r="BK236" s="207"/>
      <c r="BL236" s="207"/>
      <c r="BM236" s="207"/>
      <c r="BN236" s="207"/>
      <c r="BO236" s="207"/>
      <c r="BP236" s="207"/>
      <c r="BQ236" s="207"/>
      <c r="BR236" s="207"/>
      <c r="BS236" s="207"/>
      <c r="BT236" s="207"/>
      <c r="BU236" s="211"/>
      <c r="BV236" s="207"/>
      <c r="BW236" s="207"/>
      <c r="BX236" s="207"/>
      <c r="BY236" s="207"/>
      <c r="BZ236" s="207"/>
      <c r="CA236" s="207"/>
      <c r="CB236" s="207"/>
      <c r="CC236" s="207"/>
      <c r="CD236" s="207"/>
      <c r="CE236" s="207"/>
      <c r="CF236" s="207"/>
      <c r="CG236" s="207"/>
      <c r="CH236" s="207"/>
      <c r="CI236" s="207"/>
      <c r="CJ236" s="207"/>
      <c r="CK236" s="207"/>
      <c r="CL236" s="207"/>
      <c r="CM236" s="207"/>
    </row>
    <row r="237" spans="1:91" ht="12" customHeight="1" x14ac:dyDescent="0.25">
      <c r="A237" s="206"/>
      <c r="B237" s="207"/>
      <c r="C237" s="207"/>
      <c r="D237" s="207"/>
      <c r="E237" s="207"/>
      <c r="F237" s="207"/>
      <c r="G237" s="207"/>
      <c r="H237" s="207"/>
      <c r="I237" s="207"/>
      <c r="J237" s="207"/>
      <c r="K237" s="207"/>
      <c r="L237" s="207"/>
      <c r="M237" s="207"/>
      <c r="N237" s="207"/>
      <c r="O237" s="207"/>
      <c r="P237" s="207"/>
      <c r="Q237" s="207"/>
      <c r="R237" s="207"/>
      <c r="S237" s="207"/>
      <c r="T237" s="207"/>
      <c r="U237" s="207"/>
      <c r="V237" s="207"/>
      <c r="W237" s="207"/>
      <c r="X237" s="207"/>
      <c r="Y237" s="207"/>
      <c r="Z237" s="207"/>
      <c r="AA237" s="208"/>
      <c r="AB237" s="208"/>
      <c r="AC237" s="209"/>
      <c r="AD237" s="209"/>
      <c r="AE237" s="209"/>
      <c r="AF237" s="209"/>
      <c r="AG237" s="209"/>
      <c r="AH237" s="209"/>
      <c r="AI237" s="209"/>
      <c r="AJ237" s="209"/>
      <c r="AK237" s="207"/>
      <c r="AL237" s="207"/>
      <c r="AM237" s="207"/>
      <c r="AN237" s="207"/>
      <c r="AO237" s="207"/>
      <c r="AP237" s="207"/>
      <c r="AQ237" s="207"/>
      <c r="AR237" s="207"/>
      <c r="AS237" s="207"/>
      <c r="AT237" s="207"/>
      <c r="AU237" s="207"/>
      <c r="AV237" s="207"/>
      <c r="AW237" s="207"/>
      <c r="AX237" s="207"/>
      <c r="AY237" s="207"/>
      <c r="AZ237" s="207"/>
      <c r="BA237" s="207"/>
      <c r="BB237" s="207"/>
      <c r="BC237" s="207"/>
      <c r="BD237" s="207"/>
      <c r="BE237" s="207"/>
      <c r="BF237" s="207"/>
      <c r="BG237" s="207"/>
      <c r="BH237" s="207"/>
      <c r="BI237" s="207"/>
      <c r="BJ237" s="207"/>
      <c r="BK237" s="207"/>
      <c r="BL237" s="207"/>
      <c r="BM237" s="207"/>
      <c r="BN237" s="207"/>
      <c r="BO237" s="207"/>
      <c r="BP237" s="207"/>
      <c r="BQ237" s="207"/>
      <c r="BR237" s="207"/>
      <c r="BS237" s="207"/>
      <c r="BT237" s="207"/>
      <c r="BU237" s="211"/>
      <c r="BV237" s="207"/>
      <c r="BW237" s="207"/>
      <c r="BX237" s="207"/>
      <c r="BY237" s="207"/>
      <c r="BZ237" s="207"/>
      <c r="CA237" s="207"/>
      <c r="CB237" s="207"/>
      <c r="CC237" s="207"/>
      <c r="CD237" s="207"/>
      <c r="CE237" s="207"/>
      <c r="CF237" s="207"/>
      <c r="CG237" s="207"/>
      <c r="CH237" s="207"/>
      <c r="CI237" s="207"/>
      <c r="CJ237" s="207"/>
      <c r="CK237" s="207"/>
      <c r="CL237" s="207"/>
      <c r="CM237" s="207"/>
    </row>
    <row r="238" spans="1:91" ht="12" customHeight="1" x14ac:dyDescent="0.25">
      <c r="A238" s="206"/>
      <c r="B238" s="207"/>
      <c r="C238" s="207"/>
      <c r="D238" s="207"/>
      <c r="E238" s="207"/>
      <c r="F238" s="207"/>
      <c r="G238" s="207"/>
      <c r="H238" s="207"/>
      <c r="I238" s="207"/>
      <c r="J238" s="207"/>
      <c r="K238" s="207"/>
      <c r="L238" s="207"/>
      <c r="M238" s="207"/>
      <c r="N238" s="207"/>
      <c r="O238" s="207"/>
      <c r="P238" s="207"/>
      <c r="Q238" s="207"/>
      <c r="R238" s="207"/>
      <c r="S238" s="207"/>
      <c r="T238" s="207"/>
      <c r="U238" s="207"/>
      <c r="V238" s="207"/>
      <c r="W238" s="207"/>
      <c r="X238" s="207"/>
      <c r="Y238" s="207"/>
      <c r="Z238" s="207"/>
      <c r="AA238" s="208"/>
      <c r="AB238" s="208"/>
      <c r="AC238" s="209"/>
      <c r="AD238" s="209"/>
      <c r="AE238" s="209"/>
      <c r="AF238" s="209"/>
      <c r="AG238" s="209"/>
      <c r="AH238" s="209"/>
      <c r="AI238" s="209"/>
      <c r="AJ238" s="209"/>
      <c r="AK238" s="207"/>
      <c r="AL238" s="207"/>
      <c r="AM238" s="207"/>
      <c r="AN238" s="207"/>
      <c r="AO238" s="207"/>
      <c r="AP238" s="207"/>
      <c r="AQ238" s="207"/>
      <c r="AR238" s="207"/>
      <c r="AS238" s="207"/>
      <c r="AT238" s="207"/>
      <c r="AU238" s="207"/>
      <c r="AV238" s="207"/>
      <c r="AW238" s="207"/>
      <c r="AX238" s="207"/>
      <c r="AY238" s="207"/>
      <c r="AZ238" s="207"/>
      <c r="BA238" s="207"/>
      <c r="BB238" s="207"/>
      <c r="BC238" s="207"/>
      <c r="BD238" s="207"/>
      <c r="BE238" s="207"/>
      <c r="BF238" s="207"/>
      <c r="BG238" s="207"/>
      <c r="BH238" s="207"/>
      <c r="BI238" s="207"/>
      <c r="BJ238" s="207"/>
      <c r="BK238" s="207"/>
      <c r="BL238" s="207"/>
      <c r="BM238" s="207"/>
      <c r="BN238" s="207"/>
      <c r="BO238" s="207"/>
      <c r="BP238" s="207"/>
      <c r="BQ238" s="207"/>
      <c r="BR238" s="207"/>
      <c r="BS238" s="207"/>
      <c r="BT238" s="207"/>
      <c r="BU238" s="211"/>
      <c r="BV238" s="207"/>
      <c r="BW238" s="207"/>
      <c r="BX238" s="207"/>
      <c r="BY238" s="207"/>
      <c r="BZ238" s="207"/>
      <c r="CA238" s="207"/>
      <c r="CB238" s="207"/>
      <c r="CC238" s="207"/>
      <c r="CD238" s="207"/>
      <c r="CE238" s="207"/>
      <c r="CF238" s="207"/>
      <c r="CG238" s="207"/>
      <c r="CH238" s="207"/>
      <c r="CI238" s="207"/>
      <c r="CJ238" s="207"/>
      <c r="CK238" s="207"/>
      <c r="CL238" s="207"/>
      <c r="CM238" s="207"/>
    </row>
    <row r="239" spans="1:91" ht="12" customHeight="1" x14ac:dyDescent="0.25">
      <c r="A239" s="206"/>
      <c r="B239" s="207"/>
      <c r="C239" s="207"/>
      <c r="D239" s="207"/>
      <c r="E239" s="207"/>
      <c r="F239" s="207"/>
      <c r="G239" s="207"/>
      <c r="H239" s="207"/>
      <c r="I239" s="207"/>
      <c r="J239" s="207"/>
      <c r="K239" s="207"/>
      <c r="L239" s="207"/>
      <c r="M239" s="207"/>
      <c r="N239" s="207"/>
      <c r="O239" s="207"/>
      <c r="P239" s="207"/>
      <c r="Q239" s="207"/>
      <c r="R239" s="207"/>
      <c r="S239" s="207"/>
      <c r="T239" s="207"/>
      <c r="U239" s="207"/>
      <c r="V239" s="207"/>
      <c r="W239" s="207"/>
      <c r="X239" s="207"/>
      <c r="Y239" s="207"/>
      <c r="Z239" s="207"/>
      <c r="AA239" s="208"/>
      <c r="AB239" s="208"/>
      <c r="AC239" s="209"/>
      <c r="AD239" s="209"/>
      <c r="AE239" s="209"/>
      <c r="AF239" s="209"/>
      <c r="AG239" s="209"/>
      <c r="AH239" s="209"/>
      <c r="AI239" s="209"/>
      <c r="AJ239" s="209"/>
      <c r="AK239" s="207"/>
      <c r="AL239" s="207"/>
      <c r="AM239" s="207"/>
      <c r="AN239" s="207"/>
      <c r="AO239" s="207"/>
      <c r="AP239" s="207"/>
      <c r="AQ239" s="207"/>
      <c r="AR239" s="207"/>
      <c r="AS239" s="207"/>
      <c r="AT239" s="207"/>
      <c r="AU239" s="207"/>
      <c r="AV239" s="207"/>
      <c r="AW239" s="207"/>
      <c r="AX239" s="207"/>
      <c r="AY239" s="207"/>
      <c r="AZ239" s="207"/>
      <c r="BA239" s="207"/>
      <c r="BB239" s="207"/>
      <c r="BC239" s="207"/>
      <c r="BD239" s="207"/>
      <c r="BE239" s="207"/>
      <c r="BF239" s="207"/>
      <c r="BG239" s="207"/>
      <c r="BH239" s="207"/>
      <c r="BI239" s="207"/>
      <c r="BJ239" s="207"/>
      <c r="BK239" s="207"/>
      <c r="BL239" s="207"/>
      <c r="BM239" s="207"/>
      <c r="BN239" s="207"/>
      <c r="BO239" s="207"/>
      <c r="BP239" s="207"/>
      <c r="BQ239" s="207"/>
      <c r="BR239" s="207"/>
      <c r="BS239" s="207"/>
      <c r="BT239" s="207"/>
      <c r="BU239" s="211"/>
      <c r="BV239" s="207"/>
      <c r="BW239" s="207"/>
      <c r="BX239" s="207"/>
      <c r="BY239" s="207"/>
      <c r="BZ239" s="207"/>
      <c r="CA239" s="207"/>
      <c r="CB239" s="207"/>
      <c r="CC239" s="207"/>
      <c r="CD239" s="207"/>
      <c r="CE239" s="207"/>
      <c r="CF239" s="207"/>
      <c r="CG239" s="207"/>
      <c r="CH239" s="207"/>
      <c r="CI239" s="207"/>
      <c r="CJ239" s="207"/>
      <c r="CK239" s="207"/>
      <c r="CL239" s="207"/>
      <c r="CM239" s="207"/>
    </row>
    <row r="240" spans="1:91" ht="12" customHeight="1" x14ac:dyDescent="0.25">
      <c r="A240" s="206"/>
      <c r="B240" s="207"/>
      <c r="C240" s="207"/>
      <c r="D240" s="207"/>
      <c r="E240" s="207"/>
      <c r="F240" s="207"/>
      <c r="G240" s="207"/>
      <c r="H240" s="207"/>
      <c r="I240" s="207"/>
      <c r="J240" s="207"/>
      <c r="K240" s="207"/>
      <c r="L240" s="207"/>
      <c r="M240" s="207"/>
      <c r="N240" s="207"/>
      <c r="O240" s="207"/>
      <c r="P240" s="207"/>
      <c r="Q240" s="207"/>
      <c r="R240" s="207"/>
      <c r="S240" s="207"/>
      <c r="T240" s="207"/>
      <c r="U240" s="207"/>
      <c r="V240" s="207"/>
      <c r="W240" s="207"/>
      <c r="X240" s="207"/>
      <c r="Y240" s="207"/>
      <c r="Z240" s="207"/>
      <c r="AA240" s="208"/>
      <c r="AB240" s="208"/>
      <c r="AC240" s="209"/>
      <c r="AD240" s="209"/>
      <c r="AE240" s="209"/>
      <c r="AF240" s="209"/>
      <c r="AG240" s="209"/>
      <c r="AH240" s="209"/>
      <c r="AI240" s="209"/>
      <c r="AJ240" s="209"/>
      <c r="AK240" s="207"/>
      <c r="AL240" s="207"/>
      <c r="AM240" s="207"/>
      <c r="AN240" s="207"/>
      <c r="AO240" s="207"/>
      <c r="AP240" s="207"/>
      <c r="AQ240" s="207"/>
      <c r="AR240" s="207"/>
      <c r="AS240" s="207"/>
      <c r="AT240" s="207"/>
      <c r="AU240" s="207"/>
      <c r="AV240" s="207"/>
      <c r="AW240" s="207"/>
      <c r="AX240" s="207"/>
      <c r="AY240" s="207"/>
      <c r="AZ240" s="207"/>
      <c r="BA240" s="207"/>
      <c r="BB240" s="207"/>
      <c r="BC240" s="207"/>
      <c r="BD240" s="207"/>
      <c r="BE240" s="207"/>
      <c r="BF240" s="207"/>
      <c r="BG240" s="207"/>
      <c r="BH240" s="207"/>
      <c r="BI240" s="207"/>
      <c r="BJ240" s="207"/>
      <c r="BK240" s="207"/>
      <c r="BL240" s="207"/>
      <c r="BM240" s="207"/>
      <c r="BN240" s="207"/>
      <c r="BO240" s="207"/>
      <c r="BP240" s="207"/>
      <c r="BQ240" s="207"/>
      <c r="BR240" s="207"/>
      <c r="BS240" s="207"/>
      <c r="BT240" s="207"/>
      <c r="BU240" s="211"/>
      <c r="BV240" s="207"/>
      <c r="BW240" s="207"/>
      <c r="BX240" s="207"/>
      <c r="BY240" s="207"/>
      <c r="BZ240" s="207"/>
      <c r="CA240" s="207"/>
      <c r="CB240" s="207"/>
      <c r="CC240" s="207"/>
      <c r="CD240" s="207"/>
      <c r="CE240" s="207"/>
      <c r="CF240" s="207"/>
      <c r="CG240" s="207"/>
      <c r="CH240" s="207"/>
      <c r="CI240" s="207"/>
      <c r="CJ240" s="207"/>
      <c r="CK240" s="207"/>
      <c r="CL240" s="207"/>
      <c r="CM240" s="207"/>
    </row>
    <row r="241" spans="1:91" ht="12" customHeight="1" x14ac:dyDescent="0.25">
      <c r="A241" s="206"/>
      <c r="B241" s="207"/>
      <c r="C241" s="207"/>
      <c r="D241" s="207"/>
      <c r="E241" s="207"/>
      <c r="F241" s="207"/>
      <c r="G241" s="207"/>
      <c r="H241" s="207"/>
      <c r="I241" s="207"/>
      <c r="J241" s="207"/>
      <c r="K241" s="207"/>
      <c r="L241" s="207"/>
      <c r="M241" s="207"/>
      <c r="N241" s="207"/>
      <c r="O241" s="207"/>
      <c r="P241" s="207"/>
      <c r="Q241" s="207"/>
      <c r="R241" s="207"/>
      <c r="S241" s="207"/>
      <c r="T241" s="207"/>
      <c r="U241" s="207"/>
      <c r="V241" s="207"/>
      <c r="W241" s="207"/>
      <c r="X241" s="207"/>
      <c r="Y241" s="207"/>
      <c r="Z241" s="207"/>
      <c r="AA241" s="208"/>
      <c r="AB241" s="208"/>
      <c r="AC241" s="209"/>
      <c r="AD241" s="209"/>
      <c r="AE241" s="209"/>
      <c r="AF241" s="209"/>
      <c r="AG241" s="209"/>
      <c r="AH241" s="209"/>
      <c r="AI241" s="209"/>
      <c r="AJ241" s="209"/>
      <c r="AK241" s="207"/>
      <c r="AL241" s="207"/>
      <c r="AM241" s="207"/>
      <c r="AN241" s="207"/>
      <c r="AO241" s="207"/>
      <c r="AP241" s="207"/>
      <c r="AQ241" s="207"/>
      <c r="AR241" s="207"/>
      <c r="AS241" s="207"/>
      <c r="AT241" s="207"/>
      <c r="AU241" s="207"/>
      <c r="AV241" s="207"/>
      <c r="AW241" s="207"/>
      <c r="AX241" s="207"/>
      <c r="AY241" s="207"/>
      <c r="AZ241" s="207"/>
      <c r="BA241" s="207"/>
      <c r="BB241" s="207"/>
      <c r="BC241" s="207"/>
      <c r="BD241" s="207"/>
      <c r="BE241" s="207"/>
      <c r="BF241" s="207"/>
      <c r="BG241" s="207"/>
      <c r="BH241" s="207"/>
      <c r="BI241" s="207"/>
      <c r="BJ241" s="207"/>
      <c r="BK241" s="207"/>
      <c r="BL241" s="207"/>
      <c r="BM241" s="207"/>
      <c r="BN241" s="207"/>
      <c r="BO241" s="207"/>
      <c r="BP241" s="207"/>
      <c r="BQ241" s="207"/>
      <c r="BR241" s="207"/>
      <c r="BS241" s="207"/>
      <c r="BT241" s="207"/>
      <c r="BU241" s="211"/>
      <c r="BV241" s="207"/>
      <c r="BW241" s="207"/>
      <c r="BX241" s="207"/>
      <c r="BY241" s="207"/>
      <c r="BZ241" s="207"/>
      <c r="CA241" s="207"/>
      <c r="CB241" s="207"/>
      <c r="CC241" s="207"/>
      <c r="CD241" s="207"/>
      <c r="CE241" s="207"/>
      <c r="CF241" s="207"/>
      <c r="CG241" s="207"/>
      <c r="CH241" s="207"/>
      <c r="CI241" s="207"/>
      <c r="CJ241" s="207"/>
      <c r="CK241" s="207"/>
      <c r="CL241" s="207"/>
      <c r="CM241" s="207"/>
    </row>
    <row r="242" spans="1:91" ht="12" customHeight="1" x14ac:dyDescent="0.25">
      <c r="A242" s="206"/>
      <c r="B242" s="207"/>
      <c r="C242" s="207"/>
      <c r="D242" s="207"/>
      <c r="E242" s="207"/>
      <c r="F242" s="207"/>
      <c r="G242" s="207"/>
      <c r="H242" s="207"/>
      <c r="I242" s="207"/>
      <c r="J242" s="207"/>
      <c r="K242" s="207"/>
      <c r="L242" s="207"/>
      <c r="M242" s="207"/>
      <c r="N242" s="207"/>
      <c r="O242" s="207"/>
      <c r="P242" s="207"/>
      <c r="Q242" s="207"/>
      <c r="R242" s="207"/>
      <c r="S242" s="207"/>
      <c r="T242" s="207"/>
      <c r="U242" s="207"/>
      <c r="V242" s="207"/>
      <c r="W242" s="207"/>
      <c r="X242" s="207"/>
      <c r="Y242" s="207"/>
      <c r="Z242" s="207"/>
      <c r="AA242" s="208"/>
      <c r="AB242" s="208"/>
      <c r="AC242" s="209"/>
      <c r="AD242" s="209"/>
      <c r="AE242" s="209"/>
      <c r="AF242" s="209"/>
      <c r="AG242" s="209"/>
      <c r="AH242" s="209"/>
      <c r="AI242" s="209"/>
      <c r="AJ242" s="209"/>
      <c r="AK242" s="207"/>
      <c r="AL242" s="207"/>
      <c r="AM242" s="207"/>
      <c r="AN242" s="207"/>
      <c r="AO242" s="207"/>
      <c r="AP242" s="207"/>
      <c r="AQ242" s="207"/>
      <c r="AR242" s="207"/>
      <c r="AS242" s="207"/>
      <c r="AT242" s="207"/>
      <c r="AU242" s="207"/>
      <c r="AV242" s="207"/>
      <c r="AW242" s="207"/>
      <c r="AX242" s="207"/>
      <c r="AY242" s="207"/>
      <c r="AZ242" s="207"/>
      <c r="BA242" s="207"/>
      <c r="BB242" s="207"/>
      <c r="BC242" s="207"/>
      <c r="BD242" s="207"/>
      <c r="BE242" s="207"/>
      <c r="BF242" s="207"/>
      <c r="BG242" s="207"/>
      <c r="BH242" s="207"/>
      <c r="BI242" s="207"/>
      <c r="BJ242" s="207"/>
      <c r="BK242" s="207"/>
      <c r="BL242" s="207"/>
      <c r="BM242" s="207"/>
      <c r="BN242" s="207"/>
      <c r="BO242" s="207"/>
      <c r="BP242" s="207"/>
      <c r="BQ242" s="207"/>
      <c r="BR242" s="207"/>
      <c r="BS242" s="207"/>
      <c r="BT242" s="207"/>
      <c r="BU242" s="211"/>
      <c r="BV242" s="207"/>
      <c r="BW242" s="207"/>
      <c r="BX242" s="207"/>
      <c r="BY242" s="207"/>
      <c r="BZ242" s="207"/>
      <c r="CA242" s="207"/>
      <c r="CB242" s="207"/>
      <c r="CC242" s="207"/>
      <c r="CD242" s="207"/>
      <c r="CE242" s="207"/>
      <c r="CF242" s="207"/>
      <c r="CG242" s="207"/>
      <c r="CH242" s="207"/>
      <c r="CI242" s="207"/>
      <c r="CJ242" s="207"/>
      <c r="CK242" s="207"/>
      <c r="CL242" s="207"/>
      <c r="CM242" s="207"/>
    </row>
    <row r="243" spans="1:91" ht="12" customHeight="1" x14ac:dyDescent="0.25">
      <c r="A243" s="206"/>
      <c r="B243" s="207"/>
      <c r="C243" s="207"/>
      <c r="D243" s="207"/>
      <c r="E243" s="207"/>
      <c r="F243" s="207"/>
      <c r="G243" s="207"/>
      <c r="H243" s="207"/>
      <c r="I243" s="207"/>
      <c r="J243" s="207"/>
      <c r="K243" s="207"/>
      <c r="L243" s="207"/>
      <c r="M243" s="207"/>
      <c r="N243" s="207"/>
      <c r="O243" s="207"/>
      <c r="P243" s="207"/>
      <c r="Q243" s="207"/>
      <c r="R243" s="207"/>
      <c r="S243" s="207"/>
      <c r="T243" s="207"/>
      <c r="U243" s="207"/>
      <c r="V243" s="207"/>
      <c r="W243" s="207"/>
      <c r="X243" s="207"/>
      <c r="Y243" s="207"/>
      <c r="Z243" s="207"/>
      <c r="AA243" s="208"/>
      <c r="AB243" s="208"/>
      <c r="AC243" s="209"/>
      <c r="AD243" s="209"/>
      <c r="AE243" s="209"/>
      <c r="AF243" s="209"/>
      <c r="AG243" s="209"/>
      <c r="AH243" s="209"/>
      <c r="AI243" s="209"/>
      <c r="AJ243" s="209"/>
      <c r="AK243" s="207"/>
      <c r="AL243" s="207"/>
      <c r="AM243" s="207"/>
      <c r="AN243" s="207"/>
      <c r="AO243" s="207"/>
      <c r="AP243" s="207"/>
      <c r="AQ243" s="207"/>
      <c r="AR243" s="207"/>
      <c r="AS243" s="207"/>
      <c r="AT243" s="207"/>
      <c r="AU243" s="207"/>
      <c r="AV243" s="207"/>
      <c r="AW243" s="207"/>
      <c r="AX243" s="207"/>
      <c r="AY243" s="207"/>
      <c r="AZ243" s="207"/>
      <c r="BA243" s="207"/>
      <c r="BB243" s="207"/>
      <c r="BC243" s="207"/>
      <c r="BD243" s="207"/>
      <c r="BE243" s="207"/>
      <c r="BF243" s="207"/>
      <c r="BG243" s="207"/>
      <c r="BH243" s="207"/>
      <c r="BI243" s="207"/>
      <c r="BJ243" s="207"/>
      <c r="BK243" s="207"/>
      <c r="BL243" s="207"/>
      <c r="BM243" s="207"/>
      <c r="BN243" s="207"/>
      <c r="BO243" s="207"/>
      <c r="BP243" s="207"/>
      <c r="BQ243" s="207"/>
      <c r="BR243" s="207"/>
      <c r="BS243" s="207"/>
      <c r="BT243" s="207"/>
      <c r="BU243" s="211"/>
      <c r="BV243" s="207"/>
      <c r="BW243" s="207"/>
      <c r="BX243" s="207"/>
      <c r="BY243" s="207"/>
      <c r="BZ243" s="207"/>
      <c r="CA243" s="207"/>
      <c r="CB243" s="207"/>
      <c r="CC243" s="207"/>
      <c r="CD243" s="207"/>
      <c r="CE243" s="207"/>
      <c r="CF243" s="207"/>
      <c r="CG243" s="207"/>
      <c r="CH243" s="207"/>
      <c r="CI243" s="207"/>
      <c r="CJ243" s="207"/>
      <c r="CK243" s="207"/>
      <c r="CL243" s="207"/>
      <c r="CM243" s="207"/>
    </row>
    <row r="244" spans="1:91" ht="12" customHeight="1" x14ac:dyDescent="0.25">
      <c r="A244" s="206"/>
      <c r="B244" s="207"/>
      <c r="C244" s="207"/>
      <c r="D244" s="207"/>
      <c r="E244" s="207"/>
      <c r="F244" s="207"/>
      <c r="G244" s="207"/>
      <c r="H244" s="207"/>
      <c r="I244" s="207"/>
      <c r="J244" s="207"/>
      <c r="K244" s="207"/>
      <c r="L244" s="207"/>
      <c r="M244" s="207"/>
      <c r="N244" s="207"/>
      <c r="O244" s="207"/>
      <c r="P244" s="207"/>
      <c r="Q244" s="207"/>
      <c r="R244" s="207"/>
      <c r="S244" s="207"/>
      <c r="T244" s="207"/>
      <c r="U244" s="207"/>
      <c r="V244" s="207"/>
      <c r="W244" s="207"/>
      <c r="X244" s="207"/>
      <c r="Y244" s="207"/>
      <c r="Z244" s="207"/>
      <c r="AA244" s="208"/>
      <c r="AB244" s="208"/>
      <c r="AC244" s="209"/>
      <c r="AD244" s="209"/>
      <c r="AE244" s="209"/>
      <c r="AF244" s="209"/>
      <c r="AG244" s="209"/>
      <c r="AH244" s="209"/>
      <c r="AI244" s="209"/>
      <c r="AJ244" s="209"/>
      <c r="AK244" s="207"/>
      <c r="AL244" s="207"/>
      <c r="AM244" s="207"/>
      <c r="AN244" s="207"/>
      <c r="AO244" s="207"/>
      <c r="AP244" s="207"/>
      <c r="AQ244" s="207"/>
      <c r="AR244" s="207"/>
      <c r="AS244" s="207"/>
      <c r="AT244" s="207"/>
      <c r="AU244" s="207"/>
      <c r="AV244" s="207"/>
      <c r="AW244" s="207"/>
      <c r="AX244" s="207"/>
      <c r="AY244" s="207"/>
      <c r="AZ244" s="207"/>
      <c r="BA244" s="207"/>
      <c r="BB244" s="207"/>
      <c r="BC244" s="207"/>
      <c r="BD244" s="207"/>
      <c r="BE244" s="207"/>
      <c r="BF244" s="207"/>
      <c r="BG244" s="207"/>
      <c r="BH244" s="207"/>
      <c r="BI244" s="207"/>
      <c r="BJ244" s="207"/>
      <c r="BK244" s="207"/>
      <c r="BL244" s="207"/>
      <c r="BM244" s="207"/>
      <c r="BN244" s="207"/>
      <c r="BO244" s="207"/>
      <c r="BP244" s="207"/>
      <c r="BQ244" s="207"/>
      <c r="BR244" s="207"/>
      <c r="BS244" s="207"/>
      <c r="BT244" s="207"/>
      <c r="BU244" s="211"/>
      <c r="BV244" s="207"/>
      <c r="BW244" s="207"/>
      <c r="BX244" s="207"/>
      <c r="BY244" s="207"/>
      <c r="BZ244" s="207"/>
      <c r="CA244" s="207"/>
      <c r="CB244" s="207"/>
      <c r="CC244" s="207"/>
      <c r="CD244" s="207"/>
      <c r="CE244" s="207"/>
      <c r="CF244" s="207"/>
      <c r="CG244" s="207"/>
      <c r="CH244" s="207"/>
      <c r="CI244" s="207"/>
      <c r="CJ244" s="207"/>
      <c r="CK244" s="207"/>
      <c r="CL244" s="207"/>
      <c r="CM244" s="207"/>
    </row>
    <row r="245" spans="1:91" ht="12" customHeight="1" x14ac:dyDescent="0.25">
      <c r="A245" s="206"/>
      <c r="B245" s="207"/>
      <c r="C245" s="207"/>
      <c r="D245" s="207"/>
      <c r="E245" s="207"/>
      <c r="F245" s="207"/>
      <c r="G245" s="207"/>
      <c r="H245" s="207"/>
      <c r="I245" s="207"/>
      <c r="J245" s="207"/>
      <c r="K245" s="207"/>
      <c r="L245" s="207"/>
      <c r="M245" s="207"/>
      <c r="N245" s="207"/>
      <c r="O245" s="207"/>
      <c r="P245" s="207"/>
      <c r="Q245" s="207"/>
      <c r="R245" s="207"/>
      <c r="S245" s="207"/>
      <c r="T245" s="207"/>
      <c r="U245" s="207"/>
      <c r="V245" s="207"/>
      <c r="W245" s="207"/>
      <c r="X245" s="207"/>
      <c r="Y245" s="207"/>
      <c r="Z245" s="207"/>
      <c r="AA245" s="208"/>
      <c r="AB245" s="208"/>
      <c r="AC245" s="209"/>
      <c r="AD245" s="209"/>
      <c r="AE245" s="209"/>
      <c r="AF245" s="209"/>
      <c r="AG245" s="209"/>
      <c r="AH245" s="209"/>
      <c r="AI245" s="209"/>
      <c r="AJ245" s="209"/>
      <c r="AK245" s="207"/>
      <c r="AL245" s="207"/>
      <c r="AM245" s="207"/>
      <c r="AN245" s="207"/>
      <c r="AO245" s="207"/>
      <c r="AP245" s="207"/>
      <c r="AQ245" s="207"/>
      <c r="AR245" s="207"/>
      <c r="AS245" s="207"/>
      <c r="AT245" s="207"/>
      <c r="AU245" s="207"/>
      <c r="AV245" s="207"/>
      <c r="AW245" s="207"/>
      <c r="AX245" s="207"/>
      <c r="AY245" s="207"/>
      <c r="AZ245" s="207"/>
      <c r="BA245" s="207"/>
      <c r="BB245" s="207"/>
      <c r="BC245" s="207"/>
      <c r="BD245" s="207"/>
      <c r="BE245" s="207"/>
      <c r="BF245" s="207"/>
      <c r="BG245" s="207"/>
      <c r="BH245" s="207"/>
      <c r="BI245" s="207"/>
      <c r="BJ245" s="207"/>
      <c r="BK245" s="207"/>
      <c r="BL245" s="207"/>
      <c r="BM245" s="207"/>
      <c r="BN245" s="207"/>
      <c r="BO245" s="207"/>
      <c r="BP245" s="207"/>
      <c r="BQ245" s="207"/>
      <c r="BR245" s="207"/>
      <c r="BS245" s="207"/>
      <c r="BT245" s="207"/>
      <c r="BU245" s="211"/>
      <c r="BV245" s="207"/>
      <c r="BW245" s="207"/>
      <c r="BX245" s="207"/>
      <c r="BY245" s="207"/>
      <c r="BZ245" s="207"/>
      <c r="CA245" s="207"/>
      <c r="CB245" s="207"/>
      <c r="CC245" s="207"/>
      <c r="CD245" s="207"/>
      <c r="CE245" s="207"/>
      <c r="CF245" s="207"/>
      <c r="CG245" s="207"/>
      <c r="CH245" s="207"/>
      <c r="CI245" s="207"/>
      <c r="CJ245" s="207"/>
      <c r="CK245" s="207"/>
      <c r="CL245" s="207"/>
      <c r="CM245" s="207"/>
    </row>
    <row r="246" spans="1:91" ht="12" customHeight="1" x14ac:dyDescent="0.25">
      <c r="A246" s="206"/>
      <c r="B246" s="207"/>
      <c r="C246" s="207"/>
      <c r="D246" s="207"/>
      <c r="E246" s="207"/>
      <c r="F246" s="207"/>
      <c r="G246" s="207"/>
      <c r="H246" s="207"/>
      <c r="I246" s="207"/>
      <c r="J246" s="207"/>
      <c r="K246" s="207"/>
      <c r="L246" s="207"/>
      <c r="M246" s="207"/>
      <c r="N246" s="207"/>
      <c r="O246" s="207"/>
      <c r="P246" s="207"/>
      <c r="Q246" s="207"/>
      <c r="R246" s="207"/>
      <c r="S246" s="207"/>
      <c r="T246" s="207"/>
      <c r="U246" s="207"/>
      <c r="V246" s="207"/>
      <c r="W246" s="207"/>
      <c r="X246" s="207"/>
      <c r="Y246" s="207"/>
      <c r="Z246" s="207"/>
      <c r="AA246" s="208"/>
      <c r="AB246" s="208"/>
      <c r="AC246" s="209"/>
      <c r="AD246" s="209"/>
      <c r="AE246" s="209"/>
      <c r="AF246" s="209"/>
      <c r="AG246" s="209"/>
      <c r="AH246" s="209"/>
      <c r="AI246" s="209"/>
      <c r="AJ246" s="209"/>
      <c r="AK246" s="207"/>
      <c r="AL246" s="207"/>
      <c r="AM246" s="207"/>
      <c r="AN246" s="207"/>
      <c r="AO246" s="207"/>
      <c r="AP246" s="207"/>
      <c r="AQ246" s="207"/>
      <c r="AR246" s="207"/>
      <c r="AS246" s="207"/>
      <c r="AT246" s="207"/>
      <c r="AU246" s="207"/>
      <c r="AV246" s="207"/>
      <c r="AW246" s="207"/>
      <c r="AX246" s="207"/>
      <c r="AY246" s="207"/>
      <c r="AZ246" s="207"/>
      <c r="BA246" s="207"/>
      <c r="BB246" s="207"/>
      <c r="BC246" s="207"/>
      <c r="BD246" s="207"/>
      <c r="BE246" s="207"/>
      <c r="BF246" s="207"/>
      <c r="BG246" s="207"/>
      <c r="BH246" s="207"/>
      <c r="BI246" s="207"/>
      <c r="BJ246" s="207"/>
      <c r="BK246" s="207"/>
      <c r="BL246" s="207"/>
      <c r="BM246" s="207"/>
      <c r="BN246" s="207"/>
      <c r="BO246" s="207"/>
      <c r="BP246" s="207"/>
      <c r="BQ246" s="207"/>
      <c r="BR246" s="207"/>
      <c r="BS246" s="207"/>
      <c r="BT246" s="207"/>
      <c r="BU246" s="211"/>
      <c r="BV246" s="207"/>
      <c r="BW246" s="207"/>
      <c r="BX246" s="207"/>
      <c r="BY246" s="207"/>
      <c r="BZ246" s="207"/>
      <c r="CA246" s="207"/>
      <c r="CB246" s="207"/>
      <c r="CC246" s="207"/>
      <c r="CD246" s="207"/>
      <c r="CE246" s="207"/>
      <c r="CF246" s="207"/>
      <c r="CG246" s="207"/>
      <c r="CH246" s="207"/>
      <c r="CI246" s="207"/>
      <c r="CJ246" s="207"/>
      <c r="CK246" s="207"/>
      <c r="CL246" s="207"/>
      <c r="CM246" s="207"/>
    </row>
    <row r="247" spans="1:91" ht="12" customHeight="1" x14ac:dyDescent="0.25">
      <c r="A247" s="206"/>
      <c r="B247" s="207"/>
      <c r="C247" s="207"/>
      <c r="D247" s="207"/>
      <c r="E247" s="207"/>
      <c r="F247" s="207"/>
      <c r="G247" s="207"/>
      <c r="H247" s="207"/>
      <c r="I247" s="207"/>
      <c r="J247" s="207"/>
      <c r="K247" s="207"/>
      <c r="L247" s="207"/>
      <c r="M247" s="207"/>
      <c r="N247" s="207"/>
      <c r="O247" s="207"/>
      <c r="P247" s="207"/>
      <c r="Q247" s="207"/>
      <c r="R247" s="207"/>
      <c r="S247" s="207"/>
      <c r="T247" s="207"/>
      <c r="U247" s="207"/>
      <c r="V247" s="207"/>
      <c r="W247" s="207"/>
      <c r="X247" s="207"/>
      <c r="Y247" s="207"/>
      <c r="Z247" s="207"/>
      <c r="AA247" s="208"/>
      <c r="AB247" s="208"/>
      <c r="AC247" s="209"/>
      <c r="AD247" s="209"/>
      <c r="AE247" s="209"/>
      <c r="AF247" s="209"/>
      <c r="AG247" s="209"/>
      <c r="AH247" s="209"/>
      <c r="AI247" s="209"/>
      <c r="AJ247" s="209"/>
      <c r="AK247" s="207"/>
      <c r="AL247" s="207"/>
      <c r="AM247" s="207"/>
      <c r="AN247" s="207"/>
      <c r="AO247" s="207"/>
      <c r="AP247" s="207"/>
      <c r="AQ247" s="207"/>
      <c r="AR247" s="207"/>
      <c r="AS247" s="207"/>
      <c r="AT247" s="207"/>
      <c r="AU247" s="207"/>
      <c r="AV247" s="207"/>
      <c r="AW247" s="207"/>
      <c r="AX247" s="207"/>
      <c r="AY247" s="207"/>
      <c r="AZ247" s="207"/>
      <c r="BA247" s="207"/>
      <c r="BB247" s="207"/>
      <c r="BC247" s="207"/>
      <c r="BD247" s="207"/>
      <c r="BE247" s="207"/>
      <c r="BF247" s="207"/>
      <c r="BG247" s="207"/>
      <c r="BH247" s="207"/>
      <c r="BI247" s="207"/>
      <c r="BJ247" s="207"/>
      <c r="BK247" s="207"/>
      <c r="BL247" s="207"/>
      <c r="BM247" s="207"/>
      <c r="BN247" s="207"/>
      <c r="BO247" s="207"/>
      <c r="BP247" s="207"/>
      <c r="BQ247" s="207"/>
      <c r="BR247" s="207"/>
      <c r="BS247" s="207"/>
      <c r="BT247" s="207"/>
      <c r="BU247" s="211"/>
      <c r="BV247" s="207"/>
      <c r="BW247" s="207"/>
      <c r="BX247" s="207"/>
      <c r="BY247" s="207"/>
      <c r="BZ247" s="207"/>
      <c r="CA247" s="207"/>
      <c r="CB247" s="207"/>
      <c r="CC247" s="207"/>
      <c r="CD247" s="207"/>
      <c r="CE247" s="207"/>
      <c r="CF247" s="207"/>
      <c r="CG247" s="207"/>
      <c r="CH247" s="207"/>
      <c r="CI247" s="207"/>
      <c r="CJ247" s="207"/>
      <c r="CK247" s="207"/>
      <c r="CL247" s="207"/>
      <c r="CM247" s="207"/>
    </row>
    <row r="248" spans="1:91" ht="12" customHeight="1" x14ac:dyDescent="0.25">
      <c r="A248" s="206"/>
      <c r="B248" s="207"/>
      <c r="C248" s="207"/>
      <c r="D248" s="207"/>
      <c r="E248" s="207"/>
      <c r="F248" s="207"/>
      <c r="G248" s="207"/>
      <c r="H248" s="207"/>
      <c r="I248" s="207"/>
      <c r="J248" s="207"/>
      <c r="K248" s="207"/>
      <c r="L248" s="207"/>
      <c r="M248" s="207"/>
      <c r="N248" s="207"/>
      <c r="O248" s="207"/>
      <c r="P248" s="207"/>
      <c r="Q248" s="207"/>
      <c r="R248" s="207"/>
      <c r="S248" s="207"/>
      <c r="T248" s="207"/>
      <c r="U248" s="207"/>
      <c r="V248" s="207"/>
      <c r="W248" s="207"/>
      <c r="X248" s="207"/>
      <c r="Y248" s="207"/>
      <c r="Z248" s="207"/>
      <c r="AA248" s="208"/>
      <c r="AB248" s="208"/>
      <c r="AC248" s="209"/>
      <c r="AD248" s="209"/>
      <c r="AE248" s="209"/>
      <c r="AF248" s="209"/>
      <c r="AG248" s="209"/>
      <c r="AH248" s="209"/>
      <c r="AI248" s="209"/>
      <c r="AJ248" s="209"/>
      <c r="AK248" s="207"/>
      <c r="AL248" s="207"/>
      <c r="AM248" s="207"/>
      <c r="AN248" s="207"/>
      <c r="AO248" s="207"/>
      <c r="AP248" s="207"/>
      <c r="AQ248" s="207"/>
      <c r="AR248" s="207"/>
      <c r="AS248" s="207"/>
      <c r="AT248" s="207"/>
      <c r="AU248" s="207"/>
      <c r="AV248" s="207"/>
      <c r="AW248" s="207"/>
      <c r="AX248" s="207"/>
      <c r="AY248" s="207"/>
      <c r="AZ248" s="207"/>
      <c r="BA248" s="207"/>
      <c r="BB248" s="207"/>
      <c r="BC248" s="207"/>
      <c r="BD248" s="207"/>
      <c r="BE248" s="207"/>
      <c r="BF248" s="207"/>
      <c r="BG248" s="207"/>
      <c r="BH248" s="207"/>
      <c r="BI248" s="207"/>
      <c r="BJ248" s="207"/>
      <c r="BK248" s="207"/>
      <c r="BL248" s="207"/>
      <c r="BM248" s="207"/>
      <c r="BN248" s="207"/>
      <c r="BO248" s="207"/>
      <c r="BP248" s="207"/>
      <c r="BQ248" s="207"/>
      <c r="BR248" s="207"/>
      <c r="BS248" s="207"/>
      <c r="BT248" s="207"/>
      <c r="BU248" s="211"/>
      <c r="BV248" s="207"/>
      <c r="BW248" s="207"/>
      <c r="BX248" s="207"/>
      <c r="BY248" s="207"/>
      <c r="BZ248" s="207"/>
      <c r="CA248" s="207"/>
      <c r="CB248" s="207"/>
      <c r="CC248" s="207"/>
      <c r="CD248" s="207"/>
      <c r="CE248" s="207"/>
      <c r="CF248" s="207"/>
      <c r="CG248" s="207"/>
      <c r="CH248" s="207"/>
      <c r="CI248" s="207"/>
      <c r="CJ248" s="207"/>
      <c r="CK248" s="207"/>
      <c r="CL248" s="207"/>
      <c r="CM248" s="207"/>
    </row>
    <row r="249" spans="1:91" ht="12" customHeight="1" x14ac:dyDescent="0.25">
      <c r="A249" s="206"/>
      <c r="B249" s="207"/>
      <c r="C249" s="207"/>
      <c r="D249" s="207"/>
      <c r="E249" s="207"/>
      <c r="F249" s="207"/>
      <c r="G249" s="207"/>
      <c r="H249" s="207"/>
      <c r="I249" s="207"/>
      <c r="J249" s="207"/>
      <c r="K249" s="207"/>
      <c r="L249" s="207"/>
      <c r="M249" s="207"/>
      <c r="N249" s="207"/>
      <c r="O249" s="207"/>
      <c r="P249" s="207"/>
      <c r="Q249" s="207"/>
      <c r="R249" s="207"/>
      <c r="S249" s="207"/>
      <c r="T249" s="207"/>
      <c r="U249" s="207"/>
      <c r="V249" s="207"/>
      <c r="W249" s="207"/>
      <c r="X249" s="207"/>
      <c r="Y249" s="207"/>
      <c r="Z249" s="207"/>
      <c r="AA249" s="208"/>
      <c r="AB249" s="208"/>
      <c r="AC249" s="209"/>
      <c r="AD249" s="209"/>
      <c r="AE249" s="209"/>
      <c r="AF249" s="209"/>
      <c r="AG249" s="209"/>
      <c r="AH249" s="209"/>
      <c r="AI249" s="209"/>
      <c r="AJ249" s="209"/>
      <c r="AK249" s="207"/>
      <c r="AL249" s="207"/>
      <c r="AM249" s="207"/>
      <c r="AN249" s="207"/>
      <c r="AO249" s="207"/>
      <c r="AP249" s="207"/>
      <c r="AQ249" s="207"/>
      <c r="AR249" s="207"/>
      <c r="AS249" s="207"/>
      <c r="AT249" s="207"/>
      <c r="AU249" s="207"/>
      <c r="AV249" s="207"/>
      <c r="AW249" s="207"/>
      <c r="AX249" s="207"/>
      <c r="AY249" s="207"/>
      <c r="AZ249" s="207"/>
      <c r="BA249" s="207"/>
      <c r="BB249" s="207"/>
      <c r="BC249" s="207"/>
      <c r="BD249" s="207"/>
      <c r="BE249" s="207"/>
      <c r="BF249" s="207"/>
      <c r="BG249" s="207"/>
      <c r="BH249" s="207"/>
      <c r="BI249" s="207"/>
      <c r="BJ249" s="207"/>
      <c r="BK249" s="207"/>
      <c r="BL249" s="207"/>
      <c r="BM249" s="207"/>
      <c r="BN249" s="207"/>
      <c r="BO249" s="207"/>
      <c r="BP249" s="207"/>
      <c r="BQ249" s="207"/>
      <c r="BR249" s="207"/>
      <c r="BS249" s="207"/>
      <c r="BT249" s="207"/>
      <c r="BU249" s="211"/>
      <c r="BV249" s="207"/>
      <c r="BW249" s="207"/>
      <c r="BX249" s="207"/>
      <c r="BY249" s="207"/>
      <c r="BZ249" s="207"/>
      <c r="CA249" s="207"/>
      <c r="CB249" s="207"/>
      <c r="CC249" s="207"/>
      <c r="CD249" s="207"/>
      <c r="CE249" s="207"/>
      <c r="CF249" s="207"/>
      <c r="CG249" s="207"/>
      <c r="CH249" s="207"/>
      <c r="CI249" s="207"/>
      <c r="CJ249" s="207"/>
      <c r="CK249" s="207"/>
      <c r="CL249" s="207"/>
      <c r="CM249" s="207"/>
    </row>
    <row r="250" spans="1:91" ht="12" customHeight="1" x14ac:dyDescent="0.25">
      <c r="A250" s="206"/>
      <c r="B250" s="207"/>
      <c r="C250" s="207"/>
      <c r="D250" s="207"/>
      <c r="E250" s="207"/>
      <c r="F250" s="207"/>
      <c r="G250" s="207"/>
      <c r="H250" s="207"/>
      <c r="I250" s="207"/>
      <c r="J250" s="207"/>
      <c r="K250" s="207"/>
      <c r="L250" s="207"/>
      <c r="M250" s="207"/>
      <c r="N250" s="207"/>
      <c r="O250" s="207"/>
      <c r="P250" s="207"/>
      <c r="Q250" s="207"/>
      <c r="R250" s="207"/>
      <c r="S250" s="207"/>
      <c r="T250" s="207"/>
      <c r="U250" s="207"/>
      <c r="V250" s="207"/>
      <c r="W250" s="207"/>
      <c r="X250" s="207"/>
      <c r="Y250" s="207"/>
      <c r="Z250" s="207"/>
      <c r="AA250" s="208"/>
      <c r="AB250" s="208"/>
      <c r="AC250" s="209"/>
      <c r="AD250" s="209"/>
      <c r="AE250" s="209"/>
      <c r="AF250" s="209"/>
      <c r="AG250" s="209"/>
      <c r="AH250" s="209"/>
      <c r="AI250" s="209"/>
      <c r="AJ250" s="209"/>
      <c r="AK250" s="207"/>
      <c r="AL250" s="207"/>
      <c r="AM250" s="207"/>
      <c r="AN250" s="207"/>
      <c r="AO250" s="207"/>
      <c r="AP250" s="207"/>
      <c r="AQ250" s="207"/>
      <c r="AR250" s="207"/>
      <c r="AS250" s="207"/>
      <c r="AT250" s="207"/>
      <c r="AU250" s="207"/>
      <c r="AV250" s="207"/>
      <c r="AW250" s="207"/>
      <c r="AX250" s="207"/>
      <c r="AY250" s="207"/>
      <c r="AZ250" s="207"/>
      <c r="BA250" s="207"/>
      <c r="BB250" s="207"/>
      <c r="BC250" s="207"/>
      <c r="BD250" s="207"/>
      <c r="BE250" s="207"/>
      <c r="BF250" s="207"/>
      <c r="BG250" s="207"/>
      <c r="BH250" s="207"/>
      <c r="BI250" s="207"/>
      <c r="BJ250" s="207"/>
      <c r="BK250" s="207"/>
      <c r="BL250" s="207"/>
      <c r="BM250" s="207"/>
      <c r="BN250" s="207"/>
      <c r="BO250" s="207"/>
      <c r="BP250" s="207"/>
      <c r="BQ250" s="207"/>
      <c r="BR250" s="207"/>
      <c r="BS250" s="207"/>
      <c r="BT250" s="207"/>
      <c r="BU250" s="211"/>
      <c r="BV250" s="207"/>
      <c r="BW250" s="207"/>
      <c r="BX250" s="207"/>
      <c r="BY250" s="207"/>
      <c r="BZ250" s="207"/>
      <c r="CA250" s="207"/>
      <c r="CB250" s="207"/>
      <c r="CC250" s="207"/>
      <c r="CD250" s="207"/>
      <c r="CE250" s="207"/>
      <c r="CF250" s="207"/>
      <c r="CG250" s="207"/>
      <c r="CH250" s="207"/>
      <c r="CI250" s="207"/>
      <c r="CJ250" s="207"/>
      <c r="CK250" s="207"/>
      <c r="CL250" s="207"/>
      <c r="CM250" s="207"/>
    </row>
    <row r="251" spans="1:91" ht="12" customHeight="1" x14ac:dyDescent="0.25">
      <c r="A251" s="206"/>
      <c r="B251" s="207"/>
      <c r="C251" s="207"/>
      <c r="D251" s="207"/>
      <c r="E251" s="207"/>
      <c r="F251" s="207"/>
      <c r="G251" s="207"/>
      <c r="H251" s="207"/>
      <c r="I251" s="207"/>
      <c r="J251" s="207"/>
      <c r="K251" s="207"/>
      <c r="L251" s="207"/>
      <c r="M251" s="207"/>
      <c r="N251" s="207"/>
      <c r="O251" s="207"/>
      <c r="P251" s="207"/>
      <c r="Q251" s="207"/>
      <c r="R251" s="207"/>
      <c r="S251" s="207"/>
      <c r="T251" s="207"/>
      <c r="U251" s="207"/>
      <c r="V251" s="207"/>
      <c r="W251" s="207"/>
      <c r="X251" s="207"/>
      <c r="Y251" s="207"/>
      <c r="Z251" s="207"/>
      <c r="AA251" s="208"/>
      <c r="AB251" s="208"/>
      <c r="AC251" s="209"/>
      <c r="AD251" s="209"/>
      <c r="AE251" s="209"/>
      <c r="AF251" s="209"/>
      <c r="AG251" s="209"/>
      <c r="AH251" s="209"/>
      <c r="AI251" s="209"/>
      <c r="AJ251" s="209"/>
      <c r="AK251" s="207"/>
      <c r="AL251" s="207"/>
      <c r="AM251" s="207"/>
      <c r="AN251" s="207"/>
      <c r="AO251" s="207"/>
      <c r="AP251" s="207"/>
      <c r="AQ251" s="207"/>
      <c r="AR251" s="207"/>
      <c r="AS251" s="207"/>
      <c r="AT251" s="207"/>
      <c r="AU251" s="207"/>
      <c r="AV251" s="207"/>
      <c r="AW251" s="207"/>
      <c r="AX251" s="207"/>
      <c r="AY251" s="207"/>
      <c r="AZ251" s="207"/>
      <c r="BA251" s="207"/>
      <c r="BB251" s="207"/>
      <c r="BC251" s="207"/>
      <c r="BD251" s="207"/>
      <c r="BE251" s="207"/>
      <c r="BF251" s="207"/>
      <c r="BG251" s="207"/>
      <c r="BH251" s="207"/>
      <c r="BI251" s="207"/>
      <c r="BJ251" s="207"/>
      <c r="BK251" s="207"/>
      <c r="BL251" s="207"/>
      <c r="BM251" s="207"/>
      <c r="BN251" s="207"/>
      <c r="BO251" s="207"/>
      <c r="BP251" s="207"/>
      <c r="BQ251" s="207"/>
      <c r="BR251" s="207"/>
      <c r="BS251" s="207"/>
      <c r="BT251" s="207"/>
      <c r="BU251" s="211"/>
      <c r="BV251" s="207"/>
      <c r="BW251" s="207"/>
      <c r="BX251" s="207"/>
      <c r="BY251" s="207"/>
      <c r="BZ251" s="207"/>
      <c r="CA251" s="207"/>
      <c r="CB251" s="207"/>
      <c r="CC251" s="207"/>
      <c r="CD251" s="207"/>
      <c r="CE251" s="207"/>
      <c r="CF251" s="207"/>
      <c r="CG251" s="207"/>
      <c r="CH251" s="207"/>
      <c r="CI251" s="207"/>
      <c r="CJ251" s="207"/>
      <c r="CK251" s="207"/>
      <c r="CL251" s="207"/>
      <c r="CM251" s="207"/>
    </row>
    <row r="252" spans="1:91" ht="12" customHeight="1" x14ac:dyDescent="0.25">
      <c r="A252" s="206"/>
      <c r="B252" s="207"/>
      <c r="C252" s="207"/>
      <c r="D252" s="207"/>
      <c r="E252" s="207"/>
      <c r="F252" s="207"/>
      <c r="G252" s="207"/>
      <c r="H252" s="207"/>
      <c r="I252" s="207"/>
      <c r="J252" s="207"/>
      <c r="K252" s="207"/>
      <c r="L252" s="207"/>
      <c r="M252" s="207"/>
      <c r="N252" s="207"/>
      <c r="O252" s="207"/>
      <c r="P252" s="207"/>
      <c r="Q252" s="207"/>
      <c r="R252" s="207"/>
      <c r="S252" s="207"/>
      <c r="T252" s="207"/>
      <c r="U252" s="207"/>
      <c r="V252" s="207"/>
      <c r="W252" s="207"/>
      <c r="X252" s="207"/>
      <c r="Y252" s="207"/>
      <c r="Z252" s="207"/>
      <c r="AA252" s="208"/>
      <c r="AB252" s="208"/>
      <c r="AC252" s="209"/>
      <c r="AD252" s="209"/>
      <c r="AE252" s="209"/>
      <c r="AF252" s="209"/>
      <c r="AG252" s="209"/>
      <c r="AH252" s="209"/>
      <c r="AI252" s="209"/>
      <c r="AJ252" s="209"/>
      <c r="AK252" s="207"/>
      <c r="AL252" s="207"/>
      <c r="AM252" s="207"/>
      <c r="AN252" s="207"/>
      <c r="AO252" s="207"/>
      <c r="AP252" s="207"/>
      <c r="AQ252" s="207"/>
      <c r="AR252" s="207"/>
      <c r="AS252" s="207"/>
      <c r="AT252" s="207"/>
      <c r="AU252" s="207"/>
      <c r="AV252" s="207"/>
      <c r="AW252" s="207"/>
      <c r="AX252" s="207"/>
      <c r="AY252" s="207"/>
      <c r="AZ252" s="207"/>
      <c r="BA252" s="207"/>
      <c r="BB252" s="207"/>
      <c r="BC252" s="207"/>
      <c r="BD252" s="207"/>
      <c r="BE252" s="207"/>
      <c r="BF252" s="207"/>
      <c r="BG252" s="207"/>
      <c r="BH252" s="207"/>
      <c r="BI252" s="207"/>
      <c r="BJ252" s="207"/>
      <c r="BK252" s="207"/>
      <c r="BL252" s="207"/>
      <c r="BM252" s="207"/>
      <c r="BN252" s="207"/>
      <c r="BO252" s="207"/>
      <c r="BP252" s="207"/>
      <c r="BQ252" s="207"/>
      <c r="BR252" s="207"/>
      <c r="BS252" s="207"/>
      <c r="BT252" s="207"/>
      <c r="BU252" s="211"/>
      <c r="BV252" s="207"/>
      <c r="BW252" s="207"/>
      <c r="BX252" s="207"/>
      <c r="BY252" s="207"/>
      <c r="BZ252" s="207"/>
      <c r="CA252" s="207"/>
      <c r="CB252" s="207"/>
      <c r="CC252" s="207"/>
      <c r="CD252" s="207"/>
      <c r="CE252" s="207"/>
      <c r="CF252" s="207"/>
      <c r="CG252" s="207"/>
      <c r="CH252" s="207"/>
      <c r="CI252" s="207"/>
      <c r="CJ252" s="207"/>
      <c r="CK252" s="207"/>
      <c r="CL252" s="207"/>
      <c r="CM252" s="207"/>
    </row>
    <row r="253" spans="1:91" ht="12" customHeight="1" x14ac:dyDescent="0.25">
      <c r="A253" s="206"/>
      <c r="B253" s="207"/>
      <c r="C253" s="207"/>
      <c r="D253" s="207"/>
      <c r="E253" s="207"/>
      <c r="F253" s="207"/>
      <c r="G253" s="207"/>
      <c r="H253" s="207"/>
      <c r="I253" s="207"/>
      <c r="J253" s="207"/>
      <c r="K253" s="207"/>
      <c r="L253" s="207"/>
      <c r="M253" s="207"/>
      <c r="N253" s="207"/>
      <c r="O253" s="207"/>
      <c r="P253" s="207"/>
      <c r="Q253" s="207"/>
      <c r="R253" s="207"/>
      <c r="S253" s="207"/>
      <c r="T253" s="207"/>
      <c r="U253" s="207"/>
      <c r="V253" s="207"/>
      <c r="W253" s="207"/>
      <c r="X253" s="207"/>
      <c r="Y253" s="207"/>
      <c r="Z253" s="207"/>
      <c r="AA253" s="208"/>
      <c r="AB253" s="208"/>
      <c r="AC253" s="209"/>
      <c r="AD253" s="209"/>
      <c r="AE253" s="209"/>
      <c r="AF253" s="209"/>
      <c r="AG253" s="209"/>
      <c r="AH253" s="209"/>
      <c r="AI253" s="209"/>
      <c r="AJ253" s="209"/>
      <c r="AK253" s="207"/>
      <c r="AL253" s="207"/>
      <c r="AM253" s="207"/>
      <c r="AN253" s="207"/>
      <c r="AO253" s="207"/>
      <c r="AP253" s="207"/>
      <c r="AQ253" s="207"/>
      <c r="AR253" s="207"/>
      <c r="AS253" s="207"/>
      <c r="AT253" s="207"/>
      <c r="AU253" s="207"/>
      <c r="AV253" s="207"/>
      <c r="AW253" s="207"/>
      <c r="AX253" s="207"/>
      <c r="AY253" s="207"/>
      <c r="AZ253" s="207"/>
      <c r="BA253" s="207"/>
      <c r="BB253" s="207"/>
      <c r="BC253" s="207"/>
      <c r="BD253" s="207"/>
      <c r="BE253" s="207"/>
      <c r="BF253" s="207"/>
      <c r="BG253" s="207"/>
      <c r="BH253" s="207"/>
      <c r="BI253" s="207"/>
      <c r="BJ253" s="207"/>
      <c r="BK253" s="207"/>
      <c r="BL253" s="207"/>
      <c r="BM253" s="207"/>
      <c r="BN253" s="207"/>
      <c r="BO253" s="207"/>
      <c r="BP253" s="207"/>
      <c r="BQ253" s="207"/>
      <c r="BR253" s="207"/>
      <c r="BS253" s="207"/>
      <c r="BT253" s="207"/>
      <c r="BU253" s="211"/>
      <c r="BV253" s="207"/>
      <c r="BW253" s="207"/>
      <c r="BX253" s="207"/>
      <c r="BY253" s="207"/>
      <c r="BZ253" s="207"/>
      <c r="CA253" s="207"/>
      <c r="CB253" s="207"/>
      <c r="CC253" s="207"/>
      <c r="CD253" s="207"/>
      <c r="CE253" s="207"/>
      <c r="CF253" s="207"/>
      <c r="CG253" s="207"/>
      <c r="CH253" s="207"/>
      <c r="CI253" s="207"/>
      <c r="CJ253" s="207"/>
      <c r="CK253" s="207"/>
      <c r="CL253" s="207"/>
      <c r="CM253" s="207"/>
    </row>
    <row r="254" spans="1:91" ht="12" customHeight="1" x14ac:dyDescent="0.25">
      <c r="A254" s="206"/>
      <c r="B254" s="207"/>
      <c r="C254" s="207"/>
      <c r="D254" s="207"/>
      <c r="E254" s="207"/>
      <c r="F254" s="207"/>
      <c r="G254" s="207"/>
      <c r="H254" s="207"/>
      <c r="I254" s="207"/>
      <c r="J254" s="207"/>
      <c r="K254" s="207"/>
      <c r="L254" s="207"/>
      <c r="M254" s="207"/>
      <c r="N254" s="207"/>
      <c r="O254" s="207"/>
      <c r="P254" s="207"/>
      <c r="Q254" s="207"/>
      <c r="R254" s="207"/>
      <c r="S254" s="207"/>
      <c r="T254" s="207"/>
      <c r="U254" s="207"/>
      <c r="V254" s="207"/>
      <c r="W254" s="207"/>
      <c r="X254" s="207"/>
      <c r="Y254" s="207"/>
      <c r="Z254" s="207"/>
      <c r="AA254" s="208"/>
      <c r="AB254" s="208"/>
      <c r="AC254" s="209"/>
      <c r="AD254" s="209"/>
      <c r="AE254" s="209"/>
      <c r="AF254" s="209"/>
      <c r="AG254" s="209"/>
      <c r="AH254" s="209"/>
      <c r="AI254" s="209"/>
      <c r="AJ254" s="209"/>
      <c r="AK254" s="207"/>
      <c r="AL254" s="207"/>
      <c r="AM254" s="207"/>
      <c r="AN254" s="207"/>
      <c r="AO254" s="207"/>
      <c r="AP254" s="207"/>
      <c r="AQ254" s="207"/>
      <c r="AR254" s="207"/>
      <c r="AS254" s="207"/>
      <c r="AT254" s="207"/>
      <c r="AU254" s="207"/>
      <c r="AV254" s="207"/>
      <c r="AW254" s="207"/>
      <c r="AX254" s="207"/>
      <c r="AY254" s="207"/>
      <c r="AZ254" s="207"/>
      <c r="BA254" s="207"/>
      <c r="BB254" s="207"/>
      <c r="BC254" s="207"/>
      <c r="BD254" s="207"/>
      <c r="BE254" s="207"/>
      <c r="BF254" s="207"/>
      <c r="BG254" s="207"/>
      <c r="BH254" s="207"/>
      <c r="BI254" s="207"/>
      <c r="BJ254" s="207"/>
      <c r="BK254" s="207"/>
      <c r="BL254" s="207"/>
      <c r="BM254" s="207"/>
      <c r="BN254" s="207"/>
      <c r="BO254" s="207"/>
      <c r="BP254" s="207"/>
      <c r="BQ254" s="207"/>
      <c r="BR254" s="207"/>
      <c r="BS254" s="207"/>
      <c r="BT254" s="207"/>
      <c r="BU254" s="211"/>
      <c r="BV254" s="207"/>
      <c r="BW254" s="207"/>
      <c r="BX254" s="207"/>
      <c r="BY254" s="207"/>
      <c r="BZ254" s="207"/>
      <c r="CA254" s="207"/>
      <c r="CB254" s="207"/>
      <c r="CC254" s="207"/>
      <c r="CD254" s="207"/>
      <c r="CE254" s="207"/>
      <c r="CF254" s="207"/>
      <c r="CG254" s="207"/>
      <c r="CH254" s="207"/>
      <c r="CI254" s="207"/>
      <c r="CJ254" s="207"/>
      <c r="CK254" s="207"/>
      <c r="CL254" s="207"/>
      <c r="CM254" s="207"/>
    </row>
    <row r="255" spans="1:91" ht="12" customHeight="1" x14ac:dyDescent="0.25">
      <c r="A255" s="206"/>
      <c r="B255" s="207"/>
      <c r="C255" s="207"/>
      <c r="D255" s="207"/>
      <c r="E255" s="207"/>
      <c r="F255" s="207"/>
      <c r="G255" s="207"/>
      <c r="H255" s="207"/>
      <c r="I255" s="207"/>
      <c r="J255" s="207"/>
      <c r="K255" s="207"/>
      <c r="L255" s="207"/>
      <c r="M255" s="207"/>
      <c r="N255" s="207"/>
      <c r="O255" s="207"/>
      <c r="P255" s="207"/>
      <c r="Q255" s="207"/>
      <c r="R255" s="207"/>
      <c r="S255" s="207"/>
      <c r="T255" s="207"/>
      <c r="U255" s="207"/>
      <c r="V255" s="207"/>
      <c r="W255" s="207"/>
      <c r="X255" s="207"/>
      <c r="Y255" s="207"/>
      <c r="Z255" s="207"/>
      <c r="AA255" s="208"/>
      <c r="AB255" s="208"/>
      <c r="AC255" s="209"/>
      <c r="AD255" s="209"/>
      <c r="AE255" s="209"/>
      <c r="AF255" s="209"/>
      <c r="AG255" s="209"/>
      <c r="AH255" s="209"/>
      <c r="AI255" s="209"/>
      <c r="AJ255" s="209"/>
      <c r="AK255" s="207"/>
      <c r="AL255" s="207"/>
      <c r="AM255" s="207"/>
      <c r="AN255" s="207"/>
      <c r="AO255" s="207"/>
      <c r="AP255" s="207"/>
      <c r="AQ255" s="207"/>
      <c r="AR255" s="207"/>
      <c r="AS255" s="207"/>
      <c r="AT255" s="207"/>
      <c r="AU255" s="207"/>
      <c r="AV255" s="207"/>
      <c r="AW255" s="207"/>
      <c r="AX255" s="207"/>
      <c r="AY255" s="207"/>
      <c r="AZ255" s="207"/>
      <c r="BA255" s="207"/>
      <c r="BB255" s="207"/>
      <c r="BC255" s="207"/>
      <c r="BD255" s="207"/>
      <c r="BE255" s="207"/>
      <c r="BF255" s="207"/>
      <c r="BG255" s="207"/>
      <c r="BH255" s="207"/>
      <c r="BI255" s="207"/>
      <c r="BJ255" s="207"/>
      <c r="BK255" s="207"/>
      <c r="BL255" s="207"/>
      <c r="BM255" s="207"/>
      <c r="BN255" s="207"/>
      <c r="BO255" s="207"/>
      <c r="BP255" s="207"/>
      <c r="BQ255" s="207"/>
      <c r="BR255" s="207"/>
      <c r="BS255" s="207"/>
      <c r="BT255" s="207"/>
      <c r="BU255" s="211"/>
      <c r="BV255" s="207"/>
      <c r="BW255" s="207"/>
      <c r="BX255" s="207"/>
      <c r="BY255" s="207"/>
      <c r="BZ255" s="207"/>
      <c r="CA255" s="207"/>
      <c r="CB255" s="207"/>
      <c r="CC255" s="207"/>
      <c r="CD255" s="207"/>
      <c r="CE255" s="207"/>
      <c r="CF255" s="207"/>
      <c r="CG255" s="207"/>
      <c r="CH255" s="207"/>
      <c r="CI255" s="207"/>
      <c r="CJ255" s="207"/>
      <c r="CK255" s="207"/>
      <c r="CL255" s="207"/>
      <c r="CM255" s="207"/>
    </row>
    <row r="256" spans="1:91" ht="12" customHeight="1" x14ac:dyDescent="0.25">
      <c r="A256" s="206"/>
      <c r="B256" s="207"/>
      <c r="C256" s="207"/>
      <c r="D256" s="207"/>
      <c r="E256" s="207"/>
      <c r="F256" s="207"/>
      <c r="G256" s="207"/>
      <c r="H256" s="207"/>
      <c r="I256" s="207"/>
      <c r="J256" s="207"/>
      <c r="K256" s="207"/>
      <c r="L256" s="207"/>
      <c r="M256" s="207"/>
      <c r="N256" s="207"/>
      <c r="O256" s="207"/>
      <c r="P256" s="207"/>
      <c r="Q256" s="207"/>
      <c r="R256" s="207"/>
      <c r="S256" s="207"/>
      <c r="T256" s="207"/>
      <c r="U256" s="207"/>
      <c r="V256" s="207"/>
      <c r="W256" s="207"/>
      <c r="X256" s="207"/>
      <c r="Y256" s="207"/>
      <c r="Z256" s="207"/>
      <c r="AA256" s="208"/>
      <c r="AB256" s="208"/>
      <c r="AC256" s="209"/>
      <c r="AD256" s="209"/>
      <c r="AE256" s="209"/>
      <c r="AF256" s="209"/>
      <c r="AG256" s="209"/>
      <c r="AH256" s="209"/>
      <c r="AI256" s="209"/>
      <c r="AJ256" s="209"/>
      <c r="AK256" s="207"/>
      <c r="AL256" s="207"/>
      <c r="AM256" s="207"/>
      <c r="AN256" s="207"/>
      <c r="AO256" s="207"/>
      <c r="AP256" s="207"/>
      <c r="AQ256" s="207"/>
      <c r="AR256" s="207"/>
      <c r="AS256" s="207"/>
      <c r="AT256" s="207"/>
      <c r="AU256" s="207"/>
      <c r="AV256" s="207"/>
      <c r="AW256" s="207"/>
      <c r="AX256" s="207"/>
      <c r="AY256" s="207"/>
      <c r="AZ256" s="207"/>
      <c r="BA256" s="207"/>
      <c r="BB256" s="207"/>
      <c r="BC256" s="207"/>
      <c r="BD256" s="207"/>
      <c r="BE256" s="207"/>
      <c r="BF256" s="207"/>
      <c r="BG256" s="207"/>
      <c r="BH256" s="207"/>
      <c r="BI256" s="207"/>
      <c r="BJ256" s="207"/>
      <c r="BK256" s="207"/>
      <c r="BL256" s="207"/>
      <c r="BM256" s="207"/>
      <c r="BN256" s="207"/>
      <c r="BO256" s="207"/>
      <c r="BP256" s="207"/>
      <c r="BQ256" s="207"/>
      <c r="BR256" s="207"/>
      <c r="BS256" s="207"/>
      <c r="BT256" s="207"/>
      <c r="BU256" s="211"/>
      <c r="BV256" s="207"/>
      <c r="BW256" s="207"/>
      <c r="BX256" s="207"/>
      <c r="BY256" s="207"/>
      <c r="BZ256" s="207"/>
      <c r="CA256" s="207"/>
      <c r="CB256" s="207"/>
      <c r="CC256" s="207"/>
      <c r="CD256" s="207"/>
      <c r="CE256" s="207"/>
      <c r="CF256" s="207"/>
      <c r="CG256" s="207"/>
      <c r="CH256" s="207"/>
      <c r="CI256" s="207"/>
      <c r="CJ256" s="207"/>
      <c r="CK256" s="207"/>
      <c r="CL256" s="207"/>
      <c r="CM256" s="207"/>
    </row>
    <row r="257" spans="1:91" ht="12" customHeight="1" x14ac:dyDescent="0.25">
      <c r="A257" s="206"/>
      <c r="B257" s="207"/>
      <c r="C257" s="207"/>
      <c r="D257" s="207"/>
      <c r="E257" s="207"/>
      <c r="F257" s="207"/>
      <c r="G257" s="207"/>
      <c r="H257" s="207"/>
      <c r="I257" s="207"/>
      <c r="J257" s="207"/>
      <c r="K257" s="207"/>
      <c r="L257" s="207"/>
      <c r="M257" s="207"/>
      <c r="N257" s="207"/>
      <c r="O257" s="207"/>
      <c r="P257" s="207"/>
      <c r="Q257" s="207"/>
      <c r="R257" s="207"/>
      <c r="S257" s="207"/>
      <c r="T257" s="207"/>
      <c r="U257" s="207"/>
      <c r="V257" s="207"/>
      <c r="W257" s="207"/>
      <c r="X257" s="207"/>
      <c r="Y257" s="207"/>
      <c r="Z257" s="207"/>
      <c r="AA257" s="208"/>
      <c r="AB257" s="208"/>
      <c r="AC257" s="209"/>
      <c r="AD257" s="209"/>
      <c r="AE257" s="209"/>
      <c r="AF257" s="209"/>
      <c r="AG257" s="209"/>
      <c r="AH257" s="209"/>
      <c r="AI257" s="209"/>
      <c r="AJ257" s="209"/>
      <c r="AK257" s="207"/>
      <c r="AL257" s="207"/>
      <c r="AM257" s="207"/>
      <c r="AN257" s="207"/>
      <c r="AO257" s="207"/>
      <c r="AP257" s="207"/>
      <c r="AQ257" s="207"/>
      <c r="AR257" s="207"/>
      <c r="AS257" s="207"/>
      <c r="AT257" s="207"/>
      <c r="AU257" s="207"/>
      <c r="AV257" s="207"/>
      <c r="AW257" s="207"/>
      <c r="AX257" s="207"/>
      <c r="AY257" s="207"/>
      <c r="AZ257" s="207"/>
      <c r="BA257" s="207"/>
      <c r="BB257" s="207"/>
      <c r="BC257" s="207"/>
      <c r="BD257" s="207"/>
      <c r="BE257" s="207"/>
      <c r="BF257" s="207"/>
      <c r="BG257" s="207"/>
      <c r="BH257" s="207"/>
      <c r="BI257" s="207"/>
      <c r="BJ257" s="207"/>
      <c r="BK257" s="207"/>
      <c r="BL257" s="207"/>
      <c r="BM257" s="207"/>
      <c r="BN257" s="207"/>
      <c r="BO257" s="207"/>
      <c r="BP257" s="207"/>
      <c r="BQ257" s="207"/>
      <c r="BR257" s="207"/>
      <c r="BS257" s="207"/>
      <c r="BT257" s="207"/>
      <c r="BU257" s="211"/>
      <c r="BV257" s="207"/>
      <c r="BW257" s="207"/>
      <c r="BX257" s="207"/>
      <c r="BY257" s="207"/>
      <c r="BZ257" s="207"/>
      <c r="CA257" s="207"/>
      <c r="CB257" s="207"/>
      <c r="CC257" s="207"/>
      <c r="CD257" s="207"/>
      <c r="CE257" s="207"/>
      <c r="CF257" s="207"/>
      <c r="CG257" s="207"/>
      <c r="CH257" s="207"/>
      <c r="CI257" s="207"/>
      <c r="CJ257" s="207"/>
      <c r="CK257" s="207"/>
      <c r="CL257" s="207"/>
      <c r="CM257" s="207"/>
    </row>
    <row r="258" spans="1:91" ht="12" customHeight="1" x14ac:dyDescent="0.25">
      <c r="A258" s="206"/>
      <c r="B258" s="207"/>
      <c r="C258" s="207"/>
      <c r="D258" s="207"/>
      <c r="E258" s="207"/>
      <c r="F258" s="207"/>
      <c r="G258" s="207"/>
      <c r="H258" s="207"/>
      <c r="I258" s="207"/>
      <c r="J258" s="207"/>
      <c r="K258" s="207"/>
      <c r="L258" s="207"/>
      <c r="M258" s="207"/>
      <c r="N258" s="207"/>
      <c r="O258" s="207"/>
      <c r="P258" s="207"/>
      <c r="Q258" s="207"/>
      <c r="R258" s="207"/>
      <c r="S258" s="207"/>
      <c r="T258" s="207"/>
      <c r="U258" s="207"/>
      <c r="V258" s="207"/>
      <c r="W258" s="207"/>
      <c r="X258" s="207"/>
      <c r="Y258" s="207"/>
      <c r="Z258" s="207"/>
      <c r="AA258" s="208"/>
      <c r="AB258" s="208"/>
      <c r="AC258" s="209"/>
      <c r="AD258" s="209"/>
      <c r="AE258" s="209"/>
      <c r="AF258" s="209"/>
      <c r="AG258" s="209"/>
      <c r="AH258" s="209"/>
      <c r="AI258" s="209"/>
      <c r="AJ258" s="209"/>
      <c r="AK258" s="207"/>
      <c r="AL258" s="207"/>
      <c r="AM258" s="207"/>
      <c r="AN258" s="207"/>
      <c r="AO258" s="207"/>
      <c r="AP258" s="207"/>
      <c r="AQ258" s="207"/>
      <c r="AR258" s="207"/>
      <c r="AS258" s="207"/>
      <c r="AT258" s="207"/>
      <c r="AU258" s="207"/>
      <c r="AV258" s="207"/>
      <c r="AW258" s="207"/>
      <c r="AX258" s="207"/>
      <c r="AY258" s="207"/>
      <c r="AZ258" s="207"/>
      <c r="BA258" s="207"/>
      <c r="BB258" s="207"/>
      <c r="BC258" s="207"/>
      <c r="BD258" s="207"/>
      <c r="BE258" s="207"/>
      <c r="BF258" s="207"/>
      <c r="BG258" s="207"/>
      <c r="BH258" s="207"/>
      <c r="BI258" s="207"/>
      <c r="BJ258" s="207"/>
      <c r="BK258" s="207"/>
      <c r="BL258" s="207"/>
      <c r="BM258" s="207"/>
      <c r="BN258" s="207"/>
      <c r="BO258" s="207"/>
      <c r="BP258" s="207"/>
      <c r="BQ258" s="207"/>
      <c r="BR258" s="207"/>
      <c r="BS258" s="207"/>
      <c r="BT258" s="207"/>
      <c r="BU258" s="211"/>
      <c r="BV258" s="207"/>
      <c r="BW258" s="207"/>
      <c r="BX258" s="207"/>
      <c r="BY258" s="207"/>
      <c r="BZ258" s="207"/>
      <c r="CA258" s="207"/>
      <c r="CB258" s="207"/>
      <c r="CC258" s="207"/>
      <c r="CD258" s="207"/>
      <c r="CE258" s="207"/>
      <c r="CF258" s="207"/>
      <c r="CG258" s="207"/>
      <c r="CH258" s="207"/>
      <c r="CI258" s="207"/>
      <c r="CJ258" s="207"/>
      <c r="CK258" s="207"/>
      <c r="CL258" s="207"/>
      <c r="CM258" s="207"/>
    </row>
    <row r="259" spans="1:91" ht="12" customHeight="1" x14ac:dyDescent="0.25">
      <c r="A259" s="206"/>
      <c r="B259" s="207"/>
      <c r="C259" s="207"/>
      <c r="D259" s="207"/>
      <c r="E259" s="207"/>
      <c r="F259" s="207"/>
      <c r="G259" s="207"/>
      <c r="H259" s="207"/>
      <c r="I259" s="207"/>
      <c r="J259" s="207"/>
      <c r="K259" s="207"/>
      <c r="L259" s="207"/>
      <c r="M259" s="207"/>
      <c r="N259" s="207"/>
      <c r="O259" s="207"/>
      <c r="P259" s="207"/>
      <c r="Q259" s="207"/>
      <c r="R259" s="207"/>
      <c r="S259" s="207"/>
      <c r="T259" s="207"/>
      <c r="U259" s="207"/>
      <c r="V259" s="207"/>
      <c r="W259" s="207"/>
      <c r="X259" s="207"/>
      <c r="Y259" s="207"/>
      <c r="Z259" s="207"/>
      <c r="AA259" s="208"/>
      <c r="AB259" s="208"/>
      <c r="AC259" s="209"/>
      <c r="AD259" s="209"/>
      <c r="AE259" s="209"/>
      <c r="AF259" s="209"/>
      <c r="AG259" s="209"/>
      <c r="AH259" s="209"/>
      <c r="AI259" s="209"/>
      <c r="AJ259" s="209"/>
      <c r="AK259" s="207"/>
      <c r="AL259" s="207"/>
      <c r="AM259" s="207"/>
      <c r="AN259" s="207"/>
      <c r="AO259" s="207"/>
      <c r="AP259" s="207"/>
      <c r="AQ259" s="207"/>
      <c r="AR259" s="207"/>
      <c r="AS259" s="207"/>
      <c r="AT259" s="207"/>
      <c r="AU259" s="207"/>
      <c r="AV259" s="207"/>
      <c r="AW259" s="207"/>
      <c r="AX259" s="207"/>
      <c r="AY259" s="207"/>
      <c r="AZ259" s="207"/>
      <c r="BA259" s="207"/>
      <c r="BB259" s="207"/>
      <c r="BC259" s="207"/>
      <c r="BD259" s="207"/>
      <c r="BE259" s="207"/>
      <c r="BF259" s="207"/>
      <c r="BG259" s="207"/>
      <c r="BH259" s="207"/>
      <c r="BI259" s="207"/>
      <c r="BJ259" s="207"/>
      <c r="BK259" s="207"/>
      <c r="BL259" s="207"/>
      <c r="BM259" s="207"/>
      <c r="BN259" s="207"/>
      <c r="BO259" s="207"/>
      <c r="BP259" s="207"/>
      <c r="BQ259" s="207"/>
      <c r="BR259" s="207"/>
      <c r="BS259" s="207"/>
      <c r="BT259" s="207"/>
      <c r="BU259" s="211"/>
      <c r="BV259" s="207"/>
      <c r="BW259" s="207"/>
      <c r="BX259" s="207"/>
      <c r="BY259" s="207"/>
      <c r="BZ259" s="207"/>
      <c r="CA259" s="207"/>
      <c r="CB259" s="207"/>
      <c r="CC259" s="207"/>
      <c r="CD259" s="207"/>
      <c r="CE259" s="207"/>
      <c r="CF259" s="207"/>
      <c r="CG259" s="207"/>
      <c r="CH259" s="207"/>
      <c r="CI259" s="207"/>
      <c r="CJ259" s="207"/>
      <c r="CK259" s="207"/>
      <c r="CL259" s="207"/>
      <c r="CM259" s="207"/>
    </row>
    <row r="260" spans="1:91" ht="12" customHeight="1" x14ac:dyDescent="0.25">
      <c r="A260" s="206"/>
      <c r="B260" s="207"/>
      <c r="C260" s="207"/>
      <c r="D260" s="207"/>
      <c r="E260" s="207"/>
      <c r="F260" s="207"/>
      <c r="G260" s="207"/>
      <c r="H260" s="207"/>
      <c r="I260" s="207"/>
      <c r="J260" s="207"/>
      <c r="K260" s="207"/>
      <c r="L260" s="207"/>
      <c r="M260" s="207"/>
      <c r="N260" s="207"/>
      <c r="O260" s="207"/>
      <c r="P260" s="207"/>
      <c r="Q260" s="207"/>
      <c r="R260" s="207"/>
      <c r="S260" s="207"/>
      <c r="T260" s="207"/>
      <c r="U260" s="207"/>
      <c r="V260" s="207"/>
      <c r="W260" s="207"/>
      <c r="X260" s="207"/>
      <c r="Y260" s="207"/>
      <c r="Z260" s="207"/>
      <c r="AA260" s="208"/>
      <c r="AB260" s="208"/>
      <c r="AC260" s="209"/>
      <c r="AD260" s="209"/>
      <c r="AE260" s="209"/>
      <c r="AF260" s="209"/>
      <c r="AG260" s="209"/>
      <c r="AH260" s="209"/>
      <c r="AI260" s="209"/>
      <c r="AJ260" s="209"/>
      <c r="AK260" s="207"/>
      <c r="AL260" s="207"/>
      <c r="AM260" s="207"/>
      <c r="AN260" s="207"/>
      <c r="AO260" s="207"/>
      <c r="AP260" s="207"/>
      <c r="AQ260" s="207"/>
      <c r="AR260" s="207"/>
      <c r="AS260" s="207"/>
      <c r="AT260" s="207"/>
      <c r="AU260" s="207"/>
      <c r="AV260" s="207"/>
      <c r="AW260" s="207"/>
      <c r="AX260" s="207"/>
      <c r="AY260" s="207"/>
      <c r="AZ260" s="207"/>
      <c r="BA260" s="207"/>
      <c r="BB260" s="207"/>
      <c r="BC260" s="207"/>
      <c r="BD260" s="207"/>
      <c r="BE260" s="207"/>
      <c r="BF260" s="207"/>
      <c r="BG260" s="207"/>
      <c r="BH260" s="207"/>
      <c r="BI260" s="207"/>
      <c r="BJ260" s="207"/>
      <c r="BK260" s="207"/>
      <c r="BL260" s="207"/>
      <c r="BM260" s="207"/>
      <c r="BN260" s="207"/>
      <c r="BO260" s="207"/>
      <c r="BP260" s="207"/>
      <c r="BQ260" s="207"/>
      <c r="BR260" s="207"/>
      <c r="BS260" s="207"/>
      <c r="BT260" s="207"/>
      <c r="BU260" s="211"/>
      <c r="BV260" s="207"/>
      <c r="BW260" s="207"/>
      <c r="BX260" s="207"/>
      <c r="BY260" s="207"/>
      <c r="BZ260" s="207"/>
      <c r="CA260" s="207"/>
      <c r="CB260" s="207"/>
      <c r="CC260" s="207"/>
      <c r="CD260" s="207"/>
      <c r="CE260" s="207"/>
      <c r="CF260" s="207"/>
      <c r="CG260" s="207"/>
      <c r="CH260" s="207"/>
      <c r="CI260" s="207"/>
      <c r="CJ260" s="207"/>
      <c r="CK260" s="207"/>
      <c r="CL260" s="207"/>
      <c r="CM260" s="207"/>
    </row>
    <row r="261" spans="1:91" ht="12" customHeight="1" x14ac:dyDescent="0.25">
      <c r="A261" s="206"/>
      <c r="B261" s="207"/>
      <c r="C261" s="207"/>
      <c r="D261" s="207"/>
      <c r="E261" s="207"/>
      <c r="F261" s="207"/>
      <c r="G261" s="207"/>
      <c r="H261" s="207"/>
      <c r="I261" s="207"/>
      <c r="J261" s="207"/>
      <c r="K261" s="207"/>
      <c r="L261" s="207"/>
      <c r="M261" s="207"/>
      <c r="N261" s="207"/>
      <c r="O261" s="207"/>
      <c r="P261" s="207"/>
      <c r="Q261" s="207"/>
      <c r="R261" s="207"/>
      <c r="S261" s="207"/>
      <c r="T261" s="207"/>
      <c r="U261" s="207"/>
      <c r="V261" s="207"/>
      <c r="W261" s="207"/>
      <c r="X261" s="207"/>
      <c r="Y261" s="207"/>
      <c r="Z261" s="207"/>
      <c r="AA261" s="208"/>
      <c r="AB261" s="208"/>
      <c r="AC261" s="209"/>
      <c r="AD261" s="209"/>
      <c r="AE261" s="209"/>
      <c r="AF261" s="209"/>
      <c r="AG261" s="209"/>
      <c r="AH261" s="209"/>
      <c r="AI261" s="209"/>
      <c r="AJ261" s="209"/>
      <c r="AK261" s="207"/>
      <c r="AL261" s="207"/>
      <c r="AM261" s="207"/>
      <c r="AN261" s="207"/>
      <c r="AO261" s="207"/>
      <c r="AP261" s="207"/>
      <c r="AQ261" s="207"/>
      <c r="AR261" s="207"/>
      <c r="AS261" s="207"/>
      <c r="AT261" s="207"/>
      <c r="AU261" s="207"/>
      <c r="AV261" s="207"/>
      <c r="AW261" s="207"/>
      <c r="AX261" s="207"/>
      <c r="AY261" s="207"/>
      <c r="AZ261" s="207"/>
      <c r="BA261" s="207"/>
      <c r="BB261" s="207"/>
      <c r="BC261" s="207"/>
      <c r="BD261" s="207"/>
      <c r="BE261" s="207"/>
      <c r="BF261" s="207"/>
      <c r="BG261" s="207"/>
      <c r="BH261" s="207"/>
      <c r="BI261" s="207"/>
      <c r="BJ261" s="207"/>
      <c r="BK261" s="207"/>
      <c r="BL261" s="207"/>
      <c r="BM261" s="207"/>
      <c r="BN261" s="207"/>
      <c r="BO261" s="207"/>
      <c r="BP261" s="207"/>
      <c r="BQ261" s="207"/>
      <c r="BR261" s="207"/>
      <c r="BS261" s="207"/>
      <c r="BT261" s="207"/>
      <c r="BU261" s="211"/>
      <c r="BV261" s="207"/>
      <c r="BW261" s="207"/>
      <c r="BX261" s="207"/>
      <c r="BY261" s="207"/>
      <c r="BZ261" s="207"/>
      <c r="CA261" s="207"/>
      <c r="CB261" s="207"/>
      <c r="CC261" s="207"/>
      <c r="CD261" s="207"/>
      <c r="CE261" s="207"/>
      <c r="CF261" s="207"/>
      <c r="CG261" s="207"/>
      <c r="CH261" s="207"/>
      <c r="CI261" s="207"/>
      <c r="CJ261" s="207"/>
      <c r="CK261" s="207"/>
      <c r="CL261" s="207"/>
      <c r="CM261" s="207"/>
    </row>
    <row r="262" spans="1:91" ht="12" customHeight="1" x14ac:dyDescent="0.25">
      <c r="A262" s="206"/>
      <c r="B262" s="207"/>
      <c r="C262" s="207"/>
      <c r="D262" s="207"/>
      <c r="E262" s="207"/>
      <c r="F262" s="207"/>
      <c r="G262" s="207"/>
      <c r="H262" s="207"/>
      <c r="I262" s="207"/>
      <c r="J262" s="207"/>
      <c r="K262" s="207"/>
      <c r="L262" s="207"/>
      <c r="M262" s="207"/>
      <c r="N262" s="207"/>
      <c r="O262" s="207"/>
      <c r="P262" s="207"/>
      <c r="Q262" s="207"/>
      <c r="R262" s="207"/>
      <c r="S262" s="207"/>
      <c r="T262" s="207"/>
      <c r="U262" s="207"/>
      <c r="V262" s="207"/>
      <c r="W262" s="207"/>
      <c r="X262" s="207"/>
      <c r="Y262" s="207"/>
      <c r="Z262" s="207"/>
      <c r="AA262" s="208"/>
      <c r="AB262" s="208"/>
      <c r="AC262" s="209"/>
      <c r="AD262" s="209"/>
      <c r="AE262" s="209"/>
      <c r="AF262" s="209"/>
      <c r="AG262" s="209"/>
      <c r="AH262" s="209"/>
      <c r="AI262" s="209"/>
      <c r="AJ262" s="209"/>
      <c r="AK262" s="207"/>
      <c r="AL262" s="207"/>
      <c r="AM262" s="207"/>
      <c r="AN262" s="207"/>
      <c r="AO262" s="207"/>
      <c r="AP262" s="207"/>
      <c r="AQ262" s="207"/>
      <c r="AR262" s="207"/>
      <c r="AS262" s="207"/>
      <c r="AT262" s="207"/>
      <c r="AU262" s="207"/>
      <c r="AV262" s="207"/>
      <c r="AW262" s="207"/>
      <c r="AX262" s="207"/>
      <c r="AY262" s="207"/>
      <c r="AZ262" s="207"/>
      <c r="BA262" s="207"/>
      <c r="BB262" s="207"/>
      <c r="BC262" s="207"/>
      <c r="BD262" s="207"/>
      <c r="BE262" s="207"/>
      <c r="BF262" s="207"/>
      <c r="BG262" s="207"/>
      <c r="BH262" s="207"/>
      <c r="BI262" s="207"/>
      <c r="BJ262" s="207"/>
      <c r="BK262" s="207"/>
      <c r="BL262" s="207"/>
      <c r="BM262" s="207"/>
      <c r="BN262" s="207"/>
      <c r="BO262" s="207"/>
      <c r="BP262" s="207"/>
      <c r="BQ262" s="207"/>
      <c r="BR262" s="207"/>
      <c r="BS262" s="207"/>
      <c r="BT262" s="207"/>
      <c r="BU262" s="211"/>
      <c r="BV262" s="207"/>
      <c r="BW262" s="207"/>
      <c r="BX262" s="207"/>
      <c r="BY262" s="207"/>
      <c r="BZ262" s="207"/>
      <c r="CA262" s="207"/>
      <c r="CB262" s="207"/>
      <c r="CC262" s="207"/>
      <c r="CD262" s="207"/>
      <c r="CE262" s="207"/>
      <c r="CF262" s="207"/>
      <c r="CG262" s="207"/>
      <c r="CH262" s="207"/>
      <c r="CI262" s="207"/>
      <c r="CJ262" s="207"/>
      <c r="CK262" s="207"/>
      <c r="CL262" s="207"/>
      <c r="CM262" s="207"/>
    </row>
    <row r="263" spans="1:91" ht="12" customHeight="1" x14ac:dyDescent="0.25">
      <c r="A263" s="206"/>
      <c r="B263" s="207"/>
      <c r="C263" s="207"/>
      <c r="D263" s="207"/>
      <c r="E263" s="207"/>
      <c r="F263" s="207"/>
      <c r="G263" s="207"/>
      <c r="H263" s="207"/>
      <c r="I263" s="207"/>
      <c r="J263" s="207"/>
      <c r="K263" s="207"/>
      <c r="L263" s="207"/>
      <c r="M263" s="207"/>
      <c r="N263" s="207"/>
      <c r="O263" s="207"/>
      <c r="P263" s="207"/>
      <c r="Q263" s="207"/>
      <c r="R263" s="207"/>
      <c r="S263" s="207"/>
      <c r="T263" s="207"/>
      <c r="U263" s="207"/>
      <c r="V263" s="207"/>
      <c r="W263" s="207"/>
      <c r="X263" s="207"/>
      <c r="Y263" s="207"/>
      <c r="Z263" s="207"/>
      <c r="AA263" s="208"/>
      <c r="AB263" s="208"/>
      <c r="AC263" s="209"/>
      <c r="AD263" s="209"/>
      <c r="AE263" s="209"/>
      <c r="AF263" s="209"/>
      <c r="AG263" s="209"/>
      <c r="AH263" s="209"/>
      <c r="AI263" s="209"/>
      <c r="AJ263" s="209"/>
      <c r="AK263" s="207"/>
      <c r="AL263" s="207"/>
      <c r="AM263" s="207"/>
      <c r="AN263" s="207"/>
      <c r="AO263" s="207"/>
      <c r="AP263" s="207"/>
      <c r="AQ263" s="207"/>
      <c r="AR263" s="207"/>
      <c r="AS263" s="207"/>
      <c r="AT263" s="207"/>
      <c r="AU263" s="207"/>
      <c r="AV263" s="207"/>
      <c r="AW263" s="207"/>
      <c r="AX263" s="207"/>
      <c r="AY263" s="207"/>
      <c r="AZ263" s="207"/>
      <c r="BA263" s="207"/>
      <c r="BB263" s="207"/>
      <c r="BC263" s="207"/>
      <c r="BD263" s="207"/>
      <c r="BE263" s="207"/>
      <c r="BF263" s="207"/>
      <c r="BG263" s="207"/>
      <c r="BH263" s="207"/>
      <c r="BI263" s="207"/>
      <c r="BJ263" s="207"/>
      <c r="BK263" s="207"/>
      <c r="BL263" s="207"/>
      <c r="BM263" s="207"/>
      <c r="BN263" s="207"/>
      <c r="BO263" s="207"/>
      <c r="BP263" s="207"/>
      <c r="BQ263" s="207"/>
      <c r="BR263" s="207"/>
      <c r="BS263" s="207"/>
      <c r="BT263" s="207"/>
      <c r="BU263" s="211"/>
      <c r="BV263" s="207"/>
      <c r="BW263" s="207"/>
      <c r="BX263" s="207"/>
      <c r="BY263" s="207"/>
      <c r="BZ263" s="207"/>
      <c r="CA263" s="207"/>
      <c r="CB263" s="207"/>
      <c r="CC263" s="207"/>
      <c r="CD263" s="207"/>
      <c r="CE263" s="207"/>
      <c r="CF263" s="207"/>
      <c r="CG263" s="207"/>
      <c r="CH263" s="207"/>
      <c r="CI263" s="207"/>
      <c r="CJ263" s="207"/>
      <c r="CK263" s="207"/>
      <c r="CL263" s="207"/>
      <c r="CM263" s="207"/>
    </row>
    <row r="264" spans="1:91" ht="12" customHeight="1" x14ac:dyDescent="0.25">
      <c r="A264" s="206"/>
      <c r="B264" s="207"/>
      <c r="C264" s="207"/>
      <c r="D264" s="207"/>
      <c r="E264" s="207"/>
      <c r="F264" s="207"/>
      <c r="G264" s="207"/>
      <c r="H264" s="207"/>
      <c r="I264" s="207"/>
      <c r="J264" s="207"/>
      <c r="K264" s="207"/>
      <c r="L264" s="207"/>
      <c r="M264" s="207"/>
      <c r="N264" s="207"/>
      <c r="O264" s="207"/>
      <c r="P264" s="207"/>
      <c r="Q264" s="207"/>
      <c r="R264" s="207"/>
      <c r="S264" s="207"/>
      <c r="T264" s="207"/>
      <c r="U264" s="207"/>
      <c r="V264" s="207"/>
      <c r="W264" s="207"/>
      <c r="X264" s="207"/>
      <c r="Y264" s="207"/>
      <c r="Z264" s="207"/>
      <c r="AA264" s="208"/>
      <c r="AB264" s="208"/>
      <c r="AC264" s="209"/>
      <c r="AD264" s="209"/>
      <c r="AE264" s="209"/>
      <c r="AF264" s="209"/>
      <c r="AG264" s="209"/>
      <c r="AH264" s="209"/>
      <c r="AI264" s="209"/>
      <c r="AJ264" s="209"/>
      <c r="AK264" s="207"/>
      <c r="AL264" s="207"/>
      <c r="AM264" s="207"/>
      <c r="AN264" s="207"/>
      <c r="AO264" s="207"/>
      <c r="AP264" s="207"/>
      <c r="AQ264" s="207"/>
      <c r="AR264" s="207"/>
      <c r="AS264" s="207"/>
      <c r="AT264" s="207"/>
      <c r="AU264" s="207"/>
      <c r="AV264" s="207"/>
      <c r="AW264" s="207"/>
      <c r="AX264" s="207"/>
      <c r="AY264" s="207"/>
      <c r="AZ264" s="207"/>
      <c r="BA264" s="207"/>
      <c r="BB264" s="207"/>
      <c r="BC264" s="207"/>
      <c r="BD264" s="207"/>
      <c r="BE264" s="207"/>
      <c r="BF264" s="207"/>
      <c r="BG264" s="207"/>
      <c r="BH264" s="207"/>
      <c r="BI264" s="207"/>
      <c r="BJ264" s="207"/>
      <c r="BK264" s="207"/>
      <c r="BL264" s="207"/>
      <c r="BM264" s="207"/>
      <c r="BN264" s="207"/>
      <c r="BO264" s="207"/>
      <c r="BP264" s="207"/>
      <c r="BQ264" s="207"/>
      <c r="BR264" s="207"/>
      <c r="BS264" s="207"/>
      <c r="BT264" s="207"/>
      <c r="BU264" s="211"/>
      <c r="BV264" s="207"/>
      <c r="BW264" s="207"/>
      <c r="BX264" s="207"/>
      <c r="BY264" s="207"/>
      <c r="BZ264" s="207"/>
      <c r="CA264" s="207"/>
      <c r="CB264" s="207"/>
      <c r="CC264" s="207"/>
      <c r="CD264" s="207"/>
      <c r="CE264" s="207"/>
      <c r="CF264" s="207"/>
      <c r="CG264" s="207"/>
      <c r="CH264" s="207"/>
      <c r="CI264" s="207"/>
      <c r="CJ264" s="207"/>
      <c r="CK264" s="207"/>
      <c r="CL264" s="207"/>
      <c r="CM264" s="207"/>
    </row>
    <row r="265" spans="1:91" ht="12" customHeight="1" x14ac:dyDescent="0.25">
      <c r="A265" s="206"/>
      <c r="B265" s="207"/>
      <c r="C265" s="207"/>
      <c r="D265" s="207"/>
      <c r="E265" s="207"/>
      <c r="F265" s="207"/>
      <c r="G265" s="207"/>
      <c r="H265" s="207"/>
      <c r="I265" s="207"/>
      <c r="J265" s="207"/>
      <c r="K265" s="207"/>
      <c r="L265" s="207"/>
      <c r="M265" s="207"/>
      <c r="N265" s="207"/>
      <c r="O265" s="207"/>
      <c r="P265" s="207"/>
      <c r="Q265" s="207"/>
      <c r="R265" s="207"/>
      <c r="S265" s="207"/>
      <c r="T265" s="207"/>
      <c r="U265" s="207"/>
      <c r="V265" s="207"/>
      <c r="W265" s="207"/>
      <c r="X265" s="207"/>
      <c r="Y265" s="207"/>
      <c r="Z265" s="207"/>
      <c r="AA265" s="208"/>
      <c r="AB265" s="208"/>
      <c r="AC265" s="209"/>
      <c r="AD265" s="209"/>
      <c r="AE265" s="209"/>
      <c r="AF265" s="209"/>
      <c r="AG265" s="209"/>
      <c r="AH265" s="209"/>
      <c r="AI265" s="209"/>
      <c r="AJ265" s="209"/>
      <c r="AK265" s="207"/>
      <c r="AL265" s="207"/>
      <c r="AM265" s="207"/>
      <c r="AN265" s="207"/>
      <c r="AO265" s="207"/>
      <c r="AP265" s="207"/>
      <c r="AQ265" s="207"/>
      <c r="AR265" s="207"/>
      <c r="AS265" s="207"/>
      <c r="AT265" s="207"/>
      <c r="AU265" s="207"/>
      <c r="AV265" s="207"/>
      <c r="AW265" s="207"/>
      <c r="AX265" s="207"/>
      <c r="AY265" s="207"/>
      <c r="AZ265" s="207"/>
      <c r="BA265" s="207"/>
      <c r="BB265" s="207"/>
      <c r="BC265" s="207"/>
      <c r="BD265" s="207"/>
      <c r="BE265" s="207"/>
      <c r="BF265" s="207"/>
      <c r="BG265" s="207"/>
      <c r="BH265" s="207"/>
      <c r="BI265" s="207"/>
      <c r="BJ265" s="207"/>
      <c r="BK265" s="207"/>
      <c r="BL265" s="207"/>
      <c r="BM265" s="207"/>
      <c r="BN265" s="207"/>
      <c r="BO265" s="207"/>
      <c r="BP265" s="207"/>
      <c r="BQ265" s="207"/>
      <c r="BR265" s="207"/>
      <c r="BS265" s="207"/>
      <c r="BT265" s="207"/>
      <c r="BU265" s="211"/>
      <c r="BV265" s="207"/>
      <c r="BW265" s="207"/>
      <c r="BX265" s="207"/>
      <c r="BY265" s="207"/>
      <c r="BZ265" s="207"/>
      <c r="CA265" s="207"/>
      <c r="CB265" s="207"/>
      <c r="CC265" s="207"/>
      <c r="CD265" s="207"/>
      <c r="CE265" s="207"/>
      <c r="CF265" s="207"/>
      <c r="CG265" s="207"/>
      <c r="CH265" s="207"/>
      <c r="CI265" s="207"/>
      <c r="CJ265" s="207"/>
      <c r="CK265" s="207"/>
      <c r="CL265" s="207"/>
      <c r="CM265" s="207"/>
    </row>
    <row r="266" spans="1:91" ht="12" customHeight="1" x14ac:dyDescent="0.25">
      <c r="A266" s="206"/>
      <c r="B266" s="207"/>
      <c r="C266" s="207"/>
      <c r="D266" s="207"/>
      <c r="E266" s="207"/>
      <c r="F266" s="207"/>
      <c r="G266" s="207"/>
      <c r="H266" s="207"/>
      <c r="I266" s="207"/>
      <c r="J266" s="207"/>
      <c r="K266" s="207"/>
      <c r="L266" s="207"/>
      <c r="M266" s="207"/>
      <c r="N266" s="207"/>
      <c r="O266" s="207"/>
      <c r="P266" s="207"/>
      <c r="Q266" s="207"/>
      <c r="R266" s="207"/>
      <c r="S266" s="207"/>
      <c r="T266" s="207"/>
      <c r="U266" s="207"/>
      <c r="V266" s="207"/>
      <c r="W266" s="207"/>
      <c r="X266" s="207"/>
      <c r="Y266" s="207"/>
      <c r="Z266" s="207"/>
      <c r="AA266" s="208"/>
      <c r="AB266" s="208"/>
      <c r="AC266" s="209"/>
      <c r="AD266" s="209"/>
      <c r="AE266" s="209"/>
      <c r="AF266" s="209"/>
      <c r="AG266" s="209"/>
      <c r="AH266" s="209"/>
      <c r="AI266" s="209"/>
      <c r="AJ266" s="209"/>
      <c r="AK266" s="207"/>
      <c r="AL266" s="207"/>
      <c r="AM266" s="207"/>
      <c r="AN266" s="207"/>
      <c r="AO266" s="207"/>
      <c r="AP266" s="207"/>
      <c r="AQ266" s="207"/>
      <c r="AR266" s="207"/>
      <c r="AS266" s="207"/>
      <c r="AT266" s="207"/>
      <c r="AU266" s="207"/>
      <c r="AV266" s="207"/>
      <c r="AW266" s="207"/>
      <c r="AX266" s="207"/>
      <c r="AY266" s="207"/>
      <c r="AZ266" s="207"/>
      <c r="BA266" s="207"/>
      <c r="BB266" s="207"/>
      <c r="BC266" s="207"/>
      <c r="BD266" s="207"/>
      <c r="BE266" s="207"/>
      <c r="BF266" s="207"/>
      <c r="BG266" s="207"/>
      <c r="BH266" s="207"/>
      <c r="BI266" s="207"/>
      <c r="BJ266" s="207"/>
      <c r="BK266" s="207"/>
      <c r="BL266" s="207"/>
      <c r="BM266" s="207"/>
      <c r="BN266" s="207"/>
      <c r="BO266" s="207"/>
      <c r="BP266" s="207"/>
      <c r="BQ266" s="207"/>
      <c r="BR266" s="207"/>
      <c r="BS266" s="207"/>
      <c r="BT266" s="207"/>
      <c r="BU266" s="211"/>
      <c r="BV266" s="207"/>
      <c r="BW266" s="207"/>
      <c r="BX266" s="207"/>
      <c r="BY266" s="207"/>
      <c r="BZ266" s="207"/>
      <c r="CA266" s="207"/>
      <c r="CB266" s="207"/>
      <c r="CC266" s="207"/>
      <c r="CD266" s="207"/>
      <c r="CE266" s="207"/>
      <c r="CF266" s="207"/>
      <c r="CG266" s="207"/>
      <c r="CH266" s="207"/>
      <c r="CI266" s="207"/>
      <c r="CJ266" s="207"/>
      <c r="CK266" s="207"/>
      <c r="CL266" s="207"/>
      <c r="CM266" s="207"/>
    </row>
    <row r="267" spans="1:91" ht="12" customHeight="1" x14ac:dyDescent="0.25">
      <c r="A267" s="206"/>
      <c r="B267" s="207"/>
      <c r="C267" s="207"/>
      <c r="D267" s="207"/>
      <c r="E267" s="207"/>
      <c r="F267" s="207"/>
      <c r="G267" s="207"/>
      <c r="H267" s="207"/>
      <c r="I267" s="207"/>
      <c r="J267" s="207"/>
      <c r="K267" s="207"/>
      <c r="L267" s="207"/>
      <c r="M267" s="207"/>
      <c r="N267" s="207"/>
      <c r="O267" s="207"/>
      <c r="P267" s="207"/>
      <c r="Q267" s="207"/>
      <c r="R267" s="207"/>
      <c r="S267" s="207"/>
      <c r="T267" s="207"/>
      <c r="U267" s="207"/>
      <c r="V267" s="207"/>
      <c r="W267" s="207"/>
      <c r="X267" s="207"/>
      <c r="Y267" s="207"/>
      <c r="Z267" s="207"/>
      <c r="AA267" s="208"/>
      <c r="AB267" s="208"/>
      <c r="AC267" s="209"/>
      <c r="AD267" s="209"/>
      <c r="AE267" s="209"/>
      <c r="AF267" s="209"/>
      <c r="AG267" s="209"/>
      <c r="AH267" s="209"/>
      <c r="AI267" s="209"/>
      <c r="AJ267" s="209"/>
      <c r="AK267" s="207"/>
      <c r="AL267" s="207"/>
      <c r="AM267" s="207"/>
      <c r="AN267" s="207"/>
      <c r="AO267" s="207"/>
      <c r="AP267" s="207"/>
      <c r="AQ267" s="207"/>
      <c r="AR267" s="207"/>
      <c r="AS267" s="207"/>
      <c r="AT267" s="207"/>
      <c r="AU267" s="207"/>
      <c r="AV267" s="207"/>
      <c r="AW267" s="207"/>
      <c r="AX267" s="207"/>
      <c r="AY267" s="207"/>
      <c r="AZ267" s="207"/>
      <c r="BA267" s="207"/>
      <c r="BB267" s="207"/>
      <c r="BC267" s="207"/>
      <c r="BD267" s="207"/>
      <c r="BE267" s="207"/>
      <c r="BF267" s="207"/>
      <c r="BG267" s="207"/>
      <c r="BH267" s="207"/>
      <c r="BI267" s="207"/>
      <c r="BJ267" s="207"/>
      <c r="BK267" s="207"/>
      <c r="BL267" s="207"/>
      <c r="BM267" s="207"/>
      <c r="BN267" s="207"/>
      <c r="BO267" s="207"/>
      <c r="BP267" s="207"/>
      <c r="BQ267" s="207"/>
      <c r="BR267" s="207"/>
      <c r="BS267" s="207"/>
      <c r="BT267" s="207"/>
      <c r="BU267" s="211"/>
      <c r="BV267" s="207"/>
      <c r="BW267" s="207"/>
      <c r="BX267" s="207"/>
      <c r="BY267" s="207"/>
      <c r="BZ267" s="207"/>
      <c r="CA267" s="207"/>
      <c r="CB267" s="207"/>
      <c r="CC267" s="207"/>
      <c r="CD267" s="207"/>
      <c r="CE267" s="207"/>
      <c r="CF267" s="207"/>
      <c r="CG267" s="207"/>
      <c r="CH267" s="207"/>
      <c r="CI267" s="207"/>
      <c r="CJ267" s="207"/>
      <c r="CK267" s="207"/>
      <c r="CL267" s="207"/>
      <c r="CM267" s="207"/>
    </row>
    <row r="268" spans="1:91" ht="12" customHeight="1" x14ac:dyDescent="0.25">
      <c r="A268" s="206"/>
      <c r="B268" s="207"/>
      <c r="C268" s="207"/>
      <c r="D268" s="207"/>
      <c r="E268" s="207"/>
      <c r="F268" s="207"/>
      <c r="G268" s="207"/>
      <c r="H268" s="207"/>
      <c r="I268" s="207"/>
      <c r="J268" s="207"/>
      <c r="K268" s="207"/>
      <c r="L268" s="207"/>
      <c r="M268" s="207"/>
      <c r="N268" s="207"/>
      <c r="O268" s="207"/>
      <c r="P268" s="207"/>
      <c r="Q268" s="207"/>
      <c r="R268" s="207"/>
      <c r="S268" s="207"/>
      <c r="T268" s="207"/>
      <c r="U268" s="207"/>
      <c r="V268" s="207"/>
      <c r="W268" s="207"/>
      <c r="X268" s="207"/>
      <c r="Y268" s="207"/>
      <c r="Z268" s="207"/>
      <c r="AA268" s="208"/>
      <c r="AB268" s="208"/>
      <c r="AC268" s="209"/>
      <c r="AD268" s="209"/>
      <c r="AE268" s="209"/>
      <c r="AF268" s="209"/>
      <c r="AG268" s="209"/>
      <c r="AH268" s="209"/>
      <c r="AI268" s="209"/>
      <c r="AJ268" s="209"/>
      <c r="AK268" s="207"/>
      <c r="AL268" s="207"/>
      <c r="AM268" s="207"/>
      <c r="AN268" s="207"/>
      <c r="AO268" s="207"/>
      <c r="AP268" s="207"/>
      <c r="AQ268" s="207"/>
      <c r="AR268" s="207"/>
      <c r="AS268" s="207"/>
      <c r="AT268" s="207"/>
      <c r="AU268" s="207"/>
      <c r="AV268" s="207"/>
      <c r="AW268" s="207"/>
      <c r="AX268" s="207"/>
      <c r="AY268" s="207"/>
      <c r="AZ268" s="207"/>
      <c r="BA268" s="207"/>
      <c r="BB268" s="207"/>
      <c r="BC268" s="207"/>
      <c r="BD268" s="207"/>
      <c r="BE268" s="207"/>
      <c r="BF268" s="207"/>
      <c r="BG268" s="207"/>
      <c r="BH268" s="207"/>
      <c r="BI268" s="207"/>
      <c r="BJ268" s="207"/>
      <c r="BK268" s="207"/>
      <c r="BL268" s="207"/>
      <c r="BM268" s="207"/>
      <c r="BN268" s="207"/>
      <c r="BO268" s="207"/>
      <c r="BP268" s="207"/>
      <c r="BQ268" s="207"/>
      <c r="BR268" s="207"/>
      <c r="BS268" s="207"/>
      <c r="BT268" s="207"/>
      <c r="BU268" s="211"/>
      <c r="BV268" s="207"/>
      <c r="BW268" s="207"/>
      <c r="BX268" s="207"/>
      <c r="BY268" s="207"/>
      <c r="BZ268" s="207"/>
      <c r="CA268" s="207"/>
      <c r="CB268" s="207"/>
      <c r="CC268" s="207"/>
      <c r="CD268" s="207"/>
      <c r="CE268" s="207"/>
      <c r="CF268" s="207"/>
      <c r="CG268" s="207"/>
      <c r="CH268" s="207"/>
      <c r="CI268" s="207"/>
      <c r="CJ268" s="207"/>
      <c r="CK268" s="207"/>
      <c r="CL268" s="207"/>
      <c r="CM268" s="207"/>
    </row>
    <row r="269" spans="1:91" ht="12" customHeight="1" x14ac:dyDescent="0.25">
      <c r="A269" s="206"/>
      <c r="B269" s="207"/>
      <c r="C269" s="207"/>
      <c r="D269" s="207"/>
      <c r="E269" s="207"/>
      <c r="F269" s="207"/>
      <c r="G269" s="207"/>
      <c r="H269" s="207"/>
      <c r="I269" s="207"/>
      <c r="J269" s="207"/>
      <c r="K269" s="207"/>
      <c r="L269" s="207"/>
      <c r="M269" s="207"/>
      <c r="N269" s="207"/>
      <c r="O269" s="207"/>
      <c r="P269" s="207"/>
      <c r="Q269" s="207"/>
      <c r="R269" s="207"/>
      <c r="S269" s="207"/>
      <c r="T269" s="207"/>
      <c r="U269" s="207"/>
      <c r="V269" s="207"/>
      <c r="W269" s="207"/>
      <c r="X269" s="207"/>
      <c r="Y269" s="207"/>
      <c r="Z269" s="207"/>
      <c r="AA269" s="208"/>
      <c r="AB269" s="208"/>
      <c r="AC269" s="209"/>
      <c r="AD269" s="209"/>
      <c r="AE269" s="209"/>
      <c r="AF269" s="209"/>
      <c r="AG269" s="209"/>
      <c r="AH269" s="209"/>
      <c r="AI269" s="209"/>
      <c r="AJ269" s="209"/>
      <c r="AK269" s="207"/>
      <c r="AL269" s="207"/>
      <c r="AM269" s="207"/>
      <c r="AN269" s="207"/>
      <c r="AO269" s="207"/>
      <c r="AP269" s="207"/>
      <c r="AQ269" s="207"/>
      <c r="AR269" s="207"/>
      <c r="AS269" s="207"/>
      <c r="AT269" s="207"/>
      <c r="AU269" s="207"/>
      <c r="AV269" s="207"/>
      <c r="AW269" s="207"/>
      <c r="AX269" s="207"/>
      <c r="AY269" s="207"/>
      <c r="AZ269" s="207"/>
      <c r="BA269" s="207"/>
      <c r="BB269" s="207"/>
      <c r="BC269" s="207"/>
      <c r="BD269" s="207"/>
      <c r="BE269" s="207"/>
      <c r="BF269" s="207"/>
      <c r="BG269" s="207"/>
      <c r="BH269" s="207"/>
      <c r="BI269" s="207"/>
      <c r="BJ269" s="207"/>
      <c r="BK269" s="207"/>
      <c r="BL269" s="207"/>
      <c r="BM269" s="207"/>
      <c r="BN269" s="207"/>
      <c r="BO269" s="207"/>
      <c r="BP269" s="207"/>
      <c r="BQ269" s="207"/>
      <c r="BR269" s="207"/>
      <c r="BS269" s="207"/>
      <c r="BT269" s="207"/>
      <c r="BU269" s="211"/>
      <c r="BV269" s="207"/>
      <c r="BW269" s="207"/>
      <c r="BX269" s="207"/>
      <c r="BY269" s="207"/>
      <c r="BZ269" s="207"/>
      <c r="CA269" s="207"/>
      <c r="CB269" s="207"/>
      <c r="CC269" s="207"/>
      <c r="CD269" s="207"/>
      <c r="CE269" s="207"/>
      <c r="CF269" s="207"/>
      <c r="CG269" s="207"/>
      <c r="CH269" s="207"/>
      <c r="CI269" s="207"/>
      <c r="CJ269" s="207"/>
      <c r="CK269" s="207"/>
      <c r="CL269" s="207"/>
      <c r="CM269" s="207"/>
    </row>
    <row r="270" spans="1:91" ht="12" customHeight="1" x14ac:dyDescent="0.25">
      <c r="A270" s="206"/>
      <c r="B270" s="207"/>
      <c r="C270" s="207"/>
      <c r="D270" s="207"/>
      <c r="E270" s="207"/>
      <c r="F270" s="207"/>
      <c r="G270" s="207"/>
      <c r="H270" s="207"/>
      <c r="I270" s="207"/>
      <c r="J270" s="207"/>
      <c r="K270" s="207"/>
      <c r="L270" s="207"/>
      <c r="M270" s="207"/>
      <c r="N270" s="207"/>
      <c r="O270" s="207"/>
      <c r="P270" s="207"/>
      <c r="Q270" s="207"/>
      <c r="R270" s="207"/>
      <c r="S270" s="207"/>
      <c r="T270" s="207"/>
      <c r="U270" s="207"/>
      <c r="V270" s="207"/>
      <c r="W270" s="207"/>
      <c r="X270" s="207"/>
      <c r="Y270" s="207"/>
      <c r="Z270" s="207"/>
      <c r="AA270" s="208"/>
      <c r="AB270" s="208"/>
      <c r="AC270" s="209"/>
      <c r="AD270" s="209"/>
      <c r="AE270" s="209"/>
      <c r="AF270" s="209"/>
      <c r="AG270" s="209"/>
      <c r="AH270" s="209"/>
      <c r="AI270" s="209"/>
      <c r="AJ270" s="209"/>
      <c r="AK270" s="207"/>
      <c r="AL270" s="207"/>
      <c r="AM270" s="207"/>
      <c r="AN270" s="207"/>
      <c r="AO270" s="207"/>
      <c r="AP270" s="207"/>
      <c r="AQ270" s="207"/>
      <c r="AR270" s="207"/>
      <c r="AS270" s="207"/>
      <c r="AT270" s="207"/>
      <c r="AU270" s="207"/>
      <c r="AV270" s="207"/>
      <c r="AW270" s="207"/>
      <c r="AX270" s="207"/>
      <c r="AY270" s="207"/>
      <c r="AZ270" s="207"/>
      <c r="BA270" s="207"/>
      <c r="BB270" s="207"/>
      <c r="BC270" s="207"/>
      <c r="BD270" s="207"/>
      <c r="BE270" s="207"/>
      <c r="BF270" s="207"/>
      <c r="BG270" s="207"/>
      <c r="BH270" s="207"/>
      <c r="BI270" s="207"/>
      <c r="BJ270" s="207"/>
      <c r="BK270" s="207"/>
      <c r="BL270" s="207"/>
      <c r="BM270" s="207"/>
      <c r="BN270" s="207"/>
      <c r="BO270" s="207"/>
      <c r="BP270" s="207"/>
      <c r="BQ270" s="207"/>
      <c r="BR270" s="207"/>
      <c r="BS270" s="207"/>
      <c r="BT270" s="207"/>
      <c r="BU270" s="211"/>
      <c r="BV270" s="207"/>
      <c r="BW270" s="207"/>
      <c r="BX270" s="207"/>
      <c r="BY270" s="207"/>
      <c r="BZ270" s="207"/>
      <c r="CA270" s="207"/>
      <c r="CB270" s="207"/>
      <c r="CC270" s="207"/>
      <c r="CD270" s="207"/>
      <c r="CE270" s="207"/>
      <c r="CF270" s="207"/>
      <c r="CG270" s="207"/>
      <c r="CH270" s="207"/>
      <c r="CI270" s="207"/>
      <c r="CJ270" s="207"/>
      <c r="CK270" s="207"/>
      <c r="CL270" s="207"/>
      <c r="CM270" s="207"/>
    </row>
    <row r="271" spans="1:91" ht="12" customHeight="1" x14ac:dyDescent="0.25">
      <c r="A271" s="206"/>
      <c r="B271" s="207"/>
      <c r="C271" s="207"/>
      <c r="D271" s="207"/>
      <c r="E271" s="207"/>
      <c r="F271" s="207"/>
      <c r="G271" s="207"/>
      <c r="H271" s="207"/>
      <c r="I271" s="207"/>
      <c r="J271" s="207"/>
      <c r="K271" s="207"/>
      <c r="L271" s="207"/>
      <c r="M271" s="207"/>
      <c r="N271" s="207"/>
      <c r="O271" s="207"/>
      <c r="P271" s="207"/>
      <c r="Q271" s="207"/>
      <c r="R271" s="207"/>
      <c r="S271" s="207"/>
      <c r="T271" s="207"/>
      <c r="U271" s="207"/>
      <c r="V271" s="207"/>
      <c r="W271" s="207"/>
      <c r="X271" s="207"/>
      <c r="Y271" s="207"/>
      <c r="Z271" s="207"/>
      <c r="AA271" s="208"/>
      <c r="AB271" s="208"/>
      <c r="AC271" s="209"/>
      <c r="AD271" s="209"/>
      <c r="AE271" s="209"/>
      <c r="AF271" s="209"/>
      <c r="AG271" s="209"/>
      <c r="AH271" s="209"/>
      <c r="AI271" s="209"/>
      <c r="AJ271" s="209"/>
      <c r="AK271" s="207"/>
      <c r="AL271" s="207"/>
      <c r="AM271" s="207"/>
      <c r="AN271" s="207"/>
      <c r="AO271" s="207"/>
      <c r="AP271" s="207"/>
      <c r="AQ271" s="207"/>
      <c r="AR271" s="207"/>
      <c r="AS271" s="207"/>
      <c r="AT271" s="207"/>
      <c r="AU271" s="207"/>
      <c r="AV271" s="207"/>
      <c r="AW271" s="207"/>
      <c r="AX271" s="207"/>
      <c r="AY271" s="207"/>
      <c r="AZ271" s="207"/>
      <c r="BA271" s="207"/>
      <c r="BB271" s="207"/>
      <c r="BC271" s="207"/>
      <c r="BD271" s="207"/>
      <c r="BE271" s="207"/>
      <c r="BF271" s="207"/>
      <c r="BG271" s="207"/>
      <c r="BH271" s="207"/>
      <c r="BI271" s="207"/>
      <c r="BJ271" s="207"/>
      <c r="BK271" s="207"/>
      <c r="BL271" s="207"/>
      <c r="BM271" s="207"/>
      <c r="BN271" s="207"/>
      <c r="BO271" s="207"/>
      <c r="BP271" s="207"/>
      <c r="BQ271" s="207"/>
      <c r="BR271" s="207"/>
      <c r="BS271" s="207"/>
      <c r="BT271" s="207"/>
      <c r="BU271" s="211"/>
      <c r="BV271" s="207"/>
      <c r="BW271" s="207"/>
      <c r="BX271" s="207"/>
      <c r="BY271" s="207"/>
      <c r="BZ271" s="207"/>
      <c r="CA271" s="207"/>
      <c r="CB271" s="207"/>
      <c r="CC271" s="207"/>
      <c r="CD271" s="207"/>
      <c r="CE271" s="207"/>
      <c r="CF271" s="207"/>
      <c r="CG271" s="207"/>
      <c r="CH271" s="207"/>
      <c r="CI271" s="207"/>
      <c r="CJ271" s="207"/>
      <c r="CK271" s="207"/>
      <c r="CL271" s="207"/>
      <c r="CM271" s="207"/>
    </row>
    <row r="272" spans="1:91" ht="12" customHeight="1" x14ac:dyDescent="0.25">
      <c r="A272" s="206"/>
      <c r="B272" s="207"/>
      <c r="C272" s="207"/>
      <c r="D272" s="207"/>
      <c r="E272" s="207"/>
      <c r="F272" s="207"/>
      <c r="G272" s="207"/>
      <c r="H272" s="207"/>
      <c r="I272" s="207"/>
      <c r="J272" s="207"/>
      <c r="K272" s="207"/>
      <c r="L272" s="207"/>
      <c r="M272" s="207"/>
      <c r="N272" s="207"/>
      <c r="O272" s="207"/>
      <c r="P272" s="207"/>
      <c r="Q272" s="207"/>
      <c r="R272" s="207"/>
      <c r="S272" s="207"/>
      <c r="T272" s="207"/>
      <c r="U272" s="207"/>
      <c r="V272" s="207"/>
      <c r="W272" s="207"/>
      <c r="X272" s="207"/>
      <c r="Y272" s="207"/>
      <c r="Z272" s="207"/>
      <c r="AA272" s="208"/>
      <c r="AB272" s="208"/>
      <c r="AC272" s="209"/>
      <c r="AD272" s="209"/>
      <c r="AE272" s="209"/>
      <c r="AF272" s="209"/>
      <c r="AG272" s="209"/>
      <c r="AH272" s="209"/>
      <c r="AI272" s="209"/>
      <c r="AJ272" s="209"/>
      <c r="AK272" s="207"/>
      <c r="AL272" s="207"/>
      <c r="AM272" s="207"/>
      <c r="AN272" s="207"/>
      <c r="AO272" s="207"/>
      <c r="AP272" s="207"/>
      <c r="AQ272" s="207"/>
      <c r="AR272" s="207"/>
      <c r="AS272" s="207"/>
      <c r="AT272" s="207"/>
      <c r="AU272" s="207"/>
      <c r="AV272" s="207"/>
      <c r="AW272" s="207"/>
      <c r="AX272" s="207"/>
      <c r="AY272" s="207"/>
      <c r="AZ272" s="207"/>
      <c r="BA272" s="207"/>
      <c r="BB272" s="207"/>
      <c r="BC272" s="207"/>
      <c r="BD272" s="207"/>
      <c r="BE272" s="207"/>
      <c r="BF272" s="207"/>
      <c r="BG272" s="207"/>
      <c r="BH272" s="207"/>
      <c r="BI272" s="207"/>
      <c r="BJ272" s="207"/>
      <c r="BK272" s="207"/>
      <c r="BL272" s="207"/>
      <c r="BM272" s="207"/>
      <c r="BN272" s="207"/>
      <c r="BO272" s="207"/>
      <c r="BP272" s="207"/>
      <c r="BQ272" s="207"/>
      <c r="BR272" s="207"/>
      <c r="BS272" s="207"/>
      <c r="BT272" s="207"/>
      <c r="BU272" s="211"/>
      <c r="BV272" s="207"/>
      <c r="BW272" s="207"/>
      <c r="BX272" s="207"/>
      <c r="BY272" s="207"/>
      <c r="BZ272" s="207"/>
      <c r="CA272" s="207"/>
      <c r="CB272" s="207"/>
      <c r="CC272" s="207"/>
      <c r="CD272" s="207"/>
      <c r="CE272" s="207"/>
      <c r="CF272" s="207"/>
      <c r="CG272" s="207"/>
      <c r="CH272" s="207"/>
      <c r="CI272" s="207"/>
      <c r="CJ272" s="207"/>
      <c r="CK272" s="207"/>
      <c r="CL272" s="207"/>
      <c r="CM272" s="207"/>
    </row>
    <row r="273" spans="1:91" ht="12" customHeight="1" x14ac:dyDescent="0.25">
      <c r="A273" s="206"/>
      <c r="B273" s="207"/>
      <c r="C273" s="207"/>
      <c r="D273" s="207"/>
      <c r="E273" s="207"/>
      <c r="F273" s="207"/>
      <c r="G273" s="207"/>
      <c r="H273" s="207"/>
      <c r="I273" s="207"/>
      <c r="J273" s="207"/>
      <c r="K273" s="207"/>
      <c r="L273" s="207"/>
      <c r="M273" s="207"/>
      <c r="N273" s="207"/>
      <c r="O273" s="207"/>
      <c r="P273" s="207"/>
      <c r="Q273" s="207"/>
      <c r="R273" s="207"/>
      <c r="S273" s="207"/>
      <c r="T273" s="207"/>
      <c r="U273" s="207"/>
      <c r="V273" s="207"/>
      <c r="W273" s="207"/>
      <c r="X273" s="207"/>
      <c r="Y273" s="207"/>
      <c r="Z273" s="207"/>
      <c r="AA273" s="208"/>
      <c r="AB273" s="208"/>
      <c r="AC273" s="209"/>
      <c r="AD273" s="209"/>
      <c r="AE273" s="209"/>
      <c r="AF273" s="209"/>
      <c r="AG273" s="209"/>
      <c r="AH273" s="209"/>
      <c r="AI273" s="209"/>
      <c r="AJ273" s="209"/>
      <c r="AK273" s="207"/>
      <c r="AL273" s="207"/>
      <c r="AM273" s="207"/>
      <c r="AN273" s="207"/>
      <c r="AO273" s="207"/>
      <c r="AP273" s="207"/>
      <c r="AQ273" s="207"/>
      <c r="AR273" s="207"/>
      <c r="AS273" s="207"/>
      <c r="AT273" s="207"/>
      <c r="AU273" s="207"/>
      <c r="AV273" s="207"/>
      <c r="AW273" s="207"/>
      <c r="AX273" s="207"/>
      <c r="AY273" s="207"/>
      <c r="AZ273" s="207"/>
      <c r="BA273" s="207"/>
      <c r="BB273" s="207"/>
      <c r="BC273" s="207"/>
      <c r="BD273" s="207"/>
      <c r="BE273" s="207"/>
      <c r="BF273" s="207"/>
      <c r="BG273" s="207"/>
      <c r="BH273" s="207"/>
      <c r="BI273" s="207"/>
      <c r="BJ273" s="207"/>
      <c r="BK273" s="207"/>
      <c r="BL273" s="207"/>
      <c r="BM273" s="207"/>
      <c r="BN273" s="207"/>
      <c r="BO273" s="207"/>
      <c r="BP273" s="207"/>
      <c r="BQ273" s="207"/>
      <c r="BR273" s="207"/>
      <c r="BS273" s="207"/>
      <c r="BT273" s="207"/>
      <c r="BU273" s="211"/>
      <c r="BV273" s="207"/>
      <c r="BW273" s="207"/>
      <c r="BX273" s="207"/>
      <c r="BY273" s="207"/>
      <c r="BZ273" s="207"/>
      <c r="CA273" s="207"/>
      <c r="CB273" s="207"/>
      <c r="CC273" s="207"/>
      <c r="CD273" s="207"/>
      <c r="CE273" s="207"/>
      <c r="CF273" s="207"/>
      <c r="CG273" s="207"/>
      <c r="CH273" s="207"/>
      <c r="CI273" s="207"/>
      <c r="CJ273" s="207"/>
      <c r="CK273" s="207"/>
      <c r="CL273" s="207"/>
      <c r="CM273" s="207"/>
    </row>
    <row r="274" spans="1:91" ht="12" customHeight="1" x14ac:dyDescent="0.25">
      <c r="A274" s="206"/>
      <c r="B274" s="207"/>
      <c r="C274" s="207"/>
      <c r="D274" s="207"/>
      <c r="E274" s="207"/>
      <c r="F274" s="207"/>
      <c r="G274" s="207"/>
      <c r="H274" s="207"/>
      <c r="I274" s="207"/>
      <c r="J274" s="207"/>
      <c r="K274" s="207"/>
      <c r="L274" s="207"/>
      <c r="M274" s="207"/>
      <c r="N274" s="207"/>
      <c r="O274" s="207"/>
      <c r="P274" s="207"/>
      <c r="Q274" s="207"/>
      <c r="R274" s="207"/>
      <c r="S274" s="207"/>
      <c r="T274" s="207"/>
      <c r="U274" s="207"/>
      <c r="V274" s="207"/>
      <c r="W274" s="207"/>
      <c r="X274" s="207"/>
      <c r="Y274" s="207"/>
      <c r="Z274" s="207"/>
      <c r="AA274" s="208"/>
      <c r="AB274" s="208"/>
      <c r="AC274" s="209"/>
      <c r="AD274" s="209"/>
      <c r="AE274" s="209"/>
      <c r="AF274" s="209"/>
      <c r="AG274" s="209"/>
      <c r="AH274" s="209"/>
      <c r="AI274" s="209"/>
      <c r="AJ274" s="209"/>
      <c r="AK274" s="207"/>
      <c r="AL274" s="207"/>
      <c r="AM274" s="207"/>
      <c r="AN274" s="207"/>
      <c r="AO274" s="207"/>
      <c r="AP274" s="207"/>
      <c r="AQ274" s="207"/>
      <c r="AR274" s="207"/>
      <c r="AS274" s="207"/>
      <c r="AT274" s="207"/>
      <c r="AU274" s="207"/>
      <c r="AV274" s="207"/>
      <c r="AW274" s="207"/>
      <c r="AX274" s="207"/>
      <c r="AY274" s="207"/>
      <c r="AZ274" s="207"/>
      <c r="BA274" s="207"/>
      <c r="BB274" s="207"/>
      <c r="BC274" s="207"/>
      <c r="BD274" s="207"/>
      <c r="BE274" s="207"/>
      <c r="BF274" s="207"/>
      <c r="BG274" s="207"/>
      <c r="BH274" s="207"/>
      <c r="BI274" s="207"/>
      <c r="BJ274" s="207"/>
      <c r="BK274" s="207"/>
      <c r="BL274" s="207"/>
      <c r="BM274" s="207"/>
      <c r="BN274" s="207"/>
      <c r="BO274" s="207"/>
      <c r="BP274" s="207"/>
      <c r="BQ274" s="207"/>
      <c r="BR274" s="207"/>
      <c r="BS274" s="207"/>
      <c r="BT274" s="207"/>
      <c r="BU274" s="211"/>
      <c r="BV274" s="207"/>
      <c r="BW274" s="207"/>
      <c r="BX274" s="207"/>
      <c r="BY274" s="207"/>
      <c r="BZ274" s="207"/>
      <c r="CA274" s="207"/>
      <c r="CB274" s="207"/>
      <c r="CC274" s="207"/>
      <c r="CD274" s="207"/>
      <c r="CE274" s="207"/>
      <c r="CF274" s="207"/>
      <c r="CG274" s="207"/>
      <c r="CH274" s="207"/>
      <c r="CI274" s="207"/>
      <c r="CJ274" s="207"/>
      <c r="CK274" s="207"/>
      <c r="CL274" s="207"/>
      <c r="CM274" s="207"/>
    </row>
    <row r="275" spans="1:91" ht="12" customHeight="1" x14ac:dyDescent="0.25">
      <c r="A275" s="206"/>
      <c r="B275" s="207"/>
      <c r="C275" s="207"/>
      <c r="D275" s="207"/>
      <c r="E275" s="207"/>
      <c r="F275" s="207"/>
      <c r="G275" s="207"/>
      <c r="H275" s="207"/>
      <c r="I275" s="207"/>
      <c r="J275" s="207"/>
      <c r="K275" s="207"/>
      <c r="L275" s="207"/>
      <c r="M275" s="207"/>
      <c r="N275" s="207"/>
      <c r="O275" s="207"/>
      <c r="P275" s="207"/>
      <c r="Q275" s="207"/>
      <c r="R275" s="207"/>
      <c r="S275" s="207"/>
      <c r="T275" s="207"/>
      <c r="U275" s="207"/>
      <c r="V275" s="207"/>
      <c r="W275" s="207"/>
      <c r="X275" s="207"/>
      <c r="Y275" s="207"/>
      <c r="Z275" s="207"/>
      <c r="AA275" s="208"/>
      <c r="AB275" s="208"/>
      <c r="AC275" s="209"/>
      <c r="AD275" s="209"/>
      <c r="AE275" s="209"/>
      <c r="AF275" s="209"/>
      <c r="AG275" s="209"/>
      <c r="AH275" s="209"/>
      <c r="AI275" s="209"/>
      <c r="AJ275" s="209"/>
      <c r="AK275" s="207"/>
      <c r="AL275" s="207"/>
      <c r="AM275" s="207"/>
      <c r="AN275" s="207"/>
      <c r="AO275" s="207"/>
      <c r="AP275" s="207"/>
      <c r="AQ275" s="207"/>
      <c r="AR275" s="207"/>
      <c r="AS275" s="207"/>
      <c r="AT275" s="207"/>
      <c r="AU275" s="207"/>
      <c r="AV275" s="207"/>
      <c r="AW275" s="207"/>
      <c r="AX275" s="207"/>
      <c r="AY275" s="207"/>
      <c r="AZ275" s="207"/>
      <c r="BA275" s="207"/>
      <c r="BB275" s="207"/>
      <c r="BC275" s="207"/>
      <c r="BD275" s="207"/>
      <c r="BE275" s="207"/>
      <c r="BF275" s="207"/>
      <c r="BG275" s="207"/>
      <c r="BH275" s="207"/>
      <c r="BI275" s="207"/>
      <c r="BJ275" s="207"/>
      <c r="BK275" s="207"/>
      <c r="BL275" s="207"/>
      <c r="BM275" s="207"/>
      <c r="BN275" s="207"/>
      <c r="BO275" s="207"/>
      <c r="BP275" s="207"/>
      <c r="BQ275" s="207"/>
      <c r="BR275" s="207"/>
      <c r="BS275" s="207"/>
      <c r="BT275" s="207"/>
      <c r="BU275" s="211"/>
      <c r="BV275" s="207"/>
      <c r="BW275" s="207"/>
      <c r="BX275" s="207"/>
      <c r="BY275" s="207"/>
      <c r="BZ275" s="207"/>
      <c r="CA275" s="207"/>
      <c r="CB275" s="207"/>
      <c r="CC275" s="207"/>
      <c r="CD275" s="207"/>
      <c r="CE275" s="207"/>
      <c r="CF275" s="207"/>
      <c r="CG275" s="207"/>
      <c r="CH275" s="207"/>
      <c r="CI275" s="207"/>
      <c r="CJ275" s="207"/>
      <c r="CK275" s="207"/>
      <c r="CL275" s="207"/>
      <c r="CM275" s="207"/>
    </row>
    <row r="276" spans="1:91" ht="12" customHeight="1" x14ac:dyDescent="0.25">
      <c r="A276" s="206"/>
      <c r="B276" s="207"/>
      <c r="C276" s="207"/>
      <c r="D276" s="207"/>
      <c r="E276" s="207"/>
      <c r="F276" s="207"/>
      <c r="G276" s="207"/>
      <c r="H276" s="207"/>
      <c r="I276" s="207"/>
      <c r="J276" s="207"/>
      <c r="K276" s="207"/>
      <c r="L276" s="207"/>
      <c r="M276" s="207"/>
      <c r="N276" s="207"/>
      <c r="O276" s="207"/>
      <c r="P276" s="207"/>
      <c r="Q276" s="207"/>
      <c r="R276" s="207"/>
      <c r="S276" s="207"/>
      <c r="T276" s="207"/>
      <c r="U276" s="207"/>
      <c r="V276" s="207"/>
      <c r="W276" s="207"/>
      <c r="X276" s="207"/>
      <c r="Y276" s="207"/>
      <c r="Z276" s="207"/>
      <c r="AA276" s="208"/>
      <c r="AB276" s="208"/>
      <c r="AC276" s="209"/>
      <c r="AD276" s="209"/>
      <c r="AE276" s="209"/>
      <c r="AF276" s="209"/>
      <c r="AG276" s="209"/>
      <c r="AH276" s="209"/>
      <c r="AI276" s="209"/>
      <c r="AJ276" s="209"/>
      <c r="AK276" s="207"/>
      <c r="AL276" s="207"/>
      <c r="AM276" s="207"/>
      <c r="AN276" s="207"/>
      <c r="AO276" s="207"/>
      <c r="AP276" s="207"/>
      <c r="AQ276" s="207"/>
      <c r="AR276" s="207"/>
      <c r="AS276" s="207"/>
      <c r="AT276" s="207"/>
      <c r="AU276" s="207"/>
      <c r="AV276" s="207"/>
      <c r="AW276" s="207"/>
      <c r="AX276" s="207"/>
      <c r="AY276" s="207"/>
      <c r="AZ276" s="207"/>
      <c r="BA276" s="207"/>
      <c r="BB276" s="207"/>
      <c r="BC276" s="207"/>
      <c r="BD276" s="207"/>
      <c r="BE276" s="207"/>
      <c r="BF276" s="207"/>
      <c r="BG276" s="207"/>
      <c r="BH276" s="207"/>
      <c r="BI276" s="207"/>
      <c r="BJ276" s="207"/>
      <c r="BK276" s="207"/>
      <c r="BL276" s="207"/>
      <c r="BM276" s="207"/>
      <c r="BN276" s="207"/>
      <c r="BO276" s="207"/>
      <c r="BP276" s="207"/>
      <c r="BQ276" s="207"/>
      <c r="BR276" s="207"/>
      <c r="BS276" s="207"/>
      <c r="BT276" s="207"/>
      <c r="BU276" s="211"/>
      <c r="BV276" s="207"/>
      <c r="BW276" s="207"/>
      <c r="BX276" s="207"/>
      <c r="BY276" s="207"/>
      <c r="BZ276" s="207"/>
      <c r="CA276" s="207"/>
      <c r="CB276" s="207"/>
      <c r="CC276" s="207"/>
      <c r="CD276" s="207"/>
      <c r="CE276" s="207"/>
      <c r="CF276" s="207"/>
      <c r="CG276" s="207"/>
      <c r="CH276" s="207"/>
      <c r="CI276" s="207"/>
      <c r="CJ276" s="207"/>
      <c r="CK276" s="207"/>
      <c r="CL276" s="207"/>
      <c r="CM276" s="207"/>
    </row>
    <row r="277" spans="1:91" ht="12" customHeight="1" x14ac:dyDescent="0.25">
      <c r="A277" s="206"/>
      <c r="B277" s="207"/>
      <c r="C277" s="207"/>
      <c r="D277" s="207"/>
      <c r="E277" s="207"/>
      <c r="F277" s="207"/>
      <c r="G277" s="207"/>
      <c r="H277" s="207"/>
      <c r="I277" s="207"/>
      <c r="J277" s="207"/>
      <c r="K277" s="207"/>
      <c r="L277" s="207"/>
      <c r="M277" s="207"/>
      <c r="N277" s="207"/>
      <c r="O277" s="207"/>
      <c r="P277" s="207"/>
      <c r="Q277" s="207"/>
      <c r="R277" s="207"/>
      <c r="S277" s="207"/>
      <c r="T277" s="207"/>
      <c r="U277" s="207"/>
      <c r="V277" s="207"/>
      <c r="W277" s="207"/>
      <c r="X277" s="207"/>
      <c r="Y277" s="207"/>
      <c r="Z277" s="207"/>
      <c r="AA277" s="208"/>
      <c r="AB277" s="208"/>
      <c r="AC277" s="209"/>
      <c r="AD277" s="209"/>
      <c r="AE277" s="209"/>
      <c r="AF277" s="209"/>
      <c r="AG277" s="209"/>
      <c r="AH277" s="209"/>
      <c r="AI277" s="209"/>
      <c r="AJ277" s="209"/>
      <c r="AK277" s="207"/>
      <c r="AL277" s="207"/>
      <c r="AM277" s="207"/>
      <c r="AN277" s="207"/>
      <c r="AO277" s="207"/>
      <c r="AP277" s="207"/>
      <c r="AQ277" s="207"/>
      <c r="AR277" s="207"/>
      <c r="AS277" s="207"/>
      <c r="AT277" s="207"/>
      <c r="AU277" s="207"/>
      <c r="AV277" s="207"/>
      <c r="AW277" s="207"/>
      <c r="AX277" s="207"/>
      <c r="AY277" s="207"/>
      <c r="AZ277" s="207"/>
      <c r="BA277" s="207"/>
      <c r="BB277" s="207"/>
      <c r="BC277" s="207"/>
      <c r="BD277" s="207"/>
      <c r="BE277" s="207"/>
      <c r="BF277" s="207"/>
      <c r="BG277" s="207"/>
      <c r="BH277" s="207"/>
      <c r="BI277" s="207"/>
      <c r="BJ277" s="207"/>
      <c r="BK277" s="207"/>
      <c r="BL277" s="207"/>
      <c r="BM277" s="207"/>
      <c r="BN277" s="207"/>
      <c r="BO277" s="207"/>
      <c r="BP277" s="207"/>
      <c r="BQ277" s="207"/>
      <c r="BR277" s="207"/>
      <c r="BS277" s="207"/>
      <c r="BT277" s="207"/>
      <c r="BU277" s="211"/>
      <c r="BV277" s="207"/>
      <c r="BW277" s="207"/>
      <c r="BX277" s="207"/>
      <c r="BY277" s="207"/>
      <c r="BZ277" s="207"/>
      <c r="CA277" s="207"/>
      <c r="CB277" s="207"/>
      <c r="CC277" s="207"/>
      <c r="CD277" s="207"/>
      <c r="CE277" s="207"/>
      <c r="CF277" s="207"/>
      <c r="CG277" s="207"/>
      <c r="CH277" s="207"/>
      <c r="CI277" s="207"/>
      <c r="CJ277" s="207"/>
      <c r="CK277" s="207"/>
      <c r="CL277" s="207"/>
      <c r="CM277" s="207"/>
    </row>
    <row r="278" spans="1:91" ht="12" customHeight="1" x14ac:dyDescent="0.25">
      <c r="A278" s="206"/>
      <c r="B278" s="207"/>
      <c r="C278" s="207"/>
      <c r="D278" s="207"/>
      <c r="E278" s="207"/>
      <c r="F278" s="207"/>
      <c r="G278" s="207"/>
      <c r="H278" s="207"/>
      <c r="I278" s="207"/>
      <c r="J278" s="207"/>
      <c r="K278" s="207"/>
      <c r="L278" s="207"/>
      <c r="M278" s="207"/>
      <c r="N278" s="207"/>
      <c r="O278" s="207"/>
      <c r="P278" s="207"/>
      <c r="Q278" s="207"/>
      <c r="R278" s="207"/>
      <c r="S278" s="207"/>
      <c r="T278" s="207"/>
      <c r="U278" s="207"/>
      <c r="V278" s="207"/>
      <c r="W278" s="207"/>
      <c r="X278" s="207"/>
      <c r="Y278" s="207"/>
      <c r="Z278" s="207"/>
      <c r="AA278" s="208"/>
      <c r="AB278" s="208"/>
      <c r="AC278" s="209"/>
      <c r="AD278" s="209"/>
      <c r="AE278" s="209"/>
      <c r="AF278" s="209"/>
      <c r="AG278" s="209"/>
      <c r="AH278" s="209"/>
      <c r="AI278" s="209"/>
      <c r="AJ278" s="209"/>
      <c r="AK278" s="207"/>
      <c r="AL278" s="207"/>
      <c r="AM278" s="207"/>
      <c r="AN278" s="207"/>
      <c r="AO278" s="207"/>
      <c r="AP278" s="207"/>
      <c r="AQ278" s="207"/>
      <c r="AR278" s="207"/>
      <c r="AS278" s="207"/>
      <c r="AT278" s="207"/>
      <c r="AU278" s="207"/>
      <c r="AV278" s="207"/>
      <c r="AW278" s="207"/>
      <c r="AX278" s="207"/>
      <c r="AY278" s="207"/>
      <c r="AZ278" s="207"/>
      <c r="BA278" s="207"/>
      <c r="BB278" s="207"/>
      <c r="BC278" s="207"/>
      <c r="BD278" s="207"/>
      <c r="BE278" s="207"/>
      <c r="BF278" s="207"/>
      <c r="BG278" s="207"/>
      <c r="BH278" s="207"/>
      <c r="BI278" s="207"/>
      <c r="BJ278" s="207"/>
      <c r="BK278" s="207"/>
      <c r="BL278" s="207"/>
      <c r="BM278" s="207"/>
      <c r="BN278" s="207"/>
      <c r="BO278" s="207"/>
      <c r="BP278" s="207"/>
      <c r="BQ278" s="207"/>
      <c r="BR278" s="207"/>
      <c r="BS278" s="207"/>
      <c r="BT278" s="207"/>
      <c r="BU278" s="211"/>
      <c r="BV278" s="207"/>
      <c r="BW278" s="207"/>
      <c r="BX278" s="207"/>
      <c r="BY278" s="207"/>
      <c r="BZ278" s="207"/>
      <c r="CA278" s="207"/>
      <c r="CB278" s="207"/>
      <c r="CC278" s="207"/>
      <c r="CD278" s="207"/>
      <c r="CE278" s="207"/>
      <c r="CF278" s="207"/>
      <c r="CG278" s="207"/>
      <c r="CH278" s="207"/>
      <c r="CI278" s="207"/>
      <c r="CJ278" s="207"/>
      <c r="CK278" s="207"/>
      <c r="CL278" s="207"/>
      <c r="CM278" s="207"/>
    </row>
    <row r="279" spans="1:91" ht="12" customHeight="1" x14ac:dyDescent="0.25">
      <c r="A279" s="206"/>
      <c r="B279" s="207"/>
      <c r="C279" s="207"/>
      <c r="D279" s="207"/>
      <c r="E279" s="207"/>
      <c r="F279" s="207"/>
      <c r="G279" s="207"/>
      <c r="H279" s="207"/>
      <c r="I279" s="207"/>
      <c r="J279" s="207"/>
      <c r="K279" s="207"/>
      <c r="L279" s="207"/>
      <c r="M279" s="207"/>
      <c r="N279" s="207"/>
      <c r="O279" s="207"/>
      <c r="P279" s="207"/>
      <c r="Q279" s="207"/>
      <c r="R279" s="207"/>
      <c r="S279" s="207"/>
      <c r="T279" s="207"/>
      <c r="U279" s="207"/>
      <c r="V279" s="207"/>
      <c r="W279" s="207"/>
      <c r="X279" s="207"/>
      <c r="Y279" s="207"/>
      <c r="Z279" s="207"/>
      <c r="AA279" s="208"/>
      <c r="AB279" s="208"/>
      <c r="AC279" s="209"/>
      <c r="AD279" s="209"/>
      <c r="AE279" s="209"/>
      <c r="AF279" s="209"/>
      <c r="AG279" s="209"/>
      <c r="AH279" s="209"/>
      <c r="AI279" s="209"/>
      <c r="AJ279" s="209"/>
      <c r="AK279" s="207"/>
      <c r="AL279" s="207"/>
      <c r="AM279" s="207"/>
      <c r="AN279" s="207"/>
      <c r="AO279" s="207"/>
      <c r="AP279" s="207"/>
      <c r="AQ279" s="207"/>
      <c r="AR279" s="207"/>
      <c r="AS279" s="207"/>
      <c r="AT279" s="207"/>
      <c r="AU279" s="207"/>
      <c r="AV279" s="207"/>
      <c r="AW279" s="207"/>
      <c r="AX279" s="207"/>
      <c r="AY279" s="207"/>
      <c r="AZ279" s="207"/>
      <c r="BA279" s="207"/>
      <c r="BB279" s="207"/>
      <c r="BC279" s="207"/>
      <c r="BD279" s="207"/>
      <c r="BE279" s="207"/>
      <c r="BF279" s="207"/>
      <c r="BG279" s="207"/>
      <c r="BH279" s="207"/>
      <c r="BI279" s="207"/>
      <c r="BJ279" s="207"/>
      <c r="BK279" s="207"/>
      <c r="BL279" s="207"/>
      <c r="BM279" s="207"/>
      <c r="BN279" s="207"/>
      <c r="BO279" s="207"/>
      <c r="BP279" s="207"/>
      <c r="BQ279" s="207"/>
      <c r="BR279" s="207"/>
      <c r="BS279" s="207"/>
      <c r="BT279" s="207"/>
      <c r="BU279" s="211"/>
      <c r="BV279" s="207"/>
      <c r="BW279" s="207"/>
      <c r="BX279" s="207"/>
      <c r="BY279" s="207"/>
      <c r="BZ279" s="207"/>
      <c r="CA279" s="207"/>
      <c r="CB279" s="207"/>
      <c r="CC279" s="207"/>
      <c r="CD279" s="207"/>
      <c r="CE279" s="207"/>
      <c r="CF279" s="207"/>
      <c r="CG279" s="207"/>
      <c r="CH279" s="207"/>
      <c r="CI279" s="207"/>
      <c r="CJ279" s="207"/>
      <c r="CK279" s="207"/>
      <c r="CL279" s="207"/>
      <c r="CM279" s="207"/>
    </row>
    <row r="280" spans="1:91" ht="12" customHeight="1" x14ac:dyDescent="0.25">
      <c r="A280" s="206"/>
      <c r="B280" s="207"/>
      <c r="C280" s="207"/>
      <c r="D280" s="207"/>
      <c r="E280" s="207"/>
      <c r="F280" s="207"/>
      <c r="G280" s="207"/>
      <c r="H280" s="207"/>
      <c r="I280" s="207"/>
      <c r="J280" s="207"/>
      <c r="K280" s="207"/>
      <c r="L280" s="207"/>
      <c r="M280" s="207"/>
      <c r="N280" s="207"/>
      <c r="O280" s="207"/>
      <c r="P280" s="207"/>
      <c r="Q280" s="207"/>
      <c r="R280" s="207"/>
      <c r="S280" s="207"/>
      <c r="T280" s="207"/>
      <c r="U280" s="207"/>
      <c r="V280" s="207"/>
      <c r="W280" s="207"/>
      <c r="X280" s="207"/>
      <c r="Y280" s="207"/>
      <c r="Z280" s="207"/>
      <c r="AA280" s="208"/>
      <c r="AB280" s="208"/>
      <c r="AC280" s="209"/>
      <c r="AD280" s="209"/>
      <c r="AE280" s="209"/>
      <c r="AF280" s="209"/>
      <c r="AG280" s="209"/>
      <c r="AH280" s="209"/>
      <c r="AI280" s="209"/>
      <c r="AJ280" s="209"/>
      <c r="AK280" s="207"/>
      <c r="AL280" s="207"/>
      <c r="AM280" s="207"/>
      <c r="AN280" s="207"/>
      <c r="AO280" s="207"/>
      <c r="AP280" s="207"/>
      <c r="AQ280" s="207"/>
      <c r="AR280" s="207"/>
      <c r="AS280" s="207"/>
      <c r="AT280" s="207"/>
      <c r="AU280" s="207"/>
      <c r="AV280" s="207"/>
      <c r="AW280" s="207"/>
      <c r="AX280" s="207"/>
      <c r="AY280" s="207"/>
      <c r="AZ280" s="207"/>
      <c r="BA280" s="207"/>
      <c r="BB280" s="207"/>
      <c r="BC280" s="207"/>
      <c r="BD280" s="207"/>
      <c r="BE280" s="207"/>
      <c r="BF280" s="207"/>
      <c r="BG280" s="207"/>
      <c r="BH280" s="207"/>
      <c r="BI280" s="207"/>
      <c r="BJ280" s="207"/>
      <c r="BK280" s="207"/>
      <c r="BL280" s="207"/>
      <c r="BM280" s="207"/>
      <c r="BN280" s="207"/>
      <c r="BO280" s="207"/>
      <c r="BP280" s="207"/>
      <c r="BQ280" s="207"/>
      <c r="BR280" s="207"/>
      <c r="BS280" s="207"/>
      <c r="BT280" s="207"/>
      <c r="BU280" s="211"/>
      <c r="BV280" s="207"/>
      <c r="BW280" s="207"/>
      <c r="BX280" s="207"/>
      <c r="BY280" s="207"/>
      <c r="BZ280" s="207"/>
      <c r="CA280" s="207"/>
      <c r="CB280" s="207"/>
      <c r="CC280" s="207"/>
      <c r="CD280" s="207"/>
      <c r="CE280" s="207"/>
      <c r="CF280" s="207"/>
      <c r="CG280" s="207"/>
      <c r="CH280" s="207"/>
      <c r="CI280" s="207"/>
      <c r="CJ280" s="207"/>
      <c r="CK280" s="207"/>
      <c r="CL280" s="207"/>
      <c r="CM280" s="207"/>
    </row>
    <row r="281" spans="1:91" ht="12" customHeight="1" x14ac:dyDescent="0.25">
      <c r="A281" s="206"/>
      <c r="B281" s="207"/>
      <c r="C281" s="207"/>
      <c r="D281" s="207"/>
      <c r="E281" s="207"/>
      <c r="F281" s="207"/>
      <c r="G281" s="207"/>
      <c r="H281" s="207"/>
      <c r="I281" s="207"/>
      <c r="J281" s="207"/>
      <c r="K281" s="207"/>
      <c r="L281" s="207"/>
      <c r="M281" s="207"/>
      <c r="N281" s="207"/>
      <c r="O281" s="207"/>
      <c r="P281" s="207"/>
      <c r="Q281" s="207"/>
      <c r="R281" s="207"/>
      <c r="S281" s="207"/>
      <c r="T281" s="207"/>
      <c r="U281" s="207"/>
      <c r="V281" s="207"/>
      <c r="W281" s="207"/>
      <c r="X281" s="207"/>
      <c r="Y281" s="207"/>
      <c r="Z281" s="207"/>
      <c r="AA281" s="208"/>
      <c r="AB281" s="208"/>
      <c r="AC281" s="209"/>
      <c r="AD281" s="209"/>
      <c r="AE281" s="209"/>
      <c r="AF281" s="209"/>
      <c r="AG281" s="209"/>
      <c r="AH281" s="209"/>
      <c r="AI281" s="209"/>
      <c r="AJ281" s="209"/>
      <c r="AK281" s="207"/>
      <c r="AL281" s="207"/>
      <c r="AM281" s="207"/>
      <c r="AN281" s="207"/>
      <c r="AO281" s="207"/>
      <c r="AP281" s="207"/>
      <c r="AQ281" s="207"/>
      <c r="AR281" s="207"/>
      <c r="AS281" s="207"/>
      <c r="AT281" s="207"/>
      <c r="AU281" s="207"/>
      <c r="AV281" s="207"/>
      <c r="AW281" s="207"/>
      <c r="AX281" s="207"/>
      <c r="AY281" s="207"/>
      <c r="AZ281" s="207"/>
      <c r="BA281" s="207"/>
      <c r="BB281" s="207"/>
      <c r="BC281" s="207"/>
      <c r="BD281" s="207"/>
      <c r="BE281" s="207"/>
      <c r="BF281" s="207"/>
      <c r="BG281" s="207"/>
      <c r="BH281" s="207"/>
      <c r="BI281" s="207"/>
      <c r="BJ281" s="207"/>
      <c r="BK281" s="207"/>
      <c r="BL281" s="207"/>
      <c r="BM281" s="207"/>
      <c r="BN281" s="207"/>
      <c r="BO281" s="207"/>
      <c r="BP281" s="207"/>
      <c r="BQ281" s="207"/>
      <c r="BR281" s="207"/>
      <c r="BS281" s="207"/>
      <c r="BT281" s="207"/>
      <c r="BU281" s="211"/>
      <c r="BV281" s="207"/>
      <c r="BW281" s="207"/>
      <c r="BX281" s="207"/>
      <c r="BY281" s="207"/>
      <c r="BZ281" s="207"/>
      <c r="CA281" s="207"/>
      <c r="CB281" s="207"/>
      <c r="CC281" s="207"/>
      <c r="CD281" s="207"/>
      <c r="CE281" s="207"/>
      <c r="CF281" s="207"/>
      <c r="CG281" s="207"/>
      <c r="CH281" s="207"/>
      <c r="CI281" s="207"/>
      <c r="CJ281" s="207"/>
      <c r="CK281" s="207"/>
      <c r="CL281" s="207"/>
      <c r="CM281" s="207"/>
    </row>
    <row r="282" spans="1:91" ht="12" customHeight="1" x14ac:dyDescent="0.25">
      <c r="A282" s="206"/>
      <c r="B282" s="207"/>
      <c r="C282" s="207"/>
      <c r="D282" s="207"/>
      <c r="E282" s="207"/>
      <c r="F282" s="207"/>
      <c r="G282" s="207"/>
      <c r="H282" s="207"/>
      <c r="I282" s="207"/>
      <c r="J282" s="207"/>
      <c r="K282" s="207"/>
      <c r="L282" s="207"/>
      <c r="M282" s="207"/>
      <c r="N282" s="207"/>
      <c r="O282" s="207"/>
      <c r="P282" s="207"/>
      <c r="Q282" s="207"/>
      <c r="R282" s="207"/>
      <c r="S282" s="207"/>
      <c r="T282" s="207"/>
      <c r="U282" s="207"/>
      <c r="V282" s="207"/>
      <c r="W282" s="207"/>
      <c r="X282" s="207"/>
      <c r="Y282" s="207"/>
      <c r="Z282" s="207"/>
      <c r="AA282" s="208"/>
      <c r="AB282" s="208"/>
      <c r="AC282" s="209"/>
      <c r="AD282" s="209"/>
      <c r="AE282" s="209"/>
      <c r="AF282" s="209"/>
      <c r="AG282" s="209"/>
      <c r="AH282" s="209"/>
      <c r="AI282" s="209"/>
      <c r="AJ282" s="209"/>
      <c r="AK282" s="207"/>
      <c r="AL282" s="207"/>
      <c r="AM282" s="207"/>
      <c r="AN282" s="207"/>
      <c r="AO282" s="207"/>
      <c r="AP282" s="207"/>
      <c r="AQ282" s="207"/>
      <c r="AR282" s="207"/>
      <c r="AS282" s="207"/>
      <c r="AT282" s="207"/>
      <c r="AU282" s="207"/>
      <c r="AV282" s="207"/>
      <c r="AW282" s="207"/>
      <c r="AX282" s="207"/>
      <c r="AY282" s="207"/>
      <c r="AZ282" s="207"/>
      <c r="BA282" s="207"/>
      <c r="BB282" s="207"/>
      <c r="BC282" s="207"/>
      <c r="BD282" s="207"/>
      <c r="BE282" s="207"/>
      <c r="BF282" s="207"/>
      <c r="BG282" s="207"/>
      <c r="BH282" s="207"/>
      <c r="BI282" s="207"/>
      <c r="BJ282" s="207"/>
      <c r="BK282" s="207"/>
      <c r="BL282" s="207"/>
      <c r="BM282" s="207"/>
      <c r="BN282" s="207"/>
      <c r="BO282" s="207"/>
      <c r="BP282" s="207"/>
      <c r="BQ282" s="207"/>
      <c r="BR282" s="207"/>
      <c r="BS282" s="207"/>
      <c r="BT282" s="207"/>
      <c r="BU282" s="211"/>
      <c r="BV282" s="207"/>
      <c r="BW282" s="207"/>
      <c r="BX282" s="207"/>
      <c r="BY282" s="207"/>
      <c r="BZ282" s="207"/>
      <c r="CA282" s="207"/>
      <c r="CB282" s="207"/>
      <c r="CC282" s="207"/>
      <c r="CD282" s="207"/>
      <c r="CE282" s="207"/>
      <c r="CF282" s="207"/>
      <c r="CG282" s="207"/>
      <c r="CH282" s="207"/>
      <c r="CI282" s="207"/>
      <c r="CJ282" s="207"/>
      <c r="CK282" s="207"/>
      <c r="CL282" s="207"/>
      <c r="CM282" s="207"/>
    </row>
    <row r="283" spans="1:91" ht="12" customHeight="1" x14ac:dyDescent="0.25">
      <c r="A283" s="206"/>
      <c r="B283" s="207"/>
      <c r="C283" s="207"/>
      <c r="D283" s="207"/>
      <c r="E283" s="207"/>
      <c r="F283" s="207"/>
      <c r="G283" s="207"/>
      <c r="H283" s="207"/>
      <c r="I283" s="207"/>
      <c r="J283" s="207"/>
      <c r="K283" s="207"/>
      <c r="L283" s="207"/>
      <c r="M283" s="207"/>
      <c r="N283" s="207"/>
      <c r="O283" s="207"/>
      <c r="P283" s="207"/>
      <c r="Q283" s="207"/>
      <c r="R283" s="207"/>
      <c r="S283" s="207"/>
      <c r="T283" s="207"/>
      <c r="U283" s="207"/>
      <c r="V283" s="207"/>
      <c r="W283" s="207"/>
      <c r="X283" s="207"/>
      <c r="Y283" s="207"/>
      <c r="Z283" s="207"/>
      <c r="AA283" s="208"/>
      <c r="AB283" s="208"/>
      <c r="AC283" s="209"/>
      <c r="AD283" s="209"/>
      <c r="AE283" s="209"/>
      <c r="AF283" s="209"/>
      <c r="AG283" s="209"/>
      <c r="AH283" s="209"/>
      <c r="AI283" s="209"/>
      <c r="AJ283" s="209"/>
      <c r="AK283" s="207"/>
      <c r="AL283" s="207"/>
      <c r="AM283" s="207"/>
      <c r="AN283" s="207"/>
      <c r="AO283" s="207"/>
      <c r="AP283" s="207"/>
      <c r="AQ283" s="207"/>
      <c r="AR283" s="207"/>
      <c r="AS283" s="207"/>
      <c r="AT283" s="207"/>
      <c r="AU283" s="207"/>
      <c r="AV283" s="207"/>
      <c r="AW283" s="207"/>
      <c r="AX283" s="207"/>
      <c r="AY283" s="207"/>
      <c r="AZ283" s="207"/>
      <c r="BA283" s="207"/>
      <c r="BB283" s="207"/>
      <c r="BC283" s="207"/>
      <c r="BD283" s="207"/>
      <c r="BE283" s="207"/>
      <c r="BF283" s="207"/>
      <c r="BG283" s="207"/>
      <c r="BH283" s="207"/>
      <c r="BI283" s="207"/>
      <c r="BJ283" s="207"/>
      <c r="BK283" s="207"/>
      <c r="BL283" s="207"/>
      <c r="BM283" s="207"/>
      <c r="BN283" s="207"/>
      <c r="BO283" s="207"/>
      <c r="BP283" s="207"/>
      <c r="BQ283" s="207"/>
      <c r="BR283" s="207"/>
      <c r="BS283" s="207"/>
      <c r="BT283" s="207"/>
      <c r="BU283" s="211"/>
      <c r="BV283" s="207"/>
      <c r="BW283" s="207"/>
      <c r="BX283" s="207"/>
      <c r="BY283" s="207"/>
      <c r="BZ283" s="207"/>
      <c r="CA283" s="207"/>
      <c r="CB283" s="207"/>
      <c r="CC283" s="207"/>
      <c r="CD283" s="207"/>
      <c r="CE283" s="207"/>
      <c r="CF283" s="207"/>
      <c r="CG283" s="207"/>
      <c r="CH283" s="207"/>
      <c r="CI283" s="207"/>
      <c r="CJ283" s="207"/>
      <c r="CK283" s="207"/>
      <c r="CL283" s="207"/>
      <c r="CM283" s="207"/>
    </row>
    <row r="284" spans="1:91" ht="12" customHeight="1" x14ac:dyDescent="0.25">
      <c r="A284" s="206"/>
      <c r="B284" s="207"/>
      <c r="C284" s="207"/>
      <c r="D284" s="207"/>
      <c r="E284" s="207"/>
      <c r="F284" s="207"/>
      <c r="G284" s="207"/>
      <c r="H284" s="207"/>
      <c r="I284" s="207"/>
      <c r="J284" s="207"/>
      <c r="K284" s="207"/>
      <c r="L284" s="207"/>
      <c r="M284" s="207"/>
      <c r="N284" s="207"/>
      <c r="O284" s="207"/>
      <c r="P284" s="207"/>
      <c r="Q284" s="207"/>
      <c r="R284" s="207"/>
      <c r="S284" s="207"/>
      <c r="T284" s="207"/>
      <c r="U284" s="207"/>
      <c r="V284" s="207"/>
      <c r="W284" s="207"/>
      <c r="X284" s="207"/>
      <c r="Y284" s="207"/>
      <c r="Z284" s="207"/>
      <c r="AA284" s="208"/>
      <c r="AB284" s="208"/>
      <c r="AC284" s="209"/>
      <c r="AD284" s="209"/>
      <c r="AE284" s="209"/>
      <c r="AF284" s="209"/>
      <c r="AG284" s="209"/>
      <c r="AH284" s="209"/>
      <c r="AI284" s="209"/>
      <c r="AJ284" s="209"/>
      <c r="AK284" s="207"/>
      <c r="AL284" s="207"/>
      <c r="AM284" s="207"/>
      <c r="AN284" s="207"/>
      <c r="AO284" s="207"/>
      <c r="AP284" s="207"/>
      <c r="AQ284" s="207"/>
      <c r="AR284" s="207"/>
      <c r="AS284" s="207"/>
      <c r="AT284" s="207"/>
      <c r="AU284" s="207"/>
      <c r="AV284" s="207"/>
      <c r="AW284" s="207"/>
      <c r="AX284" s="207"/>
      <c r="AY284" s="207"/>
      <c r="AZ284" s="207"/>
      <c r="BA284" s="207"/>
      <c r="BB284" s="207"/>
      <c r="BC284" s="207"/>
      <c r="BD284" s="207"/>
      <c r="BE284" s="207"/>
      <c r="BF284" s="207"/>
      <c r="BG284" s="207"/>
      <c r="BH284" s="207"/>
      <c r="BI284" s="207"/>
      <c r="BJ284" s="207"/>
      <c r="BK284" s="207"/>
      <c r="BL284" s="207"/>
      <c r="BM284" s="207"/>
      <c r="BN284" s="207"/>
      <c r="BO284" s="207"/>
      <c r="BP284" s="207"/>
      <c r="BQ284" s="207"/>
      <c r="BR284" s="207"/>
      <c r="BS284" s="207"/>
      <c r="BT284" s="207"/>
      <c r="BU284" s="211"/>
      <c r="BV284" s="207"/>
      <c r="BW284" s="207"/>
      <c r="BX284" s="207"/>
      <c r="BY284" s="207"/>
      <c r="BZ284" s="207"/>
      <c r="CA284" s="207"/>
      <c r="CB284" s="207"/>
      <c r="CC284" s="207"/>
      <c r="CD284" s="207"/>
      <c r="CE284" s="207"/>
      <c r="CF284" s="207"/>
      <c r="CG284" s="207"/>
      <c r="CH284" s="207"/>
      <c r="CI284" s="207"/>
      <c r="CJ284" s="207"/>
      <c r="CK284" s="207"/>
      <c r="CL284" s="207"/>
      <c r="CM284" s="207"/>
    </row>
    <row r="285" spans="1:91" ht="12" customHeight="1" x14ac:dyDescent="0.25">
      <c r="A285" s="206"/>
      <c r="B285" s="207"/>
      <c r="C285" s="207"/>
      <c r="D285" s="207"/>
      <c r="E285" s="207"/>
      <c r="F285" s="207"/>
      <c r="G285" s="207"/>
      <c r="H285" s="207"/>
      <c r="I285" s="207"/>
      <c r="J285" s="207"/>
      <c r="K285" s="207"/>
      <c r="L285" s="207"/>
      <c r="M285" s="207"/>
      <c r="N285" s="207"/>
      <c r="O285" s="207"/>
      <c r="P285" s="207"/>
      <c r="Q285" s="207"/>
      <c r="R285" s="207"/>
      <c r="S285" s="207"/>
      <c r="T285" s="207"/>
      <c r="U285" s="207"/>
      <c r="V285" s="207"/>
      <c r="W285" s="207"/>
      <c r="X285" s="207"/>
      <c r="Y285" s="207"/>
      <c r="Z285" s="207"/>
      <c r="AA285" s="208"/>
      <c r="AB285" s="208"/>
      <c r="AC285" s="209"/>
      <c r="AD285" s="209"/>
      <c r="AE285" s="209"/>
      <c r="AF285" s="209"/>
      <c r="AG285" s="209"/>
      <c r="AH285" s="209"/>
      <c r="AI285" s="209"/>
      <c r="AJ285" s="209"/>
      <c r="AK285" s="207"/>
      <c r="AL285" s="207"/>
      <c r="AM285" s="207"/>
      <c r="AN285" s="207"/>
      <c r="AO285" s="207"/>
      <c r="AP285" s="207"/>
      <c r="AQ285" s="207"/>
      <c r="AR285" s="207"/>
      <c r="AS285" s="207"/>
      <c r="AT285" s="207"/>
      <c r="AU285" s="207"/>
      <c r="AV285" s="207"/>
      <c r="AW285" s="207"/>
      <c r="AX285" s="207"/>
      <c r="AY285" s="207"/>
      <c r="AZ285" s="207"/>
      <c r="BA285" s="207"/>
      <c r="BB285" s="207"/>
      <c r="BC285" s="207"/>
      <c r="BD285" s="207"/>
      <c r="BE285" s="207"/>
      <c r="BF285" s="207"/>
      <c r="BG285" s="207"/>
      <c r="BH285" s="207"/>
      <c r="BI285" s="207"/>
      <c r="BJ285" s="207"/>
      <c r="BK285" s="207"/>
      <c r="BL285" s="207"/>
      <c r="BM285" s="207"/>
      <c r="BN285" s="207"/>
      <c r="BO285" s="207"/>
      <c r="BP285" s="207"/>
      <c r="BQ285" s="207"/>
      <c r="BR285" s="207"/>
      <c r="BS285" s="207"/>
      <c r="BT285" s="207"/>
      <c r="BU285" s="211"/>
      <c r="BV285" s="207"/>
      <c r="BW285" s="207"/>
      <c r="BX285" s="207"/>
      <c r="BY285" s="207"/>
      <c r="BZ285" s="207"/>
      <c r="CA285" s="207"/>
      <c r="CB285" s="207"/>
      <c r="CC285" s="207"/>
      <c r="CD285" s="207"/>
      <c r="CE285" s="207"/>
      <c r="CF285" s="207"/>
      <c r="CG285" s="207"/>
      <c r="CH285" s="207"/>
      <c r="CI285" s="207"/>
      <c r="CJ285" s="207"/>
      <c r="CK285" s="207"/>
      <c r="CL285" s="207"/>
      <c r="CM285" s="207"/>
    </row>
    <row r="286" spans="1:91" ht="12" customHeight="1" x14ac:dyDescent="0.25">
      <c r="A286" s="206"/>
      <c r="B286" s="207"/>
      <c r="C286" s="207"/>
      <c r="D286" s="207"/>
      <c r="E286" s="207"/>
      <c r="F286" s="207"/>
      <c r="G286" s="207"/>
      <c r="H286" s="207"/>
      <c r="I286" s="207"/>
      <c r="J286" s="207"/>
      <c r="K286" s="207"/>
      <c r="L286" s="207"/>
      <c r="M286" s="207"/>
      <c r="N286" s="207"/>
      <c r="O286" s="207"/>
      <c r="P286" s="207"/>
      <c r="Q286" s="207"/>
      <c r="R286" s="207"/>
      <c r="S286" s="207"/>
      <c r="T286" s="207"/>
      <c r="U286" s="207"/>
      <c r="V286" s="207"/>
      <c r="W286" s="207"/>
      <c r="X286" s="207"/>
      <c r="Y286" s="207"/>
      <c r="Z286" s="207"/>
      <c r="AA286" s="208"/>
      <c r="AB286" s="208"/>
      <c r="AC286" s="209"/>
      <c r="AD286" s="209"/>
      <c r="AE286" s="209"/>
      <c r="AF286" s="209"/>
      <c r="AG286" s="209"/>
      <c r="AH286" s="209"/>
      <c r="AI286" s="209"/>
      <c r="AJ286" s="209"/>
      <c r="AK286" s="207"/>
      <c r="AL286" s="207"/>
      <c r="AM286" s="207"/>
      <c r="AN286" s="207"/>
      <c r="AO286" s="207"/>
      <c r="AP286" s="207"/>
      <c r="AQ286" s="207"/>
      <c r="AR286" s="207"/>
      <c r="AS286" s="207"/>
      <c r="AT286" s="207"/>
      <c r="AU286" s="207"/>
      <c r="AV286" s="207"/>
      <c r="AW286" s="207"/>
      <c r="AX286" s="207"/>
      <c r="AY286" s="207"/>
      <c r="AZ286" s="207"/>
      <c r="BA286" s="207"/>
      <c r="BB286" s="207"/>
      <c r="BC286" s="207"/>
      <c r="BD286" s="207"/>
      <c r="BE286" s="207"/>
      <c r="BF286" s="207"/>
      <c r="BG286" s="207"/>
      <c r="BH286" s="207"/>
      <c r="BI286" s="207"/>
      <c r="BJ286" s="207"/>
      <c r="BK286" s="207"/>
      <c r="BL286" s="207"/>
      <c r="BM286" s="207"/>
      <c r="BN286" s="207"/>
      <c r="BO286" s="207"/>
      <c r="BP286" s="207"/>
      <c r="BQ286" s="207"/>
      <c r="BR286" s="207"/>
      <c r="BS286" s="207"/>
      <c r="BT286" s="207"/>
      <c r="BU286" s="211"/>
      <c r="BV286" s="207"/>
      <c r="BW286" s="207"/>
      <c r="BX286" s="207"/>
      <c r="BY286" s="207"/>
      <c r="BZ286" s="207"/>
      <c r="CA286" s="207"/>
      <c r="CB286" s="207"/>
      <c r="CC286" s="207"/>
      <c r="CD286" s="207"/>
      <c r="CE286" s="207"/>
      <c r="CF286" s="207"/>
      <c r="CG286" s="207"/>
      <c r="CH286" s="207"/>
      <c r="CI286" s="207"/>
      <c r="CJ286" s="207"/>
      <c r="CK286" s="207"/>
      <c r="CL286" s="207"/>
      <c r="CM286" s="207"/>
    </row>
    <row r="287" spans="1:91" ht="12" customHeight="1" x14ac:dyDescent="0.25">
      <c r="A287" s="206"/>
      <c r="B287" s="207"/>
      <c r="C287" s="207"/>
      <c r="D287" s="207"/>
      <c r="E287" s="207"/>
      <c r="F287" s="207"/>
      <c r="G287" s="207"/>
      <c r="H287" s="207"/>
      <c r="I287" s="207"/>
      <c r="J287" s="207"/>
      <c r="K287" s="207"/>
      <c r="L287" s="207"/>
      <c r="M287" s="207"/>
      <c r="N287" s="207"/>
      <c r="O287" s="207"/>
      <c r="P287" s="207"/>
      <c r="Q287" s="207"/>
      <c r="R287" s="207"/>
      <c r="S287" s="207"/>
      <c r="T287" s="207"/>
      <c r="U287" s="207"/>
      <c r="V287" s="207"/>
      <c r="W287" s="207"/>
      <c r="X287" s="207"/>
      <c r="Y287" s="207"/>
      <c r="Z287" s="207"/>
      <c r="AA287" s="208"/>
      <c r="AB287" s="208"/>
      <c r="AC287" s="209"/>
      <c r="AD287" s="209"/>
      <c r="AE287" s="209"/>
      <c r="AF287" s="209"/>
      <c r="AG287" s="209"/>
      <c r="AH287" s="209"/>
      <c r="AI287" s="209"/>
      <c r="AJ287" s="209"/>
      <c r="AK287" s="207"/>
      <c r="AL287" s="207"/>
      <c r="AM287" s="207"/>
      <c r="AN287" s="207"/>
      <c r="AO287" s="207"/>
      <c r="AP287" s="207"/>
      <c r="AQ287" s="207"/>
      <c r="AR287" s="207"/>
      <c r="AS287" s="207"/>
      <c r="AT287" s="207"/>
      <c r="AU287" s="207"/>
      <c r="AV287" s="207"/>
      <c r="AW287" s="207"/>
      <c r="AX287" s="207"/>
      <c r="AY287" s="207"/>
      <c r="AZ287" s="207"/>
      <c r="BA287" s="207"/>
      <c r="BB287" s="207"/>
      <c r="BC287" s="207"/>
      <c r="BD287" s="207"/>
      <c r="BE287" s="207"/>
      <c r="BF287" s="207"/>
      <c r="BG287" s="207"/>
      <c r="BH287" s="207"/>
      <c r="BI287" s="207"/>
      <c r="BJ287" s="207"/>
      <c r="BK287" s="207"/>
      <c r="BL287" s="207"/>
      <c r="BM287" s="207"/>
      <c r="BN287" s="207"/>
      <c r="BO287" s="207"/>
      <c r="BP287" s="207"/>
      <c r="BQ287" s="207"/>
      <c r="BR287" s="207"/>
      <c r="BS287" s="207"/>
      <c r="BT287" s="207"/>
      <c r="BU287" s="211"/>
      <c r="BV287" s="207"/>
      <c r="BW287" s="207"/>
      <c r="BX287" s="207"/>
      <c r="BY287" s="207"/>
      <c r="BZ287" s="207"/>
      <c r="CA287" s="207"/>
      <c r="CB287" s="207"/>
      <c r="CC287" s="207"/>
      <c r="CD287" s="207"/>
      <c r="CE287" s="207"/>
      <c r="CF287" s="207"/>
      <c r="CG287" s="207"/>
      <c r="CH287" s="207"/>
      <c r="CI287" s="207"/>
      <c r="CJ287" s="207"/>
      <c r="CK287" s="207"/>
      <c r="CL287" s="207"/>
      <c r="CM287" s="207"/>
    </row>
    <row r="288" spans="1:91" ht="12" customHeight="1" x14ac:dyDescent="0.25">
      <c r="A288" s="206"/>
      <c r="B288" s="207"/>
      <c r="C288" s="207"/>
      <c r="D288" s="207"/>
      <c r="E288" s="207"/>
      <c r="F288" s="207"/>
      <c r="G288" s="207"/>
      <c r="H288" s="207"/>
      <c r="I288" s="207"/>
      <c r="J288" s="207"/>
      <c r="K288" s="207"/>
      <c r="L288" s="207"/>
      <c r="M288" s="207"/>
      <c r="N288" s="207"/>
      <c r="O288" s="207"/>
      <c r="P288" s="207"/>
      <c r="Q288" s="207"/>
      <c r="R288" s="207"/>
      <c r="S288" s="207"/>
      <c r="T288" s="207"/>
      <c r="U288" s="207"/>
      <c r="V288" s="207"/>
      <c r="W288" s="207"/>
      <c r="X288" s="207"/>
      <c r="Y288" s="207"/>
      <c r="Z288" s="207"/>
      <c r="AA288" s="208"/>
      <c r="AB288" s="208"/>
      <c r="AC288" s="209"/>
      <c r="AD288" s="209"/>
      <c r="AE288" s="209"/>
      <c r="AF288" s="209"/>
      <c r="AG288" s="209"/>
      <c r="AH288" s="209"/>
      <c r="AI288" s="209"/>
      <c r="AJ288" s="209"/>
      <c r="AK288" s="207"/>
      <c r="AL288" s="207"/>
      <c r="AM288" s="207"/>
      <c r="AN288" s="207"/>
      <c r="AO288" s="207"/>
      <c r="AP288" s="207"/>
      <c r="AQ288" s="207"/>
      <c r="AR288" s="207"/>
      <c r="AS288" s="207"/>
      <c r="AT288" s="207"/>
      <c r="AU288" s="207"/>
      <c r="AV288" s="207"/>
      <c r="AW288" s="207"/>
      <c r="AX288" s="207"/>
      <c r="AY288" s="207"/>
      <c r="AZ288" s="207"/>
      <c r="BA288" s="207"/>
      <c r="BB288" s="207"/>
      <c r="BC288" s="207"/>
      <c r="BD288" s="207"/>
      <c r="BE288" s="207"/>
      <c r="BF288" s="207"/>
      <c r="BG288" s="207"/>
      <c r="BH288" s="207"/>
      <c r="BI288" s="207"/>
      <c r="BJ288" s="207"/>
      <c r="BK288" s="207"/>
      <c r="BL288" s="207"/>
      <c r="BM288" s="207"/>
      <c r="BN288" s="207"/>
      <c r="BO288" s="207"/>
      <c r="BP288" s="207"/>
      <c r="BQ288" s="207"/>
      <c r="BR288" s="207"/>
      <c r="BS288" s="207"/>
      <c r="BT288" s="207"/>
      <c r="BU288" s="211"/>
      <c r="BV288" s="207"/>
      <c r="BW288" s="207"/>
      <c r="BX288" s="207"/>
      <c r="BY288" s="207"/>
      <c r="BZ288" s="207"/>
      <c r="CA288" s="207"/>
      <c r="CB288" s="207"/>
      <c r="CC288" s="207"/>
      <c r="CD288" s="207"/>
      <c r="CE288" s="207"/>
      <c r="CF288" s="207"/>
      <c r="CG288" s="207"/>
      <c r="CH288" s="207"/>
      <c r="CI288" s="207"/>
      <c r="CJ288" s="207"/>
      <c r="CK288" s="207"/>
      <c r="CL288" s="207"/>
      <c r="CM288" s="207"/>
    </row>
    <row r="289" spans="1:91" ht="12" customHeight="1" x14ac:dyDescent="0.25">
      <c r="A289" s="206"/>
      <c r="B289" s="207"/>
      <c r="C289" s="207"/>
      <c r="D289" s="207"/>
      <c r="E289" s="207"/>
      <c r="F289" s="207"/>
      <c r="G289" s="207"/>
      <c r="H289" s="207"/>
      <c r="I289" s="207"/>
      <c r="J289" s="207"/>
      <c r="K289" s="207"/>
      <c r="L289" s="207"/>
      <c r="M289" s="207"/>
      <c r="N289" s="207"/>
      <c r="O289" s="207"/>
      <c r="P289" s="207"/>
      <c r="Q289" s="207"/>
      <c r="R289" s="207"/>
      <c r="S289" s="207"/>
      <c r="T289" s="207"/>
      <c r="U289" s="207"/>
      <c r="V289" s="207"/>
      <c r="W289" s="207"/>
      <c r="X289" s="207"/>
      <c r="Y289" s="207"/>
      <c r="Z289" s="207"/>
      <c r="AA289" s="208"/>
      <c r="AB289" s="208"/>
      <c r="AC289" s="209"/>
      <c r="AD289" s="209"/>
      <c r="AE289" s="209"/>
      <c r="AF289" s="209"/>
      <c r="AG289" s="209"/>
      <c r="AH289" s="209"/>
      <c r="AI289" s="209"/>
      <c r="AJ289" s="209"/>
      <c r="AK289" s="207"/>
      <c r="AL289" s="207"/>
      <c r="AM289" s="207"/>
      <c r="AN289" s="207"/>
      <c r="AO289" s="207"/>
      <c r="AP289" s="207"/>
      <c r="AQ289" s="207"/>
      <c r="AR289" s="207"/>
      <c r="AS289" s="207"/>
      <c r="AT289" s="207"/>
      <c r="AU289" s="207"/>
      <c r="AV289" s="207"/>
      <c r="AW289" s="207"/>
      <c r="AX289" s="207"/>
      <c r="AY289" s="207"/>
      <c r="AZ289" s="207"/>
      <c r="BA289" s="207"/>
      <c r="BB289" s="207"/>
      <c r="BC289" s="207"/>
      <c r="BD289" s="207"/>
      <c r="BE289" s="207"/>
      <c r="BF289" s="207"/>
      <c r="BG289" s="207"/>
      <c r="BH289" s="207"/>
      <c r="BI289" s="207"/>
      <c r="BJ289" s="207"/>
      <c r="BK289" s="207"/>
      <c r="BL289" s="207"/>
      <c r="BM289" s="207"/>
      <c r="BN289" s="207"/>
      <c r="BO289" s="207"/>
      <c r="BP289" s="207"/>
      <c r="BQ289" s="207"/>
      <c r="BR289" s="207"/>
      <c r="BS289" s="207"/>
      <c r="BT289" s="207"/>
      <c r="BU289" s="211"/>
      <c r="BV289" s="207"/>
      <c r="BW289" s="207"/>
      <c r="BX289" s="207"/>
      <c r="BY289" s="207"/>
      <c r="BZ289" s="207"/>
      <c r="CA289" s="207"/>
      <c r="CB289" s="207"/>
      <c r="CC289" s="207"/>
      <c r="CD289" s="207"/>
      <c r="CE289" s="207"/>
      <c r="CF289" s="207"/>
      <c r="CG289" s="207"/>
      <c r="CH289" s="207"/>
      <c r="CI289" s="207"/>
      <c r="CJ289" s="207"/>
      <c r="CK289" s="207"/>
      <c r="CL289" s="207"/>
      <c r="CM289" s="207"/>
    </row>
    <row r="290" spans="1:91" ht="12" customHeight="1" x14ac:dyDescent="0.25">
      <c r="A290" s="206"/>
      <c r="B290" s="207"/>
      <c r="C290" s="207"/>
      <c r="D290" s="207"/>
      <c r="E290" s="207"/>
      <c r="F290" s="207"/>
      <c r="G290" s="207"/>
      <c r="H290" s="207"/>
      <c r="I290" s="207"/>
      <c r="J290" s="207"/>
      <c r="K290" s="207"/>
      <c r="L290" s="207"/>
      <c r="M290" s="207"/>
      <c r="N290" s="207"/>
      <c r="O290" s="207"/>
      <c r="P290" s="207"/>
      <c r="Q290" s="207"/>
      <c r="R290" s="207"/>
      <c r="S290" s="207"/>
      <c r="T290" s="207"/>
      <c r="U290" s="207"/>
      <c r="V290" s="207"/>
      <c r="W290" s="207"/>
      <c r="X290" s="207"/>
      <c r="Y290" s="207"/>
      <c r="Z290" s="207"/>
      <c r="AA290" s="208"/>
      <c r="AB290" s="208"/>
      <c r="AC290" s="209"/>
      <c r="AD290" s="209"/>
      <c r="AE290" s="209"/>
      <c r="AF290" s="209"/>
      <c r="AG290" s="209"/>
      <c r="AH290" s="209"/>
      <c r="AI290" s="209"/>
      <c r="AJ290" s="209"/>
      <c r="AK290" s="207"/>
      <c r="AL290" s="207"/>
      <c r="AM290" s="207"/>
      <c r="AN290" s="207"/>
      <c r="AO290" s="207"/>
      <c r="AP290" s="207"/>
      <c r="AQ290" s="207"/>
      <c r="AR290" s="207"/>
      <c r="AS290" s="207"/>
      <c r="AT290" s="207"/>
      <c r="AU290" s="207"/>
      <c r="AV290" s="207"/>
      <c r="AW290" s="207"/>
      <c r="AX290" s="207"/>
      <c r="AY290" s="207"/>
      <c r="AZ290" s="207"/>
      <c r="BA290" s="207"/>
      <c r="BB290" s="207"/>
      <c r="BC290" s="207"/>
      <c r="BD290" s="207"/>
      <c r="BE290" s="207"/>
      <c r="BF290" s="207"/>
      <c r="BG290" s="207"/>
      <c r="BH290" s="207"/>
      <c r="BI290" s="207"/>
      <c r="BJ290" s="207"/>
      <c r="BK290" s="207"/>
      <c r="BL290" s="207"/>
      <c r="BM290" s="207"/>
      <c r="BN290" s="207"/>
      <c r="BO290" s="207"/>
      <c r="BP290" s="207"/>
      <c r="BQ290" s="207"/>
      <c r="BR290" s="207"/>
      <c r="BS290" s="207"/>
      <c r="BT290" s="207"/>
      <c r="BU290" s="211"/>
      <c r="BV290" s="207"/>
      <c r="BW290" s="207"/>
      <c r="BX290" s="207"/>
      <c r="BY290" s="207"/>
      <c r="BZ290" s="207"/>
      <c r="CA290" s="207"/>
      <c r="CB290" s="207"/>
      <c r="CC290" s="207"/>
      <c r="CD290" s="207"/>
      <c r="CE290" s="207"/>
      <c r="CF290" s="207"/>
      <c r="CG290" s="207"/>
      <c r="CH290" s="207"/>
      <c r="CI290" s="207"/>
      <c r="CJ290" s="207"/>
      <c r="CK290" s="207"/>
      <c r="CL290" s="207"/>
      <c r="CM290" s="207"/>
    </row>
    <row r="291" spans="1:91" ht="12" customHeight="1" x14ac:dyDescent="0.25">
      <c r="A291" s="206"/>
      <c r="B291" s="207"/>
      <c r="C291" s="207"/>
      <c r="D291" s="207"/>
      <c r="E291" s="207"/>
      <c r="F291" s="207"/>
      <c r="G291" s="207"/>
      <c r="H291" s="207"/>
      <c r="I291" s="207"/>
      <c r="J291" s="207"/>
      <c r="K291" s="207"/>
      <c r="L291" s="207"/>
      <c r="M291" s="207"/>
      <c r="N291" s="207"/>
      <c r="O291" s="207"/>
      <c r="P291" s="207"/>
      <c r="Q291" s="207"/>
      <c r="R291" s="207"/>
      <c r="S291" s="207"/>
      <c r="T291" s="207"/>
      <c r="U291" s="207"/>
      <c r="V291" s="207"/>
      <c r="W291" s="207"/>
      <c r="X291" s="207"/>
      <c r="Y291" s="207"/>
      <c r="Z291" s="207"/>
      <c r="AA291" s="208"/>
      <c r="AB291" s="208"/>
      <c r="AC291" s="209"/>
      <c r="AD291" s="209"/>
      <c r="AE291" s="209"/>
      <c r="AF291" s="209"/>
      <c r="AG291" s="209"/>
      <c r="AH291" s="209"/>
      <c r="AI291" s="209"/>
      <c r="AJ291" s="209"/>
      <c r="AK291" s="207"/>
      <c r="AL291" s="207"/>
      <c r="AM291" s="207"/>
      <c r="AN291" s="207"/>
      <c r="AO291" s="207"/>
      <c r="AP291" s="207"/>
      <c r="AQ291" s="207"/>
      <c r="AR291" s="207"/>
      <c r="AS291" s="207"/>
      <c r="AT291" s="207"/>
      <c r="AU291" s="207"/>
      <c r="AV291" s="207"/>
      <c r="AW291" s="207"/>
      <c r="AX291" s="207"/>
      <c r="AY291" s="207"/>
      <c r="AZ291" s="207"/>
      <c r="BA291" s="207"/>
      <c r="BB291" s="207"/>
      <c r="BC291" s="207"/>
      <c r="BD291" s="207"/>
      <c r="BE291" s="207"/>
      <c r="BF291" s="207"/>
      <c r="BG291" s="207"/>
      <c r="BH291" s="207"/>
      <c r="BI291" s="207"/>
      <c r="BJ291" s="207"/>
      <c r="BK291" s="207"/>
      <c r="BL291" s="207"/>
      <c r="BM291" s="207"/>
      <c r="BN291" s="207"/>
      <c r="BO291" s="207"/>
      <c r="BP291" s="207"/>
      <c r="BQ291" s="207"/>
      <c r="BR291" s="207"/>
      <c r="BS291" s="207"/>
      <c r="BT291" s="207"/>
      <c r="BU291" s="211"/>
      <c r="BV291" s="207"/>
      <c r="BW291" s="207"/>
      <c r="BX291" s="207"/>
      <c r="BY291" s="207"/>
      <c r="BZ291" s="207"/>
      <c r="CA291" s="207"/>
      <c r="CB291" s="207"/>
      <c r="CC291" s="207"/>
      <c r="CD291" s="207"/>
      <c r="CE291" s="207"/>
      <c r="CF291" s="207"/>
      <c r="CG291" s="207"/>
      <c r="CH291" s="207"/>
      <c r="CI291" s="207"/>
      <c r="CJ291" s="207"/>
      <c r="CK291" s="207"/>
      <c r="CL291" s="207"/>
      <c r="CM291" s="207"/>
    </row>
    <row r="292" spans="1:91" ht="12" customHeight="1" x14ac:dyDescent="0.25">
      <c r="A292" s="206"/>
      <c r="B292" s="207"/>
      <c r="C292" s="207"/>
      <c r="D292" s="207"/>
      <c r="E292" s="207"/>
      <c r="F292" s="207"/>
      <c r="G292" s="207"/>
      <c r="H292" s="207"/>
      <c r="I292" s="207"/>
      <c r="J292" s="207"/>
      <c r="K292" s="207"/>
      <c r="L292" s="207"/>
      <c r="M292" s="207"/>
      <c r="N292" s="207"/>
      <c r="O292" s="207"/>
      <c r="P292" s="207"/>
      <c r="Q292" s="207"/>
      <c r="R292" s="207"/>
      <c r="S292" s="207"/>
      <c r="T292" s="207"/>
      <c r="U292" s="207"/>
      <c r="V292" s="207"/>
      <c r="W292" s="207"/>
      <c r="X292" s="207"/>
      <c r="Y292" s="207"/>
      <c r="Z292" s="207"/>
      <c r="AA292" s="208"/>
      <c r="AB292" s="208"/>
      <c r="AC292" s="209"/>
      <c r="AD292" s="209"/>
      <c r="AE292" s="209"/>
      <c r="AF292" s="209"/>
      <c r="AG292" s="209"/>
      <c r="AH292" s="209"/>
      <c r="AI292" s="209"/>
      <c r="AJ292" s="209"/>
      <c r="AK292" s="207"/>
      <c r="AL292" s="207"/>
      <c r="AM292" s="207"/>
      <c r="AN292" s="207"/>
      <c r="AO292" s="207"/>
      <c r="AP292" s="207"/>
      <c r="AQ292" s="207"/>
      <c r="AR292" s="207"/>
      <c r="AS292" s="207"/>
      <c r="AT292" s="207"/>
      <c r="AU292" s="207"/>
      <c r="AV292" s="207"/>
      <c r="AW292" s="207"/>
      <c r="AX292" s="207"/>
      <c r="AY292" s="207"/>
      <c r="AZ292" s="207"/>
      <c r="BA292" s="207"/>
      <c r="BB292" s="207"/>
      <c r="BC292" s="207"/>
      <c r="BD292" s="207"/>
      <c r="BE292" s="207"/>
      <c r="BF292" s="207"/>
      <c r="BG292" s="207"/>
      <c r="BH292" s="207"/>
      <c r="BI292" s="207"/>
      <c r="BJ292" s="207"/>
      <c r="BK292" s="207"/>
      <c r="BL292" s="207"/>
      <c r="BM292" s="207"/>
      <c r="BN292" s="207"/>
      <c r="BO292" s="207"/>
      <c r="BP292" s="207"/>
      <c r="BQ292" s="207"/>
      <c r="BR292" s="207"/>
      <c r="BS292" s="207"/>
      <c r="BT292" s="207"/>
      <c r="BU292" s="211"/>
      <c r="BV292" s="207"/>
      <c r="BW292" s="207"/>
      <c r="BX292" s="207"/>
      <c r="BY292" s="207"/>
      <c r="BZ292" s="207"/>
      <c r="CA292" s="207"/>
      <c r="CB292" s="207"/>
      <c r="CC292" s="207"/>
      <c r="CD292" s="207"/>
      <c r="CE292" s="207"/>
      <c r="CF292" s="207"/>
      <c r="CG292" s="207"/>
      <c r="CH292" s="207"/>
      <c r="CI292" s="207"/>
      <c r="CJ292" s="207"/>
      <c r="CK292" s="207"/>
      <c r="CL292" s="207"/>
      <c r="CM292" s="207"/>
    </row>
    <row r="293" spans="1:91" ht="12" customHeight="1" x14ac:dyDescent="0.25">
      <c r="A293" s="206"/>
      <c r="B293" s="207"/>
      <c r="C293" s="207"/>
      <c r="D293" s="207"/>
      <c r="E293" s="207"/>
      <c r="F293" s="207"/>
      <c r="G293" s="207"/>
      <c r="H293" s="207"/>
      <c r="I293" s="207"/>
      <c r="J293" s="207"/>
      <c r="K293" s="207"/>
      <c r="L293" s="207"/>
      <c r="M293" s="207"/>
      <c r="N293" s="207"/>
      <c r="O293" s="207"/>
      <c r="P293" s="207"/>
      <c r="Q293" s="207"/>
      <c r="R293" s="207"/>
      <c r="S293" s="207"/>
      <c r="T293" s="207"/>
      <c r="U293" s="207"/>
      <c r="V293" s="207"/>
      <c r="W293" s="207"/>
      <c r="X293" s="207"/>
      <c r="Y293" s="207"/>
      <c r="Z293" s="207"/>
      <c r="AA293" s="208"/>
      <c r="AB293" s="208"/>
      <c r="AC293" s="209"/>
      <c r="AD293" s="209"/>
      <c r="AE293" s="209"/>
      <c r="AF293" s="209"/>
      <c r="AG293" s="209"/>
      <c r="AH293" s="209"/>
      <c r="AI293" s="209"/>
      <c r="AJ293" s="209"/>
      <c r="AK293" s="207"/>
      <c r="AL293" s="207"/>
      <c r="AM293" s="207"/>
      <c r="AN293" s="207"/>
      <c r="AO293" s="207"/>
      <c r="AP293" s="207"/>
      <c r="AQ293" s="207"/>
      <c r="AR293" s="207"/>
      <c r="AS293" s="207"/>
      <c r="AT293" s="207"/>
      <c r="AU293" s="207"/>
      <c r="AV293" s="207"/>
      <c r="AW293" s="207"/>
      <c r="AX293" s="207"/>
      <c r="AY293" s="207"/>
      <c r="AZ293" s="207"/>
      <c r="BA293" s="207"/>
      <c r="BB293" s="207"/>
      <c r="BC293" s="207"/>
      <c r="BD293" s="207"/>
      <c r="BE293" s="207"/>
      <c r="BF293" s="207"/>
      <c r="BG293" s="207"/>
      <c r="BH293" s="207"/>
      <c r="BI293" s="207"/>
      <c r="BJ293" s="207"/>
      <c r="BK293" s="207"/>
      <c r="BL293" s="207"/>
      <c r="BM293" s="207"/>
      <c r="BN293" s="207"/>
      <c r="BO293" s="207"/>
      <c r="BP293" s="207"/>
      <c r="BQ293" s="207"/>
      <c r="BR293" s="207"/>
      <c r="BS293" s="207"/>
      <c r="BT293" s="207"/>
      <c r="BU293" s="211"/>
      <c r="BV293" s="207"/>
      <c r="BW293" s="207"/>
      <c r="BX293" s="207"/>
      <c r="BY293" s="207"/>
      <c r="BZ293" s="207"/>
      <c r="CA293" s="207"/>
      <c r="CB293" s="207"/>
      <c r="CC293" s="207"/>
      <c r="CD293" s="207"/>
      <c r="CE293" s="207"/>
      <c r="CF293" s="207"/>
      <c r="CG293" s="207"/>
      <c r="CH293" s="207"/>
      <c r="CI293" s="207"/>
      <c r="CJ293" s="207"/>
      <c r="CK293" s="207"/>
      <c r="CL293" s="207"/>
      <c r="CM293" s="207"/>
    </row>
    <row r="294" spans="1:91" ht="12" customHeight="1" x14ac:dyDescent="0.25">
      <c r="A294" s="206"/>
      <c r="B294" s="207"/>
      <c r="C294" s="207"/>
      <c r="D294" s="207"/>
      <c r="E294" s="207"/>
      <c r="F294" s="207"/>
      <c r="G294" s="207"/>
      <c r="H294" s="207"/>
      <c r="I294" s="207"/>
      <c r="J294" s="207"/>
      <c r="K294" s="207"/>
      <c r="L294" s="207"/>
      <c r="M294" s="207"/>
      <c r="N294" s="207"/>
      <c r="O294" s="207"/>
      <c r="P294" s="207"/>
      <c r="Q294" s="207"/>
      <c r="R294" s="207"/>
      <c r="S294" s="207"/>
      <c r="T294" s="207"/>
      <c r="U294" s="207"/>
      <c r="V294" s="207"/>
      <c r="W294" s="207"/>
      <c r="X294" s="207"/>
      <c r="Y294" s="207"/>
      <c r="Z294" s="207"/>
      <c r="AA294" s="208"/>
      <c r="AB294" s="208"/>
      <c r="AC294" s="209"/>
      <c r="AD294" s="209"/>
      <c r="AE294" s="209"/>
      <c r="AF294" s="209"/>
      <c r="AG294" s="209"/>
      <c r="AH294" s="209"/>
      <c r="AI294" s="209"/>
      <c r="AJ294" s="209"/>
      <c r="AK294" s="207"/>
      <c r="AL294" s="207"/>
      <c r="AM294" s="207"/>
      <c r="AN294" s="207"/>
      <c r="AO294" s="207"/>
      <c r="AP294" s="207"/>
      <c r="AQ294" s="207"/>
      <c r="AR294" s="207"/>
      <c r="AS294" s="207"/>
      <c r="AT294" s="207"/>
      <c r="AU294" s="207"/>
      <c r="AV294" s="207"/>
      <c r="AW294" s="207"/>
      <c r="AX294" s="207"/>
      <c r="AY294" s="207"/>
      <c r="AZ294" s="207"/>
      <c r="BA294" s="207"/>
      <c r="BB294" s="207"/>
      <c r="BC294" s="207"/>
      <c r="BD294" s="207"/>
      <c r="BE294" s="207"/>
      <c r="BF294" s="207"/>
      <c r="BG294" s="207"/>
      <c r="BH294" s="207"/>
      <c r="BI294" s="207"/>
      <c r="BJ294" s="207"/>
      <c r="BK294" s="207"/>
      <c r="BL294" s="207"/>
      <c r="BM294" s="207"/>
      <c r="BN294" s="207"/>
      <c r="BO294" s="207"/>
      <c r="BP294" s="207"/>
      <c r="BQ294" s="207"/>
      <c r="BR294" s="207"/>
      <c r="BS294" s="207"/>
      <c r="BT294" s="207"/>
      <c r="BU294" s="211"/>
      <c r="BV294" s="207"/>
      <c r="BW294" s="207"/>
      <c r="BX294" s="207"/>
      <c r="BY294" s="207"/>
      <c r="BZ294" s="207"/>
      <c r="CA294" s="207"/>
      <c r="CB294" s="207"/>
      <c r="CC294" s="207"/>
      <c r="CD294" s="207"/>
      <c r="CE294" s="207"/>
      <c r="CF294" s="207"/>
      <c r="CG294" s="207"/>
      <c r="CH294" s="207"/>
      <c r="CI294" s="207"/>
      <c r="CJ294" s="207"/>
      <c r="CK294" s="207"/>
      <c r="CL294" s="207"/>
      <c r="CM294" s="207"/>
    </row>
    <row r="295" spans="1:91" ht="12" customHeight="1" x14ac:dyDescent="0.25">
      <c r="A295" s="206"/>
      <c r="B295" s="207"/>
      <c r="C295" s="207"/>
      <c r="D295" s="207"/>
      <c r="E295" s="207"/>
      <c r="F295" s="207"/>
      <c r="G295" s="207"/>
      <c r="H295" s="207"/>
      <c r="I295" s="207"/>
      <c r="J295" s="207"/>
      <c r="K295" s="207"/>
      <c r="L295" s="207"/>
      <c r="M295" s="207"/>
      <c r="N295" s="207"/>
      <c r="O295" s="207"/>
      <c r="P295" s="207"/>
      <c r="Q295" s="207"/>
      <c r="R295" s="207"/>
      <c r="S295" s="207"/>
      <c r="T295" s="207"/>
      <c r="U295" s="207"/>
      <c r="V295" s="207"/>
      <c r="W295" s="207"/>
      <c r="X295" s="207"/>
      <c r="Y295" s="207"/>
      <c r="Z295" s="207"/>
      <c r="AA295" s="208"/>
      <c r="AB295" s="208"/>
      <c r="AC295" s="209"/>
      <c r="AD295" s="209"/>
      <c r="AE295" s="209"/>
      <c r="AF295" s="209"/>
      <c r="AG295" s="209"/>
      <c r="AH295" s="209"/>
      <c r="AI295" s="209"/>
      <c r="AJ295" s="209"/>
      <c r="AK295" s="207"/>
      <c r="AL295" s="207"/>
      <c r="AM295" s="207"/>
      <c r="AN295" s="207"/>
      <c r="AO295" s="207"/>
      <c r="AP295" s="207"/>
      <c r="AQ295" s="207"/>
      <c r="AR295" s="207"/>
      <c r="AS295" s="207"/>
      <c r="AT295" s="207"/>
      <c r="AU295" s="207"/>
      <c r="AV295" s="207"/>
      <c r="AW295" s="207"/>
      <c r="AX295" s="207"/>
      <c r="AY295" s="207"/>
      <c r="AZ295" s="207"/>
      <c r="BA295" s="207"/>
      <c r="BB295" s="207"/>
      <c r="BC295" s="207"/>
      <c r="BD295" s="207"/>
      <c r="BE295" s="207"/>
      <c r="BF295" s="207"/>
      <c r="BG295" s="207"/>
      <c r="BH295" s="207"/>
      <c r="BI295" s="207"/>
      <c r="BJ295" s="207"/>
      <c r="BK295" s="207"/>
      <c r="BL295" s="207"/>
      <c r="BM295" s="207"/>
      <c r="BN295" s="207"/>
      <c r="BO295" s="207"/>
      <c r="BP295" s="207"/>
      <c r="BQ295" s="207"/>
      <c r="BR295" s="207"/>
      <c r="BS295" s="207"/>
      <c r="BT295" s="207"/>
      <c r="BU295" s="211"/>
      <c r="BV295" s="207"/>
      <c r="BW295" s="207"/>
      <c r="BX295" s="207"/>
      <c r="BY295" s="207"/>
      <c r="BZ295" s="207"/>
      <c r="CA295" s="207"/>
      <c r="CB295" s="207"/>
      <c r="CC295" s="207"/>
      <c r="CD295" s="207"/>
      <c r="CE295" s="207"/>
      <c r="CF295" s="207"/>
      <c r="CG295" s="207"/>
      <c r="CH295" s="207"/>
      <c r="CI295" s="207"/>
      <c r="CJ295" s="207"/>
      <c r="CK295" s="207"/>
      <c r="CL295" s="207"/>
      <c r="CM295" s="207"/>
    </row>
    <row r="296" spans="1:91" ht="12" customHeight="1" x14ac:dyDescent="0.25">
      <c r="A296" s="206"/>
      <c r="B296" s="207"/>
      <c r="C296" s="207"/>
      <c r="D296" s="207"/>
      <c r="E296" s="207"/>
      <c r="F296" s="207"/>
      <c r="G296" s="207"/>
      <c r="H296" s="207"/>
      <c r="I296" s="207"/>
      <c r="J296" s="207"/>
      <c r="K296" s="207"/>
      <c r="L296" s="207"/>
      <c r="M296" s="207"/>
      <c r="N296" s="207"/>
      <c r="O296" s="207"/>
      <c r="P296" s="207"/>
      <c r="Q296" s="207"/>
      <c r="R296" s="207"/>
      <c r="S296" s="207"/>
      <c r="T296" s="207"/>
      <c r="U296" s="207"/>
      <c r="V296" s="207"/>
      <c r="W296" s="207"/>
      <c r="X296" s="207"/>
      <c r="Y296" s="207"/>
      <c r="Z296" s="207"/>
      <c r="AA296" s="208"/>
      <c r="AB296" s="208"/>
      <c r="AC296" s="209"/>
      <c r="AD296" s="209"/>
      <c r="AE296" s="209"/>
      <c r="AF296" s="209"/>
      <c r="AG296" s="209"/>
      <c r="AH296" s="209"/>
      <c r="AI296" s="209"/>
      <c r="AJ296" s="209"/>
      <c r="AK296" s="207"/>
      <c r="AL296" s="207"/>
      <c r="AM296" s="207"/>
      <c r="AN296" s="207"/>
      <c r="AO296" s="207"/>
      <c r="AP296" s="207"/>
      <c r="AQ296" s="207"/>
      <c r="AR296" s="207"/>
      <c r="AS296" s="207"/>
      <c r="AT296" s="207"/>
      <c r="AU296" s="207"/>
      <c r="AV296" s="207"/>
      <c r="AW296" s="207"/>
      <c r="AX296" s="207"/>
      <c r="AY296" s="207"/>
      <c r="AZ296" s="207"/>
      <c r="BA296" s="207"/>
      <c r="BB296" s="207"/>
      <c r="BC296" s="207"/>
      <c r="BD296" s="207"/>
      <c r="BE296" s="207"/>
      <c r="BF296" s="207"/>
      <c r="BG296" s="207"/>
      <c r="BH296" s="207"/>
      <c r="BI296" s="207"/>
      <c r="BJ296" s="207"/>
      <c r="BK296" s="207"/>
      <c r="BL296" s="207"/>
      <c r="BM296" s="207"/>
      <c r="BN296" s="207"/>
      <c r="BO296" s="207"/>
      <c r="BP296" s="207"/>
      <c r="BQ296" s="207"/>
      <c r="BR296" s="207"/>
      <c r="BS296" s="207"/>
      <c r="BT296" s="207"/>
      <c r="BU296" s="211"/>
      <c r="BV296" s="207"/>
      <c r="BW296" s="207"/>
      <c r="BX296" s="207"/>
      <c r="BY296" s="207"/>
      <c r="BZ296" s="207"/>
      <c r="CA296" s="207"/>
      <c r="CB296" s="207"/>
      <c r="CC296" s="207"/>
      <c r="CD296" s="207"/>
      <c r="CE296" s="207"/>
      <c r="CF296" s="207"/>
      <c r="CG296" s="207"/>
      <c r="CH296" s="207"/>
      <c r="CI296" s="207"/>
      <c r="CJ296" s="207"/>
      <c r="CK296" s="207"/>
      <c r="CL296" s="207"/>
      <c r="CM296" s="207"/>
    </row>
    <row r="297" spans="1:91" ht="12" customHeight="1" x14ac:dyDescent="0.25">
      <c r="A297" s="206"/>
      <c r="B297" s="207"/>
      <c r="C297" s="207"/>
      <c r="D297" s="207"/>
      <c r="E297" s="207"/>
      <c r="F297" s="207"/>
      <c r="G297" s="207"/>
      <c r="H297" s="207"/>
      <c r="I297" s="207"/>
      <c r="J297" s="207"/>
      <c r="K297" s="207"/>
      <c r="L297" s="207"/>
      <c r="M297" s="207"/>
      <c r="N297" s="207"/>
      <c r="O297" s="207"/>
      <c r="P297" s="207"/>
      <c r="Q297" s="207"/>
      <c r="R297" s="207"/>
      <c r="S297" s="207"/>
      <c r="T297" s="207"/>
      <c r="U297" s="207"/>
      <c r="V297" s="207"/>
      <c r="W297" s="207"/>
      <c r="X297" s="207"/>
      <c r="Y297" s="207"/>
      <c r="Z297" s="207"/>
      <c r="AA297" s="208"/>
      <c r="AB297" s="208"/>
      <c r="AC297" s="209"/>
      <c r="AD297" s="209"/>
      <c r="AE297" s="209"/>
      <c r="AF297" s="209"/>
      <c r="AG297" s="209"/>
      <c r="AH297" s="209"/>
      <c r="AI297" s="209"/>
      <c r="AJ297" s="209"/>
      <c r="AK297" s="207"/>
      <c r="AL297" s="207"/>
      <c r="AM297" s="207"/>
      <c r="AN297" s="207"/>
      <c r="AO297" s="207"/>
      <c r="AP297" s="207"/>
      <c r="AQ297" s="207"/>
      <c r="AR297" s="207"/>
      <c r="AS297" s="207"/>
      <c r="AT297" s="207"/>
      <c r="AU297" s="207"/>
      <c r="AV297" s="207"/>
      <c r="AW297" s="207"/>
      <c r="AX297" s="207"/>
      <c r="AY297" s="207"/>
      <c r="AZ297" s="207"/>
      <c r="BA297" s="207"/>
      <c r="BB297" s="207"/>
      <c r="BC297" s="207"/>
      <c r="BD297" s="207"/>
      <c r="BE297" s="207"/>
      <c r="BF297" s="207"/>
      <c r="BG297" s="207"/>
      <c r="BH297" s="207"/>
      <c r="BI297" s="207"/>
      <c r="BJ297" s="207"/>
      <c r="BK297" s="207"/>
      <c r="BL297" s="207"/>
      <c r="BM297" s="207"/>
      <c r="BN297" s="207"/>
      <c r="BO297" s="207"/>
      <c r="BP297" s="207"/>
      <c r="BQ297" s="207"/>
      <c r="BR297" s="207"/>
      <c r="BS297" s="207"/>
      <c r="BT297" s="207"/>
      <c r="BU297" s="211"/>
      <c r="BV297" s="207"/>
      <c r="BW297" s="207"/>
      <c r="BX297" s="207"/>
      <c r="BY297" s="207"/>
      <c r="BZ297" s="207"/>
      <c r="CA297" s="207"/>
      <c r="CB297" s="207"/>
      <c r="CC297" s="207"/>
      <c r="CD297" s="207"/>
      <c r="CE297" s="207"/>
      <c r="CF297" s="207"/>
      <c r="CG297" s="207"/>
      <c r="CH297" s="207"/>
      <c r="CI297" s="207"/>
      <c r="CJ297" s="207"/>
      <c r="CK297" s="207"/>
      <c r="CL297" s="207"/>
      <c r="CM297" s="207"/>
    </row>
    <row r="298" spans="1:91" ht="12" customHeight="1" x14ac:dyDescent="0.25">
      <c r="A298" s="206"/>
      <c r="B298" s="207"/>
      <c r="C298" s="207"/>
      <c r="D298" s="207"/>
      <c r="E298" s="207"/>
      <c r="F298" s="207"/>
      <c r="G298" s="207"/>
      <c r="H298" s="207"/>
      <c r="I298" s="207"/>
      <c r="J298" s="207"/>
      <c r="K298" s="207"/>
      <c r="L298" s="207"/>
      <c r="M298" s="207"/>
      <c r="N298" s="207"/>
      <c r="O298" s="207"/>
      <c r="P298" s="207"/>
      <c r="Q298" s="207"/>
      <c r="R298" s="207"/>
      <c r="S298" s="207"/>
      <c r="T298" s="207"/>
      <c r="U298" s="207"/>
      <c r="V298" s="207"/>
      <c r="W298" s="207"/>
      <c r="X298" s="207"/>
      <c r="Y298" s="207"/>
      <c r="Z298" s="207"/>
      <c r="AA298" s="208"/>
      <c r="AB298" s="208"/>
      <c r="AC298" s="209"/>
      <c r="AD298" s="209"/>
      <c r="AE298" s="209"/>
      <c r="AF298" s="209"/>
      <c r="AG298" s="209"/>
      <c r="AH298" s="209"/>
      <c r="AI298" s="209"/>
      <c r="AJ298" s="209"/>
      <c r="AK298" s="207"/>
      <c r="AL298" s="207"/>
      <c r="AM298" s="207"/>
      <c r="AN298" s="207"/>
      <c r="AO298" s="207"/>
      <c r="AP298" s="207"/>
      <c r="AQ298" s="207"/>
      <c r="AR298" s="207"/>
      <c r="AS298" s="207"/>
      <c r="AT298" s="207"/>
      <c r="AU298" s="207"/>
      <c r="AV298" s="207"/>
      <c r="AW298" s="207"/>
      <c r="AX298" s="207"/>
      <c r="AY298" s="207"/>
      <c r="AZ298" s="207"/>
      <c r="BA298" s="207"/>
      <c r="BB298" s="207"/>
      <c r="BC298" s="207"/>
      <c r="BD298" s="207"/>
      <c r="BE298" s="207"/>
      <c r="BF298" s="207"/>
      <c r="BG298" s="207"/>
      <c r="BH298" s="207"/>
      <c r="BI298" s="207"/>
      <c r="BJ298" s="207"/>
      <c r="BK298" s="207"/>
      <c r="BL298" s="207"/>
      <c r="BM298" s="207"/>
      <c r="BN298" s="207"/>
      <c r="BO298" s="207"/>
      <c r="BP298" s="207"/>
      <c r="BQ298" s="207"/>
      <c r="BR298" s="207"/>
      <c r="BS298" s="207"/>
      <c r="BT298" s="207"/>
      <c r="BU298" s="211"/>
      <c r="BV298" s="207"/>
      <c r="BW298" s="207"/>
      <c r="BX298" s="207"/>
      <c r="BY298" s="207"/>
      <c r="BZ298" s="207"/>
      <c r="CA298" s="207"/>
      <c r="CB298" s="207"/>
      <c r="CC298" s="207"/>
      <c r="CD298" s="207"/>
      <c r="CE298" s="207"/>
      <c r="CF298" s="207"/>
      <c r="CG298" s="207"/>
      <c r="CH298" s="207"/>
      <c r="CI298" s="207"/>
      <c r="CJ298" s="207"/>
      <c r="CK298" s="207"/>
      <c r="CL298" s="207"/>
      <c r="CM298" s="207"/>
    </row>
    <row r="299" spans="1:91" ht="12" customHeight="1" x14ac:dyDescent="0.25">
      <c r="A299" s="206"/>
      <c r="B299" s="207"/>
      <c r="C299" s="207"/>
      <c r="D299" s="207"/>
      <c r="E299" s="207"/>
      <c r="F299" s="207"/>
      <c r="G299" s="207"/>
      <c r="H299" s="207"/>
      <c r="I299" s="207"/>
      <c r="J299" s="207"/>
      <c r="K299" s="207"/>
      <c r="L299" s="207"/>
      <c r="M299" s="207"/>
      <c r="N299" s="207"/>
      <c r="O299" s="207"/>
      <c r="P299" s="207"/>
      <c r="Q299" s="207"/>
      <c r="R299" s="207"/>
      <c r="S299" s="207"/>
      <c r="T299" s="207"/>
      <c r="U299" s="207"/>
      <c r="V299" s="207"/>
      <c r="W299" s="207"/>
      <c r="X299" s="207"/>
      <c r="Y299" s="207"/>
      <c r="Z299" s="207"/>
      <c r="AA299" s="208"/>
      <c r="AB299" s="208"/>
      <c r="AC299" s="209"/>
      <c r="AD299" s="209"/>
      <c r="AE299" s="209"/>
      <c r="AF299" s="209"/>
      <c r="AG299" s="209"/>
      <c r="AH299" s="209"/>
      <c r="AI299" s="209"/>
      <c r="AJ299" s="209"/>
      <c r="AK299" s="207"/>
      <c r="AL299" s="207"/>
      <c r="AM299" s="207"/>
      <c r="AN299" s="207"/>
      <c r="AO299" s="207"/>
      <c r="AP299" s="207"/>
      <c r="AQ299" s="207"/>
      <c r="AR299" s="207"/>
      <c r="AS299" s="207"/>
      <c r="AT299" s="207"/>
      <c r="AU299" s="207"/>
      <c r="AV299" s="207"/>
      <c r="AW299" s="207"/>
      <c r="AX299" s="207"/>
      <c r="AY299" s="207"/>
      <c r="AZ299" s="207"/>
      <c r="BA299" s="207"/>
      <c r="BB299" s="207"/>
      <c r="BC299" s="207"/>
      <c r="BD299" s="207"/>
      <c r="BE299" s="207"/>
      <c r="BF299" s="207"/>
      <c r="BG299" s="207"/>
      <c r="BH299" s="207"/>
      <c r="BI299" s="207"/>
      <c r="BJ299" s="207"/>
      <c r="BK299" s="207"/>
      <c r="BL299" s="207"/>
      <c r="BM299" s="207"/>
      <c r="BN299" s="207"/>
      <c r="BO299" s="207"/>
      <c r="BP299" s="207"/>
      <c r="BQ299" s="207"/>
      <c r="BR299" s="207"/>
      <c r="BS299" s="207"/>
      <c r="BT299" s="207"/>
      <c r="BU299" s="211"/>
      <c r="BV299" s="207"/>
      <c r="BW299" s="207"/>
      <c r="BX299" s="207"/>
      <c r="BY299" s="207"/>
      <c r="BZ299" s="207"/>
      <c r="CA299" s="207"/>
      <c r="CB299" s="207"/>
      <c r="CC299" s="207"/>
      <c r="CD299" s="207"/>
      <c r="CE299" s="207"/>
      <c r="CF299" s="207"/>
      <c r="CG299" s="207"/>
      <c r="CH299" s="207"/>
      <c r="CI299" s="207"/>
      <c r="CJ299" s="207"/>
      <c r="CK299" s="207"/>
      <c r="CL299" s="207"/>
      <c r="CM299" s="207"/>
    </row>
    <row r="300" spans="1:91" ht="12" customHeight="1" x14ac:dyDescent="0.25">
      <c r="A300" s="206"/>
      <c r="B300" s="207"/>
      <c r="C300" s="207"/>
      <c r="D300" s="207"/>
      <c r="E300" s="207"/>
      <c r="F300" s="207"/>
      <c r="G300" s="207"/>
      <c r="H300" s="207"/>
      <c r="I300" s="207"/>
      <c r="J300" s="207"/>
      <c r="K300" s="207"/>
      <c r="L300" s="207"/>
      <c r="M300" s="207"/>
      <c r="N300" s="207"/>
      <c r="O300" s="207"/>
      <c r="P300" s="207"/>
      <c r="Q300" s="207"/>
      <c r="R300" s="207"/>
      <c r="S300" s="207"/>
      <c r="T300" s="207"/>
      <c r="U300" s="207"/>
      <c r="V300" s="207"/>
      <c r="W300" s="207"/>
      <c r="X300" s="207"/>
      <c r="Y300" s="207"/>
      <c r="Z300" s="207"/>
      <c r="AA300" s="208"/>
      <c r="AB300" s="208"/>
      <c r="AC300" s="209"/>
      <c r="AD300" s="209"/>
      <c r="AE300" s="209"/>
      <c r="AF300" s="209"/>
      <c r="AG300" s="209"/>
      <c r="AH300" s="209"/>
      <c r="AI300" s="209"/>
      <c r="AJ300" s="209"/>
      <c r="AK300" s="207"/>
      <c r="AL300" s="207"/>
      <c r="AM300" s="207"/>
      <c r="AN300" s="207"/>
      <c r="AO300" s="207"/>
      <c r="AP300" s="207"/>
      <c r="AQ300" s="207"/>
      <c r="AR300" s="207"/>
      <c r="AS300" s="207"/>
      <c r="AT300" s="207"/>
      <c r="AU300" s="207"/>
      <c r="AV300" s="207"/>
      <c r="AW300" s="207"/>
      <c r="AX300" s="207"/>
      <c r="AY300" s="207"/>
      <c r="AZ300" s="207"/>
      <c r="BA300" s="207"/>
      <c r="BB300" s="207"/>
      <c r="BC300" s="207"/>
      <c r="BD300" s="207"/>
      <c r="BE300" s="207"/>
      <c r="BF300" s="207"/>
      <c r="BG300" s="207"/>
      <c r="BH300" s="207"/>
      <c r="BI300" s="207"/>
      <c r="BJ300" s="207"/>
      <c r="BK300" s="207"/>
      <c r="BL300" s="207"/>
      <c r="BM300" s="207"/>
      <c r="BN300" s="207"/>
      <c r="BO300" s="207"/>
      <c r="BP300" s="207"/>
      <c r="BQ300" s="207"/>
      <c r="BR300" s="207"/>
      <c r="BS300" s="207"/>
      <c r="BT300" s="207"/>
      <c r="BU300" s="211"/>
      <c r="BV300" s="207"/>
      <c r="BW300" s="207"/>
      <c r="BX300" s="207"/>
      <c r="BY300" s="207"/>
      <c r="BZ300" s="207"/>
      <c r="CA300" s="207"/>
      <c r="CB300" s="207"/>
      <c r="CC300" s="207"/>
      <c r="CD300" s="207"/>
      <c r="CE300" s="207"/>
      <c r="CF300" s="207"/>
      <c r="CG300" s="207"/>
      <c r="CH300" s="207"/>
      <c r="CI300" s="207"/>
      <c r="CJ300" s="207"/>
      <c r="CK300" s="207"/>
      <c r="CL300" s="207"/>
      <c r="CM300" s="207"/>
    </row>
    <row r="301" spans="1:91" ht="12" customHeight="1" x14ac:dyDescent="0.25">
      <c r="A301" s="206"/>
      <c r="B301" s="207"/>
      <c r="C301" s="207"/>
      <c r="D301" s="207"/>
      <c r="E301" s="207"/>
      <c r="F301" s="207"/>
      <c r="G301" s="207"/>
      <c r="H301" s="207"/>
      <c r="I301" s="207"/>
      <c r="J301" s="207"/>
      <c r="K301" s="207"/>
      <c r="L301" s="207"/>
      <c r="M301" s="207"/>
      <c r="N301" s="207"/>
      <c r="O301" s="207"/>
      <c r="P301" s="207"/>
      <c r="Q301" s="207"/>
      <c r="R301" s="207"/>
      <c r="S301" s="207"/>
      <c r="T301" s="207"/>
      <c r="U301" s="207"/>
      <c r="V301" s="207"/>
      <c r="W301" s="207"/>
      <c r="X301" s="207"/>
      <c r="Y301" s="207"/>
      <c r="Z301" s="207"/>
      <c r="AA301" s="208"/>
      <c r="AB301" s="208"/>
      <c r="AC301" s="209"/>
      <c r="AD301" s="209"/>
      <c r="AE301" s="209"/>
      <c r="AF301" s="209"/>
      <c r="AG301" s="209"/>
      <c r="AH301" s="209"/>
      <c r="AI301" s="209"/>
      <c r="AJ301" s="209"/>
      <c r="AK301" s="207"/>
      <c r="AL301" s="207"/>
      <c r="AM301" s="207"/>
      <c r="AN301" s="207"/>
      <c r="AO301" s="207"/>
      <c r="AP301" s="207"/>
      <c r="AQ301" s="207"/>
      <c r="AR301" s="207"/>
      <c r="AS301" s="207"/>
      <c r="AT301" s="207"/>
      <c r="AU301" s="207"/>
      <c r="AV301" s="207"/>
      <c r="AW301" s="207"/>
      <c r="AX301" s="207"/>
      <c r="AY301" s="207"/>
      <c r="AZ301" s="207"/>
      <c r="BA301" s="207"/>
      <c r="BB301" s="207"/>
      <c r="BC301" s="207"/>
      <c r="BD301" s="207"/>
      <c r="BE301" s="207"/>
      <c r="BF301" s="207"/>
      <c r="BG301" s="207"/>
      <c r="BH301" s="207"/>
      <c r="BI301" s="207"/>
      <c r="BJ301" s="207"/>
      <c r="BK301" s="207"/>
      <c r="BL301" s="207"/>
      <c r="BM301" s="207"/>
      <c r="BN301" s="207"/>
      <c r="BO301" s="207"/>
      <c r="BP301" s="207"/>
      <c r="BQ301" s="207"/>
      <c r="BR301" s="207"/>
      <c r="BS301" s="207"/>
      <c r="BT301" s="207"/>
      <c r="BU301" s="211"/>
      <c r="BV301" s="207"/>
      <c r="BW301" s="207"/>
      <c r="BX301" s="207"/>
      <c r="BY301" s="207"/>
      <c r="BZ301" s="207"/>
      <c r="CA301" s="207"/>
      <c r="CB301" s="207"/>
      <c r="CC301" s="207"/>
      <c r="CD301" s="207"/>
      <c r="CE301" s="207"/>
      <c r="CF301" s="207"/>
      <c r="CG301" s="207"/>
      <c r="CH301" s="207"/>
      <c r="CI301" s="207"/>
      <c r="CJ301" s="207"/>
      <c r="CK301" s="207"/>
      <c r="CL301" s="207"/>
      <c r="CM301" s="207"/>
    </row>
    <row r="302" spans="1:91" ht="12" customHeight="1" x14ac:dyDescent="0.25">
      <c r="A302" s="206"/>
      <c r="B302" s="207"/>
      <c r="C302" s="207"/>
      <c r="D302" s="207"/>
      <c r="E302" s="207"/>
      <c r="F302" s="207"/>
      <c r="G302" s="207"/>
      <c r="H302" s="207"/>
      <c r="I302" s="207"/>
      <c r="J302" s="207"/>
      <c r="K302" s="207"/>
      <c r="L302" s="207"/>
      <c r="M302" s="207"/>
      <c r="N302" s="207"/>
      <c r="O302" s="207"/>
      <c r="P302" s="207"/>
      <c r="Q302" s="207"/>
      <c r="R302" s="207"/>
      <c r="S302" s="207"/>
      <c r="T302" s="207"/>
      <c r="U302" s="207"/>
      <c r="V302" s="207"/>
      <c r="W302" s="207"/>
      <c r="X302" s="207"/>
      <c r="Y302" s="207"/>
      <c r="Z302" s="207"/>
      <c r="AA302" s="208"/>
      <c r="AB302" s="208"/>
      <c r="AC302" s="209"/>
      <c r="AD302" s="209"/>
      <c r="AE302" s="209"/>
      <c r="AF302" s="209"/>
      <c r="AG302" s="209"/>
      <c r="AH302" s="209"/>
      <c r="AI302" s="209"/>
      <c r="AJ302" s="209"/>
      <c r="AK302" s="207"/>
      <c r="AL302" s="207"/>
      <c r="AM302" s="207"/>
      <c r="AN302" s="207"/>
      <c r="AO302" s="207"/>
      <c r="AP302" s="207"/>
      <c r="AQ302" s="207"/>
      <c r="AR302" s="207"/>
      <c r="AS302" s="207"/>
      <c r="AT302" s="207"/>
      <c r="AU302" s="207"/>
      <c r="AV302" s="207"/>
      <c r="AW302" s="207"/>
      <c r="AX302" s="207"/>
      <c r="AY302" s="207"/>
      <c r="AZ302" s="207"/>
      <c r="BA302" s="207"/>
      <c r="BB302" s="207"/>
      <c r="BC302" s="207"/>
      <c r="BD302" s="207"/>
      <c r="BE302" s="207"/>
      <c r="BF302" s="207"/>
      <c r="BG302" s="207"/>
      <c r="BH302" s="207"/>
      <c r="BI302" s="207"/>
      <c r="BJ302" s="207"/>
      <c r="BK302" s="207"/>
      <c r="BL302" s="207"/>
      <c r="BM302" s="207"/>
      <c r="BN302" s="207"/>
      <c r="BO302" s="207"/>
      <c r="BP302" s="207"/>
      <c r="BQ302" s="207"/>
      <c r="BR302" s="207"/>
      <c r="BS302" s="207"/>
      <c r="BT302" s="207"/>
      <c r="BU302" s="211"/>
      <c r="BV302" s="207"/>
      <c r="BW302" s="207"/>
      <c r="BX302" s="207"/>
      <c r="BY302" s="207"/>
      <c r="BZ302" s="207"/>
      <c r="CA302" s="207"/>
      <c r="CB302" s="207"/>
      <c r="CC302" s="207"/>
      <c r="CD302" s="207"/>
      <c r="CE302" s="207"/>
      <c r="CF302" s="207"/>
      <c r="CG302" s="207"/>
      <c r="CH302" s="207"/>
      <c r="CI302" s="207"/>
      <c r="CJ302" s="207"/>
      <c r="CK302" s="207"/>
      <c r="CL302" s="207"/>
      <c r="CM302" s="207"/>
    </row>
    <row r="303" spans="1:91" ht="12" customHeight="1" x14ac:dyDescent="0.25">
      <c r="A303" s="206"/>
      <c r="B303" s="207"/>
      <c r="C303" s="207"/>
      <c r="D303" s="207"/>
      <c r="E303" s="207"/>
      <c r="F303" s="207"/>
      <c r="G303" s="207"/>
      <c r="H303" s="207"/>
      <c r="I303" s="207"/>
      <c r="J303" s="207"/>
      <c r="K303" s="207"/>
      <c r="L303" s="207"/>
      <c r="M303" s="207"/>
      <c r="N303" s="207"/>
      <c r="O303" s="207"/>
      <c r="P303" s="207"/>
      <c r="Q303" s="207"/>
      <c r="R303" s="207"/>
      <c r="S303" s="207"/>
      <c r="T303" s="207"/>
      <c r="U303" s="207"/>
      <c r="V303" s="207"/>
      <c r="W303" s="207"/>
      <c r="X303" s="207"/>
      <c r="Y303" s="207"/>
      <c r="Z303" s="207"/>
      <c r="AA303" s="208"/>
      <c r="AB303" s="208"/>
      <c r="AC303" s="209"/>
      <c r="AD303" s="209"/>
      <c r="AE303" s="209"/>
      <c r="AF303" s="209"/>
      <c r="AG303" s="209"/>
      <c r="AH303" s="209"/>
      <c r="AI303" s="209"/>
      <c r="AJ303" s="209"/>
      <c r="AK303" s="207"/>
      <c r="AL303" s="207"/>
      <c r="AM303" s="207"/>
      <c r="AN303" s="207"/>
      <c r="AO303" s="207"/>
      <c r="AP303" s="207"/>
      <c r="AQ303" s="207"/>
      <c r="AR303" s="207"/>
      <c r="AS303" s="207"/>
      <c r="AT303" s="207"/>
      <c r="AU303" s="207"/>
      <c r="AV303" s="207"/>
      <c r="AW303" s="207"/>
      <c r="AX303" s="207"/>
      <c r="AY303" s="207"/>
      <c r="AZ303" s="207"/>
      <c r="BA303" s="207"/>
      <c r="BB303" s="207"/>
      <c r="BC303" s="207"/>
      <c r="BD303" s="207"/>
      <c r="BE303" s="207"/>
      <c r="BF303" s="207"/>
      <c r="BG303" s="207"/>
      <c r="BH303" s="207"/>
      <c r="BI303" s="207"/>
      <c r="BJ303" s="207"/>
      <c r="BK303" s="207"/>
      <c r="BL303" s="207"/>
      <c r="BM303" s="207"/>
      <c r="BN303" s="207"/>
      <c r="BO303" s="207"/>
      <c r="BP303" s="207"/>
      <c r="BQ303" s="207"/>
      <c r="BR303" s="207"/>
      <c r="BS303" s="207"/>
      <c r="BT303" s="207"/>
      <c r="BU303" s="211"/>
      <c r="BV303" s="207"/>
      <c r="BW303" s="207"/>
      <c r="BX303" s="207"/>
      <c r="BY303" s="207"/>
      <c r="BZ303" s="207"/>
      <c r="CA303" s="207"/>
      <c r="CB303" s="207"/>
      <c r="CC303" s="207"/>
      <c r="CD303" s="207"/>
      <c r="CE303" s="207"/>
      <c r="CF303" s="207"/>
      <c r="CG303" s="207"/>
      <c r="CH303" s="207"/>
      <c r="CI303" s="207"/>
      <c r="CJ303" s="207"/>
      <c r="CK303" s="207"/>
      <c r="CL303" s="207"/>
      <c r="CM303" s="207"/>
    </row>
    <row r="304" spans="1:91" ht="12" customHeight="1" x14ac:dyDescent="0.25">
      <c r="A304" s="206"/>
      <c r="B304" s="207"/>
      <c r="C304" s="207"/>
      <c r="D304" s="207"/>
      <c r="E304" s="207"/>
      <c r="F304" s="207"/>
      <c r="G304" s="207"/>
      <c r="H304" s="207"/>
      <c r="I304" s="207"/>
      <c r="J304" s="207"/>
      <c r="K304" s="207"/>
      <c r="L304" s="207"/>
      <c r="M304" s="207"/>
      <c r="N304" s="207"/>
      <c r="O304" s="207"/>
      <c r="P304" s="207"/>
      <c r="Q304" s="207"/>
      <c r="R304" s="207"/>
      <c r="S304" s="207"/>
      <c r="T304" s="207"/>
      <c r="U304" s="207"/>
      <c r="V304" s="207"/>
      <c r="W304" s="207"/>
      <c r="X304" s="207"/>
      <c r="Y304" s="207"/>
      <c r="Z304" s="207"/>
      <c r="AA304" s="208"/>
      <c r="AB304" s="208"/>
      <c r="AC304" s="209"/>
      <c r="AD304" s="209"/>
      <c r="AE304" s="209"/>
      <c r="AF304" s="209"/>
      <c r="AG304" s="209"/>
      <c r="AH304" s="209"/>
      <c r="AI304" s="209"/>
      <c r="AJ304" s="209"/>
      <c r="AK304" s="207"/>
      <c r="AL304" s="207"/>
      <c r="AM304" s="207"/>
      <c r="AN304" s="207"/>
      <c r="AO304" s="207"/>
      <c r="AP304" s="207"/>
      <c r="AQ304" s="207"/>
      <c r="AR304" s="207"/>
      <c r="AS304" s="207"/>
      <c r="AT304" s="207"/>
      <c r="AU304" s="207"/>
      <c r="AV304" s="207"/>
      <c r="AW304" s="207"/>
      <c r="AX304" s="207"/>
      <c r="AY304" s="207"/>
      <c r="AZ304" s="207"/>
      <c r="BA304" s="207"/>
      <c r="BB304" s="207"/>
      <c r="BC304" s="207"/>
      <c r="BD304" s="207"/>
      <c r="BE304" s="207"/>
      <c r="BF304" s="207"/>
      <c r="BG304" s="207"/>
      <c r="BH304" s="207"/>
      <c r="BI304" s="207"/>
      <c r="BJ304" s="207"/>
      <c r="BK304" s="207"/>
      <c r="BL304" s="207"/>
      <c r="BM304" s="207"/>
      <c r="BN304" s="207"/>
      <c r="BO304" s="207"/>
      <c r="BP304" s="207"/>
      <c r="BQ304" s="207"/>
      <c r="BR304" s="207"/>
      <c r="BS304" s="207"/>
      <c r="BT304" s="207"/>
      <c r="BU304" s="211"/>
      <c r="BV304" s="207"/>
      <c r="BW304" s="207"/>
      <c r="BX304" s="207"/>
      <c r="BY304" s="207"/>
      <c r="BZ304" s="207"/>
      <c r="CA304" s="207"/>
      <c r="CB304" s="207"/>
      <c r="CC304" s="207"/>
      <c r="CD304" s="207"/>
      <c r="CE304" s="207"/>
      <c r="CF304" s="207"/>
      <c r="CG304" s="207"/>
      <c r="CH304" s="207"/>
      <c r="CI304" s="207"/>
      <c r="CJ304" s="207"/>
      <c r="CK304" s="207"/>
      <c r="CL304" s="207"/>
      <c r="CM304" s="207"/>
    </row>
    <row r="305" spans="1:91" ht="12" customHeight="1" x14ac:dyDescent="0.25">
      <c r="A305" s="206"/>
      <c r="B305" s="207"/>
      <c r="C305" s="207"/>
      <c r="D305" s="207"/>
      <c r="E305" s="207"/>
      <c r="F305" s="207"/>
      <c r="G305" s="207"/>
      <c r="H305" s="207"/>
      <c r="I305" s="207"/>
      <c r="J305" s="207"/>
      <c r="K305" s="207"/>
      <c r="L305" s="207"/>
      <c r="M305" s="207"/>
      <c r="N305" s="207"/>
      <c r="O305" s="207"/>
      <c r="P305" s="207"/>
      <c r="Q305" s="207"/>
      <c r="R305" s="207"/>
      <c r="S305" s="207"/>
      <c r="T305" s="207"/>
      <c r="U305" s="207"/>
      <c r="V305" s="207"/>
      <c r="W305" s="207"/>
      <c r="X305" s="207"/>
      <c r="Y305" s="207"/>
      <c r="Z305" s="207"/>
      <c r="AA305" s="208"/>
      <c r="AB305" s="208"/>
      <c r="AC305" s="209"/>
      <c r="AD305" s="209"/>
      <c r="AE305" s="209"/>
      <c r="AF305" s="209"/>
      <c r="AG305" s="209"/>
      <c r="AH305" s="209"/>
      <c r="AI305" s="209"/>
      <c r="AJ305" s="209"/>
      <c r="AK305" s="207"/>
      <c r="AL305" s="207"/>
      <c r="AM305" s="207"/>
      <c r="AN305" s="207"/>
      <c r="AO305" s="207"/>
      <c r="AP305" s="207"/>
      <c r="AQ305" s="207"/>
      <c r="AR305" s="207"/>
      <c r="AS305" s="207"/>
      <c r="AT305" s="207"/>
      <c r="AU305" s="207"/>
      <c r="AV305" s="207"/>
      <c r="AW305" s="207"/>
      <c r="AX305" s="207"/>
      <c r="AY305" s="207"/>
      <c r="AZ305" s="207"/>
      <c r="BA305" s="207"/>
      <c r="BB305" s="207"/>
      <c r="BC305" s="207"/>
      <c r="BD305" s="207"/>
      <c r="BE305" s="207"/>
      <c r="BF305" s="207"/>
      <c r="BG305" s="207"/>
      <c r="BH305" s="207"/>
      <c r="BI305" s="207"/>
      <c r="BJ305" s="207"/>
      <c r="BK305" s="207"/>
      <c r="BL305" s="207"/>
      <c r="BM305" s="207"/>
      <c r="BN305" s="207"/>
      <c r="BO305" s="207"/>
      <c r="BP305" s="207"/>
      <c r="BQ305" s="207"/>
      <c r="BR305" s="207"/>
      <c r="BS305" s="207"/>
      <c r="BT305" s="207"/>
      <c r="BU305" s="211"/>
      <c r="BV305" s="207"/>
      <c r="BW305" s="207"/>
      <c r="BX305" s="207"/>
      <c r="BY305" s="207"/>
      <c r="BZ305" s="207"/>
      <c r="CA305" s="207"/>
      <c r="CB305" s="207"/>
      <c r="CC305" s="207"/>
      <c r="CD305" s="207"/>
      <c r="CE305" s="207"/>
      <c r="CF305" s="207"/>
      <c r="CG305" s="207"/>
      <c r="CH305" s="207"/>
      <c r="CI305" s="207"/>
      <c r="CJ305" s="207"/>
      <c r="CK305" s="207"/>
      <c r="CL305" s="207"/>
      <c r="CM305" s="207"/>
    </row>
    <row r="306" spans="1:91" ht="12" customHeight="1" x14ac:dyDescent="0.25">
      <c r="A306" s="206"/>
      <c r="B306" s="207"/>
      <c r="C306" s="207"/>
      <c r="D306" s="207"/>
      <c r="E306" s="207"/>
      <c r="F306" s="207"/>
      <c r="G306" s="207"/>
      <c r="H306" s="207"/>
      <c r="I306" s="207"/>
      <c r="J306" s="207"/>
      <c r="K306" s="207"/>
      <c r="L306" s="207"/>
      <c r="M306" s="207"/>
      <c r="N306" s="207"/>
      <c r="O306" s="207"/>
      <c r="P306" s="207"/>
      <c r="Q306" s="207"/>
      <c r="R306" s="207"/>
      <c r="S306" s="207"/>
      <c r="T306" s="207"/>
      <c r="U306" s="207"/>
      <c r="V306" s="207"/>
      <c r="W306" s="207"/>
      <c r="X306" s="207"/>
      <c r="Y306" s="207"/>
      <c r="Z306" s="207"/>
      <c r="AA306" s="208"/>
      <c r="AB306" s="208"/>
      <c r="AC306" s="209"/>
      <c r="AD306" s="209"/>
      <c r="AE306" s="209"/>
      <c r="AF306" s="209"/>
      <c r="AG306" s="209"/>
      <c r="AH306" s="209"/>
      <c r="AI306" s="209"/>
      <c r="AJ306" s="209"/>
      <c r="AK306" s="207"/>
      <c r="AL306" s="207"/>
      <c r="AM306" s="207"/>
      <c r="AN306" s="207"/>
      <c r="AO306" s="207"/>
      <c r="AP306" s="207"/>
      <c r="AQ306" s="207"/>
      <c r="AR306" s="207"/>
      <c r="AS306" s="207"/>
      <c r="AT306" s="207"/>
      <c r="AU306" s="207"/>
      <c r="AV306" s="207"/>
      <c r="AW306" s="207"/>
      <c r="AX306" s="207"/>
      <c r="AY306" s="207"/>
      <c r="AZ306" s="207"/>
      <c r="BA306" s="207"/>
      <c r="BB306" s="207"/>
      <c r="BC306" s="207"/>
      <c r="BD306" s="207"/>
      <c r="BE306" s="207"/>
      <c r="BF306" s="207"/>
      <c r="BG306" s="207"/>
      <c r="BH306" s="207"/>
      <c r="BI306" s="207"/>
      <c r="BJ306" s="207"/>
      <c r="BK306" s="207"/>
      <c r="BL306" s="207"/>
      <c r="BM306" s="207"/>
      <c r="BN306" s="207"/>
      <c r="BO306" s="207"/>
      <c r="BP306" s="207"/>
      <c r="BQ306" s="207"/>
      <c r="BR306" s="207"/>
      <c r="BS306" s="207"/>
      <c r="BT306" s="207"/>
      <c r="BU306" s="211"/>
      <c r="BV306" s="207"/>
      <c r="BW306" s="207"/>
      <c r="BX306" s="207"/>
      <c r="BY306" s="207"/>
      <c r="BZ306" s="207"/>
      <c r="CA306" s="207"/>
      <c r="CB306" s="207"/>
      <c r="CC306" s="207"/>
      <c r="CD306" s="207"/>
      <c r="CE306" s="207"/>
      <c r="CF306" s="207"/>
      <c r="CG306" s="207"/>
      <c r="CH306" s="207"/>
      <c r="CI306" s="207"/>
      <c r="CJ306" s="207"/>
      <c r="CK306" s="207"/>
      <c r="CL306" s="207"/>
      <c r="CM306" s="207"/>
    </row>
    <row r="307" spans="1:91" ht="12" customHeight="1" x14ac:dyDescent="0.25">
      <c r="A307" s="206"/>
      <c r="B307" s="207"/>
      <c r="C307" s="207"/>
      <c r="D307" s="207"/>
      <c r="E307" s="207"/>
      <c r="F307" s="207"/>
      <c r="G307" s="207"/>
      <c r="H307" s="207"/>
      <c r="I307" s="207"/>
      <c r="J307" s="207"/>
      <c r="K307" s="207"/>
      <c r="L307" s="207"/>
      <c r="M307" s="207"/>
      <c r="N307" s="207"/>
      <c r="O307" s="207"/>
      <c r="P307" s="207"/>
      <c r="Q307" s="207"/>
      <c r="R307" s="207"/>
      <c r="S307" s="207"/>
      <c r="T307" s="207"/>
      <c r="U307" s="207"/>
      <c r="V307" s="207"/>
      <c r="W307" s="207"/>
      <c r="X307" s="207"/>
      <c r="Y307" s="207"/>
      <c r="Z307" s="207"/>
      <c r="AA307" s="208"/>
      <c r="AB307" s="208"/>
      <c r="AC307" s="209"/>
      <c r="AD307" s="209"/>
      <c r="AE307" s="209"/>
      <c r="AF307" s="209"/>
      <c r="AG307" s="209"/>
      <c r="AH307" s="209"/>
      <c r="AI307" s="209"/>
      <c r="AJ307" s="209"/>
      <c r="AK307" s="207"/>
      <c r="AL307" s="207"/>
      <c r="AM307" s="207"/>
      <c r="AN307" s="207"/>
      <c r="AO307" s="207"/>
      <c r="AP307" s="207"/>
      <c r="AQ307" s="207"/>
      <c r="AR307" s="207"/>
      <c r="AS307" s="207"/>
      <c r="AT307" s="207"/>
      <c r="AU307" s="207"/>
      <c r="AV307" s="207"/>
      <c r="AW307" s="207"/>
      <c r="AX307" s="207"/>
      <c r="AY307" s="207"/>
      <c r="AZ307" s="207"/>
      <c r="BA307" s="207"/>
      <c r="BB307" s="207"/>
      <c r="BC307" s="207"/>
      <c r="BD307" s="207"/>
      <c r="BE307" s="207"/>
      <c r="BF307" s="207"/>
      <c r="BG307" s="207"/>
      <c r="BH307" s="207"/>
      <c r="BI307" s="207"/>
      <c r="BJ307" s="207"/>
      <c r="BK307" s="207"/>
      <c r="BL307" s="207"/>
      <c r="BM307" s="207"/>
      <c r="BN307" s="207"/>
      <c r="BO307" s="207"/>
      <c r="BP307" s="207"/>
      <c r="BQ307" s="207"/>
      <c r="BR307" s="207"/>
      <c r="BS307" s="207"/>
      <c r="BT307" s="207"/>
      <c r="BU307" s="211"/>
      <c r="BV307" s="207"/>
      <c r="BW307" s="207"/>
      <c r="BX307" s="207"/>
      <c r="BY307" s="207"/>
      <c r="BZ307" s="207"/>
      <c r="CA307" s="207"/>
      <c r="CB307" s="207"/>
      <c r="CC307" s="207"/>
      <c r="CD307" s="207"/>
      <c r="CE307" s="207"/>
      <c r="CF307" s="207"/>
      <c r="CG307" s="207"/>
      <c r="CH307" s="207"/>
      <c r="CI307" s="207"/>
      <c r="CJ307" s="207"/>
      <c r="CK307" s="207"/>
      <c r="CL307" s="207"/>
      <c r="CM307" s="207"/>
    </row>
    <row r="308" spans="1:91" ht="12" customHeight="1" x14ac:dyDescent="0.25">
      <c r="A308" s="206"/>
      <c r="B308" s="207"/>
      <c r="C308" s="207"/>
      <c r="D308" s="207"/>
      <c r="E308" s="207"/>
      <c r="F308" s="207"/>
      <c r="G308" s="207"/>
      <c r="H308" s="207"/>
      <c r="I308" s="207"/>
      <c r="J308" s="207"/>
      <c r="K308" s="207"/>
      <c r="L308" s="207"/>
      <c r="M308" s="207"/>
      <c r="N308" s="207"/>
      <c r="O308" s="207"/>
      <c r="P308" s="207"/>
      <c r="Q308" s="207"/>
      <c r="R308" s="207"/>
      <c r="S308" s="207"/>
      <c r="T308" s="207"/>
      <c r="U308" s="207"/>
      <c r="V308" s="207"/>
      <c r="W308" s="207"/>
      <c r="X308" s="207"/>
      <c r="Y308" s="207"/>
      <c r="Z308" s="207"/>
      <c r="AA308" s="208"/>
      <c r="AB308" s="208"/>
      <c r="AC308" s="209"/>
      <c r="AD308" s="209"/>
      <c r="AE308" s="209"/>
      <c r="AF308" s="209"/>
      <c r="AG308" s="209"/>
      <c r="AH308" s="209"/>
      <c r="AI308" s="209"/>
      <c r="AJ308" s="209"/>
      <c r="AK308" s="207"/>
      <c r="AL308" s="207"/>
      <c r="AM308" s="207"/>
      <c r="AN308" s="207"/>
      <c r="AO308" s="207"/>
      <c r="AP308" s="207"/>
      <c r="AQ308" s="207"/>
      <c r="AR308" s="207"/>
      <c r="AS308" s="207"/>
      <c r="AT308" s="207"/>
      <c r="AU308" s="207"/>
      <c r="AV308" s="207"/>
      <c r="AW308" s="207"/>
      <c r="AX308" s="207"/>
      <c r="AY308" s="207"/>
      <c r="AZ308" s="207"/>
      <c r="BA308" s="207"/>
      <c r="BB308" s="207"/>
      <c r="BC308" s="207"/>
      <c r="BD308" s="207"/>
      <c r="BE308" s="207"/>
      <c r="BF308" s="207"/>
      <c r="BG308" s="207"/>
      <c r="BH308" s="207"/>
      <c r="BI308" s="207"/>
      <c r="BJ308" s="207"/>
      <c r="BK308" s="207"/>
      <c r="BL308" s="207"/>
      <c r="BM308" s="207"/>
      <c r="BN308" s="207"/>
      <c r="BO308" s="207"/>
      <c r="BP308" s="207"/>
      <c r="BQ308" s="207"/>
      <c r="BR308" s="207"/>
      <c r="BS308" s="207"/>
      <c r="BT308" s="207"/>
      <c r="BU308" s="211"/>
      <c r="BV308" s="207"/>
      <c r="BW308" s="207"/>
      <c r="BX308" s="207"/>
      <c r="BY308" s="207"/>
      <c r="BZ308" s="207"/>
      <c r="CA308" s="207"/>
      <c r="CB308" s="207"/>
      <c r="CC308" s="207"/>
      <c r="CD308" s="207"/>
      <c r="CE308" s="207"/>
      <c r="CF308" s="207"/>
      <c r="CG308" s="207"/>
      <c r="CH308" s="207"/>
      <c r="CI308" s="207"/>
      <c r="CJ308" s="207"/>
      <c r="CK308" s="207"/>
      <c r="CL308" s="207"/>
      <c r="CM308" s="207"/>
    </row>
    <row r="309" spans="1:91" ht="12" customHeight="1" x14ac:dyDescent="0.25">
      <c r="A309" s="206"/>
      <c r="B309" s="207"/>
      <c r="C309" s="207"/>
      <c r="D309" s="207"/>
      <c r="E309" s="207"/>
      <c r="F309" s="207"/>
      <c r="G309" s="207"/>
      <c r="H309" s="207"/>
      <c r="I309" s="207"/>
      <c r="J309" s="207"/>
      <c r="K309" s="207"/>
      <c r="L309" s="207"/>
      <c r="M309" s="207"/>
      <c r="N309" s="207"/>
      <c r="O309" s="207"/>
      <c r="P309" s="207"/>
      <c r="Q309" s="207"/>
      <c r="R309" s="207"/>
      <c r="S309" s="207"/>
      <c r="T309" s="207"/>
      <c r="U309" s="207"/>
      <c r="V309" s="207"/>
      <c r="W309" s="207"/>
      <c r="X309" s="207"/>
      <c r="Y309" s="207"/>
      <c r="Z309" s="207"/>
      <c r="AA309" s="208"/>
      <c r="AB309" s="208"/>
      <c r="AC309" s="209"/>
      <c r="AD309" s="209"/>
      <c r="AE309" s="209"/>
      <c r="AF309" s="209"/>
      <c r="AG309" s="209"/>
      <c r="AH309" s="209"/>
      <c r="AI309" s="209"/>
      <c r="AJ309" s="209"/>
      <c r="AK309" s="207"/>
      <c r="AL309" s="207"/>
      <c r="AM309" s="207"/>
      <c r="AN309" s="207"/>
      <c r="AO309" s="207"/>
      <c r="AP309" s="207"/>
      <c r="AQ309" s="207"/>
      <c r="AR309" s="207"/>
      <c r="AS309" s="207"/>
      <c r="AT309" s="207"/>
      <c r="AU309" s="207"/>
      <c r="AV309" s="207"/>
      <c r="AW309" s="207"/>
      <c r="AX309" s="207"/>
      <c r="AY309" s="207"/>
      <c r="AZ309" s="207"/>
      <c r="BA309" s="207"/>
      <c r="BB309" s="207"/>
      <c r="BC309" s="207"/>
      <c r="BD309" s="207"/>
      <c r="BE309" s="207"/>
      <c r="BF309" s="207"/>
      <c r="BG309" s="207"/>
      <c r="BH309" s="207"/>
      <c r="BI309" s="207"/>
      <c r="BJ309" s="207"/>
      <c r="BK309" s="207"/>
      <c r="BL309" s="207"/>
      <c r="BM309" s="207"/>
      <c r="BN309" s="207"/>
      <c r="BO309" s="207"/>
      <c r="BP309" s="207"/>
      <c r="BQ309" s="207"/>
      <c r="BR309" s="207"/>
      <c r="BS309" s="207"/>
      <c r="BT309" s="207"/>
      <c r="BU309" s="211"/>
      <c r="BV309" s="207"/>
      <c r="BW309" s="207"/>
      <c r="BX309" s="207"/>
      <c r="BY309" s="207"/>
      <c r="BZ309" s="207"/>
      <c r="CA309" s="207"/>
      <c r="CB309" s="207"/>
      <c r="CC309" s="207"/>
      <c r="CD309" s="207"/>
      <c r="CE309" s="207"/>
      <c r="CF309" s="207"/>
      <c r="CG309" s="207"/>
      <c r="CH309" s="207"/>
      <c r="CI309" s="207"/>
      <c r="CJ309" s="207"/>
      <c r="CK309" s="207"/>
      <c r="CL309" s="207"/>
      <c r="CM309" s="207"/>
    </row>
    <row r="310" spans="1:91" ht="12" customHeight="1" x14ac:dyDescent="0.25">
      <c r="A310" s="206"/>
      <c r="B310" s="207"/>
      <c r="C310" s="207"/>
      <c r="D310" s="207"/>
      <c r="E310" s="207"/>
      <c r="F310" s="207"/>
      <c r="G310" s="207"/>
      <c r="H310" s="207"/>
      <c r="I310" s="207"/>
      <c r="J310" s="207"/>
      <c r="K310" s="207"/>
      <c r="L310" s="207"/>
      <c r="M310" s="207"/>
      <c r="N310" s="207"/>
      <c r="O310" s="207"/>
      <c r="P310" s="207"/>
      <c r="Q310" s="207"/>
      <c r="R310" s="207"/>
      <c r="S310" s="207"/>
      <c r="T310" s="207"/>
      <c r="U310" s="207"/>
      <c r="V310" s="207"/>
      <c r="W310" s="207"/>
      <c r="X310" s="207"/>
      <c r="Y310" s="207"/>
      <c r="Z310" s="207"/>
      <c r="AA310" s="208"/>
      <c r="AB310" s="208"/>
      <c r="AC310" s="209"/>
      <c r="AD310" s="209"/>
      <c r="AE310" s="209"/>
      <c r="AF310" s="209"/>
      <c r="AG310" s="209"/>
      <c r="AH310" s="209"/>
      <c r="AI310" s="209"/>
      <c r="AJ310" s="209"/>
      <c r="AK310" s="207"/>
      <c r="AL310" s="207"/>
      <c r="AM310" s="207"/>
      <c r="AN310" s="207"/>
      <c r="AO310" s="207"/>
      <c r="AP310" s="207"/>
      <c r="AQ310" s="207"/>
      <c r="AR310" s="207"/>
      <c r="AS310" s="207"/>
      <c r="AT310" s="207"/>
      <c r="AU310" s="207"/>
      <c r="AV310" s="207"/>
      <c r="AW310" s="207"/>
      <c r="AX310" s="207"/>
      <c r="AY310" s="207"/>
      <c r="AZ310" s="207"/>
      <c r="BA310" s="207"/>
      <c r="BB310" s="207"/>
      <c r="BC310" s="207"/>
      <c r="BD310" s="207"/>
      <c r="BE310" s="207"/>
      <c r="BF310" s="207"/>
      <c r="BG310" s="207"/>
      <c r="BH310" s="207"/>
      <c r="BI310" s="207"/>
      <c r="BJ310" s="207"/>
      <c r="BK310" s="207"/>
      <c r="BL310" s="207"/>
      <c r="BM310" s="207"/>
      <c r="BN310" s="207"/>
      <c r="BO310" s="207"/>
      <c r="BP310" s="207"/>
      <c r="BQ310" s="207"/>
      <c r="BR310" s="207"/>
      <c r="BS310" s="207"/>
      <c r="BT310" s="207"/>
      <c r="BU310" s="211"/>
      <c r="BV310" s="207"/>
      <c r="BW310" s="207"/>
      <c r="BX310" s="207"/>
      <c r="BY310" s="207"/>
      <c r="BZ310" s="207"/>
      <c r="CA310" s="207"/>
      <c r="CB310" s="207"/>
      <c r="CC310" s="207"/>
      <c r="CD310" s="207"/>
      <c r="CE310" s="207"/>
      <c r="CF310" s="207"/>
      <c r="CG310" s="207"/>
      <c r="CH310" s="207"/>
      <c r="CI310" s="207"/>
      <c r="CJ310" s="207"/>
      <c r="CK310" s="207"/>
      <c r="CL310" s="207"/>
      <c r="CM310" s="207"/>
    </row>
    <row r="311" spans="1:91" ht="12" customHeight="1" x14ac:dyDescent="0.25">
      <c r="A311" s="206"/>
      <c r="B311" s="207"/>
      <c r="C311" s="207"/>
      <c r="D311" s="207"/>
      <c r="E311" s="207"/>
      <c r="F311" s="207"/>
      <c r="G311" s="207"/>
      <c r="H311" s="207"/>
      <c r="I311" s="207"/>
      <c r="J311" s="207"/>
      <c r="K311" s="207"/>
      <c r="L311" s="207"/>
      <c r="M311" s="207"/>
      <c r="N311" s="207"/>
      <c r="O311" s="207"/>
      <c r="P311" s="207"/>
      <c r="Q311" s="207"/>
      <c r="R311" s="207"/>
      <c r="S311" s="207"/>
      <c r="T311" s="207"/>
      <c r="U311" s="207"/>
      <c r="V311" s="207"/>
      <c r="W311" s="207"/>
      <c r="X311" s="207"/>
      <c r="Y311" s="207"/>
      <c r="Z311" s="207"/>
      <c r="AA311" s="208"/>
      <c r="AB311" s="208"/>
      <c r="AC311" s="209"/>
      <c r="AD311" s="209"/>
      <c r="AE311" s="209"/>
      <c r="AF311" s="209"/>
      <c r="AG311" s="209"/>
      <c r="AH311" s="209"/>
      <c r="AI311" s="209"/>
      <c r="AJ311" s="209"/>
      <c r="AK311" s="207"/>
      <c r="AL311" s="207"/>
      <c r="AM311" s="207"/>
      <c r="AN311" s="207"/>
      <c r="AO311" s="207"/>
      <c r="AP311" s="207"/>
      <c r="AQ311" s="207"/>
      <c r="AR311" s="207"/>
      <c r="AS311" s="207"/>
      <c r="AT311" s="207"/>
      <c r="AU311" s="207"/>
      <c r="AV311" s="207"/>
      <c r="AW311" s="207"/>
      <c r="AX311" s="207"/>
      <c r="AY311" s="207"/>
      <c r="AZ311" s="207"/>
      <c r="BA311" s="207"/>
      <c r="BB311" s="207"/>
      <c r="BC311" s="207"/>
      <c r="BD311" s="207"/>
      <c r="BE311" s="207"/>
      <c r="BF311" s="207"/>
      <c r="BG311" s="207"/>
      <c r="BH311" s="207"/>
      <c r="BI311" s="207"/>
      <c r="BJ311" s="207"/>
      <c r="BK311" s="207"/>
      <c r="BL311" s="207"/>
      <c r="BM311" s="207"/>
      <c r="BN311" s="207"/>
      <c r="BO311" s="207"/>
      <c r="BP311" s="207"/>
      <c r="BQ311" s="207"/>
      <c r="BR311" s="207"/>
      <c r="BS311" s="207"/>
      <c r="BT311" s="207"/>
      <c r="BU311" s="211"/>
      <c r="BV311" s="207"/>
      <c r="BW311" s="207"/>
      <c r="BX311" s="207"/>
      <c r="BY311" s="207"/>
      <c r="BZ311" s="207"/>
      <c r="CA311" s="207"/>
      <c r="CB311" s="207"/>
      <c r="CC311" s="207"/>
      <c r="CD311" s="207"/>
      <c r="CE311" s="207"/>
      <c r="CF311" s="207"/>
      <c r="CG311" s="207"/>
      <c r="CH311" s="207"/>
      <c r="CI311" s="207"/>
      <c r="CJ311" s="207"/>
      <c r="CK311" s="207"/>
      <c r="CL311" s="207"/>
      <c r="CM311" s="207"/>
    </row>
    <row r="312" spans="1:91" ht="12" customHeight="1" x14ac:dyDescent="0.25">
      <c r="A312" s="206"/>
      <c r="B312" s="207"/>
      <c r="C312" s="207"/>
      <c r="D312" s="207"/>
      <c r="E312" s="207"/>
      <c r="F312" s="207"/>
      <c r="G312" s="207"/>
      <c r="H312" s="207"/>
      <c r="I312" s="207"/>
      <c r="J312" s="207"/>
      <c r="K312" s="207"/>
      <c r="L312" s="207"/>
      <c r="M312" s="207"/>
      <c r="N312" s="207"/>
      <c r="O312" s="207"/>
      <c r="P312" s="207"/>
      <c r="Q312" s="207"/>
      <c r="R312" s="207"/>
      <c r="S312" s="207"/>
      <c r="T312" s="207"/>
      <c r="U312" s="207"/>
      <c r="V312" s="207"/>
      <c r="W312" s="207"/>
      <c r="X312" s="207"/>
      <c r="Y312" s="207"/>
      <c r="Z312" s="207"/>
      <c r="AA312" s="208"/>
      <c r="AB312" s="208"/>
      <c r="AC312" s="209"/>
      <c r="AD312" s="209"/>
      <c r="AE312" s="209"/>
      <c r="AF312" s="209"/>
      <c r="AG312" s="209"/>
      <c r="AH312" s="209"/>
      <c r="AI312" s="209"/>
      <c r="AJ312" s="209"/>
      <c r="AK312" s="207"/>
      <c r="AL312" s="207"/>
      <c r="AM312" s="207"/>
      <c r="AN312" s="207"/>
      <c r="AO312" s="207"/>
      <c r="AP312" s="207"/>
      <c r="AQ312" s="207"/>
      <c r="AR312" s="207"/>
      <c r="AS312" s="207"/>
      <c r="AT312" s="207"/>
      <c r="AU312" s="207"/>
      <c r="AV312" s="207"/>
      <c r="AW312" s="207"/>
      <c r="AX312" s="207"/>
      <c r="AY312" s="207"/>
      <c r="AZ312" s="207"/>
      <c r="BA312" s="207"/>
      <c r="BB312" s="207"/>
      <c r="BC312" s="207"/>
      <c r="BD312" s="207"/>
      <c r="BE312" s="207"/>
      <c r="BF312" s="207"/>
      <c r="BG312" s="207"/>
      <c r="BH312" s="207"/>
      <c r="BI312" s="207"/>
      <c r="BJ312" s="207"/>
      <c r="BK312" s="207"/>
      <c r="BL312" s="207"/>
      <c r="BM312" s="207"/>
      <c r="BN312" s="207"/>
      <c r="BO312" s="207"/>
      <c r="BP312" s="207"/>
      <c r="BQ312" s="207"/>
      <c r="BR312" s="207"/>
      <c r="BS312" s="207"/>
      <c r="BT312" s="207"/>
      <c r="BU312" s="211"/>
      <c r="BV312" s="207"/>
      <c r="BW312" s="207"/>
      <c r="BX312" s="207"/>
      <c r="BY312" s="207"/>
      <c r="BZ312" s="207"/>
      <c r="CA312" s="207"/>
      <c r="CB312" s="207"/>
      <c r="CC312" s="207"/>
      <c r="CD312" s="207"/>
      <c r="CE312" s="207"/>
      <c r="CF312" s="207"/>
      <c r="CG312" s="207"/>
      <c r="CH312" s="207"/>
      <c r="CI312" s="207"/>
      <c r="CJ312" s="207"/>
      <c r="CK312" s="207"/>
      <c r="CL312" s="207"/>
      <c r="CM312" s="207"/>
    </row>
    <row r="313" spans="1:91" ht="12" customHeight="1" x14ac:dyDescent="0.25">
      <c r="A313" s="206"/>
      <c r="B313" s="207"/>
      <c r="C313" s="207"/>
      <c r="D313" s="207"/>
      <c r="E313" s="207"/>
      <c r="F313" s="207"/>
      <c r="G313" s="207"/>
      <c r="H313" s="207"/>
      <c r="I313" s="207"/>
      <c r="J313" s="207"/>
      <c r="K313" s="207"/>
      <c r="L313" s="207"/>
      <c r="M313" s="207"/>
      <c r="N313" s="207"/>
      <c r="O313" s="207"/>
      <c r="P313" s="207"/>
      <c r="Q313" s="207"/>
      <c r="R313" s="207"/>
      <c r="S313" s="207"/>
      <c r="T313" s="207"/>
      <c r="U313" s="207"/>
      <c r="V313" s="207"/>
      <c r="W313" s="207"/>
      <c r="X313" s="207"/>
      <c r="Y313" s="207"/>
      <c r="Z313" s="207"/>
      <c r="AA313" s="208"/>
      <c r="AB313" s="208"/>
      <c r="AC313" s="209"/>
      <c r="AD313" s="209"/>
      <c r="AE313" s="209"/>
      <c r="AF313" s="209"/>
      <c r="AG313" s="209"/>
      <c r="AH313" s="209"/>
      <c r="AI313" s="209"/>
      <c r="AJ313" s="209"/>
      <c r="AK313" s="207"/>
      <c r="AL313" s="207"/>
      <c r="AM313" s="207"/>
      <c r="AN313" s="207"/>
      <c r="AO313" s="207"/>
      <c r="AP313" s="207"/>
      <c r="AQ313" s="207"/>
      <c r="AR313" s="207"/>
      <c r="AS313" s="207"/>
      <c r="AT313" s="207"/>
      <c r="AU313" s="207"/>
      <c r="AV313" s="207"/>
      <c r="AW313" s="207"/>
      <c r="AX313" s="207"/>
      <c r="AY313" s="207"/>
      <c r="AZ313" s="207"/>
      <c r="BA313" s="207"/>
      <c r="BB313" s="207"/>
      <c r="BC313" s="207"/>
      <c r="BD313" s="207"/>
      <c r="BE313" s="207"/>
      <c r="BF313" s="207"/>
      <c r="BG313" s="207"/>
      <c r="BH313" s="207"/>
      <c r="BI313" s="207"/>
      <c r="BJ313" s="207"/>
      <c r="BK313" s="207"/>
      <c r="BL313" s="207"/>
      <c r="BM313" s="207"/>
      <c r="BN313" s="207"/>
      <c r="BO313" s="207"/>
      <c r="BP313" s="207"/>
      <c r="BQ313" s="207"/>
      <c r="BR313" s="207"/>
      <c r="BS313" s="207"/>
      <c r="BT313" s="207"/>
      <c r="BU313" s="211"/>
      <c r="BV313" s="207"/>
      <c r="BW313" s="207"/>
      <c r="BX313" s="207"/>
      <c r="BY313" s="207"/>
      <c r="BZ313" s="207"/>
      <c r="CA313" s="207"/>
      <c r="CB313" s="207"/>
      <c r="CC313" s="207"/>
      <c r="CD313" s="207"/>
      <c r="CE313" s="207"/>
      <c r="CF313" s="207"/>
      <c r="CG313" s="207"/>
      <c r="CH313" s="207"/>
      <c r="CI313" s="207"/>
      <c r="CJ313" s="207"/>
      <c r="CK313" s="207"/>
      <c r="CL313" s="207"/>
      <c r="CM313" s="207"/>
    </row>
    <row r="314" spans="1:91" ht="12" customHeight="1" x14ac:dyDescent="0.25">
      <c r="A314" s="206"/>
      <c r="B314" s="207"/>
      <c r="C314" s="207"/>
      <c r="D314" s="207"/>
      <c r="E314" s="207"/>
      <c r="F314" s="207"/>
      <c r="G314" s="207"/>
      <c r="H314" s="207"/>
      <c r="I314" s="207"/>
      <c r="J314" s="207"/>
      <c r="K314" s="207"/>
      <c r="L314" s="207"/>
      <c r="M314" s="207"/>
      <c r="N314" s="207"/>
      <c r="O314" s="207"/>
      <c r="P314" s="207"/>
      <c r="Q314" s="207"/>
      <c r="R314" s="207"/>
      <c r="S314" s="207"/>
      <c r="T314" s="207"/>
      <c r="U314" s="207"/>
      <c r="V314" s="207"/>
      <c r="W314" s="207"/>
      <c r="X314" s="207"/>
      <c r="Y314" s="207"/>
      <c r="Z314" s="207"/>
      <c r="AA314" s="208"/>
      <c r="AB314" s="208"/>
      <c r="AC314" s="209"/>
      <c r="AD314" s="209"/>
      <c r="AE314" s="209"/>
      <c r="AF314" s="209"/>
      <c r="AG314" s="209"/>
      <c r="AH314" s="209"/>
      <c r="AI314" s="209"/>
      <c r="AJ314" s="209"/>
      <c r="AK314" s="207"/>
      <c r="AL314" s="207"/>
      <c r="AM314" s="207"/>
      <c r="AN314" s="207"/>
      <c r="AO314" s="207"/>
      <c r="AP314" s="207"/>
      <c r="AQ314" s="207"/>
      <c r="AR314" s="207"/>
      <c r="AS314" s="207"/>
      <c r="AT314" s="207"/>
      <c r="AU314" s="207"/>
      <c r="AV314" s="207"/>
      <c r="AW314" s="207"/>
      <c r="AX314" s="207"/>
      <c r="AY314" s="207"/>
      <c r="AZ314" s="207"/>
      <c r="BA314" s="207"/>
      <c r="BB314" s="207"/>
      <c r="BC314" s="207"/>
      <c r="BD314" s="207"/>
      <c r="BE314" s="207"/>
      <c r="BF314" s="207"/>
      <c r="BG314" s="207"/>
      <c r="BH314" s="207"/>
      <c r="BI314" s="207"/>
      <c r="BJ314" s="207"/>
      <c r="BK314" s="207"/>
      <c r="BL314" s="207"/>
      <c r="BM314" s="207"/>
      <c r="BN314" s="207"/>
      <c r="BO314" s="207"/>
      <c r="BP314" s="207"/>
      <c r="BQ314" s="207"/>
      <c r="BR314" s="207"/>
      <c r="BS314" s="207"/>
      <c r="BT314" s="207"/>
      <c r="BU314" s="211"/>
      <c r="BV314" s="207"/>
      <c r="BW314" s="207"/>
      <c r="BX314" s="207"/>
      <c r="BY314" s="207"/>
      <c r="BZ314" s="207"/>
      <c r="CA314" s="207"/>
      <c r="CB314" s="207"/>
      <c r="CC314" s="207"/>
      <c r="CD314" s="207"/>
      <c r="CE314" s="207"/>
      <c r="CF314" s="207"/>
      <c r="CG314" s="207"/>
      <c r="CH314" s="207"/>
      <c r="CI314" s="207"/>
      <c r="CJ314" s="207"/>
      <c r="CK314" s="207"/>
      <c r="CL314" s="207"/>
      <c r="CM314" s="207"/>
    </row>
    <row r="315" spans="1:91" ht="12" customHeight="1" x14ac:dyDescent="0.25">
      <c r="A315" s="206"/>
      <c r="B315" s="207"/>
      <c r="C315" s="207"/>
      <c r="D315" s="207"/>
      <c r="E315" s="207"/>
      <c r="F315" s="207"/>
      <c r="G315" s="207"/>
      <c r="H315" s="207"/>
      <c r="I315" s="207"/>
      <c r="J315" s="207"/>
      <c r="K315" s="207"/>
      <c r="L315" s="207"/>
      <c r="M315" s="207"/>
      <c r="N315" s="207"/>
      <c r="O315" s="207"/>
      <c r="P315" s="207"/>
      <c r="Q315" s="207"/>
      <c r="R315" s="207"/>
      <c r="S315" s="207"/>
      <c r="T315" s="207"/>
      <c r="U315" s="207"/>
      <c r="V315" s="207"/>
      <c r="W315" s="207"/>
      <c r="X315" s="207"/>
      <c r="Y315" s="207"/>
      <c r="Z315" s="207"/>
      <c r="AA315" s="208"/>
      <c r="AB315" s="208"/>
      <c r="AC315" s="209"/>
      <c r="AD315" s="209"/>
      <c r="AE315" s="209"/>
      <c r="AF315" s="209"/>
      <c r="AG315" s="209"/>
      <c r="AH315" s="209"/>
      <c r="AI315" s="209"/>
      <c r="AJ315" s="209"/>
      <c r="AK315" s="207"/>
      <c r="AL315" s="207"/>
      <c r="AM315" s="207"/>
      <c r="AN315" s="207"/>
      <c r="AO315" s="207"/>
      <c r="AP315" s="207"/>
      <c r="AQ315" s="207"/>
      <c r="AR315" s="207"/>
      <c r="AS315" s="207"/>
      <c r="AT315" s="207"/>
      <c r="AU315" s="207"/>
      <c r="AV315" s="207"/>
      <c r="AW315" s="207"/>
      <c r="AX315" s="207"/>
      <c r="AY315" s="207"/>
      <c r="AZ315" s="207"/>
      <c r="BA315" s="207"/>
      <c r="BB315" s="207"/>
      <c r="BC315" s="207"/>
      <c r="BD315" s="207"/>
      <c r="BE315" s="207"/>
      <c r="BF315" s="207"/>
      <c r="BG315" s="207"/>
      <c r="BH315" s="207"/>
      <c r="BI315" s="207"/>
      <c r="BJ315" s="207"/>
      <c r="BK315" s="207"/>
      <c r="BL315" s="207"/>
      <c r="BM315" s="207"/>
      <c r="BN315" s="207"/>
      <c r="BO315" s="207"/>
      <c r="BP315" s="207"/>
      <c r="BQ315" s="207"/>
      <c r="BR315" s="207"/>
      <c r="BS315" s="207"/>
      <c r="BT315" s="207"/>
      <c r="BU315" s="211"/>
      <c r="BV315" s="207"/>
      <c r="BW315" s="207"/>
      <c r="BX315" s="207"/>
      <c r="BY315" s="207"/>
      <c r="BZ315" s="207"/>
      <c r="CA315" s="207"/>
      <c r="CB315" s="207"/>
      <c r="CC315" s="207"/>
      <c r="CD315" s="207"/>
      <c r="CE315" s="207"/>
      <c r="CF315" s="207"/>
      <c r="CG315" s="207"/>
      <c r="CH315" s="207"/>
      <c r="CI315" s="207"/>
      <c r="CJ315" s="207"/>
      <c r="CK315" s="207"/>
      <c r="CL315" s="207"/>
      <c r="CM315" s="207"/>
    </row>
    <row r="316" spans="1:91" ht="12" customHeight="1" x14ac:dyDescent="0.25">
      <c r="A316" s="206"/>
      <c r="B316" s="207"/>
      <c r="C316" s="207"/>
      <c r="D316" s="207"/>
      <c r="E316" s="207"/>
      <c r="F316" s="207"/>
      <c r="G316" s="207"/>
      <c r="H316" s="207"/>
      <c r="I316" s="207"/>
      <c r="J316" s="207"/>
      <c r="K316" s="207"/>
      <c r="L316" s="207"/>
      <c r="M316" s="207"/>
      <c r="N316" s="207"/>
      <c r="O316" s="207"/>
      <c r="P316" s="207"/>
      <c r="Q316" s="207"/>
      <c r="R316" s="207"/>
      <c r="S316" s="207"/>
      <c r="T316" s="207"/>
      <c r="U316" s="207"/>
      <c r="V316" s="207"/>
      <c r="W316" s="207"/>
      <c r="X316" s="207"/>
      <c r="Y316" s="207"/>
      <c r="Z316" s="207"/>
      <c r="AA316" s="208"/>
      <c r="AB316" s="208"/>
      <c r="AC316" s="209"/>
      <c r="AD316" s="209"/>
      <c r="AE316" s="209"/>
      <c r="AF316" s="209"/>
      <c r="AG316" s="209"/>
      <c r="AH316" s="209"/>
      <c r="AI316" s="209"/>
      <c r="AJ316" s="209"/>
      <c r="AK316" s="207"/>
      <c r="AL316" s="207"/>
      <c r="AM316" s="207"/>
      <c r="AN316" s="207"/>
      <c r="AO316" s="207"/>
      <c r="AP316" s="207"/>
      <c r="AQ316" s="207"/>
      <c r="AR316" s="207"/>
      <c r="AS316" s="207"/>
      <c r="AT316" s="207"/>
      <c r="AU316" s="207"/>
      <c r="AV316" s="207"/>
      <c r="AW316" s="207"/>
      <c r="AX316" s="207"/>
      <c r="AY316" s="207"/>
      <c r="AZ316" s="207"/>
      <c r="BA316" s="207"/>
      <c r="BB316" s="207"/>
      <c r="BC316" s="207"/>
      <c r="BD316" s="207"/>
      <c r="BE316" s="207"/>
      <c r="BF316" s="207"/>
      <c r="BG316" s="207"/>
      <c r="BH316" s="207"/>
      <c r="BI316" s="207"/>
      <c r="BJ316" s="207"/>
      <c r="BK316" s="207"/>
      <c r="BL316" s="207"/>
      <c r="BM316" s="207"/>
      <c r="BN316" s="207"/>
      <c r="BO316" s="207"/>
      <c r="BP316" s="207"/>
      <c r="BQ316" s="207"/>
      <c r="BR316" s="207"/>
      <c r="BS316" s="207"/>
      <c r="BT316" s="207"/>
      <c r="BU316" s="211"/>
      <c r="BV316" s="207"/>
      <c r="BW316" s="207"/>
      <c r="BX316" s="207"/>
      <c r="BY316" s="207"/>
      <c r="BZ316" s="207"/>
      <c r="CA316" s="207"/>
      <c r="CB316" s="207"/>
      <c r="CC316" s="207"/>
      <c r="CD316" s="207"/>
      <c r="CE316" s="207"/>
      <c r="CF316" s="207"/>
      <c r="CG316" s="207"/>
      <c r="CH316" s="207"/>
      <c r="CI316" s="207"/>
      <c r="CJ316" s="207"/>
      <c r="CK316" s="207"/>
      <c r="CL316" s="207"/>
      <c r="CM316" s="207"/>
    </row>
    <row r="317" spans="1:91" ht="12" customHeight="1" x14ac:dyDescent="0.25">
      <c r="A317" s="206"/>
      <c r="B317" s="207"/>
      <c r="C317" s="207"/>
      <c r="D317" s="207"/>
      <c r="E317" s="207"/>
      <c r="F317" s="207"/>
      <c r="G317" s="207"/>
      <c r="H317" s="207"/>
      <c r="I317" s="207"/>
      <c r="J317" s="207"/>
      <c r="K317" s="207"/>
      <c r="L317" s="207"/>
      <c r="M317" s="207"/>
      <c r="N317" s="207"/>
      <c r="O317" s="207"/>
      <c r="P317" s="207"/>
      <c r="Q317" s="207"/>
      <c r="R317" s="207"/>
      <c r="S317" s="207"/>
      <c r="T317" s="207"/>
      <c r="U317" s="207"/>
      <c r="V317" s="207"/>
      <c r="W317" s="207"/>
      <c r="X317" s="207"/>
      <c r="Y317" s="207"/>
      <c r="Z317" s="207"/>
      <c r="AA317" s="208"/>
      <c r="AB317" s="208"/>
      <c r="AC317" s="209"/>
      <c r="AD317" s="209"/>
      <c r="AE317" s="209"/>
      <c r="AF317" s="209"/>
      <c r="AG317" s="209"/>
      <c r="AH317" s="209"/>
      <c r="AI317" s="209"/>
      <c r="AJ317" s="209"/>
      <c r="AK317" s="207"/>
      <c r="AL317" s="207"/>
      <c r="AM317" s="207"/>
      <c r="AN317" s="207"/>
      <c r="AO317" s="207"/>
      <c r="AP317" s="207"/>
      <c r="AQ317" s="207"/>
      <c r="AR317" s="207"/>
      <c r="AS317" s="207"/>
      <c r="AT317" s="207"/>
      <c r="AU317" s="207"/>
      <c r="AV317" s="207"/>
      <c r="AW317" s="207"/>
      <c r="AX317" s="207"/>
      <c r="AY317" s="207"/>
      <c r="AZ317" s="207"/>
      <c r="BA317" s="207"/>
      <c r="BB317" s="207"/>
      <c r="BC317" s="207"/>
      <c r="BD317" s="207"/>
      <c r="BE317" s="207"/>
      <c r="BF317" s="207"/>
      <c r="BG317" s="207"/>
      <c r="BH317" s="207"/>
      <c r="BI317" s="207"/>
      <c r="BJ317" s="207"/>
      <c r="BK317" s="207"/>
      <c r="BL317" s="207"/>
      <c r="BM317" s="207"/>
      <c r="BN317" s="207"/>
      <c r="BO317" s="207"/>
      <c r="BP317" s="207"/>
      <c r="BQ317" s="207"/>
      <c r="BR317" s="207"/>
      <c r="BS317" s="207"/>
      <c r="BT317" s="207"/>
      <c r="BU317" s="211"/>
      <c r="BV317" s="207"/>
      <c r="BW317" s="207"/>
      <c r="BX317" s="207"/>
      <c r="BY317" s="207"/>
      <c r="BZ317" s="207"/>
      <c r="CA317" s="207"/>
      <c r="CB317" s="207"/>
      <c r="CC317" s="207"/>
      <c r="CD317" s="207"/>
      <c r="CE317" s="207"/>
      <c r="CF317" s="207"/>
      <c r="CG317" s="207"/>
      <c r="CH317" s="207"/>
      <c r="CI317" s="207"/>
      <c r="CJ317" s="207"/>
      <c r="CK317" s="207"/>
      <c r="CL317" s="207"/>
      <c r="CM317" s="207"/>
    </row>
    <row r="318" spans="1:91" ht="12" customHeight="1" x14ac:dyDescent="0.25">
      <c r="A318" s="206"/>
      <c r="B318" s="207"/>
      <c r="C318" s="207"/>
      <c r="D318" s="207"/>
      <c r="E318" s="207"/>
      <c r="F318" s="207"/>
      <c r="G318" s="207"/>
      <c r="H318" s="207"/>
      <c r="I318" s="207"/>
      <c r="J318" s="207"/>
      <c r="K318" s="207"/>
      <c r="L318" s="207"/>
      <c r="M318" s="207"/>
      <c r="N318" s="207"/>
      <c r="O318" s="207"/>
      <c r="P318" s="207"/>
      <c r="Q318" s="207"/>
      <c r="R318" s="207"/>
      <c r="S318" s="207"/>
      <c r="T318" s="207"/>
      <c r="U318" s="207"/>
      <c r="V318" s="207"/>
      <c r="W318" s="207"/>
      <c r="X318" s="207"/>
      <c r="Y318" s="207"/>
      <c r="Z318" s="207"/>
      <c r="AA318" s="208"/>
      <c r="AB318" s="208"/>
      <c r="AC318" s="209"/>
      <c r="AD318" s="209"/>
      <c r="AE318" s="209"/>
      <c r="AF318" s="209"/>
      <c r="AG318" s="209"/>
      <c r="AH318" s="209"/>
      <c r="AI318" s="209"/>
      <c r="AJ318" s="209"/>
      <c r="AK318" s="207"/>
      <c r="AL318" s="207"/>
      <c r="AM318" s="207"/>
      <c r="AN318" s="207"/>
      <c r="AO318" s="207"/>
      <c r="AP318" s="207"/>
      <c r="AQ318" s="207"/>
      <c r="AR318" s="207"/>
      <c r="AS318" s="207"/>
      <c r="AT318" s="207"/>
      <c r="AU318" s="207"/>
      <c r="AV318" s="207"/>
      <c r="AW318" s="207"/>
      <c r="AX318" s="207"/>
      <c r="AY318" s="207"/>
      <c r="AZ318" s="207"/>
      <c r="BA318" s="207"/>
      <c r="BB318" s="207"/>
      <c r="BC318" s="207"/>
      <c r="BD318" s="207"/>
      <c r="BE318" s="207"/>
      <c r="BF318" s="207"/>
      <c r="BG318" s="207"/>
      <c r="BH318" s="207"/>
      <c r="BI318" s="207"/>
      <c r="BJ318" s="207"/>
      <c r="BK318" s="207"/>
      <c r="BL318" s="207"/>
      <c r="BM318" s="207"/>
      <c r="BN318" s="207"/>
      <c r="BO318" s="207"/>
      <c r="BP318" s="207"/>
      <c r="BQ318" s="207"/>
      <c r="BR318" s="207"/>
      <c r="BS318" s="207"/>
      <c r="BT318" s="207"/>
      <c r="BU318" s="211"/>
      <c r="BV318" s="207"/>
      <c r="BW318" s="207"/>
      <c r="BX318" s="207"/>
      <c r="BY318" s="207"/>
      <c r="BZ318" s="207"/>
      <c r="CA318" s="207"/>
      <c r="CB318" s="207"/>
      <c r="CC318" s="207"/>
      <c r="CD318" s="207"/>
      <c r="CE318" s="207"/>
      <c r="CF318" s="207"/>
      <c r="CG318" s="207"/>
      <c r="CH318" s="207"/>
      <c r="CI318" s="207"/>
      <c r="CJ318" s="207"/>
      <c r="CK318" s="207"/>
      <c r="CL318" s="207"/>
      <c r="CM318" s="207"/>
    </row>
    <row r="319" spans="1:91" ht="12" customHeight="1" x14ac:dyDescent="0.25">
      <c r="A319" s="206"/>
      <c r="B319" s="207"/>
      <c r="C319" s="207"/>
      <c r="D319" s="207"/>
      <c r="E319" s="207"/>
      <c r="F319" s="207"/>
      <c r="G319" s="207"/>
      <c r="H319" s="207"/>
      <c r="I319" s="207"/>
      <c r="J319" s="207"/>
      <c r="K319" s="207"/>
      <c r="L319" s="207"/>
      <c r="M319" s="207"/>
      <c r="N319" s="207"/>
      <c r="O319" s="207"/>
      <c r="P319" s="207"/>
      <c r="Q319" s="207"/>
      <c r="R319" s="207"/>
      <c r="S319" s="207"/>
      <c r="T319" s="207"/>
      <c r="U319" s="207"/>
      <c r="V319" s="207"/>
      <c r="W319" s="207"/>
      <c r="X319" s="207"/>
      <c r="Y319" s="207"/>
      <c r="Z319" s="207"/>
      <c r="AA319" s="208"/>
      <c r="AB319" s="208"/>
      <c r="AC319" s="209"/>
      <c r="AD319" s="209"/>
      <c r="AE319" s="209"/>
      <c r="AF319" s="209"/>
      <c r="AG319" s="209"/>
      <c r="AH319" s="209"/>
      <c r="AI319" s="209"/>
      <c r="AJ319" s="209"/>
      <c r="AK319" s="207"/>
      <c r="AL319" s="207"/>
      <c r="AM319" s="207"/>
      <c r="AN319" s="207"/>
      <c r="AO319" s="207"/>
      <c r="AP319" s="207"/>
      <c r="AQ319" s="207"/>
      <c r="AR319" s="207"/>
      <c r="AS319" s="207"/>
      <c r="AT319" s="207"/>
      <c r="AU319" s="207"/>
      <c r="AV319" s="207"/>
      <c r="AW319" s="207"/>
      <c r="AX319" s="207"/>
      <c r="AY319" s="207"/>
      <c r="AZ319" s="207"/>
      <c r="BA319" s="207"/>
      <c r="BB319" s="207"/>
      <c r="BC319" s="207"/>
      <c r="BD319" s="207"/>
      <c r="BE319" s="207"/>
      <c r="BF319" s="207"/>
      <c r="BG319" s="207"/>
      <c r="BH319" s="207"/>
      <c r="BI319" s="207"/>
      <c r="BJ319" s="207"/>
      <c r="BK319" s="207"/>
      <c r="BL319" s="207"/>
      <c r="BM319" s="207"/>
      <c r="BN319" s="207"/>
      <c r="BO319" s="207"/>
      <c r="BP319" s="207"/>
      <c r="BQ319" s="207"/>
      <c r="BR319" s="207"/>
      <c r="BS319" s="207"/>
      <c r="BT319" s="207"/>
      <c r="BU319" s="211"/>
      <c r="BV319" s="207"/>
      <c r="BW319" s="207"/>
      <c r="BX319" s="207"/>
      <c r="BY319" s="207"/>
      <c r="BZ319" s="207"/>
      <c r="CA319" s="207"/>
      <c r="CB319" s="207"/>
      <c r="CC319" s="207"/>
      <c r="CD319" s="207"/>
      <c r="CE319" s="207"/>
      <c r="CF319" s="207"/>
      <c r="CG319" s="207"/>
      <c r="CH319" s="207"/>
      <c r="CI319" s="207"/>
      <c r="CJ319" s="207"/>
      <c r="CK319" s="207"/>
      <c r="CL319" s="207"/>
      <c r="CM319" s="207"/>
    </row>
    <row r="320" spans="1:91" ht="12" customHeight="1" x14ac:dyDescent="0.25">
      <c r="A320" s="206"/>
      <c r="B320" s="207"/>
      <c r="C320" s="207"/>
      <c r="D320" s="207"/>
      <c r="E320" s="207"/>
      <c r="F320" s="207"/>
      <c r="G320" s="207"/>
      <c r="H320" s="207"/>
      <c r="I320" s="207"/>
      <c r="J320" s="207"/>
      <c r="K320" s="207"/>
      <c r="L320" s="207"/>
      <c r="M320" s="207"/>
      <c r="N320" s="207"/>
      <c r="O320" s="207"/>
      <c r="P320" s="207"/>
      <c r="Q320" s="207"/>
      <c r="R320" s="207"/>
      <c r="S320" s="207"/>
      <c r="T320" s="207"/>
      <c r="U320" s="207"/>
      <c r="V320" s="207"/>
      <c r="W320" s="207"/>
      <c r="X320" s="207"/>
      <c r="Y320" s="207"/>
      <c r="Z320" s="207"/>
      <c r="AA320" s="208"/>
      <c r="AB320" s="208"/>
      <c r="AC320" s="209"/>
      <c r="AD320" s="209"/>
      <c r="AE320" s="209"/>
      <c r="AF320" s="209"/>
      <c r="AG320" s="209"/>
      <c r="AH320" s="209"/>
      <c r="AI320" s="209"/>
      <c r="AJ320" s="209"/>
      <c r="AK320" s="207"/>
      <c r="AL320" s="207"/>
      <c r="AM320" s="207"/>
      <c r="AN320" s="207"/>
      <c r="AO320" s="207"/>
      <c r="AP320" s="207"/>
      <c r="AQ320" s="207"/>
      <c r="AR320" s="207"/>
      <c r="AS320" s="207"/>
      <c r="AT320" s="207"/>
      <c r="AU320" s="207"/>
      <c r="AV320" s="207"/>
      <c r="AW320" s="207"/>
      <c r="AX320" s="207"/>
      <c r="AY320" s="207"/>
      <c r="AZ320" s="207"/>
      <c r="BA320" s="207"/>
      <c r="BB320" s="207"/>
      <c r="BC320" s="207"/>
      <c r="BD320" s="207"/>
      <c r="BE320" s="207"/>
      <c r="BF320" s="207"/>
      <c r="BG320" s="207"/>
      <c r="BH320" s="207"/>
      <c r="BI320" s="207"/>
      <c r="BJ320" s="207"/>
      <c r="BK320" s="207"/>
      <c r="BL320" s="207"/>
      <c r="BM320" s="207"/>
      <c r="BN320" s="207"/>
      <c r="BO320" s="207"/>
      <c r="BP320" s="207"/>
      <c r="BQ320" s="207"/>
      <c r="BR320" s="207"/>
      <c r="BS320" s="207"/>
      <c r="BT320" s="207"/>
      <c r="BU320" s="211"/>
      <c r="BV320" s="207"/>
      <c r="BW320" s="207"/>
      <c r="BX320" s="207"/>
      <c r="BY320" s="207"/>
      <c r="BZ320" s="207"/>
      <c r="CA320" s="207"/>
      <c r="CB320" s="207"/>
      <c r="CC320" s="207"/>
      <c r="CD320" s="207"/>
      <c r="CE320" s="207"/>
      <c r="CF320" s="207"/>
      <c r="CG320" s="207"/>
      <c r="CH320" s="207"/>
      <c r="CI320" s="207"/>
      <c r="CJ320" s="207"/>
      <c r="CK320" s="207"/>
      <c r="CL320" s="207"/>
      <c r="CM320" s="207"/>
    </row>
    <row r="321" spans="1:91" ht="12" customHeight="1" x14ac:dyDescent="0.25">
      <c r="A321" s="206"/>
      <c r="B321" s="207"/>
      <c r="C321" s="207"/>
      <c r="D321" s="207"/>
      <c r="E321" s="207"/>
      <c r="F321" s="207"/>
      <c r="G321" s="207"/>
      <c r="H321" s="207"/>
      <c r="I321" s="207"/>
      <c r="J321" s="207"/>
      <c r="K321" s="207"/>
      <c r="L321" s="207"/>
      <c r="M321" s="207"/>
      <c r="N321" s="207"/>
      <c r="O321" s="207"/>
      <c r="P321" s="207"/>
      <c r="Q321" s="207"/>
      <c r="R321" s="207"/>
      <c r="S321" s="207"/>
      <c r="T321" s="207"/>
      <c r="U321" s="207"/>
      <c r="V321" s="207"/>
      <c r="W321" s="207"/>
      <c r="X321" s="207"/>
      <c r="Y321" s="207"/>
      <c r="Z321" s="207"/>
      <c r="AA321" s="208"/>
      <c r="AB321" s="208"/>
      <c r="AC321" s="209"/>
      <c r="AD321" s="209"/>
      <c r="AE321" s="209"/>
      <c r="AF321" s="209"/>
      <c r="AG321" s="209"/>
      <c r="AH321" s="209"/>
      <c r="AI321" s="209"/>
      <c r="AJ321" s="209"/>
      <c r="AK321" s="207"/>
      <c r="AL321" s="207"/>
      <c r="AM321" s="207"/>
      <c r="AN321" s="207"/>
      <c r="AO321" s="207"/>
      <c r="AP321" s="207"/>
      <c r="AQ321" s="207"/>
      <c r="AR321" s="207"/>
      <c r="AS321" s="207"/>
      <c r="AT321" s="207"/>
      <c r="AU321" s="207"/>
      <c r="AV321" s="207"/>
      <c r="AW321" s="207"/>
      <c r="AX321" s="207"/>
      <c r="AY321" s="207"/>
      <c r="AZ321" s="207"/>
      <c r="BA321" s="207"/>
      <c r="BB321" s="207"/>
      <c r="BC321" s="207"/>
      <c r="BD321" s="207"/>
      <c r="BE321" s="207"/>
      <c r="BF321" s="207"/>
      <c r="BG321" s="207"/>
      <c r="BH321" s="207"/>
      <c r="BI321" s="207"/>
      <c r="BJ321" s="207"/>
      <c r="BK321" s="207"/>
      <c r="BL321" s="207"/>
      <c r="BM321" s="207"/>
      <c r="BN321" s="207"/>
      <c r="BO321" s="207"/>
      <c r="BP321" s="207"/>
      <c r="BQ321" s="207"/>
      <c r="BR321" s="207"/>
      <c r="BS321" s="207"/>
      <c r="BT321" s="207"/>
      <c r="BU321" s="211"/>
      <c r="BV321" s="207"/>
      <c r="BW321" s="207"/>
      <c r="BX321" s="207"/>
      <c r="BY321" s="207"/>
      <c r="BZ321" s="207"/>
      <c r="CA321" s="207"/>
      <c r="CB321" s="207"/>
      <c r="CC321" s="207"/>
      <c r="CD321" s="207"/>
      <c r="CE321" s="207"/>
      <c r="CF321" s="207"/>
      <c r="CG321" s="207"/>
      <c r="CH321" s="207"/>
      <c r="CI321" s="207"/>
      <c r="CJ321" s="207"/>
      <c r="CK321" s="207"/>
      <c r="CL321" s="207"/>
      <c r="CM321" s="207"/>
    </row>
    <row r="322" spans="1:91" ht="12" customHeight="1" x14ac:dyDescent="0.25">
      <c r="A322" s="206"/>
      <c r="B322" s="207"/>
      <c r="C322" s="207"/>
      <c r="D322" s="207"/>
      <c r="E322" s="207"/>
      <c r="F322" s="207"/>
      <c r="G322" s="207"/>
      <c r="H322" s="207"/>
      <c r="I322" s="207"/>
      <c r="J322" s="207"/>
      <c r="K322" s="207"/>
      <c r="L322" s="207"/>
      <c r="M322" s="207"/>
      <c r="N322" s="207"/>
      <c r="O322" s="207"/>
      <c r="P322" s="207"/>
      <c r="Q322" s="207"/>
      <c r="R322" s="207"/>
      <c r="S322" s="207"/>
      <c r="T322" s="207"/>
      <c r="U322" s="207"/>
      <c r="V322" s="207"/>
      <c r="W322" s="207"/>
      <c r="X322" s="207"/>
      <c r="Y322" s="207"/>
      <c r="Z322" s="207"/>
      <c r="AA322" s="208"/>
      <c r="AB322" s="208"/>
      <c r="AC322" s="209"/>
      <c r="AD322" s="209"/>
      <c r="AE322" s="209"/>
      <c r="AF322" s="209"/>
      <c r="AG322" s="209"/>
      <c r="AH322" s="209"/>
      <c r="AI322" s="209"/>
      <c r="AJ322" s="209"/>
      <c r="AK322" s="207"/>
      <c r="AL322" s="207"/>
      <c r="AM322" s="207"/>
      <c r="AN322" s="207"/>
      <c r="AO322" s="207"/>
      <c r="AP322" s="207"/>
      <c r="AQ322" s="207"/>
      <c r="AR322" s="207"/>
      <c r="AS322" s="207"/>
      <c r="AT322" s="207"/>
      <c r="AU322" s="207"/>
      <c r="AV322" s="207"/>
      <c r="AW322" s="207"/>
      <c r="AX322" s="207"/>
      <c r="AY322" s="207"/>
      <c r="AZ322" s="207"/>
      <c r="BA322" s="207"/>
      <c r="BB322" s="207"/>
      <c r="BC322" s="207"/>
      <c r="BD322" s="207"/>
      <c r="BE322" s="207"/>
      <c r="BF322" s="207"/>
      <c r="BG322" s="207"/>
      <c r="BH322" s="207"/>
      <c r="BI322" s="207"/>
      <c r="BJ322" s="207"/>
      <c r="BK322" s="207"/>
      <c r="BL322" s="207"/>
      <c r="BM322" s="207"/>
      <c r="BN322" s="207"/>
      <c r="BO322" s="207"/>
      <c r="BP322" s="207"/>
      <c r="BQ322" s="207"/>
      <c r="BR322" s="207"/>
      <c r="BS322" s="207"/>
      <c r="BT322" s="207"/>
      <c r="BU322" s="211"/>
      <c r="BV322" s="207"/>
      <c r="BW322" s="207"/>
      <c r="BX322" s="207"/>
      <c r="BY322" s="207"/>
      <c r="BZ322" s="207"/>
      <c r="CA322" s="207"/>
      <c r="CB322" s="207"/>
      <c r="CC322" s="207"/>
      <c r="CD322" s="207"/>
      <c r="CE322" s="207"/>
      <c r="CF322" s="207"/>
      <c r="CG322" s="207"/>
      <c r="CH322" s="207"/>
      <c r="CI322" s="207"/>
      <c r="CJ322" s="207"/>
      <c r="CK322" s="207"/>
      <c r="CL322" s="207"/>
      <c r="CM322" s="207"/>
    </row>
    <row r="323" spans="1:91" ht="12" customHeight="1" x14ac:dyDescent="0.25">
      <c r="A323" s="206"/>
      <c r="B323" s="207"/>
      <c r="C323" s="207"/>
      <c r="D323" s="207"/>
      <c r="E323" s="207"/>
      <c r="F323" s="207"/>
      <c r="G323" s="207"/>
      <c r="H323" s="207"/>
      <c r="I323" s="207"/>
      <c r="J323" s="207"/>
      <c r="K323" s="207"/>
      <c r="L323" s="207"/>
      <c r="M323" s="207"/>
      <c r="N323" s="207"/>
      <c r="O323" s="207"/>
      <c r="P323" s="207"/>
      <c r="Q323" s="207"/>
      <c r="R323" s="207"/>
      <c r="S323" s="207"/>
      <c r="T323" s="207"/>
      <c r="U323" s="207"/>
      <c r="V323" s="207"/>
      <c r="W323" s="207"/>
      <c r="X323" s="207"/>
      <c r="Y323" s="207"/>
      <c r="Z323" s="207"/>
      <c r="AA323" s="208"/>
      <c r="AB323" s="208"/>
      <c r="AC323" s="209"/>
      <c r="AD323" s="209"/>
      <c r="AE323" s="209"/>
      <c r="AF323" s="209"/>
      <c r="AG323" s="209"/>
      <c r="AH323" s="209"/>
      <c r="AI323" s="209"/>
      <c r="AJ323" s="209"/>
      <c r="AK323" s="207"/>
      <c r="AL323" s="207"/>
      <c r="AM323" s="207"/>
      <c r="AN323" s="207"/>
      <c r="AO323" s="207"/>
      <c r="AP323" s="207"/>
      <c r="AQ323" s="207"/>
      <c r="AR323" s="207"/>
      <c r="AS323" s="207"/>
      <c r="AT323" s="207"/>
      <c r="AU323" s="207"/>
      <c r="AV323" s="207"/>
      <c r="AW323" s="207"/>
      <c r="AX323" s="207"/>
      <c r="AY323" s="207"/>
      <c r="AZ323" s="207"/>
      <c r="BA323" s="207"/>
      <c r="BB323" s="207"/>
      <c r="BC323" s="207"/>
      <c r="BD323" s="207"/>
      <c r="BE323" s="207"/>
      <c r="BF323" s="207"/>
      <c r="BG323" s="207"/>
      <c r="BH323" s="207"/>
      <c r="BI323" s="207"/>
      <c r="BJ323" s="207"/>
      <c r="BK323" s="207"/>
      <c r="BL323" s="207"/>
      <c r="BM323" s="207"/>
      <c r="BN323" s="207"/>
      <c r="BO323" s="207"/>
      <c r="BP323" s="207"/>
      <c r="BQ323" s="207"/>
      <c r="BR323" s="207"/>
      <c r="BS323" s="207"/>
      <c r="BT323" s="207"/>
      <c r="BU323" s="211"/>
      <c r="BV323" s="207"/>
      <c r="BW323" s="207"/>
      <c r="BX323" s="207"/>
      <c r="BY323" s="207"/>
      <c r="BZ323" s="207"/>
      <c r="CA323" s="207"/>
      <c r="CB323" s="207"/>
      <c r="CC323" s="207"/>
      <c r="CD323" s="207"/>
      <c r="CE323" s="207"/>
      <c r="CF323" s="207"/>
      <c r="CG323" s="207"/>
      <c r="CH323" s="207"/>
      <c r="CI323" s="207"/>
      <c r="CJ323" s="207"/>
      <c r="CK323" s="207"/>
      <c r="CL323" s="207"/>
      <c r="CM323" s="207"/>
    </row>
    <row r="324" spans="1:91" ht="12" customHeight="1" x14ac:dyDescent="0.25">
      <c r="A324" s="206"/>
      <c r="B324" s="207"/>
      <c r="C324" s="207"/>
      <c r="D324" s="207"/>
      <c r="E324" s="207"/>
      <c r="F324" s="207"/>
      <c r="G324" s="207"/>
      <c r="H324" s="207"/>
      <c r="I324" s="207"/>
      <c r="J324" s="207"/>
      <c r="K324" s="207"/>
      <c r="L324" s="207"/>
      <c r="M324" s="207"/>
      <c r="N324" s="207"/>
      <c r="O324" s="207"/>
      <c r="P324" s="207"/>
      <c r="Q324" s="207"/>
      <c r="R324" s="207"/>
      <c r="S324" s="207"/>
      <c r="T324" s="207"/>
      <c r="U324" s="207"/>
      <c r="V324" s="207"/>
      <c r="W324" s="207"/>
      <c r="X324" s="207"/>
      <c r="Y324" s="207"/>
      <c r="Z324" s="207"/>
      <c r="AA324" s="208"/>
      <c r="AB324" s="208"/>
      <c r="AC324" s="209"/>
      <c r="AD324" s="209"/>
      <c r="AE324" s="209"/>
      <c r="AF324" s="209"/>
      <c r="AG324" s="209"/>
      <c r="AH324" s="209"/>
      <c r="AI324" s="209"/>
      <c r="AJ324" s="209"/>
      <c r="AK324" s="207"/>
      <c r="AL324" s="207"/>
      <c r="AM324" s="207"/>
      <c r="AN324" s="207"/>
      <c r="AO324" s="207"/>
      <c r="AP324" s="207"/>
      <c r="AQ324" s="207"/>
      <c r="AR324" s="207"/>
      <c r="AS324" s="207"/>
      <c r="AT324" s="207"/>
      <c r="AU324" s="207"/>
      <c r="AV324" s="207"/>
      <c r="AW324" s="207"/>
      <c r="AX324" s="207"/>
      <c r="AY324" s="207"/>
      <c r="AZ324" s="207"/>
      <c r="BA324" s="207"/>
      <c r="BB324" s="207"/>
      <c r="BC324" s="207"/>
      <c r="BD324" s="207"/>
      <c r="BE324" s="207"/>
      <c r="BF324" s="207"/>
      <c r="BG324" s="207"/>
      <c r="BH324" s="207"/>
      <c r="BI324" s="207"/>
      <c r="BJ324" s="207"/>
      <c r="BK324" s="207"/>
      <c r="BL324" s="207"/>
      <c r="BM324" s="207"/>
      <c r="BN324" s="207"/>
      <c r="BO324" s="207"/>
      <c r="BP324" s="207"/>
      <c r="BQ324" s="207"/>
      <c r="BR324" s="207"/>
      <c r="BS324" s="207"/>
      <c r="BT324" s="207"/>
      <c r="BU324" s="211"/>
      <c r="BV324" s="207"/>
      <c r="BW324" s="207"/>
      <c r="BX324" s="207"/>
      <c r="BY324" s="207"/>
      <c r="BZ324" s="207"/>
      <c r="CA324" s="207"/>
      <c r="CB324" s="207"/>
      <c r="CC324" s="207"/>
      <c r="CD324" s="207"/>
      <c r="CE324" s="207"/>
      <c r="CF324" s="207"/>
      <c r="CG324" s="207"/>
      <c r="CH324" s="207"/>
      <c r="CI324" s="207"/>
      <c r="CJ324" s="207"/>
      <c r="CK324" s="207"/>
      <c r="CL324" s="207"/>
      <c r="CM324" s="207"/>
    </row>
    <row r="325" spans="1:91" ht="12" customHeight="1" x14ac:dyDescent="0.25">
      <c r="A325" s="206"/>
      <c r="B325" s="207"/>
      <c r="C325" s="207"/>
      <c r="D325" s="207"/>
      <c r="E325" s="207"/>
      <c r="F325" s="207"/>
      <c r="G325" s="207"/>
      <c r="H325" s="207"/>
      <c r="I325" s="207"/>
      <c r="J325" s="207"/>
      <c r="K325" s="207"/>
      <c r="L325" s="207"/>
      <c r="M325" s="207"/>
      <c r="N325" s="207"/>
      <c r="O325" s="207"/>
      <c r="P325" s="207"/>
      <c r="Q325" s="207"/>
      <c r="R325" s="207"/>
      <c r="S325" s="207"/>
      <c r="T325" s="207"/>
      <c r="U325" s="207"/>
      <c r="V325" s="207"/>
      <c r="W325" s="207"/>
      <c r="X325" s="207"/>
      <c r="Y325" s="207"/>
      <c r="Z325" s="207"/>
      <c r="AA325" s="208"/>
      <c r="AB325" s="208"/>
      <c r="AC325" s="209"/>
      <c r="AD325" s="209"/>
      <c r="AE325" s="209"/>
      <c r="AF325" s="209"/>
      <c r="AG325" s="209"/>
      <c r="AH325" s="209"/>
      <c r="AI325" s="209"/>
      <c r="AJ325" s="209"/>
      <c r="AK325" s="207"/>
      <c r="AL325" s="207"/>
      <c r="AM325" s="207"/>
      <c r="AN325" s="207"/>
      <c r="AO325" s="207"/>
      <c r="AP325" s="207"/>
      <c r="AQ325" s="207"/>
      <c r="AR325" s="207"/>
      <c r="AS325" s="207"/>
      <c r="AT325" s="207"/>
      <c r="AU325" s="207"/>
      <c r="AV325" s="207"/>
      <c r="AW325" s="207"/>
      <c r="AX325" s="207"/>
      <c r="AY325" s="207"/>
      <c r="AZ325" s="207"/>
      <c r="BA325" s="207"/>
      <c r="BB325" s="207"/>
      <c r="BC325" s="207"/>
      <c r="BD325" s="207"/>
      <c r="BE325" s="207"/>
      <c r="BF325" s="207"/>
      <c r="BG325" s="207"/>
      <c r="BH325" s="207"/>
      <c r="BI325" s="207"/>
      <c r="BJ325" s="207"/>
      <c r="BK325" s="207"/>
      <c r="BL325" s="207"/>
      <c r="BM325" s="207"/>
      <c r="BN325" s="207"/>
      <c r="BO325" s="207"/>
      <c r="BP325" s="207"/>
      <c r="BQ325" s="207"/>
      <c r="BR325" s="207"/>
      <c r="BS325" s="207"/>
      <c r="BT325" s="207"/>
      <c r="BU325" s="211"/>
      <c r="BV325" s="207"/>
      <c r="BW325" s="207"/>
      <c r="BX325" s="207"/>
      <c r="BY325" s="207"/>
      <c r="BZ325" s="207"/>
      <c r="CA325" s="207"/>
      <c r="CB325" s="207"/>
      <c r="CC325" s="207"/>
      <c r="CD325" s="207"/>
      <c r="CE325" s="207"/>
      <c r="CF325" s="207"/>
      <c r="CG325" s="207"/>
      <c r="CH325" s="207"/>
      <c r="CI325" s="207"/>
      <c r="CJ325" s="207"/>
      <c r="CK325" s="207"/>
      <c r="CL325" s="207"/>
      <c r="CM325" s="207"/>
    </row>
    <row r="326" spans="1:91" ht="12" customHeight="1" x14ac:dyDescent="0.25">
      <c r="A326" s="206"/>
      <c r="B326" s="207"/>
      <c r="C326" s="207"/>
      <c r="D326" s="207"/>
      <c r="E326" s="207"/>
      <c r="F326" s="207"/>
      <c r="G326" s="207"/>
      <c r="H326" s="207"/>
      <c r="I326" s="207"/>
      <c r="J326" s="207"/>
      <c r="K326" s="207"/>
      <c r="L326" s="207"/>
      <c r="M326" s="207"/>
      <c r="N326" s="207"/>
      <c r="O326" s="207"/>
      <c r="P326" s="207"/>
      <c r="Q326" s="207"/>
      <c r="R326" s="207"/>
      <c r="S326" s="207"/>
      <c r="T326" s="207"/>
      <c r="U326" s="207"/>
      <c r="V326" s="207"/>
      <c r="W326" s="207"/>
      <c r="X326" s="207"/>
      <c r="Y326" s="207"/>
      <c r="Z326" s="207"/>
      <c r="AA326" s="208"/>
      <c r="AB326" s="208"/>
      <c r="AC326" s="209"/>
      <c r="AD326" s="209"/>
      <c r="AE326" s="209"/>
      <c r="AF326" s="209"/>
      <c r="AG326" s="209"/>
      <c r="AH326" s="209"/>
      <c r="AI326" s="209"/>
      <c r="AJ326" s="209"/>
      <c r="AK326" s="207"/>
      <c r="AL326" s="207"/>
      <c r="AM326" s="207"/>
      <c r="AN326" s="207"/>
      <c r="AO326" s="207"/>
      <c r="AP326" s="207"/>
      <c r="AQ326" s="207"/>
      <c r="AR326" s="207"/>
      <c r="AS326" s="207"/>
      <c r="AT326" s="207"/>
      <c r="AU326" s="207"/>
      <c r="AV326" s="207"/>
      <c r="AW326" s="207"/>
      <c r="AX326" s="207"/>
      <c r="AY326" s="207"/>
      <c r="AZ326" s="207"/>
      <c r="BA326" s="207"/>
      <c r="BB326" s="207"/>
      <c r="BC326" s="207"/>
      <c r="BD326" s="207"/>
      <c r="BE326" s="207"/>
      <c r="BF326" s="207"/>
      <c r="BG326" s="207"/>
      <c r="BH326" s="207"/>
      <c r="BI326" s="207"/>
      <c r="BJ326" s="207"/>
      <c r="BK326" s="207"/>
      <c r="BL326" s="207"/>
      <c r="BM326" s="207"/>
      <c r="BN326" s="207"/>
      <c r="BO326" s="207"/>
      <c r="BP326" s="207"/>
      <c r="BQ326" s="207"/>
      <c r="BR326" s="207"/>
      <c r="BS326" s="207"/>
      <c r="BT326" s="207"/>
      <c r="BU326" s="211"/>
      <c r="BV326" s="207"/>
      <c r="BW326" s="207"/>
      <c r="BX326" s="207"/>
      <c r="BY326" s="207"/>
      <c r="BZ326" s="207"/>
      <c r="CA326" s="207"/>
      <c r="CB326" s="207"/>
      <c r="CC326" s="207"/>
      <c r="CD326" s="207"/>
      <c r="CE326" s="207"/>
      <c r="CF326" s="207"/>
      <c r="CG326" s="207"/>
      <c r="CH326" s="207"/>
      <c r="CI326" s="207"/>
      <c r="CJ326" s="207"/>
      <c r="CK326" s="207"/>
      <c r="CL326" s="207"/>
      <c r="CM326" s="207"/>
    </row>
    <row r="327" spans="1:91" ht="12" customHeight="1" x14ac:dyDescent="0.25">
      <c r="A327" s="206"/>
      <c r="B327" s="207"/>
      <c r="C327" s="207"/>
      <c r="D327" s="207"/>
      <c r="E327" s="207"/>
      <c r="F327" s="207"/>
      <c r="G327" s="207"/>
      <c r="H327" s="207"/>
      <c r="I327" s="207"/>
      <c r="J327" s="207"/>
      <c r="K327" s="207"/>
      <c r="L327" s="207"/>
      <c r="M327" s="207"/>
      <c r="N327" s="207"/>
      <c r="O327" s="207"/>
      <c r="P327" s="207"/>
      <c r="Q327" s="207"/>
      <c r="R327" s="207"/>
      <c r="S327" s="207"/>
      <c r="T327" s="207"/>
      <c r="U327" s="207"/>
      <c r="V327" s="207"/>
      <c r="W327" s="207"/>
      <c r="X327" s="207"/>
      <c r="Y327" s="207"/>
      <c r="Z327" s="207"/>
      <c r="AA327" s="208"/>
      <c r="AB327" s="208"/>
      <c r="AC327" s="209"/>
      <c r="AD327" s="209"/>
      <c r="AE327" s="209"/>
      <c r="AF327" s="209"/>
      <c r="AG327" s="209"/>
      <c r="AH327" s="209"/>
      <c r="AI327" s="209"/>
      <c r="AJ327" s="209"/>
      <c r="AK327" s="207"/>
      <c r="AL327" s="207"/>
      <c r="AM327" s="207"/>
      <c r="AN327" s="207"/>
      <c r="AO327" s="207"/>
      <c r="AP327" s="207"/>
      <c r="AQ327" s="207"/>
      <c r="AR327" s="207"/>
      <c r="AS327" s="207"/>
      <c r="AT327" s="207"/>
      <c r="AU327" s="207"/>
      <c r="AV327" s="207"/>
      <c r="AW327" s="207"/>
      <c r="AX327" s="207"/>
      <c r="AY327" s="207"/>
      <c r="AZ327" s="207"/>
      <c r="BA327" s="207"/>
      <c r="BB327" s="207"/>
      <c r="BC327" s="207"/>
      <c r="BD327" s="207"/>
      <c r="BE327" s="207"/>
      <c r="BF327" s="207"/>
      <c r="BG327" s="207"/>
      <c r="BH327" s="207"/>
      <c r="BI327" s="207"/>
      <c r="BJ327" s="207"/>
      <c r="BK327" s="207"/>
      <c r="BL327" s="207"/>
      <c r="BM327" s="207"/>
      <c r="BN327" s="207"/>
      <c r="BO327" s="207"/>
      <c r="BP327" s="207"/>
      <c r="BQ327" s="207"/>
      <c r="BR327" s="207"/>
      <c r="BS327" s="207"/>
      <c r="BT327" s="207"/>
      <c r="BU327" s="211"/>
      <c r="BV327" s="207"/>
      <c r="BW327" s="207"/>
      <c r="BX327" s="207"/>
      <c r="BY327" s="207"/>
      <c r="BZ327" s="207"/>
      <c r="CA327" s="207"/>
      <c r="CB327" s="207"/>
      <c r="CC327" s="207"/>
      <c r="CD327" s="207"/>
      <c r="CE327" s="207"/>
      <c r="CF327" s="207"/>
      <c r="CG327" s="207"/>
      <c r="CH327" s="207"/>
      <c r="CI327" s="207"/>
      <c r="CJ327" s="207"/>
      <c r="CK327" s="207"/>
      <c r="CL327" s="207"/>
      <c r="CM327" s="207"/>
    </row>
    <row r="328" spans="1:91" ht="12" customHeight="1" x14ac:dyDescent="0.25">
      <c r="A328" s="206"/>
      <c r="B328" s="207"/>
      <c r="C328" s="207"/>
      <c r="D328" s="207"/>
      <c r="E328" s="207"/>
      <c r="F328" s="207"/>
      <c r="G328" s="207"/>
      <c r="H328" s="207"/>
      <c r="I328" s="207"/>
      <c r="J328" s="207"/>
      <c r="K328" s="207"/>
      <c r="L328" s="207"/>
      <c r="M328" s="207"/>
      <c r="N328" s="207"/>
      <c r="O328" s="207"/>
      <c r="P328" s="207"/>
      <c r="Q328" s="207"/>
      <c r="R328" s="207"/>
      <c r="S328" s="207"/>
      <c r="T328" s="207"/>
      <c r="U328" s="207"/>
      <c r="V328" s="207"/>
      <c r="W328" s="207"/>
      <c r="X328" s="207"/>
      <c r="Y328" s="207"/>
      <c r="Z328" s="207"/>
      <c r="AA328" s="208"/>
      <c r="AB328" s="208"/>
      <c r="AC328" s="209"/>
      <c r="AD328" s="209"/>
      <c r="AE328" s="209"/>
      <c r="AF328" s="209"/>
      <c r="AG328" s="209"/>
      <c r="AH328" s="209"/>
      <c r="AI328" s="209"/>
      <c r="AJ328" s="209"/>
      <c r="AK328" s="207"/>
      <c r="AL328" s="207"/>
      <c r="AM328" s="207"/>
      <c r="AN328" s="207"/>
      <c r="AO328" s="207"/>
      <c r="AP328" s="207"/>
      <c r="AQ328" s="207"/>
      <c r="AR328" s="207"/>
      <c r="AS328" s="207"/>
      <c r="AT328" s="207"/>
      <c r="AU328" s="207"/>
      <c r="AV328" s="207"/>
      <c r="AW328" s="207"/>
      <c r="AX328" s="207"/>
      <c r="AY328" s="207"/>
      <c r="AZ328" s="207"/>
      <c r="BA328" s="207"/>
      <c r="BB328" s="207"/>
      <c r="BC328" s="207"/>
      <c r="BD328" s="207"/>
      <c r="BE328" s="207"/>
      <c r="BF328" s="207"/>
      <c r="BG328" s="207"/>
      <c r="BH328" s="207"/>
      <c r="BI328" s="207"/>
      <c r="BJ328" s="207"/>
      <c r="BK328" s="207"/>
      <c r="BL328" s="207"/>
      <c r="BM328" s="207"/>
      <c r="BN328" s="207"/>
      <c r="BO328" s="207"/>
      <c r="BP328" s="207"/>
      <c r="BQ328" s="207"/>
      <c r="BR328" s="207"/>
      <c r="BS328" s="207"/>
      <c r="BT328" s="207"/>
      <c r="BU328" s="211"/>
      <c r="BV328" s="207"/>
      <c r="BW328" s="207"/>
      <c r="BX328" s="207"/>
      <c r="BY328" s="207"/>
      <c r="BZ328" s="207"/>
      <c r="CA328" s="207"/>
      <c r="CB328" s="207"/>
      <c r="CC328" s="207"/>
      <c r="CD328" s="207"/>
      <c r="CE328" s="207"/>
      <c r="CF328" s="207"/>
      <c r="CG328" s="207"/>
      <c r="CH328" s="207"/>
      <c r="CI328" s="207"/>
      <c r="CJ328" s="207"/>
      <c r="CK328" s="207"/>
      <c r="CL328" s="207"/>
      <c r="CM328" s="207"/>
    </row>
    <row r="329" spans="1:91" ht="12" customHeight="1" x14ac:dyDescent="0.25">
      <c r="A329" s="206"/>
      <c r="B329" s="207"/>
      <c r="C329" s="207"/>
      <c r="D329" s="207"/>
      <c r="E329" s="207"/>
      <c r="F329" s="207"/>
      <c r="G329" s="207"/>
      <c r="H329" s="207"/>
      <c r="I329" s="207"/>
      <c r="J329" s="207"/>
      <c r="K329" s="207"/>
      <c r="L329" s="207"/>
      <c r="M329" s="207"/>
      <c r="N329" s="207"/>
      <c r="O329" s="207"/>
      <c r="P329" s="207"/>
      <c r="Q329" s="207"/>
      <c r="R329" s="207"/>
      <c r="S329" s="207"/>
      <c r="T329" s="207"/>
      <c r="U329" s="207"/>
      <c r="V329" s="207"/>
      <c r="W329" s="207"/>
      <c r="X329" s="207"/>
      <c r="Y329" s="207"/>
      <c r="Z329" s="207"/>
      <c r="AA329" s="208"/>
      <c r="AB329" s="208"/>
      <c r="AC329" s="209"/>
      <c r="AD329" s="209"/>
      <c r="AE329" s="209"/>
      <c r="AF329" s="209"/>
      <c r="AG329" s="209"/>
      <c r="AH329" s="209"/>
      <c r="AI329" s="209"/>
      <c r="AJ329" s="209"/>
      <c r="AK329" s="207"/>
      <c r="AL329" s="207"/>
      <c r="AM329" s="207"/>
      <c r="AN329" s="207"/>
      <c r="AO329" s="207"/>
      <c r="AP329" s="207"/>
      <c r="AQ329" s="207"/>
      <c r="AR329" s="207"/>
      <c r="AS329" s="207"/>
      <c r="AT329" s="207"/>
      <c r="AU329" s="207"/>
      <c r="AV329" s="207"/>
      <c r="AW329" s="207"/>
      <c r="AX329" s="207"/>
      <c r="AY329" s="207"/>
      <c r="AZ329" s="207"/>
      <c r="BA329" s="207"/>
      <c r="BB329" s="207"/>
      <c r="BC329" s="207"/>
      <c r="BD329" s="207"/>
      <c r="BE329" s="207"/>
      <c r="BF329" s="207"/>
      <c r="BG329" s="207"/>
      <c r="BH329" s="207"/>
      <c r="BI329" s="207"/>
      <c r="BJ329" s="207"/>
      <c r="BK329" s="207"/>
      <c r="BL329" s="207"/>
      <c r="BM329" s="207"/>
      <c r="BN329" s="207"/>
      <c r="BO329" s="207"/>
      <c r="BP329" s="207"/>
      <c r="BQ329" s="207"/>
      <c r="BR329" s="207"/>
      <c r="BS329" s="207"/>
      <c r="BT329" s="207"/>
      <c r="BU329" s="211"/>
      <c r="BV329" s="207"/>
      <c r="BW329" s="207"/>
      <c r="BX329" s="207"/>
      <c r="BY329" s="207"/>
      <c r="BZ329" s="207"/>
      <c r="CA329" s="207"/>
      <c r="CB329" s="207"/>
      <c r="CC329" s="207"/>
      <c r="CD329" s="207"/>
      <c r="CE329" s="207"/>
      <c r="CF329" s="207"/>
      <c r="CG329" s="207"/>
      <c r="CH329" s="207"/>
      <c r="CI329" s="207"/>
      <c r="CJ329" s="207"/>
      <c r="CK329" s="207"/>
      <c r="CL329" s="207"/>
      <c r="CM329" s="207"/>
    </row>
    <row r="330" spans="1:91" ht="12" customHeight="1" x14ac:dyDescent="0.25">
      <c r="A330" s="206"/>
      <c r="B330" s="207"/>
      <c r="C330" s="207"/>
      <c r="D330" s="207"/>
      <c r="E330" s="207"/>
      <c r="F330" s="207"/>
      <c r="G330" s="207"/>
      <c r="H330" s="207"/>
      <c r="I330" s="207"/>
      <c r="J330" s="207"/>
      <c r="K330" s="207"/>
      <c r="L330" s="207"/>
      <c r="M330" s="207"/>
      <c r="N330" s="207"/>
      <c r="O330" s="207"/>
      <c r="P330" s="207"/>
      <c r="Q330" s="207"/>
      <c r="R330" s="207"/>
      <c r="S330" s="207"/>
      <c r="T330" s="207"/>
      <c r="U330" s="207"/>
      <c r="V330" s="207"/>
      <c r="W330" s="207"/>
      <c r="X330" s="207"/>
      <c r="Y330" s="207"/>
      <c r="Z330" s="207"/>
      <c r="AA330" s="208"/>
      <c r="AB330" s="208"/>
      <c r="AC330" s="209"/>
      <c r="AD330" s="209"/>
      <c r="AE330" s="209"/>
      <c r="AF330" s="209"/>
      <c r="AG330" s="209"/>
      <c r="AH330" s="209"/>
      <c r="AI330" s="209"/>
      <c r="AJ330" s="209"/>
      <c r="AK330" s="207"/>
      <c r="AL330" s="207"/>
      <c r="AM330" s="207"/>
      <c r="AN330" s="207"/>
      <c r="AO330" s="207"/>
      <c r="AP330" s="207"/>
      <c r="AQ330" s="207"/>
      <c r="AR330" s="207"/>
      <c r="AS330" s="207"/>
      <c r="AT330" s="207"/>
      <c r="AU330" s="207"/>
      <c r="AV330" s="207"/>
      <c r="AW330" s="207"/>
      <c r="AX330" s="207"/>
      <c r="AY330" s="207"/>
      <c r="AZ330" s="207"/>
      <c r="BA330" s="207"/>
      <c r="BB330" s="207"/>
      <c r="BC330" s="207"/>
      <c r="BD330" s="207"/>
      <c r="BE330" s="207"/>
      <c r="BF330" s="207"/>
      <c r="BG330" s="207"/>
      <c r="BH330" s="207"/>
      <c r="BI330" s="207"/>
      <c r="BJ330" s="207"/>
      <c r="BK330" s="207"/>
      <c r="BL330" s="207"/>
      <c r="BM330" s="207"/>
      <c r="BN330" s="207"/>
      <c r="BO330" s="207"/>
      <c r="BP330" s="207"/>
      <c r="BQ330" s="207"/>
      <c r="BR330" s="207"/>
      <c r="BS330" s="207"/>
      <c r="BT330" s="207"/>
      <c r="BU330" s="211"/>
      <c r="BV330" s="207"/>
      <c r="BW330" s="207"/>
      <c r="BX330" s="207"/>
      <c r="BY330" s="207"/>
      <c r="BZ330" s="207"/>
      <c r="CA330" s="207"/>
      <c r="CB330" s="207"/>
      <c r="CC330" s="207"/>
      <c r="CD330" s="207"/>
      <c r="CE330" s="207"/>
      <c r="CF330" s="207"/>
      <c r="CG330" s="207"/>
      <c r="CH330" s="207"/>
      <c r="CI330" s="207"/>
      <c r="CJ330" s="207"/>
      <c r="CK330" s="207"/>
      <c r="CL330" s="207"/>
      <c r="CM330" s="207"/>
    </row>
    <row r="331" spans="1:91" ht="12" customHeight="1" x14ac:dyDescent="0.25">
      <c r="A331" s="206"/>
      <c r="B331" s="207"/>
      <c r="C331" s="207"/>
      <c r="D331" s="207"/>
      <c r="E331" s="207"/>
      <c r="F331" s="207"/>
      <c r="G331" s="207"/>
      <c r="H331" s="207"/>
      <c r="I331" s="207"/>
      <c r="J331" s="207"/>
      <c r="K331" s="207"/>
      <c r="L331" s="207"/>
      <c r="M331" s="207"/>
      <c r="N331" s="207"/>
      <c r="O331" s="207"/>
      <c r="P331" s="207"/>
      <c r="Q331" s="207"/>
      <c r="R331" s="207"/>
      <c r="S331" s="207"/>
      <c r="T331" s="207"/>
      <c r="U331" s="207"/>
      <c r="V331" s="207"/>
      <c r="W331" s="207"/>
      <c r="X331" s="207"/>
      <c r="Y331" s="207"/>
      <c r="Z331" s="207"/>
      <c r="AA331" s="208"/>
      <c r="AB331" s="208"/>
      <c r="AC331" s="209"/>
      <c r="AD331" s="209"/>
      <c r="AE331" s="209"/>
      <c r="AF331" s="209"/>
      <c r="AG331" s="209"/>
      <c r="AH331" s="209"/>
      <c r="AI331" s="209"/>
      <c r="AJ331" s="209"/>
      <c r="AK331" s="207"/>
      <c r="AL331" s="207"/>
      <c r="AM331" s="207"/>
      <c r="AN331" s="207"/>
      <c r="AO331" s="207"/>
      <c r="AP331" s="207"/>
      <c r="AQ331" s="207"/>
      <c r="AR331" s="207"/>
      <c r="AS331" s="207"/>
      <c r="AT331" s="207"/>
      <c r="AU331" s="207"/>
      <c r="AV331" s="207"/>
      <c r="AW331" s="207"/>
      <c r="AX331" s="207"/>
      <c r="AY331" s="207"/>
      <c r="AZ331" s="207"/>
      <c r="BA331" s="207"/>
      <c r="BB331" s="207"/>
      <c r="BC331" s="207"/>
      <c r="BD331" s="207"/>
      <c r="BE331" s="207"/>
      <c r="BF331" s="207"/>
      <c r="BG331" s="207"/>
      <c r="BH331" s="207"/>
      <c r="BI331" s="207"/>
      <c r="BJ331" s="207"/>
      <c r="BK331" s="207"/>
      <c r="BL331" s="207"/>
      <c r="BM331" s="207"/>
      <c r="BN331" s="207"/>
      <c r="BO331" s="207"/>
      <c r="BP331" s="207"/>
      <c r="BQ331" s="207"/>
      <c r="BR331" s="207"/>
      <c r="BS331" s="207"/>
      <c r="BT331" s="207"/>
      <c r="BU331" s="211"/>
      <c r="BV331" s="207"/>
      <c r="BW331" s="207"/>
      <c r="BX331" s="207"/>
      <c r="BY331" s="207"/>
      <c r="BZ331" s="207"/>
      <c r="CA331" s="207"/>
      <c r="CB331" s="207"/>
      <c r="CC331" s="207"/>
      <c r="CD331" s="207"/>
      <c r="CE331" s="207"/>
      <c r="CF331" s="207"/>
      <c r="CG331" s="207"/>
      <c r="CH331" s="207"/>
      <c r="CI331" s="207"/>
      <c r="CJ331" s="207"/>
      <c r="CK331" s="207"/>
      <c r="CL331" s="207"/>
      <c r="CM331" s="207"/>
    </row>
    <row r="332" spans="1:91" ht="12" customHeight="1" x14ac:dyDescent="0.25">
      <c r="A332" s="206"/>
      <c r="B332" s="207"/>
      <c r="C332" s="207"/>
      <c r="D332" s="207"/>
      <c r="E332" s="207"/>
      <c r="F332" s="207"/>
      <c r="G332" s="207"/>
      <c r="H332" s="207"/>
      <c r="I332" s="207"/>
      <c r="J332" s="207"/>
      <c r="K332" s="207"/>
      <c r="L332" s="207"/>
      <c r="M332" s="207"/>
      <c r="N332" s="207"/>
      <c r="O332" s="207"/>
      <c r="P332" s="207"/>
      <c r="Q332" s="207"/>
      <c r="R332" s="207"/>
      <c r="S332" s="207"/>
      <c r="T332" s="207"/>
      <c r="U332" s="207"/>
      <c r="V332" s="207"/>
      <c r="W332" s="207"/>
      <c r="X332" s="207"/>
      <c r="Y332" s="207"/>
      <c r="Z332" s="207"/>
      <c r="AA332" s="208"/>
      <c r="AB332" s="208"/>
      <c r="AC332" s="209"/>
      <c r="AD332" s="209"/>
      <c r="AE332" s="209"/>
      <c r="AF332" s="209"/>
      <c r="AG332" s="209"/>
      <c r="AH332" s="209"/>
      <c r="AI332" s="209"/>
      <c r="AJ332" s="209"/>
      <c r="AK332" s="207"/>
      <c r="AL332" s="207"/>
      <c r="AM332" s="207"/>
      <c r="AN332" s="207"/>
      <c r="AO332" s="207"/>
      <c r="AP332" s="207"/>
      <c r="AQ332" s="207"/>
      <c r="AR332" s="207"/>
      <c r="AS332" s="207"/>
      <c r="AT332" s="207"/>
      <c r="AU332" s="207"/>
      <c r="AV332" s="207"/>
      <c r="AW332" s="207"/>
      <c r="AX332" s="207"/>
      <c r="AY332" s="207"/>
      <c r="AZ332" s="207"/>
      <c r="BA332" s="207"/>
      <c r="BB332" s="207"/>
      <c r="BC332" s="207"/>
      <c r="BD332" s="207"/>
      <c r="BE332" s="207"/>
      <c r="BF332" s="207"/>
      <c r="BG332" s="207"/>
      <c r="BH332" s="207"/>
      <c r="BI332" s="207"/>
      <c r="BJ332" s="207"/>
      <c r="BK332" s="207"/>
      <c r="BL332" s="207"/>
      <c r="BM332" s="207"/>
      <c r="BN332" s="207"/>
      <c r="BO332" s="207"/>
      <c r="BP332" s="207"/>
      <c r="BQ332" s="207"/>
      <c r="BR332" s="207"/>
      <c r="BS332" s="207"/>
      <c r="BT332" s="207"/>
      <c r="BU332" s="211"/>
      <c r="BV332" s="207"/>
      <c r="BW332" s="207"/>
      <c r="BX332" s="207"/>
      <c r="BY332" s="207"/>
      <c r="BZ332" s="207"/>
      <c r="CA332" s="207"/>
      <c r="CB332" s="207"/>
      <c r="CC332" s="207"/>
      <c r="CD332" s="207"/>
      <c r="CE332" s="207"/>
      <c r="CF332" s="207"/>
      <c r="CG332" s="207"/>
      <c r="CH332" s="207"/>
      <c r="CI332" s="207"/>
      <c r="CJ332" s="207"/>
      <c r="CK332" s="207"/>
      <c r="CL332" s="207"/>
      <c r="CM332" s="207"/>
    </row>
    <row r="333" spans="1:91" ht="12" customHeight="1" x14ac:dyDescent="0.25">
      <c r="A333" s="206"/>
      <c r="B333" s="207"/>
      <c r="C333" s="207"/>
      <c r="D333" s="207"/>
      <c r="E333" s="207"/>
      <c r="F333" s="207"/>
      <c r="G333" s="207"/>
      <c r="H333" s="207"/>
      <c r="I333" s="207"/>
      <c r="J333" s="207"/>
      <c r="K333" s="207"/>
      <c r="L333" s="207"/>
      <c r="M333" s="207"/>
      <c r="N333" s="207"/>
      <c r="O333" s="207"/>
      <c r="P333" s="207"/>
      <c r="Q333" s="207"/>
      <c r="R333" s="207"/>
      <c r="S333" s="207"/>
      <c r="T333" s="207"/>
      <c r="U333" s="207"/>
      <c r="V333" s="207"/>
      <c r="W333" s="207"/>
      <c r="X333" s="207"/>
      <c r="Y333" s="207"/>
      <c r="Z333" s="207"/>
      <c r="AA333" s="208"/>
      <c r="AB333" s="208"/>
      <c r="AC333" s="209"/>
      <c r="AD333" s="209"/>
      <c r="AE333" s="209"/>
      <c r="AF333" s="209"/>
      <c r="AG333" s="209"/>
      <c r="AH333" s="209"/>
      <c r="AI333" s="209"/>
      <c r="AJ333" s="209"/>
      <c r="AK333" s="207"/>
      <c r="AL333" s="207"/>
      <c r="AM333" s="207"/>
      <c r="AN333" s="207"/>
      <c r="AO333" s="207"/>
      <c r="AP333" s="207"/>
      <c r="AQ333" s="207"/>
      <c r="AR333" s="207"/>
      <c r="AS333" s="207"/>
      <c r="AT333" s="207"/>
      <c r="AU333" s="207"/>
      <c r="AV333" s="207"/>
      <c r="AW333" s="207"/>
      <c r="AX333" s="207"/>
      <c r="AY333" s="207"/>
      <c r="AZ333" s="207"/>
      <c r="BA333" s="207"/>
      <c r="BB333" s="207"/>
      <c r="BC333" s="207"/>
      <c r="BD333" s="207"/>
      <c r="BE333" s="207"/>
      <c r="BF333" s="207"/>
      <c r="BG333" s="207"/>
      <c r="BH333" s="207"/>
      <c r="BI333" s="207"/>
      <c r="BJ333" s="207"/>
      <c r="BK333" s="207"/>
      <c r="BL333" s="207"/>
      <c r="BM333" s="207"/>
      <c r="BN333" s="207"/>
      <c r="BO333" s="207"/>
      <c r="BP333" s="207"/>
      <c r="BQ333" s="207"/>
      <c r="BR333" s="207"/>
      <c r="BS333" s="207"/>
      <c r="BT333" s="207"/>
      <c r="BU333" s="211"/>
      <c r="BV333" s="207"/>
      <c r="BW333" s="207"/>
      <c r="BX333" s="207"/>
      <c r="BY333" s="207"/>
      <c r="BZ333" s="207"/>
      <c r="CA333" s="207"/>
      <c r="CB333" s="207"/>
      <c r="CC333" s="207"/>
      <c r="CD333" s="207"/>
      <c r="CE333" s="207"/>
      <c r="CF333" s="207"/>
      <c r="CG333" s="207"/>
      <c r="CH333" s="207"/>
      <c r="CI333" s="207"/>
      <c r="CJ333" s="207"/>
      <c r="CK333" s="207"/>
      <c r="CL333" s="207"/>
      <c r="CM333" s="207"/>
    </row>
    <row r="334" spans="1:91" ht="12" customHeight="1" x14ac:dyDescent="0.25">
      <c r="A334" s="206"/>
      <c r="B334" s="207"/>
      <c r="C334" s="207"/>
      <c r="D334" s="207"/>
      <c r="E334" s="207"/>
      <c r="F334" s="207"/>
      <c r="G334" s="207"/>
      <c r="H334" s="207"/>
      <c r="I334" s="207"/>
      <c r="J334" s="207"/>
      <c r="K334" s="207"/>
      <c r="L334" s="207"/>
      <c r="M334" s="207"/>
      <c r="N334" s="207"/>
      <c r="O334" s="207"/>
      <c r="P334" s="207"/>
      <c r="Q334" s="207"/>
      <c r="R334" s="207"/>
      <c r="S334" s="207"/>
      <c r="T334" s="207"/>
      <c r="U334" s="207"/>
      <c r="V334" s="207"/>
      <c r="W334" s="207"/>
      <c r="X334" s="207"/>
      <c r="Y334" s="207"/>
      <c r="Z334" s="207"/>
      <c r="AA334" s="208"/>
      <c r="AB334" s="208"/>
      <c r="AC334" s="209"/>
      <c r="AD334" s="209"/>
      <c r="AE334" s="209"/>
      <c r="AF334" s="209"/>
      <c r="AG334" s="209"/>
      <c r="AH334" s="209"/>
      <c r="AI334" s="209"/>
      <c r="AJ334" s="209"/>
      <c r="AK334" s="207"/>
      <c r="AL334" s="207"/>
      <c r="AM334" s="207"/>
      <c r="AN334" s="207"/>
      <c r="AO334" s="207"/>
      <c r="AP334" s="207"/>
      <c r="AQ334" s="207"/>
      <c r="AR334" s="207"/>
      <c r="AS334" s="207"/>
      <c r="AT334" s="207"/>
      <c r="AU334" s="207"/>
      <c r="AV334" s="207"/>
      <c r="AW334" s="207"/>
      <c r="AX334" s="207"/>
      <c r="AY334" s="207"/>
      <c r="AZ334" s="207"/>
      <c r="BA334" s="207"/>
      <c r="BB334" s="207"/>
      <c r="BC334" s="207"/>
      <c r="BD334" s="207"/>
      <c r="BE334" s="207"/>
      <c r="BF334" s="207"/>
      <c r="BG334" s="207"/>
      <c r="BH334" s="207"/>
      <c r="BI334" s="207"/>
      <c r="BJ334" s="207"/>
      <c r="BK334" s="207"/>
      <c r="BL334" s="207"/>
      <c r="BM334" s="207"/>
      <c r="BN334" s="207"/>
      <c r="BO334" s="207"/>
      <c r="BP334" s="207"/>
      <c r="BQ334" s="207"/>
      <c r="BR334" s="207"/>
      <c r="BS334" s="207"/>
      <c r="BT334" s="207"/>
      <c r="BU334" s="211"/>
      <c r="BV334" s="207"/>
      <c r="BW334" s="207"/>
      <c r="BX334" s="207"/>
      <c r="BY334" s="207"/>
      <c r="BZ334" s="207"/>
      <c r="CA334" s="207"/>
      <c r="CB334" s="207"/>
      <c r="CC334" s="207"/>
      <c r="CD334" s="207"/>
      <c r="CE334" s="207"/>
      <c r="CF334" s="207"/>
      <c r="CG334" s="207"/>
      <c r="CH334" s="207"/>
      <c r="CI334" s="207"/>
      <c r="CJ334" s="207"/>
      <c r="CK334" s="207"/>
      <c r="CL334" s="207"/>
      <c r="CM334" s="207"/>
    </row>
    <row r="335" spans="1:91" ht="12" customHeight="1" x14ac:dyDescent="0.25">
      <c r="A335" s="206"/>
      <c r="B335" s="207"/>
      <c r="C335" s="207"/>
      <c r="D335" s="207"/>
      <c r="E335" s="207"/>
      <c r="F335" s="207"/>
      <c r="G335" s="207"/>
      <c r="H335" s="207"/>
      <c r="I335" s="207"/>
      <c r="J335" s="207"/>
      <c r="K335" s="207"/>
      <c r="L335" s="207"/>
      <c r="M335" s="207"/>
      <c r="N335" s="207"/>
      <c r="O335" s="207"/>
      <c r="P335" s="207"/>
      <c r="Q335" s="207"/>
      <c r="R335" s="207"/>
      <c r="S335" s="207"/>
      <c r="T335" s="207"/>
      <c r="U335" s="207"/>
      <c r="V335" s="207"/>
      <c r="W335" s="207"/>
      <c r="X335" s="207"/>
      <c r="Y335" s="207"/>
      <c r="Z335" s="207"/>
      <c r="AA335" s="208"/>
      <c r="AB335" s="208"/>
      <c r="AC335" s="209"/>
      <c r="AD335" s="209"/>
      <c r="AE335" s="209"/>
      <c r="AF335" s="209"/>
      <c r="AG335" s="209"/>
      <c r="AH335" s="209"/>
      <c r="AI335" s="209"/>
      <c r="AJ335" s="209"/>
      <c r="AK335" s="207"/>
      <c r="AL335" s="207"/>
      <c r="AM335" s="207"/>
      <c r="AN335" s="207"/>
      <c r="AO335" s="207"/>
      <c r="AP335" s="207"/>
      <c r="AQ335" s="207"/>
      <c r="AR335" s="207"/>
      <c r="AS335" s="207"/>
      <c r="AT335" s="207"/>
      <c r="AU335" s="207"/>
      <c r="AV335" s="207"/>
      <c r="AW335" s="207"/>
      <c r="AX335" s="207"/>
      <c r="AY335" s="207"/>
      <c r="AZ335" s="207"/>
      <c r="BA335" s="207"/>
      <c r="BB335" s="207"/>
      <c r="BC335" s="207"/>
      <c r="BD335" s="207"/>
      <c r="BE335" s="207"/>
      <c r="BF335" s="207"/>
      <c r="BG335" s="207"/>
      <c r="BH335" s="207"/>
      <c r="BI335" s="207"/>
      <c r="BJ335" s="207"/>
      <c r="BK335" s="207"/>
      <c r="BL335" s="207"/>
      <c r="BM335" s="207"/>
      <c r="BN335" s="207"/>
      <c r="BO335" s="207"/>
      <c r="BP335" s="207"/>
      <c r="BQ335" s="207"/>
      <c r="BR335" s="207"/>
      <c r="BS335" s="207"/>
      <c r="BT335" s="207"/>
      <c r="BU335" s="211"/>
      <c r="BV335" s="207"/>
      <c r="BW335" s="207"/>
      <c r="BX335" s="207"/>
      <c r="BY335" s="207"/>
      <c r="BZ335" s="207"/>
      <c r="CA335" s="207"/>
      <c r="CB335" s="207"/>
      <c r="CC335" s="207"/>
      <c r="CD335" s="207"/>
      <c r="CE335" s="207"/>
      <c r="CF335" s="207"/>
      <c r="CG335" s="207"/>
      <c r="CH335" s="207"/>
      <c r="CI335" s="207"/>
      <c r="CJ335" s="207"/>
      <c r="CK335" s="207"/>
      <c r="CL335" s="207"/>
      <c r="CM335" s="207"/>
    </row>
    <row r="336" spans="1:91" ht="12" customHeight="1" x14ac:dyDescent="0.25">
      <c r="A336" s="206"/>
      <c r="B336" s="207"/>
      <c r="C336" s="207"/>
      <c r="D336" s="207"/>
      <c r="E336" s="207"/>
      <c r="F336" s="207"/>
      <c r="G336" s="207"/>
      <c r="H336" s="207"/>
      <c r="I336" s="207"/>
      <c r="J336" s="207"/>
      <c r="K336" s="207"/>
      <c r="L336" s="207"/>
      <c r="M336" s="207"/>
      <c r="N336" s="207"/>
      <c r="O336" s="207"/>
      <c r="P336" s="207"/>
      <c r="Q336" s="207"/>
      <c r="R336" s="207"/>
      <c r="S336" s="207"/>
      <c r="T336" s="207"/>
      <c r="U336" s="207"/>
      <c r="V336" s="207"/>
      <c r="W336" s="207"/>
      <c r="X336" s="207"/>
      <c r="Y336" s="207"/>
      <c r="Z336" s="207"/>
      <c r="AA336" s="208"/>
      <c r="AB336" s="208"/>
      <c r="AC336" s="209"/>
      <c r="AD336" s="209"/>
      <c r="AE336" s="209"/>
      <c r="AF336" s="209"/>
      <c r="AG336" s="209"/>
      <c r="AH336" s="209"/>
      <c r="AI336" s="209"/>
      <c r="AJ336" s="209"/>
      <c r="AK336" s="207"/>
      <c r="AL336" s="207"/>
      <c r="AM336" s="207"/>
      <c r="AN336" s="207"/>
      <c r="AO336" s="207"/>
      <c r="AP336" s="207"/>
      <c r="AQ336" s="207"/>
      <c r="AR336" s="207"/>
      <c r="AS336" s="207"/>
      <c r="AT336" s="207"/>
      <c r="AU336" s="207"/>
      <c r="AV336" s="207"/>
      <c r="AW336" s="207"/>
      <c r="AX336" s="207"/>
      <c r="AY336" s="207"/>
      <c r="AZ336" s="207"/>
      <c r="BA336" s="207"/>
      <c r="BB336" s="207"/>
      <c r="BC336" s="207"/>
      <c r="BD336" s="207"/>
      <c r="BE336" s="207"/>
      <c r="BF336" s="207"/>
      <c r="BG336" s="207"/>
      <c r="BH336" s="207"/>
      <c r="BI336" s="207"/>
      <c r="BJ336" s="207"/>
      <c r="BK336" s="207"/>
      <c r="BL336" s="207"/>
      <c r="BM336" s="207"/>
      <c r="BN336" s="207"/>
      <c r="BO336" s="207"/>
      <c r="BP336" s="207"/>
      <c r="BQ336" s="207"/>
      <c r="BR336" s="207"/>
      <c r="BS336" s="207"/>
      <c r="BT336" s="207"/>
      <c r="BU336" s="211"/>
      <c r="BV336" s="207"/>
      <c r="BW336" s="207"/>
      <c r="BX336" s="207"/>
      <c r="BY336" s="207"/>
      <c r="BZ336" s="207"/>
      <c r="CA336" s="207"/>
      <c r="CB336" s="207"/>
      <c r="CC336" s="207"/>
      <c r="CD336" s="207"/>
      <c r="CE336" s="207"/>
      <c r="CF336" s="207"/>
      <c r="CG336" s="207"/>
      <c r="CH336" s="207"/>
      <c r="CI336" s="207"/>
      <c r="CJ336" s="207"/>
      <c r="CK336" s="207"/>
      <c r="CL336" s="207"/>
      <c r="CM336" s="207"/>
    </row>
    <row r="337" spans="1:91" ht="12" customHeight="1" x14ac:dyDescent="0.25">
      <c r="A337" s="206"/>
      <c r="B337" s="207"/>
      <c r="C337" s="207"/>
      <c r="D337" s="207"/>
      <c r="E337" s="207"/>
      <c r="F337" s="207"/>
      <c r="G337" s="207"/>
      <c r="H337" s="207"/>
      <c r="I337" s="207"/>
      <c r="J337" s="207"/>
      <c r="K337" s="207"/>
      <c r="L337" s="207"/>
      <c r="M337" s="207"/>
      <c r="N337" s="207"/>
      <c r="O337" s="207"/>
      <c r="P337" s="207"/>
      <c r="Q337" s="207"/>
      <c r="R337" s="207"/>
      <c r="S337" s="207"/>
      <c r="T337" s="207"/>
      <c r="U337" s="207"/>
      <c r="V337" s="207"/>
      <c r="W337" s="207"/>
      <c r="X337" s="207"/>
      <c r="Y337" s="207"/>
      <c r="Z337" s="207"/>
      <c r="AA337" s="208"/>
      <c r="AB337" s="208"/>
      <c r="AC337" s="209"/>
      <c r="AD337" s="209"/>
      <c r="AE337" s="209"/>
      <c r="AF337" s="209"/>
      <c r="AG337" s="209"/>
      <c r="AH337" s="209"/>
      <c r="AI337" s="209"/>
      <c r="AJ337" s="209"/>
      <c r="AK337" s="207"/>
      <c r="AL337" s="207"/>
      <c r="AM337" s="207"/>
      <c r="AN337" s="207"/>
      <c r="AO337" s="207"/>
      <c r="AP337" s="207"/>
      <c r="AQ337" s="207"/>
      <c r="AR337" s="207"/>
      <c r="AS337" s="207"/>
      <c r="AT337" s="207"/>
      <c r="AU337" s="207"/>
      <c r="AV337" s="207"/>
      <c r="AW337" s="207"/>
      <c r="AX337" s="207"/>
      <c r="AY337" s="207"/>
      <c r="AZ337" s="207"/>
      <c r="BA337" s="207"/>
      <c r="BB337" s="207"/>
      <c r="BC337" s="207"/>
      <c r="BD337" s="207"/>
      <c r="BE337" s="207"/>
      <c r="BF337" s="207"/>
      <c r="BG337" s="207"/>
      <c r="BH337" s="207"/>
      <c r="BI337" s="207"/>
      <c r="BJ337" s="207"/>
      <c r="BK337" s="207"/>
      <c r="BL337" s="207"/>
      <c r="BM337" s="207"/>
      <c r="BN337" s="207"/>
      <c r="BO337" s="207"/>
      <c r="BP337" s="207"/>
      <c r="BQ337" s="207"/>
      <c r="BR337" s="207"/>
      <c r="BS337" s="207"/>
      <c r="BT337" s="207"/>
      <c r="BU337" s="211"/>
      <c r="BV337" s="207"/>
      <c r="BW337" s="207"/>
      <c r="BX337" s="207"/>
      <c r="BY337" s="207"/>
      <c r="BZ337" s="207"/>
      <c r="CA337" s="207"/>
      <c r="CB337" s="207"/>
      <c r="CC337" s="207"/>
      <c r="CD337" s="207"/>
      <c r="CE337" s="207"/>
      <c r="CF337" s="207"/>
      <c r="CG337" s="207"/>
      <c r="CH337" s="207"/>
      <c r="CI337" s="207"/>
      <c r="CJ337" s="207"/>
      <c r="CK337" s="207"/>
      <c r="CL337" s="207"/>
      <c r="CM337" s="207"/>
    </row>
    <row r="338" spans="1:91" ht="12" customHeight="1" x14ac:dyDescent="0.25">
      <c r="A338" s="206"/>
      <c r="B338" s="207"/>
      <c r="C338" s="207"/>
      <c r="D338" s="207"/>
      <c r="E338" s="207"/>
      <c r="F338" s="207"/>
      <c r="G338" s="207"/>
      <c r="H338" s="207"/>
      <c r="I338" s="207"/>
      <c r="J338" s="207"/>
      <c r="K338" s="207"/>
      <c r="L338" s="207"/>
      <c r="M338" s="207"/>
      <c r="N338" s="207"/>
      <c r="O338" s="207"/>
      <c r="P338" s="207"/>
      <c r="Q338" s="207"/>
      <c r="R338" s="207"/>
      <c r="S338" s="207"/>
      <c r="T338" s="207"/>
      <c r="U338" s="207"/>
      <c r="V338" s="207"/>
      <c r="W338" s="207"/>
      <c r="X338" s="207"/>
      <c r="Y338" s="207"/>
      <c r="Z338" s="207"/>
      <c r="AA338" s="208"/>
      <c r="AB338" s="208"/>
      <c r="AC338" s="209"/>
      <c r="AD338" s="209"/>
      <c r="AE338" s="209"/>
      <c r="AF338" s="209"/>
      <c r="AG338" s="209"/>
      <c r="AH338" s="209"/>
      <c r="AI338" s="209"/>
      <c r="AJ338" s="209"/>
      <c r="AK338" s="207"/>
      <c r="AL338" s="207"/>
      <c r="AM338" s="207"/>
      <c r="AN338" s="207"/>
      <c r="AO338" s="207"/>
      <c r="AP338" s="207"/>
      <c r="AQ338" s="207"/>
      <c r="AR338" s="207"/>
      <c r="AS338" s="207"/>
      <c r="AT338" s="207"/>
      <c r="AU338" s="207"/>
      <c r="AV338" s="207"/>
      <c r="AW338" s="207"/>
      <c r="AX338" s="207"/>
      <c r="AY338" s="207"/>
      <c r="AZ338" s="207"/>
      <c r="BA338" s="207"/>
      <c r="BB338" s="207"/>
      <c r="BC338" s="207"/>
      <c r="BD338" s="207"/>
      <c r="BE338" s="207"/>
      <c r="BF338" s="207"/>
      <c r="BG338" s="207"/>
      <c r="BH338" s="207"/>
      <c r="BI338" s="207"/>
      <c r="BJ338" s="207"/>
      <c r="BK338" s="207"/>
      <c r="BL338" s="207"/>
      <c r="BM338" s="207"/>
      <c r="BN338" s="207"/>
      <c r="BO338" s="207"/>
      <c r="BP338" s="207"/>
      <c r="BQ338" s="207"/>
      <c r="BR338" s="207"/>
      <c r="BS338" s="207"/>
      <c r="BT338" s="207"/>
      <c r="BU338" s="211"/>
      <c r="BV338" s="207"/>
      <c r="BW338" s="207"/>
      <c r="BX338" s="207"/>
      <c r="BY338" s="207"/>
      <c r="BZ338" s="207"/>
      <c r="CA338" s="207"/>
      <c r="CB338" s="207"/>
      <c r="CC338" s="207"/>
      <c r="CD338" s="207"/>
      <c r="CE338" s="207"/>
      <c r="CF338" s="207"/>
      <c r="CG338" s="207"/>
      <c r="CH338" s="207"/>
      <c r="CI338" s="207"/>
      <c r="CJ338" s="207"/>
      <c r="CK338" s="207"/>
      <c r="CL338" s="207"/>
      <c r="CM338" s="207"/>
    </row>
    <row r="339" spans="1:91" ht="12" customHeight="1" x14ac:dyDescent="0.25">
      <c r="A339" s="206"/>
      <c r="B339" s="207"/>
      <c r="C339" s="207"/>
      <c r="D339" s="207"/>
      <c r="E339" s="207"/>
      <c r="F339" s="207"/>
      <c r="G339" s="207"/>
      <c r="H339" s="207"/>
      <c r="I339" s="207"/>
      <c r="J339" s="207"/>
      <c r="K339" s="207"/>
      <c r="L339" s="207"/>
      <c r="M339" s="207"/>
      <c r="N339" s="207"/>
      <c r="O339" s="207"/>
      <c r="P339" s="207"/>
      <c r="Q339" s="207"/>
      <c r="R339" s="207"/>
      <c r="S339" s="207"/>
      <c r="T339" s="207"/>
      <c r="U339" s="207"/>
      <c r="V339" s="207"/>
      <c r="W339" s="207"/>
      <c r="X339" s="207"/>
      <c r="Y339" s="207"/>
      <c r="Z339" s="207"/>
      <c r="AA339" s="208"/>
      <c r="AB339" s="208"/>
      <c r="AC339" s="209"/>
      <c r="AD339" s="209"/>
      <c r="AE339" s="209"/>
      <c r="AF339" s="209"/>
      <c r="AG339" s="209"/>
      <c r="AH339" s="209"/>
      <c r="AI339" s="209"/>
      <c r="AJ339" s="209"/>
      <c r="AK339" s="207"/>
      <c r="AL339" s="207"/>
      <c r="AM339" s="207"/>
      <c r="AN339" s="207"/>
      <c r="AO339" s="207"/>
      <c r="AP339" s="207"/>
      <c r="AQ339" s="207"/>
      <c r="AR339" s="207"/>
      <c r="AS339" s="207"/>
      <c r="AT339" s="207"/>
      <c r="AU339" s="207"/>
      <c r="AV339" s="207"/>
      <c r="AW339" s="207"/>
      <c r="AX339" s="207"/>
      <c r="AY339" s="207"/>
      <c r="AZ339" s="207"/>
      <c r="BA339" s="207"/>
      <c r="BB339" s="207"/>
      <c r="BC339" s="207"/>
      <c r="BD339" s="207"/>
      <c r="BE339" s="207"/>
      <c r="BF339" s="207"/>
      <c r="BG339" s="207"/>
      <c r="BH339" s="207"/>
      <c r="BI339" s="207"/>
      <c r="BJ339" s="207"/>
      <c r="BK339" s="207"/>
      <c r="BL339" s="207"/>
      <c r="BM339" s="207"/>
      <c r="BN339" s="207"/>
      <c r="BO339" s="207"/>
      <c r="BP339" s="207"/>
      <c r="BQ339" s="207"/>
      <c r="BR339" s="207"/>
      <c r="BS339" s="207"/>
      <c r="BT339" s="207"/>
      <c r="BU339" s="211"/>
      <c r="BV339" s="207"/>
      <c r="BW339" s="207"/>
      <c r="BX339" s="207"/>
      <c r="BY339" s="207"/>
      <c r="BZ339" s="207"/>
      <c r="CA339" s="207"/>
      <c r="CB339" s="207"/>
      <c r="CC339" s="207"/>
      <c r="CD339" s="207"/>
      <c r="CE339" s="207"/>
      <c r="CF339" s="207"/>
      <c r="CG339" s="207"/>
      <c r="CH339" s="207"/>
      <c r="CI339" s="207"/>
      <c r="CJ339" s="207"/>
      <c r="CK339" s="207"/>
      <c r="CL339" s="207"/>
      <c r="CM339" s="207"/>
    </row>
    <row r="340" spans="1:91" ht="12" customHeight="1" x14ac:dyDescent="0.25">
      <c r="A340" s="206"/>
      <c r="B340" s="207"/>
      <c r="C340" s="207"/>
      <c r="D340" s="207"/>
      <c r="E340" s="207"/>
      <c r="F340" s="207"/>
      <c r="G340" s="207"/>
      <c r="H340" s="207"/>
      <c r="I340" s="207"/>
      <c r="J340" s="207"/>
      <c r="K340" s="207"/>
      <c r="L340" s="207"/>
      <c r="M340" s="207"/>
      <c r="N340" s="207"/>
      <c r="O340" s="207"/>
      <c r="P340" s="207"/>
      <c r="Q340" s="207"/>
      <c r="R340" s="207"/>
      <c r="S340" s="207"/>
      <c r="T340" s="207"/>
      <c r="U340" s="207"/>
      <c r="V340" s="207"/>
      <c r="W340" s="207"/>
      <c r="X340" s="207"/>
      <c r="Y340" s="207"/>
      <c r="Z340" s="207"/>
      <c r="AA340" s="208"/>
      <c r="AB340" s="208"/>
      <c r="AC340" s="209"/>
      <c r="AD340" s="209"/>
      <c r="AE340" s="209"/>
      <c r="AF340" s="209"/>
      <c r="AG340" s="209"/>
      <c r="AH340" s="209"/>
      <c r="AI340" s="209"/>
      <c r="AJ340" s="209"/>
      <c r="AK340" s="207"/>
      <c r="AL340" s="207"/>
      <c r="AM340" s="207"/>
      <c r="AN340" s="207"/>
      <c r="AO340" s="207"/>
      <c r="AP340" s="207"/>
      <c r="AQ340" s="207"/>
      <c r="AR340" s="207"/>
      <c r="AS340" s="207"/>
      <c r="AT340" s="207"/>
      <c r="AU340" s="207"/>
      <c r="AV340" s="207"/>
      <c r="AW340" s="207"/>
      <c r="AX340" s="207"/>
      <c r="AY340" s="207"/>
      <c r="AZ340" s="207"/>
      <c r="BA340" s="207"/>
      <c r="BB340" s="207"/>
      <c r="BC340" s="207"/>
      <c r="BD340" s="207"/>
      <c r="BE340" s="207"/>
      <c r="BF340" s="207"/>
      <c r="BG340" s="207"/>
      <c r="BH340" s="207"/>
      <c r="BI340" s="207"/>
      <c r="BJ340" s="207"/>
      <c r="BK340" s="207"/>
      <c r="BL340" s="207"/>
      <c r="BM340" s="207"/>
      <c r="BN340" s="207"/>
      <c r="BO340" s="207"/>
      <c r="BP340" s="207"/>
      <c r="BQ340" s="207"/>
      <c r="BR340" s="207"/>
      <c r="BS340" s="207"/>
      <c r="BT340" s="207"/>
      <c r="BU340" s="211"/>
      <c r="BV340" s="207"/>
      <c r="BW340" s="207"/>
      <c r="BX340" s="207"/>
      <c r="BY340" s="207"/>
      <c r="BZ340" s="207"/>
      <c r="CA340" s="207"/>
      <c r="CB340" s="207"/>
      <c r="CC340" s="207"/>
      <c r="CD340" s="207"/>
      <c r="CE340" s="207"/>
      <c r="CF340" s="207"/>
      <c r="CG340" s="207"/>
      <c r="CH340" s="207"/>
      <c r="CI340" s="207"/>
      <c r="CJ340" s="207"/>
      <c r="CK340" s="207"/>
      <c r="CL340" s="207"/>
      <c r="CM340" s="207"/>
    </row>
    <row r="341" spans="1:91" ht="12" customHeight="1" x14ac:dyDescent="0.25">
      <c r="A341" s="206"/>
      <c r="B341" s="207"/>
      <c r="C341" s="207"/>
      <c r="D341" s="207"/>
      <c r="E341" s="207"/>
      <c r="F341" s="207"/>
      <c r="G341" s="207"/>
      <c r="H341" s="207"/>
      <c r="I341" s="207"/>
      <c r="J341" s="207"/>
      <c r="K341" s="207"/>
      <c r="L341" s="207"/>
      <c r="M341" s="207"/>
      <c r="N341" s="207"/>
      <c r="O341" s="207"/>
      <c r="P341" s="207"/>
      <c r="Q341" s="207"/>
      <c r="R341" s="207"/>
      <c r="S341" s="207"/>
      <c r="T341" s="207"/>
      <c r="U341" s="207"/>
      <c r="V341" s="207"/>
      <c r="W341" s="207"/>
      <c r="X341" s="207"/>
      <c r="Y341" s="207"/>
      <c r="Z341" s="207"/>
      <c r="AA341" s="208"/>
      <c r="AB341" s="208"/>
      <c r="AC341" s="209"/>
      <c r="AD341" s="209"/>
      <c r="AE341" s="209"/>
      <c r="AF341" s="209"/>
      <c r="AG341" s="209"/>
      <c r="AH341" s="209"/>
      <c r="AI341" s="209"/>
      <c r="AJ341" s="209"/>
      <c r="AK341" s="207"/>
      <c r="AL341" s="207"/>
      <c r="AM341" s="207"/>
      <c r="AN341" s="207"/>
      <c r="AO341" s="207"/>
      <c r="AP341" s="207"/>
      <c r="AQ341" s="207"/>
      <c r="AR341" s="207"/>
      <c r="AS341" s="207"/>
      <c r="AT341" s="207"/>
      <c r="AU341" s="207"/>
      <c r="AV341" s="207"/>
      <c r="AW341" s="207"/>
      <c r="AX341" s="207"/>
      <c r="AY341" s="207"/>
      <c r="AZ341" s="207"/>
      <c r="BA341" s="207"/>
      <c r="BB341" s="207"/>
      <c r="BC341" s="207"/>
      <c r="BD341" s="207"/>
      <c r="BE341" s="207"/>
      <c r="BF341" s="207"/>
      <c r="BG341" s="207"/>
      <c r="BH341" s="207"/>
      <c r="BI341" s="207"/>
      <c r="BJ341" s="207"/>
      <c r="BK341" s="207"/>
      <c r="BL341" s="207"/>
      <c r="BM341" s="207"/>
      <c r="BN341" s="207"/>
      <c r="BO341" s="207"/>
      <c r="BP341" s="207"/>
      <c r="BQ341" s="207"/>
      <c r="BR341" s="207"/>
      <c r="BS341" s="207"/>
      <c r="BT341" s="207"/>
      <c r="BU341" s="211"/>
      <c r="BV341" s="207"/>
      <c r="BW341" s="207"/>
      <c r="BX341" s="207"/>
      <c r="BY341" s="207"/>
      <c r="BZ341" s="207"/>
      <c r="CA341" s="207"/>
      <c r="CB341" s="207"/>
      <c r="CC341" s="207"/>
      <c r="CD341" s="207"/>
      <c r="CE341" s="207"/>
      <c r="CF341" s="207"/>
      <c r="CG341" s="207"/>
      <c r="CH341" s="207"/>
      <c r="CI341" s="207"/>
      <c r="CJ341" s="207"/>
      <c r="CK341" s="207"/>
      <c r="CL341" s="207"/>
      <c r="CM341" s="207"/>
    </row>
    <row r="342" spans="1:91" ht="12" customHeight="1" x14ac:dyDescent="0.25">
      <c r="A342" s="206"/>
      <c r="B342" s="207"/>
      <c r="C342" s="207"/>
      <c r="D342" s="207"/>
      <c r="E342" s="207"/>
      <c r="F342" s="207"/>
      <c r="G342" s="207"/>
      <c r="H342" s="207"/>
      <c r="I342" s="207"/>
      <c r="J342" s="207"/>
      <c r="K342" s="207"/>
      <c r="L342" s="207"/>
      <c r="M342" s="207"/>
      <c r="N342" s="207"/>
      <c r="O342" s="207"/>
      <c r="P342" s="207"/>
      <c r="Q342" s="207"/>
      <c r="R342" s="207"/>
      <c r="S342" s="207"/>
      <c r="T342" s="207"/>
      <c r="U342" s="207"/>
      <c r="V342" s="207"/>
      <c r="W342" s="207"/>
      <c r="X342" s="207"/>
      <c r="Y342" s="207"/>
      <c r="Z342" s="207"/>
      <c r="AA342" s="208"/>
      <c r="AB342" s="208"/>
      <c r="AC342" s="209"/>
      <c r="AD342" s="209"/>
      <c r="AE342" s="209"/>
      <c r="AF342" s="209"/>
      <c r="AG342" s="209"/>
      <c r="AH342" s="209"/>
      <c r="AI342" s="209"/>
      <c r="AJ342" s="209"/>
      <c r="AK342" s="207"/>
      <c r="AL342" s="207"/>
      <c r="AM342" s="207"/>
      <c r="AN342" s="207"/>
      <c r="AO342" s="207"/>
      <c r="AP342" s="207"/>
      <c r="AQ342" s="207"/>
      <c r="AR342" s="207"/>
      <c r="AS342" s="207"/>
      <c r="AT342" s="207"/>
      <c r="AU342" s="207"/>
      <c r="AV342" s="207"/>
      <c r="AW342" s="207"/>
      <c r="AX342" s="207"/>
      <c r="AY342" s="207"/>
      <c r="AZ342" s="207"/>
      <c r="BA342" s="207"/>
      <c r="BB342" s="207"/>
      <c r="BC342" s="207"/>
      <c r="BD342" s="207"/>
      <c r="BE342" s="207"/>
      <c r="BF342" s="207"/>
      <c r="BG342" s="207"/>
      <c r="BH342" s="207"/>
      <c r="BI342" s="207"/>
      <c r="BJ342" s="207"/>
      <c r="BK342" s="207"/>
      <c r="BL342" s="207"/>
      <c r="BM342" s="207"/>
      <c r="BN342" s="207"/>
      <c r="BO342" s="207"/>
      <c r="BP342" s="207"/>
      <c r="BQ342" s="207"/>
      <c r="BR342" s="207"/>
      <c r="BS342" s="207"/>
      <c r="BT342" s="207"/>
      <c r="BU342" s="211"/>
      <c r="BV342" s="207"/>
      <c r="BW342" s="207"/>
      <c r="BX342" s="207"/>
      <c r="BY342" s="207"/>
      <c r="BZ342" s="207"/>
      <c r="CA342" s="207"/>
      <c r="CB342" s="207"/>
      <c r="CC342" s="207"/>
      <c r="CD342" s="207"/>
      <c r="CE342" s="207"/>
      <c r="CF342" s="207"/>
      <c r="CG342" s="207"/>
      <c r="CH342" s="207"/>
      <c r="CI342" s="207"/>
      <c r="CJ342" s="207"/>
      <c r="CK342" s="207"/>
      <c r="CL342" s="207"/>
      <c r="CM342" s="207"/>
    </row>
    <row r="343" spans="1:91" ht="12" customHeight="1" x14ac:dyDescent="0.25">
      <c r="A343" s="206"/>
      <c r="B343" s="207"/>
      <c r="C343" s="207"/>
      <c r="D343" s="207"/>
      <c r="E343" s="207"/>
      <c r="F343" s="207"/>
      <c r="G343" s="207"/>
      <c r="H343" s="207"/>
      <c r="I343" s="207"/>
      <c r="J343" s="207"/>
      <c r="K343" s="207"/>
      <c r="L343" s="207"/>
      <c r="M343" s="207"/>
      <c r="N343" s="207"/>
      <c r="O343" s="207"/>
      <c r="P343" s="207"/>
      <c r="Q343" s="207"/>
      <c r="R343" s="207"/>
      <c r="S343" s="207"/>
      <c r="T343" s="207"/>
      <c r="U343" s="207"/>
      <c r="V343" s="207"/>
      <c r="W343" s="207"/>
      <c r="X343" s="207"/>
      <c r="Y343" s="207"/>
      <c r="Z343" s="207"/>
      <c r="AA343" s="208"/>
      <c r="AB343" s="208"/>
      <c r="AC343" s="209"/>
      <c r="AD343" s="209"/>
      <c r="AE343" s="209"/>
      <c r="AF343" s="209"/>
      <c r="AG343" s="209"/>
      <c r="AH343" s="209"/>
      <c r="AI343" s="209"/>
      <c r="AJ343" s="209"/>
      <c r="AK343" s="207"/>
      <c r="AL343" s="207"/>
      <c r="AM343" s="207"/>
      <c r="AN343" s="207"/>
      <c r="AO343" s="207"/>
      <c r="AP343" s="207"/>
      <c r="AQ343" s="207"/>
      <c r="AR343" s="207"/>
      <c r="AS343" s="207"/>
      <c r="AT343" s="207"/>
      <c r="AU343" s="207"/>
      <c r="AV343" s="207"/>
      <c r="AW343" s="207"/>
      <c r="AX343" s="207"/>
      <c r="AY343" s="207"/>
      <c r="AZ343" s="207"/>
      <c r="BA343" s="207"/>
      <c r="BB343" s="207"/>
      <c r="BC343" s="207"/>
      <c r="BD343" s="207"/>
      <c r="BE343" s="207"/>
      <c r="BF343" s="207"/>
      <c r="BG343" s="207"/>
      <c r="BH343" s="207"/>
      <c r="BI343" s="207"/>
      <c r="BJ343" s="207"/>
      <c r="BK343" s="207"/>
      <c r="BL343" s="207"/>
      <c r="BM343" s="207"/>
      <c r="BN343" s="207"/>
      <c r="BO343" s="207"/>
      <c r="BP343" s="207"/>
      <c r="BQ343" s="207"/>
      <c r="BR343" s="207"/>
      <c r="BS343" s="207"/>
      <c r="BT343" s="207"/>
      <c r="BU343" s="211"/>
      <c r="BV343" s="207"/>
      <c r="BW343" s="207"/>
      <c r="BX343" s="207"/>
      <c r="BY343" s="207"/>
      <c r="BZ343" s="207"/>
      <c r="CA343" s="207"/>
      <c r="CB343" s="207"/>
      <c r="CC343" s="207"/>
      <c r="CD343" s="207"/>
      <c r="CE343" s="207"/>
      <c r="CF343" s="207"/>
      <c r="CG343" s="207"/>
      <c r="CH343" s="207"/>
      <c r="CI343" s="207"/>
      <c r="CJ343" s="207"/>
      <c r="CK343" s="207"/>
      <c r="CL343" s="207"/>
      <c r="CM343" s="207"/>
    </row>
    <row r="344" spans="1:91" ht="12" customHeight="1" x14ac:dyDescent="0.25">
      <c r="A344" s="206"/>
      <c r="B344" s="207"/>
      <c r="C344" s="207"/>
      <c r="D344" s="207"/>
      <c r="E344" s="207"/>
      <c r="F344" s="207"/>
      <c r="G344" s="207"/>
      <c r="H344" s="207"/>
      <c r="I344" s="207"/>
      <c r="J344" s="207"/>
      <c r="K344" s="207"/>
      <c r="L344" s="207"/>
      <c r="M344" s="207"/>
      <c r="N344" s="207"/>
      <c r="O344" s="207"/>
      <c r="P344" s="207"/>
      <c r="Q344" s="207"/>
      <c r="R344" s="207"/>
      <c r="S344" s="207"/>
      <c r="T344" s="207"/>
      <c r="U344" s="207"/>
      <c r="V344" s="207"/>
      <c r="W344" s="207"/>
      <c r="X344" s="207"/>
      <c r="Y344" s="207"/>
      <c r="Z344" s="207"/>
      <c r="AA344" s="208"/>
      <c r="AB344" s="208"/>
      <c r="AC344" s="209"/>
      <c r="AD344" s="209"/>
      <c r="AE344" s="209"/>
      <c r="AF344" s="209"/>
      <c r="AG344" s="209"/>
      <c r="AH344" s="209"/>
      <c r="AI344" s="209"/>
      <c r="AJ344" s="209"/>
      <c r="AK344" s="207"/>
      <c r="AL344" s="207"/>
      <c r="AM344" s="207"/>
      <c r="AN344" s="207"/>
      <c r="AO344" s="207"/>
      <c r="AP344" s="207"/>
      <c r="AQ344" s="207"/>
      <c r="AR344" s="207"/>
      <c r="AS344" s="207"/>
      <c r="AT344" s="207"/>
      <c r="AU344" s="207"/>
      <c r="AV344" s="207"/>
      <c r="AW344" s="207"/>
      <c r="AX344" s="207"/>
      <c r="AY344" s="207"/>
      <c r="AZ344" s="207"/>
      <c r="BA344" s="207"/>
      <c r="BB344" s="207"/>
      <c r="BC344" s="207"/>
      <c r="BD344" s="207"/>
      <c r="BE344" s="207"/>
      <c r="BF344" s="207"/>
      <c r="BG344" s="207"/>
      <c r="BH344" s="207"/>
      <c r="BI344" s="207"/>
      <c r="BJ344" s="207"/>
      <c r="BK344" s="207"/>
      <c r="BL344" s="207"/>
      <c r="BM344" s="207"/>
      <c r="BN344" s="207"/>
      <c r="BO344" s="207"/>
      <c r="BP344" s="207"/>
      <c r="BQ344" s="207"/>
      <c r="BR344" s="207"/>
      <c r="BS344" s="207"/>
      <c r="BT344" s="207"/>
      <c r="BU344" s="211"/>
      <c r="BV344" s="207"/>
      <c r="BW344" s="207"/>
      <c r="BX344" s="207"/>
      <c r="BY344" s="207"/>
      <c r="BZ344" s="207"/>
      <c r="CA344" s="207"/>
      <c r="CB344" s="207"/>
      <c r="CC344" s="207"/>
      <c r="CD344" s="207"/>
      <c r="CE344" s="207"/>
      <c r="CF344" s="207"/>
      <c r="CG344" s="207"/>
      <c r="CH344" s="207"/>
      <c r="CI344" s="207"/>
      <c r="CJ344" s="207"/>
      <c r="CK344" s="207"/>
      <c r="CL344" s="207"/>
      <c r="CM344" s="207"/>
    </row>
    <row r="345" spans="1:91" ht="12" customHeight="1" x14ac:dyDescent="0.25">
      <c r="A345" s="206"/>
      <c r="B345" s="207"/>
      <c r="C345" s="207"/>
      <c r="D345" s="207"/>
      <c r="E345" s="207"/>
      <c r="F345" s="207"/>
      <c r="G345" s="207"/>
      <c r="H345" s="207"/>
      <c r="I345" s="207"/>
      <c r="J345" s="207"/>
      <c r="K345" s="207"/>
      <c r="L345" s="207"/>
      <c r="M345" s="207"/>
      <c r="N345" s="207"/>
      <c r="O345" s="207"/>
      <c r="P345" s="207"/>
      <c r="Q345" s="207"/>
      <c r="R345" s="207"/>
      <c r="S345" s="207"/>
      <c r="T345" s="207"/>
      <c r="U345" s="207"/>
      <c r="V345" s="207"/>
      <c r="W345" s="207"/>
      <c r="X345" s="207"/>
      <c r="Y345" s="207"/>
      <c r="Z345" s="207"/>
      <c r="AA345" s="208"/>
      <c r="AB345" s="208"/>
      <c r="AC345" s="209"/>
      <c r="AD345" s="209"/>
      <c r="AE345" s="209"/>
      <c r="AF345" s="209"/>
      <c r="AG345" s="209"/>
      <c r="AH345" s="209"/>
      <c r="AI345" s="209"/>
      <c r="AJ345" s="209"/>
      <c r="AK345" s="207"/>
      <c r="AL345" s="207"/>
      <c r="AM345" s="207"/>
      <c r="AN345" s="207"/>
      <c r="AO345" s="207"/>
      <c r="AP345" s="207"/>
      <c r="AQ345" s="207"/>
      <c r="AR345" s="207"/>
      <c r="AS345" s="207"/>
      <c r="AT345" s="207"/>
      <c r="AU345" s="207"/>
      <c r="AV345" s="207"/>
      <c r="AW345" s="207"/>
      <c r="AX345" s="207"/>
      <c r="AY345" s="207"/>
      <c r="AZ345" s="207"/>
      <c r="BA345" s="207"/>
      <c r="BB345" s="207"/>
      <c r="BC345" s="207"/>
      <c r="BD345" s="207"/>
      <c r="BE345" s="207"/>
      <c r="BF345" s="207"/>
      <c r="BG345" s="207"/>
      <c r="BH345" s="207"/>
      <c r="BI345" s="207"/>
      <c r="BJ345" s="207"/>
      <c r="BK345" s="207"/>
      <c r="BL345" s="207"/>
      <c r="BM345" s="207"/>
      <c r="BN345" s="207"/>
      <c r="BO345" s="207"/>
      <c r="BP345" s="207"/>
      <c r="BQ345" s="207"/>
      <c r="BR345" s="207"/>
      <c r="BS345" s="207"/>
      <c r="BT345" s="207"/>
      <c r="BU345" s="211"/>
      <c r="BV345" s="207"/>
      <c r="BW345" s="207"/>
      <c r="BX345" s="207"/>
      <c r="BY345" s="207"/>
      <c r="BZ345" s="207"/>
      <c r="CA345" s="207"/>
      <c r="CB345" s="207"/>
      <c r="CC345" s="207"/>
      <c r="CD345" s="207"/>
      <c r="CE345" s="207"/>
      <c r="CF345" s="207"/>
      <c r="CG345" s="207"/>
      <c r="CH345" s="207"/>
      <c r="CI345" s="207"/>
      <c r="CJ345" s="207"/>
      <c r="CK345" s="207"/>
      <c r="CL345" s="207"/>
      <c r="CM345" s="207"/>
    </row>
    <row r="346" spans="1:91" ht="12" customHeight="1" x14ac:dyDescent="0.25">
      <c r="A346" s="206"/>
      <c r="B346" s="207"/>
      <c r="C346" s="207"/>
      <c r="D346" s="207"/>
      <c r="E346" s="207"/>
      <c r="F346" s="207"/>
      <c r="G346" s="207"/>
      <c r="H346" s="207"/>
      <c r="I346" s="207"/>
      <c r="J346" s="207"/>
      <c r="K346" s="207"/>
      <c r="L346" s="207"/>
      <c r="M346" s="207"/>
      <c r="N346" s="207"/>
      <c r="O346" s="207"/>
      <c r="P346" s="207"/>
      <c r="Q346" s="207"/>
      <c r="R346" s="207"/>
      <c r="S346" s="207"/>
      <c r="T346" s="207"/>
      <c r="U346" s="207"/>
      <c r="V346" s="207"/>
      <c r="W346" s="207"/>
      <c r="X346" s="207"/>
      <c r="Y346" s="207"/>
      <c r="Z346" s="207"/>
      <c r="AA346" s="208"/>
      <c r="AB346" s="208"/>
      <c r="AC346" s="209"/>
      <c r="AD346" s="209"/>
      <c r="AE346" s="209"/>
      <c r="AF346" s="209"/>
      <c r="AG346" s="209"/>
      <c r="AH346" s="209"/>
      <c r="AI346" s="209"/>
      <c r="AJ346" s="209"/>
      <c r="AK346" s="207"/>
      <c r="AL346" s="207"/>
      <c r="AM346" s="207"/>
      <c r="AN346" s="207"/>
      <c r="AO346" s="207"/>
      <c r="AP346" s="207"/>
      <c r="AQ346" s="207"/>
      <c r="AR346" s="207"/>
      <c r="AS346" s="207"/>
      <c r="AT346" s="207"/>
      <c r="AU346" s="207"/>
      <c r="AV346" s="207"/>
      <c r="AW346" s="207"/>
      <c r="AX346" s="207"/>
      <c r="AY346" s="207"/>
      <c r="AZ346" s="207"/>
      <c r="BA346" s="207"/>
      <c r="BB346" s="207"/>
      <c r="BC346" s="207"/>
      <c r="BD346" s="207"/>
      <c r="BE346" s="207"/>
      <c r="BF346" s="207"/>
      <c r="BG346" s="207"/>
      <c r="BH346" s="207"/>
      <c r="BI346" s="207"/>
      <c r="BJ346" s="207"/>
      <c r="BK346" s="207"/>
      <c r="BL346" s="207"/>
      <c r="BM346" s="207"/>
      <c r="BN346" s="207"/>
      <c r="BO346" s="207"/>
      <c r="BP346" s="207"/>
      <c r="BQ346" s="207"/>
      <c r="BR346" s="207"/>
      <c r="BS346" s="207"/>
      <c r="BT346" s="207"/>
      <c r="BU346" s="211"/>
      <c r="BV346" s="207"/>
      <c r="BW346" s="207"/>
      <c r="BX346" s="207"/>
      <c r="BY346" s="207"/>
      <c r="BZ346" s="207"/>
      <c r="CA346" s="207"/>
      <c r="CB346" s="207"/>
      <c r="CC346" s="207"/>
      <c r="CD346" s="207"/>
      <c r="CE346" s="207"/>
      <c r="CF346" s="207"/>
      <c r="CG346" s="207"/>
      <c r="CH346" s="207"/>
      <c r="CI346" s="207"/>
      <c r="CJ346" s="207"/>
      <c r="CK346" s="207"/>
      <c r="CL346" s="207"/>
      <c r="CM346" s="207"/>
    </row>
    <row r="347" spans="1:91" ht="12" customHeight="1" x14ac:dyDescent="0.25">
      <c r="A347" s="206"/>
      <c r="B347" s="207"/>
      <c r="C347" s="207"/>
      <c r="D347" s="207"/>
      <c r="E347" s="207"/>
      <c r="F347" s="207"/>
      <c r="G347" s="207"/>
      <c r="H347" s="207"/>
      <c r="I347" s="207"/>
      <c r="J347" s="207"/>
      <c r="K347" s="207"/>
      <c r="L347" s="207"/>
      <c r="M347" s="207"/>
      <c r="N347" s="207"/>
      <c r="O347" s="207"/>
      <c r="P347" s="207"/>
      <c r="Q347" s="207"/>
      <c r="R347" s="207"/>
      <c r="S347" s="207"/>
      <c r="T347" s="207"/>
      <c r="U347" s="207"/>
      <c r="V347" s="207"/>
      <c r="W347" s="207"/>
      <c r="X347" s="207"/>
      <c r="Y347" s="207"/>
      <c r="Z347" s="207"/>
      <c r="AA347" s="208"/>
      <c r="AB347" s="208"/>
      <c r="AC347" s="209"/>
      <c r="AD347" s="209"/>
      <c r="AE347" s="209"/>
      <c r="AF347" s="209"/>
      <c r="AG347" s="209"/>
      <c r="AH347" s="209"/>
      <c r="AI347" s="209"/>
      <c r="AJ347" s="209"/>
      <c r="AK347" s="207"/>
      <c r="AL347" s="207"/>
      <c r="AM347" s="207"/>
      <c r="AN347" s="207"/>
      <c r="AO347" s="207"/>
      <c r="AP347" s="207"/>
      <c r="AQ347" s="207"/>
      <c r="AR347" s="207"/>
      <c r="AS347" s="207"/>
      <c r="AT347" s="207"/>
      <c r="AU347" s="207"/>
      <c r="AV347" s="207"/>
      <c r="AW347" s="207"/>
      <c r="AX347" s="207"/>
      <c r="AY347" s="207"/>
      <c r="AZ347" s="207"/>
      <c r="BA347" s="207"/>
      <c r="BB347" s="207"/>
      <c r="BC347" s="207"/>
      <c r="BD347" s="207"/>
      <c r="BE347" s="207"/>
      <c r="BF347" s="207"/>
      <c r="BG347" s="207"/>
      <c r="BH347" s="207"/>
      <c r="BI347" s="207"/>
      <c r="BJ347" s="207"/>
      <c r="BK347" s="207"/>
      <c r="BL347" s="207"/>
      <c r="BM347" s="207"/>
      <c r="BN347" s="207"/>
      <c r="BO347" s="207"/>
      <c r="BP347" s="207"/>
      <c r="BQ347" s="207"/>
      <c r="BR347" s="207"/>
      <c r="BS347" s="207"/>
      <c r="BT347" s="207"/>
      <c r="BU347" s="211"/>
      <c r="BV347" s="207"/>
      <c r="BW347" s="207"/>
      <c r="BX347" s="207"/>
      <c r="BY347" s="207"/>
      <c r="BZ347" s="207"/>
      <c r="CA347" s="207"/>
      <c r="CB347" s="207"/>
      <c r="CC347" s="207"/>
      <c r="CD347" s="207"/>
      <c r="CE347" s="207"/>
      <c r="CF347" s="207"/>
      <c r="CG347" s="207"/>
      <c r="CH347" s="207"/>
      <c r="CI347" s="207"/>
      <c r="CJ347" s="207"/>
      <c r="CK347" s="207"/>
      <c r="CL347" s="207"/>
      <c r="CM347" s="207"/>
    </row>
    <row r="348" spans="1:91" ht="12" customHeight="1" x14ac:dyDescent="0.25">
      <c r="A348" s="206"/>
      <c r="B348" s="207"/>
      <c r="C348" s="207"/>
      <c r="D348" s="207"/>
      <c r="E348" s="207"/>
      <c r="F348" s="207"/>
      <c r="G348" s="207"/>
      <c r="H348" s="207"/>
      <c r="I348" s="207"/>
      <c r="J348" s="207"/>
      <c r="K348" s="207"/>
      <c r="L348" s="207"/>
      <c r="M348" s="207"/>
      <c r="N348" s="207"/>
      <c r="O348" s="207"/>
      <c r="P348" s="207"/>
      <c r="Q348" s="207"/>
      <c r="R348" s="207"/>
      <c r="S348" s="207"/>
      <c r="T348" s="207"/>
      <c r="U348" s="207"/>
      <c r="V348" s="207"/>
      <c r="W348" s="207"/>
      <c r="X348" s="207"/>
      <c r="Y348" s="207"/>
      <c r="Z348" s="207"/>
      <c r="AA348" s="208"/>
      <c r="AB348" s="208"/>
      <c r="AC348" s="209"/>
      <c r="AD348" s="209"/>
      <c r="AE348" s="209"/>
      <c r="AF348" s="209"/>
      <c r="AG348" s="209"/>
      <c r="AH348" s="209"/>
      <c r="AI348" s="209"/>
      <c r="AJ348" s="209"/>
      <c r="AK348" s="207"/>
      <c r="AL348" s="207"/>
      <c r="AM348" s="207"/>
      <c r="AN348" s="207"/>
      <c r="AO348" s="207"/>
      <c r="AP348" s="207"/>
      <c r="AQ348" s="207"/>
      <c r="AR348" s="207"/>
      <c r="AS348" s="207"/>
      <c r="AT348" s="207"/>
      <c r="AU348" s="207"/>
      <c r="AV348" s="207"/>
      <c r="AW348" s="207"/>
      <c r="AX348" s="207"/>
      <c r="AY348" s="207"/>
      <c r="AZ348" s="207"/>
      <c r="BA348" s="207"/>
      <c r="BB348" s="207"/>
      <c r="BC348" s="207"/>
      <c r="BD348" s="207"/>
      <c r="BE348" s="207"/>
      <c r="BF348" s="207"/>
      <c r="BG348" s="207"/>
      <c r="BH348" s="207"/>
      <c r="BI348" s="207"/>
      <c r="BJ348" s="207"/>
      <c r="BK348" s="207"/>
      <c r="BL348" s="207"/>
      <c r="BM348" s="207"/>
      <c r="BN348" s="207"/>
      <c r="BO348" s="207"/>
      <c r="BP348" s="207"/>
      <c r="BQ348" s="207"/>
      <c r="BR348" s="207"/>
      <c r="BS348" s="207"/>
      <c r="BT348" s="207"/>
      <c r="BU348" s="211"/>
      <c r="BV348" s="207"/>
      <c r="BW348" s="207"/>
      <c r="BX348" s="207"/>
      <c r="BY348" s="207"/>
      <c r="BZ348" s="207"/>
      <c r="CA348" s="207"/>
      <c r="CB348" s="207"/>
      <c r="CC348" s="207"/>
      <c r="CD348" s="207"/>
      <c r="CE348" s="207"/>
      <c r="CF348" s="207"/>
      <c r="CG348" s="207"/>
      <c r="CH348" s="207"/>
      <c r="CI348" s="207"/>
      <c r="CJ348" s="207"/>
      <c r="CK348" s="207"/>
      <c r="CL348" s="207"/>
      <c r="CM348" s="207"/>
    </row>
    <row r="349" spans="1:91" ht="12" customHeight="1" x14ac:dyDescent="0.25">
      <c r="A349" s="206"/>
      <c r="B349" s="207"/>
      <c r="C349" s="207"/>
      <c r="D349" s="207"/>
      <c r="E349" s="207"/>
      <c r="F349" s="207"/>
      <c r="G349" s="207"/>
      <c r="H349" s="207"/>
      <c r="I349" s="207"/>
      <c r="J349" s="207"/>
      <c r="K349" s="207"/>
      <c r="L349" s="207"/>
      <c r="M349" s="207"/>
      <c r="N349" s="207"/>
      <c r="O349" s="207"/>
      <c r="P349" s="207"/>
      <c r="Q349" s="207"/>
      <c r="R349" s="207"/>
      <c r="S349" s="207"/>
      <c r="T349" s="207"/>
      <c r="U349" s="207"/>
      <c r="V349" s="207"/>
      <c r="W349" s="207"/>
      <c r="X349" s="207"/>
      <c r="Y349" s="207"/>
      <c r="Z349" s="207"/>
      <c r="AA349" s="208"/>
      <c r="AB349" s="208"/>
      <c r="AC349" s="209"/>
      <c r="AD349" s="209"/>
      <c r="AE349" s="209"/>
      <c r="AF349" s="209"/>
      <c r="AG349" s="209"/>
      <c r="AH349" s="209"/>
      <c r="AI349" s="209"/>
      <c r="AJ349" s="209"/>
      <c r="AK349" s="207"/>
      <c r="AL349" s="207"/>
      <c r="AM349" s="207"/>
      <c r="AN349" s="207"/>
      <c r="AO349" s="207"/>
      <c r="AP349" s="207"/>
      <c r="AQ349" s="207"/>
      <c r="AR349" s="207"/>
      <c r="AS349" s="207"/>
      <c r="AT349" s="207"/>
      <c r="AU349" s="207"/>
      <c r="AV349" s="207"/>
      <c r="AW349" s="207"/>
      <c r="AX349" s="207"/>
      <c r="AY349" s="207"/>
      <c r="AZ349" s="207"/>
      <c r="BA349" s="207"/>
      <c r="BB349" s="207"/>
      <c r="BC349" s="207"/>
      <c r="BD349" s="207"/>
      <c r="BE349" s="207"/>
      <c r="BF349" s="207"/>
      <c r="BG349" s="207"/>
      <c r="BH349" s="207"/>
      <c r="BI349" s="207"/>
      <c r="BJ349" s="207"/>
      <c r="BK349" s="207"/>
      <c r="BL349" s="207"/>
      <c r="BM349" s="207"/>
      <c r="BN349" s="207"/>
      <c r="BO349" s="207"/>
      <c r="BP349" s="207"/>
      <c r="BQ349" s="207"/>
      <c r="BR349" s="207"/>
      <c r="BS349" s="207"/>
      <c r="BT349" s="207"/>
      <c r="BU349" s="211"/>
      <c r="BV349" s="207"/>
      <c r="BW349" s="207"/>
      <c r="BX349" s="207"/>
      <c r="BY349" s="207"/>
      <c r="BZ349" s="207"/>
      <c r="CA349" s="207"/>
      <c r="CB349" s="207"/>
      <c r="CC349" s="207"/>
      <c r="CD349" s="207"/>
      <c r="CE349" s="207"/>
      <c r="CF349" s="207"/>
      <c r="CG349" s="207"/>
      <c r="CH349" s="207"/>
      <c r="CI349" s="207"/>
      <c r="CJ349" s="207"/>
      <c r="CK349" s="207"/>
      <c r="CL349" s="207"/>
      <c r="CM349" s="207"/>
    </row>
    <row r="350" spans="1:91" ht="12" customHeight="1" x14ac:dyDescent="0.25">
      <c r="A350" s="206"/>
      <c r="B350" s="207"/>
      <c r="C350" s="207"/>
      <c r="D350" s="207"/>
      <c r="E350" s="207"/>
      <c r="F350" s="207"/>
      <c r="G350" s="207"/>
      <c r="H350" s="207"/>
      <c r="I350" s="207"/>
      <c r="J350" s="207"/>
      <c r="K350" s="207"/>
      <c r="L350" s="207"/>
      <c r="M350" s="207"/>
      <c r="N350" s="207"/>
      <c r="O350" s="207"/>
      <c r="P350" s="207"/>
      <c r="Q350" s="207"/>
      <c r="R350" s="207"/>
      <c r="S350" s="207"/>
      <c r="T350" s="207"/>
      <c r="U350" s="207"/>
      <c r="V350" s="207"/>
      <c r="W350" s="207"/>
      <c r="X350" s="207"/>
      <c r="Y350" s="207"/>
      <c r="Z350" s="207"/>
      <c r="AA350" s="208"/>
      <c r="AB350" s="208"/>
      <c r="AC350" s="209"/>
      <c r="AD350" s="209"/>
      <c r="AE350" s="209"/>
      <c r="AF350" s="209"/>
      <c r="AG350" s="209"/>
      <c r="AH350" s="209"/>
      <c r="AI350" s="209"/>
      <c r="AJ350" s="209"/>
      <c r="AK350" s="207"/>
      <c r="AL350" s="207"/>
      <c r="AM350" s="207"/>
      <c r="AN350" s="207"/>
      <c r="AO350" s="207"/>
      <c r="AP350" s="207"/>
      <c r="AQ350" s="207"/>
      <c r="AR350" s="207"/>
      <c r="AS350" s="207"/>
      <c r="AT350" s="207"/>
      <c r="AU350" s="207"/>
      <c r="AV350" s="207"/>
      <c r="AW350" s="207"/>
      <c r="AX350" s="207"/>
      <c r="AY350" s="207"/>
      <c r="AZ350" s="207"/>
      <c r="BA350" s="207"/>
      <c r="BB350" s="207"/>
      <c r="BC350" s="207"/>
      <c r="BD350" s="207"/>
      <c r="BE350" s="207"/>
      <c r="BF350" s="207"/>
      <c r="BG350" s="207"/>
      <c r="BH350" s="207"/>
      <c r="BI350" s="207"/>
      <c r="BJ350" s="207"/>
      <c r="BK350" s="207"/>
      <c r="BL350" s="207"/>
      <c r="BM350" s="207"/>
      <c r="BN350" s="207"/>
      <c r="BO350" s="207"/>
      <c r="BP350" s="207"/>
      <c r="BQ350" s="207"/>
      <c r="BR350" s="207"/>
      <c r="BS350" s="207"/>
      <c r="BT350" s="207"/>
      <c r="BU350" s="211"/>
      <c r="BV350" s="207"/>
      <c r="BW350" s="207"/>
      <c r="BX350" s="207"/>
      <c r="BY350" s="207"/>
      <c r="BZ350" s="207"/>
      <c r="CA350" s="207"/>
      <c r="CB350" s="207"/>
      <c r="CC350" s="207"/>
      <c r="CD350" s="207"/>
      <c r="CE350" s="207"/>
      <c r="CF350" s="207"/>
      <c r="CG350" s="207"/>
      <c r="CH350" s="207"/>
      <c r="CI350" s="207"/>
      <c r="CJ350" s="207"/>
      <c r="CK350" s="207"/>
      <c r="CL350" s="207"/>
      <c r="CM350" s="207"/>
    </row>
    <row r="351" spans="1:91" ht="12" customHeight="1" x14ac:dyDescent="0.25">
      <c r="A351" s="206"/>
      <c r="B351" s="207"/>
      <c r="C351" s="207"/>
      <c r="D351" s="207"/>
      <c r="E351" s="207"/>
      <c r="F351" s="207"/>
      <c r="G351" s="207"/>
      <c r="H351" s="207"/>
      <c r="I351" s="207"/>
      <c r="J351" s="207"/>
      <c r="K351" s="207"/>
      <c r="L351" s="207"/>
      <c r="M351" s="207"/>
      <c r="N351" s="207"/>
      <c r="O351" s="207"/>
      <c r="P351" s="207"/>
      <c r="Q351" s="207"/>
      <c r="R351" s="207"/>
      <c r="S351" s="207"/>
      <c r="T351" s="207"/>
      <c r="U351" s="207"/>
      <c r="V351" s="207"/>
      <c r="W351" s="207"/>
      <c r="X351" s="207"/>
      <c r="Y351" s="207"/>
      <c r="Z351" s="207"/>
      <c r="AA351" s="208"/>
      <c r="AB351" s="208"/>
      <c r="AC351" s="209"/>
      <c r="AD351" s="209"/>
      <c r="AE351" s="209"/>
      <c r="AF351" s="209"/>
      <c r="AG351" s="209"/>
      <c r="AH351" s="209"/>
      <c r="AI351" s="209"/>
      <c r="AJ351" s="209"/>
      <c r="AK351" s="207"/>
      <c r="AL351" s="207"/>
      <c r="AM351" s="207"/>
      <c r="AN351" s="207"/>
      <c r="AO351" s="207"/>
      <c r="AP351" s="207"/>
      <c r="AQ351" s="207"/>
      <c r="AR351" s="207"/>
      <c r="AS351" s="207"/>
      <c r="AT351" s="207"/>
      <c r="AU351" s="207"/>
      <c r="AV351" s="207"/>
      <c r="AW351" s="207"/>
      <c r="AX351" s="207"/>
      <c r="AY351" s="207"/>
      <c r="AZ351" s="207"/>
      <c r="BA351" s="207"/>
      <c r="BB351" s="207"/>
      <c r="BC351" s="207"/>
      <c r="BD351" s="207"/>
      <c r="BE351" s="207"/>
      <c r="BF351" s="207"/>
      <c r="BG351" s="207"/>
      <c r="BH351" s="207"/>
      <c r="BI351" s="207"/>
      <c r="BJ351" s="207"/>
      <c r="BK351" s="207"/>
      <c r="BL351" s="207"/>
      <c r="BM351" s="207"/>
      <c r="BN351" s="207"/>
      <c r="BO351" s="207"/>
      <c r="BP351" s="207"/>
      <c r="BQ351" s="207"/>
      <c r="BR351" s="207"/>
      <c r="BS351" s="207"/>
      <c r="BT351" s="207"/>
      <c r="BU351" s="211"/>
      <c r="BV351" s="207"/>
      <c r="BW351" s="207"/>
      <c r="BX351" s="207"/>
      <c r="BY351" s="207"/>
      <c r="BZ351" s="207"/>
      <c r="CA351" s="207"/>
      <c r="CB351" s="207"/>
      <c r="CC351" s="207"/>
      <c r="CD351" s="207"/>
      <c r="CE351" s="207"/>
      <c r="CF351" s="207"/>
      <c r="CG351" s="207"/>
      <c r="CH351" s="207"/>
      <c r="CI351" s="207"/>
      <c r="CJ351" s="207"/>
      <c r="CK351" s="207"/>
      <c r="CL351" s="207"/>
      <c r="CM351" s="207"/>
    </row>
    <row r="352" spans="1:91" ht="12" customHeight="1" x14ac:dyDescent="0.25">
      <c r="A352" s="206"/>
      <c r="B352" s="207"/>
      <c r="C352" s="207"/>
      <c r="D352" s="207"/>
      <c r="E352" s="207"/>
      <c r="F352" s="207"/>
      <c r="G352" s="207"/>
      <c r="H352" s="207"/>
      <c r="I352" s="207"/>
      <c r="J352" s="207"/>
      <c r="K352" s="207"/>
      <c r="L352" s="207"/>
      <c r="M352" s="207"/>
      <c r="N352" s="207"/>
      <c r="O352" s="207"/>
      <c r="P352" s="207"/>
      <c r="Q352" s="207"/>
      <c r="R352" s="207"/>
      <c r="S352" s="207"/>
      <c r="T352" s="207"/>
      <c r="U352" s="207"/>
      <c r="V352" s="207"/>
      <c r="W352" s="207"/>
      <c r="X352" s="207"/>
      <c r="Y352" s="207"/>
      <c r="Z352" s="207"/>
      <c r="AA352" s="208"/>
      <c r="AB352" s="208"/>
      <c r="AC352" s="209"/>
      <c r="AD352" s="209"/>
      <c r="AE352" s="209"/>
      <c r="AF352" s="209"/>
      <c r="AG352" s="209"/>
      <c r="AH352" s="209"/>
      <c r="AI352" s="209"/>
      <c r="AJ352" s="209"/>
      <c r="AK352" s="207"/>
      <c r="AL352" s="207"/>
      <c r="AM352" s="207"/>
      <c r="AN352" s="207"/>
      <c r="AO352" s="207"/>
      <c r="AP352" s="207"/>
      <c r="AQ352" s="207"/>
      <c r="AR352" s="207"/>
      <c r="AS352" s="207"/>
      <c r="AT352" s="207"/>
      <c r="AU352" s="207"/>
      <c r="AV352" s="207"/>
      <c r="AW352" s="207"/>
      <c r="AX352" s="207"/>
      <c r="AY352" s="207"/>
      <c r="AZ352" s="207"/>
      <c r="BA352" s="207"/>
      <c r="BB352" s="207"/>
      <c r="BC352" s="207"/>
      <c r="BD352" s="207"/>
      <c r="BE352" s="207"/>
      <c r="BF352" s="207"/>
      <c r="BG352" s="207"/>
      <c r="BH352" s="207"/>
      <c r="BI352" s="207"/>
      <c r="BJ352" s="207"/>
      <c r="BK352" s="207"/>
      <c r="BL352" s="207"/>
      <c r="BM352" s="207"/>
      <c r="BN352" s="207"/>
      <c r="BO352" s="207"/>
      <c r="BP352" s="207"/>
      <c r="BQ352" s="207"/>
      <c r="BR352" s="207"/>
      <c r="BS352" s="207"/>
      <c r="BT352" s="207"/>
      <c r="BU352" s="211"/>
      <c r="BV352" s="207"/>
      <c r="BW352" s="207"/>
      <c r="BX352" s="207"/>
      <c r="BY352" s="207"/>
      <c r="BZ352" s="207"/>
      <c r="CA352" s="207"/>
      <c r="CB352" s="207"/>
      <c r="CC352" s="207"/>
      <c r="CD352" s="207"/>
      <c r="CE352" s="207"/>
      <c r="CF352" s="207"/>
      <c r="CG352" s="207"/>
      <c r="CH352" s="207"/>
      <c r="CI352" s="207"/>
      <c r="CJ352" s="207"/>
      <c r="CK352" s="207"/>
      <c r="CL352" s="207"/>
      <c r="CM352" s="207"/>
    </row>
    <row r="353" spans="1:91" ht="12" customHeight="1" x14ac:dyDescent="0.25">
      <c r="A353" s="206"/>
      <c r="B353" s="207"/>
      <c r="C353" s="207"/>
      <c r="D353" s="207"/>
      <c r="E353" s="207"/>
      <c r="F353" s="207"/>
      <c r="G353" s="207"/>
      <c r="H353" s="207"/>
      <c r="I353" s="207"/>
      <c r="J353" s="207"/>
      <c r="K353" s="207"/>
      <c r="L353" s="207"/>
      <c r="M353" s="207"/>
      <c r="N353" s="207"/>
      <c r="O353" s="207"/>
      <c r="P353" s="207"/>
      <c r="Q353" s="207"/>
      <c r="R353" s="207"/>
      <c r="S353" s="207"/>
      <c r="T353" s="207"/>
      <c r="U353" s="207"/>
      <c r="V353" s="207"/>
      <c r="W353" s="207"/>
      <c r="X353" s="207"/>
      <c r="Y353" s="207"/>
      <c r="Z353" s="207"/>
      <c r="AA353" s="208"/>
      <c r="AB353" s="208"/>
      <c r="AC353" s="209"/>
      <c r="AD353" s="209"/>
      <c r="AE353" s="209"/>
      <c r="AF353" s="209"/>
      <c r="AG353" s="209"/>
      <c r="AH353" s="209"/>
      <c r="AI353" s="209"/>
      <c r="AJ353" s="209"/>
      <c r="AK353" s="207"/>
      <c r="AL353" s="207"/>
      <c r="AM353" s="207"/>
      <c r="AN353" s="207"/>
      <c r="AO353" s="207"/>
      <c r="AP353" s="207"/>
      <c r="AQ353" s="207"/>
      <c r="AR353" s="207"/>
      <c r="AS353" s="207"/>
      <c r="AT353" s="207"/>
      <c r="AU353" s="207"/>
      <c r="AV353" s="207"/>
      <c r="AW353" s="207"/>
      <c r="AX353" s="207"/>
      <c r="AY353" s="207"/>
      <c r="AZ353" s="207"/>
      <c r="BA353" s="207"/>
      <c r="BB353" s="207"/>
      <c r="BC353" s="207"/>
      <c r="BD353" s="207"/>
      <c r="BE353" s="207"/>
      <c r="BF353" s="207"/>
      <c r="BG353" s="207"/>
      <c r="BH353" s="207"/>
      <c r="BI353" s="207"/>
      <c r="BJ353" s="207"/>
      <c r="BK353" s="207"/>
      <c r="BL353" s="207"/>
      <c r="BM353" s="207"/>
      <c r="BN353" s="207"/>
      <c r="BO353" s="207"/>
      <c r="BP353" s="207"/>
      <c r="BQ353" s="207"/>
      <c r="BR353" s="207"/>
      <c r="BS353" s="207"/>
      <c r="BT353" s="207"/>
      <c r="BU353" s="211"/>
      <c r="BV353" s="207"/>
      <c r="BW353" s="207"/>
      <c r="BX353" s="207"/>
      <c r="BY353" s="207"/>
      <c r="BZ353" s="207"/>
      <c r="CA353" s="207"/>
      <c r="CB353" s="207"/>
      <c r="CC353" s="207"/>
      <c r="CD353" s="207"/>
      <c r="CE353" s="207"/>
      <c r="CF353" s="207"/>
      <c r="CG353" s="207"/>
      <c r="CH353" s="207"/>
      <c r="CI353" s="207"/>
      <c r="CJ353" s="207"/>
      <c r="CK353" s="207"/>
      <c r="CL353" s="207"/>
      <c r="CM353" s="207"/>
    </row>
    <row r="354" spans="1:91" ht="12" customHeight="1" x14ac:dyDescent="0.25">
      <c r="A354" s="206"/>
      <c r="B354" s="207"/>
      <c r="C354" s="207"/>
      <c r="D354" s="207"/>
      <c r="E354" s="207"/>
      <c r="F354" s="207"/>
      <c r="G354" s="207"/>
      <c r="H354" s="207"/>
      <c r="I354" s="207"/>
      <c r="J354" s="207"/>
      <c r="K354" s="207"/>
      <c r="L354" s="207"/>
      <c r="M354" s="207"/>
      <c r="N354" s="207"/>
      <c r="O354" s="207"/>
      <c r="P354" s="207"/>
      <c r="Q354" s="207"/>
      <c r="R354" s="207"/>
      <c r="S354" s="207"/>
      <c r="T354" s="207"/>
      <c r="U354" s="207"/>
      <c r="V354" s="207"/>
      <c r="W354" s="207"/>
      <c r="X354" s="207"/>
      <c r="Y354" s="207"/>
      <c r="Z354" s="207"/>
      <c r="AA354" s="208"/>
      <c r="AB354" s="208"/>
      <c r="AC354" s="209"/>
      <c r="AD354" s="209"/>
      <c r="AE354" s="209"/>
      <c r="AF354" s="209"/>
      <c r="AG354" s="209"/>
      <c r="AH354" s="209"/>
      <c r="AI354" s="209"/>
      <c r="AJ354" s="209"/>
      <c r="AK354" s="207"/>
      <c r="AL354" s="207"/>
      <c r="AM354" s="207"/>
      <c r="AN354" s="207"/>
      <c r="AO354" s="207"/>
      <c r="AP354" s="207"/>
      <c r="AQ354" s="207"/>
      <c r="AR354" s="207"/>
      <c r="AS354" s="207"/>
      <c r="AT354" s="207"/>
      <c r="AU354" s="207"/>
      <c r="AV354" s="207"/>
      <c r="AW354" s="207"/>
      <c r="AX354" s="207"/>
      <c r="AY354" s="207"/>
      <c r="AZ354" s="207"/>
      <c r="BA354" s="207"/>
      <c r="BB354" s="207"/>
      <c r="BC354" s="207"/>
      <c r="BD354" s="207"/>
      <c r="BE354" s="207"/>
      <c r="BF354" s="207"/>
      <c r="BG354" s="207"/>
      <c r="BH354" s="207"/>
      <c r="BI354" s="207"/>
      <c r="BJ354" s="207"/>
      <c r="BK354" s="207"/>
      <c r="BL354" s="207"/>
      <c r="BM354" s="207"/>
      <c r="BN354" s="207"/>
      <c r="BO354" s="207"/>
      <c r="BP354" s="207"/>
      <c r="BQ354" s="207"/>
      <c r="BR354" s="207"/>
      <c r="BS354" s="207"/>
      <c r="BT354" s="207"/>
      <c r="BU354" s="211"/>
      <c r="BV354" s="207"/>
      <c r="BW354" s="207"/>
      <c r="BX354" s="207"/>
      <c r="BY354" s="207"/>
      <c r="BZ354" s="207"/>
      <c r="CA354" s="207"/>
      <c r="CB354" s="207"/>
      <c r="CC354" s="207"/>
      <c r="CD354" s="207"/>
      <c r="CE354" s="207"/>
      <c r="CF354" s="207"/>
      <c r="CG354" s="207"/>
      <c r="CH354" s="207"/>
      <c r="CI354" s="207"/>
      <c r="CJ354" s="207"/>
      <c r="CK354" s="207"/>
      <c r="CL354" s="207"/>
      <c r="CM354" s="207"/>
    </row>
    <row r="355" spans="1:91" ht="12" customHeight="1" x14ac:dyDescent="0.25">
      <c r="A355" s="206"/>
      <c r="B355" s="207"/>
      <c r="C355" s="207"/>
      <c r="D355" s="207"/>
      <c r="E355" s="207"/>
      <c r="F355" s="207"/>
      <c r="G355" s="207"/>
      <c r="H355" s="207"/>
      <c r="I355" s="207"/>
      <c r="J355" s="207"/>
      <c r="K355" s="207"/>
      <c r="L355" s="207"/>
      <c r="M355" s="207"/>
      <c r="N355" s="207"/>
      <c r="O355" s="207"/>
      <c r="P355" s="207"/>
      <c r="Q355" s="207"/>
      <c r="R355" s="207"/>
      <c r="S355" s="207"/>
      <c r="T355" s="207"/>
      <c r="U355" s="207"/>
      <c r="V355" s="207"/>
      <c r="W355" s="207"/>
      <c r="X355" s="207"/>
      <c r="Y355" s="207"/>
      <c r="Z355" s="207"/>
      <c r="AA355" s="208"/>
      <c r="AB355" s="208"/>
      <c r="AC355" s="209"/>
      <c r="AD355" s="209"/>
      <c r="AE355" s="209"/>
      <c r="AF355" s="209"/>
      <c r="AG355" s="209"/>
      <c r="AH355" s="209"/>
      <c r="AI355" s="209"/>
      <c r="AJ355" s="209"/>
      <c r="AK355" s="207"/>
      <c r="AL355" s="207"/>
      <c r="AM355" s="207"/>
      <c r="AN355" s="207"/>
      <c r="AO355" s="207"/>
      <c r="AP355" s="207"/>
      <c r="AQ355" s="207"/>
      <c r="AR355" s="207"/>
      <c r="AS355" s="207"/>
      <c r="AT355" s="207"/>
      <c r="AU355" s="207"/>
      <c r="AV355" s="207"/>
      <c r="AW355" s="207"/>
      <c r="AX355" s="207"/>
      <c r="AY355" s="207"/>
      <c r="AZ355" s="207"/>
      <c r="BA355" s="207"/>
      <c r="BB355" s="207"/>
      <c r="BC355" s="207"/>
      <c r="BD355" s="207"/>
      <c r="BE355" s="207"/>
      <c r="BF355" s="207"/>
      <c r="BG355" s="207"/>
      <c r="BH355" s="207"/>
      <c r="BI355" s="207"/>
      <c r="BJ355" s="207"/>
      <c r="BK355" s="207"/>
      <c r="BL355" s="207"/>
      <c r="BM355" s="207"/>
      <c r="BN355" s="207"/>
      <c r="BO355" s="207"/>
      <c r="BP355" s="207"/>
      <c r="BQ355" s="207"/>
      <c r="BR355" s="207"/>
      <c r="BS355" s="207"/>
      <c r="BT355" s="207"/>
      <c r="BU355" s="211"/>
      <c r="BV355" s="207"/>
      <c r="BW355" s="207"/>
      <c r="BX355" s="207"/>
      <c r="BY355" s="207"/>
      <c r="BZ355" s="207"/>
      <c r="CA355" s="207"/>
      <c r="CB355" s="207"/>
      <c r="CC355" s="207"/>
      <c r="CD355" s="207"/>
      <c r="CE355" s="207"/>
      <c r="CF355" s="207"/>
      <c r="CG355" s="207"/>
      <c r="CH355" s="207"/>
      <c r="CI355" s="207"/>
      <c r="CJ355" s="207"/>
      <c r="CK355" s="207"/>
      <c r="CL355" s="207"/>
      <c r="CM355" s="207"/>
    </row>
    <row r="356" spans="1:91" ht="12" customHeight="1" x14ac:dyDescent="0.25">
      <c r="A356" s="206"/>
      <c r="B356" s="207"/>
      <c r="C356" s="207"/>
      <c r="D356" s="207"/>
      <c r="E356" s="207"/>
      <c r="F356" s="207"/>
      <c r="G356" s="207"/>
      <c r="H356" s="207"/>
      <c r="I356" s="207"/>
      <c r="J356" s="207"/>
      <c r="K356" s="207"/>
      <c r="L356" s="207"/>
      <c r="M356" s="207"/>
      <c r="N356" s="207"/>
      <c r="O356" s="207"/>
      <c r="P356" s="207"/>
      <c r="Q356" s="207"/>
      <c r="R356" s="207"/>
      <c r="S356" s="207"/>
      <c r="T356" s="207"/>
      <c r="U356" s="207"/>
      <c r="V356" s="207"/>
      <c r="W356" s="207"/>
      <c r="X356" s="207"/>
      <c r="Y356" s="207"/>
      <c r="Z356" s="207"/>
      <c r="AA356" s="208"/>
      <c r="AB356" s="208"/>
      <c r="AC356" s="209"/>
      <c r="AD356" s="209"/>
      <c r="AE356" s="209"/>
      <c r="AF356" s="209"/>
      <c r="AG356" s="209"/>
      <c r="AH356" s="209"/>
      <c r="AI356" s="209"/>
      <c r="AJ356" s="209"/>
      <c r="AK356" s="207"/>
      <c r="AL356" s="207"/>
      <c r="AM356" s="207"/>
      <c r="AN356" s="207"/>
      <c r="AO356" s="207"/>
      <c r="AP356" s="207"/>
      <c r="AQ356" s="207"/>
      <c r="AR356" s="207"/>
      <c r="AS356" s="207"/>
      <c r="AT356" s="207"/>
      <c r="AU356" s="207"/>
      <c r="AV356" s="207"/>
      <c r="AW356" s="207"/>
      <c r="AX356" s="207"/>
      <c r="AY356" s="207"/>
      <c r="AZ356" s="207"/>
      <c r="BA356" s="207"/>
      <c r="BB356" s="207"/>
      <c r="BC356" s="207"/>
      <c r="BD356" s="207"/>
      <c r="BE356" s="207"/>
      <c r="BF356" s="207"/>
      <c r="BG356" s="207"/>
      <c r="BH356" s="207"/>
      <c r="BI356" s="207"/>
      <c r="BJ356" s="207"/>
      <c r="BK356" s="207"/>
      <c r="BL356" s="207"/>
      <c r="BM356" s="207"/>
      <c r="BN356" s="207"/>
      <c r="BO356" s="207"/>
      <c r="BP356" s="207"/>
      <c r="BQ356" s="207"/>
      <c r="BR356" s="207"/>
      <c r="BS356" s="207"/>
      <c r="BT356" s="207"/>
      <c r="BU356" s="211"/>
      <c r="BV356" s="207"/>
      <c r="BW356" s="207"/>
      <c r="BX356" s="207"/>
      <c r="BY356" s="207"/>
      <c r="BZ356" s="207"/>
      <c r="CA356" s="207"/>
      <c r="CB356" s="207"/>
      <c r="CC356" s="207"/>
      <c r="CD356" s="207"/>
      <c r="CE356" s="207"/>
      <c r="CF356" s="207"/>
      <c r="CG356" s="207"/>
      <c r="CH356" s="207"/>
      <c r="CI356" s="207"/>
      <c r="CJ356" s="207"/>
      <c r="CK356" s="207"/>
      <c r="CL356" s="207"/>
      <c r="CM356" s="207"/>
    </row>
    <row r="357" spans="1:91" ht="12" customHeight="1" x14ac:dyDescent="0.25">
      <c r="A357" s="206"/>
      <c r="B357" s="207"/>
      <c r="C357" s="207"/>
      <c r="D357" s="207"/>
      <c r="E357" s="207"/>
      <c r="F357" s="207"/>
      <c r="G357" s="207"/>
      <c r="H357" s="207"/>
      <c r="I357" s="207"/>
      <c r="J357" s="207"/>
      <c r="K357" s="207"/>
      <c r="L357" s="207"/>
      <c r="M357" s="207"/>
      <c r="N357" s="207"/>
      <c r="O357" s="207"/>
      <c r="P357" s="207"/>
      <c r="Q357" s="207"/>
      <c r="R357" s="207"/>
      <c r="S357" s="207"/>
      <c r="T357" s="207"/>
      <c r="U357" s="207"/>
      <c r="V357" s="207"/>
      <c r="W357" s="207"/>
      <c r="X357" s="207"/>
      <c r="Y357" s="207"/>
      <c r="Z357" s="207"/>
      <c r="AA357" s="208"/>
      <c r="AB357" s="208"/>
      <c r="AC357" s="209"/>
      <c r="AD357" s="209"/>
      <c r="AE357" s="209"/>
      <c r="AF357" s="209"/>
      <c r="AG357" s="209"/>
      <c r="AH357" s="209"/>
      <c r="AI357" s="209"/>
      <c r="AJ357" s="209"/>
      <c r="AK357" s="207"/>
      <c r="AL357" s="207"/>
      <c r="AM357" s="207"/>
      <c r="AN357" s="207"/>
      <c r="AO357" s="207"/>
      <c r="AP357" s="207"/>
      <c r="AQ357" s="207"/>
      <c r="AR357" s="207"/>
      <c r="AS357" s="207"/>
      <c r="AT357" s="207"/>
      <c r="AU357" s="207"/>
      <c r="AV357" s="207"/>
      <c r="AW357" s="207"/>
      <c r="AX357" s="207"/>
      <c r="AY357" s="207"/>
      <c r="AZ357" s="207"/>
      <c r="BA357" s="207"/>
      <c r="BB357" s="207"/>
      <c r="BC357" s="207"/>
      <c r="BD357" s="207"/>
      <c r="BE357" s="207"/>
      <c r="BF357" s="207"/>
      <c r="BG357" s="207"/>
      <c r="BH357" s="207"/>
      <c r="BI357" s="207"/>
      <c r="BJ357" s="207"/>
      <c r="BK357" s="207"/>
      <c r="BL357" s="207"/>
      <c r="BM357" s="207"/>
      <c r="BN357" s="207"/>
      <c r="BO357" s="207"/>
      <c r="BP357" s="207"/>
      <c r="BQ357" s="207"/>
      <c r="BR357" s="207"/>
      <c r="BS357" s="207"/>
      <c r="BT357" s="207"/>
      <c r="BU357" s="211"/>
      <c r="BV357" s="207"/>
      <c r="BW357" s="207"/>
      <c r="BX357" s="207"/>
      <c r="BY357" s="207"/>
      <c r="BZ357" s="207"/>
      <c r="CA357" s="207"/>
      <c r="CB357" s="207"/>
      <c r="CC357" s="207"/>
      <c r="CD357" s="207"/>
      <c r="CE357" s="207"/>
      <c r="CF357" s="207"/>
      <c r="CG357" s="207"/>
      <c r="CH357" s="207"/>
      <c r="CI357" s="207"/>
      <c r="CJ357" s="207"/>
      <c r="CK357" s="207"/>
      <c r="CL357" s="207"/>
      <c r="CM357" s="207"/>
    </row>
    <row r="358" spans="1:91" ht="12" customHeight="1" x14ac:dyDescent="0.25">
      <c r="A358" s="206"/>
      <c r="B358" s="207"/>
      <c r="C358" s="207"/>
      <c r="D358" s="207"/>
      <c r="E358" s="207"/>
      <c r="F358" s="207"/>
      <c r="G358" s="207"/>
      <c r="H358" s="207"/>
      <c r="I358" s="207"/>
      <c r="J358" s="207"/>
      <c r="K358" s="207"/>
      <c r="L358" s="207"/>
      <c r="M358" s="207"/>
      <c r="N358" s="207"/>
      <c r="O358" s="207"/>
      <c r="P358" s="207"/>
      <c r="Q358" s="207"/>
      <c r="R358" s="207"/>
      <c r="S358" s="207"/>
      <c r="T358" s="207"/>
      <c r="U358" s="207"/>
      <c r="V358" s="207"/>
      <c r="W358" s="207"/>
      <c r="X358" s="207"/>
      <c r="Y358" s="207"/>
      <c r="Z358" s="207"/>
      <c r="AA358" s="208"/>
      <c r="AB358" s="208"/>
      <c r="AC358" s="209"/>
      <c r="AD358" s="209"/>
      <c r="AE358" s="209"/>
      <c r="AF358" s="209"/>
      <c r="AG358" s="209"/>
      <c r="AH358" s="209"/>
      <c r="AI358" s="209"/>
      <c r="AJ358" s="209"/>
      <c r="AK358" s="207"/>
      <c r="AL358" s="207"/>
      <c r="AM358" s="207"/>
      <c r="AN358" s="207"/>
      <c r="AO358" s="207"/>
      <c r="AP358" s="207"/>
      <c r="AQ358" s="207"/>
      <c r="AR358" s="207"/>
      <c r="AS358" s="207"/>
      <c r="AT358" s="207"/>
      <c r="AU358" s="207"/>
      <c r="AV358" s="207"/>
      <c r="AW358" s="207"/>
      <c r="AX358" s="207"/>
      <c r="AY358" s="207"/>
      <c r="AZ358" s="207"/>
      <c r="BA358" s="207"/>
      <c r="BB358" s="207"/>
      <c r="BC358" s="207"/>
      <c r="BD358" s="207"/>
      <c r="BE358" s="207"/>
      <c r="BF358" s="207"/>
      <c r="BG358" s="207"/>
      <c r="BH358" s="207"/>
      <c r="BI358" s="207"/>
      <c r="BJ358" s="207"/>
      <c r="BK358" s="207"/>
      <c r="BL358" s="207"/>
      <c r="BM358" s="207"/>
      <c r="BN358" s="207"/>
      <c r="BO358" s="207"/>
      <c r="BP358" s="207"/>
      <c r="BQ358" s="207"/>
      <c r="BR358" s="207"/>
      <c r="BS358" s="207"/>
      <c r="BT358" s="207"/>
      <c r="BU358" s="211"/>
      <c r="BV358" s="207"/>
      <c r="BW358" s="207"/>
      <c r="BX358" s="207"/>
      <c r="BY358" s="207"/>
      <c r="BZ358" s="207"/>
      <c r="CA358" s="207"/>
      <c r="CB358" s="207"/>
      <c r="CC358" s="207"/>
      <c r="CD358" s="207"/>
      <c r="CE358" s="207"/>
      <c r="CF358" s="207"/>
      <c r="CG358" s="207"/>
      <c r="CH358" s="207"/>
      <c r="CI358" s="207"/>
      <c r="CJ358" s="207"/>
      <c r="CK358" s="207"/>
      <c r="CL358" s="207"/>
      <c r="CM358" s="207"/>
    </row>
    <row r="359" spans="1:91" ht="12" customHeight="1" x14ac:dyDescent="0.25">
      <c r="A359" s="206"/>
      <c r="B359" s="207"/>
      <c r="C359" s="207"/>
      <c r="D359" s="207"/>
      <c r="E359" s="207"/>
      <c r="F359" s="207"/>
      <c r="G359" s="207"/>
      <c r="H359" s="207"/>
      <c r="I359" s="207"/>
      <c r="J359" s="207"/>
      <c r="K359" s="207"/>
      <c r="L359" s="207"/>
      <c r="M359" s="207"/>
      <c r="N359" s="207"/>
      <c r="O359" s="207"/>
      <c r="P359" s="207"/>
      <c r="Q359" s="207"/>
      <c r="R359" s="207"/>
      <c r="S359" s="207"/>
      <c r="T359" s="207"/>
      <c r="U359" s="207"/>
      <c r="V359" s="207"/>
      <c r="W359" s="207"/>
      <c r="X359" s="207"/>
      <c r="Y359" s="207"/>
      <c r="Z359" s="207"/>
      <c r="AA359" s="208"/>
      <c r="AB359" s="208"/>
      <c r="AC359" s="209"/>
      <c r="AD359" s="209"/>
      <c r="AE359" s="209"/>
      <c r="AF359" s="209"/>
      <c r="AG359" s="209"/>
      <c r="AH359" s="209"/>
      <c r="AI359" s="209"/>
      <c r="AJ359" s="209"/>
      <c r="AK359" s="207"/>
      <c r="AL359" s="207"/>
      <c r="AM359" s="207"/>
      <c r="AN359" s="207"/>
      <c r="AO359" s="207"/>
      <c r="AP359" s="207"/>
      <c r="AQ359" s="207"/>
      <c r="AR359" s="207"/>
      <c r="AS359" s="207"/>
      <c r="AT359" s="207"/>
      <c r="AU359" s="207"/>
      <c r="AV359" s="207"/>
      <c r="AW359" s="207"/>
      <c r="AX359" s="207"/>
      <c r="AY359" s="207"/>
      <c r="AZ359" s="207"/>
      <c r="BA359" s="207"/>
      <c r="BB359" s="207"/>
      <c r="BC359" s="207"/>
      <c r="BD359" s="207"/>
      <c r="BE359" s="207"/>
      <c r="BF359" s="207"/>
      <c r="BG359" s="207"/>
      <c r="BH359" s="207"/>
      <c r="BI359" s="207"/>
      <c r="BJ359" s="207"/>
      <c r="BK359" s="207"/>
      <c r="BL359" s="207"/>
      <c r="BM359" s="207"/>
      <c r="BN359" s="207"/>
      <c r="BO359" s="207"/>
      <c r="BP359" s="207"/>
      <c r="BQ359" s="207"/>
      <c r="BR359" s="207"/>
      <c r="BS359" s="207"/>
      <c r="BT359" s="207"/>
      <c r="BU359" s="211"/>
      <c r="BV359" s="207"/>
      <c r="BW359" s="207"/>
      <c r="BX359" s="207"/>
      <c r="BY359" s="207"/>
      <c r="BZ359" s="207"/>
      <c r="CA359" s="207"/>
      <c r="CB359" s="207"/>
      <c r="CC359" s="207"/>
      <c r="CD359" s="207"/>
      <c r="CE359" s="207"/>
      <c r="CF359" s="207"/>
      <c r="CG359" s="207"/>
      <c r="CH359" s="207"/>
      <c r="CI359" s="207"/>
      <c r="CJ359" s="207"/>
      <c r="CK359" s="207"/>
      <c r="CL359" s="207"/>
      <c r="CM359" s="207"/>
    </row>
    <row r="360" spans="1:91" ht="12" customHeight="1" x14ac:dyDescent="0.25">
      <c r="A360" s="206"/>
      <c r="B360" s="207"/>
      <c r="C360" s="207"/>
      <c r="D360" s="207"/>
      <c r="E360" s="207"/>
      <c r="F360" s="207"/>
      <c r="G360" s="207"/>
      <c r="H360" s="207"/>
      <c r="I360" s="207"/>
      <c r="J360" s="207"/>
      <c r="K360" s="207"/>
      <c r="L360" s="207"/>
      <c r="M360" s="207"/>
      <c r="N360" s="207"/>
      <c r="O360" s="207"/>
      <c r="P360" s="207"/>
      <c r="Q360" s="207"/>
      <c r="R360" s="207"/>
      <c r="S360" s="207"/>
      <c r="T360" s="207"/>
      <c r="U360" s="207"/>
      <c r="V360" s="207"/>
      <c r="W360" s="207"/>
      <c r="X360" s="207"/>
      <c r="Y360" s="207"/>
      <c r="Z360" s="207"/>
      <c r="AA360" s="208"/>
      <c r="AB360" s="208"/>
      <c r="AC360" s="209"/>
      <c r="AD360" s="209"/>
      <c r="AE360" s="209"/>
      <c r="AF360" s="209"/>
      <c r="AG360" s="209"/>
      <c r="AH360" s="209"/>
      <c r="AI360" s="209"/>
      <c r="AJ360" s="209"/>
      <c r="AK360" s="207"/>
      <c r="AL360" s="207"/>
      <c r="AM360" s="207"/>
      <c r="AN360" s="207"/>
      <c r="AO360" s="207"/>
      <c r="AP360" s="207"/>
      <c r="AQ360" s="207"/>
      <c r="AR360" s="207"/>
      <c r="AS360" s="207"/>
      <c r="AT360" s="207"/>
      <c r="AU360" s="207"/>
      <c r="AV360" s="207"/>
      <c r="AW360" s="207"/>
      <c r="AX360" s="207"/>
      <c r="AY360" s="207"/>
      <c r="AZ360" s="207"/>
      <c r="BA360" s="207"/>
      <c r="BB360" s="207"/>
      <c r="BC360" s="207"/>
      <c r="BD360" s="207"/>
      <c r="BE360" s="207"/>
      <c r="BF360" s="207"/>
      <c r="BG360" s="207"/>
      <c r="BH360" s="207"/>
      <c r="BI360" s="207"/>
      <c r="BJ360" s="207"/>
      <c r="BK360" s="207"/>
      <c r="BL360" s="207"/>
      <c r="BM360" s="207"/>
      <c r="BN360" s="207"/>
      <c r="BO360" s="207"/>
      <c r="BP360" s="207"/>
      <c r="BQ360" s="207"/>
      <c r="BR360" s="207"/>
      <c r="BS360" s="207"/>
      <c r="BT360" s="207"/>
      <c r="BU360" s="211"/>
      <c r="BV360" s="207"/>
      <c r="BW360" s="207"/>
      <c r="BX360" s="207"/>
      <c r="BY360" s="207"/>
      <c r="BZ360" s="207"/>
      <c r="CA360" s="207"/>
      <c r="CB360" s="207"/>
      <c r="CC360" s="207"/>
      <c r="CD360" s="207"/>
      <c r="CE360" s="207"/>
      <c r="CF360" s="207"/>
      <c r="CG360" s="207"/>
      <c r="CH360" s="207"/>
      <c r="CI360" s="207"/>
      <c r="CJ360" s="207"/>
      <c r="CK360" s="207"/>
      <c r="CL360" s="207"/>
      <c r="CM360" s="207"/>
    </row>
    <row r="361" spans="1:91" ht="12" customHeight="1" x14ac:dyDescent="0.25">
      <c r="A361" s="206"/>
      <c r="B361" s="207"/>
      <c r="C361" s="207"/>
      <c r="D361" s="207"/>
      <c r="E361" s="207"/>
      <c r="F361" s="207"/>
      <c r="G361" s="207"/>
      <c r="H361" s="207"/>
      <c r="I361" s="207"/>
      <c r="J361" s="207"/>
      <c r="K361" s="207"/>
      <c r="L361" s="207"/>
      <c r="M361" s="207"/>
      <c r="N361" s="207"/>
      <c r="O361" s="207"/>
      <c r="P361" s="207"/>
      <c r="Q361" s="207"/>
      <c r="R361" s="207"/>
      <c r="S361" s="207"/>
      <c r="T361" s="207"/>
      <c r="U361" s="207"/>
      <c r="V361" s="207"/>
      <c r="W361" s="207"/>
      <c r="X361" s="207"/>
      <c r="Y361" s="207"/>
      <c r="Z361" s="207"/>
      <c r="AA361" s="208"/>
      <c r="AB361" s="208"/>
      <c r="AC361" s="209"/>
      <c r="AD361" s="209"/>
      <c r="AE361" s="209"/>
      <c r="AF361" s="209"/>
      <c r="AG361" s="209"/>
      <c r="AH361" s="209"/>
      <c r="AI361" s="209"/>
      <c r="AJ361" s="209"/>
      <c r="AK361" s="207"/>
      <c r="AL361" s="207"/>
      <c r="AM361" s="207"/>
      <c r="AN361" s="207"/>
      <c r="AO361" s="207"/>
      <c r="AP361" s="207"/>
      <c r="AQ361" s="207"/>
      <c r="AR361" s="207"/>
      <c r="AS361" s="207"/>
      <c r="AT361" s="207"/>
      <c r="AU361" s="207"/>
      <c r="AV361" s="207"/>
      <c r="AW361" s="207"/>
      <c r="AX361" s="207"/>
      <c r="AY361" s="207"/>
      <c r="AZ361" s="207"/>
      <c r="BA361" s="207"/>
      <c r="BB361" s="207"/>
      <c r="BC361" s="207"/>
      <c r="BD361" s="207"/>
      <c r="BE361" s="207"/>
      <c r="BF361" s="207"/>
      <c r="BG361" s="207"/>
      <c r="BH361" s="207"/>
      <c r="BI361" s="207"/>
      <c r="BJ361" s="207"/>
      <c r="BK361" s="207"/>
      <c r="BL361" s="207"/>
      <c r="BM361" s="207"/>
      <c r="BN361" s="207"/>
      <c r="BO361" s="207"/>
      <c r="BP361" s="207"/>
      <c r="BQ361" s="207"/>
      <c r="BR361" s="207"/>
      <c r="BS361" s="207"/>
      <c r="BT361" s="207"/>
      <c r="BU361" s="211"/>
      <c r="BV361" s="207"/>
      <c r="BW361" s="207"/>
      <c r="BX361" s="207"/>
      <c r="BY361" s="207"/>
      <c r="BZ361" s="207"/>
      <c r="CA361" s="207"/>
      <c r="CB361" s="207"/>
      <c r="CC361" s="207"/>
      <c r="CD361" s="207"/>
      <c r="CE361" s="207"/>
      <c r="CF361" s="207"/>
      <c r="CG361" s="207"/>
      <c r="CH361" s="207"/>
      <c r="CI361" s="207"/>
      <c r="CJ361" s="207"/>
      <c r="CK361" s="207"/>
      <c r="CL361" s="207"/>
      <c r="CM361" s="207"/>
    </row>
    <row r="362" spans="1:91" ht="12" customHeight="1" x14ac:dyDescent="0.25">
      <c r="A362" s="206"/>
      <c r="B362" s="207"/>
      <c r="C362" s="207"/>
      <c r="D362" s="207"/>
      <c r="E362" s="207"/>
      <c r="F362" s="207"/>
      <c r="G362" s="207"/>
      <c r="H362" s="207"/>
      <c r="I362" s="207"/>
      <c r="J362" s="207"/>
      <c r="K362" s="207"/>
      <c r="L362" s="207"/>
      <c r="M362" s="207"/>
      <c r="N362" s="207"/>
      <c r="O362" s="207"/>
      <c r="P362" s="207"/>
      <c r="Q362" s="207"/>
      <c r="R362" s="207"/>
      <c r="S362" s="207"/>
      <c r="T362" s="207"/>
      <c r="U362" s="207"/>
      <c r="V362" s="207"/>
      <c r="W362" s="207"/>
      <c r="X362" s="207"/>
      <c r="Y362" s="207"/>
      <c r="Z362" s="207"/>
      <c r="AA362" s="208"/>
      <c r="AB362" s="208"/>
      <c r="AC362" s="209"/>
      <c r="AD362" s="209"/>
      <c r="AE362" s="209"/>
      <c r="AF362" s="209"/>
      <c r="AG362" s="209"/>
      <c r="AH362" s="209"/>
      <c r="AI362" s="209"/>
      <c r="AJ362" s="209"/>
      <c r="AK362" s="207"/>
      <c r="AL362" s="207"/>
      <c r="AM362" s="207"/>
      <c r="AN362" s="207"/>
      <c r="AO362" s="207"/>
      <c r="AP362" s="207"/>
      <c r="AQ362" s="207"/>
      <c r="AR362" s="207"/>
      <c r="AS362" s="207"/>
      <c r="AT362" s="207"/>
      <c r="AU362" s="207"/>
      <c r="AV362" s="207"/>
      <c r="AW362" s="207"/>
      <c r="AX362" s="207"/>
      <c r="AY362" s="207"/>
      <c r="AZ362" s="207"/>
      <c r="BA362" s="207"/>
      <c r="BB362" s="207"/>
      <c r="BC362" s="207"/>
      <c r="BD362" s="207"/>
      <c r="BE362" s="207"/>
      <c r="BF362" s="207"/>
      <c r="BG362" s="207"/>
      <c r="BH362" s="207"/>
      <c r="BI362" s="207"/>
      <c r="BJ362" s="207"/>
      <c r="BK362" s="207"/>
      <c r="BL362" s="207"/>
      <c r="BM362" s="207"/>
      <c r="BN362" s="207"/>
      <c r="BO362" s="207"/>
      <c r="BP362" s="207"/>
      <c r="BQ362" s="207"/>
      <c r="BR362" s="207"/>
      <c r="BS362" s="207"/>
      <c r="BT362" s="207"/>
      <c r="BU362" s="211"/>
      <c r="BV362" s="207"/>
      <c r="BW362" s="207"/>
      <c r="BX362" s="207"/>
      <c r="BY362" s="207"/>
      <c r="BZ362" s="207"/>
      <c r="CA362" s="207"/>
      <c r="CB362" s="207"/>
      <c r="CC362" s="207"/>
      <c r="CD362" s="207"/>
      <c r="CE362" s="207"/>
      <c r="CF362" s="207"/>
      <c r="CG362" s="207"/>
      <c r="CH362" s="207"/>
      <c r="CI362" s="207"/>
      <c r="CJ362" s="207"/>
      <c r="CK362" s="207"/>
      <c r="CL362" s="207"/>
      <c r="CM362" s="207"/>
    </row>
    <row r="363" spans="1:91" ht="12" customHeight="1" x14ac:dyDescent="0.25">
      <c r="A363" s="206"/>
      <c r="B363" s="207"/>
      <c r="C363" s="207"/>
      <c r="D363" s="207"/>
      <c r="E363" s="207"/>
      <c r="F363" s="207"/>
      <c r="G363" s="207"/>
      <c r="H363" s="207"/>
      <c r="I363" s="207"/>
      <c r="J363" s="207"/>
      <c r="K363" s="207"/>
      <c r="L363" s="207"/>
      <c r="M363" s="207"/>
      <c r="N363" s="207"/>
      <c r="O363" s="207"/>
      <c r="P363" s="207"/>
      <c r="Q363" s="207"/>
      <c r="R363" s="207"/>
      <c r="S363" s="207"/>
      <c r="T363" s="207"/>
      <c r="U363" s="207"/>
      <c r="V363" s="207"/>
      <c r="W363" s="207"/>
      <c r="X363" s="207"/>
      <c r="Y363" s="207"/>
      <c r="Z363" s="207"/>
      <c r="AA363" s="208"/>
      <c r="AB363" s="208"/>
      <c r="AC363" s="209"/>
      <c r="AD363" s="209"/>
      <c r="AE363" s="209"/>
      <c r="AF363" s="209"/>
      <c r="AG363" s="209"/>
      <c r="AH363" s="209"/>
      <c r="AI363" s="209"/>
      <c r="AJ363" s="209"/>
      <c r="AK363" s="207"/>
      <c r="AL363" s="207"/>
      <c r="AM363" s="207"/>
      <c r="AN363" s="207"/>
      <c r="AO363" s="207"/>
      <c r="AP363" s="207"/>
      <c r="AQ363" s="207"/>
      <c r="AR363" s="207"/>
      <c r="AS363" s="207"/>
      <c r="AT363" s="207"/>
      <c r="AU363" s="207"/>
      <c r="AV363" s="207"/>
      <c r="AW363" s="207"/>
      <c r="AX363" s="207"/>
      <c r="AY363" s="207"/>
      <c r="AZ363" s="207"/>
      <c r="BA363" s="207"/>
      <c r="BB363" s="207"/>
      <c r="BC363" s="207"/>
      <c r="BD363" s="207"/>
      <c r="BE363" s="207"/>
      <c r="BF363" s="207"/>
      <c r="BG363" s="207"/>
      <c r="BH363" s="207"/>
      <c r="BI363" s="207"/>
      <c r="BJ363" s="207"/>
      <c r="BK363" s="207"/>
      <c r="BL363" s="207"/>
      <c r="BM363" s="207"/>
      <c r="BN363" s="207"/>
      <c r="BO363" s="207"/>
      <c r="BP363" s="207"/>
      <c r="BQ363" s="207"/>
      <c r="BR363" s="207"/>
      <c r="BS363" s="207"/>
      <c r="BT363" s="207"/>
      <c r="BU363" s="211"/>
      <c r="BV363" s="207"/>
      <c r="BW363" s="207"/>
      <c r="BX363" s="207"/>
      <c r="BY363" s="207"/>
      <c r="BZ363" s="207"/>
      <c r="CA363" s="207"/>
      <c r="CB363" s="207"/>
      <c r="CC363" s="207"/>
      <c r="CD363" s="207"/>
      <c r="CE363" s="207"/>
      <c r="CF363" s="207"/>
      <c r="CG363" s="207"/>
      <c r="CH363" s="207"/>
      <c r="CI363" s="207"/>
      <c r="CJ363" s="207"/>
      <c r="CK363" s="207"/>
      <c r="CL363" s="207"/>
      <c r="CM363" s="207"/>
    </row>
    <row r="364" spans="1:91" ht="12" customHeight="1" x14ac:dyDescent="0.25">
      <c r="A364" s="206"/>
      <c r="B364" s="207"/>
      <c r="C364" s="207"/>
      <c r="D364" s="207"/>
      <c r="E364" s="207"/>
      <c r="F364" s="207"/>
      <c r="G364" s="207"/>
      <c r="H364" s="207"/>
      <c r="I364" s="207"/>
      <c r="J364" s="207"/>
      <c r="K364" s="207"/>
      <c r="L364" s="207"/>
      <c r="M364" s="207"/>
      <c r="N364" s="207"/>
      <c r="O364" s="207"/>
      <c r="P364" s="207"/>
      <c r="Q364" s="207"/>
      <c r="R364" s="207"/>
      <c r="S364" s="207"/>
      <c r="T364" s="207"/>
      <c r="U364" s="207"/>
      <c r="V364" s="207"/>
      <c r="W364" s="207"/>
      <c r="X364" s="207"/>
      <c r="Y364" s="207"/>
      <c r="Z364" s="207"/>
      <c r="AA364" s="208"/>
      <c r="AB364" s="208"/>
      <c r="AC364" s="209"/>
      <c r="AD364" s="209"/>
      <c r="AE364" s="209"/>
      <c r="AF364" s="209"/>
      <c r="AG364" s="209"/>
      <c r="AH364" s="209"/>
      <c r="AI364" s="209"/>
      <c r="AJ364" s="209"/>
      <c r="AK364" s="207"/>
      <c r="AL364" s="207"/>
      <c r="AM364" s="207"/>
      <c r="AN364" s="207"/>
      <c r="AO364" s="207"/>
      <c r="AP364" s="207"/>
      <c r="AQ364" s="207"/>
      <c r="AR364" s="207"/>
      <c r="AS364" s="207"/>
      <c r="AT364" s="207"/>
      <c r="AU364" s="207"/>
      <c r="AV364" s="207"/>
      <c r="AW364" s="207"/>
      <c r="AX364" s="207"/>
      <c r="AY364" s="207"/>
      <c r="AZ364" s="207"/>
      <c r="BA364" s="207"/>
      <c r="BB364" s="207"/>
      <c r="BC364" s="207"/>
      <c r="BD364" s="207"/>
      <c r="BE364" s="207"/>
      <c r="BF364" s="207"/>
      <c r="BG364" s="207"/>
      <c r="BH364" s="207"/>
      <c r="BI364" s="207"/>
      <c r="BJ364" s="207"/>
      <c r="BK364" s="207"/>
      <c r="BL364" s="207"/>
      <c r="BM364" s="207"/>
      <c r="BN364" s="207"/>
      <c r="BO364" s="207"/>
      <c r="BP364" s="207"/>
      <c r="BQ364" s="207"/>
      <c r="BR364" s="207"/>
      <c r="BS364" s="207"/>
      <c r="BT364" s="207"/>
      <c r="BU364" s="211"/>
      <c r="BV364" s="207"/>
      <c r="BW364" s="207"/>
      <c r="BX364" s="207"/>
      <c r="BY364" s="207"/>
      <c r="BZ364" s="207"/>
      <c r="CA364" s="207"/>
      <c r="CB364" s="207"/>
      <c r="CC364" s="207"/>
      <c r="CD364" s="207"/>
      <c r="CE364" s="207"/>
      <c r="CF364" s="207"/>
      <c r="CG364" s="207"/>
      <c r="CH364" s="207"/>
      <c r="CI364" s="207"/>
      <c r="CJ364" s="207"/>
      <c r="CK364" s="207"/>
      <c r="CL364" s="207"/>
      <c r="CM364" s="207"/>
    </row>
    <row r="365" spans="1:91" ht="12" customHeight="1" x14ac:dyDescent="0.25">
      <c r="A365" s="206"/>
      <c r="B365" s="207"/>
      <c r="C365" s="207"/>
      <c r="D365" s="207"/>
      <c r="E365" s="207"/>
      <c r="F365" s="207"/>
      <c r="G365" s="207"/>
      <c r="H365" s="207"/>
      <c r="I365" s="207"/>
      <c r="J365" s="207"/>
      <c r="K365" s="207"/>
      <c r="L365" s="207"/>
      <c r="M365" s="207"/>
      <c r="N365" s="207"/>
      <c r="O365" s="207"/>
      <c r="P365" s="207"/>
      <c r="Q365" s="207"/>
      <c r="R365" s="207"/>
      <c r="S365" s="207"/>
      <c r="T365" s="207"/>
      <c r="U365" s="207"/>
      <c r="V365" s="207"/>
      <c r="W365" s="207"/>
      <c r="X365" s="207"/>
      <c r="Y365" s="207"/>
      <c r="Z365" s="207"/>
      <c r="AA365" s="208"/>
      <c r="AB365" s="208"/>
      <c r="AC365" s="209"/>
      <c r="AD365" s="209"/>
      <c r="AE365" s="209"/>
      <c r="AF365" s="209"/>
      <c r="AG365" s="209"/>
      <c r="AH365" s="209"/>
      <c r="AI365" s="209"/>
      <c r="AJ365" s="209"/>
      <c r="AK365" s="207"/>
      <c r="AL365" s="207"/>
      <c r="AM365" s="207"/>
      <c r="AN365" s="207"/>
      <c r="AO365" s="207"/>
      <c r="AP365" s="207"/>
      <c r="AQ365" s="207"/>
      <c r="AR365" s="207"/>
      <c r="AS365" s="207"/>
      <c r="AT365" s="207"/>
      <c r="AU365" s="207"/>
      <c r="AV365" s="207"/>
      <c r="AW365" s="207"/>
      <c r="AX365" s="207"/>
      <c r="AY365" s="207"/>
      <c r="AZ365" s="207"/>
      <c r="BA365" s="207"/>
      <c r="BB365" s="207"/>
      <c r="BC365" s="207"/>
      <c r="BD365" s="207"/>
      <c r="BE365" s="207"/>
      <c r="BF365" s="207"/>
      <c r="BG365" s="207"/>
      <c r="BH365" s="207"/>
      <c r="BI365" s="207"/>
      <c r="BJ365" s="207"/>
      <c r="BK365" s="207"/>
      <c r="BL365" s="207"/>
      <c r="BM365" s="207"/>
      <c r="BN365" s="207"/>
      <c r="BO365" s="207"/>
      <c r="BP365" s="207"/>
      <c r="BQ365" s="207"/>
      <c r="BR365" s="207"/>
      <c r="BS365" s="207"/>
      <c r="BT365" s="207"/>
      <c r="BU365" s="211"/>
      <c r="BV365" s="207"/>
      <c r="BW365" s="207"/>
      <c r="BX365" s="207"/>
      <c r="BY365" s="207"/>
      <c r="BZ365" s="207"/>
      <c r="CA365" s="207"/>
      <c r="CB365" s="207"/>
      <c r="CC365" s="207"/>
      <c r="CD365" s="207"/>
      <c r="CE365" s="207"/>
      <c r="CF365" s="207"/>
      <c r="CG365" s="207"/>
      <c r="CH365" s="207"/>
      <c r="CI365" s="207"/>
      <c r="CJ365" s="207"/>
      <c r="CK365" s="207"/>
      <c r="CL365" s="207"/>
      <c r="CM365" s="207"/>
    </row>
    <row r="366" spans="1:91" ht="12" customHeight="1" x14ac:dyDescent="0.25">
      <c r="A366" s="206"/>
      <c r="B366" s="207"/>
      <c r="C366" s="207"/>
      <c r="D366" s="207"/>
      <c r="E366" s="207"/>
      <c r="F366" s="207"/>
      <c r="G366" s="207"/>
      <c r="H366" s="207"/>
      <c r="I366" s="207"/>
      <c r="J366" s="207"/>
      <c r="K366" s="207"/>
      <c r="L366" s="207"/>
      <c r="M366" s="207"/>
      <c r="N366" s="207"/>
      <c r="O366" s="207"/>
      <c r="P366" s="207"/>
      <c r="Q366" s="207"/>
      <c r="R366" s="207"/>
      <c r="S366" s="207"/>
      <c r="T366" s="207"/>
      <c r="U366" s="207"/>
      <c r="V366" s="207"/>
      <c r="W366" s="207"/>
      <c r="X366" s="207"/>
      <c r="Y366" s="207"/>
      <c r="Z366" s="207"/>
      <c r="AA366" s="208"/>
      <c r="AB366" s="208"/>
      <c r="AC366" s="209"/>
      <c r="AD366" s="209"/>
      <c r="AE366" s="209"/>
      <c r="AF366" s="209"/>
      <c r="AG366" s="209"/>
      <c r="AH366" s="209"/>
      <c r="AI366" s="209"/>
      <c r="AJ366" s="209"/>
      <c r="AK366" s="207"/>
      <c r="AL366" s="207"/>
      <c r="AM366" s="207"/>
      <c r="AN366" s="207"/>
      <c r="AO366" s="207"/>
      <c r="AP366" s="207"/>
      <c r="AQ366" s="207"/>
      <c r="AR366" s="207"/>
      <c r="AS366" s="207"/>
      <c r="AT366" s="207"/>
      <c r="AU366" s="207"/>
      <c r="AV366" s="207"/>
      <c r="AW366" s="207"/>
      <c r="AX366" s="207"/>
      <c r="AY366" s="207"/>
      <c r="AZ366" s="207"/>
      <c r="BA366" s="207"/>
      <c r="BB366" s="207"/>
      <c r="BC366" s="207"/>
      <c r="BD366" s="207"/>
      <c r="BE366" s="207"/>
      <c r="BF366" s="207"/>
      <c r="BG366" s="207"/>
      <c r="BH366" s="207"/>
      <c r="BI366" s="207"/>
      <c r="BJ366" s="207"/>
      <c r="BK366" s="207"/>
      <c r="BL366" s="207"/>
      <c r="BM366" s="207"/>
      <c r="BN366" s="207"/>
      <c r="BO366" s="207"/>
      <c r="BP366" s="207"/>
      <c r="BQ366" s="207"/>
      <c r="BR366" s="207"/>
      <c r="BS366" s="207"/>
      <c r="BT366" s="207"/>
      <c r="BU366" s="211"/>
      <c r="BV366" s="207"/>
      <c r="BW366" s="207"/>
      <c r="BX366" s="207"/>
      <c r="BY366" s="207"/>
      <c r="BZ366" s="207"/>
      <c r="CA366" s="207"/>
      <c r="CB366" s="207"/>
      <c r="CC366" s="207"/>
      <c r="CD366" s="207"/>
      <c r="CE366" s="207"/>
      <c r="CF366" s="207"/>
      <c r="CG366" s="207"/>
      <c r="CH366" s="207"/>
      <c r="CI366" s="207"/>
      <c r="CJ366" s="207"/>
      <c r="CK366" s="207"/>
      <c r="CL366" s="207"/>
      <c r="CM366" s="207"/>
    </row>
    <row r="367" spans="1:91" ht="12" customHeight="1" x14ac:dyDescent="0.25">
      <c r="A367" s="206"/>
      <c r="B367" s="207"/>
      <c r="C367" s="207"/>
      <c r="D367" s="207"/>
      <c r="E367" s="207"/>
      <c r="F367" s="207"/>
      <c r="G367" s="207"/>
      <c r="H367" s="207"/>
      <c r="I367" s="207"/>
      <c r="J367" s="207"/>
      <c r="K367" s="207"/>
      <c r="L367" s="207"/>
      <c r="M367" s="207"/>
      <c r="N367" s="207"/>
      <c r="O367" s="207"/>
      <c r="P367" s="207"/>
      <c r="Q367" s="207"/>
      <c r="R367" s="207"/>
      <c r="S367" s="207"/>
      <c r="T367" s="207"/>
      <c r="U367" s="207"/>
      <c r="V367" s="207"/>
      <c r="W367" s="207"/>
      <c r="X367" s="207"/>
      <c r="Y367" s="207"/>
      <c r="Z367" s="207"/>
      <c r="AA367" s="208"/>
      <c r="AB367" s="208"/>
      <c r="AC367" s="209"/>
      <c r="AD367" s="209"/>
      <c r="AE367" s="209"/>
      <c r="AF367" s="209"/>
      <c r="AG367" s="209"/>
      <c r="AH367" s="209"/>
      <c r="AI367" s="209"/>
      <c r="AJ367" s="209"/>
      <c r="AK367" s="207"/>
      <c r="AL367" s="207"/>
      <c r="AM367" s="207"/>
      <c r="AN367" s="207"/>
      <c r="AO367" s="207"/>
      <c r="AP367" s="207"/>
      <c r="AQ367" s="207"/>
      <c r="AR367" s="207"/>
      <c r="AS367" s="207"/>
      <c r="AT367" s="207"/>
      <c r="AU367" s="207"/>
      <c r="AV367" s="207"/>
      <c r="AW367" s="207"/>
      <c r="AX367" s="207"/>
      <c r="AY367" s="207"/>
      <c r="AZ367" s="207"/>
      <c r="BA367" s="207"/>
      <c r="BB367" s="207"/>
      <c r="BC367" s="207"/>
      <c r="BD367" s="207"/>
      <c r="BE367" s="207"/>
      <c r="BF367" s="207"/>
      <c r="BG367" s="207"/>
      <c r="BH367" s="207"/>
      <c r="BI367" s="207"/>
      <c r="BJ367" s="207"/>
      <c r="BK367" s="207"/>
      <c r="BL367" s="207"/>
      <c r="BM367" s="207"/>
      <c r="BN367" s="207"/>
      <c r="BO367" s="207"/>
      <c r="BP367" s="207"/>
      <c r="BQ367" s="207"/>
      <c r="BR367" s="207"/>
      <c r="BS367" s="207"/>
      <c r="BT367" s="207"/>
      <c r="BU367" s="211"/>
      <c r="BV367" s="207"/>
      <c r="BW367" s="207"/>
      <c r="BX367" s="207"/>
      <c r="BY367" s="207"/>
      <c r="BZ367" s="207"/>
      <c r="CA367" s="207"/>
      <c r="CB367" s="207"/>
      <c r="CC367" s="207"/>
      <c r="CD367" s="207"/>
      <c r="CE367" s="207"/>
      <c r="CF367" s="207"/>
      <c r="CG367" s="207"/>
      <c r="CH367" s="207"/>
      <c r="CI367" s="207"/>
      <c r="CJ367" s="207"/>
      <c r="CK367" s="207"/>
      <c r="CL367" s="207"/>
      <c r="CM367" s="207"/>
    </row>
    <row r="368" spans="1:91" ht="12" customHeight="1" x14ac:dyDescent="0.25">
      <c r="A368" s="206"/>
      <c r="B368" s="207"/>
      <c r="C368" s="207"/>
      <c r="D368" s="207"/>
      <c r="E368" s="207"/>
      <c r="F368" s="207"/>
      <c r="G368" s="207"/>
      <c r="H368" s="207"/>
      <c r="I368" s="207"/>
      <c r="J368" s="207"/>
      <c r="K368" s="207"/>
      <c r="L368" s="207"/>
      <c r="M368" s="207"/>
      <c r="N368" s="207"/>
      <c r="O368" s="207"/>
      <c r="P368" s="207"/>
      <c r="Q368" s="207"/>
      <c r="R368" s="207"/>
      <c r="S368" s="207"/>
      <c r="T368" s="207"/>
      <c r="U368" s="207"/>
      <c r="V368" s="207"/>
      <c r="W368" s="207"/>
      <c r="X368" s="207"/>
      <c r="Y368" s="207"/>
      <c r="Z368" s="207"/>
      <c r="AA368" s="208"/>
      <c r="AB368" s="208"/>
      <c r="AC368" s="209"/>
      <c r="AD368" s="209"/>
      <c r="AE368" s="209"/>
      <c r="AF368" s="209"/>
      <c r="AG368" s="209"/>
      <c r="AH368" s="209"/>
      <c r="AI368" s="209"/>
      <c r="AJ368" s="209"/>
      <c r="AK368" s="207"/>
      <c r="AL368" s="207"/>
      <c r="AM368" s="207"/>
      <c r="AN368" s="207"/>
      <c r="AO368" s="207"/>
      <c r="AP368" s="207"/>
      <c r="AQ368" s="207"/>
      <c r="AR368" s="207"/>
      <c r="AS368" s="207"/>
      <c r="AT368" s="207"/>
      <c r="AU368" s="207"/>
      <c r="AV368" s="207"/>
      <c r="AW368" s="207"/>
      <c r="AX368" s="207"/>
      <c r="AY368" s="207"/>
      <c r="AZ368" s="207"/>
      <c r="BA368" s="207"/>
      <c r="BB368" s="207"/>
      <c r="BC368" s="207"/>
      <c r="BD368" s="207"/>
      <c r="BE368" s="207"/>
      <c r="BF368" s="207"/>
      <c r="BG368" s="207"/>
      <c r="BH368" s="207"/>
      <c r="BI368" s="207"/>
      <c r="BJ368" s="207"/>
      <c r="BK368" s="207"/>
      <c r="BL368" s="207"/>
      <c r="BM368" s="207"/>
      <c r="BN368" s="207"/>
      <c r="BO368" s="207"/>
      <c r="BP368" s="207"/>
      <c r="BQ368" s="207"/>
      <c r="BR368" s="207"/>
      <c r="BS368" s="207"/>
      <c r="BT368" s="207"/>
      <c r="BU368" s="211"/>
      <c r="BV368" s="207"/>
      <c r="BW368" s="207"/>
      <c r="BX368" s="207"/>
      <c r="BY368" s="207"/>
      <c r="BZ368" s="207"/>
      <c r="CA368" s="207"/>
      <c r="CB368" s="207"/>
      <c r="CC368" s="207"/>
      <c r="CD368" s="207"/>
      <c r="CE368" s="207"/>
      <c r="CF368" s="207"/>
      <c r="CG368" s="207"/>
      <c r="CH368" s="207"/>
      <c r="CI368" s="207"/>
      <c r="CJ368" s="207"/>
      <c r="CK368" s="207"/>
      <c r="CL368" s="207"/>
      <c r="CM368" s="207"/>
    </row>
    <row r="369" spans="1:91" ht="12" customHeight="1" x14ac:dyDescent="0.25">
      <c r="A369" s="206"/>
      <c r="B369" s="207"/>
      <c r="C369" s="207"/>
      <c r="D369" s="207"/>
      <c r="E369" s="207"/>
      <c r="F369" s="207"/>
      <c r="G369" s="207"/>
      <c r="H369" s="207"/>
      <c r="I369" s="207"/>
      <c r="J369" s="207"/>
      <c r="K369" s="207"/>
      <c r="L369" s="207"/>
      <c r="M369" s="207"/>
      <c r="N369" s="207"/>
      <c r="O369" s="207"/>
      <c r="P369" s="207"/>
      <c r="Q369" s="207"/>
      <c r="R369" s="207"/>
      <c r="S369" s="207"/>
      <c r="T369" s="207"/>
      <c r="U369" s="207"/>
      <c r="V369" s="207"/>
      <c r="W369" s="207"/>
      <c r="X369" s="207"/>
      <c r="Y369" s="207"/>
      <c r="Z369" s="207"/>
      <c r="AA369" s="208"/>
      <c r="AB369" s="208"/>
      <c r="AC369" s="209"/>
      <c r="AD369" s="209"/>
      <c r="AE369" s="209"/>
      <c r="AF369" s="209"/>
      <c r="AG369" s="209"/>
      <c r="AH369" s="209"/>
      <c r="AI369" s="209"/>
      <c r="AJ369" s="209"/>
      <c r="AK369" s="207"/>
      <c r="AL369" s="207"/>
      <c r="AM369" s="207"/>
      <c r="AN369" s="207"/>
      <c r="AO369" s="207"/>
      <c r="AP369" s="207"/>
      <c r="AQ369" s="207"/>
      <c r="AR369" s="207"/>
      <c r="AS369" s="207"/>
      <c r="AT369" s="207"/>
      <c r="AU369" s="207"/>
      <c r="AV369" s="207"/>
      <c r="AW369" s="207"/>
      <c r="AX369" s="207"/>
      <c r="AY369" s="207"/>
      <c r="AZ369" s="207"/>
      <c r="BA369" s="207"/>
      <c r="BB369" s="207"/>
      <c r="BC369" s="207"/>
      <c r="BD369" s="207"/>
      <c r="BE369" s="207"/>
      <c r="BF369" s="207"/>
      <c r="BG369" s="207"/>
      <c r="BH369" s="207"/>
      <c r="BI369" s="207"/>
      <c r="BJ369" s="207"/>
      <c r="BK369" s="207"/>
      <c r="BL369" s="207"/>
      <c r="BM369" s="207"/>
      <c r="BN369" s="207"/>
      <c r="BO369" s="207"/>
      <c r="BP369" s="207"/>
      <c r="BQ369" s="207"/>
      <c r="BR369" s="207"/>
      <c r="BS369" s="207"/>
      <c r="BT369" s="207"/>
      <c r="BU369" s="211"/>
      <c r="BV369" s="207"/>
      <c r="BW369" s="207"/>
      <c r="BX369" s="207"/>
      <c r="BY369" s="207"/>
      <c r="BZ369" s="207"/>
      <c r="CA369" s="207"/>
      <c r="CB369" s="207"/>
      <c r="CC369" s="207"/>
      <c r="CD369" s="207"/>
      <c r="CE369" s="207"/>
      <c r="CF369" s="207"/>
      <c r="CG369" s="207"/>
      <c r="CH369" s="207"/>
      <c r="CI369" s="207"/>
      <c r="CJ369" s="207"/>
      <c r="CK369" s="207"/>
      <c r="CL369" s="207"/>
      <c r="CM369" s="207"/>
    </row>
    <row r="370" spans="1:91" ht="12" customHeight="1" x14ac:dyDescent="0.25">
      <c r="A370" s="206"/>
      <c r="B370" s="207"/>
      <c r="C370" s="207"/>
      <c r="D370" s="207"/>
      <c r="E370" s="207"/>
      <c r="F370" s="207"/>
      <c r="G370" s="207"/>
      <c r="H370" s="207"/>
      <c r="I370" s="207"/>
      <c r="J370" s="207"/>
      <c r="K370" s="207"/>
      <c r="L370" s="207"/>
      <c r="M370" s="207"/>
      <c r="N370" s="207"/>
      <c r="O370" s="207"/>
      <c r="P370" s="207"/>
      <c r="Q370" s="207"/>
      <c r="R370" s="207"/>
      <c r="S370" s="207"/>
      <c r="T370" s="207"/>
      <c r="U370" s="207"/>
      <c r="V370" s="207"/>
      <c r="W370" s="207"/>
      <c r="X370" s="207"/>
      <c r="Y370" s="207"/>
      <c r="Z370" s="207"/>
      <c r="AA370" s="208"/>
      <c r="AB370" s="208"/>
      <c r="AC370" s="209"/>
      <c r="AD370" s="209"/>
      <c r="AE370" s="209"/>
      <c r="AF370" s="209"/>
      <c r="AG370" s="209"/>
      <c r="AH370" s="209"/>
      <c r="AI370" s="209"/>
      <c r="AJ370" s="209"/>
      <c r="AK370" s="207"/>
      <c r="AL370" s="207"/>
      <c r="AM370" s="207"/>
      <c r="AN370" s="207"/>
      <c r="AO370" s="207"/>
      <c r="AP370" s="207"/>
      <c r="AQ370" s="207"/>
      <c r="AR370" s="207"/>
      <c r="AS370" s="207"/>
      <c r="AT370" s="207"/>
      <c r="AU370" s="207"/>
      <c r="AV370" s="207"/>
      <c r="AW370" s="207"/>
      <c r="AX370" s="207"/>
      <c r="AY370" s="207"/>
      <c r="AZ370" s="207"/>
      <c r="BA370" s="207"/>
      <c r="BB370" s="207"/>
      <c r="BC370" s="207"/>
      <c r="BD370" s="207"/>
      <c r="BE370" s="207"/>
      <c r="BF370" s="207"/>
      <c r="BG370" s="207"/>
      <c r="BH370" s="207"/>
      <c r="BI370" s="207"/>
      <c r="BJ370" s="207"/>
      <c r="BK370" s="207"/>
      <c r="BL370" s="207"/>
      <c r="BM370" s="207"/>
      <c r="BN370" s="207"/>
      <c r="BO370" s="207"/>
      <c r="BP370" s="207"/>
      <c r="BQ370" s="207"/>
      <c r="BR370" s="207"/>
      <c r="BS370" s="207"/>
      <c r="BT370" s="207"/>
      <c r="BU370" s="211"/>
      <c r="BV370" s="207"/>
      <c r="BW370" s="207"/>
      <c r="BX370" s="207"/>
      <c r="BY370" s="207"/>
      <c r="BZ370" s="207"/>
      <c r="CA370" s="207"/>
      <c r="CB370" s="207"/>
      <c r="CC370" s="207"/>
      <c r="CD370" s="207"/>
      <c r="CE370" s="207"/>
      <c r="CF370" s="207"/>
      <c r="CG370" s="207"/>
      <c r="CH370" s="207"/>
      <c r="CI370" s="207"/>
      <c r="CJ370" s="207"/>
      <c r="CK370" s="207"/>
      <c r="CL370" s="207"/>
      <c r="CM370" s="207"/>
    </row>
    <row r="371" spans="1:91" ht="12" customHeight="1" x14ac:dyDescent="0.25">
      <c r="A371" s="206"/>
      <c r="B371" s="207"/>
      <c r="C371" s="207"/>
      <c r="D371" s="207"/>
      <c r="E371" s="207"/>
      <c r="F371" s="207"/>
      <c r="G371" s="207"/>
      <c r="H371" s="207"/>
      <c r="I371" s="207"/>
      <c r="J371" s="207"/>
      <c r="K371" s="207"/>
      <c r="L371" s="207"/>
      <c r="M371" s="207"/>
      <c r="N371" s="207"/>
      <c r="O371" s="207"/>
      <c r="P371" s="207"/>
      <c r="Q371" s="207"/>
      <c r="R371" s="207"/>
      <c r="S371" s="207"/>
      <c r="T371" s="207"/>
      <c r="U371" s="207"/>
      <c r="V371" s="207"/>
      <c r="W371" s="207"/>
      <c r="X371" s="207"/>
      <c r="Y371" s="207"/>
      <c r="Z371" s="207"/>
      <c r="AA371" s="208"/>
      <c r="AB371" s="208"/>
      <c r="AC371" s="209"/>
      <c r="AD371" s="209"/>
      <c r="AE371" s="209"/>
      <c r="AF371" s="209"/>
      <c r="AG371" s="209"/>
      <c r="AH371" s="209"/>
      <c r="AI371" s="209"/>
      <c r="AJ371" s="209"/>
      <c r="AK371" s="207"/>
      <c r="AL371" s="207"/>
      <c r="AM371" s="207"/>
      <c r="AN371" s="207"/>
      <c r="AO371" s="207"/>
      <c r="AP371" s="207"/>
      <c r="AQ371" s="207"/>
      <c r="AR371" s="207"/>
      <c r="AS371" s="207"/>
      <c r="AT371" s="207"/>
      <c r="AU371" s="207"/>
      <c r="AV371" s="207"/>
      <c r="AW371" s="207"/>
      <c r="AX371" s="207"/>
      <c r="AY371" s="207"/>
      <c r="AZ371" s="207"/>
      <c r="BA371" s="207"/>
      <c r="BB371" s="207"/>
      <c r="BC371" s="207"/>
      <c r="BD371" s="207"/>
      <c r="BE371" s="207"/>
      <c r="BF371" s="207"/>
      <c r="BG371" s="207"/>
      <c r="BH371" s="207"/>
      <c r="BI371" s="207"/>
      <c r="BJ371" s="207"/>
      <c r="BK371" s="207"/>
      <c r="BL371" s="207"/>
      <c r="BM371" s="207"/>
      <c r="BN371" s="207"/>
      <c r="BO371" s="207"/>
      <c r="BP371" s="207"/>
      <c r="BQ371" s="207"/>
      <c r="BR371" s="207"/>
      <c r="BS371" s="207"/>
      <c r="BT371" s="207"/>
      <c r="BU371" s="211"/>
      <c r="BV371" s="207"/>
      <c r="BW371" s="207"/>
      <c r="BX371" s="207"/>
      <c r="BY371" s="207"/>
      <c r="BZ371" s="207"/>
      <c r="CA371" s="207"/>
      <c r="CB371" s="207"/>
      <c r="CC371" s="207"/>
      <c r="CD371" s="207"/>
      <c r="CE371" s="207"/>
      <c r="CF371" s="207"/>
      <c r="CG371" s="207"/>
      <c r="CH371" s="207"/>
      <c r="CI371" s="207"/>
      <c r="CJ371" s="207"/>
      <c r="CK371" s="207"/>
      <c r="CL371" s="207"/>
      <c r="CM371" s="207"/>
    </row>
    <row r="372" spans="1:91" ht="12" customHeight="1" x14ac:dyDescent="0.25">
      <c r="A372" s="206"/>
      <c r="B372" s="207"/>
      <c r="C372" s="207"/>
      <c r="D372" s="207"/>
      <c r="E372" s="207"/>
      <c r="F372" s="207"/>
      <c r="G372" s="207"/>
      <c r="H372" s="207"/>
      <c r="I372" s="207"/>
      <c r="J372" s="207"/>
      <c r="K372" s="207"/>
      <c r="L372" s="207"/>
      <c r="M372" s="207"/>
      <c r="N372" s="207"/>
      <c r="O372" s="207"/>
      <c r="P372" s="207"/>
      <c r="Q372" s="207"/>
      <c r="R372" s="207"/>
      <c r="S372" s="207"/>
      <c r="T372" s="207"/>
      <c r="U372" s="207"/>
      <c r="V372" s="207"/>
      <c r="W372" s="207"/>
      <c r="X372" s="207"/>
      <c r="Y372" s="207"/>
      <c r="Z372" s="207"/>
      <c r="AA372" s="208"/>
      <c r="AB372" s="208"/>
      <c r="AC372" s="209"/>
      <c r="AD372" s="209"/>
      <c r="AE372" s="209"/>
      <c r="AF372" s="209"/>
      <c r="AG372" s="209"/>
      <c r="AH372" s="209"/>
      <c r="AI372" s="209"/>
      <c r="AJ372" s="209"/>
      <c r="AK372" s="207"/>
      <c r="AL372" s="207"/>
      <c r="AM372" s="207"/>
      <c r="AN372" s="207"/>
      <c r="AO372" s="207"/>
      <c r="AP372" s="207"/>
      <c r="AQ372" s="207"/>
      <c r="AR372" s="207"/>
      <c r="AS372" s="207"/>
      <c r="AT372" s="207"/>
      <c r="AU372" s="207"/>
      <c r="AV372" s="207"/>
      <c r="AW372" s="207"/>
      <c r="AX372" s="207"/>
      <c r="AY372" s="207"/>
      <c r="AZ372" s="207"/>
      <c r="BA372" s="207"/>
      <c r="BB372" s="207"/>
      <c r="BC372" s="207"/>
      <c r="BD372" s="207"/>
      <c r="BE372" s="207"/>
      <c r="BF372" s="207"/>
      <c r="BG372" s="207"/>
      <c r="BH372" s="207"/>
      <c r="BI372" s="207"/>
      <c r="BJ372" s="207"/>
      <c r="BK372" s="207"/>
      <c r="BL372" s="207"/>
      <c r="BM372" s="207"/>
      <c r="BN372" s="207"/>
      <c r="BO372" s="207"/>
      <c r="BP372" s="207"/>
      <c r="BQ372" s="207"/>
      <c r="BR372" s="207"/>
      <c r="BS372" s="207"/>
      <c r="BT372" s="207"/>
      <c r="BU372" s="211"/>
      <c r="BV372" s="207"/>
      <c r="BW372" s="207"/>
      <c r="BX372" s="207"/>
      <c r="BY372" s="207"/>
      <c r="BZ372" s="207"/>
      <c r="CA372" s="207"/>
      <c r="CB372" s="207"/>
      <c r="CC372" s="207"/>
      <c r="CD372" s="207"/>
      <c r="CE372" s="207"/>
      <c r="CF372" s="207"/>
      <c r="CG372" s="207"/>
      <c r="CH372" s="207"/>
      <c r="CI372" s="207"/>
      <c r="CJ372" s="207"/>
      <c r="CK372" s="207"/>
      <c r="CL372" s="207"/>
      <c r="CM372" s="207"/>
    </row>
    <row r="373" spans="1:91" ht="12" customHeight="1" x14ac:dyDescent="0.25">
      <c r="A373" s="206"/>
      <c r="B373" s="207"/>
      <c r="C373" s="207"/>
      <c r="D373" s="207"/>
      <c r="E373" s="207"/>
      <c r="F373" s="207"/>
      <c r="G373" s="207"/>
      <c r="H373" s="207"/>
      <c r="I373" s="207"/>
      <c r="J373" s="207"/>
      <c r="K373" s="207"/>
      <c r="L373" s="207"/>
      <c r="M373" s="207"/>
      <c r="N373" s="207"/>
      <c r="O373" s="207"/>
      <c r="P373" s="207"/>
      <c r="Q373" s="207"/>
      <c r="R373" s="207"/>
      <c r="S373" s="207"/>
      <c r="T373" s="207"/>
      <c r="U373" s="207"/>
      <c r="V373" s="207"/>
      <c r="W373" s="207"/>
      <c r="X373" s="207"/>
      <c r="Y373" s="207"/>
      <c r="Z373" s="207"/>
      <c r="AA373" s="208"/>
      <c r="AB373" s="208"/>
      <c r="AC373" s="209"/>
      <c r="AD373" s="209"/>
      <c r="AE373" s="209"/>
      <c r="AF373" s="209"/>
      <c r="AG373" s="209"/>
      <c r="AH373" s="209"/>
      <c r="AI373" s="209"/>
      <c r="AJ373" s="209"/>
      <c r="AK373" s="207"/>
      <c r="AL373" s="207"/>
      <c r="AM373" s="207"/>
      <c r="AN373" s="207"/>
      <c r="AO373" s="207"/>
      <c r="AP373" s="207"/>
      <c r="AQ373" s="207"/>
      <c r="AR373" s="207"/>
      <c r="AS373" s="207"/>
      <c r="AT373" s="207"/>
      <c r="AU373" s="207"/>
      <c r="AV373" s="207"/>
      <c r="AW373" s="207"/>
      <c r="AX373" s="207"/>
      <c r="AY373" s="207"/>
      <c r="AZ373" s="207"/>
      <c r="BA373" s="207"/>
      <c r="BB373" s="207"/>
      <c r="BC373" s="207"/>
      <c r="BD373" s="207"/>
      <c r="BE373" s="207"/>
      <c r="BF373" s="207"/>
      <c r="BG373" s="207"/>
      <c r="BH373" s="207"/>
      <c r="BI373" s="207"/>
      <c r="BJ373" s="207"/>
      <c r="BK373" s="207"/>
      <c r="BL373" s="207"/>
      <c r="BM373" s="207"/>
      <c r="BN373" s="207"/>
      <c r="BO373" s="207"/>
      <c r="BP373" s="207"/>
      <c r="BQ373" s="207"/>
      <c r="BR373" s="207"/>
      <c r="BS373" s="207"/>
      <c r="BT373" s="207"/>
      <c r="BU373" s="211"/>
      <c r="BV373" s="207"/>
      <c r="BW373" s="207"/>
      <c r="BX373" s="207"/>
      <c r="BY373" s="207"/>
      <c r="BZ373" s="207"/>
      <c r="CA373" s="207"/>
      <c r="CB373" s="207"/>
      <c r="CC373" s="207"/>
      <c r="CD373" s="207"/>
      <c r="CE373" s="207"/>
      <c r="CF373" s="207"/>
      <c r="CG373" s="207"/>
      <c r="CH373" s="207"/>
      <c r="CI373" s="207"/>
      <c r="CJ373" s="207"/>
      <c r="CK373" s="207"/>
      <c r="CL373" s="207"/>
      <c r="CM373" s="207"/>
    </row>
    <row r="374" spans="1:91" ht="12" customHeight="1" x14ac:dyDescent="0.25">
      <c r="A374" s="206"/>
      <c r="B374" s="207"/>
      <c r="C374" s="207"/>
      <c r="D374" s="207"/>
      <c r="E374" s="207"/>
      <c r="F374" s="207"/>
      <c r="G374" s="207"/>
      <c r="H374" s="207"/>
      <c r="I374" s="207"/>
      <c r="J374" s="207"/>
      <c r="K374" s="207"/>
      <c r="L374" s="207"/>
      <c r="M374" s="207"/>
      <c r="N374" s="207"/>
      <c r="O374" s="207"/>
      <c r="P374" s="207"/>
      <c r="Q374" s="207"/>
      <c r="R374" s="207"/>
      <c r="S374" s="207"/>
      <c r="T374" s="207"/>
      <c r="U374" s="207"/>
      <c r="V374" s="207"/>
      <c r="W374" s="207"/>
      <c r="X374" s="207"/>
      <c r="Y374" s="207"/>
      <c r="Z374" s="207"/>
      <c r="AA374" s="208"/>
      <c r="AB374" s="208"/>
      <c r="AC374" s="209"/>
      <c r="AD374" s="209"/>
      <c r="AE374" s="209"/>
      <c r="AF374" s="209"/>
      <c r="AG374" s="209"/>
      <c r="AH374" s="209"/>
      <c r="AI374" s="209"/>
      <c r="AJ374" s="209"/>
      <c r="AK374" s="207"/>
      <c r="AL374" s="207"/>
      <c r="AM374" s="207"/>
      <c r="AN374" s="207"/>
      <c r="AO374" s="207"/>
      <c r="AP374" s="207"/>
      <c r="AQ374" s="207"/>
      <c r="AR374" s="207"/>
      <c r="AS374" s="207"/>
      <c r="AT374" s="207"/>
      <c r="AU374" s="207"/>
      <c r="AV374" s="207"/>
      <c r="AW374" s="207"/>
      <c r="AX374" s="207"/>
      <c r="AY374" s="207"/>
      <c r="AZ374" s="207"/>
      <c r="BA374" s="207"/>
      <c r="BB374" s="207"/>
      <c r="BC374" s="207"/>
      <c r="BD374" s="207"/>
      <c r="BE374" s="207"/>
      <c r="BF374" s="207"/>
      <c r="BG374" s="207"/>
      <c r="BH374" s="207"/>
      <c r="BI374" s="207"/>
      <c r="BJ374" s="207"/>
      <c r="BK374" s="207"/>
      <c r="BL374" s="207"/>
      <c r="BM374" s="207"/>
      <c r="BN374" s="207"/>
      <c r="BO374" s="207"/>
      <c r="BP374" s="207"/>
      <c r="BQ374" s="207"/>
      <c r="BR374" s="207"/>
      <c r="BS374" s="207"/>
      <c r="BT374" s="207"/>
      <c r="BU374" s="211"/>
      <c r="BV374" s="207"/>
      <c r="BW374" s="207"/>
      <c r="BX374" s="207"/>
      <c r="BY374" s="207"/>
      <c r="BZ374" s="207"/>
      <c r="CA374" s="207"/>
      <c r="CB374" s="207"/>
      <c r="CC374" s="207"/>
      <c r="CD374" s="207"/>
      <c r="CE374" s="207"/>
      <c r="CF374" s="207"/>
      <c r="CG374" s="207"/>
      <c r="CH374" s="207"/>
      <c r="CI374" s="207"/>
      <c r="CJ374" s="207"/>
      <c r="CK374" s="207"/>
      <c r="CL374" s="207"/>
      <c r="CM374" s="207"/>
    </row>
    <row r="375" spans="1:91" ht="12" customHeight="1" x14ac:dyDescent="0.25">
      <c r="A375" s="206"/>
      <c r="B375" s="207"/>
      <c r="C375" s="207"/>
      <c r="D375" s="207"/>
      <c r="E375" s="207"/>
      <c r="F375" s="207"/>
      <c r="G375" s="207"/>
      <c r="H375" s="207"/>
      <c r="I375" s="207"/>
      <c r="J375" s="207"/>
      <c r="K375" s="207"/>
      <c r="L375" s="207"/>
      <c r="M375" s="207"/>
      <c r="N375" s="207"/>
      <c r="O375" s="207"/>
      <c r="P375" s="207"/>
      <c r="Q375" s="207"/>
      <c r="R375" s="207"/>
      <c r="S375" s="207"/>
      <c r="T375" s="207"/>
      <c r="U375" s="207"/>
      <c r="V375" s="207"/>
      <c r="W375" s="207"/>
      <c r="X375" s="207"/>
      <c r="Y375" s="207"/>
      <c r="Z375" s="207"/>
      <c r="AA375" s="208"/>
      <c r="AB375" s="208"/>
      <c r="AC375" s="209"/>
      <c r="AD375" s="209"/>
      <c r="AE375" s="209"/>
      <c r="AF375" s="209"/>
      <c r="AG375" s="209"/>
      <c r="AH375" s="209"/>
      <c r="AI375" s="209"/>
      <c r="AJ375" s="209"/>
      <c r="AK375" s="207"/>
      <c r="AL375" s="207"/>
      <c r="AM375" s="207"/>
      <c r="AN375" s="207"/>
      <c r="AO375" s="207"/>
      <c r="AP375" s="207"/>
      <c r="AQ375" s="207"/>
      <c r="AR375" s="207"/>
      <c r="AS375" s="207"/>
      <c r="AT375" s="207"/>
      <c r="AU375" s="207"/>
      <c r="AV375" s="207"/>
      <c r="AW375" s="207"/>
      <c r="AX375" s="207"/>
      <c r="AY375" s="207"/>
      <c r="AZ375" s="207"/>
      <c r="BA375" s="207"/>
      <c r="BB375" s="207"/>
      <c r="BC375" s="207"/>
      <c r="BD375" s="207"/>
      <c r="BE375" s="207"/>
      <c r="BF375" s="207"/>
      <c r="BG375" s="207"/>
      <c r="BH375" s="207"/>
      <c r="BI375" s="207"/>
      <c r="BJ375" s="207"/>
      <c r="BK375" s="207"/>
      <c r="BL375" s="207"/>
      <c r="BM375" s="207"/>
      <c r="BN375" s="207"/>
      <c r="BO375" s="207"/>
      <c r="BP375" s="207"/>
      <c r="BQ375" s="207"/>
      <c r="BR375" s="207"/>
      <c r="BS375" s="207"/>
      <c r="BT375" s="207"/>
      <c r="BU375" s="211"/>
      <c r="BV375" s="207"/>
      <c r="BW375" s="207"/>
      <c r="BX375" s="207"/>
      <c r="BY375" s="207"/>
      <c r="BZ375" s="207"/>
      <c r="CA375" s="207"/>
      <c r="CB375" s="207"/>
      <c r="CC375" s="207"/>
      <c r="CD375" s="207"/>
      <c r="CE375" s="207"/>
      <c r="CF375" s="207"/>
      <c r="CG375" s="207"/>
      <c r="CH375" s="207"/>
      <c r="CI375" s="207"/>
      <c r="CJ375" s="207"/>
      <c r="CK375" s="207"/>
      <c r="CL375" s="207"/>
      <c r="CM375" s="207"/>
    </row>
    <row r="376" spans="1:91" ht="12" customHeight="1" x14ac:dyDescent="0.25">
      <c r="A376" s="206"/>
      <c r="B376" s="207"/>
      <c r="C376" s="207"/>
      <c r="D376" s="207"/>
      <c r="E376" s="207"/>
      <c r="F376" s="207"/>
      <c r="G376" s="207"/>
      <c r="H376" s="207"/>
      <c r="I376" s="207"/>
      <c r="J376" s="207"/>
      <c r="K376" s="207"/>
      <c r="L376" s="207"/>
      <c r="M376" s="207"/>
      <c r="N376" s="207"/>
      <c r="O376" s="207"/>
      <c r="P376" s="207"/>
      <c r="Q376" s="207"/>
      <c r="R376" s="207"/>
      <c r="S376" s="207"/>
      <c r="T376" s="207"/>
      <c r="U376" s="207"/>
      <c r="V376" s="207"/>
      <c r="W376" s="207"/>
      <c r="X376" s="207"/>
      <c r="Y376" s="207"/>
      <c r="Z376" s="207"/>
      <c r="AA376" s="208"/>
      <c r="AB376" s="208"/>
      <c r="AC376" s="209"/>
      <c r="AD376" s="209"/>
      <c r="AE376" s="209"/>
      <c r="AF376" s="209"/>
      <c r="AG376" s="209"/>
      <c r="AH376" s="209"/>
      <c r="AI376" s="209"/>
      <c r="AJ376" s="209"/>
      <c r="AK376" s="207"/>
      <c r="AL376" s="207"/>
      <c r="AM376" s="207"/>
      <c r="AN376" s="207"/>
      <c r="AO376" s="207"/>
      <c r="AP376" s="207"/>
      <c r="AQ376" s="207"/>
      <c r="AR376" s="207"/>
      <c r="AS376" s="207"/>
      <c r="AT376" s="207"/>
      <c r="AU376" s="207"/>
      <c r="AV376" s="207"/>
      <c r="AW376" s="207"/>
      <c r="AX376" s="207"/>
      <c r="AY376" s="207"/>
      <c r="AZ376" s="207"/>
      <c r="BA376" s="207"/>
      <c r="BB376" s="207"/>
      <c r="BC376" s="207"/>
      <c r="BD376" s="207"/>
      <c r="BE376" s="207"/>
      <c r="BF376" s="207"/>
      <c r="BG376" s="207"/>
      <c r="BH376" s="207"/>
      <c r="BI376" s="207"/>
      <c r="BJ376" s="207"/>
      <c r="BK376" s="207"/>
      <c r="BL376" s="207"/>
      <c r="BM376" s="207"/>
      <c r="BN376" s="207"/>
      <c r="BO376" s="207"/>
      <c r="BP376" s="207"/>
      <c r="BQ376" s="207"/>
      <c r="BR376" s="207"/>
      <c r="BS376" s="207"/>
      <c r="BT376" s="207"/>
      <c r="BU376" s="211"/>
      <c r="BV376" s="207"/>
      <c r="BW376" s="207"/>
      <c r="BX376" s="207"/>
      <c r="BY376" s="207"/>
      <c r="BZ376" s="207"/>
      <c r="CA376" s="207"/>
      <c r="CB376" s="207"/>
      <c r="CC376" s="207"/>
      <c r="CD376" s="207"/>
      <c r="CE376" s="207"/>
      <c r="CF376" s="207"/>
      <c r="CG376" s="207"/>
      <c r="CH376" s="207"/>
      <c r="CI376" s="207"/>
      <c r="CJ376" s="207"/>
      <c r="CK376" s="207"/>
      <c r="CL376" s="207"/>
      <c r="CM376" s="207"/>
    </row>
    <row r="377" spans="1:91" ht="12" customHeight="1" x14ac:dyDescent="0.25">
      <c r="A377" s="206"/>
      <c r="B377" s="207"/>
      <c r="C377" s="207"/>
      <c r="D377" s="207"/>
      <c r="E377" s="207"/>
      <c r="F377" s="207"/>
      <c r="G377" s="207"/>
      <c r="H377" s="207"/>
      <c r="I377" s="207"/>
      <c r="J377" s="207"/>
      <c r="K377" s="207"/>
      <c r="L377" s="207"/>
      <c r="M377" s="207"/>
      <c r="N377" s="207"/>
      <c r="O377" s="207"/>
      <c r="P377" s="207"/>
      <c r="Q377" s="207"/>
      <c r="R377" s="207"/>
      <c r="S377" s="207"/>
      <c r="T377" s="207"/>
      <c r="U377" s="207"/>
      <c r="V377" s="207"/>
      <c r="W377" s="207"/>
      <c r="X377" s="207"/>
      <c r="Y377" s="207"/>
      <c r="Z377" s="207"/>
      <c r="AA377" s="208"/>
      <c r="AB377" s="208"/>
      <c r="AC377" s="209"/>
      <c r="AD377" s="209"/>
      <c r="AE377" s="209"/>
      <c r="AF377" s="209"/>
      <c r="AG377" s="209"/>
      <c r="AH377" s="209"/>
      <c r="AI377" s="209"/>
      <c r="AJ377" s="209"/>
      <c r="AK377" s="207"/>
      <c r="AL377" s="207"/>
      <c r="AM377" s="207"/>
      <c r="AN377" s="207"/>
      <c r="AO377" s="207"/>
      <c r="AP377" s="207"/>
      <c r="AQ377" s="207"/>
      <c r="AR377" s="207"/>
      <c r="AS377" s="207"/>
      <c r="AT377" s="207"/>
      <c r="AU377" s="207"/>
      <c r="AV377" s="207"/>
      <c r="AW377" s="207"/>
      <c r="AX377" s="207"/>
      <c r="AY377" s="207"/>
      <c r="AZ377" s="207"/>
      <c r="BA377" s="207"/>
      <c r="BB377" s="207"/>
      <c r="BC377" s="207"/>
      <c r="BD377" s="207"/>
      <c r="BE377" s="207"/>
      <c r="BF377" s="207"/>
      <c r="BG377" s="207"/>
      <c r="BH377" s="207"/>
      <c r="BI377" s="207"/>
      <c r="BJ377" s="207"/>
      <c r="BK377" s="207"/>
      <c r="BL377" s="207"/>
      <c r="BM377" s="207"/>
      <c r="BN377" s="207"/>
      <c r="BO377" s="207"/>
      <c r="BP377" s="207"/>
      <c r="BQ377" s="207"/>
      <c r="BR377" s="207"/>
      <c r="BS377" s="207"/>
      <c r="BT377" s="207"/>
      <c r="BU377" s="211"/>
      <c r="BV377" s="207"/>
      <c r="BW377" s="207"/>
      <c r="BX377" s="207"/>
      <c r="BY377" s="207"/>
      <c r="BZ377" s="207"/>
      <c r="CA377" s="207"/>
      <c r="CB377" s="207"/>
      <c r="CC377" s="207"/>
      <c r="CD377" s="207"/>
      <c r="CE377" s="207"/>
      <c r="CF377" s="207"/>
      <c r="CG377" s="207"/>
      <c r="CH377" s="207"/>
      <c r="CI377" s="207"/>
      <c r="CJ377" s="207"/>
      <c r="CK377" s="207"/>
      <c r="CL377" s="207"/>
      <c r="CM377" s="207"/>
    </row>
    <row r="378" spans="1:91" ht="12" customHeight="1" x14ac:dyDescent="0.25">
      <c r="A378" s="206"/>
      <c r="B378" s="207"/>
      <c r="C378" s="207"/>
      <c r="D378" s="207"/>
      <c r="E378" s="207"/>
      <c r="F378" s="207"/>
      <c r="G378" s="207"/>
      <c r="H378" s="207"/>
      <c r="I378" s="207"/>
      <c r="J378" s="207"/>
      <c r="K378" s="207"/>
      <c r="L378" s="207"/>
      <c r="M378" s="207"/>
      <c r="N378" s="207"/>
      <c r="O378" s="207"/>
      <c r="P378" s="207"/>
      <c r="Q378" s="207"/>
      <c r="R378" s="207"/>
      <c r="S378" s="207"/>
      <c r="T378" s="207"/>
      <c r="U378" s="207"/>
      <c r="V378" s="207"/>
      <c r="W378" s="207"/>
      <c r="X378" s="207"/>
      <c r="Y378" s="207"/>
      <c r="Z378" s="207"/>
      <c r="AA378" s="208"/>
      <c r="AB378" s="208"/>
      <c r="AC378" s="209"/>
      <c r="AD378" s="209"/>
      <c r="AE378" s="209"/>
      <c r="AF378" s="209"/>
      <c r="AG378" s="209"/>
      <c r="AH378" s="209"/>
      <c r="AI378" s="209"/>
      <c r="AJ378" s="209"/>
      <c r="AK378" s="207"/>
      <c r="AL378" s="207"/>
      <c r="AM378" s="207"/>
      <c r="AN378" s="207"/>
      <c r="AO378" s="207"/>
      <c r="AP378" s="207"/>
      <c r="AQ378" s="207"/>
      <c r="AR378" s="207"/>
      <c r="AS378" s="207"/>
      <c r="AT378" s="207"/>
      <c r="AU378" s="207"/>
      <c r="AV378" s="207"/>
      <c r="AW378" s="207"/>
      <c r="AX378" s="207"/>
      <c r="AY378" s="207"/>
      <c r="AZ378" s="207"/>
      <c r="BA378" s="207"/>
      <c r="BB378" s="207"/>
      <c r="BC378" s="207"/>
      <c r="BD378" s="207"/>
      <c r="BE378" s="207"/>
      <c r="BF378" s="207"/>
      <c r="BG378" s="207"/>
      <c r="BH378" s="207"/>
      <c r="BI378" s="207"/>
      <c r="BJ378" s="207"/>
      <c r="BK378" s="207"/>
      <c r="BL378" s="207"/>
      <c r="BM378" s="207"/>
      <c r="BN378" s="207"/>
      <c r="BO378" s="207"/>
      <c r="BP378" s="207"/>
      <c r="BQ378" s="207"/>
      <c r="BR378" s="207"/>
      <c r="BS378" s="207"/>
      <c r="BT378" s="207"/>
      <c r="BU378" s="211"/>
      <c r="BV378" s="207"/>
      <c r="BW378" s="207"/>
      <c r="BX378" s="207"/>
      <c r="BY378" s="207"/>
      <c r="BZ378" s="207"/>
      <c r="CA378" s="207"/>
      <c r="CB378" s="207"/>
      <c r="CC378" s="207"/>
      <c r="CD378" s="207"/>
      <c r="CE378" s="207"/>
      <c r="CF378" s="207"/>
      <c r="CG378" s="207"/>
      <c r="CH378" s="207"/>
      <c r="CI378" s="207"/>
      <c r="CJ378" s="207"/>
      <c r="CK378" s="207"/>
      <c r="CL378" s="207"/>
      <c r="CM378" s="207"/>
    </row>
    <row r="379" spans="1:91" ht="12" customHeight="1" x14ac:dyDescent="0.25">
      <c r="A379" s="206"/>
      <c r="B379" s="207"/>
      <c r="C379" s="207"/>
      <c r="D379" s="207"/>
      <c r="E379" s="207"/>
      <c r="F379" s="207"/>
      <c r="G379" s="207"/>
      <c r="H379" s="207"/>
      <c r="I379" s="207"/>
      <c r="J379" s="207"/>
      <c r="K379" s="207"/>
      <c r="L379" s="207"/>
      <c r="M379" s="207"/>
      <c r="N379" s="207"/>
      <c r="O379" s="207"/>
      <c r="P379" s="207"/>
      <c r="Q379" s="207"/>
      <c r="R379" s="207"/>
      <c r="S379" s="207"/>
      <c r="T379" s="207"/>
      <c r="U379" s="207"/>
      <c r="V379" s="207"/>
      <c r="W379" s="207"/>
      <c r="X379" s="207"/>
      <c r="Y379" s="207"/>
      <c r="Z379" s="207"/>
      <c r="AA379" s="208"/>
      <c r="AB379" s="208"/>
      <c r="AC379" s="209"/>
      <c r="AD379" s="209"/>
      <c r="AE379" s="209"/>
      <c r="AF379" s="209"/>
      <c r="AG379" s="209"/>
      <c r="AH379" s="209"/>
      <c r="AI379" s="209"/>
      <c r="AJ379" s="209"/>
      <c r="AK379" s="207"/>
      <c r="AL379" s="207"/>
      <c r="AM379" s="207"/>
      <c r="AN379" s="207"/>
      <c r="AO379" s="207"/>
      <c r="AP379" s="207"/>
      <c r="AQ379" s="207"/>
      <c r="AR379" s="207"/>
      <c r="AS379" s="207"/>
      <c r="AT379" s="207"/>
      <c r="AU379" s="207"/>
      <c r="AV379" s="207"/>
      <c r="AW379" s="207"/>
      <c r="AX379" s="207"/>
      <c r="AY379" s="207"/>
      <c r="AZ379" s="207"/>
      <c r="BA379" s="207"/>
      <c r="BB379" s="207"/>
      <c r="BC379" s="207"/>
      <c r="BD379" s="207"/>
      <c r="BE379" s="207"/>
      <c r="BF379" s="207"/>
      <c r="BG379" s="207"/>
      <c r="BH379" s="207"/>
      <c r="BI379" s="207"/>
      <c r="BJ379" s="207"/>
      <c r="BK379" s="207"/>
      <c r="BL379" s="207"/>
      <c r="BM379" s="207"/>
      <c r="BN379" s="207"/>
      <c r="BO379" s="207"/>
      <c r="BP379" s="207"/>
      <c r="BQ379" s="207"/>
      <c r="BR379" s="207"/>
      <c r="BS379" s="207"/>
      <c r="BT379" s="207"/>
      <c r="BU379" s="211"/>
      <c r="BV379" s="207"/>
      <c r="BW379" s="207"/>
      <c r="BX379" s="207"/>
      <c r="BY379" s="207"/>
      <c r="BZ379" s="207"/>
      <c r="CA379" s="207"/>
      <c r="CB379" s="207"/>
      <c r="CC379" s="207"/>
      <c r="CD379" s="207"/>
      <c r="CE379" s="207"/>
      <c r="CF379" s="207"/>
      <c r="CG379" s="207"/>
      <c r="CH379" s="207"/>
      <c r="CI379" s="207"/>
      <c r="CJ379" s="207"/>
      <c r="CK379" s="207"/>
      <c r="CL379" s="207"/>
      <c r="CM379" s="207"/>
    </row>
    <row r="380" spans="1:91" ht="12" customHeight="1" x14ac:dyDescent="0.25">
      <c r="A380" s="206"/>
      <c r="B380" s="207"/>
      <c r="C380" s="207"/>
      <c r="D380" s="207"/>
      <c r="E380" s="207"/>
      <c r="F380" s="207"/>
      <c r="G380" s="207"/>
      <c r="H380" s="207"/>
      <c r="I380" s="207"/>
      <c r="J380" s="207"/>
      <c r="K380" s="207"/>
      <c r="L380" s="207"/>
      <c r="M380" s="207"/>
      <c r="N380" s="207"/>
      <c r="O380" s="207"/>
      <c r="P380" s="207"/>
      <c r="Q380" s="207"/>
      <c r="R380" s="207"/>
      <c r="S380" s="207"/>
      <c r="T380" s="207"/>
      <c r="U380" s="207"/>
      <c r="V380" s="207"/>
      <c r="W380" s="207"/>
      <c r="X380" s="207"/>
      <c r="Y380" s="207"/>
      <c r="Z380" s="207"/>
      <c r="AA380" s="208"/>
      <c r="AB380" s="208"/>
      <c r="AC380" s="209"/>
      <c r="AD380" s="209"/>
      <c r="AE380" s="209"/>
      <c r="AF380" s="209"/>
      <c r="AG380" s="209"/>
      <c r="AH380" s="209"/>
      <c r="AI380" s="209"/>
      <c r="AJ380" s="209"/>
      <c r="AK380" s="207"/>
      <c r="AL380" s="207"/>
      <c r="AM380" s="207"/>
      <c r="AN380" s="207"/>
      <c r="AO380" s="207"/>
      <c r="AP380" s="207"/>
      <c r="AQ380" s="207"/>
      <c r="AR380" s="207"/>
      <c r="AS380" s="207"/>
      <c r="AT380" s="207"/>
      <c r="AU380" s="207"/>
      <c r="AV380" s="207"/>
      <c r="AW380" s="207"/>
      <c r="AX380" s="207"/>
      <c r="AY380" s="207"/>
      <c r="AZ380" s="207"/>
      <c r="BA380" s="207"/>
      <c r="BB380" s="207"/>
      <c r="BC380" s="207"/>
      <c r="BD380" s="207"/>
      <c r="BE380" s="207"/>
      <c r="BF380" s="207"/>
      <c r="BG380" s="207"/>
      <c r="BH380" s="207"/>
      <c r="BI380" s="207"/>
      <c r="BJ380" s="207"/>
      <c r="BK380" s="207"/>
      <c r="BL380" s="207"/>
      <c r="BM380" s="207"/>
      <c r="BN380" s="207"/>
      <c r="BO380" s="207"/>
      <c r="BP380" s="207"/>
      <c r="BQ380" s="207"/>
      <c r="BR380" s="207"/>
      <c r="BS380" s="207"/>
      <c r="BT380" s="207"/>
      <c r="BU380" s="211"/>
      <c r="BV380" s="207"/>
      <c r="BW380" s="207"/>
      <c r="BX380" s="207"/>
      <c r="BY380" s="207"/>
      <c r="BZ380" s="207"/>
      <c r="CA380" s="207"/>
      <c r="CB380" s="207"/>
      <c r="CC380" s="207"/>
      <c r="CD380" s="207"/>
      <c r="CE380" s="207"/>
      <c r="CF380" s="207"/>
      <c r="CG380" s="207"/>
      <c r="CH380" s="207"/>
      <c r="CI380" s="207"/>
      <c r="CJ380" s="207"/>
      <c r="CK380" s="207"/>
      <c r="CL380" s="207"/>
      <c r="CM380" s="207"/>
    </row>
    <row r="381" spans="1:91" ht="12" customHeight="1" x14ac:dyDescent="0.25">
      <c r="A381" s="206"/>
      <c r="B381" s="207"/>
      <c r="C381" s="207"/>
      <c r="D381" s="207"/>
      <c r="E381" s="207"/>
      <c r="F381" s="207"/>
      <c r="G381" s="207"/>
      <c r="H381" s="207"/>
      <c r="I381" s="207"/>
      <c r="J381" s="207"/>
      <c r="K381" s="207"/>
      <c r="L381" s="207"/>
      <c r="M381" s="207"/>
      <c r="N381" s="207"/>
      <c r="O381" s="207"/>
      <c r="P381" s="207"/>
      <c r="Q381" s="207"/>
      <c r="R381" s="207"/>
      <c r="S381" s="207"/>
      <c r="T381" s="207"/>
      <c r="U381" s="207"/>
      <c r="V381" s="207"/>
      <c r="W381" s="207"/>
      <c r="X381" s="207"/>
      <c r="Y381" s="207"/>
      <c r="Z381" s="207"/>
      <c r="AA381" s="208"/>
      <c r="AB381" s="208"/>
      <c r="AC381" s="209"/>
      <c r="AD381" s="209"/>
      <c r="AE381" s="209"/>
      <c r="AF381" s="209"/>
      <c r="AG381" s="209"/>
      <c r="AH381" s="209"/>
      <c r="AI381" s="209"/>
      <c r="AJ381" s="209"/>
      <c r="AK381" s="207"/>
      <c r="AL381" s="207"/>
      <c r="AM381" s="207"/>
      <c r="AN381" s="207"/>
      <c r="AO381" s="207"/>
      <c r="AP381" s="207"/>
      <c r="AQ381" s="207"/>
      <c r="AR381" s="207"/>
      <c r="AS381" s="207"/>
      <c r="AT381" s="207"/>
      <c r="AU381" s="207"/>
      <c r="AV381" s="207"/>
      <c r="AW381" s="207"/>
      <c r="AX381" s="207"/>
      <c r="AY381" s="207"/>
      <c r="AZ381" s="207"/>
      <c r="BA381" s="207"/>
      <c r="BB381" s="207"/>
      <c r="BC381" s="207"/>
      <c r="BD381" s="207"/>
      <c r="BE381" s="207"/>
      <c r="BF381" s="207"/>
      <c r="BG381" s="207"/>
      <c r="BH381" s="207"/>
      <c r="BI381" s="207"/>
      <c r="BJ381" s="207"/>
      <c r="BK381" s="207"/>
      <c r="BL381" s="207"/>
      <c r="BM381" s="207"/>
      <c r="BN381" s="207"/>
      <c r="BO381" s="207"/>
      <c r="BP381" s="207"/>
      <c r="BQ381" s="207"/>
      <c r="BR381" s="207"/>
      <c r="BS381" s="207"/>
      <c r="BT381" s="207"/>
      <c r="BU381" s="211"/>
      <c r="BV381" s="207"/>
      <c r="BW381" s="207"/>
      <c r="BX381" s="207"/>
      <c r="BY381" s="207"/>
      <c r="BZ381" s="207"/>
      <c r="CA381" s="207"/>
      <c r="CB381" s="207"/>
      <c r="CC381" s="207"/>
      <c r="CD381" s="207"/>
      <c r="CE381" s="207"/>
      <c r="CF381" s="207"/>
      <c r="CG381" s="207"/>
      <c r="CH381" s="207"/>
      <c r="CI381" s="207"/>
      <c r="CJ381" s="207"/>
      <c r="CK381" s="207"/>
      <c r="CL381" s="207"/>
      <c r="CM381" s="207"/>
    </row>
    <row r="382" spans="1:91" ht="12" customHeight="1" x14ac:dyDescent="0.25">
      <c r="A382" s="206"/>
      <c r="B382" s="207"/>
      <c r="C382" s="207"/>
      <c r="D382" s="207"/>
      <c r="E382" s="207"/>
      <c r="F382" s="207"/>
      <c r="G382" s="207"/>
      <c r="H382" s="207"/>
      <c r="I382" s="207"/>
      <c r="J382" s="207"/>
      <c r="K382" s="207"/>
      <c r="L382" s="207"/>
      <c r="M382" s="207"/>
      <c r="N382" s="207"/>
      <c r="O382" s="207"/>
      <c r="P382" s="207"/>
      <c r="Q382" s="207"/>
      <c r="R382" s="207"/>
      <c r="S382" s="207"/>
      <c r="T382" s="207"/>
      <c r="U382" s="207"/>
      <c r="V382" s="207"/>
      <c r="W382" s="207"/>
      <c r="X382" s="207"/>
      <c r="Y382" s="207"/>
      <c r="Z382" s="207"/>
      <c r="AA382" s="208"/>
      <c r="AB382" s="208"/>
      <c r="AC382" s="209"/>
      <c r="AD382" s="209"/>
      <c r="AE382" s="209"/>
      <c r="AF382" s="209"/>
      <c r="AG382" s="209"/>
      <c r="AH382" s="209"/>
      <c r="AI382" s="209"/>
      <c r="AJ382" s="209"/>
      <c r="AK382" s="207"/>
      <c r="AL382" s="207"/>
      <c r="AM382" s="207"/>
      <c r="AN382" s="207"/>
      <c r="AO382" s="207"/>
      <c r="AP382" s="207"/>
      <c r="AQ382" s="207"/>
      <c r="AR382" s="207"/>
      <c r="AS382" s="207"/>
      <c r="AT382" s="207"/>
      <c r="AU382" s="207"/>
      <c r="AV382" s="207"/>
      <c r="AW382" s="207"/>
      <c r="AX382" s="207"/>
      <c r="AY382" s="207"/>
      <c r="AZ382" s="207"/>
      <c r="BA382" s="207"/>
      <c r="BB382" s="207"/>
      <c r="BC382" s="207"/>
      <c r="BD382" s="207"/>
      <c r="BE382" s="207"/>
      <c r="BF382" s="207"/>
      <c r="BG382" s="207"/>
      <c r="BH382" s="207"/>
      <c r="BI382" s="207"/>
      <c r="BJ382" s="207"/>
      <c r="BK382" s="207"/>
      <c r="BL382" s="207"/>
      <c r="BM382" s="207"/>
      <c r="BN382" s="207"/>
      <c r="BO382" s="207"/>
      <c r="BP382" s="207"/>
      <c r="BQ382" s="207"/>
      <c r="BR382" s="207"/>
      <c r="BS382" s="207"/>
      <c r="BT382" s="207"/>
      <c r="BU382" s="211"/>
      <c r="BV382" s="207"/>
      <c r="BW382" s="207"/>
      <c r="BX382" s="207"/>
      <c r="BY382" s="207"/>
      <c r="BZ382" s="207"/>
      <c r="CA382" s="207"/>
      <c r="CB382" s="207"/>
      <c r="CC382" s="207"/>
      <c r="CD382" s="207"/>
      <c r="CE382" s="207"/>
      <c r="CF382" s="207"/>
      <c r="CG382" s="207"/>
      <c r="CH382" s="207"/>
      <c r="CI382" s="207"/>
      <c r="CJ382" s="207"/>
      <c r="CK382" s="207"/>
      <c r="CL382" s="207"/>
      <c r="CM382" s="207"/>
    </row>
    <row r="383" spans="1:91" ht="12" customHeight="1" x14ac:dyDescent="0.25">
      <c r="A383" s="206"/>
      <c r="B383" s="207"/>
      <c r="C383" s="207"/>
      <c r="D383" s="207"/>
      <c r="E383" s="207"/>
      <c r="F383" s="207"/>
      <c r="G383" s="207"/>
      <c r="H383" s="207"/>
      <c r="I383" s="207"/>
      <c r="J383" s="207"/>
      <c r="K383" s="207"/>
      <c r="L383" s="207"/>
      <c r="M383" s="207"/>
      <c r="N383" s="207"/>
      <c r="O383" s="207"/>
      <c r="P383" s="207"/>
      <c r="Q383" s="207"/>
      <c r="R383" s="207"/>
      <c r="S383" s="207"/>
      <c r="T383" s="207"/>
      <c r="U383" s="207"/>
      <c r="V383" s="207"/>
      <c r="W383" s="207"/>
      <c r="X383" s="207"/>
      <c r="Y383" s="207"/>
      <c r="Z383" s="207"/>
      <c r="AA383" s="208"/>
      <c r="AB383" s="208"/>
      <c r="AC383" s="209"/>
      <c r="AD383" s="209"/>
      <c r="AE383" s="209"/>
      <c r="AF383" s="209"/>
      <c r="AG383" s="209"/>
      <c r="AH383" s="209"/>
      <c r="AI383" s="209"/>
      <c r="AJ383" s="209"/>
      <c r="AK383" s="207"/>
      <c r="AL383" s="207"/>
      <c r="AM383" s="207"/>
      <c r="AN383" s="207"/>
      <c r="AO383" s="207"/>
      <c r="AP383" s="207"/>
      <c r="AQ383" s="207"/>
      <c r="AR383" s="207"/>
      <c r="AS383" s="207"/>
      <c r="AT383" s="207"/>
      <c r="AU383" s="207"/>
      <c r="AV383" s="207"/>
      <c r="AW383" s="207"/>
      <c r="AX383" s="207"/>
      <c r="AY383" s="207"/>
      <c r="AZ383" s="207"/>
      <c r="BA383" s="207"/>
      <c r="BB383" s="207"/>
      <c r="BC383" s="207"/>
      <c r="BD383" s="207"/>
      <c r="BE383" s="207"/>
      <c r="BF383" s="207"/>
      <c r="BG383" s="207"/>
      <c r="BH383" s="207"/>
      <c r="BI383" s="207"/>
      <c r="BJ383" s="207"/>
      <c r="BK383" s="207"/>
      <c r="BL383" s="207"/>
      <c r="BM383" s="207"/>
      <c r="BN383" s="207"/>
      <c r="BO383" s="207"/>
      <c r="BP383" s="207"/>
      <c r="BQ383" s="207"/>
      <c r="BR383" s="207"/>
      <c r="BS383" s="207"/>
      <c r="BT383" s="207"/>
      <c r="BU383" s="211"/>
      <c r="BV383" s="207"/>
      <c r="BW383" s="207"/>
      <c r="BX383" s="207"/>
      <c r="BY383" s="207"/>
      <c r="BZ383" s="207"/>
      <c r="CA383" s="207"/>
      <c r="CB383" s="207"/>
      <c r="CC383" s="207"/>
      <c r="CD383" s="207"/>
      <c r="CE383" s="207"/>
      <c r="CF383" s="207"/>
      <c r="CG383" s="207"/>
      <c r="CH383" s="207"/>
      <c r="CI383" s="207"/>
      <c r="CJ383" s="207"/>
      <c r="CK383" s="207"/>
      <c r="CL383" s="207"/>
      <c r="CM383" s="207"/>
    </row>
    <row r="384" spans="1:91" ht="12" customHeight="1" x14ac:dyDescent="0.25">
      <c r="A384" s="206"/>
      <c r="B384" s="207"/>
      <c r="C384" s="207"/>
      <c r="D384" s="207"/>
      <c r="E384" s="207"/>
      <c r="F384" s="207"/>
      <c r="G384" s="207"/>
      <c r="H384" s="207"/>
      <c r="I384" s="207"/>
      <c r="J384" s="207"/>
      <c r="K384" s="207"/>
      <c r="L384" s="207"/>
      <c r="M384" s="207"/>
      <c r="N384" s="207"/>
      <c r="O384" s="207"/>
      <c r="P384" s="207"/>
      <c r="Q384" s="207"/>
      <c r="R384" s="207"/>
      <c r="S384" s="207"/>
      <c r="T384" s="207"/>
      <c r="U384" s="207"/>
      <c r="V384" s="207"/>
      <c r="W384" s="207"/>
      <c r="X384" s="207"/>
      <c r="Y384" s="207"/>
      <c r="Z384" s="207"/>
      <c r="AA384" s="208"/>
      <c r="AB384" s="208"/>
      <c r="AC384" s="209"/>
      <c r="AD384" s="209"/>
      <c r="AE384" s="209"/>
      <c r="AF384" s="209"/>
      <c r="AG384" s="209"/>
      <c r="AH384" s="209"/>
      <c r="AI384" s="209"/>
      <c r="AJ384" s="209"/>
      <c r="AK384" s="207"/>
      <c r="AL384" s="207"/>
      <c r="AM384" s="207"/>
      <c r="AN384" s="207"/>
      <c r="AO384" s="207"/>
      <c r="AP384" s="207"/>
      <c r="AQ384" s="207"/>
      <c r="AR384" s="207"/>
      <c r="AS384" s="207"/>
      <c r="AT384" s="207"/>
      <c r="AU384" s="207"/>
      <c r="AV384" s="207"/>
      <c r="AW384" s="207"/>
      <c r="AX384" s="207"/>
      <c r="AY384" s="207"/>
      <c r="AZ384" s="207"/>
      <c r="BA384" s="207"/>
      <c r="BB384" s="207"/>
      <c r="BC384" s="207"/>
      <c r="BD384" s="207"/>
      <c r="BE384" s="207"/>
      <c r="BF384" s="207"/>
      <c r="BG384" s="207"/>
      <c r="BH384" s="207"/>
      <c r="BI384" s="207"/>
      <c r="BJ384" s="207"/>
      <c r="BK384" s="207"/>
      <c r="BL384" s="207"/>
      <c r="BM384" s="207"/>
      <c r="BN384" s="207"/>
      <c r="BO384" s="207"/>
      <c r="BP384" s="207"/>
      <c r="BQ384" s="207"/>
      <c r="BR384" s="207"/>
      <c r="BS384" s="207"/>
      <c r="BT384" s="207"/>
      <c r="BU384" s="211"/>
      <c r="BV384" s="207"/>
      <c r="BW384" s="207"/>
      <c r="BX384" s="207"/>
      <c r="BY384" s="207"/>
      <c r="BZ384" s="207"/>
      <c r="CA384" s="207"/>
      <c r="CB384" s="207"/>
      <c r="CC384" s="207"/>
      <c r="CD384" s="207"/>
      <c r="CE384" s="207"/>
      <c r="CF384" s="207"/>
      <c r="CG384" s="207"/>
      <c r="CH384" s="207"/>
      <c r="CI384" s="207"/>
      <c r="CJ384" s="207"/>
      <c r="CK384" s="207"/>
      <c r="CL384" s="207"/>
      <c r="CM384" s="207"/>
    </row>
    <row r="385" spans="1:91" ht="12" customHeight="1" x14ac:dyDescent="0.25">
      <c r="A385" s="206"/>
      <c r="B385" s="207"/>
      <c r="C385" s="207"/>
      <c r="D385" s="207"/>
      <c r="E385" s="207"/>
      <c r="F385" s="207"/>
      <c r="G385" s="207"/>
      <c r="H385" s="207"/>
      <c r="I385" s="207"/>
      <c r="J385" s="207"/>
      <c r="K385" s="207"/>
      <c r="L385" s="207"/>
      <c r="M385" s="207"/>
      <c r="N385" s="207"/>
      <c r="O385" s="207"/>
      <c r="P385" s="207"/>
      <c r="Q385" s="207"/>
      <c r="R385" s="207"/>
      <c r="S385" s="207"/>
      <c r="T385" s="207"/>
      <c r="U385" s="207"/>
      <c r="V385" s="207"/>
      <c r="W385" s="207"/>
      <c r="X385" s="207"/>
      <c r="Y385" s="207"/>
      <c r="Z385" s="207"/>
      <c r="AA385" s="208"/>
      <c r="AB385" s="208"/>
      <c r="AC385" s="209"/>
      <c r="AD385" s="209"/>
      <c r="AE385" s="209"/>
      <c r="AF385" s="209"/>
      <c r="AG385" s="209"/>
      <c r="AH385" s="209"/>
      <c r="AI385" s="209"/>
      <c r="AJ385" s="209"/>
      <c r="AK385" s="207"/>
      <c r="AL385" s="207"/>
      <c r="AM385" s="207"/>
      <c r="AN385" s="207"/>
      <c r="AO385" s="207"/>
      <c r="AP385" s="207"/>
      <c r="AQ385" s="207"/>
      <c r="AR385" s="207"/>
      <c r="AS385" s="207"/>
      <c r="AT385" s="207"/>
      <c r="AU385" s="207"/>
      <c r="AV385" s="207"/>
      <c r="AW385" s="207"/>
      <c r="AX385" s="207"/>
      <c r="AY385" s="207"/>
      <c r="AZ385" s="207"/>
      <c r="BA385" s="207"/>
      <c r="BB385" s="207"/>
      <c r="BC385" s="207"/>
      <c r="BD385" s="207"/>
      <c r="BE385" s="207"/>
      <c r="BF385" s="207"/>
      <c r="BG385" s="207"/>
      <c r="BH385" s="207"/>
      <c r="BI385" s="207"/>
      <c r="BJ385" s="207"/>
      <c r="BK385" s="207"/>
      <c r="BL385" s="207"/>
      <c r="BM385" s="207"/>
      <c r="BN385" s="207"/>
      <c r="BO385" s="207"/>
      <c r="BP385" s="207"/>
      <c r="BQ385" s="207"/>
      <c r="BR385" s="207"/>
      <c r="BS385" s="207"/>
      <c r="BT385" s="207"/>
      <c r="BU385" s="211"/>
      <c r="BV385" s="207"/>
      <c r="BW385" s="207"/>
      <c r="BX385" s="207"/>
      <c r="BY385" s="207"/>
      <c r="BZ385" s="207"/>
      <c r="CA385" s="207"/>
      <c r="CB385" s="207"/>
      <c r="CC385" s="207"/>
      <c r="CD385" s="207"/>
      <c r="CE385" s="207"/>
      <c r="CF385" s="207"/>
      <c r="CG385" s="207"/>
      <c r="CH385" s="207"/>
      <c r="CI385" s="207"/>
      <c r="CJ385" s="207"/>
      <c r="CK385" s="207"/>
      <c r="CL385" s="207"/>
      <c r="CM385" s="207"/>
    </row>
    <row r="386" spans="1:91" ht="12" customHeight="1" x14ac:dyDescent="0.25">
      <c r="A386" s="206"/>
      <c r="B386" s="207"/>
      <c r="C386" s="207"/>
      <c r="D386" s="207"/>
      <c r="E386" s="207"/>
      <c r="F386" s="207"/>
      <c r="G386" s="207"/>
      <c r="H386" s="207"/>
      <c r="I386" s="207"/>
      <c r="J386" s="207"/>
      <c r="K386" s="207"/>
      <c r="L386" s="207"/>
      <c r="M386" s="207"/>
      <c r="N386" s="207"/>
      <c r="O386" s="207"/>
      <c r="P386" s="207"/>
      <c r="Q386" s="207"/>
      <c r="R386" s="207"/>
      <c r="S386" s="207"/>
      <c r="T386" s="207"/>
      <c r="U386" s="207"/>
      <c r="V386" s="207"/>
      <c r="W386" s="207"/>
      <c r="X386" s="207"/>
      <c r="Y386" s="207"/>
      <c r="Z386" s="207"/>
      <c r="AA386" s="208"/>
      <c r="AB386" s="208"/>
      <c r="AC386" s="209"/>
      <c r="AD386" s="209"/>
      <c r="AE386" s="209"/>
      <c r="AF386" s="209"/>
      <c r="AG386" s="209"/>
      <c r="AH386" s="209"/>
      <c r="AI386" s="209"/>
      <c r="AJ386" s="209"/>
      <c r="AK386" s="207"/>
      <c r="AL386" s="207"/>
      <c r="AM386" s="207"/>
      <c r="AN386" s="207"/>
      <c r="AO386" s="207"/>
      <c r="AP386" s="207"/>
      <c r="AQ386" s="207"/>
      <c r="AR386" s="207"/>
      <c r="AS386" s="207"/>
      <c r="AT386" s="207"/>
      <c r="AU386" s="207"/>
      <c r="AV386" s="207"/>
      <c r="AW386" s="207"/>
      <c r="AX386" s="207"/>
      <c r="AY386" s="207"/>
      <c r="AZ386" s="207"/>
      <c r="BA386" s="207"/>
      <c r="BB386" s="207"/>
      <c r="BC386" s="207"/>
      <c r="BD386" s="207"/>
      <c r="BE386" s="207"/>
      <c r="BF386" s="207"/>
      <c r="BG386" s="207"/>
      <c r="BH386" s="207"/>
      <c r="BI386" s="207"/>
      <c r="BJ386" s="207"/>
      <c r="BK386" s="207"/>
      <c r="BL386" s="207"/>
      <c r="BM386" s="207"/>
      <c r="BN386" s="207"/>
      <c r="BO386" s="207"/>
      <c r="BP386" s="207"/>
      <c r="BQ386" s="207"/>
      <c r="BR386" s="207"/>
      <c r="BS386" s="207"/>
      <c r="BT386" s="207"/>
      <c r="BU386" s="211"/>
      <c r="BV386" s="207"/>
      <c r="BW386" s="207"/>
      <c r="BX386" s="207"/>
      <c r="BY386" s="207"/>
      <c r="BZ386" s="207"/>
      <c r="CA386" s="207"/>
      <c r="CB386" s="207"/>
      <c r="CC386" s="207"/>
      <c r="CD386" s="207"/>
      <c r="CE386" s="207"/>
      <c r="CF386" s="207"/>
      <c r="CG386" s="207"/>
      <c r="CH386" s="207"/>
      <c r="CI386" s="207"/>
      <c r="CJ386" s="207"/>
      <c r="CK386" s="207"/>
      <c r="CL386" s="207"/>
      <c r="CM386" s="207"/>
    </row>
    <row r="387" spans="1:91" ht="12" customHeight="1" x14ac:dyDescent="0.25">
      <c r="A387" s="206"/>
      <c r="B387" s="207"/>
      <c r="C387" s="207"/>
      <c r="D387" s="207"/>
      <c r="E387" s="207"/>
      <c r="F387" s="207"/>
      <c r="G387" s="207"/>
      <c r="H387" s="207"/>
      <c r="I387" s="207"/>
      <c r="J387" s="207"/>
      <c r="K387" s="207"/>
      <c r="L387" s="207"/>
      <c r="M387" s="207"/>
      <c r="N387" s="207"/>
      <c r="O387" s="207"/>
      <c r="P387" s="207"/>
      <c r="Q387" s="207"/>
      <c r="R387" s="207"/>
      <c r="S387" s="207"/>
      <c r="T387" s="207"/>
      <c r="U387" s="207"/>
      <c r="V387" s="207"/>
      <c r="W387" s="207"/>
      <c r="X387" s="207"/>
      <c r="Y387" s="207"/>
      <c r="Z387" s="207"/>
      <c r="AA387" s="208"/>
      <c r="AB387" s="208"/>
      <c r="AC387" s="209"/>
      <c r="AD387" s="209"/>
      <c r="AE387" s="209"/>
      <c r="AF387" s="209"/>
      <c r="AG387" s="209"/>
      <c r="AH387" s="209"/>
      <c r="AI387" s="209"/>
      <c r="AJ387" s="209"/>
      <c r="AK387" s="207"/>
      <c r="AL387" s="207"/>
      <c r="AM387" s="207"/>
      <c r="AN387" s="207"/>
      <c r="AO387" s="207"/>
      <c r="AP387" s="207"/>
      <c r="AQ387" s="207"/>
      <c r="AR387" s="207"/>
      <c r="AS387" s="207"/>
      <c r="AT387" s="207"/>
      <c r="AU387" s="207"/>
      <c r="AV387" s="207"/>
      <c r="AW387" s="207"/>
      <c r="AX387" s="207"/>
      <c r="AY387" s="207"/>
      <c r="AZ387" s="207"/>
      <c r="BA387" s="207"/>
      <c r="BB387" s="207"/>
      <c r="BC387" s="207"/>
      <c r="BD387" s="207"/>
      <c r="BE387" s="207"/>
      <c r="BF387" s="207"/>
      <c r="BG387" s="207"/>
      <c r="BH387" s="207"/>
      <c r="BI387" s="207"/>
      <c r="BJ387" s="207"/>
      <c r="BK387" s="207"/>
      <c r="BL387" s="207"/>
      <c r="BM387" s="207"/>
      <c r="BN387" s="207"/>
      <c r="BO387" s="207"/>
      <c r="BP387" s="207"/>
      <c r="BQ387" s="207"/>
      <c r="BR387" s="207"/>
      <c r="BS387" s="207"/>
      <c r="BT387" s="207"/>
      <c r="BU387" s="211"/>
      <c r="BV387" s="207"/>
      <c r="BW387" s="207"/>
      <c r="BX387" s="207"/>
      <c r="BY387" s="207"/>
      <c r="BZ387" s="207"/>
      <c r="CA387" s="207"/>
      <c r="CB387" s="207"/>
      <c r="CC387" s="207"/>
      <c r="CD387" s="207"/>
      <c r="CE387" s="207"/>
      <c r="CF387" s="207"/>
      <c r="CG387" s="207"/>
      <c r="CH387" s="207"/>
      <c r="CI387" s="207"/>
      <c r="CJ387" s="207"/>
      <c r="CK387" s="207"/>
      <c r="CL387" s="207"/>
      <c r="CM387" s="207"/>
    </row>
    <row r="388" spans="1:91" ht="12" customHeight="1" x14ac:dyDescent="0.25">
      <c r="A388" s="206"/>
      <c r="B388" s="207"/>
      <c r="C388" s="207"/>
      <c r="D388" s="207"/>
      <c r="E388" s="207"/>
      <c r="F388" s="207"/>
      <c r="G388" s="207"/>
      <c r="H388" s="207"/>
      <c r="I388" s="207"/>
      <c r="J388" s="207"/>
      <c r="K388" s="207"/>
      <c r="L388" s="207"/>
      <c r="M388" s="207"/>
      <c r="N388" s="207"/>
      <c r="O388" s="207"/>
      <c r="P388" s="207"/>
      <c r="Q388" s="207"/>
      <c r="R388" s="207"/>
      <c r="S388" s="207"/>
      <c r="T388" s="207"/>
      <c r="U388" s="207"/>
      <c r="V388" s="207"/>
      <c r="W388" s="207"/>
      <c r="X388" s="207"/>
      <c r="Y388" s="207"/>
      <c r="Z388" s="207"/>
      <c r="AA388" s="208"/>
      <c r="AB388" s="208"/>
      <c r="AC388" s="209"/>
      <c r="AD388" s="209"/>
      <c r="AE388" s="209"/>
      <c r="AF388" s="209"/>
      <c r="AG388" s="209"/>
      <c r="AH388" s="209"/>
      <c r="AI388" s="209"/>
      <c r="AJ388" s="209"/>
      <c r="AK388" s="207"/>
      <c r="AL388" s="207"/>
      <c r="AM388" s="207"/>
      <c r="AN388" s="207"/>
      <c r="AO388" s="207"/>
      <c r="AP388" s="207"/>
      <c r="AQ388" s="207"/>
      <c r="AR388" s="207"/>
      <c r="AS388" s="207"/>
      <c r="AT388" s="207"/>
      <c r="AU388" s="207"/>
      <c r="AV388" s="207"/>
      <c r="AW388" s="207"/>
      <c r="AX388" s="207"/>
      <c r="AY388" s="207"/>
      <c r="AZ388" s="207"/>
      <c r="BA388" s="207"/>
      <c r="BB388" s="207"/>
      <c r="BC388" s="207"/>
      <c r="BD388" s="207"/>
      <c r="BE388" s="207"/>
      <c r="BF388" s="207"/>
      <c r="BG388" s="207"/>
      <c r="BH388" s="207"/>
      <c r="BI388" s="207"/>
      <c r="BJ388" s="207"/>
      <c r="BK388" s="207"/>
      <c r="BL388" s="207"/>
      <c r="BM388" s="207"/>
      <c r="BN388" s="207"/>
      <c r="BO388" s="207"/>
      <c r="BP388" s="207"/>
      <c r="BQ388" s="207"/>
      <c r="BR388" s="207"/>
      <c r="BS388" s="207"/>
      <c r="BT388" s="207"/>
      <c r="BU388" s="211"/>
      <c r="BV388" s="207"/>
      <c r="BW388" s="207"/>
      <c r="BX388" s="207"/>
      <c r="BY388" s="207"/>
      <c r="BZ388" s="207"/>
      <c r="CA388" s="207"/>
      <c r="CB388" s="207"/>
      <c r="CC388" s="207"/>
      <c r="CD388" s="207"/>
      <c r="CE388" s="207"/>
      <c r="CF388" s="207"/>
      <c r="CG388" s="207"/>
      <c r="CH388" s="207"/>
      <c r="CI388" s="207"/>
      <c r="CJ388" s="207"/>
      <c r="CK388" s="207"/>
      <c r="CL388" s="207"/>
      <c r="CM388" s="207"/>
    </row>
    <row r="389" spans="1:91" ht="12" customHeight="1" x14ac:dyDescent="0.25">
      <c r="A389" s="206"/>
      <c r="B389" s="207"/>
      <c r="C389" s="207"/>
      <c r="D389" s="207"/>
      <c r="E389" s="207"/>
      <c r="F389" s="207"/>
      <c r="G389" s="207"/>
      <c r="H389" s="207"/>
      <c r="I389" s="207"/>
      <c r="J389" s="207"/>
      <c r="K389" s="207"/>
      <c r="L389" s="207"/>
      <c r="M389" s="207"/>
      <c r="N389" s="207"/>
      <c r="O389" s="207"/>
      <c r="P389" s="207"/>
      <c r="Q389" s="207"/>
      <c r="R389" s="207"/>
      <c r="S389" s="207"/>
      <c r="T389" s="207"/>
      <c r="U389" s="207"/>
      <c r="V389" s="207"/>
      <c r="W389" s="207"/>
      <c r="X389" s="207"/>
      <c r="Y389" s="207"/>
      <c r="Z389" s="207"/>
      <c r="AA389" s="208"/>
      <c r="AB389" s="208"/>
      <c r="AC389" s="209"/>
      <c r="AD389" s="209"/>
      <c r="AE389" s="209"/>
      <c r="AF389" s="209"/>
      <c r="AG389" s="209"/>
      <c r="AH389" s="209"/>
      <c r="AI389" s="209"/>
      <c r="AJ389" s="209"/>
      <c r="AK389" s="207"/>
      <c r="AL389" s="207"/>
      <c r="AM389" s="207"/>
      <c r="AN389" s="207"/>
      <c r="AO389" s="207"/>
      <c r="AP389" s="207"/>
      <c r="AQ389" s="207"/>
      <c r="AR389" s="207"/>
      <c r="AS389" s="207"/>
      <c r="AT389" s="207"/>
      <c r="AU389" s="207"/>
      <c r="AV389" s="207"/>
      <c r="AW389" s="207"/>
      <c r="AX389" s="207"/>
      <c r="AY389" s="207"/>
      <c r="AZ389" s="207"/>
      <c r="BA389" s="207"/>
      <c r="BB389" s="207"/>
      <c r="BC389" s="207"/>
      <c r="BD389" s="207"/>
      <c r="BE389" s="207"/>
      <c r="BF389" s="207"/>
      <c r="BG389" s="207"/>
      <c r="BH389" s="207"/>
      <c r="BI389" s="207"/>
      <c r="BJ389" s="207"/>
      <c r="BK389" s="207"/>
      <c r="BL389" s="207"/>
      <c r="BM389" s="207"/>
      <c r="BN389" s="207"/>
      <c r="BO389" s="207"/>
      <c r="BP389" s="207"/>
      <c r="BQ389" s="207"/>
      <c r="BR389" s="207"/>
      <c r="BS389" s="207"/>
      <c r="BT389" s="207"/>
      <c r="BU389" s="211"/>
      <c r="BV389" s="207"/>
      <c r="BW389" s="207"/>
      <c r="BX389" s="207"/>
      <c r="BY389" s="207"/>
      <c r="BZ389" s="207"/>
      <c r="CA389" s="207"/>
      <c r="CB389" s="207"/>
      <c r="CC389" s="207"/>
      <c r="CD389" s="207"/>
      <c r="CE389" s="207"/>
      <c r="CF389" s="207"/>
      <c r="CG389" s="207"/>
      <c r="CH389" s="207"/>
      <c r="CI389" s="207"/>
      <c r="CJ389" s="207"/>
      <c r="CK389" s="207"/>
      <c r="CL389" s="207"/>
      <c r="CM389" s="207"/>
    </row>
    <row r="390" spans="1:91" ht="12" customHeight="1" x14ac:dyDescent="0.25">
      <c r="A390" s="206"/>
      <c r="B390" s="207"/>
      <c r="C390" s="207"/>
      <c r="D390" s="207"/>
      <c r="E390" s="207"/>
      <c r="F390" s="207"/>
      <c r="G390" s="207"/>
      <c r="H390" s="207"/>
      <c r="I390" s="207"/>
      <c r="J390" s="207"/>
      <c r="K390" s="207"/>
      <c r="L390" s="207"/>
      <c r="M390" s="207"/>
      <c r="N390" s="207"/>
      <c r="O390" s="207"/>
      <c r="P390" s="207"/>
      <c r="Q390" s="207"/>
      <c r="R390" s="207"/>
      <c r="S390" s="207"/>
      <c r="T390" s="207"/>
      <c r="U390" s="207"/>
      <c r="V390" s="207"/>
      <c r="W390" s="207"/>
      <c r="X390" s="207"/>
      <c r="Y390" s="207"/>
      <c r="Z390" s="207"/>
      <c r="AA390" s="208"/>
      <c r="AB390" s="208"/>
      <c r="AC390" s="209"/>
      <c r="AD390" s="209"/>
      <c r="AE390" s="209"/>
      <c r="AF390" s="209"/>
      <c r="AG390" s="209"/>
      <c r="AH390" s="209"/>
      <c r="AI390" s="209"/>
      <c r="AJ390" s="209"/>
      <c r="AK390" s="207"/>
      <c r="AL390" s="207"/>
      <c r="AM390" s="207"/>
      <c r="AN390" s="207"/>
      <c r="AO390" s="207"/>
      <c r="AP390" s="207"/>
      <c r="AQ390" s="207"/>
      <c r="AR390" s="207"/>
      <c r="AS390" s="207"/>
      <c r="AT390" s="207"/>
      <c r="AU390" s="207"/>
      <c r="AV390" s="207"/>
      <c r="AW390" s="207"/>
      <c r="AX390" s="207"/>
      <c r="AY390" s="207"/>
      <c r="AZ390" s="207"/>
      <c r="BA390" s="207"/>
      <c r="BB390" s="207"/>
      <c r="BC390" s="207"/>
      <c r="BD390" s="207"/>
      <c r="BE390" s="207"/>
      <c r="BF390" s="207"/>
      <c r="BG390" s="207"/>
      <c r="BH390" s="207"/>
      <c r="BI390" s="207"/>
      <c r="BJ390" s="207"/>
      <c r="BK390" s="207"/>
      <c r="BL390" s="207"/>
      <c r="BM390" s="207"/>
      <c r="BN390" s="207"/>
      <c r="BO390" s="207"/>
      <c r="BP390" s="207"/>
      <c r="BQ390" s="207"/>
      <c r="BR390" s="207"/>
      <c r="BS390" s="207"/>
      <c r="BT390" s="207"/>
      <c r="BU390" s="211"/>
      <c r="BV390" s="207"/>
      <c r="BW390" s="207"/>
      <c r="BX390" s="207"/>
      <c r="BY390" s="207"/>
      <c r="BZ390" s="207"/>
      <c r="CA390" s="207"/>
      <c r="CB390" s="207"/>
      <c r="CC390" s="207"/>
      <c r="CD390" s="207"/>
      <c r="CE390" s="207"/>
      <c r="CF390" s="207"/>
      <c r="CG390" s="207"/>
      <c r="CH390" s="207"/>
      <c r="CI390" s="207"/>
      <c r="CJ390" s="207"/>
      <c r="CK390" s="207"/>
      <c r="CL390" s="207"/>
      <c r="CM390" s="207"/>
    </row>
    <row r="391" spans="1:91" ht="12" customHeight="1" x14ac:dyDescent="0.25">
      <c r="A391" s="206"/>
      <c r="B391" s="207"/>
      <c r="C391" s="207"/>
      <c r="D391" s="207"/>
      <c r="E391" s="207"/>
      <c r="F391" s="207"/>
      <c r="G391" s="207"/>
      <c r="H391" s="207"/>
      <c r="I391" s="207"/>
      <c r="J391" s="207"/>
      <c r="K391" s="207"/>
      <c r="L391" s="207"/>
      <c r="M391" s="207"/>
      <c r="N391" s="207"/>
      <c r="O391" s="207"/>
      <c r="P391" s="207"/>
      <c r="Q391" s="207"/>
      <c r="R391" s="207"/>
      <c r="S391" s="207"/>
      <c r="T391" s="207"/>
      <c r="U391" s="207"/>
      <c r="V391" s="207"/>
      <c r="W391" s="207"/>
      <c r="X391" s="207"/>
      <c r="Y391" s="207"/>
      <c r="Z391" s="207"/>
      <c r="AA391" s="208"/>
      <c r="AB391" s="208"/>
      <c r="AC391" s="209"/>
      <c r="AD391" s="209"/>
      <c r="AE391" s="209"/>
      <c r="AF391" s="209"/>
      <c r="AG391" s="209"/>
      <c r="AH391" s="209"/>
      <c r="AI391" s="209"/>
      <c r="AJ391" s="209"/>
      <c r="AK391" s="207"/>
      <c r="AL391" s="207"/>
      <c r="AM391" s="207"/>
      <c r="AN391" s="207"/>
      <c r="AO391" s="207"/>
      <c r="AP391" s="207"/>
      <c r="AQ391" s="207"/>
      <c r="AR391" s="207"/>
      <c r="AS391" s="207"/>
      <c r="AT391" s="207"/>
      <c r="AU391" s="207"/>
      <c r="AV391" s="207"/>
      <c r="AW391" s="207"/>
      <c r="AX391" s="207"/>
      <c r="AY391" s="207"/>
      <c r="AZ391" s="207"/>
      <c r="BA391" s="207"/>
      <c r="BB391" s="207"/>
      <c r="BC391" s="207"/>
      <c r="BD391" s="207"/>
      <c r="BE391" s="207"/>
      <c r="BF391" s="207"/>
      <c r="BG391" s="207"/>
      <c r="BH391" s="207"/>
      <c r="BI391" s="207"/>
      <c r="BJ391" s="207"/>
      <c r="BK391" s="207"/>
      <c r="BL391" s="207"/>
      <c r="BM391" s="207"/>
      <c r="BN391" s="207"/>
      <c r="BO391" s="207"/>
      <c r="BP391" s="207"/>
      <c r="BQ391" s="207"/>
      <c r="BR391" s="207"/>
      <c r="BS391" s="207"/>
      <c r="BT391" s="207"/>
      <c r="BU391" s="211"/>
      <c r="BV391" s="207"/>
      <c r="BW391" s="207"/>
      <c r="BX391" s="207"/>
      <c r="BY391" s="207"/>
      <c r="BZ391" s="207"/>
      <c r="CA391" s="207"/>
      <c r="CB391" s="207"/>
      <c r="CC391" s="207"/>
      <c r="CD391" s="207"/>
      <c r="CE391" s="207"/>
      <c r="CF391" s="207"/>
      <c r="CG391" s="207"/>
      <c r="CH391" s="207"/>
      <c r="CI391" s="207"/>
      <c r="CJ391" s="207"/>
      <c r="CK391" s="207"/>
      <c r="CL391" s="207"/>
      <c r="CM391" s="207"/>
    </row>
    <row r="392" spans="1:91" ht="12" customHeight="1" x14ac:dyDescent="0.25">
      <c r="A392" s="206"/>
      <c r="B392" s="207"/>
      <c r="C392" s="207"/>
      <c r="D392" s="207"/>
      <c r="E392" s="207"/>
      <c r="F392" s="207"/>
      <c r="G392" s="207"/>
      <c r="H392" s="207"/>
      <c r="I392" s="207"/>
      <c r="J392" s="207"/>
      <c r="K392" s="207"/>
      <c r="L392" s="207"/>
      <c r="M392" s="207"/>
      <c r="N392" s="207"/>
      <c r="O392" s="207"/>
      <c r="P392" s="207"/>
      <c r="Q392" s="207"/>
      <c r="R392" s="207"/>
      <c r="S392" s="207"/>
      <c r="T392" s="207"/>
      <c r="U392" s="207"/>
      <c r="V392" s="207"/>
      <c r="W392" s="207"/>
      <c r="X392" s="207"/>
      <c r="Y392" s="207"/>
      <c r="Z392" s="207"/>
      <c r="AA392" s="208"/>
      <c r="AB392" s="208"/>
      <c r="AC392" s="209"/>
      <c r="AD392" s="209"/>
      <c r="AE392" s="209"/>
      <c r="AF392" s="209"/>
      <c r="AG392" s="209"/>
      <c r="AH392" s="209"/>
      <c r="AI392" s="209"/>
      <c r="AJ392" s="209"/>
      <c r="AK392" s="207"/>
      <c r="AL392" s="207"/>
      <c r="AM392" s="207"/>
      <c r="AN392" s="207"/>
      <c r="AO392" s="207"/>
      <c r="AP392" s="207"/>
      <c r="AQ392" s="207"/>
      <c r="AR392" s="207"/>
      <c r="AS392" s="207"/>
      <c r="AT392" s="207"/>
      <c r="AU392" s="207"/>
      <c r="AV392" s="207"/>
      <c r="AW392" s="207"/>
      <c r="AX392" s="207"/>
      <c r="AY392" s="207"/>
      <c r="AZ392" s="207"/>
      <c r="BA392" s="207"/>
      <c r="BB392" s="207"/>
      <c r="BC392" s="207"/>
      <c r="BD392" s="207"/>
      <c r="BE392" s="207"/>
      <c r="BF392" s="207"/>
      <c r="BG392" s="207"/>
      <c r="BH392" s="207"/>
      <c r="BI392" s="207"/>
      <c r="BJ392" s="207"/>
      <c r="BK392" s="207"/>
      <c r="BL392" s="207"/>
      <c r="BM392" s="207"/>
      <c r="BN392" s="207"/>
      <c r="BO392" s="207"/>
      <c r="BP392" s="207"/>
      <c r="BQ392" s="207"/>
      <c r="BR392" s="207"/>
      <c r="BS392" s="207"/>
      <c r="BT392" s="207"/>
      <c r="BU392" s="211"/>
      <c r="BV392" s="207"/>
      <c r="BW392" s="207"/>
      <c r="BX392" s="207"/>
      <c r="BY392" s="207"/>
      <c r="BZ392" s="207"/>
      <c r="CA392" s="207"/>
      <c r="CB392" s="207"/>
      <c r="CC392" s="207"/>
      <c r="CD392" s="207"/>
      <c r="CE392" s="207"/>
      <c r="CF392" s="207"/>
      <c r="CG392" s="207"/>
      <c r="CH392" s="207"/>
      <c r="CI392" s="207"/>
      <c r="CJ392" s="207"/>
      <c r="CK392" s="207"/>
      <c r="CL392" s="207"/>
      <c r="CM392" s="207"/>
    </row>
    <row r="393" spans="1:91" ht="12" customHeight="1" x14ac:dyDescent="0.25">
      <c r="A393" s="206"/>
      <c r="B393" s="207"/>
      <c r="C393" s="207"/>
      <c r="D393" s="207"/>
      <c r="E393" s="207"/>
      <c r="F393" s="207"/>
      <c r="G393" s="207"/>
      <c r="H393" s="207"/>
      <c r="I393" s="207"/>
      <c r="J393" s="207"/>
      <c r="K393" s="207"/>
      <c r="L393" s="207"/>
      <c r="M393" s="207"/>
      <c r="N393" s="207"/>
      <c r="O393" s="207"/>
      <c r="P393" s="207"/>
      <c r="Q393" s="207"/>
      <c r="R393" s="207"/>
      <c r="S393" s="207"/>
      <c r="T393" s="207"/>
      <c r="U393" s="207"/>
      <c r="V393" s="207"/>
      <c r="W393" s="207"/>
      <c r="X393" s="207"/>
      <c r="Y393" s="207"/>
      <c r="Z393" s="207"/>
      <c r="AA393" s="208"/>
      <c r="AB393" s="208"/>
      <c r="AC393" s="209"/>
      <c r="AD393" s="209"/>
      <c r="AE393" s="209"/>
      <c r="AF393" s="209"/>
      <c r="AG393" s="209"/>
      <c r="AH393" s="209"/>
      <c r="AI393" s="209"/>
      <c r="AJ393" s="209"/>
      <c r="AK393" s="207"/>
      <c r="AL393" s="207"/>
      <c r="AM393" s="207"/>
      <c r="AN393" s="207"/>
      <c r="AO393" s="207"/>
      <c r="AP393" s="207"/>
      <c r="AQ393" s="207"/>
      <c r="AR393" s="207"/>
      <c r="AS393" s="207"/>
      <c r="AT393" s="207"/>
      <c r="AU393" s="207"/>
      <c r="AV393" s="207"/>
      <c r="AW393" s="207"/>
      <c r="AX393" s="207"/>
      <c r="AY393" s="207"/>
      <c r="AZ393" s="207"/>
      <c r="BA393" s="207"/>
      <c r="BB393" s="207"/>
      <c r="BC393" s="207"/>
      <c r="BD393" s="207"/>
      <c r="BE393" s="207"/>
      <c r="BF393" s="207"/>
      <c r="BG393" s="207"/>
      <c r="BH393" s="207"/>
      <c r="BI393" s="207"/>
      <c r="BJ393" s="207"/>
      <c r="BK393" s="207"/>
      <c r="BL393" s="207"/>
      <c r="BM393" s="207"/>
      <c r="BN393" s="207"/>
      <c r="BO393" s="207"/>
      <c r="BP393" s="207"/>
      <c r="BQ393" s="207"/>
      <c r="BR393" s="207"/>
      <c r="BS393" s="207"/>
      <c r="BT393" s="207"/>
      <c r="BU393" s="211"/>
      <c r="BV393" s="207"/>
      <c r="BW393" s="207"/>
      <c r="BX393" s="207"/>
      <c r="BY393" s="207"/>
      <c r="BZ393" s="207"/>
      <c r="CA393" s="207"/>
      <c r="CB393" s="207"/>
      <c r="CC393" s="207"/>
      <c r="CD393" s="207"/>
      <c r="CE393" s="207"/>
      <c r="CF393" s="207"/>
      <c r="CG393" s="207"/>
      <c r="CH393" s="207"/>
      <c r="CI393" s="207"/>
      <c r="CJ393" s="207"/>
      <c r="CK393" s="207"/>
      <c r="CL393" s="207"/>
      <c r="CM393" s="207"/>
    </row>
    <row r="394" spans="1:91" ht="12" customHeight="1" x14ac:dyDescent="0.25">
      <c r="A394" s="206"/>
      <c r="B394" s="207"/>
      <c r="C394" s="207"/>
      <c r="D394" s="207"/>
      <c r="E394" s="207"/>
      <c r="F394" s="207"/>
      <c r="G394" s="207"/>
      <c r="H394" s="207"/>
      <c r="I394" s="207"/>
      <c r="J394" s="207"/>
      <c r="K394" s="207"/>
      <c r="L394" s="207"/>
      <c r="M394" s="207"/>
      <c r="N394" s="207"/>
      <c r="O394" s="207"/>
      <c r="P394" s="207"/>
      <c r="Q394" s="207"/>
      <c r="R394" s="207"/>
      <c r="S394" s="207"/>
      <c r="T394" s="207"/>
      <c r="U394" s="207"/>
      <c r="V394" s="207"/>
      <c r="W394" s="207"/>
      <c r="X394" s="207"/>
      <c r="Y394" s="207"/>
      <c r="Z394" s="207"/>
      <c r="AA394" s="208"/>
      <c r="AB394" s="208"/>
      <c r="AC394" s="209"/>
      <c r="AD394" s="209"/>
      <c r="AE394" s="209"/>
      <c r="AF394" s="209"/>
      <c r="AG394" s="209"/>
      <c r="AH394" s="209"/>
      <c r="AI394" s="209"/>
      <c r="AJ394" s="209"/>
      <c r="AK394" s="207"/>
      <c r="AL394" s="207"/>
      <c r="AM394" s="207"/>
      <c r="AN394" s="207"/>
      <c r="AO394" s="207"/>
      <c r="AP394" s="207"/>
      <c r="AQ394" s="207"/>
      <c r="AR394" s="207"/>
      <c r="AS394" s="207"/>
      <c r="AT394" s="207"/>
      <c r="AU394" s="207"/>
      <c r="AV394" s="207"/>
      <c r="AW394" s="207"/>
      <c r="AX394" s="207"/>
      <c r="AY394" s="207"/>
      <c r="AZ394" s="207"/>
      <c r="BA394" s="207"/>
      <c r="BB394" s="207"/>
      <c r="BC394" s="207"/>
      <c r="BD394" s="207"/>
      <c r="BE394" s="207"/>
      <c r="BF394" s="207"/>
      <c r="BG394" s="207"/>
      <c r="BH394" s="207"/>
      <c r="BI394" s="207"/>
      <c r="BJ394" s="207"/>
      <c r="BK394" s="207"/>
      <c r="BL394" s="207"/>
      <c r="BM394" s="207"/>
      <c r="BN394" s="207"/>
      <c r="BO394" s="207"/>
      <c r="BP394" s="207"/>
      <c r="BQ394" s="207"/>
      <c r="BR394" s="207"/>
      <c r="BS394" s="207"/>
      <c r="BT394" s="207"/>
      <c r="BU394" s="211"/>
      <c r="BV394" s="207"/>
      <c r="BW394" s="207"/>
      <c r="BX394" s="207"/>
      <c r="BY394" s="207"/>
      <c r="BZ394" s="207"/>
      <c r="CA394" s="207"/>
      <c r="CB394" s="207"/>
      <c r="CC394" s="207"/>
      <c r="CD394" s="207"/>
      <c r="CE394" s="207"/>
      <c r="CF394" s="207"/>
      <c r="CG394" s="207"/>
      <c r="CH394" s="207"/>
      <c r="CI394" s="207"/>
      <c r="CJ394" s="207"/>
      <c r="CK394" s="207"/>
      <c r="CL394" s="207"/>
      <c r="CM394" s="207"/>
    </row>
    <row r="395" spans="1:91" ht="12" customHeight="1" x14ac:dyDescent="0.25">
      <c r="A395" s="206"/>
      <c r="B395" s="207"/>
      <c r="C395" s="207"/>
      <c r="D395" s="207"/>
      <c r="E395" s="207"/>
      <c r="F395" s="207"/>
      <c r="G395" s="207"/>
      <c r="H395" s="207"/>
      <c r="I395" s="207"/>
      <c r="J395" s="207"/>
      <c r="K395" s="207"/>
      <c r="L395" s="207"/>
      <c r="M395" s="207"/>
      <c r="N395" s="207"/>
      <c r="O395" s="207"/>
      <c r="P395" s="207"/>
      <c r="Q395" s="207"/>
      <c r="R395" s="207"/>
      <c r="S395" s="207"/>
      <c r="T395" s="207"/>
      <c r="U395" s="207"/>
      <c r="V395" s="207"/>
      <c r="W395" s="207"/>
      <c r="X395" s="207"/>
      <c r="Y395" s="207"/>
      <c r="Z395" s="207"/>
      <c r="AA395" s="208"/>
      <c r="AB395" s="208"/>
      <c r="AC395" s="209"/>
      <c r="AD395" s="209"/>
      <c r="AE395" s="209"/>
      <c r="AF395" s="209"/>
      <c r="AG395" s="209"/>
      <c r="AH395" s="209"/>
      <c r="AI395" s="209"/>
      <c r="AJ395" s="209"/>
      <c r="AK395" s="207"/>
      <c r="AL395" s="207"/>
      <c r="AM395" s="207"/>
      <c r="AN395" s="207"/>
      <c r="AO395" s="207"/>
      <c r="AP395" s="207"/>
      <c r="AQ395" s="207"/>
      <c r="AR395" s="207"/>
      <c r="AS395" s="207"/>
      <c r="AT395" s="207"/>
      <c r="AU395" s="207"/>
      <c r="AV395" s="207"/>
      <c r="AW395" s="207"/>
      <c r="AX395" s="207"/>
      <c r="AY395" s="207"/>
      <c r="AZ395" s="207"/>
      <c r="BA395" s="207"/>
      <c r="BB395" s="207"/>
      <c r="BC395" s="207"/>
      <c r="BD395" s="207"/>
      <c r="BE395" s="207"/>
      <c r="BF395" s="207"/>
      <c r="BG395" s="207"/>
      <c r="BH395" s="207"/>
      <c r="BI395" s="207"/>
      <c r="BJ395" s="207"/>
      <c r="BK395" s="207"/>
      <c r="BL395" s="207"/>
      <c r="BM395" s="207"/>
      <c r="BN395" s="207"/>
      <c r="BO395" s="207"/>
      <c r="BP395" s="207"/>
      <c r="BQ395" s="207"/>
      <c r="BR395" s="207"/>
      <c r="BS395" s="207"/>
      <c r="BT395" s="207"/>
      <c r="BU395" s="211"/>
      <c r="BV395" s="207"/>
      <c r="BW395" s="207"/>
      <c r="BX395" s="207"/>
      <c r="BY395" s="207"/>
      <c r="BZ395" s="207"/>
      <c r="CA395" s="207"/>
      <c r="CB395" s="207"/>
      <c r="CC395" s="207"/>
      <c r="CD395" s="207"/>
      <c r="CE395" s="207"/>
      <c r="CF395" s="207"/>
      <c r="CG395" s="207"/>
      <c r="CH395" s="207"/>
      <c r="CI395" s="207"/>
      <c r="CJ395" s="207"/>
      <c r="CK395" s="207"/>
      <c r="CL395" s="207"/>
      <c r="CM395" s="207"/>
    </row>
    <row r="396" spans="1:91" ht="12" customHeight="1" x14ac:dyDescent="0.25">
      <c r="A396" s="206"/>
      <c r="B396" s="207"/>
      <c r="C396" s="207"/>
      <c r="D396" s="207"/>
      <c r="E396" s="207"/>
      <c r="F396" s="207"/>
      <c r="G396" s="207"/>
      <c r="H396" s="207"/>
      <c r="I396" s="207"/>
      <c r="J396" s="207"/>
      <c r="K396" s="207"/>
      <c r="L396" s="207"/>
      <c r="M396" s="207"/>
      <c r="N396" s="207"/>
      <c r="O396" s="207"/>
      <c r="P396" s="207"/>
      <c r="Q396" s="207"/>
      <c r="R396" s="207"/>
      <c r="S396" s="207"/>
      <c r="T396" s="207"/>
      <c r="U396" s="207"/>
      <c r="V396" s="207"/>
      <c r="W396" s="207"/>
      <c r="X396" s="207"/>
      <c r="Y396" s="207"/>
      <c r="Z396" s="207"/>
      <c r="AA396" s="208"/>
      <c r="AB396" s="208"/>
      <c r="AC396" s="209"/>
      <c r="AD396" s="209"/>
      <c r="AE396" s="209"/>
      <c r="AF396" s="209"/>
      <c r="AG396" s="209"/>
      <c r="AH396" s="209"/>
      <c r="AI396" s="209"/>
      <c r="AJ396" s="209"/>
      <c r="AK396" s="207"/>
      <c r="AL396" s="207"/>
      <c r="AM396" s="207"/>
      <c r="AN396" s="207"/>
      <c r="AO396" s="207"/>
      <c r="AP396" s="207"/>
      <c r="AQ396" s="207"/>
      <c r="AR396" s="207"/>
      <c r="AS396" s="207"/>
      <c r="AT396" s="207"/>
      <c r="AU396" s="207"/>
      <c r="AV396" s="207"/>
      <c r="AW396" s="207"/>
      <c r="AX396" s="207"/>
      <c r="AY396" s="207"/>
      <c r="AZ396" s="207"/>
      <c r="BA396" s="207"/>
      <c r="BB396" s="207"/>
      <c r="BC396" s="207"/>
      <c r="BD396" s="207"/>
      <c r="BE396" s="207"/>
      <c r="BF396" s="207"/>
      <c r="BG396" s="207"/>
      <c r="BH396" s="207"/>
      <c r="BI396" s="207"/>
      <c r="BJ396" s="207"/>
      <c r="BK396" s="207"/>
      <c r="BL396" s="207"/>
      <c r="BM396" s="207"/>
      <c r="BN396" s="207"/>
      <c r="BO396" s="207"/>
      <c r="BP396" s="207"/>
      <c r="BQ396" s="207"/>
      <c r="BR396" s="207"/>
      <c r="BS396" s="207"/>
      <c r="BT396" s="207"/>
      <c r="BU396" s="211"/>
      <c r="BV396" s="207"/>
      <c r="BW396" s="207"/>
      <c r="BX396" s="207"/>
      <c r="BY396" s="207"/>
      <c r="BZ396" s="207"/>
      <c r="CA396" s="207"/>
      <c r="CB396" s="207"/>
      <c r="CC396" s="207"/>
      <c r="CD396" s="207"/>
      <c r="CE396" s="207"/>
      <c r="CF396" s="207"/>
      <c r="CG396" s="207"/>
      <c r="CH396" s="207"/>
      <c r="CI396" s="207"/>
      <c r="CJ396" s="207"/>
      <c r="CK396" s="207"/>
      <c r="CL396" s="207"/>
      <c r="CM396" s="207"/>
    </row>
    <row r="397" spans="1:91" ht="12" customHeight="1" x14ac:dyDescent="0.25">
      <c r="A397" s="206"/>
      <c r="B397" s="207"/>
      <c r="C397" s="207"/>
      <c r="D397" s="207"/>
      <c r="E397" s="207"/>
      <c r="F397" s="207"/>
      <c r="G397" s="207"/>
      <c r="H397" s="207"/>
      <c r="I397" s="207"/>
      <c r="J397" s="207"/>
      <c r="K397" s="207"/>
      <c r="L397" s="207"/>
      <c r="M397" s="207"/>
      <c r="N397" s="207"/>
      <c r="O397" s="207"/>
      <c r="P397" s="207"/>
      <c r="Q397" s="207"/>
      <c r="R397" s="207"/>
      <c r="S397" s="207"/>
      <c r="T397" s="207"/>
      <c r="U397" s="207"/>
      <c r="V397" s="207"/>
      <c r="W397" s="207"/>
      <c r="X397" s="207"/>
      <c r="Y397" s="207"/>
      <c r="Z397" s="207"/>
      <c r="AA397" s="208"/>
      <c r="AB397" s="208"/>
      <c r="AC397" s="209"/>
      <c r="AD397" s="209"/>
      <c r="AE397" s="209"/>
      <c r="AF397" s="209"/>
      <c r="AG397" s="209"/>
      <c r="AH397" s="209"/>
      <c r="AI397" s="209"/>
      <c r="AJ397" s="209"/>
      <c r="AK397" s="207"/>
      <c r="AL397" s="207"/>
      <c r="AM397" s="207"/>
      <c r="AN397" s="207"/>
      <c r="AO397" s="207"/>
      <c r="AP397" s="207"/>
      <c r="AQ397" s="207"/>
      <c r="AR397" s="207"/>
      <c r="AS397" s="207"/>
      <c r="AT397" s="207"/>
      <c r="AU397" s="207"/>
      <c r="AV397" s="207"/>
      <c r="AW397" s="207"/>
      <c r="AX397" s="207"/>
      <c r="AY397" s="207"/>
      <c r="AZ397" s="207"/>
      <c r="BA397" s="207"/>
      <c r="BB397" s="207"/>
      <c r="BC397" s="207"/>
      <c r="BD397" s="207"/>
      <c r="BE397" s="207"/>
      <c r="BF397" s="207"/>
      <c r="BG397" s="207"/>
      <c r="BH397" s="207"/>
      <c r="BI397" s="207"/>
      <c r="BJ397" s="207"/>
      <c r="BK397" s="207"/>
      <c r="BL397" s="207"/>
      <c r="BM397" s="207"/>
      <c r="BN397" s="207"/>
      <c r="BO397" s="207"/>
      <c r="BP397" s="207"/>
      <c r="BQ397" s="207"/>
      <c r="BR397" s="207"/>
      <c r="BS397" s="207"/>
      <c r="BT397" s="207"/>
      <c r="BU397" s="211"/>
      <c r="BV397" s="207"/>
      <c r="BW397" s="207"/>
      <c r="BX397" s="207"/>
      <c r="BY397" s="207"/>
      <c r="BZ397" s="207"/>
      <c r="CA397" s="207"/>
      <c r="CB397" s="207"/>
      <c r="CC397" s="207"/>
      <c r="CD397" s="207"/>
      <c r="CE397" s="207"/>
      <c r="CF397" s="207"/>
      <c r="CG397" s="207"/>
      <c r="CH397" s="207"/>
      <c r="CI397" s="207"/>
      <c r="CJ397" s="207"/>
      <c r="CK397" s="207"/>
      <c r="CL397" s="207"/>
      <c r="CM397" s="207"/>
    </row>
    <row r="398" spans="1:91" ht="12" customHeight="1" x14ac:dyDescent="0.25">
      <c r="A398" s="206"/>
      <c r="B398" s="207"/>
      <c r="C398" s="207"/>
      <c r="D398" s="207"/>
      <c r="E398" s="207"/>
      <c r="F398" s="207"/>
      <c r="G398" s="207"/>
      <c r="H398" s="207"/>
      <c r="I398" s="207"/>
      <c r="J398" s="207"/>
      <c r="K398" s="207"/>
      <c r="L398" s="207"/>
      <c r="M398" s="207"/>
      <c r="N398" s="207"/>
      <c r="O398" s="207"/>
      <c r="P398" s="207"/>
      <c r="Q398" s="207"/>
      <c r="R398" s="207"/>
      <c r="S398" s="207"/>
      <c r="T398" s="207"/>
      <c r="U398" s="207"/>
      <c r="V398" s="207"/>
      <c r="W398" s="207"/>
      <c r="X398" s="207"/>
      <c r="Y398" s="207"/>
      <c r="Z398" s="207"/>
      <c r="AA398" s="208"/>
      <c r="AB398" s="208"/>
      <c r="AC398" s="209"/>
      <c r="AD398" s="209"/>
      <c r="AE398" s="209"/>
      <c r="AF398" s="209"/>
      <c r="AG398" s="209"/>
      <c r="AH398" s="209"/>
      <c r="AI398" s="209"/>
      <c r="AJ398" s="209"/>
      <c r="AK398" s="207"/>
      <c r="AL398" s="207"/>
      <c r="AM398" s="207"/>
      <c r="AN398" s="207"/>
      <c r="AO398" s="207"/>
      <c r="AP398" s="207"/>
      <c r="AQ398" s="207"/>
      <c r="AR398" s="207"/>
      <c r="AS398" s="207"/>
      <c r="AT398" s="207"/>
      <c r="AU398" s="207"/>
      <c r="AV398" s="207"/>
      <c r="AW398" s="207"/>
      <c r="AX398" s="207"/>
      <c r="AY398" s="207"/>
      <c r="AZ398" s="207"/>
      <c r="BA398" s="207"/>
      <c r="BB398" s="207"/>
      <c r="BC398" s="207"/>
      <c r="BD398" s="207"/>
      <c r="BE398" s="207"/>
      <c r="BF398" s="207"/>
      <c r="BG398" s="207"/>
      <c r="BH398" s="207"/>
      <c r="BI398" s="207"/>
      <c r="BJ398" s="207"/>
      <c r="BK398" s="207"/>
      <c r="BL398" s="207"/>
      <c r="BM398" s="207"/>
      <c r="BN398" s="207"/>
      <c r="BO398" s="207"/>
      <c r="BP398" s="207"/>
      <c r="BQ398" s="207"/>
      <c r="BR398" s="207"/>
      <c r="BS398" s="207"/>
      <c r="BT398" s="207"/>
      <c r="BU398" s="211"/>
      <c r="BV398" s="207"/>
      <c r="BW398" s="207"/>
      <c r="BX398" s="207"/>
      <c r="BY398" s="207"/>
      <c r="BZ398" s="207"/>
      <c r="CA398" s="207"/>
      <c r="CB398" s="207"/>
      <c r="CC398" s="207"/>
      <c r="CD398" s="207"/>
      <c r="CE398" s="207"/>
      <c r="CF398" s="207"/>
      <c r="CG398" s="207"/>
      <c r="CH398" s="207"/>
      <c r="CI398" s="207"/>
      <c r="CJ398" s="207"/>
      <c r="CK398" s="207"/>
      <c r="CL398" s="207"/>
      <c r="CM398" s="207"/>
    </row>
    <row r="399" spans="1:91" ht="12" customHeight="1" x14ac:dyDescent="0.25">
      <c r="A399" s="206"/>
      <c r="B399" s="207"/>
      <c r="C399" s="207"/>
      <c r="D399" s="207"/>
      <c r="E399" s="207"/>
      <c r="F399" s="207"/>
      <c r="G399" s="207"/>
      <c r="H399" s="207"/>
      <c r="I399" s="207"/>
      <c r="J399" s="207"/>
      <c r="K399" s="207"/>
      <c r="L399" s="207"/>
      <c r="M399" s="207"/>
      <c r="N399" s="207"/>
      <c r="O399" s="207"/>
      <c r="P399" s="207"/>
      <c r="Q399" s="207"/>
      <c r="R399" s="207"/>
      <c r="S399" s="207"/>
      <c r="T399" s="207"/>
      <c r="U399" s="207"/>
      <c r="V399" s="207"/>
      <c r="W399" s="207"/>
      <c r="X399" s="207"/>
      <c r="Y399" s="207"/>
      <c r="Z399" s="207"/>
      <c r="AA399" s="208"/>
      <c r="AB399" s="208"/>
      <c r="AC399" s="209"/>
      <c r="AD399" s="209"/>
      <c r="AE399" s="209"/>
      <c r="AF399" s="209"/>
      <c r="AG399" s="209"/>
      <c r="AH399" s="209"/>
      <c r="AI399" s="209"/>
      <c r="AJ399" s="209"/>
      <c r="AK399" s="207"/>
      <c r="AL399" s="207"/>
      <c r="AM399" s="207"/>
      <c r="AN399" s="207"/>
      <c r="AO399" s="207"/>
      <c r="AP399" s="207"/>
      <c r="AQ399" s="207"/>
      <c r="AR399" s="207"/>
      <c r="AS399" s="207"/>
      <c r="AT399" s="207"/>
      <c r="AU399" s="207"/>
      <c r="AV399" s="207"/>
      <c r="AW399" s="207"/>
      <c r="AX399" s="207"/>
      <c r="AY399" s="207"/>
      <c r="AZ399" s="207"/>
      <c r="BA399" s="207"/>
      <c r="BB399" s="207"/>
      <c r="BC399" s="207"/>
      <c r="BD399" s="207"/>
      <c r="BE399" s="207"/>
      <c r="BF399" s="207"/>
      <c r="BG399" s="207"/>
      <c r="BH399" s="207"/>
      <c r="BI399" s="207"/>
      <c r="BJ399" s="207"/>
      <c r="BK399" s="207"/>
      <c r="BL399" s="207"/>
      <c r="BM399" s="207"/>
      <c r="BN399" s="207"/>
      <c r="BO399" s="207"/>
      <c r="BP399" s="207"/>
      <c r="BQ399" s="207"/>
      <c r="BR399" s="207"/>
      <c r="BS399" s="207"/>
      <c r="BT399" s="207"/>
      <c r="BU399" s="211"/>
      <c r="BV399" s="207"/>
      <c r="BW399" s="207"/>
      <c r="BX399" s="207"/>
      <c r="BY399" s="207"/>
      <c r="BZ399" s="207"/>
      <c r="CA399" s="207"/>
      <c r="CB399" s="207"/>
      <c r="CC399" s="207"/>
      <c r="CD399" s="207"/>
      <c r="CE399" s="207"/>
      <c r="CF399" s="207"/>
      <c r="CG399" s="207"/>
      <c r="CH399" s="207"/>
      <c r="CI399" s="207"/>
      <c r="CJ399" s="207"/>
      <c r="CK399" s="207"/>
      <c r="CL399" s="207"/>
      <c r="CM399" s="207"/>
    </row>
    <row r="400" spans="1:91" ht="12" customHeight="1" x14ac:dyDescent="0.25">
      <c r="A400" s="206"/>
      <c r="B400" s="207"/>
      <c r="C400" s="207"/>
      <c r="D400" s="207"/>
      <c r="E400" s="207"/>
      <c r="F400" s="207"/>
      <c r="G400" s="207"/>
      <c r="H400" s="207"/>
      <c r="I400" s="207"/>
      <c r="J400" s="207"/>
      <c r="K400" s="207"/>
      <c r="L400" s="207"/>
      <c r="M400" s="207"/>
      <c r="N400" s="207"/>
      <c r="O400" s="207"/>
      <c r="P400" s="207"/>
      <c r="Q400" s="207"/>
      <c r="R400" s="207"/>
      <c r="S400" s="207"/>
      <c r="T400" s="207"/>
      <c r="U400" s="207"/>
      <c r="V400" s="207"/>
      <c r="W400" s="207"/>
      <c r="X400" s="207"/>
      <c r="Y400" s="207"/>
      <c r="Z400" s="207"/>
      <c r="AA400" s="208"/>
      <c r="AB400" s="208"/>
      <c r="AC400" s="209"/>
      <c r="AD400" s="209"/>
      <c r="AE400" s="209"/>
      <c r="AF400" s="209"/>
      <c r="AG400" s="209"/>
      <c r="AH400" s="209"/>
      <c r="AI400" s="209"/>
      <c r="AJ400" s="209"/>
      <c r="AK400" s="207"/>
      <c r="AL400" s="207"/>
      <c r="AM400" s="207"/>
      <c r="AN400" s="207"/>
      <c r="AO400" s="207"/>
      <c r="AP400" s="207"/>
      <c r="AQ400" s="207"/>
      <c r="AR400" s="207"/>
      <c r="AS400" s="207"/>
      <c r="AT400" s="207"/>
      <c r="AU400" s="207"/>
      <c r="AV400" s="207"/>
      <c r="AW400" s="207"/>
      <c r="AX400" s="207"/>
      <c r="AY400" s="207"/>
      <c r="AZ400" s="207"/>
      <c r="BA400" s="207"/>
      <c r="BB400" s="207"/>
      <c r="BC400" s="207"/>
      <c r="BD400" s="207"/>
      <c r="BE400" s="207"/>
      <c r="BF400" s="207"/>
      <c r="BG400" s="207"/>
      <c r="BH400" s="207"/>
      <c r="BI400" s="207"/>
      <c r="BJ400" s="207"/>
      <c r="BK400" s="207"/>
      <c r="BL400" s="207"/>
      <c r="BM400" s="207"/>
      <c r="BN400" s="207"/>
      <c r="BO400" s="207"/>
      <c r="BP400" s="207"/>
      <c r="BQ400" s="207"/>
      <c r="BR400" s="207"/>
      <c r="BS400" s="207"/>
      <c r="BT400" s="207"/>
      <c r="BU400" s="211"/>
      <c r="BV400" s="207"/>
      <c r="BW400" s="207"/>
      <c r="BX400" s="207"/>
      <c r="BY400" s="207"/>
      <c r="BZ400" s="207"/>
      <c r="CA400" s="207"/>
      <c r="CB400" s="207"/>
      <c r="CC400" s="207"/>
      <c r="CD400" s="207"/>
      <c r="CE400" s="207"/>
      <c r="CF400" s="207"/>
      <c r="CG400" s="207"/>
      <c r="CH400" s="207"/>
      <c r="CI400" s="207"/>
      <c r="CJ400" s="207"/>
      <c r="CK400" s="207"/>
      <c r="CL400" s="207"/>
      <c r="CM400" s="207"/>
    </row>
    <row r="401" spans="1:91" ht="12" customHeight="1" x14ac:dyDescent="0.25">
      <c r="A401" s="206"/>
      <c r="B401" s="207"/>
      <c r="C401" s="207"/>
      <c r="D401" s="207"/>
      <c r="E401" s="207"/>
      <c r="F401" s="207"/>
      <c r="G401" s="207"/>
      <c r="H401" s="207"/>
      <c r="I401" s="207"/>
      <c r="J401" s="207"/>
      <c r="K401" s="207"/>
      <c r="L401" s="207"/>
      <c r="M401" s="207"/>
      <c r="N401" s="207"/>
      <c r="O401" s="207"/>
      <c r="P401" s="207"/>
      <c r="Q401" s="207"/>
      <c r="R401" s="207"/>
      <c r="S401" s="207"/>
      <c r="T401" s="207"/>
      <c r="U401" s="207"/>
      <c r="V401" s="207"/>
      <c r="W401" s="207"/>
      <c r="X401" s="207"/>
      <c r="Y401" s="207"/>
      <c r="Z401" s="207"/>
      <c r="AA401" s="208"/>
      <c r="AB401" s="208"/>
      <c r="AC401" s="209"/>
      <c r="AD401" s="209"/>
      <c r="AE401" s="209"/>
      <c r="AF401" s="209"/>
      <c r="AG401" s="209"/>
      <c r="AH401" s="209"/>
      <c r="AI401" s="209"/>
      <c r="AJ401" s="209"/>
      <c r="AK401" s="207"/>
      <c r="AL401" s="207"/>
      <c r="AM401" s="207"/>
      <c r="AN401" s="207"/>
      <c r="AO401" s="207"/>
      <c r="AP401" s="207"/>
      <c r="AQ401" s="207"/>
      <c r="AR401" s="207"/>
      <c r="AS401" s="207"/>
      <c r="AT401" s="207"/>
      <c r="AU401" s="207"/>
      <c r="AV401" s="207"/>
      <c r="AW401" s="207"/>
      <c r="AX401" s="207"/>
      <c r="AY401" s="207"/>
      <c r="AZ401" s="207"/>
      <c r="BA401" s="207"/>
      <c r="BB401" s="207"/>
      <c r="BC401" s="207"/>
      <c r="BD401" s="207"/>
      <c r="BE401" s="207"/>
      <c r="BF401" s="207"/>
      <c r="BG401" s="207"/>
      <c r="BH401" s="207"/>
      <c r="BI401" s="207"/>
      <c r="BJ401" s="207"/>
      <c r="BK401" s="207"/>
      <c r="BL401" s="207"/>
      <c r="BM401" s="207"/>
      <c r="BN401" s="207"/>
      <c r="BO401" s="207"/>
      <c r="BP401" s="207"/>
      <c r="BQ401" s="207"/>
      <c r="BR401" s="207"/>
      <c r="BS401" s="207"/>
      <c r="BT401" s="207"/>
      <c r="BU401" s="211"/>
      <c r="BV401" s="207"/>
      <c r="BW401" s="207"/>
      <c r="BX401" s="207"/>
      <c r="BY401" s="207"/>
      <c r="BZ401" s="207"/>
      <c r="CA401" s="207"/>
      <c r="CB401" s="207"/>
      <c r="CC401" s="207"/>
      <c r="CD401" s="207"/>
      <c r="CE401" s="207"/>
      <c r="CF401" s="207"/>
      <c r="CG401" s="207"/>
      <c r="CH401" s="207"/>
      <c r="CI401" s="207"/>
      <c r="CJ401" s="207"/>
      <c r="CK401" s="207"/>
      <c r="CL401" s="207"/>
      <c r="CM401" s="207"/>
    </row>
    <row r="402" spans="1:91" ht="12" customHeight="1" x14ac:dyDescent="0.25">
      <c r="A402" s="206"/>
      <c r="B402" s="207"/>
      <c r="C402" s="207"/>
      <c r="D402" s="207"/>
      <c r="E402" s="207"/>
      <c r="F402" s="207"/>
      <c r="G402" s="207"/>
      <c r="H402" s="207"/>
      <c r="I402" s="207"/>
      <c r="J402" s="207"/>
      <c r="K402" s="207"/>
      <c r="L402" s="207"/>
      <c r="M402" s="207"/>
      <c r="N402" s="207"/>
      <c r="O402" s="207"/>
      <c r="P402" s="207"/>
      <c r="Q402" s="207"/>
      <c r="R402" s="207"/>
      <c r="S402" s="207"/>
      <c r="T402" s="207"/>
      <c r="U402" s="207"/>
      <c r="V402" s="207"/>
      <c r="W402" s="207"/>
      <c r="X402" s="207"/>
      <c r="Y402" s="207"/>
      <c r="Z402" s="207"/>
      <c r="AA402" s="208"/>
      <c r="AB402" s="208"/>
      <c r="AC402" s="209"/>
      <c r="AD402" s="209"/>
      <c r="AE402" s="209"/>
      <c r="AF402" s="209"/>
      <c r="AG402" s="209"/>
      <c r="AH402" s="209"/>
      <c r="AI402" s="209"/>
      <c r="AJ402" s="209"/>
      <c r="AK402" s="207"/>
      <c r="AL402" s="207"/>
      <c r="AM402" s="207"/>
      <c r="AN402" s="207"/>
      <c r="AO402" s="207"/>
      <c r="AP402" s="207"/>
      <c r="AQ402" s="207"/>
      <c r="AR402" s="207"/>
      <c r="AS402" s="207"/>
      <c r="AT402" s="207"/>
      <c r="AU402" s="207"/>
      <c r="AV402" s="207"/>
      <c r="AW402" s="207"/>
      <c r="AX402" s="207"/>
      <c r="AY402" s="207"/>
      <c r="AZ402" s="207"/>
      <c r="BA402" s="207"/>
      <c r="BB402" s="207"/>
      <c r="BC402" s="207"/>
      <c r="BD402" s="207"/>
      <c r="BE402" s="207"/>
      <c r="BF402" s="207"/>
      <c r="BG402" s="207"/>
      <c r="BH402" s="207"/>
      <c r="BI402" s="207"/>
      <c r="BJ402" s="207"/>
      <c r="BK402" s="207"/>
      <c r="BL402" s="207"/>
      <c r="BM402" s="207"/>
      <c r="BN402" s="207"/>
      <c r="BO402" s="207"/>
      <c r="BP402" s="207"/>
      <c r="BQ402" s="207"/>
      <c r="BR402" s="207"/>
      <c r="BS402" s="207"/>
      <c r="BT402" s="207"/>
      <c r="BU402" s="211"/>
      <c r="BV402" s="207"/>
      <c r="BW402" s="207"/>
      <c r="BX402" s="207"/>
      <c r="BY402" s="207"/>
      <c r="BZ402" s="207"/>
      <c r="CA402" s="207"/>
      <c r="CB402" s="207"/>
      <c r="CC402" s="207"/>
      <c r="CD402" s="207"/>
      <c r="CE402" s="207"/>
      <c r="CF402" s="207"/>
      <c r="CG402" s="207"/>
      <c r="CH402" s="207"/>
      <c r="CI402" s="207"/>
      <c r="CJ402" s="207"/>
      <c r="CK402" s="207"/>
      <c r="CL402" s="207"/>
      <c r="CM402" s="207"/>
    </row>
    <row r="403" spans="1:91" ht="12" customHeight="1" x14ac:dyDescent="0.25">
      <c r="A403" s="206"/>
      <c r="B403" s="207"/>
      <c r="C403" s="207"/>
      <c r="D403" s="207"/>
      <c r="E403" s="207"/>
      <c r="F403" s="207"/>
      <c r="G403" s="207"/>
      <c r="H403" s="207"/>
      <c r="I403" s="207"/>
      <c r="J403" s="207"/>
      <c r="K403" s="207"/>
      <c r="L403" s="207"/>
      <c r="M403" s="207"/>
      <c r="N403" s="207"/>
      <c r="O403" s="207"/>
      <c r="P403" s="207"/>
      <c r="Q403" s="207"/>
      <c r="R403" s="207"/>
      <c r="S403" s="207"/>
      <c r="T403" s="207"/>
      <c r="U403" s="207"/>
      <c r="V403" s="207"/>
      <c r="W403" s="207"/>
      <c r="X403" s="207"/>
      <c r="Y403" s="207"/>
      <c r="Z403" s="207"/>
      <c r="AA403" s="208"/>
      <c r="AB403" s="208"/>
      <c r="AC403" s="209"/>
      <c r="AD403" s="209"/>
      <c r="AE403" s="209"/>
      <c r="AF403" s="209"/>
      <c r="AG403" s="209"/>
      <c r="AH403" s="209"/>
      <c r="AI403" s="209"/>
      <c r="AJ403" s="209"/>
      <c r="AK403" s="207"/>
      <c r="AL403" s="207"/>
      <c r="AM403" s="207"/>
      <c r="AN403" s="207"/>
      <c r="AO403" s="207"/>
      <c r="AP403" s="207"/>
      <c r="AQ403" s="207"/>
      <c r="AR403" s="207"/>
      <c r="AS403" s="207"/>
      <c r="AT403" s="207"/>
      <c r="AU403" s="207"/>
      <c r="AV403" s="207"/>
      <c r="AW403" s="207"/>
      <c r="AX403" s="207"/>
      <c r="AY403" s="207"/>
      <c r="AZ403" s="207"/>
      <c r="BA403" s="207"/>
      <c r="BB403" s="207"/>
      <c r="BC403" s="207"/>
      <c r="BD403" s="207"/>
      <c r="BE403" s="207"/>
      <c r="BF403" s="207"/>
      <c r="BG403" s="207"/>
      <c r="BH403" s="207"/>
      <c r="BI403" s="207"/>
      <c r="BJ403" s="207"/>
      <c r="BK403" s="207"/>
      <c r="BL403" s="207"/>
      <c r="BM403" s="207"/>
      <c r="BN403" s="207"/>
      <c r="BO403" s="207"/>
      <c r="BP403" s="207"/>
      <c r="BQ403" s="207"/>
      <c r="BR403" s="207"/>
      <c r="BS403" s="207"/>
      <c r="BT403" s="207"/>
      <c r="BU403" s="211"/>
      <c r="BV403" s="207"/>
      <c r="BW403" s="207"/>
      <c r="BX403" s="207"/>
      <c r="BY403" s="207"/>
      <c r="BZ403" s="207"/>
      <c r="CA403" s="207"/>
      <c r="CB403" s="207"/>
      <c r="CC403" s="207"/>
      <c r="CD403" s="207"/>
      <c r="CE403" s="207"/>
      <c r="CF403" s="207"/>
      <c r="CG403" s="207"/>
      <c r="CH403" s="207"/>
      <c r="CI403" s="207"/>
      <c r="CJ403" s="207"/>
      <c r="CK403" s="207"/>
      <c r="CL403" s="207"/>
      <c r="CM403" s="207"/>
    </row>
    <row r="404" spans="1:91" ht="12" customHeight="1" x14ac:dyDescent="0.25">
      <c r="A404" s="206"/>
      <c r="B404" s="207"/>
      <c r="C404" s="207"/>
      <c r="D404" s="207"/>
      <c r="E404" s="207"/>
      <c r="F404" s="207"/>
      <c r="G404" s="207"/>
      <c r="H404" s="207"/>
      <c r="I404" s="207"/>
      <c r="J404" s="207"/>
      <c r="K404" s="207"/>
      <c r="L404" s="207"/>
      <c r="M404" s="207"/>
      <c r="N404" s="207"/>
      <c r="O404" s="207"/>
      <c r="P404" s="207"/>
      <c r="Q404" s="207"/>
      <c r="R404" s="207"/>
      <c r="S404" s="207"/>
      <c r="T404" s="207"/>
      <c r="U404" s="207"/>
      <c r="V404" s="207"/>
      <c r="W404" s="207"/>
      <c r="X404" s="207"/>
      <c r="Y404" s="207"/>
      <c r="Z404" s="207"/>
      <c r="AA404" s="208"/>
      <c r="AB404" s="208"/>
      <c r="AC404" s="209"/>
      <c r="AD404" s="209"/>
      <c r="AE404" s="209"/>
      <c r="AF404" s="209"/>
      <c r="AG404" s="209"/>
      <c r="AH404" s="209"/>
      <c r="AI404" s="209"/>
      <c r="AJ404" s="209"/>
      <c r="AK404" s="207"/>
      <c r="AL404" s="207"/>
      <c r="AM404" s="207"/>
      <c r="AN404" s="207"/>
      <c r="AO404" s="207"/>
      <c r="AP404" s="207"/>
      <c r="AQ404" s="207"/>
      <c r="AR404" s="207"/>
      <c r="AS404" s="207"/>
      <c r="AT404" s="207"/>
      <c r="AU404" s="207"/>
      <c r="AV404" s="207"/>
      <c r="AW404" s="207"/>
      <c r="AX404" s="207"/>
      <c r="AY404" s="207"/>
      <c r="AZ404" s="207"/>
      <c r="BA404" s="207"/>
      <c r="BB404" s="207"/>
      <c r="BC404" s="207"/>
      <c r="BD404" s="207"/>
      <c r="BE404" s="207"/>
      <c r="BF404" s="207"/>
      <c r="BG404" s="207"/>
      <c r="BH404" s="207"/>
      <c r="BI404" s="207"/>
      <c r="BJ404" s="207"/>
      <c r="BK404" s="207"/>
      <c r="BL404" s="207"/>
      <c r="BM404" s="207"/>
      <c r="BN404" s="207"/>
      <c r="BO404" s="207"/>
      <c r="BP404" s="207"/>
      <c r="BQ404" s="207"/>
      <c r="BR404" s="207"/>
      <c r="BS404" s="207"/>
      <c r="BT404" s="207"/>
      <c r="BU404" s="211"/>
      <c r="BV404" s="207"/>
      <c r="BW404" s="207"/>
      <c r="BX404" s="207"/>
      <c r="BY404" s="207"/>
      <c r="BZ404" s="207"/>
      <c r="CA404" s="207"/>
      <c r="CB404" s="207"/>
      <c r="CC404" s="207"/>
      <c r="CD404" s="207"/>
      <c r="CE404" s="207"/>
      <c r="CF404" s="207"/>
      <c r="CG404" s="207"/>
      <c r="CH404" s="207"/>
      <c r="CI404" s="207"/>
      <c r="CJ404" s="207"/>
      <c r="CK404" s="207"/>
      <c r="CL404" s="207"/>
      <c r="CM404" s="207"/>
    </row>
    <row r="405" spans="1:91" ht="12" customHeight="1" x14ac:dyDescent="0.25">
      <c r="A405" s="206"/>
      <c r="B405" s="207"/>
      <c r="C405" s="207"/>
      <c r="D405" s="207"/>
      <c r="E405" s="207"/>
      <c r="F405" s="207"/>
      <c r="G405" s="207"/>
      <c r="H405" s="207"/>
      <c r="I405" s="207"/>
      <c r="J405" s="207"/>
      <c r="K405" s="207"/>
      <c r="L405" s="207"/>
      <c r="M405" s="207"/>
      <c r="N405" s="207"/>
      <c r="O405" s="207"/>
      <c r="P405" s="207"/>
      <c r="Q405" s="207"/>
      <c r="R405" s="207"/>
      <c r="S405" s="207"/>
      <c r="T405" s="207"/>
      <c r="U405" s="207"/>
      <c r="V405" s="207"/>
      <c r="W405" s="207"/>
      <c r="X405" s="207"/>
      <c r="Y405" s="207"/>
      <c r="Z405" s="207"/>
      <c r="AA405" s="208"/>
      <c r="AB405" s="208"/>
      <c r="AC405" s="209"/>
      <c r="AD405" s="209"/>
      <c r="AE405" s="209"/>
      <c r="AF405" s="209"/>
      <c r="AG405" s="209"/>
      <c r="AH405" s="209"/>
      <c r="AI405" s="209"/>
      <c r="AJ405" s="209"/>
      <c r="AK405" s="207"/>
      <c r="AL405" s="207"/>
      <c r="AM405" s="207"/>
      <c r="AN405" s="207"/>
      <c r="AO405" s="207"/>
      <c r="AP405" s="207"/>
      <c r="AQ405" s="207"/>
      <c r="AR405" s="207"/>
      <c r="AS405" s="207"/>
      <c r="AT405" s="207"/>
      <c r="AU405" s="207"/>
      <c r="AV405" s="207"/>
      <c r="AW405" s="207"/>
      <c r="AX405" s="207"/>
      <c r="AY405" s="207"/>
      <c r="AZ405" s="207"/>
      <c r="BA405" s="207"/>
      <c r="BB405" s="207"/>
      <c r="BC405" s="207"/>
      <c r="BD405" s="207"/>
      <c r="BE405" s="207"/>
      <c r="BF405" s="207"/>
      <c r="BG405" s="207"/>
      <c r="BH405" s="207"/>
      <c r="BI405" s="207"/>
      <c r="BJ405" s="207"/>
      <c r="BK405" s="207"/>
      <c r="BL405" s="207"/>
      <c r="BM405" s="207"/>
      <c r="BN405" s="207"/>
      <c r="BO405" s="207"/>
      <c r="BP405" s="207"/>
      <c r="BQ405" s="207"/>
      <c r="BR405" s="207"/>
      <c r="BS405" s="207"/>
      <c r="BT405" s="207"/>
      <c r="BU405" s="211"/>
      <c r="BV405" s="207"/>
      <c r="BW405" s="207"/>
      <c r="BX405" s="207"/>
      <c r="BY405" s="207"/>
      <c r="BZ405" s="207"/>
      <c r="CA405" s="207"/>
      <c r="CB405" s="207"/>
      <c r="CC405" s="207"/>
      <c r="CD405" s="207"/>
      <c r="CE405" s="207"/>
      <c r="CF405" s="207"/>
      <c r="CG405" s="207"/>
      <c r="CH405" s="207"/>
      <c r="CI405" s="207"/>
      <c r="CJ405" s="207"/>
      <c r="CK405" s="207"/>
      <c r="CL405" s="207"/>
      <c r="CM405" s="207"/>
    </row>
    <row r="406" spans="1:91" ht="12" customHeight="1" x14ac:dyDescent="0.25">
      <c r="A406" s="206"/>
      <c r="B406" s="207"/>
      <c r="C406" s="207"/>
      <c r="D406" s="207"/>
      <c r="E406" s="207"/>
      <c r="F406" s="207"/>
      <c r="G406" s="207"/>
      <c r="H406" s="207"/>
      <c r="I406" s="207"/>
      <c r="J406" s="207"/>
      <c r="K406" s="207"/>
      <c r="L406" s="207"/>
      <c r="M406" s="207"/>
      <c r="N406" s="207"/>
      <c r="O406" s="207"/>
      <c r="P406" s="207"/>
      <c r="Q406" s="207"/>
      <c r="R406" s="207"/>
      <c r="S406" s="207"/>
      <c r="T406" s="207"/>
      <c r="U406" s="207"/>
      <c r="V406" s="207"/>
      <c r="W406" s="207"/>
      <c r="X406" s="207"/>
      <c r="Y406" s="207"/>
      <c r="Z406" s="207"/>
      <c r="AA406" s="208"/>
      <c r="AB406" s="208"/>
      <c r="AC406" s="209"/>
      <c r="AD406" s="209"/>
      <c r="AE406" s="209"/>
      <c r="AF406" s="209"/>
      <c r="AG406" s="209"/>
      <c r="AH406" s="209"/>
      <c r="AI406" s="209"/>
      <c r="AJ406" s="209"/>
      <c r="AK406" s="207"/>
      <c r="AL406" s="207"/>
      <c r="AM406" s="207"/>
      <c r="AN406" s="207"/>
      <c r="AO406" s="207"/>
      <c r="AP406" s="207"/>
      <c r="AQ406" s="207"/>
      <c r="AR406" s="207"/>
      <c r="AS406" s="207"/>
      <c r="AT406" s="207"/>
      <c r="AU406" s="207"/>
      <c r="AV406" s="207"/>
      <c r="AW406" s="207"/>
      <c r="AX406" s="207"/>
      <c r="AY406" s="207"/>
      <c r="AZ406" s="207"/>
      <c r="BA406" s="207"/>
      <c r="BB406" s="207"/>
      <c r="BC406" s="207"/>
      <c r="BD406" s="207"/>
      <c r="BE406" s="207"/>
      <c r="BF406" s="207"/>
      <c r="BG406" s="207"/>
      <c r="BH406" s="207"/>
      <c r="BI406" s="207"/>
      <c r="BJ406" s="207"/>
      <c r="BK406" s="207"/>
      <c r="BL406" s="207"/>
      <c r="BM406" s="207"/>
      <c r="BN406" s="207"/>
      <c r="BO406" s="207"/>
      <c r="BP406" s="207"/>
      <c r="BQ406" s="207"/>
      <c r="BR406" s="207"/>
      <c r="BS406" s="207"/>
      <c r="BT406" s="207"/>
      <c r="BU406" s="211"/>
      <c r="BV406" s="207"/>
      <c r="BW406" s="207"/>
      <c r="BX406" s="207"/>
      <c r="BY406" s="207"/>
      <c r="BZ406" s="207"/>
      <c r="CA406" s="207"/>
      <c r="CB406" s="207"/>
      <c r="CC406" s="207"/>
      <c r="CD406" s="207"/>
      <c r="CE406" s="207"/>
      <c r="CF406" s="207"/>
      <c r="CG406" s="207"/>
      <c r="CH406" s="207"/>
      <c r="CI406" s="207"/>
      <c r="CJ406" s="207"/>
      <c r="CK406" s="207"/>
      <c r="CL406" s="207"/>
      <c r="CM406" s="207"/>
    </row>
    <row r="407" spans="1:91" ht="12" customHeight="1" x14ac:dyDescent="0.25">
      <c r="A407" s="206"/>
      <c r="B407" s="207"/>
      <c r="C407" s="207"/>
      <c r="D407" s="207"/>
      <c r="E407" s="207"/>
      <c r="F407" s="207"/>
      <c r="G407" s="207"/>
      <c r="H407" s="207"/>
      <c r="I407" s="207"/>
      <c r="J407" s="207"/>
      <c r="K407" s="207"/>
      <c r="L407" s="207"/>
      <c r="M407" s="207"/>
      <c r="N407" s="207"/>
      <c r="O407" s="207"/>
      <c r="P407" s="207"/>
      <c r="Q407" s="207"/>
      <c r="R407" s="207"/>
      <c r="S407" s="207"/>
      <c r="T407" s="207"/>
      <c r="U407" s="207"/>
      <c r="V407" s="207"/>
      <c r="W407" s="207"/>
      <c r="X407" s="207"/>
      <c r="Y407" s="207"/>
      <c r="Z407" s="207"/>
      <c r="AA407" s="208"/>
      <c r="AB407" s="208"/>
      <c r="AC407" s="209"/>
      <c r="AD407" s="209"/>
      <c r="AE407" s="209"/>
      <c r="AF407" s="209"/>
      <c r="AG407" s="209"/>
      <c r="AH407" s="209"/>
      <c r="AI407" s="209"/>
      <c r="AJ407" s="209"/>
      <c r="AK407" s="207"/>
      <c r="AL407" s="207"/>
      <c r="AM407" s="207"/>
      <c r="AN407" s="207"/>
      <c r="AO407" s="207"/>
      <c r="AP407" s="207"/>
      <c r="AQ407" s="207"/>
      <c r="AR407" s="207"/>
      <c r="AS407" s="207"/>
      <c r="AT407" s="207"/>
      <c r="AU407" s="207"/>
      <c r="AV407" s="207"/>
      <c r="AW407" s="207"/>
      <c r="AX407" s="207"/>
      <c r="AY407" s="207"/>
      <c r="AZ407" s="207"/>
      <c r="BA407" s="207"/>
      <c r="BB407" s="207"/>
      <c r="BC407" s="207"/>
      <c r="BD407" s="207"/>
      <c r="BE407" s="207"/>
      <c r="BF407" s="207"/>
      <c r="BG407" s="207"/>
      <c r="BH407" s="207"/>
      <c r="BI407" s="207"/>
      <c r="BJ407" s="207"/>
      <c r="BK407" s="207"/>
      <c r="BL407" s="207"/>
      <c r="BM407" s="207"/>
      <c r="BN407" s="207"/>
      <c r="BO407" s="207"/>
      <c r="BP407" s="207"/>
      <c r="BQ407" s="207"/>
      <c r="BR407" s="207"/>
      <c r="BS407" s="207"/>
      <c r="BT407" s="207"/>
      <c r="BU407" s="211"/>
      <c r="BV407" s="207"/>
      <c r="BW407" s="207"/>
      <c r="BX407" s="207"/>
      <c r="BY407" s="207"/>
      <c r="BZ407" s="207"/>
      <c r="CA407" s="207"/>
      <c r="CB407" s="207"/>
      <c r="CC407" s="207"/>
      <c r="CD407" s="207"/>
      <c r="CE407" s="207"/>
      <c r="CF407" s="207"/>
      <c r="CG407" s="207"/>
      <c r="CH407" s="207"/>
      <c r="CI407" s="207"/>
      <c r="CJ407" s="207"/>
      <c r="CK407" s="207"/>
      <c r="CL407" s="207"/>
      <c r="CM407" s="207"/>
    </row>
    <row r="408" spans="1:91" ht="12" customHeight="1" x14ac:dyDescent="0.25">
      <c r="A408" s="206"/>
      <c r="B408" s="207"/>
      <c r="C408" s="207"/>
      <c r="D408" s="207"/>
      <c r="E408" s="207"/>
      <c r="F408" s="207"/>
      <c r="G408" s="207"/>
      <c r="H408" s="207"/>
      <c r="I408" s="207"/>
      <c r="J408" s="207"/>
      <c r="K408" s="207"/>
      <c r="L408" s="207"/>
      <c r="M408" s="207"/>
      <c r="N408" s="207"/>
      <c r="O408" s="207"/>
      <c r="P408" s="207"/>
      <c r="Q408" s="207"/>
      <c r="R408" s="207"/>
      <c r="S408" s="207"/>
      <c r="T408" s="207"/>
      <c r="U408" s="207"/>
      <c r="V408" s="207"/>
      <c r="W408" s="207"/>
      <c r="X408" s="207"/>
      <c r="Y408" s="207"/>
      <c r="Z408" s="207"/>
      <c r="AA408" s="208"/>
      <c r="AB408" s="208"/>
      <c r="AC408" s="209"/>
      <c r="AD408" s="209"/>
      <c r="AE408" s="209"/>
      <c r="AF408" s="209"/>
      <c r="AG408" s="209"/>
      <c r="AH408" s="209"/>
      <c r="AI408" s="209"/>
      <c r="AJ408" s="209"/>
      <c r="AK408" s="207"/>
      <c r="AL408" s="207"/>
      <c r="AM408" s="207"/>
      <c r="AN408" s="207"/>
      <c r="AO408" s="207"/>
      <c r="AP408" s="207"/>
      <c r="AQ408" s="207"/>
      <c r="AR408" s="207"/>
      <c r="AS408" s="207"/>
      <c r="AT408" s="207"/>
      <c r="AU408" s="207"/>
      <c r="AV408" s="207"/>
      <c r="AW408" s="207"/>
      <c r="AX408" s="207"/>
      <c r="AY408" s="207"/>
      <c r="AZ408" s="207"/>
      <c r="BA408" s="207"/>
      <c r="BB408" s="207"/>
      <c r="BC408" s="207"/>
      <c r="BD408" s="207"/>
      <c r="BE408" s="207"/>
      <c r="BF408" s="207"/>
      <c r="BG408" s="207"/>
      <c r="BH408" s="207"/>
      <c r="BI408" s="207"/>
      <c r="BJ408" s="207"/>
      <c r="BK408" s="207"/>
      <c r="BL408" s="207"/>
      <c r="BM408" s="207"/>
      <c r="BN408" s="207"/>
      <c r="BO408" s="207"/>
      <c r="BP408" s="207"/>
      <c r="BQ408" s="207"/>
      <c r="BR408" s="207"/>
      <c r="BS408" s="207"/>
      <c r="BT408" s="207"/>
      <c r="BU408" s="211"/>
      <c r="BV408" s="207"/>
      <c r="BW408" s="207"/>
      <c r="BX408" s="207"/>
      <c r="BY408" s="207"/>
      <c r="BZ408" s="207"/>
      <c r="CA408" s="207"/>
      <c r="CB408" s="207"/>
      <c r="CC408" s="207"/>
      <c r="CD408" s="207"/>
      <c r="CE408" s="207"/>
      <c r="CF408" s="207"/>
      <c r="CG408" s="207"/>
      <c r="CH408" s="207"/>
      <c r="CI408" s="207"/>
      <c r="CJ408" s="207"/>
      <c r="CK408" s="207"/>
      <c r="CL408" s="207"/>
      <c r="CM408" s="207"/>
    </row>
    <row r="409" spans="1:91" ht="12" customHeight="1" x14ac:dyDescent="0.25">
      <c r="A409" s="206"/>
      <c r="B409" s="207"/>
      <c r="C409" s="207"/>
      <c r="D409" s="207"/>
      <c r="E409" s="207"/>
      <c r="F409" s="207"/>
      <c r="G409" s="207"/>
      <c r="H409" s="207"/>
      <c r="I409" s="207"/>
      <c r="J409" s="207"/>
      <c r="K409" s="207"/>
      <c r="L409" s="207"/>
      <c r="M409" s="207"/>
      <c r="N409" s="207"/>
      <c r="O409" s="207"/>
      <c r="P409" s="207"/>
      <c r="Q409" s="207"/>
      <c r="R409" s="207"/>
      <c r="S409" s="207"/>
      <c r="T409" s="207"/>
      <c r="U409" s="207"/>
      <c r="V409" s="207"/>
      <c r="W409" s="207"/>
      <c r="X409" s="207"/>
      <c r="Y409" s="207"/>
      <c r="Z409" s="207"/>
      <c r="AA409" s="208"/>
      <c r="AB409" s="208"/>
      <c r="AC409" s="209"/>
      <c r="AD409" s="209"/>
      <c r="AE409" s="209"/>
      <c r="AF409" s="209"/>
      <c r="AG409" s="209"/>
      <c r="AH409" s="209"/>
      <c r="AI409" s="209"/>
      <c r="AJ409" s="209"/>
      <c r="AK409" s="207"/>
      <c r="AL409" s="207"/>
      <c r="AM409" s="207"/>
      <c r="AN409" s="207"/>
      <c r="AO409" s="207"/>
      <c r="AP409" s="207"/>
      <c r="AQ409" s="207"/>
      <c r="AR409" s="207"/>
      <c r="AS409" s="207"/>
      <c r="AT409" s="207"/>
      <c r="AU409" s="207"/>
      <c r="AV409" s="207"/>
      <c r="AW409" s="207"/>
      <c r="AX409" s="207"/>
      <c r="AY409" s="207"/>
      <c r="AZ409" s="207"/>
      <c r="BA409" s="207"/>
      <c r="BB409" s="207"/>
      <c r="BC409" s="207"/>
      <c r="BD409" s="207"/>
      <c r="BE409" s="207"/>
      <c r="BF409" s="207"/>
      <c r="BG409" s="207"/>
      <c r="BH409" s="207"/>
      <c r="BI409" s="207"/>
      <c r="BJ409" s="207"/>
      <c r="BK409" s="207"/>
      <c r="BL409" s="207"/>
      <c r="BM409" s="207"/>
      <c r="BN409" s="207"/>
      <c r="BO409" s="207"/>
      <c r="BP409" s="207"/>
      <c r="BQ409" s="207"/>
      <c r="BR409" s="207"/>
      <c r="BS409" s="207"/>
      <c r="BT409" s="207"/>
      <c r="BU409" s="211"/>
      <c r="BV409" s="207"/>
      <c r="BW409" s="207"/>
      <c r="BX409" s="207"/>
      <c r="BY409" s="207"/>
      <c r="BZ409" s="207"/>
      <c r="CA409" s="207"/>
      <c r="CB409" s="207"/>
      <c r="CC409" s="207"/>
      <c r="CD409" s="207"/>
      <c r="CE409" s="207"/>
      <c r="CF409" s="207"/>
      <c r="CG409" s="207"/>
      <c r="CH409" s="207"/>
      <c r="CI409" s="207"/>
      <c r="CJ409" s="207"/>
      <c r="CK409" s="207"/>
      <c r="CL409" s="207"/>
      <c r="CM409" s="207"/>
    </row>
    <row r="410" spans="1:91" ht="12" customHeight="1" x14ac:dyDescent="0.25">
      <c r="A410" s="206"/>
      <c r="B410" s="207"/>
      <c r="C410" s="207"/>
      <c r="D410" s="207"/>
      <c r="E410" s="207"/>
      <c r="F410" s="207"/>
      <c r="G410" s="207"/>
      <c r="H410" s="207"/>
      <c r="I410" s="207"/>
      <c r="J410" s="207"/>
      <c r="K410" s="207"/>
      <c r="L410" s="207"/>
      <c r="M410" s="207"/>
      <c r="N410" s="207"/>
      <c r="O410" s="207"/>
      <c r="P410" s="207"/>
      <c r="Q410" s="207"/>
      <c r="R410" s="207"/>
      <c r="S410" s="207"/>
      <c r="T410" s="207"/>
      <c r="U410" s="207"/>
      <c r="V410" s="207"/>
      <c r="W410" s="207"/>
      <c r="X410" s="207"/>
      <c r="Y410" s="207"/>
      <c r="Z410" s="207"/>
      <c r="AA410" s="208"/>
      <c r="AB410" s="208"/>
      <c r="AC410" s="209"/>
      <c r="AD410" s="209"/>
      <c r="AE410" s="209"/>
      <c r="AF410" s="209"/>
      <c r="AG410" s="209"/>
      <c r="AH410" s="209"/>
      <c r="AI410" s="209"/>
      <c r="AJ410" s="209"/>
      <c r="AK410" s="207"/>
      <c r="AL410" s="207"/>
      <c r="AM410" s="207"/>
      <c r="AN410" s="207"/>
      <c r="AO410" s="207"/>
      <c r="AP410" s="207"/>
      <c r="AQ410" s="207"/>
      <c r="AR410" s="207"/>
      <c r="AS410" s="207"/>
      <c r="AT410" s="207"/>
      <c r="AU410" s="207"/>
      <c r="AV410" s="207"/>
      <c r="AW410" s="207"/>
      <c r="AX410" s="207"/>
      <c r="AY410" s="207"/>
      <c r="AZ410" s="207"/>
      <c r="BA410" s="207"/>
      <c r="BB410" s="207"/>
      <c r="BC410" s="207"/>
      <c r="BD410" s="207"/>
      <c r="BE410" s="207"/>
      <c r="BF410" s="207"/>
      <c r="BG410" s="207"/>
      <c r="BH410" s="207"/>
      <c r="BI410" s="207"/>
      <c r="BJ410" s="207"/>
      <c r="BK410" s="207"/>
      <c r="BL410" s="207"/>
      <c r="BM410" s="207"/>
      <c r="BN410" s="207"/>
      <c r="BO410" s="207"/>
      <c r="BP410" s="207"/>
      <c r="BQ410" s="207"/>
      <c r="BR410" s="207"/>
      <c r="BS410" s="207"/>
      <c r="BT410" s="207"/>
      <c r="BU410" s="211"/>
      <c r="BV410" s="207"/>
      <c r="BW410" s="207"/>
      <c r="BX410" s="207"/>
      <c r="BY410" s="207"/>
      <c r="BZ410" s="207"/>
      <c r="CA410" s="207"/>
      <c r="CB410" s="207"/>
      <c r="CC410" s="207"/>
      <c r="CD410" s="207"/>
      <c r="CE410" s="207"/>
      <c r="CF410" s="207"/>
      <c r="CG410" s="207"/>
      <c r="CH410" s="207"/>
      <c r="CI410" s="207"/>
      <c r="CJ410" s="207"/>
      <c r="CK410" s="207"/>
      <c r="CL410" s="207"/>
      <c r="CM410" s="207"/>
    </row>
    <row r="411" spans="1:91" ht="12" customHeight="1" x14ac:dyDescent="0.25">
      <c r="A411" s="206"/>
      <c r="B411" s="207"/>
      <c r="C411" s="207"/>
      <c r="D411" s="207"/>
      <c r="E411" s="207"/>
      <c r="F411" s="207"/>
      <c r="G411" s="207"/>
      <c r="H411" s="207"/>
      <c r="I411" s="207"/>
      <c r="J411" s="207"/>
      <c r="K411" s="207"/>
      <c r="L411" s="207"/>
      <c r="M411" s="207"/>
      <c r="N411" s="207"/>
      <c r="O411" s="207"/>
      <c r="P411" s="207"/>
      <c r="Q411" s="207"/>
      <c r="R411" s="207"/>
      <c r="S411" s="207"/>
      <c r="T411" s="207"/>
      <c r="U411" s="207"/>
      <c r="V411" s="207"/>
      <c r="W411" s="207"/>
      <c r="X411" s="207"/>
      <c r="Y411" s="207"/>
      <c r="Z411" s="207"/>
      <c r="AA411" s="208"/>
      <c r="AB411" s="208"/>
      <c r="AC411" s="209"/>
      <c r="AD411" s="209"/>
      <c r="AE411" s="209"/>
      <c r="AF411" s="209"/>
      <c r="AG411" s="209"/>
      <c r="AH411" s="209"/>
      <c r="AI411" s="209"/>
      <c r="AJ411" s="209"/>
      <c r="AK411" s="207"/>
      <c r="AL411" s="207"/>
      <c r="AM411" s="207"/>
      <c r="AN411" s="207"/>
      <c r="AO411" s="207"/>
      <c r="AP411" s="207"/>
      <c r="AQ411" s="207"/>
      <c r="AR411" s="207"/>
      <c r="AS411" s="207"/>
      <c r="AT411" s="207"/>
      <c r="AU411" s="207"/>
      <c r="AV411" s="207"/>
      <c r="AW411" s="207"/>
      <c r="AX411" s="207"/>
      <c r="AY411" s="207"/>
      <c r="AZ411" s="207"/>
      <c r="BA411" s="207"/>
      <c r="BB411" s="207"/>
      <c r="BC411" s="207"/>
      <c r="BD411" s="207"/>
      <c r="BE411" s="207"/>
      <c r="BF411" s="207"/>
      <c r="BG411" s="207"/>
      <c r="BH411" s="207"/>
      <c r="BI411" s="207"/>
      <c r="BJ411" s="207"/>
      <c r="BK411" s="207"/>
      <c r="BL411" s="207"/>
      <c r="BM411" s="207"/>
      <c r="BN411" s="207"/>
      <c r="BO411" s="207"/>
      <c r="BP411" s="207"/>
      <c r="BQ411" s="207"/>
      <c r="BR411" s="207"/>
      <c r="BS411" s="207"/>
      <c r="BT411" s="207"/>
      <c r="BU411" s="211"/>
      <c r="BV411" s="207"/>
      <c r="BW411" s="207"/>
      <c r="BX411" s="207"/>
      <c r="BY411" s="207"/>
      <c r="BZ411" s="207"/>
      <c r="CA411" s="207"/>
      <c r="CB411" s="207"/>
      <c r="CC411" s="207"/>
      <c r="CD411" s="207"/>
      <c r="CE411" s="207"/>
      <c r="CF411" s="207"/>
      <c r="CG411" s="207"/>
      <c r="CH411" s="207"/>
      <c r="CI411" s="207"/>
      <c r="CJ411" s="207"/>
      <c r="CK411" s="207"/>
      <c r="CL411" s="207"/>
      <c r="CM411" s="207"/>
    </row>
    <row r="412" spans="1:91" ht="12" customHeight="1" x14ac:dyDescent="0.25">
      <c r="A412" s="206"/>
      <c r="B412" s="207"/>
      <c r="C412" s="207"/>
      <c r="D412" s="207"/>
      <c r="E412" s="207"/>
      <c r="F412" s="207"/>
      <c r="G412" s="207"/>
      <c r="H412" s="207"/>
      <c r="I412" s="207"/>
      <c r="J412" s="207"/>
      <c r="K412" s="207"/>
      <c r="L412" s="207"/>
      <c r="M412" s="207"/>
      <c r="N412" s="207"/>
      <c r="O412" s="207"/>
      <c r="P412" s="207"/>
      <c r="Q412" s="207"/>
      <c r="R412" s="207"/>
      <c r="S412" s="207"/>
      <c r="T412" s="207"/>
      <c r="U412" s="207"/>
      <c r="V412" s="207"/>
      <c r="W412" s="207"/>
      <c r="X412" s="207"/>
      <c r="Y412" s="207"/>
      <c r="Z412" s="207"/>
      <c r="AA412" s="208"/>
      <c r="AB412" s="208"/>
      <c r="AC412" s="209"/>
      <c r="AD412" s="209"/>
      <c r="AE412" s="209"/>
      <c r="AF412" s="209"/>
      <c r="AG412" s="209"/>
      <c r="AH412" s="209"/>
      <c r="AI412" s="209"/>
      <c r="AJ412" s="209"/>
      <c r="AK412" s="207"/>
      <c r="AL412" s="207"/>
      <c r="AM412" s="207"/>
      <c r="AN412" s="207"/>
      <c r="AO412" s="207"/>
      <c r="AP412" s="207"/>
      <c r="AQ412" s="207"/>
      <c r="AR412" s="207"/>
      <c r="AS412" s="207"/>
      <c r="AT412" s="207"/>
      <c r="AU412" s="207"/>
      <c r="AV412" s="207"/>
      <c r="AW412" s="207"/>
      <c r="AX412" s="207"/>
      <c r="AY412" s="207"/>
      <c r="AZ412" s="207"/>
      <c r="BA412" s="207"/>
      <c r="BB412" s="207"/>
      <c r="BC412" s="207"/>
      <c r="BD412" s="207"/>
      <c r="BE412" s="207"/>
      <c r="BF412" s="207"/>
      <c r="BG412" s="207"/>
      <c r="BH412" s="207"/>
      <c r="BI412" s="207"/>
      <c r="BJ412" s="207"/>
      <c r="BK412" s="207"/>
      <c r="BL412" s="207"/>
      <c r="BM412" s="207"/>
      <c r="BN412" s="207"/>
      <c r="BO412" s="207"/>
      <c r="BP412" s="207"/>
      <c r="BQ412" s="207"/>
      <c r="BR412" s="207"/>
      <c r="BS412" s="207"/>
      <c r="BT412" s="207"/>
      <c r="BU412" s="211"/>
      <c r="BV412" s="207"/>
      <c r="BW412" s="207"/>
      <c r="BX412" s="207"/>
      <c r="BY412" s="207"/>
      <c r="BZ412" s="207"/>
      <c r="CA412" s="207"/>
      <c r="CB412" s="207"/>
      <c r="CC412" s="207"/>
      <c r="CD412" s="207"/>
      <c r="CE412" s="207"/>
      <c r="CF412" s="207"/>
      <c r="CG412" s="207"/>
      <c r="CH412" s="207"/>
      <c r="CI412" s="207"/>
      <c r="CJ412" s="207"/>
      <c r="CK412" s="207"/>
      <c r="CL412" s="207"/>
      <c r="CM412" s="207"/>
    </row>
    <row r="413" spans="1:91" ht="12" customHeight="1" x14ac:dyDescent="0.25">
      <c r="A413" s="206"/>
      <c r="B413" s="207"/>
      <c r="C413" s="207"/>
      <c r="D413" s="207"/>
      <c r="E413" s="207"/>
      <c r="F413" s="207"/>
      <c r="G413" s="207"/>
      <c r="H413" s="207"/>
      <c r="I413" s="207"/>
      <c r="J413" s="207"/>
      <c r="K413" s="207"/>
      <c r="L413" s="207"/>
      <c r="M413" s="207"/>
      <c r="N413" s="207"/>
      <c r="O413" s="207"/>
      <c r="P413" s="207"/>
      <c r="Q413" s="207"/>
      <c r="R413" s="207"/>
      <c r="S413" s="207"/>
      <c r="T413" s="207"/>
      <c r="U413" s="207"/>
      <c r="V413" s="207"/>
      <c r="W413" s="207"/>
      <c r="X413" s="207"/>
      <c r="Y413" s="207"/>
      <c r="Z413" s="207"/>
      <c r="AA413" s="208"/>
      <c r="AB413" s="208"/>
      <c r="AC413" s="209"/>
      <c r="AD413" s="209"/>
      <c r="AE413" s="209"/>
      <c r="AF413" s="209"/>
      <c r="AG413" s="209"/>
      <c r="AH413" s="209"/>
      <c r="AI413" s="209"/>
      <c r="AJ413" s="209"/>
      <c r="AK413" s="207"/>
      <c r="AL413" s="207"/>
      <c r="AM413" s="207"/>
      <c r="AN413" s="207"/>
      <c r="AO413" s="207"/>
      <c r="AP413" s="207"/>
      <c r="AQ413" s="207"/>
      <c r="AR413" s="207"/>
      <c r="AS413" s="207"/>
      <c r="AT413" s="207"/>
      <c r="AU413" s="207"/>
      <c r="AV413" s="207"/>
      <c r="AW413" s="207"/>
      <c r="AX413" s="207"/>
      <c r="AY413" s="207"/>
      <c r="AZ413" s="207"/>
      <c r="BA413" s="207"/>
      <c r="BB413" s="207"/>
      <c r="BC413" s="207"/>
      <c r="BD413" s="207"/>
      <c r="BE413" s="207"/>
      <c r="BF413" s="207"/>
      <c r="BG413" s="207"/>
      <c r="BH413" s="207"/>
      <c r="BI413" s="207"/>
      <c r="BJ413" s="207"/>
      <c r="BK413" s="207"/>
      <c r="BL413" s="207"/>
      <c r="BM413" s="207"/>
      <c r="BN413" s="207"/>
      <c r="BO413" s="207"/>
      <c r="BP413" s="207"/>
      <c r="BQ413" s="207"/>
      <c r="BR413" s="207"/>
      <c r="BS413" s="207"/>
      <c r="BT413" s="207"/>
      <c r="BU413" s="211"/>
      <c r="BV413" s="207"/>
      <c r="BW413" s="207"/>
      <c r="BX413" s="207"/>
      <c r="BY413" s="207"/>
      <c r="BZ413" s="207"/>
      <c r="CA413" s="207"/>
      <c r="CB413" s="207"/>
      <c r="CC413" s="207"/>
      <c r="CD413" s="207"/>
      <c r="CE413" s="207"/>
      <c r="CF413" s="207"/>
      <c r="CG413" s="207"/>
      <c r="CH413" s="207"/>
      <c r="CI413" s="207"/>
      <c r="CJ413" s="207"/>
      <c r="CK413" s="207"/>
      <c r="CL413" s="207"/>
      <c r="CM413" s="207"/>
    </row>
    <row r="414" spans="1:91" ht="12" customHeight="1" x14ac:dyDescent="0.25">
      <c r="A414" s="206"/>
      <c r="B414" s="207"/>
      <c r="C414" s="207"/>
      <c r="D414" s="207"/>
      <c r="E414" s="207"/>
      <c r="F414" s="207"/>
      <c r="G414" s="207"/>
      <c r="H414" s="207"/>
      <c r="I414" s="207"/>
      <c r="J414" s="207"/>
      <c r="K414" s="207"/>
      <c r="L414" s="207"/>
      <c r="M414" s="207"/>
      <c r="N414" s="207"/>
      <c r="O414" s="207"/>
      <c r="P414" s="207"/>
      <c r="Q414" s="207"/>
      <c r="R414" s="207"/>
      <c r="S414" s="207"/>
      <c r="T414" s="207"/>
      <c r="U414" s="207"/>
      <c r="V414" s="207"/>
      <c r="W414" s="207"/>
      <c r="X414" s="207"/>
      <c r="Y414" s="207"/>
      <c r="Z414" s="207"/>
      <c r="AA414" s="208"/>
      <c r="AB414" s="208"/>
      <c r="AC414" s="209"/>
      <c r="AD414" s="209"/>
      <c r="AE414" s="209"/>
      <c r="AF414" s="209"/>
      <c r="AG414" s="209"/>
      <c r="AH414" s="209"/>
      <c r="AI414" s="209"/>
      <c r="AJ414" s="209"/>
      <c r="AK414" s="207"/>
      <c r="AL414" s="207"/>
      <c r="AM414" s="207"/>
      <c r="AN414" s="207"/>
      <c r="AO414" s="207"/>
      <c r="AP414" s="207"/>
      <c r="AQ414" s="207"/>
      <c r="AR414" s="207"/>
      <c r="AS414" s="207"/>
      <c r="AT414" s="207"/>
      <c r="AU414" s="207"/>
      <c r="AV414" s="207"/>
      <c r="AW414" s="207"/>
      <c r="AX414" s="207"/>
      <c r="AY414" s="207"/>
      <c r="AZ414" s="207"/>
      <c r="BA414" s="207"/>
      <c r="BB414" s="207"/>
      <c r="BC414" s="207"/>
      <c r="BD414" s="207"/>
      <c r="BE414" s="207"/>
      <c r="BF414" s="207"/>
      <c r="BG414" s="207"/>
      <c r="BH414" s="207"/>
      <c r="BI414" s="207"/>
      <c r="BJ414" s="207"/>
      <c r="BK414" s="207"/>
      <c r="BL414" s="207"/>
      <c r="BM414" s="207"/>
      <c r="BN414" s="207"/>
      <c r="BO414" s="207"/>
      <c r="BP414" s="207"/>
      <c r="BQ414" s="207"/>
      <c r="BR414" s="207"/>
      <c r="BS414" s="207"/>
      <c r="BT414" s="207"/>
      <c r="BU414" s="211"/>
      <c r="BV414" s="207"/>
      <c r="BW414" s="207"/>
      <c r="BX414" s="207"/>
      <c r="BY414" s="207"/>
      <c r="BZ414" s="207"/>
      <c r="CA414" s="207"/>
      <c r="CB414" s="207"/>
      <c r="CC414" s="207"/>
      <c r="CD414" s="207"/>
      <c r="CE414" s="207"/>
      <c r="CF414" s="207"/>
      <c r="CG414" s="207"/>
      <c r="CH414" s="207"/>
      <c r="CI414" s="207"/>
      <c r="CJ414" s="207"/>
      <c r="CK414" s="207"/>
      <c r="CL414" s="207"/>
      <c r="CM414" s="207"/>
    </row>
    <row r="415" spans="1:91" ht="12" customHeight="1" x14ac:dyDescent="0.25">
      <c r="A415" s="206"/>
      <c r="B415" s="207"/>
      <c r="C415" s="207"/>
      <c r="D415" s="207"/>
      <c r="E415" s="207"/>
      <c r="F415" s="207"/>
      <c r="G415" s="207"/>
      <c r="H415" s="207"/>
      <c r="I415" s="207"/>
      <c r="J415" s="207"/>
      <c r="K415" s="207"/>
      <c r="L415" s="207"/>
      <c r="M415" s="207"/>
      <c r="N415" s="207"/>
      <c r="O415" s="207"/>
      <c r="P415" s="207"/>
      <c r="Q415" s="207"/>
      <c r="R415" s="207"/>
      <c r="S415" s="207"/>
      <c r="T415" s="207"/>
      <c r="U415" s="207"/>
      <c r="V415" s="207"/>
      <c r="W415" s="207"/>
      <c r="X415" s="207"/>
      <c r="Y415" s="207"/>
      <c r="Z415" s="207"/>
      <c r="AA415" s="208"/>
      <c r="AB415" s="208"/>
      <c r="AC415" s="209"/>
      <c r="AD415" s="209"/>
      <c r="AE415" s="209"/>
      <c r="AF415" s="209"/>
      <c r="AG415" s="209"/>
      <c r="AH415" s="209"/>
      <c r="AI415" s="209"/>
      <c r="AJ415" s="209"/>
      <c r="AK415" s="207"/>
      <c r="AL415" s="207"/>
      <c r="AM415" s="207"/>
      <c r="AN415" s="207"/>
      <c r="AO415" s="207"/>
      <c r="AP415" s="207"/>
      <c r="AQ415" s="207"/>
      <c r="AR415" s="207"/>
      <c r="AS415" s="207"/>
      <c r="AT415" s="207"/>
      <c r="AU415" s="207"/>
      <c r="AV415" s="207"/>
      <c r="AW415" s="207"/>
      <c r="AX415" s="207"/>
      <c r="AY415" s="207"/>
      <c r="AZ415" s="207"/>
      <c r="BA415" s="207"/>
      <c r="BB415" s="207"/>
      <c r="BC415" s="207"/>
      <c r="BD415" s="207"/>
      <c r="BE415" s="207"/>
      <c r="BF415" s="207"/>
      <c r="BG415" s="207"/>
      <c r="BH415" s="207"/>
      <c r="BI415" s="207"/>
      <c r="BJ415" s="207"/>
      <c r="BK415" s="207"/>
      <c r="BL415" s="207"/>
      <c r="BM415" s="207"/>
      <c r="BN415" s="207"/>
      <c r="BO415" s="207"/>
      <c r="BP415" s="207"/>
      <c r="BQ415" s="207"/>
      <c r="BR415" s="207"/>
      <c r="BS415" s="207"/>
      <c r="BT415" s="207"/>
      <c r="BU415" s="211"/>
      <c r="BV415" s="207"/>
      <c r="BW415" s="207"/>
      <c r="BX415" s="207"/>
      <c r="BY415" s="207"/>
      <c r="BZ415" s="207"/>
      <c r="CA415" s="207"/>
      <c r="CB415" s="207"/>
      <c r="CC415" s="207"/>
      <c r="CD415" s="207"/>
      <c r="CE415" s="207"/>
      <c r="CF415" s="207"/>
      <c r="CG415" s="207"/>
      <c r="CH415" s="207"/>
      <c r="CI415" s="207"/>
      <c r="CJ415" s="207"/>
      <c r="CK415" s="207"/>
      <c r="CL415" s="207"/>
      <c r="CM415" s="207"/>
    </row>
    <row r="416" spans="1:91" ht="12" customHeight="1" x14ac:dyDescent="0.25">
      <c r="A416" s="206"/>
      <c r="B416" s="207"/>
      <c r="C416" s="207"/>
      <c r="D416" s="207"/>
      <c r="E416" s="207"/>
      <c r="F416" s="207"/>
      <c r="G416" s="207"/>
      <c r="H416" s="207"/>
      <c r="I416" s="207"/>
      <c r="J416" s="207"/>
      <c r="K416" s="207"/>
      <c r="L416" s="207"/>
      <c r="M416" s="207"/>
      <c r="N416" s="207"/>
      <c r="O416" s="207"/>
      <c r="P416" s="207"/>
      <c r="Q416" s="207"/>
      <c r="R416" s="207"/>
      <c r="S416" s="207"/>
      <c r="T416" s="207"/>
      <c r="U416" s="207"/>
      <c r="V416" s="207"/>
      <c r="W416" s="207"/>
      <c r="X416" s="207"/>
      <c r="Y416" s="207"/>
      <c r="Z416" s="207"/>
      <c r="AA416" s="208"/>
      <c r="AB416" s="208"/>
      <c r="AC416" s="209"/>
      <c r="AD416" s="209"/>
      <c r="AE416" s="209"/>
      <c r="AF416" s="209"/>
      <c r="AG416" s="209"/>
      <c r="AH416" s="209"/>
      <c r="AI416" s="209"/>
      <c r="AJ416" s="209"/>
      <c r="AK416" s="207"/>
      <c r="AL416" s="207"/>
      <c r="AM416" s="207"/>
      <c r="AN416" s="207"/>
      <c r="AO416" s="207"/>
      <c r="AP416" s="207"/>
      <c r="AQ416" s="207"/>
      <c r="AR416" s="207"/>
      <c r="AS416" s="207"/>
      <c r="AT416" s="207"/>
      <c r="AU416" s="207"/>
      <c r="AV416" s="207"/>
      <c r="AW416" s="207"/>
      <c r="AX416" s="207"/>
      <c r="AY416" s="207"/>
      <c r="AZ416" s="207"/>
      <c r="BA416" s="207"/>
      <c r="BB416" s="207"/>
      <c r="BC416" s="207"/>
      <c r="BD416" s="207"/>
      <c r="BE416" s="207"/>
      <c r="BF416" s="207"/>
      <c r="BG416" s="207"/>
      <c r="BH416" s="207"/>
      <c r="BI416" s="207"/>
      <c r="BJ416" s="207"/>
      <c r="BK416" s="207"/>
      <c r="BL416" s="207"/>
      <c r="BM416" s="207"/>
      <c r="BN416" s="207"/>
      <c r="BO416" s="207"/>
      <c r="BP416" s="207"/>
      <c r="BQ416" s="207"/>
      <c r="BR416" s="207"/>
      <c r="BS416" s="207"/>
      <c r="BT416" s="207"/>
      <c r="BU416" s="211"/>
      <c r="BV416" s="207"/>
      <c r="BW416" s="207"/>
      <c r="BX416" s="207"/>
      <c r="BY416" s="207"/>
      <c r="BZ416" s="207"/>
      <c r="CA416" s="207"/>
      <c r="CB416" s="207"/>
      <c r="CC416" s="207"/>
      <c r="CD416" s="207"/>
      <c r="CE416" s="207"/>
      <c r="CF416" s="207"/>
      <c r="CG416" s="207"/>
      <c r="CH416" s="207"/>
      <c r="CI416" s="207"/>
      <c r="CJ416" s="207"/>
      <c r="CK416" s="207"/>
      <c r="CL416" s="207"/>
      <c r="CM416" s="207"/>
    </row>
    <row r="417" spans="1:91" ht="12" customHeight="1" x14ac:dyDescent="0.25">
      <c r="A417" s="206"/>
      <c r="B417" s="207"/>
      <c r="C417" s="207"/>
      <c r="D417" s="207"/>
      <c r="E417" s="207"/>
      <c r="F417" s="207"/>
      <c r="G417" s="207"/>
      <c r="H417" s="207"/>
      <c r="I417" s="207"/>
      <c r="J417" s="207"/>
      <c r="K417" s="207"/>
      <c r="L417" s="207"/>
      <c r="M417" s="207"/>
      <c r="N417" s="207"/>
      <c r="O417" s="207"/>
      <c r="P417" s="207"/>
      <c r="Q417" s="207"/>
      <c r="R417" s="207"/>
      <c r="S417" s="207"/>
      <c r="T417" s="207"/>
      <c r="U417" s="207"/>
      <c r="V417" s="207"/>
      <c r="W417" s="207"/>
      <c r="X417" s="207"/>
      <c r="Y417" s="207"/>
      <c r="Z417" s="207"/>
      <c r="AA417" s="208"/>
      <c r="AB417" s="208"/>
      <c r="AC417" s="209"/>
      <c r="AD417" s="209"/>
      <c r="AE417" s="209"/>
      <c r="AF417" s="209"/>
      <c r="AG417" s="209"/>
      <c r="AH417" s="209"/>
      <c r="AI417" s="209"/>
      <c r="AJ417" s="209"/>
      <c r="AK417" s="207"/>
      <c r="AL417" s="207"/>
      <c r="AM417" s="207"/>
      <c r="AN417" s="207"/>
      <c r="AO417" s="207"/>
      <c r="AP417" s="207"/>
      <c r="AQ417" s="207"/>
      <c r="AR417" s="207"/>
      <c r="AS417" s="207"/>
      <c r="AT417" s="207"/>
      <c r="AU417" s="207"/>
      <c r="AV417" s="207"/>
      <c r="AW417" s="207"/>
      <c r="AX417" s="207"/>
      <c r="AY417" s="207"/>
      <c r="AZ417" s="207"/>
      <c r="BA417" s="207"/>
      <c r="BB417" s="207"/>
      <c r="BC417" s="207"/>
      <c r="BD417" s="207"/>
      <c r="BE417" s="207"/>
      <c r="BF417" s="207"/>
      <c r="BG417" s="207"/>
      <c r="BH417" s="207"/>
      <c r="BI417" s="207"/>
      <c r="BJ417" s="207"/>
      <c r="BK417" s="207"/>
      <c r="BL417" s="207"/>
      <c r="BM417" s="207"/>
      <c r="BN417" s="207"/>
      <c r="BO417" s="207"/>
      <c r="BP417" s="207"/>
      <c r="BQ417" s="207"/>
      <c r="BR417" s="207"/>
      <c r="BS417" s="207"/>
      <c r="BT417" s="207"/>
      <c r="BU417" s="211"/>
      <c r="BV417" s="207"/>
      <c r="BW417" s="207"/>
      <c r="BX417" s="207"/>
      <c r="BY417" s="207"/>
      <c r="BZ417" s="207"/>
      <c r="CA417" s="207"/>
      <c r="CB417" s="207"/>
      <c r="CC417" s="207"/>
      <c r="CD417" s="207"/>
      <c r="CE417" s="207"/>
      <c r="CF417" s="207"/>
      <c r="CG417" s="207"/>
      <c r="CH417" s="207"/>
      <c r="CI417" s="207"/>
      <c r="CJ417" s="207"/>
      <c r="CK417" s="207"/>
      <c r="CL417" s="207"/>
      <c r="CM417" s="207"/>
    </row>
    <row r="418" spans="1:91" ht="12" customHeight="1" x14ac:dyDescent="0.25">
      <c r="A418" s="206"/>
      <c r="B418" s="207"/>
      <c r="C418" s="207"/>
      <c r="D418" s="207"/>
      <c r="E418" s="207"/>
      <c r="F418" s="207"/>
      <c r="G418" s="207"/>
      <c r="H418" s="207"/>
      <c r="I418" s="207"/>
      <c r="J418" s="207"/>
      <c r="K418" s="207"/>
      <c r="L418" s="207"/>
      <c r="M418" s="207"/>
      <c r="N418" s="207"/>
      <c r="O418" s="207"/>
      <c r="P418" s="207"/>
      <c r="Q418" s="207"/>
      <c r="R418" s="207"/>
      <c r="S418" s="207"/>
      <c r="T418" s="207"/>
      <c r="U418" s="207"/>
      <c r="V418" s="207"/>
      <c r="W418" s="207"/>
      <c r="X418" s="207"/>
      <c r="Y418" s="207"/>
      <c r="Z418" s="207"/>
      <c r="AA418" s="208"/>
      <c r="AB418" s="208"/>
      <c r="AC418" s="209"/>
      <c r="AD418" s="209"/>
      <c r="AE418" s="209"/>
      <c r="AF418" s="209"/>
      <c r="AG418" s="209"/>
      <c r="AH418" s="209"/>
      <c r="AI418" s="209"/>
      <c r="AJ418" s="209"/>
      <c r="AK418" s="207"/>
      <c r="AL418" s="207"/>
      <c r="AM418" s="207"/>
      <c r="AN418" s="207"/>
      <c r="AO418" s="207"/>
      <c r="AP418" s="207"/>
      <c r="AQ418" s="207"/>
      <c r="AR418" s="207"/>
      <c r="AS418" s="207"/>
      <c r="AT418" s="207"/>
      <c r="AU418" s="207"/>
      <c r="AV418" s="207"/>
      <c r="AW418" s="207"/>
      <c r="AX418" s="207"/>
      <c r="AY418" s="207"/>
      <c r="AZ418" s="207"/>
      <c r="BA418" s="207"/>
      <c r="BB418" s="207"/>
      <c r="BC418" s="207"/>
      <c r="BD418" s="207"/>
      <c r="BE418" s="207"/>
      <c r="BF418" s="207"/>
      <c r="BG418" s="207"/>
      <c r="BH418" s="207"/>
      <c r="BI418" s="207"/>
      <c r="BJ418" s="207"/>
      <c r="BK418" s="207"/>
      <c r="BL418" s="207"/>
      <c r="BM418" s="207"/>
      <c r="BN418" s="207"/>
      <c r="BO418" s="207"/>
      <c r="BP418" s="207"/>
      <c r="BQ418" s="207"/>
      <c r="BR418" s="207"/>
      <c r="BS418" s="207"/>
      <c r="BT418" s="207"/>
      <c r="BU418" s="211"/>
      <c r="BV418" s="207"/>
      <c r="BW418" s="207"/>
      <c r="BX418" s="207"/>
      <c r="BY418" s="207"/>
      <c r="BZ418" s="207"/>
      <c r="CA418" s="207"/>
      <c r="CB418" s="207"/>
      <c r="CC418" s="207"/>
      <c r="CD418" s="207"/>
      <c r="CE418" s="207"/>
      <c r="CF418" s="207"/>
      <c r="CG418" s="207"/>
      <c r="CH418" s="207"/>
      <c r="CI418" s="207"/>
      <c r="CJ418" s="207"/>
      <c r="CK418" s="207"/>
      <c r="CL418" s="207"/>
      <c r="CM418" s="207"/>
    </row>
    <row r="419" spans="1:91" ht="12" customHeight="1" x14ac:dyDescent="0.25">
      <c r="A419" s="206"/>
      <c r="B419" s="207"/>
      <c r="C419" s="207"/>
      <c r="D419" s="207"/>
      <c r="E419" s="207"/>
      <c r="F419" s="207"/>
      <c r="G419" s="207"/>
      <c r="H419" s="207"/>
      <c r="I419" s="207"/>
      <c r="J419" s="207"/>
      <c r="K419" s="207"/>
      <c r="L419" s="207"/>
      <c r="M419" s="207"/>
      <c r="N419" s="207"/>
      <c r="O419" s="207"/>
      <c r="P419" s="207"/>
      <c r="Q419" s="207"/>
      <c r="R419" s="207"/>
      <c r="S419" s="207"/>
      <c r="T419" s="207"/>
      <c r="U419" s="207"/>
      <c r="V419" s="207"/>
      <c r="W419" s="207"/>
      <c r="X419" s="207"/>
      <c r="Y419" s="207"/>
      <c r="Z419" s="207"/>
      <c r="AA419" s="208"/>
      <c r="AB419" s="208"/>
      <c r="AC419" s="209"/>
      <c r="AD419" s="209"/>
      <c r="AE419" s="209"/>
      <c r="AF419" s="209"/>
      <c r="AG419" s="209"/>
      <c r="AH419" s="209"/>
      <c r="AI419" s="209"/>
      <c r="AJ419" s="209"/>
      <c r="AK419" s="207"/>
      <c r="AL419" s="207"/>
      <c r="AM419" s="207"/>
      <c r="AN419" s="207"/>
      <c r="AO419" s="207"/>
      <c r="AP419" s="207"/>
      <c r="AQ419" s="207"/>
      <c r="AR419" s="207"/>
      <c r="AS419" s="207"/>
      <c r="AT419" s="207"/>
      <c r="AU419" s="207"/>
      <c r="AV419" s="207"/>
      <c r="AW419" s="207"/>
      <c r="AX419" s="207"/>
      <c r="AY419" s="207"/>
      <c r="AZ419" s="207"/>
      <c r="BA419" s="207"/>
      <c r="BB419" s="207"/>
      <c r="BC419" s="207"/>
      <c r="BD419" s="207"/>
      <c r="BE419" s="207"/>
      <c r="BF419" s="207"/>
      <c r="BG419" s="207"/>
      <c r="BH419" s="207"/>
      <c r="BI419" s="207"/>
      <c r="BJ419" s="207"/>
      <c r="BK419" s="207"/>
      <c r="BL419" s="207"/>
      <c r="BM419" s="207"/>
      <c r="BN419" s="207"/>
      <c r="BO419" s="207"/>
      <c r="BP419" s="207"/>
      <c r="BQ419" s="207"/>
      <c r="BR419" s="207"/>
      <c r="BS419" s="207"/>
      <c r="BT419" s="207"/>
      <c r="BU419" s="211"/>
      <c r="BV419" s="207"/>
      <c r="BW419" s="207"/>
      <c r="BX419" s="207"/>
      <c r="BY419" s="207"/>
      <c r="BZ419" s="207"/>
      <c r="CA419" s="207"/>
      <c r="CB419" s="207"/>
      <c r="CC419" s="207"/>
      <c r="CD419" s="207"/>
      <c r="CE419" s="207"/>
      <c r="CF419" s="207"/>
      <c r="CG419" s="207"/>
      <c r="CH419" s="207"/>
      <c r="CI419" s="207"/>
      <c r="CJ419" s="207"/>
      <c r="CK419" s="207"/>
      <c r="CL419" s="207"/>
      <c r="CM419" s="207"/>
    </row>
    <row r="420" spans="1:91" ht="12" customHeight="1" x14ac:dyDescent="0.25">
      <c r="A420" s="206"/>
      <c r="B420" s="207"/>
      <c r="C420" s="207"/>
      <c r="D420" s="207"/>
      <c r="E420" s="207"/>
      <c r="F420" s="207"/>
      <c r="G420" s="207"/>
      <c r="H420" s="207"/>
      <c r="I420" s="207"/>
      <c r="J420" s="207"/>
      <c r="K420" s="207"/>
      <c r="L420" s="207"/>
      <c r="M420" s="207"/>
      <c r="N420" s="207"/>
      <c r="O420" s="207"/>
      <c r="P420" s="207"/>
      <c r="Q420" s="207"/>
      <c r="R420" s="207"/>
      <c r="S420" s="207"/>
      <c r="T420" s="207"/>
      <c r="U420" s="207"/>
      <c r="V420" s="207"/>
      <c r="W420" s="207"/>
      <c r="X420" s="207"/>
      <c r="Y420" s="207"/>
      <c r="Z420" s="207"/>
      <c r="AA420" s="208"/>
      <c r="AB420" s="208"/>
      <c r="AC420" s="209"/>
      <c r="AD420" s="209"/>
      <c r="AE420" s="209"/>
      <c r="AF420" s="209"/>
      <c r="AG420" s="209"/>
      <c r="AH420" s="209"/>
      <c r="AI420" s="209"/>
      <c r="AJ420" s="209"/>
      <c r="AK420" s="207"/>
      <c r="AL420" s="207"/>
      <c r="AM420" s="207"/>
      <c r="AN420" s="207"/>
      <c r="AO420" s="207"/>
      <c r="AP420" s="207"/>
      <c r="AQ420" s="207"/>
      <c r="AR420" s="207"/>
      <c r="AS420" s="207"/>
      <c r="AT420" s="207"/>
      <c r="AU420" s="207"/>
      <c r="AV420" s="207"/>
      <c r="AW420" s="207"/>
      <c r="AX420" s="207"/>
      <c r="AY420" s="207"/>
      <c r="AZ420" s="207"/>
      <c r="BA420" s="207"/>
      <c r="BB420" s="207"/>
      <c r="BC420" s="207"/>
      <c r="BD420" s="207"/>
      <c r="BE420" s="207"/>
      <c r="BF420" s="207"/>
      <c r="BG420" s="207"/>
      <c r="BH420" s="207"/>
      <c r="BI420" s="207"/>
      <c r="BJ420" s="207"/>
      <c r="BK420" s="207"/>
      <c r="BL420" s="207"/>
      <c r="BM420" s="207"/>
      <c r="BN420" s="207"/>
      <c r="BO420" s="207"/>
      <c r="BP420" s="207"/>
      <c r="BQ420" s="207"/>
      <c r="BR420" s="207"/>
      <c r="BS420" s="207"/>
      <c r="BT420" s="207"/>
      <c r="BU420" s="211"/>
      <c r="BV420" s="207"/>
      <c r="BW420" s="207"/>
      <c r="BX420" s="207"/>
      <c r="BY420" s="207"/>
      <c r="BZ420" s="207"/>
      <c r="CA420" s="207"/>
      <c r="CB420" s="207"/>
      <c r="CC420" s="207"/>
      <c r="CD420" s="207"/>
      <c r="CE420" s="207"/>
      <c r="CF420" s="207"/>
      <c r="CG420" s="207"/>
      <c r="CH420" s="207"/>
      <c r="CI420" s="207"/>
      <c r="CJ420" s="207"/>
      <c r="CK420" s="207"/>
      <c r="CL420" s="207"/>
      <c r="CM420" s="207"/>
    </row>
    <row r="421" spans="1:91" ht="12" customHeight="1" x14ac:dyDescent="0.25">
      <c r="A421" s="206"/>
      <c r="B421" s="207"/>
      <c r="C421" s="207"/>
      <c r="D421" s="207"/>
      <c r="E421" s="207"/>
      <c r="F421" s="207"/>
      <c r="G421" s="207"/>
      <c r="H421" s="207"/>
      <c r="I421" s="207"/>
      <c r="J421" s="207"/>
      <c r="K421" s="207"/>
      <c r="L421" s="207"/>
      <c r="M421" s="207"/>
      <c r="N421" s="207"/>
      <c r="O421" s="207"/>
      <c r="P421" s="207"/>
      <c r="Q421" s="207"/>
      <c r="R421" s="207"/>
      <c r="S421" s="207"/>
      <c r="T421" s="207"/>
      <c r="U421" s="207"/>
      <c r="V421" s="207"/>
      <c r="W421" s="207"/>
      <c r="X421" s="207"/>
      <c r="Y421" s="207"/>
      <c r="Z421" s="207"/>
      <c r="AA421" s="208"/>
      <c r="AB421" s="208"/>
      <c r="AC421" s="209"/>
      <c r="AD421" s="209"/>
      <c r="AE421" s="209"/>
      <c r="AF421" s="209"/>
      <c r="AG421" s="209"/>
      <c r="AH421" s="209"/>
      <c r="AI421" s="209"/>
      <c r="AJ421" s="209"/>
      <c r="AK421" s="207"/>
      <c r="AL421" s="207"/>
      <c r="AM421" s="207"/>
      <c r="AN421" s="207"/>
      <c r="AO421" s="207"/>
      <c r="AP421" s="207"/>
      <c r="AQ421" s="207"/>
      <c r="AR421" s="207"/>
      <c r="AS421" s="207"/>
      <c r="AT421" s="207"/>
      <c r="AU421" s="207"/>
      <c r="AV421" s="207"/>
      <c r="AW421" s="207"/>
      <c r="AX421" s="207"/>
      <c r="AY421" s="207"/>
      <c r="AZ421" s="207"/>
      <c r="BA421" s="207"/>
      <c r="BB421" s="207"/>
      <c r="BC421" s="207"/>
      <c r="BD421" s="207"/>
      <c r="BE421" s="207"/>
      <c r="BF421" s="207"/>
      <c r="BG421" s="207"/>
      <c r="BH421" s="207"/>
      <c r="BI421" s="207"/>
      <c r="BJ421" s="207"/>
      <c r="BK421" s="207"/>
      <c r="BL421" s="207"/>
      <c r="BM421" s="207"/>
      <c r="BN421" s="207"/>
      <c r="BO421" s="207"/>
      <c r="BP421" s="207"/>
      <c r="BQ421" s="207"/>
      <c r="BR421" s="207"/>
      <c r="BS421" s="207"/>
      <c r="BT421" s="207"/>
      <c r="BU421" s="211"/>
      <c r="BV421" s="207"/>
      <c r="BW421" s="207"/>
      <c r="BX421" s="207"/>
      <c r="BY421" s="207"/>
      <c r="BZ421" s="207"/>
      <c r="CA421" s="207"/>
      <c r="CB421" s="207"/>
      <c r="CC421" s="207"/>
      <c r="CD421" s="207"/>
      <c r="CE421" s="207"/>
      <c r="CF421" s="207"/>
      <c r="CG421" s="207"/>
      <c r="CH421" s="207"/>
      <c r="CI421" s="207"/>
      <c r="CJ421" s="207"/>
      <c r="CK421" s="207"/>
      <c r="CL421" s="207"/>
      <c r="CM421" s="207"/>
    </row>
    <row r="422" spans="1:91" ht="12" customHeight="1" x14ac:dyDescent="0.25">
      <c r="A422" s="206"/>
      <c r="B422" s="207"/>
      <c r="C422" s="207"/>
      <c r="D422" s="207"/>
      <c r="E422" s="207"/>
      <c r="F422" s="207"/>
      <c r="G422" s="207"/>
      <c r="H422" s="207"/>
      <c r="I422" s="207"/>
      <c r="J422" s="207"/>
      <c r="K422" s="207"/>
      <c r="L422" s="207"/>
      <c r="M422" s="207"/>
      <c r="N422" s="207"/>
      <c r="O422" s="207"/>
      <c r="P422" s="207"/>
      <c r="Q422" s="207"/>
      <c r="R422" s="207"/>
      <c r="S422" s="207"/>
      <c r="T422" s="207"/>
      <c r="U422" s="207"/>
      <c r="V422" s="207"/>
      <c r="W422" s="207"/>
      <c r="X422" s="207"/>
      <c r="Y422" s="207"/>
      <c r="Z422" s="207"/>
      <c r="AA422" s="208"/>
      <c r="AB422" s="208"/>
      <c r="AC422" s="209"/>
      <c r="AD422" s="209"/>
      <c r="AE422" s="209"/>
      <c r="AF422" s="209"/>
      <c r="AG422" s="209"/>
      <c r="AH422" s="209"/>
      <c r="AI422" s="209"/>
      <c r="AJ422" s="209"/>
      <c r="AK422" s="207"/>
      <c r="AL422" s="207"/>
      <c r="AM422" s="207"/>
      <c r="AN422" s="207"/>
      <c r="AO422" s="207"/>
      <c r="AP422" s="207"/>
      <c r="AQ422" s="207"/>
      <c r="AR422" s="207"/>
      <c r="AS422" s="207"/>
      <c r="AT422" s="207"/>
      <c r="AU422" s="207"/>
      <c r="AV422" s="207"/>
      <c r="AW422" s="207"/>
      <c r="AX422" s="207"/>
      <c r="AY422" s="207"/>
      <c r="AZ422" s="207"/>
      <c r="BA422" s="207"/>
      <c r="BB422" s="207"/>
      <c r="BC422" s="207"/>
      <c r="BD422" s="207"/>
      <c r="BE422" s="207"/>
      <c r="BF422" s="207"/>
      <c r="BG422" s="207"/>
      <c r="BH422" s="207"/>
      <c r="BI422" s="207"/>
      <c r="BJ422" s="207"/>
      <c r="BK422" s="207"/>
      <c r="BL422" s="207"/>
      <c r="BM422" s="207"/>
      <c r="BN422" s="207"/>
      <c r="BO422" s="207"/>
      <c r="BP422" s="207"/>
      <c r="BQ422" s="207"/>
      <c r="BR422" s="207"/>
      <c r="BS422" s="207"/>
      <c r="BT422" s="207"/>
      <c r="BU422" s="211"/>
      <c r="BV422" s="207"/>
      <c r="BW422" s="207"/>
      <c r="BX422" s="207"/>
      <c r="BY422" s="207"/>
      <c r="BZ422" s="207"/>
      <c r="CA422" s="207"/>
      <c r="CB422" s="207"/>
      <c r="CC422" s="207"/>
      <c r="CD422" s="207"/>
      <c r="CE422" s="207"/>
      <c r="CF422" s="207"/>
      <c r="CG422" s="207"/>
      <c r="CH422" s="207"/>
      <c r="CI422" s="207"/>
      <c r="CJ422" s="207"/>
      <c r="CK422" s="207"/>
      <c r="CL422" s="207"/>
      <c r="CM422" s="207"/>
    </row>
    <row r="423" spans="1:91" ht="12" customHeight="1" x14ac:dyDescent="0.25">
      <c r="A423" s="206"/>
      <c r="B423" s="207"/>
      <c r="C423" s="207"/>
      <c r="D423" s="207"/>
      <c r="E423" s="207"/>
      <c r="F423" s="207"/>
      <c r="G423" s="207"/>
      <c r="H423" s="207"/>
      <c r="I423" s="207"/>
      <c r="J423" s="207"/>
      <c r="K423" s="207"/>
      <c r="L423" s="207"/>
      <c r="M423" s="207"/>
      <c r="N423" s="207"/>
      <c r="O423" s="207"/>
      <c r="P423" s="207"/>
      <c r="Q423" s="207"/>
      <c r="R423" s="207"/>
      <c r="S423" s="207"/>
      <c r="T423" s="207"/>
      <c r="U423" s="207"/>
      <c r="V423" s="207"/>
      <c r="W423" s="207"/>
      <c r="X423" s="207"/>
      <c r="Y423" s="207"/>
      <c r="Z423" s="207"/>
      <c r="AA423" s="208"/>
      <c r="AB423" s="208"/>
      <c r="AC423" s="209"/>
      <c r="AD423" s="209"/>
      <c r="AE423" s="209"/>
      <c r="AF423" s="209"/>
      <c r="AG423" s="209"/>
      <c r="AH423" s="209"/>
      <c r="AI423" s="209"/>
      <c r="AJ423" s="209"/>
      <c r="AK423" s="207"/>
      <c r="AL423" s="207"/>
      <c r="AM423" s="207"/>
      <c r="AN423" s="207"/>
      <c r="AO423" s="207"/>
      <c r="AP423" s="207"/>
      <c r="AQ423" s="207"/>
      <c r="AR423" s="207"/>
      <c r="AS423" s="207"/>
      <c r="AT423" s="207"/>
      <c r="AU423" s="207"/>
      <c r="AV423" s="207"/>
      <c r="AW423" s="207"/>
      <c r="AX423" s="207"/>
      <c r="AY423" s="207"/>
      <c r="AZ423" s="207"/>
      <c r="BA423" s="207"/>
      <c r="BB423" s="207"/>
      <c r="BC423" s="207"/>
      <c r="BD423" s="207"/>
      <c r="BE423" s="207"/>
      <c r="BF423" s="207"/>
      <c r="BG423" s="207"/>
      <c r="BH423" s="207"/>
      <c r="BI423" s="207"/>
      <c r="BJ423" s="207"/>
      <c r="BK423" s="207"/>
      <c r="BL423" s="207"/>
      <c r="BM423" s="207"/>
      <c r="BN423" s="207"/>
      <c r="BO423" s="207"/>
      <c r="BP423" s="207"/>
      <c r="BQ423" s="207"/>
      <c r="BR423" s="207"/>
      <c r="BS423" s="207"/>
      <c r="BT423" s="207"/>
      <c r="BU423" s="211"/>
      <c r="BV423" s="207"/>
      <c r="BW423" s="207"/>
      <c r="BX423" s="207"/>
      <c r="BY423" s="207"/>
      <c r="BZ423" s="207"/>
      <c r="CA423" s="207"/>
      <c r="CB423" s="207"/>
      <c r="CC423" s="207"/>
      <c r="CD423" s="207"/>
      <c r="CE423" s="207"/>
      <c r="CF423" s="207"/>
      <c r="CG423" s="207"/>
      <c r="CH423" s="207"/>
      <c r="CI423" s="207"/>
      <c r="CJ423" s="207"/>
      <c r="CK423" s="207"/>
      <c r="CL423" s="207"/>
      <c r="CM423" s="207"/>
    </row>
    <row r="424" spans="1:91" ht="12" customHeight="1" x14ac:dyDescent="0.25">
      <c r="A424" s="206"/>
      <c r="B424" s="207"/>
      <c r="C424" s="207"/>
      <c r="D424" s="207"/>
      <c r="E424" s="207"/>
      <c r="F424" s="207"/>
      <c r="G424" s="207"/>
      <c r="H424" s="207"/>
      <c r="I424" s="207"/>
      <c r="J424" s="207"/>
      <c r="K424" s="207"/>
      <c r="L424" s="207"/>
      <c r="M424" s="207"/>
      <c r="N424" s="207"/>
      <c r="O424" s="207"/>
      <c r="P424" s="207"/>
      <c r="Q424" s="207"/>
      <c r="R424" s="207"/>
      <c r="S424" s="207"/>
      <c r="T424" s="207"/>
      <c r="U424" s="207"/>
      <c r="V424" s="207"/>
      <c r="W424" s="207"/>
      <c r="X424" s="207"/>
      <c r="Y424" s="207"/>
      <c r="Z424" s="207"/>
      <c r="AA424" s="208"/>
      <c r="AB424" s="208"/>
      <c r="AC424" s="209"/>
      <c r="AD424" s="209"/>
      <c r="AE424" s="209"/>
      <c r="AF424" s="209"/>
      <c r="AG424" s="209"/>
      <c r="AH424" s="209"/>
      <c r="AI424" s="209"/>
      <c r="AJ424" s="209"/>
      <c r="AK424" s="207"/>
      <c r="AL424" s="207"/>
      <c r="AM424" s="207"/>
      <c r="AN424" s="207"/>
      <c r="AO424" s="207"/>
      <c r="AP424" s="207"/>
      <c r="AQ424" s="207"/>
      <c r="AR424" s="207"/>
      <c r="AS424" s="207"/>
      <c r="AT424" s="207"/>
      <c r="AU424" s="207"/>
      <c r="AV424" s="207"/>
      <c r="AW424" s="207"/>
      <c r="AX424" s="207"/>
      <c r="AY424" s="207"/>
      <c r="AZ424" s="207"/>
      <c r="BA424" s="207"/>
      <c r="BB424" s="207"/>
      <c r="BC424" s="207"/>
      <c r="BD424" s="207"/>
      <c r="BE424" s="207"/>
      <c r="BF424" s="207"/>
      <c r="BG424" s="207"/>
      <c r="BH424" s="207"/>
      <c r="BI424" s="207"/>
      <c r="BJ424" s="207"/>
      <c r="BK424" s="207"/>
      <c r="BL424" s="207"/>
      <c r="BM424" s="207"/>
      <c r="BN424" s="207"/>
      <c r="BO424" s="207"/>
      <c r="BP424" s="207"/>
      <c r="BQ424" s="207"/>
      <c r="BR424" s="207"/>
      <c r="BS424" s="207"/>
      <c r="BT424" s="207"/>
      <c r="BU424" s="211"/>
      <c r="BV424" s="207"/>
      <c r="BW424" s="207"/>
      <c r="BX424" s="207"/>
      <c r="BY424" s="207"/>
      <c r="BZ424" s="207"/>
      <c r="CA424" s="207"/>
      <c r="CB424" s="207"/>
      <c r="CC424" s="207"/>
      <c r="CD424" s="207"/>
      <c r="CE424" s="207"/>
      <c r="CF424" s="207"/>
      <c r="CG424" s="207"/>
      <c r="CH424" s="207"/>
      <c r="CI424" s="207"/>
      <c r="CJ424" s="207"/>
      <c r="CK424" s="207"/>
      <c r="CL424" s="207"/>
      <c r="CM424" s="207"/>
    </row>
    <row r="425" spans="1:91" ht="12" customHeight="1" x14ac:dyDescent="0.25">
      <c r="A425" s="206"/>
      <c r="B425" s="207"/>
      <c r="C425" s="207"/>
      <c r="D425" s="207"/>
      <c r="E425" s="207"/>
      <c r="F425" s="207"/>
      <c r="G425" s="207"/>
      <c r="H425" s="207"/>
      <c r="I425" s="207"/>
      <c r="J425" s="207"/>
      <c r="K425" s="207"/>
      <c r="L425" s="207"/>
      <c r="M425" s="207"/>
      <c r="N425" s="207"/>
      <c r="O425" s="207"/>
      <c r="P425" s="207"/>
      <c r="Q425" s="207"/>
      <c r="R425" s="207"/>
      <c r="S425" s="207"/>
      <c r="T425" s="207"/>
      <c r="U425" s="207"/>
      <c r="V425" s="207"/>
      <c r="W425" s="207"/>
      <c r="X425" s="207"/>
      <c r="Y425" s="207"/>
      <c r="Z425" s="207"/>
      <c r="AA425" s="208"/>
      <c r="AB425" s="208"/>
      <c r="AC425" s="209"/>
      <c r="AD425" s="209"/>
      <c r="AE425" s="209"/>
      <c r="AF425" s="209"/>
      <c r="AG425" s="209"/>
      <c r="AH425" s="209"/>
      <c r="AI425" s="209"/>
      <c r="AJ425" s="209"/>
      <c r="AK425" s="207"/>
      <c r="AL425" s="207"/>
      <c r="AM425" s="207"/>
      <c r="AN425" s="207"/>
      <c r="AO425" s="207"/>
      <c r="AP425" s="207"/>
      <c r="AQ425" s="207"/>
      <c r="AR425" s="207"/>
      <c r="AS425" s="207"/>
      <c r="AT425" s="207"/>
      <c r="AU425" s="207"/>
      <c r="AV425" s="207"/>
      <c r="AW425" s="207"/>
      <c r="AX425" s="207"/>
      <c r="AY425" s="207"/>
      <c r="AZ425" s="207"/>
      <c r="BA425" s="207"/>
      <c r="BB425" s="207"/>
      <c r="BC425" s="207"/>
      <c r="BD425" s="207"/>
      <c r="BE425" s="207"/>
      <c r="BF425" s="207"/>
      <c r="BG425" s="207"/>
      <c r="BH425" s="207"/>
      <c r="BI425" s="207"/>
      <c r="BJ425" s="207"/>
      <c r="BK425" s="207"/>
      <c r="BL425" s="207"/>
      <c r="BM425" s="207"/>
      <c r="BN425" s="207"/>
      <c r="BO425" s="207"/>
      <c r="BP425" s="207"/>
      <c r="BQ425" s="207"/>
      <c r="BR425" s="207"/>
      <c r="BS425" s="207"/>
      <c r="BT425" s="207"/>
      <c r="BU425" s="211"/>
      <c r="BV425" s="207"/>
      <c r="BW425" s="207"/>
      <c r="BX425" s="207"/>
      <c r="BY425" s="207"/>
      <c r="BZ425" s="207"/>
      <c r="CA425" s="207"/>
      <c r="CB425" s="207"/>
      <c r="CC425" s="207"/>
      <c r="CD425" s="207"/>
      <c r="CE425" s="207"/>
      <c r="CF425" s="207"/>
      <c r="CG425" s="207"/>
      <c r="CH425" s="207"/>
      <c r="CI425" s="207"/>
      <c r="CJ425" s="207"/>
      <c r="CK425" s="207"/>
      <c r="CL425" s="207"/>
      <c r="CM425" s="207"/>
    </row>
    <row r="426" spans="1:91" ht="12" customHeight="1" x14ac:dyDescent="0.25">
      <c r="A426" s="206"/>
      <c r="B426" s="207"/>
      <c r="C426" s="207"/>
      <c r="D426" s="207"/>
      <c r="E426" s="207"/>
      <c r="F426" s="207"/>
      <c r="G426" s="207"/>
      <c r="H426" s="207"/>
      <c r="I426" s="207"/>
      <c r="J426" s="207"/>
      <c r="K426" s="207"/>
      <c r="L426" s="207"/>
      <c r="M426" s="207"/>
      <c r="N426" s="207"/>
      <c r="O426" s="207"/>
      <c r="P426" s="207"/>
      <c r="Q426" s="207"/>
      <c r="R426" s="207"/>
      <c r="S426" s="207"/>
      <c r="T426" s="207"/>
      <c r="U426" s="207"/>
      <c r="V426" s="207"/>
      <c r="W426" s="207"/>
      <c r="X426" s="207"/>
      <c r="Y426" s="207"/>
      <c r="Z426" s="207"/>
      <c r="AA426" s="208"/>
      <c r="AB426" s="208"/>
      <c r="AC426" s="209"/>
      <c r="AD426" s="209"/>
      <c r="AE426" s="209"/>
      <c r="AF426" s="209"/>
      <c r="AG426" s="209"/>
      <c r="AH426" s="209"/>
      <c r="AI426" s="209"/>
      <c r="AJ426" s="209"/>
      <c r="AK426" s="207"/>
      <c r="AL426" s="207"/>
      <c r="AM426" s="207"/>
      <c r="AN426" s="207"/>
      <c r="AO426" s="207"/>
      <c r="AP426" s="207"/>
      <c r="AQ426" s="207"/>
      <c r="AR426" s="207"/>
      <c r="AS426" s="207"/>
      <c r="AT426" s="207"/>
      <c r="AU426" s="207"/>
      <c r="AV426" s="207"/>
      <c r="AW426" s="207"/>
      <c r="AX426" s="207"/>
      <c r="AY426" s="207"/>
      <c r="AZ426" s="207"/>
      <c r="BA426" s="207"/>
      <c r="BB426" s="207"/>
      <c r="BC426" s="207"/>
      <c r="BD426" s="207"/>
      <c r="BE426" s="207"/>
      <c r="BF426" s="207"/>
      <c r="BG426" s="207"/>
      <c r="BH426" s="207"/>
      <c r="BI426" s="207"/>
      <c r="BJ426" s="207"/>
      <c r="BK426" s="207"/>
      <c r="BL426" s="207"/>
      <c r="BM426" s="207"/>
      <c r="BN426" s="207"/>
      <c r="BO426" s="207"/>
      <c r="BP426" s="207"/>
      <c r="BQ426" s="207"/>
      <c r="BR426" s="207"/>
      <c r="BS426" s="207"/>
      <c r="BT426" s="207"/>
      <c r="BU426" s="211"/>
      <c r="BV426" s="207"/>
      <c r="BW426" s="207"/>
      <c r="BX426" s="207"/>
      <c r="BY426" s="207"/>
      <c r="BZ426" s="207"/>
      <c r="CA426" s="207"/>
      <c r="CB426" s="207"/>
      <c r="CC426" s="207"/>
      <c r="CD426" s="207"/>
      <c r="CE426" s="207"/>
      <c r="CF426" s="207"/>
      <c r="CG426" s="207"/>
      <c r="CH426" s="207"/>
      <c r="CI426" s="207"/>
      <c r="CJ426" s="207"/>
      <c r="CK426" s="207"/>
      <c r="CL426" s="207"/>
      <c r="CM426" s="207"/>
    </row>
    <row r="427" spans="1:91" ht="12" customHeight="1" x14ac:dyDescent="0.25">
      <c r="A427" s="206"/>
      <c r="B427" s="207"/>
      <c r="C427" s="207"/>
      <c r="D427" s="207"/>
      <c r="E427" s="207"/>
      <c r="F427" s="207"/>
      <c r="G427" s="207"/>
      <c r="H427" s="207"/>
      <c r="I427" s="207"/>
      <c r="J427" s="207"/>
      <c r="K427" s="207"/>
      <c r="L427" s="207"/>
      <c r="M427" s="207"/>
      <c r="N427" s="207"/>
      <c r="O427" s="207"/>
      <c r="P427" s="207"/>
      <c r="Q427" s="207"/>
      <c r="R427" s="207"/>
      <c r="S427" s="207"/>
      <c r="T427" s="207"/>
      <c r="U427" s="207"/>
      <c r="V427" s="207"/>
      <c r="W427" s="207"/>
      <c r="X427" s="207"/>
      <c r="Y427" s="207"/>
      <c r="Z427" s="207"/>
      <c r="AA427" s="208"/>
      <c r="AB427" s="208"/>
      <c r="AC427" s="209"/>
      <c r="AD427" s="209"/>
      <c r="AE427" s="209"/>
      <c r="AF427" s="209"/>
      <c r="AG427" s="209"/>
      <c r="AH427" s="209"/>
      <c r="AI427" s="209"/>
      <c r="AJ427" s="209"/>
      <c r="AK427" s="207"/>
      <c r="AL427" s="207"/>
      <c r="AM427" s="207"/>
      <c r="AN427" s="207"/>
      <c r="AO427" s="207"/>
      <c r="AP427" s="207"/>
      <c r="AQ427" s="207"/>
      <c r="AR427" s="207"/>
      <c r="AS427" s="207"/>
      <c r="AT427" s="207"/>
      <c r="AU427" s="207"/>
      <c r="AV427" s="207"/>
      <c r="AW427" s="207"/>
      <c r="AX427" s="207"/>
      <c r="AY427" s="207"/>
      <c r="AZ427" s="207"/>
      <c r="BA427" s="207"/>
      <c r="BB427" s="207"/>
      <c r="BC427" s="207"/>
      <c r="BD427" s="207"/>
      <c r="BE427" s="207"/>
      <c r="BF427" s="207"/>
      <c r="BG427" s="207"/>
      <c r="BH427" s="207"/>
      <c r="BI427" s="207"/>
      <c r="BJ427" s="207"/>
      <c r="BK427" s="207"/>
      <c r="BL427" s="207"/>
      <c r="BM427" s="207"/>
      <c r="BN427" s="207"/>
      <c r="BO427" s="207"/>
      <c r="BP427" s="207"/>
      <c r="BQ427" s="207"/>
      <c r="BR427" s="207"/>
      <c r="BS427" s="207"/>
      <c r="BT427" s="207"/>
      <c r="BU427" s="211"/>
      <c r="BV427" s="207"/>
      <c r="BW427" s="207"/>
      <c r="BX427" s="207"/>
      <c r="BY427" s="207"/>
      <c r="BZ427" s="207"/>
      <c r="CA427" s="207"/>
      <c r="CB427" s="207"/>
      <c r="CC427" s="207"/>
      <c r="CD427" s="207"/>
      <c r="CE427" s="207"/>
      <c r="CF427" s="207"/>
      <c r="CG427" s="207"/>
      <c r="CH427" s="207"/>
      <c r="CI427" s="207"/>
      <c r="CJ427" s="207"/>
      <c r="CK427" s="207"/>
      <c r="CL427" s="207"/>
      <c r="CM427" s="207"/>
    </row>
    <row r="428" spans="1:91" ht="12" customHeight="1" x14ac:dyDescent="0.25">
      <c r="A428" s="206"/>
      <c r="B428" s="207"/>
      <c r="C428" s="207"/>
      <c r="D428" s="207"/>
      <c r="E428" s="207"/>
      <c r="F428" s="207"/>
      <c r="G428" s="207"/>
      <c r="H428" s="207"/>
      <c r="I428" s="207"/>
      <c r="J428" s="207"/>
      <c r="K428" s="207"/>
      <c r="L428" s="207"/>
      <c r="M428" s="207"/>
      <c r="N428" s="207"/>
      <c r="O428" s="207"/>
      <c r="P428" s="207"/>
      <c r="Q428" s="207"/>
      <c r="R428" s="207"/>
      <c r="S428" s="207"/>
      <c r="T428" s="207"/>
      <c r="U428" s="207"/>
      <c r="V428" s="207"/>
      <c r="W428" s="207"/>
      <c r="X428" s="207"/>
      <c r="Y428" s="207"/>
      <c r="Z428" s="207"/>
      <c r="AA428" s="208"/>
      <c r="AB428" s="208"/>
      <c r="AC428" s="209"/>
      <c r="AD428" s="209"/>
      <c r="AE428" s="209"/>
      <c r="AF428" s="209"/>
      <c r="AG428" s="209"/>
      <c r="AH428" s="209"/>
      <c r="AI428" s="209"/>
      <c r="AJ428" s="209"/>
      <c r="AK428" s="207"/>
      <c r="AL428" s="207"/>
      <c r="AM428" s="207"/>
      <c r="AN428" s="207"/>
      <c r="AO428" s="207"/>
      <c r="AP428" s="207"/>
      <c r="AQ428" s="207"/>
      <c r="AR428" s="207"/>
      <c r="AS428" s="207"/>
      <c r="AT428" s="207"/>
      <c r="AU428" s="207"/>
      <c r="AV428" s="207"/>
      <c r="AW428" s="207"/>
      <c r="AX428" s="207"/>
      <c r="AY428" s="207"/>
      <c r="AZ428" s="207"/>
      <c r="BA428" s="207"/>
      <c r="BB428" s="207"/>
      <c r="BC428" s="207"/>
      <c r="BD428" s="207"/>
      <c r="BE428" s="207"/>
      <c r="BF428" s="207"/>
      <c r="BG428" s="207"/>
      <c r="BH428" s="207"/>
      <c r="BI428" s="207"/>
      <c r="BJ428" s="207"/>
      <c r="BK428" s="207"/>
      <c r="BL428" s="207"/>
      <c r="BM428" s="207"/>
      <c r="BN428" s="207"/>
      <c r="BO428" s="207"/>
      <c r="BP428" s="207"/>
      <c r="BQ428" s="207"/>
      <c r="BR428" s="207"/>
      <c r="BS428" s="207"/>
      <c r="BT428" s="207"/>
      <c r="BU428" s="211"/>
      <c r="BV428" s="207"/>
      <c r="BW428" s="207"/>
      <c r="BX428" s="207"/>
      <c r="BY428" s="207"/>
      <c r="BZ428" s="207"/>
      <c r="CA428" s="207"/>
      <c r="CB428" s="207"/>
      <c r="CC428" s="207"/>
      <c r="CD428" s="207"/>
      <c r="CE428" s="207"/>
      <c r="CF428" s="207"/>
      <c r="CG428" s="207"/>
      <c r="CH428" s="207"/>
      <c r="CI428" s="207"/>
      <c r="CJ428" s="207"/>
      <c r="CK428" s="207"/>
      <c r="CL428" s="207"/>
      <c r="CM428" s="207"/>
    </row>
    <row r="429" spans="1:91" ht="12" customHeight="1" x14ac:dyDescent="0.25">
      <c r="A429" s="206"/>
      <c r="B429" s="207"/>
      <c r="C429" s="207"/>
      <c r="D429" s="207"/>
      <c r="E429" s="207"/>
      <c r="F429" s="207"/>
      <c r="G429" s="207"/>
      <c r="H429" s="207"/>
      <c r="I429" s="207"/>
      <c r="J429" s="207"/>
      <c r="K429" s="207"/>
      <c r="L429" s="207"/>
      <c r="M429" s="207"/>
      <c r="N429" s="207"/>
      <c r="O429" s="207"/>
      <c r="P429" s="207"/>
      <c r="Q429" s="207"/>
      <c r="R429" s="207"/>
      <c r="S429" s="207"/>
      <c r="T429" s="207"/>
      <c r="U429" s="207"/>
      <c r="V429" s="207"/>
      <c r="W429" s="207"/>
      <c r="X429" s="207"/>
      <c r="Y429" s="207"/>
      <c r="Z429" s="207"/>
      <c r="AA429" s="208"/>
      <c r="AB429" s="208"/>
      <c r="AC429" s="209"/>
      <c r="AD429" s="209"/>
      <c r="AE429" s="209"/>
      <c r="AF429" s="209"/>
      <c r="AG429" s="209"/>
      <c r="AH429" s="209"/>
      <c r="AI429" s="209"/>
      <c r="AJ429" s="209"/>
      <c r="AK429" s="207"/>
      <c r="AL429" s="207"/>
      <c r="AM429" s="207"/>
      <c r="AN429" s="207"/>
      <c r="AO429" s="207"/>
      <c r="AP429" s="207"/>
      <c r="AQ429" s="207"/>
      <c r="AR429" s="207"/>
      <c r="AS429" s="207"/>
      <c r="AT429" s="207"/>
      <c r="AU429" s="207"/>
      <c r="AV429" s="207"/>
      <c r="AW429" s="207"/>
      <c r="AX429" s="207"/>
      <c r="AY429" s="207"/>
      <c r="AZ429" s="207"/>
      <c r="BA429" s="207"/>
      <c r="BB429" s="207"/>
      <c r="BC429" s="207"/>
      <c r="BD429" s="207"/>
      <c r="BE429" s="207"/>
      <c r="BF429" s="207"/>
      <c r="BG429" s="207"/>
      <c r="BH429" s="207"/>
      <c r="BI429" s="207"/>
      <c r="BJ429" s="207"/>
      <c r="BK429" s="207"/>
      <c r="BL429" s="207"/>
      <c r="BM429" s="207"/>
      <c r="BN429" s="207"/>
      <c r="BO429" s="207"/>
      <c r="BP429" s="207"/>
      <c r="BQ429" s="207"/>
      <c r="BR429" s="207"/>
      <c r="BS429" s="207"/>
      <c r="BT429" s="207"/>
      <c r="BU429" s="211"/>
      <c r="BV429" s="207"/>
      <c r="BW429" s="207"/>
      <c r="BX429" s="207"/>
      <c r="BY429" s="207"/>
      <c r="BZ429" s="207"/>
      <c r="CA429" s="207"/>
      <c r="CB429" s="207"/>
      <c r="CC429" s="207"/>
      <c r="CD429" s="207"/>
      <c r="CE429" s="207"/>
      <c r="CF429" s="207"/>
      <c r="CG429" s="207"/>
      <c r="CH429" s="207"/>
      <c r="CI429" s="207"/>
      <c r="CJ429" s="207"/>
      <c r="CK429" s="207"/>
      <c r="CL429" s="207"/>
      <c r="CM429" s="207"/>
    </row>
    <row r="430" spans="1:91" ht="12" customHeight="1" x14ac:dyDescent="0.25">
      <c r="A430" s="206"/>
      <c r="B430" s="207"/>
      <c r="C430" s="207"/>
      <c r="D430" s="207"/>
      <c r="E430" s="207"/>
      <c r="F430" s="207"/>
      <c r="G430" s="207"/>
      <c r="H430" s="207"/>
      <c r="I430" s="207"/>
      <c r="J430" s="207"/>
      <c r="K430" s="207"/>
      <c r="L430" s="207"/>
      <c r="M430" s="207"/>
      <c r="N430" s="207"/>
      <c r="O430" s="207"/>
      <c r="P430" s="207"/>
      <c r="Q430" s="207"/>
      <c r="R430" s="207"/>
      <c r="S430" s="207"/>
      <c r="T430" s="207"/>
      <c r="U430" s="207"/>
      <c r="V430" s="207"/>
      <c r="W430" s="207"/>
      <c r="X430" s="207"/>
      <c r="Y430" s="207"/>
      <c r="Z430" s="207"/>
      <c r="AA430" s="208"/>
      <c r="AB430" s="208"/>
      <c r="AC430" s="209"/>
      <c r="AD430" s="209"/>
      <c r="AE430" s="209"/>
      <c r="AF430" s="209"/>
      <c r="AG430" s="209"/>
      <c r="AH430" s="209"/>
      <c r="AI430" s="209"/>
      <c r="AJ430" s="209"/>
      <c r="AK430" s="207"/>
      <c r="AL430" s="207"/>
      <c r="AM430" s="207"/>
      <c r="AN430" s="207"/>
      <c r="AO430" s="207"/>
      <c r="AP430" s="207"/>
      <c r="AQ430" s="207"/>
      <c r="AR430" s="207"/>
      <c r="AS430" s="207"/>
      <c r="AT430" s="207"/>
      <c r="AU430" s="207"/>
      <c r="AV430" s="207"/>
      <c r="AW430" s="207"/>
      <c r="AX430" s="207"/>
      <c r="AY430" s="207"/>
      <c r="AZ430" s="207"/>
      <c r="BA430" s="207"/>
      <c r="BB430" s="207"/>
      <c r="BC430" s="207"/>
      <c r="BD430" s="207"/>
      <c r="BE430" s="207"/>
      <c r="BF430" s="207"/>
      <c r="BG430" s="207"/>
      <c r="BH430" s="207"/>
      <c r="BI430" s="207"/>
      <c r="BJ430" s="207"/>
      <c r="BK430" s="207"/>
      <c r="BL430" s="207"/>
      <c r="BM430" s="207"/>
      <c r="BN430" s="207"/>
      <c r="BO430" s="207"/>
      <c r="BP430" s="207"/>
      <c r="BQ430" s="207"/>
      <c r="BR430" s="207"/>
      <c r="BS430" s="207"/>
      <c r="BT430" s="207"/>
      <c r="BU430" s="211"/>
      <c r="BV430" s="207"/>
      <c r="BW430" s="207"/>
      <c r="BX430" s="207"/>
      <c r="BY430" s="207"/>
      <c r="BZ430" s="207"/>
      <c r="CA430" s="207"/>
      <c r="CB430" s="207"/>
      <c r="CC430" s="207"/>
      <c r="CD430" s="207"/>
      <c r="CE430" s="207"/>
      <c r="CF430" s="207"/>
      <c r="CG430" s="207"/>
      <c r="CH430" s="207"/>
      <c r="CI430" s="207"/>
      <c r="CJ430" s="207"/>
      <c r="CK430" s="207"/>
      <c r="CL430" s="207"/>
      <c r="CM430" s="207"/>
    </row>
    <row r="431" spans="1:91" ht="12" customHeight="1" x14ac:dyDescent="0.25">
      <c r="A431" s="206"/>
      <c r="B431" s="207"/>
      <c r="C431" s="207"/>
      <c r="D431" s="207"/>
      <c r="E431" s="207"/>
      <c r="F431" s="207"/>
      <c r="G431" s="207"/>
      <c r="H431" s="207"/>
      <c r="I431" s="207"/>
      <c r="J431" s="207"/>
      <c r="K431" s="207"/>
      <c r="L431" s="207"/>
      <c r="M431" s="207"/>
      <c r="N431" s="207"/>
      <c r="O431" s="207"/>
      <c r="P431" s="207"/>
      <c r="Q431" s="207"/>
      <c r="R431" s="207"/>
      <c r="S431" s="207"/>
      <c r="T431" s="207"/>
      <c r="U431" s="207"/>
      <c r="V431" s="207"/>
      <c r="W431" s="207"/>
      <c r="X431" s="207"/>
      <c r="Y431" s="207"/>
      <c r="Z431" s="207"/>
      <c r="AA431" s="208"/>
      <c r="AB431" s="208"/>
      <c r="AC431" s="209"/>
      <c r="AD431" s="209"/>
      <c r="AE431" s="209"/>
      <c r="AF431" s="209"/>
      <c r="AG431" s="209"/>
      <c r="AH431" s="209"/>
      <c r="AI431" s="209"/>
      <c r="AJ431" s="209"/>
      <c r="AK431" s="207"/>
      <c r="AL431" s="207"/>
      <c r="AM431" s="207"/>
      <c r="AN431" s="207"/>
      <c r="AO431" s="207"/>
      <c r="AP431" s="207"/>
      <c r="AQ431" s="207"/>
      <c r="AR431" s="207"/>
      <c r="AS431" s="207"/>
      <c r="AT431" s="207"/>
      <c r="AU431" s="207"/>
      <c r="AV431" s="207"/>
      <c r="AW431" s="207"/>
      <c r="AX431" s="207"/>
      <c r="AY431" s="207"/>
      <c r="AZ431" s="207"/>
      <c r="BA431" s="207"/>
      <c r="BB431" s="207"/>
      <c r="BC431" s="207"/>
      <c r="BD431" s="207"/>
      <c r="BE431" s="207"/>
      <c r="BF431" s="207"/>
      <c r="BG431" s="207"/>
      <c r="BH431" s="207"/>
      <c r="BI431" s="207"/>
      <c r="BJ431" s="207"/>
      <c r="BK431" s="207"/>
      <c r="BL431" s="207"/>
      <c r="BM431" s="207"/>
      <c r="BN431" s="207"/>
      <c r="BO431" s="207"/>
      <c r="BP431" s="207"/>
      <c r="BQ431" s="207"/>
      <c r="BR431" s="207"/>
      <c r="BS431" s="207"/>
      <c r="BT431" s="207"/>
      <c r="BU431" s="211"/>
      <c r="BV431" s="207"/>
      <c r="BW431" s="207"/>
      <c r="BX431" s="207"/>
      <c r="BY431" s="207"/>
      <c r="BZ431" s="207"/>
      <c r="CA431" s="207"/>
      <c r="CB431" s="207"/>
      <c r="CC431" s="207"/>
      <c r="CD431" s="207"/>
      <c r="CE431" s="207"/>
      <c r="CF431" s="207"/>
      <c r="CG431" s="207"/>
      <c r="CH431" s="207"/>
      <c r="CI431" s="207"/>
      <c r="CJ431" s="207"/>
      <c r="CK431" s="207"/>
      <c r="CL431" s="207"/>
      <c r="CM431" s="207"/>
    </row>
    <row r="432" spans="1:91" ht="12" customHeight="1" x14ac:dyDescent="0.25">
      <c r="A432" s="206"/>
      <c r="B432" s="207"/>
      <c r="C432" s="207"/>
      <c r="D432" s="207"/>
      <c r="E432" s="207"/>
      <c r="F432" s="207"/>
      <c r="G432" s="207"/>
      <c r="H432" s="207"/>
      <c r="I432" s="207"/>
      <c r="J432" s="207"/>
      <c r="K432" s="207"/>
      <c r="L432" s="207"/>
      <c r="M432" s="207"/>
      <c r="N432" s="207"/>
      <c r="O432" s="207"/>
      <c r="P432" s="207"/>
      <c r="Q432" s="207"/>
      <c r="R432" s="207"/>
      <c r="S432" s="207"/>
      <c r="T432" s="207"/>
      <c r="U432" s="207"/>
      <c r="V432" s="207"/>
      <c r="W432" s="207"/>
      <c r="X432" s="207"/>
      <c r="Y432" s="207"/>
      <c r="Z432" s="207"/>
      <c r="AA432" s="208"/>
      <c r="AB432" s="208"/>
      <c r="AC432" s="209"/>
      <c r="AD432" s="209"/>
      <c r="AE432" s="209"/>
      <c r="AF432" s="209"/>
      <c r="AG432" s="209"/>
      <c r="AH432" s="209"/>
      <c r="AI432" s="209"/>
      <c r="AJ432" s="209"/>
      <c r="AK432" s="207"/>
      <c r="AL432" s="207"/>
      <c r="AM432" s="207"/>
      <c r="AN432" s="207"/>
      <c r="AO432" s="207"/>
      <c r="AP432" s="207"/>
      <c r="AQ432" s="207"/>
      <c r="AR432" s="207"/>
      <c r="AS432" s="207"/>
      <c r="AT432" s="207"/>
      <c r="AU432" s="207"/>
      <c r="AV432" s="207"/>
      <c r="AW432" s="207"/>
      <c r="AX432" s="207"/>
      <c r="AY432" s="207"/>
      <c r="AZ432" s="207"/>
      <c r="BA432" s="207"/>
      <c r="BB432" s="207"/>
      <c r="BC432" s="207"/>
      <c r="BD432" s="207"/>
      <c r="BE432" s="207"/>
      <c r="BF432" s="207"/>
      <c r="BG432" s="207"/>
      <c r="BH432" s="207"/>
      <c r="BI432" s="207"/>
      <c r="BJ432" s="207"/>
      <c r="BK432" s="207"/>
      <c r="BL432" s="207"/>
      <c r="BM432" s="207"/>
      <c r="BN432" s="207"/>
      <c r="BO432" s="207"/>
      <c r="BP432" s="207"/>
      <c r="BQ432" s="207"/>
      <c r="BR432" s="207"/>
      <c r="BS432" s="207"/>
      <c r="BT432" s="207"/>
      <c r="BU432" s="211"/>
      <c r="BV432" s="207"/>
      <c r="BW432" s="207"/>
      <c r="BX432" s="207"/>
      <c r="BY432" s="207"/>
      <c r="BZ432" s="207"/>
      <c r="CA432" s="207"/>
      <c r="CB432" s="207"/>
      <c r="CC432" s="207"/>
      <c r="CD432" s="207"/>
      <c r="CE432" s="207"/>
      <c r="CF432" s="207"/>
      <c r="CG432" s="207"/>
      <c r="CH432" s="207"/>
      <c r="CI432" s="207"/>
      <c r="CJ432" s="207"/>
      <c r="CK432" s="207"/>
      <c r="CL432" s="207"/>
      <c r="CM432" s="207"/>
    </row>
    <row r="433" spans="1:91" ht="12" customHeight="1" x14ac:dyDescent="0.25">
      <c r="A433" s="206"/>
      <c r="B433" s="207"/>
      <c r="C433" s="207"/>
      <c r="D433" s="207"/>
      <c r="E433" s="207"/>
      <c r="F433" s="207"/>
      <c r="G433" s="207"/>
      <c r="H433" s="207"/>
      <c r="I433" s="207"/>
      <c r="J433" s="207"/>
      <c r="K433" s="207"/>
      <c r="L433" s="207"/>
      <c r="M433" s="207"/>
      <c r="N433" s="207"/>
      <c r="O433" s="207"/>
      <c r="P433" s="207"/>
      <c r="Q433" s="207"/>
      <c r="R433" s="207"/>
      <c r="S433" s="207"/>
      <c r="T433" s="207"/>
      <c r="U433" s="207"/>
      <c r="V433" s="207"/>
      <c r="W433" s="207"/>
      <c r="X433" s="207"/>
      <c r="Y433" s="207"/>
      <c r="Z433" s="207"/>
      <c r="AA433" s="208"/>
      <c r="AB433" s="208"/>
      <c r="AC433" s="209"/>
      <c r="AD433" s="209"/>
      <c r="AE433" s="209"/>
      <c r="AF433" s="209"/>
      <c r="AG433" s="209"/>
      <c r="AH433" s="209"/>
      <c r="AI433" s="209"/>
      <c r="AJ433" s="209"/>
      <c r="AK433" s="207"/>
      <c r="AL433" s="207"/>
      <c r="AM433" s="207"/>
      <c r="AN433" s="207"/>
      <c r="AO433" s="207"/>
      <c r="AP433" s="207"/>
      <c r="AQ433" s="207"/>
      <c r="AR433" s="207"/>
      <c r="AS433" s="207"/>
      <c r="AT433" s="207"/>
      <c r="AU433" s="207"/>
      <c r="AV433" s="207"/>
      <c r="AW433" s="207"/>
      <c r="AX433" s="207"/>
      <c r="AY433" s="207"/>
      <c r="AZ433" s="207"/>
      <c r="BA433" s="207"/>
      <c r="BB433" s="207"/>
      <c r="BC433" s="207"/>
      <c r="BD433" s="207"/>
      <c r="BE433" s="207"/>
      <c r="BF433" s="207"/>
      <c r="BG433" s="207"/>
      <c r="BH433" s="207"/>
      <c r="BI433" s="207"/>
      <c r="BJ433" s="207"/>
      <c r="BK433" s="207"/>
      <c r="BL433" s="207"/>
      <c r="BM433" s="207"/>
      <c r="BN433" s="207"/>
      <c r="BO433" s="207"/>
      <c r="BP433" s="207"/>
      <c r="BQ433" s="207"/>
      <c r="BR433" s="207"/>
      <c r="BS433" s="207"/>
      <c r="BT433" s="207"/>
      <c r="BU433" s="211"/>
      <c r="BV433" s="207"/>
      <c r="BW433" s="207"/>
      <c r="BX433" s="207"/>
      <c r="BY433" s="207"/>
      <c r="BZ433" s="207"/>
      <c r="CA433" s="207"/>
      <c r="CB433" s="207"/>
      <c r="CC433" s="207"/>
      <c r="CD433" s="207"/>
      <c r="CE433" s="207"/>
      <c r="CF433" s="207"/>
      <c r="CG433" s="207"/>
      <c r="CH433" s="207"/>
      <c r="CI433" s="207"/>
      <c r="CJ433" s="207"/>
      <c r="CK433" s="207"/>
      <c r="CL433" s="207"/>
      <c r="CM433" s="207"/>
    </row>
    <row r="434" spans="1:91" ht="12" customHeight="1" x14ac:dyDescent="0.25">
      <c r="A434" s="206"/>
      <c r="B434" s="207"/>
      <c r="C434" s="207"/>
      <c r="D434" s="207"/>
      <c r="E434" s="207"/>
      <c r="F434" s="207"/>
      <c r="G434" s="207"/>
      <c r="H434" s="207"/>
      <c r="I434" s="207"/>
      <c r="J434" s="207"/>
      <c r="K434" s="207"/>
      <c r="L434" s="207"/>
      <c r="M434" s="207"/>
      <c r="N434" s="207"/>
      <c r="O434" s="207"/>
      <c r="P434" s="207"/>
      <c r="Q434" s="207"/>
      <c r="R434" s="207"/>
      <c r="S434" s="207"/>
      <c r="T434" s="207"/>
      <c r="U434" s="207"/>
      <c r="V434" s="207"/>
      <c r="W434" s="207"/>
      <c r="X434" s="207"/>
      <c r="Y434" s="207"/>
      <c r="Z434" s="207"/>
      <c r="AA434" s="208"/>
      <c r="AB434" s="208"/>
      <c r="AC434" s="209"/>
      <c r="AD434" s="209"/>
      <c r="AE434" s="209"/>
      <c r="AF434" s="209"/>
      <c r="AG434" s="209"/>
      <c r="AH434" s="209"/>
      <c r="AI434" s="209"/>
      <c r="AJ434" s="209"/>
      <c r="AK434" s="207"/>
      <c r="AL434" s="207"/>
      <c r="AM434" s="207"/>
      <c r="AN434" s="207"/>
      <c r="AO434" s="207"/>
      <c r="AP434" s="207"/>
      <c r="AQ434" s="207"/>
      <c r="AR434" s="207"/>
      <c r="AS434" s="207"/>
      <c r="AT434" s="207"/>
      <c r="AU434" s="207"/>
      <c r="AV434" s="207"/>
      <c r="AW434" s="207"/>
      <c r="AX434" s="207"/>
      <c r="AY434" s="207"/>
      <c r="AZ434" s="207"/>
      <c r="BA434" s="207"/>
      <c r="BB434" s="207"/>
      <c r="BC434" s="207"/>
      <c r="BD434" s="207"/>
      <c r="BE434" s="207"/>
      <c r="BF434" s="207"/>
      <c r="BG434" s="207"/>
      <c r="BH434" s="207"/>
      <c r="BI434" s="207"/>
      <c r="BJ434" s="207"/>
      <c r="BK434" s="207"/>
      <c r="BL434" s="207"/>
      <c r="BM434" s="207"/>
      <c r="BN434" s="207"/>
      <c r="BO434" s="207"/>
      <c r="BP434" s="207"/>
      <c r="BQ434" s="207"/>
      <c r="BR434" s="207"/>
      <c r="BS434" s="207"/>
      <c r="BT434" s="207"/>
      <c r="BU434" s="211"/>
      <c r="BV434" s="207"/>
      <c r="BW434" s="207"/>
      <c r="BX434" s="207"/>
      <c r="BY434" s="207"/>
      <c r="BZ434" s="207"/>
      <c r="CA434" s="207"/>
      <c r="CB434" s="207"/>
      <c r="CC434" s="207"/>
      <c r="CD434" s="207"/>
      <c r="CE434" s="207"/>
      <c r="CF434" s="207"/>
      <c r="CG434" s="207"/>
      <c r="CH434" s="207"/>
      <c r="CI434" s="207"/>
      <c r="CJ434" s="207"/>
      <c r="CK434" s="207"/>
      <c r="CL434" s="207"/>
      <c r="CM434" s="207"/>
    </row>
    <row r="435" spans="1:91" ht="12" customHeight="1" x14ac:dyDescent="0.25">
      <c r="A435" s="206"/>
      <c r="B435" s="207"/>
      <c r="C435" s="207"/>
      <c r="D435" s="207"/>
      <c r="E435" s="207"/>
      <c r="F435" s="207"/>
      <c r="G435" s="207"/>
      <c r="H435" s="207"/>
      <c r="I435" s="207"/>
      <c r="J435" s="207"/>
      <c r="K435" s="207"/>
      <c r="L435" s="207"/>
      <c r="M435" s="207"/>
      <c r="N435" s="207"/>
      <c r="O435" s="207"/>
      <c r="P435" s="207"/>
      <c r="Q435" s="207"/>
      <c r="R435" s="207"/>
      <c r="S435" s="207"/>
      <c r="T435" s="207"/>
      <c r="U435" s="207"/>
      <c r="V435" s="207"/>
      <c r="W435" s="207"/>
      <c r="X435" s="207"/>
      <c r="Y435" s="207"/>
      <c r="Z435" s="207"/>
      <c r="AA435" s="208"/>
      <c r="AB435" s="208"/>
      <c r="AC435" s="209"/>
      <c r="AD435" s="209"/>
      <c r="AE435" s="209"/>
      <c r="AF435" s="209"/>
      <c r="AG435" s="209"/>
      <c r="AH435" s="209"/>
      <c r="AI435" s="209"/>
      <c r="AJ435" s="209"/>
      <c r="AK435" s="207"/>
      <c r="AL435" s="207"/>
      <c r="AM435" s="207"/>
      <c r="AN435" s="207"/>
      <c r="AO435" s="207"/>
      <c r="AP435" s="207"/>
      <c r="AQ435" s="207"/>
      <c r="AR435" s="207"/>
      <c r="AS435" s="207"/>
      <c r="AT435" s="207"/>
      <c r="AU435" s="207"/>
      <c r="AV435" s="207"/>
      <c r="AW435" s="207"/>
      <c r="AX435" s="207"/>
      <c r="AY435" s="207"/>
      <c r="AZ435" s="207"/>
      <c r="BA435" s="207"/>
      <c r="BB435" s="207"/>
      <c r="BC435" s="207"/>
      <c r="BD435" s="207"/>
      <c r="BE435" s="207"/>
      <c r="BF435" s="207"/>
      <c r="BG435" s="207"/>
      <c r="BH435" s="207"/>
      <c r="BI435" s="207"/>
      <c r="BJ435" s="207"/>
      <c r="BK435" s="207"/>
      <c r="BL435" s="207"/>
      <c r="BM435" s="207"/>
      <c r="BN435" s="207"/>
      <c r="BO435" s="207"/>
      <c r="BP435" s="207"/>
      <c r="BQ435" s="207"/>
      <c r="BR435" s="207"/>
      <c r="BS435" s="207"/>
      <c r="BT435" s="207"/>
      <c r="BU435" s="211"/>
      <c r="BV435" s="207"/>
      <c r="BW435" s="207"/>
      <c r="BX435" s="207"/>
      <c r="BY435" s="207"/>
      <c r="BZ435" s="207"/>
      <c r="CA435" s="207"/>
      <c r="CB435" s="207"/>
      <c r="CC435" s="207"/>
      <c r="CD435" s="207"/>
      <c r="CE435" s="207"/>
      <c r="CF435" s="207"/>
      <c r="CG435" s="207"/>
      <c r="CH435" s="207"/>
      <c r="CI435" s="207"/>
      <c r="CJ435" s="207"/>
      <c r="CK435" s="207"/>
      <c r="CL435" s="207"/>
      <c r="CM435" s="207"/>
    </row>
    <row r="436" spans="1:91" ht="12" customHeight="1" x14ac:dyDescent="0.25">
      <c r="A436" s="206"/>
      <c r="B436" s="207"/>
      <c r="C436" s="207"/>
      <c r="D436" s="207"/>
      <c r="E436" s="207"/>
      <c r="F436" s="207"/>
      <c r="G436" s="207"/>
      <c r="H436" s="207"/>
      <c r="I436" s="207"/>
      <c r="J436" s="207"/>
      <c r="K436" s="207"/>
      <c r="L436" s="207"/>
      <c r="M436" s="207"/>
      <c r="N436" s="207"/>
      <c r="O436" s="207"/>
      <c r="P436" s="207"/>
      <c r="Q436" s="207"/>
      <c r="R436" s="207"/>
      <c r="S436" s="207"/>
      <c r="T436" s="207"/>
      <c r="U436" s="207"/>
      <c r="V436" s="207"/>
      <c r="W436" s="207"/>
      <c r="X436" s="207"/>
      <c r="Y436" s="207"/>
      <c r="Z436" s="207"/>
      <c r="AA436" s="208"/>
      <c r="AB436" s="208"/>
      <c r="AC436" s="209"/>
      <c r="AD436" s="209"/>
      <c r="AE436" s="209"/>
      <c r="AF436" s="209"/>
      <c r="AG436" s="209"/>
      <c r="AH436" s="209"/>
      <c r="AI436" s="209"/>
      <c r="AJ436" s="209"/>
      <c r="AK436" s="207"/>
      <c r="AL436" s="207"/>
      <c r="AM436" s="207"/>
      <c r="AN436" s="207"/>
      <c r="AO436" s="207"/>
      <c r="AP436" s="207"/>
      <c r="AQ436" s="207"/>
      <c r="AR436" s="207"/>
      <c r="AS436" s="207"/>
      <c r="AT436" s="207"/>
      <c r="AU436" s="207"/>
      <c r="AV436" s="207"/>
      <c r="AW436" s="207"/>
      <c r="AX436" s="207"/>
      <c r="AY436" s="207"/>
      <c r="AZ436" s="207"/>
      <c r="BA436" s="207"/>
      <c r="BB436" s="207"/>
      <c r="BC436" s="207"/>
      <c r="BD436" s="207"/>
      <c r="BE436" s="207"/>
      <c r="BF436" s="207"/>
      <c r="BG436" s="207"/>
      <c r="BH436" s="207"/>
      <c r="BI436" s="207"/>
      <c r="BJ436" s="207"/>
      <c r="BK436" s="207"/>
      <c r="BL436" s="207"/>
      <c r="BM436" s="207"/>
      <c r="BN436" s="207"/>
      <c r="BO436" s="207"/>
      <c r="BP436" s="207"/>
      <c r="BQ436" s="207"/>
      <c r="BR436" s="207"/>
      <c r="BS436" s="207"/>
      <c r="BT436" s="207"/>
      <c r="BU436" s="211"/>
      <c r="BV436" s="207"/>
      <c r="BW436" s="207"/>
      <c r="BX436" s="207"/>
      <c r="BY436" s="207"/>
      <c r="BZ436" s="207"/>
      <c r="CA436" s="207"/>
      <c r="CB436" s="207"/>
      <c r="CC436" s="207"/>
      <c r="CD436" s="207"/>
      <c r="CE436" s="207"/>
      <c r="CF436" s="207"/>
      <c r="CG436" s="207"/>
      <c r="CH436" s="207"/>
      <c r="CI436" s="207"/>
      <c r="CJ436" s="207"/>
      <c r="CK436" s="207"/>
      <c r="CL436" s="207"/>
      <c r="CM436" s="207"/>
    </row>
    <row r="437" spans="1:91" ht="12" customHeight="1" x14ac:dyDescent="0.25">
      <c r="A437" s="206"/>
      <c r="B437" s="207"/>
      <c r="C437" s="207"/>
      <c r="D437" s="207"/>
      <c r="E437" s="207"/>
      <c r="F437" s="207"/>
      <c r="G437" s="207"/>
      <c r="H437" s="207"/>
      <c r="I437" s="207"/>
      <c r="J437" s="207"/>
      <c r="K437" s="207"/>
      <c r="L437" s="207"/>
      <c r="M437" s="207"/>
      <c r="N437" s="207"/>
      <c r="O437" s="207"/>
      <c r="P437" s="207"/>
      <c r="Q437" s="207"/>
      <c r="R437" s="207"/>
      <c r="S437" s="207"/>
      <c r="T437" s="207"/>
      <c r="U437" s="207"/>
      <c r="V437" s="207"/>
      <c r="W437" s="207"/>
      <c r="X437" s="207"/>
      <c r="Y437" s="207"/>
      <c r="Z437" s="207"/>
      <c r="AA437" s="208"/>
      <c r="AB437" s="208"/>
      <c r="AC437" s="209"/>
      <c r="AD437" s="209"/>
      <c r="AE437" s="209"/>
      <c r="AF437" s="209"/>
      <c r="AG437" s="209"/>
      <c r="AH437" s="209"/>
      <c r="AI437" s="209"/>
      <c r="AJ437" s="209"/>
      <c r="AK437" s="207"/>
      <c r="AL437" s="207"/>
      <c r="AM437" s="207"/>
      <c r="AN437" s="207"/>
      <c r="AO437" s="207"/>
      <c r="AP437" s="207"/>
      <c r="AQ437" s="207"/>
      <c r="AR437" s="207"/>
      <c r="AS437" s="207"/>
      <c r="AT437" s="207"/>
      <c r="AU437" s="207"/>
      <c r="AV437" s="207"/>
      <c r="AW437" s="207"/>
      <c r="AX437" s="207"/>
      <c r="AY437" s="207"/>
      <c r="AZ437" s="207"/>
      <c r="BA437" s="207"/>
      <c r="BB437" s="207"/>
      <c r="BC437" s="207"/>
      <c r="BD437" s="207"/>
      <c r="BE437" s="207"/>
      <c r="BF437" s="207"/>
      <c r="BG437" s="207"/>
      <c r="BH437" s="207"/>
      <c r="BI437" s="207"/>
      <c r="BJ437" s="207"/>
      <c r="BK437" s="207"/>
      <c r="BL437" s="207"/>
      <c r="BM437" s="207"/>
      <c r="BN437" s="207"/>
      <c r="BO437" s="207"/>
      <c r="BP437" s="207"/>
      <c r="BQ437" s="207"/>
      <c r="BR437" s="207"/>
      <c r="BS437" s="207"/>
      <c r="BT437" s="207"/>
      <c r="BU437" s="211"/>
      <c r="BV437" s="207"/>
      <c r="BW437" s="207"/>
      <c r="BX437" s="207"/>
      <c r="BY437" s="207"/>
      <c r="BZ437" s="207"/>
      <c r="CA437" s="207"/>
      <c r="CB437" s="207"/>
      <c r="CC437" s="207"/>
      <c r="CD437" s="207"/>
      <c r="CE437" s="207"/>
      <c r="CF437" s="207"/>
      <c r="CG437" s="207"/>
      <c r="CH437" s="207"/>
      <c r="CI437" s="207"/>
      <c r="CJ437" s="207"/>
      <c r="CK437" s="207"/>
      <c r="CL437" s="207"/>
      <c r="CM437" s="207"/>
    </row>
    <row r="438" spans="1:91" ht="12" customHeight="1" x14ac:dyDescent="0.25">
      <c r="A438" s="206"/>
      <c r="B438" s="207"/>
      <c r="C438" s="207"/>
      <c r="D438" s="207"/>
      <c r="E438" s="207"/>
      <c r="F438" s="207"/>
      <c r="G438" s="207"/>
      <c r="H438" s="207"/>
      <c r="I438" s="207"/>
      <c r="J438" s="207"/>
      <c r="K438" s="207"/>
      <c r="L438" s="207"/>
      <c r="M438" s="207"/>
      <c r="N438" s="207"/>
      <c r="O438" s="207"/>
      <c r="P438" s="207"/>
      <c r="Q438" s="207"/>
      <c r="R438" s="207"/>
      <c r="S438" s="207"/>
      <c r="T438" s="207"/>
      <c r="U438" s="207"/>
      <c r="V438" s="207"/>
      <c r="W438" s="207"/>
      <c r="X438" s="207"/>
      <c r="Y438" s="207"/>
      <c r="Z438" s="207"/>
      <c r="AA438" s="208"/>
      <c r="AB438" s="208"/>
      <c r="AC438" s="209"/>
      <c r="AD438" s="209"/>
      <c r="AE438" s="209"/>
      <c r="AF438" s="209"/>
      <c r="AG438" s="209"/>
      <c r="AH438" s="209"/>
      <c r="AI438" s="209"/>
      <c r="AJ438" s="209"/>
      <c r="AK438" s="207"/>
      <c r="AL438" s="207"/>
      <c r="AM438" s="207"/>
      <c r="AN438" s="207"/>
      <c r="AO438" s="207"/>
      <c r="AP438" s="207"/>
      <c r="AQ438" s="207"/>
      <c r="AR438" s="207"/>
      <c r="AS438" s="207"/>
      <c r="AT438" s="207"/>
      <c r="AU438" s="207"/>
      <c r="AV438" s="207"/>
      <c r="AW438" s="207"/>
      <c r="AX438" s="207"/>
      <c r="AY438" s="207"/>
      <c r="AZ438" s="207"/>
      <c r="BA438" s="207"/>
      <c r="BB438" s="207"/>
      <c r="BC438" s="207"/>
      <c r="BD438" s="207"/>
      <c r="BE438" s="207"/>
      <c r="BF438" s="207"/>
      <c r="BG438" s="207"/>
      <c r="BH438" s="207"/>
      <c r="BI438" s="207"/>
      <c r="BJ438" s="207"/>
      <c r="BK438" s="207"/>
      <c r="BL438" s="207"/>
      <c r="BM438" s="207"/>
      <c r="BN438" s="207"/>
      <c r="BO438" s="207"/>
      <c r="BP438" s="207"/>
      <c r="BQ438" s="207"/>
      <c r="BR438" s="207"/>
      <c r="BS438" s="207"/>
      <c r="BT438" s="207"/>
      <c r="BU438" s="211"/>
      <c r="BV438" s="207"/>
      <c r="BW438" s="207"/>
      <c r="BX438" s="207"/>
      <c r="BY438" s="207"/>
      <c r="BZ438" s="207"/>
      <c r="CA438" s="207"/>
      <c r="CB438" s="207"/>
      <c r="CC438" s="207"/>
      <c r="CD438" s="207"/>
      <c r="CE438" s="207"/>
      <c r="CF438" s="207"/>
      <c r="CG438" s="207"/>
      <c r="CH438" s="207"/>
      <c r="CI438" s="207"/>
      <c r="CJ438" s="207"/>
      <c r="CK438" s="207"/>
      <c r="CL438" s="207"/>
      <c r="CM438" s="207"/>
    </row>
    <row r="439" spans="1:91" ht="12" customHeight="1" x14ac:dyDescent="0.25">
      <c r="A439" s="206"/>
      <c r="B439" s="207"/>
      <c r="C439" s="207"/>
      <c r="D439" s="207"/>
      <c r="E439" s="207"/>
      <c r="F439" s="207"/>
      <c r="G439" s="207"/>
      <c r="H439" s="207"/>
      <c r="I439" s="207"/>
      <c r="J439" s="207"/>
      <c r="K439" s="207"/>
      <c r="L439" s="207"/>
      <c r="M439" s="207"/>
      <c r="N439" s="207"/>
      <c r="O439" s="207"/>
      <c r="P439" s="207"/>
      <c r="Q439" s="207"/>
      <c r="R439" s="207"/>
      <c r="S439" s="207"/>
      <c r="T439" s="207"/>
      <c r="U439" s="207"/>
      <c r="V439" s="207"/>
      <c r="W439" s="207"/>
      <c r="X439" s="207"/>
      <c r="Y439" s="207"/>
      <c r="Z439" s="207"/>
      <c r="AA439" s="208"/>
      <c r="AB439" s="208"/>
      <c r="AC439" s="209"/>
      <c r="AD439" s="209"/>
      <c r="AE439" s="209"/>
      <c r="AF439" s="209"/>
      <c r="AG439" s="209"/>
      <c r="AH439" s="209"/>
      <c r="AI439" s="209"/>
      <c r="AJ439" s="209"/>
      <c r="AK439" s="207"/>
      <c r="AL439" s="207"/>
      <c r="AM439" s="207"/>
      <c r="AN439" s="207"/>
      <c r="AO439" s="207"/>
      <c r="AP439" s="207"/>
      <c r="AQ439" s="207"/>
      <c r="AR439" s="207"/>
      <c r="AS439" s="207"/>
      <c r="AT439" s="207"/>
      <c r="AU439" s="207"/>
      <c r="AV439" s="207"/>
      <c r="AW439" s="207"/>
      <c r="AX439" s="207"/>
      <c r="AY439" s="207"/>
      <c r="AZ439" s="207"/>
      <c r="BA439" s="207"/>
      <c r="BB439" s="207"/>
      <c r="BC439" s="207"/>
      <c r="BD439" s="207"/>
      <c r="BE439" s="207"/>
      <c r="BF439" s="207"/>
      <c r="BG439" s="207"/>
      <c r="BH439" s="207"/>
      <c r="BI439" s="207"/>
      <c r="BJ439" s="207"/>
      <c r="BK439" s="207"/>
      <c r="BL439" s="207"/>
      <c r="BM439" s="207"/>
      <c r="BN439" s="207"/>
      <c r="BO439" s="207"/>
      <c r="BP439" s="207"/>
      <c r="BQ439" s="207"/>
      <c r="BR439" s="207"/>
      <c r="BS439" s="207"/>
      <c r="BT439" s="207"/>
      <c r="BU439" s="211"/>
      <c r="BV439" s="207"/>
      <c r="BW439" s="207"/>
      <c r="BX439" s="207"/>
      <c r="BY439" s="207"/>
      <c r="BZ439" s="207"/>
      <c r="CA439" s="207"/>
      <c r="CB439" s="207"/>
      <c r="CC439" s="207"/>
      <c r="CD439" s="207"/>
      <c r="CE439" s="207"/>
      <c r="CF439" s="207"/>
      <c r="CG439" s="207"/>
      <c r="CH439" s="207"/>
      <c r="CI439" s="207"/>
      <c r="CJ439" s="207"/>
      <c r="CK439" s="207"/>
      <c r="CL439" s="207"/>
      <c r="CM439" s="207"/>
    </row>
    <row r="440" spans="1:91" ht="12" customHeight="1" x14ac:dyDescent="0.25">
      <c r="A440" s="206"/>
      <c r="B440" s="207"/>
      <c r="C440" s="207"/>
      <c r="D440" s="207"/>
      <c r="E440" s="207"/>
      <c r="F440" s="207"/>
      <c r="G440" s="207"/>
      <c r="H440" s="207"/>
      <c r="I440" s="207"/>
      <c r="J440" s="207"/>
      <c r="K440" s="207"/>
      <c r="L440" s="207"/>
      <c r="M440" s="207"/>
      <c r="N440" s="207"/>
      <c r="O440" s="207"/>
      <c r="P440" s="207"/>
      <c r="Q440" s="207"/>
      <c r="R440" s="207"/>
      <c r="S440" s="207"/>
      <c r="T440" s="207"/>
      <c r="U440" s="207"/>
      <c r="V440" s="207"/>
      <c r="W440" s="207"/>
      <c r="X440" s="207"/>
      <c r="Y440" s="207"/>
      <c r="Z440" s="207"/>
      <c r="AA440" s="208"/>
      <c r="AB440" s="208"/>
      <c r="AC440" s="209"/>
      <c r="AD440" s="209"/>
      <c r="AE440" s="209"/>
      <c r="AF440" s="209"/>
      <c r="AG440" s="209"/>
      <c r="AH440" s="209"/>
      <c r="AI440" s="209"/>
      <c r="AJ440" s="209"/>
      <c r="AK440" s="207"/>
      <c r="AL440" s="207"/>
      <c r="AM440" s="207"/>
      <c r="AN440" s="207"/>
      <c r="AO440" s="207"/>
      <c r="AP440" s="207"/>
      <c r="AQ440" s="207"/>
      <c r="AR440" s="207"/>
      <c r="AS440" s="207"/>
      <c r="AT440" s="207"/>
      <c r="AU440" s="207"/>
      <c r="AV440" s="207"/>
      <c r="AW440" s="207"/>
      <c r="AX440" s="207"/>
      <c r="AY440" s="207"/>
      <c r="AZ440" s="207"/>
      <c r="BA440" s="207"/>
      <c r="BB440" s="207"/>
      <c r="BC440" s="207"/>
      <c r="BD440" s="207"/>
      <c r="BE440" s="207"/>
      <c r="BF440" s="207"/>
      <c r="BG440" s="207"/>
      <c r="BH440" s="207"/>
      <c r="BI440" s="207"/>
      <c r="BJ440" s="207"/>
      <c r="BK440" s="207"/>
      <c r="BL440" s="207"/>
      <c r="BM440" s="207"/>
      <c r="BN440" s="207"/>
      <c r="BO440" s="207"/>
      <c r="BP440" s="207"/>
      <c r="BQ440" s="207"/>
      <c r="BR440" s="207"/>
      <c r="BS440" s="207"/>
      <c r="BT440" s="207"/>
      <c r="BU440" s="211"/>
      <c r="BV440" s="207"/>
      <c r="BW440" s="207"/>
      <c r="BX440" s="207"/>
      <c r="BY440" s="207"/>
      <c r="BZ440" s="207"/>
      <c r="CA440" s="207"/>
      <c r="CB440" s="207"/>
      <c r="CC440" s="207"/>
      <c r="CD440" s="207"/>
      <c r="CE440" s="207"/>
      <c r="CF440" s="207"/>
      <c r="CG440" s="207"/>
      <c r="CH440" s="207"/>
      <c r="CI440" s="207"/>
      <c r="CJ440" s="207"/>
      <c r="CK440" s="207"/>
      <c r="CL440" s="207"/>
      <c r="CM440" s="207"/>
    </row>
    <row r="441" spans="1:91" ht="12" customHeight="1" x14ac:dyDescent="0.25">
      <c r="A441" s="206"/>
      <c r="B441" s="207"/>
      <c r="C441" s="207"/>
      <c r="D441" s="207"/>
      <c r="E441" s="207"/>
      <c r="F441" s="207"/>
      <c r="G441" s="207"/>
      <c r="H441" s="207"/>
      <c r="I441" s="207"/>
      <c r="J441" s="207"/>
      <c r="K441" s="207"/>
      <c r="L441" s="207"/>
      <c r="M441" s="207"/>
      <c r="N441" s="207"/>
      <c r="O441" s="207"/>
      <c r="P441" s="207"/>
      <c r="Q441" s="207"/>
      <c r="R441" s="207"/>
      <c r="S441" s="207"/>
      <c r="T441" s="207"/>
      <c r="U441" s="207"/>
      <c r="V441" s="207"/>
      <c r="W441" s="207"/>
      <c r="X441" s="207"/>
      <c r="Y441" s="207"/>
      <c r="Z441" s="207"/>
      <c r="AA441" s="208"/>
      <c r="AB441" s="208"/>
      <c r="AC441" s="209"/>
      <c r="AD441" s="209"/>
      <c r="AE441" s="209"/>
      <c r="AF441" s="209"/>
      <c r="AG441" s="209"/>
      <c r="AH441" s="209"/>
      <c r="AI441" s="209"/>
      <c r="AJ441" s="209"/>
      <c r="AK441" s="207"/>
      <c r="AL441" s="207"/>
      <c r="AM441" s="207"/>
      <c r="AN441" s="207"/>
      <c r="AO441" s="207"/>
      <c r="AP441" s="207"/>
      <c r="AQ441" s="207"/>
      <c r="AR441" s="207"/>
      <c r="AS441" s="207"/>
      <c r="AT441" s="207"/>
      <c r="AU441" s="207"/>
      <c r="AV441" s="207"/>
      <c r="AW441" s="207"/>
      <c r="AX441" s="207"/>
      <c r="AY441" s="207"/>
      <c r="AZ441" s="207"/>
      <c r="BA441" s="207"/>
      <c r="BB441" s="207"/>
      <c r="BC441" s="207"/>
      <c r="BD441" s="207"/>
      <c r="BE441" s="207"/>
      <c r="BF441" s="207"/>
      <c r="BG441" s="207"/>
      <c r="BH441" s="207"/>
      <c r="BI441" s="207"/>
      <c r="BJ441" s="207"/>
      <c r="BK441" s="207"/>
      <c r="BL441" s="207"/>
      <c r="BM441" s="207"/>
      <c r="BN441" s="207"/>
      <c r="BO441" s="207"/>
      <c r="BP441" s="207"/>
      <c r="BQ441" s="207"/>
      <c r="BR441" s="207"/>
      <c r="BS441" s="207"/>
      <c r="BT441" s="207"/>
      <c r="BU441" s="211"/>
      <c r="BV441" s="207"/>
      <c r="BW441" s="207"/>
      <c r="BX441" s="207"/>
      <c r="BY441" s="207"/>
      <c r="BZ441" s="207"/>
      <c r="CA441" s="207"/>
      <c r="CB441" s="207"/>
      <c r="CC441" s="207"/>
      <c r="CD441" s="207"/>
      <c r="CE441" s="207"/>
      <c r="CF441" s="207"/>
      <c r="CG441" s="207"/>
      <c r="CH441" s="207"/>
      <c r="CI441" s="207"/>
      <c r="CJ441" s="207"/>
      <c r="CK441" s="207"/>
      <c r="CL441" s="207"/>
      <c r="CM441" s="207"/>
    </row>
    <row r="442" spans="1:91" ht="12" customHeight="1" x14ac:dyDescent="0.25">
      <c r="A442" s="206"/>
      <c r="B442" s="207"/>
      <c r="C442" s="207"/>
      <c r="D442" s="207"/>
      <c r="E442" s="207"/>
      <c r="F442" s="207"/>
      <c r="G442" s="207"/>
      <c r="H442" s="207"/>
      <c r="I442" s="207"/>
      <c r="J442" s="207"/>
      <c r="K442" s="207"/>
      <c r="L442" s="207"/>
      <c r="M442" s="207"/>
      <c r="N442" s="207"/>
      <c r="O442" s="207"/>
      <c r="P442" s="207"/>
      <c r="Q442" s="207"/>
      <c r="R442" s="207"/>
      <c r="S442" s="207"/>
      <c r="T442" s="207"/>
      <c r="U442" s="207"/>
      <c r="V442" s="207"/>
      <c r="W442" s="207"/>
      <c r="X442" s="207"/>
      <c r="Y442" s="207"/>
      <c r="Z442" s="207"/>
      <c r="AA442" s="208"/>
      <c r="AB442" s="208"/>
      <c r="AC442" s="209"/>
      <c r="AD442" s="209"/>
      <c r="AE442" s="209"/>
      <c r="AF442" s="209"/>
      <c r="AG442" s="209"/>
      <c r="AH442" s="209"/>
      <c r="AI442" s="209"/>
      <c r="AJ442" s="209"/>
      <c r="AK442" s="207"/>
      <c r="AL442" s="207"/>
      <c r="AM442" s="207"/>
      <c r="AN442" s="207"/>
      <c r="AO442" s="207"/>
      <c r="AP442" s="207"/>
      <c r="AQ442" s="207"/>
      <c r="AR442" s="207"/>
      <c r="AS442" s="207"/>
      <c r="AT442" s="207"/>
      <c r="AU442" s="207"/>
      <c r="AV442" s="207"/>
      <c r="AW442" s="207"/>
      <c r="AX442" s="207"/>
      <c r="AY442" s="207"/>
      <c r="AZ442" s="207"/>
      <c r="BA442" s="207"/>
      <c r="BB442" s="207"/>
      <c r="BC442" s="207"/>
      <c r="BD442" s="207"/>
      <c r="BE442" s="207"/>
      <c r="BF442" s="207"/>
      <c r="BG442" s="207"/>
      <c r="BH442" s="207"/>
      <c r="BI442" s="207"/>
      <c r="BJ442" s="207"/>
      <c r="BK442" s="207"/>
      <c r="BL442" s="207"/>
      <c r="BM442" s="207"/>
      <c r="BN442" s="207"/>
      <c r="BO442" s="207"/>
      <c r="BP442" s="207"/>
      <c r="BQ442" s="207"/>
      <c r="BR442" s="207"/>
      <c r="BS442" s="207"/>
      <c r="BT442" s="207"/>
      <c r="BU442" s="211"/>
      <c r="BV442" s="207"/>
      <c r="BW442" s="207"/>
      <c r="BX442" s="207"/>
      <c r="BY442" s="207"/>
      <c r="BZ442" s="207"/>
      <c r="CA442" s="207"/>
      <c r="CB442" s="207"/>
      <c r="CC442" s="207"/>
      <c r="CD442" s="207"/>
      <c r="CE442" s="207"/>
      <c r="CF442" s="207"/>
      <c r="CG442" s="207"/>
      <c r="CH442" s="207"/>
      <c r="CI442" s="207"/>
      <c r="CJ442" s="207"/>
      <c r="CK442" s="207"/>
      <c r="CL442" s="207"/>
      <c r="CM442" s="207"/>
    </row>
    <row r="443" spans="1:91" ht="12" customHeight="1" x14ac:dyDescent="0.25">
      <c r="A443" s="206"/>
      <c r="B443" s="207"/>
      <c r="C443" s="207"/>
      <c r="D443" s="207"/>
      <c r="E443" s="207"/>
      <c r="F443" s="207"/>
      <c r="G443" s="207"/>
      <c r="H443" s="207"/>
      <c r="I443" s="207"/>
      <c r="J443" s="207"/>
      <c r="K443" s="207"/>
      <c r="L443" s="207"/>
      <c r="M443" s="207"/>
      <c r="N443" s="207"/>
      <c r="O443" s="207"/>
      <c r="P443" s="207"/>
      <c r="Q443" s="207"/>
      <c r="R443" s="207"/>
      <c r="S443" s="207"/>
      <c r="T443" s="207"/>
      <c r="U443" s="207"/>
      <c r="V443" s="207"/>
      <c r="W443" s="207"/>
      <c r="X443" s="207"/>
      <c r="Y443" s="207"/>
      <c r="Z443" s="207"/>
      <c r="AA443" s="208"/>
      <c r="AB443" s="208"/>
      <c r="AC443" s="209"/>
      <c r="AD443" s="209"/>
      <c r="AE443" s="209"/>
      <c r="AF443" s="209"/>
      <c r="AG443" s="209"/>
      <c r="AH443" s="209"/>
      <c r="AI443" s="209"/>
      <c r="AJ443" s="209"/>
      <c r="AK443" s="207"/>
      <c r="AL443" s="207"/>
      <c r="AM443" s="207"/>
      <c r="AN443" s="207"/>
      <c r="AO443" s="207"/>
      <c r="AP443" s="207"/>
      <c r="AQ443" s="207"/>
      <c r="AR443" s="207"/>
      <c r="AS443" s="207"/>
      <c r="AT443" s="207"/>
      <c r="AU443" s="207"/>
      <c r="AV443" s="207"/>
      <c r="AW443" s="207"/>
      <c r="AX443" s="207"/>
      <c r="AY443" s="207"/>
      <c r="AZ443" s="207"/>
      <c r="BA443" s="207"/>
      <c r="BB443" s="207"/>
      <c r="BC443" s="207"/>
      <c r="BD443" s="207"/>
      <c r="BE443" s="207"/>
      <c r="BF443" s="207"/>
      <c r="BG443" s="207"/>
      <c r="BH443" s="207"/>
      <c r="BI443" s="207"/>
      <c r="BJ443" s="207"/>
      <c r="BK443" s="207"/>
      <c r="BL443" s="207"/>
      <c r="BM443" s="207"/>
      <c r="BN443" s="207"/>
      <c r="BO443" s="207"/>
      <c r="BP443" s="207"/>
      <c r="BQ443" s="207"/>
      <c r="BR443" s="207"/>
      <c r="BS443" s="207"/>
      <c r="BT443" s="207"/>
      <c r="BU443" s="211"/>
      <c r="BV443" s="207"/>
      <c r="BW443" s="207"/>
      <c r="BX443" s="207"/>
      <c r="BY443" s="207"/>
      <c r="BZ443" s="207"/>
      <c r="CA443" s="207"/>
      <c r="CB443" s="207"/>
      <c r="CC443" s="207"/>
      <c r="CD443" s="207"/>
      <c r="CE443" s="207"/>
      <c r="CF443" s="207"/>
      <c r="CG443" s="207"/>
      <c r="CH443" s="207"/>
      <c r="CI443" s="207"/>
      <c r="CJ443" s="207"/>
      <c r="CK443" s="207"/>
      <c r="CL443" s="207"/>
      <c r="CM443" s="207"/>
    </row>
    <row r="444" spans="1:91" ht="12" customHeight="1" x14ac:dyDescent="0.25">
      <c r="A444" s="206"/>
      <c r="B444" s="207"/>
      <c r="C444" s="207"/>
      <c r="D444" s="207"/>
      <c r="E444" s="207"/>
      <c r="F444" s="207"/>
      <c r="G444" s="207"/>
      <c r="H444" s="207"/>
      <c r="I444" s="207"/>
      <c r="J444" s="207"/>
      <c r="K444" s="207"/>
      <c r="L444" s="207"/>
      <c r="M444" s="207"/>
      <c r="N444" s="207"/>
      <c r="O444" s="207"/>
      <c r="P444" s="207"/>
      <c r="Q444" s="207"/>
      <c r="R444" s="207"/>
      <c r="S444" s="207"/>
      <c r="T444" s="207"/>
      <c r="U444" s="207"/>
      <c r="V444" s="207"/>
      <c r="W444" s="207"/>
      <c r="X444" s="207"/>
      <c r="Y444" s="207"/>
      <c r="Z444" s="207"/>
      <c r="AA444" s="208"/>
      <c r="AB444" s="208"/>
      <c r="AC444" s="209"/>
      <c r="AD444" s="209"/>
      <c r="AE444" s="209"/>
      <c r="AF444" s="209"/>
      <c r="AG444" s="209"/>
      <c r="AH444" s="209"/>
      <c r="AI444" s="209"/>
      <c r="AJ444" s="209"/>
      <c r="AK444" s="207"/>
      <c r="AL444" s="207"/>
      <c r="AM444" s="207"/>
      <c r="AN444" s="207"/>
      <c r="AO444" s="207"/>
      <c r="AP444" s="207"/>
      <c r="AQ444" s="207"/>
      <c r="AR444" s="207"/>
      <c r="AS444" s="207"/>
      <c r="AT444" s="207"/>
      <c r="AU444" s="207"/>
      <c r="AV444" s="207"/>
      <c r="AW444" s="207"/>
      <c r="AX444" s="207"/>
      <c r="AY444" s="207"/>
      <c r="AZ444" s="207"/>
      <c r="BA444" s="207"/>
      <c r="BB444" s="207"/>
      <c r="BC444" s="207"/>
      <c r="BD444" s="207"/>
      <c r="BE444" s="207"/>
      <c r="BF444" s="207"/>
      <c r="BG444" s="207"/>
      <c r="BH444" s="207"/>
      <c r="BI444" s="207"/>
      <c r="BJ444" s="207"/>
      <c r="BK444" s="207"/>
      <c r="BL444" s="207"/>
      <c r="BM444" s="207"/>
      <c r="BN444" s="207"/>
      <c r="BO444" s="207"/>
      <c r="BP444" s="207"/>
      <c r="BQ444" s="207"/>
      <c r="BR444" s="207"/>
      <c r="BS444" s="207"/>
      <c r="BT444" s="207"/>
      <c r="BU444" s="211"/>
      <c r="BV444" s="207"/>
      <c r="BW444" s="207"/>
      <c r="BX444" s="207"/>
      <c r="BY444" s="207"/>
      <c r="BZ444" s="207"/>
      <c r="CA444" s="207"/>
      <c r="CB444" s="207"/>
      <c r="CC444" s="207"/>
      <c r="CD444" s="207"/>
      <c r="CE444" s="207"/>
      <c r="CF444" s="207"/>
      <c r="CG444" s="207"/>
      <c r="CH444" s="207"/>
      <c r="CI444" s="207"/>
      <c r="CJ444" s="207"/>
      <c r="CK444" s="207"/>
      <c r="CL444" s="207"/>
      <c r="CM444" s="207"/>
    </row>
    <row r="445" spans="1:91" ht="12" customHeight="1" x14ac:dyDescent="0.25">
      <c r="A445" s="206"/>
      <c r="B445" s="207"/>
      <c r="C445" s="207"/>
      <c r="D445" s="207"/>
      <c r="E445" s="207"/>
      <c r="F445" s="207"/>
      <c r="G445" s="207"/>
      <c r="H445" s="207"/>
      <c r="I445" s="207"/>
      <c r="J445" s="207"/>
      <c r="K445" s="207"/>
      <c r="L445" s="207"/>
      <c r="M445" s="207"/>
      <c r="N445" s="207"/>
      <c r="O445" s="207"/>
      <c r="P445" s="207"/>
      <c r="Q445" s="207"/>
      <c r="R445" s="207"/>
      <c r="S445" s="207"/>
      <c r="T445" s="207"/>
      <c r="U445" s="207"/>
      <c r="V445" s="207"/>
      <c r="W445" s="207"/>
      <c r="X445" s="207"/>
      <c r="Y445" s="207"/>
      <c r="Z445" s="207"/>
      <c r="AA445" s="208"/>
      <c r="AB445" s="208"/>
      <c r="AC445" s="209"/>
      <c r="AD445" s="209"/>
      <c r="AE445" s="209"/>
      <c r="AF445" s="209"/>
      <c r="AG445" s="209"/>
      <c r="AH445" s="209"/>
      <c r="AI445" s="209"/>
      <c r="AJ445" s="209"/>
      <c r="AK445" s="207"/>
      <c r="AL445" s="207"/>
      <c r="AM445" s="207"/>
      <c r="AN445" s="207"/>
      <c r="AO445" s="207"/>
      <c r="AP445" s="207"/>
      <c r="AQ445" s="207"/>
      <c r="AR445" s="207"/>
      <c r="AS445" s="207"/>
      <c r="AT445" s="207"/>
      <c r="AU445" s="207"/>
      <c r="AV445" s="207"/>
      <c r="AW445" s="207"/>
      <c r="AX445" s="207"/>
      <c r="AY445" s="207"/>
      <c r="AZ445" s="207"/>
      <c r="BA445" s="207"/>
      <c r="BB445" s="207"/>
      <c r="BC445" s="207"/>
      <c r="BD445" s="207"/>
      <c r="BE445" s="207"/>
      <c r="BF445" s="207"/>
      <c r="BG445" s="207"/>
      <c r="BH445" s="207"/>
      <c r="BI445" s="207"/>
      <c r="BJ445" s="207"/>
      <c r="BK445" s="207"/>
      <c r="BL445" s="207"/>
      <c r="BM445" s="207"/>
      <c r="BN445" s="207"/>
      <c r="BO445" s="207"/>
      <c r="BP445" s="207"/>
      <c r="BQ445" s="207"/>
      <c r="BR445" s="207"/>
      <c r="BS445" s="207"/>
      <c r="BT445" s="207"/>
      <c r="BU445" s="211"/>
      <c r="BV445" s="207"/>
      <c r="BW445" s="207"/>
      <c r="BX445" s="207"/>
      <c r="BY445" s="207"/>
      <c r="BZ445" s="207"/>
      <c r="CA445" s="207"/>
      <c r="CB445" s="207"/>
      <c r="CC445" s="207"/>
      <c r="CD445" s="207"/>
      <c r="CE445" s="207"/>
      <c r="CF445" s="207"/>
      <c r="CG445" s="207"/>
      <c r="CH445" s="207"/>
      <c r="CI445" s="207"/>
      <c r="CJ445" s="207"/>
      <c r="CK445" s="207"/>
      <c r="CL445" s="207"/>
      <c r="CM445" s="207"/>
    </row>
    <row r="446" spans="1:91" ht="12" customHeight="1" x14ac:dyDescent="0.25">
      <c r="A446" s="206"/>
      <c r="B446" s="207"/>
      <c r="C446" s="207"/>
      <c r="D446" s="207"/>
      <c r="E446" s="207"/>
      <c r="F446" s="207"/>
      <c r="G446" s="207"/>
      <c r="H446" s="207"/>
      <c r="I446" s="207"/>
      <c r="J446" s="207"/>
      <c r="K446" s="207"/>
      <c r="L446" s="207"/>
      <c r="M446" s="207"/>
      <c r="N446" s="207"/>
      <c r="O446" s="207"/>
      <c r="P446" s="207"/>
      <c r="Q446" s="207"/>
      <c r="R446" s="207"/>
      <c r="S446" s="207"/>
      <c r="T446" s="207"/>
      <c r="U446" s="207"/>
      <c r="V446" s="207"/>
      <c r="W446" s="207"/>
      <c r="X446" s="207"/>
      <c r="Y446" s="207"/>
      <c r="Z446" s="207"/>
      <c r="AA446" s="208"/>
      <c r="AB446" s="208"/>
      <c r="AC446" s="209"/>
      <c r="AD446" s="209"/>
      <c r="AE446" s="209"/>
      <c r="AF446" s="209"/>
      <c r="AG446" s="209"/>
      <c r="AH446" s="209"/>
      <c r="AI446" s="209"/>
      <c r="AJ446" s="209"/>
      <c r="AK446" s="207"/>
      <c r="AL446" s="207"/>
      <c r="AM446" s="207"/>
      <c r="AN446" s="207"/>
      <c r="AO446" s="207"/>
      <c r="AP446" s="207"/>
      <c r="AQ446" s="207"/>
      <c r="AR446" s="207"/>
      <c r="AS446" s="207"/>
      <c r="AT446" s="207"/>
      <c r="AU446" s="207"/>
      <c r="AV446" s="207"/>
      <c r="AW446" s="207"/>
      <c r="AX446" s="207"/>
      <c r="AY446" s="207"/>
      <c r="AZ446" s="207"/>
      <c r="BA446" s="207"/>
      <c r="BB446" s="207"/>
      <c r="BC446" s="207"/>
      <c r="BD446" s="207"/>
      <c r="BE446" s="207"/>
      <c r="BF446" s="207"/>
      <c r="BG446" s="207"/>
      <c r="BH446" s="207"/>
      <c r="BI446" s="207"/>
      <c r="BJ446" s="207"/>
      <c r="BK446" s="207"/>
      <c r="BL446" s="207"/>
      <c r="BM446" s="207"/>
      <c r="BN446" s="207"/>
      <c r="BO446" s="207"/>
      <c r="BP446" s="207"/>
      <c r="BQ446" s="207"/>
      <c r="BR446" s="207"/>
      <c r="BS446" s="207"/>
      <c r="BT446" s="207"/>
      <c r="BU446" s="211"/>
      <c r="BV446" s="207"/>
      <c r="BW446" s="207"/>
      <c r="BX446" s="207"/>
      <c r="BY446" s="207"/>
      <c r="BZ446" s="207"/>
      <c r="CA446" s="207"/>
      <c r="CB446" s="207"/>
      <c r="CC446" s="207"/>
      <c r="CD446" s="207"/>
      <c r="CE446" s="207"/>
      <c r="CF446" s="207"/>
      <c r="CG446" s="207"/>
      <c r="CH446" s="207"/>
      <c r="CI446" s="207"/>
      <c r="CJ446" s="207"/>
      <c r="CK446" s="207"/>
      <c r="CL446" s="207"/>
      <c r="CM446" s="207"/>
    </row>
    <row r="447" spans="1:91" ht="12" customHeight="1" x14ac:dyDescent="0.25">
      <c r="A447" s="206"/>
      <c r="B447" s="207"/>
      <c r="C447" s="207"/>
      <c r="D447" s="207"/>
      <c r="E447" s="207"/>
      <c r="F447" s="207"/>
      <c r="G447" s="207"/>
      <c r="H447" s="207"/>
      <c r="I447" s="207"/>
      <c r="J447" s="207"/>
      <c r="K447" s="207"/>
      <c r="L447" s="207"/>
      <c r="M447" s="207"/>
      <c r="N447" s="207"/>
      <c r="O447" s="207"/>
      <c r="P447" s="207"/>
      <c r="Q447" s="207"/>
      <c r="R447" s="207"/>
      <c r="S447" s="207"/>
      <c r="T447" s="207"/>
      <c r="U447" s="207"/>
      <c r="V447" s="207"/>
      <c r="W447" s="207"/>
      <c r="X447" s="207"/>
      <c r="Y447" s="207"/>
      <c r="Z447" s="207"/>
      <c r="AA447" s="208"/>
      <c r="AB447" s="208"/>
      <c r="AC447" s="209"/>
      <c r="AD447" s="209"/>
      <c r="AE447" s="209"/>
      <c r="AF447" s="209"/>
      <c r="AG447" s="209"/>
      <c r="AH447" s="209"/>
      <c r="AI447" s="209"/>
      <c r="AJ447" s="209"/>
      <c r="AK447" s="207"/>
      <c r="AL447" s="207"/>
      <c r="AM447" s="207"/>
      <c r="AN447" s="207"/>
      <c r="AO447" s="207"/>
      <c r="AP447" s="207"/>
      <c r="AQ447" s="207"/>
      <c r="AR447" s="207"/>
      <c r="AS447" s="207"/>
      <c r="AT447" s="207"/>
      <c r="AU447" s="207"/>
      <c r="AV447" s="207"/>
      <c r="AW447" s="207"/>
      <c r="AX447" s="207"/>
      <c r="AY447" s="207"/>
      <c r="AZ447" s="207"/>
      <c r="BA447" s="207"/>
      <c r="BB447" s="207"/>
      <c r="BC447" s="207"/>
      <c r="BD447" s="207"/>
      <c r="BE447" s="207"/>
      <c r="BF447" s="207"/>
      <c r="BG447" s="207"/>
      <c r="BH447" s="207"/>
      <c r="BI447" s="207"/>
      <c r="BJ447" s="207"/>
      <c r="BK447" s="207"/>
      <c r="BL447" s="207"/>
      <c r="BM447" s="207"/>
      <c r="BN447" s="207"/>
      <c r="BO447" s="207"/>
      <c r="BP447" s="207"/>
      <c r="BQ447" s="207"/>
      <c r="BR447" s="207"/>
      <c r="BS447" s="207"/>
      <c r="BT447" s="207"/>
      <c r="BU447" s="211"/>
      <c r="BV447" s="207"/>
      <c r="BW447" s="207"/>
      <c r="BX447" s="207"/>
      <c r="BY447" s="207"/>
      <c r="BZ447" s="207"/>
      <c r="CA447" s="207"/>
      <c r="CB447" s="207"/>
      <c r="CC447" s="207"/>
      <c r="CD447" s="207"/>
      <c r="CE447" s="207"/>
      <c r="CF447" s="207"/>
      <c r="CG447" s="207"/>
      <c r="CH447" s="207"/>
      <c r="CI447" s="207"/>
      <c r="CJ447" s="207"/>
      <c r="CK447" s="207"/>
      <c r="CL447" s="207"/>
      <c r="CM447" s="207"/>
    </row>
    <row r="448" spans="1:91" ht="12" customHeight="1" x14ac:dyDescent="0.25">
      <c r="A448" s="206"/>
      <c r="B448" s="207"/>
      <c r="C448" s="207"/>
      <c r="D448" s="207"/>
      <c r="E448" s="207"/>
      <c r="F448" s="207"/>
      <c r="G448" s="207"/>
      <c r="H448" s="207"/>
      <c r="I448" s="207"/>
      <c r="J448" s="207"/>
      <c r="K448" s="207"/>
      <c r="L448" s="207"/>
      <c r="M448" s="207"/>
      <c r="N448" s="207"/>
      <c r="O448" s="207"/>
      <c r="P448" s="207"/>
      <c r="Q448" s="207"/>
      <c r="R448" s="207"/>
      <c r="S448" s="207"/>
      <c r="T448" s="207"/>
      <c r="U448" s="207"/>
      <c r="V448" s="207"/>
      <c r="W448" s="207"/>
      <c r="X448" s="207"/>
      <c r="Y448" s="207"/>
      <c r="Z448" s="207"/>
      <c r="AA448" s="208"/>
      <c r="AB448" s="208"/>
      <c r="AC448" s="209"/>
      <c r="AD448" s="209"/>
      <c r="AE448" s="209"/>
      <c r="AF448" s="209"/>
      <c r="AG448" s="209"/>
      <c r="AH448" s="209"/>
      <c r="AI448" s="209"/>
      <c r="AJ448" s="209"/>
      <c r="AK448" s="207"/>
      <c r="AL448" s="207"/>
      <c r="AM448" s="207"/>
      <c r="AN448" s="207"/>
      <c r="AO448" s="207"/>
      <c r="AP448" s="207"/>
      <c r="AQ448" s="207"/>
      <c r="AR448" s="207"/>
      <c r="AS448" s="207"/>
      <c r="AT448" s="207"/>
      <c r="AU448" s="207"/>
      <c r="AV448" s="207"/>
      <c r="AW448" s="207"/>
      <c r="AX448" s="207"/>
      <c r="AY448" s="207"/>
      <c r="AZ448" s="207"/>
      <c r="BA448" s="207"/>
      <c r="BB448" s="207"/>
      <c r="BC448" s="207"/>
      <c r="BD448" s="207"/>
      <c r="BE448" s="207"/>
      <c r="BF448" s="207"/>
      <c r="BG448" s="207"/>
      <c r="BH448" s="207"/>
      <c r="BI448" s="207"/>
      <c r="BJ448" s="207"/>
      <c r="BK448" s="207"/>
      <c r="BL448" s="207"/>
      <c r="BM448" s="207"/>
      <c r="BN448" s="207"/>
      <c r="BO448" s="207"/>
      <c r="BP448" s="207"/>
      <c r="BQ448" s="207"/>
      <c r="BR448" s="207"/>
      <c r="BS448" s="207"/>
      <c r="BT448" s="207"/>
      <c r="BU448" s="211"/>
      <c r="BV448" s="207"/>
      <c r="BW448" s="207"/>
      <c r="BX448" s="207"/>
      <c r="BY448" s="207"/>
      <c r="BZ448" s="207"/>
      <c r="CA448" s="207"/>
      <c r="CB448" s="207"/>
      <c r="CC448" s="207"/>
      <c r="CD448" s="207"/>
      <c r="CE448" s="207"/>
      <c r="CF448" s="207"/>
      <c r="CG448" s="207"/>
      <c r="CH448" s="207"/>
      <c r="CI448" s="207"/>
      <c r="CJ448" s="207"/>
      <c r="CK448" s="207"/>
      <c r="CL448" s="207"/>
      <c r="CM448" s="207"/>
    </row>
    <row r="449" spans="1:91" ht="12" customHeight="1" x14ac:dyDescent="0.25">
      <c r="A449" s="206"/>
      <c r="B449" s="207"/>
      <c r="C449" s="207"/>
      <c r="D449" s="207"/>
      <c r="E449" s="207"/>
      <c r="F449" s="207"/>
      <c r="G449" s="207"/>
      <c r="H449" s="207"/>
      <c r="I449" s="207"/>
      <c r="J449" s="207"/>
      <c r="K449" s="207"/>
      <c r="L449" s="207"/>
      <c r="M449" s="207"/>
      <c r="N449" s="207"/>
      <c r="O449" s="207"/>
      <c r="P449" s="207"/>
      <c r="Q449" s="207"/>
      <c r="R449" s="207"/>
      <c r="S449" s="207"/>
      <c r="T449" s="207"/>
      <c r="U449" s="207"/>
      <c r="V449" s="207"/>
      <c r="W449" s="207"/>
      <c r="X449" s="207"/>
      <c r="Y449" s="207"/>
      <c r="Z449" s="207"/>
      <c r="AA449" s="208"/>
      <c r="AB449" s="208"/>
      <c r="AC449" s="209"/>
      <c r="AD449" s="209"/>
      <c r="AE449" s="209"/>
      <c r="AF449" s="209"/>
      <c r="AG449" s="209"/>
      <c r="AH449" s="209"/>
      <c r="AI449" s="209"/>
      <c r="AJ449" s="209"/>
      <c r="AK449" s="207"/>
      <c r="AL449" s="207"/>
      <c r="AM449" s="207"/>
      <c r="AN449" s="207"/>
      <c r="AO449" s="207"/>
      <c r="AP449" s="207"/>
      <c r="AQ449" s="207"/>
      <c r="AR449" s="207"/>
      <c r="AS449" s="207"/>
      <c r="AT449" s="207"/>
      <c r="AU449" s="207"/>
      <c r="AV449" s="207"/>
      <c r="AW449" s="207"/>
      <c r="AX449" s="207"/>
      <c r="AY449" s="207"/>
      <c r="AZ449" s="207"/>
      <c r="BA449" s="207"/>
      <c r="BB449" s="207"/>
      <c r="BC449" s="207"/>
      <c r="BD449" s="207"/>
      <c r="BE449" s="207"/>
      <c r="BF449" s="207"/>
      <c r="BG449" s="207"/>
      <c r="BH449" s="207"/>
      <c r="BI449" s="207"/>
      <c r="BJ449" s="207"/>
      <c r="BK449" s="207"/>
      <c r="BL449" s="207"/>
      <c r="BM449" s="207"/>
      <c r="BN449" s="207"/>
      <c r="BO449" s="207"/>
      <c r="BP449" s="207"/>
      <c r="BQ449" s="207"/>
      <c r="BR449" s="207"/>
      <c r="BS449" s="207"/>
      <c r="BT449" s="207"/>
      <c r="BU449" s="211"/>
      <c r="BV449" s="207"/>
      <c r="BW449" s="207"/>
      <c r="BX449" s="207"/>
      <c r="BY449" s="207"/>
      <c r="BZ449" s="207"/>
      <c r="CA449" s="207"/>
      <c r="CB449" s="207"/>
      <c r="CC449" s="207"/>
      <c r="CD449" s="207"/>
      <c r="CE449" s="207"/>
      <c r="CF449" s="207"/>
      <c r="CG449" s="207"/>
      <c r="CH449" s="207"/>
      <c r="CI449" s="207"/>
      <c r="CJ449" s="207"/>
      <c r="CK449" s="207"/>
      <c r="CL449" s="207"/>
      <c r="CM449" s="207"/>
    </row>
    <row r="450" spans="1:91" ht="12" customHeight="1" x14ac:dyDescent="0.25">
      <c r="A450" s="206"/>
      <c r="B450" s="207"/>
      <c r="C450" s="207"/>
      <c r="D450" s="207"/>
      <c r="E450" s="207"/>
      <c r="F450" s="207"/>
      <c r="G450" s="207"/>
      <c r="H450" s="207"/>
      <c r="I450" s="207"/>
      <c r="J450" s="207"/>
      <c r="K450" s="207"/>
      <c r="L450" s="207"/>
      <c r="M450" s="207"/>
      <c r="N450" s="207"/>
      <c r="O450" s="207"/>
      <c r="P450" s="207"/>
      <c r="Q450" s="207"/>
      <c r="R450" s="207"/>
      <c r="S450" s="207"/>
      <c r="T450" s="207"/>
      <c r="U450" s="207"/>
      <c r="V450" s="207"/>
      <c r="W450" s="207"/>
      <c r="X450" s="207"/>
      <c r="Y450" s="207"/>
      <c r="Z450" s="207"/>
      <c r="AA450" s="208"/>
      <c r="AB450" s="208"/>
      <c r="AC450" s="209"/>
      <c r="AD450" s="209"/>
      <c r="AE450" s="209"/>
      <c r="AF450" s="209"/>
      <c r="AG450" s="209"/>
      <c r="AH450" s="209"/>
      <c r="AI450" s="209"/>
      <c r="AJ450" s="209"/>
      <c r="AK450" s="207"/>
      <c r="AL450" s="207"/>
      <c r="AM450" s="207"/>
      <c r="AN450" s="207"/>
      <c r="AO450" s="207"/>
      <c r="AP450" s="207"/>
      <c r="AQ450" s="207"/>
      <c r="AR450" s="207"/>
      <c r="AS450" s="207"/>
      <c r="AT450" s="207"/>
      <c r="AU450" s="207"/>
      <c r="AV450" s="207"/>
      <c r="AW450" s="207"/>
      <c r="AX450" s="207"/>
      <c r="AY450" s="207"/>
      <c r="AZ450" s="207"/>
      <c r="BA450" s="207"/>
      <c r="BB450" s="207"/>
      <c r="BC450" s="207"/>
      <c r="BD450" s="207"/>
      <c r="BE450" s="207"/>
      <c r="BF450" s="207"/>
      <c r="BG450" s="207"/>
      <c r="BH450" s="207"/>
      <c r="BI450" s="207"/>
      <c r="BJ450" s="207"/>
      <c r="BK450" s="207"/>
      <c r="BL450" s="207"/>
      <c r="BM450" s="207"/>
      <c r="BN450" s="207"/>
      <c r="BO450" s="207"/>
      <c r="BP450" s="207"/>
      <c r="BQ450" s="207"/>
      <c r="BR450" s="207"/>
      <c r="BS450" s="207"/>
      <c r="BT450" s="207"/>
      <c r="BU450" s="211"/>
      <c r="BV450" s="207"/>
      <c r="BW450" s="207"/>
      <c r="BX450" s="207"/>
      <c r="BY450" s="207"/>
      <c r="BZ450" s="207"/>
      <c r="CA450" s="207"/>
      <c r="CB450" s="207"/>
      <c r="CC450" s="207"/>
      <c r="CD450" s="207"/>
      <c r="CE450" s="207"/>
      <c r="CF450" s="207"/>
      <c r="CG450" s="207"/>
      <c r="CH450" s="207"/>
      <c r="CI450" s="207"/>
      <c r="CJ450" s="207"/>
      <c r="CK450" s="207"/>
      <c r="CL450" s="207"/>
      <c r="CM450" s="207"/>
    </row>
    <row r="451" spans="1:91" ht="12" customHeight="1" x14ac:dyDescent="0.25">
      <c r="A451" s="206"/>
      <c r="B451" s="207"/>
      <c r="C451" s="207"/>
      <c r="D451" s="207"/>
      <c r="E451" s="207"/>
      <c r="F451" s="207"/>
      <c r="G451" s="207"/>
      <c r="H451" s="207"/>
      <c r="I451" s="207"/>
      <c r="J451" s="207"/>
      <c r="K451" s="207"/>
      <c r="L451" s="207"/>
      <c r="M451" s="207"/>
      <c r="N451" s="207"/>
      <c r="O451" s="207"/>
      <c r="P451" s="207"/>
      <c r="Q451" s="207"/>
      <c r="R451" s="207"/>
      <c r="S451" s="207"/>
      <c r="T451" s="207"/>
      <c r="U451" s="207"/>
      <c r="V451" s="207"/>
      <c r="W451" s="207"/>
      <c r="X451" s="207"/>
      <c r="Y451" s="207"/>
      <c r="Z451" s="207"/>
      <c r="AA451" s="208"/>
      <c r="AB451" s="208"/>
      <c r="AC451" s="209"/>
      <c r="AD451" s="209"/>
      <c r="AE451" s="209"/>
      <c r="AF451" s="209"/>
      <c r="AG451" s="209"/>
      <c r="AH451" s="209"/>
      <c r="AI451" s="209"/>
      <c r="AJ451" s="209"/>
      <c r="AK451" s="207"/>
      <c r="AL451" s="207"/>
      <c r="AM451" s="207"/>
      <c r="AN451" s="207"/>
      <c r="AO451" s="207"/>
      <c r="AP451" s="207"/>
      <c r="AQ451" s="207"/>
      <c r="AR451" s="207"/>
      <c r="AS451" s="207"/>
      <c r="AT451" s="207"/>
      <c r="AU451" s="207"/>
      <c r="AV451" s="207"/>
      <c r="AW451" s="207"/>
      <c r="AX451" s="207"/>
      <c r="AY451" s="207"/>
      <c r="AZ451" s="207"/>
      <c r="BA451" s="207"/>
      <c r="BB451" s="207"/>
      <c r="BC451" s="207"/>
      <c r="BD451" s="207"/>
      <c r="BE451" s="207"/>
      <c r="BF451" s="207"/>
      <c r="BG451" s="207"/>
      <c r="BH451" s="207"/>
      <c r="BI451" s="207"/>
      <c r="BJ451" s="207"/>
      <c r="BK451" s="207"/>
      <c r="BL451" s="207"/>
      <c r="BM451" s="207"/>
      <c r="BN451" s="207"/>
      <c r="BO451" s="207"/>
      <c r="BP451" s="207"/>
      <c r="BQ451" s="207"/>
      <c r="BR451" s="207"/>
      <c r="BS451" s="207"/>
      <c r="BT451" s="207"/>
      <c r="BU451" s="211"/>
      <c r="BV451" s="207"/>
      <c r="BW451" s="207"/>
      <c r="BX451" s="207"/>
      <c r="BY451" s="207"/>
      <c r="BZ451" s="207"/>
      <c r="CA451" s="207"/>
      <c r="CB451" s="207"/>
      <c r="CC451" s="207"/>
      <c r="CD451" s="207"/>
      <c r="CE451" s="207"/>
      <c r="CF451" s="207"/>
      <c r="CG451" s="207"/>
      <c r="CH451" s="207"/>
      <c r="CI451" s="207"/>
      <c r="CJ451" s="207"/>
      <c r="CK451" s="207"/>
      <c r="CL451" s="207"/>
      <c r="CM451" s="207"/>
    </row>
    <row r="452" spans="1:91" ht="12" customHeight="1" x14ac:dyDescent="0.25">
      <c r="A452" s="206"/>
      <c r="B452" s="207"/>
      <c r="C452" s="207"/>
      <c r="D452" s="207"/>
      <c r="E452" s="207"/>
      <c r="F452" s="207"/>
      <c r="G452" s="207"/>
      <c r="H452" s="207"/>
      <c r="I452" s="207"/>
      <c r="J452" s="207"/>
      <c r="K452" s="207"/>
      <c r="L452" s="207"/>
      <c r="M452" s="207"/>
      <c r="N452" s="207"/>
      <c r="O452" s="207"/>
      <c r="P452" s="207"/>
      <c r="Q452" s="207"/>
      <c r="R452" s="207"/>
      <c r="S452" s="207"/>
      <c r="T452" s="207"/>
      <c r="U452" s="207"/>
      <c r="V452" s="207"/>
      <c r="W452" s="207"/>
      <c r="X452" s="207"/>
      <c r="Y452" s="207"/>
      <c r="Z452" s="207"/>
      <c r="AA452" s="208"/>
      <c r="AB452" s="208"/>
      <c r="AC452" s="209"/>
      <c r="AD452" s="209"/>
      <c r="AE452" s="209"/>
      <c r="AF452" s="209"/>
      <c r="AG452" s="209"/>
      <c r="AH452" s="209"/>
      <c r="AI452" s="209"/>
      <c r="AJ452" s="209"/>
      <c r="AK452" s="207"/>
      <c r="AL452" s="207"/>
      <c r="AM452" s="207"/>
      <c r="AN452" s="207"/>
      <c r="AO452" s="207"/>
      <c r="AP452" s="207"/>
      <c r="AQ452" s="207"/>
      <c r="AR452" s="207"/>
      <c r="AS452" s="207"/>
      <c r="AT452" s="207"/>
      <c r="AU452" s="207"/>
      <c r="AV452" s="207"/>
      <c r="AW452" s="207"/>
      <c r="AX452" s="207"/>
      <c r="AY452" s="207"/>
      <c r="AZ452" s="207"/>
      <c r="BA452" s="207"/>
      <c r="BB452" s="207"/>
      <c r="BC452" s="207"/>
      <c r="BD452" s="207"/>
      <c r="BE452" s="207"/>
      <c r="BF452" s="207"/>
      <c r="BG452" s="207"/>
      <c r="BH452" s="207"/>
      <c r="BI452" s="207"/>
      <c r="BJ452" s="207"/>
      <c r="BK452" s="207"/>
      <c r="BL452" s="207"/>
      <c r="BM452" s="207"/>
      <c r="BN452" s="207"/>
      <c r="BO452" s="207"/>
      <c r="BP452" s="207"/>
      <c r="BQ452" s="207"/>
      <c r="BR452" s="207"/>
      <c r="BS452" s="207"/>
      <c r="BT452" s="207"/>
      <c r="BU452" s="211"/>
      <c r="BV452" s="207"/>
      <c r="BW452" s="207"/>
      <c r="BX452" s="207"/>
      <c r="BY452" s="207"/>
      <c r="BZ452" s="207"/>
      <c r="CA452" s="207"/>
      <c r="CB452" s="207"/>
      <c r="CC452" s="207"/>
      <c r="CD452" s="207"/>
      <c r="CE452" s="207"/>
      <c r="CF452" s="207"/>
      <c r="CG452" s="207"/>
      <c r="CH452" s="207"/>
      <c r="CI452" s="207"/>
      <c r="CJ452" s="207"/>
      <c r="CK452" s="207"/>
      <c r="CL452" s="207"/>
      <c r="CM452" s="207"/>
    </row>
    <row r="453" spans="1:91" ht="12" customHeight="1" x14ac:dyDescent="0.25">
      <c r="A453" s="206"/>
      <c r="B453" s="207"/>
      <c r="C453" s="207"/>
      <c r="D453" s="207"/>
      <c r="E453" s="207"/>
      <c r="F453" s="207"/>
      <c r="G453" s="207"/>
      <c r="H453" s="207"/>
      <c r="I453" s="207"/>
      <c r="J453" s="207"/>
      <c r="K453" s="207"/>
      <c r="L453" s="207"/>
      <c r="M453" s="207"/>
      <c r="N453" s="207"/>
      <c r="O453" s="207"/>
      <c r="P453" s="207"/>
      <c r="Q453" s="207"/>
      <c r="R453" s="207"/>
      <c r="S453" s="207"/>
      <c r="T453" s="207"/>
      <c r="U453" s="207"/>
      <c r="V453" s="207"/>
      <c r="W453" s="207"/>
      <c r="X453" s="207"/>
      <c r="Y453" s="207"/>
      <c r="Z453" s="207"/>
      <c r="AA453" s="208"/>
      <c r="AB453" s="208"/>
      <c r="AC453" s="209"/>
      <c r="AD453" s="209"/>
      <c r="AE453" s="209"/>
      <c r="AF453" s="209"/>
      <c r="AG453" s="209"/>
      <c r="AH453" s="209"/>
      <c r="AI453" s="209"/>
      <c r="AJ453" s="209"/>
      <c r="AK453" s="207"/>
      <c r="AL453" s="207"/>
      <c r="AM453" s="207"/>
      <c r="AN453" s="207"/>
      <c r="AO453" s="207"/>
      <c r="AP453" s="207"/>
      <c r="AQ453" s="207"/>
      <c r="AR453" s="207"/>
      <c r="AS453" s="207"/>
      <c r="AT453" s="207"/>
      <c r="AU453" s="207"/>
      <c r="AV453" s="207"/>
      <c r="AW453" s="207"/>
      <c r="AX453" s="207"/>
      <c r="AY453" s="207"/>
      <c r="AZ453" s="207"/>
      <c r="BA453" s="207"/>
      <c r="BB453" s="207"/>
      <c r="BC453" s="207"/>
      <c r="BD453" s="207"/>
      <c r="BE453" s="207"/>
      <c r="BF453" s="207"/>
      <c r="BG453" s="207"/>
      <c r="BH453" s="207"/>
      <c r="BI453" s="207"/>
      <c r="BJ453" s="207"/>
      <c r="BK453" s="207"/>
      <c r="BL453" s="207"/>
      <c r="BM453" s="207"/>
      <c r="BN453" s="207"/>
      <c r="BO453" s="207"/>
      <c r="BP453" s="207"/>
      <c r="BQ453" s="207"/>
      <c r="BR453" s="207"/>
      <c r="BS453" s="207"/>
      <c r="BT453" s="207"/>
      <c r="BU453" s="211"/>
      <c r="BV453" s="207"/>
      <c r="BW453" s="207"/>
      <c r="BX453" s="207"/>
      <c r="BY453" s="207"/>
      <c r="BZ453" s="207"/>
      <c r="CA453" s="207"/>
      <c r="CB453" s="207"/>
      <c r="CC453" s="207"/>
      <c r="CD453" s="207"/>
      <c r="CE453" s="207"/>
      <c r="CF453" s="207"/>
      <c r="CG453" s="207"/>
      <c r="CH453" s="207"/>
      <c r="CI453" s="207"/>
      <c r="CJ453" s="207"/>
      <c r="CK453" s="207"/>
      <c r="CL453" s="207"/>
      <c r="CM453" s="207"/>
    </row>
    <row r="454" spans="1:91" ht="12" customHeight="1" x14ac:dyDescent="0.25">
      <c r="A454" s="206"/>
      <c r="B454" s="207"/>
      <c r="C454" s="207"/>
      <c r="D454" s="207"/>
      <c r="E454" s="207"/>
      <c r="F454" s="207"/>
      <c r="G454" s="207"/>
      <c r="H454" s="207"/>
      <c r="I454" s="207"/>
      <c r="J454" s="207"/>
      <c r="K454" s="207"/>
      <c r="L454" s="207"/>
      <c r="M454" s="207"/>
      <c r="N454" s="207"/>
      <c r="O454" s="207"/>
      <c r="P454" s="207"/>
      <c r="Q454" s="207"/>
      <c r="R454" s="207"/>
      <c r="S454" s="207"/>
      <c r="T454" s="207"/>
      <c r="U454" s="207"/>
      <c r="V454" s="207"/>
      <c r="W454" s="207"/>
      <c r="X454" s="207"/>
      <c r="Y454" s="207"/>
      <c r="Z454" s="207"/>
      <c r="AA454" s="208"/>
      <c r="AB454" s="208"/>
      <c r="AC454" s="209"/>
      <c r="AD454" s="209"/>
      <c r="AE454" s="209"/>
      <c r="AF454" s="209"/>
      <c r="AG454" s="209"/>
      <c r="AH454" s="209"/>
      <c r="AI454" s="209"/>
      <c r="AJ454" s="209"/>
      <c r="AK454" s="207"/>
      <c r="AL454" s="207"/>
      <c r="AM454" s="207"/>
      <c r="AN454" s="207"/>
      <c r="AO454" s="207"/>
      <c r="AP454" s="207"/>
      <c r="AQ454" s="207"/>
      <c r="AR454" s="207"/>
      <c r="AS454" s="207"/>
      <c r="AT454" s="207"/>
      <c r="AU454" s="207"/>
      <c r="AV454" s="207"/>
      <c r="AW454" s="207"/>
      <c r="AX454" s="207"/>
      <c r="AY454" s="207"/>
      <c r="AZ454" s="207"/>
      <c r="BA454" s="207"/>
      <c r="BB454" s="207"/>
      <c r="BC454" s="207"/>
      <c r="BD454" s="207"/>
      <c r="BE454" s="207"/>
      <c r="BF454" s="207"/>
      <c r="BG454" s="207"/>
      <c r="BH454" s="207"/>
      <c r="BI454" s="207"/>
      <c r="BJ454" s="207"/>
      <c r="BK454" s="207"/>
      <c r="BL454" s="207"/>
      <c r="BM454" s="207"/>
      <c r="BN454" s="207"/>
      <c r="BO454" s="207"/>
      <c r="BP454" s="207"/>
      <c r="BQ454" s="207"/>
      <c r="BR454" s="207"/>
      <c r="BS454" s="207"/>
      <c r="BT454" s="207"/>
      <c r="BU454" s="211"/>
      <c r="BV454" s="207"/>
      <c r="BW454" s="207"/>
      <c r="BX454" s="207"/>
      <c r="BY454" s="207"/>
      <c r="BZ454" s="207"/>
      <c r="CA454" s="207"/>
      <c r="CB454" s="207"/>
      <c r="CC454" s="207"/>
      <c r="CD454" s="207"/>
      <c r="CE454" s="207"/>
      <c r="CF454" s="207"/>
      <c r="CG454" s="207"/>
      <c r="CH454" s="207"/>
      <c r="CI454" s="207"/>
      <c r="CJ454" s="207"/>
      <c r="CK454" s="207"/>
      <c r="CL454" s="207"/>
      <c r="CM454" s="207"/>
    </row>
    <row r="455" spans="1:91" ht="12" customHeight="1" x14ac:dyDescent="0.25">
      <c r="A455" s="206"/>
      <c r="B455" s="207"/>
      <c r="C455" s="207"/>
      <c r="D455" s="207"/>
      <c r="E455" s="207"/>
      <c r="F455" s="207"/>
      <c r="G455" s="207"/>
      <c r="H455" s="207"/>
      <c r="I455" s="207"/>
      <c r="J455" s="207"/>
      <c r="K455" s="207"/>
      <c r="L455" s="207"/>
      <c r="M455" s="207"/>
      <c r="N455" s="207"/>
      <c r="O455" s="207"/>
      <c r="P455" s="207"/>
      <c r="Q455" s="207"/>
      <c r="R455" s="207"/>
      <c r="S455" s="207"/>
      <c r="T455" s="207"/>
      <c r="U455" s="207"/>
      <c r="V455" s="207"/>
      <c r="W455" s="207"/>
      <c r="X455" s="207"/>
      <c r="Y455" s="207"/>
      <c r="Z455" s="207"/>
      <c r="AA455" s="208"/>
      <c r="AB455" s="208"/>
      <c r="AC455" s="209"/>
      <c r="AD455" s="209"/>
      <c r="AE455" s="209"/>
      <c r="AF455" s="209"/>
      <c r="AG455" s="209"/>
      <c r="AH455" s="209"/>
      <c r="AI455" s="209"/>
      <c r="AJ455" s="209"/>
      <c r="AK455" s="207"/>
      <c r="AL455" s="207"/>
      <c r="AM455" s="207"/>
      <c r="AN455" s="207"/>
      <c r="AO455" s="207"/>
      <c r="AP455" s="207"/>
      <c r="AQ455" s="207"/>
      <c r="AR455" s="207"/>
      <c r="AS455" s="207"/>
      <c r="AT455" s="207"/>
      <c r="AU455" s="207"/>
      <c r="AV455" s="207"/>
      <c r="AW455" s="207"/>
      <c r="AX455" s="207"/>
      <c r="AY455" s="207"/>
      <c r="AZ455" s="207"/>
      <c r="BA455" s="207"/>
      <c r="BB455" s="207"/>
      <c r="BC455" s="207"/>
      <c r="BD455" s="207"/>
      <c r="BE455" s="207"/>
      <c r="BF455" s="207"/>
      <c r="BG455" s="207"/>
      <c r="BH455" s="207"/>
      <c r="BI455" s="207"/>
      <c r="BJ455" s="207"/>
      <c r="BK455" s="207"/>
      <c r="BL455" s="207"/>
      <c r="BM455" s="207"/>
      <c r="BN455" s="207"/>
      <c r="BO455" s="207"/>
      <c r="BP455" s="207"/>
      <c r="BQ455" s="207"/>
      <c r="BR455" s="207"/>
      <c r="BS455" s="207"/>
      <c r="BT455" s="207"/>
      <c r="BU455" s="211"/>
      <c r="BV455" s="207"/>
      <c r="BW455" s="207"/>
      <c r="BX455" s="207"/>
      <c r="BY455" s="207"/>
      <c r="BZ455" s="207"/>
      <c r="CA455" s="207"/>
      <c r="CB455" s="207"/>
      <c r="CC455" s="207"/>
      <c r="CD455" s="207"/>
      <c r="CE455" s="207"/>
      <c r="CF455" s="207"/>
      <c r="CG455" s="207"/>
      <c r="CH455" s="207"/>
      <c r="CI455" s="207"/>
      <c r="CJ455" s="207"/>
      <c r="CK455" s="207"/>
      <c r="CL455" s="207"/>
      <c r="CM455" s="207"/>
    </row>
    <row r="456" spans="1:91" ht="12" customHeight="1" x14ac:dyDescent="0.25">
      <c r="A456" s="206"/>
      <c r="B456" s="207"/>
      <c r="C456" s="207"/>
      <c r="D456" s="207"/>
      <c r="E456" s="207"/>
      <c r="F456" s="207"/>
      <c r="G456" s="207"/>
      <c r="H456" s="207"/>
      <c r="I456" s="207"/>
      <c r="J456" s="207"/>
      <c r="K456" s="207"/>
      <c r="L456" s="207"/>
      <c r="M456" s="207"/>
      <c r="N456" s="207"/>
      <c r="O456" s="207"/>
      <c r="P456" s="207"/>
      <c r="Q456" s="207"/>
      <c r="R456" s="207"/>
      <c r="S456" s="207"/>
      <c r="T456" s="207"/>
      <c r="U456" s="207"/>
      <c r="V456" s="207"/>
      <c r="W456" s="207"/>
      <c r="X456" s="207"/>
      <c r="Y456" s="207"/>
      <c r="Z456" s="207"/>
      <c r="AA456" s="208"/>
      <c r="AB456" s="208"/>
      <c r="AC456" s="209"/>
      <c r="AD456" s="209"/>
      <c r="AE456" s="209"/>
      <c r="AF456" s="209"/>
      <c r="AG456" s="209"/>
      <c r="AH456" s="209"/>
      <c r="AI456" s="209"/>
      <c r="AJ456" s="209"/>
      <c r="AK456" s="207"/>
      <c r="AL456" s="207"/>
      <c r="AM456" s="207"/>
      <c r="AN456" s="207"/>
      <c r="AO456" s="207"/>
      <c r="AP456" s="207"/>
      <c r="AQ456" s="207"/>
      <c r="AR456" s="207"/>
      <c r="AS456" s="207"/>
      <c r="AT456" s="207"/>
      <c r="AU456" s="207"/>
      <c r="AV456" s="207"/>
      <c r="AW456" s="207"/>
      <c r="AX456" s="207"/>
      <c r="AY456" s="207"/>
      <c r="AZ456" s="207"/>
      <c r="BA456" s="207"/>
      <c r="BB456" s="207"/>
      <c r="BC456" s="207"/>
      <c r="BD456" s="207"/>
      <c r="BE456" s="207"/>
      <c r="BF456" s="207"/>
      <c r="BG456" s="207"/>
      <c r="BH456" s="207"/>
      <c r="BI456" s="207"/>
      <c r="BJ456" s="207"/>
      <c r="BK456" s="207"/>
      <c r="BL456" s="207"/>
      <c r="BM456" s="207"/>
      <c r="BN456" s="207"/>
      <c r="BO456" s="207"/>
      <c r="BP456" s="207"/>
      <c r="BQ456" s="207"/>
      <c r="BR456" s="207"/>
      <c r="BS456" s="207"/>
      <c r="BT456" s="207"/>
      <c r="BU456" s="211"/>
      <c r="BV456" s="207"/>
      <c r="BW456" s="207"/>
      <c r="BX456" s="207"/>
      <c r="BY456" s="207"/>
      <c r="BZ456" s="207"/>
      <c r="CA456" s="207"/>
      <c r="CB456" s="207"/>
      <c r="CC456" s="207"/>
      <c r="CD456" s="207"/>
      <c r="CE456" s="207"/>
      <c r="CF456" s="207"/>
      <c r="CG456" s="207"/>
      <c r="CH456" s="207"/>
      <c r="CI456" s="207"/>
      <c r="CJ456" s="207"/>
      <c r="CK456" s="207"/>
      <c r="CL456" s="207"/>
      <c r="CM456" s="207"/>
    </row>
    <row r="457" spans="1:91" ht="12" customHeight="1" x14ac:dyDescent="0.25">
      <c r="A457" s="206"/>
      <c r="B457" s="207"/>
      <c r="C457" s="207"/>
      <c r="D457" s="207"/>
      <c r="E457" s="207"/>
      <c r="F457" s="207"/>
      <c r="G457" s="207"/>
      <c r="H457" s="207"/>
      <c r="I457" s="207"/>
      <c r="J457" s="207"/>
      <c r="K457" s="207"/>
      <c r="L457" s="207"/>
      <c r="M457" s="207"/>
      <c r="N457" s="207"/>
      <c r="O457" s="207"/>
      <c r="P457" s="207"/>
      <c r="Q457" s="207"/>
      <c r="R457" s="207"/>
      <c r="S457" s="207"/>
      <c r="T457" s="207"/>
      <c r="U457" s="207"/>
      <c r="V457" s="207"/>
      <c r="W457" s="207"/>
      <c r="X457" s="207"/>
      <c r="Y457" s="207"/>
      <c r="Z457" s="207"/>
      <c r="AA457" s="208"/>
      <c r="AB457" s="208"/>
      <c r="AC457" s="209"/>
      <c r="AD457" s="209"/>
      <c r="AE457" s="209"/>
      <c r="AF457" s="209"/>
      <c r="AG457" s="209"/>
      <c r="AH457" s="209"/>
      <c r="AI457" s="209"/>
      <c r="AJ457" s="209"/>
      <c r="AK457" s="207"/>
      <c r="AL457" s="207"/>
      <c r="AM457" s="207"/>
      <c r="AN457" s="207"/>
      <c r="AO457" s="207"/>
      <c r="AP457" s="207"/>
      <c r="AQ457" s="207"/>
      <c r="AR457" s="207"/>
      <c r="AS457" s="207"/>
      <c r="AT457" s="207"/>
      <c r="AU457" s="207"/>
      <c r="AV457" s="207"/>
      <c r="AW457" s="207"/>
      <c r="AX457" s="207"/>
      <c r="AY457" s="207"/>
      <c r="AZ457" s="207"/>
      <c r="BA457" s="207"/>
      <c r="BB457" s="207"/>
      <c r="BC457" s="207"/>
      <c r="BD457" s="207"/>
      <c r="BE457" s="207"/>
      <c r="BF457" s="207"/>
      <c r="BG457" s="207"/>
      <c r="BH457" s="207"/>
      <c r="BI457" s="207"/>
      <c r="BJ457" s="207"/>
      <c r="BK457" s="207"/>
      <c r="BL457" s="207"/>
      <c r="BM457" s="207"/>
      <c r="BN457" s="207"/>
      <c r="BO457" s="207"/>
      <c r="BP457" s="207"/>
      <c r="BQ457" s="207"/>
      <c r="BR457" s="207"/>
      <c r="BS457" s="207"/>
      <c r="BT457" s="207"/>
      <c r="BU457" s="211"/>
      <c r="BV457" s="207"/>
      <c r="BW457" s="207"/>
      <c r="BX457" s="207"/>
      <c r="BY457" s="207"/>
      <c r="BZ457" s="207"/>
      <c r="CA457" s="207"/>
      <c r="CB457" s="207"/>
      <c r="CC457" s="207"/>
      <c r="CD457" s="207"/>
      <c r="CE457" s="207"/>
      <c r="CF457" s="207"/>
      <c r="CG457" s="207"/>
      <c r="CH457" s="207"/>
      <c r="CI457" s="207"/>
      <c r="CJ457" s="207"/>
      <c r="CK457" s="207"/>
      <c r="CL457" s="207"/>
      <c r="CM457" s="207"/>
    </row>
    <row r="458" spans="1:91" ht="12" customHeight="1" x14ac:dyDescent="0.25">
      <c r="A458" s="206"/>
      <c r="B458" s="207"/>
      <c r="C458" s="207"/>
      <c r="D458" s="207"/>
      <c r="E458" s="207"/>
      <c r="F458" s="207"/>
      <c r="G458" s="207"/>
      <c r="H458" s="207"/>
      <c r="I458" s="207"/>
      <c r="J458" s="207"/>
      <c r="K458" s="207"/>
      <c r="L458" s="207"/>
      <c r="M458" s="207"/>
      <c r="N458" s="207"/>
      <c r="O458" s="207"/>
      <c r="P458" s="207"/>
      <c r="Q458" s="207"/>
      <c r="R458" s="207"/>
      <c r="S458" s="207"/>
      <c r="T458" s="207"/>
      <c r="U458" s="207"/>
      <c r="V458" s="207"/>
      <c r="W458" s="207"/>
      <c r="X458" s="207"/>
      <c r="Y458" s="207"/>
      <c r="Z458" s="207"/>
      <c r="AA458" s="208"/>
      <c r="AB458" s="208"/>
      <c r="AC458" s="209"/>
      <c r="AD458" s="209"/>
      <c r="AE458" s="209"/>
      <c r="AF458" s="209"/>
      <c r="AG458" s="209"/>
      <c r="AH458" s="209"/>
      <c r="AI458" s="209"/>
      <c r="AJ458" s="209"/>
      <c r="AK458" s="207"/>
      <c r="AL458" s="207"/>
      <c r="AM458" s="207"/>
      <c r="AN458" s="207"/>
      <c r="AO458" s="207"/>
      <c r="AP458" s="207"/>
      <c r="AQ458" s="207"/>
      <c r="AR458" s="207"/>
      <c r="AS458" s="207"/>
      <c r="AT458" s="207"/>
      <c r="AU458" s="207"/>
      <c r="AV458" s="207"/>
      <c r="AW458" s="207"/>
      <c r="AX458" s="207"/>
      <c r="AY458" s="207"/>
      <c r="AZ458" s="207"/>
      <c r="BA458" s="207"/>
      <c r="BB458" s="207"/>
      <c r="BC458" s="207"/>
      <c r="BD458" s="207"/>
      <c r="BE458" s="207"/>
      <c r="BF458" s="207"/>
      <c r="BG458" s="207"/>
      <c r="BH458" s="207"/>
      <c r="BI458" s="207"/>
      <c r="BJ458" s="207"/>
      <c r="BK458" s="207"/>
      <c r="BL458" s="207"/>
      <c r="BM458" s="207"/>
      <c r="BN458" s="207"/>
      <c r="BO458" s="207"/>
      <c r="BP458" s="207"/>
      <c r="BQ458" s="207"/>
      <c r="BR458" s="207"/>
      <c r="BS458" s="207"/>
      <c r="BT458" s="207"/>
      <c r="BU458" s="211"/>
      <c r="BV458" s="207"/>
      <c r="BW458" s="207"/>
      <c r="BX458" s="207"/>
      <c r="BY458" s="207"/>
      <c r="BZ458" s="207"/>
      <c r="CA458" s="207"/>
      <c r="CB458" s="207"/>
      <c r="CC458" s="207"/>
      <c r="CD458" s="207"/>
      <c r="CE458" s="207"/>
      <c r="CF458" s="207"/>
      <c r="CG458" s="207"/>
      <c r="CH458" s="207"/>
      <c r="CI458" s="207"/>
      <c r="CJ458" s="207"/>
      <c r="CK458" s="207"/>
      <c r="CL458" s="207"/>
      <c r="CM458" s="207"/>
    </row>
    <row r="459" spans="1:91" ht="12" customHeight="1" x14ac:dyDescent="0.25">
      <c r="A459" s="206"/>
      <c r="B459" s="207"/>
      <c r="C459" s="207"/>
      <c r="D459" s="207"/>
      <c r="E459" s="207"/>
      <c r="F459" s="207"/>
      <c r="G459" s="207"/>
      <c r="H459" s="207"/>
      <c r="I459" s="207"/>
      <c r="J459" s="207"/>
      <c r="K459" s="207"/>
      <c r="L459" s="207"/>
      <c r="M459" s="207"/>
      <c r="N459" s="207"/>
      <c r="O459" s="207"/>
      <c r="P459" s="207"/>
      <c r="Q459" s="207"/>
      <c r="R459" s="207"/>
      <c r="S459" s="207"/>
      <c r="T459" s="207"/>
      <c r="U459" s="207"/>
      <c r="V459" s="207"/>
      <c r="W459" s="207"/>
      <c r="X459" s="207"/>
      <c r="Y459" s="207"/>
      <c r="Z459" s="207"/>
      <c r="AA459" s="208"/>
      <c r="AB459" s="208"/>
      <c r="AC459" s="209"/>
      <c r="AD459" s="209"/>
      <c r="AE459" s="209"/>
      <c r="AF459" s="209"/>
      <c r="AG459" s="209"/>
      <c r="AH459" s="209"/>
      <c r="AI459" s="209"/>
      <c r="AJ459" s="209"/>
      <c r="AK459" s="207"/>
      <c r="AL459" s="207"/>
      <c r="AM459" s="207"/>
      <c r="AN459" s="207"/>
      <c r="AO459" s="207"/>
      <c r="AP459" s="207"/>
      <c r="AQ459" s="207"/>
      <c r="AR459" s="207"/>
      <c r="AS459" s="207"/>
      <c r="AT459" s="207"/>
      <c r="AU459" s="207"/>
      <c r="AV459" s="207"/>
      <c r="AW459" s="207"/>
      <c r="AX459" s="207"/>
      <c r="AY459" s="207"/>
      <c r="AZ459" s="207"/>
      <c r="BA459" s="207"/>
      <c r="BB459" s="207"/>
      <c r="BC459" s="207"/>
      <c r="BD459" s="207"/>
      <c r="BE459" s="207"/>
      <c r="BF459" s="207"/>
      <c r="BG459" s="207"/>
      <c r="BH459" s="207"/>
      <c r="BI459" s="207"/>
      <c r="BJ459" s="207"/>
      <c r="BK459" s="207"/>
      <c r="BL459" s="207"/>
      <c r="BM459" s="207"/>
      <c r="BN459" s="207"/>
      <c r="BO459" s="207"/>
      <c r="BP459" s="207"/>
      <c r="BQ459" s="207"/>
      <c r="BR459" s="207"/>
      <c r="BS459" s="207"/>
      <c r="BT459" s="207"/>
      <c r="BU459" s="211"/>
      <c r="BV459" s="207"/>
      <c r="BW459" s="207"/>
      <c r="BX459" s="207"/>
      <c r="BY459" s="207"/>
      <c r="BZ459" s="207"/>
      <c r="CA459" s="207"/>
      <c r="CB459" s="207"/>
      <c r="CC459" s="207"/>
      <c r="CD459" s="207"/>
      <c r="CE459" s="207"/>
      <c r="CF459" s="207"/>
      <c r="CG459" s="207"/>
      <c r="CH459" s="207"/>
      <c r="CI459" s="207"/>
      <c r="CJ459" s="207"/>
      <c r="CK459" s="207"/>
      <c r="CL459" s="207"/>
      <c r="CM459" s="207"/>
    </row>
    <row r="460" spans="1:91" ht="12" customHeight="1" x14ac:dyDescent="0.25">
      <c r="A460" s="206"/>
      <c r="B460" s="207"/>
      <c r="C460" s="207"/>
      <c r="D460" s="207"/>
      <c r="E460" s="207"/>
      <c r="F460" s="207"/>
      <c r="G460" s="207"/>
      <c r="H460" s="207"/>
      <c r="I460" s="207"/>
      <c r="J460" s="207"/>
      <c r="K460" s="207"/>
      <c r="L460" s="207"/>
      <c r="M460" s="207"/>
      <c r="N460" s="207"/>
      <c r="O460" s="207"/>
      <c r="P460" s="207"/>
      <c r="Q460" s="207"/>
      <c r="R460" s="207"/>
      <c r="S460" s="207"/>
      <c r="T460" s="207"/>
      <c r="U460" s="207"/>
      <c r="V460" s="207"/>
      <c r="W460" s="207"/>
      <c r="X460" s="207"/>
      <c r="Y460" s="207"/>
      <c r="Z460" s="207"/>
      <c r="AA460" s="208"/>
      <c r="AB460" s="208"/>
      <c r="AC460" s="209"/>
      <c r="AD460" s="209"/>
      <c r="AE460" s="209"/>
      <c r="AF460" s="209"/>
      <c r="AG460" s="209"/>
      <c r="AH460" s="209"/>
      <c r="AI460" s="209"/>
      <c r="AJ460" s="209"/>
      <c r="AK460" s="207"/>
      <c r="AL460" s="207"/>
      <c r="AM460" s="207"/>
      <c r="AN460" s="207"/>
      <c r="AO460" s="207"/>
      <c r="AP460" s="207"/>
      <c r="AQ460" s="207"/>
      <c r="AR460" s="207"/>
      <c r="AS460" s="207"/>
      <c r="AT460" s="207"/>
      <c r="AU460" s="207"/>
      <c r="AV460" s="207"/>
      <c r="AW460" s="207"/>
      <c r="AX460" s="207"/>
      <c r="AY460" s="207"/>
      <c r="AZ460" s="207"/>
      <c r="BA460" s="207"/>
      <c r="BB460" s="207"/>
      <c r="BC460" s="207"/>
      <c r="BD460" s="207"/>
      <c r="BE460" s="207"/>
      <c r="BF460" s="207"/>
      <c r="BG460" s="207"/>
      <c r="BH460" s="207"/>
      <c r="BI460" s="207"/>
      <c r="BJ460" s="207"/>
      <c r="BK460" s="207"/>
      <c r="BL460" s="207"/>
      <c r="BM460" s="207"/>
      <c r="BN460" s="207"/>
      <c r="BO460" s="207"/>
      <c r="BP460" s="207"/>
      <c r="BQ460" s="207"/>
      <c r="BR460" s="207"/>
      <c r="BS460" s="207"/>
      <c r="BT460" s="207"/>
      <c r="BU460" s="211"/>
      <c r="BV460" s="207"/>
      <c r="BW460" s="207"/>
      <c r="BX460" s="207"/>
      <c r="BY460" s="207"/>
      <c r="BZ460" s="207"/>
      <c r="CA460" s="207"/>
      <c r="CB460" s="207"/>
      <c r="CC460" s="207"/>
      <c r="CD460" s="207"/>
      <c r="CE460" s="207"/>
      <c r="CF460" s="207"/>
      <c r="CG460" s="207"/>
      <c r="CH460" s="207"/>
      <c r="CI460" s="207"/>
      <c r="CJ460" s="207"/>
      <c r="CK460" s="207"/>
      <c r="CL460" s="207"/>
      <c r="CM460" s="207"/>
    </row>
    <row r="461" spans="1:91" ht="12" customHeight="1" x14ac:dyDescent="0.25">
      <c r="A461" s="206"/>
      <c r="B461" s="207"/>
      <c r="C461" s="207"/>
      <c r="D461" s="207"/>
      <c r="E461" s="207"/>
      <c r="F461" s="207"/>
      <c r="G461" s="207"/>
      <c r="H461" s="207"/>
      <c r="I461" s="207"/>
      <c r="J461" s="207"/>
      <c r="K461" s="207"/>
      <c r="L461" s="207"/>
      <c r="M461" s="207"/>
      <c r="N461" s="207"/>
      <c r="O461" s="207"/>
      <c r="P461" s="207"/>
      <c r="Q461" s="207"/>
      <c r="R461" s="207"/>
      <c r="S461" s="207"/>
      <c r="T461" s="207"/>
      <c r="U461" s="207"/>
      <c r="V461" s="207"/>
      <c r="W461" s="207"/>
      <c r="X461" s="207"/>
      <c r="Y461" s="207"/>
      <c r="Z461" s="207"/>
      <c r="AA461" s="208"/>
      <c r="AB461" s="208"/>
      <c r="AC461" s="209"/>
      <c r="AD461" s="209"/>
      <c r="AE461" s="209"/>
      <c r="AF461" s="209"/>
      <c r="AG461" s="209"/>
      <c r="AH461" s="209"/>
      <c r="AI461" s="209"/>
      <c r="AJ461" s="209"/>
      <c r="AK461" s="207"/>
      <c r="AL461" s="207"/>
      <c r="AM461" s="207"/>
      <c r="AN461" s="207"/>
      <c r="AO461" s="207"/>
      <c r="AP461" s="207"/>
      <c r="AQ461" s="207"/>
      <c r="AR461" s="207"/>
      <c r="AS461" s="207"/>
      <c r="AT461" s="207"/>
      <c r="AU461" s="207"/>
      <c r="AV461" s="207"/>
      <c r="AW461" s="207"/>
      <c r="AX461" s="207"/>
      <c r="AY461" s="207"/>
      <c r="AZ461" s="207"/>
      <c r="BA461" s="207"/>
      <c r="BB461" s="207"/>
      <c r="BC461" s="207"/>
      <c r="BD461" s="207"/>
      <c r="BE461" s="207"/>
      <c r="BF461" s="207"/>
      <c r="BG461" s="207"/>
      <c r="BH461" s="207"/>
      <c r="BI461" s="207"/>
      <c r="BJ461" s="207"/>
      <c r="BK461" s="207"/>
      <c r="BL461" s="207"/>
      <c r="BM461" s="207"/>
      <c r="BN461" s="207"/>
      <c r="BO461" s="207"/>
      <c r="BP461" s="207"/>
      <c r="BQ461" s="207"/>
      <c r="BR461" s="207"/>
      <c r="BS461" s="207"/>
      <c r="BT461" s="207"/>
      <c r="BU461" s="211"/>
      <c r="BV461" s="207"/>
      <c r="BW461" s="207"/>
      <c r="BX461" s="207"/>
      <c r="BY461" s="207"/>
      <c r="BZ461" s="207"/>
      <c r="CA461" s="207"/>
      <c r="CB461" s="207"/>
      <c r="CC461" s="207"/>
      <c r="CD461" s="207"/>
      <c r="CE461" s="207"/>
      <c r="CF461" s="207"/>
      <c r="CG461" s="207"/>
      <c r="CH461" s="207"/>
      <c r="CI461" s="207"/>
      <c r="CJ461" s="207"/>
      <c r="CK461" s="207"/>
      <c r="CL461" s="207"/>
      <c r="CM461" s="207"/>
    </row>
    <row r="462" spans="1:91" ht="12" customHeight="1" x14ac:dyDescent="0.25">
      <c r="A462" s="206"/>
      <c r="B462" s="207"/>
      <c r="C462" s="207"/>
      <c r="D462" s="207"/>
      <c r="E462" s="207"/>
      <c r="F462" s="207"/>
      <c r="G462" s="207"/>
      <c r="H462" s="207"/>
      <c r="I462" s="207"/>
      <c r="J462" s="207"/>
      <c r="K462" s="207"/>
      <c r="L462" s="207"/>
      <c r="M462" s="207"/>
      <c r="N462" s="207"/>
      <c r="O462" s="207"/>
      <c r="P462" s="207"/>
      <c r="Q462" s="207"/>
      <c r="R462" s="207"/>
      <c r="S462" s="207"/>
      <c r="T462" s="207"/>
      <c r="U462" s="207"/>
      <c r="V462" s="207"/>
      <c r="W462" s="207"/>
      <c r="X462" s="207"/>
      <c r="Y462" s="207"/>
      <c r="Z462" s="207"/>
      <c r="AA462" s="208"/>
      <c r="AB462" s="208"/>
      <c r="AC462" s="209"/>
      <c r="AD462" s="209"/>
      <c r="AE462" s="209"/>
      <c r="AF462" s="209"/>
      <c r="AG462" s="209"/>
      <c r="AH462" s="209"/>
      <c r="AI462" s="209"/>
      <c r="AJ462" s="209"/>
      <c r="AK462" s="207"/>
      <c r="AL462" s="207"/>
      <c r="AM462" s="207"/>
      <c r="AN462" s="207"/>
      <c r="AO462" s="207"/>
      <c r="AP462" s="207"/>
      <c r="AQ462" s="207"/>
      <c r="AR462" s="207"/>
      <c r="AS462" s="207"/>
      <c r="AT462" s="207"/>
      <c r="AU462" s="207"/>
      <c r="AV462" s="207"/>
      <c r="AW462" s="207"/>
      <c r="AX462" s="207"/>
      <c r="AY462" s="207"/>
      <c r="AZ462" s="207"/>
      <c r="BA462" s="207"/>
      <c r="BB462" s="207"/>
      <c r="BC462" s="207"/>
      <c r="BD462" s="207"/>
      <c r="BE462" s="207"/>
      <c r="BF462" s="207"/>
      <c r="BG462" s="207"/>
      <c r="BH462" s="207"/>
      <c r="BI462" s="207"/>
      <c r="BJ462" s="207"/>
      <c r="BK462" s="207"/>
      <c r="BL462" s="207"/>
      <c r="BM462" s="207"/>
      <c r="BN462" s="207"/>
      <c r="BO462" s="207"/>
      <c r="BP462" s="207"/>
      <c r="BQ462" s="207"/>
      <c r="BR462" s="207"/>
      <c r="BS462" s="207"/>
      <c r="BT462" s="207"/>
      <c r="BU462" s="211"/>
      <c r="BV462" s="207"/>
      <c r="BW462" s="207"/>
      <c r="BX462" s="207"/>
      <c r="BY462" s="207"/>
      <c r="BZ462" s="207"/>
      <c r="CA462" s="207"/>
      <c r="CB462" s="207"/>
      <c r="CC462" s="207"/>
      <c r="CD462" s="207"/>
      <c r="CE462" s="207"/>
      <c r="CF462" s="207"/>
      <c r="CG462" s="207"/>
      <c r="CH462" s="207"/>
      <c r="CI462" s="207"/>
      <c r="CJ462" s="207"/>
      <c r="CK462" s="207"/>
      <c r="CL462" s="207"/>
      <c r="CM462" s="207"/>
    </row>
    <row r="463" spans="1:91" ht="12" customHeight="1" x14ac:dyDescent="0.25">
      <c r="A463" s="206"/>
      <c r="B463" s="207"/>
      <c r="C463" s="207"/>
      <c r="D463" s="207"/>
      <c r="E463" s="207"/>
      <c r="F463" s="207"/>
      <c r="G463" s="207"/>
      <c r="H463" s="207"/>
      <c r="I463" s="207"/>
      <c r="J463" s="207"/>
      <c r="K463" s="207"/>
      <c r="L463" s="207"/>
      <c r="M463" s="207"/>
      <c r="N463" s="207"/>
      <c r="O463" s="207"/>
      <c r="P463" s="207"/>
      <c r="Q463" s="207"/>
      <c r="R463" s="207"/>
      <c r="S463" s="207"/>
      <c r="T463" s="207"/>
      <c r="U463" s="207"/>
      <c r="V463" s="207"/>
      <c r="W463" s="207"/>
      <c r="X463" s="207"/>
      <c r="Y463" s="207"/>
      <c r="Z463" s="207"/>
      <c r="AA463" s="208"/>
      <c r="AB463" s="208"/>
      <c r="AC463" s="209"/>
      <c r="AD463" s="209"/>
      <c r="AE463" s="209"/>
      <c r="AF463" s="209"/>
      <c r="AG463" s="209"/>
      <c r="AH463" s="209"/>
      <c r="AI463" s="209"/>
      <c r="AJ463" s="209"/>
      <c r="AK463" s="207"/>
      <c r="AL463" s="207"/>
      <c r="AM463" s="207"/>
      <c r="AN463" s="207"/>
      <c r="AO463" s="207"/>
      <c r="AP463" s="207"/>
      <c r="AQ463" s="207"/>
      <c r="AR463" s="207"/>
      <c r="AS463" s="207"/>
      <c r="AT463" s="207"/>
      <c r="AU463" s="207"/>
      <c r="AV463" s="207"/>
      <c r="AW463" s="207"/>
      <c r="AX463" s="207"/>
      <c r="AY463" s="207"/>
      <c r="AZ463" s="207"/>
      <c r="BA463" s="207"/>
      <c r="BB463" s="207"/>
      <c r="BC463" s="207"/>
      <c r="BD463" s="207"/>
      <c r="BE463" s="207"/>
      <c r="BF463" s="207"/>
      <c r="BG463" s="207"/>
      <c r="BH463" s="207"/>
      <c r="BI463" s="207"/>
      <c r="BJ463" s="207"/>
      <c r="BK463" s="207"/>
      <c r="BL463" s="207"/>
      <c r="BM463" s="207"/>
      <c r="BN463" s="207"/>
      <c r="BO463" s="207"/>
      <c r="BP463" s="207"/>
      <c r="BQ463" s="207"/>
      <c r="BR463" s="207"/>
      <c r="BS463" s="207"/>
      <c r="BT463" s="207"/>
      <c r="BU463" s="211"/>
      <c r="BV463" s="207"/>
      <c r="BW463" s="207"/>
      <c r="BX463" s="207"/>
      <c r="BY463" s="207"/>
      <c r="BZ463" s="207"/>
      <c r="CA463" s="207"/>
      <c r="CB463" s="207"/>
      <c r="CC463" s="207"/>
      <c r="CD463" s="207"/>
      <c r="CE463" s="207"/>
      <c r="CF463" s="207"/>
      <c r="CG463" s="207"/>
      <c r="CH463" s="207"/>
      <c r="CI463" s="207"/>
      <c r="CJ463" s="207"/>
      <c r="CK463" s="207"/>
      <c r="CL463" s="207"/>
      <c r="CM463" s="207"/>
    </row>
    <row r="464" spans="1:91" ht="12" customHeight="1" x14ac:dyDescent="0.25">
      <c r="A464" s="206"/>
      <c r="B464" s="207"/>
      <c r="C464" s="207"/>
      <c r="D464" s="207"/>
      <c r="E464" s="207"/>
      <c r="F464" s="207"/>
      <c r="G464" s="207"/>
      <c r="H464" s="207"/>
      <c r="I464" s="207"/>
      <c r="J464" s="207"/>
      <c r="K464" s="207"/>
      <c r="L464" s="207"/>
      <c r="M464" s="207"/>
      <c r="N464" s="207"/>
      <c r="O464" s="207"/>
      <c r="P464" s="207"/>
      <c r="Q464" s="207"/>
      <c r="R464" s="207"/>
      <c r="S464" s="207"/>
      <c r="T464" s="207"/>
      <c r="U464" s="207"/>
      <c r="V464" s="207"/>
      <c r="W464" s="207"/>
      <c r="X464" s="207"/>
      <c r="Y464" s="207"/>
      <c r="Z464" s="207"/>
      <c r="AA464" s="208"/>
      <c r="AB464" s="208"/>
      <c r="AC464" s="209"/>
      <c r="AD464" s="209"/>
      <c r="AE464" s="209"/>
      <c r="AF464" s="209"/>
      <c r="AG464" s="209"/>
      <c r="AH464" s="209"/>
      <c r="AI464" s="209"/>
      <c r="AJ464" s="209"/>
      <c r="AK464" s="207"/>
      <c r="AL464" s="207"/>
      <c r="AM464" s="207"/>
      <c r="AN464" s="207"/>
      <c r="AO464" s="207"/>
      <c r="AP464" s="207"/>
      <c r="AQ464" s="207"/>
      <c r="AR464" s="207"/>
      <c r="AS464" s="207"/>
      <c r="AT464" s="207"/>
      <c r="AU464" s="207"/>
      <c r="AV464" s="207"/>
      <c r="AW464" s="207"/>
      <c r="AX464" s="207"/>
      <c r="AY464" s="207"/>
      <c r="AZ464" s="207"/>
      <c r="BA464" s="207"/>
      <c r="BB464" s="207"/>
      <c r="BC464" s="207"/>
      <c r="BD464" s="207"/>
      <c r="BE464" s="207"/>
      <c r="BF464" s="207"/>
      <c r="BG464" s="207"/>
      <c r="BH464" s="207"/>
      <c r="BI464" s="207"/>
      <c r="BJ464" s="207"/>
      <c r="BK464" s="207"/>
      <c r="BL464" s="207"/>
      <c r="BM464" s="207"/>
      <c r="BN464" s="207"/>
      <c r="BO464" s="207"/>
      <c r="BP464" s="207"/>
      <c r="BQ464" s="207"/>
      <c r="BR464" s="207"/>
      <c r="BS464" s="207"/>
      <c r="BT464" s="207"/>
      <c r="BU464" s="211"/>
      <c r="BV464" s="207"/>
      <c r="BW464" s="207"/>
      <c r="BX464" s="207"/>
      <c r="BY464" s="207"/>
      <c r="BZ464" s="207"/>
      <c r="CA464" s="207"/>
      <c r="CB464" s="207"/>
      <c r="CC464" s="207"/>
      <c r="CD464" s="207"/>
      <c r="CE464" s="207"/>
      <c r="CF464" s="207"/>
      <c r="CG464" s="207"/>
      <c r="CH464" s="207"/>
      <c r="CI464" s="207"/>
      <c r="CJ464" s="207"/>
      <c r="CK464" s="207"/>
      <c r="CL464" s="207"/>
      <c r="CM464" s="207"/>
    </row>
    <row r="465" spans="1:91" ht="12" customHeight="1" x14ac:dyDescent="0.25">
      <c r="A465" s="206"/>
      <c r="B465" s="207"/>
      <c r="C465" s="207"/>
      <c r="D465" s="207"/>
      <c r="E465" s="207"/>
      <c r="F465" s="207"/>
      <c r="G465" s="207"/>
      <c r="H465" s="207"/>
      <c r="I465" s="207"/>
      <c r="J465" s="207"/>
      <c r="K465" s="207"/>
      <c r="L465" s="207"/>
      <c r="M465" s="207"/>
      <c r="N465" s="207"/>
      <c r="O465" s="207"/>
      <c r="P465" s="207"/>
      <c r="Q465" s="207"/>
      <c r="R465" s="207"/>
      <c r="S465" s="207"/>
      <c r="T465" s="207"/>
      <c r="U465" s="207"/>
      <c r="V465" s="207"/>
      <c r="W465" s="207"/>
      <c r="X465" s="207"/>
      <c r="Y465" s="207"/>
      <c r="Z465" s="207"/>
      <c r="AA465" s="208"/>
      <c r="AB465" s="208"/>
      <c r="AC465" s="209"/>
      <c r="AD465" s="209"/>
      <c r="AE465" s="209"/>
      <c r="AF465" s="209"/>
      <c r="AG465" s="209"/>
      <c r="AH465" s="209"/>
      <c r="AI465" s="209"/>
      <c r="AJ465" s="209"/>
      <c r="AK465" s="207"/>
      <c r="AL465" s="207"/>
      <c r="AM465" s="207"/>
      <c r="AN465" s="207"/>
      <c r="AO465" s="207"/>
      <c r="AP465" s="207"/>
      <c r="AQ465" s="207"/>
      <c r="AR465" s="207"/>
      <c r="AS465" s="207"/>
      <c r="AT465" s="207"/>
      <c r="AU465" s="207"/>
      <c r="AV465" s="207"/>
      <c r="AW465" s="207"/>
      <c r="AX465" s="207"/>
      <c r="AY465" s="207"/>
      <c r="AZ465" s="207"/>
      <c r="BA465" s="207"/>
      <c r="BB465" s="207"/>
      <c r="BC465" s="207"/>
      <c r="BD465" s="207"/>
      <c r="BE465" s="207"/>
      <c r="BF465" s="207"/>
      <c r="BG465" s="207"/>
      <c r="BH465" s="207"/>
      <c r="BI465" s="207"/>
      <c r="BJ465" s="207"/>
      <c r="BK465" s="207"/>
      <c r="BL465" s="207"/>
      <c r="BM465" s="207"/>
      <c r="BN465" s="207"/>
      <c r="BO465" s="207"/>
      <c r="BP465" s="207"/>
      <c r="BQ465" s="207"/>
      <c r="BR465" s="207"/>
      <c r="BS465" s="207"/>
      <c r="BT465" s="207"/>
      <c r="BU465" s="211"/>
      <c r="BV465" s="207"/>
      <c r="BW465" s="207"/>
      <c r="BX465" s="207"/>
      <c r="BY465" s="207"/>
      <c r="BZ465" s="207"/>
      <c r="CA465" s="207"/>
      <c r="CB465" s="207"/>
      <c r="CC465" s="207"/>
      <c r="CD465" s="207"/>
      <c r="CE465" s="207"/>
      <c r="CF465" s="207"/>
      <c r="CG465" s="207"/>
      <c r="CH465" s="207"/>
      <c r="CI465" s="207"/>
      <c r="CJ465" s="207"/>
      <c r="CK465" s="207"/>
      <c r="CL465" s="207"/>
      <c r="CM465" s="207"/>
    </row>
    <row r="466" spans="1:91" ht="12" customHeight="1" x14ac:dyDescent="0.25">
      <c r="A466" s="206"/>
      <c r="B466" s="207"/>
      <c r="C466" s="207"/>
      <c r="D466" s="207"/>
      <c r="E466" s="207"/>
      <c r="F466" s="207"/>
      <c r="G466" s="207"/>
      <c r="H466" s="207"/>
      <c r="I466" s="207"/>
      <c r="J466" s="207"/>
      <c r="K466" s="207"/>
      <c r="L466" s="207"/>
      <c r="M466" s="207"/>
      <c r="N466" s="207"/>
      <c r="O466" s="207"/>
      <c r="P466" s="207"/>
      <c r="Q466" s="207"/>
      <c r="R466" s="207"/>
      <c r="S466" s="207"/>
      <c r="T466" s="207"/>
      <c r="U466" s="207"/>
      <c r="V466" s="207"/>
      <c r="W466" s="207"/>
      <c r="X466" s="207"/>
      <c r="Y466" s="207"/>
      <c r="Z466" s="207"/>
      <c r="AA466" s="208"/>
      <c r="AB466" s="208"/>
      <c r="AC466" s="209"/>
      <c r="AD466" s="209"/>
      <c r="AE466" s="209"/>
      <c r="AF466" s="209"/>
      <c r="AG466" s="209"/>
      <c r="AH466" s="209"/>
      <c r="AI466" s="209"/>
      <c r="AJ466" s="209"/>
      <c r="AK466" s="207"/>
      <c r="AL466" s="207"/>
      <c r="AM466" s="207"/>
      <c r="AN466" s="207"/>
      <c r="AO466" s="207"/>
      <c r="AP466" s="207"/>
      <c r="AQ466" s="207"/>
      <c r="AR466" s="207"/>
      <c r="AS466" s="207"/>
      <c r="AT466" s="207"/>
      <c r="AU466" s="207"/>
      <c r="AV466" s="207"/>
      <c r="AW466" s="207"/>
      <c r="AX466" s="207"/>
      <c r="AY466" s="207"/>
      <c r="AZ466" s="207"/>
      <c r="BA466" s="207"/>
      <c r="BB466" s="207"/>
      <c r="BC466" s="207"/>
      <c r="BD466" s="207"/>
      <c r="BE466" s="207"/>
      <c r="BF466" s="207"/>
      <c r="BG466" s="207"/>
      <c r="BH466" s="207"/>
      <c r="BI466" s="207"/>
      <c r="BJ466" s="207"/>
      <c r="BK466" s="207"/>
      <c r="BL466" s="207"/>
      <c r="BM466" s="207"/>
      <c r="BN466" s="207"/>
      <c r="BO466" s="207"/>
      <c r="BP466" s="207"/>
      <c r="BQ466" s="207"/>
      <c r="BR466" s="207"/>
      <c r="BS466" s="207"/>
      <c r="BT466" s="207"/>
      <c r="BU466" s="211"/>
      <c r="BV466" s="207"/>
      <c r="BW466" s="207"/>
      <c r="BX466" s="207"/>
      <c r="BY466" s="207"/>
      <c r="BZ466" s="207"/>
      <c r="CA466" s="207"/>
      <c r="CB466" s="207"/>
      <c r="CC466" s="207"/>
      <c r="CD466" s="207"/>
      <c r="CE466" s="207"/>
      <c r="CF466" s="207"/>
      <c r="CG466" s="207"/>
      <c r="CH466" s="207"/>
      <c r="CI466" s="207"/>
      <c r="CJ466" s="207"/>
      <c r="CK466" s="207"/>
      <c r="CL466" s="207"/>
      <c r="CM466" s="207"/>
    </row>
    <row r="467" spans="1:91" ht="12" customHeight="1" x14ac:dyDescent="0.25">
      <c r="A467" s="206"/>
      <c r="B467" s="207"/>
      <c r="C467" s="207"/>
      <c r="D467" s="207"/>
      <c r="E467" s="207"/>
      <c r="F467" s="207"/>
      <c r="G467" s="207"/>
      <c r="H467" s="207"/>
      <c r="I467" s="207"/>
      <c r="J467" s="207"/>
      <c r="K467" s="207"/>
      <c r="L467" s="207"/>
      <c r="M467" s="207"/>
      <c r="N467" s="207"/>
      <c r="O467" s="207"/>
      <c r="P467" s="207"/>
      <c r="Q467" s="207"/>
      <c r="R467" s="207"/>
      <c r="S467" s="207"/>
      <c r="T467" s="207"/>
      <c r="U467" s="207"/>
      <c r="V467" s="207"/>
      <c r="W467" s="207"/>
      <c r="X467" s="207"/>
      <c r="Y467" s="207"/>
      <c r="Z467" s="207"/>
      <c r="AA467" s="208"/>
      <c r="AB467" s="208"/>
      <c r="AC467" s="209"/>
      <c r="AD467" s="209"/>
      <c r="AE467" s="209"/>
      <c r="AF467" s="209"/>
      <c r="AG467" s="209"/>
      <c r="AH467" s="209"/>
      <c r="AI467" s="209"/>
      <c r="AJ467" s="209"/>
      <c r="AK467" s="207"/>
      <c r="AL467" s="207"/>
      <c r="AM467" s="207"/>
      <c r="AN467" s="207"/>
      <c r="AO467" s="207"/>
      <c r="AP467" s="207"/>
      <c r="AQ467" s="207"/>
      <c r="AR467" s="207"/>
      <c r="AS467" s="207"/>
      <c r="AT467" s="207"/>
      <c r="AU467" s="207"/>
      <c r="AV467" s="207"/>
      <c r="AW467" s="207"/>
      <c r="AX467" s="207"/>
      <c r="AY467" s="207"/>
      <c r="AZ467" s="207"/>
      <c r="BA467" s="207"/>
      <c r="BB467" s="207"/>
      <c r="BC467" s="207"/>
      <c r="BD467" s="207"/>
      <c r="BE467" s="207"/>
      <c r="BF467" s="207"/>
      <c r="BG467" s="207"/>
      <c r="BH467" s="207"/>
      <c r="BI467" s="207"/>
      <c r="BJ467" s="207"/>
      <c r="BK467" s="207"/>
      <c r="BL467" s="207"/>
      <c r="BM467" s="207"/>
      <c r="BN467" s="207"/>
      <c r="BO467" s="207"/>
      <c r="BP467" s="207"/>
      <c r="BQ467" s="207"/>
      <c r="BR467" s="207"/>
      <c r="BS467" s="207"/>
      <c r="BT467" s="207"/>
      <c r="BU467" s="211"/>
      <c r="BV467" s="207"/>
      <c r="BW467" s="207"/>
      <c r="BX467" s="207"/>
      <c r="BY467" s="207"/>
      <c r="BZ467" s="207"/>
      <c r="CA467" s="207"/>
      <c r="CB467" s="207"/>
      <c r="CC467" s="207"/>
      <c r="CD467" s="207"/>
      <c r="CE467" s="207"/>
      <c r="CF467" s="207"/>
      <c r="CG467" s="207"/>
      <c r="CH467" s="207"/>
      <c r="CI467" s="207"/>
      <c r="CJ467" s="207"/>
      <c r="CK467" s="207"/>
      <c r="CL467" s="207"/>
      <c r="CM467" s="207"/>
    </row>
    <row r="468" spans="1:91" ht="12" customHeight="1" x14ac:dyDescent="0.25">
      <c r="A468" s="206"/>
      <c r="B468" s="207"/>
      <c r="C468" s="207"/>
      <c r="D468" s="207"/>
      <c r="E468" s="207"/>
      <c r="F468" s="207"/>
      <c r="G468" s="207"/>
      <c r="H468" s="207"/>
      <c r="I468" s="207"/>
      <c r="J468" s="207"/>
      <c r="K468" s="207"/>
      <c r="L468" s="207"/>
      <c r="M468" s="207"/>
      <c r="N468" s="207"/>
      <c r="O468" s="207"/>
      <c r="P468" s="207"/>
      <c r="Q468" s="207"/>
      <c r="R468" s="207"/>
      <c r="S468" s="207"/>
      <c r="T468" s="207"/>
      <c r="U468" s="207"/>
      <c r="V468" s="207"/>
      <c r="W468" s="207"/>
      <c r="X468" s="207"/>
      <c r="Y468" s="207"/>
      <c r="Z468" s="207"/>
      <c r="AA468" s="208"/>
      <c r="AB468" s="208"/>
      <c r="AC468" s="209"/>
      <c r="AD468" s="209"/>
      <c r="AE468" s="209"/>
      <c r="AF468" s="209"/>
      <c r="AG468" s="209"/>
      <c r="AH468" s="209"/>
      <c r="AI468" s="209"/>
      <c r="AJ468" s="209"/>
      <c r="AK468" s="207"/>
      <c r="AL468" s="207"/>
      <c r="AM468" s="207"/>
      <c r="AN468" s="207"/>
      <c r="AO468" s="207"/>
      <c r="AP468" s="207"/>
      <c r="AQ468" s="207"/>
      <c r="AR468" s="207"/>
      <c r="AS468" s="207"/>
      <c r="AT468" s="207"/>
      <c r="AU468" s="207"/>
      <c r="AV468" s="207"/>
      <c r="AW468" s="207"/>
      <c r="AX468" s="207"/>
      <c r="AY468" s="207"/>
      <c r="AZ468" s="207"/>
      <c r="BA468" s="207"/>
      <c r="BB468" s="207"/>
      <c r="BC468" s="207"/>
      <c r="BD468" s="207"/>
      <c r="BE468" s="207"/>
      <c r="BF468" s="207"/>
      <c r="BG468" s="207"/>
      <c r="BH468" s="207"/>
      <c r="BI468" s="207"/>
      <c r="BJ468" s="207"/>
      <c r="BK468" s="207"/>
      <c r="BL468" s="207"/>
      <c r="BM468" s="207"/>
      <c r="BN468" s="207"/>
      <c r="BO468" s="207"/>
      <c r="BP468" s="207"/>
      <c r="BQ468" s="207"/>
      <c r="BR468" s="207"/>
      <c r="BS468" s="207"/>
      <c r="BT468" s="207"/>
      <c r="BU468" s="211"/>
      <c r="BV468" s="207"/>
      <c r="BW468" s="207"/>
      <c r="BX468" s="207"/>
      <c r="BY468" s="207"/>
      <c r="BZ468" s="207"/>
      <c r="CA468" s="207"/>
      <c r="CB468" s="207"/>
      <c r="CC468" s="207"/>
      <c r="CD468" s="207"/>
      <c r="CE468" s="207"/>
      <c r="CF468" s="207"/>
      <c r="CG468" s="207"/>
      <c r="CH468" s="207"/>
      <c r="CI468" s="207"/>
      <c r="CJ468" s="207"/>
      <c r="CK468" s="207"/>
      <c r="CL468" s="207"/>
      <c r="CM468" s="207"/>
    </row>
    <row r="469" spans="1:91" ht="12" customHeight="1" x14ac:dyDescent="0.25">
      <c r="A469" s="206"/>
      <c r="B469" s="207"/>
      <c r="C469" s="207"/>
      <c r="D469" s="207"/>
      <c r="E469" s="207"/>
      <c r="F469" s="207"/>
      <c r="G469" s="207"/>
      <c r="H469" s="207"/>
      <c r="I469" s="207"/>
      <c r="J469" s="207"/>
      <c r="K469" s="207"/>
      <c r="L469" s="207"/>
      <c r="M469" s="207"/>
      <c r="N469" s="207"/>
      <c r="O469" s="207"/>
      <c r="P469" s="207"/>
      <c r="Q469" s="207"/>
      <c r="R469" s="207"/>
      <c r="S469" s="207"/>
      <c r="T469" s="207"/>
      <c r="U469" s="207"/>
      <c r="V469" s="207"/>
      <c r="W469" s="207"/>
      <c r="X469" s="207"/>
      <c r="Y469" s="207"/>
      <c r="Z469" s="207"/>
      <c r="AA469" s="208"/>
      <c r="AB469" s="208"/>
      <c r="AC469" s="209"/>
      <c r="AD469" s="209"/>
      <c r="AE469" s="209"/>
      <c r="AF469" s="209"/>
      <c r="AG469" s="209"/>
      <c r="AH469" s="209"/>
      <c r="AI469" s="209"/>
      <c r="AJ469" s="209"/>
      <c r="AK469" s="207"/>
      <c r="AL469" s="207"/>
      <c r="AM469" s="207"/>
      <c r="AN469" s="207"/>
      <c r="AO469" s="207"/>
      <c r="AP469" s="207"/>
      <c r="AQ469" s="207"/>
      <c r="AR469" s="207"/>
      <c r="AS469" s="207"/>
      <c r="AT469" s="207"/>
      <c r="AU469" s="207"/>
      <c r="AV469" s="207"/>
      <c r="AW469" s="207"/>
      <c r="AX469" s="207"/>
      <c r="AY469" s="207"/>
      <c r="AZ469" s="207"/>
      <c r="BA469" s="207"/>
      <c r="BB469" s="207"/>
      <c r="BC469" s="207"/>
      <c r="BD469" s="207"/>
      <c r="BE469" s="207"/>
      <c r="BF469" s="207"/>
      <c r="BG469" s="207"/>
      <c r="BH469" s="207"/>
      <c r="BI469" s="207"/>
      <c r="BJ469" s="207"/>
      <c r="BK469" s="207"/>
      <c r="BL469" s="207"/>
      <c r="BM469" s="207"/>
      <c r="BN469" s="207"/>
      <c r="BO469" s="207"/>
      <c r="BP469" s="207"/>
      <c r="BQ469" s="207"/>
      <c r="BR469" s="207"/>
      <c r="BS469" s="207"/>
      <c r="BT469" s="207"/>
      <c r="BU469" s="211"/>
      <c r="BV469" s="207"/>
      <c r="BW469" s="207"/>
      <c r="BX469" s="207"/>
      <c r="BY469" s="207"/>
      <c r="BZ469" s="207"/>
      <c r="CA469" s="207"/>
      <c r="CB469" s="207"/>
      <c r="CC469" s="207"/>
      <c r="CD469" s="207"/>
      <c r="CE469" s="207"/>
      <c r="CF469" s="207"/>
      <c r="CG469" s="207"/>
      <c r="CH469" s="207"/>
      <c r="CI469" s="207"/>
      <c r="CJ469" s="207"/>
      <c r="CK469" s="207"/>
      <c r="CL469" s="207"/>
      <c r="CM469" s="207"/>
    </row>
    <row r="470" spans="1:91" ht="12" customHeight="1" x14ac:dyDescent="0.25">
      <c r="A470" s="206"/>
      <c r="B470" s="207"/>
      <c r="C470" s="207"/>
      <c r="D470" s="207"/>
      <c r="E470" s="207"/>
      <c r="F470" s="207"/>
      <c r="G470" s="207"/>
      <c r="H470" s="207"/>
      <c r="I470" s="207"/>
      <c r="J470" s="207"/>
      <c r="K470" s="207"/>
      <c r="L470" s="207"/>
      <c r="M470" s="207"/>
      <c r="N470" s="207"/>
      <c r="O470" s="207"/>
      <c r="P470" s="207"/>
      <c r="Q470" s="207"/>
      <c r="R470" s="207"/>
      <c r="S470" s="207"/>
      <c r="T470" s="207"/>
      <c r="U470" s="207"/>
      <c r="V470" s="207"/>
      <c r="W470" s="207"/>
      <c r="X470" s="207"/>
      <c r="Y470" s="207"/>
      <c r="Z470" s="207"/>
      <c r="AA470" s="208"/>
      <c r="AB470" s="208"/>
      <c r="AC470" s="209"/>
      <c r="AD470" s="209"/>
      <c r="AE470" s="209"/>
      <c r="AF470" s="209"/>
      <c r="AG470" s="209"/>
      <c r="AH470" s="209"/>
      <c r="AI470" s="209"/>
      <c r="AJ470" s="209"/>
      <c r="AK470" s="207"/>
      <c r="AL470" s="207"/>
      <c r="AM470" s="207"/>
      <c r="AN470" s="207"/>
      <c r="AO470" s="207"/>
      <c r="AP470" s="207"/>
      <c r="AQ470" s="207"/>
      <c r="AR470" s="207"/>
      <c r="AS470" s="207"/>
      <c r="AT470" s="207"/>
      <c r="AU470" s="207"/>
      <c r="AV470" s="207"/>
      <c r="AW470" s="207"/>
      <c r="AX470" s="207"/>
      <c r="AY470" s="207"/>
      <c r="AZ470" s="207"/>
      <c r="BA470" s="207"/>
      <c r="BB470" s="207"/>
      <c r="BC470" s="207"/>
      <c r="BD470" s="207"/>
      <c r="BE470" s="207"/>
      <c r="BF470" s="207"/>
      <c r="BG470" s="207"/>
      <c r="BH470" s="207"/>
      <c r="BI470" s="207"/>
      <c r="BJ470" s="207"/>
      <c r="BK470" s="207"/>
      <c r="BL470" s="207"/>
      <c r="BM470" s="207"/>
      <c r="BN470" s="207"/>
      <c r="BO470" s="207"/>
      <c r="BP470" s="207"/>
      <c r="BQ470" s="207"/>
      <c r="BR470" s="207"/>
      <c r="BS470" s="207"/>
      <c r="BT470" s="207"/>
      <c r="BU470" s="211"/>
      <c r="BV470" s="207"/>
      <c r="BW470" s="207"/>
      <c r="BX470" s="207"/>
      <c r="BY470" s="207"/>
      <c r="BZ470" s="207"/>
      <c r="CA470" s="207"/>
      <c r="CB470" s="207"/>
      <c r="CC470" s="207"/>
      <c r="CD470" s="207"/>
      <c r="CE470" s="207"/>
      <c r="CF470" s="207"/>
      <c r="CG470" s="207"/>
      <c r="CH470" s="207"/>
      <c r="CI470" s="207"/>
      <c r="CJ470" s="207"/>
      <c r="CK470" s="207"/>
      <c r="CL470" s="207"/>
      <c r="CM470" s="207"/>
    </row>
    <row r="471" spans="1:91" ht="12" customHeight="1" x14ac:dyDescent="0.25">
      <c r="A471" s="206"/>
      <c r="B471" s="207"/>
      <c r="C471" s="207"/>
      <c r="D471" s="207"/>
      <c r="E471" s="207"/>
      <c r="F471" s="207"/>
      <c r="G471" s="207"/>
      <c r="H471" s="207"/>
      <c r="I471" s="207"/>
      <c r="J471" s="207"/>
      <c r="K471" s="207"/>
      <c r="L471" s="207"/>
      <c r="M471" s="207"/>
      <c r="N471" s="207"/>
      <c r="O471" s="207"/>
      <c r="P471" s="207"/>
      <c r="Q471" s="207"/>
      <c r="R471" s="207"/>
      <c r="S471" s="207"/>
      <c r="T471" s="207"/>
      <c r="U471" s="207"/>
      <c r="V471" s="207"/>
      <c r="W471" s="207"/>
      <c r="X471" s="207"/>
      <c r="Y471" s="207"/>
      <c r="Z471" s="207"/>
      <c r="AA471" s="208"/>
      <c r="AB471" s="208"/>
      <c r="AC471" s="209"/>
      <c r="AD471" s="209"/>
      <c r="AE471" s="209"/>
      <c r="AF471" s="209"/>
      <c r="AG471" s="209"/>
      <c r="AH471" s="209"/>
      <c r="AI471" s="209"/>
      <c r="AJ471" s="209"/>
      <c r="AK471" s="207"/>
      <c r="AL471" s="207"/>
      <c r="AM471" s="207"/>
      <c r="AN471" s="207"/>
      <c r="AO471" s="207"/>
      <c r="AP471" s="207"/>
      <c r="AQ471" s="207"/>
      <c r="AR471" s="207"/>
      <c r="AS471" s="207"/>
      <c r="AT471" s="207"/>
      <c r="AU471" s="207"/>
      <c r="AV471" s="207"/>
      <c r="AW471" s="207"/>
      <c r="AX471" s="207"/>
      <c r="AY471" s="207"/>
      <c r="AZ471" s="207"/>
      <c r="BA471" s="207"/>
      <c r="BB471" s="207"/>
      <c r="BC471" s="207"/>
      <c r="BD471" s="207"/>
      <c r="BE471" s="207"/>
      <c r="BF471" s="207"/>
      <c r="BG471" s="207"/>
      <c r="BH471" s="207"/>
      <c r="BI471" s="207"/>
      <c r="BJ471" s="207"/>
      <c r="BK471" s="207"/>
      <c r="BL471" s="207"/>
      <c r="BM471" s="207"/>
      <c r="BN471" s="207"/>
      <c r="BO471" s="207"/>
      <c r="BP471" s="207"/>
      <c r="BQ471" s="207"/>
      <c r="BR471" s="207"/>
      <c r="BS471" s="207"/>
      <c r="BT471" s="207"/>
      <c r="BU471" s="211"/>
      <c r="BV471" s="207"/>
      <c r="BW471" s="207"/>
      <c r="BX471" s="207"/>
      <c r="BY471" s="207"/>
      <c r="BZ471" s="207"/>
      <c r="CA471" s="207"/>
      <c r="CB471" s="207"/>
      <c r="CC471" s="207"/>
      <c r="CD471" s="207"/>
      <c r="CE471" s="207"/>
      <c r="CF471" s="207"/>
      <c r="CG471" s="207"/>
      <c r="CH471" s="207"/>
      <c r="CI471" s="207"/>
      <c r="CJ471" s="207"/>
      <c r="CK471" s="207"/>
      <c r="CL471" s="207"/>
      <c r="CM471" s="207"/>
    </row>
    <row r="472" spans="1:91" ht="12" customHeight="1" x14ac:dyDescent="0.25">
      <c r="A472" s="206"/>
      <c r="B472" s="207"/>
      <c r="C472" s="207"/>
      <c r="D472" s="207"/>
      <c r="E472" s="207"/>
      <c r="F472" s="207"/>
      <c r="G472" s="207"/>
      <c r="H472" s="207"/>
      <c r="I472" s="207"/>
      <c r="J472" s="207"/>
      <c r="K472" s="207"/>
      <c r="L472" s="207"/>
      <c r="M472" s="207"/>
      <c r="N472" s="207"/>
      <c r="O472" s="207"/>
      <c r="P472" s="207"/>
      <c r="Q472" s="207"/>
      <c r="R472" s="207"/>
      <c r="S472" s="207"/>
      <c r="T472" s="207"/>
      <c r="U472" s="207"/>
      <c r="V472" s="207"/>
      <c r="W472" s="207"/>
      <c r="X472" s="207"/>
      <c r="Y472" s="207"/>
      <c r="Z472" s="207"/>
      <c r="AA472" s="208"/>
      <c r="AB472" s="208"/>
      <c r="AC472" s="209"/>
      <c r="AD472" s="209"/>
      <c r="AE472" s="209"/>
      <c r="AF472" s="209"/>
      <c r="AG472" s="209"/>
      <c r="AH472" s="209"/>
      <c r="AI472" s="209"/>
      <c r="AJ472" s="209"/>
      <c r="AK472" s="207"/>
      <c r="AL472" s="207"/>
      <c r="AM472" s="207"/>
      <c r="AN472" s="207"/>
      <c r="AO472" s="207"/>
      <c r="AP472" s="207"/>
      <c r="AQ472" s="207"/>
      <c r="AR472" s="207"/>
      <c r="AS472" s="207"/>
      <c r="AT472" s="207"/>
      <c r="AU472" s="207"/>
      <c r="AV472" s="207"/>
      <c r="AW472" s="207"/>
      <c r="AX472" s="207"/>
      <c r="AY472" s="207"/>
      <c r="AZ472" s="207"/>
      <c r="BA472" s="207"/>
      <c r="BB472" s="207"/>
      <c r="BC472" s="207"/>
      <c r="BD472" s="207"/>
      <c r="BE472" s="207"/>
      <c r="BF472" s="207"/>
      <c r="BG472" s="207"/>
      <c r="BH472" s="207"/>
      <c r="BI472" s="207"/>
      <c r="BJ472" s="207"/>
      <c r="BK472" s="207"/>
      <c r="BL472" s="207"/>
      <c r="BM472" s="207"/>
      <c r="BN472" s="207"/>
      <c r="BO472" s="207"/>
      <c r="BP472" s="207"/>
      <c r="BQ472" s="207"/>
      <c r="BR472" s="207"/>
      <c r="BS472" s="207"/>
      <c r="BT472" s="207"/>
      <c r="BU472" s="211"/>
      <c r="BV472" s="207"/>
      <c r="BW472" s="207"/>
      <c r="BX472" s="207"/>
      <c r="BY472" s="207"/>
      <c r="BZ472" s="207"/>
      <c r="CA472" s="207"/>
      <c r="CB472" s="207"/>
      <c r="CC472" s="207"/>
      <c r="CD472" s="207"/>
      <c r="CE472" s="207"/>
      <c r="CF472" s="207"/>
      <c r="CG472" s="207"/>
      <c r="CH472" s="207"/>
      <c r="CI472" s="207"/>
      <c r="CJ472" s="207"/>
      <c r="CK472" s="207"/>
      <c r="CL472" s="207"/>
      <c r="CM472" s="207"/>
    </row>
    <row r="473" spans="1:91" ht="12" customHeight="1" x14ac:dyDescent="0.25">
      <c r="A473" s="206"/>
      <c r="B473" s="207"/>
      <c r="C473" s="207"/>
      <c r="D473" s="207"/>
      <c r="E473" s="207"/>
      <c r="F473" s="207"/>
      <c r="G473" s="207"/>
      <c r="H473" s="207"/>
      <c r="I473" s="207"/>
      <c r="J473" s="207"/>
      <c r="K473" s="207"/>
      <c r="L473" s="207"/>
      <c r="M473" s="207"/>
      <c r="N473" s="207"/>
      <c r="O473" s="207"/>
      <c r="P473" s="207"/>
      <c r="Q473" s="207"/>
      <c r="R473" s="207"/>
      <c r="S473" s="207"/>
      <c r="T473" s="207"/>
      <c r="U473" s="207"/>
      <c r="V473" s="207"/>
      <c r="W473" s="207"/>
      <c r="X473" s="207"/>
      <c r="Y473" s="207"/>
      <c r="Z473" s="207"/>
      <c r="AA473" s="208"/>
      <c r="AB473" s="208"/>
      <c r="AC473" s="209"/>
      <c r="AD473" s="209"/>
      <c r="AE473" s="209"/>
      <c r="AF473" s="209"/>
      <c r="AG473" s="209"/>
      <c r="AH473" s="209"/>
      <c r="AI473" s="209"/>
      <c r="AJ473" s="209"/>
      <c r="AK473" s="207"/>
      <c r="AL473" s="207"/>
      <c r="AM473" s="207"/>
      <c r="AN473" s="207"/>
      <c r="AO473" s="207"/>
      <c r="AP473" s="207"/>
      <c r="AQ473" s="207"/>
      <c r="AR473" s="207"/>
      <c r="AS473" s="207"/>
      <c r="AT473" s="207"/>
      <c r="AU473" s="207"/>
      <c r="AV473" s="207"/>
      <c r="AW473" s="207"/>
      <c r="AX473" s="207"/>
      <c r="AY473" s="207"/>
      <c r="AZ473" s="207"/>
      <c r="BA473" s="207"/>
      <c r="BB473" s="207"/>
      <c r="BC473" s="207"/>
      <c r="BD473" s="207"/>
      <c r="BE473" s="207"/>
      <c r="BF473" s="207"/>
      <c r="BG473" s="207"/>
      <c r="BH473" s="207"/>
      <c r="BI473" s="207"/>
      <c r="BJ473" s="207"/>
      <c r="BK473" s="207"/>
      <c r="BL473" s="207"/>
      <c r="BM473" s="207"/>
      <c r="BN473" s="207"/>
      <c r="BO473" s="207"/>
      <c r="BP473" s="207"/>
      <c r="BQ473" s="207"/>
      <c r="BR473" s="207"/>
      <c r="BS473" s="207"/>
      <c r="BT473" s="207"/>
      <c r="BU473" s="211"/>
      <c r="BV473" s="207"/>
      <c r="BW473" s="207"/>
      <c r="BX473" s="207"/>
      <c r="BY473" s="207"/>
      <c r="BZ473" s="207"/>
      <c r="CA473" s="207"/>
      <c r="CB473" s="207"/>
      <c r="CC473" s="207"/>
      <c r="CD473" s="207"/>
      <c r="CE473" s="207"/>
      <c r="CF473" s="207"/>
      <c r="CG473" s="207"/>
      <c r="CH473" s="207"/>
      <c r="CI473" s="207"/>
      <c r="CJ473" s="207"/>
      <c r="CK473" s="207"/>
      <c r="CL473" s="207"/>
      <c r="CM473" s="207"/>
    </row>
    <row r="474" spans="1:91" ht="12" customHeight="1" x14ac:dyDescent="0.25">
      <c r="A474" s="206"/>
      <c r="B474" s="207"/>
      <c r="C474" s="207"/>
      <c r="D474" s="207"/>
      <c r="E474" s="207"/>
      <c r="F474" s="207"/>
      <c r="G474" s="207"/>
      <c r="H474" s="207"/>
      <c r="I474" s="207"/>
      <c r="J474" s="207"/>
      <c r="K474" s="207"/>
      <c r="L474" s="207"/>
      <c r="M474" s="207"/>
      <c r="N474" s="207"/>
      <c r="O474" s="207"/>
      <c r="P474" s="207"/>
      <c r="Q474" s="207"/>
      <c r="R474" s="207"/>
      <c r="S474" s="207"/>
      <c r="T474" s="207"/>
      <c r="U474" s="207"/>
      <c r="V474" s="207"/>
      <c r="W474" s="207"/>
      <c r="X474" s="207"/>
      <c r="Y474" s="207"/>
      <c r="Z474" s="207"/>
      <c r="AA474" s="208"/>
      <c r="AB474" s="208"/>
      <c r="AC474" s="209"/>
      <c r="AD474" s="209"/>
      <c r="AE474" s="209"/>
      <c r="AF474" s="209"/>
      <c r="AG474" s="209"/>
      <c r="AH474" s="209"/>
      <c r="AI474" s="209"/>
      <c r="AJ474" s="209"/>
      <c r="AK474" s="207"/>
      <c r="AL474" s="207"/>
      <c r="AM474" s="207"/>
      <c r="AN474" s="207"/>
      <c r="AO474" s="207"/>
      <c r="AP474" s="207"/>
      <c r="AQ474" s="207"/>
      <c r="AR474" s="207"/>
      <c r="AS474" s="207"/>
      <c r="AT474" s="207"/>
      <c r="AU474" s="207"/>
      <c r="AV474" s="207"/>
      <c r="AW474" s="207"/>
      <c r="AX474" s="207"/>
      <c r="AY474" s="207"/>
      <c r="AZ474" s="207"/>
      <c r="BA474" s="207"/>
      <c r="BB474" s="207"/>
      <c r="BC474" s="207"/>
      <c r="BD474" s="207"/>
      <c r="BE474" s="207"/>
      <c r="BF474" s="207"/>
      <c r="BG474" s="207"/>
      <c r="BH474" s="207"/>
      <c r="BI474" s="207"/>
      <c r="BJ474" s="207"/>
      <c r="BK474" s="207"/>
      <c r="BL474" s="207"/>
      <c r="BM474" s="207"/>
      <c r="BN474" s="207"/>
      <c r="BO474" s="207"/>
      <c r="BP474" s="207"/>
      <c r="BQ474" s="207"/>
      <c r="BR474" s="207"/>
      <c r="BS474" s="207"/>
      <c r="BT474" s="207"/>
      <c r="BU474" s="211"/>
      <c r="BV474" s="207"/>
      <c r="BW474" s="207"/>
      <c r="BX474" s="207"/>
      <c r="BY474" s="207"/>
      <c r="BZ474" s="207"/>
      <c r="CA474" s="207"/>
      <c r="CB474" s="207"/>
      <c r="CC474" s="207"/>
      <c r="CD474" s="207"/>
      <c r="CE474" s="207"/>
      <c r="CF474" s="207"/>
      <c r="CG474" s="207"/>
      <c r="CH474" s="207"/>
      <c r="CI474" s="207"/>
      <c r="CJ474" s="207"/>
      <c r="CK474" s="207"/>
      <c r="CL474" s="207"/>
      <c r="CM474" s="207"/>
    </row>
    <row r="475" spans="1:91" ht="12" customHeight="1" x14ac:dyDescent="0.25">
      <c r="A475" s="206"/>
      <c r="B475" s="207"/>
      <c r="C475" s="207"/>
      <c r="D475" s="207"/>
      <c r="E475" s="207"/>
      <c r="F475" s="207"/>
      <c r="G475" s="207"/>
      <c r="H475" s="207"/>
      <c r="I475" s="207"/>
      <c r="J475" s="207"/>
      <c r="K475" s="207"/>
      <c r="L475" s="207"/>
      <c r="M475" s="207"/>
      <c r="N475" s="207"/>
      <c r="O475" s="207"/>
      <c r="P475" s="207"/>
      <c r="Q475" s="207"/>
      <c r="R475" s="207"/>
      <c r="S475" s="207"/>
      <c r="T475" s="207"/>
      <c r="U475" s="207"/>
      <c r="V475" s="207"/>
      <c r="W475" s="207"/>
      <c r="X475" s="207"/>
      <c r="Y475" s="207"/>
      <c r="Z475" s="207"/>
      <c r="AA475" s="208"/>
      <c r="AB475" s="208"/>
      <c r="AC475" s="209"/>
      <c r="AD475" s="209"/>
      <c r="AE475" s="209"/>
      <c r="AF475" s="209"/>
      <c r="AG475" s="209"/>
      <c r="AH475" s="209"/>
      <c r="AI475" s="209"/>
      <c r="AJ475" s="209"/>
      <c r="AK475" s="207"/>
      <c r="AL475" s="207"/>
      <c r="AM475" s="207"/>
      <c r="AN475" s="207"/>
      <c r="AO475" s="207"/>
      <c r="AP475" s="207"/>
      <c r="AQ475" s="207"/>
      <c r="AR475" s="207"/>
      <c r="AS475" s="207"/>
      <c r="AT475" s="207"/>
      <c r="AU475" s="207"/>
      <c r="AV475" s="207"/>
      <c r="AW475" s="207"/>
      <c r="AX475" s="207"/>
      <c r="AY475" s="207"/>
      <c r="AZ475" s="207"/>
      <c r="BA475" s="207"/>
      <c r="BB475" s="207"/>
      <c r="BC475" s="207"/>
      <c r="BD475" s="207"/>
      <c r="BE475" s="207"/>
      <c r="BF475" s="207"/>
      <c r="BG475" s="207"/>
      <c r="BH475" s="207"/>
      <c r="BI475" s="207"/>
      <c r="BJ475" s="207"/>
      <c r="BK475" s="207"/>
      <c r="BL475" s="207"/>
      <c r="BM475" s="207"/>
      <c r="BN475" s="207"/>
      <c r="BO475" s="207"/>
      <c r="BP475" s="207"/>
      <c r="BQ475" s="207"/>
      <c r="BR475" s="207"/>
      <c r="BS475" s="207"/>
      <c r="BT475" s="207"/>
      <c r="BU475" s="211"/>
      <c r="BV475" s="207"/>
      <c r="BW475" s="207"/>
      <c r="BX475" s="207"/>
      <c r="BY475" s="207"/>
      <c r="BZ475" s="207"/>
      <c r="CA475" s="207"/>
      <c r="CB475" s="207"/>
      <c r="CC475" s="207"/>
      <c r="CD475" s="207"/>
      <c r="CE475" s="207"/>
      <c r="CF475" s="207"/>
      <c r="CG475" s="207"/>
      <c r="CH475" s="207"/>
      <c r="CI475" s="207"/>
      <c r="CJ475" s="207"/>
      <c r="CK475" s="207"/>
      <c r="CL475" s="207"/>
      <c r="CM475" s="207"/>
    </row>
    <row r="476" spans="1:91" ht="12" customHeight="1" x14ac:dyDescent="0.25">
      <c r="A476" s="206"/>
      <c r="B476" s="207"/>
      <c r="C476" s="207"/>
      <c r="D476" s="207"/>
      <c r="E476" s="207"/>
      <c r="F476" s="207"/>
      <c r="G476" s="207"/>
      <c r="H476" s="207"/>
      <c r="I476" s="207"/>
      <c r="J476" s="207"/>
      <c r="K476" s="207"/>
      <c r="L476" s="207"/>
      <c r="M476" s="207"/>
      <c r="N476" s="207"/>
      <c r="O476" s="207"/>
      <c r="P476" s="207"/>
      <c r="Q476" s="207"/>
      <c r="R476" s="207"/>
      <c r="S476" s="207"/>
      <c r="T476" s="207"/>
      <c r="U476" s="207"/>
      <c r="V476" s="207"/>
      <c r="W476" s="207"/>
      <c r="X476" s="207"/>
      <c r="Y476" s="207"/>
      <c r="Z476" s="207"/>
      <c r="AA476" s="208"/>
      <c r="AB476" s="208"/>
      <c r="AC476" s="209"/>
      <c r="AD476" s="209"/>
      <c r="AE476" s="209"/>
      <c r="AF476" s="209"/>
      <c r="AG476" s="209"/>
      <c r="AH476" s="209"/>
      <c r="AI476" s="209"/>
      <c r="AJ476" s="209"/>
      <c r="AK476" s="207"/>
      <c r="AL476" s="207"/>
      <c r="AM476" s="207"/>
      <c r="AN476" s="207"/>
      <c r="AO476" s="207"/>
      <c r="AP476" s="207"/>
      <c r="AQ476" s="207"/>
      <c r="AR476" s="207"/>
      <c r="AS476" s="207"/>
      <c r="AT476" s="207"/>
      <c r="AU476" s="207"/>
      <c r="AV476" s="207"/>
      <c r="AW476" s="207"/>
      <c r="AX476" s="207"/>
      <c r="AY476" s="207"/>
      <c r="AZ476" s="207"/>
      <c r="BA476" s="207"/>
      <c r="BB476" s="207"/>
      <c r="BC476" s="207"/>
      <c r="BD476" s="207"/>
      <c r="BE476" s="207"/>
      <c r="BF476" s="207"/>
      <c r="BG476" s="207"/>
      <c r="BH476" s="207"/>
      <c r="BI476" s="207"/>
      <c r="BJ476" s="207"/>
      <c r="BK476" s="207"/>
      <c r="BL476" s="207"/>
      <c r="BM476" s="207"/>
      <c r="BN476" s="207"/>
      <c r="BO476" s="207"/>
      <c r="BP476" s="207"/>
      <c r="BQ476" s="207"/>
      <c r="BR476" s="207"/>
      <c r="BS476" s="207"/>
      <c r="BT476" s="207"/>
      <c r="BU476" s="211"/>
      <c r="BV476" s="207"/>
      <c r="BW476" s="207"/>
      <c r="BX476" s="207"/>
      <c r="BY476" s="207"/>
      <c r="BZ476" s="207"/>
      <c r="CA476" s="207"/>
      <c r="CB476" s="207"/>
      <c r="CC476" s="207"/>
      <c r="CD476" s="207"/>
      <c r="CE476" s="207"/>
      <c r="CF476" s="207"/>
      <c r="CG476" s="207"/>
      <c r="CH476" s="207"/>
      <c r="CI476" s="207"/>
      <c r="CJ476" s="207"/>
      <c r="CK476" s="207"/>
      <c r="CL476" s="207"/>
      <c r="CM476" s="207"/>
    </row>
    <row r="477" spans="1:91" ht="12" customHeight="1" x14ac:dyDescent="0.25">
      <c r="A477" s="206"/>
      <c r="B477" s="207"/>
      <c r="C477" s="207"/>
      <c r="D477" s="207"/>
      <c r="E477" s="207"/>
      <c r="F477" s="207"/>
      <c r="G477" s="207"/>
      <c r="H477" s="207"/>
      <c r="I477" s="207"/>
      <c r="J477" s="207"/>
      <c r="K477" s="207"/>
      <c r="L477" s="207"/>
      <c r="M477" s="207"/>
      <c r="N477" s="207"/>
      <c r="O477" s="207"/>
      <c r="P477" s="207"/>
      <c r="Q477" s="207"/>
      <c r="R477" s="207"/>
      <c r="S477" s="207"/>
      <c r="T477" s="207"/>
      <c r="U477" s="207"/>
      <c r="V477" s="207"/>
      <c r="W477" s="207"/>
      <c r="X477" s="207"/>
      <c r="Y477" s="207"/>
      <c r="Z477" s="207"/>
      <c r="AA477" s="208"/>
      <c r="AB477" s="208"/>
      <c r="AC477" s="209"/>
      <c r="AD477" s="209"/>
      <c r="AE477" s="209"/>
      <c r="AF477" s="209"/>
      <c r="AG477" s="209"/>
      <c r="AH477" s="209"/>
      <c r="AI477" s="209"/>
      <c r="AJ477" s="209"/>
      <c r="AK477" s="207"/>
      <c r="AL477" s="207"/>
      <c r="AM477" s="207"/>
      <c r="AN477" s="207"/>
      <c r="AO477" s="207"/>
      <c r="AP477" s="207"/>
      <c r="AQ477" s="207"/>
      <c r="AR477" s="207"/>
      <c r="AS477" s="207"/>
      <c r="AT477" s="207"/>
      <c r="AU477" s="207"/>
      <c r="AV477" s="207"/>
      <c r="AW477" s="207"/>
      <c r="AX477" s="207"/>
      <c r="AY477" s="207"/>
      <c r="AZ477" s="207"/>
      <c r="BA477" s="207"/>
      <c r="BB477" s="207"/>
      <c r="BC477" s="207"/>
      <c r="BD477" s="207"/>
      <c r="BE477" s="207"/>
      <c r="BF477" s="207"/>
      <c r="BG477" s="207"/>
      <c r="BH477" s="207"/>
      <c r="BI477" s="207"/>
      <c r="BJ477" s="207"/>
      <c r="BK477" s="207"/>
      <c r="BL477" s="207"/>
      <c r="BM477" s="207"/>
      <c r="BN477" s="207"/>
      <c r="BO477" s="207"/>
      <c r="BP477" s="207"/>
      <c r="BQ477" s="207"/>
      <c r="BR477" s="207"/>
      <c r="BS477" s="207"/>
      <c r="BT477" s="207"/>
      <c r="BU477" s="211"/>
      <c r="BV477" s="207"/>
      <c r="BW477" s="207"/>
      <c r="BX477" s="207"/>
      <c r="BY477" s="207"/>
      <c r="BZ477" s="207"/>
      <c r="CA477" s="207"/>
      <c r="CB477" s="207"/>
      <c r="CC477" s="207"/>
      <c r="CD477" s="207"/>
      <c r="CE477" s="207"/>
      <c r="CF477" s="207"/>
      <c r="CG477" s="207"/>
      <c r="CH477" s="207"/>
      <c r="CI477" s="207"/>
      <c r="CJ477" s="207"/>
      <c r="CK477" s="207"/>
      <c r="CL477" s="207"/>
      <c r="CM477" s="207"/>
    </row>
    <row r="478" spans="1:91" ht="12" customHeight="1" x14ac:dyDescent="0.25">
      <c r="A478" s="206"/>
      <c r="B478" s="207"/>
      <c r="C478" s="207"/>
      <c r="D478" s="207"/>
      <c r="E478" s="207"/>
      <c r="F478" s="207"/>
      <c r="G478" s="207"/>
      <c r="H478" s="207"/>
      <c r="I478" s="207"/>
      <c r="J478" s="207"/>
      <c r="K478" s="207"/>
      <c r="L478" s="207"/>
      <c r="M478" s="207"/>
      <c r="N478" s="207"/>
      <c r="O478" s="207"/>
      <c r="P478" s="207"/>
      <c r="Q478" s="207"/>
      <c r="R478" s="207"/>
      <c r="S478" s="207"/>
      <c r="T478" s="207"/>
      <c r="U478" s="207"/>
      <c r="V478" s="207"/>
      <c r="W478" s="207"/>
      <c r="X478" s="207"/>
      <c r="Y478" s="207"/>
      <c r="Z478" s="207"/>
      <c r="AA478" s="208"/>
      <c r="AB478" s="208"/>
      <c r="AC478" s="209"/>
      <c r="AD478" s="209"/>
      <c r="AE478" s="209"/>
      <c r="AF478" s="209"/>
      <c r="AG478" s="209"/>
      <c r="AH478" s="209"/>
      <c r="AI478" s="209"/>
      <c r="AJ478" s="209"/>
      <c r="AK478" s="207"/>
      <c r="AL478" s="207"/>
      <c r="AM478" s="207"/>
      <c r="AN478" s="207"/>
      <c r="AO478" s="207"/>
      <c r="AP478" s="207"/>
      <c r="AQ478" s="207"/>
      <c r="AR478" s="207"/>
      <c r="AS478" s="207"/>
      <c r="AT478" s="207"/>
      <c r="AU478" s="207"/>
      <c r="AV478" s="207"/>
      <c r="AW478" s="207"/>
      <c r="AX478" s="207"/>
      <c r="AY478" s="207"/>
      <c r="AZ478" s="207"/>
      <c r="BA478" s="207"/>
      <c r="BB478" s="207"/>
      <c r="BC478" s="207"/>
      <c r="BD478" s="207"/>
      <c r="BE478" s="207"/>
      <c r="BF478" s="207"/>
      <c r="BG478" s="207"/>
      <c r="BH478" s="207"/>
      <c r="BI478" s="207"/>
      <c r="BJ478" s="207"/>
      <c r="BK478" s="207"/>
      <c r="BL478" s="207"/>
      <c r="BM478" s="207"/>
      <c r="BN478" s="207"/>
      <c r="BO478" s="207"/>
      <c r="BP478" s="207"/>
      <c r="BQ478" s="207"/>
      <c r="BR478" s="207"/>
      <c r="BS478" s="207"/>
      <c r="BT478" s="207"/>
      <c r="BU478" s="211"/>
      <c r="BV478" s="207"/>
      <c r="BW478" s="207"/>
      <c r="BX478" s="207"/>
      <c r="BY478" s="207"/>
      <c r="BZ478" s="207"/>
      <c r="CA478" s="207"/>
      <c r="CB478" s="207"/>
      <c r="CC478" s="207"/>
      <c r="CD478" s="207"/>
      <c r="CE478" s="207"/>
      <c r="CF478" s="207"/>
      <c r="CG478" s="207"/>
      <c r="CH478" s="207"/>
      <c r="CI478" s="207"/>
      <c r="CJ478" s="207"/>
      <c r="CK478" s="207"/>
      <c r="CL478" s="207"/>
      <c r="CM478" s="207"/>
    </row>
    <row r="479" spans="1:91" ht="12" customHeight="1" x14ac:dyDescent="0.25">
      <c r="A479" s="206"/>
      <c r="B479" s="207"/>
      <c r="C479" s="207"/>
      <c r="D479" s="207"/>
      <c r="E479" s="207"/>
      <c r="F479" s="207"/>
      <c r="G479" s="207"/>
      <c r="H479" s="207"/>
      <c r="I479" s="207"/>
      <c r="J479" s="207"/>
      <c r="K479" s="207"/>
      <c r="L479" s="207"/>
      <c r="M479" s="207"/>
      <c r="N479" s="207"/>
      <c r="O479" s="207"/>
      <c r="P479" s="207"/>
      <c r="Q479" s="207"/>
      <c r="R479" s="207"/>
      <c r="S479" s="207"/>
      <c r="T479" s="207"/>
      <c r="U479" s="207"/>
      <c r="V479" s="207"/>
      <c r="W479" s="207"/>
      <c r="X479" s="207"/>
      <c r="Y479" s="207"/>
      <c r="Z479" s="207"/>
      <c r="AA479" s="208"/>
      <c r="AB479" s="208"/>
      <c r="AC479" s="209"/>
      <c r="AD479" s="209"/>
      <c r="AE479" s="209"/>
      <c r="AF479" s="209"/>
      <c r="AG479" s="209"/>
      <c r="AH479" s="209"/>
      <c r="AI479" s="209"/>
      <c r="AJ479" s="209"/>
      <c r="AK479" s="207"/>
      <c r="AL479" s="207"/>
      <c r="AM479" s="207"/>
      <c r="AN479" s="207"/>
      <c r="AO479" s="207"/>
      <c r="AP479" s="207"/>
      <c r="AQ479" s="207"/>
      <c r="AR479" s="207"/>
      <c r="AS479" s="207"/>
      <c r="AT479" s="207"/>
      <c r="AU479" s="207"/>
      <c r="AV479" s="207"/>
      <c r="AW479" s="207"/>
      <c r="AX479" s="207"/>
      <c r="AY479" s="207"/>
      <c r="AZ479" s="207"/>
      <c r="BA479" s="207"/>
      <c r="BB479" s="207"/>
      <c r="BC479" s="207"/>
      <c r="BD479" s="207"/>
      <c r="BE479" s="207"/>
      <c r="BF479" s="207"/>
      <c r="BG479" s="207"/>
      <c r="BH479" s="207"/>
      <c r="BI479" s="207"/>
      <c r="BJ479" s="207"/>
      <c r="BK479" s="207"/>
      <c r="BL479" s="207"/>
      <c r="BM479" s="207"/>
      <c r="BN479" s="207"/>
      <c r="BO479" s="207"/>
      <c r="BP479" s="207"/>
      <c r="BQ479" s="207"/>
      <c r="BR479" s="207"/>
      <c r="BS479" s="207"/>
      <c r="BT479" s="207"/>
      <c r="BU479" s="211"/>
      <c r="BV479" s="207"/>
      <c r="BW479" s="207"/>
      <c r="BX479" s="207"/>
      <c r="BY479" s="207"/>
      <c r="BZ479" s="207"/>
      <c r="CA479" s="207"/>
      <c r="CB479" s="207"/>
      <c r="CC479" s="207"/>
      <c r="CD479" s="207"/>
      <c r="CE479" s="207"/>
      <c r="CF479" s="207"/>
      <c r="CG479" s="207"/>
      <c r="CH479" s="207"/>
      <c r="CI479" s="207"/>
      <c r="CJ479" s="207"/>
      <c r="CK479" s="207"/>
      <c r="CL479" s="207"/>
      <c r="CM479" s="207"/>
    </row>
    <row r="480" spans="1:91" ht="12" customHeight="1" x14ac:dyDescent="0.25">
      <c r="A480" s="206"/>
      <c r="B480" s="207"/>
      <c r="C480" s="207"/>
      <c r="D480" s="207"/>
      <c r="E480" s="207"/>
      <c r="F480" s="207"/>
      <c r="G480" s="207"/>
      <c r="H480" s="207"/>
      <c r="I480" s="207"/>
      <c r="J480" s="207"/>
      <c r="K480" s="207"/>
      <c r="L480" s="207"/>
      <c r="M480" s="207"/>
      <c r="N480" s="207"/>
      <c r="O480" s="207"/>
      <c r="P480" s="207"/>
      <c r="Q480" s="207"/>
      <c r="R480" s="207"/>
      <c r="S480" s="207"/>
      <c r="T480" s="207"/>
      <c r="U480" s="207"/>
      <c r="V480" s="207"/>
      <c r="W480" s="207"/>
      <c r="X480" s="207"/>
      <c r="Y480" s="207"/>
      <c r="Z480" s="207"/>
      <c r="AA480" s="208"/>
      <c r="AB480" s="208"/>
      <c r="AC480" s="209"/>
      <c r="AD480" s="209"/>
      <c r="AE480" s="209"/>
      <c r="AF480" s="209"/>
      <c r="AG480" s="209"/>
      <c r="AH480" s="209"/>
      <c r="AI480" s="209"/>
      <c r="AJ480" s="209"/>
      <c r="AK480" s="207"/>
      <c r="AL480" s="207"/>
      <c r="AM480" s="207"/>
      <c r="AN480" s="207"/>
      <c r="AO480" s="207"/>
      <c r="AP480" s="207"/>
      <c r="AQ480" s="207"/>
      <c r="AR480" s="207"/>
      <c r="AS480" s="207"/>
      <c r="AT480" s="207"/>
      <c r="AU480" s="207"/>
      <c r="AV480" s="207"/>
      <c r="AW480" s="207"/>
      <c r="AX480" s="207"/>
      <c r="AY480" s="207"/>
      <c r="AZ480" s="207"/>
      <c r="BA480" s="207"/>
      <c r="BB480" s="207"/>
      <c r="BC480" s="207"/>
      <c r="BD480" s="207"/>
      <c r="BE480" s="207"/>
      <c r="BF480" s="207"/>
      <c r="BG480" s="207"/>
      <c r="BH480" s="207"/>
      <c r="BI480" s="207"/>
      <c r="BJ480" s="207"/>
      <c r="BK480" s="207"/>
      <c r="BL480" s="207"/>
      <c r="BM480" s="207"/>
      <c r="BN480" s="207"/>
      <c r="BO480" s="207"/>
      <c r="BP480" s="207"/>
      <c r="BQ480" s="207"/>
      <c r="BR480" s="207"/>
      <c r="BS480" s="207"/>
      <c r="BT480" s="207"/>
      <c r="BU480" s="211"/>
      <c r="BV480" s="207"/>
      <c r="BW480" s="207"/>
      <c r="BX480" s="207"/>
      <c r="BY480" s="207"/>
      <c r="BZ480" s="207"/>
      <c r="CA480" s="207"/>
      <c r="CB480" s="207"/>
      <c r="CC480" s="207"/>
      <c r="CD480" s="207"/>
      <c r="CE480" s="207"/>
      <c r="CF480" s="207"/>
      <c r="CG480" s="207"/>
      <c r="CH480" s="207"/>
      <c r="CI480" s="207"/>
      <c r="CJ480" s="207"/>
      <c r="CK480" s="207"/>
      <c r="CL480" s="207"/>
      <c r="CM480" s="207"/>
    </row>
    <row r="481" spans="1:91" ht="12" customHeight="1" x14ac:dyDescent="0.25">
      <c r="A481" s="206"/>
      <c r="B481" s="207"/>
      <c r="C481" s="207"/>
      <c r="D481" s="207"/>
      <c r="E481" s="207"/>
      <c r="F481" s="207"/>
      <c r="G481" s="207"/>
      <c r="H481" s="207"/>
      <c r="I481" s="207"/>
      <c r="J481" s="207"/>
      <c r="K481" s="207"/>
      <c r="L481" s="207"/>
      <c r="M481" s="207"/>
      <c r="N481" s="207"/>
      <c r="O481" s="207"/>
      <c r="P481" s="207"/>
      <c r="Q481" s="207"/>
      <c r="R481" s="207"/>
      <c r="S481" s="207"/>
      <c r="T481" s="207"/>
      <c r="U481" s="207"/>
      <c r="V481" s="207"/>
      <c r="W481" s="207"/>
      <c r="X481" s="207"/>
      <c r="Y481" s="207"/>
      <c r="Z481" s="207"/>
      <c r="AA481" s="208"/>
      <c r="AB481" s="208"/>
      <c r="AC481" s="209"/>
      <c r="AD481" s="209"/>
      <c r="AE481" s="209"/>
      <c r="AF481" s="209"/>
      <c r="AG481" s="209"/>
      <c r="AH481" s="209"/>
      <c r="AI481" s="209"/>
      <c r="AJ481" s="209"/>
      <c r="AK481" s="207"/>
      <c r="AL481" s="207"/>
      <c r="AM481" s="207"/>
      <c r="AN481" s="207"/>
      <c r="AO481" s="207"/>
      <c r="AP481" s="207"/>
      <c r="AQ481" s="207"/>
      <c r="AR481" s="207"/>
      <c r="AS481" s="207"/>
      <c r="AT481" s="207"/>
      <c r="AU481" s="207"/>
      <c r="AV481" s="207"/>
      <c r="AW481" s="207"/>
      <c r="AX481" s="207"/>
      <c r="AY481" s="207"/>
      <c r="AZ481" s="207"/>
      <c r="BA481" s="207"/>
      <c r="BB481" s="207"/>
      <c r="BC481" s="207"/>
      <c r="BD481" s="207"/>
      <c r="BE481" s="207"/>
      <c r="BF481" s="207"/>
      <c r="BG481" s="207"/>
      <c r="BH481" s="207"/>
      <c r="BI481" s="207"/>
      <c r="BJ481" s="207"/>
      <c r="BK481" s="207"/>
      <c r="BL481" s="207"/>
      <c r="BM481" s="207"/>
      <c r="BN481" s="207"/>
      <c r="BO481" s="207"/>
      <c r="BP481" s="207"/>
      <c r="BQ481" s="207"/>
      <c r="BR481" s="207"/>
      <c r="BS481" s="207"/>
      <c r="BT481" s="207"/>
      <c r="BU481" s="211"/>
      <c r="BV481" s="207"/>
      <c r="BW481" s="207"/>
      <c r="BX481" s="207"/>
      <c r="BY481" s="207"/>
      <c r="BZ481" s="207"/>
      <c r="CA481" s="207"/>
      <c r="CB481" s="207"/>
      <c r="CC481" s="207"/>
      <c r="CD481" s="207"/>
      <c r="CE481" s="207"/>
      <c r="CF481" s="207"/>
      <c r="CG481" s="207"/>
      <c r="CH481" s="207"/>
      <c r="CI481" s="207"/>
      <c r="CJ481" s="207"/>
      <c r="CK481" s="207"/>
      <c r="CL481" s="207"/>
      <c r="CM481" s="207"/>
    </row>
    <row r="482" spans="1:91" ht="12" customHeight="1" x14ac:dyDescent="0.25">
      <c r="A482" s="206"/>
      <c r="B482" s="207"/>
      <c r="C482" s="207"/>
      <c r="D482" s="207"/>
      <c r="E482" s="207"/>
      <c r="F482" s="207"/>
      <c r="G482" s="207"/>
      <c r="H482" s="207"/>
      <c r="I482" s="207"/>
      <c r="J482" s="207"/>
      <c r="K482" s="207"/>
      <c r="L482" s="207"/>
      <c r="M482" s="207"/>
      <c r="N482" s="207"/>
      <c r="O482" s="207"/>
      <c r="P482" s="207"/>
      <c r="Q482" s="207"/>
      <c r="R482" s="207"/>
      <c r="S482" s="207"/>
      <c r="T482" s="207"/>
      <c r="U482" s="207"/>
      <c r="V482" s="207"/>
      <c r="W482" s="207"/>
      <c r="X482" s="207"/>
      <c r="Y482" s="207"/>
      <c r="Z482" s="207"/>
      <c r="AA482" s="208"/>
      <c r="AB482" s="208"/>
      <c r="AC482" s="209"/>
      <c r="AD482" s="209"/>
      <c r="AE482" s="209"/>
      <c r="AF482" s="209"/>
      <c r="AG482" s="209"/>
      <c r="AH482" s="209"/>
      <c r="AI482" s="209"/>
      <c r="AJ482" s="209"/>
      <c r="AK482" s="207"/>
      <c r="AL482" s="207"/>
      <c r="AM482" s="207"/>
      <c r="AN482" s="207"/>
      <c r="AO482" s="207"/>
      <c r="AP482" s="207"/>
      <c r="AQ482" s="207"/>
      <c r="AR482" s="207"/>
      <c r="AS482" s="207"/>
      <c r="AT482" s="207"/>
      <c r="AU482" s="207"/>
      <c r="AV482" s="207"/>
      <c r="AW482" s="207"/>
      <c r="AX482" s="207"/>
      <c r="AY482" s="207"/>
      <c r="AZ482" s="207"/>
      <c r="BA482" s="207"/>
      <c r="BB482" s="207"/>
      <c r="BC482" s="207"/>
      <c r="BD482" s="207"/>
      <c r="BE482" s="207"/>
      <c r="BF482" s="207"/>
      <c r="BG482" s="207"/>
      <c r="BH482" s="207"/>
      <c r="BI482" s="207"/>
      <c r="BJ482" s="207"/>
      <c r="BK482" s="207"/>
      <c r="BL482" s="207"/>
      <c r="BM482" s="207"/>
      <c r="BN482" s="207"/>
      <c r="BO482" s="207"/>
      <c r="BP482" s="207"/>
      <c r="BQ482" s="207"/>
      <c r="BR482" s="207"/>
      <c r="BS482" s="207"/>
      <c r="BT482" s="207"/>
      <c r="BU482" s="211"/>
      <c r="BV482" s="207"/>
      <c r="BW482" s="207"/>
      <c r="BX482" s="207"/>
      <c r="BY482" s="207"/>
      <c r="BZ482" s="207"/>
      <c r="CA482" s="207"/>
      <c r="CB482" s="207"/>
      <c r="CC482" s="207"/>
      <c r="CD482" s="207"/>
      <c r="CE482" s="207"/>
      <c r="CF482" s="207"/>
      <c r="CG482" s="207"/>
      <c r="CH482" s="207"/>
      <c r="CI482" s="207"/>
      <c r="CJ482" s="207"/>
      <c r="CK482" s="207"/>
      <c r="CL482" s="207"/>
      <c r="CM482" s="207"/>
    </row>
    <row r="483" spans="1:91" ht="12" customHeight="1" x14ac:dyDescent="0.25">
      <c r="A483" s="206"/>
      <c r="B483" s="207"/>
      <c r="C483" s="207"/>
      <c r="D483" s="207"/>
      <c r="E483" s="207"/>
      <c r="F483" s="207"/>
      <c r="G483" s="207"/>
      <c r="H483" s="207"/>
      <c r="I483" s="207"/>
      <c r="J483" s="207"/>
      <c r="K483" s="207"/>
      <c r="L483" s="207"/>
      <c r="M483" s="207"/>
      <c r="N483" s="207"/>
      <c r="O483" s="207"/>
      <c r="P483" s="207"/>
      <c r="Q483" s="207"/>
      <c r="R483" s="207"/>
      <c r="S483" s="207"/>
      <c r="T483" s="207"/>
      <c r="U483" s="207"/>
      <c r="V483" s="207"/>
      <c r="W483" s="207"/>
      <c r="X483" s="207"/>
      <c r="Y483" s="207"/>
      <c r="Z483" s="207"/>
      <c r="AA483" s="208"/>
      <c r="AB483" s="208"/>
      <c r="AC483" s="209"/>
      <c r="AD483" s="209"/>
      <c r="AE483" s="209"/>
      <c r="AF483" s="209"/>
      <c r="AG483" s="209"/>
      <c r="AH483" s="209"/>
      <c r="AI483" s="209"/>
      <c r="AJ483" s="209"/>
      <c r="AK483" s="207"/>
      <c r="AL483" s="207"/>
      <c r="AM483" s="207"/>
      <c r="AN483" s="207"/>
      <c r="AO483" s="207"/>
      <c r="AP483" s="207"/>
      <c r="AQ483" s="207"/>
      <c r="AR483" s="207"/>
      <c r="AS483" s="207"/>
      <c r="AT483" s="207"/>
      <c r="AU483" s="207"/>
      <c r="AV483" s="207"/>
      <c r="AW483" s="207"/>
      <c r="AX483" s="207"/>
      <c r="AY483" s="207"/>
      <c r="AZ483" s="207"/>
      <c r="BA483" s="207"/>
      <c r="BB483" s="207"/>
      <c r="BC483" s="207"/>
      <c r="BD483" s="207"/>
      <c r="BE483" s="207"/>
      <c r="BF483" s="207"/>
      <c r="BG483" s="207"/>
      <c r="BH483" s="207"/>
      <c r="BI483" s="207"/>
      <c r="BJ483" s="207"/>
      <c r="BK483" s="207"/>
      <c r="BL483" s="207"/>
      <c r="BM483" s="207"/>
      <c r="BN483" s="207"/>
      <c r="BO483" s="207"/>
      <c r="BP483" s="207"/>
      <c r="BQ483" s="207"/>
      <c r="BR483" s="207"/>
      <c r="BS483" s="207"/>
      <c r="BT483" s="207"/>
      <c r="BU483" s="211"/>
      <c r="BV483" s="207"/>
      <c r="BW483" s="207"/>
      <c r="BX483" s="207"/>
      <c r="BY483" s="207"/>
      <c r="BZ483" s="207"/>
      <c r="CA483" s="207"/>
      <c r="CB483" s="207"/>
      <c r="CC483" s="207"/>
      <c r="CD483" s="207"/>
      <c r="CE483" s="207"/>
      <c r="CF483" s="207"/>
      <c r="CG483" s="207"/>
      <c r="CH483" s="207"/>
      <c r="CI483" s="207"/>
      <c r="CJ483" s="207"/>
      <c r="CK483" s="207"/>
      <c r="CL483" s="207"/>
      <c r="CM483" s="207"/>
    </row>
    <row r="484" spans="1:91" ht="12" customHeight="1" x14ac:dyDescent="0.25">
      <c r="A484" s="206"/>
      <c r="B484" s="207"/>
      <c r="C484" s="207"/>
      <c r="D484" s="207"/>
      <c r="E484" s="207"/>
      <c r="F484" s="207"/>
      <c r="G484" s="207"/>
      <c r="H484" s="207"/>
      <c r="I484" s="207"/>
      <c r="J484" s="207"/>
      <c r="K484" s="207"/>
      <c r="L484" s="207"/>
      <c r="M484" s="207"/>
      <c r="N484" s="207"/>
      <c r="O484" s="207"/>
      <c r="P484" s="207"/>
      <c r="Q484" s="207"/>
      <c r="R484" s="207"/>
      <c r="S484" s="207"/>
      <c r="T484" s="207"/>
      <c r="U484" s="207"/>
      <c r="V484" s="207"/>
      <c r="W484" s="207"/>
      <c r="X484" s="207"/>
      <c r="Y484" s="207"/>
      <c r="Z484" s="207"/>
      <c r="AA484" s="208"/>
      <c r="AB484" s="208"/>
      <c r="AC484" s="209"/>
      <c r="AD484" s="209"/>
      <c r="AE484" s="209"/>
      <c r="AF484" s="209"/>
      <c r="AG484" s="209"/>
      <c r="AH484" s="209"/>
      <c r="AI484" s="209"/>
      <c r="AJ484" s="209"/>
      <c r="AK484" s="207"/>
      <c r="AL484" s="207"/>
      <c r="AM484" s="207"/>
      <c r="AN484" s="207"/>
      <c r="AO484" s="207"/>
      <c r="AP484" s="207"/>
      <c r="AQ484" s="207"/>
      <c r="AR484" s="207"/>
      <c r="AS484" s="207"/>
      <c r="AT484" s="207"/>
      <c r="AU484" s="207"/>
      <c r="AV484" s="207"/>
      <c r="AW484" s="207"/>
      <c r="AX484" s="207"/>
      <c r="AY484" s="207"/>
      <c r="AZ484" s="207"/>
      <c r="BA484" s="207"/>
      <c r="BB484" s="207"/>
      <c r="BC484" s="207"/>
      <c r="BD484" s="207"/>
      <c r="BE484" s="207"/>
      <c r="BF484" s="207"/>
      <c r="BG484" s="207"/>
      <c r="BH484" s="207"/>
      <c r="BI484" s="207"/>
      <c r="BJ484" s="207"/>
      <c r="BK484" s="207"/>
      <c r="BL484" s="207"/>
      <c r="BM484" s="207"/>
      <c r="BN484" s="207"/>
      <c r="BO484" s="207"/>
      <c r="BP484" s="207"/>
      <c r="BQ484" s="207"/>
      <c r="BR484" s="207"/>
      <c r="BS484" s="207"/>
      <c r="BT484" s="207"/>
      <c r="BU484" s="211"/>
      <c r="BV484" s="207"/>
      <c r="BW484" s="207"/>
      <c r="BX484" s="207"/>
      <c r="BY484" s="207"/>
      <c r="BZ484" s="207"/>
      <c r="CA484" s="207"/>
      <c r="CB484" s="207"/>
      <c r="CC484" s="207"/>
      <c r="CD484" s="207"/>
      <c r="CE484" s="207"/>
      <c r="CF484" s="207"/>
      <c r="CG484" s="207"/>
      <c r="CH484" s="207"/>
      <c r="CI484" s="207"/>
      <c r="CJ484" s="207"/>
      <c r="CK484" s="207"/>
      <c r="CL484" s="207"/>
      <c r="CM484" s="207"/>
    </row>
    <row r="485" spans="1:91" ht="12" customHeight="1" x14ac:dyDescent="0.25">
      <c r="A485" s="206"/>
      <c r="B485" s="207"/>
      <c r="C485" s="207"/>
      <c r="D485" s="207"/>
      <c r="E485" s="207"/>
      <c r="F485" s="207"/>
      <c r="G485" s="207"/>
      <c r="H485" s="207"/>
      <c r="I485" s="207"/>
      <c r="J485" s="207"/>
      <c r="K485" s="207"/>
      <c r="L485" s="207"/>
      <c r="M485" s="207"/>
      <c r="N485" s="207"/>
      <c r="O485" s="207"/>
      <c r="P485" s="207"/>
      <c r="Q485" s="207"/>
      <c r="R485" s="207"/>
      <c r="S485" s="207"/>
      <c r="T485" s="207"/>
      <c r="U485" s="207"/>
      <c r="V485" s="207"/>
      <c r="W485" s="207"/>
      <c r="X485" s="207"/>
      <c r="Y485" s="207"/>
      <c r="Z485" s="207"/>
      <c r="AA485" s="208"/>
      <c r="AB485" s="208"/>
      <c r="AC485" s="209"/>
      <c r="AD485" s="209"/>
      <c r="AE485" s="209"/>
      <c r="AF485" s="209"/>
      <c r="AG485" s="209"/>
      <c r="AH485" s="209"/>
      <c r="AI485" s="209"/>
      <c r="AJ485" s="209"/>
      <c r="AK485" s="207"/>
      <c r="AL485" s="207"/>
      <c r="AM485" s="207"/>
      <c r="AN485" s="207"/>
      <c r="AO485" s="207"/>
      <c r="AP485" s="207"/>
      <c r="AQ485" s="207"/>
      <c r="AR485" s="207"/>
      <c r="AS485" s="207"/>
      <c r="AT485" s="207"/>
      <c r="AU485" s="207"/>
      <c r="AV485" s="207"/>
      <c r="AW485" s="207"/>
      <c r="AX485" s="207"/>
      <c r="AY485" s="207"/>
      <c r="AZ485" s="207"/>
      <c r="BA485" s="207"/>
      <c r="BB485" s="207"/>
      <c r="BC485" s="207"/>
      <c r="BD485" s="207"/>
      <c r="BE485" s="207"/>
      <c r="BF485" s="207"/>
      <c r="BG485" s="207"/>
      <c r="BH485" s="207"/>
      <c r="BI485" s="207"/>
      <c r="BJ485" s="207"/>
      <c r="BK485" s="207"/>
      <c r="BL485" s="207"/>
      <c r="BM485" s="207"/>
      <c r="BN485" s="207"/>
      <c r="BO485" s="207"/>
      <c r="BP485" s="207"/>
      <c r="BQ485" s="207"/>
      <c r="BR485" s="207"/>
      <c r="BS485" s="207"/>
      <c r="BT485" s="207"/>
      <c r="BU485" s="211"/>
      <c r="BV485" s="207"/>
      <c r="BW485" s="207"/>
      <c r="BX485" s="207"/>
      <c r="BY485" s="207"/>
      <c r="BZ485" s="207"/>
      <c r="CA485" s="207"/>
      <c r="CB485" s="207"/>
      <c r="CC485" s="207"/>
      <c r="CD485" s="207"/>
      <c r="CE485" s="207"/>
      <c r="CF485" s="207"/>
      <c r="CG485" s="207"/>
      <c r="CH485" s="207"/>
      <c r="CI485" s="207"/>
      <c r="CJ485" s="207"/>
      <c r="CK485" s="207"/>
      <c r="CL485" s="207"/>
      <c r="CM485" s="207"/>
    </row>
    <row r="486" spans="1:91" ht="12" customHeight="1" x14ac:dyDescent="0.25">
      <c r="A486" s="206"/>
      <c r="B486" s="207"/>
      <c r="C486" s="207"/>
      <c r="D486" s="207"/>
      <c r="E486" s="207"/>
      <c r="F486" s="207"/>
      <c r="G486" s="207"/>
      <c r="H486" s="207"/>
      <c r="I486" s="207"/>
      <c r="J486" s="207"/>
      <c r="K486" s="207"/>
      <c r="L486" s="207"/>
      <c r="M486" s="207"/>
      <c r="N486" s="207"/>
      <c r="O486" s="207"/>
      <c r="P486" s="207"/>
      <c r="Q486" s="207"/>
      <c r="R486" s="207"/>
      <c r="S486" s="207"/>
      <c r="T486" s="207"/>
      <c r="U486" s="207"/>
      <c r="V486" s="207"/>
      <c r="W486" s="207"/>
      <c r="X486" s="207"/>
      <c r="Y486" s="207"/>
      <c r="Z486" s="207"/>
      <c r="AA486" s="208"/>
      <c r="AB486" s="208"/>
      <c r="AC486" s="209"/>
      <c r="AD486" s="209"/>
      <c r="AE486" s="209"/>
      <c r="AF486" s="209"/>
      <c r="AG486" s="209"/>
      <c r="AH486" s="209"/>
      <c r="AI486" s="209"/>
      <c r="AJ486" s="209"/>
      <c r="AK486" s="207"/>
      <c r="AL486" s="207"/>
      <c r="AM486" s="207"/>
      <c r="AN486" s="207"/>
      <c r="AO486" s="207"/>
      <c r="AP486" s="207"/>
      <c r="AQ486" s="207"/>
      <c r="AR486" s="207"/>
      <c r="AS486" s="207"/>
      <c r="AT486" s="207"/>
      <c r="AU486" s="207"/>
      <c r="AV486" s="207"/>
      <c r="AW486" s="207"/>
      <c r="AX486" s="207"/>
      <c r="AY486" s="207"/>
      <c r="AZ486" s="207"/>
      <c r="BA486" s="207"/>
      <c r="BB486" s="207"/>
      <c r="BC486" s="207"/>
      <c r="BD486" s="207"/>
      <c r="BE486" s="207"/>
      <c r="BF486" s="207"/>
      <c r="BG486" s="207"/>
      <c r="BH486" s="207"/>
      <c r="BI486" s="207"/>
      <c r="BJ486" s="207"/>
      <c r="BK486" s="207"/>
      <c r="BL486" s="207"/>
      <c r="BM486" s="207"/>
      <c r="BN486" s="207"/>
      <c r="BO486" s="207"/>
      <c r="BP486" s="207"/>
      <c r="BQ486" s="207"/>
      <c r="BR486" s="207"/>
      <c r="BS486" s="207"/>
      <c r="BT486" s="207"/>
      <c r="BU486" s="211"/>
      <c r="BV486" s="207"/>
      <c r="BW486" s="207"/>
      <c r="BX486" s="207"/>
      <c r="BY486" s="207"/>
      <c r="BZ486" s="207"/>
      <c r="CA486" s="207"/>
      <c r="CB486" s="207"/>
      <c r="CC486" s="207"/>
      <c r="CD486" s="207"/>
      <c r="CE486" s="207"/>
      <c r="CF486" s="207"/>
      <c r="CG486" s="207"/>
      <c r="CH486" s="207"/>
      <c r="CI486" s="207"/>
      <c r="CJ486" s="207"/>
      <c r="CK486" s="207"/>
      <c r="CL486" s="207"/>
      <c r="CM486" s="207"/>
    </row>
    <row r="487" spans="1:91" ht="12" customHeight="1" x14ac:dyDescent="0.25">
      <c r="A487" s="206"/>
      <c r="B487" s="207"/>
      <c r="C487" s="207"/>
      <c r="D487" s="207"/>
      <c r="E487" s="207"/>
      <c r="F487" s="207"/>
      <c r="G487" s="207"/>
      <c r="H487" s="207"/>
      <c r="I487" s="207"/>
      <c r="J487" s="207"/>
      <c r="K487" s="207"/>
      <c r="L487" s="207"/>
      <c r="M487" s="207"/>
      <c r="N487" s="207"/>
      <c r="O487" s="207"/>
      <c r="P487" s="207"/>
      <c r="Q487" s="207"/>
      <c r="R487" s="207"/>
      <c r="S487" s="207"/>
      <c r="T487" s="207"/>
      <c r="U487" s="207"/>
      <c r="V487" s="207"/>
      <c r="W487" s="207"/>
      <c r="X487" s="207"/>
      <c r="Y487" s="207"/>
      <c r="Z487" s="207"/>
      <c r="AA487" s="208"/>
      <c r="AB487" s="208"/>
      <c r="AC487" s="209"/>
      <c r="AD487" s="209"/>
      <c r="AE487" s="209"/>
      <c r="AF487" s="209"/>
      <c r="AG487" s="209"/>
      <c r="AH487" s="209"/>
      <c r="AI487" s="209"/>
      <c r="AJ487" s="209"/>
      <c r="AK487" s="207"/>
      <c r="AL487" s="207"/>
      <c r="AM487" s="207"/>
      <c r="AN487" s="207"/>
      <c r="AO487" s="207"/>
      <c r="AP487" s="207"/>
      <c r="AQ487" s="207"/>
      <c r="AR487" s="207"/>
      <c r="AS487" s="207"/>
      <c r="AT487" s="207"/>
      <c r="AU487" s="207"/>
      <c r="AV487" s="207"/>
      <c r="AW487" s="207"/>
      <c r="AX487" s="207"/>
      <c r="AY487" s="207"/>
      <c r="AZ487" s="207"/>
      <c r="BA487" s="207"/>
      <c r="BB487" s="207"/>
      <c r="BC487" s="207"/>
      <c r="BD487" s="207"/>
      <c r="BE487" s="207"/>
      <c r="BF487" s="207"/>
      <c r="BG487" s="207"/>
      <c r="BH487" s="207"/>
      <c r="BI487" s="207"/>
      <c r="BJ487" s="207"/>
      <c r="BK487" s="207"/>
      <c r="BL487" s="207"/>
      <c r="BM487" s="207"/>
      <c r="BN487" s="207"/>
      <c r="BO487" s="207"/>
      <c r="BP487" s="207"/>
      <c r="BQ487" s="207"/>
      <c r="BR487" s="207"/>
      <c r="BS487" s="207"/>
      <c r="BT487" s="207"/>
      <c r="BU487" s="211"/>
      <c r="BV487" s="207"/>
      <c r="BW487" s="207"/>
      <c r="BX487" s="207"/>
      <c r="BY487" s="207"/>
      <c r="BZ487" s="207"/>
      <c r="CA487" s="207"/>
      <c r="CB487" s="207"/>
      <c r="CC487" s="207"/>
      <c r="CD487" s="207"/>
      <c r="CE487" s="207"/>
      <c r="CF487" s="207"/>
      <c r="CG487" s="207"/>
      <c r="CH487" s="207"/>
      <c r="CI487" s="207"/>
      <c r="CJ487" s="207"/>
      <c r="CK487" s="207"/>
      <c r="CL487" s="207"/>
      <c r="CM487" s="207"/>
    </row>
    <row r="488" spans="1:91" ht="12" customHeight="1" x14ac:dyDescent="0.25">
      <c r="A488" s="206"/>
      <c r="B488" s="207"/>
      <c r="C488" s="207"/>
      <c r="D488" s="207"/>
      <c r="E488" s="207"/>
      <c r="F488" s="207"/>
      <c r="G488" s="207"/>
      <c r="H488" s="207"/>
      <c r="I488" s="207"/>
      <c r="J488" s="207"/>
      <c r="K488" s="207"/>
      <c r="L488" s="207"/>
      <c r="M488" s="207"/>
      <c r="N488" s="207"/>
      <c r="O488" s="207"/>
      <c r="P488" s="207"/>
      <c r="Q488" s="207"/>
      <c r="R488" s="207"/>
      <c r="S488" s="207"/>
      <c r="T488" s="207"/>
      <c r="U488" s="207"/>
      <c r="V488" s="207"/>
      <c r="W488" s="207"/>
      <c r="X488" s="207"/>
      <c r="Y488" s="207"/>
      <c r="Z488" s="207"/>
      <c r="AA488" s="208"/>
      <c r="AB488" s="208"/>
      <c r="AC488" s="209"/>
      <c r="AD488" s="209"/>
      <c r="AE488" s="209"/>
      <c r="AF488" s="209"/>
      <c r="AG488" s="209"/>
      <c r="AH488" s="209"/>
      <c r="AI488" s="209"/>
      <c r="AJ488" s="209"/>
      <c r="AK488" s="207"/>
      <c r="AL488" s="207"/>
      <c r="AM488" s="207"/>
      <c r="AN488" s="207"/>
      <c r="AO488" s="207"/>
      <c r="AP488" s="207"/>
      <c r="AQ488" s="207"/>
      <c r="AR488" s="207"/>
      <c r="AS488" s="207"/>
      <c r="AT488" s="207"/>
      <c r="AU488" s="207"/>
      <c r="AV488" s="207"/>
      <c r="AW488" s="207"/>
      <c r="AX488" s="207"/>
      <c r="AY488" s="207"/>
      <c r="AZ488" s="207"/>
      <c r="BA488" s="207"/>
      <c r="BB488" s="207"/>
      <c r="BC488" s="207"/>
      <c r="BD488" s="207"/>
      <c r="BE488" s="207"/>
      <c r="BF488" s="207"/>
      <c r="BG488" s="207"/>
      <c r="BH488" s="207"/>
      <c r="BI488" s="207"/>
      <c r="BJ488" s="207"/>
      <c r="BK488" s="207"/>
      <c r="BL488" s="207"/>
      <c r="BM488" s="207"/>
      <c r="BN488" s="207"/>
      <c r="BO488" s="207"/>
      <c r="BP488" s="207"/>
      <c r="BQ488" s="207"/>
      <c r="BR488" s="207"/>
      <c r="BS488" s="207"/>
      <c r="BT488" s="207"/>
      <c r="BU488" s="211"/>
      <c r="BV488" s="207"/>
      <c r="BW488" s="207"/>
      <c r="BX488" s="207"/>
      <c r="BY488" s="207"/>
      <c r="BZ488" s="207"/>
      <c r="CA488" s="207"/>
      <c r="CB488" s="207"/>
      <c r="CC488" s="207"/>
      <c r="CD488" s="207"/>
      <c r="CE488" s="207"/>
      <c r="CF488" s="207"/>
      <c r="CG488" s="207"/>
      <c r="CH488" s="207"/>
      <c r="CI488" s="207"/>
      <c r="CJ488" s="207"/>
      <c r="CK488" s="207"/>
      <c r="CL488" s="207"/>
      <c r="CM488" s="207"/>
    </row>
    <row r="489" spans="1:91" ht="12" customHeight="1" x14ac:dyDescent="0.25">
      <c r="A489" s="206"/>
      <c r="B489" s="207"/>
      <c r="C489" s="207"/>
      <c r="D489" s="207"/>
      <c r="E489" s="207"/>
      <c r="F489" s="207"/>
      <c r="G489" s="207"/>
      <c r="H489" s="207"/>
      <c r="I489" s="207"/>
      <c r="J489" s="207"/>
      <c r="K489" s="207"/>
      <c r="L489" s="207"/>
      <c r="M489" s="207"/>
      <c r="N489" s="207"/>
      <c r="O489" s="207"/>
      <c r="P489" s="207"/>
      <c r="Q489" s="207"/>
      <c r="R489" s="207"/>
      <c r="S489" s="207"/>
      <c r="T489" s="207"/>
      <c r="U489" s="207"/>
      <c r="V489" s="207"/>
      <c r="W489" s="207"/>
      <c r="X489" s="207"/>
      <c r="Y489" s="207"/>
      <c r="Z489" s="207"/>
      <c r="AA489" s="208"/>
      <c r="AB489" s="208"/>
      <c r="AC489" s="209"/>
      <c r="AD489" s="209"/>
      <c r="AE489" s="209"/>
      <c r="AF489" s="209"/>
      <c r="AG489" s="209"/>
      <c r="AH489" s="209"/>
      <c r="AI489" s="209"/>
      <c r="AJ489" s="209"/>
      <c r="AK489" s="207"/>
      <c r="AL489" s="207"/>
      <c r="AM489" s="207"/>
      <c r="AN489" s="207"/>
      <c r="AO489" s="207"/>
      <c r="AP489" s="207"/>
      <c r="AQ489" s="207"/>
      <c r="AR489" s="207"/>
      <c r="AS489" s="207"/>
      <c r="AT489" s="207"/>
      <c r="AU489" s="207"/>
      <c r="AV489" s="207"/>
      <c r="AW489" s="207"/>
      <c r="AX489" s="207"/>
      <c r="AY489" s="207"/>
      <c r="AZ489" s="207"/>
      <c r="BA489" s="207"/>
      <c r="BB489" s="207"/>
      <c r="BC489" s="207"/>
      <c r="BD489" s="207"/>
      <c r="BE489" s="207"/>
      <c r="BF489" s="207"/>
      <c r="BG489" s="207"/>
      <c r="BH489" s="207"/>
      <c r="BI489" s="207"/>
      <c r="BJ489" s="207"/>
      <c r="BK489" s="207"/>
      <c r="BL489" s="207"/>
      <c r="BM489" s="207"/>
      <c r="BN489" s="207"/>
      <c r="BO489" s="207"/>
      <c r="BP489" s="207"/>
      <c r="BQ489" s="207"/>
      <c r="BR489" s="207"/>
      <c r="BS489" s="207"/>
      <c r="BT489" s="207"/>
      <c r="BU489" s="211"/>
      <c r="BV489" s="207"/>
      <c r="BW489" s="207"/>
      <c r="BX489" s="207"/>
      <c r="BY489" s="207"/>
      <c r="BZ489" s="207"/>
      <c r="CA489" s="207"/>
      <c r="CB489" s="207"/>
      <c r="CC489" s="207"/>
      <c r="CD489" s="207"/>
      <c r="CE489" s="207"/>
      <c r="CF489" s="207"/>
      <c r="CG489" s="207"/>
      <c r="CH489" s="207"/>
      <c r="CI489" s="207"/>
      <c r="CJ489" s="207"/>
      <c r="CK489" s="207"/>
      <c r="CL489" s="207"/>
      <c r="CM489" s="207"/>
    </row>
    <row r="490" spans="1:91" ht="12" customHeight="1" x14ac:dyDescent="0.25">
      <c r="A490" s="206"/>
      <c r="B490" s="207"/>
      <c r="C490" s="207"/>
      <c r="D490" s="207"/>
      <c r="E490" s="207"/>
      <c r="F490" s="207"/>
      <c r="G490" s="207"/>
      <c r="H490" s="207"/>
      <c r="I490" s="207"/>
      <c r="J490" s="207"/>
      <c r="K490" s="207"/>
      <c r="L490" s="207"/>
      <c r="M490" s="207"/>
      <c r="N490" s="207"/>
      <c r="O490" s="207"/>
      <c r="P490" s="207"/>
      <c r="Q490" s="207"/>
      <c r="R490" s="207"/>
      <c r="S490" s="207"/>
      <c r="T490" s="207"/>
      <c r="U490" s="207"/>
      <c r="V490" s="207"/>
      <c r="W490" s="207"/>
      <c r="X490" s="207"/>
      <c r="Y490" s="207"/>
      <c r="Z490" s="207"/>
      <c r="AA490" s="208"/>
      <c r="AB490" s="208"/>
      <c r="AC490" s="209"/>
      <c r="AD490" s="209"/>
      <c r="AE490" s="209"/>
      <c r="AF490" s="209"/>
      <c r="AG490" s="209"/>
      <c r="AH490" s="209"/>
      <c r="AI490" s="209"/>
      <c r="AJ490" s="209"/>
      <c r="AK490" s="207"/>
      <c r="AL490" s="207"/>
      <c r="AM490" s="207"/>
      <c r="AN490" s="207"/>
      <c r="AO490" s="207"/>
      <c r="AP490" s="207"/>
      <c r="AQ490" s="207"/>
      <c r="AR490" s="207"/>
      <c r="AS490" s="207"/>
      <c r="AT490" s="207"/>
      <c r="AU490" s="207"/>
      <c r="AV490" s="207"/>
      <c r="AW490" s="207"/>
      <c r="AX490" s="207"/>
      <c r="AY490" s="207"/>
      <c r="AZ490" s="207"/>
      <c r="BA490" s="207"/>
      <c r="BB490" s="207"/>
      <c r="BC490" s="207"/>
      <c r="BD490" s="207"/>
      <c r="BE490" s="207"/>
      <c r="BF490" s="207"/>
      <c r="BG490" s="207"/>
      <c r="BH490" s="207"/>
      <c r="BI490" s="207"/>
      <c r="BJ490" s="207"/>
      <c r="BK490" s="207"/>
      <c r="BL490" s="207"/>
      <c r="BM490" s="207"/>
      <c r="BN490" s="207"/>
      <c r="BO490" s="207"/>
      <c r="BP490" s="207"/>
      <c r="BQ490" s="207"/>
      <c r="BR490" s="207"/>
      <c r="BS490" s="207"/>
      <c r="BT490" s="207"/>
      <c r="BU490" s="211"/>
      <c r="BV490" s="207"/>
      <c r="BW490" s="207"/>
      <c r="BX490" s="207"/>
      <c r="BY490" s="207"/>
      <c r="BZ490" s="207"/>
      <c r="CA490" s="207"/>
      <c r="CB490" s="207"/>
      <c r="CC490" s="207"/>
      <c r="CD490" s="207"/>
      <c r="CE490" s="207"/>
      <c r="CF490" s="207"/>
      <c r="CG490" s="207"/>
      <c r="CH490" s="207"/>
      <c r="CI490" s="207"/>
      <c r="CJ490" s="207"/>
      <c r="CK490" s="207"/>
      <c r="CL490" s="207"/>
      <c r="CM490" s="207"/>
    </row>
    <row r="491" spans="1:91" ht="12" customHeight="1" x14ac:dyDescent="0.25">
      <c r="A491" s="206"/>
      <c r="B491" s="207"/>
      <c r="C491" s="207"/>
      <c r="D491" s="207"/>
      <c r="E491" s="207"/>
      <c r="F491" s="207"/>
      <c r="G491" s="207"/>
      <c r="H491" s="207"/>
      <c r="I491" s="207"/>
      <c r="J491" s="207"/>
      <c r="K491" s="207"/>
      <c r="L491" s="207"/>
      <c r="M491" s="207"/>
      <c r="N491" s="207"/>
      <c r="O491" s="207"/>
      <c r="P491" s="207"/>
      <c r="Q491" s="207"/>
      <c r="R491" s="207"/>
      <c r="S491" s="207"/>
      <c r="T491" s="207"/>
      <c r="U491" s="207"/>
      <c r="V491" s="207"/>
      <c r="W491" s="207"/>
      <c r="X491" s="207"/>
      <c r="Y491" s="207"/>
      <c r="Z491" s="207"/>
      <c r="AA491" s="208"/>
      <c r="AB491" s="208"/>
      <c r="AC491" s="209"/>
      <c r="AD491" s="209"/>
      <c r="AE491" s="209"/>
      <c r="AF491" s="209"/>
      <c r="AG491" s="209"/>
      <c r="AH491" s="209"/>
      <c r="AI491" s="209"/>
      <c r="AJ491" s="209"/>
      <c r="AK491" s="207"/>
      <c r="AL491" s="207"/>
      <c r="AM491" s="207"/>
      <c r="AN491" s="207"/>
      <c r="AO491" s="207"/>
      <c r="AP491" s="207"/>
      <c r="AQ491" s="207"/>
      <c r="AR491" s="207"/>
      <c r="AS491" s="207"/>
      <c r="AT491" s="207"/>
      <c r="AU491" s="207"/>
      <c r="AV491" s="207"/>
      <c r="AW491" s="207"/>
      <c r="AX491" s="207"/>
      <c r="AY491" s="207"/>
      <c r="AZ491" s="207"/>
      <c r="BA491" s="207"/>
      <c r="BB491" s="207"/>
      <c r="BC491" s="207"/>
      <c r="BD491" s="207"/>
      <c r="BE491" s="207"/>
      <c r="BF491" s="207"/>
      <c r="BG491" s="207"/>
      <c r="BH491" s="207"/>
      <c r="BI491" s="207"/>
      <c r="BJ491" s="207"/>
      <c r="BK491" s="207"/>
      <c r="BL491" s="207"/>
      <c r="BM491" s="207"/>
      <c r="BN491" s="207"/>
      <c r="BO491" s="207"/>
      <c r="BP491" s="207"/>
      <c r="BQ491" s="207"/>
      <c r="BR491" s="207"/>
      <c r="BS491" s="207"/>
      <c r="BT491" s="207"/>
      <c r="BU491" s="211"/>
      <c r="BV491" s="207"/>
      <c r="BW491" s="207"/>
      <c r="BX491" s="207"/>
      <c r="BY491" s="207"/>
      <c r="BZ491" s="207"/>
      <c r="CA491" s="207"/>
      <c r="CB491" s="207"/>
      <c r="CC491" s="207"/>
      <c r="CD491" s="207"/>
      <c r="CE491" s="207"/>
      <c r="CF491" s="207"/>
      <c r="CG491" s="207"/>
      <c r="CH491" s="207"/>
      <c r="CI491" s="207"/>
      <c r="CJ491" s="207"/>
      <c r="CK491" s="207"/>
      <c r="CL491" s="207"/>
      <c r="CM491" s="207"/>
    </row>
    <row r="492" spans="1:91" ht="12" customHeight="1" x14ac:dyDescent="0.25">
      <c r="A492" s="206"/>
      <c r="B492" s="207"/>
      <c r="C492" s="207"/>
      <c r="D492" s="207"/>
      <c r="E492" s="207"/>
      <c r="F492" s="207"/>
      <c r="G492" s="207"/>
      <c r="H492" s="207"/>
      <c r="I492" s="207"/>
      <c r="J492" s="207"/>
      <c r="K492" s="207"/>
      <c r="L492" s="207"/>
      <c r="M492" s="207"/>
      <c r="N492" s="207"/>
      <c r="O492" s="207"/>
      <c r="P492" s="207"/>
      <c r="Q492" s="207"/>
      <c r="R492" s="207"/>
      <c r="S492" s="207"/>
      <c r="T492" s="207"/>
      <c r="U492" s="207"/>
      <c r="V492" s="207"/>
      <c r="W492" s="207"/>
      <c r="X492" s="207"/>
      <c r="Y492" s="207"/>
      <c r="Z492" s="207"/>
      <c r="AA492" s="208"/>
      <c r="AB492" s="208"/>
      <c r="AC492" s="209"/>
      <c r="AD492" s="209"/>
      <c r="AE492" s="209"/>
      <c r="AF492" s="209"/>
      <c r="AG492" s="209"/>
      <c r="AH492" s="209"/>
      <c r="AI492" s="209"/>
      <c r="AJ492" s="209"/>
      <c r="AK492" s="207"/>
      <c r="AL492" s="207"/>
      <c r="AM492" s="207"/>
      <c r="AN492" s="207"/>
      <c r="AO492" s="207"/>
      <c r="AP492" s="207"/>
      <c r="AQ492" s="207"/>
      <c r="AR492" s="207"/>
      <c r="AS492" s="207"/>
      <c r="AT492" s="207"/>
      <c r="AU492" s="207"/>
      <c r="AV492" s="207"/>
      <c r="AW492" s="207"/>
      <c r="AX492" s="207"/>
      <c r="AY492" s="207"/>
      <c r="AZ492" s="207"/>
      <c r="BA492" s="207"/>
      <c r="BB492" s="207"/>
      <c r="BC492" s="207"/>
      <c r="BD492" s="207"/>
      <c r="BE492" s="207"/>
      <c r="BF492" s="207"/>
      <c r="BG492" s="207"/>
      <c r="BH492" s="207"/>
      <c r="BI492" s="207"/>
      <c r="BJ492" s="207"/>
      <c r="BK492" s="207"/>
      <c r="BL492" s="207"/>
      <c r="BM492" s="207"/>
      <c r="BN492" s="207"/>
      <c r="BO492" s="207"/>
      <c r="BP492" s="207"/>
      <c r="BQ492" s="207"/>
      <c r="BR492" s="207"/>
      <c r="BS492" s="207"/>
      <c r="BT492" s="207"/>
      <c r="BU492" s="211"/>
      <c r="BV492" s="207"/>
      <c r="BW492" s="207"/>
      <c r="BX492" s="207"/>
      <c r="BY492" s="207"/>
      <c r="BZ492" s="207"/>
      <c r="CA492" s="207"/>
      <c r="CB492" s="207"/>
      <c r="CC492" s="207"/>
      <c r="CD492" s="207"/>
      <c r="CE492" s="207"/>
      <c r="CF492" s="207"/>
      <c r="CG492" s="207"/>
      <c r="CH492" s="207"/>
      <c r="CI492" s="207"/>
      <c r="CJ492" s="207"/>
      <c r="CK492" s="207"/>
      <c r="CL492" s="207"/>
      <c r="CM492" s="207"/>
    </row>
    <row r="493" spans="1:91" ht="12" customHeight="1" x14ac:dyDescent="0.25">
      <c r="A493" s="206"/>
      <c r="B493" s="207"/>
      <c r="C493" s="207"/>
      <c r="D493" s="207"/>
      <c r="E493" s="207"/>
      <c r="F493" s="207"/>
      <c r="G493" s="207"/>
      <c r="H493" s="207"/>
      <c r="I493" s="207"/>
      <c r="J493" s="207"/>
      <c r="K493" s="207"/>
      <c r="L493" s="207"/>
      <c r="M493" s="207"/>
      <c r="N493" s="207"/>
      <c r="O493" s="207"/>
      <c r="P493" s="207"/>
      <c r="Q493" s="207"/>
      <c r="R493" s="207"/>
      <c r="S493" s="207"/>
      <c r="T493" s="207"/>
      <c r="U493" s="207"/>
      <c r="V493" s="207"/>
      <c r="W493" s="207"/>
      <c r="X493" s="207"/>
      <c r="Y493" s="207"/>
      <c r="Z493" s="207"/>
      <c r="AA493" s="208"/>
      <c r="AB493" s="208"/>
      <c r="AC493" s="209"/>
      <c r="AD493" s="209"/>
      <c r="AE493" s="209"/>
      <c r="AF493" s="209"/>
      <c r="AG493" s="209"/>
      <c r="AH493" s="209"/>
      <c r="AI493" s="209"/>
      <c r="AJ493" s="209"/>
      <c r="AK493" s="207"/>
      <c r="AL493" s="207"/>
      <c r="AM493" s="207"/>
      <c r="AN493" s="207"/>
      <c r="AO493" s="207"/>
      <c r="AP493" s="207"/>
      <c r="AQ493" s="207"/>
      <c r="AR493" s="207"/>
      <c r="AS493" s="207"/>
      <c r="AT493" s="207"/>
      <c r="AU493" s="207"/>
      <c r="AV493" s="207"/>
      <c r="AW493" s="207"/>
      <c r="AX493" s="207"/>
      <c r="AY493" s="207"/>
      <c r="AZ493" s="207"/>
      <c r="BA493" s="207"/>
      <c r="BB493" s="207"/>
      <c r="BC493" s="207"/>
      <c r="BD493" s="207"/>
      <c r="BE493" s="207"/>
      <c r="BF493" s="207"/>
      <c r="BG493" s="207"/>
      <c r="BH493" s="207"/>
      <c r="BI493" s="207"/>
      <c r="BJ493" s="207"/>
      <c r="BK493" s="207"/>
      <c r="BL493" s="207"/>
      <c r="BM493" s="207"/>
      <c r="BN493" s="207"/>
      <c r="BO493" s="207"/>
      <c r="BP493" s="207"/>
      <c r="BQ493" s="207"/>
      <c r="BR493" s="207"/>
      <c r="BS493" s="207"/>
      <c r="BT493" s="207"/>
      <c r="BU493" s="211"/>
      <c r="BV493" s="207"/>
      <c r="BW493" s="207"/>
      <c r="BX493" s="207"/>
      <c r="BY493" s="207"/>
      <c r="BZ493" s="207"/>
      <c r="CA493" s="207"/>
      <c r="CB493" s="207"/>
      <c r="CC493" s="207"/>
      <c r="CD493" s="207"/>
      <c r="CE493" s="207"/>
      <c r="CF493" s="207"/>
      <c r="CG493" s="207"/>
      <c r="CH493" s="207"/>
      <c r="CI493" s="207"/>
      <c r="CJ493" s="207"/>
      <c r="CK493" s="207"/>
      <c r="CL493" s="207"/>
      <c r="CM493" s="207"/>
    </row>
    <row r="494" spans="1:91" ht="12" customHeight="1" x14ac:dyDescent="0.25">
      <c r="A494" s="206"/>
      <c r="B494" s="207"/>
      <c r="C494" s="207"/>
      <c r="D494" s="207"/>
      <c r="E494" s="207"/>
      <c r="F494" s="207"/>
      <c r="G494" s="207"/>
      <c r="H494" s="207"/>
      <c r="I494" s="207"/>
      <c r="J494" s="207"/>
      <c r="K494" s="207"/>
      <c r="L494" s="207"/>
      <c r="M494" s="207"/>
      <c r="N494" s="207"/>
      <c r="O494" s="207"/>
      <c r="P494" s="207"/>
      <c r="Q494" s="207"/>
      <c r="R494" s="207"/>
      <c r="S494" s="207"/>
      <c r="T494" s="207"/>
      <c r="U494" s="207"/>
      <c r="V494" s="207"/>
      <c r="W494" s="207"/>
      <c r="X494" s="207"/>
      <c r="Y494" s="207"/>
      <c r="Z494" s="207"/>
      <c r="AA494" s="208"/>
      <c r="AB494" s="208"/>
      <c r="AC494" s="209"/>
      <c r="AD494" s="209"/>
      <c r="AE494" s="209"/>
      <c r="AF494" s="209"/>
      <c r="AG494" s="209"/>
      <c r="AH494" s="209"/>
      <c r="AI494" s="209"/>
      <c r="AJ494" s="209"/>
      <c r="AK494" s="207"/>
      <c r="AL494" s="207"/>
      <c r="AM494" s="207"/>
      <c r="AN494" s="207"/>
      <c r="AO494" s="207"/>
      <c r="AP494" s="207"/>
      <c r="AQ494" s="207"/>
      <c r="AR494" s="207"/>
      <c r="AS494" s="207"/>
      <c r="AT494" s="207"/>
      <c r="AU494" s="207"/>
      <c r="AV494" s="207"/>
      <c r="AW494" s="207"/>
      <c r="AX494" s="207"/>
      <c r="AY494" s="207"/>
      <c r="AZ494" s="207"/>
      <c r="BA494" s="207"/>
      <c r="BB494" s="207"/>
      <c r="BC494" s="207"/>
      <c r="BD494" s="207"/>
      <c r="BE494" s="207"/>
      <c r="BF494" s="207"/>
      <c r="BG494" s="207"/>
      <c r="BH494" s="207"/>
      <c r="BI494" s="207"/>
      <c r="BJ494" s="207"/>
      <c r="BK494" s="207"/>
      <c r="BL494" s="207"/>
      <c r="BM494" s="207"/>
      <c r="BN494" s="207"/>
      <c r="BO494" s="207"/>
      <c r="BP494" s="207"/>
      <c r="BQ494" s="207"/>
      <c r="BR494" s="207"/>
      <c r="BS494" s="207"/>
      <c r="BT494" s="207"/>
      <c r="BU494" s="211"/>
      <c r="BV494" s="207"/>
      <c r="BW494" s="207"/>
      <c r="BX494" s="207"/>
      <c r="BY494" s="207"/>
      <c r="BZ494" s="207"/>
      <c r="CA494" s="207"/>
      <c r="CB494" s="207"/>
      <c r="CC494" s="207"/>
      <c r="CD494" s="207"/>
      <c r="CE494" s="207"/>
      <c r="CF494" s="207"/>
      <c r="CG494" s="207"/>
      <c r="CH494" s="207"/>
      <c r="CI494" s="207"/>
      <c r="CJ494" s="207"/>
      <c r="CK494" s="207"/>
      <c r="CL494" s="207"/>
      <c r="CM494" s="207"/>
    </row>
    <row r="495" spans="1:91" ht="12" customHeight="1" x14ac:dyDescent="0.25">
      <c r="A495" s="206"/>
      <c r="B495" s="207"/>
      <c r="C495" s="207"/>
      <c r="D495" s="207"/>
      <c r="E495" s="207"/>
      <c r="F495" s="207"/>
      <c r="G495" s="207"/>
      <c r="H495" s="207"/>
      <c r="I495" s="207"/>
      <c r="J495" s="207"/>
      <c r="K495" s="207"/>
      <c r="L495" s="207"/>
      <c r="M495" s="207"/>
      <c r="N495" s="207"/>
      <c r="O495" s="207"/>
      <c r="P495" s="207"/>
      <c r="Q495" s="207"/>
      <c r="R495" s="207"/>
      <c r="S495" s="207"/>
      <c r="T495" s="207"/>
      <c r="U495" s="207"/>
      <c r="V495" s="207"/>
      <c r="W495" s="207"/>
      <c r="X495" s="207"/>
      <c r="Y495" s="207"/>
      <c r="Z495" s="207"/>
      <c r="AA495" s="208"/>
      <c r="AB495" s="208"/>
      <c r="AC495" s="209"/>
      <c r="AD495" s="209"/>
      <c r="AE495" s="209"/>
      <c r="AF495" s="209"/>
      <c r="AG495" s="209"/>
      <c r="AH495" s="209"/>
      <c r="AI495" s="209"/>
      <c r="AJ495" s="209"/>
      <c r="AK495" s="207"/>
      <c r="AL495" s="207"/>
      <c r="AM495" s="207"/>
      <c r="AN495" s="207"/>
      <c r="AO495" s="207"/>
      <c r="AP495" s="207"/>
      <c r="AQ495" s="207"/>
      <c r="AR495" s="207"/>
      <c r="AS495" s="207"/>
      <c r="AT495" s="207"/>
      <c r="AU495" s="207"/>
      <c r="AV495" s="207"/>
      <c r="AW495" s="207"/>
      <c r="AX495" s="207"/>
      <c r="AY495" s="207"/>
      <c r="AZ495" s="207"/>
      <c r="BA495" s="207"/>
      <c r="BB495" s="207"/>
      <c r="BC495" s="207"/>
      <c r="BD495" s="207"/>
      <c r="BE495" s="207"/>
      <c r="BF495" s="207"/>
      <c r="BG495" s="207"/>
      <c r="BH495" s="207"/>
      <c r="BI495" s="207"/>
      <c r="BJ495" s="207"/>
      <c r="BK495" s="207"/>
      <c r="BL495" s="207"/>
      <c r="BM495" s="207"/>
      <c r="BN495" s="207"/>
      <c r="BO495" s="207"/>
      <c r="BP495" s="207"/>
      <c r="BQ495" s="207"/>
      <c r="BR495" s="207"/>
      <c r="BS495" s="207"/>
      <c r="BT495" s="207"/>
      <c r="BU495" s="211"/>
      <c r="BV495" s="207"/>
      <c r="BW495" s="207"/>
      <c r="BX495" s="207"/>
      <c r="BY495" s="207"/>
      <c r="BZ495" s="207"/>
      <c r="CA495" s="207"/>
      <c r="CB495" s="207"/>
      <c r="CC495" s="207"/>
      <c r="CD495" s="207"/>
      <c r="CE495" s="207"/>
      <c r="CF495" s="207"/>
      <c r="CG495" s="207"/>
      <c r="CH495" s="207"/>
      <c r="CI495" s="207"/>
      <c r="CJ495" s="207"/>
      <c r="CK495" s="207"/>
      <c r="CL495" s="207"/>
      <c r="CM495" s="207"/>
    </row>
    <row r="496" spans="1:91" ht="12" customHeight="1" x14ac:dyDescent="0.25">
      <c r="A496" s="206"/>
      <c r="B496" s="207"/>
      <c r="C496" s="207"/>
      <c r="D496" s="207"/>
      <c r="E496" s="207"/>
      <c r="F496" s="207"/>
      <c r="G496" s="207"/>
      <c r="H496" s="207"/>
      <c r="I496" s="207"/>
      <c r="J496" s="207"/>
      <c r="K496" s="207"/>
      <c r="L496" s="207"/>
      <c r="M496" s="207"/>
      <c r="N496" s="207"/>
      <c r="O496" s="207"/>
      <c r="P496" s="207"/>
      <c r="Q496" s="207"/>
      <c r="R496" s="207"/>
      <c r="S496" s="207"/>
      <c r="T496" s="207"/>
      <c r="U496" s="207"/>
      <c r="V496" s="207"/>
      <c r="W496" s="207"/>
      <c r="X496" s="207"/>
      <c r="Y496" s="207"/>
      <c r="Z496" s="207"/>
      <c r="AA496" s="208"/>
      <c r="AB496" s="208"/>
      <c r="AC496" s="209"/>
      <c r="AD496" s="209"/>
      <c r="AE496" s="209"/>
      <c r="AF496" s="209"/>
      <c r="AG496" s="209"/>
      <c r="AH496" s="209"/>
      <c r="AI496" s="209"/>
      <c r="AJ496" s="209"/>
      <c r="AK496" s="207"/>
      <c r="AL496" s="207"/>
      <c r="AM496" s="207"/>
      <c r="AN496" s="207"/>
      <c r="AO496" s="207"/>
      <c r="AP496" s="207"/>
      <c r="AQ496" s="207"/>
      <c r="AR496" s="207"/>
      <c r="AS496" s="207"/>
      <c r="AT496" s="207"/>
      <c r="AU496" s="207"/>
      <c r="AV496" s="207"/>
      <c r="AW496" s="207"/>
      <c r="AX496" s="207"/>
      <c r="AY496" s="207"/>
      <c r="AZ496" s="207"/>
      <c r="BA496" s="207"/>
      <c r="BB496" s="207"/>
      <c r="BC496" s="207"/>
      <c r="BD496" s="207"/>
      <c r="BE496" s="207"/>
      <c r="BF496" s="207"/>
      <c r="BG496" s="207"/>
      <c r="BH496" s="207"/>
      <c r="BI496" s="207"/>
      <c r="BJ496" s="207"/>
      <c r="BK496" s="207"/>
      <c r="BL496" s="207"/>
      <c r="BM496" s="207"/>
      <c r="BN496" s="207"/>
      <c r="BO496" s="207"/>
      <c r="BP496" s="207"/>
      <c r="BQ496" s="207"/>
      <c r="BR496" s="207"/>
      <c r="BS496" s="207"/>
      <c r="BT496" s="207"/>
      <c r="BU496" s="211"/>
      <c r="BV496" s="207"/>
      <c r="BW496" s="207"/>
      <c r="BX496" s="207"/>
      <c r="BY496" s="207"/>
      <c r="BZ496" s="207"/>
      <c r="CA496" s="207"/>
      <c r="CB496" s="207"/>
      <c r="CC496" s="207"/>
      <c r="CD496" s="207"/>
      <c r="CE496" s="207"/>
      <c r="CF496" s="207"/>
      <c r="CG496" s="207"/>
      <c r="CH496" s="207"/>
      <c r="CI496" s="207"/>
      <c r="CJ496" s="207"/>
      <c r="CK496" s="207"/>
      <c r="CL496" s="207"/>
      <c r="CM496" s="207"/>
    </row>
    <row r="497" spans="1:91" ht="12" customHeight="1" x14ac:dyDescent="0.25">
      <c r="A497" s="206"/>
      <c r="B497" s="207"/>
      <c r="C497" s="207"/>
      <c r="D497" s="207"/>
      <c r="E497" s="207"/>
      <c r="F497" s="207"/>
      <c r="G497" s="207"/>
      <c r="H497" s="207"/>
      <c r="I497" s="207"/>
      <c r="J497" s="207"/>
      <c r="K497" s="207"/>
      <c r="L497" s="207"/>
      <c r="M497" s="207"/>
      <c r="N497" s="207"/>
      <c r="O497" s="207"/>
      <c r="P497" s="207"/>
      <c r="Q497" s="207"/>
      <c r="R497" s="207"/>
      <c r="S497" s="207"/>
      <c r="T497" s="207"/>
      <c r="U497" s="207"/>
      <c r="V497" s="207"/>
      <c r="W497" s="207"/>
      <c r="X497" s="207"/>
      <c r="Y497" s="207"/>
      <c r="Z497" s="207"/>
      <c r="AA497" s="208"/>
      <c r="AB497" s="208"/>
      <c r="AC497" s="209"/>
      <c r="AD497" s="209"/>
      <c r="AE497" s="209"/>
      <c r="AF497" s="209"/>
      <c r="AG497" s="209"/>
      <c r="AH497" s="209"/>
      <c r="AI497" s="209"/>
      <c r="AJ497" s="209"/>
      <c r="AK497" s="207"/>
      <c r="AL497" s="207"/>
      <c r="AM497" s="207"/>
      <c r="AN497" s="207"/>
      <c r="AO497" s="207"/>
      <c r="AP497" s="207"/>
      <c r="AQ497" s="207"/>
      <c r="AR497" s="207"/>
      <c r="AS497" s="207"/>
      <c r="AT497" s="207"/>
      <c r="AU497" s="207"/>
      <c r="AV497" s="207"/>
      <c r="AW497" s="207"/>
      <c r="AX497" s="207"/>
      <c r="AY497" s="207"/>
      <c r="AZ497" s="207"/>
      <c r="BA497" s="207"/>
      <c r="BB497" s="207"/>
      <c r="BC497" s="207"/>
      <c r="BD497" s="207"/>
      <c r="BE497" s="207"/>
      <c r="BF497" s="207"/>
      <c r="BG497" s="207"/>
      <c r="BH497" s="207"/>
      <c r="BI497" s="207"/>
      <c r="BJ497" s="207"/>
      <c r="BK497" s="207"/>
      <c r="BL497" s="207"/>
      <c r="BM497" s="207"/>
      <c r="BN497" s="207"/>
      <c r="BO497" s="207"/>
      <c r="BP497" s="207"/>
      <c r="BQ497" s="207"/>
      <c r="BR497" s="207"/>
      <c r="BS497" s="207"/>
      <c r="BT497" s="207"/>
      <c r="BU497" s="211"/>
      <c r="BV497" s="207"/>
      <c r="BW497" s="207"/>
      <c r="BX497" s="207"/>
      <c r="BY497" s="207"/>
      <c r="BZ497" s="207"/>
      <c r="CA497" s="207"/>
      <c r="CB497" s="207"/>
      <c r="CC497" s="207"/>
      <c r="CD497" s="207"/>
      <c r="CE497" s="207"/>
      <c r="CF497" s="207"/>
      <c r="CG497" s="207"/>
      <c r="CH497" s="207"/>
      <c r="CI497" s="207"/>
      <c r="CJ497" s="207"/>
      <c r="CK497" s="207"/>
      <c r="CL497" s="207"/>
      <c r="CM497" s="207"/>
    </row>
    <row r="498" spans="1:91" ht="12" customHeight="1" x14ac:dyDescent="0.25">
      <c r="A498" s="206"/>
      <c r="B498" s="207"/>
      <c r="C498" s="207"/>
      <c r="D498" s="207"/>
      <c r="E498" s="207"/>
      <c r="F498" s="207"/>
      <c r="G498" s="207"/>
      <c r="H498" s="207"/>
      <c r="I498" s="207"/>
      <c r="J498" s="207"/>
      <c r="K498" s="207"/>
      <c r="L498" s="207"/>
      <c r="M498" s="207"/>
      <c r="N498" s="207"/>
      <c r="O498" s="207"/>
      <c r="P498" s="207"/>
      <c r="Q498" s="207"/>
      <c r="R498" s="207"/>
      <c r="S498" s="207"/>
      <c r="T498" s="207"/>
      <c r="U498" s="207"/>
      <c r="V498" s="207"/>
      <c r="W498" s="207"/>
      <c r="X498" s="207"/>
      <c r="Y498" s="207"/>
      <c r="Z498" s="207"/>
      <c r="AA498" s="208"/>
      <c r="AB498" s="208"/>
      <c r="AC498" s="209"/>
      <c r="AD498" s="209"/>
      <c r="AE498" s="209"/>
      <c r="AF498" s="209"/>
      <c r="AG498" s="209"/>
      <c r="AH498" s="209"/>
      <c r="AI498" s="209"/>
      <c r="AJ498" s="209"/>
      <c r="AK498" s="207"/>
      <c r="AL498" s="207"/>
      <c r="AM498" s="207"/>
      <c r="AN498" s="207"/>
      <c r="AO498" s="207"/>
      <c r="AP498" s="207"/>
      <c r="AQ498" s="207"/>
      <c r="AR498" s="207"/>
      <c r="AS498" s="207"/>
      <c r="AT498" s="207"/>
      <c r="AU498" s="207"/>
      <c r="AV498" s="207"/>
      <c r="AW498" s="207"/>
      <c r="AX498" s="207"/>
      <c r="AY498" s="207"/>
      <c r="AZ498" s="207"/>
      <c r="BA498" s="207"/>
      <c r="BB498" s="207"/>
      <c r="BC498" s="207"/>
      <c r="BD498" s="207"/>
      <c r="BE498" s="207"/>
      <c r="BF498" s="207"/>
      <c r="BG498" s="207"/>
      <c r="BH498" s="207"/>
      <c r="BI498" s="207"/>
      <c r="BJ498" s="207"/>
      <c r="BK498" s="207"/>
      <c r="BL498" s="207"/>
      <c r="BM498" s="207"/>
      <c r="BN498" s="207"/>
      <c r="BO498" s="207"/>
      <c r="BP498" s="207"/>
      <c r="BQ498" s="207"/>
      <c r="BR498" s="207"/>
      <c r="BS498" s="207"/>
      <c r="BT498" s="207"/>
      <c r="BU498" s="211"/>
      <c r="BV498" s="207"/>
      <c r="BW498" s="207"/>
      <c r="BX498" s="207"/>
      <c r="BY498" s="207"/>
      <c r="BZ498" s="207"/>
      <c r="CA498" s="207"/>
      <c r="CB498" s="207"/>
      <c r="CC498" s="207"/>
      <c r="CD498" s="207"/>
      <c r="CE498" s="207"/>
      <c r="CF498" s="207"/>
      <c r="CG498" s="207"/>
      <c r="CH498" s="207"/>
      <c r="CI498" s="207"/>
      <c r="CJ498" s="207"/>
      <c r="CK498" s="207"/>
      <c r="CL498" s="207"/>
      <c r="CM498" s="207"/>
    </row>
    <row r="499" spans="1:91" ht="12" customHeight="1" x14ac:dyDescent="0.25">
      <c r="A499" s="206"/>
      <c r="B499" s="207"/>
      <c r="C499" s="207"/>
      <c r="D499" s="207"/>
      <c r="E499" s="207"/>
      <c r="F499" s="207"/>
      <c r="G499" s="207"/>
      <c r="H499" s="207"/>
      <c r="I499" s="207"/>
      <c r="J499" s="207"/>
      <c r="K499" s="207"/>
      <c r="L499" s="207"/>
      <c r="M499" s="207"/>
      <c r="N499" s="207"/>
      <c r="O499" s="207"/>
      <c r="P499" s="207"/>
      <c r="Q499" s="207"/>
      <c r="R499" s="207"/>
      <c r="S499" s="207"/>
      <c r="T499" s="207"/>
      <c r="U499" s="207"/>
      <c r="V499" s="207"/>
      <c r="W499" s="207"/>
      <c r="X499" s="207"/>
      <c r="Y499" s="207"/>
      <c r="Z499" s="207"/>
      <c r="AA499" s="208"/>
      <c r="AB499" s="208"/>
      <c r="AC499" s="209"/>
      <c r="AD499" s="209"/>
      <c r="AE499" s="209"/>
      <c r="AF499" s="209"/>
      <c r="AG499" s="209"/>
      <c r="AH499" s="209"/>
      <c r="AI499" s="209"/>
      <c r="AJ499" s="209"/>
      <c r="AK499" s="207"/>
      <c r="AL499" s="207"/>
      <c r="AM499" s="207"/>
      <c r="AN499" s="207"/>
      <c r="AO499" s="207"/>
      <c r="AP499" s="207"/>
      <c r="AQ499" s="207"/>
      <c r="AR499" s="207"/>
      <c r="AS499" s="207"/>
      <c r="AT499" s="207"/>
      <c r="AU499" s="207"/>
      <c r="AV499" s="207"/>
      <c r="AW499" s="207"/>
      <c r="AX499" s="207"/>
      <c r="AY499" s="207"/>
      <c r="AZ499" s="207"/>
      <c r="BA499" s="207"/>
      <c r="BB499" s="207"/>
      <c r="BC499" s="207"/>
      <c r="BD499" s="207"/>
      <c r="BE499" s="207"/>
      <c r="BF499" s="207"/>
      <c r="BG499" s="207"/>
      <c r="BH499" s="207"/>
      <c r="BI499" s="207"/>
      <c r="BJ499" s="207"/>
      <c r="BK499" s="207"/>
      <c r="BL499" s="207"/>
      <c r="BM499" s="207"/>
      <c r="BN499" s="207"/>
      <c r="BO499" s="207"/>
      <c r="BP499" s="207"/>
      <c r="BQ499" s="207"/>
      <c r="BR499" s="207"/>
      <c r="BS499" s="207"/>
      <c r="BT499" s="207"/>
      <c r="BU499" s="211"/>
      <c r="BV499" s="207"/>
      <c r="BW499" s="207"/>
      <c r="BX499" s="207"/>
      <c r="BY499" s="207"/>
      <c r="BZ499" s="207"/>
      <c r="CA499" s="207"/>
      <c r="CB499" s="207"/>
      <c r="CC499" s="207"/>
      <c r="CD499" s="207"/>
      <c r="CE499" s="207"/>
      <c r="CF499" s="207"/>
      <c r="CG499" s="207"/>
      <c r="CH499" s="207"/>
      <c r="CI499" s="207"/>
      <c r="CJ499" s="207"/>
      <c r="CK499" s="207"/>
      <c r="CL499" s="207"/>
      <c r="CM499" s="207"/>
    </row>
    <row r="500" spans="1:91" ht="12" customHeight="1" x14ac:dyDescent="0.25">
      <c r="A500" s="206"/>
      <c r="B500" s="207"/>
      <c r="C500" s="207"/>
      <c r="D500" s="207"/>
      <c r="E500" s="207"/>
      <c r="F500" s="207"/>
      <c r="G500" s="207"/>
      <c r="H500" s="207"/>
      <c r="I500" s="207"/>
      <c r="J500" s="207"/>
      <c r="K500" s="207"/>
      <c r="L500" s="207"/>
      <c r="M500" s="207"/>
      <c r="N500" s="207"/>
      <c r="O500" s="207"/>
      <c r="P500" s="207"/>
      <c r="Q500" s="207"/>
      <c r="R500" s="207"/>
      <c r="S500" s="207"/>
      <c r="T500" s="207"/>
      <c r="U500" s="207"/>
      <c r="V500" s="207"/>
      <c r="W500" s="207"/>
      <c r="X500" s="207"/>
      <c r="Y500" s="207"/>
      <c r="Z500" s="207"/>
      <c r="AA500" s="208"/>
      <c r="AB500" s="208"/>
      <c r="AC500" s="209"/>
      <c r="AD500" s="209"/>
      <c r="AE500" s="209"/>
      <c r="AF500" s="209"/>
      <c r="AG500" s="209"/>
      <c r="AH500" s="209"/>
      <c r="AI500" s="209"/>
      <c r="AJ500" s="209"/>
      <c r="AK500" s="207"/>
      <c r="AL500" s="207"/>
      <c r="AM500" s="207"/>
      <c r="AN500" s="207"/>
      <c r="AO500" s="207"/>
      <c r="AP500" s="207"/>
      <c r="AQ500" s="207"/>
      <c r="AR500" s="207"/>
      <c r="AS500" s="207"/>
      <c r="AT500" s="207"/>
      <c r="AU500" s="207"/>
      <c r="AV500" s="207"/>
      <c r="AW500" s="207"/>
      <c r="AX500" s="207"/>
      <c r="AY500" s="207"/>
      <c r="AZ500" s="207"/>
      <c r="BA500" s="207"/>
      <c r="BB500" s="207"/>
      <c r="BC500" s="207"/>
      <c r="BD500" s="207"/>
      <c r="BE500" s="207"/>
      <c r="BF500" s="207"/>
      <c r="BG500" s="207"/>
      <c r="BH500" s="207"/>
      <c r="BI500" s="207"/>
      <c r="BJ500" s="207"/>
      <c r="BK500" s="207"/>
      <c r="BL500" s="207"/>
      <c r="BM500" s="207"/>
      <c r="BN500" s="207"/>
      <c r="BO500" s="207"/>
      <c r="BP500" s="207"/>
      <c r="BQ500" s="207"/>
      <c r="BR500" s="207"/>
      <c r="BS500" s="207"/>
      <c r="BT500" s="207"/>
      <c r="BU500" s="211"/>
      <c r="BV500" s="207"/>
      <c r="BW500" s="207"/>
      <c r="BX500" s="207"/>
      <c r="BY500" s="207"/>
      <c r="BZ500" s="207"/>
      <c r="CA500" s="207"/>
      <c r="CB500" s="207"/>
      <c r="CC500" s="207"/>
      <c r="CD500" s="207"/>
      <c r="CE500" s="207"/>
      <c r="CF500" s="207"/>
      <c r="CG500" s="207"/>
      <c r="CH500" s="207"/>
      <c r="CI500" s="207"/>
      <c r="CJ500" s="207"/>
      <c r="CK500" s="207"/>
      <c r="CL500" s="207"/>
      <c r="CM500" s="207"/>
    </row>
    <row r="501" spans="1:91" ht="12" customHeight="1" x14ac:dyDescent="0.25">
      <c r="A501" s="206"/>
      <c r="B501" s="207"/>
      <c r="C501" s="207"/>
      <c r="D501" s="207"/>
      <c r="E501" s="207"/>
      <c r="F501" s="207"/>
      <c r="G501" s="207"/>
      <c r="H501" s="207"/>
      <c r="I501" s="207"/>
      <c r="J501" s="207"/>
      <c r="K501" s="207"/>
      <c r="L501" s="207"/>
      <c r="M501" s="207"/>
      <c r="N501" s="207"/>
      <c r="O501" s="207"/>
      <c r="P501" s="207"/>
      <c r="Q501" s="207"/>
      <c r="R501" s="207"/>
      <c r="S501" s="207"/>
      <c r="T501" s="207"/>
      <c r="U501" s="207"/>
      <c r="V501" s="207"/>
      <c r="W501" s="207"/>
      <c r="X501" s="207"/>
      <c r="Y501" s="207"/>
      <c r="Z501" s="207"/>
      <c r="AA501" s="208"/>
      <c r="AB501" s="208"/>
      <c r="AC501" s="209"/>
      <c r="AD501" s="209"/>
      <c r="AE501" s="209"/>
      <c r="AF501" s="209"/>
      <c r="AG501" s="209"/>
      <c r="AH501" s="209"/>
      <c r="AI501" s="209"/>
      <c r="AJ501" s="209"/>
      <c r="AK501" s="207"/>
      <c r="AL501" s="207"/>
      <c r="AM501" s="207"/>
      <c r="AN501" s="207"/>
      <c r="AO501" s="207"/>
      <c r="AP501" s="207"/>
      <c r="AQ501" s="207"/>
      <c r="AR501" s="207"/>
      <c r="AS501" s="207"/>
      <c r="AT501" s="207"/>
      <c r="AU501" s="207"/>
      <c r="AV501" s="207"/>
      <c r="AW501" s="207"/>
      <c r="AX501" s="207"/>
      <c r="AY501" s="207"/>
      <c r="AZ501" s="207"/>
      <c r="BA501" s="207"/>
      <c r="BB501" s="207"/>
      <c r="BC501" s="207"/>
      <c r="BD501" s="207"/>
      <c r="BE501" s="207"/>
      <c r="BF501" s="207"/>
      <c r="BG501" s="207"/>
      <c r="BH501" s="207"/>
      <c r="BI501" s="207"/>
      <c r="BJ501" s="207"/>
      <c r="BK501" s="207"/>
      <c r="BL501" s="207"/>
      <c r="BM501" s="207"/>
      <c r="BN501" s="207"/>
      <c r="BO501" s="207"/>
      <c r="BP501" s="207"/>
      <c r="BQ501" s="207"/>
      <c r="BR501" s="207"/>
      <c r="BS501" s="207"/>
      <c r="BT501" s="207"/>
      <c r="BU501" s="211"/>
      <c r="BV501" s="207"/>
      <c r="BW501" s="207"/>
      <c r="BX501" s="207"/>
      <c r="BY501" s="207"/>
      <c r="BZ501" s="207"/>
      <c r="CA501" s="207"/>
      <c r="CB501" s="207"/>
      <c r="CC501" s="207"/>
      <c r="CD501" s="207"/>
      <c r="CE501" s="207"/>
      <c r="CF501" s="207"/>
      <c r="CG501" s="207"/>
      <c r="CH501" s="207"/>
      <c r="CI501" s="207"/>
      <c r="CJ501" s="207"/>
      <c r="CK501" s="207"/>
      <c r="CL501" s="207"/>
      <c r="CM501" s="207"/>
    </row>
    <row r="502" spans="1:91" ht="12" customHeight="1" x14ac:dyDescent="0.25">
      <c r="A502" s="206"/>
      <c r="B502" s="207"/>
      <c r="C502" s="207"/>
      <c r="D502" s="207"/>
      <c r="E502" s="207"/>
      <c r="F502" s="207"/>
      <c r="G502" s="207"/>
      <c r="H502" s="207"/>
      <c r="I502" s="207"/>
      <c r="J502" s="207"/>
      <c r="K502" s="207"/>
      <c r="L502" s="207"/>
      <c r="M502" s="207"/>
      <c r="N502" s="207"/>
      <c r="O502" s="207"/>
      <c r="P502" s="207"/>
      <c r="Q502" s="207"/>
      <c r="R502" s="207"/>
      <c r="S502" s="207"/>
      <c r="T502" s="207"/>
      <c r="U502" s="207"/>
      <c r="V502" s="207"/>
      <c r="W502" s="207"/>
      <c r="X502" s="207"/>
      <c r="Y502" s="207"/>
      <c r="Z502" s="207"/>
      <c r="AA502" s="208"/>
      <c r="AB502" s="208"/>
      <c r="AC502" s="209"/>
      <c r="AD502" s="209"/>
      <c r="AE502" s="209"/>
      <c r="AF502" s="209"/>
      <c r="AG502" s="209"/>
      <c r="AH502" s="209"/>
      <c r="AI502" s="209"/>
      <c r="AJ502" s="209"/>
      <c r="AK502" s="207"/>
      <c r="AL502" s="207"/>
      <c r="AM502" s="207"/>
      <c r="AN502" s="207"/>
      <c r="AO502" s="207"/>
      <c r="AP502" s="207"/>
      <c r="AQ502" s="207"/>
      <c r="AR502" s="207"/>
      <c r="AS502" s="207"/>
      <c r="AT502" s="207"/>
      <c r="AU502" s="207"/>
      <c r="AV502" s="207"/>
      <c r="AW502" s="207"/>
      <c r="AX502" s="207"/>
      <c r="AY502" s="207"/>
      <c r="AZ502" s="207"/>
      <c r="BA502" s="207"/>
      <c r="BB502" s="207"/>
      <c r="BC502" s="207"/>
      <c r="BD502" s="207"/>
      <c r="BE502" s="207"/>
      <c r="BF502" s="207"/>
      <c r="BG502" s="207"/>
      <c r="BH502" s="207"/>
      <c r="BI502" s="207"/>
      <c r="BJ502" s="207"/>
      <c r="BK502" s="207"/>
      <c r="BL502" s="207"/>
      <c r="BM502" s="207"/>
      <c r="BN502" s="207"/>
      <c r="BO502" s="207"/>
      <c r="BP502" s="207"/>
      <c r="BQ502" s="207"/>
      <c r="BR502" s="207"/>
      <c r="BS502" s="207"/>
      <c r="BT502" s="207"/>
      <c r="BU502" s="211"/>
      <c r="BV502" s="207"/>
      <c r="BW502" s="207"/>
      <c r="BX502" s="207"/>
      <c r="BY502" s="207"/>
      <c r="BZ502" s="207"/>
      <c r="CA502" s="207"/>
      <c r="CB502" s="207"/>
      <c r="CC502" s="207"/>
      <c r="CD502" s="207"/>
      <c r="CE502" s="207"/>
      <c r="CF502" s="207"/>
      <c r="CG502" s="207"/>
      <c r="CH502" s="207"/>
      <c r="CI502" s="207"/>
      <c r="CJ502" s="207"/>
      <c r="CK502" s="207"/>
      <c r="CL502" s="207"/>
      <c r="CM502" s="207"/>
    </row>
    <row r="503" spans="1:91" ht="12" customHeight="1" x14ac:dyDescent="0.25">
      <c r="A503" s="206"/>
      <c r="B503" s="207"/>
      <c r="C503" s="207"/>
      <c r="D503" s="207"/>
      <c r="E503" s="207"/>
      <c r="F503" s="207"/>
      <c r="G503" s="207"/>
      <c r="H503" s="207"/>
      <c r="I503" s="207"/>
      <c r="J503" s="207"/>
      <c r="K503" s="207"/>
      <c r="L503" s="207"/>
      <c r="M503" s="207"/>
      <c r="N503" s="207"/>
      <c r="O503" s="207"/>
      <c r="P503" s="207"/>
      <c r="Q503" s="207"/>
      <c r="R503" s="207"/>
      <c r="S503" s="207"/>
      <c r="T503" s="207"/>
      <c r="U503" s="207"/>
      <c r="V503" s="207"/>
      <c r="W503" s="207"/>
      <c r="X503" s="207"/>
      <c r="Y503" s="207"/>
      <c r="Z503" s="207"/>
      <c r="AA503" s="208"/>
      <c r="AB503" s="208"/>
      <c r="AC503" s="209"/>
      <c r="AD503" s="209"/>
      <c r="AE503" s="209"/>
      <c r="AF503" s="209"/>
      <c r="AG503" s="209"/>
      <c r="AH503" s="209"/>
      <c r="AI503" s="209"/>
      <c r="AJ503" s="209"/>
      <c r="AK503" s="207"/>
      <c r="AL503" s="207"/>
      <c r="AM503" s="207"/>
      <c r="AN503" s="207"/>
      <c r="AO503" s="207"/>
      <c r="AP503" s="207"/>
      <c r="AQ503" s="207"/>
      <c r="AR503" s="207"/>
      <c r="AS503" s="207"/>
      <c r="AT503" s="207"/>
      <c r="AU503" s="207"/>
      <c r="AV503" s="207"/>
      <c r="AW503" s="207"/>
      <c r="AX503" s="207"/>
      <c r="AY503" s="207"/>
      <c r="AZ503" s="207"/>
      <c r="BA503" s="207"/>
      <c r="BB503" s="207"/>
      <c r="BC503" s="207"/>
      <c r="BD503" s="207"/>
      <c r="BE503" s="207"/>
      <c r="BF503" s="207"/>
      <c r="BG503" s="207"/>
      <c r="BH503" s="207"/>
      <c r="BI503" s="207"/>
      <c r="BJ503" s="207"/>
      <c r="BK503" s="207"/>
      <c r="BL503" s="207"/>
      <c r="BM503" s="207"/>
      <c r="BN503" s="207"/>
      <c r="BO503" s="207"/>
      <c r="BP503" s="207"/>
      <c r="BQ503" s="207"/>
      <c r="BR503" s="207"/>
      <c r="BS503" s="207"/>
      <c r="BT503" s="207"/>
      <c r="BU503" s="211"/>
      <c r="BV503" s="207"/>
      <c r="BW503" s="207"/>
      <c r="BX503" s="207"/>
      <c r="BY503" s="207"/>
      <c r="BZ503" s="207"/>
      <c r="CA503" s="207"/>
      <c r="CB503" s="207"/>
      <c r="CC503" s="207"/>
      <c r="CD503" s="207"/>
      <c r="CE503" s="207"/>
      <c r="CF503" s="207"/>
      <c r="CG503" s="207"/>
      <c r="CH503" s="207"/>
      <c r="CI503" s="207"/>
      <c r="CJ503" s="207"/>
      <c r="CK503" s="207"/>
      <c r="CL503" s="207"/>
      <c r="CM503" s="207"/>
    </row>
    <row r="504" spans="1:91" ht="12" customHeight="1" x14ac:dyDescent="0.25">
      <c r="A504" s="206"/>
      <c r="B504" s="207"/>
      <c r="C504" s="207"/>
      <c r="D504" s="207"/>
      <c r="E504" s="207"/>
      <c r="F504" s="207"/>
      <c r="G504" s="207"/>
      <c r="H504" s="207"/>
      <c r="I504" s="207"/>
      <c r="J504" s="207"/>
      <c r="K504" s="207"/>
      <c r="L504" s="207"/>
      <c r="M504" s="207"/>
      <c r="N504" s="207"/>
      <c r="O504" s="207"/>
      <c r="P504" s="207"/>
      <c r="Q504" s="207"/>
      <c r="R504" s="207"/>
      <c r="S504" s="207"/>
      <c r="T504" s="207"/>
      <c r="U504" s="207"/>
      <c r="V504" s="207"/>
      <c r="W504" s="207"/>
      <c r="X504" s="207"/>
      <c r="Y504" s="207"/>
      <c r="Z504" s="207"/>
      <c r="AA504" s="208"/>
      <c r="AB504" s="208"/>
      <c r="AC504" s="209"/>
      <c r="AD504" s="209"/>
      <c r="AE504" s="209"/>
      <c r="AF504" s="209"/>
      <c r="AG504" s="209"/>
      <c r="AH504" s="209"/>
      <c r="AI504" s="209"/>
      <c r="AJ504" s="209"/>
      <c r="AK504" s="207"/>
      <c r="AL504" s="207"/>
      <c r="AM504" s="207"/>
      <c r="AN504" s="207"/>
      <c r="AO504" s="207"/>
      <c r="AP504" s="207"/>
      <c r="AQ504" s="207"/>
      <c r="AR504" s="207"/>
      <c r="AS504" s="207"/>
      <c r="AT504" s="207"/>
      <c r="AU504" s="207"/>
      <c r="AV504" s="207"/>
      <c r="AW504" s="207"/>
      <c r="AX504" s="207"/>
      <c r="AY504" s="207"/>
      <c r="AZ504" s="207"/>
      <c r="BA504" s="207"/>
      <c r="BB504" s="207"/>
      <c r="BC504" s="207"/>
      <c r="BD504" s="207"/>
      <c r="BE504" s="207"/>
      <c r="BF504" s="207"/>
      <c r="BG504" s="207"/>
      <c r="BH504" s="207"/>
      <c r="BI504" s="207"/>
      <c r="BJ504" s="207"/>
      <c r="BK504" s="207"/>
      <c r="BL504" s="207"/>
      <c r="BM504" s="207"/>
      <c r="BN504" s="207"/>
      <c r="BO504" s="207"/>
      <c r="BP504" s="207"/>
      <c r="BQ504" s="207"/>
      <c r="BR504" s="207"/>
      <c r="BS504" s="207"/>
      <c r="BT504" s="207"/>
      <c r="BU504" s="211"/>
      <c r="BV504" s="207"/>
      <c r="BW504" s="207"/>
      <c r="BX504" s="207"/>
      <c r="BY504" s="207"/>
      <c r="BZ504" s="207"/>
      <c r="CA504" s="207"/>
      <c r="CB504" s="207"/>
      <c r="CC504" s="207"/>
      <c r="CD504" s="207"/>
      <c r="CE504" s="207"/>
      <c r="CF504" s="207"/>
      <c r="CG504" s="207"/>
      <c r="CH504" s="207"/>
      <c r="CI504" s="207"/>
      <c r="CJ504" s="207"/>
      <c r="CK504" s="207"/>
      <c r="CL504" s="207"/>
      <c r="CM504" s="207"/>
    </row>
    <row r="505" spans="1:91" ht="12" customHeight="1" x14ac:dyDescent="0.25">
      <c r="A505" s="206"/>
      <c r="B505" s="207"/>
      <c r="C505" s="207"/>
      <c r="D505" s="207"/>
      <c r="E505" s="207"/>
      <c r="F505" s="207"/>
      <c r="G505" s="207"/>
      <c r="H505" s="207"/>
      <c r="I505" s="207"/>
      <c r="J505" s="207"/>
      <c r="K505" s="207"/>
      <c r="L505" s="207"/>
      <c r="M505" s="207"/>
      <c r="N505" s="207"/>
      <c r="O505" s="207"/>
      <c r="P505" s="207"/>
      <c r="Q505" s="207"/>
      <c r="R505" s="207"/>
      <c r="S505" s="207"/>
      <c r="T505" s="207"/>
      <c r="U505" s="207"/>
      <c r="V505" s="207"/>
      <c r="W505" s="207"/>
      <c r="X505" s="207"/>
      <c r="Y505" s="207"/>
      <c r="Z505" s="207"/>
      <c r="AA505" s="208"/>
      <c r="AB505" s="208"/>
      <c r="AC505" s="209"/>
      <c r="AD505" s="209"/>
      <c r="AE505" s="209"/>
      <c r="AF505" s="209"/>
      <c r="AG505" s="209"/>
      <c r="AH505" s="209"/>
      <c r="AI505" s="209"/>
      <c r="AJ505" s="209"/>
      <c r="AK505" s="207"/>
      <c r="AL505" s="207"/>
      <c r="AM505" s="207"/>
      <c r="AN505" s="207"/>
      <c r="AO505" s="207"/>
      <c r="AP505" s="207"/>
      <c r="AQ505" s="207"/>
      <c r="AR505" s="207"/>
      <c r="AS505" s="207"/>
      <c r="AT505" s="207"/>
      <c r="AU505" s="207"/>
      <c r="AV505" s="207"/>
      <c r="AW505" s="207"/>
      <c r="AX505" s="207"/>
      <c r="AY505" s="207"/>
      <c r="AZ505" s="207"/>
      <c r="BA505" s="207"/>
      <c r="BB505" s="207"/>
      <c r="BC505" s="207"/>
      <c r="BD505" s="207"/>
      <c r="BE505" s="207"/>
      <c r="BF505" s="207"/>
      <c r="BG505" s="207"/>
      <c r="BH505" s="207"/>
      <c r="BI505" s="207"/>
      <c r="BJ505" s="207"/>
      <c r="BK505" s="207"/>
      <c r="BL505" s="207"/>
      <c r="BM505" s="207"/>
      <c r="BN505" s="207"/>
      <c r="BO505" s="207"/>
      <c r="BP505" s="207"/>
      <c r="BQ505" s="207"/>
      <c r="BR505" s="207"/>
      <c r="BS505" s="207"/>
      <c r="BT505" s="207"/>
      <c r="BU505" s="211"/>
      <c r="BV505" s="207"/>
      <c r="BW505" s="207"/>
      <c r="BX505" s="207"/>
      <c r="BY505" s="207"/>
      <c r="BZ505" s="207"/>
      <c r="CA505" s="207"/>
      <c r="CB505" s="207"/>
      <c r="CC505" s="207"/>
      <c r="CD505" s="207"/>
      <c r="CE505" s="207"/>
      <c r="CF505" s="207"/>
      <c r="CG505" s="207"/>
      <c r="CH505" s="207"/>
      <c r="CI505" s="207"/>
      <c r="CJ505" s="207"/>
      <c r="CK505" s="207"/>
      <c r="CL505" s="207"/>
      <c r="CM505" s="207"/>
    </row>
    <row r="506" spans="1:91" ht="12" customHeight="1" x14ac:dyDescent="0.25">
      <c r="A506" s="206"/>
      <c r="B506" s="207"/>
      <c r="C506" s="207"/>
      <c r="D506" s="207"/>
      <c r="E506" s="207"/>
      <c r="F506" s="207"/>
      <c r="G506" s="207"/>
      <c r="H506" s="207"/>
      <c r="I506" s="207"/>
      <c r="J506" s="207"/>
      <c r="K506" s="207"/>
      <c r="L506" s="207"/>
      <c r="M506" s="207"/>
      <c r="N506" s="207"/>
      <c r="O506" s="207"/>
      <c r="P506" s="207"/>
      <c r="Q506" s="207"/>
      <c r="R506" s="207"/>
      <c r="S506" s="207"/>
      <c r="T506" s="207"/>
      <c r="U506" s="207"/>
      <c r="V506" s="207"/>
      <c r="W506" s="207"/>
      <c r="X506" s="207"/>
      <c r="Y506" s="207"/>
      <c r="Z506" s="207"/>
      <c r="AA506" s="208"/>
      <c r="AB506" s="208"/>
      <c r="AC506" s="209"/>
      <c r="AD506" s="209"/>
      <c r="AE506" s="209"/>
      <c r="AF506" s="209"/>
      <c r="AG506" s="209"/>
      <c r="AH506" s="209"/>
      <c r="AI506" s="209"/>
      <c r="AJ506" s="209"/>
      <c r="AK506" s="207"/>
      <c r="AL506" s="207"/>
      <c r="AM506" s="207"/>
      <c r="AN506" s="207"/>
      <c r="AO506" s="207"/>
      <c r="AP506" s="207"/>
      <c r="AQ506" s="207"/>
      <c r="AR506" s="207"/>
      <c r="AS506" s="207"/>
      <c r="AT506" s="207"/>
      <c r="AU506" s="207"/>
      <c r="AV506" s="207"/>
      <c r="AW506" s="207"/>
      <c r="AX506" s="207"/>
      <c r="AY506" s="207"/>
      <c r="AZ506" s="207"/>
      <c r="BA506" s="207"/>
      <c r="BB506" s="207"/>
      <c r="BC506" s="207"/>
      <c r="BD506" s="207"/>
      <c r="BE506" s="207"/>
      <c r="BF506" s="207"/>
      <c r="BG506" s="207"/>
      <c r="BH506" s="207"/>
      <c r="BI506" s="207"/>
      <c r="BJ506" s="207"/>
      <c r="BK506" s="207"/>
      <c r="BL506" s="207"/>
      <c r="BM506" s="207"/>
      <c r="BN506" s="207"/>
      <c r="BO506" s="207"/>
      <c r="BP506" s="207"/>
      <c r="BQ506" s="207"/>
      <c r="BR506" s="207"/>
      <c r="BS506" s="207"/>
      <c r="BT506" s="207"/>
      <c r="BU506" s="211"/>
      <c r="BV506" s="207"/>
      <c r="BW506" s="207"/>
      <c r="BX506" s="207"/>
      <c r="BY506" s="207"/>
      <c r="BZ506" s="207"/>
      <c r="CA506" s="207"/>
      <c r="CB506" s="207"/>
      <c r="CC506" s="207"/>
      <c r="CD506" s="207"/>
      <c r="CE506" s="207"/>
      <c r="CF506" s="207"/>
      <c r="CG506" s="207"/>
      <c r="CH506" s="207"/>
      <c r="CI506" s="207"/>
      <c r="CJ506" s="207"/>
      <c r="CK506" s="207"/>
      <c r="CL506" s="207"/>
      <c r="CM506" s="207"/>
    </row>
    <row r="507" spans="1:91" ht="12" customHeight="1" x14ac:dyDescent="0.25">
      <c r="A507" s="206"/>
      <c r="B507" s="207"/>
      <c r="C507" s="207"/>
      <c r="D507" s="207"/>
      <c r="E507" s="207"/>
      <c r="F507" s="207"/>
      <c r="G507" s="207"/>
      <c r="H507" s="207"/>
      <c r="I507" s="207"/>
      <c r="J507" s="207"/>
      <c r="K507" s="207"/>
      <c r="L507" s="207"/>
      <c r="M507" s="207"/>
      <c r="N507" s="207"/>
      <c r="O507" s="207"/>
      <c r="P507" s="207"/>
      <c r="Q507" s="207"/>
      <c r="R507" s="207"/>
      <c r="S507" s="207"/>
      <c r="T507" s="207"/>
      <c r="U507" s="207"/>
      <c r="V507" s="207"/>
      <c r="W507" s="207"/>
      <c r="X507" s="207"/>
      <c r="Y507" s="207"/>
      <c r="Z507" s="207"/>
      <c r="AA507" s="208"/>
      <c r="AB507" s="208"/>
      <c r="AC507" s="209"/>
      <c r="AD507" s="209"/>
      <c r="AE507" s="209"/>
      <c r="AF507" s="209"/>
      <c r="AG507" s="209"/>
      <c r="AH507" s="209"/>
      <c r="AI507" s="209"/>
      <c r="AJ507" s="209"/>
      <c r="AK507" s="207"/>
      <c r="AL507" s="207"/>
      <c r="AM507" s="207"/>
      <c r="AN507" s="207"/>
      <c r="AO507" s="207"/>
      <c r="AP507" s="207"/>
      <c r="AQ507" s="207"/>
      <c r="AR507" s="207"/>
      <c r="AS507" s="207"/>
      <c r="AT507" s="207"/>
      <c r="AU507" s="207"/>
      <c r="AV507" s="207"/>
      <c r="AW507" s="207"/>
      <c r="AX507" s="207"/>
      <c r="AY507" s="207"/>
      <c r="AZ507" s="207"/>
      <c r="BA507" s="207"/>
      <c r="BB507" s="207"/>
      <c r="BC507" s="207"/>
      <c r="BD507" s="207"/>
      <c r="BE507" s="207"/>
      <c r="BF507" s="207"/>
      <c r="BG507" s="207"/>
      <c r="BH507" s="207"/>
      <c r="BI507" s="207"/>
      <c r="BJ507" s="207"/>
      <c r="BK507" s="207"/>
      <c r="BL507" s="207"/>
      <c r="BM507" s="207"/>
      <c r="BN507" s="207"/>
      <c r="BO507" s="207"/>
      <c r="BP507" s="207"/>
      <c r="BQ507" s="207"/>
      <c r="BR507" s="207"/>
      <c r="BS507" s="207"/>
      <c r="BT507" s="207"/>
      <c r="BU507" s="211"/>
      <c r="BV507" s="207"/>
      <c r="BW507" s="207"/>
      <c r="BX507" s="207"/>
      <c r="BY507" s="207"/>
      <c r="BZ507" s="207"/>
      <c r="CA507" s="207"/>
      <c r="CB507" s="207"/>
      <c r="CC507" s="207"/>
      <c r="CD507" s="207"/>
      <c r="CE507" s="207"/>
      <c r="CF507" s="207"/>
      <c r="CG507" s="207"/>
      <c r="CH507" s="207"/>
      <c r="CI507" s="207"/>
      <c r="CJ507" s="207"/>
      <c r="CK507" s="207"/>
      <c r="CL507" s="207"/>
      <c r="CM507" s="207"/>
    </row>
    <row r="508" spans="1:91" ht="12" customHeight="1" x14ac:dyDescent="0.25">
      <c r="A508" s="206"/>
      <c r="B508" s="207"/>
      <c r="C508" s="207"/>
      <c r="D508" s="207"/>
      <c r="E508" s="207"/>
      <c r="F508" s="207"/>
      <c r="G508" s="207"/>
      <c r="H508" s="207"/>
      <c r="I508" s="207"/>
      <c r="J508" s="207"/>
      <c r="K508" s="207"/>
      <c r="L508" s="207"/>
      <c r="M508" s="207"/>
      <c r="N508" s="207"/>
      <c r="O508" s="207"/>
      <c r="P508" s="207"/>
      <c r="Q508" s="207"/>
      <c r="R508" s="207"/>
      <c r="S508" s="207"/>
      <c r="T508" s="207"/>
      <c r="U508" s="207"/>
      <c r="V508" s="207"/>
      <c r="W508" s="207"/>
      <c r="X508" s="207"/>
      <c r="Y508" s="207"/>
      <c r="Z508" s="207"/>
      <c r="AA508" s="208"/>
      <c r="AB508" s="208"/>
      <c r="AC508" s="209"/>
      <c r="AD508" s="209"/>
      <c r="AE508" s="209"/>
      <c r="AF508" s="209"/>
      <c r="AG508" s="209"/>
      <c r="AH508" s="209"/>
      <c r="AI508" s="209"/>
      <c r="AJ508" s="209"/>
      <c r="AK508" s="207"/>
      <c r="AL508" s="207"/>
      <c r="AM508" s="207"/>
      <c r="AN508" s="207"/>
      <c r="AO508" s="207"/>
      <c r="AP508" s="207"/>
      <c r="AQ508" s="207"/>
      <c r="AR508" s="207"/>
      <c r="AS508" s="207"/>
      <c r="AT508" s="207"/>
      <c r="AU508" s="207"/>
      <c r="AV508" s="207"/>
      <c r="AW508" s="207"/>
      <c r="AX508" s="207"/>
      <c r="AY508" s="207"/>
      <c r="AZ508" s="207"/>
      <c r="BA508" s="207"/>
      <c r="BB508" s="207"/>
      <c r="BC508" s="207"/>
      <c r="BD508" s="207"/>
      <c r="BE508" s="207"/>
      <c r="BF508" s="207"/>
      <c r="BG508" s="207"/>
      <c r="BH508" s="207"/>
      <c r="BI508" s="207"/>
      <c r="BJ508" s="207"/>
      <c r="BK508" s="207"/>
      <c r="BL508" s="207"/>
      <c r="BM508" s="207"/>
      <c r="BN508" s="207"/>
      <c r="BO508" s="207"/>
      <c r="BP508" s="207"/>
      <c r="BQ508" s="207"/>
      <c r="BR508" s="207"/>
      <c r="BS508" s="207"/>
      <c r="BT508" s="207"/>
      <c r="BU508" s="211"/>
      <c r="BV508" s="207"/>
      <c r="BW508" s="207"/>
      <c r="BX508" s="207"/>
      <c r="BY508" s="207"/>
      <c r="BZ508" s="207"/>
      <c r="CA508" s="207"/>
      <c r="CB508" s="207"/>
      <c r="CC508" s="207"/>
      <c r="CD508" s="207"/>
      <c r="CE508" s="207"/>
      <c r="CF508" s="207"/>
      <c r="CG508" s="207"/>
      <c r="CH508" s="207"/>
      <c r="CI508" s="207"/>
      <c r="CJ508" s="207"/>
      <c r="CK508" s="207"/>
      <c r="CL508" s="207"/>
      <c r="CM508" s="207"/>
    </row>
    <row r="509" spans="1:91" ht="12" customHeight="1" x14ac:dyDescent="0.25">
      <c r="A509" s="206"/>
      <c r="B509" s="207"/>
      <c r="C509" s="207"/>
      <c r="D509" s="207"/>
      <c r="E509" s="207"/>
      <c r="F509" s="207"/>
      <c r="G509" s="207"/>
      <c r="H509" s="207"/>
      <c r="I509" s="207"/>
      <c r="J509" s="207"/>
      <c r="K509" s="207"/>
      <c r="L509" s="207"/>
      <c r="M509" s="207"/>
      <c r="N509" s="207"/>
      <c r="O509" s="207"/>
      <c r="P509" s="207"/>
      <c r="Q509" s="207"/>
      <c r="R509" s="207"/>
      <c r="S509" s="207"/>
      <c r="T509" s="207"/>
      <c r="U509" s="207"/>
      <c r="V509" s="207"/>
      <c r="W509" s="207"/>
      <c r="X509" s="207"/>
      <c r="Y509" s="207"/>
      <c r="Z509" s="207"/>
      <c r="AA509" s="208"/>
      <c r="AB509" s="208"/>
      <c r="AC509" s="209"/>
      <c r="AD509" s="209"/>
      <c r="AE509" s="209"/>
      <c r="AF509" s="209"/>
      <c r="AG509" s="209"/>
      <c r="AH509" s="209"/>
      <c r="AI509" s="209"/>
      <c r="AJ509" s="209"/>
      <c r="AK509" s="207"/>
      <c r="AL509" s="207"/>
      <c r="AM509" s="207"/>
      <c r="AN509" s="207"/>
      <c r="AO509" s="207"/>
      <c r="AP509" s="207"/>
      <c r="AQ509" s="207"/>
      <c r="AR509" s="207"/>
      <c r="AS509" s="207"/>
      <c r="AT509" s="207"/>
      <c r="AU509" s="207"/>
      <c r="AV509" s="207"/>
      <c r="AW509" s="207"/>
      <c r="AX509" s="207"/>
      <c r="AY509" s="207"/>
      <c r="AZ509" s="207"/>
      <c r="BA509" s="207"/>
      <c r="BB509" s="207"/>
      <c r="BC509" s="207"/>
      <c r="BD509" s="207"/>
      <c r="BE509" s="207"/>
      <c r="BF509" s="207"/>
      <c r="BG509" s="207"/>
      <c r="BH509" s="207"/>
      <c r="BI509" s="207"/>
      <c r="BJ509" s="207"/>
      <c r="BK509" s="207"/>
      <c r="BL509" s="207"/>
      <c r="BM509" s="207"/>
      <c r="BN509" s="207"/>
      <c r="BO509" s="207"/>
      <c r="BP509" s="207"/>
      <c r="BQ509" s="207"/>
      <c r="BR509" s="207"/>
      <c r="BS509" s="207"/>
      <c r="BT509" s="207"/>
      <c r="BU509" s="211"/>
      <c r="BV509" s="207"/>
      <c r="BW509" s="207"/>
      <c r="BX509" s="207"/>
      <c r="BY509" s="207"/>
      <c r="BZ509" s="207"/>
      <c r="CA509" s="207"/>
      <c r="CB509" s="207"/>
      <c r="CC509" s="207"/>
      <c r="CD509" s="207"/>
      <c r="CE509" s="207"/>
      <c r="CF509" s="207"/>
      <c r="CG509" s="207"/>
      <c r="CH509" s="207"/>
      <c r="CI509" s="207"/>
      <c r="CJ509" s="207"/>
      <c r="CK509" s="207"/>
      <c r="CL509" s="207"/>
      <c r="CM509" s="207"/>
    </row>
    <row r="510" spans="1:91" ht="12" customHeight="1" x14ac:dyDescent="0.25">
      <c r="A510" s="206"/>
      <c r="B510" s="207"/>
      <c r="C510" s="207"/>
      <c r="D510" s="207"/>
      <c r="E510" s="207"/>
      <c r="F510" s="207"/>
      <c r="G510" s="207"/>
      <c r="H510" s="207"/>
      <c r="I510" s="207"/>
      <c r="J510" s="207"/>
      <c r="K510" s="207"/>
      <c r="L510" s="207"/>
      <c r="M510" s="207"/>
      <c r="N510" s="207"/>
      <c r="O510" s="207"/>
      <c r="P510" s="207"/>
      <c r="Q510" s="207"/>
      <c r="R510" s="207"/>
      <c r="S510" s="207"/>
      <c r="T510" s="207"/>
      <c r="U510" s="207"/>
      <c r="V510" s="207"/>
      <c r="W510" s="207"/>
      <c r="X510" s="207"/>
      <c r="Y510" s="207"/>
      <c r="Z510" s="207"/>
      <c r="AA510" s="208"/>
      <c r="AB510" s="208"/>
      <c r="AC510" s="209"/>
      <c r="AD510" s="209"/>
      <c r="AE510" s="209"/>
      <c r="AF510" s="209"/>
      <c r="AG510" s="209"/>
      <c r="AH510" s="209"/>
      <c r="AI510" s="209"/>
      <c r="AJ510" s="209"/>
      <c r="AK510" s="207"/>
      <c r="AL510" s="207"/>
      <c r="AM510" s="207"/>
      <c r="AN510" s="207"/>
      <c r="AO510" s="207"/>
      <c r="AP510" s="207"/>
      <c r="AQ510" s="207"/>
      <c r="AR510" s="207"/>
      <c r="AS510" s="207"/>
      <c r="AT510" s="207"/>
      <c r="AU510" s="207"/>
      <c r="AV510" s="207"/>
      <c r="AW510" s="207"/>
      <c r="AX510" s="207"/>
      <c r="AY510" s="207"/>
      <c r="AZ510" s="207"/>
      <c r="BA510" s="207"/>
      <c r="BB510" s="207"/>
      <c r="BC510" s="207"/>
      <c r="BD510" s="207"/>
      <c r="BE510" s="207"/>
      <c r="BF510" s="207"/>
      <c r="BG510" s="207"/>
      <c r="BH510" s="207"/>
      <c r="BI510" s="207"/>
      <c r="BJ510" s="207"/>
      <c r="BK510" s="207"/>
      <c r="BL510" s="207"/>
      <c r="BM510" s="207"/>
      <c r="BN510" s="207"/>
      <c r="BO510" s="207"/>
      <c r="BP510" s="207"/>
      <c r="BQ510" s="207"/>
      <c r="BR510" s="207"/>
      <c r="BS510" s="207"/>
      <c r="BT510" s="207"/>
      <c r="BU510" s="211"/>
      <c r="BV510" s="207"/>
      <c r="BW510" s="207"/>
      <c r="BX510" s="207"/>
      <c r="BY510" s="207"/>
      <c r="BZ510" s="207"/>
      <c r="CA510" s="207"/>
      <c r="CB510" s="207"/>
      <c r="CC510" s="207"/>
      <c r="CD510" s="207"/>
      <c r="CE510" s="207"/>
      <c r="CF510" s="207"/>
      <c r="CG510" s="207"/>
      <c r="CH510" s="207"/>
      <c r="CI510" s="207"/>
      <c r="CJ510" s="207"/>
      <c r="CK510" s="207"/>
      <c r="CL510" s="207"/>
      <c r="CM510" s="207"/>
    </row>
    <row r="511" spans="1:91" ht="12" customHeight="1" x14ac:dyDescent="0.25">
      <c r="A511" s="206"/>
      <c r="B511" s="207"/>
      <c r="C511" s="207"/>
      <c r="D511" s="207"/>
      <c r="E511" s="207"/>
      <c r="F511" s="207"/>
      <c r="G511" s="207"/>
      <c r="H511" s="207"/>
      <c r="I511" s="207"/>
      <c r="J511" s="207"/>
      <c r="K511" s="207"/>
      <c r="L511" s="207"/>
      <c r="M511" s="207"/>
      <c r="N511" s="207"/>
      <c r="O511" s="207"/>
      <c r="P511" s="207"/>
      <c r="Q511" s="207"/>
      <c r="R511" s="207"/>
      <c r="S511" s="207"/>
      <c r="T511" s="207"/>
      <c r="U511" s="207"/>
      <c r="V511" s="207"/>
      <c r="W511" s="207"/>
      <c r="X511" s="207"/>
      <c r="Y511" s="207"/>
      <c r="Z511" s="207"/>
      <c r="AA511" s="208"/>
      <c r="AB511" s="208"/>
      <c r="AC511" s="209"/>
      <c r="AD511" s="209"/>
      <c r="AE511" s="209"/>
      <c r="AF511" s="209"/>
      <c r="AG511" s="209"/>
      <c r="AH511" s="209"/>
      <c r="AI511" s="209"/>
      <c r="AJ511" s="209"/>
      <c r="AK511" s="207"/>
      <c r="AL511" s="207"/>
      <c r="AM511" s="207"/>
      <c r="AN511" s="207"/>
      <c r="AO511" s="207"/>
      <c r="AP511" s="207"/>
      <c r="AQ511" s="207"/>
      <c r="AR511" s="207"/>
      <c r="AS511" s="207"/>
      <c r="AT511" s="207"/>
      <c r="AU511" s="207"/>
      <c r="AV511" s="207"/>
      <c r="AW511" s="207"/>
      <c r="AX511" s="207"/>
      <c r="AY511" s="207"/>
      <c r="AZ511" s="207"/>
      <c r="BA511" s="207"/>
      <c r="BB511" s="207"/>
      <c r="BC511" s="207"/>
      <c r="BD511" s="207"/>
      <c r="BE511" s="207"/>
      <c r="BF511" s="207"/>
      <c r="BG511" s="207"/>
      <c r="BH511" s="207"/>
      <c r="BI511" s="207"/>
      <c r="BJ511" s="207"/>
      <c r="BK511" s="207"/>
      <c r="BL511" s="207"/>
      <c r="BM511" s="207"/>
      <c r="BN511" s="207"/>
      <c r="BO511" s="207"/>
      <c r="BP511" s="207"/>
      <c r="BQ511" s="207"/>
      <c r="BR511" s="207"/>
      <c r="BS511" s="207"/>
      <c r="BT511" s="207"/>
      <c r="BU511" s="211"/>
      <c r="BV511" s="207"/>
      <c r="BW511" s="207"/>
      <c r="BX511" s="207"/>
      <c r="BY511" s="207"/>
      <c r="BZ511" s="207"/>
      <c r="CA511" s="207"/>
      <c r="CB511" s="207"/>
      <c r="CC511" s="207"/>
      <c r="CD511" s="207"/>
      <c r="CE511" s="207"/>
      <c r="CF511" s="207"/>
      <c r="CG511" s="207"/>
      <c r="CH511" s="207"/>
      <c r="CI511" s="207"/>
      <c r="CJ511" s="207"/>
      <c r="CK511" s="207"/>
      <c r="CL511" s="207"/>
      <c r="CM511" s="207"/>
    </row>
    <row r="512" spans="1:91" ht="12" customHeight="1" x14ac:dyDescent="0.25">
      <c r="A512" s="206"/>
      <c r="B512" s="207"/>
      <c r="C512" s="207"/>
      <c r="D512" s="207"/>
      <c r="E512" s="207"/>
      <c r="F512" s="207"/>
      <c r="G512" s="207"/>
      <c r="H512" s="207"/>
      <c r="I512" s="207"/>
      <c r="J512" s="207"/>
      <c r="K512" s="207"/>
      <c r="L512" s="207"/>
      <c r="M512" s="207"/>
      <c r="N512" s="207"/>
      <c r="O512" s="207"/>
      <c r="P512" s="207"/>
      <c r="Q512" s="207"/>
      <c r="R512" s="207"/>
      <c r="S512" s="207"/>
      <c r="T512" s="207"/>
      <c r="U512" s="207"/>
      <c r="V512" s="207"/>
      <c r="W512" s="207"/>
      <c r="X512" s="207"/>
      <c r="Y512" s="207"/>
      <c r="Z512" s="207"/>
      <c r="AA512" s="208"/>
      <c r="AB512" s="208"/>
      <c r="AC512" s="209"/>
      <c r="AD512" s="209"/>
      <c r="AE512" s="209"/>
      <c r="AF512" s="209"/>
      <c r="AG512" s="209"/>
      <c r="AH512" s="209"/>
      <c r="AI512" s="209"/>
      <c r="AJ512" s="209"/>
      <c r="AK512" s="207"/>
      <c r="AL512" s="207"/>
      <c r="AM512" s="207"/>
      <c r="AN512" s="207"/>
      <c r="AO512" s="207"/>
      <c r="AP512" s="207"/>
      <c r="AQ512" s="207"/>
      <c r="AR512" s="207"/>
      <c r="AS512" s="207"/>
      <c r="AT512" s="207"/>
      <c r="AU512" s="207"/>
      <c r="AV512" s="207"/>
      <c r="AW512" s="207"/>
      <c r="AX512" s="207"/>
      <c r="AY512" s="207"/>
      <c r="AZ512" s="207"/>
      <c r="BA512" s="207"/>
      <c r="BB512" s="207"/>
      <c r="BC512" s="207"/>
      <c r="BD512" s="207"/>
      <c r="BE512" s="207"/>
      <c r="BF512" s="207"/>
      <c r="BG512" s="207"/>
      <c r="BH512" s="207"/>
      <c r="BI512" s="207"/>
      <c r="BJ512" s="207"/>
      <c r="BK512" s="207"/>
      <c r="BL512" s="207"/>
      <c r="BM512" s="207"/>
      <c r="BN512" s="207"/>
      <c r="BO512" s="207"/>
      <c r="BP512" s="207"/>
      <c r="BQ512" s="207"/>
      <c r="BR512" s="207"/>
      <c r="BS512" s="207"/>
      <c r="BT512" s="207"/>
      <c r="BU512" s="211"/>
      <c r="BV512" s="207"/>
      <c r="BW512" s="207"/>
      <c r="BX512" s="207"/>
      <c r="BY512" s="207"/>
      <c r="BZ512" s="207"/>
      <c r="CA512" s="207"/>
      <c r="CB512" s="207"/>
      <c r="CC512" s="207"/>
      <c r="CD512" s="207"/>
      <c r="CE512" s="207"/>
      <c r="CF512" s="207"/>
      <c r="CG512" s="207"/>
      <c r="CH512" s="207"/>
      <c r="CI512" s="207"/>
      <c r="CJ512" s="207"/>
      <c r="CK512" s="207"/>
      <c r="CL512" s="207"/>
      <c r="CM512" s="207"/>
    </row>
    <row r="513" spans="1:91" ht="12" customHeight="1" x14ac:dyDescent="0.25">
      <c r="A513" s="206"/>
      <c r="B513" s="207"/>
      <c r="C513" s="207"/>
      <c r="D513" s="207"/>
      <c r="E513" s="207"/>
      <c r="F513" s="207"/>
      <c r="G513" s="207"/>
      <c r="H513" s="207"/>
      <c r="I513" s="207"/>
      <c r="J513" s="207"/>
      <c r="K513" s="207"/>
      <c r="L513" s="207"/>
      <c r="M513" s="207"/>
      <c r="N513" s="207"/>
      <c r="O513" s="207"/>
      <c r="P513" s="207"/>
      <c r="Q513" s="207"/>
      <c r="R513" s="207"/>
      <c r="S513" s="207"/>
      <c r="T513" s="207"/>
      <c r="U513" s="207"/>
      <c r="V513" s="207"/>
      <c r="W513" s="207"/>
      <c r="X513" s="207"/>
      <c r="Y513" s="207"/>
      <c r="Z513" s="207"/>
      <c r="AA513" s="208"/>
      <c r="AB513" s="208"/>
      <c r="AC513" s="209"/>
      <c r="AD513" s="209"/>
      <c r="AE513" s="209"/>
      <c r="AF513" s="209"/>
      <c r="AG513" s="209"/>
      <c r="AH513" s="209"/>
      <c r="AI513" s="209"/>
      <c r="AJ513" s="209"/>
      <c r="AK513" s="207"/>
      <c r="AL513" s="207"/>
      <c r="AM513" s="207"/>
      <c r="AN513" s="207"/>
      <c r="AO513" s="207"/>
      <c r="AP513" s="207"/>
      <c r="AQ513" s="207"/>
      <c r="AR513" s="207"/>
      <c r="AS513" s="207"/>
      <c r="AT513" s="207"/>
      <c r="AU513" s="207"/>
      <c r="AV513" s="207"/>
      <c r="AW513" s="207"/>
      <c r="AX513" s="207"/>
      <c r="AY513" s="207"/>
      <c r="AZ513" s="207"/>
      <c r="BA513" s="207"/>
      <c r="BB513" s="207"/>
      <c r="BC513" s="207"/>
      <c r="BD513" s="207"/>
      <c r="BE513" s="207"/>
      <c r="BF513" s="207"/>
      <c r="BG513" s="207"/>
      <c r="BH513" s="207"/>
      <c r="BI513" s="207"/>
      <c r="BJ513" s="207"/>
      <c r="BK513" s="207"/>
      <c r="BL513" s="207"/>
      <c r="BM513" s="207"/>
      <c r="BN513" s="207"/>
      <c r="BO513" s="207"/>
      <c r="BP513" s="207"/>
      <c r="BQ513" s="207"/>
      <c r="BR513" s="207"/>
      <c r="BS513" s="207"/>
      <c r="BT513" s="207"/>
      <c r="BU513" s="211"/>
      <c r="BV513" s="207"/>
      <c r="BW513" s="207"/>
      <c r="BX513" s="207"/>
      <c r="BY513" s="207"/>
      <c r="BZ513" s="207"/>
      <c r="CA513" s="207"/>
      <c r="CB513" s="207"/>
      <c r="CC513" s="207"/>
      <c r="CD513" s="207"/>
      <c r="CE513" s="207"/>
      <c r="CF513" s="207"/>
      <c r="CG513" s="207"/>
      <c r="CH513" s="207"/>
      <c r="CI513" s="207"/>
      <c r="CJ513" s="207"/>
      <c r="CK513" s="207"/>
      <c r="CL513" s="207"/>
      <c r="CM513" s="207"/>
    </row>
    <row r="514" spans="1:91" ht="12" customHeight="1" x14ac:dyDescent="0.25">
      <c r="A514" s="206"/>
      <c r="B514" s="207"/>
      <c r="C514" s="207"/>
      <c r="D514" s="207"/>
      <c r="E514" s="207"/>
      <c r="F514" s="207"/>
      <c r="G514" s="207"/>
      <c r="H514" s="207"/>
      <c r="I514" s="207"/>
      <c r="J514" s="207"/>
      <c r="K514" s="207"/>
      <c r="L514" s="207"/>
      <c r="M514" s="207"/>
      <c r="N514" s="207"/>
      <c r="O514" s="207"/>
      <c r="P514" s="207"/>
      <c r="Q514" s="207"/>
      <c r="R514" s="207"/>
      <c r="S514" s="207"/>
      <c r="T514" s="207"/>
      <c r="U514" s="207"/>
      <c r="V514" s="207"/>
      <c r="W514" s="207"/>
      <c r="X514" s="207"/>
      <c r="Y514" s="207"/>
      <c r="Z514" s="207"/>
      <c r="AA514" s="208"/>
      <c r="AB514" s="208"/>
      <c r="AC514" s="209"/>
      <c r="AD514" s="209"/>
      <c r="AE514" s="209"/>
      <c r="AF514" s="209"/>
      <c r="AG514" s="209"/>
      <c r="AH514" s="209"/>
      <c r="AI514" s="209"/>
      <c r="AJ514" s="209"/>
      <c r="AK514" s="207"/>
      <c r="AL514" s="207"/>
      <c r="AM514" s="207"/>
      <c r="AN514" s="207"/>
      <c r="AO514" s="207"/>
      <c r="AP514" s="207"/>
      <c r="AQ514" s="207"/>
      <c r="AR514" s="207"/>
      <c r="AS514" s="207"/>
      <c r="AT514" s="207"/>
      <c r="AU514" s="207"/>
      <c r="AV514" s="207"/>
      <c r="AW514" s="207"/>
      <c r="AX514" s="207"/>
      <c r="AY514" s="207"/>
      <c r="AZ514" s="207"/>
      <c r="BA514" s="207"/>
      <c r="BB514" s="207"/>
      <c r="BC514" s="207"/>
      <c r="BD514" s="207"/>
      <c r="BE514" s="207"/>
      <c r="BF514" s="207"/>
      <c r="BG514" s="207"/>
      <c r="BH514" s="207"/>
      <c r="BI514" s="207"/>
      <c r="BJ514" s="207"/>
      <c r="BK514" s="207"/>
      <c r="BL514" s="207"/>
      <c r="BM514" s="207"/>
      <c r="BN514" s="207"/>
      <c r="BO514" s="207"/>
      <c r="BP514" s="207"/>
      <c r="BQ514" s="207"/>
      <c r="BR514" s="207"/>
      <c r="BS514" s="207"/>
      <c r="BT514" s="207"/>
      <c r="BU514" s="211"/>
      <c r="BV514" s="207"/>
      <c r="BW514" s="207"/>
      <c r="BX514" s="207"/>
      <c r="BY514" s="207"/>
      <c r="BZ514" s="207"/>
      <c r="CA514" s="207"/>
      <c r="CB514" s="207"/>
      <c r="CC514" s="207"/>
      <c r="CD514" s="207"/>
      <c r="CE514" s="207"/>
      <c r="CF514" s="207"/>
      <c r="CG514" s="207"/>
      <c r="CH514" s="207"/>
      <c r="CI514" s="207"/>
      <c r="CJ514" s="207"/>
      <c r="CK514" s="207"/>
      <c r="CL514" s="207"/>
      <c r="CM514" s="207"/>
    </row>
    <row r="515" spans="1:91" ht="12" customHeight="1" x14ac:dyDescent="0.25">
      <c r="A515" s="206"/>
      <c r="B515" s="207"/>
      <c r="C515" s="207"/>
      <c r="D515" s="207"/>
      <c r="E515" s="207"/>
      <c r="F515" s="207"/>
      <c r="G515" s="207"/>
      <c r="H515" s="207"/>
      <c r="I515" s="207"/>
      <c r="J515" s="207"/>
      <c r="K515" s="207"/>
      <c r="L515" s="207"/>
      <c r="M515" s="207"/>
      <c r="N515" s="207"/>
      <c r="O515" s="207"/>
      <c r="P515" s="207"/>
      <c r="Q515" s="207"/>
      <c r="R515" s="207"/>
      <c r="S515" s="207"/>
      <c r="T515" s="207"/>
      <c r="U515" s="207"/>
      <c r="V515" s="207"/>
      <c r="W515" s="207"/>
      <c r="X515" s="207"/>
      <c r="Y515" s="207"/>
      <c r="Z515" s="207"/>
      <c r="AA515" s="208"/>
      <c r="AB515" s="208"/>
      <c r="AC515" s="209"/>
      <c r="AD515" s="209"/>
      <c r="AE515" s="209"/>
      <c r="AF515" s="209"/>
      <c r="AG515" s="209"/>
      <c r="AH515" s="209"/>
      <c r="AI515" s="209"/>
      <c r="AJ515" s="209"/>
      <c r="AK515" s="207"/>
      <c r="AL515" s="207"/>
      <c r="AM515" s="207"/>
      <c r="AN515" s="207"/>
      <c r="AO515" s="207"/>
      <c r="AP515" s="207"/>
      <c r="AQ515" s="207"/>
      <c r="AR515" s="207"/>
      <c r="AS515" s="207"/>
      <c r="AT515" s="207"/>
      <c r="AU515" s="207"/>
      <c r="AV515" s="207"/>
      <c r="AW515" s="207"/>
      <c r="AX515" s="207"/>
      <c r="AY515" s="207"/>
      <c r="AZ515" s="207"/>
      <c r="BA515" s="207"/>
      <c r="BB515" s="207"/>
      <c r="BC515" s="207"/>
      <c r="BD515" s="207"/>
      <c r="BE515" s="207"/>
      <c r="BF515" s="207"/>
      <c r="BG515" s="207"/>
      <c r="BH515" s="207"/>
      <c r="BI515" s="207"/>
      <c r="BJ515" s="207"/>
      <c r="BK515" s="207"/>
      <c r="BL515" s="207"/>
      <c r="BM515" s="207"/>
      <c r="BN515" s="207"/>
      <c r="BO515" s="207"/>
      <c r="BP515" s="207"/>
      <c r="BQ515" s="207"/>
      <c r="BR515" s="207"/>
      <c r="BS515" s="207"/>
      <c r="BT515" s="207"/>
      <c r="BU515" s="211"/>
      <c r="BV515" s="207"/>
      <c r="BW515" s="207"/>
      <c r="BX515" s="207"/>
      <c r="BY515" s="207"/>
      <c r="BZ515" s="207"/>
      <c r="CA515" s="207"/>
      <c r="CB515" s="207"/>
      <c r="CC515" s="207"/>
      <c r="CD515" s="207"/>
      <c r="CE515" s="207"/>
      <c r="CF515" s="207"/>
      <c r="CG515" s="207"/>
      <c r="CH515" s="207"/>
      <c r="CI515" s="207"/>
      <c r="CJ515" s="207"/>
      <c r="CK515" s="207"/>
      <c r="CL515" s="207"/>
      <c r="CM515" s="207"/>
    </row>
    <row r="516" spans="1:91" ht="12" customHeight="1" x14ac:dyDescent="0.25">
      <c r="A516" s="206"/>
      <c r="B516" s="207"/>
      <c r="C516" s="207"/>
      <c r="D516" s="207"/>
      <c r="E516" s="207"/>
      <c r="F516" s="207"/>
      <c r="G516" s="207"/>
      <c r="H516" s="207"/>
      <c r="I516" s="207"/>
      <c r="J516" s="207"/>
      <c r="K516" s="207"/>
      <c r="L516" s="207"/>
      <c r="M516" s="207"/>
      <c r="N516" s="207"/>
      <c r="O516" s="207"/>
      <c r="P516" s="207"/>
      <c r="Q516" s="207"/>
      <c r="R516" s="207"/>
      <c r="S516" s="207"/>
      <c r="T516" s="207"/>
      <c r="U516" s="207"/>
      <c r="V516" s="207"/>
      <c r="W516" s="207"/>
      <c r="X516" s="207"/>
      <c r="Y516" s="207"/>
      <c r="Z516" s="207"/>
      <c r="AA516" s="208"/>
      <c r="AB516" s="208"/>
      <c r="AC516" s="209"/>
      <c r="AD516" s="209"/>
      <c r="AE516" s="209"/>
      <c r="AF516" s="209"/>
      <c r="AG516" s="209"/>
      <c r="AH516" s="209"/>
      <c r="AI516" s="209"/>
      <c r="AJ516" s="209"/>
      <c r="AK516" s="207"/>
      <c r="AL516" s="207"/>
      <c r="AM516" s="207"/>
      <c r="AN516" s="207"/>
      <c r="AO516" s="207"/>
      <c r="AP516" s="207"/>
      <c r="AQ516" s="207"/>
      <c r="AR516" s="207"/>
      <c r="AS516" s="207"/>
      <c r="AT516" s="207"/>
      <c r="AU516" s="207"/>
      <c r="AV516" s="207"/>
      <c r="AW516" s="207"/>
      <c r="AX516" s="207"/>
      <c r="AY516" s="207"/>
      <c r="AZ516" s="207"/>
      <c r="BA516" s="207"/>
      <c r="BB516" s="207"/>
      <c r="BC516" s="207"/>
      <c r="BD516" s="207"/>
      <c r="BE516" s="207"/>
      <c r="BF516" s="207"/>
      <c r="BG516" s="207"/>
      <c r="BH516" s="207"/>
      <c r="BI516" s="207"/>
      <c r="BJ516" s="207"/>
      <c r="BK516" s="207"/>
      <c r="BL516" s="207"/>
      <c r="BM516" s="207"/>
      <c r="BN516" s="207"/>
      <c r="BO516" s="207"/>
      <c r="BP516" s="207"/>
      <c r="BQ516" s="207"/>
      <c r="BR516" s="207"/>
      <c r="BS516" s="207"/>
      <c r="BT516" s="207"/>
      <c r="BU516" s="211"/>
      <c r="BV516" s="207"/>
      <c r="BW516" s="207"/>
      <c r="BX516" s="207"/>
      <c r="BY516" s="207"/>
      <c r="BZ516" s="207"/>
      <c r="CA516" s="207"/>
      <c r="CB516" s="207"/>
      <c r="CC516" s="207"/>
      <c r="CD516" s="207"/>
      <c r="CE516" s="207"/>
      <c r="CF516" s="207"/>
      <c r="CG516" s="207"/>
      <c r="CH516" s="207"/>
      <c r="CI516" s="207"/>
      <c r="CJ516" s="207"/>
      <c r="CK516" s="207"/>
      <c r="CL516" s="207"/>
      <c r="CM516" s="207"/>
    </row>
    <row r="517" spans="1:91" ht="12" customHeight="1" x14ac:dyDescent="0.25">
      <c r="A517" s="206"/>
      <c r="B517" s="207"/>
      <c r="C517" s="207"/>
      <c r="D517" s="207"/>
      <c r="E517" s="207"/>
      <c r="F517" s="207"/>
      <c r="G517" s="207"/>
      <c r="H517" s="207"/>
      <c r="I517" s="207"/>
      <c r="J517" s="207"/>
      <c r="K517" s="207"/>
      <c r="L517" s="207"/>
      <c r="M517" s="207"/>
      <c r="N517" s="207"/>
      <c r="O517" s="207"/>
      <c r="P517" s="207"/>
      <c r="Q517" s="207"/>
      <c r="R517" s="207"/>
      <c r="S517" s="207"/>
      <c r="T517" s="207"/>
      <c r="U517" s="207"/>
      <c r="V517" s="207"/>
      <c r="W517" s="207"/>
      <c r="X517" s="207"/>
      <c r="Y517" s="207"/>
      <c r="Z517" s="207"/>
      <c r="AA517" s="208"/>
      <c r="AB517" s="208"/>
      <c r="AC517" s="209"/>
      <c r="AD517" s="209"/>
      <c r="AE517" s="209"/>
      <c r="AF517" s="209"/>
      <c r="AG517" s="209"/>
      <c r="AH517" s="209"/>
      <c r="AI517" s="209"/>
      <c r="AJ517" s="209"/>
      <c r="AK517" s="207"/>
      <c r="AL517" s="207"/>
      <c r="AM517" s="207"/>
      <c r="AN517" s="207"/>
      <c r="AO517" s="207"/>
      <c r="AP517" s="207"/>
      <c r="AQ517" s="207"/>
      <c r="AR517" s="207"/>
      <c r="AS517" s="207"/>
      <c r="AT517" s="207"/>
      <c r="AU517" s="207"/>
      <c r="AV517" s="207"/>
      <c r="AW517" s="207"/>
      <c r="AX517" s="207"/>
      <c r="AY517" s="207"/>
      <c r="AZ517" s="207"/>
      <c r="BA517" s="207"/>
      <c r="BB517" s="207"/>
      <c r="BC517" s="207"/>
      <c r="BD517" s="207"/>
      <c r="BE517" s="207"/>
      <c r="BF517" s="207"/>
      <c r="BG517" s="207"/>
      <c r="BH517" s="207"/>
      <c r="BI517" s="207"/>
      <c r="BJ517" s="207"/>
      <c r="BK517" s="207"/>
      <c r="BL517" s="207"/>
      <c r="BM517" s="207"/>
      <c r="BN517" s="207"/>
      <c r="BO517" s="207"/>
      <c r="BP517" s="207"/>
      <c r="BQ517" s="207"/>
      <c r="BR517" s="207"/>
      <c r="BS517" s="207"/>
      <c r="BT517" s="207"/>
      <c r="BU517" s="211"/>
      <c r="BV517" s="207"/>
      <c r="BW517" s="207"/>
      <c r="BX517" s="207"/>
      <c r="BY517" s="207"/>
      <c r="BZ517" s="207"/>
      <c r="CA517" s="207"/>
      <c r="CB517" s="207"/>
      <c r="CC517" s="207"/>
      <c r="CD517" s="207"/>
      <c r="CE517" s="207"/>
      <c r="CF517" s="207"/>
      <c r="CG517" s="207"/>
      <c r="CH517" s="207"/>
      <c r="CI517" s="207"/>
      <c r="CJ517" s="207"/>
      <c r="CK517" s="207"/>
      <c r="CL517" s="207"/>
      <c r="CM517" s="207"/>
    </row>
    <row r="518" spans="1:91" ht="12" customHeight="1" x14ac:dyDescent="0.25">
      <c r="A518" s="206"/>
      <c r="B518" s="207"/>
      <c r="C518" s="207"/>
      <c r="D518" s="207"/>
      <c r="E518" s="207"/>
      <c r="F518" s="207"/>
      <c r="G518" s="207"/>
      <c r="H518" s="207"/>
      <c r="I518" s="207"/>
      <c r="J518" s="207"/>
      <c r="K518" s="207"/>
      <c r="L518" s="207"/>
      <c r="M518" s="207"/>
      <c r="N518" s="207"/>
      <c r="O518" s="207"/>
      <c r="P518" s="207"/>
      <c r="Q518" s="207"/>
      <c r="R518" s="207"/>
      <c r="S518" s="207"/>
      <c r="T518" s="207"/>
      <c r="U518" s="207"/>
      <c r="V518" s="207"/>
      <c r="W518" s="207"/>
      <c r="X518" s="207"/>
      <c r="Y518" s="207"/>
      <c r="Z518" s="207"/>
      <c r="AA518" s="208"/>
      <c r="AB518" s="208"/>
      <c r="AC518" s="209"/>
      <c r="AD518" s="209"/>
      <c r="AE518" s="209"/>
      <c r="AF518" s="209"/>
      <c r="AG518" s="209"/>
      <c r="AH518" s="209"/>
      <c r="AI518" s="209"/>
      <c r="AJ518" s="209"/>
      <c r="AK518" s="207"/>
      <c r="AL518" s="207"/>
      <c r="AM518" s="207"/>
      <c r="AN518" s="207"/>
      <c r="AO518" s="207"/>
      <c r="AP518" s="207"/>
      <c r="AQ518" s="207"/>
      <c r="AR518" s="207"/>
      <c r="AS518" s="207"/>
      <c r="AT518" s="207"/>
      <c r="AU518" s="207"/>
      <c r="AV518" s="207"/>
      <c r="AW518" s="207"/>
      <c r="AX518" s="207"/>
      <c r="AY518" s="207"/>
      <c r="AZ518" s="207"/>
      <c r="BA518" s="207"/>
      <c r="BB518" s="207"/>
      <c r="BC518" s="207"/>
      <c r="BD518" s="207"/>
      <c r="BE518" s="207"/>
      <c r="BF518" s="207"/>
      <c r="BG518" s="207"/>
      <c r="BH518" s="207"/>
      <c r="BI518" s="207"/>
      <c r="BJ518" s="207"/>
      <c r="BK518" s="207"/>
      <c r="BL518" s="207"/>
      <c r="BM518" s="207"/>
      <c r="BN518" s="207"/>
      <c r="BO518" s="207"/>
      <c r="BP518" s="207"/>
      <c r="BQ518" s="207"/>
      <c r="BR518" s="207"/>
      <c r="BS518" s="207"/>
      <c r="BT518" s="207"/>
      <c r="BU518" s="211"/>
      <c r="BV518" s="207"/>
      <c r="BW518" s="207"/>
      <c r="BX518" s="207"/>
      <c r="BY518" s="207"/>
      <c r="BZ518" s="207"/>
      <c r="CA518" s="207"/>
      <c r="CB518" s="207"/>
      <c r="CC518" s="207"/>
      <c r="CD518" s="207"/>
      <c r="CE518" s="207"/>
      <c r="CF518" s="207"/>
      <c r="CG518" s="207"/>
      <c r="CH518" s="207"/>
      <c r="CI518" s="207"/>
      <c r="CJ518" s="207"/>
      <c r="CK518" s="207"/>
      <c r="CL518" s="207"/>
      <c r="CM518" s="207"/>
    </row>
    <row r="519" spans="1:91" ht="12" customHeight="1" x14ac:dyDescent="0.25">
      <c r="A519" s="206"/>
      <c r="B519" s="207"/>
      <c r="C519" s="207"/>
      <c r="D519" s="207"/>
      <c r="E519" s="207"/>
      <c r="F519" s="207"/>
      <c r="G519" s="207"/>
      <c r="H519" s="207"/>
      <c r="I519" s="207"/>
      <c r="J519" s="207"/>
      <c r="K519" s="207"/>
      <c r="L519" s="207"/>
      <c r="M519" s="207"/>
      <c r="N519" s="207"/>
      <c r="O519" s="207"/>
      <c r="P519" s="207"/>
      <c r="Q519" s="207"/>
      <c r="R519" s="207"/>
      <c r="S519" s="207"/>
      <c r="T519" s="207"/>
      <c r="U519" s="207"/>
      <c r="V519" s="207"/>
      <c r="W519" s="207"/>
      <c r="X519" s="207"/>
      <c r="Y519" s="207"/>
      <c r="Z519" s="207"/>
      <c r="AA519" s="208"/>
      <c r="AB519" s="208"/>
      <c r="AC519" s="209"/>
      <c r="AD519" s="209"/>
      <c r="AE519" s="209"/>
      <c r="AF519" s="209"/>
      <c r="AG519" s="209"/>
      <c r="AH519" s="209"/>
      <c r="AI519" s="209"/>
      <c r="AJ519" s="209"/>
      <c r="AK519" s="207"/>
      <c r="AL519" s="207"/>
      <c r="AM519" s="207"/>
      <c r="AN519" s="207"/>
      <c r="AO519" s="207"/>
      <c r="AP519" s="207"/>
      <c r="AQ519" s="207"/>
      <c r="AR519" s="207"/>
      <c r="AS519" s="207"/>
      <c r="AT519" s="207"/>
      <c r="AU519" s="207"/>
      <c r="AV519" s="207"/>
      <c r="AW519" s="207"/>
      <c r="AX519" s="207"/>
      <c r="AY519" s="207"/>
      <c r="AZ519" s="207"/>
      <c r="BA519" s="207"/>
      <c r="BB519" s="207"/>
      <c r="BC519" s="207"/>
      <c r="BD519" s="207"/>
      <c r="BE519" s="207"/>
      <c r="BF519" s="207"/>
      <c r="BG519" s="207"/>
      <c r="BH519" s="207"/>
      <c r="BI519" s="207"/>
      <c r="BJ519" s="207"/>
      <c r="BK519" s="207"/>
      <c r="BL519" s="207"/>
      <c r="BM519" s="207"/>
      <c r="BN519" s="207"/>
      <c r="BO519" s="207"/>
      <c r="BP519" s="207"/>
      <c r="BQ519" s="207"/>
      <c r="BR519" s="207"/>
      <c r="BS519" s="207"/>
      <c r="BT519" s="207"/>
      <c r="BU519" s="211"/>
      <c r="BV519" s="207"/>
      <c r="BW519" s="207"/>
      <c r="BX519" s="207"/>
      <c r="BY519" s="207"/>
      <c r="BZ519" s="207"/>
      <c r="CA519" s="207"/>
      <c r="CB519" s="207"/>
      <c r="CC519" s="207"/>
      <c r="CD519" s="207"/>
      <c r="CE519" s="207"/>
      <c r="CF519" s="207"/>
      <c r="CG519" s="207"/>
      <c r="CH519" s="207"/>
      <c r="CI519" s="207"/>
      <c r="CJ519" s="207"/>
      <c r="CK519" s="207"/>
      <c r="CL519" s="207"/>
      <c r="CM519" s="207"/>
    </row>
    <row r="520" spans="1:91" ht="12" customHeight="1" x14ac:dyDescent="0.25">
      <c r="A520" s="206"/>
      <c r="B520" s="207"/>
      <c r="C520" s="207"/>
      <c r="D520" s="207"/>
      <c r="E520" s="207"/>
      <c r="F520" s="207"/>
      <c r="G520" s="207"/>
      <c r="H520" s="207"/>
      <c r="I520" s="207"/>
      <c r="J520" s="207"/>
      <c r="K520" s="207"/>
      <c r="L520" s="207"/>
      <c r="M520" s="207"/>
      <c r="N520" s="207"/>
      <c r="O520" s="207"/>
      <c r="P520" s="207"/>
      <c r="Q520" s="207"/>
      <c r="R520" s="207"/>
      <c r="S520" s="207"/>
      <c r="T520" s="207"/>
      <c r="U520" s="207"/>
      <c r="V520" s="207"/>
      <c r="W520" s="207"/>
      <c r="X520" s="207"/>
      <c r="Y520" s="207"/>
      <c r="Z520" s="207"/>
      <c r="AA520" s="208"/>
      <c r="AB520" s="208"/>
      <c r="AC520" s="209"/>
      <c r="AD520" s="209"/>
      <c r="AE520" s="209"/>
      <c r="AF520" s="209"/>
      <c r="AG520" s="209"/>
      <c r="AH520" s="209"/>
      <c r="AI520" s="209"/>
      <c r="AJ520" s="209"/>
      <c r="AK520" s="207"/>
      <c r="AL520" s="207"/>
      <c r="AM520" s="207"/>
      <c r="AN520" s="207"/>
      <c r="AO520" s="207"/>
      <c r="AP520" s="207"/>
      <c r="AQ520" s="207"/>
      <c r="AR520" s="207"/>
      <c r="AS520" s="207"/>
      <c r="AT520" s="207"/>
      <c r="AU520" s="207"/>
      <c r="AV520" s="207"/>
      <c r="AW520" s="207"/>
      <c r="AX520" s="207"/>
      <c r="AY520" s="207"/>
      <c r="AZ520" s="207"/>
      <c r="BA520" s="207"/>
      <c r="BB520" s="207"/>
      <c r="BC520" s="207"/>
      <c r="BD520" s="207"/>
      <c r="BE520" s="207"/>
      <c r="BF520" s="207"/>
      <c r="BG520" s="207"/>
      <c r="BH520" s="207"/>
      <c r="BI520" s="207"/>
      <c r="BJ520" s="207"/>
      <c r="BK520" s="207"/>
      <c r="BL520" s="207"/>
      <c r="BM520" s="207"/>
      <c r="BN520" s="207"/>
      <c r="BO520" s="207"/>
      <c r="BP520" s="207"/>
      <c r="BQ520" s="207"/>
      <c r="BR520" s="207"/>
      <c r="BS520" s="207"/>
      <c r="BT520" s="207"/>
      <c r="BU520" s="211"/>
      <c r="BV520" s="207"/>
      <c r="BW520" s="207"/>
      <c r="BX520" s="207"/>
      <c r="BY520" s="207"/>
      <c r="BZ520" s="207"/>
      <c r="CA520" s="207"/>
      <c r="CB520" s="207"/>
      <c r="CC520" s="207"/>
      <c r="CD520" s="207"/>
      <c r="CE520" s="207"/>
      <c r="CF520" s="207"/>
      <c r="CG520" s="207"/>
      <c r="CH520" s="207"/>
      <c r="CI520" s="207"/>
      <c r="CJ520" s="207"/>
      <c r="CK520" s="207"/>
      <c r="CL520" s="207"/>
      <c r="CM520" s="207"/>
    </row>
    <row r="521" spans="1:91" ht="12" customHeight="1" x14ac:dyDescent="0.25">
      <c r="A521" s="206"/>
      <c r="B521" s="207"/>
      <c r="C521" s="207"/>
      <c r="D521" s="207"/>
      <c r="E521" s="207"/>
      <c r="F521" s="207"/>
      <c r="G521" s="207"/>
      <c r="H521" s="207"/>
      <c r="I521" s="207"/>
      <c r="J521" s="207"/>
      <c r="K521" s="207"/>
      <c r="L521" s="207"/>
      <c r="M521" s="207"/>
      <c r="N521" s="207"/>
      <c r="O521" s="207"/>
      <c r="P521" s="207"/>
      <c r="Q521" s="207"/>
      <c r="R521" s="207"/>
      <c r="S521" s="207"/>
      <c r="T521" s="207"/>
      <c r="U521" s="207"/>
      <c r="V521" s="207"/>
      <c r="W521" s="207"/>
      <c r="X521" s="207"/>
      <c r="Y521" s="207"/>
      <c r="Z521" s="207"/>
      <c r="AA521" s="208"/>
      <c r="AB521" s="208"/>
      <c r="AC521" s="209"/>
      <c r="AD521" s="209"/>
      <c r="AE521" s="209"/>
      <c r="AF521" s="209"/>
      <c r="AG521" s="209"/>
      <c r="AH521" s="209"/>
      <c r="AI521" s="209"/>
      <c r="AJ521" s="209"/>
      <c r="AK521" s="207"/>
      <c r="AL521" s="207"/>
      <c r="AM521" s="207"/>
      <c r="AN521" s="207"/>
      <c r="AO521" s="207"/>
      <c r="AP521" s="207"/>
      <c r="AQ521" s="207"/>
      <c r="AR521" s="207"/>
      <c r="AS521" s="207"/>
      <c r="AT521" s="207"/>
      <c r="AU521" s="207"/>
      <c r="AV521" s="207"/>
      <c r="AW521" s="207"/>
      <c r="AX521" s="207"/>
      <c r="AY521" s="207"/>
      <c r="AZ521" s="207"/>
      <c r="BA521" s="207"/>
      <c r="BB521" s="207"/>
      <c r="BC521" s="207"/>
      <c r="BD521" s="207"/>
      <c r="BE521" s="207"/>
      <c r="BF521" s="207"/>
      <c r="BG521" s="207"/>
      <c r="BH521" s="207"/>
      <c r="BI521" s="207"/>
      <c r="BJ521" s="207"/>
      <c r="BK521" s="207"/>
      <c r="BL521" s="207"/>
      <c r="BM521" s="207"/>
      <c r="BN521" s="207"/>
      <c r="BO521" s="207"/>
      <c r="BP521" s="207"/>
      <c r="BQ521" s="207"/>
      <c r="BR521" s="207"/>
      <c r="BS521" s="207"/>
      <c r="BT521" s="207"/>
      <c r="BU521" s="211"/>
      <c r="BV521" s="207"/>
      <c r="BW521" s="207"/>
      <c r="BX521" s="207"/>
      <c r="BY521" s="207"/>
      <c r="BZ521" s="207"/>
      <c r="CA521" s="207"/>
      <c r="CB521" s="207"/>
      <c r="CC521" s="207"/>
      <c r="CD521" s="207"/>
      <c r="CE521" s="207"/>
      <c r="CF521" s="207"/>
      <c r="CG521" s="207"/>
      <c r="CH521" s="207"/>
      <c r="CI521" s="207"/>
      <c r="CJ521" s="207"/>
      <c r="CK521" s="207"/>
      <c r="CL521" s="207"/>
      <c r="CM521" s="207"/>
    </row>
    <row r="522" spans="1:91" ht="12" customHeight="1" x14ac:dyDescent="0.25">
      <c r="A522" s="206"/>
      <c r="B522" s="207"/>
      <c r="C522" s="207"/>
      <c r="D522" s="207"/>
      <c r="E522" s="207"/>
      <c r="F522" s="207"/>
      <c r="G522" s="207"/>
      <c r="H522" s="207"/>
      <c r="I522" s="207"/>
      <c r="J522" s="207"/>
      <c r="K522" s="207"/>
      <c r="L522" s="207"/>
      <c r="M522" s="207"/>
      <c r="N522" s="207"/>
      <c r="O522" s="207"/>
      <c r="P522" s="207"/>
      <c r="Q522" s="207"/>
      <c r="R522" s="207"/>
      <c r="S522" s="207"/>
      <c r="T522" s="207"/>
      <c r="U522" s="207"/>
      <c r="V522" s="207"/>
      <c r="W522" s="207"/>
      <c r="X522" s="207"/>
      <c r="Y522" s="207"/>
      <c r="Z522" s="207"/>
      <c r="AA522" s="208"/>
      <c r="AB522" s="208"/>
      <c r="AC522" s="209"/>
      <c r="AD522" s="209"/>
      <c r="AE522" s="209"/>
      <c r="AF522" s="209"/>
      <c r="AG522" s="209"/>
      <c r="AH522" s="209"/>
      <c r="AI522" s="209"/>
      <c r="AJ522" s="209"/>
      <c r="AK522" s="207"/>
      <c r="AL522" s="207"/>
      <c r="AM522" s="207"/>
      <c r="AN522" s="207"/>
      <c r="AO522" s="207"/>
      <c r="AP522" s="207"/>
      <c r="AQ522" s="207"/>
      <c r="AR522" s="207"/>
      <c r="AS522" s="207"/>
      <c r="AT522" s="207"/>
      <c r="AU522" s="207"/>
      <c r="AV522" s="207"/>
      <c r="AW522" s="207"/>
      <c r="AX522" s="207"/>
      <c r="AY522" s="207"/>
      <c r="AZ522" s="207"/>
      <c r="BA522" s="207"/>
      <c r="BB522" s="207"/>
      <c r="BC522" s="207"/>
      <c r="BD522" s="207"/>
      <c r="BE522" s="207"/>
      <c r="BF522" s="207"/>
      <c r="BG522" s="207"/>
      <c r="BH522" s="207"/>
      <c r="BI522" s="207"/>
      <c r="BJ522" s="207"/>
      <c r="BK522" s="207"/>
      <c r="BL522" s="207"/>
      <c r="BM522" s="207"/>
      <c r="BN522" s="207"/>
      <c r="BO522" s="207"/>
      <c r="BP522" s="207"/>
      <c r="BQ522" s="207"/>
      <c r="BR522" s="207"/>
      <c r="BS522" s="207"/>
      <c r="BT522" s="207"/>
      <c r="BU522" s="211"/>
      <c r="BV522" s="207"/>
      <c r="BW522" s="207"/>
      <c r="BX522" s="207"/>
      <c r="BY522" s="207"/>
      <c r="BZ522" s="207"/>
      <c r="CA522" s="207"/>
      <c r="CB522" s="207"/>
      <c r="CC522" s="207"/>
      <c r="CD522" s="207"/>
      <c r="CE522" s="207"/>
      <c r="CF522" s="207"/>
      <c r="CG522" s="207"/>
      <c r="CH522" s="207"/>
      <c r="CI522" s="207"/>
      <c r="CJ522" s="207"/>
      <c r="CK522" s="207"/>
      <c r="CL522" s="207"/>
      <c r="CM522" s="207"/>
    </row>
    <row r="523" spans="1:91" ht="12" customHeight="1" x14ac:dyDescent="0.25">
      <c r="A523" s="206"/>
      <c r="B523" s="207"/>
      <c r="C523" s="207"/>
      <c r="D523" s="207"/>
      <c r="E523" s="207"/>
      <c r="F523" s="207"/>
      <c r="G523" s="207"/>
      <c r="H523" s="207"/>
      <c r="I523" s="207"/>
      <c r="J523" s="207"/>
      <c r="K523" s="207"/>
      <c r="L523" s="207"/>
      <c r="M523" s="207"/>
      <c r="N523" s="207"/>
      <c r="O523" s="207"/>
      <c r="P523" s="207"/>
      <c r="Q523" s="207"/>
      <c r="R523" s="207"/>
      <c r="S523" s="207"/>
      <c r="T523" s="207"/>
      <c r="U523" s="207"/>
      <c r="V523" s="207"/>
      <c r="W523" s="207"/>
      <c r="X523" s="207"/>
      <c r="Y523" s="207"/>
      <c r="Z523" s="207"/>
      <c r="AA523" s="208"/>
      <c r="AB523" s="208"/>
      <c r="AC523" s="209"/>
      <c r="AD523" s="209"/>
      <c r="AE523" s="209"/>
      <c r="AF523" s="209"/>
      <c r="AG523" s="209"/>
      <c r="AH523" s="209"/>
      <c r="AI523" s="209"/>
      <c r="AJ523" s="209"/>
      <c r="AK523" s="207"/>
      <c r="AL523" s="207"/>
      <c r="AM523" s="207"/>
      <c r="AN523" s="207"/>
      <c r="AO523" s="207"/>
      <c r="AP523" s="207"/>
      <c r="AQ523" s="207"/>
      <c r="AR523" s="207"/>
      <c r="AS523" s="207"/>
      <c r="AT523" s="207"/>
      <c r="AU523" s="207"/>
      <c r="AV523" s="207"/>
      <c r="AW523" s="207"/>
      <c r="AX523" s="207"/>
      <c r="AY523" s="207"/>
      <c r="AZ523" s="207"/>
      <c r="BA523" s="207"/>
      <c r="BB523" s="207"/>
      <c r="BC523" s="207"/>
      <c r="BD523" s="207"/>
      <c r="BE523" s="207"/>
      <c r="BF523" s="207"/>
      <c r="BG523" s="207"/>
      <c r="BH523" s="207"/>
      <c r="BI523" s="207"/>
      <c r="BJ523" s="207"/>
      <c r="BK523" s="207"/>
      <c r="BL523" s="207"/>
      <c r="BM523" s="207"/>
      <c r="BN523" s="207"/>
      <c r="BO523" s="207"/>
      <c r="BP523" s="207"/>
      <c r="BQ523" s="207"/>
      <c r="BR523" s="207"/>
      <c r="BS523" s="207"/>
      <c r="BT523" s="207"/>
      <c r="BU523" s="211"/>
      <c r="BV523" s="207"/>
      <c r="BW523" s="207"/>
      <c r="BX523" s="207"/>
      <c r="BY523" s="207"/>
      <c r="BZ523" s="207"/>
      <c r="CA523" s="207"/>
      <c r="CB523" s="207"/>
      <c r="CC523" s="207"/>
      <c r="CD523" s="207"/>
      <c r="CE523" s="207"/>
      <c r="CF523" s="207"/>
      <c r="CG523" s="207"/>
      <c r="CH523" s="207"/>
      <c r="CI523" s="207"/>
      <c r="CJ523" s="207"/>
      <c r="CK523" s="207"/>
      <c r="CL523" s="207"/>
      <c r="CM523" s="207"/>
    </row>
    <row r="524" spans="1:91" ht="12" customHeight="1" x14ac:dyDescent="0.25">
      <c r="A524" s="206"/>
      <c r="B524" s="207"/>
      <c r="C524" s="207"/>
      <c r="D524" s="207"/>
      <c r="E524" s="207"/>
      <c r="F524" s="207"/>
      <c r="G524" s="207"/>
      <c r="H524" s="207"/>
      <c r="I524" s="207"/>
      <c r="J524" s="207"/>
      <c r="K524" s="207"/>
      <c r="L524" s="207"/>
      <c r="M524" s="207"/>
      <c r="N524" s="207"/>
      <c r="O524" s="207"/>
      <c r="P524" s="207"/>
      <c r="Q524" s="207"/>
      <c r="R524" s="207"/>
      <c r="S524" s="207"/>
      <c r="T524" s="207"/>
      <c r="U524" s="207"/>
      <c r="V524" s="207"/>
      <c r="W524" s="207"/>
      <c r="X524" s="207"/>
      <c r="Y524" s="207"/>
      <c r="Z524" s="207"/>
      <c r="AA524" s="208"/>
      <c r="AB524" s="208"/>
      <c r="AC524" s="209"/>
      <c r="AD524" s="209"/>
      <c r="AE524" s="209"/>
      <c r="AF524" s="209"/>
      <c r="AG524" s="209"/>
      <c r="AH524" s="209"/>
      <c r="AI524" s="209"/>
      <c r="AJ524" s="209"/>
      <c r="AK524" s="207"/>
      <c r="AL524" s="207"/>
      <c r="AM524" s="207"/>
      <c r="AN524" s="207"/>
      <c r="AO524" s="207"/>
      <c r="AP524" s="207"/>
      <c r="AQ524" s="207"/>
      <c r="AR524" s="207"/>
      <c r="AS524" s="207"/>
      <c r="AT524" s="207"/>
      <c r="AU524" s="207"/>
      <c r="AV524" s="207"/>
      <c r="AW524" s="207"/>
      <c r="AX524" s="207"/>
      <c r="AY524" s="207"/>
      <c r="AZ524" s="207"/>
      <c r="BA524" s="207"/>
      <c r="BB524" s="207"/>
      <c r="BC524" s="207"/>
      <c r="BD524" s="207"/>
      <c r="BE524" s="207"/>
      <c r="BF524" s="207"/>
      <c r="BG524" s="207"/>
      <c r="BH524" s="207"/>
      <c r="BI524" s="207"/>
      <c r="BJ524" s="207"/>
      <c r="BK524" s="207"/>
      <c r="BL524" s="207"/>
      <c r="BM524" s="207"/>
      <c r="BN524" s="207"/>
      <c r="BO524" s="207"/>
      <c r="BP524" s="207"/>
      <c r="BQ524" s="207"/>
      <c r="BR524" s="207"/>
      <c r="BS524" s="207"/>
      <c r="BT524" s="207"/>
      <c r="BU524" s="211"/>
      <c r="BV524" s="207"/>
      <c r="BW524" s="207"/>
      <c r="BX524" s="207"/>
      <c r="BY524" s="207"/>
      <c r="BZ524" s="207"/>
      <c r="CA524" s="207"/>
      <c r="CB524" s="207"/>
      <c r="CC524" s="207"/>
      <c r="CD524" s="207"/>
      <c r="CE524" s="207"/>
      <c r="CF524" s="207"/>
      <c r="CG524" s="207"/>
      <c r="CH524" s="207"/>
      <c r="CI524" s="207"/>
      <c r="CJ524" s="207"/>
      <c r="CK524" s="207"/>
      <c r="CL524" s="207"/>
      <c r="CM524" s="207"/>
    </row>
    <row r="525" spans="1:91" ht="12" customHeight="1" x14ac:dyDescent="0.25">
      <c r="A525" s="206"/>
      <c r="B525" s="207"/>
      <c r="C525" s="207"/>
      <c r="D525" s="207"/>
      <c r="E525" s="207"/>
      <c r="F525" s="207"/>
      <c r="G525" s="207"/>
      <c r="H525" s="207"/>
      <c r="I525" s="207"/>
      <c r="J525" s="207"/>
      <c r="K525" s="207"/>
      <c r="L525" s="207"/>
      <c r="M525" s="207"/>
      <c r="N525" s="207"/>
      <c r="O525" s="207"/>
      <c r="P525" s="207"/>
      <c r="Q525" s="207"/>
      <c r="R525" s="207"/>
      <c r="S525" s="207"/>
      <c r="T525" s="207"/>
      <c r="U525" s="207"/>
      <c r="V525" s="207"/>
      <c r="W525" s="207"/>
      <c r="X525" s="207"/>
      <c r="Y525" s="207"/>
      <c r="Z525" s="207"/>
      <c r="AA525" s="208"/>
      <c r="AB525" s="208"/>
      <c r="AC525" s="209"/>
      <c r="AD525" s="209"/>
      <c r="AE525" s="209"/>
      <c r="AF525" s="209"/>
      <c r="AG525" s="209"/>
      <c r="AH525" s="209"/>
      <c r="AI525" s="209"/>
      <c r="AJ525" s="209"/>
      <c r="AK525" s="207"/>
      <c r="AL525" s="207"/>
      <c r="AM525" s="207"/>
      <c r="AN525" s="207"/>
      <c r="AO525" s="207"/>
      <c r="AP525" s="207"/>
      <c r="AQ525" s="207"/>
      <c r="AR525" s="207"/>
      <c r="AS525" s="207"/>
      <c r="AT525" s="207"/>
      <c r="AU525" s="207"/>
      <c r="AV525" s="207"/>
      <c r="AW525" s="207"/>
      <c r="AX525" s="207"/>
      <c r="AY525" s="207"/>
      <c r="AZ525" s="207"/>
      <c r="BA525" s="207"/>
      <c r="BB525" s="207"/>
      <c r="BC525" s="207"/>
      <c r="BD525" s="207"/>
      <c r="BE525" s="207"/>
      <c r="BF525" s="207"/>
      <c r="BG525" s="207"/>
      <c r="BH525" s="207"/>
      <c r="BI525" s="207"/>
      <c r="BJ525" s="207"/>
      <c r="BK525" s="207"/>
      <c r="BL525" s="207"/>
      <c r="BM525" s="207"/>
      <c r="BN525" s="207"/>
      <c r="BO525" s="207"/>
      <c r="BP525" s="207"/>
      <c r="BQ525" s="207"/>
      <c r="BR525" s="207"/>
      <c r="BS525" s="207"/>
      <c r="BT525" s="207"/>
      <c r="BU525" s="211"/>
      <c r="BV525" s="207"/>
      <c r="BW525" s="207"/>
      <c r="BX525" s="207"/>
      <c r="BY525" s="207"/>
      <c r="BZ525" s="207"/>
      <c r="CA525" s="207"/>
      <c r="CB525" s="207"/>
      <c r="CC525" s="207"/>
      <c r="CD525" s="207"/>
      <c r="CE525" s="207"/>
      <c r="CF525" s="207"/>
      <c r="CG525" s="207"/>
      <c r="CH525" s="207"/>
      <c r="CI525" s="207"/>
      <c r="CJ525" s="207"/>
      <c r="CK525" s="207"/>
      <c r="CL525" s="207"/>
      <c r="CM525" s="207"/>
    </row>
    <row r="526" spans="1:91" ht="12" customHeight="1" x14ac:dyDescent="0.25">
      <c r="A526" s="206"/>
      <c r="B526" s="207"/>
      <c r="C526" s="207"/>
      <c r="D526" s="207"/>
      <c r="E526" s="207"/>
      <c r="F526" s="207"/>
      <c r="G526" s="207"/>
      <c r="H526" s="207"/>
      <c r="I526" s="207"/>
      <c r="J526" s="207"/>
      <c r="K526" s="207"/>
      <c r="L526" s="207"/>
      <c r="M526" s="207"/>
      <c r="N526" s="207"/>
      <c r="O526" s="207"/>
      <c r="P526" s="207"/>
      <c r="Q526" s="207"/>
      <c r="R526" s="207"/>
      <c r="S526" s="207"/>
      <c r="T526" s="207"/>
      <c r="U526" s="207"/>
      <c r="V526" s="207"/>
      <c r="W526" s="207"/>
      <c r="X526" s="207"/>
      <c r="Y526" s="207"/>
      <c r="Z526" s="207"/>
      <c r="AA526" s="208"/>
      <c r="AB526" s="208"/>
      <c r="AC526" s="209"/>
      <c r="AD526" s="209"/>
      <c r="AE526" s="209"/>
      <c r="AF526" s="209"/>
      <c r="AG526" s="209"/>
      <c r="AH526" s="209"/>
      <c r="AI526" s="209"/>
      <c r="AJ526" s="209"/>
      <c r="AK526" s="207"/>
      <c r="AL526" s="207"/>
      <c r="AM526" s="207"/>
      <c r="AN526" s="207"/>
      <c r="AO526" s="207"/>
      <c r="AP526" s="207"/>
      <c r="AQ526" s="207"/>
      <c r="AR526" s="207"/>
      <c r="AS526" s="207"/>
      <c r="AT526" s="207"/>
      <c r="AU526" s="207"/>
      <c r="AV526" s="207"/>
      <c r="AW526" s="207"/>
      <c r="AX526" s="207"/>
      <c r="AY526" s="207"/>
      <c r="AZ526" s="207"/>
      <c r="BA526" s="207"/>
      <c r="BB526" s="207"/>
      <c r="BC526" s="207"/>
      <c r="BD526" s="207"/>
      <c r="BE526" s="207"/>
      <c r="BF526" s="207"/>
      <c r="BG526" s="207"/>
      <c r="BH526" s="207"/>
      <c r="BI526" s="207"/>
      <c r="BJ526" s="207"/>
      <c r="BK526" s="207"/>
      <c r="BL526" s="207"/>
      <c r="BM526" s="207"/>
      <c r="BN526" s="207"/>
      <c r="BO526" s="207"/>
      <c r="BP526" s="207"/>
      <c r="BQ526" s="207"/>
      <c r="BR526" s="207"/>
      <c r="BS526" s="207"/>
      <c r="BT526" s="207"/>
      <c r="BU526" s="211"/>
      <c r="BV526" s="207"/>
      <c r="BW526" s="207"/>
      <c r="BX526" s="207"/>
      <c r="BY526" s="207"/>
      <c r="BZ526" s="207"/>
      <c r="CA526" s="207"/>
      <c r="CB526" s="207"/>
      <c r="CC526" s="207"/>
      <c r="CD526" s="207"/>
      <c r="CE526" s="207"/>
      <c r="CF526" s="207"/>
      <c r="CG526" s="207"/>
      <c r="CH526" s="207"/>
      <c r="CI526" s="207"/>
      <c r="CJ526" s="207"/>
      <c r="CK526" s="207"/>
      <c r="CL526" s="207"/>
      <c r="CM526" s="207"/>
    </row>
    <row r="527" spans="1:91" ht="12" customHeight="1" x14ac:dyDescent="0.25">
      <c r="A527" s="206"/>
      <c r="B527" s="207"/>
      <c r="C527" s="207"/>
      <c r="D527" s="207"/>
      <c r="E527" s="207"/>
      <c r="F527" s="207"/>
      <c r="G527" s="207"/>
      <c r="H527" s="207"/>
      <c r="I527" s="207"/>
      <c r="J527" s="207"/>
      <c r="K527" s="207"/>
      <c r="L527" s="207"/>
      <c r="M527" s="207"/>
      <c r="N527" s="207"/>
      <c r="O527" s="207"/>
      <c r="P527" s="207"/>
      <c r="Q527" s="207"/>
      <c r="R527" s="207"/>
      <c r="S527" s="207"/>
      <c r="T527" s="207"/>
      <c r="U527" s="207"/>
      <c r="V527" s="207"/>
      <c r="W527" s="207"/>
      <c r="X527" s="207"/>
      <c r="Y527" s="207"/>
      <c r="Z527" s="207"/>
      <c r="AA527" s="208"/>
      <c r="AB527" s="208"/>
      <c r="AC527" s="209"/>
      <c r="AD527" s="209"/>
      <c r="AE527" s="209"/>
      <c r="AF527" s="209"/>
      <c r="AG527" s="209"/>
      <c r="AH527" s="209"/>
      <c r="AI527" s="209"/>
      <c r="AJ527" s="209"/>
      <c r="AK527" s="207"/>
      <c r="AL527" s="207"/>
      <c r="AM527" s="207"/>
      <c r="AN527" s="207"/>
      <c r="AO527" s="207"/>
      <c r="AP527" s="207"/>
      <c r="AQ527" s="207"/>
      <c r="AR527" s="207"/>
      <c r="AS527" s="207"/>
      <c r="AT527" s="207"/>
      <c r="AU527" s="207"/>
      <c r="AV527" s="207"/>
      <c r="AW527" s="207"/>
      <c r="AX527" s="207"/>
      <c r="AY527" s="207"/>
      <c r="AZ527" s="207"/>
      <c r="BA527" s="207"/>
      <c r="BB527" s="207"/>
      <c r="BC527" s="207"/>
      <c r="BD527" s="207"/>
      <c r="BE527" s="207"/>
      <c r="BF527" s="207"/>
      <c r="BG527" s="207"/>
      <c r="BH527" s="207"/>
      <c r="BI527" s="207"/>
      <c r="BJ527" s="207"/>
      <c r="BK527" s="207"/>
      <c r="BL527" s="207"/>
      <c r="BM527" s="207"/>
      <c r="BN527" s="207"/>
      <c r="BO527" s="207"/>
      <c r="BP527" s="207"/>
      <c r="BQ527" s="207"/>
      <c r="BR527" s="207"/>
      <c r="BS527" s="207"/>
      <c r="BT527" s="207"/>
      <c r="BU527" s="211"/>
      <c r="BV527" s="207"/>
      <c r="BW527" s="207"/>
      <c r="BX527" s="207"/>
      <c r="BY527" s="207"/>
      <c r="BZ527" s="207"/>
      <c r="CA527" s="207"/>
      <c r="CB527" s="207"/>
      <c r="CC527" s="207"/>
      <c r="CD527" s="207"/>
      <c r="CE527" s="207"/>
      <c r="CF527" s="207"/>
      <c r="CG527" s="207"/>
      <c r="CH527" s="207"/>
      <c r="CI527" s="207"/>
      <c r="CJ527" s="207"/>
      <c r="CK527" s="207"/>
      <c r="CL527" s="207"/>
      <c r="CM527" s="207"/>
    </row>
    <row r="528" spans="1:91" ht="12" customHeight="1" x14ac:dyDescent="0.25">
      <c r="A528" s="206"/>
      <c r="B528" s="207"/>
      <c r="C528" s="207"/>
      <c r="D528" s="207"/>
      <c r="E528" s="207"/>
      <c r="F528" s="207"/>
      <c r="G528" s="207"/>
      <c r="H528" s="207"/>
      <c r="I528" s="207"/>
      <c r="J528" s="207"/>
      <c r="K528" s="207"/>
      <c r="L528" s="207"/>
      <c r="M528" s="207"/>
      <c r="N528" s="207"/>
      <c r="O528" s="207"/>
      <c r="P528" s="207"/>
      <c r="Q528" s="207"/>
      <c r="R528" s="207"/>
      <c r="S528" s="207"/>
      <c r="T528" s="207"/>
      <c r="U528" s="207"/>
      <c r="V528" s="207"/>
      <c r="W528" s="207"/>
      <c r="X528" s="207"/>
      <c r="Y528" s="207"/>
      <c r="Z528" s="207"/>
      <c r="AA528" s="208"/>
      <c r="AB528" s="208"/>
      <c r="AC528" s="209"/>
      <c r="AD528" s="209"/>
      <c r="AE528" s="209"/>
      <c r="AF528" s="209"/>
      <c r="AG528" s="209"/>
      <c r="AH528" s="209"/>
      <c r="AI528" s="209"/>
      <c r="AJ528" s="209"/>
      <c r="AK528" s="207"/>
      <c r="AL528" s="207"/>
      <c r="AM528" s="207"/>
      <c r="AN528" s="207"/>
      <c r="AO528" s="207"/>
      <c r="AP528" s="207"/>
      <c r="AQ528" s="207"/>
      <c r="AR528" s="207"/>
      <c r="AS528" s="207"/>
      <c r="AT528" s="207"/>
      <c r="AU528" s="207"/>
      <c r="AV528" s="207"/>
      <c r="AW528" s="207"/>
      <c r="AX528" s="207"/>
      <c r="AY528" s="207"/>
      <c r="AZ528" s="207"/>
      <c r="BA528" s="207"/>
      <c r="BB528" s="207"/>
      <c r="BC528" s="207"/>
      <c r="BD528" s="207"/>
      <c r="BE528" s="207"/>
      <c r="BF528" s="207"/>
      <c r="BG528" s="207"/>
      <c r="BH528" s="207"/>
      <c r="BI528" s="207"/>
      <c r="BJ528" s="207"/>
      <c r="BK528" s="207"/>
      <c r="BL528" s="207"/>
      <c r="BM528" s="207"/>
      <c r="BN528" s="207"/>
      <c r="BO528" s="207"/>
      <c r="BP528" s="207"/>
      <c r="BQ528" s="207"/>
      <c r="BR528" s="207"/>
      <c r="BS528" s="207"/>
      <c r="BT528" s="207"/>
      <c r="BU528" s="211"/>
      <c r="BV528" s="207"/>
      <c r="BW528" s="207"/>
      <c r="BX528" s="207"/>
      <c r="BY528" s="207"/>
      <c r="BZ528" s="207"/>
      <c r="CA528" s="207"/>
      <c r="CB528" s="207"/>
      <c r="CC528" s="207"/>
      <c r="CD528" s="207"/>
      <c r="CE528" s="207"/>
      <c r="CF528" s="207"/>
      <c r="CG528" s="207"/>
      <c r="CH528" s="207"/>
      <c r="CI528" s="207"/>
      <c r="CJ528" s="207"/>
      <c r="CK528" s="207"/>
      <c r="CL528" s="207"/>
      <c r="CM528" s="207"/>
    </row>
    <row r="529" spans="1:91" ht="12" customHeight="1" x14ac:dyDescent="0.25">
      <c r="A529" s="206"/>
      <c r="B529" s="207"/>
      <c r="C529" s="207"/>
      <c r="D529" s="207"/>
      <c r="E529" s="207"/>
      <c r="F529" s="207"/>
      <c r="G529" s="207"/>
      <c r="H529" s="207"/>
      <c r="I529" s="207"/>
      <c r="J529" s="207"/>
      <c r="K529" s="207"/>
      <c r="L529" s="207"/>
      <c r="M529" s="207"/>
      <c r="N529" s="207"/>
      <c r="O529" s="207"/>
      <c r="P529" s="207"/>
      <c r="Q529" s="207"/>
      <c r="R529" s="207"/>
      <c r="S529" s="207"/>
      <c r="T529" s="207"/>
      <c r="U529" s="207"/>
      <c r="V529" s="207"/>
      <c r="W529" s="207"/>
      <c r="X529" s="207"/>
      <c r="Y529" s="207"/>
      <c r="Z529" s="207"/>
      <c r="AA529" s="208"/>
      <c r="AB529" s="208"/>
      <c r="AC529" s="209"/>
      <c r="AD529" s="209"/>
      <c r="AE529" s="209"/>
      <c r="AF529" s="209"/>
      <c r="AG529" s="209"/>
      <c r="AH529" s="209"/>
      <c r="AI529" s="209"/>
      <c r="AJ529" s="209"/>
      <c r="AK529" s="207"/>
      <c r="AL529" s="207"/>
      <c r="AM529" s="207"/>
      <c r="AN529" s="207"/>
      <c r="AO529" s="207"/>
      <c r="AP529" s="207"/>
      <c r="AQ529" s="207"/>
      <c r="AR529" s="207"/>
      <c r="AS529" s="207"/>
      <c r="AT529" s="207"/>
      <c r="AU529" s="207"/>
      <c r="AV529" s="207"/>
      <c r="AW529" s="207"/>
      <c r="AX529" s="207"/>
      <c r="AY529" s="207"/>
      <c r="AZ529" s="207"/>
      <c r="BA529" s="207"/>
      <c r="BB529" s="207"/>
      <c r="BC529" s="207"/>
      <c r="BD529" s="207"/>
      <c r="BE529" s="207"/>
      <c r="BF529" s="207"/>
      <c r="BG529" s="207"/>
      <c r="BH529" s="207"/>
      <c r="BI529" s="207"/>
      <c r="BJ529" s="207"/>
      <c r="BK529" s="207"/>
      <c r="BL529" s="207"/>
      <c r="BM529" s="207"/>
      <c r="BN529" s="207"/>
      <c r="BO529" s="207"/>
      <c r="BP529" s="207"/>
      <c r="BQ529" s="207"/>
      <c r="BR529" s="207"/>
      <c r="BS529" s="207"/>
      <c r="BT529" s="207"/>
      <c r="BU529" s="211"/>
      <c r="BV529" s="207"/>
      <c r="BW529" s="207"/>
      <c r="BX529" s="207"/>
      <c r="BY529" s="207"/>
      <c r="BZ529" s="207"/>
      <c r="CA529" s="207"/>
      <c r="CB529" s="207"/>
      <c r="CC529" s="207"/>
      <c r="CD529" s="207"/>
      <c r="CE529" s="207"/>
      <c r="CF529" s="207"/>
      <c r="CG529" s="207"/>
      <c r="CH529" s="207"/>
      <c r="CI529" s="207"/>
      <c r="CJ529" s="207"/>
      <c r="CK529" s="207"/>
      <c r="CL529" s="207"/>
      <c r="CM529" s="207"/>
    </row>
    <row r="530" spans="1:91" ht="12" customHeight="1" x14ac:dyDescent="0.25">
      <c r="A530" s="206"/>
      <c r="B530" s="207"/>
      <c r="C530" s="207"/>
      <c r="D530" s="207"/>
      <c r="E530" s="207"/>
      <c r="F530" s="207"/>
      <c r="G530" s="207"/>
      <c r="H530" s="207"/>
      <c r="I530" s="207"/>
      <c r="J530" s="207"/>
      <c r="K530" s="207"/>
      <c r="L530" s="207"/>
      <c r="M530" s="207"/>
      <c r="N530" s="207"/>
      <c r="O530" s="207"/>
      <c r="P530" s="207"/>
      <c r="Q530" s="207"/>
      <c r="R530" s="207"/>
      <c r="S530" s="207"/>
      <c r="T530" s="207"/>
      <c r="U530" s="207"/>
      <c r="V530" s="207"/>
      <c r="W530" s="207"/>
      <c r="X530" s="207"/>
      <c r="Y530" s="207"/>
      <c r="Z530" s="207"/>
      <c r="AA530" s="208"/>
      <c r="AB530" s="208"/>
      <c r="AC530" s="209"/>
      <c r="AD530" s="209"/>
      <c r="AE530" s="209"/>
      <c r="AF530" s="209"/>
      <c r="AG530" s="209"/>
      <c r="AH530" s="209"/>
      <c r="AI530" s="209"/>
      <c r="AJ530" s="209"/>
      <c r="AK530" s="207"/>
      <c r="AL530" s="207"/>
      <c r="AM530" s="207"/>
      <c r="AN530" s="207"/>
      <c r="AO530" s="207"/>
      <c r="AP530" s="207"/>
      <c r="AQ530" s="207"/>
      <c r="AR530" s="207"/>
      <c r="AS530" s="207"/>
      <c r="AT530" s="207"/>
      <c r="AU530" s="207"/>
      <c r="AV530" s="207"/>
      <c r="AW530" s="207"/>
      <c r="AX530" s="207"/>
      <c r="AY530" s="207"/>
      <c r="AZ530" s="207"/>
      <c r="BA530" s="207"/>
      <c r="BB530" s="207"/>
      <c r="BC530" s="207"/>
      <c r="BD530" s="207"/>
      <c r="BE530" s="207"/>
      <c r="BF530" s="207"/>
      <c r="BG530" s="207"/>
      <c r="BH530" s="207"/>
      <c r="BI530" s="207"/>
      <c r="BJ530" s="207"/>
      <c r="BK530" s="207"/>
      <c r="BL530" s="207"/>
      <c r="BM530" s="207"/>
      <c r="BN530" s="207"/>
      <c r="BO530" s="207"/>
      <c r="BP530" s="207"/>
      <c r="BQ530" s="207"/>
      <c r="BR530" s="207"/>
      <c r="BS530" s="207"/>
      <c r="BT530" s="207"/>
      <c r="BU530" s="211"/>
      <c r="BV530" s="207"/>
      <c r="BW530" s="207"/>
      <c r="BX530" s="207"/>
      <c r="BY530" s="207"/>
      <c r="BZ530" s="207"/>
      <c r="CA530" s="207"/>
      <c r="CB530" s="207"/>
      <c r="CC530" s="207"/>
      <c r="CD530" s="207"/>
      <c r="CE530" s="207"/>
      <c r="CF530" s="207"/>
      <c r="CG530" s="207"/>
      <c r="CH530" s="207"/>
      <c r="CI530" s="207"/>
      <c r="CJ530" s="207"/>
      <c r="CK530" s="207"/>
      <c r="CL530" s="207"/>
      <c r="CM530" s="207"/>
    </row>
    <row r="531" spans="1:91" ht="12" customHeight="1" x14ac:dyDescent="0.25">
      <c r="A531" s="206"/>
      <c r="B531" s="207"/>
      <c r="C531" s="207"/>
      <c r="D531" s="207"/>
      <c r="E531" s="207"/>
      <c r="F531" s="207"/>
      <c r="G531" s="207"/>
      <c r="H531" s="207"/>
      <c r="I531" s="207"/>
      <c r="J531" s="207"/>
      <c r="K531" s="207"/>
      <c r="L531" s="207"/>
      <c r="M531" s="207"/>
      <c r="N531" s="207"/>
      <c r="O531" s="207"/>
      <c r="P531" s="207"/>
      <c r="Q531" s="207"/>
      <c r="R531" s="207"/>
      <c r="S531" s="207"/>
      <c r="T531" s="207"/>
      <c r="U531" s="207"/>
      <c r="V531" s="207"/>
      <c r="W531" s="207"/>
      <c r="X531" s="207"/>
      <c r="Y531" s="207"/>
      <c r="Z531" s="207"/>
      <c r="AA531" s="208"/>
      <c r="AB531" s="208"/>
      <c r="AC531" s="209"/>
      <c r="AD531" s="209"/>
      <c r="AE531" s="209"/>
      <c r="AF531" s="209"/>
      <c r="AG531" s="209"/>
      <c r="AH531" s="209"/>
      <c r="AI531" s="209"/>
      <c r="AJ531" s="209"/>
      <c r="AK531" s="207"/>
      <c r="AL531" s="207"/>
      <c r="AM531" s="207"/>
      <c r="AN531" s="207"/>
      <c r="AO531" s="207"/>
      <c r="AP531" s="207"/>
      <c r="AQ531" s="207"/>
      <c r="AR531" s="207"/>
      <c r="AS531" s="207"/>
      <c r="AT531" s="207"/>
      <c r="AU531" s="207"/>
      <c r="AV531" s="207"/>
      <c r="AW531" s="207"/>
      <c r="AX531" s="207"/>
      <c r="AY531" s="207"/>
      <c r="AZ531" s="207"/>
      <c r="BA531" s="207"/>
      <c r="BB531" s="207"/>
      <c r="BC531" s="207"/>
      <c r="BD531" s="207"/>
      <c r="BE531" s="207"/>
      <c r="BF531" s="207"/>
      <c r="BG531" s="207"/>
      <c r="BH531" s="207"/>
      <c r="BI531" s="207"/>
      <c r="BJ531" s="207"/>
      <c r="BK531" s="207"/>
      <c r="BL531" s="207"/>
      <c r="BM531" s="207"/>
      <c r="BN531" s="207"/>
      <c r="BO531" s="207"/>
      <c r="BP531" s="207"/>
      <c r="BQ531" s="207"/>
      <c r="BR531" s="207"/>
      <c r="BS531" s="207"/>
      <c r="BT531" s="207"/>
      <c r="BU531" s="211"/>
      <c r="BV531" s="207"/>
      <c r="BW531" s="207"/>
      <c r="BX531" s="207"/>
      <c r="BY531" s="207"/>
      <c r="BZ531" s="207"/>
      <c r="CA531" s="207"/>
      <c r="CB531" s="207"/>
      <c r="CC531" s="207"/>
      <c r="CD531" s="207"/>
      <c r="CE531" s="207"/>
      <c r="CF531" s="207"/>
      <c r="CG531" s="207"/>
      <c r="CH531" s="207"/>
      <c r="CI531" s="207"/>
      <c r="CJ531" s="207"/>
      <c r="CK531" s="207"/>
      <c r="CL531" s="207"/>
      <c r="CM531" s="207"/>
    </row>
    <row r="532" spans="1:91" ht="12" customHeight="1" x14ac:dyDescent="0.25">
      <c r="A532" s="206"/>
      <c r="B532" s="207"/>
      <c r="C532" s="207"/>
      <c r="D532" s="207"/>
      <c r="E532" s="207"/>
      <c r="F532" s="207"/>
      <c r="G532" s="207"/>
      <c r="H532" s="207"/>
      <c r="I532" s="207"/>
      <c r="J532" s="207"/>
      <c r="K532" s="207"/>
      <c r="L532" s="207"/>
      <c r="M532" s="207"/>
      <c r="N532" s="207"/>
      <c r="O532" s="207"/>
      <c r="P532" s="207"/>
      <c r="Q532" s="207"/>
      <c r="R532" s="207"/>
      <c r="S532" s="207"/>
      <c r="T532" s="207"/>
      <c r="U532" s="207"/>
      <c r="V532" s="207"/>
      <c r="W532" s="207"/>
      <c r="X532" s="207"/>
      <c r="Y532" s="207"/>
      <c r="Z532" s="207"/>
      <c r="AA532" s="208"/>
      <c r="AB532" s="208"/>
      <c r="AC532" s="209"/>
      <c r="AD532" s="209"/>
      <c r="AE532" s="209"/>
      <c r="AF532" s="209"/>
      <c r="AG532" s="209"/>
      <c r="AH532" s="209"/>
      <c r="AI532" s="209"/>
      <c r="AJ532" s="209"/>
      <c r="AK532" s="207"/>
      <c r="AL532" s="207"/>
      <c r="AM532" s="207"/>
      <c r="AN532" s="207"/>
      <c r="AO532" s="207"/>
      <c r="AP532" s="207"/>
      <c r="AQ532" s="207"/>
      <c r="AR532" s="207"/>
      <c r="AS532" s="207"/>
      <c r="AT532" s="207"/>
      <c r="AU532" s="207"/>
      <c r="AV532" s="207"/>
      <c r="AW532" s="207"/>
      <c r="AX532" s="207"/>
      <c r="AY532" s="207"/>
      <c r="AZ532" s="207"/>
      <c r="BA532" s="207"/>
      <c r="BB532" s="207"/>
      <c r="BC532" s="207"/>
      <c r="BD532" s="207"/>
      <c r="BE532" s="207"/>
      <c r="BF532" s="207"/>
      <c r="BG532" s="207"/>
      <c r="BH532" s="207"/>
      <c r="BI532" s="207"/>
      <c r="BJ532" s="207"/>
      <c r="BK532" s="207"/>
      <c r="BL532" s="207"/>
      <c r="BM532" s="207"/>
      <c r="BN532" s="207"/>
      <c r="BO532" s="207"/>
      <c r="BP532" s="207"/>
      <c r="BQ532" s="207"/>
      <c r="BR532" s="207"/>
      <c r="BS532" s="207"/>
      <c r="BT532" s="207"/>
      <c r="BU532" s="211"/>
      <c r="BV532" s="207"/>
      <c r="BW532" s="207"/>
      <c r="BX532" s="207"/>
      <c r="BY532" s="207"/>
      <c r="BZ532" s="207"/>
      <c r="CA532" s="207"/>
      <c r="CB532" s="207"/>
      <c r="CC532" s="207"/>
      <c r="CD532" s="207"/>
      <c r="CE532" s="207"/>
      <c r="CF532" s="207"/>
      <c r="CG532" s="207"/>
      <c r="CH532" s="207"/>
      <c r="CI532" s="207"/>
      <c r="CJ532" s="207"/>
      <c r="CK532" s="207"/>
      <c r="CL532" s="207"/>
      <c r="CM532" s="207"/>
    </row>
    <row r="533" spans="1:91" ht="12" customHeight="1" x14ac:dyDescent="0.25">
      <c r="A533" s="206"/>
      <c r="B533" s="207"/>
      <c r="C533" s="207"/>
      <c r="D533" s="207"/>
      <c r="E533" s="207"/>
      <c r="F533" s="207"/>
      <c r="G533" s="207"/>
      <c r="H533" s="207"/>
      <c r="I533" s="207"/>
      <c r="J533" s="207"/>
      <c r="K533" s="207"/>
      <c r="L533" s="207"/>
      <c r="M533" s="207"/>
      <c r="N533" s="207"/>
      <c r="O533" s="207"/>
      <c r="P533" s="207"/>
      <c r="Q533" s="207"/>
      <c r="R533" s="207"/>
      <c r="S533" s="207"/>
      <c r="T533" s="207"/>
      <c r="U533" s="207"/>
      <c r="V533" s="207"/>
      <c r="W533" s="207"/>
      <c r="X533" s="207"/>
      <c r="Y533" s="207"/>
      <c r="Z533" s="207"/>
      <c r="AA533" s="208"/>
      <c r="AB533" s="208"/>
      <c r="AC533" s="209"/>
      <c r="AD533" s="209"/>
      <c r="AE533" s="209"/>
      <c r="AF533" s="209"/>
      <c r="AG533" s="209"/>
      <c r="AH533" s="209"/>
      <c r="AI533" s="209"/>
      <c r="AJ533" s="209"/>
      <c r="AK533" s="207"/>
      <c r="AL533" s="207"/>
      <c r="AM533" s="207"/>
      <c r="AN533" s="207"/>
      <c r="AO533" s="207"/>
      <c r="AP533" s="207"/>
      <c r="AQ533" s="207"/>
      <c r="AR533" s="207"/>
      <c r="AS533" s="207"/>
      <c r="AT533" s="207"/>
      <c r="AU533" s="207"/>
      <c r="AV533" s="207"/>
      <c r="AW533" s="207"/>
      <c r="AX533" s="207"/>
      <c r="AY533" s="207"/>
      <c r="AZ533" s="207"/>
      <c r="BA533" s="207"/>
      <c r="BB533" s="207"/>
      <c r="BC533" s="207"/>
      <c r="BD533" s="207"/>
      <c r="BE533" s="207"/>
      <c r="BF533" s="207"/>
      <c r="BG533" s="207"/>
      <c r="BH533" s="207"/>
      <c r="BI533" s="207"/>
      <c r="BJ533" s="207"/>
      <c r="BK533" s="207"/>
      <c r="BL533" s="207"/>
      <c r="BM533" s="207"/>
      <c r="BN533" s="207"/>
      <c r="BO533" s="207"/>
      <c r="BP533" s="207"/>
      <c r="BQ533" s="207"/>
      <c r="BR533" s="207"/>
      <c r="BS533" s="207"/>
      <c r="BT533" s="207"/>
      <c r="BU533" s="211"/>
      <c r="BV533" s="207"/>
      <c r="BW533" s="207"/>
      <c r="BX533" s="207"/>
      <c r="BY533" s="207"/>
      <c r="BZ533" s="207"/>
      <c r="CA533" s="207"/>
      <c r="CB533" s="207"/>
      <c r="CC533" s="207"/>
      <c r="CD533" s="207"/>
      <c r="CE533" s="207"/>
      <c r="CF533" s="207"/>
      <c r="CG533" s="207"/>
      <c r="CH533" s="207"/>
      <c r="CI533" s="207"/>
      <c r="CJ533" s="207"/>
      <c r="CK533" s="207"/>
      <c r="CL533" s="207"/>
      <c r="CM533" s="207"/>
    </row>
    <row r="534" spans="1:91" ht="12" customHeight="1" x14ac:dyDescent="0.25">
      <c r="A534" s="206"/>
      <c r="B534" s="207"/>
      <c r="C534" s="207"/>
      <c r="D534" s="207"/>
      <c r="E534" s="207"/>
      <c r="F534" s="207"/>
      <c r="G534" s="207"/>
      <c r="H534" s="207"/>
      <c r="I534" s="207"/>
      <c r="J534" s="207"/>
      <c r="K534" s="207"/>
      <c r="L534" s="207"/>
      <c r="M534" s="207"/>
      <c r="N534" s="207"/>
      <c r="O534" s="207"/>
      <c r="P534" s="207"/>
      <c r="Q534" s="207"/>
      <c r="R534" s="207"/>
      <c r="S534" s="207"/>
      <c r="T534" s="207"/>
      <c r="U534" s="207"/>
      <c r="V534" s="207"/>
      <c r="W534" s="207"/>
      <c r="X534" s="207"/>
      <c r="Y534" s="207"/>
      <c r="Z534" s="207"/>
      <c r="AA534" s="208"/>
      <c r="AB534" s="208"/>
      <c r="AC534" s="209"/>
      <c r="AD534" s="209"/>
      <c r="AE534" s="209"/>
      <c r="AF534" s="209"/>
      <c r="AG534" s="209"/>
      <c r="AH534" s="209"/>
      <c r="AI534" s="209"/>
      <c r="AJ534" s="209"/>
      <c r="AK534" s="207"/>
      <c r="AL534" s="207"/>
      <c r="AM534" s="207"/>
      <c r="AN534" s="207"/>
      <c r="AO534" s="207"/>
      <c r="AP534" s="207"/>
      <c r="AQ534" s="207"/>
      <c r="AR534" s="207"/>
      <c r="AS534" s="207"/>
      <c r="AT534" s="207"/>
      <c r="AU534" s="207"/>
      <c r="AV534" s="207"/>
      <c r="AW534" s="207"/>
      <c r="AX534" s="207"/>
      <c r="AY534" s="207"/>
      <c r="AZ534" s="207"/>
      <c r="BA534" s="207"/>
      <c r="BB534" s="207"/>
      <c r="BC534" s="207"/>
      <c r="BD534" s="207"/>
      <c r="BE534" s="207"/>
      <c r="BF534" s="207"/>
      <c r="BG534" s="207"/>
      <c r="BH534" s="207"/>
      <c r="BI534" s="207"/>
      <c r="BJ534" s="207"/>
      <c r="BK534" s="207"/>
      <c r="BL534" s="207"/>
      <c r="BM534" s="207"/>
      <c r="BN534" s="207"/>
      <c r="BO534" s="207"/>
      <c r="BP534" s="207"/>
      <c r="BQ534" s="207"/>
      <c r="BR534" s="207"/>
      <c r="BS534" s="207"/>
      <c r="BT534" s="207"/>
      <c r="BU534" s="211"/>
      <c r="BV534" s="207"/>
      <c r="BW534" s="207"/>
      <c r="BX534" s="207"/>
      <c r="BY534" s="207"/>
      <c r="BZ534" s="207"/>
      <c r="CA534" s="207"/>
      <c r="CB534" s="207"/>
      <c r="CC534" s="207"/>
      <c r="CD534" s="207"/>
      <c r="CE534" s="207"/>
      <c r="CF534" s="207"/>
      <c r="CG534" s="207"/>
      <c r="CH534" s="207"/>
      <c r="CI534" s="207"/>
      <c r="CJ534" s="207"/>
      <c r="CK534" s="207"/>
      <c r="CL534" s="207"/>
      <c r="CM534" s="207"/>
    </row>
    <row r="535" spans="1:91" ht="12" customHeight="1" x14ac:dyDescent="0.25">
      <c r="A535" s="206"/>
      <c r="B535" s="207"/>
      <c r="C535" s="207"/>
      <c r="D535" s="207"/>
      <c r="E535" s="207"/>
      <c r="F535" s="207"/>
      <c r="G535" s="207"/>
      <c r="H535" s="207"/>
      <c r="I535" s="207"/>
      <c r="J535" s="207"/>
      <c r="K535" s="207"/>
      <c r="L535" s="207"/>
      <c r="M535" s="207"/>
      <c r="N535" s="207"/>
      <c r="O535" s="207"/>
      <c r="P535" s="207"/>
      <c r="Q535" s="207"/>
      <c r="R535" s="207"/>
      <c r="S535" s="207"/>
      <c r="T535" s="207"/>
      <c r="U535" s="207"/>
      <c r="V535" s="207"/>
      <c r="W535" s="207"/>
      <c r="X535" s="207"/>
      <c r="Y535" s="207"/>
      <c r="Z535" s="207"/>
      <c r="AA535" s="208"/>
      <c r="AB535" s="208"/>
      <c r="AC535" s="209"/>
      <c r="AD535" s="209"/>
      <c r="AE535" s="209"/>
      <c r="AF535" s="209"/>
      <c r="AG535" s="209"/>
      <c r="AH535" s="209"/>
      <c r="AI535" s="209"/>
      <c r="AJ535" s="209"/>
      <c r="AK535" s="207"/>
      <c r="AL535" s="207"/>
      <c r="AM535" s="207"/>
      <c r="AN535" s="207"/>
      <c r="AO535" s="207"/>
      <c r="AP535" s="207"/>
      <c r="AQ535" s="207"/>
      <c r="AR535" s="207"/>
      <c r="AS535" s="207"/>
      <c r="AT535" s="207"/>
      <c r="AU535" s="207"/>
      <c r="AV535" s="207"/>
      <c r="AW535" s="207"/>
      <c r="AX535" s="207"/>
      <c r="AY535" s="207"/>
      <c r="AZ535" s="207"/>
      <c r="BA535" s="207"/>
      <c r="BB535" s="207"/>
      <c r="BC535" s="207"/>
      <c r="BD535" s="207"/>
      <c r="BE535" s="207"/>
      <c r="BF535" s="207"/>
      <c r="BG535" s="207"/>
      <c r="BH535" s="207"/>
      <c r="BI535" s="207"/>
      <c r="BJ535" s="207"/>
      <c r="BK535" s="207"/>
      <c r="BL535" s="207"/>
      <c r="BM535" s="207"/>
      <c r="BN535" s="207"/>
      <c r="BO535" s="207"/>
      <c r="BP535" s="207"/>
      <c r="BQ535" s="207"/>
      <c r="BR535" s="207"/>
      <c r="BS535" s="207"/>
      <c r="BT535" s="207"/>
      <c r="BU535" s="211"/>
      <c r="BV535" s="207"/>
      <c r="BW535" s="207"/>
      <c r="BX535" s="207"/>
      <c r="BY535" s="207"/>
      <c r="BZ535" s="207"/>
      <c r="CA535" s="207"/>
      <c r="CB535" s="207"/>
      <c r="CC535" s="207"/>
      <c r="CD535" s="207"/>
      <c r="CE535" s="207"/>
      <c r="CF535" s="207"/>
      <c r="CG535" s="207"/>
      <c r="CH535" s="207"/>
      <c r="CI535" s="207"/>
      <c r="CJ535" s="207"/>
      <c r="CK535" s="207"/>
      <c r="CL535" s="207"/>
      <c r="CM535" s="207"/>
    </row>
    <row r="536" spans="1:91" ht="12" customHeight="1" x14ac:dyDescent="0.25">
      <c r="A536" s="206"/>
      <c r="B536" s="207"/>
      <c r="C536" s="207"/>
      <c r="D536" s="207"/>
      <c r="E536" s="207"/>
      <c r="F536" s="207"/>
      <c r="G536" s="207"/>
      <c r="H536" s="207"/>
      <c r="I536" s="207"/>
      <c r="J536" s="207"/>
      <c r="K536" s="207"/>
      <c r="L536" s="207"/>
      <c r="M536" s="207"/>
      <c r="N536" s="207"/>
      <c r="O536" s="207"/>
      <c r="P536" s="207"/>
      <c r="Q536" s="207"/>
      <c r="R536" s="207"/>
      <c r="S536" s="207"/>
      <c r="T536" s="207"/>
      <c r="U536" s="207"/>
      <c r="V536" s="207"/>
      <c r="W536" s="207"/>
      <c r="X536" s="207"/>
      <c r="Y536" s="207"/>
      <c r="Z536" s="207"/>
      <c r="AA536" s="208"/>
      <c r="AB536" s="208"/>
      <c r="AC536" s="209"/>
      <c r="AD536" s="209"/>
      <c r="AE536" s="209"/>
      <c r="AF536" s="209"/>
      <c r="AG536" s="209"/>
      <c r="AH536" s="209"/>
      <c r="AI536" s="209"/>
      <c r="AJ536" s="209"/>
      <c r="AK536" s="207"/>
      <c r="AL536" s="207"/>
      <c r="AM536" s="207"/>
      <c r="AN536" s="207"/>
      <c r="AO536" s="207"/>
      <c r="AP536" s="207"/>
      <c r="AQ536" s="207"/>
      <c r="AR536" s="207"/>
      <c r="AS536" s="207"/>
      <c r="AT536" s="207"/>
      <c r="AU536" s="207"/>
      <c r="AV536" s="207"/>
      <c r="AW536" s="207"/>
      <c r="AX536" s="207"/>
      <c r="AY536" s="207"/>
      <c r="AZ536" s="207"/>
      <c r="BA536" s="207"/>
      <c r="BB536" s="207"/>
      <c r="BC536" s="207"/>
      <c r="BD536" s="207"/>
      <c r="BE536" s="207"/>
      <c r="BF536" s="207"/>
      <c r="BG536" s="207"/>
      <c r="BH536" s="207"/>
      <c r="BI536" s="207"/>
      <c r="BJ536" s="207"/>
      <c r="BK536" s="207"/>
      <c r="BL536" s="207"/>
      <c r="BM536" s="207"/>
      <c r="BN536" s="207"/>
      <c r="BO536" s="207"/>
      <c r="BP536" s="207"/>
      <c r="BQ536" s="207"/>
      <c r="BR536" s="207"/>
      <c r="BS536" s="207"/>
      <c r="BT536" s="207"/>
      <c r="BU536" s="211"/>
      <c r="BV536" s="207"/>
      <c r="BW536" s="207"/>
      <c r="BX536" s="207"/>
      <c r="BY536" s="207"/>
      <c r="BZ536" s="207"/>
      <c r="CA536" s="207"/>
      <c r="CB536" s="207"/>
      <c r="CC536" s="207"/>
      <c r="CD536" s="207"/>
      <c r="CE536" s="207"/>
      <c r="CF536" s="207"/>
      <c r="CG536" s="207"/>
      <c r="CH536" s="207"/>
      <c r="CI536" s="207"/>
      <c r="CJ536" s="207"/>
      <c r="CK536" s="207"/>
      <c r="CL536" s="207"/>
      <c r="CM536" s="207"/>
    </row>
    <row r="537" spans="1:91" ht="12" customHeight="1" x14ac:dyDescent="0.25">
      <c r="A537" s="206"/>
      <c r="B537" s="207"/>
      <c r="C537" s="207"/>
      <c r="D537" s="207"/>
      <c r="E537" s="207"/>
      <c r="F537" s="207"/>
      <c r="G537" s="207"/>
      <c r="H537" s="207"/>
      <c r="I537" s="207"/>
      <c r="J537" s="207"/>
      <c r="K537" s="207"/>
      <c r="L537" s="207"/>
      <c r="M537" s="207"/>
      <c r="N537" s="207"/>
      <c r="O537" s="207"/>
      <c r="P537" s="207"/>
      <c r="Q537" s="207"/>
      <c r="R537" s="207"/>
      <c r="S537" s="207"/>
      <c r="T537" s="207"/>
      <c r="U537" s="207"/>
      <c r="V537" s="207"/>
      <c r="W537" s="207"/>
      <c r="X537" s="207"/>
      <c r="Y537" s="207"/>
      <c r="Z537" s="207"/>
      <c r="AA537" s="208"/>
      <c r="AB537" s="208"/>
      <c r="AC537" s="209"/>
      <c r="AD537" s="209"/>
      <c r="AE537" s="209"/>
      <c r="AF537" s="209"/>
      <c r="AG537" s="209"/>
      <c r="AH537" s="209"/>
      <c r="AI537" s="209"/>
      <c r="AJ537" s="209"/>
      <c r="AK537" s="207"/>
      <c r="AL537" s="207"/>
      <c r="AM537" s="207"/>
      <c r="AN537" s="207"/>
      <c r="AO537" s="207"/>
      <c r="AP537" s="207"/>
      <c r="AQ537" s="207"/>
      <c r="AR537" s="207"/>
      <c r="AS537" s="207"/>
      <c r="AT537" s="207"/>
      <c r="AU537" s="207"/>
      <c r="AV537" s="207"/>
      <c r="AW537" s="207"/>
      <c r="AX537" s="207"/>
      <c r="AY537" s="207"/>
      <c r="AZ537" s="207"/>
      <c r="BA537" s="207"/>
      <c r="BB537" s="207"/>
      <c r="BC537" s="207"/>
      <c r="BD537" s="207"/>
      <c r="BE537" s="207"/>
      <c r="BF537" s="207"/>
      <c r="BG537" s="207"/>
      <c r="BH537" s="207"/>
      <c r="BI537" s="207"/>
      <c r="BJ537" s="207"/>
      <c r="BK537" s="207"/>
      <c r="BL537" s="207"/>
      <c r="BM537" s="207"/>
      <c r="BN537" s="207"/>
      <c r="BO537" s="207"/>
      <c r="BP537" s="207"/>
      <c r="BQ537" s="207"/>
      <c r="BR537" s="207"/>
      <c r="BS537" s="207"/>
      <c r="BT537" s="207"/>
      <c r="BU537" s="211"/>
      <c r="BV537" s="207"/>
      <c r="BW537" s="207"/>
      <c r="BX537" s="207"/>
      <c r="BY537" s="207"/>
      <c r="BZ537" s="207"/>
      <c r="CA537" s="207"/>
      <c r="CB537" s="207"/>
      <c r="CC537" s="207"/>
      <c r="CD537" s="207"/>
      <c r="CE537" s="207"/>
      <c r="CF537" s="207"/>
      <c r="CG537" s="207"/>
      <c r="CH537" s="207"/>
      <c r="CI537" s="207"/>
      <c r="CJ537" s="207"/>
      <c r="CK537" s="207"/>
      <c r="CL537" s="207"/>
      <c r="CM537" s="207"/>
    </row>
    <row r="538" spans="1:91" ht="12" customHeight="1" x14ac:dyDescent="0.25">
      <c r="A538" s="206"/>
      <c r="B538" s="207"/>
      <c r="C538" s="207"/>
      <c r="D538" s="207"/>
      <c r="E538" s="207"/>
      <c r="F538" s="207"/>
      <c r="G538" s="207"/>
      <c r="H538" s="207"/>
      <c r="I538" s="207"/>
      <c r="J538" s="207"/>
      <c r="K538" s="207"/>
      <c r="L538" s="207"/>
      <c r="M538" s="207"/>
      <c r="N538" s="207"/>
      <c r="O538" s="207"/>
      <c r="P538" s="207"/>
      <c r="Q538" s="207"/>
      <c r="R538" s="207"/>
      <c r="S538" s="207"/>
      <c r="T538" s="207"/>
      <c r="U538" s="207"/>
      <c r="V538" s="207"/>
      <c r="W538" s="207"/>
      <c r="X538" s="207"/>
      <c r="Y538" s="207"/>
      <c r="Z538" s="207"/>
      <c r="AA538" s="208"/>
      <c r="AB538" s="208"/>
      <c r="AC538" s="209"/>
      <c r="AD538" s="209"/>
      <c r="AE538" s="209"/>
      <c r="AF538" s="209"/>
      <c r="AG538" s="209"/>
      <c r="AH538" s="209"/>
      <c r="AI538" s="209"/>
      <c r="AJ538" s="209"/>
      <c r="AK538" s="207"/>
      <c r="AL538" s="207"/>
      <c r="AM538" s="207"/>
      <c r="AN538" s="207"/>
      <c r="AO538" s="207"/>
      <c r="AP538" s="207"/>
      <c r="AQ538" s="207"/>
      <c r="AR538" s="207"/>
      <c r="AS538" s="207"/>
      <c r="AT538" s="207"/>
      <c r="AU538" s="207"/>
      <c r="AV538" s="207"/>
      <c r="AW538" s="207"/>
      <c r="AX538" s="207"/>
      <c r="AY538" s="207"/>
      <c r="AZ538" s="207"/>
      <c r="BA538" s="207"/>
      <c r="BB538" s="207"/>
      <c r="BC538" s="207"/>
      <c r="BD538" s="207"/>
      <c r="BE538" s="207"/>
      <c r="BF538" s="207"/>
      <c r="BG538" s="207"/>
      <c r="BH538" s="207"/>
      <c r="BI538" s="207"/>
      <c r="BJ538" s="207"/>
      <c r="BK538" s="207"/>
      <c r="BL538" s="207"/>
      <c r="BM538" s="207"/>
      <c r="BN538" s="207"/>
      <c r="BO538" s="207"/>
      <c r="BP538" s="207"/>
      <c r="BQ538" s="207"/>
      <c r="BR538" s="207"/>
      <c r="BS538" s="207"/>
      <c r="BT538" s="207"/>
      <c r="BU538" s="211"/>
      <c r="BV538" s="207"/>
      <c r="BW538" s="207"/>
      <c r="BX538" s="207"/>
      <c r="BY538" s="207"/>
      <c r="BZ538" s="207"/>
      <c r="CA538" s="207"/>
      <c r="CB538" s="207"/>
      <c r="CC538" s="207"/>
      <c r="CD538" s="207"/>
      <c r="CE538" s="207"/>
      <c r="CF538" s="207"/>
      <c r="CG538" s="207"/>
      <c r="CH538" s="207"/>
      <c r="CI538" s="207"/>
      <c r="CJ538" s="207"/>
      <c r="CK538" s="207"/>
      <c r="CL538" s="207"/>
      <c r="CM538" s="207"/>
    </row>
    <row r="539" spans="1:91" ht="12" customHeight="1" x14ac:dyDescent="0.25">
      <c r="A539" s="206"/>
      <c r="B539" s="207"/>
      <c r="C539" s="207"/>
      <c r="D539" s="207"/>
      <c r="E539" s="207"/>
      <c r="F539" s="207"/>
      <c r="G539" s="207"/>
      <c r="H539" s="207"/>
      <c r="I539" s="207"/>
      <c r="J539" s="207"/>
      <c r="K539" s="207"/>
      <c r="L539" s="207"/>
      <c r="M539" s="207"/>
      <c r="N539" s="207"/>
      <c r="O539" s="207"/>
      <c r="P539" s="207"/>
      <c r="Q539" s="207"/>
      <c r="R539" s="207"/>
      <c r="S539" s="207"/>
      <c r="T539" s="207"/>
      <c r="U539" s="207"/>
      <c r="V539" s="207"/>
      <c r="W539" s="207"/>
      <c r="X539" s="207"/>
      <c r="Y539" s="207"/>
      <c r="Z539" s="207"/>
      <c r="AA539" s="208"/>
      <c r="AB539" s="208"/>
      <c r="AC539" s="209"/>
      <c r="AD539" s="209"/>
      <c r="AE539" s="209"/>
      <c r="AF539" s="209"/>
      <c r="AG539" s="209"/>
      <c r="AH539" s="209"/>
      <c r="AI539" s="209"/>
      <c r="AJ539" s="209"/>
      <c r="AK539" s="207"/>
      <c r="AL539" s="207"/>
      <c r="AM539" s="207"/>
      <c r="AN539" s="207"/>
      <c r="AO539" s="207"/>
      <c r="AP539" s="207"/>
      <c r="AQ539" s="207"/>
      <c r="AR539" s="207"/>
      <c r="AS539" s="207"/>
      <c r="AT539" s="207"/>
      <c r="AU539" s="207"/>
      <c r="AV539" s="207"/>
      <c r="AW539" s="207"/>
      <c r="AX539" s="207"/>
      <c r="AY539" s="207"/>
      <c r="AZ539" s="207"/>
      <c r="BA539" s="207"/>
      <c r="BB539" s="207"/>
      <c r="BC539" s="207"/>
      <c r="BD539" s="207"/>
      <c r="BE539" s="207"/>
      <c r="BF539" s="207"/>
      <c r="BG539" s="207"/>
      <c r="BH539" s="207"/>
      <c r="BI539" s="207"/>
      <c r="BJ539" s="207"/>
      <c r="BK539" s="207"/>
      <c r="BL539" s="207"/>
      <c r="BM539" s="207"/>
      <c r="BN539" s="207"/>
      <c r="BO539" s="207"/>
      <c r="BP539" s="207"/>
      <c r="BQ539" s="207"/>
      <c r="BR539" s="207"/>
      <c r="BS539" s="207"/>
      <c r="BT539" s="207"/>
      <c r="BU539" s="211"/>
      <c r="BV539" s="207"/>
      <c r="BW539" s="207"/>
      <c r="BX539" s="207"/>
      <c r="BY539" s="207"/>
      <c r="BZ539" s="207"/>
      <c r="CA539" s="207"/>
      <c r="CB539" s="207"/>
      <c r="CC539" s="207"/>
      <c r="CD539" s="207"/>
      <c r="CE539" s="207"/>
      <c r="CF539" s="207"/>
      <c r="CG539" s="207"/>
      <c r="CH539" s="207"/>
      <c r="CI539" s="207"/>
      <c r="CJ539" s="207"/>
      <c r="CK539" s="207"/>
      <c r="CL539" s="207"/>
      <c r="CM539" s="207"/>
    </row>
    <row r="540" spans="1:91" ht="12" customHeight="1" x14ac:dyDescent="0.25">
      <c r="A540" s="206"/>
      <c r="B540" s="207"/>
      <c r="C540" s="207"/>
      <c r="D540" s="207"/>
      <c r="E540" s="207"/>
      <c r="F540" s="207"/>
      <c r="G540" s="207"/>
      <c r="H540" s="207"/>
      <c r="I540" s="207"/>
      <c r="J540" s="207"/>
      <c r="K540" s="207"/>
      <c r="L540" s="207"/>
      <c r="M540" s="207"/>
      <c r="N540" s="207"/>
      <c r="O540" s="207"/>
      <c r="P540" s="207"/>
      <c r="Q540" s="207"/>
      <c r="R540" s="207"/>
      <c r="S540" s="207"/>
      <c r="T540" s="207"/>
      <c r="U540" s="207"/>
      <c r="V540" s="207"/>
      <c r="W540" s="207"/>
      <c r="X540" s="207"/>
      <c r="Y540" s="207"/>
      <c r="Z540" s="207"/>
      <c r="AA540" s="208"/>
      <c r="AB540" s="208"/>
      <c r="AC540" s="209"/>
      <c r="AD540" s="209"/>
      <c r="AE540" s="209"/>
      <c r="AF540" s="209"/>
      <c r="AG540" s="209"/>
      <c r="AH540" s="209"/>
      <c r="AI540" s="209"/>
      <c r="AJ540" s="209"/>
      <c r="AK540" s="207"/>
      <c r="AL540" s="207"/>
      <c r="AM540" s="207"/>
      <c r="AN540" s="207"/>
      <c r="AO540" s="207"/>
      <c r="AP540" s="207"/>
      <c r="AQ540" s="207"/>
      <c r="AR540" s="207"/>
      <c r="AS540" s="207"/>
      <c r="AT540" s="207"/>
      <c r="AU540" s="207"/>
      <c r="AV540" s="207"/>
      <c r="AW540" s="207"/>
      <c r="AX540" s="207"/>
      <c r="AY540" s="207"/>
      <c r="AZ540" s="207"/>
      <c r="BA540" s="207"/>
      <c r="BB540" s="207"/>
      <c r="BC540" s="207"/>
      <c r="BD540" s="207"/>
      <c r="BE540" s="207"/>
      <c r="BF540" s="207"/>
      <c r="BG540" s="207"/>
      <c r="BH540" s="207"/>
      <c r="BI540" s="207"/>
      <c r="BJ540" s="207"/>
      <c r="BK540" s="207"/>
      <c r="BL540" s="207"/>
      <c r="BM540" s="207"/>
      <c r="BN540" s="207"/>
      <c r="BO540" s="207"/>
      <c r="BP540" s="207"/>
      <c r="BQ540" s="207"/>
      <c r="BR540" s="207"/>
      <c r="BS540" s="207"/>
      <c r="BT540" s="207"/>
      <c r="BU540" s="211"/>
      <c r="BV540" s="207"/>
      <c r="BW540" s="207"/>
      <c r="BX540" s="207"/>
      <c r="BY540" s="207"/>
      <c r="BZ540" s="207"/>
      <c r="CA540" s="207"/>
      <c r="CB540" s="207"/>
      <c r="CC540" s="207"/>
      <c r="CD540" s="207"/>
      <c r="CE540" s="207"/>
      <c r="CF540" s="207"/>
      <c r="CG540" s="207"/>
      <c r="CH540" s="207"/>
      <c r="CI540" s="207"/>
      <c r="CJ540" s="207"/>
      <c r="CK540" s="207"/>
      <c r="CL540" s="207"/>
      <c r="CM540" s="207"/>
    </row>
    <row r="541" spans="1:91" ht="12" customHeight="1" x14ac:dyDescent="0.25">
      <c r="A541" s="206"/>
      <c r="B541" s="207"/>
      <c r="C541" s="207"/>
      <c r="D541" s="207"/>
      <c r="E541" s="207"/>
      <c r="F541" s="207"/>
      <c r="G541" s="207"/>
      <c r="H541" s="207"/>
      <c r="I541" s="207"/>
      <c r="J541" s="207"/>
      <c r="K541" s="207"/>
      <c r="L541" s="207"/>
      <c r="M541" s="207"/>
      <c r="N541" s="207"/>
      <c r="O541" s="207"/>
      <c r="P541" s="207"/>
      <c r="Q541" s="207"/>
      <c r="R541" s="207"/>
      <c r="S541" s="207"/>
      <c r="T541" s="207"/>
      <c r="U541" s="207"/>
      <c r="V541" s="207"/>
      <c r="W541" s="207"/>
      <c r="X541" s="207"/>
      <c r="Y541" s="207"/>
      <c r="Z541" s="207"/>
      <c r="AA541" s="208"/>
      <c r="AB541" s="208"/>
      <c r="AC541" s="209"/>
      <c r="AD541" s="209"/>
      <c r="AE541" s="209"/>
      <c r="AF541" s="209"/>
      <c r="AG541" s="209"/>
      <c r="AH541" s="209"/>
      <c r="AI541" s="209"/>
      <c r="AJ541" s="209"/>
      <c r="AK541" s="207"/>
      <c r="AL541" s="207"/>
      <c r="AM541" s="207"/>
      <c r="AN541" s="207"/>
      <c r="AO541" s="207"/>
      <c r="AP541" s="207"/>
      <c r="AQ541" s="207"/>
      <c r="AR541" s="207"/>
      <c r="AS541" s="207"/>
      <c r="AT541" s="207"/>
      <c r="AU541" s="207"/>
      <c r="AV541" s="207"/>
      <c r="AW541" s="207"/>
      <c r="AX541" s="207"/>
      <c r="AY541" s="207"/>
      <c r="AZ541" s="207"/>
      <c r="BA541" s="207"/>
      <c r="BB541" s="207"/>
      <c r="BC541" s="207"/>
      <c r="BD541" s="207"/>
      <c r="BE541" s="207"/>
      <c r="BF541" s="207"/>
      <c r="BG541" s="207"/>
      <c r="BH541" s="207"/>
      <c r="BI541" s="207"/>
      <c r="BJ541" s="207"/>
      <c r="BK541" s="207"/>
      <c r="BL541" s="207"/>
      <c r="BM541" s="207"/>
      <c r="BN541" s="207"/>
      <c r="BO541" s="207"/>
      <c r="BP541" s="207"/>
      <c r="BQ541" s="207"/>
      <c r="BR541" s="207"/>
      <c r="BS541" s="207"/>
      <c r="BT541" s="207"/>
      <c r="BU541" s="211"/>
      <c r="BV541" s="207"/>
      <c r="BW541" s="207"/>
      <c r="BX541" s="207"/>
      <c r="BY541" s="207"/>
      <c r="BZ541" s="207"/>
      <c r="CA541" s="207"/>
      <c r="CB541" s="207"/>
      <c r="CC541" s="207"/>
      <c r="CD541" s="207"/>
      <c r="CE541" s="207"/>
      <c r="CF541" s="207"/>
      <c r="CG541" s="207"/>
      <c r="CH541" s="207"/>
      <c r="CI541" s="207"/>
      <c r="CJ541" s="207"/>
      <c r="CK541" s="207"/>
      <c r="CL541" s="207"/>
      <c r="CM541" s="207"/>
    </row>
    <row r="542" spans="1:91" ht="12" customHeight="1" x14ac:dyDescent="0.25">
      <c r="A542" s="206"/>
      <c r="B542" s="207"/>
      <c r="C542" s="207"/>
      <c r="D542" s="207"/>
      <c r="E542" s="207"/>
      <c r="F542" s="207"/>
      <c r="G542" s="207"/>
      <c r="H542" s="207"/>
      <c r="I542" s="207"/>
      <c r="J542" s="207"/>
      <c r="K542" s="207"/>
      <c r="L542" s="207"/>
      <c r="M542" s="207"/>
      <c r="N542" s="207"/>
      <c r="O542" s="207"/>
      <c r="P542" s="207"/>
      <c r="Q542" s="207"/>
      <c r="R542" s="207"/>
      <c r="S542" s="207"/>
      <c r="T542" s="207"/>
      <c r="U542" s="207"/>
      <c r="V542" s="207"/>
      <c r="W542" s="207"/>
      <c r="X542" s="207"/>
      <c r="Y542" s="207"/>
      <c r="Z542" s="207"/>
      <c r="AA542" s="208"/>
      <c r="AB542" s="208"/>
      <c r="AC542" s="209"/>
      <c r="AD542" s="209"/>
      <c r="AE542" s="209"/>
      <c r="AF542" s="209"/>
      <c r="AG542" s="209"/>
      <c r="AH542" s="209"/>
      <c r="AI542" s="209"/>
      <c r="AJ542" s="209"/>
      <c r="AK542" s="207"/>
      <c r="AL542" s="207"/>
      <c r="AM542" s="207"/>
      <c r="AN542" s="207"/>
      <c r="AO542" s="207"/>
      <c r="AP542" s="207"/>
      <c r="AQ542" s="207"/>
      <c r="AR542" s="207"/>
      <c r="AS542" s="207"/>
      <c r="AT542" s="207"/>
      <c r="AU542" s="207"/>
      <c r="AV542" s="207"/>
      <c r="AW542" s="207"/>
      <c r="AX542" s="207"/>
      <c r="AY542" s="207"/>
      <c r="AZ542" s="207"/>
      <c r="BA542" s="207"/>
      <c r="BB542" s="207"/>
      <c r="BC542" s="207"/>
      <c r="BD542" s="207"/>
      <c r="BE542" s="207"/>
      <c r="BF542" s="207"/>
      <c r="BG542" s="207"/>
      <c r="BH542" s="207"/>
      <c r="BI542" s="207"/>
      <c r="BJ542" s="207"/>
      <c r="BK542" s="207"/>
      <c r="BL542" s="207"/>
      <c r="BM542" s="207"/>
      <c r="BN542" s="207"/>
      <c r="BO542" s="207"/>
      <c r="BP542" s="207"/>
      <c r="BQ542" s="207"/>
      <c r="BR542" s="207"/>
      <c r="BS542" s="207"/>
      <c r="BT542" s="207"/>
      <c r="BU542" s="211"/>
      <c r="BV542" s="207"/>
      <c r="BW542" s="207"/>
      <c r="BX542" s="207"/>
      <c r="BY542" s="207"/>
      <c r="BZ542" s="207"/>
      <c r="CA542" s="207"/>
      <c r="CB542" s="207"/>
      <c r="CC542" s="207"/>
      <c r="CD542" s="207"/>
      <c r="CE542" s="207"/>
      <c r="CF542" s="207"/>
      <c r="CG542" s="207"/>
      <c r="CH542" s="207"/>
      <c r="CI542" s="207"/>
      <c r="CJ542" s="207"/>
      <c r="CK542" s="207"/>
      <c r="CL542" s="207"/>
      <c r="CM542" s="207"/>
    </row>
    <row r="543" spans="1:91" ht="12" customHeight="1" x14ac:dyDescent="0.25">
      <c r="A543" s="206"/>
      <c r="B543" s="207"/>
      <c r="C543" s="207"/>
      <c r="D543" s="207"/>
      <c r="E543" s="207"/>
      <c r="F543" s="207"/>
      <c r="G543" s="207"/>
      <c r="H543" s="207"/>
      <c r="I543" s="207"/>
      <c r="J543" s="207"/>
      <c r="K543" s="207"/>
      <c r="L543" s="207"/>
      <c r="M543" s="207"/>
      <c r="N543" s="207"/>
      <c r="O543" s="207"/>
      <c r="P543" s="207"/>
      <c r="Q543" s="207"/>
      <c r="R543" s="207"/>
      <c r="S543" s="207"/>
      <c r="T543" s="207"/>
      <c r="U543" s="207"/>
      <c r="V543" s="207"/>
      <c r="W543" s="207"/>
      <c r="X543" s="207"/>
      <c r="Y543" s="207"/>
      <c r="Z543" s="207"/>
      <c r="AA543" s="208"/>
      <c r="AB543" s="208"/>
      <c r="AC543" s="209"/>
      <c r="AD543" s="209"/>
      <c r="AE543" s="209"/>
      <c r="AF543" s="209"/>
      <c r="AG543" s="209"/>
      <c r="AH543" s="209"/>
      <c r="AI543" s="209"/>
      <c r="AJ543" s="209"/>
      <c r="AK543" s="207"/>
      <c r="AL543" s="207"/>
      <c r="AM543" s="207"/>
      <c r="AN543" s="207"/>
      <c r="AO543" s="207"/>
      <c r="AP543" s="207"/>
      <c r="AQ543" s="207"/>
      <c r="AR543" s="207"/>
      <c r="AS543" s="207"/>
      <c r="AT543" s="207"/>
      <c r="AU543" s="207"/>
      <c r="AV543" s="207"/>
      <c r="AW543" s="207"/>
      <c r="AX543" s="207"/>
      <c r="AY543" s="207"/>
      <c r="AZ543" s="207"/>
      <c r="BA543" s="207"/>
      <c r="BB543" s="207"/>
      <c r="BC543" s="207"/>
      <c r="BD543" s="207"/>
      <c r="BE543" s="207"/>
      <c r="BF543" s="207"/>
      <c r="BG543" s="207"/>
      <c r="BH543" s="207"/>
      <c r="BI543" s="207"/>
      <c r="BJ543" s="207"/>
      <c r="BK543" s="207"/>
      <c r="BL543" s="207"/>
      <c r="BM543" s="207"/>
      <c r="BN543" s="207"/>
      <c r="BO543" s="207"/>
      <c r="BP543" s="207"/>
      <c r="BQ543" s="207"/>
      <c r="BR543" s="207"/>
      <c r="BS543" s="207"/>
      <c r="BT543" s="207"/>
      <c r="BU543" s="211"/>
      <c r="BV543" s="207"/>
      <c r="BW543" s="207"/>
      <c r="BX543" s="207"/>
      <c r="BY543" s="207"/>
      <c r="BZ543" s="207"/>
      <c r="CA543" s="207"/>
      <c r="CB543" s="207"/>
      <c r="CC543" s="207"/>
      <c r="CD543" s="207"/>
      <c r="CE543" s="207"/>
      <c r="CF543" s="207"/>
      <c r="CG543" s="207"/>
      <c r="CH543" s="207"/>
      <c r="CI543" s="207"/>
      <c r="CJ543" s="207"/>
      <c r="CK543" s="207"/>
      <c r="CL543" s="207"/>
      <c r="CM543" s="207"/>
    </row>
    <row r="544" spans="1:91" ht="12" customHeight="1" x14ac:dyDescent="0.25">
      <c r="A544" s="206"/>
      <c r="B544" s="207"/>
      <c r="C544" s="207"/>
      <c r="D544" s="207"/>
      <c r="E544" s="207"/>
      <c r="F544" s="207"/>
      <c r="G544" s="207"/>
      <c r="H544" s="207"/>
      <c r="I544" s="207"/>
      <c r="J544" s="207"/>
      <c r="K544" s="207"/>
      <c r="L544" s="207"/>
      <c r="M544" s="207"/>
      <c r="N544" s="207"/>
      <c r="O544" s="207"/>
      <c r="P544" s="207"/>
      <c r="Q544" s="207"/>
      <c r="R544" s="207"/>
      <c r="S544" s="207"/>
      <c r="T544" s="207"/>
      <c r="U544" s="207"/>
      <c r="V544" s="207"/>
      <c r="W544" s="207"/>
      <c r="X544" s="207"/>
      <c r="Y544" s="207"/>
      <c r="Z544" s="207"/>
      <c r="AA544" s="208"/>
      <c r="AB544" s="208"/>
      <c r="AC544" s="209"/>
      <c r="AD544" s="209"/>
      <c r="AE544" s="209"/>
      <c r="AF544" s="209"/>
      <c r="AG544" s="209"/>
      <c r="AH544" s="209"/>
      <c r="AI544" s="209"/>
      <c r="AJ544" s="209"/>
      <c r="AK544" s="207"/>
      <c r="AL544" s="207"/>
      <c r="AM544" s="207"/>
      <c r="AN544" s="207"/>
      <c r="AO544" s="207"/>
      <c r="AP544" s="207"/>
      <c r="AQ544" s="207"/>
      <c r="AR544" s="207"/>
      <c r="AS544" s="207"/>
      <c r="AT544" s="207"/>
      <c r="AU544" s="207"/>
      <c r="AV544" s="207"/>
      <c r="AW544" s="207"/>
      <c r="AX544" s="207"/>
      <c r="AY544" s="207"/>
      <c r="AZ544" s="207"/>
      <c r="BA544" s="207"/>
      <c r="BB544" s="207"/>
      <c r="BC544" s="207"/>
      <c r="BD544" s="207"/>
      <c r="BE544" s="207"/>
      <c r="BF544" s="207"/>
      <c r="BG544" s="207"/>
      <c r="BH544" s="207"/>
      <c r="BI544" s="207"/>
      <c r="BJ544" s="207"/>
      <c r="BK544" s="207"/>
      <c r="BL544" s="207"/>
      <c r="BM544" s="207"/>
      <c r="BN544" s="207"/>
      <c r="BO544" s="207"/>
      <c r="BP544" s="207"/>
      <c r="BQ544" s="207"/>
      <c r="BR544" s="207"/>
      <c r="BS544" s="207"/>
      <c r="BT544" s="207"/>
      <c r="BU544" s="211"/>
      <c r="BV544" s="207"/>
      <c r="BW544" s="207"/>
      <c r="BX544" s="207"/>
      <c r="BY544" s="207"/>
      <c r="BZ544" s="207"/>
      <c r="CA544" s="207"/>
      <c r="CB544" s="207"/>
      <c r="CC544" s="207"/>
      <c r="CD544" s="207"/>
      <c r="CE544" s="207"/>
      <c r="CF544" s="207"/>
      <c r="CG544" s="207"/>
      <c r="CH544" s="207"/>
      <c r="CI544" s="207"/>
      <c r="CJ544" s="207"/>
      <c r="CK544" s="207"/>
      <c r="CL544" s="207"/>
      <c r="CM544" s="207"/>
    </row>
    <row r="545" spans="1:91" ht="12" customHeight="1" x14ac:dyDescent="0.25">
      <c r="A545" s="206"/>
      <c r="B545" s="207"/>
      <c r="C545" s="207"/>
      <c r="D545" s="207"/>
      <c r="E545" s="207"/>
      <c r="F545" s="207"/>
      <c r="G545" s="207"/>
      <c r="H545" s="207"/>
      <c r="I545" s="207"/>
      <c r="J545" s="207"/>
      <c r="K545" s="207"/>
      <c r="L545" s="207"/>
      <c r="M545" s="207"/>
      <c r="N545" s="207"/>
      <c r="O545" s="207"/>
      <c r="P545" s="207"/>
      <c r="Q545" s="207"/>
      <c r="R545" s="207"/>
      <c r="S545" s="207"/>
      <c r="T545" s="207"/>
      <c r="U545" s="207"/>
      <c r="V545" s="207"/>
      <c r="W545" s="207"/>
      <c r="X545" s="207"/>
      <c r="Y545" s="207"/>
      <c r="Z545" s="207"/>
      <c r="AA545" s="208"/>
      <c r="AB545" s="208"/>
      <c r="AC545" s="209"/>
      <c r="AD545" s="209"/>
      <c r="AE545" s="209"/>
      <c r="AF545" s="209"/>
      <c r="AG545" s="209"/>
      <c r="AH545" s="209"/>
      <c r="AI545" s="209"/>
      <c r="AJ545" s="209"/>
      <c r="AK545" s="207"/>
      <c r="AL545" s="207"/>
      <c r="AM545" s="207"/>
      <c r="AN545" s="207"/>
      <c r="AO545" s="207"/>
      <c r="AP545" s="207"/>
      <c r="AQ545" s="207"/>
      <c r="AR545" s="207"/>
      <c r="AS545" s="207"/>
      <c r="AT545" s="207"/>
      <c r="AU545" s="207"/>
      <c r="AV545" s="207"/>
      <c r="AW545" s="207"/>
      <c r="AX545" s="207"/>
      <c r="AY545" s="207"/>
      <c r="AZ545" s="207"/>
      <c r="BA545" s="207"/>
      <c r="BB545" s="207"/>
      <c r="BC545" s="207"/>
      <c r="BD545" s="207"/>
      <c r="BE545" s="207"/>
      <c r="BF545" s="207"/>
      <c r="BG545" s="207"/>
      <c r="BH545" s="207"/>
      <c r="BI545" s="207"/>
      <c r="BJ545" s="207"/>
      <c r="BK545" s="207"/>
      <c r="BL545" s="207"/>
      <c r="BM545" s="207"/>
      <c r="BN545" s="207"/>
      <c r="BO545" s="207"/>
      <c r="BP545" s="207"/>
      <c r="BQ545" s="207"/>
      <c r="BR545" s="207"/>
      <c r="BS545" s="207"/>
      <c r="BT545" s="207"/>
      <c r="BU545" s="211"/>
      <c r="BV545" s="207"/>
      <c r="BW545" s="207"/>
      <c r="BX545" s="207"/>
      <c r="BY545" s="207"/>
      <c r="BZ545" s="207"/>
      <c r="CA545" s="207"/>
      <c r="CB545" s="207"/>
      <c r="CC545" s="207"/>
      <c r="CD545" s="207"/>
      <c r="CE545" s="207"/>
      <c r="CF545" s="207"/>
      <c r="CG545" s="207"/>
      <c r="CH545" s="207"/>
      <c r="CI545" s="207"/>
      <c r="CJ545" s="207"/>
      <c r="CK545" s="207"/>
      <c r="CL545" s="207"/>
      <c r="CM545" s="207"/>
    </row>
    <row r="546" spans="1:91" ht="12" customHeight="1" x14ac:dyDescent="0.25">
      <c r="A546" s="206"/>
      <c r="B546" s="207"/>
      <c r="C546" s="207"/>
      <c r="D546" s="207"/>
      <c r="E546" s="207"/>
      <c r="F546" s="207"/>
      <c r="G546" s="207"/>
      <c r="H546" s="207"/>
      <c r="I546" s="207"/>
      <c r="J546" s="207"/>
      <c r="K546" s="207"/>
      <c r="L546" s="207"/>
      <c r="M546" s="207"/>
      <c r="N546" s="207"/>
      <c r="O546" s="207"/>
      <c r="P546" s="207"/>
      <c r="Q546" s="207"/>
      <c r="R546" s="207"/>
      <c r="S546" s="207"/>
      <c r="T546" s="207"/>
      <c r="U546" s="207"/>
      <c r="V546" s="207"/>
      <c r="W546" s="207"/>
      <c r="X546" s="207"/>
      <c r="Y546" s="207"/>
      <c r="Z546" s="207"/>
      <c r="AA546" s="208"/>
      <c r="AB546" s="208"/>
      <c r="AC546" s="209"/>
      <c r="AD546" s="209"/>
      <c r="AE546" s="209"/>
      <c r="AF546" s="209"/>
      <c r="AG546" s="209"/>
      <c r="AH546" s="209"/>
      <c r="AI546" s="209"/>
      <c r="AJ546" s="209"/>
      <c r="AK546" s="207"/>
      <c r="AL546" s="207"/>
      <c r="AM546" s="207"/>
      <c r="AN546" s="207"/>
      <c r="AO546" s="207"/>
      <c r="AP546" s="207"/>
      <c r="AQ546" s="207"/>
      <c r="AR546" s="207"/>
      <c r="AS546" s="207"/>
      <c r="AT546" s="207"/>
      <c r="AU546" s="207"/>
      <c r="AV546" s="207"/>
      <c r="AW546" s="207"/>
      <c r="AX546" s="207"/>
      <c r="AY546" s="207"/>
      <c r="AZ546" s="207"/>
      <c r="BA546" s="207"/>
      <c r="BB546" s="207"/>
      <c r="BC546" s="207"/>
      <c r="BD546" s="207"/>
      <c r="BE546" s="207"/>
      <c r="BF546" s="207"/>
      <c r="BG546" s="207"/>
      <c r="BH546" s="207"/>
      <c r="BI546" s="207"/>
      <c r="BJ546" s="207"/>
      <c r="BK546" s="207"/>
      <c r="BL546" s="207"/>
      <c r="BM546" s="207"/>
      <c r="BN546" s="207"/>
      <c r="BO546" s="207"/>
      <c r="BP546" s="207"/>
      <c r="BQ546" s="207"/>
      <c r="BR546" s="207"/>
      <c r="BS546" s="207"/>
      <c r="BT546" s="207"/>
      <c r="BU546" s="211"/>
      <c r="BV546" s="207"/>
      <c r="BW546" s="207"/>
      <c r="BX546" s="207"/>
      <c r="BY546" s="207"/>
      <c r="BZ546" s="207"/>
      <c r="CA546" s="207"/>
      <c r="CB546" s="207"/>
      <c r="CC546" s="207"/>
      <c r="CD546" s="207"/>
      <c r="CE546" s="207"/>
      <c r="CF546" s="207"/>
      <c r="CG546" s="207"/>
      <c r="CH546" s="207"/>
      <c r="CI546" s="207"/>
      <c r="CJ546" s="207"/>
      <c r="CK546" s="207"/>
      <c r="CL546" s="207"/>
      <c r="CM546" s="207"/>
    </row>
    <row r="547" spans="1:91" ht="12" customHeight="1" x14ac:dyDescent="0.25">
      <c r="A547" s="206"/>
      <c r="B547" s="207"/>
      <c r="C547" s="207"/>
      <c r="D547" s="207"/>
      <c r="E547" s="207"/>
      <c r="F547" s="207"/>
      <c r="G547" s="207"/>
      <c r="H547" s="207"/>
      <c r="I547" s="207"/>
      <c r="J547" s="207"/>
      <c r="K547" s="207"/>
      <c r="L547" s="207"/>
      <c r="M547" s="207"/>
      <c r="N547" s="207"/>
      <c r="O547" s="207"/>
      <c r="P547" s="207"/>
      <c r="Q547" s="207"/>
      <c r="R547" s="207"/>
      <c r="S547" s="207"/>
      <c r="T547" s="207"/>
      <c r="U547" s="207"/>
      <c r="V547" s="207"/>
      <c r="W547" s="207"/>
      <c r="X547" s="207"/>
      <c r="Y547" s="207"/>
      <c r="Z547" s="207"/>
      <c r="AA547" s="208"/>
      <c r="AB547" s="208"/>
      <c r="AC547" s="209"/>
      <c r="AD547" s="209"/>
      <c r="AE547" s="209"/>
      <c r="AF547" s="209"/>
      <c r="AG547" s="209"/>
      <c r="AH547" s="209"/>
      <c r="AI547" s="209"/>
      <c r="AJ547" s="209"/>
      <c r="AK547" s="207"/>
      <c r="AL547" s="207"/>
      <c r="AM547" s="207"/>
      <c r="AN547" s="207"/>
      <c r="AO547" s="207"/>
      <c r="AP547" s="207"/>
      <c r="AQ547" s="207"/>
      <c r="AR547" s="207"/>
      <c r="AS547" s="207"/>
      <c r="AT547" s="207"/>
      <c r="AU547" s="207"/>
      <c r="AV547" s="207"/>
      <c r="AW547" s="207"/>
      <c r="AX547" s="207"/>
      <c r="AY547" s="207"/>
      <c r="AZ547" s="207"/>
      <c r="BA547" s="207"/>
      <c r="BB547" s="207"/>
      <c r="BC547" s="207"/>
      <c r="BD547" s="207"/>
      <c r="BE547" s="207"/>
      <c r="BF547" s="207"/>
      <c r="BG547" s="207"/>
      <c r="BH547" s="207"/>
      <c r="BI547" s="207"/>
      <c r="BJ547" s="207"/>
      <c r="BK547" s="207"/>
      <c r="BL547" s="207"/>
      <c r="BM547" s="207"/>
      <c r="BN547" s="207"/>
      <c r="BO547" s="207"/>
      <c r="BP547" s="207"/>
      <c r="BQ547" s="207"/>
      <c r="BR547" s="207"/>
      <c r="BS547" s="207"/>
      <c r="BT547" s="207"/>
      <c r="BU547" s="211"/>
      <c r="BV547" s="207"/>
      <c r="BW547" s="207"/>
      <c r="BX547" s="207"/>
      <c r="BY547" s="207"/>
      <c r="BZ547" s="207"/>
      <c r="CA547" s="207"/>
      <c r="CB547" s="207"/>
      <c r="CC547" s="207"/>
      <c r="CD547" s="207"/>
      <c r="CE547" s="207"/>
      <c r="CF547" s="207"/>
      <c r="CG547" s="207"/>
      <c r="CH547" s="207"/>
      <c r="CI547" s="207"/>
      <c r="CJ547" s="207"/>
      <c r="CK547" s="207"/>
      <c r="CL547" s="207"/>
      <c r="CM547" s="207"/>
    </row>
    <row r="548" spans="1:91" ht="12" customHeight="1" x14ac:dyDescent="0.25">
      <c r="A548" s="206"/>
      <c r="B548" s="207"/>
      <c r="C548" s="207"/>
      <c r="D548" s="207"/>
      <c r="E548" s="207"/>
      <c r="F548" s="207"/>
      <c r="G548" s="207"/>
      <c r="H548" s="207"/>
      <c r="I548" s="207"/>
      <c r="J548" s="207"/>
      <c r="K548" s="207"/>
      <c r="L548" s="207"/>
      <c r="M548" s="207"/>
      <c r="N548" s="207"/>
      <c r="O548" s="207"/>
      <c r="P548" s="207"/>
      <c r="Q548" s="207"/>
      <c r="R548" s="207"/>
      <c r="S548" s="207"/>
      <c r="T548" s="207"/>
      <c r="U548" s="207"/>
      <c r="V548" s="207"/>
      <c r="W548" s="207"/>
      <c r="X548" s="207"/>
      <c r="Y548" s="207"/>
      <c r="Z548" s="207"/>
      <c r="AA548" s="208"/>
      <c r="AB548" s="208"/>
      <c r="AC548" s="209"/>
      <c r="AD548" s="209"/>
      <c r="AE548" s="209"/>
      <c r="AF548" s="209"/>
      <c r="AG548" s="209"/>
      <c r="AH548" s="209"/>
      <c r="AI548" s="209"/>
      <c r="AJ548" s="209"/>
      <c r="AK548" s="207"/>
      <c r="AL548" s="207"/>
      <c r="AM548" s="207"/>
      <c r="AN548" s="207"/>
      <c r="AO548" s="207"/>
      <c r="AP548" s="207"/>
      <c r="AQ548" s="207"/>
      <c r="AR548" s="207"/>
      <c r="AS548" s="207"/>
      <c r="AT548" s="207"/>
      <c r="AU548" s="207"/>
      <c r="AV548" s="207"/>
      <c r="AW548" s="207"/>
      <c r="AX548" s="207"/>
      <c r="AY548" s="207"/>
      <c r="AZ548" s="207"/>
      <c r="BA548" s="207"/>
      <c r="BB548" s="207"/>
      <c r="BC548" s="207"/>
      <c r="BD548" s="207"/>
      <c r="BE548" s="207"/>
      <c r="BF548" s="207"/>
      <c r="BG548" s="207"/>
      <c r="BH548" s="207"/>
      <c r="BI548" s="207"/>
      <c r="BJ548" s="207"/>
      <c r="BK548" s="207"/>
      <c r="BL548" s="207"/>
      <c r="BM548" s="207"/>
      <c r="BN548" s="207"/>
      <c r="BO548" s="207"/>
      <c r="BP548" s="207"/>
      <c r="BQ548" s="207"/>
      <c r="BR548" s="207"/>
      <c r="BS548" s="207"/>
      <c r="BT548" s="207"/>
      <c r="BU548" s="211"/>
      <c r="BV548" s="207"/>
      <c r="BW548" s="207"/>
      <c r="BX548" s="207"/>
      <c r="BY548" s="207"/>
      <c r="BZ548" s="207"/>
      <c r="CA548" s="207"/>
      <c r="CB548" s="207"/>
      <c r="CC548" s="207"/>
      <c r="CD548" s="207"/>
      <c r="CE548" s="207"/>
      <c r="CF548" s="207"/>
      <c r="CG548" s="207"/>
      <c r="CH548" s="207"/>
      <c r="CI548" s="207"/>
      <c r="CJ548" s="207"/>
      <c r="CK548" s="207"/>
      <c r="CL548" s="207"/>
      <c r="CM548" s="207"/>
    </row>
    <row r="549" spans="1:91" ht="12" customHeight="1" x14ac:dyDescent="0.25">
      <c r="A549" s="206"/>
      <c r="B549" s="207"/>
      <c r="C549" s="207"/>
      <c r="D549" s="207"/>
      <c r="E549" s="207"/>
      <c r="F549" s="207"/>
      <c r="G549" s="207"/>
      <c r="H549" s="207"/>
      <c r="I549" s="207"/>
      <c r="J549" s="207"/>
      <c r="K549" s="207"/>
      <c r="L549" s="207"/>
      <c r="M549" s="207"/>
      <c r="N549" s="207"/>
      <c r="O549" s="207"/>
      <c r="P549" s="207"/>
      <c r="Q549" s="207"/>
      <c r="R549" s="207"/>
      <c r="S549" s="207"/>
      <c r="T549" s="207"/>
      <c r="U549" s="207"/>
      <c r="V549" s="207"/>
      <c r="W549" s="207"/>
      <c r="X549" s="207"/>
      <c r="Y549" s="207"/>
      <c r="Z549" s="207"/>
      <c r="AA549" s="208"/>
      <c r="AB549" s="208"/>
      <c r="AC549" s="209"/>
      <c r="AD549" s="209"/>
      <c r="AE549" s="209"/>
      <c r="AF549" s="209"/>
      <c r="AG549" s="209"/>
      <c r="AH549" s="209"/>
      <c r="AI549" s="209"/>
      <c r="AJ549" s="209"/>
      <c r="AK549" s="207"/>
      <c r="AL549" s="207"/>
      <c r="AM549" s="207"/>
      <c r="AN549" s="207"/>
      <c r="AO549" s="207"/>
      <c r="AP549" s="207"/>
      <c r="AQ549" s="207"/>
      <c r="AR549" s="207"/>
      <c r="AS549" s="207"/>
      <c r="AT549" s="207"/>
      <c r="AU549" s="207"/>
      <c r="AV549" s="207"/>
      <c r="AW549" s="207"/>
      <c r="AX549" s="207"/>
      <c r="AY549" s="207"/>
      <c r="AZ549" s="207"/>
      <c r="BA549" s="207"/>
      <c r="BB549" s="207"/>
      <c r="BC549" s="207"/>
      <c r="BD549" s="207"/>
      <c r="BE549" s="207"/>
      <c r="BF549" s="207"/>
      <c r="BG549" s="207"/>
      <c r="BH549" s="207"/>
      <c r="BI549" s="207"/>
      <c r="BJ549" s="207"/>
      <c r="BK549" s="207"/>
      <c r="BL549" s="207"/>
      <c r="BM549" s="207"/>
      <c r="BN549" s="207"/>
      <c r="BO549" s="207"/>
      <c r="BP549" s="207"/>
      <c r="BQ549" s="207"/>
      <c r="BR549" s="207"/>
      <c r="BS549" s="207"/>
      <c r="BT549" s="207"/>
      <c r="BU549" s="211"/>
      <c r="BV549" s="207"/>
      <c r="BW549" s="207"/>
      <c r="BX549" s="207"/>
      <c r="BY549" s="207"/>
      <c r="BZ549" s="207"/>
      <c r="CA549" s="207"/>
      <c r="CB549" s="207"/>
      <c r="CC549" s="207"/>
      <c r="CD549" s="207"/>
      <c r="CE549" s="207"/>
      <c r="CF549" s="207"/>
      <c r="CG549" s="207"/>
      <c r="CH549" s="207"/>
      <c r="CI549" s="207"/>
      <c r="CJ549" s="207"/>
      <c r="CK549" s="207"/>
      <c r="CL549" s="207"/>
      <c r="CM549" s="207"/>
    </row>
    <row r="550" spans="1:91" ht="12" customHeight="1" x14ac:dyDescent="0.25">
      <c r="A550" s="206"/>
      <c r="B550" s="207"/>
      <c r="C550" s="207"/>
      <c r="D550" s="207"/>
      <c r="E550" s="207"/>
      <c r="F550" s="207"/>
      <c r="G550" s="207"/>
      <c r="H550" s="207"/>
      <c r="I550" s="207"/>
      <c r="J550" s="207"/>
      <c r="K550" s="207"/>
      <c r="L550" s="207"/>
      <c r="M550" s="207"/>
      <c r="N550" s="207"/>
      <c r="O550" s="207"/>
      <c r="P550" s="207"/>
      <c r="Q550" s="207"/>
      <c r="R550" s="207"/>
      <c r="S550" s="207"/>
      <c r="T550" s="207"/>
      <c r="U550" s="207"/>
      <c r="V550" s="207"/>
      <c r="W550" s="207"/>
      <c r="X550" s="207"/>
      <c r="Y550" s="207"/>
      <c r="Z550" s="207"/>
      <c r="AA550" s="208"/>
      <c r="AB550" s="208"/>
      <c r="AC550" s="209"/>
      <c r="AD550" s="209"/>
      <c r="AE550" s="209"/>
      <c r="AF550" s="209"/>
      <c r="AG550" s="209"/>
      <c r="AH550" s="209"/>
      <c r="AI550" s="209"/>
      <c r="AJ550" s="209"/>
      <c r="AK550" s="207"/>
      <c r="AL550" s="207"/>
      <c r="AM550" s="207"/>
      <c r="AN550" s="207"/>
      <c r="AO550" s="207"/>
      <c r="AP550" s="207"/>
      <c r="AQ550" s="207"/>
      <c r="AR550" s="207"/>
      <c r="AS550" s="207"/>
      <c r="AT550" s="207"/>
      <c r="AU550" s="207"/>
      <c r="AV550" s="207"/>
      <c r="AW550" s="207"/>
      <c r="AX550" s="207"/>
      <c r="AY550" s="207"/>
      <c r="AZ550" s="207"/>
      <c r="BA550" s="207"/>
      <c r="BB550" s="207"/>
      <c r="BC550" s="207"/>
      <c r="BD550" s="207"/>
      <c r="BE550" s="207"/>
      <c r="BF550" s="207"/>
      <c r="BG550" s="207"/>
      <c r="BH550" s="207"/>
      <c r="BI550" s="207"/>
      <c r="BJ550" s="207"/>
      <c r="BK550" s="207"/>
      <c r="BL550" s="207"/>
      <c r="BM550" s="207"/>
      <c r="BN550" s="207"/>
      <c r="BO550" s="207"/>
      <c r="BP550" s="207"/>
      <c r="BQ550" s="207"/>
      <c r="BR550" s="207"/>
      <c r="BS550" s="207"/>
      <c r="BT550" s="207"/>
      <c r="BU550" s="211"/>
      <c r="BV550" s="207"/>
      <c r="BW550" s="207"/>
      <c r="BX550" s="207"/>
      <c r="BY550" s="207"/>
      <c r="BZ550" s="207"/>
      <c r="CA550" s="207"/>
      <c r="CB550" s="207"/>
      <c r="CC550" s="207"/>
      <c r="CD550" s="207"/>
      <c r="CE550" s="207"/>
      <c r="CF550" s="207"/>
      <c r="CG550" s="207"/>
      <c r="CH550" s="207"/>
      <c r="CI550" s="207"/>
      <c r="CJ550" s="207"/>
      <c r="CK550" s="207"/>
      <c r="CL550" s="207"/>
      <c r="CM550" s="207"/>
    </row>
    <row r="551" spans="1:91" ht="12" customHeight="1" x14ac:dyDescent="0.25">
      <c r="A551" s="206"/>
      <c r="B551" s="207"/>
      <c r="C551" s="207"/>
      <c r="D551" s="207"/>
      <c r="E551" s="207"/>
      <c r="F551" s="207"/>
      <c r="G551" s="207"/>
      <c r="H551" s="207"/>
      <c r="I551" s="207"/>
      <c r="J551" s="207"/>
      <c r="K551" s="207"/>
      <c r="L551" s="207"/>
      <c r="M551" s="207"/>
      <c r="N551" s="207"/>
      <c r="O551" s="207"/>
      <c r="P551" s="207"/>
      <c r="Q551" s="207"/>
      <c r="R551" s="207"/>
      <c r="S551" s="207"/>
      <c r="T551" s="207"/>
      <c r="U551" s="207"/>
      <c r="V551" s="207"/>
      <c r="W551" s="207"/>
      <c r="X551" s="207"/>
      <c r="Y551" s="207"/>
      <c r="Z551" s="207"/>
      <c r="AA551" s="208"/>
      <c r="AB551" s="208"/>
      <c r="AC551" s="209"/>
      <c r="AD551" s="209"/>
      <c r="AE551" s="209"/>
      <c r="AF551" s="209"/>
      <c r="AG551" s="209"/>
      <c r="AH551" s="209"/>
      <c r="AI551" s="209"/>
      <c r="AJ551" s="209"/>
      <c r="AK551" s="207"/>
      <c r="AL551" s="207"/>
      <c r="AM551" s="207"/>
      <c r="AN551" s="207"/>
      <c r="AO551" s="207"/>
      <c r="AP551" s="207"/>
      <c r="AQ551" s="207"/>
      <c r="AR551" s="207"/>
      <c r="AS551" s="207"/>
      <c r="AT551" s="207"/>
      <c r="AU551" s="207"/>
      <c r="AV551" s="207"/>
      <c r="AW551" s="207"/>
      <c r="AX551" s="207"/>
      <c r="AY551" s="207"/>
      <c r="AZ551" s="207"/>
      <c r="BA551" s="207"/>
      <c r="BB551" s="207"/>
      <c r="BC551" s="207"/>
      <c r="BD551" s="207"/>
      <c r="BE551" s="207"/>
      <c r="BF551" s="207"/>
      <c r="BG551" s="207"/>
      <c r="BH551" s="207"/>
      <c r="BI551" s="207"/>
      <c r="BJ551" s="207"/>
      <c r="BK551" s="207"/>
      <c r="BL551" s="207"/>
      <c r="BM551" s="207"/>
      <c r="BN551" s="207"/>
      <c r="BO551" s="207"/>
      <c r="BP551" s="207"/>
      <c r="BQ551" s="207"/>
      <c r="BR551" s="207"/>
      <c r="BS551" s="207"/>
      <c r="BT551" s="207"/>
      <c r="BU551" s="211"/>
      <c r="BV551" s="207"/>
      <c r="BW551" s="207"/>
      <c r="BX551" s="207"/>
      <c r="BY551" s="207"/>
      <c r="BZ551" s="207"/>
      <c r="CA551" s="207"/>
      <c r="CB551" s="207"/>
      <c r="CC551" s="207"/>
      <c r="CD551" s="207"/>
      <c r="CE551" s="207"/>
      <c r="CF551" s="207"/>
      <c r="CG551" s="207"/>
      <c r="CH551" s="207"/>
      <c r="CI551" s="207"/>
      <c r="CJ551" s="207"/>
      <c r="CK551" s="207"/>
      <c r="CL551" s="207"/>
      <c r="CM551" s="207"/>
    </row>
    <row r="552" spans="1:91" ht="12" customHeight="1" x14ac:dyDescent="0.25">
      <c r="A552" s="206"/>
      <c r="B552" s="207"/>
      <c r="C552" s="207"/>
      <c r="D552" s="207"/>
      <c r="E552" s="207"/>
      <c r="F552" s="207"/>
      <c r="G552" s="207"/>
      <c r="H552" s="207"/>
      <c r="I552" s="207"/>
      <c r="J552" s="207"/>
      <c r="K552" s="207"/>
      <c r="L552" s="207"/>
      <c r="M552" s="207"/>
      <c r="N552" s="207"/>
      <c r="O552" s="207"/>
      <c r="P552" s="207"/>
      <c r="Q552" s="207"/>
      <c r="R552" s="207"/>
      <c r="S552" s="207"/>
      <c r="T552" s="207"/>
      <c r="U552" s="207"/>
      <c r="V552" s="207"/>
      <c r="W552" s="207"/>
      <c r="X552" s="207"/>
      <c r="Y552" s="207"/>
      <c r="Z552" s="207"/>
      <c r="AA552" s="208"/>
      <c r="AB552" s="208"/>
      <c r="AC552" s="209"/>
      <c r="AD552" s="209"/>
      <c r="AE552" s="209"/>
      <c r="AF552" s="209"/>
      <c r="AG552" s="209"/>
      <c r="AH552" s="209"/>
      <c r="AI552" s="209"/>
      <c r="AJ552" s="209"/>
      <c r="AK552" s="207"/>
      <c r="AL552" s="207"/>
      <c r="AM552" s="207"/>
      <c r="AN552" s="207"/>
      <c r="AO552" s="207"/>
      <c r="AP552" s="207"/>
      <c r="AQ552" s="207"/>
      <c r="AR552" s="207"/>
      <c r="AS552" s="207"/>
      <c r="AT552" s="207"/>
      <c r="AU552" s="207"/>
      <c r="AV552" s="207"/>
      <c r="AW552" s="207"/>
      <c r="AX552" s="207"/>
      <c r="AY552" s="207"/>
      <c r="AZ552" s="207"/>
      <c r="BA552" s="207"/>
      <c r="BB552" s="207"/>
      <c r="BC552" s="207"/>
      <c r="BD552" s="207"/>
      <c r="BE552" s="207"/>
      <c r="BF552" s="207"/>
      <c r="BG552" s="207"/>
      <c r="BH552" s="207"/>
      <c r="BI552" s="207"/>
      <c r="BJ552" s="207"/>
      <c r="BK552" s="207"/>
      <c r="BL552" s="207"/>
      <c r="BM552" s="207"/>
      <c r="BN552" s="207"/>
      <c r="BO552" s="207"/>
      <c r="BP552" s="207"/>
      <c r="BQ552" s="207"/>
      <c r="BR552" s="207"/>
      <c r="BS552" s="207"/>
      <c r="BT552" s="207"/>
      <c r="BU552" s="211"/>
      <c r="BV552" s="207"/>
      <c r="BW552" s="207"/>
      <c r="BX552" s="207"/>
      <c r="BY552" s="207"/>
      <c r="BZ552" s="207"/>
      <c r="CA552" s="207"/>
      <c r="CB552" s="207"/>
      <c r="CC552" s="207"/>
      <c r="CD552" s="207"/>
      <c r="CE552" s="207"/>
      <c r="CF552" s="207"/>
      <c r="CG552" s="207"/>
      <c r="CH552" s="207"/>
      <c r="CI552" s="207"/>
      <c r="CJ552" s="207"/>
      <c r="CK552" s="207"/>
      <c r="CL552" s="207"/>
      <c r="CM552" s="207"/>
    </row>
    <row r="553" spans="1:91" ht="12" customHeight="1" x14ac:dyDescent="0.25">
      <c r="A553" s="206"/>
      <c r="B553" s="207"/>
      <c r="C553" s="207"/>
      <c r="D553" s="207"/>
      <c r="E553" s="207"/>
      <c r="F553" s="207"/>
      <c r="G553" s="207"/>
      <c r="H553" s="207"/>
      <c r="I553" s="207"/>
      <c r="J553" s="207"/>
      <c r="K553" s="207"/>
      <c r="L553" s="207"/>
      <c r="M553" s="207"/>
      <c r="N553" s="207"/>
      <c r="O553" s="207"/>
      <c r="P553" s="207"/>
      <c r="Q553" s="207"/>
      <c r="R553" s="207"/>
      <c r="S553" s="207"/>
      <c r="T553" s="207"/>
      <c r="U553" s="207"/>
      <c r="V553" s="207"/>
      <c r="W553" s="207"/>
      <c r="X553" s="207"/>
      <c r="Y553" s="207"/>
      <c r="Z553" s="207"/>
      <c r="AA553" s="208"/>
      <c r="AB553" s="208"/>
      <c r="AC553" s="209"/>
      <c r="AD553" s="209"/>
      <c r="AE553" s="209"/>
      <c r="AF553" s="209"/>
      <c r="AG553" s="209"/>
      <c r="AH553" s="209"/>
      <c r="AI553" s="209"/>
      <c r="AJ553" s="209"/>
      <c r="AK553" s="207"/>
      <c r="AL553" s="207"/>
      <c r="AM553" s="207"/>
      <c r="AN553" s="207"/>
      <c r="AO553" s="207"/>
      <c r="AP553" s="207"/>
      <c r="AQ553" s="207"/>
      <c r="AR553" s="207"/>
      <c r="AS553" s="207"/>
      <c r="AT553" s="207"/>
      <c r="AU553" s="207"/>
      <c r="AV553" s="207"/>
      <c r="AW553" s="207"/>
      <c r="AX553" s="207"/>
      <c r="AY553" s="207"/>
      <c r="AZ553" s="207"/>
      <c r="BA553" s="207"/>
      <c r="BB553" s="207"/>
      <c r="BC553" s="207"/>
      <c r="BD553" s="207"/>
      <c r="BE553" s="207"/>
      <c r="BF553" s="207"/>
      <c r="BG553" s="207"/>
      <c r="BH553" s="207"/>
      <c r="BI553" s="207"/>
      <c r="BJ553" s="207"/>
      <c r="BK553" s="207"/>
      <c r="BL553" s="207"/>
      <c r="BM553" s="207"/>
      <c r="BN553" s="207"/>
      <c r="BO553" s="207"/>
      <c r="BP553" s="207"/>
      <c r="BQ553" s="207"/>
      <c r="BR553" s="207"/>
      <c r="BS553" s="207"/>
      <c r="BT553" s="207"/>
      <c r="BU553" s="211"/>
      <c r="BV553" s="207"/>
      <c r="BW553" s="207"/>
      <c r="BX553" s="207"/>
      <c r="BY553" s="207"/>
      <c r="BZ553" s="207"/>
      <c r="CA553" s="207"/>
      <c r="CB553" s="207"/>
      <c r="CC553" s="207"/>
      <c r="CD553" s="207"/>
      <c r="CE553" s="207"/>
      <c r="CF553" s="207"/>
      <c r="CG553" s="207"/>
      <c r="CH553" s="207"/>
      <c r="CI553" s="207"/>
      <c r="CJ553" s="207"/>
      <c r="CK553" s="207"/>
      <c r="CL553" s="207"/>
      <c r="CM553" s="207"/>
    </row>
    <row r="554" spans="1:91" ht="12" customHeight="1" x14ac:dyDescent="0.25">
      <c r="A554" s="206"/>
      <c r="B554" s="207"/>
      <c r="C554" s="207"/>
      <c r="D554" s="207"/>
      <c r="E554" s="207"/>
      <c r="F554" s="207"/>
      <c r="G554" s="207"/>
      <c r="H554" s="207"/>
      <c r="I554" s="207"/>
      <c r="J554" s="207"/>
      <c r="K554" s="207"/>
      <c r="L554" s="207"/>
      <c r="M554" s="207"/>
      <c r="N554" s="207"/>
      <c r="O554" s="207"/>
      <c r="P554" s="207"/>
      <c r="Q554" s="207"/>
      <c r="R554" s="207"/>
      <c r="S554" s="207"/>
      <c r="T554" s="207"/>
      <c r="U554" s="207"/>
      <c r="V554" s="207"/>
      <c r="W554" s="207"/>
      <c r="X554" s="207"/>
      <c r="Y554" s="207"/>
      <c r="Z554" s="207"/>
      <c r="AA554" s="208"/>
      <c r="AB554" s="208"/>
      <c r="AC554" s="209"/>
      <c r="AD554" s="209"/>
      <c r="AE554" s="209"/>
      <c r="AF554" s="209"/>
      <c r="AG554" s="209"/>
      <c r="AH554" s="209"/>
      <c r="AI554" s="209"/>
      <c r="AJ554" s="209"/>
      <c r="AK554" s="207"/>
      <c r="AL554" s="207"/>
      <c r="AM554" s="207"/>
      <c r="AN554" s="207"/>
      <c r="AO554" s="207"/>
      <c r="AP554" s="207"/>
      <c r="AQ554" s="207"/>
      <c r="AR554" s="207"/>
      <c r="AS554" s="207"/>
      <c r="AT554" s="207"/>
      <c r="AU554" s="207"/>
      <c r="AV554" s="207"/>
      <c r="AW554" s="207"/>
      <c r="AX554" s="207"/>
      <c r="AY554" s="207"/>
      <c r="AZ554" s="207"/>
      <c r="BA554" s="207"/>
      <c r="BB554" s="207"/>
      <c r="BC554" s="207"/>
      <c r="BD554" s="207"/>
      <c r="BE554" s="207"/>
      <c r="BF554" s="207"/>
      <c r="BG554" s="207"/>
      <c r="BH554" s="207"/>
      <c r="BI554" s="207"/>
      <c r="BJ554" s="207"/>
      <c r="BK554" s="207"/>
      <c r="BL554" s="207"/>
      <c r="BM554" s="207"/>
      <c r="BN554" s="207"/>
      <c r="BO554" s="207"/>
      <c r="BP554" s="207"/>
      <c r="BQ554" s="207"/>
      <c r="BR554" s="207"/>
      <c r="BS554" s="207"/>
      <c r="BT554" s="207"/>
      <c r="BU554" s="211"/>
      <c r="BV554" s="207"/>
      <c r="BW554" s="207"/>
      <c r="BX554" s="207"/>
      <c r="BY554" s="207"/>
      <c r="BZ554" s="207"/>
      <c r="CA554" s="207"/>
      <c r="CB554" s="207"/>
      <c r="CC554" s="207"/>
      <c r="CD554" s="207"/>
      <c r="CE554" s="207"/>
      <c r="CF554" s="207"/>
      <c r="CG554" s="207"/>
      <c r="CH554" s="207"/>
      <c r="CI554" s="207"/>
      <c r="CJ554" s="207"/>
      <c r="CK554" s="207"/>
      <c r="CL554" s="207"/>
      <c r="CM554" s="207"/>
    </row>
    <row r="555" spans="1:91" ht="12" customHeight="1" x14ac:dyDescent="0.25">
      <c r="A555" s="206"/>
      <c r="B555" s="207"/>
      <c r="C555" s="207"/>
      <c r="D555" s="207"/>
      <c r="E555" s="207"/>
      <c r="F555" s="207"/>
      <c r="G555" s="207"/>
      <c r="H555" s="207"/>
      <c r="I555" s="207"/>
      <c r="J555" s="207"/>
      <c r="K555" s="207"/>
      <c r="L555" s="207"/>
      <c r="M555" s="207"/>
      <c r="N555" s="207"/>
      <c r="O555" s="207"/>
      <c r="P555" s="207"/>
      <c r="Q555" s="207"/>
      <c r="R555" s="207"/>
      <c r="S555" s="207"/>
      <c r="T555" s="207"/>
      <c r="U555" s="207"/>
      <c r="V555" s="207"/>
      <c r="W555" s="207"/>
      <c r="X555" s="207"/>
      <c r="Y555" s="207"/>
      <c r="Z555" s="207"/>
      <c r="AA555" s="208"/>
      <c r="AB555" s="208"/>
      <c r="AC555" s="209"/>
      <c r="AD555" s="209"/>
      <c r="AE555" s="209"/>
      <c r="AF555" s="209"/>
      <c r="AG555" s="209"/>
      <c r="AH555" s="209"/>
      <c r="AI555" s="209"/>
      <c r="AJ555" s="209"/>
      <c r="AK555" s="207"/>
      <c r="AL555" s="207"/>
      <c r="AM555" s="207"/>
      <c r="AN555" s="207"/>
      <c r="AO555" s="207"/>
      <c r="AP555" s="207"/>
      <c r="AQ555" s="207"/>
      <c r="AR555" s="207"/>
      <c r="AS555" s="207"/>
      <c r="AT555" s="207"/>
      <c r="AU555" s="207"/>
      <c r="AV555" s="207"/>
      <c r="AW555" s="207"/>
      <c r="AX555" s="207"/>
      <c r="AY555" s="207"/>
      <c r="AZ555" s="207"/>
      <c r="BA555" s="207"/>
      <c r="BB555" s="207"/>
      <c r="BC555" s="207"/>
      <c r="BD555" s="207"/>
      <c r="BE555" s="207"/>
      <c r="BF555" s="207"/>
      <c r="BG555" s="207"/>
      <c r="BH555" s="207"/>
      <c r="BI555" s="207"/>
      <c r="BJ555" s="207"/>
      <c r="BK555" s="207"/>
      <c r="BL555" s="207"/>
      <c r="BM555" s="207"/>
      <c r="BN555" s="207"/>
      <c r="BO555" s="207"/>
      <c r="BP555" s="207"/>
      <c r="BQ555" s="207"/>
      <c r="BR555" s="207"/>
      <c r="BS555" s="207"/>
      <c r="BT555" s="207"/>
      <c r="BU555" s="211"/>
      <c r="BV555" s="207"/>
      <c r="BW555" s="207"/>
      <c r="BX555" s="207"/>
      <c r="BY555" s="207"/>
      <c r="BZ555" s="207"/>
      <c r="CA555" s="207"/>
      <c r="CB555" s="207"/>
      <c r="CC555" s="207"/>
      <c r="CD555" s="207"/>
      <c r="CE555" s="207"/>
      <c r="CF555" s="207"/>
      <c r="CG555" s="207"/>
      <c r="CH555" s="207"/>
      <c r="CI555" s="207"/>
      <c r="CJ555" s="207"/>
      <c r="CK555" s="207"/>
      <c r="CL555" s="207"/>
      <c r="CM555" s="207"/>
    </row>
    <row r="556" spans="1:91" ht="12" customHeight="1" x14ac:dyDescent="0.25">
      <c r="A556" s="206"/>
      <c r="B556" s="207"/>
      <c r="C556" s="207"/>
      <c r="D556" s="207"/>
      <c r="E556" s="207"/>
      <c r="F556" s="207"/>
      <c r="G556" s="207"/>
      <c r="H556" s="207"/>
      <c r="I556" s="207"/>
      <c r="J556" s="207"/>
      <c r="K556" s="207"/>
      <c r="L556" s="207"/>
      <c r="M556" s="207"/>
      <c r="N556" s="207"/>
      <c r="O556" s="207"/>
      <c r="P556" s="207"/>
      <c r="Q556" s="207"/>
      <c r="R556" s="207"/>
      <c r="S556" s="207"/>
      <c r="T556" s="207"/>
      <c r="U556" s="207"/>
      <c r="V556" s="207"/>
      <c r="W556" s="207"/>
      <c r="X556" s="207"/>
      <c r="Y556" s="207"/>
      <c r="Z556" s="207"/>
      <c r="AA556" s="208"/>
      <c r="AB556" s="208"/>
      <c r="AC556" s="209"/>
      <c r="AD556" s="209"/>
      <c r="AE556" s="209"/>
      <c r="AF556" s="209"/>
      <c r="AG556" s="209"/>
      <c r="AH556" s="209"/>
      <c r="AI556" s="209"/>
      <c r="AJ556" s="209"/>
      <c r="AK556" s="207"/>
      <c r="AL556" s="207"/>
      <c r="AM556" s="207"/>
      <c r="AN556" s="207"/>
      <c r="AO556" s="207"/>
      <c r="AP556" s="207"/>
      <c r="AQ556" s="207"/>
      <c r="AR556" s="207"/>
      <c r="AS556" s="207"/>
      <c r="AT556" s="207"/>
      <c r="AU556" s="207"/>
      <c r="AV556" s="207"/>
      <c r="AW556" s="207"/>
      <c r="AX556" s="207"/>
      <c r="AY556" s="207"/>
      <c r="AZ556" s="207"/>
      <c r="BA556" s="207"/>
      <c r="BB556" s="207"/>
      <c r="BC556" s="207"/>
      <c r="BD556" s="207"/>
      <c r="BE556" s="207"/>
      <c r="BF556" s="207"/>
      <c r="BG556" s="207"/>
      <c r="BH556" s="207"/>
      <c r="BI556" s="207"/>
      <c r="BJ556" s="207"/>
      <c r="BK556" s="207"/>
      <c r="BL556" s="207"/>
      <c r="BM556" s="207"/>
      <c r="BN556" s="207"/>
      <c r="BO556" s="207"/>
      <c r="BP556" s="207"/>
      <c r="BQ556" s="207"/>
      <c r="BR556" s="207"/>
      <c r="BS556" s="207"/>
      <c r="BT556" s="207"/>
      <c r="BU556" s="211"/>
      <c r="BV556" s="207"/>
      <c r="BW556" s="207"/>
      <c r="BX556" s="207"/>
      <c r="BY556" s="207"/>
      <c r="BZ556" s="207"/>
      <c r="CA556" s="207"/>
      <c r="CB556" s="207"/>
      <c r="CC556" s="207"/>
      <c r="CD556" s="207"/>
      <c r="CE556" s="207"/>
      <c r="CF556" s="207"/>
      <c r="CG556" s="207"/>
      <c r="CH556" s="207"/>
      <c r="CI556" s="207"/>
      <c r="CJ556" s="207"/>
      <c r="CK556" s="207"/>
      <c r="CL556" s="207"/>
      <c r="CM556" s="207"/>
    </row>
    <row r="557" spans="1:91" ht="12" customHeight="1" x14ac:dyDescent="0.25">
      <c r="A557" s="206"/>
      <c r="B557" s="207"/>
      <c r="C557" s="207"/>
      <c r="D557" s="207"/>
      <c r="E557" s="207"/>
      <c r="F557" s="207"/>
      <c r="G557" s="207"/>
      <c r="H557" s="207"/>
      <c r="I557" s="207"/>
      <c r="J557" s="207"/>
      <c r="K557" s="207"/>
      <c r="L557" s="207"/>
      <c r="M557" s="207"/>
      <c r="N557" s="207"/>
      <c r="O557" s="207"/>
      <c r="P557" s="207"/>
      <c r="Q557" s="207"/>
      <c r="R557" s="207"/>
      <c r="S557" s="207"/>
      <c r="T557" s="207"/>
      <c r="U557" s="207"/>
      <c r="V557" s="207"/>
      <c r="W557" s="207"/>
      <c r="X557" s="207"/>
      <c r="Y557" s="207"/>
      <c r="Z557" s="207"/>
      <c r="AA557" s="208"/>
      <c r="AB557" s="208"/>
      <c r="AC557" s="209"/>
      <c r="AD557" s="209"/>
      <c r="AE557" s="209"/>
      <c r="AF557" s="209"/>
      <c r="AG557" s="209"/>
      <c r="AH557" s="209"/>
      <c r="AI557" s="209"/>
      <c r="AJ557" s="209"/>
      <c r="AK557" s="207"/>
      <c r="AL557" s="207"/>
      <c r="AM557" s="207"/>
      <c r="AN557" s="207"/>
      <c r="AO557" s="207"/>
      <c r="AP557" s="207"/>
      <c r="AQ557" s="207"/>
      <c r="AR557" s="207"/>
      <c r="AS557" s="207"/>
      <c r="AT557" s="207"/>
      <c r="AU557" s="207"/>
      <c r="AV557" s="207"/>
      <c r="AW557" s="207"/>
      <c r="AX557" s="207"/>
      <c r="AY557" s="207"/>
      <c r="AZ557" s="207"/>
      <c r="BA557" s="207"/>
      <c r="BB557" s="207"/>
      <c r="BC557" s="207"/>
      <c r="BD557" s="207"/>
      <c r="BE557" s="207"/>
      <c r="BF557" s="207"/>
      <c r="BG557" s="207"/>
      <c r="BH557" s="207"/>
      <c r="BI557" s="207"/>
      <c r="BJ557" s="207"/>
      <c r="BK557" s="207"/>
      <c r="BL557" s="207"/>
      <c r="BM557" s="207"/>
      <c r="BN557" s="207"/>
      <c r="BO557" s="207"/>
      <c r="BP557" s="207"/>
      <c r="BQ557" s="207"/>
      <c r="BR557" s="207"/>
      <c r="BS557" s="207"/>
      <c r="BT557" s="207"/>
      <c r="BU557" s="211"/>
      <c r="BV557" s="207"/>
      <c r="BW557" s="207"/>
      <c r="BX557" s="207"/>
      <c r="BY557" s="207"/>
      <c r="BZ557" s="207"/>
      <c r="CA557" s="207"/>
      <c r="CB557" s="207"/>
      <c r="CC557" s="207"/>
      <c r="CD557" s="207"/>
      <c r="CE557" s="207"/>
      <c r="CF557" s="207"/>
      <c r="CG557" s="207"/>
      <c r="CH557" s="207"/>
      <c r="CI557" s="207"/>
      <c r="CJ557" s="207"/>
      <c r="CK557" s="207"/>
      <c r="CL557" s="207"/>
      <c r="CM557" s="207"/>
    </row>
    <row r="558" spans="1:91" ht="12" customHeight="1" x14ac:dyDescent="0.25">
      <c r="A558" s="206"/>
      <c r="B558" s="207"/>
      <c r="C558" s="207"/>
      <c r="D558" s="207"/>
      <c r="E558" s="207"/>
      <c r="F558" s="207"/>
      <c r="G558" s="207"/>
      <c r="H558" s="207"/>
      <c r="I558" s="207"/>
      <c r="J558" s="207"/>
      <c r="K558" s="207"/>
      <c r="L558" s="207"/>
      <c r="M558" s="207"/>
      <c r="N558" s="207"/>
      <c r="O558" s="207"/>
      <c r="P558" s="207"/>
      <c r="Q558" s="207"/>
      <c r="R558" s="207"/>
      <c r="S558" s="207"/>
      <c r="T558" s="207"/>
      <c r="U558" s="207"/>
      <c r="V558" s="207"/>
      <c r="W558" s="207"/>
      <c r="X558" s="207"/>
      <c r="Y558" s="207"/>
      <c r="Z558" s="207"/>
      <c r="AA558" s="208"/>
      <c r="AB558" s="208"/>
      <c r="AC558" s="209"/>
      <c r="AD558" s="209"/>
      <c r="AE558" s="209"/>
      <c r="AF558" s="209"/>
      <c r="AG558" s="209"/>
      <c r="AH558" s="209"/>
      <c r="AI558" s="209"/>
      <c r="AJ558" s="209"/>
      <c r="AK558" s="207"/>
      <c r="AL558" s="207"/>
      <c r="AM558" s="207"/>
      <c r="AN558" s="207"/>
      <c r="AO558" s="207"/>
      <c r="AP558" s="207"/>
      <c r="AQ558" s="207"/>
      <c r="AR558" s="207"/>
      <c r="AS558" s="207"/>
      <c r="AT558" s="207"/>
      <c r="AU558" s="207"/>
      <c r="AV558" s="207"/>
      <c r="AW558" s="207"/>
      <c r="AX558" s="207"/>
      <c r="AY558" s="207"/>
      <c r="AZ558" s="207"/>
      <c r="BA558" s="207"/>
      <c r="BB558" s="207"/>
      <c r="BC558" s="207"/>
      <c r="BD558" s="207"/>
      <c r="BE558" s="207"/>
      <c r="BF558" s="207"/>
      <c r="BG558" s="207"/>
      <c r="BH558" s="207"/>
      <c r="BI558" s="207"/>
      <c r="BJ558" s="207"/>
      <c r="BK558" s="207"/>
      <c r="BL558" s="207"/>
      <c r="BM558" s="207"/>
      <c r="BN558" s="207"/>
      <c r="BO558" s="207"/>
      <c r="BP558" s="207"/>
      <c r="BQ558" s="207"/>
      <c r="BR558" s="207"/>
      <c r="BS558" s="207"/>
      <c r="BT558" s="207"/>
      <c r="BU558" s="211"/>
      <c r="BV558" s="207"/>
      <c r="BW558" s="207"/>
      <c r="BX558" s="207"/>
      <c r="BY558" s="207"/>
      <c r="BZ558" s="207"/>
      <c r="CA558" s="207"/>
      <c r="CB558" s="207"/>
      <c r="CC558" s="207"/>
      <c r="CD558" s="207"/>
      <c r="CE558" s="207"/>
      <c r="CF558" s="207"/>
      <c r="CG558" s="207"/>
      <c r="CH558" s="207"/>
      <c r="CI558" s="207"/>
      <c r="CJ558" s="207"/>
      <c r="CK558" s="207"/>
      <c r="CL558" s="207"/>
      <c r="CM558" s="207"/>
    </row>
    <row r="559" spans="1:91" ht="12" customHeight="1" x14ac:dyDescent="0.25">
      <c r="A559" s="206"/>
      <c r="B559" s="207"/>
      <c r="C559" s="207"/>
      <c r="D559" s="207"/>
      <c r="E559" s="207"/>
      <c r="F559" s="207"/>
      <c r="G559" s="207"/>
      <c r="H559" s="207"/>
      <c r="I559" s="207"/>
      <c r="J559" s="207"/>
      <c r="K559" s="207"/>
      <c r="L559" s="207"/>
      <c r="M559" s="207"/>
      <c r="N559" s="207"/>
      <c r="O559" s="207"/>
      <c r="P559" s="207"/>
      <c r="Q559" s="207"/>
      <c r="R559" s="207"/>
      <c r="S559" s="207"/>
      <c r="T559" s="207"/>
      <c r="U559" s="207"/>
      <c r="V559" s="207"/>
      <c r="W559" s="207"/>
      <c r="X559" s="207"/>
      <c r="Y559" s="207"/>
      <c r="Z559" s="207"/>
      <c r="AA559" s="208"/>
      <c r="AB559" s="208"/>
      <c r="AC559" s="209"/>
      <c r="AD559" s="209"/>
      <c r="AE559" s="209"/>
      <c r="AF559" s="209"/>
      <c r="AG559" s="209"/>
      <c r="AH559" s="209"/>
      <c r="AI559" s="209"/>
      <c r="AJ559" s="209"/>
      <c r="AK559" s="207"/>
      <c r="AL559" s="207"/>
      <c r="AM559" s="207"/>
      <c r="AN559" s="207"/>
      <c r="AO559" s="207"/>
      <c r="AP559" s="207"/>
      <c r="AQ559" s="207"/>
      <c r="AR559" s="207"/>
      <c r="AS559" s="207"/>
      <c r="AT559" s="207"/>
      <c r="AU559" s="207"/>
      <c r="AV559" s="207"/>
      <c r="AW559" s="207"/>
      <c r="AX559" s="207"/>
      <c r="AY559" s="207"/>
      <c r="AZ559" s="207"/>
      <c r="BA559" s="207"/>
      <c r="BB559" s="207"/>
      <c r="BC559" s="207"/>
      <c r="BD559" s="207"/>
      <c r="BE559" s="207"/>
      <c r="BF559" s="207"/>
      <c r="BG559" s="207"/>
      <c r="BH559" s="207"/>
      <c r="BI559" s="207"/>
      <c r="BJ559" s="207"/>
      <c r="BK559" s="207"/>
      <c r="BL559" s="207"/>
      <c r="BM559" s="207"/>
      <c r="BN559" s="207"/>
      <c r="BO559" s="207"/>
      <c r="BP559" s="207"/>
      <c r="BQ559" s="207"/>
      <c r="BR559" s="207"/>
      <c r="BS559" s="207"/>
      <c r="BT559" s="207"/>
      <c r="BU559" s="211"/>
      <c r="BV559" s="207"/>
      <c r="BW559" s="207"/>
      <c r="BX559" s="207"/>
      <c r="BY559" s="207"/>
      <c r="BZ559" s="207"/>
      <c r="CA559" s="207"/>
      <c r="CB559" s="207"/>
      <c r="CC559" s="207"/>
      <c r="CD559" s="207"/>
      <c r="CE559" s="207"/>
      <c r="CF559" s="207"/>
      <c r="CG559" s="207"/>
      <c r="CH559" s="207"/>
      <c r="CI559" s="207"/>
      <c r="CJ559" s="207"/>
      <c r="CK559" s="207"/>
      <c r="CL559" s="207"/>
      <c r="CM559" s="207"/>
    </row>
    <row r="560" spans="1:91" ht="12" customHeight="1" x14ac:dyDescent="0.25">
      <c r="A560" s="206"/>
      <c r="B560" s="207"/>
      <c r="C560" s="207"/>
      <c r="D560" s="207"/>
      <c r="E560" s="207"/>
      <c r="F560" s="207"/>
      <c r="G560" s="207"/>
      <c r="H560" s="207"/>
      <c r="I560" s="207"/>
      <c r="J560" s="207"/>
      <c r="K560" s="207"/>
      <c r="L560" s="207"/>
      <c r="M560" s="207"/>
      <c r="N560" s="207"/>
      <c r="O560" s="207"/>
      <c r="P560" s="207"/>
      <c r="Q560" s="207"/>
      <c r="R560" s="207"/>
      <c r="S560" s="207"/>
      <c r="T560" s="207"/>
      <c r="U560" s="207"/>
      <c r="V560" s="207"/>
      <c r="W560" s="207"/>
      <c r="X560" s="207"/>
      <c r="Y560" s="207"/>
      <c r="Z560" s="207"/>
      <c r="AA560" s="208"/>
      <c r="AB560" s="208"/>
      <c r="AC560" s="209"/>
      <c r="AD560" s="209"/>
      <c r="AE560" s="209"/>
      <c r="AF560" s="209"/>
      <c r="AG560" s="209"/>
      <c r="AH560" s="209"/>
      <c r="AI560" s="209"/>
      <c r="AJ560" s="209"/>
      <c r="AK560" s="207"/>
      <c r="AL560" s="207"/>
      <c r="AM560" s="207"/>
      <c r="AN560" s="207"/>
      <c r="AO560" s="207"/>
      <c r="AP560" s="207"/>
      <c r="AQ560" s="207"/>
      <c r="AR560" s="207"/>
      <c r="AS560" s="207"/>
      <c r="AT560" s="207"/>
      <c r="AU560" s="207"/>
      <c r="AV560" s="207"/>
      <c r="AW560" s="207"/>
      <c r="AX560" s="207"/>
      <c r="AY560" s="207"/>
      <c r="AZ560" s="207"/>
      <c r="BA560" s="207"/>
      <c r="BB560" s="207"/>
      <c r="BC560" s="207"/>
      <c r="BD560" s="207"/>
      <c r="BE560" s="207"/>
      <c r="BF560" s="207"/>
      <c r="BG560" s="207"/>
      <c r="BH560" s="207"/>
      <c r="BI560" s="207"/>
      <c r="BJ560" s="207"/>
      <c r="BK560" s="207"/>
      <c r="BL560" s="207"/>
      <c r="BM560" s="207"/>
      <c r="BN560" s="207"/>
      <c r="BO560" s="207"/>
      <c r="BP560" s="207"/>
      <c r="BQ560" s="207"/>
      <c r="BR560" s="207"/>
      <c r="BS560" s="207"/>
      <c r="BT560" s="207"/>
      <c r="BU560" s="211"/>
      <c r="BV560" s="207"/>
      <c r="BW560" s="207"/>
      <c r="BX560" s="207"/>
      <c r="BY560" s="207"/>
      <c r="BZ560" s="207"/>
      <c r="CA560" s="207"/>
      <c r="CB560" s="207"/>
      <c r="CC560" s="207"/>
      <c r="CD560" s="207"/>
      <c r="CE560" s="207"/>
      <c r="CF560" s="207"/>
      <c r="CG560" s="207"/>
      <c r="CH560" s="207"/>
      <c r="CI560" s="207"/>
      <c r="CJ560" s="207"/>
      <c r="CK560" s="207"/>
      <c r="CL560" s="207"/>
      <c r="CM560" s="207"/>
    </row>
    <row r="561" spans="1:91" ht="12" customHeight="1" x14ac:dyDescent="0.25">
      <c r="A561" s="206"/>
      <c r="B561" s="207"/>
      <c r="C561" s="207"/>
      <c r="D561" s="207"/>
      <c r="E561" s="207"/>
      <c r="F561" s="207"/>
      <c r="G561" s="207"/>
      <c r="H561" s="207"/>
      <c r="I561" s="207"/>
      <c r="J561" s="207"/>
      <c r="K561" s="207"/>
      <c r="L561" s="207"/>
      <c r="M561" s="207"/>
      <c r="N561" s="207"/>
      <c r="O561" s="207"/>
      <c r="P561" s="207"/>
      <c r="Q561" s="207"/>
      <c r="R561" s="207"/>
      <c r="S561" s="207"/>
      <c r="T561" s="207"/>
      <c r="U561" s="207"/>
      <c r="V561" s="207"/>
      <c r="W561" s="207"/>
      <c r="X561" s="207"/>
      <c r="Y561" s="207"/>
      <c r="Z561" s="207"/>
      <c r="AA561" s="208"/>
      <c r="AB561" s="208"/>
      <c r="AC561" s="209"/>
      <c r="AD561" s="209"/>
      <c r="AE561" s="209"/>
      <c r="AF561" s="209"/>
      <c r="AG561" s="209"/>
      <c r="AH561" s="209"/>
      <c r="AI561" s="209"/>
      <c r="AJ561" s="209"/>
      <c r="AK561" s="207"/>
      <c r="AL561" s="207"/>
      <c r="AM561" s="207"/>
      <c r="AN561" s="207"/>
      <c r="AO561" s="207"/>
      <c r="AP561" s="207"/>
      <c r="AQ561" s="207"/>
      <c r="AR561" s="207"/>
      <c r="AS561" s="207"/>
      <c r="AT561" s="207"/>
      <c r="AU561" s="207"/>
      <c r="AV561" s="207"/>
      <c r="AW561" s="207"/>
      <c r="AX561" s="207"/>
      <c r="AY561" s="207"/>
      <c r="AZ561" s="207"/>
      <c r="BA561" s="207"/>
      <c r="BB561" s="207"/>
      <c r="BC561" s="207"/>
      <c r="BD561" s="207"/>
      <c r="BE561" s="207"/>
      <c r="BF561" s="207"/>
      <c r="BG561" s="207"/>
      <c r="BH561" s="207"/>
      <c r="BI561" s="207"/>
      <c r="BJ561" s="207"/>
      <c r="BK561" s="207"/>
      <c r="BL561" s="207"/>
      <c r="BM561" s="207"/>
      <c r="BN561" s="207"/>
      <c r="BO561" s="207"/>
      <c r="BP561" s="207"/>
      <c r="BQ561" s="207"/>
      <c r="BR561" s="207"/>
      <c r="BS561" s="207"/>
      <c r="BT561" s="207"/>
      <c r="BU561" s="211"/>
      <c r="BV561" s="207"/>
      <c r="BW561" s="207"/>
      <c r="BX561" s="207"/>
      <c r="BY561" s="207"/>
      <c r="BZ561" s="207"/>
      <c r="CA561" s="207"/>
      <c r="CB561" s="207"/>
      <c r="CC561" s="207"/>
      <c r="CD561" s="207"/>
      <c r="CE561" s="207"/>
      <c r="CF561" s="207"/>
      <c r="CG561" s="207"/>
      <c r="CH561" s="207"/>
      <c r="CI561" s="207"/>
      <c r="CJ561" s="207"/>
      <c r="CK561" s="207"/>
      <c r="CL561" s="207"/>
      <c r="CM561" s="207"/>
    </row>
    <row r="562" spans="1:91" ht="12" customHeight="1" x14ac:dyDescent="0.25">
      <c r="A562" s="206"/>
      <c r="B562" s="207"/>
      <c r="C562" s="207"/>
      <c r="D562" s="207"/>
      <c r="E562" s="207"/>
      <c r="F562" s="207"/>
      <c r="G562" s="207"/>
      <c r="H562" s="207"/>
      <c r="I562" s="207"/>
      <c r="J562" s="207"/>
      <c r="K562" s="207"/>
      <c r="L562" s="207"/>
      <c r="M562" s="207"/>
      <c r="N562" s="207"/>
      <c r="O562" s="207"/>
      <c r="P562" s="207"/>
      <c r="Q562" s="207"/>
      <c r="R562" s="207"/>
      <c r="S562" s="207"/>
      <c r="T562" s="207"/>
      <c r="U562" s="207"/>
      <c r="V562" s="207"/>
      <c r="W562" s="207"/>
      <c r="X562" s="207"/>
      <c r="Y562" s="207"/>
      <c r="Z562" s="207"/>
      <c r="AA562" s="208"/>
      <c r="AB562" s="208"/>
      <c r="AC562" s="209"/>
      <c r="AD562" s="209"/>
      <c r="AE562" s="209"/>
      <c r="AF562" s="209"/>
      <c r="AG562" s="209"/>
      <c r="AH562" s="209"/>
      <c r="AI562" s="209"/>
      <c r="AJ562" s="209"/>
      <c r="AK562" s="207"/>
      <c r="AL562" s="207"/>
      <c r="AM562" s="207"/>
      <c r="AN562" s="207"/>
      <c r="AO562" s="207"/>
      <c r="AP562" s="207"/>
      <c r="AQ562" s="207"/>
      <c r="AR562" s="207"/>
      <c r="AS562" s="207"/>
      <c r="AT562" s="207"/>
      <c r="AU562" s="207"/>
      <c r="AV562" s="207"/>
      <c r="AW562" s="207"/>
      <c r="AX562" s="207"/>
      <c r="AY562" s="207"/>
      <c r="AZ562" s="207"/>
      <c r="BA562" s="207"/>
      <c r="BB562" s="207"/>
      <c r="BC562" s="207"/>
      <c r="BD562" s="207"/>
      <c r="BE562" s="207"/>
      <c r="BF562" s="207"/>
      <c r="BG562" s="207"/>
      <c r="BH562" s="207"/>
      <c r="BI562" s="207"/>
      <c r="BJ562" s="207"/>
      <c r="BK562" s="207"/>
      <c r="BL562" s="207"/>
      <c r="BM562" s="207"/>
      <c r="BN562" s="207"/>
      <c r="BO562" s="207"/>
      <c r="BP562" s="207"/>
      <c r="BQ562" s="207"/>
      <c r="BR562" s="207"/>
      <c r="BS562" s="207"/>
      <c r="BT562" s="207"/>
      <c r="BU562" s="211"/>
      <c r="BV562" s="207"/>
      <c r="BW562" s="207"/>
      <c r="BX562" s="207"/>
      <c r="BY562" s="207"/>
      <c r="BZ562" s="207"/>
      <c r="CA562" s="207"/>
      <c r="CB562" s="207"/>
      <c r="CC562" s="207"/>
      <c r="CD562" s="207"/>
      <c r="CE562" s="207"/>
      <c r="CF562" s="207"/>
      <c r="CG562" s="207"/>
      <c r="CH562" s="207"/>
      <c r="CI562" s="207"/>
      <c r="CJ562" s="207"/>
      <c r="CK562" s="207"/>
      <c r="CL562" s="207"/>
      <c r="CM562" s="207"/>
    </row>
    <row r="563" spans="1:91" ht="12" customHeight="1" x14ac:dyDescent="0.25">
      <c r="A563" s="206"/>
      <c r="B563" s="207"/>
      <c r="C563" s="207"/>
      <c r="D563" s="207"/>
      <c r="E563" s="207"/>
      <c r="F563" s="207"/>
      <c r="G563" s="207"/>
      <c r="H563" s="207"/>
      <c r="I563" s="207"/>
      <c r="J563" s="207"/>
      <c r="K563" s="207"/>
      <c r="L563" s="207"/>
      <c r="M563" s="207"/>
      <c r="N563" s="207"/>
      <c r="O563" s="207"/>
      <c r="P563" s="207"/>
      <c r="Q563" s="207"/>
      <c r="R563" s="207"/>
      <c r="S563" s="207"/>
      <c r="T563" s="207"/>
      <c r="U563" s="207"/>
      <c r="V563" s="207"/>
      <c r="W563" s="207"/>
      <c r="X563" s="207"/>
      <c r="Y563" s="207"/>
      <c r="Z563" s="207"/>
      <c r="AA563" s="208"/>
      <c r="AB563" s="208"/>
      <c r="AC563" s="209"/>
      <c r="AD563" s="209"/>
      <c r="AE563" s="209"/>
      <c r="AF563" s="209"/>
      <c r="AG563" s="209"/>
      <c r="AH563" s="209"/>
      <c r="AI563" s="209"/>
      <c r="AJ563" s="209"/>
      <c r="AK563" s="207"/>
      <c r="AL563" s="207"/>
      <c r="AM563" s="207"/>
      <c r="AN563" s="207"/>
      <c r="AO563" s="207"/>
      <c r="AP563" s="207"/>
      <c r="AQ563" s="207"/>
      <c r="AR563" s="207"/>
      <c r="AS563" s="207"/>
      <c r="AT563" s="207"/>
      <c r="AU563" s="207"/>
      <c r="AV563" s="207"/>
      <c r="AW563" s="207"/>
      <c r="AX563" s="207"/>
      <c r="AY563" s="207"/>
      <c r="AZ563" s="207"/>
      <c r="BA563" s="207"/>
      <c r="BB563" s="207"/>
      <c r="BC563" s="207"/>
      <c r="BD563" s="207"/>
      <c r="BE563" s="207"/>
      <c r="BF563" s="207"/>
      <c r="BG563" s="207"/>
      <c r="BH563" s="207"/>
      <c r="BI563" s="207"/>
      <c r="BJ563" s="207"/>
      <c r="BK563" s="207"/>
      <c r="BL563" s="207"/>
      <c r="BM563" s="207"/>
      <c r="BN563" s="207"/>
      <c r="BO563" s="207"/>
      <c r="BP563" s="207"/>
      <c r="BQ563" s="207"/>
      <c r="BR563" s="207"/>
      <c r="BS563" s="207"/>
      <c r="BT563" s="207"/>
      <c r="BU563" s="211"/>
      <c r="BV563" s="207"/>
      <c r="BW563" s="207"/>
      <c r="BX563" s="207"/>
      <c r="BY563" s="207"/>
      <c r="BZ563" s="207"/>
      <c r="CA563" s="207"/>
      <c r="CB563" s="207"/>
      <c r="CC563" s="207"/>
      <c r="CD563" s="207"/>
      <c r="CE563" s="207"/>
      <c r="CF563" s="207"/>
      <c r="CG563" s="207"/>
      <c r="CH563" s="207"/>
      <c r="CI563" s="207"/>
      <c r="CJ563" s="207"/>
      <c r="CK563" s="207"/>
      <c r="CL563" s="207"/>
      <c r="CM563" s="207"/>
    </row>
    <row r="564" spans="1:91" ht="12" customHeight="1" x14ac:dyDescent="0.25">
      <c r="A564" s="206"/>
      <c r="B564" s="207"/>
      <c r="C564" s="207"/>
      <c r="D564" s="207"/>
      <c r="E564" s="207"/>
      <c r="F564" s="207"/>
      <c r="G564" s="207"/>
      <c r="H564" s="207"/>
      <c r="I564" s="207"/>
      <c r="J564" s="207"/>
      <c r="K564" s="207"/>
      <c r="L564" s="207"/>
      <c r="M564" s="207"/>
      <c r="N564" s="207"/>
      <c r="O564" s="207"/>
      <c r="P564" s="207"/>
      <c r="Q564" s="207"/>
      <c r="R564" s="207"/>
      <c r="S564" s="207"/>
      <c r="T564" s="207"/>
      <c r="U564" s="207"/>
      <c r="V564" s="207"/>
      <c r="W564" s="207"/>
      <c r="X564" s="207"/>
      <c r="Y564" s="207"/>
      <c r="Z564" s="207"/>
      <c r="AA564" s="208"/>
      <c r="AB564" s="208"/>
      <c r="AC564" s="209"/>
      <c r="AD564" s="209"/>
      <c r="AE564" s="209"/>
      <c r="AF564" s="209"/>
      <c r="AG564" s="209"/>
      <c r="AH564" s="209"/>
      <c r="AI564" s="209"/>
      <c r="AJ564" s="209"/>
      <c r="AK564" s="207"/>
      <c r="AL564" s="207"/>
      <c r="AM564" s="207"/>
      <c r="AN564" s="207"/>
      <c r="AO564" s="207"/>
      <c r="AP564" s="207"/>
      <c r="AQ564" s="207"/>
      <c r="AR564" s="207"/>
      <c r="AS564" s="207"/>
      <c r="AT564" s="207"/>
      <c r="AU564" s="207"/>
      <c r="AV564" s="207"/>
      <c r="AW564" s="207"/>
      <c r="AX564" s="207"/>
      <c r="AY564" s="207"/>
      <c r="AZ564" s="207"/>
      <c r="BA564" s="207"/>
      <c r="BB564" s="207"/>
      <c r="BC564" s="207"/>
      <c r="BD564" s="207"/>
      <c r="BE564" s="207"/>
      <c r="BF564" s="207"/>
      <c r="BG564" s="207"/>
      <c r="BH564" s="207"/>
      <c r="BI564" s="207"/>
      <c r="BJ564" s="207"/>
      <c r="BK564" s="207"/>
      <c r="BL564" s="207"/>
      <c r="BM564" s="207"/>
      <c r="BN564" s="207"/>
      <c r="BO564" s="207"/>
      <c r="BP564" s="207"/>
      <c r="BQ564" s="207"/>
      <c r="BR564" s="207"/>
      <c r="BS564" s="207"/>
      <c r="BT564" s="207"/>
      <c r="BU564" s="211"/>
      <c r="BV564" s="207"/>
      <c r="BW564" s="207"/>
      <c r="BX564" s="207"/>
      <c r="BY564" s="207"/>
      <c r="BZ564" s="207"/>
      <c r="CA564" s="207"/>
      <c r="CB564" s="207"/>
      <c r="CC564" s="207"/>
      <c r="CD564" s="207"/>
      <c r="CE564" s="207"/>
      <c r="CF564" s="207"/>
      <c r="CG564" s="207"/>
      <c r="CH564" s="207"/>
      <c r="CI564" s="207"/>
      <c r="CJ564" s="207"/>
      <c r="CK564" s="207"/>
      <c r="CL564" s="207"/>
      <c r="CM564" s="207"/>
    </row>
    <row r="565" spans="1:91" ht="12" customHeight="1" x14ac:dyDescent="0.25">
      <c r="A565" s="206"/>
      <c r="B565" s="207"/>
      <c r="C565" s="207"/>
      <c r="D565" s="207"/>
      <c r="E565" s="207"/>
      <c r="F565" s="207"/>
      <c r="G565" s="207"/>
      <c r="H565" s="207"/>
      <c r="I565" s="207"/>
      <c r="J565" s="207"/>
      <c r="K565" s="207"/>
      <c r="L565" s="207"/>
      <c r="M565" s="207"/>
      <c r="N565" s="207"/>
      <c r="O565" s="207"/>
      <c r="P565" s="207"/>
      <c r="Q565" s="207"/>
      <c r="R565" s="207"/>
      <c r="S565" s="207"/>
      <c r="T565" s="207"/>
      <c r="U565" s="207"/>
      <c r="V565" s="207"/>
      <c r="W565" s="207"/>
      <c r="X565" s="207"/>
      <c r="Y565" s="207"/>
      <c r="Z565" s="207"/>
      <c r="AA565" s="208"/>
      <c r="AB565" s="208"/>
      <c r="AC565" s="209"/>
      <c r="AD565" s="209"/>
      <c r="AE565" s="209"/>
      <c r="AF565" s="209"/>
      <c r="AG565" s="209"/>
      <c r="AH565" s="209"/>
      <c r="AI565" s="209"/>
      <c r="AJ565" s="209"/>
      <c r="AK565" s="207"/>
      <c r="AL565" s="207"/>
      <c r="AM565" s="207"/>
      <c r="AN565" s="207"/>
      <c r="AO565" s="207"/>
      <c r="AP565" s="207"/>
      <c r="AQ565" s="207"/>
      <c r="AR565" s="207"/>
      <c r="AS565" s="207"/>
      <c r="AT565" s="207"/>
      <c r="AU565" s="207"/>
      <c r="AV565" s="207"/>
      <c r="AW565" s="207"/>
      <c r="AX565" s="207"/>
      <c r="AY565" s="207"/>
      <c r="AZ565" s="207"/>
      <c r="BA565" s="207"/>
      <c r="BB565" s="207"/>
      <c r="BC565" s="207"/>
      <c r="BD565" s="207"/>
      <c r="BE565" s="207"/>
      <c r="BF565" s="207"/>
      <c r="BG565" s="207"/>
      <c r="BH565" s="207"/>
      <c r="BI565" s="207"/>
      <c r="BJ565" s="207"/>
      <c r="BK565" s="207"/>
      <c r="BL565" s="207"/>
      <c r="BM565" s="207"/>
      <c r="BN565" s="207"/>
      <c r="BO565" s="207"/>
      <c r="BP565" s="207"/>
      <c r="BQ565" s="207"/>
      <c r="BR565" s="207"/>
      <c r="BS565" s="207"/>
      <c r="BT565" s="207"/>
      <c r="BU565" s="211"/>
      <c r="BV565" s="207"/>
      <c r="BW565" s="207"/>
      <c r="BX565" s="207"/>
      <c r="BY565" s="207"/>
      <c r="BZ565" s="207"/>
      <c r="CA565" s="207"/>
      <c r="CB565" s="207"/>
      <c r="CC565" s="207"/>
      <c r="CD565" s="207"/>
      <c r="CE565" s="207"/>
      <c r="CF565" s="207"/>
      <c r="CG565" s="207"/>
      <c r="CH565" s="207"/>
      <c r="CI565" s="207"/>
      <c r="CJ565" s="207"/>
      <c r="CK565" s="207"/>
      <c r="CL565" s="207"/>
      <c r="CM565" s="207"/>
    </row>
    <row r="566" spans="1:91" ht="12" customHeight="1" x14ac:dyDescent="0.25">
      <c r="A566" s="206"/>
      <c r="B566" s="207"/>
      <c r="C566" s="207"/>
      <c r="D566" s="207"/>
      <c r="E566" s="207"/>
      <c r="F566" s="207"/>
      <c r="G566" s="207"/>
      <c r="H566" s="207"/>
      <c r="I566" s="207"/>
      <c r="J566" s="207"/>
      <c r="K566" s="207"/>
      <c r="L566" s="207"/>
      <c r="M566" s="207"/>
      <c r="N566" s="207"/>
      <c r="O566" s="207"/>
      <c r="P566" s="207"/>
      <c r="Q566" s="207"/>
      <c r="R566" s="207"/>
      <c r="S566" s="207"/>
      <c r="T566" s="207"/>
      <c r="U566" s="207"/>
      <c r="V566" s="207"/>
      <c r="W566" s="207"/>
      <c r="X566" s="207"/>
      <c r="Y566" s="207"/>
      <c r="Z566" s="207"/>
      <c r="AA566" s="208"/>
      <c r="AB566" s="208"/>
      <c r="AC566" s="209"/>
      <c r="AD566" s="209"/>
      <c r="AE566" s="209"/>
      <c r="AF566" s="209"/>
      <c r="AG566" s="209"/>
      <c r="AH566" s="209"/>
      <c r="AI566" s="209"/>
      <c r="AJ566" s="209"/>
      <c r="AK566" s="207"/>
      <c r="AL566" s="207"/>
      <c r="AM566" s="207"/>
      <c r="AN566" s="207"/>
      <c r="AO566" s="207"/>
      <c r="AP566" s="207"/>
      <c r="AQ566" s="207"/>
      <c r="AR566" s="207"/>
      <c r="AS566" s="207"/>
      <c r="AT566" s="207"/>
      <c r="AU566" s="207"/>
      <c r="AV566" s="207"/>
      <c r="AW566" s="207"/>
      <c r="AX566" s="207"/>
      <c r="AY566" s="207"/>
      <c r="AZ566" s="207"/>
      <c r="BA566" s="207"/>
      <c r="BB566" s="207"/>
      <c r="BC566" s="207"/>
      <c r="BD566" s="207"/>
      <c r="BE566" s="207"/>
      <c r="BF566" s="207"/>
      <c r="BG566" s="207"/>
      <c r="BH566" s="207"/>
      <c r="BI566" s="207"/>
      <c r="BJ566" s="207"/>
      <c r="BK566" s="207"/>
      <c r="BL566" s="207"/>
      <c r="BM566" s="207"/>
      <c r="BN566" s="207"/>
      <c r="BO566" s="207"/>
      <c r="BP566" s="207"/>
      <c r="BQ566" s="207"/>
      <c r="BR566" s="207"/>
      <c r="BS566" s="207"/>
      <c r="BT566" s="207"/>
      <c r="BU566" s="211"/>
      <c r="BV566" s="207"/>
      <c r="BW566" s="207"/>
      <c r="BX566" s="207"/>
      <c r="BY566" s="207"/>
      <c r="BZ566" s="207"/>
      <c r="CA566" s="207"/>
      <c r="CB566" s="207"/>
      <c r="CC566" s="207"/>
      <c r="CD566" s="207"/>
      <c r="CE566" s="207"/>
      <c r="CF566" s="207"/>
      <c r="CG566" s="207"/>
      <c r="CH566" s="207"/>
      <c r="CI566" s="207"/>
      <c r="CJ566" s="207"/>
      <c r="CK566" s="207"/>
      <c r="CL566" s="207"/>
      <c r="CM566" s="207"/>
    </row>
    <row r="567" spans="1:91" ht="12" customHeight="1" x14ac:dyDescent="0.25">
      <c r="A567" s="206"/>
      <c r="B567" s="207"/>
      <c r="C567" s="207"/>
      <c r="D567" s="207"/>
      <c r="E567" s="207"/>
      <c r="F567" s="207"/>
      <c r="G567" s="207"/>
      <c r="H567" s="207"/>
      <c r="I567" s="207"/>
      <c r="J567" s="207"/>
      <c r="K567" s="207"/>
      <c r="L567" s="207"/>
      <c r="M567" s="207"/>
      <c r="N567" s="207"/>
      <c r="O567" s="207"/>
      <c r="P567" s="207"/>
      <c r="Q567" s="207"/>
      <c r="R567" s="207"/>
      <c r="S567" s="207"/>
      <c r="T567" s="207"/>
      <c r="U567" s="207"/>
      <c r="V567" s="207"/>
      <c r="W567" s="207"/>
      <c r="X567" s="207"/>
      <c r="Y567" s="207"/>
      <c r="Z567" s="207"/>
      <c r="AA567" s="208"/>
      <c r="AB567" s="208"/>
      <c r="AC567" s="209"/>
      <c r="AD567" s="209"/>
      <c r="AE567" s="209"/>
      <c r="AF567" s="209"/>
      <c r="AG567" s="209"/>
      <c r="AH567" s="209"/>
      <c r="AI567" s="209"/>
      <c r="AJ567" s="209"/>
      <c r="AK567" s="207"/>
      <c r="AL567" s="207"/>
      <c r="AM567" s="207"/>
      <c r="AN567" s="207"/>
      <c r="AO567" s="207"/>
      <c r="AP567" s="207"/>
      <c r="AQ567" s="207"/>
      <c r="AR567" s="207"/>
      <c r="AS567" s="207"/>
      <c r="AT567" s="207"/>
      <c r="AU567" s="207"/>
      <c r="AV567" s="207"/>
      <c r="AW567" s="207"/>
      <c r="AX567" s="207"/>
      <c r="AY567" s="207"/>
      <c r="AZ567" s="207"/>
      <c r="BA567" s="207"/>
      <c r="BB567" s="207"/>
      <c r="BC567" s="207"/>
      <c r="BD567" s="207"/>
      <c r="BE567" s="207"/>
      <c r="BF567" s="207"/>
      <c r="BG567" s="207"/>
      <c r="BH567" s="207"/>
      <c r="BI567" s="207"/>
      <c r="BJ567" s="207"/>
      <c r="BK567" s="207"/>
      <c r="BL567" s="207"/>
      <c r="BM567" s="207"/>
      <c r="BN567" s="207"/>
      <c r="BO567" s="207"/>
      <c r="BP567" s="207"/>
      <c r="BQ567" s="207"/>
      <c r="BR567" s="207"/>
      <c r="BS567" s="207"/>
      <c r="BT567" s="207"/>
      <c r="BU567" s="211"/>
      <c r="BV567" s="207"/>
      <c r="BW567" s="207"/>
      <c r="BX567" s="207"/>
      <c r="BY567" s="207"/>
      <c r="BZ567" s="207"/>
      <c r="CA567" s="207"/>
      <c r="CB567" s="207"/>
      <c r="CC567" s="207"/>
      <c r="CD567" s="207"/>
      <c r="CE567" s="207"/>
      <c r="CF567" s="207"/>
      <c r="CG567" s="207"/>
      <c r="CH567" s="207"/>
      <c r="CI567" s="207"/>
      <c r="CJ567" s="207"/>
      <c r="CK567" s="207"/>
      <c r="CL567" s="207"/>
      <c r="CM567" s="207"/>
    </row>
    <row r="568" spans="1:91" ht="12" customHeight="1" x14ac:dyDescent="0.25">
      <c r="A568" s="206"/>
      <c r="B568" s="207"/>
      <c r="C568" s="207"/>
      <c r="D568" s="207"/>
      <c r="E568" s="207"/>
      <c r="F568" s="207"/>
      <c r="G568" s="207"/>
      <c r="H568" s="207"/>
      <c r="I568" s="207"/>
      <c r="J568" s="207"/>
      <c r="K568" s="207"/>
      <c r="L568" s="207"/>
      <c r="M568" s="207"/>
      <c r="N568" s="207"/>
      <c r="O568" s="207"/>
      <c r="P568" s="207"/>
      <c r="Q568" s="207"/>
      <c r="R568" s="207"/>
      <c r="S568" s="207"/>
      <c r="T568" s="207"/>
      <c r="U568" s="207"/>
      <c r="V568" s="207"/>
      <c r="W568" s="207"/>
      <c r="X568" s="207"/>
      <c r="Y568" s="207"/>
      <c r="Z568" s="207"/>
      <c r="AA568" s="208"/>
      <c r="AB568" s="208"/>
      <c r="AC568" s="209"/>
      <c r="AD568" s="209"/>
      <c r="AE568" s="209"/>
      <c r="AF568" s="209"/>
      <c r="AG568" s="209"/>
      <c r="AH568" s="209"/>
      <c r="AI568" s="209"/>
      <c r="AJ568" s="209"/>
      <c r="AK568" s="207"/>
      <c r="AL568" s="207"/>
      <c r="AM568" s="207"/>
      <c r="AN568" s="207"/>
      <c r="AO568" s="207"/>
      <c r="AP568" s="207"/>
      <c r="AQ568" s="207"/>
      <c r="AR568" s="207"/>
      <c r="AS568" s="207"/>
      <c r="AT568" s="207"/>
      <c r="AU568" s="207"/>
      <c r="AV568" s="207"/>
      <c r="AW568" s="207"/>
      <c r="AX568" s="207"/>
      <c r="AY568" s="207"/>
      <c r="AZ568" s="207"/>
      <c r="BA568" s="207"/>
      <c r="BB568" s="207"/>
      <c r="BC568" s="207"/>
      <c r="BD568" s="207"/>
      <c r="BE568" s="207"/>
      <c r="BF568" s="207"/>
      <c r="BG568" s="207"/>
      <c r="BH568" s="207"/>
      <c r="BI568" s="207"/>
      <c r="BJ568" s="207"/>
      <c r="BK568" s="207"/>
      <c r="BL568" s="207"/>
      <c r="BM568" s="207"/>
      <c r="BN568" s="207"/>
      <c r="BO568" s="207"/>
      <c r="BP568" s="207"/>
      <c r="BQ568" s="207"/>
      <c r="BR568" s="207"/>
      <c r="BS568" s="207"/>
      <c r="BT568" s="207"/>
      <c r="BU568" s="211"/>
      <c r="BV568" s="207"/>
      <c r="BW568" s="207"/>
      <c r="BX568" s="207"/>
      <c r="BY568" s="207"/>
      <c r="BZ568" s="207"/>
      <c r="CA568" s="207"/>
      <c r="CB568" s="207"/>
      <c r="CC568" s="207"/>
      <c r="CD568" s="207"/>
      <c r="CE568" s="207"/>
      <c r="CF568" s="207"/>
      <c r="CG568" s="207"/>
      <c r="CH568" s="207"/>
      <c r="CI568" s="207"/>
      <c r="CJ568" s="207"/>
      <c r="CK568" s="207"/>
      <c r="CL568" s="207"/>
      <c r="CM568" s="207"/>
    </row>
    <row r="569" spans="1:91" ht="12" customHeight="1" x14ac:dyDescent="0.25">
      <c r="A569" s="206"/>
      <c r="B569" s="207"/>
      <c r="C569" s="207"/>
      <c r="D569" s="207"/>
      <c r="E569" s="207"/>
      <c r="F569" s="207"/>
      <c r="G569" s="207"/>
      <c r="H569" s="207"/>
      <c r="I569" s="207"/>
      <c r="J569" s="207"/>
      <c r="K569" s="207"/>
      <c r="L569" s="207"/>
      <c r="M569" s="207"/>
      <c r="N569" s="207"/>
      <c r="O569" s="207"/>
      <c r="P569" s="207"/>
      <c r="Q569" s="207"/>
      <c r="R569" s="207"/>
      <c r="S569" s="207"/>
      <c r="T569" s="207"/>
      <c r="U569" s="207"/>
      <c r="V569" s="207"/>
      <c r="W569" s="207"/>
      <c r="X569" s="207"/>
      <c r="Y569" s="207"/>
      <c r="Z569" s="207"/>
      <c r="AA569" s="208"/>
      <c r="AB569" s="208"/>
      <c r="AC569" s="209"/>
      <c r="AD569" s="209"/>
      <c r="AE569" s="209"/>
      <c r="AF569" s="209"/>
      <c r="AG569" s="209"/>
      <c r="AH569" s="209"/>
      <c r="AI569" s="209"/>
      <c r="AJ569" s="209"/>
      <c r="AK569" s="207"/>
      <c r="AL569" s="207"/>
      <c r="AM569" s="207"/>
      <c r="AN569" s="207"/>
      <c r="AO569" s="207"/>
      <c r="AP569" s="207"/>
      <c r="AQ569" s="207"/>
      <c r="AR569" s="207"/>
      <c r="AS569" s="207"/>
      <c r="AT569" s="207"/>
      <c r="AU569" s="207"/>
      <c r="AV569" s="207"/>
      <c r="AW569" s="207"/>
      <c r="AX569" s="207"/>
      <c r="AY569" s="207"/>
      <c r="AZ569" s="207"/>
      <c r="BA569" s="207"/>
      <c r="BB569" s="207"/>
      <c r="BC569" s="207"/>
      <c r="BD569" s="207"/>
      <c r="BE569" s="207"/>
      <c r="BF569" s="207"/>
      <c r="BG569" s="207"/>
      <c r="BH569" s="207"/>
      <c r="BI569" s="207"/>
      <c r="BJ569" s="207"/>
      <c r="BK569" s="207"/>
      <c r="BL569" s="207"/>
      <c r="BM569" s="207"/>
      <c r="BN569" s="207"/>
      <c r="BO569" s="207"/>
      <c r="BP569" s="207"/>
      <c r="BQ569" s="207"/>
      <c r="BR569" s="207"/>
      <c r="BS569" s="207"/>
      <c r="BT569" s="207"/>
      <c r="BU569" s="211"/>
      <c r="BV569" s="207"/>
      <c r="BW569" s="207"/>
      <c r="BX569" s="207"/>
      <c r="BY569" s="207"/>
      <c r="BZ569" s="207"/>
      <c r="CA569" s="207"/>
      <c r="CB569" s="207"/>
      <c r="CC569" s="207"/>
      <c r="CD569" s="207"/>
      <c r="CE569" s="207"/>
      <c r="CF569" s="207"/>
      <c r="CG569" s="207"/>
      <c r="CH569" s="207"/>
      <c r="CI569" s="207"/>
      <c r="CJ569" s="207"/>
      <c r="CK569" s="207"/>
      <c r="CL569" s="207"/>
      <c r="CM569" s="207"/>
    </row>
    <row r="570" spans="1:91" ht="12" customHeight="1" x14ac:dyDescent="0.25">
      <c r="A570" s="206"/>
      <c r="B570" s="207"/>
      <c r="C570" s="207"/>
      <c r="D570" s="207"/>
      <c r="E570" s="207"/>
      <c r="F570" s="207"/>
      <c r="G570" s="207"/>
      <c r="H570" s="207"/>
      <c r="I570" s="207"/>
      <c r="J570" s="207"/>
      <c r="K570" s="207"/>
      <c r="L570" s="207"/>
      <c r="M570" s="207"/>
      <c r="N570" s="207"/>
      <c r="O570" s="207"/>
      <c r="P570" s="207"/>
      <c r="Q570" s="207"/>
      <c r="R570" s="207"/>
      <c r="S570" s="207"/>
      <c r="T570" s="207"/>
      <c r="U570" s="207"/>
      <c r="V570" s="207"/>
      <c r="W570" s="207"/>
      <c r="X570" s="207"/>
      <c r="Y570" s="207"/>
      <c r="Z570" s="207"/>
      <c r="AA570" s="208"/>
      <c r="AB570" s="208"/>
      <c r="AC570" s="209"/>
      <c r="AD570" s="209"/>
      <c r="AE570" s="209"/>
      <c r="AF570" s="209"/>
      <c r="AG570" s="209"/>
      <c r="AH570" s="209"/>
      <c r="AI570" s="209"/>
      <c r="AJ570" s="209"/>
      <c r="AK570" s="207"/>
      <c r="AL570" s="207"/>
      <c r="AM570" s="207"/>
      <c r="AN570" s="207"/>
      <c r="AO570" s="207"/>
      <c r="AP570" s="207"/>
      <c r="AQ570" s="207"/>
      <c r="AR570" s="207"/>
      <c r="AS570" s="207"/>
      <c r="AT570" s="207"/>
      <c r="AU570" s="207"/>
      <c r="AV570" s="207"/>
      <c r="AW570" s="207"/>
      <c r="AX570" s="207"/>
      <c r="AY570" s="207"/>
      <c r="AZ570" s="207"/>
      <c r="BA570" s="207"/>
      <c r="BB570" s="207"/>
      <c r="BC570" s="207"/>
      <c r="BD570" s="207"/>
      <c r="BE570" s="207"/>
      <c r="BF570" s="207"/>
      <c r="BG570" s="207"/>
      <c r="BH570" s="207"/>
      <c r="BI570" s="207"/>
      <c r="BJ570" s="207"/>
      <c r="BK570" s="207"/>
      <c r="BL570" s="207"/>
      <c r="BM570" s="207"/>
      <c r="BN570" s="207"/>
      <c r="BO570" s="207"/>
      <c r="BP570" s="207"/>
      <c r="BQ570" s="207"/>
      <c r="BR570" s="207"/>
      <c r="BS570" s="207"/>
      <c r="BT570" s="207"/>
      <c r="BU570" s="211"/>
      <c r="BV570" s="207"/>
      <c r="BW570" s="207"/>
      <c r="BX570" s="207"/>
      <c r="BY570" s="207"/>
      <c r="BZ570" s="207"/>
      <c r="CA570" s="207"/>
      <c r="CB570" s="207"/>
      <c r="CC570" s="207"/>
      <c r="CD570" s="207"/>
      <c r="CE570" s="207"/>
      <c r="CF570" s="207"/>
      <c r="CG570" s="207"/>
      <c r="CH570" s="207"/>
      <c r="CI570" s="207"/>
      <c r="CJ570" s="207"/>
      <c r="CK570" s="207"/>
      <c r="CL570" s="207"/>
      <c r="CM570" s="207"/>
    </row>
    <row r="571" spans="1:91" ht="12" customHeight="1" x14ac:dyDescent="0.25">
      <c r="A571" s="206"/>
      <c r="B571" s="207"/>
      <c r="C571" s="207"/>
      <c r="D571" s="207"/>
      <c r="E571" s="207"/>
      <c r="F571" s="207"/>
      <c r="G571" s="207"/>
      <c r="H571" s="207"/>
      <c r="I571" s="207"/>
      <c r="J571" s="207"/>
      <c r="K571" s="207"/>
      <c r="L571" s="207"/>
      <c r="M571" s="207"/>
      <c r="N571" s="207"/>
      <c r="O571" s="207"/>
      <c r="P571" s="207"/>
      <c r="Q571" s="207"/>
      <c r="R571" s="207"/>
      <c r="S571" s="207"/>
      <c r="T571" s="207"/>
      <c r="U571" s="207"/>
      <c r="V571" s="207"/>
      <c r="W571" s="207"/>
      <c r="X571" s="207"/>
      <c r="Y571" s="207"/>
      <c r="Z571" s="207"/>
      <c r="AA571" s="208"/>
      <c r="AB571" s="208"/>
      <c r="AC571" s="209"/>
      <c r="AD571" s="209"/>
      <c r="AE571" s="209"/>
      <c r="AF571" s="209"/>
      <c r="AG571" s="209"/>
      <c r="AH571" s="209"/>
      <c r="AI571" s="209"/>
      <c r="AJ571" s="209"/>
      <c r="AK571" s="207"/>
      <c r="AL571" s="207"/>
      <c r="AM571" s="207"/>
      <c r="AN571" s="207"/>
      <c r="AO571" s="207"/>
      <c r="AP571" s="207"/>
      <c r="AQ571" s="207"/>
      <c r="AR571" s="207"/>
      <c r="AS571" s="207"/>
      <c r="AT571" s="207"/>
      <c r="AU571" s="207"/>
      <c r="AV571" s="207"/>
      <c r="AW571" s="207"/>
      <c r="AX571" s="207"/>
      <c r="AY571" s="207"/>
      <c r="AZ571" s="207"/>
      <c r="BA571" s="207"/>
      <c r="BB571" s="207"/>
      <c r="BC571" s="207"/>
      <c r="BD571" s="207"/>
      <c r="BE571" s="207"/>
      <c r="BF571" s="207"/>
      <c r="BG571" s="207"/>
      <c r="BH571" s="207"/>
      <c r="BI571" s="207"/>
      <c r="BJ571" s="207"/>
      <c r="BK571" s="207"/>
      <c r="BL571" s="207"/>
      <c r="BM571" s="207"/>
      <c r="BN571" s="207"/>
      <c r="BO571" s="207"/>
      <c r="BP571" s="207"/>
      <c r="BQ571" s="207"/>
      <c r="BR571" s="207"/>
      <c r="BS571" s="207"/>
      <c r="BT571" s="207"/>
      <c r="BU571" s="211"/>
      <c r="BV571" s="207"/>
      <c r="BW571" s="207"/>
      <c r="BX571" s="207"/>
      <c r="BY571" s="207"/>
      <c r="BZ571" s="207"/>
      <c r="CA571" s="207"/>
      <c r="CB571" s="207"/>
      <c r="CC571" s="207"/>
      <c r="CD571" s="207"/>
      <c r="CE571" s="207"/>
      <c r="CF571" s="207"/>
      <c r="CG571" s="207"/>
      <c r="CH571" s="207"/>
      <c r="CI571" s="207"/>
      <c r="CJ571" s="207"/>
      <c r="CK571" s="207"/>
      <c r="CL571" s="207"/>
      <c r="CM571" s="207"/>
    </row>
    <row r="572" spans="1:91" ht="12" customHeight="1" x14ac:dyDescent="0.25">
      <c r="A572" s="206"/>
      <c r="B572" s="207"/>
      <c r="C572" s="207"/>
      <c r="D572" s="207"/>
      <c r="E572" s="207"/>
      <c r="F572" s="207"/>
      <c r="G572" s="207"/>
      <c r="H572" s="207"/>
      <c r="I572" s="207"/>
      <c r="J572" s="207"/>
      <c r="K572" s="207"/>
      <c r="L572" s="207"/>
      <c r="M572" s="207"/>
      <c r="N572" s="207"/>
      <c r="O572" s="207"/>
      <c r="P572" s="207"/>
      <c r="Q572" s="207"/>
      <c r="R572" s="207"/>
      <c r="S572" s="207"/>
      <c r="T572" s="207"/>
      <c r="U572" s="207"/>
      <c r="V572" s="207"/>
      <c r="W572" s="207"/>
      <c r="X572" s="207"/>
      <c r="Y572" s="207"/>
      <c r="Z572" s="207"/>
      <c r="AA572" s="208"/>
      <c r="AB572" s="208"/>
      <c r="AC572" s="209"/>
      <c r="AD572" s="209"/>
      <c r="AE572" s="209"/>
      <c r="AF572" s="209"/>
      <c r="AG572" s="209"/>
      <c r="AH572" s="209"/>
      <c r="AI572" s="209"/>
      <c r="AJ572" s="209"/>
      <c r="AK572" s="207"/>
      <c r="AL572" s="207"/>
      <c r="AM572" s="207"/>
      <c r="AN572" s="207"/>
      <c r="AO572" s="207"/>
      <c r="AP572" s="207"/>
      <c r="AQ572" s="207"/>
      <c r="AR572" s="207"/>
      <c r="AS572" s="207"/>
      <c r="AT572" s="207"/>
      <c r="AU572" s="207"/>
      <c r="AV572" s="207"/>
      <c r="AW572" s="207"/>
      <c r="AX572" s="207"/>
      <c r="AY572" s="207"/>
      <c r="AZ572" s="207"/>
      <c r="BA572" s="207"/>
      <c r="BB572" s="207"/>
      <c r="BC572" s="207"/>
      <c r="BD572" s="207"/>
      <c r="BE572" s="207"/>
      <c r="BF572" s="207"/>
      <c r="BG572" s="207"/>
      <c r="BH572" s="207"/>
      <c r="BI572" s="207"/>
      <c r="BJ572" s="207"/>
      <c r="BK572" s="207"/>
      <c r="BL572" s="207"/>
      <c r="BM572" s="207"/>
      <c r="BN572" s="207"/>
      <c r="BO572" s="207"/>
      <c r="BP572" s="207"/>
      <c r="BQ572" s="207"/>
      <c r="BR572" s="207"/>
      <c r="BS572" s="207"/>
      <c r="BT572" s="207"/>
      <c r="BU572" s="211"/>
      <c r="BV572" s="207"/>
      <c r="BW572" s="207"/>
      <c r="BX572" s="207"/>
      <c r="BY572" s="207"/>
      <c r="BZ572" s="207"/>
      <c r="CA572" s="207"/>
      <c r="CB572" s="207"/>
      <c r="CC572" s="207"/>
      <c r="CD572" s="207"/>
      <c r="CE572" s="207"/>
      <c r="CF572" s="207"/>
      <c r="CG572" s="207"/>
      <c r="CH572" s="207"/>
      <c r="CI572" s="207"/>
      <c r="CJ572" s="207"/>
      <c r="CK572" s="207"/>
      <c r="CL572" s="207"/>
      <c r="CM572" s="207"/>
    </row>
    <row r="573" spans="1:91" ht="12" customHeight="1" x14ac:dyDescent="0.25">
      <c r="A573" s="206"/>
      <c r="B573" s="207"/>
      <c r="C573" s="207"/>
      <c r="D573" s="207"/>
      <c r="E573" s="207"/>
      <c r="F573" s="207"/>
      <c r="G573" s="207"/>
      <c r="H573" s="207"/>
      <c r="I573" s="207"/>
      <c r="J573" s="207"/>
      <c r="K573" s="207"/>
      <c r="L573" s="207"/>
      <c r="M573" s="207"/>
      <c r="N573" s="207"/>
      <c r="O573" s="207"/>
      <c r="P573" s="207"/>
      <c r="Q573" s="207"/>
      <c r="R573" s="207"/>
      <c r="S573" s="207"/>
      <c r="T573" s="207"/>
      <c r="U573" s="207"/>
      <c r="V573" s="207"/>
      <c r="W573" s="207"/>
      <c r="X573" s="207"/>
      <c r="Y573" s="207"/>
      <c r="Z573" s="207"/>
      <c r="AA573" s="208"/>
      <c r="AB573" s="208"/>
      <c r="AC573" s="209"/>
      <c r="AD573" s="209"/>
      <c r="AE573" s="209"/>
      <c r="AF573" s="209"/>
      <c r="AG573" s="209"/>
      <c r="AH573" s="209"/>
      <c r="AI573" s="209"/>
      <c r="AJ573" s="209"/>
      <c r="AK573" s="207"/>
      <c r="AL573" s="207"/>
      <c r="AM573" s="207"/>
      <c r="AN573" s="207"/>
      <c r="AO573" s="207"/>
      <c r="AP573" s="207"/>
      <c r="AQ573" s="207"/>
      <c r="AR573" s="207"/>
      <c r="AS573" s="207"/>
      <c r="AT573" s="207"/>
      <c r="AU573" s="207"/>
      <c r="AV573" s="207"/>
      <c r="AW573" s="207"/>
      <c r="AX573" s="207"/>
      <c r="AY573" s="207"/>
      <c r="AZ573" s="207"/>
      <c r="BA573" s="207"/>
      <c r="BB573" s="207"/>
      <c r="BC573" s="207"/>
      <c r="BD573" s="207"/>
      <c r="BE573" s="207"/>
      <c r="BF573" s="207"/>
      <c r="BG573" s="207"/>
      <c r="BH573" s="207"/>
      <c r="BI573" s="207"/>
      <c r="BJ573" s="207"/>
      <c r="BK573" s="207"/>
      <c r="BL573" s="207"/>
      <c r="BM573" s="207"/>
      <c r="BN573" s="207"/>
      <c r="BO573" s="207"/>
      <c r="BP573" s="207"/>
      <c r="BQ573" s="207"/>
      <c r="BR573" s="207"/>
      <c r="BS573" s="207"/>
      <c r="BT573" s="207"/>
      <c r="BU573" s="211"/>
      <c r="BV573" s="207"/>
      <c r="BW573" s="207"/>
      <c r="BX573" s="207"/>
      <c r="BY573" s="207"/>
      <c r="BZ573" s="207"/>
      <c r="CA573" s="207"/>
      <c r="CB573" s="207"/>
      <c r="CC573" s="207"/>
      <c r="CD573" s="207"/>
      <c r="CE573" s="207"/>
      <c r="CF573" s="207"/>
      <c r="CG573" s="207"/>
      <c r="CH573" s="207"/>
      <c r="CI573" s="207"/>
      <c r="CJ573" s="207"/>
      <c r="CK573" s="207"/>
      <c r="CL573" s="207"/>
      <c r="CM573" s="207"/>
    </row>
    <row r="574" spans="1:91" ht="12" customHeight="1" x14ac:dyDescent="0.25">
      <c r="A574" s="206"/>
      <c r="B574" s="207"/>
      <c r="C574" s="207"/>
      <c r="D574" s="207"/>
      <c r="E574" s="207"/>
      <c r="F574" s="207"/>
      <c r="G574" s="207"/>
      <c r="H574" s="207"/>
      <c r="I574" s="207"/>
      <c r="J574" s="207"/>
      <c r="K574" s="207"/>
      <c r="L574" s="207"/>
      <c r="M574" s="207"/>
      <c r="N574" s="207"/>
      <c r="O574" s="207"/>
      <c r="P574" s="207"/>
      <c r="Q574" s="207"/>
      <c r="R574" s="207"/>
      <c r="S574" s="207"/>
      <c r="T574" s="207"/>
      <c r="U574" s="207"/>
      <c r="V574" s="207"/>
      <c r="W574" s="207"/>
      <c r="X574" s="207"/>
      <c r="Y574" s="207"/>
      <c r="Z574" s="207"/>
      <c r="AA574" s="208"/>
      <c r="AB574" s="208"/>
      <c r="AC574" s="209"/>
      <c r="AD574" s="209"/>
      <c r="AE574" s="209"/>
      <c r="AF574" s="209"/>
      <c r="AG574" s="209"/>
      <c r="AH574" s="209"/>
      <c r="AI574" s="209"/>
      <c r="AJ574" s="209"/>
      <c r="AK574" s="207"/>
      <c r="AL574" s="207"/>
      <c r="AM574" s="207"/>
      <c r="AN574" s="207"/>
      <c r="AO574" s="207"/>
      <c r="AP574" s="207"/>
      <c r="AQ574" s="207"/>
      <c r="AR574" s="207"/>
      <c r="AS574" s="207"/>
      <c r="AT574" s="207"/>
      <c r="AU574" s="207"/>
      <c r="AV574" s="207"/>
      <c r="AW574" s="207"/>
      <c r="AX574" s="207"/>
      <c r="AY574" s="207"/>
      <c r="AZ574" s="207"/>
      <c r="BA574" s="207"/>
      <c r="BB574" s="207"/>
      <c r="BC574" s="207"/>
      <c r="BD574" s="207"/>
      <c r="BE574" s="207"/>
      <c r="BF574" s="207"/>
      <c r="BG574" s="207"/>
      <c r="BH574" s="207"/>
      <c r="BI574" s="207"/>
      <c r="BJ574" s="207"/>
      <c r="BK574" s="207"/>
      <c r="BL574" s="207"/>
      <c r="BM574" s="207"/>
      <c r="BN574" s="207"/>
      <c r="BO574" s="207"/>
      <c r="BP574" s="207"/>
      <c r="BQ574" s="207"/>
      <c r="BR574" s="207"/>
      <c r="BS574" s="207"/>
      <c r="BT574" s="207"/>
      <c r="BU574" s="211"/>
      <c r="BV574" s="207"/>
      <c r="BW574" s="207"/>
      <c r="BX574" s="207"/>
      <c r="BY574" s="207"/>
      <c r="BZ574" s="207"/>
      <c r="CA574" s="207"/>
      <c r="CB574" s="207"/>
      <c r="CC574" s="207"/>
      <c r="CD574" s="207"/>
      <c r="CE574" s="207"/>
      <c r="CF574" s="207"/>
      <c r="CG574" s="207"/>
      <c r="CH574" s="207"/>
      <c r="CI574" s="207"/>
      <c r="CJ574" s="207"/>
      <c r="CK574" s="207"/>
      <c r="CL574" s="207"/>
      <c r="CM574" s="207"/>
    </row>
    <row r="575" spans="1:91" ht="12" customHeight="1" x14ac:dyDescent="0.25">
      <c r="A575" s="206"/>
      <c r="B575" s="207"/>
      <c r="C575" s="207"/>
      <c r="D575" s="207"/>
      <c r="E575" s="207"/>
      <c r="F575" s="207"/>
      <c r="G575" s="207"/>
      <c r="H575" s="207"/>
      <c r="I575" s="207"/>
      <c r="J575" s="207"/>
      <c r="K575" s="207"/>
      <c r="L575" s="207"/>
      <c r="M575" s="207"/>
      <c r="N575" s="207"/>
      <c r="O575" s="207"/>
      <c r="P575" s="207"/>
      <c r="Q575" s="207"/>
      <c r="R575" s="207"/>
      <c r="S575" s="207"/>
      <c r="T575" s="207"/>
      <c r="U575" s="207"/>
      <c r="V575" s="207"/>
      <c r="W575" s="207"/>
      <c r="X575" s="207"/>
      <c r="Y575" s="207"/>
      <c r="Z575" s="207"/>
      <c r="AA575" s="208"/>
      <c r="AB575" s="208"/>
      <c r="AC575" s="209"/>
      <c r="AD575" s="209"/>
      <c r="AE575" s="209"/>
      <c r="AF575" s="209"/>
      <c r="AG575" s="209"/>
      <c r="AH575" s="209"/>
      <c r="AI575" s="209"/>
      <c r="AJ575" s="209"/>
      <c r="AK575" s="207"/>
      <c r="AL575" s="207"/>
      <c r="AM575" s="207"/>
      <c r="AN575" s="207"/>
      <c r="AO575" s="207"/>
      <c r="AP575" s="207"/>
      <c r="AQ575" s="207"/>
      <c r="AR575" s="207"/>
      <c r="AS575" s="207"/>
      <c r="AT575" s="207"/>
      <c r="AU575" s="207"/>
      <c r="AV575" s="207"/>
      <c r="AW575" s="207"/>
      <c r="AX575" s="207"/>
      <c r="AY575" s="207"/>
      <c r="AZ575" s="207"/>
      <c r="BA575" s="207"/>
      <c r="BB575" s="207"/>
      <c r="BC575" s="207"/>
      <c r="BD575" s="207"/>
      <c r="BE575" s="207"/>
      <c r="BF575" s="207"/>
      <c r="BG575" s="207"/>
      <c r="BH575" s="207"/>
      <c r="BI575" s="207"/>
      <c r="BJ575" s="207"/>
      <c r="BK575" s="207"/>
      <c r="BL575" s="207"/>
      <c r="BM575" s="207"/>
      <c r="BN575" s="207"/>
      <c r="BO575" s="207"/>
      <c r="BP575" s="207"/>
      <c r="BQ575" s="207"/>
      <c r="BR575" s="207"/>
      <c r="BS575" s="207"/>
      <c r="BT575" s="207"/>
      <c r="BU575" s="211"/>
      <c r="BV575" s="207"/>
      <c r="BW575" s="207"/>
      <c r="BX575" s="207"/>
      <c r="BY575" s="207"/>
      <c r="BZ575" s="207"/>
      <c r="CA575" s="207"/>
      <c r="CB575" s="207"/>
      <c r="CC575" s="207"/>
      <c r="CD575" s="207"/>
      <c r="CE575" s="207"/>
      <c r="CF575" s="207"/>
      <c r="CG575" s="207"/>
      <c r="CH575" s="207"/>
      <c r="CI575" s="207"/>
      <c r="CJ575" s="207"/>
      <c r="CK575" s="207"/>
      <c r="CL575" s="207"/>
      <c r="CM575" s="207"/>
    </row>
    <row r="576" spans="1:91" ht="12" customHeight="1" x14ac:dyDescent="0.25">
      <c r="A576" s="206"/>
      <c r="B576" s="207"/>
      <c r="C576" s="207"/>
      <c r="D576" s="207"/>
      <c r="E576" s="207"/>
      <c r="F576" s="207"/>
      <c r="G576" s="207"/>
      <c r="H576" s="207"/>
      <c r="I576" s="207"/>
      <c r="J576" s="207"/>
      <c r="K576" s="207"/>
      <c r="L576" s="207"/>
      <c r="M576" s="207"/>
      <c r="N576" s="207"/>
      <c r="O576" s="207"/>
      <c r="P576" s="207"/>
      <c r="Q576" s="207"/>
      <c r="R576" s="207"/>
      <c r="S576" s="207"/>
      <c r="T576" s="207"/>
      <c r="U576" s="207"/>
      <c r="V576" s="207"/>
      <c r="W576" s="207"/>
      <c r="X576" s="207"/>
      <c r="Y576" s="207"/>
      <c r="Z576" s="207"/>
      <c r="AA576" s="208"/>
      <c r="AB576" s="208"/>
      <c r="AC576" s="209"/>
      <c r="AD576" s="209"/>
      <c r="AE576" s="209"/>
      <c r="AF576" s="209"/>
      <c r="AG576" s="209"/>
      <c r="AH576" s="209"/>
      <c r="AI576" s="209"/>
      <c r="AJ576" s="209"/>
      <c r="AK576" s="207"/>
      <c r="AL576" s="207"/>
      <c r="AM576" s="207"/>
      <c r="AN576" s="207"/>
      <c r="AO576" s="207"/>
      <c r="AP576" s="207"/>
      <c r="AQ576" s="207"/>
      <c r="AR576" s="207"/>
      <c r="AS576" s="207"/>
      <c r="AT576" s="207"/>
      <c r="AU576" s="207"/>
      <c r="AV576" s="207"/>
      <c r="AW576" s="207"/>
      <c r="AX576" s="207"/>
      <c r="AY576" s="207"/>
      <c r="AZ576" s="207"/>
      <c r="BA576" s="207"/>
      <c r="BB576" s="207"/>
      <c r="BC576" s="207"/>
      <c r="BD576" s="207"/>
      <c r="BE576" s="207"/>
      <c r="BF576" s="207"/>
      <c r="BG576" s="207"/>
      <c r="BH576" s="207"/>
      <c r="BI576" s="207"/>
      <c r="BJ576" s="207"/>
      <c r="BK576" s="207"/>
      <c r="BL576" s="207"/>
      <c r="BM576" s="207"/>
      <c r="BN576" s="207"/>
      <c r="BO576" s="207"/>
      <c r="BP576" s="207"/>
      <c r="BQ576" s="207"/>
      <c r="BR576" s="207"/>
      <c r="BS576" s="207"/>
      <c r="BT576" s="207"/>
      <c r="BU576" s="211"/>
      <c r="BV576" s="207"/>
      <c r="BW576" s="207"/>
      <c r="BX576" s="207"/>
      <c r="BY576" s="207"/>
      <c r="BZ576" s="207"/>
      <c r="CA576" s="207"/>
      <c r="CB576" s="207"/>
      <c r="CC576" s="207"/>
      <c r="CD576" s="207"/>
      <c r="CE576" s="207"/>
      <c r="CF576" s="207"/>
      <c r="CG576" s="207"/>
      <c r="CH576" s="207"/>
      <c r="CI576" s="207"/>
      <c r="CJ576" s="207"/>
      <c r="CK576" s="207"/>
      <c r="CL576" s="207"/>
      <c r="CM576" s="207"/>
    </row>
    <row r="577" spans="1:91" ht="12" customHeight="1" x14ac:dyDescent="0.25">
      <c r="A577" s="206"/>
      <c r="B577" s="207"/>
      <c r="C577" s="207"/>
      <c r="D577" s="207"/>
      <c r="E577" s="207"/>
      <c r="F577" s="207"/>
      <c r="G577" s="207"/>
      <c r="H577" s="207"/>
      <c r="I577" s="207"/>
      <c r="J577" s="207"/>
      <c r="K577" s="207"/>
      <c r="L577" s="207"/>
      <c r="M577" s="207"/>
      <c r="N577" s="207"/>
      <c r="O577" s="207"/>
      <c r="P577" s="207"/>
      <c r="Q577" s="207"/>
      <c r="R577" s="207"/>
      <c r="S577" s="207"/>
      <c r="T577" s="207"/>
      <c r="U577" s="207"/>
      <c r="V577" s="207"/>
      <c r="W577" s="207"/>
      <c r="X577" s="207"/>
      <c r="Y577" s="207"/>
      <c r="Z577" s="207"/>
      <c r="AA577" s="208"/>
      <c r="AB577" s="208"/>
      <c r="AC577" s="209"/>
      <c r="AD577" s="209"/>
      <c r="AE577" s="209"/>
      <c r="AF577" s="209"/>
      <c r="AG577" s="209"/>
      <c r="AH577" s="209"/>
      <c r="AI577" s="209"/>
      <c r="AJ577" s="209"/>
      <c r="AK577" s="207"/>
      <c r="AL577" s="207"/>
      <c r="AM577" s="207"/>
      <c r="AN577" s="207"/>
      <c r="AO577" s="207"/>
      <c r="AP577" s="207"/>
      <c r="AQ577" s="207"/>
      <c r="AR577" s="207"/>
      <c r="AS577" s="207"/>
      <c r="AT577" s="207"/>
      <c r="AU577" s="207"/>
      <c r="AV577" s="207"/>
      <c r="AW577" s="207"/>
      <c r="AX577" s="207"/>
      <c r="AY577" s="207"/>
      <c r="AZ577" s="207"/>
      <c r="BA577" s="207"/>
      <c r="BB577" s="207"/>
      <c r="BC577" s="207"/>
      <c r="BD577" s="207"/>
      <c r="BE577" s="207"/>
      <c r="BF577" s="207"/>
      <c r="BG577" s="207"/>
      <c r="BH577" s="207"/>
      <c r="BI577" s="207"/>
      <c r="BJ577" s="207"/>
      <c r="BK577" s="207"/>
      <c r="BL577" s="207"/>
      <c r="BM577" s="207"/>
      <c r="BN577" s="207"/>
      <c r="BO577" s="207"/>
      <c r="BP577" s="207"/>
      <c r="BQ577" s="207"/>
      <c r="BR577" s="207"/>
      <c r="BS577" s="207"/>
      <c r="BT577" s="207"/>
      <c r="BU577" s="211"/>
      <c r="BV577" s="207"/>
      <c r="BW577" s="207"/>
      <c r="BX577" s="207"/>
      <c r="BY577" s="207"/>
      <c r="BZ577" s="207"/>
      <c r="CA577" s="207"/>
      <c r="CB577" s="207"/>
      <c r="CC577" s="207"/>
      <c r="CD577" s="207"/>
      <c r="CE577" s="207"/>
      <c r="CF577" s="207"/>
      <c r="CG577" s="207"/>
      <c r="CH577" s="207"/>
      <c r="CI577" s="207"/>
      <c r="CJ577" s="207"/>
      <c r="CK577" s="207"/>
      <c r="CL577" s="207"/>
      <c r="CM577" s="207"/>
    </row>
    <row r="578" spans="1:91" ht="12" customHeight="1" x14ac:dyDescent="0.25">
      <c r="A578" s="206"/>
      <c r="B578" s="207"/>
      <c r="C578" s="207"/>
      <c r="D578" s="207"/>
      <c r="E578" s="207"/>
      <c r="F578" s="207"/>
      <c r="G578" s="207"/>
      <c r="H578" s="207"/>
      <c r="I578" s="207"/>
      <c r="J578" s="207"/>
      <c r="K578" s="207"/>
      <c r="L578" s="207"/>
      <c r="M578" s="207"/>
      <c r="N578" s="207"/>
      <c r="O578" s="207"/>
      <c r="P578" s="207"/>
      <c r="Q578" s="207"/>
      <c r="R578" s="207"/>
      <c r="S578" s="207"/>
      <c r="T578" s="207"/>
      <c r="U578" s="207"/>
      <c r="V578" s="207"/>
      <c r="W578" s="207"/>
      <c r="X578" s="207"/>
      <c r="Y578" s="207"/>
      <c r="Z578" s="207"/>
      <c r="AA578" s="208"/>
      <c r="AB578" s="208"/>
      <c r="AC578" s="209"/>
      <c r="AD578" s="209"/>
      <c r="AE578" s="209"/>
      <c r="AF578" s="209"/>
      <c r="AG578" s="209"/>
      <c r="AH578" s="209"/>
      <c r="AI578" s="209"/>
      <c r="AJ578" s="209"/>
      <c r="AK578" s="207"/>
      <c r="AL578" s="207"/>
      <c r="AM578" s="207"/>
      <c r="AN578" s="207"/>
      <c r="AO578" s="207"/>
      <c r="AP578" s="207"/>
      <c r="AQ578" s="207"/>
      <c r="AR578" s="207"/>
      <c r="AS578" s="207"/>
      <c r="AT578" s="207"/>
      <c r="AU578" s="207"/>
      <c r="AV578" s="207"/>
      <c r="AW578" s="207"/>
      <c r="AX578" s="207"/>
      <c r="AY578" s="207"/>
      <c r="AZ578" s="207"/>
      <c r="BA578" s="207"/>
      <c r="BB578" s="207"/>
      <c r="BC578" s="207"/>
      <c r="BD578" s="207"/>
      <c r="BE578" s="207"/>
      <c r="BF578" s="207"/>
      <c r="BG578" s="207"/>
      <c r="BH578" s="207"/>
      <c r="BI578" s="207"/>
      <c r="BJ578" s="207"/>
      <c r="BK578" s="207"/>
      <c r="BL578" s="207"/>
      <c r="BM578" s="207"/>
      <c r="BN578" s="207"/>
      <c r="BO578" s="207"/>
      <c r="BP578" s="207"/>
      <c r="BQ578" s="207"/>
      <c r="BR578" s="207"/>
      <c r="BS578" s="207"/>
      <c r="BT578" s="207"/>
      <c r="BU578" s="211"/>
      <c r="BV578" s="207"/>
      <c r="BW578" s="207"/>
      <c r="BX578" s="207"/>
      <c r="BY578" s="207"/>
      <c r="BZ578" s="207"/>
      <c r="CA578" s="207"/>
      <c r="CB578" s="207"/>
      <c r="CC578" s="207"/>
      <c r="CD578" s="207"/>
      <c r="CE578" s="207"/>
      <c r="CF578" s="207"/>
      <c r="CG578" s="207"/>
      <c r="CH578" s="207"/>
      <c r="CI578" s="207"/>
      <c r="CJ578" s="207"/>
      <c r="CK578" s="207"/>
      <c r="CL578" s="207"/>
      <c r="CM578" s="207"/>
    </row>
    <row r="579" spans="1:91" ht="12" customHeight="1" x14ac:dyDescent="0.25">
      <c r="A579" s="206"/>
      <c r="B579" s="207"/>
      <c r="C579" s="207"/>
      <c r="D579" s="207"/>
      <c r="E579" s="207"/>
      <c r="F579" s="207"/>
      <c r="G579" s="207"/>
      <c r="H579" s="207"/>
      <c r="I579" s="207"/>
      <c r="J579" s="207"/>
      <c r="K579" s="207"/>
      <c r="L579" s="207"/>
      <c r="M579" s="207"/>
      <c r="N579" s="207"/>
      <c r="O579" s="207"/>
      <c r="P579" s="207"/>
      <c r="Q579" s="207"/>
      <c r="R579" s="207"/>
      <c r="S579" s="207"/>
      <c r="T579" s="207"/>
      <c r="U579" s="207"/>
      <c r="V579" s="207"/>
      <c r="W579" s="207"/>
      <c r="X579" s="207"/>
      <c r="Y579" s="207"/>
      <c r="Z579" s="207"/>
      <c r="AA579" s="208"/>
      <c r="AB579" s="208"/>
      <c r="AC579" s="209"/>
      <c r="AD579" s="209"/>
      <c r="AE579" s="209"/>
      <c r="AF579" s="209"/>
      <c r="AG579" s="209"/>
      <c r="AH579" s="209"/>
      <c r="AI579" s="209"/>
      <c r="AJ579" s="209"/>
      <c r="AK579" s="207"/>
      <c r="AL579" s="207"/>
      <c r="AM579" s="207"/>
      <c r="AN579" s="207"/>
      <c r="AO579" s="207"/>
      <c r="AP579" s="207"/>
      <c r="AQ579" s="207"/>
      <c r="AR579" s="207"/>
      <c r="AS579" s="207"/>
      <c r="AT579" s="207"/>
      <c r="AU579" s="207"/>
      <c r="AV579" s="207"/>
      <c r="AW579" s="207"/>
      <c r="AX579" s="207"/>
      <c r="AY579" s="207"/>
      <c r="AZ579" s="207"/>
      <c r="BA579" s="207"/>
      <c r="BB579" s="207"/>
      <c r="BC579" s="207"/>
      <c r="BD579" s="207"/>
      <c r="BE579" s="207"/>
      <c r="BF579" s="207"/>
      <c r="BG579" s="207"/>
      <c r="BH579" s="207"/>
      <c r="BI579" s="207"/>
      <c r="BJ579" s="207"/>
      <c r="BK579" s="207"/>
      <c r="BL579" s="207"/>
      <c r="BM579" s="207"/>
      <c r="BN579" s="207"/>
      <c r="BO579" s="207"/>
      <c r="BP579" s="207"/>
      <c r="BQ579" s="207"/>
      <c r="BR579" s="207"/>
      <c r="BS579" s="207"/>
      <c r="BT579" s="207"/>
      <c r="BU579" s="211"/>
      <c r="BV579" s="207"/>
      <c r="BW579" s="207"/>
      <c r="BX579" s="207"/>
      <c r="BY579" s="207"/>
      <c r="BZ579" s="207"/>
      <c r="CA579" s="207"/>
      <c r="CB579" s="207"/>
      <c r="CC579" s="207"/>
      <c r="CD579" s="207"/>
      <c r="CE579" s="207"/>
      <c r="CF579" s="207"/>
      <c r="CG579" s="207"/>
      <c r="CH579" s="207"/>
      <c r="CI579" s="207"/>
      <c r="CJ579" s="207"/>
      <c r="CK579" s="207"/>
      <c r="CL579" s="207"/>
      <c r="CM579" s="207"/>
    </row>
    <row r="580" spans="1:91" ht="12" customHeight="1" x14ac:dyDescent="0.25">
      <c r="A580" s="206"/>
      <c r="B580" s="207"/>
      <c r="C580" s="207"/>
      <c r="D580" s="207"/>
      <c r="E580" s="207"/>
      <c r="F580" s="207"/>
      <c r="G580" s="207"/>
      <c r="H580" s="207"/>
      <c r="I580" s="207"/>
      <c r="J580" s="207"/>
      <c r="K580" s="207"/>
      <c r="L580" s="207"/>
      <c r="M580" s="207"/>
      <c r="N580" s="207"/>
      <c r="O580" s="207"/>
      <c r="P580" s="207"/>
      <c r="Q580" s="207"/>
      <c r="R580" s="207"/>
      <c r="S580" s="207"/>
      <c r="T580" s="207"/>
      <c r="U580" s="207"/>
      <c r="V580" s="207"/>
      <c r="W580" s="207"/>
      <c r="X580" s="207"/>
      <c r="Y580" s="207"/>
      <c r="Z580" s="207"/>
      <c r="AA580" s="208"/>
      <c r="AB580" s="208"/>
      <c r="AC580" s="209"/>
      <c r="AD580" s="209"/>
      <c r="AE580" s="209"/>
      <c r="AF580" s="209"/>
      <c r="AG580" s="209"/>
      <c r="AH580" s="209"/>
      <c r="AI580" s="209"/>
      <c r="AJ580" s="209"/>
      <c r="AK580" s="207"/>
      <c r="AL580" s="207"/>
      <c r="AM580" s="207"/>
      <c r="AN580" s="207"/>
      <c r="AO580" s="207"/>
      <c r="AP580" s="207"/>
      <c r="AQ580" s="207"/>
      <c r="AR580" s="207"/>
      <c r="AS580" s="207"/>
      <c r="AT580" s="207"/>
      <c r="AU580" s="207"/>
      <c r="AV580" s="207"/>
      <c r="AW580" s="207"/>
      <c r="AX580" s="207"/>
      <c r="AY580" s="207"/>
      <c r="AZ580" s="207"/>
      <c r="BA580" s="207"/>
      <c r="BB580" s="207"/>
      <c r="BC580" s="207"/>
      <c r="BD580" s="207"/>
      <c r="BE580" s="207"/>
      <c r="BF580" s="207"/>
      <c r="BG580" s="207"/>
      <c r="BH580" s="207"/>
      <c r="BI580" s="207"/>
      <c r="BJ580" s="207"/>
      <c r="BK580" s="207"/>
      <c r="BL580" s="207"/>
      <c r="BM580" s="207"/>
      <c r="BN580" s="207"/>
      <c r="BO580" s="207"/>
      <c r="BP580" s="207"/>
      <c r="BQ580" s="207"/>
      <c r="BR580" s="207"/>
      <c r="BS580" s="207"/>
      <c r="BT580" s="207"/>
      <c r="BU580" s="211"/>
      <c r="BV580" s="207"/>
      <c r="BW580" s="207"/>
      <c r="BX580" s="207"/>
      <c r="BY580" s="207"/>
      <c r="BZ580" s="207"/>
      <c r="CA580" s="207"/>
      <c r="CB580" s="207"/>
      <c r="CC580" s="207"/>
      <c r="CD580" s="207"/>
      <c r="CE580" s="207"/>
      <c r="CF580" s="207"/>
      <c r="CG580" s="207"/>
      <c r="CH580" s="207"/>
      <c r="CI580" s="207"/>
      <c r="CJ580" s="207"/>
      <c r="CK580" s="207"/>
      <c r="CL580" s="207"/>
      <c r="CM580" s="207"/>
    </row>
    <row r="581" spans="1:91" ht="12" customHeight="1" x14ac:dyDescent="0.25">
      <c r="A581" s="206"/>
      <c r="B581" s="207"/>
      <c r="C581" s="207"/>
      <c r="D581" s="207"/>
      <c r="E581" s="207"/>
      <c r="F581" s="207"/>
      <c r="G581" s="207"/>
      <c r="H581" s="207"/>
      <c r="I581" s="207"/>
      <c r="J581" s="207"/>
      <c r="K581" s="207"/>
      <c r="L581" s="207"/>
      <c r="M581" s="207"/>
      <c r="N581" s="207"/>
      <c r="O581" s="207"/>
      <c r="P581" s="207"/>
      <c r="Q581" s="207"/>
      <c r="R581" s="207"/>
      <c r="S581" s="207"/>
      <c r="T581" s="207"/>
      <c r="U581" s="207"/>
      <c r="V581" s="207"/>
      <c r="W581" s="207"/>
      <c r="X581" s="207"/>
      <c r="Y581" s="207"/>
      <c r="Z581" s="207"/>
      <c r="AA581" s="208"/>
      <c r="AB581" s="208"/>
      <c r="AC581" s="209"/>
      <c r="AD581" s="209"/>
      <c r="AE581" s="209"/>
      <c r="AF581" s="209"/>
      <c r="AG581" s="209"/>
      <c r="AH581" s="209"/>
      <c r="AI581" s="209"/>
      <c r="AJ581" s="209"/>
      <c r="AK581" s="207"/>
      <c r="AL581" s="207"/>
      <c r="AM581" s="207"/>
      <c r="AN581" s="207"/>
      <c r="AO581" s="207"/>
      <c r="AP581" s="207"/>
      <c r="AQ581" s="207"/>
      <c r="AR581" s="207"/>
      <c r="AS581" s="207"/>
      <c r="AT581" s="207"/>
      <c r="AU581" s="207"/>
      <c r="AV581" s="207"/>
      <c r="AW581" s="207"/>
      <c r="AX581" s="207"/>
      <c r="AY581" s="207"/>
      <c r="AZ581" s="207"/>
      <c r="BA581" s="207"/>
      <c r="BB581" s="207"/>
      <c r="BC581" s="207"/>
      <c r="BD581" s="207"/>
      <c r="BE581" s="207"/>
      <c r="BF581" s="207"/>
      <c r="BG581" s="207"/>
      <c r="BH581" s="207"/>
      <c r="BI581" s="207"/>
      <c r="BJ581" s="207"/>
      <c r="BK581" s="207"/>
      <c r="BL581" s="207"/>
      <c r="BM581" s="207"/>
      <c r="BN581" s="207"/>
      <c r="BO581" s="207"/>
      <c r="BP581" s="207"/>
      <c r="BQ581" s="207"/>
      <c r="BR581" s="207"/>
      <c r="BS581" s="207"/>
      <c r="BT581" s="207"/>
      <c r="BU581" s="211"/>
      <c r="BV581" s="207"/>
      <c r="BW581" s="207"/>
      <c r="BX581" s="207"/>
      <c r="BY581" s="207"/>
      <c r="BZ581" s="207"/>
      <c r="CA581" s="207"/>
      <c r="CB581" s="207"/>
      <c r="CC581" s="207"/>
      <c r="CD581" s="207"/>
      <c r="CE581" s="207"/>
      <c r="CF581" s="207"/>
      <c r="CG581" s="207"/>
      <c r="CH581" s="207"/>
      <c r="CI581" s="207"/>
      <c r="CJ581" s="207"/>
      <c r="CK581" s="207"/>
      <c r="CL581" s="207"/>
      <c r="CM581" s="207"/>
    </row>
    <row r="582" spans="1:91" ht="12" customHeight="1" x14ac:dyDescent="0.25">
      <c r="A582" s="206"/>
      <c r="B582" s="207"/>
      <c r="C582" s="207"/>
      <c r="D582" s="207"/>
      <c r="E582" s="207"/>
      <c r="F582" s="207"/>
      <c r="G582" s="207"/>
      <c r="H582" s="207"/>
      <c r="I582" s="207"/>
      <c r="J582" s="207"/>
      <c r="K582" s="207"/>
      <c r="L582" s="207"/>
      <c r="M582" s="207"/>
      <c r="N582" s="207"/>
      <c r="O582" s="207"/>
      <c r="P582" s="207"/>
      <c r="Q582" s="207"/>
      <c r="R582" s="207"/>
      <c r="S582" s="207"/>
      <c r="T582" s="207"/>
      <c r="U582" s="207"/>
      <c r="V582" s="207"/>
      <c r="W582" s="207"/>
      <c r="X582" s="207"/>
      <c r="Y582" s="207"/>
      <c r="Z582" s="207"/>
      <c r="AA582" s="208"/>
      <c r="AB582" s="208"/>
      <c r="AC582" s="209"/>
      <c r="AD582" s="209"/>
      <c r="AE582" s="209"/>
      <c r="AF582" s="209"/>
      <c r="AG582" s="209"/>
      <c r="AH582" s="209"/>
      <c r="AI582" s="209"/>
      <c r="AJ582" s="209"/>
      <c r="AK582" s="207"/>
      <c r="AL582" s="207"/>
      <c r="AM582" s="207"/>
      <c r="AN582" s="207"/>
      <c r="AO582" s="207"/>
      <c r="AP582" s="207"/>
      <c r="AQ582" s="207"/>
      <c r="AR582" s="207"/>
      <c r="AS582" s="207"/>
      <c r="AT582" s="207"/>
      <c r="AU582" s="207"/>
      <c r="AV582" s="207"/>
      <c r="AW582" s="207"/>
      <c r="AX582" s="207"/>
      <c r="AY582" s="207"/>
      <c r="AZ582" s="207"/>
      <c r="BA582" s="207"/>
      <c r="BB582" s="207"/>
      <c r="BC582" s="207"/>
      <c r="BD582" s="207"/>
      <c r="BE582" s="207"/>
      <c r="BF582" s="207"/>
      <c r="BG582" s="207"/>
      <c r="BH582" s="207"/>
      <c r="BI582" s="207"/>
      <c r="BJ582" s="207"/>
      <c r="BK582" s="207"/>
      <c r="BL582" s="207"/>
      <c r="BM582" s="207"/>
      <c r="BN582" s="207"/>
      <c r="BO582" s="207"/>
      <c r="BP582" s="207"/>
      <c r="BQ582" s="207"/>
      <c r="BR582" s="207"/>
      <c r="BS582" s="207"/>
      <c r="BT582" s="207"/>
      <c r="BU582" s="211"/>
      <c r="BV582" s="207"/>
      <c r="BW582" s="207"/>
      <c r="BX582" s="207"/>
      <c r="BY582" s="207"/>
      <c r="BZ582" s="207"/>
      <c r="CA582" s="207"/>
      <c r="CB582" s="207"/>
      <c r="CC582" s="207"/>
      <c r="CD582" s="207"/>
      <c r="CE582" s="207"/>
      <c r="CF582" s="207"/>
      <c r="CG582" s="207"/>
      <c r="CH582" s="207"/>
      <c r="CI582" s="207"/>
      <c r="CJ582" s="207"/>
      <c r="CK582" s="207"/>
      <c r="CL582" s="207"/>
      <c r="CM582" s="207"/>
    </row>
    <row r="583" spans="1:91" ht="12" customHeight="1" x14ac:dyDescent="0.25">
      <c r="A583" s="206"/>
      <c r="B583" s="207"/>
      <c r="C583" s="207"/>
      <c r="D583" s="207"/>
      <c r="E583" s="207"/>
      <c r="F583" s="207"/>
      <c r="G583" s="207"/>
      <c r="H583" s="207"/>
      <c r="I583" s="207"/>
      <c r="J583" s="207"/>
      <c r="K583" s="207"/>
      <c r="L583" s="207"/>
      <c r="M583" s="207"/>
      <c r="N583" s="207"/>
      <c r="O583" s="207"/>
      <c r="P583" s="207"/>
      <c r="Q583" s="207"/>
      <c r="R583" s="207"/>
      <c r="S583" s="207"/>
      <c r="T583" s="207"/>
      <c r="U583" s="207"/>
      <c r="V583" s="207"/>
      <c r="W583" s="207"/>
      <c r="X583" s="207"/>
      <c r="Y583" s="207"/>
      <c r="Z583" s="207"/>
      <c r="AA583" s="208"/>
      <c r="AB583" s="208"/>
      <c r="AC583" s="209"/>
      <c r="AD583" s="209"/>
      <c r="AE583" s="209"/>
      <c r="AF583" s="209"/>
      <c r="AG583" s="209"/>
      <c r="AH583" s="209"/>
      <c r="AI583" s="209"/>
      <c r="AJ583" s="209"/>
      <c r="AK583" s="207"/>
      <c r="AL583" s="207"/>
      <c r="AM583" s="207"/>
      <c r="AN583" s="207"/>
      <c r="AO583" s="207"/>
      <c r="AP583" s="207"/>
      <c r="AQ583" s="207"/>
      <c r="AR583" s="207"/>
      <c r="AS583" s="207"/>
      <c r="AT583" s="207"/>
      <c r="AU583" s="207"/>
      <c r="AV583" s="207"/>
      <c r="AW583" s="207"/>
      <c r="AX583" s="207"/>
      <c r="AY583" s="207"/>
      <c r="AZ583" s="207"/>
      <c r="BA583" s="207"/>
      <c r="BB583" s="207"/>
      <c r="BC583" s="207"/>
      <c r="BD583" s="207"/>
      <c r="BE583" s="207"/>
      <c r="BF583" s="207"/>
      <c r="BG583" s="207"/>
      <c r="BH583" s="207"/>
      <c r="BI583" s="207"/>
      <c r="BJ583" s="207"/>
      <c r="BK583" s="207"/>
      <c r="BL583" s="207"/>
      <c r="BM583" s="207"/>
      <c r="BN583" s="207"/>
      <c r="BO583" s="207"/>
      <c r="BP583" s="207"/>
      <c r="BQ583" s="207"/>
      <c r="BR583" s="207"/>
      <c r="BS583" s="207"/>
      <c r="BT583" s="207"/>
      <c r="BU583" s="211"/>
      <c r="BV583" s="207"/>
      <c r="BW583" s="207"/>
      <c r="BX583" s="207"/>
      <c r="BY583" s="207"/>
      <c r="BZ583" s="207"/>
      <c r="CA583" s="207"/>
      <c r="CB583" s="207"/>
      <c r="CC583" s="207"/>
      <c r="CD583" s="207"/>
      <c r="CE583" s="207"/>
      <c r="CF583" s="207"/>
      <c r="CG583" s="207"/>
      <c r="CH583" s="207"/>
      <c r="CI583" s="207"/>
      <c r="CJ583" s="207"/>
      <c r="CK583" s="207"/>
      <c r="CL583" s="207"/>
      <c r="CM583" s="207"/>
    </row>
    <row r="584" spans="1:91" ht="12" customHeight="1" x14ac:dyDescent="0.25">
      <c r="A584" s="206"/>
      <c r="B584" s="207"/>
      <c r="C584" s="207"/>
      <c r="D584" s="207"/>
      <c r="E584" s="207"/>
      <c r="F584" s="207"/>
      <c r="G584" s="207"/>
      <c r="H584" s="207"/>
      <c r="I584" s="207"/>
      <c r="J584" s="207"/>
      <c r="K584" s="207"/>
      <c r="L584" s="207"/>
      <c r="M584" s="207"/>
      <c r="N584" s="207"/>
      <c r="O584" s="207"/>
      <c r="P584" s="207"/>
      <c r="Q584" s="207"/>
      <c r="R584" s="207"/>
      <c r="S584" s="207"/>
      <c r="T584" s="207"/>
      <c r="U584" s="207"/>
      <c r="V584" s="207"/>
      <c r="W584" s="207"/>
      <c r="X584" s="207"/>
      <c r="Y584" s="207"/>
      <c r="Z584" s="207"/>
      <c r="AA584" s="208"/>
      <c r="AB584" s="208"/>
      <c r="AC584" s="209"/>
      <c r="AD584" s="209"/>
      <c r="AE584" s="209"/>
      <c r="AF584" s="209"/>
      <c r="AG584" s="209"/>
      <c r="AH584" s="209"/>
      <c r="AI584" s="209"/>
      <c r="AJ584" s="209"/>
      <c r="AK584" s="207"/>
      <c r="AL584" s="207"/>
      <c r="AM584" s="207"/>
      <c r="AN584" s="207"/>
      <c r="AO584" s="207"/>
      <c r="AP584" s="207"/>
      <c r="AQ584" s="207"/>
      <c r="AR584" s="207"/>
      <c r="AS584" s="207"/>
      <c r="AT584" s="207"/>
      <c r="AU584" s="207"/>
      <c r="AV584" s="207"/>
      <c r="AW584" s="207"/>
      <c r="AX584" s="207"/>
      <c r="AY584" s="207"/>
      <c r="AZ584" s="207"/>
      <c r="BA584" s="207"/>
      <c r="BB584" s="207"/>
      <c r="BC584" s="207"/>
      <c r="BD584" s="207"/>
      <c r="BE584" s="207"/>
      <c r="BF584" s="207"/>
      <c r="BG584" s="207"/>
      <c r="BH584" s="207"/>
      <c r="BI584" s="207"/>
      <c r="BJ584" s="207"/>
      <c r="BK584" s="207"/>
      <c r="BL584" s="207"/>
      <c r="BM584" s="207"/>
      <c r="BN584" s="207"/>
      <c r="BO584" s="207"/>
      <c r="BP584" s="207"/>
      <c r="BQ584" s="207"/>
      <c r="BR584" s="207"/>
      <c r="BS584" s="207"/>
      <c r="BT584" s="207"/>
      <c r="BU584" s="211"/>
      <c r="BV584" s="207"/>
      <c r="BW584" s="207"/>
      <c r="BX584" s="207"/>
      <c r="BY584" s="207"/>
      <c r="BZ584" s="207"/>
      <c r="CA584" s="207"/>
      <c r="CB584" s="207"/>
      <c r="CC584" s="207"/>
      <c r="CD584" s="207"/>
      <c r="CE584" s="207"/>
      <c r="CF584" s="207"/>
      <c r="CG584" s="207"/>
      <c r="CH584" s="207"/>
      <c r="CI584" s="207"/>
      <c r="CJ584" s="207"/>
      <c r="CK584" s="207"/>
      <c r="CL584" s="207"/>
      <c r="CM584" s="207"/>
    </row>
    <row r="585" spans="1:91" ht="12" customHeight="1" x14ac:dyDescent="0.25">
      <c r="A585" s="206"/>
      <c r="B585" s="207"/>
      <c r="C585" s="207"/>
      <c r="D585" s="207"/>
      <c r="E585" s="207"/>
      <c r="F585" s="207"/>
      <c r="G585" s="207"/>
      <c r="H585" s="207"/>
      <c r="I585" s="207"/>
      <c r="J585" s="207"/>
      <c r="K585" s="207"/>
      <c r="L585" s="207"/>
      <c r="M585" s="207"/>
      <c r="N585" s="207"/>
      <c r="O585" s="207"/>
      <c r="P585" s="207"/>
      <c r="Q585" s="207"/>
      <c r="R585" s="207"/>
      <c r="S585" s="207"/>
      <c r="T585" s="207"/>
      <c r="U585" s="207"/>
      <c r="V585" s="207"/>
      <c r="W585" s="207"/>
      <c r="X585" s="207"/>
      <c r="Y585" s="207"/>
      <c r="Z585" s="207"/>
      <c r="AA585" s="208"/>
      <c r="AB585" s="208"/>
      <c r="AC585" s="209"/>
      <c r="AD585" s="209"/>
      <c r="AE585" s="209"/>
      <c r="AF585" s="209"/>
      <c r="AG585" s="209"/>
      <c r="AH585" s="209"/>
      <c r="AI585" s="209"/>
      <c r="AJ585" s="209"/>
      <c r="AK585" s="207"/>
      <c r="AL585" s="207"/>
      <c r="AM585" s="207"/>
      <c r="AN585" s="207"/>
      <c r="AO585" s="207"/>
      <c r="AP585" s="207"/>
      <c r="AQ585" s="207"/>
      <c r="AR585" s="207"/>
      <c r="AS585" s="207"/>
      <c r="AT585" s="207"/>
      <c r="AU585" s="207"/>
      <c r="AV585" s="207"/>
      <c r="AW585" s="207"/>
      <c r="AX585" s="207"/>
      <c r="AY585" s="207"/>
      <c r="AZ585" s="207"/>
      <c r="BA585" s="207"/>
      <c r="BB585" s="207"/>
      <c r="BC585" s="207"/>
      <c r="BD585" s="207"/>
      <c r="BE585" s="207"/>
      <c r="BF585" s="207"/>
      <c r="BG585" s="207"/>
      <c r="BH585" s="207"/>
      <c r="BI585" s="207"/>
      <c r="BJ585" s="207"/>
      <c r="BK585" s="207"/>
      <c r="BL585" s="207"/>
      <c r="BM585" s="207"/>
      <c r="BN585" s="207"/>
      <c r="BO585" s="207"/>
      <c r="BP585" s="207"/>
      <c r="BQ585" s="207"/>
      <c r="BR585" s="207"/>
      <c r="BS585" s="207"/>
      <c r="BT585" s="207"/>
      <c r="BU585" s="211"/>
      <c r="BV585" s="207"/>
      <c r="BW585" s="207"/>
      <c r="BX585" s="207"/>
      <c r="BY585" s="207"/>
      <c r="BZ585" s="207"/>
      <c r="CA585" s="207"/>
      <c r="CB585" s="207"/>
      <c r="CC585" s="207"/>
      <c r="CD585" s="207"/>
      <c r="CE585" s="207"/>
      <c r="CF585" s="207"/>
      <c r="CG585" s="207"/>
      <c r="CH585" s="207"/>
      <c r="CI585" s="207"/>
      <c r="CJ585" s="207"/>
      <c r="CK585" s="207"/>
      <c r="CL585" s="207"/>
      <c r="CM585" s="207"/>
    </row>
    <row r="586" spans="1:91" ht="12" customHeight="1" x14ac:dyDescent="0.25">
      <c r="A586" s="206"/>
      <c r="B586" s="207"/>
      <c r="C586" s="207"/>
      <c r="D586" s="207"/>
      <c r="E586" s="207"/>
      <c r="F586" s="207"/>
      <c r="G586" s="207"/>
      <c r="H586" s="207"/>
      <c r="I586" s="207"/>
      <c r="J586" s="207"/>
      <c r="K586" s="207"/>
      <c r="L586" s="207"/>
      <c r="M586" s="207"/>
      <c r="N586" s="207"/>
      <c r="O586" s="207"/>
      <c r="P586" s="207"/>
      <c r="Q586" s="207"/>
      <c r="R586" s="207"/>
      <c r="S586" s="207"/>
      <c r="T586" s="207"/>
      <c r="U586" s="207"/>
      <c r="V586" s="207"/>
      <c r="W586" s="207"/>
      <c r="X586" s="207"/>
      <c r="Y586" s="207"/>
      <c r="Z586" s="207"/>
      <c r="AA586" s="208"/>
      <c r="AB586" s="208"/>
      <c r="AC586" s="209"/>
      <c r="AD586" s="209"/>
      <c r="AE586" s="209"/>
      <c r="AF586" s="209"/>
      <c r="AG586" s="209"/>
      <c r="AH586" s="209"/>
      <c r="AI586" s="209"/>
      <c r="AJ586" s="209"/>
      <c r="AK586" s="207"/>
      <c r="AL586" s="207"/>
      <c r="AM586" s="207"/>
      <c r="AN586" s="207"/>
      <c r="AO586" s="207"/>
      <c r="AP586" s="207"/>
      <c r="AQ586" s="207"/>
      <c r="AR586" s="207"/>
      <c r="AS586" s="207"/>
      <c r="AT586" s="207"/>
      <c r="AU586" s="207"/>
      <c r="AV586" s="207"/>
      <c r="AW586" s="207"/>
      <c r="AX586" s="207"/>
      <c r="AY586" s="207"/>
      <c r="AZ586" s="207"/>
      <c r="BA586" s="207"/>
      <c r="BB586" s="207"/>
      <c r="BC586" s="207"/>
      <c r="BD586" s="207"/>
      <c r="BE586" s="207"/>
      <c r="BF586" s="207"/>
      <c r="BG586" s="207"/>
      <c r="BH586" s="207"/>
      <c r="BI586" s="207"/>
      <c r="BJ586" s="207"/>
      <c r="BK586" s="207"/>
      <c r="BL586" s="207"/>
      <c r="BM586" s="207"/>
      <c r="BN586" s="207"/>
      <c r="BO586" s="207"/>
      <c r="BP586" s="207"/>
      <c r="BQ586" s="207"/>
      <c r="BR586" s="207"/>
      <c r="BS586" s="207"/>
      <c r="BT586" s="207"/>
      <c r="BU586" s="211"/>
      <c r="BV586" s="207"/>
      <c r="BW586" s="207"/>
      <c r="BX586" s="207"/>
      <c r="BY586" s="207"/>
      <c r="BZ586" s="207"/>
      <c r="CA586" s="207"/>
      <c r="CB586" s="207"/>
      <c r="CC586" s="207"/>
      <c r="CD586" s="207"/>
      <c r="CE586" s="207"/>
      <c r="CF586" s="207"/>
      <c r="CG586" s="207"/>
      <c r="CH586" s="207"/>
      <c r="CI586" s="207"/>
      <c r="CJ586" s="207"/>
      <c r="CK586" s="207"/>
      <c r="CL586" s="207"/>
      <c r="CM586" s="207"/>
    </row>
    <row r="587" spans="1:91" ht="12" customHeight="1" x14ac:dyDescent="0.25">
      <c r="A587" s="206"/>
      <c r="B587" s="207"/>
      <c r="C587" s="207"/>
      <c r="D587" s="207"/>
      <c r="E587" s="207"/>
      <c r="F587" s="207"/>
      <c r="G587" s="207"/>
      <c r="H587" s="207"/>
      <c r="I587" s="207"/>
      <c r="J587" s="207"/>
      <c r="K587" s="207"/>
      <c r="L587" s="207"/>
      <c r="M587" s="207"/>
      <c r="N587" s="207"/>
      <c r="O587" s="207"/>
      <c r="P587" s="207"/>
      <c r="Q587" s="207"/>
      <c r="R587" s="207"/>
      <c r="S587" s="207"/>
      <c r="T587" s="207"/>
      <c r="U587" s="207"/>
      <c r="V587" s="207"/>
      <c r="W587" s="207"/>
      <c r="X587" s="207"/>
      <c r="Y587" s="207"/>
      <c r="Z587" s="207"/>
      <c r="AA587" s="208"/>
      <c r="AB587" s="208"/>
      <c r="AC587" s="209"/>
      <c r="AD587" s="209"/>
      <c r="AE587" s="209"/>
      <c r="AF587" s="209"/>
      <c r="AG587" s="209"/>
      <c r="AH587" s="209"/>
      <c r="AI587" s="209"/>
      <c r="AJ587" s="209"/>
      <c r="AK587" s="207"/>
      <c r="AL587" s="207"/>
      <c r="AM587" s="207"/>
      <c r="AN587" s="207"/>
      <c r="AO587" s="207"/>
      <c r="AP587" s="207"/>
      <c r="AQ587" s="207"/>
      <c r="AR587" s="207"/>
      <c r="AS587" s="207"/>
      <c r="AT587" s="207"/>
      <c r="AU587" s="207"/>
      <c r="AV587" s="207"/>
      <c r="AW587" s="207"/>
      <c r="AX587" s="207"/>
      <c r="AY587" s="207"/>
      <c r="AZ587" s="207"/>
      <c r="BA587" s="207"/>
      <c r="BB587" s="207"/>
      <c r="BC587" s="207"/>
      <c r="BD587" s="207"/>
      <c r="BE587" s="207"/>
      <c r="BF587" s="207"/>
      <c r="BG587" s="207"/>
      <c r="BH587" s="207"/>
      <c r="BI587" s="207"/>
      <c r="BJ587" s="207"/>
      <c r="BK587" s="207"/>
      <c r="BL587" s="207"/>
      <c r="BM587" s="207"/>
      <c r="BN587" s="207"/>
      <c r="BO587" s="207"/>
      <c r="BP587" s="207"/>
      <c r="BQ587" s="207"/>
      <c r="BR587" s="207"/>
      <c r="BS587" s="207"/>
      <c r="BT587" s="207"/>
      <c r="BU587" s="211"/>
      <c r="BV587" s="207"/>
      <c r="BW587" s="207"/>
      <c r="BX587" s="207"/>
      <c r="BY587" s="207"/>
      <c r="BZ587" s="207"/>
      <c r="CA587" s="207"/>
      <c r="CB587" s="207"/>
      <c r="CC587" s="207"/>
      <c r="CD587" s="207"/>
      <c r="CE587" s="207"/>
      <c r="CF587" s="207"/>
      <c r="CG587" s="207"/>
      <c r="CH587" s="207"/>
      <c r="CI587" s="207"/>
      <c r="CJ587" s="207"/>
      <c r="CK587" s="207"/>
      <c r="CL587" s="207"/>
      <c r="CM587" s="207"/>
    </row>
    <row r="588" spans="1:91" ht="12" customHeight="1" x14ac:dyDescent="0.25">
      <c r="A588" s="206"/>
      <c r="B588" s="207"/>
      <c r="C588" s="207"/>
      <c r="D588" s="207"/>
      <c r="E588" s="207"/>
      <c r="F588" s="207"/>
      <c r="G588" s="207"/>
      <c r="H588" s="207"/>
      <c r="I588" s="207"/>
      <c r="J588" s="207"/>
      <c r="K588" s="207"/>
      <c r="L588" s="207"/>
      <c r="M588" s="207"/>
      <c r="N588" s="207"/>
      <c r="O588" s="207"/>
      <c r="P588" s="207"/>
      <c r="Q588" s="207"/>
      <c r="R588" s="207"/>
      <c r="S588" s="207"/>
      <c r="T588" s="207"/>
      <c r="U588" s="207"/>
      <c r="V588" s="207"/>
      <c r="W588" s="207"/>
      <c r="X588" s="207"/>
      <c r="Y588" s="207"/>
      <c r="Z588" s="207"/>
      <c r="AA588" s="208"/>
      <c r="AB588" s="208"/>
      <c r="AC588" s="209"/>
      <c r="AD588" s="209"/>
      <c r="AE588" s="209"/>
      <c r="AF588" s="209"/>
      <c r="AG588" s="209"/>
      <c r="AH588" s="209"/>
      <c r="AI588" s="209"/>
      <c r="AJ588" s="209"/>
      <c r="AK588" s="207"/>
      <c r="AL588" s="207"/>
      <c r="AM588" s="207"/>
      <c r="AN588" s="207"/>
      <c r="AO588" s="207"/>
      <c r="AP588" s="207"/>
      <c r="AQ588" s="207"/>
      <c r="AR588" s="207"/>
      <c r="AS588" s="207"/>
      <c r="AT588" s="207"/>
      <c r="AU588" s="207"/>
      <c r="AV588" s="207"/>
      <c r="AW588" s="207"/>
      <c r="AX588" s="207"/>
      <c r="AY588" s="207"/>
      <c r="AZ588" s="207"/>
      <c r="BA588" s="207"/>
      <c r="BB588" s="207"/>
      <c r="BC588" s="207"/>
      <c r="BD588" s="207"/>
      <c r="BE588" s="207"/>
      <c r="BF588" s="207"/>
      <c r="BG588" s="207"/>
      <c r="BH588" s="207"/>
      <c r="BI588" s="207"/>
      <c r="BJ588" s="207"/>
      <c r="BK588" s="207"/>
      <c r="BL588" s="207"/>
      <c r="BM588" s="207"/>
      <c r="BN588" s="207"/>
      <c r="BO588" s="207"/>
      <c r="BP588" s="207"/>
      <c r="BQ588" s="207"/>
      <c r="BR588" s="207"/>
      <c r="BS588" s="207"/>
      <c r="BT588" s="207"/>
      <c r="BU588" s="211"/>
      <c r="BV588" s="207"/>
      <c r="BW588" s="207"/>
      <c r="BX588" s="207"/>
      <c r="BY588" s="207"/>
      <c r="BZ588" s="207"/>
      <c r="CA588" s="207"/>
      <c r="CB588" s="207"/>
      <c r="CC588" s="207"/>
      <c r="CD588" s="207"/>
      <c r="CE588" s="207"/>
      <c r="CF588" s="207"/>
      <c r="CG588" s="207"/>
      <c r="CH588" s="207"/>
      <c r="CI588" s="207"/>
      <c r="CJ588" s="207"/>
      <c r="CK588" s="207"/>
      <c r="CL588" s="207"/>
      <c r="CM588" s="207"/>
    </row>
    <row r="589" spans="1:91" ht="12" customHeight="1" x14ac:dyDescent="0.25">
      <c r="A589" s="206"/>
      <c r="B589" s="207"/>
      <c r="C589" s="207"/>
      <c r="D589" s="207"/>
      <c r="E589" s="207"/>
      <c r="F589" s="207"/>
      <c r="G589" s="207"/>
      <c r="H589" s="207"/>
      <c r="I589" s="207"/>
      <c r="J589" s="207"/>
      <c r="K589" s="207"/>
      <c r="L589" s="207"/>
      <c r="M589" s="207"/>
      <c r="N589" s="207"/>
      <c r="O589" s="207"/>
      <c r="P589" s="207"/>
      <c r="Q589" s="207"/>
      <c r="R589" s="207"/>
      <c r="S589" s="207"/>
      <c r="T589" s="207"/>
      <c r="U589" s="207"/>
      <c r="V589" s="207"/>
      <c r="W589" s="207"/>
      <c r="X589" s="207"/>
      <c r="Y589" s="207"/>
      <c r="Z589" s="207"/>
      <c r="AA589" s="208"/>
      <c r="AB589" s="208"/>
      <c r="AC589" s="209"/>
      <c r="AD589" s="209"/>
      <c r="AE589" s="209"/>
      <c r="AF589" s="209"/>
      <c r="AG589" s="209"/>
      <c r="AH589" s="209"/>
      <c r="AI589" s="209"/>
      <c r="AJ589" s="209"/>
      <c r="AK589" s="207"/>
      <c r="AL589" s="207"/>
      <c r="AM589" s="207"/>
      <c r="AN589" s="207"/>
      <c r="AO589" s="207"/>
      <c r="AP589" s="207"/>
      <c r="AQ589" s="207"/>
      <c r="AR589" s="207"/>
      <c r="AS589" s="207"/>
      <c r="AT589" s="207"/>
      <c r="AU589" s="207"/>
      <c r="AV589" s="207"/>
      <c r="AW589" s="207"/>
      <c r="AX589" s="207"/>
      <c r="AY589" s="207"/>
      <c r="AZ589" s="207"/>
      <c r="BA589" s="207"/>
      <c r="BB589" s="207"/>
      <c r="BC589" s="207"/>
      <c r="BD589" s="207"/>
      <c r="BE589" s="207"/>
      <c r="BF589" s="207"/>
      <c r="BG589" s="207"/>
      <c r="BH589" s="207"/>
      <c r="BI589" s="207"/>
      <c r="BJ589" s="207"/>
      <c r="BK589" s="207"/>
      <c r="BL589" s="207"/>
      <c r="BM589" s="207"/>
      <c r="BN589" s="207"/>
      <c r="BO589" s="207"/>
      <c r="BP589" s="207"/>
      <c r="BQ589" s="207"/>
      <c r="BR589" s="207"/>
      <c r="BS589" s="207"/>
      <c r="BT589" s="207"/>
      <c r="BU589" s="211"/>
      <c r="BV589" s="207"/>
      <c r="BW589" s="207"/>
      <c r="BX589" s="207"/>
      <c r="BY589" s="207"/>
      <c r="BZ589" s="207"/>
      <c r="CA589" s="207"/>
      <c r="CB589" s="207"/>
      <c r="CC589" s="207"/>
      <c r="CD589" s="207"/>
      <c r="CE589" s="207"/>
      <c r="CF589" s="207"/>
      <c r="CG589" s="207"/>
      <c r="CH589" s="207"/>
      <c r="CI589" s="207"/>
      <c r="CJ589" s="207"/>
      <c r="CK589" s="207"/>
      <c r="CL589" s="207"/>
      <c r="CM589" s="207"/>
    </row>
    <row r="590" spans="1:91" ht="12" customHeight="1" x14ac:dyDescent="0.25">
      <c r="A590" s="206"/>
      <c r="B590" s="207"/>
      <c r="C590" s="207"/>
      <c r="D590" s="207"/>
      <c r="E590" s="207"/>
      <c r="F590" s="207"/>
      <c r="G590" s="207"/>
      <c r="H590" s="207"/>
      <c r="I590" s="207"/>
      <c r="J590" s="207"/>
      <c r="K590" s="207"/>
      <c r="L590" s="207"/>
      <c r="M590" s="207"/>
      <c r="N590" s="207"/>
      <c r="O590" s="207"/>
      <c r="P590" s="207"/>
      <c r="Q590" s="207"/>
      <c r="R590" s="207"/>
      <c r="S590" s="207"/>
      <c r="T590" s="207"/>
      <c r="U590" s="207"/>
      <c r="V590" s="207"/>
      <c r="W590" s="207"/>
      <c r="X590" s="207"/>
      <c r="Y590" s="207"/>
      <c r="Z590" s="207"/>
      <c r="AA590" s="208"/>
      <c r="AB590" s="208"/>
      <c r="AC590" s="209"/>
      <c r="AD590" s="209"/>
      <c r="AE590" s="209"/>
      <c r="AF590" s="209"/>
      <c r="AG590" s="209"/>
      <c r="AH590" s="209"/>
      <c r="AI590" s="209"/>
      <c r="AJ590" s="209"/>
      <c r="AK590" s="207"/>
      <c r="AL590" s="207"/>
      <c r="AM590" s="207"/>
      <c r="AN590" s="207"/>
      <c r="AO590" s="207"/>
      <c r="AP590" s="207"/>
      <c r="AQ590" s="207"/>
      <c r="AR590" s="207"/>
      <c r="AS590" s="207"/>
      <c r="AT590" s="207"/>
      <c r="AU590" s="207"/>
      <c r="AV590" s="207"/>
      <c r="AW590" s="207"/>
      <c r="AX590" s="207"/>
      <c r="AY590" s="207"/>
      <c r="AZ590" s="207"/>
      <c r="BA590" s="207"/>
      <c r="BB590" s="207"/>
      <c r="BC590" s="207"/>
      <c r="BD590" s="207"/>
      <c r="BE590" s="207"/>
      <c r="BF590" s="207"/>
      <c r="BG590" s="207"/>
      <c r="BH590" s="207"/>
      <c r="BI590" s="207"/>
      <c r="BJ590" s="207"/>
      <c r="BK590" s="207"/>
      <c r="BL590" s="207"/>
      <c r="BM590" s="207"/>
      <c r="BN590" s="207"/>
      <c r="BO590" s="207"/>
      <c r="BP590" s="207"/>
      <c r="BQ590" s="207"/>
      <c r="BR590" s="207"/>
      <c r="BS590" s="207"/>
      <c r="BT590" s="207"/>
      <c r="BU590" s="211"/>
      <c r="BV590" s="207"/>
      <c r="BW590" s="207"/>
      <c r="BX590" s="207"/>
      <c r="BY590" s="207"/>
      <c r="BZ590" s="207"/>
      <c r="CA590" s="207"/>
      <c r="CB590" s="207"/>
      <c r="CC590" s="207"/>
      <c r="CD590" s="207"/>
      <c r="CE590" s="207"/>
      <c r="CF590" s="207"/>
      <c r="CG590" s="207"/>
      <c r="CH590" s="207"/>
      <c r="CI590" s="207"/>
      <c r="CJ590" s="207"/>
      <c r="CK590" s="207"/>
      <c r="CL590" s="207"/>
      <c r="CM590" s="207"/>
    </row>
    <row r="591" spans="1:91" ht="12" customHeight="1" x14ac:dyDescent="0.25">
      <c r="A591" s="206"/>
      <c r="B591" s="207"/>
      <c r="C591" s="207"/>
      <c r="D591" s="207"/>
      <c r="E591" s="207"/>
      <c r="F591" s="207"/>
      <c r="G591" s="207"/>
      <c r="H591" s="207"/>
      <c r="I591" s="207"/>
      <c r="J591" s="207"/>
      <c r="K591" s="207"/>
      <c r="L591" s="207"/>
      <c r="M591" s="207"/>
      <c r="N591" s="207"/>
      <c r="O591" s="207"/>
      <c r="P591" s="207"/>
      <c r="Q591" s="207"/>
      <c r="R591" s="207"/>
      <c r="S591" s="207"/>
      <c r="T591" s="207"/>
      <c r="U591" s="207"/>
      <c r="V591" s="207"/>
      <c r="W591" s="207"/>
      <c r="X591" s="207"/>
      <c r="Y591" s="207"/>
      <c r="Z591" s="207"/>
      <c r="AA591" s="208"/>
      <c r="AB591" s="208"/>
      <c r="AC591" s="209"/>
      <c r="AD591" s="209"/>
      <c r="AE591" s="209"/>
      <c r="AF591" s="209"/>
      <c r="AG591" s="209"/>
      <c r="AH591" s="209"/>
      <c r="AI591" s="209"/>
      <c r="AJ591" s="209"/>
      <c r="AK591" s="207"/>
      <c r="AL591" s="207"/>
      <c r="AM591" s="207"/>
      <c r="AN591" s="207"/>
      <c r="AO591" s="207"/>
      <c r="AP591" s="207"/>
      <c r="AQ591" s="207"/>
      <c r="AR591" s="207"/>
      <c r="AS591" s="207"/>
      <c r="AT591" s="207"/>
      <c r="AU591" s="207"/>
      <c r="AV591" s="207"/>
      <c r="AW591" s="207"/>
      <c r="AX591" s="207"/>
      <c r="AY591" s="207"/>
      <c r="AZ591" s="207"/>
      <c r="BA591" s="207"/>
      <c r="BB591" s="207"/>
      <c r="BC591" s="207"/>
      <c r="BD591" s="207"/>
      <c r="BE591" s="207"/>
      <c r="BF591" s="207"/>
      <c r="BG591" s="207"/>
      <c r="BH591" s="207"/>
      <c r="BI591" s="207"/>
      <c r="BJ591" s="207"/>
      <c r="BK591" s="207"/>
      <c r="BL591" s="207"/>
      <c r="BM591" s="207"/>
      <c r="BN591" s="207"/>
      <c r="BO591" s="207"/>
      <c r="BP591" s="207"/>
      <c r="BQ591" s="207"/>
      <c r="BR591" s="207"/>
      <c r="BS591" s="207"/>
      <c r="BT591" s="207"/>
      <c r="BU591" s="211"/>
      <c r="BV591" s="207"/>
      <c r="BW591" s="207"/>
      <c r="BX591" s="207"/>
      <c r="BY591" s="207"/>
      <c r="BZ591" s="207"/>
      <c r="CA591" s="207"/>
      <c r="CB591" s="207"/>
      <c r="CC591" s="207"/>
      <c r="CD591" s="207"/>
      <c r="CE591" s="207"/>
      <c r="CF591" s="207"/>
      <c r="CG591" s="207"/>
      <c r="CH591" s="207"/>
      <c r="CI591" s="207"/>
      <c r="CJ591" s="207"/>
      <c r="CK591" s="207"/>
      <c r="CL591" s="207"/>
      <c r="CM591" s="207"/>
    </row>
    <row r="592" spans="1:91" ht="12" customHeight="1" x14ac:dyDescent="0.25">
      <c r="A592" s="206"/>
      <c r="B592" s="207"/>
      <c r="C592" s="207"/>
      <c r="D592" s="207"/>
      <c r="E592" s="207"/>
      <c r="F592" s="207"/>
      <c r="G592" s="207"/>
      <c r="H592" s="207"/>
      <c r="I592" s="207"/>
      <c r="J592" s="207"/>
      <c r="K592" s="207"/>
      <c r="L592" s="207"/>
      <c r="M592" s="207"/>
      <c r="N592" s="207"/>
      <c r="O592" s="207"/>
      <c r="P592" s="207"/>
      <c r="Q592" s="207"/>
      <c r="R592" s="207"/>
      <c r="S592" s="207"/>
      <c r="T592" s="207"/>
      <c r="U592" s="207"/>
      <c r="V592" s="207"/>
      <c r="W592" s="207"/>
      <c r="X592" s="207"/>
      <c r="Y592" s="207"/>
      <c r="Z592" s="207"/>
      <c r="AA592" s="208"/>
      <c r="AB592" s="208"/>
      <c r="AC592" s="209"/>
      <c r="AD592" s="209"/>
      <c r="AE592" s="209"/>
      <c r="AF592" s="209"/>
      <c r="AG592" s="209"/>
      <c r="AH592" s="209"/>
      <c r="AI592" s="209"/>
      <c r="AJ592" s="209"/>
      <c r="AK592" s="207"/>
      <c r="AL592" s="207"/>
      <c r="AM592" s="207"/>
      <c r="AN592" s="207"/>
      <c r="AO592" s="207"/>
      <c r="AP592" s="207"/>
      <c r="AQ592" s="207"/>
      <c r="AR592" s="207"/>
      <c r="AS592" s="207"/>
      <c r="AT592" s="207"/>
      <c r="AU592" s="207"/>
      <c r="AV592" s="207"/>
      <c r="AW592" s="207"/>
      <c r="AX592" s="207"/>
      <c r="AY592" s="207"/>
      <c r="AZ592" s="207"/>
      <c r="BA592" s="207"/>
      <c r="BB592" s="207"/>
      <c r="BC592" s="207"/>
      <c r="BD592" s="207"/>
      <c r="BE592" s="207"/>
      <c r="BF592" s="207"/>
      <c r="BG592" s="207"/>
      <c r="BH592" s="207"/>
      <c r="BI592" s="207"/>
      <c r="BJ592" s="207"/>
      <c r="BK592" s="207"/>
      <c r="BL592" s="207"/>
      <c r="BM592" s="207"/>
      <c r="BN592" s="207"/>
      <c r="BO592" s="207"/>
      <c r="BP592" s="207"/>
      <c r="BQ592" s="207"/>
      <c r="BR592" s="207"/>
      <c r="BS592" s="207"/>
      <c r="BT592" s="207"/>
      <c r="BU592" s="211"/>
      <c r="BV592" s="207"/>
      <c r="BW592" s="207"/>
      <c r="BX592" s="207"/>
      <c r="BY592" s="207"/>
      <c r="BZ592" s="207"/>
      <c r="CA592" s="207"/>
      <c r="CB592" s="207"/>
      <c r="CC592" s="207"/>
      <c r="CD592" s="207"/>
      <c r="CE592" s="207"/>
      <c r="CF592" s="207"/>
      <c r="CG592" s="207"/>
      <c r="CH592" s="207"/>
      <c r="CI592" s="207"/>
      <c r="CJ592" s="207"/>
      <c r="CK592" s="207"/>
      <c r="CL592" s="207"/>
      <c r="CM592" s="207"/>
    </row>
    <row r="593" spans="1:91" ht="12" customHeight="1" x14ac:dyDescent="0.25">
      <c r="A593" s="206"/>
      <c r="B593" s="207"/>
      <c r="C593" s="207"/>
      <c r="D593" s="207"/>
      <c r="E593" s="207"/>
      <c r="F593" s="207"/>
      <c r="G593" s="207"/>
      <c r="H593" s="207"/>
      <c r="I593" s="207"/>
      <c r="J593" s="207"/>
      <c r="K593" s="207"/>
      <c r="L593" s="207"/>
      <c r="M593" s="207"/>
      <c r="N593" s="207"/>
      <c r="O593" s="207"/>
      <c r="P593" s="207"/>
      <c r="Q593" s="207"/>
      <c r="R593" s="207"/>
      <c r="S593" s="207"/>
      <c r="T593" s="207"/>
      <c r="U593" s="207"/>
      <c r="V593" s="207"/>
      <c r="W593" s="207"/>
      <c r="X593" s="207"/>
      <c r="Y593" s="207"/>
      <c r="Z593" s="207"/>
      <c r="AA593" s="208"/>
      <c r="AB593" s="208"/>
      <c r="AC593" s="209"/>
      <c r="AD593" s="209"/>
      <c r="AE593" s="209"/>
      <c r="AF593" s="209"/>
      <c r="AG593" s="209"/>
      <c r="AH593" s="209"/>
      <c r="AI593" s="209"/>
      <c r="AJ593" s="209"/>
      <c r="AK593" s="207"/>
      <c r="AL593" s="207"/>
      <c r="AM593" s="207"/>
      <c r="AN593" s="207"/>
      <c r="AO593" s="207"/>
      <c r="AP593" s="207"/>
      <c r="AQ593" s="207"/>
      <c r="AR593" s="207"/>
      <c r="AS593" s="207"/>
      <c r="AT593" s="207"/>
      <c r="AU593" s="207"/>
      <c r="AV593" s="207"/>
      <c r="AW593" s="207"/>
      <c r="AX593" s="207"/>
      <c r="AY593" s="207"/>
      <c r="AZ593" s="207"/>
      <c r="BA593" s="207"/>
      <c r="BB593" s="207"/>
      <c r="BC593" s="207"/>
      <c r="BD593" s="207"/>
      <c r="BE593" s="207"/>
      <c r="BF593" s="207"/>
      <c r="BG593" s="207"/>
      <c r="BH593" s="207"/>
      <c r="BI593" s="207"/>
      <c r="BJ593" s="207"/>
      <c r="BK593" s="207"/>
      <c r="BL593" s="207"/>
      <c r="BM593" s="207"/>
      <c r="BN593" s="207"/>
      <c r="BO593" s="207"/>
      <c r="BP593" s="207"/>
      <c r="BQ593" s="207"/>
      <c r="BR593" s="207"/>
      <c r="BS593" s="207"/>
      <c r="BT593" s="207"/>
      <c r="BU593" s="211"/>
      <c r="BV593" s="207"/>
      <c r="BW593" s="207"/>
      <c r="BX593" s="207"/>
      <c r="BY593" s="207"/>
      <c r="BZ593" s="207"/>
      <c r="CA593" s="207"/>
      <c r="CB593" s="207"/>
      <c r="CC593" s="207"/>
      <c r="CD593" s="207"/>
      <c r="CE593" s="207"/>
      <c r="CF593" s="207"/>
      <c r="CG593" s="207"/>
      <c r="CH593" s="207"/>
      <c r="CI593" s="207"/>
      <c r="CJ593" s="207"/>
      <c r="CK593" s="207"/>
      <c r="CL593" s="207"/>
      <c r="CM593" s="207"/>
    </row>
    <row r="594" spans="1:91" ht="12" customHeight="1" x14ac:dyDescent="0.25">
      <c r="A594" s="206"/>
      <c r="B594" s="207"/>
      <c r="C594" s="207"/>
      <c r="D594" s="207"/>
      <c r="E594" s="207"/>
      <c r="F594" s="207"/>
      <c r="G594" s="207"/>
      <c r="H594" s="207"/>
      <c r="I594" s="207"/>
      <c r="J594" s="207"/>
      <c r="K594" s="207"/>
      <c r="L594" s="207"/>
      <c r="M594" s="207"/>
      <c r="N594" s="207"/>
      <c r="O594" s="207"/>
      <c r="P594" s="207"/>
      <c r="Q594" s="207"/>
      <c r="R594" s="207"/>
      <c r="S594" s="207"/>
      <c r="T594" s="207"/>
      <c r="U594" s="207"/>
      <c r="V594" s="207"/>
      <c r="W594" s="207"/>
      <c r="X594" s="207"/>
      <c r="Y594" s="207"/>
      <c r="Z594" s="207"/>
      <c r="AA594" s="208"/>
      <c r="AB594" s="208"/>
      <c r="AC594" s="209"/>
      <c r="AD594" s="209"/>
      <c r="AE594" s="209"/>
      <c r="AF594" s="209"/>
      <c r="AG594" s="209"/>
      <c r="AH594" s="209"/>
      <c r="AI594" s="209"/>
      <c r="AJ594" s="209"/>
      <c r="AK594" s="207"/>
      <c r="AL594" s="207"/>
      <c r="AM594" s="207"/>
      <c r="AN594" s="207"/>
      <c r="AO594" s="207"/>
      <c r="AP594" s="207"/>
      <c r="AQ594" s="207"/>
      <c r="AR594" s="207"/>
      <c r="AS594" s="207"/>
      <c r="AT594" s="207"/>
      <c r="AU594" s="207"/>
      <c r="AV594" s="207"/>
      <c r="AW594" s="207"/>
      <c r="AX594" s="207"/>
      <c r="AY594" s="207"/>
      <c r="AZ594" s="207"/>
      <c r="BA594" s="207"/>
      <c r="BB594" s="207"/>
      <c r="BC594" s="207"/>
      <c r="BD594" s="207"/>
      <c r="BE594" s="207"/>
      <c r="BF594" s="207"/>
      <c r="BG594" s="207"/>
      <c r="BH594" s="207"/>
      <c r="BI594" s="207"/>
      <c r="BJ594" s="207"/>
      <c r="BK594" s="207"/>
      <c r="BL594" s="207"/>
      <c r="BM594" s="207"/>
      <c r="BN594" s="207"/>
      <c r="BO594" s="207"/>
      <c r="BP594" s="207"/>
      <c r="BQ594" s="207"/>
      <c r="BR594" s="207"/>
      <c r="BS594" s="207"/>
      <c r="BT594" s="207"/>
      <c r="BU594" s="211"/>
      <c r="BV594" s="207"/>
      <c r="BW594" s="207"/>
      <c r="BX594" s="207"/>
      <c r="BY594" s="207"/>
      <c r="BZ594" s="207"/>
      <c r="CA594" s="207"/>
      <c r="CB594" s="207"/>
      <c r="CC594" s="207"/>
      <c r="CD594" s="207"/>
      <c r="CE594" s="207"/>
      <c r="CF594" s="207"/>
      <c r="CG594" s="207"/>
      <c r="CH594" s="207"/>
      <c r="CI594" s="207"/>
      <c r="CJ594" s="207"/>
      <c r="CK594" s="207"/>
      <c r="CL594" s="207"/>
      <c r="CM594" s="207"/>
    </row>
    <row r="595" spans="1:91" ht="12" customHeight="1" x14ac:dyDescent="0.25">
      <c r="A595" s="206"/>
      <c r="B595" s="207"/>
      <c r="C595" s="207"/>
      <c r="D595" s="207"/>
      <c r="E595" s="207"/>
      <c r="F595" s="207"/>
      <c r="G595" s="207"/>
      <c r="H595" s="207"/>
      <c r="I595" s="207"/>
      <c r="J595" s="207"/>
      <c r="K595" s="207"/>
      <c r="L595" s="207"/>
      <c r="M595" s="207"/>
      <c r="N595" s="207"/>
      <c r="O595" s="207"/>
      <c r="P595" s="207"/>
      <c r="Q595" s="207"/>
      <c r="R595" s="207"/>
      <c r="S595" s="207"/>
      <c r="T595" s="207"/>
      <c r="U595" s="207"/>
      <c r="V595" s="207"/>
      <c r="W595" s="207"/>
      <c r="X595" s="207"/>
      <c r="Y595" s="207"/>
      <c r="Z595" s="207"/>
      <c r="AA595" s="208"/>
      <c r="AB595" s="208"/>
      <c r="AC595" s="209"/>
      <c r="AD595" s="209"/>
      <c r="AE595" s="209"/>
      <c r="AF595" s="209"/>
      <c r="AG595" s="209"/>
      <c r="AH595" s="209"/>
      <c r="AI595" s="209"/>
      <c r="AJ595" s="209"/>
      <c r="AK595" s="207"/>
      <c r="AL595" s="207"/>
      <c r="AM595" s="207"/>
      <c r="AN595" s="207"/>
      <c r="AO595" s="207"/>
      <c r="AP595" s="207"/>
      <c r="AQ595" s="207"/>
      <c r="AR595" s="207"/>
      <c r="AS595" s="207"/>
      <c r="AT595" s="207"/>
      <c r="AU595" s="207"/>
      <c r="AV595" s="207"/>
      <c r="AW595" s="207"/>
      <c r="AX595" s="207"/>
      <c r="AY595" s="207"/>
      <c r="AZ595" s="207"/>
      <c r="BA595" s="207"/>
      <c r="BB595" s="207"/>
      <c r="BC595" s="207"/>
      <c r="BD595" s="207"/>
      <c r="BE595" s="207"/>
      <c r="BF595" s="207"/>
      <c r="BG595" s="207"/>
      <c r="BH595" s="207"/>
      <c r="BI595" s="207"/>
      <c r="BJ595" s="207"/>
      <c r="BK595" s="207"/>
      <c r="BL595" s="207"/>
      <c r="BM595" s="207"/>
      <c r="BN595" s="207"/>
      <c r="BO595" s="207"/>
      <c r="BP595" s="207"/>
      <c r="BQ595" s="207"/>
      <c r="BR595" s="207"/>
      <c r="BS595" s="207"/>
      <c r="BT595" s="207"/>
      <c r="BU595" s="211"/>
      <c r="BV595" s="207"/>
      <c r="BW595" s="207"/>
      <c r="BX595" s="207"/>
      <c r="BY595" s="207"/>
      <c r="BZ595" s="207"/>
      <c r="CA595" s="207"/>
      <c r="CB595" s="207"/>
      <c r="CC595" s="207"/>
      <c r="CD595" s="207"/>
      <c r="CE595" s="207"/>
      <c r="CF595" s="207"/>
      <c r="CG595" s="207"/>
      <c r="CH595" s="207"/>
      <c r="CI595" s="207"/>
      <c r="CJ595" s="207"/>
      <c r="CK595" s="207"/>
      <c r="CL595" s="207"/>
      <c r="CM595" s="207"/>
    </row>
    <row r="596" spans="1:91" ht="12" customHeight="1" x14ac:dyDescent="0.25">
      <c r="A596" s="206"/>
      <c r="B596" s="207"/>
      <c r="C596" s="207"/>
      <c r="D596" s="207"/>
      <c r="E596" s="207"/>
      <c r="F596" s="207"/>
      <c r="G596" s="207"/>
      <c r="H596" s="207"/>
      <c r="I596" s="207"/>
      <c r="J596" s="207"/>
      <c r="K596" s="207"/>
      <c r="L596" s="207"/>
      <c r="M596" s="207"/>
      <c r="N596" s="207"/>
      <c r="O596" s="207"/>
      <c r="P596" s="207"/>
      <c r="Q596" s="207"/>
      <c r="R596" s="207"/>
      <c r="S596" s="207"/>
      <c r="T596" s="207"/>
      <c r="U596" s="207"/>
      <c r="V596" s="207"/>
      <c r="W596" s="207"/>
      <c r="X596" s="207"/>
      <c r="Y596" s="207"/>
      <c r="Z596" s="207"/>
      <c r="AA596" s="208"/>
      <c r="AB596" s="208"/>
      <c r="AC596" s="209"/>
      <c r="AD596" s="209"/>
      <c r="AE596" s="209"/>
      <c r="AF596" s="209"/>
      <c r="AG596" s="209"/>
      <c r="AH596" s="209"/>
      <c r="AI596" s="209"/>
      <c r="AJ596" s="209"/>
      <c r="AK596" s="207"/>
      <c r="AL596" s="207"/>
      <c r="AM596" s="207"/>
      <c r="AN596" s="207"/>
      <c r="AO596" s="207"/>
      <c r="AP596" s="207"/>
      <c r="AQ596" s="207"/>
      <c r="AR596" s="207"/>
      <c r="AS596" s="207"/>
      <c r="AT596" s="207"/>
      <c r="AU596" s="207"/>
      <c r="AV596" s="207"/>
      <c r="AW596" s="207"/>
      <c r="AX596" s="207"/>
      <c r="AY596" s="207"/>
      <c r="AZ596" s="207"/>
      <c r="BA596" s="207"/>
      <c r="BB596" s="207"/>
      <c r="BC596" s="207"/>
      <c r="BD596" s="207"/>
      <c r="BE596" s="207"/>
      <c r="BF596" s="207"/>
      <c r="BG596" s="207"/>
      <c r="BH596" s="207"/>
      <c r="BI596" s="207"/>
      <c r="BJ596" s="207"/>
      <c r="BK596" s="207"/>
      <c r="BL596" s="207"/>
      <c r="BM596" s="207"/>
      <c r="BN596" s="207"/>
      <c r="BO596" s="207"/>
      <c r="BP596" s="207"/>
      <c r="BQ596" s="207"/>
      <c r="BR596" s="207"/>
      <c r="BS596" s="207"/>
      <c r="BT596" s="207"/>
      <c r="BU596" s="211"/>
      <c r="BV596" s="207"/>
      <c r="BW596" s="207"/>
      <c r="BX596" s="207"/>
      <c r="BY596" s="207"/>
      <c r="BZ596" s="207"/>
      <c r="CA596" s="207"/>
      <c r="CB596" s="207"/>
      <c r="CC596" s="207"/>
      <c r="CD596" s="207"/>
      <c r="CE596" s="207"/>
      <c r="CF596" s="207"/>
      <c r="CG596" s="207"/>
      <c r="CH596" s="207"/>
      <c r="CI596" s="207"/>
      <c r="CJ596" s="207"/>
      <c r="CK596" s="207"/>
      <c r="CL596" s="207"/>
      <c r="CM596" s="207"/>
    </row>
    <row r="597" spans="1:91" ht="12" customHeight="1" x14ac:dyDescent="0.25">
      <c r="A597" s="206"/>
      <c r="B597" s="207"/>
      <c r="C597" s="207"/>
      <c r="D597" s="207"/>
      <c r="E597" s="207"/>
      <c r="F597" s="207"/>
      <c r="G597" s="207"/>
      <c r="H597" s="207"/>
      <c r="I597" s="207"/>
      <c r="J597" s="207"/>
      <c r="K597" s="207"/>
      <c r="L597" s="207"/>
      <c r="M597" s="207"/>
      <c r="N597" s="207"/>
      <c r="O597" s="207"/>
      <c r="P597" s="207"/>
      <c r="Q597" s="207"/>
      <c r="R597" s="207"/>
      <c r="S597" s="207"/>
      <c r="T597" s="207"/>
      <c r="U597" s="207"/>
      <c r="V597" s="207"/>
      <c r="W597" s="207"/>
      <c r="X597" s="207"/>
      <c r="Y597" s="207"/>
      <c r="Z597" s="207"/>
      <c r="AA597" s="208"/>
      <c r="AB597" s="208"/>
      <c r="AC597" s="209"/>
      <c r="AD597" s="209"/>
      <c r="AE597" s="209"/>
      <c r="AF597" s="209"/>
      <c r="AG597" s="209"/>
      <c r="AH597" s="209"/>
      <c r="AI597" s="209"/>
      <c r="AJ597" s="209"/>
      <c r="AK597" s="207"/>
      <c r="AL597" s="207"/>
      <c r="AM597" s="207"/>
      <c r="AN597" s="207"/>
      <c r="AO597" s="207"/>
      <c r="AP597" s="207"/>
      <c r="AQ597" s="207"/>
      <c r="AR597" s="207"/>
      <c r="AS597" s="207"/>
      <c r="AT597" s="207"/>
      <c r="AU597" s="207"/>
      <c r="AV597" s="207"/>
      <c r="AW597" s="207"/>
      <c r="AX597" s="207"/>
      <c r="AY597" s="207"/>
      <c r="AZ597" s="207"/>
      <c r="BA597" s="207"/>
      <c r="BB597" s="207"/>
      <c r="BC597" s="207"/>
      <c r="BD597" s="207"/>
      <c r="BE597" s="207"/>
      <c r="BF597" s="207"/>
      <c r="BG597" s="207"/>
      <c r="BH597" s="207"/>
      <c r="BI597" s="207"/>
      <c r="BJ597" s="207"/>
      <c r="BK597" s="207"/>
      <c r="BL597" s="207"/>
      <c r="BM597" s="207"/>
      <c r="BN597" s="207"/>
      <c r="BO597" s="207"/>
      <c r="BP597" s="207"/>
      <c r="BQ597" s="207"/>
      <c r="BR597" s="207"/>
      <c r="BS597" s="207"/>
      <c r="BT597" s="207"/>
      <c r="BU597" s="211"/>
      <c r="BV597" s="207"/>
      <c r="BW597" s="207"/>
      <c r="BX597" s="207"/>
      <c r="BY597" s="207"/>
      <c r="BZ597" s="207"/>
      <c r="CA597" s="207"/>
      <c r="CB597" s="207"/>
      <c r="CC597" s="207"/>
      <c r="CD597" s="207"/>
      <c r="CE597" s="207"/>
      <c r="CF597" s="207"/>
      <c r="CG597" s="207"/>
      <c r="CH597" s="207"/>
      <c r="CI597" s="207"/>
      <c r="CJ597" s="207"/>
      <c r="CK597" s="207"/>
      <c r="CL597" s="207"/>
      <c r="CM597" s="207"/>
    </row>
    <row r="598" spans="1:91" ht="12" customHeight="1" x14ac:dyDescent="0.25">
      <c r="A598" s="206"/>
      <c r="B598" s="207"/>
      <c r="C598" s="207"/>
      <c r="D598" s="207"/>
      <c r="E598" s="207"/>
      <c r="F598" s="207"/>
      <c r="G598" s="207"/>
      <c r="H598" s="207"/>
      <c r="I598" s="207"/>
      <c r="J598" s="207"/>
      <c r="K598" s="207"/>
      <c r="L598" s="207"/>
      <c r="M598" s="207"/>
      <c r="N598" s="207"/>
      <c r="O598" s="207"/>
      <c r="P598" s="207"/>
      <c r="Q598" s="207"/>
      <c r="R598" s="207"/>
      <c r="S598" s="207"/>
      <c r="T598" s="207"/>
      <c r="U598" s="207"/>
      <c r="V598" s="207"/>
      <c r="W598" s="207"/>
      <c r="X598" s="207"/>
      <c r="Y598" s="207"/>
      <c r="Z598" s="207"/>
      <c r="AA598" s="208"/>
      <c r="AB598" s="208"/>
      <c r="AC598" s="209"/>
      <c r="AD598" s="209"/>
      <c r="AE598" s="209"/>
      <c r="AF598" s="209"/>
      <c r="AG598" s="209"/>
      <c r="AH598" s="209"/>
      <c r="AI598" s="209"/>
      <c r="AJ598" s="209"/>
      <c r="AK598" s="207"/>
      <c r="AL598" s="207"/>
      <c r="AM598" s="207"/>
      <c r="AN598" s="207"/>
      <c r="AO598" s="207"/>
      <c r="AP598" s="207"/>
      <c r="AQ598" s="207"/>
      <c r="AR598" s="207"/>
      <c r="AS598" s="207"/>
      <c r="AT598" s="207"/>
      <c r="AU598" s="207"/>
      <c r="AV598" s="207"/>
      <c r="AW598" s="207"/>
      <c r="AX598" s="207"/>
      <c r="AY598" s="207"/>
      <c r="AZ598" s="207"/>
      <c r="BA598" s="207"/>
      <c r="BB598" s="207"/>
      <c r="BC598" s="207"/>
      <c r="BD598" s="207"/>
      <c r="BE598" s="207"/>
      <c r="BF598" s="207"/>
      <c r="BG598" s="207"/>
      <c r="BH598" s="207"/>
      <c r="BI598" s="207"/>
      <c r="BJ598" s="207"/>
      <c r="BK598" s="207"/>
      <c r="BL598" s="207"/>
      <c r="BM598" s="207"/>
      <c r="BN598" s="207"/>
      <c r="BO598" s="207"/>
      <c r="BP598" s="207"/>
      <c r="BQ598" s="207"/>
      <c r="BR598" s="207"/>
      <c r="BS598" s="207"/>
      <c r="BT598" s="207"/>
      <c r="BU598" s="211"/>
      <c r="BV598" s="207"/>
      <c r="BW598" s="207"/>
      <c r="BX598" s="207"/>
      <c r="BY598" s="207"/>
      <c r="BZ598" s="207"/>
      <c r="CA598" s="207"/>
      <c r="CB598" s="207"/>
      <c r="CC598" s="207"/>
      <c r="CD598" s="207"/>
      <c r="CE598" s="207"/>
      <c r="CF598" s="207"/>
      <c r="CG598" s="207"/>
      <c r="CH598" s="207"/>
      <c r="CI598" s="207"/>
      <c r="CJ598" s="207"/>
      <c r="CK598" s="207"/>
      <c r="CL598" s="207"/>
      <c r="CM598" s="207"/>
    </row>
    <row r="599" spans="1:91" ht="12" customHeight="1" x14ac:dyDescent="0.25">
      <c r="A599" s="206"/>
      <c r="B599" s="207"/>
      <c r="C599" s="207"/>
      <c r="D599" s="207"/>
      <c r="E599" s="207"/>
      <c r="F599" s="207"/>
      <c r="G599" s="207"/>
      <c r="H599" s="207"/>
      <c r="I599" s="207"/>
      <c r="J599" s="207"/>
      <c r="K599" s="207"/>
      <c r="L599" s="207"/>
      <c r="M599" s="207"/>
      <c r="N599" s="207"/>
      <c r="O599" s="207"/>
      <c r="P599" s="207"/>
      <c r="Q599" s="207"/>
      <c r="R599" s="207"/>
      <c r="S599" s="207"/>
      <c r="T599" s="207"/>
      <c r="U599" s="207"/>
      <c r="V599" s="207"/>
      <c r="W599" s="207"/>
      <c r="X599" s="207"/>
      <c r="Y599" s="207"/>
      <c r="Z599" s="207"/>
      <c r="AA599" s="208"/>
      <c r="AB599" s="208"/>
      <c r="AC599" s="209"/>
      <c r="AD599" s="209"/>
      <c r="AE599" s="209"/>
      <c r="AF599" s="209"/>
      <c r="AG599" s="209"/>
      <c r="AH599" s="209"/>
      <c r="AI599" s="209"/>
      <c r="AJ599" s="209"/>
      <c r="AK599" s="207"/>
      <c r="AL599" s="207"/>
      <c r="AM599" s="207"/>
      <c r="AN599" s="207"/>
      <c r="AO599" s="207"/>
      <c r="AP599" s="207"/>
      <c r="AQ599" s="207"/>
      <c r="AR599" s="207"/>
      <c r="AS599" s="207"/>
      <c r="AT599" s="207"/>
      <c r="AU599" s="207"/>
      <c r="AV599" s="207"/>
      <c r="AW599" s="207"/>
      <c r="AX599" s="207"/>
      <c r="AY599" s="207"/>
      <c r="AZ599" s="207"/>
      <c r="BA599" s="207"/>
      <c r="BB599" s="207"/>
      <c r="BC599" s="207"/>
      <c r="BD599" s="207"/>
      <c r="BE599" s="207"/>
      <c r="BF599" s="207"/>
      <c r="BG599" s="207"/>
      <c r="BH599" s="207"/>
      <c r="BI599" s="207"/>
      <c r="BJ599" s="207"/>
      <c r="BK599" s="207"/>
      <c r="BL599" s="207"/>
      <c r="BM599" s="207"/>
      <c r="BN599" s="207"/>
      <c r="BO599" s="207"/>
      <c r="BP599" s="207"/>
      <c r="BQ599" s="207"/>
      <c r="BR599" s="207"/>
      <c r="BS599" s="207"/>
      <c r="BT599" s="207"/>
      <c r="BU599" s="211"/>
      <c r="BV599" s="207"/>
      <c r="BW599" s="207"/>
      <c r="BX599" s="207"/>
      <c r="BY599" s="207"/>
      <c r="BZ599" s="207"/>
      <c r="CA599" s="207"/>
      <c r="CB599" s="207"/>
      <c r="CC599" s="207"/>
      <c r="CD599" s="207"/>
      <c r="CE599" s="207"/>
      <c r="CF599" s="207"/>
      <c r="CG599" s="207"/>
      <c r="CH599" s="207"/>
      <c r="CI599" s="207"/>
      <c r="CJ599" s="207"/>
      <c r="CK599" s="207"/>
      <c r="CL599" s="207"/>
      <c r="CM599" s="207"/>
    </row>
    <row r="600" spans="1:91" ht="12" customHeight="1" x14ac:dyDescent="0.25">
      <c r="A600" s="206"/>
      <c r="B600" s="207"/>
      <c r="C600" s="207"/>
      <c r="D600" s="207"/>
      <c r="E600" s="207"/>
      <c r="F600" s="207"/>
      <c r="G600" s="207"/>
      <c r="H600" s="207"/>
      <c r="I600" s="207"/>
      <c r="J600" s="207"/>
      <c r="K600" s="207"/>
      <c r="L600" s="207"/>
      <c r="M600" s="207"/>
      <c r="N600" s="207"/>
      <c r="O600" s="207"/>
      <c r="P600" s="207"/>
      <c r="Q600" s="207"/>
      <c r="R600" s="207"/>
      <c r="S600" s="207"/>
      <c r="T600" s="207"/>
      <c r="U600" s="207"/>
      <c r="V600" s="207"/>
      <c r="W600" s="207"/>
      <c r="X600" s="207"/>
      <c r="Y600" s="207"/>
      <c r="Z600" s="207"/>
      <c r="AA600" s="208"/>
      <c r="AB600" s="208"/>
      <c r="AC600" s="209"/>
      <c r="AD600" s="209"/>
      <c r="AE600" s="209"/>
      <c r="AF600" s="209"/>
      <c r="AG600" s="209"/>
      <c r="AH600" s="209"/>
      <c r="AI600" s="209"/>
      <c r="AJ600" s="209"/>
      <c r="AK600" s="207"/>
      <c r="AL600" s="207"/>
      <c r="AM600" s="207"/>
      <c r="AN600" s="207"/>
      <c r="AO600" s="207"/>
      <c r="AP600" s="207"/>
      <c r="AQ600" s="207"/>
      <c r="AR600" s="207"/>
      <c r="AS600" s="207"/>
      <c r="AT600" s="207"/>
      <c r="AU600" s="207"/>
      <c r="AV600" s="207"/>
      <c r="AW600" s="207"/>
      <c r="AX600" s="207"/>
      <c r="AY600" s="207"/>
      <c r="AZ600" s="207"/>
      <c r="BA600" s="207"/>
      <c r="BB600" s="207"/>
      <c r="BC600" s="207"/>
      <c r="BD600" s="207"/>
      <c r="BE600" s="207"/>
      <c r="BF600" s="207"/>
      <c r="BG600" s="207"/>
      <c r="BH600" s="207"/>
      <c r="BI600" s="207"/>
      <c r="BJ600" s="207"/>
      <c r="BK600" s="207"/>
      <c r="BL600" s="207"/>
      <c r="BM600" s="207"/>
      <c r="BN600" s="207"/>
      <c r="BO600" s="207"/>
      <c r="BP600" s="207"/>
      <c r="BQ600" s="207"/>
      <c r="BR600" s="207"/>
      <c r="BS600" s="207"/>
      <c r="BT600" s="207"/>
      <c r="BU600" s="211"/>
      <c r="BV600" s="207"/>
      <c r="BW600" s="207"/>
      <c r="BX600" s="207"/>
      <c r="BY600" s="207"/>
      <c r="BZ600" s="207"/>
      <c r="CA600" s="207"/>
      <c r="CB600" s="207"/>
      <c r="CC600" s="207"/>
      <c r="CD600" s="207"/>
      <c r="CE600" s="207"/>
      <c r="CF600" s="207"/>
      <c r="CG600" s="207"/>
      <c r="CH600" s="207"/>
      <c r="CI600" s="207"/>
      <c r="CJ600" s="207"/>
      <c r="CK600" s="207"/>
      <c r="CL600" s="207"/>
      <c r="CM600" s="207"/>
    </row>
    <row r="601" spans="1:91" ht="12" customHeight="1" x14ac:dyDescent="0.25">
      <c r="A601" s="206"/>
      <c r="B601" s="207"/>
      <c r="C601" s="207"/>
      <c r="D601" s="207"/>
      <c r="E601" s="207"/>
      <c r="F601" s="207"/>
      <c r="G601" s="207"/>
      <c r="H601" s="207"/>
      <c r="I601" s="207"/>
      <c r="J601" s="207"/>
      <c r="K601" s="207"/>
      <c r="L601" s="207"/>
      <c r="M601" s="207"/>
      <c r="N601" s="207"/>
      <c r="O601" s="207"/>
      <c r="P601" s="207"/>
      <c r="Q601" s="207"/>
      <c r="R601" s="207"/>
      <c r="S601" s="207"/>
      <c r="T601" s="207"/>
      <c r="U601" s="207"/>
      <c r="V601" s="207"/>
      <c r="W601" s="207"/>
      <c r="X601" s="207"/>
      <c r="Y601" s="207"/>
      <c r="Z601" s="207"/>
      <c r="AA601" s="208"/>
      <c r="AB601" s="208"/>
      <c r="AC601" s="209"/>
      <c r="AD601" s="209"/>
      <c r="AE601" s="209"/>
      <c r="AF601" s="209"/>
      <c r="AG601" s="209"/>
      <c r="AH601" s="209"/>
      <c r="AI601" s="209"/>
      <c r="AJ601" s="209"/>
      <c r="AK601" s="207"/>
      <c r="AL601" s="207"/>
      <c r="AM601" s="207"/>
      <c r="AN601" s="207"/>
      <c r="AO601" s="207"/>
      <c r="AP601" s="207"/>
      <c r="AQ601" s="207"/>
      <c r="AR601" s="207"/>
      <c r="AS601" s="207"/>
      <c r="AT601" s="207"/>
      <c r="AU601" s="207"/>
      <c r="AV601" s="207"/>
      <c r="AW601" s="207"/>
      <c r="AX601" s="207"/>
      <c r="AY601" s="207"/>
      <c r="AZ601" s="207"/>
      <c r="BA601" s="207"/>
      <c r="BB601" s="207"/>
      <c r="BC601" s="207"/>
      <c r="BD601" s="207"/>
      <c r="BE601" s="207"/>
      <c r="BF601" s="207"/>
      <c r="BG601" s="207"/>
      <c r="BH601" s="207"/>
      <c r="BI601" s="207"/>
      <c r="BJ601" s="207"/>
      <c r="BK601" s="207"/>
      <c r="BL601" s="207"/>
      <c r="BM601" s="207"/>
      <c r="BN601" s="207"/>
      <c r="BO601" s="207"/>
      <c r="BP601" s="207"/>
      <c r="BQ601" s="207"/>
      <c r="BR601" s="207"/>
      <c r="BS601" s="207"/>
      <c r="BT601" s="207"/>
      <c r="BU601" s="211"/>
      <c r="BV601" s="207"/>
      <c r="BW601" s="207"/>
      <c r="BX601" s="207"/>
      <c r="BY601" s="207"/>
      <c r="BZ601" s="207"/>
      <c r="CA601" s="207"/>
      <c r="CB601" s="207"/>
      <c r="CC601" s="207"/>
      <c r="CD601" s="207"/>
      <c r="CE601" s="207"/>
      <c r="CF601" s="207"/>
      <c r="CG601" s="207"/>
      <c r="CH601" s="207"/>
      <c r="CI601" s="207"/>
      <c r="CJ601" s="207"/>
      <c r="CK601" s="207"/>
      <c r="CL601" s="207"/>
      <c r="CM601" s="207"/>
    </row>
    <row r="602" spans="1:91" ht="12" customHeight="1" x14ac:dyDescent="0.25">
      <c r="A602" s="206"/>
      <c r="B602" s="207"/>
      <c r="C602" s="207"/>
      <c r="D602" s="207"/>
      <c r="E602" s="207"/>
      <c r="F602" s="207"/>
      <c r="G602" s="207"/>
      <c r="H602" s="207"/>
      <c r="I602" s="207"/>
      <c r="J602" s="207"/>
      <c r="K602" s="207"/>
      <c r="L602" s="207"/>
      <c r="M602" s="207"/>
      <c r="N602" s="207"/>
      <c r="O602" s="207"/>
      <c r="P602" s="207"/>
      <c r="Q602" s="207"/>
      <c r="R602" s="207"/>
      <c r="S602" s="207"/>
      <c r="T602" s="207"/>
      <c r="U602" s="207"/>
      <c r="V602" s="207"/>
      <c r="W602" s="207"/>
      <c r="X602" s="207"/>
      <c r="Y602" s="207"/>
      <c r="Z602" s="207"/>
      <c r="AA602" s="208"/>
      <c r="AB602" s="208"/>
      <c r="AC602" s="209"/>
      <c r="AD602" s="209"/>
      <c r="AE602" s="209"/>
      <c r="AF602" s="209"/>
      <c r="AG602" s="209"/>
      <c r="AH602" s="209"/>
      <c r="AI602" s="209"/>
      <c r="AJ602" s="209"/>
      <c r="AK602" s="207"/>
      <c r="AL602" s="207"/>
      <c r="AM602" s="207"/>
      <c r="AN602" s="207"/>
      <c r="AO602" s="207"/>
      <c r="AP602" s="207"/>
      <c r="AQ602" s="207"/>
      <c r="AR602" s="207"/>
      <c r="AS602" s="207"/>
      <c r="AT602" s="207"/>
      <c r="AU602" s="207"/>
      <c r="AV602" s="207"/>
      <c r="AW602" s="207"/>
      <c r="AX602" s="207"/>
      <c r="AY602" s="207"/>
      <c r="AZ602" s="207"/>
      <c r="BA602" s="207"/>
      <c r="BB602" s="207"/>
      <c r="BC602" s="207"/>
      <c r="BD602" s="207"/>
      <c r="BE602" s="207"/>
      <c r="BF602" s="207"/>
      <c r="BG602" s="207"/>
      <c r="BH602" s="207"/>
      <c r="BI602" s="207"/>
      <c r="BJ602" s="207"/>
      <c r="BK602" s="207"/>
      <c r="BL602" s="207"/>
      <c r="BM602" s="207"/>
      <c r="BN602" s="207"/>
      <c r="BO602" s="207"/>
      <c r="BP602" s="207"/>
      <c r="BQ602" s="207"/>
      <c r="BR602" s="207"/>
      <c r="BS602" s="207"/>
      <c r="BT602" s="207"/>
      <c r="BU602" s="211"/>
      <c r="BV602" s="207"/>
      <c r="BW602" s="207"/>
      <c r="BX602" s="207"/>
      <c r="BY602" s="207"/>
      <c r="BZ602" s="207"/>
      <c r="CA602" s="207"/>
      <c r="CB602" s="207"/>
      <c r="CC602" s="207"/>
      <c r="CD602" s="207"/>
      <c r="CE602" s="207"/>
      <c r="CF602" s="207"/>
      <c r="CG602" s="207"/>
      <c r="CH602" s="207"/>
      <c r="CI602" s="207"/>
      <c r="CJ602" s="207"/>
      <c r="CK602" s="207"/>
      <c r="CL602" s="207"/>
      <c r="CM602" s="207"/>
    </row>
    <row r="603" spans="1:91" ht="12" customHeight="1" x14ac:dyDescent="0.25">
      <c r="A603" s="206"/>
      <c r="B603" s="207"/>
      <c r="C603" s="207"/>
      <c r="D603" s="207"/>
      <c r="E603" s="207"/>
      <c r="F603" s="207"/>
      <c r="G603" s="207"/>
      <c r="H603" s="207"/>
      <c r="I603" s="207"/>
      <c r="J603" s="207"/>
      <c r="K603" s="207"/>
      <c r="L603" s="207"/>
      <c r="M603" s="207"/>
      <c r="N603" s="207"/>
      <c r="O603" s="207"/>
      <c r="P603" s="207"/>
      <c r="Q603" s="207"/>
      <c r="R603" s="207"/>
      <c r="S603" s="207"/>
      <c r="T603" s="207"/>
      <c r="U603" s="207"/>
      <c r="V603" s="207"/>
      <c r="W603" s="207"/>
      <c r="X603" s="207"/>
      <c r="Y603" s="207"/>
      <c r="Z603" s="207"/>
      <c r="AA603" s="208"/>
      <c r="AB603" s="208"/>
      <c r="AC603" s="209"/>
      <c r="AD603" s="209"/>
      <c r="AE603" s="209"/>
      <c r="AF603" s="209"/>
      <c r="AG603" s="209"/>
      <c r="AH603" s="209"/>
      <c r="AI603" s="209"/>
      <c r="AJ603" s="209"/>
      <c r="AK603" s="207"/>
      <c r="AL603" s="207"/>
      <c r="AM603" s="207"/>
      <c r="AN603" s="207"/>
      <c r="AO603" s="207"/>
      <c r="AP603" s="207"/>
      <c r="AQ603" s="207"/>
      <c r="AR603" s="207"/>
      <c r="AS603" s="207"/>
      <c r="AT603" s="207"/>
      <c r="AU603" s="207"/>
      <c r="AV603" s="207"/>
      <c r="AW603" s="207"/>
      <c r="AX603" s="207"/>
      <c r="AY603" s="207"/>
      <c r="AZ603" s="207"/>
      <c r="BA603" s="207"/>
      <c r="BB603" s="207"/>
      <c r="BC603" s="207"/>
      <c r="BD603" s="207"/>
      <c r="BE603" s="207"/>
      <c r="BF603" s="207"/>
      <c r="BG603" s="207"/>
      <c r="BH603" s="207"/>
      <c r="BI603" s="207"/>
      <c r="BJ603" s="207"/>
      <c r="BK603" s="207"/>
      <c r="BL603" s="207"/>
      <c r="BM603" s="207"/>
      <c r="BN603" s="207"/>
      <c r="BO603" s="207"/>
      <c r="BP603" s="207"/>
      <c r="BQ603" s="207"/>
      <c r="BR603" s="207"/>
      <c r="BS603" s="207"/>
      <c r="BT603" s="207"/>
      <c r="BU603" s="211"/>
      <c r="BV603" s="207"/>
      <c r="BW603" s="207"/>
      <c r="BX603" s="207"/>
      <c r="BY603" s="207"/>
      <c r="BZ603" s="207"/>
      <c r="CA603" s="207"/>
      <c r="CB603" s="207"/>
      <c r="CC603" s="207"/>
      <c r="CD603" s="207"/>
      <c r="CE603" s="207"/>
      <c r="CF603" s="207"/>
      <c r="CG603" s="207"/>
      <c r="CH603" s="207"/>
      <c r="CI603" s="207"/>
      <c r="CJ603" s="207"/>
      <c r="CK603" s="207"/>
      <c r="CL603" s="207"/>
      <c r="CM603" s="207"/>
    </row>
    <row r="604" spans="1:91" ht="12" customHeight="1" x14ac:dyDescent="0.25">
      <c r="A604" s="206"/>
      <c r="B604" s="207"/>
      <c r="C604" s="207"/>
      <c r="D604" s="207"/>
      <c r="E604" s="207"/>
      <c r="F604" s="207"/>
      <c r="G604" s="207"/>
      <c r="H604" s="207"/>
      <c r="I604" s="207"/>
      <c r="J604" s="207"/>
      <c r="K604" s="207"/>
      <c r="L604" s="207"/>
      <c r="M604" s="207"/>
      <c r="N604" s="207"/>
      <c r="O604" s="207"/>
      <c r="P604" s="207"/>
      <c r="Q604" s="207"/>
      <c r="R604" s="207"/>
      <c r="S604" s="207"/>
      <c r="T604" s="207"/>
      <c r="U604" s="207"/>
      <c r="V604" s="207"/>
      <c r="W604" s="207"/>
      <c r="X604" s="207"/>
      <c r="Y604" s="207"/>
      <c r="Z604" s="207"/>
      <c r="AA604" s="208"/>
      <c r="AB604" s="208"/>
      <c r="AC604" s="209"/>
      <c r="AD604" s="209"/>
      <c r="AE604" s="209"/>
      <c r="AF604" s="209"/>
      <c r="AG604" s="209"/>
      <c r="AH604" s="209"/>
      <c r="AI604" s="209"/>
      <c r="AJ604" s="209"/>
      <c r="AK604" s="207"/>
      <c r="AL604" s="207"/>
      <c r="AM604" s="207"/>
      <c r="AN604" s="207"/>
      <c r="AO604" s="207"/>
      <c r="AP604" s="207"/>
      <c r="AQ604" s="207"/>
      <c r="AR604" s="207"/>
      <c r="AS604" s="207"/>
      <c r="AT604" s="207"/>
      <c r="AU604" s="207"/>
      <c r="AV604" s="207"/>
      <c r="AW604" s="207"/>
      <c r="AX604" s="207"/>
      <c r="AY604" s="207"/>
      <c r="AZ604" s="207"/>
      <c r="BA604" s="207"/>
      <c r="BB604" s="207"/>
      <c r="BC604" s="207"/>
      <c r="BD604" s="207"/>
      <c r="BE604" s="207"/>
      <c r="BF604" s="207"/>
      <c r="BG604" s="207"/>
      <c r="BH604" s="207"/>
      <c r="BI604" s="207"/>
      <c r="BJ604" s="207"/>
      <c r="BK604" s="207"/>
      <c r="BL604" s="207"/>
      <c r="BM604" s="207"/>
      <c r="BN604" s="207"/>
      <c r="BO604" s="207"/>
      <c r="BP604" s="207"/>
      <c r="BQ604" s="207"/>
      <c r="BR604" s="207"/>
      <c r="BS604" s="207"/>
      <c r="BT604" s="207"/>
      <c r="BU604" s="211"/>
      <c r="BV604" s="207"/>
      <c r="BW604" s="207"/>
      <c r="BX604" s="207"/>
      <c r="BY604" s="207"/>
      <c r="BZ604" s="207"/>
      <c r="CA604" s="207"/>
      <c r="CB604" s="207"/>
      <c r="CC604" s="207"/>
      <c r="CD604" s="207"/>
      <c r="CE604" s="207"/>
      <c r="CF604" s="207"/>
      <c r="CG604" s="207"/>
      <c r="CH604" s="207"/>
      <c r="CI604" s="207"/>
      <c r="CJ604" s="207"/>
      <c r="CK604" s="207"/>
      <c r="CL604" s="207"/>
      <c r="CM604" s="207"/>
    </row>
    <row r="605" spans="1:91" ht="12" customHeight="1" x14ac:dyDescent="0.25">
      <c r="A605" s="206"/>
      <c r="B605" s="207"/>
      <c r="C605" s="207"/>
      <c r="D605" s="207"/>
      <c r="E605" s="207"/>
      <c r="F605" s="207"/>
      <c r="G605" s="207"/>
      <c r="H605" s="207"/>
      <c r="I605" s="207"/>
      <c r="J605" s="207"/>
      <c r="K605" s="207"/>
      <c r="L605" s="207"/>
      <c r="M605" s="207"/>
      <c r="N605" s="207"/>
      <c r="O605" s="207"/>
      <c r="P605" s="207"/>
      <c r="Q605" s="207"/>
      <c r="R605" s="207"/>
      <c r="S605" s="207"/>
      <c r="T605" s="207"/>
      <c r="U605" s="207"/>
      <c r="V605" s="207"/>
      <c r="W605" s="207"/>
      <c r="X605" s="207"/>
      <c r="Y605" s="207"/>
      <c r="Z605" s="207"/>
      <c r="AA605" s="208"/>
      <c r="AB605" s="208"/>
      <c r="AC605" s="209"/>
      <c r="AD605" s="209"/>
      <c r="AE605" s="209"/>
      <c r="AF605" s="209"/>
      <c r="AG605" s="209"/>
      <c r="AH605" s="209"/>
      <c r="AI605" s="209"/>
      <c r="AJ605" s="209"/>
      <c r="AK605" s="207"/>
      <c r="AL605" s="207"/>
      <c r="AM605" s="207"/>
      <c r="AN605" s="207"/>
      <c r="AO605" s="207"/>
      <c r="AP605" s="207"/>
      <c r="AQ605" s="207"/>
      <c r="AR605" s="207"/>
      <c r="AS605" s="207"/>
      <c r="AT605" s="207"/>
      <c r="AU605" s="207"/>
      <c r="AV605" s="207"/>
      <c r="AW605" s="207"/>
      <c r="AX605" s="207"/>
      <c r="AY605" s="207"/>
      <c r="AZ605" s="207"/>
      <c r="BA605" s="207"/>
      <c r="BB605" s="207"/>
      <c r="BC605" s="207"/>
      <c r="BD605" s="207"/>
      <c r="BE605" s="207"/>
      <c r="BF605" s="207"/>
      <c r="BG605" s="207"/>
      <c r="BH605" s="207"/>
      <c r="BI605" s="207"/>
      <c r="BJ605" s="207"/>
      <c r="BK605" s="207"/>
      <c r="BL605" s="207"/>
      <c r="BM605" s="207"/>
      <c r="BN605" s="207"/>
      <c r="BO605" s="207"/>
      <c r="BP605" s="207"/>
      <c r="BQ605" s="207"/>
      <c r="BR605" s="207"/>
      <c r="BS605" s="207"/>
      <c r="BT605" s="207"/>
      <c r="BU605" s="211"/>
      <c r="BV605" s="207"/>
      <c r="BW605" s="207"/>
      <c r="BX605" s="207"/>
      <c r="BY605" s="207"/>
      <c r="BZ605" s="207"/>
      <c r="CA605" s="207"/>
      <c r="CB605" s="207"/>
      <c r="CC605" s="207"/>
      <c r="CD605" s="207"/>
      <c r="CE605" s="207"/>
      <c r="CF605" s="207"/>
      <c r="CG605" s="207"/>
      <c r="CH605" s="207"/>
      <c r="CI605" s="207"/>
      <c r="CJ605" s="207"/>
      <c r="CK605" s="207"/>
      <c r="CL605" s="207"/>
      <c r="CM605" s="207"/>
    </row>
    <row r="606" spans="1:91" ht="12" customHeight="1" x14ac:dyDescent="0.25">
      <c r="A606" s="206"/>
      <c r="B606" s="207"/>
      <c r="C606" s="207"/>
      <c r="D606" s="207"/>
      <c r="E606" s="207"/>
      <c r="F606" s="207"/>
      <c r="G606" s="207"/>
      <c r="H606" s="207"/>
      <c r="I606" s="207"/>
      <c r="J606" s="207"/>
      <c r="K606" s="207"/>
      <c r="L606" s="207"/>
      <c r="M606" s="207"/>
      <c r="N606" s="207"/>
      <c r="O606" s="207"/>
      <c r="P606" s="207"/>
      <c r="Q606" s="207"/>
      <c r="R606" s="207"/>
      <c r="S606" s="207"/>
      <c r="T606" s="207"/>
      <c r="U606" s="207"/>
      <c r="V606" s="207"/>
      <c r="W606" s="207"/>
      <c r="X606" s="207"/>
      <c r="Y606" s="207"/>
      <c r="Z606" s="207"/>
      <c r="AA606" s="208"/>
      <c r="AB606" s="208"/>
      <c r="AC606" s="209"/>
      <c r="AD606" s="209"/>
      <c r="AE606" s="209"/>
      <c r="AF606" s="209"/>
      <c r="AG606" s="209"/>
      <c r="AH606" s="209"/>
      <c r="AI606" s="209"/>
      <c r="AJ606" s="209"/>
      <c r="AK606" s="207"/>
      <c r="AL606" s="207"/>
      <c r="AM606" s="207"/>
      <c r="AN606" s="207"/>
      <c r="AO606" s="207"/>
      <c r="AP606" s="207"/>
      <c r="AQ606" s="207"/>
      <c r="AR606" s="207"/>
      <c r="AS606" s="207"/>
      <c r="AT606" s="207"/>
      <c r="AU606" s="207"/>
      <c r="AV606" s="207"/>
      <c r="AW606" s="207"/>
      <c r="AX606" s="207"/>
      <c r="AY606" s="207"/>
      <c r="AZ606" s="207"/>
      <c r="BA606" s="207"/>
      <c r="BB606" s="207"/>
      <c r="BC606" s="207"/>
      <c r="BD606" s="207"/>
      <c r="BE606" s="207"/>
      <c r="BF606" s="207"/>
      <c r="BG606" s="207"/>
      <c r="BH606" s="207"/>
      <c r="BI606" s="207"/>
      <c r="BJ606" s="207"/>
      <c r="BK606" s="207"/>
      <c r="BL606" s="207"/>
      <c r="BM606" s="207"/>
      <c r="BN606" s="207"/>
      <c r="BO606" s="207"/>
      <c r="BP606" s="207"/>
      <c r="BQ606" s="207"/>
      <c r="BR606" s="207"/>
      <c r="BS606" s="207"/>
      <c r="BT606" s="207"/>
      <c r="BU606" s="211"/>
      <c r="BV606" s="207"/>
      <c r="BW606" s="207"/>
      <c r="BX606" s="207"/>
      <c r="BY606" s="207"/>
      <c r="BZ606" s="207"/>
      <c r="CA606" s="207"/>
      <c r="CB606" s="207"/>
      <c r="CC606" s="207"/>
      <c r="CD606" s="207"/>
      <c r="CE606" s="207"/>
      <c r="CF606" s="207"/>
      <c r="CG606" s="207"/>
      <c r="CH606" s="207"/>
      <c r="CI606" s="207"/>
      <c r="CJ606" s="207"/>
      <c r="CK606" s="207"/>
      <c r="CL606" s="207"/>
      <c r="CM606" s="207"/>
    </row>
    <row r="607" spans="1:91" ht="12" customHeight="1" x14ac:dyDescent="0.25">
      <c r="A607" s="206"/>
      <c r="B607" s="207"/>
      <c r="C607" s="207"/>
      <c r="D607" s="207"/>
      <c r="E607" s="207"/>
      <c r="F607" s="207"/>
      <c r="G607" s="207"/>
      <c r="H607" s="207"/>
      <c r="I607" s="207"/>
      <c r="J607" s="207"/>
      <c r="K607" s="207"/>
      <c r="L607" s="207"/>
      <c r="M607" s="207"/>
      <c r="N607" s="207"/>
      <c r="O607" s="207"/>
      <c r="P607" s="207"/>
      <c r="Q607" s="207"/>
      <c r="R607" s="207"/>
      <c r="S607" s="207"/>
      <c r="T607" s="207"/>
      <c r="U607" s="207"/>
      <c r="V607" s="207"/>
      <c r="W607" s="207"/>
      <c r="X607" s="207"/>
      <c r="Y607" s="207"/>
      <c r="Z607" s="207"/>
      <c r="AA607" s="208"/>
      <c r="AB607" s="208"/>
      <c r="AC607" s="209"/>
      <c r="AD607" s="209"/>
      <c r="AE607" s="209"/>
      <c r="AF607" s="209"/>
      <c r="AG607" s="209"/>
      <c r="AH607" s="209"/>
      <c r="AI607" s="209"/>
      <c r="AJ607" s="209"/>
      <c r="AK607" s="207"/>
      <c r="AL607" s="207"/>
      <c r="AM607" s="207"/>
      <c r="AN607" s="207"/>
      <c r="AO607" s="207"/>
      <c r="AP607" s="207"/>
      <c r="AQ607" s="207"/>
      <c r="AR607" s="207"/>
      <c r="AS607" s="207"/>
      <c r="AT607" s="207"/>
      <c r="AU607" s="207"/>
      <c r="AV607" s="207"/>
      <c r="AW607" s="207"/>
      <c r="AX607" s="207"/>
      <c r="AY607" s="207"/>
      <c r="AZ607" s="207"/>
      <c r="BA607" s="207"/>
      <c r="BB607" s="207"/>
      <c r="BC607" s="207"/>
      <c r="BD607" s="207"/>
      <c r="BE607" s="207"/>
      <c r="BF607" s="207"/>
      <c r="BG607" s="207"/>
      <c r="BH607" s="207"/>
      <c r="BI607" s="207"/>
      <c r="BJ607" s="207"/>
      <c r="BK607" s="207"/>
      <c r="BL607" s="207"/>
      <c r="BM607" s="207"/>
      <c r="BN607" s="207"/>
      <c r="BO607" s="207"/>
      <c r="BP607" s="207"/>
      <c r="BQ607" s="207"/>
      <c r="BR607" s="207"/>
      <c r="BS607" s="207"/>
      <c r="BT607" s="207"/>
      <c r="BU607" s="211"/>
      <c r="BV607" s="207"/>
      <c r="BW607" s="207"/>
      <c r="BX607" s="207"/>
      <c r="BY607" s="207"/>
      <c r="BZ607" s="207"/>
      <c r="CA607" s="207"/>
      <c r="CB607" s="207"/>
      <c r="CC607" s="207"/>
      <c r="CD607" s="207"/>
      <c r="CE607" s="207"/>
      <c r="CF607" s="207"/>
      <c r="CG607" s="207"/>
      <c r="CH607" s="207"/>
      <c r="CI607" s="207"/>
      <c r="CJ607" s="207"/>
      <c r="CK607" s="207"/>
      <c r="CL607" s="207"/>
      <c r="CM607" s="207"/>
    </row>
    <row r="608" spans="1:91" ht="12" customHeight="1" x14ac:dyDescent="0.25">
      <c r="A608" s="206"/>
      <c r="B608" s="207"/>
      <c r="C608" s="207"/>
      <c r="D608" s="207"/>
      <c r="E608" s="207"/>
      <c r="F608" s="207"/>
      <c r="G608" s="207"/>
      <c r="H608" s="207"/>
      <c r="I608" s="207"/>
      <c r="J608" s="207"/>
      <c r="K608" s="207"/>
      <c r="L608" s="207"/>
      <c r="M608" s="207"/>
      <c r="N608" s="207"/>
      <c r="O608" s="207"/>
      <c r="P608" s="207"/>
      <c r="Q608" s="207"/>
      <c r="R608" s="207"/>
      <c r="S608" s="207"/>
      <c r="T608" s="207"/>
      <c r="U608" s="207"/>
      <c r="V608" s="207"/>
      <c r="W608" s="207"/>
      <c r="X608" s="207"/>
      <c r="Y608" s="207"/>
      <c r="Z608" s="207"/>
      <c r="AA608" s="208"/>
      <c r="AB608" s="208"/>
      <c r="AC608" s="209"/>
      <c r="AD608" s="209"/>
      <c r="AE608" s="209"/>
      <c r="AF608" s="209"/>
      <c r="AG608" s="209"/>
      <c r="AH608" s="209"/>
      <c r="AI608" s="209"/>
      <c r="AJ608" s="209"/>
      <c r="AK608" s="207"/>
      <c r="AL608" s="207"/>
      <c r="AM608" s="207"/>
      <c r="AN608" s="207"/>
      <c r="AO608" s="207"/>
      <c r="AP608" s="207"/>
      <c r="AQ608" s="207"/>
      <c r="AR608" s="207"/>
      <c r="AS608" s="207"/>
      <c r="AT608" s="207"/>
      <c r="AU608" s="207"/>
      <c r="AV608" s="207"/>
      <c r="AW608" s="207"/>
      <c r="AX608" s="207"/>
      <c r="AY608" s="207"/>
      <c r="AZ608" s="207"/>
      <c r="BA608" s="207"/>
      <c r="BB608" s="207"/>
      <c r="BC608" s="207"/>
      <c r="BD608" s="207"/>
      <c r="BE608" s="207"/>
      <c r="BF608" s="207"/>
      <c r="BG608" s="207"/>
      <c r="BH608" s="207"/>
      <c r="BI608" s="207"/>
      <c r="BJ608" s="207"/>
      <c r="BK608" s="207"/>
      <c r="BL608" s="207"/>
      <c r="BM608" s="207"/>
      <c r="BN608" s="207"/>
      <c r="BO608" s="207"/>
      <c r="BP608" s="207"/>
      <c r="BQ608" s="207"/>
      <c r="BR608" s="207"/>
      <c r="BS608" s="207"/>
      <c r="BT608" s="207"/>
      <c r="BU608" s="211"/>
      <c r="BV608" s="207"/>
      <c r="BW608" s="207"/>
      <c r="BX608" s="207"/>
      <c r="BY608" s="207"/>
      <c r="BZ608" s="207"/>
      <c r="CA608" s="207"/>
      <c r="CB608" s="207"/>
      <c r="CC608" s="207"/>
      <c r="CD608" s="207"/>
      <c r="CE608" s="207"/>
      <c r="CF608" s="207"/>
      <c r="CG608" s="207"/>
      <c r="CH608" s="207"/>
      <c r="CI608" s="207"/>
      <c r="CJ608" s="207"/>
      <c r="CK608" s="207"/>
      <c r="CL608" s="207"/>
      <c r="CM608" s="207"/>
    </row>
    <row r="609" spans="1:91" ht="12" customHeight="1" x14ac:dyDescent="0.25">
      <c r="A609" s="206"/>
      <c r="B609" s="207"/>
      <c r="C609" s="207"/>
      <c r="D609" s="207"/>
      <c r="E609" s="207"/>
      <c r="F609" s="207"/>
      <c r="G609" s="207"/>
      <c r="H609" s="207"/>
      <c r="I609" s="207"/>
      <c r="J609" s="207"/>
      <c r="K609" s="207"/>
      <c r="L609" s="207"/>
      <c r="M609" s="207"/>
      <c r="N609" s="207"/>
      <c r="O609" s="207"/>
      <c r="P609" s="207"/>
      <c r="Q609" s="207"/>
      <c r="R609" s="207"/>
      <c r="S609" s="207"/>
      <c r="T609" s="207"/>
      <c r="U609" s="207"/>
      <c r="V609" s="207"/>
      <c r="W609" s="207"/>
      <c r="X609" s="207"/>
      <c r="Y609" s="207"/>
      <c r="Z609" s="207"/>
      <c r="AA609" s="208"/>
      <c r="AB609" s="208"/>
      <c r="AC609" s="209"/>
      <c r="AD609" s="209"/>
      <c r="AE609" s="209"/>
      <c r="AF609" s="209"/>
      <c r="AG609" s="209"/>
      <c r="AH609" s="209"/>
      <c r="AI609" s="209"/>
      <c r="AJ609" s="209"/>
      <c r="AK609" s="207"/>
      <c r="AL609" s="207"/>
      <c r="AM609" s="207"/>
      <c r="AN609" s="207"/>
      <c r="AO609" s="207"/>
      <c r="AP609" s="207"/>
      <c r="AQ609" s="207"/>
      <c r="AR609" s="207"/>
      <c r="AS609" s="207"/>
      <c r="AT609" s="207"/>
      <c r="AU609" s="207"/>
      <c r="AV609" s="207"/>
      <c r="AW609" s="207"/>
      <c r="AX609" s="207"/>
      <c r="AY609" s="207"/>
      <c r="AZ609" s="207"/>
      <c r="BA609" s="207"/>
      <c r="BB609" s="207"/>
      <c r="BC609" s="207"/>
      <c r="BD609" s="207"/>
      <c r="BE609" s="207"/>
      <c r="BF609" s="207"/>
      <c r="BG609" s="207"/>
      <c r="BH609" s="207"/>
      <c r="BI609" s="207"/>
      <c r="BJ609" s="207"/>
      <c r="BK609" s="207"/>
      <c r="BL609" s="207"/>
      <c r="BM609" s="207"/>
      <c r="BN609" s="207"/>
      <c r="BO609" s="207"/>
      <c r="BP609" s="207"/>
      <c r="BQ609" s="207"/>
      <c r="BR609" s="207"/>
      <c r="BS609" s="207"/>
      <c r="BT609" s="207"/>
      <c r="BU609" s="211"/>
      <c r="BV609" s="207"/>
      <c r="BW609" s="207"/>
      <c r="BX609" s="207"/>
      <c r="BY609" s="207"/>
      <c r="BZ609" s="207"/>
      <c r="CA609" s="207"/>
      <c r="CB609" s="207"/>
      <c r="CC609" s="207"/>
      <c r="CD609" s="207"/>
      <c r="CE609" s="207"/>
      <c r="CF609" s="207"/>
      <c r="CG609" s="207"/>
      <c r="CH609" s="207"/>
      <c r="CI609" s="207"/>
      <c r="CJ609" s="207"/>
      <c r="CK609" s="207"/>
      <c r="CL609" s="207"/>
      <c r="CM609" s="207"/>
    </row>
    <row r="610" spans="1:91" ht="12" customHeight="1" x14ac:dyDescent="0.25">
      <c r="A610" s="206"/>
      <c r="B610" s="207"/>
      <c r="C610" s="207"/>
      <c r="D610" s="207"/>
      <c r="E610" s="207"/>
      <c r="F610" s="207"/>
      <c r="G610" s="207"/>
      <c r="H610" s="207"/>
      <c r="I610" s="207"/>
      <c r="J610" s="207"/>
      <c r="K610" s="207"/>
      <c r="L610" s="207"/>
      <c r="M610" s="207"/>
      <c r="N610" s="207"/>
      <c r="O610" s="207"/>
      <c r="P610" s="207"/>
      <c r="Q610" s="207"/>
      <c r="R610" s="207"/>
      <c r="S610" s="207"/>
      <c r="T610" s="207"/>
      <c r="U610" s="207"/>
      <c r="V610" s="207"/>
      <c r="W610" s="207"/>
      <c r="X610" s="207"/>
      <c r="Y610" s="207"/>
      <c r="Z610" s="207"/>
      <c r="AA610" s="208"/>
      <c r="AB610" s="208"/>
      <c r="AC610" s="209"/>
      <c r="AD610" s="209"/>
      <c r="AE610" s="209"/>
      <c r="AF610" s="209"/>
      <c r="AG610" s="209"/>
      <c r="AH610" s="209"/>
      <c r="AI610" s="209"/>
      <c r="AJ610" s="209"/>
      <c r="AK610" s="207"/>
      <c r="AL610" s="207"/>
      <c r="AM610" s="207"/>
      <c r="AN610" s="207"/>
      <c r="AO610" s="207"/>
      <c r="AP610" s="207"/>
      <c r="AQ610" s="207"/>
      <c r="AR610" s="207"/>
      <c r="AS610" s="207"/>
      <c r="AT610" s="207"/>
      <c r="AU610" s="207"/>
      <c r="AV610" s="207"/>
      <c r="AW610" s="207"/>
      <c r="AX610" s="207"/>
      <c r="AY610" s="207"/>
      <c r="AZ610" s="207"/>
      <c r="BA610" s="207"/>
      <c r="BB610" s="207"/>
      <c r="BC610" s="207"/>
      <c r="BD610" s="207"/>
      <c r="BE610" s="207"/>
      <c r="BF610" s="207"/>
      <c r="BG610" s="207"/>
      <c r="BH610" s="207"/>
      <c r="BI610" s="207"/>
      <c r="BJ610" s="207"/>
      <c r="BK610" s="207"/>
      <c r="BL610" s="207"/>
      <c r="BM610" s="207"/>
      <c r="BN610" s="207"/>
      <c r="BO610" s="207"/>
      <c r="BP610" s="207"/>
      <c r="BQ610" s="207"/>
      <c r="BR610" s="207"/>
      <c r="BS610" s="207"/>
      <c r="BT610" s="207"/>
      <c r="BU610" s="211"/>
      <c r="BV610" s="207"/>
      <c r="BW610" s="207"/>
      <c r="BX610" s="207"/>
      <c r="BY610" s="207"/>
      <c r="BZ610" s="207"/>
      <c r="CA610" s="207"/>
      <c r="CB610" s="207"/>
      <c r="CC610" s="207"/>
      <c r="CD610" s="207"/>
      <c r="CE610" s="207"/>
      <c r="CF610" s="207"/>
      <c r="CG610" s="207"/>
      <c r="CH610" s="207"/>
      <c r="CI610" s="207"/>
      <c r="CJ610" s="207"/>
      <c r="CK610" s="207"/>
      <c r="CL610" s="207"/>
      <c r="CM610" s="207"/>
    </row>
    <row r="611" spans="1:91" ht="12" customHeight="1" x14ac:dyDescent="0.25">
      <c r="A611" s="206"/>
      <c r="B611" s="207"/>
      <c r="C611" s="207"/>
      <c r="D611" s="207"/>
      <c r="E611" s="207"/>
      <c r="F611" s="207"/>
      <c r="G611" s="207"/>
      <c r="H611" s="207"/>
      <c r="I611" s="207"/>
      <c r="J611" s="207"/>
      <c r="K611" s="207"/>
      <c r="L611" s="207"/>
      <c r="M611" s="207"/>
      <c r="N611" s="207"/>
      <c r="O611" s="207"/>
      <c r="P611" s="207"/>
      <c r="Q611" s="207"/>
      <c r="R611" s="207"/>
      <c r="S611" s="207"/>
      <c r="T611" s="207"/>
      <c r="U611" s="207"/>
      <c r="V611" s="207"/>
      <c r="W611" s="207"/>
      <c r="X611" s="207"/>
      <c r="Y611" s="207"/>
      <c r="Z611" s="207"/>
      <c r="AA611" s="208"/>
      <c r="AB611" s="208"/>
      <c r="AC611" s="209"/>
      <c r="AD611" s="209"/>
      <c r="AE611" s="209"/>
      <c r="AF611" s="209"/>
      <c r="AG611" s="209"/>
      <c r="AH611" s="209"/>
      <c r="AI611" s="209"/>
      <c r="AJ611" s="209"/>
      <c r="AK611" s="207"/>
      <c r="AL611" s="207"/>
      <c r="AM611" s="207"/>
      <c r="AN611" s="207"/>
      <c r="AO611" s="207"/>
      <c r="AP611" s="207"/>
      <c r="AQ611" s="207"/>
      <c r="AR611" s="207"/>
      <c r="AS611" s="207"/>
      <c r="AT611" s="207"/>
      <c r="AU611" s="207"/>
      <c r="AV611" s="207"/>
      <c r="AW611" s="207"/>
      <c r="AX611" s="207"/>
      <c r="AY611" s="207"/>
      <c r="AZ611" s="207"/>
      <c r="BA611" s="207"/>
      <c r="BB611" s="207"/>
      <c r="BC611" s="207"/>
      <c r="BD611" s="207"/>
      <c r="BE611" s="207"/>
      <c r="BF611" s="207"/>
      <c r="BG611" s="207"/>
      <c r="BH611" s="207"/>
      <c r="BI611" s="207"/>
      <c r="BJ611" s="207"/>
      <c r="BK611" s="207"/>
      <c r="BL611" s="207"/>
      <c r="BM611" s="207"/>
      <c r="BN611" s="207"/>
      <c r="BO611" s="207"/>
      <c r="BP611" s="207"/>
      <c r="BQ611" s="207"/>
      <c r="BR611" s="207"/>
      <c r="BS611" s="207"/>
      <c r="BT611" s="207"/>
      <c r="BU611" s="211"/>
      <c r="BV611" s="207"/>
      <c r="BW611" s="207"/>
      <c r="BX611" s="207"/>
      <c r="BY611" s="207"/>
      <c r="BZ611" s="207"/>
      <c r="CA611" s="207"/>
      <c r="CB611" s="207"/>
      <c r="CC611" s="207"/>
      <c r="CD611" s="207"/>
      <c r="CE611" s="207"/>
      <c r="CF611" s="207"/>
      <c r="CG611" s="207"/>
      <c r="CH611" s="207"/>
      <c r="CI611" s="207"/>
      <c r="CJ611" s="207"/>
      <c r="CK611" s="207"/>
      <c r="CL611" s="207"/>
      <c r="CM611" s="207"/>
    </row>
    <row r="612" spans="1:91" ht="12" customHeight="1" x14ac:dyDescent="0.25">
      <c r="A612" s="206"/>
      <c r="B612" s="207"/>
      <c r="C612" s="207"/>
      <c r="D612" s="207"/>
      <c r="E612" s="207"/>
      <c r="F612" s="207"/>
      <c r="G612" s="207"/>
      <c r="H612" s="207"/>
      <c r="I612" s="207"/>
      <c r="J612" s="207"/>
      <c r="K612" s="207"/>
      <c r="L612" s="207"/>
      <c r="M612" s="207"/>
      <c r="N612" s="207"/>
      <c r="O612" s="207"/>
      <c r="P612" s="207"/>
      <c r="Q612" s="207"/>
      <c r="R612" s="207"/>
      <c r="S612" s="207"/>
      <c r="T612" s="207"/>
      <c r="U612" s="207"/>
      <c r="V612" s="207"/>
      <c r="W612" s="207"/>
      <c r="X612" s="207"/>
      <c r="Y612" s="207"/>
      <c r="Z612" s="207"/>
      <c r="AA612" s="208"/>
      <c r="AB612" s="208"/>
      <c r="AC612" s="209"/>
      <c r="AD612" s="209"/>
      <c r="AE612" s="209"/>
      <c r="AF612" s="209"/>
      <c r="AG612" s="209"/>
      <c r="AH612" s="209"/>
      <c r="AI612" s="209"/>
      <c r="AJ612" s="209"/>
      <c r="AK612" s="207"/>
      <c r="AL612" s="207"/>
      <c r="AM612" s="207"/>
      <c r="AN612" s="207"/>
      <c r="AO612" s="207"/>
      <c r="AP612" s="207"/>
      <c r="AQ612" s="207"/>
      <c r="AR612" s="207"/>
      <c r="AS612" s="207"/>
      <c r="AT612" s="207"/>
      <c r="AU612" s="207"/>
      <c r="AV612" s="207"/>
      <c r="AW612" s="207"/>
      <c r="AX612" s="207"/>
      <c r="AY612" s="207"/>
      <c r="AZ612" s="207"/>
      <c r="BA612" s="207"/>
      <c r="BB612" s="207"/>
      <c r="BC612" s="207"/>
      <c r="BD612" s="207"/>
      <c r="BE612" s="207"/>
      <c r="BF612" s="207"/>
      <c r="BG612" s="207"/>
      <c r="BH612" s="207"/>
      <c r="BI612" s="207"/>
      <c r="BJ612" s="207"/>
      <c r="BK612" s="207"/>
      <c r="BL612" s="207"/>
      <c r="BM612" s="207"/>
      <c r="BN612" s="207"/>
      <c r="BO612" s="207"/>
      <c r="BP612" s="207"/>
      <c r="BQ612" s="207"/>
      <c r="BR612" s="207"/>
      <c r="BS612" s="207"/>
      <c r="BT612" s="207"/>
      <c r="BU612" s="211"/>
      <c r="BV612" s="207"/>
      <c r="BW612" s="207"/>
      <c r="BX612" s="207"/>
      <c r="BY612" s="207"/>
      <c r="BZ612" s="207"/>
      <c r="CA612" s="207"/>
      <c r="CB612" s="207"/>
      <c r="CC612" s="207"/>
      <c r="CD612" s="207"/>
      <c r="CE612" s="207"/>
      <c r="CF612" s="207"/>
      <c r="CG612" s="207"/>
      <c r="CH612" s="207"/>
      <c r="CI612" s="207"/>
      <c r="CJ612" s="207"/>
      <c r="CK612" s="207"/>
      <c r="CL612" s="207"/>
      <c r="CM612" s="207"/>
    </row>
    <row r="613" spans="1:91" ht="12" customHeight="1" x14ac:dyDescent="0.25">
      <c r="A613" s="206"/>
      <c r="B613" s="207"/>
      <c r="C613" s="207"/>
      <c r="D613" s="207"/>
      <c r="E613" s="207"/>
      <c r="F613" s="207"/>
      <c r="G613" s="207"/>
      <c r="H613" s="207"/>
      <c r="I613" s="207"/>
      <c r="J613" s="207"/>
      <c r="K613" s="207"/>
      <c r="L613" s="207"/>
      <c r="M613" s="207"/>
      <c r="N613" s="207"/>
      <c r="O613" s="207"/>
      <c r="P613" s="207"/>
      <c r="Q613" s="207"/>
      <c r="R613" s="207"/>
      <c r="S613" s="207"/>
      <c r="T613" s="207"/>
      <c r="U613" s="207"/>
      <c r="V613" s="207"/>
      <c r="W613" s="207"/>
      <c r="X613" s="207"/>
      <c r="Y613" s="207"/>
      <c r="Z613" s="207"/>
      <c r="AA613" s="208"/>
      <c r="AB613" s="208"/>
      <c r="AC613" s="209"/>
      <c r="AD613" s="209"/>
      <c r="AE613" s="209"/>
      <c r="AF613" s="209"/>
      <c r="AG613" s="209"/>
      <c r="AH613" s="209"/>
      <c r="AI613" s="209"/>
      <c r="AJ613" s="209"/>
      <c r="AK613" s="207"/>
      <c r="AL613" s="207"/>
      <c r="AM613" s="207"/>
      <c r="AN613" s="207"/>
      <c r="AO613" s="207"/>
      <c r="AP613" s="207"/>
      <c r="AQ613" s="207"/>
      <c r="AR613" s="207"/>
      <c r="AS613" s="207"/>
      <c r="AT613" s="207"/>
      <c r="AU613" s="207"/>
      <c r="AV613" s="207"/>
      <c r="AW613" s="207"/>
      <c r="AX613" s="207"/>
      <c r="AY613" s="207"/>
      <c r="AZ613" s="207"/>
      <c r="BA613" s="207"/>
      <c r="BB613" s="207"/>
      <c r="BC613" s="207"/>
      <c r="BD613" s="207"/>
      <c r="BE613" s="207"/>
      <c r="BF613" s="207"/>
      <c r="BG613" s="207"/>
      <c r="BH613" s="207"/>
      <c r="BI613" s="207"/>
      <c r="BJ613" s="207"/>
      <c r="BK613" s="207"/>
      <c r="BL613" s="207"/>
      <c r="BM613" s="207"/>
      <c r="BN613" s="207"/>
      <c r="BO613" s="207"/>
      <c r="BP613" s="207"/>
      <c r="BQ613" s="207"/>
      <c r="BR613" s="207"/>
      <c r="BS613" s="207"/>
      <c r="BT613" s="207"/>
      <c r="BU613" s="211"/>
      <c r="BV613" s="207"/>
      <c r="BW613" s="207"/>
      <c r="BX613" s="207"/>
      <c r="BY613" s="207"/>
      <c r="BZ613" s="207"/>
      <c r="CA613" s="207"/>
      <c r="CB613" s="207"/>
      <c r="CC613" s="207"/>
      <c r="CD613" s="207"/>
      <c r="CE613" s="207"/>
      <c r="CF613" s="207"/>
      <c r="CG613" s="207"/>
      <c r="CH613" s="207"/>
      <c r="CI613" s="207"/>
      <c r="CJ613" s="207"/>
      <c r="CK613" s="207"/>
      <c r="CL613" s="207"/>
      <c r="CM613" s="207"/>
    </row>
    <row r="614" spans="1:91" ht="12" customHeight="1" x14ac:dyDescent="0.25">
      <c r="A614" s="206"/>
      <c r="B614" s="207"/>
      <c r="C614" s="207"/>
      <c r="D614" s="207"/>
      <c r="E614" s="207"/>
      <c r="F614" s="207"/>
      <c r="G614" s="207"/>
      <c r="H614" s="207"/>
      <c r="I614" s="207"/>
      <c r="J614" s="207"/>
      <c r="K614" s="207"/>
      <c r="L614" s="207"/>
      <c r="M614" s="207"/>
      <c r="N614" s="207"/>
      <c r="O614" s="207"/>
      <c r="P614" s="207"/>
      <c r="Q614" s="207"/>
      <c r="R614" s="207"/>
      <c r="S614" s="207"/>
      <c r="T614" s="207"/>
      <c r="U614" s="207"/>
      <c r="V614" s="207"/>
      <c r="W614" s="207"/>
      <c r="X614" s="207"/>
      <c r="Y614" s="207"/>
      <c r="Z614" s="207"/>
      <c r="AA614" s="208"/>
      <c r="AB614" s="208"/>
      <c r="AC614" s="209"/>
      <c r="AD614" s="209"/>
      <c r="AE614" s="209"/>
      <c r="AF614" s="209"/>
      <c r="AG614" s="209"/>
      <c r="AH614" s="209"/>
      <c r="AI614" s="209"/>
      <c r="AJ614" s="209"/>
      <c r="AK614" s="207"/>
      <c r="AL614" s="207"/>
      <c r="AM614" s="207"/>
      <c r="AN614" s="207"/>
      <c r="AO614" s="207"/>
      <c r="AP614" s="207"/>
      <c r="AQ614" s="207"/>
      <c r="AR614" s="207"/>
      <c r="AS614" s="207"/>
      <c r="AT614" s="207"/>
      <c r="AU614" s="207"/>
      <c r="AV614" s="207"/>
      <c r="AW614" s="207"/>
      <c r="AX614" s="207"/>
      <c r="AY614" s="207"/>
      <c r="AZ614" s="207"/>
      <c r="BA614" s="207"/>
      <c r="BB614" s="207"/>
      <c r="BC614" s="207"/>
      <c r="BD614" s="207"/>
      <c r="BE614" s="207"/>
      <c r="BF614" s="207"/>
      <c r="BG614" s="207"/>
      <c r="BH614" s="207"/>
      <c r="BI614" s="207"/>
      <c r="BJ614" s="207"/>
      <c r="BK614" s="207"/>
      <c r="BL614" s="207"/>
      <c r="BM614" s="207"/>
      <c r="BN614" s="207"/>
      <c r="BO614" s="207"/>
      <c r="BP614" s="207"/>
      <c r="BQ614" s="207"/>
      <c r="BR614" s="207"/>
      <c r="BS614" s="207"/>
      <c r="BT614" s="207"/>
      <c r="BU614" s="211"/>
      <c r="BV614" s="207"/>
      <c r="BW614" s="207"/>
      <c r="BX614" s="207"/>
      <c r="BY614" s="207"/>
      <c r="BZ614" s="207"/>
      <c r="CA614" s="207"/>
      <c r="CB614" s="207"/>
      <c r="CC614" s="207"/>
      <c r="CD614" s="207"/>
      <c r="CE614" s="207"/>
      <c r="CF614" s="207"/>
      <c r="CG614" s="207"/>
      <c r="CH614" s="207"/>
      <c r="CI614" s="207"/>
      <c r="CJ614" s="207"/>
      <c r="CK614" s="207"/>
      <c r="CL614" s="207"/>
      <c r="CM614" s="207"/>
    </row>
    <row r="615" spans="1:91" ht="12" customHeight="1" x14ac:dyDescent="0.25">
      <c r="A615" s="206"/>
      <c r="B615" s="207"/>
      <c r="C615" s="207"/>
      <c r="D615" s="207"/>
      <c r="E615" s="207"/>
      <c r="F615" s="207"/>
      <c r="G615" s="207"/>
      <c r="H615" s="207"/>
      <c r="I615" s="207"/>
      <c r="J615" s="207"/>
      <c r="K615" s="207"/>
      <c r="L615" s="207"/>
      <c r="M615" s="207"/>
      <c r="N615" s="207"/>
      <c r="O615" s="207"/>
      <c r="P615" s="207"/>
      <c r="Q615" s="207"/>
      <c r="R615" s="207"/>
      <c r="S615" s="207"/>
      <c r="T615" s="207"/>
      <c r="U615" s="207"/>
      <c r="V615" s="207"/>
      <c r="W615" s="207"/>
      <c r="X615" s="207"/>
      <c r="Y615" s="207"/>
      <c r="Z615" s="207"/>
      <c r="AA615" s="208"/>
      <c r="AB615" s="208"/>
      <c r="AC615" s="209"/>
      <c r="AD615" s="209"/>
      <c r="AE615" s="209"/>
      <c r="AF615" s="209"/>
      <c r="AG615" s="209"/>
      <c r="AH615" s="209"/>
      <c r="AI615" s="209"/>
      <c r="AJ615" s="209"/>
      <c r="AK615" s="207"/>
      <c r="AL615" s="207"/>
      <c r="AM615" s="207"/>
      <c r="AN615" s="207"/>
      <c r="AO615" s="207"/>
      <c r="AP615" s="207"/>
      <c r="AQ615" s="207"/>
      <c r="AR615" s="207"/>
      <c r="AS615" s="207"/>
      <c r="AT615" s="207"/>
      <c r="AU615" s="207"/>
      <c r="AV615" s="207"/>
      <c r="AW615" s="207"/>
      <c r="AX615" s="207"/>
      <c r="AY615" s="207"/>
      <c r="AZ615" s="207"/>
      <c r="BA615" s="207"/>
      <c r="BB615" s="207"/>
      <c r="BC615" s="207"/>
      <c r="BD615" s="207"/>
      <c r="BE615" s="207"/>
      <c r="BF615" s="207"/>
      <c r="BG615" s="207"/>
      <c r="BH615" s="207"/>
      <c r="BI615" s="207"/>
      <c r="BJ615" s="207"/>
      <c r="BK615" s="207"/>
      <c r="BL615" s="207"/>
      <c r="BM615" s="207"/>
      <c r="BN615" s="207"/>
      <c r="BO615" s="207"/>
      <c r="BP615" s="207"/>
      <c r="BQ615" s="207"/>
      <c r="BR615" s="207"/>
      <c r="BS615" s="207"/>
      <c r="BT615" s="207"/>
      <c r="BU615" s="211"/>
      <c r="BV615" s="207"/>
      <c r="BW615" s="207"/>
      <c r="BX615" s="207"/>
      <c r="BY615" s="207"/>
      <c r="BZ615" s="207"/>
      <c r="CA615" s="207"/>
      <c r="CB615" s="207"/>
      <c r="CC615" s="207"/>
      <c r="CD615" s="207"/>
      <c r="CE615" s="207"/>
      <c r="CF615" s="207"/>
      <c r="CG615" s="207"/>
      <c r="CH615" s="207"/>
      <c r="CI615" s="207"/>
      <c r="CJ615" s="207"/>
      <c r="CK615" s="207"/>
      <c r="CL615" s="207"/>
      <c r="CM615" s="207"/>
    </row>
    <row r="616" spans="1:91" ht="12" customHeight="1" x14ac:dyDescent="0.25">
      <c r="A616" s="206"/>
      <c r="B616" s="207"/>
      <c r="C616" s="207"/>
      <c r="D616" s="207"/>
      <c r="E616" s="207"/>
      <c r="F616" s="207"/>
      <c r="G616" s="207"/>
      <c r="H616" s="207"/>
      <c r="I616" s="207"/>
      <c r="J616" s="207"/>
      <c r="K616" s="207"/>
      <c r="L616" s="207"/>
      <c r="M616" s="207"/>
      <c r="N616" s="207"/>
      <c r="O616" s="207"/>
      <c r="P616" s="207"/>
      <c r="Q616" s="207"/>
      <c r="R616" s="207"/>
      <c r="S616" s="207"/>
      <c r="T616" s="207"/>
      <c r="U616" s="207"/>
      <c r="V616" s="207"/>
      <c r="W616" s="207"/>
      <c r="X616" s="207"/>
      <c r="Y616" s="207"/>
      <c r="Z616" s="207"/>
      <c r="AA616" s="208"/>
      <c r="AB616" s="208"/>
      <c r="AC616" s="209"/>
      <c r="AD616" s="209"/>
      <c r="AE616" s="209"/>
      <c r="AF616" s="209"/>
      <c r="AG616" s="209"/>
      <c r="AH616" s="209"/>
      <c r="AI616" s="209"/>
      <c r="AJ616" s="209"/>
      <c r="AK616" s="207"/>
      <c r="AL616" s="207"/>
      <c r="AM616" s="207"/>
      <c r="AN616" s="207"/>
      <c r="AO616" s="207"/>
      <c r="AP616" s="207"/>
      <c r="AQ616" s="207"/>
      <c r="AR616" s="207"/>
      <c r="AS616" s="207"/>
      <c r="AT616" s="207"/>
      <c r="AU616" s="207"/>
      <c r="AV616" s="207"/>
      <c r="AW616" s="207"/>
      <c r="AX616" s="207"/>
      <c r="AY616" s="207"/>
      <c r="AZ616" s="207"/>
      <c r="BA616" s="207"/>
      <c r="BB616" s="207"/>
      <c r="BC616" s="207"/>
      <c r="BD616" s="207"/>
      <c r="BE616" s="207"/>
      <c r="BF616" s="207"/>
      <c r="BG616" s="207"/>
      <c r="BH616" s="207"/>
      <c r="BI616" s="207"/>
      <c r="BJ616" s="207"/>
      <c r="BK616" s="207"/>
      <c r="BL616" s="207"/>
      <c r="BM616" s="207"/>
      <c r="BN616" s="207"/>
      <c r="BO616" s="207"/>
      <c r="BP616" s="207"/>
      <c r="BQ616" s="207"/>
      <c r="BR616" s="207"/>
      <c r="BS616" s="207"/>
      <c r="BT616" s="207"/>
      <c r="BU616" s="211"/>
      <c r="BV616" s="207"/>
      <c r="BW616" s="207"/>
      <c r="BX616" s="207"/>
      <c r="BY616" s="207"/>
      <c r="BZ616" s="207"/>
      <c r="CA616" s="207"/>
      <c r="CB616" s="207"/>
      <c r="CC616" s="207"/>
      <c r="CD616" s="207"/>
      <c r="CE616" s="207"/>
      <c r="CF616" s="207"/>
      <c r="CG616" s="207"/>
      <c r="CH616" s="207"/>
      <c r="CI616" s="207"/>
      <c r="CJ616" s="207"/>
      <c r="CK616" s="207"/>
      <c r="CL616" s="207"/>
      <c r="CM616" s="207"/>
    </row>
    <row r="617" spans="1:91" ht="12" customHeight="1" x14ac:dyDescent="0.25">
      <c r="A617" s="206"/>
      <c r="B617" s="207"/>
      <c r="C617" s="207"/>
      <c r="D617" s="207"/>
      <c r="E617" s="207"/>
      <c r="F617" s="207"/>
      <c r="G617" s="207"/>
      <c r="H617" s="207"/>
      <c r="I617" s="207"/>
      <c r="J617" s="207"/>
      <c r="K617" s="207"/>
      <c r="L617" s="207"/>
      <c r="M617" s="207"/>
      <c r="N617" s="207"/>
      <c r="O617" s="207"/>
      <c r="P617" s="207"/>
      <c r="Q617" s="207"/>
      <c r="R617" s="207"/>
      <c r="S617" s="207"/>
      <c r="T617" s="207"/>
      <c r="U617" s="207"/>
      <c r="V617" s="207"/>
      <c r="W617" s="207"/>
      <c r="X617" s="207"/>
      <c r="Y617" s="207"/>
      <c r="Z617" s="207"/>
      <c r="AA617" s="208"/>
      <c r="AB617" s="208"/>
      <c r="AC617" s="209"/>
      <c r="AD617" s="209"/>
      <c r="AE617" s="209"/>
      <c r="AF617" s="209"/>
      <c r="AG617" s="209"/>
      <c r="AH617" s="209"/>
      <c r="AI617" s="209"/>
      <c r="AJ617" s="209"/>
      <c r="AK617" s="207"/>
      <c r="AL617" s="207"/>
      <c r="AM617" s="207"/>
      <c r="AN617" s="207"/>
      <c r="AO617" s="207"/>
      <c r="AP617" s="207"/>
      <c r="AQ617" s="207"/>
      <c r="AR617" s="207"/>
      <c r="AS617" s="207"/>
      <c r="AT617" s="207"/>
      <c r="AU617" s="207"/>
      <c r="AV617" s="207"/>
      <c r="AW617" s="207"/>
      <c r="AX617" s="207"/>
      <c r="AY617" s="207"/>
      <c r="AZ617" s="207"/>
      <c r="BA617" s="207"/>
      <c r="BB617" s="207"/>
      <c r="BC617" s="207"/>
      <c r="BD617" s="207"/>
      <c r="BE617" s="207"/>
      <c r="BF617" s="207"/>
      <c r="BG617" s="207"/>
      <c r="BH617" s="207"/>
      <c r="BI617" s="207"/>
      <c r="BJ617" s="207"/>
      <c r="BK617" s="207"/>
      <c r="BL617" s="207"/>
      <c r="BM617" s="207"/>
      <c r="BN617" s="207"/>
      <c r="BO617" s="207"/>
      <c r="BP617" s="207"/>
      <c r="BQ617" s="207"/>
      <c r="BR617" s="207"/>
      <c r="BS617" s="207"/>
      <c r="BT617" s="207"/>
      <c r="BU617" s="211"/>
      <c r="BV617" s="207"/>
      <c r="BW617" s="207"/>
      <c r="BX617" s="207"/>
      <c r="BY617" s="207"/>
      <c r="BZ617" s="207"/>
      <c r="CA617" s="207"/>
      <c r="CB617" s="207"/>
      <c r="CC617" s="207"/>
      <c r="CD617" s="207"/>
      <c r="CE617" s="207"/>
      <c r="CF617" s="207"/>
      <c r="CG617" s="207"/>
      <c r="CH617" s="207"/>
      <c r="CI617" s="207"/>
      <c r="CJ617" s="207"/>
      <c r="CK617" s="207"/>
      <c r="CL617" s="207"/>
      <c r="CM617" s="207"/>
    </row>
    <row r="618" spans="1:91" ht="12" customHeight="1" x14ac:dyDescent="0.25">
      <c r="A618" s="206"/>
      <c r="B618" s="207"/>
      <c r="C618" s="207"/>
      <c r="D618" s="207"/>
      <c r="E618" s="207"/>
      <c r="F618" s="207"/>
      <c r="G618" s="207"/>
      <c r="H618" s="207"/>
      <c r="I618" s="207"/>
      <c r="J618" s="207"/>
      <c r="K618" s="207"/>
      <c r="L618" s="207"/>
      <c r="M618" s="207"/>
      <c r="N618" s="207"/>
      <c r="O618" s="207"/>
      <c r="P618" s="207"/>
      <c r="Q618" s="207"/>
      <c r="R618" s="207"/>
      <c r="S618" s="207"/>
      <c r="T618" s="207"/>
      <c r="U618" s="207"/>
      <c r="V618" s="207"/>
      <c r="W618" s="207"/>
      <c r="X618" s="207"/>
      <c r="Y618" s="207"/>
      <c r="Z618" s="207"/>
      <c r="AA618" s="208"/>
      <c r="AB618" s="208"/>
      <c r="AC618" s="209"/>
      <c r="AD618" s="209"/>
      <c r="AE618" s="209"/>
      <c r="AF618" s="209"/>
      <c r="AG618" s="209"/>
      <c r="AH618" s="209"/>
      <c r="AI618" s="209"/>
      <c r="AJ618" s="209"/>
      <c r="AK618" s="207"/>
      <c r="AL618" s="207"/>
      <c r="AM618" s="207"/>
      <c r="AN618" s="207"/>
      <c r="AO618" s="207"/>
      <c r="AP618" s="207"/>
      <c r="AQ618" s="207"/>
      <c r="AR618" s="207"/>
      <c r="AS618" s="207"/>
      <c r="AT618" s="207"/>
      <c r="AU618" s="207"/>
      <c r="AV618" s="207"/>
      <c r="AW618" s="207"/>
      <c r="AX618" s="207"/>
      <c r="AY618" s="207"/>
      <c r="AZ618" s="207"/>
      <c r="BA618" s="207"/>
      <c r="BB618" s="207"/>
      <c r="BC618" s="207"/>
      <c r="BD618" s="207"/>
      <c r="BE618" s="207"/>
      <c r="BF618" s="207"/>
      <c r="BG618" s="207"/>
      <c r="BH618" s="207"/>
      <c r="BI618" s="207"/>
      <c r="BJ618" s="207"/>
      <c r="BK618" s="207"/>
      <c r="BL618" s="207"/>
      <c r="BM618" s="207"/>
      <c r="BN618" s="207"/>
      <c r="BO618" s="207"/>
      <c r="BP618" s="207"/>
      <c r="BQ618" s="207"/>
      <c r="BR618" s="207"/>
      <c r="BS618" s="207"/>
      <c r="BT618" s="207"/>
      <c r="BU618" s="211"/>
      <c r="BV618" s="207"/>
      <c r="BW618" s="207"/>
      <c r="BX618" s="207"/>
      <c r="BY618" s="207"/>
      <c r="BZ618" s="207"/>
      <c r="CA618" s="207"/>
      <c r="CB618" s="207"/>
      <c r="CC618" s="207"/>
      <c r="CD618" s="207"/>
      <c r="CE618" s="207"/>
      <c r="CF618" s="207"/>
      <c r="CG618" s="207"/>
      <c r="CH618" s="207"/>
      <c r="CI618" s="207"/>
      <c r="CJ618" s="207"/>
      <c r="CK618" s="207"/>
      <c r="CL618" s="207"/>
      <c r="CM618" s="207"/>
    </row>
    <row r="619" spans="1:91" ht="12" customHeight="1" x14ac:dyDescent="0.25">
      <c r="A619" s="206"/>
      <c r="B619" s="207"/>
      <c r="C619" s="207"/>
      <c r="D619" s="207"/>
      <c r="E619" s="207"/>
      <c r="F619" s="207"/>
      <c r="G619" s="207"/>
      <c r="H619" s="207"/>
      <c r="I619" s="207"/>
      <c r="J619" s="207"/>
      <c r="K619" s="207"/>
      <c r="L619" s="207"/>
      <c r="M619" s="207"/>
      <c r="N619" s="207"/>
      <c r="O619" s="207"/>
      <c r="P619" s="207"/>
      <c r="Q619" s="207"/>
      <c r="R619" s="207"/>
      <c r="S619" s="207"/>
      <c r="T619" s="207"/>
      <c r="U619" s="207"/>
      <c r="V619" s="207"/>
      <c r="W619" s="207"/>
      <c r="X619" s="207"/>
      <c r="Y619" s="207"/>
      <c r="Z619" s="207"/>
      <c r="AA619" s="208"/>
      <c r="AB619" s="208"/>
      <c r="AC619" s="209"/>
      <c r="AD619" s="209"/>
      <c r="AE619" s="209"/>
      <c r="AF619" s="209"/>
      <c r="AG619" s="209"/>
      <c r="AH619" s="209"/>
      <c r="AI619" s="209"/>
      <c r="AJ619" s="209"/>
      <c r="AK619" s="207"/>
      <c r="AL619" s="207"/>
      <c r="AM619" s="207"/>
      <c r="AN619" s="207"/>
      <c r="AO619" s="207"/>
      <c r="AP619" s="207"/>
      <c r="AQ619" s="207"/>
      <c r="AR619" s="207"/>
      <c r="AS619" s="207"/>
      <c r="AT619" s="207"/>
      <c r="AU619" s="207"/>
      <c r="AV619" s="207"/>
      <c r="AW619" s="207"/>
      <c r="AX619" s="207"/>
      <c r="AY619" s="207"/>
      <c r="AZ619" s="207"/>
      <c r="BA619" s="207"/>
      <c r="BB619" s="207"/>
      <c r="BC619" s="207"/>
      <c r="BD619" s="207"/>
      <c r="BE619" s="207"/>
      <c r="BF619" s="207"/>
      <c r="BG619" s="207"/>
      <c r="BH619" s="207"/>
      <c r="BI619" s="207"/>
      <c r="BJ619" s="207"/>
      <c r="BK619" s="207"/>
      <c r="BL619" s="207"/>
      <c r="BM619" s="207"/>
      <c r="BN619" s="207"/>
      <c r="BO619" s="207"/>
      <c r="BP619" s="207"/>
      <c r="BQ619" s="207"/>
      <c r="BR619" s="207"/>
      <c r="BS619" s="207"/>
      <c r="BT619" s="207"/>
      <c r="BU619" s="211"/>
      <c r="BV619" s="207"/>
      <c r="BW619" s="207"/>
      <c r="BX619" s="207"/>
      <c r="BY619" s="207"/>
      <c r="BZ619" s="207"/>
      <c r="CA619" s="207"/>
      <c r="CB619" s="207"/>
      <c r="CC619" s="207"/>
      <c r="CD619" s="207"/>
      <c r="CE619" s="207"/>
      <c r="CF619" s="207"/>
      <c r="CG619" s="207"/>
      <c r="CH619" s="207"/>
      <c r="CI619" s="207"/>
      <c r="CJ619" s="207"/>
      <c r="CK619" s="207"/>
      <c r="CL619" s="207"/>
      <c r="CM619" s="207"/>
    </row>
    <row r="620" spans="1:91" ht="12" customHeight="1" x14ac:dyDescent="0.25">
      <c r="A620" s="206"/>
      <c r="B620" s="207"/>
      <c r="C620" s="207"/>
      <c r="D620" s="207"/>
      <c r="E620" s="207"/>
      <c r="F620" s="207"/>
      <c r="G620" s="207"/>
      <c r="H620" s="207"/>
      <c r="I620" s="207"/>
      <c r="J620" s="207"/>
      <c r="K620" s="207"/>
      <c r="L620" s="207"/>
      <c r="M620" s="207"/>
      <c r="N620" s="207"/>
      <c r="O620" s="207"/>
      <c r="P620" s="207"/>
      <c r="Q620" s="207"/>
      <c r="R620" s="207"/>
      <c r="S620" s="207"/>
      <c r="T620" s="207"/>
      <c r="U620" s="207"/>
      <c r="V620" s="207"/>
      <c r="W620" s="207"/>
      <c r="X620" s="207"/>
      <c r="Y620" s="207"/>
      <c r="Z620" s="207"/>
      <c r="AA620" s="208"/>
      <c r="AB620" s="208"/>
      <c r="AC620" s="209"/>
      <c r="AD620" s="209"/>
      <c r="AE620" s="209"/>
      <c r="AF620" s="209"/>
      <c r="AG620" s="209"/>
      <c r="AH620" s="209"/>
      <c r="AI620" s="209"/>
      <c r="AJ620" s="209"/>
      <c r="AK620" s="207"/>
      <c r="AL620" s="207"/>
      <c r="AM620" s="207"/>
      <c r="AN620" s="207"/>
      <c r="AO620" s="207"/>
      <c r="AP620" s="207"/>
      <c r="AQ620" s="207"/>
      <c r="AR620" s="207"/>
      <c r="AS620" s="207"/>
      <c r="AT620" s="207"/>
      <c r="AU620" s="207"/>
      <c r="AV620" s="207"/>
      <c r="AW620" s="207"/>
      <c r="AX620" s="207"/>
      <c r="AY620" s="207"/>
      <c r="AZ620" s="207"/>
      <c r="BA620" s="207"/>
      <c r="BB620" s="207"/>
      <c r="BC620" s="207"/>
      <c r="BD620" s="207"/>
      <c r="BE620" s="207"/>
      <c r="BF620" s="207"/>
      <c r="BG620" s="207"/>
      <c r="BH620" s="207"/>
      <c r="BI620" s="207"/>
      <c r="BJ620" s="207"/>
      <c r="BK620" s="207"/>
      <c r="BL620" s="207"/>
      <c r="BM620" s="207"/>
      <c r="BN620" s="207"/>
      <c r="BO620" s="207"/>
      <c r="BP620" s="207"/>
      <c r="BQ620" s="207"/>
      <c r="BR620" s="207"/>
      <c r="BS620" s="207"/>
      <c r="BT620" s="207"/>
      <c r="BU620" s="211"/>
      <c r="BV620" s="207"/>
      <c r="BW620" s="207"/>
      <c r="BX620" s="207"/>
      <c r="BY620" s="207"/>
      <c r="BZ620" s="207"/>
      <c r="CA620" s="207"/>
      <c r="CB620" s="207"/>
      <c r="CC620" s="207"/>
      <c r="CD620" s="207"/>
      <c r="CE620" s="207"/>
      <c r="CF620" s="207"/>
      <c r="CG620" s="207"/>
      <c r="CH620" s="207"/>
      <c r="CI620" s="207"/>
      <c r="CJ620" s="207"/>
      <c r="CK620" s="207"/>
      <c r="CL620" s="207"/>
      <c r="CM620" s="207"/>
    </row>
    <row r="621" spans="1:91" ht="12" customHeight="1" x14ac:dyDescent="0.25">
      <c r="A621" s="206"/>
      <c r="B621" s="207"/>
      <c r="C621" s="207"/>
      <c r="D621" s="207"/>
      <c r="E621" s="207"/>
      <c r="F621" s="207"/>
      <c r="G621" s="207"/>
      <c r="H621" s="207"/>
      <c r="I621" s="207"/>
      <c r="J621" s="207"/>
      <c r="K621" s="207"/>
      <c r="L621" s="207"/>
      <c r="M621" s="207"/>
      <c r="N621" s="207"/>
      <c r="O621" s="207"/>
      <c r="P621" s="207"/>
      <c r="Q621" s="207"/>
      <c r="R621" s="207"/>
      <c r="S621" s="207"/>
      <c r="T621" s="207"/>
      <c r="U621" s="207"/>
      <c r="V621" s="207"/>
      <c r="W621" s="207"/>
      <c r="X621" s="207"/>
      <c r="Y621" s="207"/>
      <c r="Z621" s="207"/>
      <c r="AA621" s="208"/>
      <c r="AB621" s="208"/>
      <c r="AC621" s="209"/>
      <c r="AD621" s="209"/>
      <c r="AE621" s="209"/>
      <c r="AF621" s="209"/>
      <c r="AG621" s="209"/>
      <c r="AH621" s="209"/>
      <c r="AI621" s="209"/>
      <c r="AJ621" s="209"/>
      <c r="AK621" s="207"/>
      <c r="AL621" s="207"/>
      <c r="AM621" s="207"/>
      <c r="AN621" s="207"/>
      <c r="AO621" s="207"/>
      <c r="AP621" s="207"/>
      <c r="AQ621" s="207"/>
      <c r="AR621" s="207"/>
      <c r="AS621" s="207"/>
      <c r="AT621" s="207"/>
      <c r="AU621" s="207"/>
      <c r="AV621" s="207"/>
      <c r="AW621" s="207"/>
      <c r="AX621" s="207"/>
      <c r="AY621" s="207"/>
      <c r="AZ621" s="207"/>
      <c r="BA621" s="207"/>
      <c r="BB621" s="207"/>
      <c r="BC621" s="207"/>
      <c r="BD621" s="207"/>
      <c r="BE621" s="207"/>
      <c r="BF621" s="207"/>
      <c r="BG621" s="207"/>
      <c r="BH621" s="207"/>
      <c r="BI621" s="207"/>
      <c r="BJ621" s="207"/>
      <c r="BK621" s="207"/>
      <c r="BL621" s="207"/>
      <c r="BM621" s="207"/>
      <c r="BN621" s="207"/>
      <c r="BO621" s="207"/>
      <c r="BP621" s="207"/>
      <c r="BQ621" s="207"/>
      <c r="BR621" s="207"/>
      <c r="BS621" s="207"/>
      <c r="BT621" s="207"/>
      <c r="BU621" s="211"/>
      <c r="BV621" s="207"/>
      <c r="BW621" s="207"/>
      <c r="BX621" s="207"/>
      <c r="BY621" s="207"/>
      <c r="BZ621" s="207"/>
      <c r="CA621" s="207"/>
      <c r="CB621" s="207"/>
      <c r="CC621" s="207"/>
      <c r="CD621" s="207"/>
      <c r="CE621" s="207"/>
      <c r="CF621" s="207"/>
      <c r="CG621" s="207"/>
      <c r="CH621" s="207"/>
      <c r="CI621" s="207"/>
      <c r="CJ621" s="207"/>
      <c r="CK621" s="207"/>
      <c r="CL621" s="207"/>
      <c r="CM621" s="207"/>
    </row>
    <row r="622" spans="1:91" ht="12" customHeight="1" x14ac:dyDescent="0.25">
      <c r="A622" s="206"/>
      <c r="B622" s="207"/>
      <c r="C622" s="207"/>
      <c r="D622" s="207"/>
      <c r="E622" s="207"/>
      <c r="F622" s="207"/>
      <c r="G622" s="207"/>
      <c r="H622" s="207"/>
      <c r="I622" s="207"/>
      <c r="J622" s="207"/>
      <c r="K622" s="207"/>
      <c r="L622" s="207"/>
      <c r="M622" s="207"/>
      <c r="N622" s="207"/>
      <c r="O622" s="207"/>
      <c r="P622" s="207"/>
      <c r="Q622" s="207"/>
      <c r="R622" s="207"/>
      <c r="S622" s="207"/>
      <c r="T622" s="207"/>
      <c r="U622" s="207"/>
      <c r="V622" s="207"/>
      <c r="W622" s="207"/>
      <c r="X622" s="207"/>
      <c r="Y622" s="207"/>
      <c r="Z622" s="207"/>
      <c r="AA622" s="208"/>
      <c r="AB622" s="208"/>
      <c r="AC622" s="209"/>
      <c r="AD622" s="209"/>
      <c r="AE622" s="209"/>
      <c r="AF622" s="209"/>
      <c r="AG622" s="209"/>
      <c r="AH622" s="209"/>
      <c r="AI622" s="209"/>
      <c r="AJ622" s="209"/>
      <c r="AK622" s="207"/>
      <c r="AL622" s="207"/>
      <c r="AM622" s="207"/>
      <c r="AN622" s="207"/>
      <c r="AO622" s="207"/>
      <c r="AP622" s="207"/>
      <c r="AQ622" s="207"/>
      <c r="AR622" s="207"/>
      <c r="AS622" s="207"/>
      <c r="AT622" s="207"/>
      <c r="AU622" s="207"/>
      <c r="AV622" s="207"/>
      <c r="AW622" s="207"/>
      <c r="AX622" s="207"/>
      <c r="AY622" s="207"/>
      <c r="AZ622" s="207"/>
      <c r="BA622" s="207"/>
      <c r="BB622" s="207"/>
      <c r="BC622" s="207"/>
      <c r="BD622" s="207"/>
      <c r="BE622" s="207"/>
      <c r="BF622" s="207"/>
      <c r="BG622" s="207"/>
      <c r="BH622" s="207"/>
      <c r="BI622" s="207"/>
      <c r="BJ622" s="207"/>
      <c r="BK622" s="207"/>
      <c r="BL622" s="207"/>
      <c r="BM622" s="207"/>
      <c r="BN622" s="207"/>
      <c r="BO622" s="207"/>
      <c r="BP622" s="207"/>
      <c r="BQ622" s="207"/>
      <c r="BR622" s="207"/>
      <c r="BS622" s="207"/>
      <c r="BT622" s="207"/>
      <c r="BU622" s="211"/>
      <c r="BV622" s="207"/>
      <c r="BW622" s="207"/>
      <c r="BX622" s="207"/>
      <c r="BY622" s="207"/>
      <c r="BZ622" s="207"/>
      <c r="CA622" s="207"/>
      <c r="CB622" s="207"/>
      <c r="CC622" s="207"/>
      <c r="CD622" s="207"/>
      <c r="CE622" s="207"/>
      <c r="CF622" s="207"/>
      <c r="CG622" s="207"/>
      <c r="CH622" s="207"/>
      <c r="CI622" s="207"/>
      <c r="CJ622" s="207"/>
      <c r="CK622" s="207"/>
      <c r="CL622" s="207"/>
      <c r="CM622" s="207"/>
    </row>
    <row r="623" spans="1:91" ht="12" customHeight="1" x14ac:dyDescent="0.25">
      <c r="A623" s="206"/>
      <c r="B623" s="207"/>
      <c r="C623" s="207"/>
      <c r="D623" s="207"/>
      <c r="E623" s="207"/>
      <c r="F623" s="207"/>
      <c r="G623" s="207"/>
      <c r="H623" s="207"/>
      <c r="I623" s="207"/>
      <c r="J623" s="207"/>
      <c r="K623" s="207"/>
      <c r="L623" s="207"/>
      <c r="M623" s="207"/>
      <c r="N623" s="207"/>
      <c r="O623" s="207"/>
      <c r="P623" s="207"/>
      <c r="Q623" s="207"/>
      <c r="R623" s="207"/>
      <c r="S623" s="207"/>
      <c r="T623" s="207"/>
      <c r="U623" s="207"/>
      <c r="V623" s="207"/>
      <c r="W623" s="207"/>
      <c r="X623" s="207"/>
      <c r="Y623" s="207"/>
      <c r="Z623" s="207"/>
      <c r="AA623" s="208"/>
      <c r="AB623" s="208"/>
      <c r="AC623" s="209"/>
      <c r="AD623" s="209"/>
      <c r="AE623" s="209"/>
      <c r="AF623" s="209"/>
      <c r="AG623" s="209"/>
      <c r="AH623" s="209"/>
      <c r="AI623" s="209"/>
      <c r="AJ623" s="209"/>
      <c r="AK623" s="207"/>
      <c r="AL623" s="207"/>
      <c r="AM623" s="207"/>
      <c r="AN623" s="207"/>
      <c r="AO623" s="207"/>
      <c r="AP623" s="207"/>
      <c r="AQ623" s="207"/>
      <c r="AR623" s="207"/>
      <c r="AS623" s="207"/>
      <c r="AT623" s="207"/>
      <c r="AU623" s="207"/>
      <c r="AV623" s="207"/>
      <c r="AW623" s="207"/>
      <c r="AX623" s="207"/>
      <c r="AY623" s="207"/>
      <c r="AZ623" s="207"/>
      <c r="BA623" s="207"/>
      <c r="BB623" s="207"/>
      <c r="BC623" s="207"/>
      <c r="BD623" s="207"/>
      <c r="BE623" s="207"/>
      <c r="BF623" s="207"/>
      <c r="BG623" s="207"/>
      <c r="BH623" s="207"/>
      <c r="BI623" s="207"/>
      <c r="BJ623" s="207"/>
      <c r="BK623" s="207"/>
      <c r="BL623" s="207"/>
      <c r="BM623" s="207"/>
      <c r="BN623" s="207"/>
      <c r="BO623" s="207"/>
      <c r="BP623" s="207"/>
      <c r="BQ623" s="207"/>
      <c r="BR623" s="207"/>
      <c r="BS623" s="207"/>
      <c r="BT623" s="207"/>
      <c r="BU623" s="211"/>
      <c r="BV623" s="207"/>
      <c r="BW623" s="207"/>
      <c r="BX623" s="207"/>
      <c r="BY623" s="207"/>
      <c r="BZ623" s="207"/>
      <c r="CA623" s="207"/>
      <c r="CB623" s="207"/>
      <c r="CC623" s="207"/>
      <c r="CD623" s="207"/>
      <c r="CE623" s="207"/>
      <c r="CF623" s="207"/>
      <c r="CG623" s="207"/>
      <c r="CH623" s="207"/>
      <c r="CI623" s="207"/>
      <c r="CJ623" s="207"/>
      <c r="CK623" s="207"/>
      <c r="CL623" s="207"/>
      <c r="CM623" s="207"/>
    </row>
    <row r="624" spans="1:91" ht="12" customHeight="1" x14ac:dyDescent="0.25">
      <c r="A624" s="206"/>
      <c r="B624" s="207"/>
      <c r="C624" s="207"/>
      <c r="D624" s="207"/>
      <c r="E624" s="207"/>
      <c r="F624" s="207"/>
      <c r="G624" s="207"/>
      <c r="H624" s="207"/>
      <c r="I624" s="207"/>
      <c r="J624" s="207"/>
      <c r="K624" s="207"/>
      <c r="L624" s="207"/>
      <c r="M624" s="207"/>
      <c r="N624" s="207"/>
      <c r="O624" s="207"/>
      <c r="P624" s="207"/>
      <c r="Q624" s="207"/>
      <c r="R624" s="207"/>
      <c r="S624" s="207"/>
      <c r="T624" s="207"/>
      <c r="U624" s="207"/>
      <c r="V624" s="207"/>
      <c r="W624" s="207"/>
      <c r="X624" s="207"/>
      <c r="Y624" s="207"/>
      <c r="Z624" s="207"/>
      <c r="AA624" s="208"/>
      <c r="AB624" s="208"/>
      <c r="AC624" s="209"/>
      <c r="AD624" s="209"/>
      <c r="AE624" s="209"/>
      <c r="AF624" s="209"/>
      <c r="AG624" s="209"/>
      <c r="AH624" s="209"/>
      <c r="AI624" s="209"/>
      <c r="AJ624" s="209"/>
      <c r="AK624" s="207"/>
      <c r="AL624" s="207"/>
      <c r="AM624" s="207"/>
      <c r="AN624" s="207"/>
      <c r="AO624" s="207"/>
      <c r="AP624" s="207"/>
      <c r="AQ624" s="207"/>
      <c r="AR624" s="207"/>
      <c r="AS624" s="207"/>
      <c r="AT624" s="207"/>
      <c r="AU624" s="207"/>
      <c r="AV624" s="207"/>
      <c r="AW624" s="207"/>
      <c r="AX624" s="207"/>
      <c r="AY624" s="207"/>
      <c r="AZ624" s="207"/>
      <c r="BA624" s="207"/>
      <c r="BB624" s="207"/>
      <c r="BC624" s="207"/>
      <c r="BD624" s="207"/>
      <c r="BE624" s="207"/>
      <c r="BF624" s="207"/>
      <c r="BG624" s="207"/>
      <c r="BH624" s="207"/>
      <c r="BI624" s="207"/>
      <c r="BJ624" s="207"/>
      <c r="BK624" s="207"/>
      <c r="BL624" s="207"/>
      <c r="BM624" s="207"/>
      <c r="BN624" s="207"/>
      <c r="BO624" s="207"/>
      <c r="BP624" s="207"/>
      <c r="BQ624" s="207"/>
      <c r="BR624" s="207"/>
      <c r="BS624" s="207"/>
      <c r="BT624" s="207"/>
      <c r="BU624" s="211"/>
      <c r="BV624" s="207"/>
      <c r="BW624" s="207"/>
      <c r="BX624" s="207"/>
      <c r="BY624" s="207"/>
      <c r="BZ624" s="207"/>
      <c r="CA624" s="207"/>
      <c r="CB624" s="207"/>
      <c r="CC624" s="207"/>
      <c r="CD624" s="207"/>
      <c r="CE624" s="207"/>
      <c r="CF624" s="207"/>
      <c r="CG624" s="207"/>
      <c r="CH624" s="207"/>
      <c r="CI624" s="207"/>
      <c r="CJ624" s="207"/>
      <c r="CK624" s="207"/>
      <c r="CL624" s="207"/>
      <c r="CM624" s="207"/>
    </row>
    <row r="625" spans="1:91" ht="12" customHeight="1" x14ac:dyDescent="0.25">
      <c r="A625" s="206"/>
      <c r="B625" s="207"/>
      <c r="C625" s="207"/>
      <c r="D625" s="207"/>
      <c r="E625" s="207"/>
      <c r="F625" s="207"/>
      <c r="G625" s="207"/>
      <c r="H625" s="207"/>
      <c r="I625" s="207"/>
      <c r="J625" s="207"/>
      <c r="K625" s="207"/>
      <c r="L625" s="207"/>
      <c r="M625" s="207"/>
      <c r="N625" s="207"/>
      <c r="O625" s="207"/>
      <c r="P625" s="207"/>
      <c r="Q625" s="207"/>
      <c r="R625" s="207"/>
      <c r="S625" s="207"/>
      <c r="T625" s="207"/>
      <c r="U625" s="207"/>
      <c r="V625" s="207"/>
      <c r="W625" s="207"/>
      <c r="X625" s="207"/>
      <c r="Y625" s="207"/>
      <c r="Z625" s="207"/>
      <c r="AA625" s="208"/>
      <c r="AB625" s="208"/>
      <c r="AC625" s="209"/>
      <c r="AD625" s="209"/>
      <c r="AE625" s="209"/>
      <c r="AF625" s="209"/>
      <c r="AG625" s="209"/>
      <c r="AH625" s="209"/>
      <c r="AI625" s="209"/>
      <c r="AJ625" s="209"/>
      <c r="AK625" s="207"/>
      <c r="AL625" s="207"/>
      <c r="AM625" s="207"/>
      <c r="AN625" s="207"/>
      <c r="AO625" s="207"/>
      <c r="AP625" s="207"/>
      <c r="AQ625" s="207"/>
      <c r="AR625" s="207"/>
      <c r="AS625" s="207"/>
      <c r="AT625" s="207"/>
      <c r="AU625" s="207"/>
      <c r="AV625" s="207"/>
      <c r="AW625" s="207"/>
      <c r="AX625" s="207"/>
      <c r="AY625" s="207"/>
      <c r="AZ625" s="207"/>
      <c r="BA625" s="207"/>
      <c r="BB625" s="207"/>
      <c r="BC625" s="207"/>
      <c r="BD625" s="207"/>
      <c r="BE625" s="207"/>
      <c r="BF625" s="207"/>
      <c r="BG625" s="207"/>
      <c r="BH625" s="207"/>
      <c r="BI625" s="207"/>
      <c r="BJ625" s="207"/>
      <c r="BK625" s="207"/>
      <c r="BL625" s="207"/>
      <c r="BM625" s="207"/>
      <c r="BN625" s="207"/>
      <c r="BO625" s="207"/>
      <c r="BP625" s="207"/>
      <c r="BQ625" s="207"/>
      <c r="BR625" s="207"/>
      <c r="BS625" s="207"/>
      <c r="BT625" s="207"/>
      <c r="BU625" s="211"/>
      <c r="BV625" s="207"/>
      <c r="BW625" s="207"/>
      <c r="BX625" s="207"/>
      <c r="BY625" s="207"/>
      <c r="BZ625" s="207"/>
      <c r="CA625" s="207"/>
      <c r="CB625" s="207"/>
      <c r="CC625" s="207"/>
      <c r="CD625" s="207"/>
      <c r="CE625" s="207"/>
      <c r="CF625" s="207"/>
      <c r="CG625" s="207"/>
      <c r="CH625" s="207"/>
      <c r="CI625" s="207"/>
      <c r="CJ625" s="207"/>
      <c r="CK625" s="207"/>
      <c r="CL625" s="207"/>
      <c r="CM625" s="207"/>
    </row>
    <row r="626" spans="1:91" ht="12" customHeight="1" x14ac:dyDescent="0.25">
      <c r="A626" s="206"/>
      <c r="B626" s="207"/>
      <c r="C626" s="207"/>
      <c r="D626" s="207"/>
      <c r="E626" s="207"/>
      <c r="F626" s="207"/>
      <c r="G626" s="207"/>
      <c r="H626" s="207"/>
      <c r="I626" s="207"/>
      <c r="J626" s="207"/>
      <c r="K626" s="207"/>
      <c r="L626" s="207"/>
      <c r="M626" s="207"/>
      <c r="N626" s="207"/>
      <c r="O626" s="207"/>
      <c r="P626" s="207"/>
      <c r="Q626" s="207"/>
      <c r="R626" s="207"/>
      <c r="S626" s="207"/>
      <c r="T626" s="207"/>
      <c r="U626" s="207"/>
      <c r="V626" s="207"/>
      <c r="W626" s="207"/>
      <c r="X626" s="207"/>
      <c r="Y626" s="207"/>
      <c r="Z626" s="207"/>
      <c r="AA626" s="208"/>
      <c r="AB626" s="208"/>
      <c r="AC626" s="209"/>
      <c r="AD626" s="209"/>
      <c r="AE626" s="209"/>
      <c r="AF626" s="209"/>
      <c r="AG626" s="209"/>
      <c r="AH626" s="209"/>
      <c r="AI626" s="209"/>
      <c r="AJ626" s="209"/>
      <c r="AK626" s="207"/>
      <c r="AL626" s="207"/>
      <c r="AM626" s="207"/>
      <c r="AN626" s="207"/>
      <c r="AO626" s="207"/>
      <c r="AP626" s="207"/>
      <c r="AQ626" s="207"/>
      <c r="AR626" s="207"/>
      <c r="AS626" s="207"/>
      <c r="AT626" s="207"/>
      <c r="AU626" s="207"/>
      <c r="AV626" s="207"/>
      <c r="AW626" s="207"/>
      <c r="AX626" s="207"/>
      <c r="AY626" s="207"/>
      <c r="AZ626" s="207"/>
      <c r="BA626" s="207"/>
      <c r="BB626" s="207"/>
      <c r="BC626" s="207"/>
      <c r="BD626" s="207"/>
      <c r="BE626" s="207"/>
      <c r="BF626" s="207"/>
      <c r="BG626" s="207"/>
      <c r="BH626" s="207"/>
      <c r="BI626" s="207"/>
      <c r="BJ626" s="207"/>
      <c r="BK626" s="207"/>
      <c r="BL626" s="207"/>
      <c r="BM626" s="207"/>
      <c r="BN626" s="207"/>
      <c r="BO626" s="207"/>
      <c r="BP626" s="207"/>
      <c r="BQ626" s="207"/>
      <c r="BR626" s="207"/>
      <c r="BS626" s="207"/>
      <c r="BT626" s="207"/>
      <c r="BU626" s="211"/>
      <c r="BV626" s="207"/>
      <c r="BW626" s="207"/>
      <c r="BX626" s="207"/>
      <c r="BY626" s="207"/>
      <c r="BZ626" s="207"/>
      <c r="CA626" s="207"/>
      <c r="CB626" s="207"/>
      <c r="CC626" s="207"/>
      <c r="CD626" s="207"/>
      <c r="CE626" s="207"/>
      <c r="CF626" s="207"/>
      <c r="CG626" s="207"/>
      <c r="CH626" s="207"/>
      <c r="CI626" s="207"/>
      <c r="CJ626" s="207"/>
      <c r="CK626" s="207"/>
      <c r="CL626" s="207"/>
      <c r="CM626" s="207"/>
    </row>
    <row r="627" spans="1:91" ht="12" customHeight="1" x14ac:dyDescent="0.25">
      <c r="A627" s="206"/>
      <c r="B627" s="207"/>
      <c r="C627" s="207"/>
      <c r="D627" s="207"/>
      <c r="E627" s="207"/>
      <c r="F627" s="207"/>
      <c r="G627" s="207"/>
      <c r="H627" s="207"/>
      <c r="I627" s="207"/>
      <c r="J627" s="207"/>
      <c r="K627" s="207"/>
      <c r="L627" s="207"/>
      <c r="M627" s="207"/>
      <c r="N627" s="207"/>
      <c r="O627" s="207"/>
      <c r="P627" s="207"/>
      <c r="Q627" s="207"/>
      <c r="R627" s="207"/>
      <c r="S627" s="207"/>
      <c r="T627" s="207"/>
      <c r="U627" s="207"/>
      <c r="V627" s="207"/>
      <c r="W627" s="207"/>
      <c r="X627" s="207"/>
      <c r="Y627" s="207"/>
      <c r="Z627" s="207"/>
      <c r="AA627" s="208"/>
      <c r="AB627" s="208"/>
      <c r="AC627" s="209"/>
      <c r="AD627" s="209"/>
      <c r="AE627" s="209"/>
      <c r="AF627" s="209"/>
      <c r="AG627" s="209"/>
      <c r="AH627" s="209"/>
      <c r="AI627" s="209"/>
      <c r="AJ627" s="209"/>
      <c r="AK627" s="207"/>
      <c r="AL627" s="207"/>
      <c r="AM627" s="207"/>
      <c r="AN627" s="207"/>
      <c r="AO627" s="207"/>
      <c r="AP627" s="207"/>
      <c r="AQ627" s="207"/>
      <c r="AR627" s="207"/>
      <c r="AS627" s="207"/>
      <c r="AT627" s="207"/>
      <c r="AU627" s="207"/>
      <c r="AV627" s="207"/>
      <c r="AW627" s="207"/>
      <c r="AX627" s="207"/>
      <c r="AY627" s="207"/>
      <c r="AZ627" s="207"/>
      <c r="BA627" s="207"/>
      <c r="BB627" s="207"/>
      <c r="BC627" s="207"/>
      <c r="BD627" s="207"/>
      <c r="BE627" s="207"/>
      <c r="BF627" s="207"/>
      <c r="BG627" s="207"/>
      <c r="BH627" s="207"/>
      <c r="BI627" s="207"/>
      <c r="BJ627" s="207"/>
      <c r="BK627" s="207"/>
      <c r="BL627" s="207"/>
      <c r="BM627" s="207"/>
      <c r="BN627" s="207"/>
      <c r="BO627" s="207"/>
      <c r="BP627" s="207"/>
      <c r="BQ627" s="207"/>
      <c r="BR627" s="207"/>
      <c r="BS627" s="207"/>
      <c r="BT627" s="207"/>
      <c r="BU627" s="211"/>
      <c r="BV627" s="207"/>
      <c r="BW627" s="207"/>
      <c r="BX627" s="207"/>
      <c r="BY627" s="207"/>
      <c r="BZ627" s="207"/>
      <c r="CA627" s="207"/>
      <c r="CB627" s="207"/>
      <c r="CC627" s="207"/>
      <c r="CD627" s="207"/>
      <c r="CE627" s="207"/>
      <c r="CF627" s="207"/>
      <c r="CG627" s="207"/>
      <c r="CH627" s="207"/>
      <c r="CI627" s="207"/>
      <c r="CJ627" s="207"/>
      <c r="CK627" s="207"/>
      <c r="CL627" s="207"/>
      <c r="CM627" s="207"/>
    </row>
    <row r="628" spans="1:91" ht="12" customHeight="1" x14ac:dyDescent="0.25">
      <c r="A628" s="206"/>
      <c r="B628" s="207"/>
      <c r="C628" s="207"/>
      <c r="D628" s="207"/>
      <c r="E628" s="207"/>
      <c r="F628" s="207"/>
      <c r="G628" s="207"/>
      <c r="H628" s="207"/>
      <c r="I628" s="207"/>
      <c r="J628" s="207"/>
      <c r="K628" s="207"/>
      <c r="L628" s="207"/>
      <c r="M628" s="207"/>
      <c r="N628" s="207"/>
      <c r="O628" s="207"/>
      <c r="P628" s="207"/>
      <c r="Q628" s="207"/>
      <c r="R628" s="207"/>
      <c r="S628" s="207"/>
      <c r="T628" s="207"/>
      <c r="U628" s="207"/>
      <c r="V628" s="207"/>
      <c r="W628" s="207"/>
      <c r="X628" s="207"/>
      <c r="Y628" s="207"/>
      <c r="Z628" s="207"/>
      <c r="AA628" s="208"/>
      <c r="AB628" s="208"/>
      <c r="AC628" s="209"/>
      <c r="AD628" s="209"/>
      <c r="AE628" s="209"/>
      <c r="AF628" s="209"/>
      <c r="AG628" s="209"/>
      <c r="AH628" s="209"/>
      <c r="AI628" s="209"/>
      <c r="AJ628" s="209"/>
      <c r="AK628" s="207"/>
      <c r="AL628" s="207"/>
      <c r="AM628" s="207"/>
      <c r="AN628" s="207"/>
      <c r="AO628" s="207"/>
      <c r="AP628" s="207"/>
      <c r="AQ628" s="207"/>
      <c r="AR628" s="207"/>
      <c r="AS628" s="207"/>
      <c r="AT628" s="207"/>
      <c r="AU628" s="207"/>
      <c r="AV628" s="207"/>
      <c r="AW628" s="207"/>
      <c r="AX628" s="207"/>
      <c r="AY628" s="207"/>
      <c r="AZ628" s="207"/>
      <c r="BA628" s="207"/>
      <c r="BB628" s="207"/>
      <c r="BC628" s="207"/>
      <c r="BD628" s="207"/>
      <c r="BE628" s="207"/>
      <c r="BF628" s="207"/>
      <c r="BG628" s="207"/>
      <c r="BH628" s="207"/>
      <c r="BI628" s="207"/>
      <c r="BJ628" s="207"/>
      <c r="BK628" s="207"/>
      <c r="BL628" s="207"/>
      <c r="BM628" s="207"/>
      <c r="BN628" s="207"/>
      <c r="BO628" s="207"/>
      <c r="BP628" s="207"/>
      <c r="BQ628" s="207"/>
      <c r="BR628" s="207"/>
      <c r="BS628" s="207"/>
      <c r="BT628" s="207"/>
      <c r="BU628" s="211"/>
      <c r="BV628" s="207"/>
      <c r="BW628" s="207"/>
      <c r="BX628" s="207"/>
      <c r="BY628" s="207"/>
      <c r="BZ628" s="207"/>
      <c r="CA628" s="207"/>
      <c r="CB628" s="207"/>
      <c r="CC628" s="207"/>
      <c r="CD628" s="207"/>
      <c r="CE628" s="207"/>
      <c r="CF628" s="207"/>
      <c r="CG628" s="207"/>
      <c r="CH628" s="207"/>
      <c r="CI628" s="207"/>
      <c r="CJ628" s="207"/>
      <c r="CK628" s="207"/>
      <c r="CL628" s="207"/>
      <c r="CM628" s="207"/>
    </row>
    <row r="629" spans="1:91" ht="12" customHeight="1" x14ac:dyDescent="0.25">
      <c r="A629" s="206"/>
      <c r="B629" s="207"/>
      <c r="C629" s="207"/>
      <c r="D629" s="207"/>
      <c r="E629" s="207"/>
      <c r="F629" s="207"/>
      <c r="G629" s="207"/>
      <c r="H629" s="207"/>
      <c r="I629" s="207"/>
      <c r="J629" s="207"/>
      <c r="K629" s="207"/>
      <c r="L629" s="207"/>
      <c r="M629" s="207"/>
      <c r="N629" s="207"/>
      <c r="O629" s="207"/>
      <c r="P629" s="207"/>
      <c r="Q629" s="207"/>
      <c r="R629" s="207"/>
      <c r="S629" s="207"/>
      <c r="T629" s="207"/>
      <c r="U629" s="207"/>
      <c r="V629" s="207"/>
      <c r="W629" s="207"/>
      <c r="X629" s="207"/>
      <c r="Y629" s="207"/>
      <c r="Z629" s="207"/>
      <c r="AA629" s="208"/>
      <c r="AB629" s="208"/>
      <c r="AC629" s="209"/>
      <c r="AD629" s="209"/>
      <c r="AE629" s="209"/>
      <c r="AF629" s="209"/>
      <c r="AG629" s="209"/>
      <c r="AH629" s="209"/>
      <c r="AI629" s="209"/>
      <c r="AJ629" s="209"/>
      <c r="AK629" s="207"/>
      <c r="AL629" s="207"/>
      <c r="AM629" s="207"/>
      <c r="AN629" s="207"/>
      <c r="AO629" s="207"/>
      <c r="AP629" s="207"/>
      <c r="AQ629" s="207"/>
      <c r="AR629" s="207"/>
      <c r="AS629" s="207"/>
      <c r="AT629" s="207"/>
      <c r="AU629" s="207"/>
      <c r="AV629" s="207"/>
      <c r="AW629" s="207"/>
      <c r="AX629" s="207"/>
      <c r="AY629" s="207"/>
      <c r="AZ629" s="207"/>
      <c r="BA629" s="207"/>
      <c r="BB629" s="207"/>
      <c r="BC629" s="207"/>
      <c r="BD629" s="207"/>
      <c r="BE629" s="207"/>
      <c r="BF629" s="207"/>
      <c r="BG629" s="207"/>
      <c r="BH629" s="207"/>
      <c r="BI629" s="207"/>
      <c r="BJ629" s="207"/>
      <c r="BK629" s="207"/>
      <c r="BL629" s="207"/>
      <c r="BM629" s="207"/>
      <c r="BN629" s="207"/>
      <c r="BO629" s="207"/>
      <c r="BP629" s="207"/>
      <c r="BQ629" s="207"/>
      <c r="BR629" s="207"/>
      <c r="BS629" s="207"/>
      <c r="BT629" s="207"/>
      <c r="BU629" s="211"/>
      <c r="BV629" s="207"/>
      <c r="BW629" s="207"/>
      <c r="BX629" s="207"/>
      <c r="BY629" s="207"/>
      <c r="BZ629" s="207"/>
      <c r="CA629" s="207"/>
      <c r="CB629" s="207"/>
      <c r="CC629" s="207"/>
      <c r="CD629" s="207"/>
      <c r="CE629" s="207"/>
      <c r="CF629" s="207"/>
      <c r="CG629" s="207"/>
      <c r="CH629" s="207"/>
      <c r="CI629" s="207"/>
      <c r="CJ629" s="207"/>
      <c r="CK629" s="207"/>
      <c r="CL629" s="207"/>
      <c r="CM629" s="207"/>
    </row>
    <row r="630" spans="1:91" ht="12" customHeight="1" x14ac:dyDescent="0.25">
      <c r="A630" s="206"/>
      <c r="B630" s="207"/>
      <c r="C630" s="207"/>
      <c r="D630" s="207"/>
      <c r="E630" s="207"/>
      <c r="F630" s="207"/>
      <c r="G630" s="207"/>
      <c r="H630" s="207"/>
      <c r="I630" s="207"/>
      <c r="J630" s="207"/>
      <c r="K630" s="207"/>
      <c r="L630" s="207"/>
      <c r="M630" s="207"/>
      <c r="N630" s="207"/>
      <c r="O630" s="207"/>
      <c r="P630" s="207"/>
      <c r="Q630" s="207"/>
      <c r="R630" s="207"/>
      <c r="S630" s="207"/>
      <c r="T630" s="207"/>
      <c r="U630" s="207"/>
      <c r="V630" s="207"/>
      <c r="W630" s="207"/>
      <c r="X630" s="207"/>
      <c r="Y630" s="207"/>
      <c r="Z630" s="207"/>
      <c r="AA630" s="208"/>
      <c r="AB630" s="208"/>
      <c r="AC630" s="209"/>
      <c r="AD630" s="209"/>
      <c r="AE630" s="209"/>
      <c r="AF630" s="209"/>
      <c r="AG630" s="209"/>
      <c r="AH630" s="209"/>
      <c r="AI630" s="209"/>
      <c r="AJ630" s="209"/>
      <c r="AK630" s="207"/>
      <c r="AL630" s="207"/>
      <c r="AM630" s="207"/>
      <c r="AN630" s="207"/>
      <c r="AO630" s="207"/>
      <c r="AP630" s="207"/>
      <c r="AQ630" s="207"/>
      <c r="AR630" s="207"/>
      <c r="AS630" s="207"/>
      <c r="AT630" s="207"/>
      <c r="AU630" s="207"/>
      <c r="AV630" s="207"/>
      <c r="AW630" s="207"/>
      <c r="AX630" s="207"/>
      <c r="AY630" s="207"/>
      <c r="AZ630" s="207"/>
      <c r="BA630" s="207"/>
      <c r="BB630" s="207"/>
      <c r="BC630" s="207"/>
      <c r="BD630" s="207"/>
      <c r="BE630" s="207"/>
      <c r="BF630" s="207"/>
      <c r="BG630" s="207"/>
      <c r="BH630" s="207"/>
      <c r="BI630" s="207"/>
      <c r="BJ630" s="207"/>
      <c r="BK630" s="207"/>
      <c r="BL630" s="207"/>
      <c r="BM630" s="207"/>
      <c r="BN630" s="207"/>
      <c r="BO630" s="207"/>
      <c r="BP630" s="207"/>
      <c r="BQ630" s="207"/>
      <c r="BR630" s="207"/>
      <c r="BS630" s="207"/>
      <c r="BT630" s="207"/>
      <c r="BU630" s="211"/>
      <c r="BV630" s="207"/>
      <c r="BW630" s="207"/>
      <c r="BX630" s="207"/>
      <c r="BY630" s="207"/>
      <c r="BZ630" s="207"/>
      <c r="CA630" s="207"/>
      <c r="CB630" s="207"/>
      <c r="CC630" s="207"/>
      <c r="CD630" s="207"/>
      <c r="CE630" s="207"/>
      <c r="CF630" s="207"/>
      <c r="CG630" s="207"/>
      <c r="CH630" s="207"/>
      <c r="CI630" s="207"/>
      <c r="CJ630" s="207"/>
      <c r="CK630" s="207"/>
      <c r="CL630" s="207"/>
      <c r="CM630" s="207"/>
    </row>
    <row r="631" spans="1:91" ht="12" customHeight="1" x14ac:dyDescent="0.25">
      <c r="A631" s="206"/>
      <c r="B631" s="207"/>
      <c r="C631" s="207"/>
      <c r="D631" s="207"/>
      <c r="E631" s="207"/>
      <c r="F631" s="207"/>
      <c r="G631" s="207"/>
      <c r="H631" s="207"/>
      <c r="I631" s="207"/>
      <c r="J631" s="207"/>
      <c r="K631" s="207"/>
      <c r="L631" s="207"/>
      <c r="M631" s="207"/>
      <c r="N631" s="207"/>
      <c r="O631" s="207"/>
      <c r="P631" s="207"/>
      <c r="Q631" s="207"/>
      <c r="R631" s="207"/>
      <c r="S631" s="207"/>
      <c r="T631" s="207"/>
      <c r="U631" s="207"/>
      <c r="V631" s="207"/>
      <c r="W631" s="207"/>
      <c r="X631" s="207"/>
      <c r="Y631" s="207"/>
      <c r="Z631" s="207"/>
      <c r="AA631" s="208"/>
      <c r="AB631" s="208"/>
      <c r="AC631" s="209"/>
      <c r="AD631" s="209"/>
      <c r="AE631" s="209"/>
      <c r="AF631" s="209"/>
      <c r="AG631" s="209"/>
      <c r="AH631" s="209"/>
      <c r="AI631" s="209"/>
      <c r="AJ631" s="209"/>
      <c r="AK631" s="207"/>
      <c r="AL631" s="207"/>
      <c r="AM631" s="207"/>
      <c r="AN631" s="207"/>
      <c r="AO631" s="207"/>
      <c r="AP631" s="207"/>
      <c r="AQ631" s="207"/>
      <c r="AR631" s="207"/>
      <c r="AS631" s="207"/>
      <c r="AT631" s="207"/>
      <c r="AU631" s="207"/>
      <c r="AV631" s="207"/>
      <c r="AW631" s="207"/>
      <c r="AX631" s="207"/>
      <c r="AY631" s="207"/>
      <c r="AZ631" s="207"/>
      <c r="BA631" s="207"/>
      <c r="BB631" s="207"/>
      <c r="BC631" s="207"/>
      <c r="BD631" s="207"/>
      <c r="BE631" s="207"/>
      <c r="BF631" s="207"/>
      <c r="BG631" s="207"/>
      <c r="BH631" s="207"/>
      <c r="BI631" s="207"/>
      <c r="BJ631" s="207"/>
      <c r="BK631" s="207"/>
      <c r="BL631" s="207"/>
      <c r="BM631" s="207"/>
      <c r="BN631" s="207"/>
      <c r="BO631" s="207"/>
      <c r="BP631" s="207"/>
      <c r="BQ631" s="207"/>
      <c r="BR631" s="207"/>
      <c r="BS631" s="207"/>
      <c r="BT631" s="207"/>
      <c r="BU631" s="211"/>
      <c r="BV631" s="207"/>
      <c r="BW631" s="207"/>
      <c r="BX631" s="207"/>
      <c r="BY631" s="207"/>
      <c r="BZ631" s="207"/>
      <c r="CA631" s="207"/>
      <c r="CB631" s="207"/>
      <c r="CC631" s="207"/>
      <c r="CD631" s="207"/>
      <c r="CE631" s="207"/>
      <c r="CF631" s="207"/>
      <c r="CG631" s="207"/>
      <c r="CH631" s="207"/>
      <c r="CI631" s="207"/>
      <c r="CJ631" s="207"/>
      <c r="CK631" s="207"/>
      <c r="CL631" s="207"/>
      <c r="CM631" s="207"/>
    </row>
    <row r="632" spans="1:91" ht="12" customHeight="1" x14ac:dyDescent="0.25">
      <c r="A632" s="206"/>
      <c r="B632" s="207"/>
      <c r="C632" s="207"/>
      <c r="D632" s="207"/>
      <c r="E632" s="207"/>
      <c r="F632" s="207"/>
      <c r="G632" s="207"/>
      <c r="H632" s="207"/>
      <c r="I632" s="207"/>
      <c r="J632" s="207"/>
      <c r="K632" s="207"/>
      <c r="L632" s="207"/>
      <c r="M632" s="207"/>
      <c r="N632" s="207"/>
      <c r="O632" s="207"/>
      <c r="P632" s="207"/>
      <c r="Q632" s="207"/>
      <c r="R632" s="207"/>
      <c r="S632" s="207"/>
      <c r="T632" s="207"/>
      <c r="U632" s="207"/>
      <c r="V632" s="207"/>
      <c r="W632" s="207"/>
      <c r="X632" s="207"/>
      <c r="Y632" s="207"/>
      <c r="Z632" s="207"/>
      <c r="AA632" s="208"/>
      <c r="AB632" s="208"/>
      <c r="AC632" s="209"/>
      <c r="AD632" s="209"/>
      <c r="AE632" s="209"/>
      <c r="AF632" s="209"/>
      <c r="AG632" s="209"/>
      <c r="AH632" s="209"/>
      <c r="AI632" s="209"/>
      <c r="AJ632" s="209"/>
      <c r="AK632" s="207"/>
      <c r="AL632" s="207"/>
      <c r="AM632" s="207"/>
      <c r="AN632" s="207"/>
      <c r="AO632" s="207"/>
      <c r="AP632" s="207"/>
      <c r="AQ632" s="207"/>
      <c r="AR632" s="207"/>
      <c r="AS632" s="207"/>
      <c r="AT632" s="207"/>
      <c r="AU632" s="207"/>
      <c r="AV632" s="207"/>
      <c r="AW632" s="207"/>
      <c r="AX632" s="207"/>
      <c r="AY632" s="207"/>
      <c r="AZ632" s="207"/>
      <c r="BA632" s="207"/>
      <c r="BB632" s="207"/>
      <c r="BC632" s="207"/>
      <c r="BD632" s="207"/>
      <c r="BE632" s="207"/>
      <c r="BF632" s="207"/>
      <c r="BG632" s="207"/>
      <c r="BH632" s="207"/>
      <c r="BI632" s="207"/>
      <c r="BJ632" s="207"/>
      <c r="BK632" s="207"/>
      <c r="BL632" s="207"/>
      <c r="BM632" s="207"/>
      <c r="BN632" s="207"/>
      <c r="BO632" s="207"/>
      <c r="BP632" s="207"/>
      <c r="BQ632" s="207"/>
      <c r="BR632" s="207"/>
      <c r="BS632" s="207"/>
      <c r="BT632" s="207"/>
      <c r="BU632" s="211"/>
      <c r="BV632" s="207"/>
      <c r="BW632" s="207"/>
      <c r="BX632" s="207"/>
      <c r="BY632" s="207"/>
      <c r="BZ632" s="207"/>
      <c r="CA632" s="207"/>
      <c r="CB632" s="207"/>
      <c r="CC632" s="207"/>
      <c r="CD632" s="207"/>
      <c r="CE632" s="207"/>
      <c r="CF632" s="207"/>
      <c r="CG632" s="207"/>
      <c r="CH632" s="207"/>
      <c r="CI632" s="207"/>
      <c r="CJ632" s="207"/>
      <c r="CK632" s="207"/>
      <c r="CL632" s="207"/>
      <c r="CM632" s="207"/>
    </row>
    <row r="633" spans="1:91" ht="12" customHeight="1" x14ac:dyDescent="0.25">
      <c r="A633" s="206"/>
      <c r="B633" s="207"/>
      <c r="C633" s="207"/>
      <c r="D633" s="207"/>
      <c r="E633" s="207"/>
      <c r="F633" s="207"/>
      <c r="G633" s="207"/>
      <c r="H633" s="207"/>
      <c r="I633" s="207"/>
      <c r="J633" s="207"/>
      <c r="K633" s="207"/>
      <c r="L633" s="207"/>
      <c r="M633" s="207"/>
      <c r="N633" s="207"/>
      <c r="O633" s="207"/>
      <c r="P633" s="207"/>
      <c r="Q633" s="207"/>
      <c r="R633" s="207"/>
      <c r="S633" s="207"/>
      <c r="T633" s="207"/>
      <c r="U633" s="207"/>
      <c r="V633" s="207"/>
      <c r="W633" s="207"/>
      <c r="X633" s="207"/>
      <c r="Y633" s="207"/>
      <c r="Z633" s="207"/>
      <c r="AA633" s="208"/>
      <c r="AB633" s="208"/>
      <c r="AC633" s="209"/>
      <c r="AD633" s="209"/>
      <c r="AE633" s="209"/>
      <c r="AF633" s="209"/>
      <c r="AG633" s="209"/>
      <c r="AH633" s="209"/>
      <c r="AI633" s="209"/>
      <c r="AJ633" s="209"/>
      <c r="AK633" s="207"/>
      <c r="AL633" s="207"/>
      <c r="AM633" s="207"/>
      <c r="AN633" s="207"/>
      <c r="AO633" s="207"/>
      <c r="AP633" s="207"/>
      <c r="AQ633" s="207"/>
      <c r="AR633" s="207"/>
      <c r="AS633" s="207"/>
      <c r="AT633" s="207"/>
      <c r="AU633" s="207"/>
      <c r="AV633" s="207"/>
      <c r="AW633" s="207"/>
      <c r="AX633" s="207"/>
      <c r="AY633" s="207"/>
      <c r="AZ633" s="207"/>
      <c r="BA633" s="207"/>
      <c r="BB633" s="207"/>
      <c r="BC633" s="207"/>
      <c r="BD633" s="207"/>
      <c r="BE633" s="207"/>
      <c r="BF633" s="207"/>
      <c r="BG633" s="207"/>
      <c r="BH633" s="207"/>
      <c r="BI633" s="207"/>
      <c r="BJ633" s="207"/>
      <c r="BK633" s="207"/>
      <c r="BL633" s="207"/>
      <c r="BM633" s="207"/>
      <c r="BN633" s="207"/>
      <c r="BO633" s="207"/>
      <c r="BP633" s="207"/>
      <c r="BQ633" s="207"/>
      <c r="BR633" s="207"/>
      <c r="BS633" s="207"/>
      <c r="BT633" s="207"/>
      <c r="BU633" s="211"/>
      <c r="BV633" s="207"/>
      <c r="BW633" s="207"/>
      <c r="BX633" s="207"/>
      <c r="BY633" s="207"/>
      <c r="BZ633" s="207"/>
      <c r="CA633" s="207"/>
      <c r="CB633" s="207"/>
      <c r="CC633" s="207"/>
      <c r="CD633" s="207"/>
      <c r="CE633" s="207"/>
      <c r="CF633" s="207"/>
      <c r="CG633" s="207"/>
      <c r="CH633" s="207"/>
      <c r="CI633" s="207"/>
      <c r="CJ633" s="207"/>
      <c r="CK633" s="207"/>
      <c r="CL633" s="207"/>
      <c r="CM633" s="207"/>
    </row>
    <row r="634" spans="1:91" ht="12" customHeight="1" x14ac:dyDescent="0.25">
      <c r="A634" s="206"/>
      <c r="B634" s="207"/>
      <c r="C634" s="207"/>
      <c r="D634" s="207"/>
      <c r="E634" s="207"/>
      <c r="F634" s="207"/>
      <c r="G634" s="207"/>
      <c r="H634" s="207"/>
      <c r="I634" s="207"/>
      <c r="J634" s="207"/>
      <c r="K634" s="207"/>
      <c r="L634" s="207"/>
      <c r="M634" s="207"/>
      <c r="N634" s="207"/>
      <c r="O634" s="207"/>
      <c r="P634" s="207"/>
      <c r="Q634" s="207"/>
      <c r="R634" s="207"/>
      <c r="S634" s="207"/>
      <c r="T634" s="207"/>
      <c r="U634" s="207"/>
      <c r="V634" s="207"/>
      <c r="W634" s="207"/>
      <c r="X634" s="207"/>
      <c r="Y634" s="207"/>
      <c r="Z634" s="207"/>
      <c r="AA634" s="208"/>
      <c r="AB634" s="208"/>
      <c r="AC634" s="209"/>
      <c r="AD634" s="209"/>
      <c r="AE634" s="209"/>
      <c r="AF634" s="209"/>
      <c r="AG634" s="209"/>
      <c r="AH634" s="209"/>
      <c r="AI634" s="209"/>
      <c r="AJ634" s="209"/>
      <c r="AK634" s="207"/>
      <c r="AL634" s="207"/>
      <c r="AM634" s="207"/>
      <c r="AN634" s="207"/>
      <c r="AO634" s="207"/>
      <c r="AP634" s="207"/>
      <c r="AQ634" s="207"/>
      <c r="AR634" s="207"/>
      <c r="AS634" s="207"/>
      <c r="AT634" s="207"/>
      <c r="AU634" s="207"/>
      <c r="AV634" s="207"/>
      <c r="AW634" s="207"/>
      <c r="AX634" s="207"/>
      <c r="AY634" s="207"/>
      <c r="AZ634" s="207"/>
      <c r="BA634" s="207"/>
      <c r="BB634" s="207"/>
      <c r="BC634" s="207"/>
      <c r="BD634" s="207"/>
      <c r="BE634" s="207"/>
      <c r="BF634" s="207"/>
      <c r="BG634" s="207"/>
      <c r="BH634" s="207"/>
      <c r="BI634" s="207"/>
      <c r="BJ634" s="207"/>
      <c r="BK634" s="207"/>
      <c r="BL634" s="207"/>
      <c r="BM634" s="207"/>
      <c r="BN634" s="207"/>
      <c r="BO634" s="207"/>
      <c r="BP634" s="207"/>
      <c r="BQ634" s="207"/>
      <c r="BR634" s="207"/>
      <c r="BS634" s="207"/>
      <c r="BT634" s="207"/>
      <c r="BU634" s="211"/>
      <c r="BV634" s="207"/>
      <c r="BW634" s="207"/>
      <c r="BX634" s="207"/>
      <c r="BY634" s="207"/>
      <c r="BZ634" s="207"/>
      <c r="CA634" s="207"/>
      <c r="CB634" s="207"/>
      <c r="CC634" s="207"/>
      <c r="CD634" s="207"/>
      <c r="CE634" s="207"/>
      <c r="CF634" s="207"/>
      <c r="CG634" s="207"/>
      <c r="CH634" s="207"/>
      <c r="CI634" s="207"/>
      <c r="CJ634" s="207"/>
      <c r="CK634" s="207"/>
      <c r="CL634" s="207"/>
      <c r="CM634" s="207"/>
    </row>
    <row r="635" spans="1:91" ht="12" customHeight="1" x14ac:dyDescent="0.25">
      <c r="A635" s="206"/>
      <c r="B635" s="207"/>
      <c r="C635" s="207"/>
      <c r="D635" s="207"/>
      <c r="E635" s="207"/>
      <c r="F635" s="207"/>
      <c r="G635" s="207"/>
      <c r="H635" s="207"/>
      <c r="I635" s="207"/>
      <c r="J635" s="207"/>
      <c r="K635" s="207"/>
      <c r="L635" s="207"/>
      <c r="M635" s="207"/>
      <c r="N635" s="207"/>
      <c r="O635" s="207"/>
      <c r="P635" s="207"/>
      <c r="Q635" s="207"/>
      <c r="R635" s="207"/>
      <c r="S635" s="207"/>
      <c r="T635" s="207"/>
      <c r="U635" s="207"/>
      <c r="V635" s="207"/>
      <c r="W635" s="207"/>
      <c r="X635" s="207"/>
      <c r="Y635" s="207"/>
      <c r="Z635" s="207"/>
      <c r="AA635" s="208"/>
      <c r="AB635" s="208"/>
      <c r="AC635" s="209"/>
      <c r="AD635" s="209"/>
      <c r="AE635" s="209"/>
      <c r="AF635" s="209"/>
      <c r="AG635" s="209"/>
      <c r="AH635" s="209"/>
      <c r="AI635" s="209"/>
      <c r="AJ635" s="209"/>
      <c r="AK635" s="207"/>
      <c r="AL635" s="207"/>
      <c r="AM635" s="207"/>
      <c r="AN635" s="207"/>
      <c r="AO635" s="207"/>
      <c r="AP635" s="207"/>
      <c r="AQ635" s="207"/>
      <c r="AR635" s="207"/>
      <c r="AS635" s="207"/>
      <c r="AT635" s="207"/>
      <c r="AU635" s="207"/>
      <c r="AV635" s="207"/>
      <c r="AW635" s="207"/>
      <c r="AX635" s="207"/>
      <c r="AY635" s="207"/>
      <c r="AZ635" s="207"/>
      <c r="BA635" s="207"/>
      <c r="BB635" s="207"/>
      <c r="BC635" s="207"/>
      <c r="BD635" s="207"/>
      <c r="BE635" s="207"/>
      <c r="BF635" s="207"/>
      <c r="BG635" s="207"/>
      <c r="BH635" s="207"/>
      <c r="BI635" s="207"/>
      <c r="BJ635" s="207"/>
      <c r="BK635" s="207"/>
      <c r="BL635" s="207"/>
      <c r="BM635" s="207"/>
      <c r="BN635" s="207"/>
      <c r="BO635" s="207"/>
      <c r="BP635" s="207"/>
      <c r="BQ635" s="207"/>
      <c r="BR635" s="207"/>
      <c r="BS635" s="207"/>
      <c r="BT635" s="207"/>
      <c r="BU635" s="211"/>
      <c r="BV635" s="207"/>
      <c r="BW635" s="207"/>
      <c r="BX635" s="207"/>
      <c r="BY635" s="207"/>
      <c r="BZ635" s="207"/>
      <c r="CA635" s="207"/>
      <c r="CB635" s="207"/>
      <c r="CC635" s="207"/>
      <c r="CD635" s="207"/>
      <c r="CE635" s="207"/>
      <c r="CF635" s="207"/>
      <c r="CG635" s="207"/>
      <c r="CH635" s="207"/>
      <c r="CI635" s="207"/>
      <c r="CJ635" s="207"/>
      <c r="CK635" s="207"/>
      <c r="CL635" s="207"/>
      <c r="CM635" s="207"/>
    </row>
    <row r="636" spans="1:91" ht="12" customHeight="1" x14ac:dyDescent="0.25">
      <c r="A636" s="206"/>
      <c r="B636" s="207"/>
      <c r="C636" s="207"/>
      <c r="D636" s="207"/>
      <c r="E636" s="207"/>
      <c r="F636" s="207"/>
      <c r="G636" s="207"/>
      <c r="H636" s="207"/>
      <c r="I636" s="207"/>
      <c r="J636" s="207"/>
      <c r="K636" s="207"/>
      <c r="L636" s="207"/>
      <c r="M636" s="207"/>
      <c r="N636" s="207"/>
      <c r="O636" s="207"/>
      <c r="P636" s="207"/>
      <c r="Q636" s="207"/>
      <c r="R636" s="207"/>
      <c r="S636" s="207"/>
      <c r="T636" s="207"/>
      <c r="U636" s="207"/>
      <c r="V636" s="207"/>
      <c r="W636" s="207"/>
      <c r="X636" s="207"/>
      <c r="Y636" s="207"/>
      <c r="Z636" s="207"/>
      <c r="AA636" s="208"/>
      <c r="AB636" s="208"/>
      <c r="AC636" s="209"/>
      <c r="AD636" s="209"/>
      <c r="AE636" s="209"/>
      <c r="AF636" s="209"/>
      <c r="AG636" s="209"/>
      <c r="AH636" s="209"/>
      <c r="AI636" s="209"/>
      <c r="AJ636" s="209"/>
      <c r="AK636" s="207"/>
      <c r="AL636" s="207"/>
      <c r="AM636" s="207"/>
      <c r="AN636" s="207"/>
      <c r="AO636" s="207"/>
      <c r="AP636" s="207"/>
      <c r="AQ636" s="207"/>
      <c r="AR636" s="207"/>
      <c r="AS636" s="207"/>
      <c r="AT636" s="207"/>
      <c r="AU636" s="207"/>
      <c r="AV636" s="207"/>
      <c r="AW636" s="207"/>
      <c r="AX636" s="207"/>
      <c r="AY636" s="207"/>
      <c r="AZ636" s="207"/>
      <c r="BA636" s="207"/>
      <c r="BB636" s="207"/>
      <c r="BC636" s="207"/>
      <c r="BD636" s="207"/>
      <c r="BE636" s="207"/>
      <c r="BF636" s="207"/>
      <c r="BG636" s="207"/>
      <c r="BH636" s="207"/>
      <c r="BI636" s="207"/>
      <c r="BJ636" s="207"/>
      <c r="BK636" s="207"/>
      <c r="BL636" s="207"/>
      <c r="BM636" s="207"/>
      <c r="BN636" s="207"/>
      <c r="BO636" s="207"/>
      <c r="BP636" s="207"/>
      <c r="BQ636" s="207"/>
      <c r="BR636" s="207"/>
      <c r="BS636" s="207"/>
      <c r="BT636" s="207"/>
      <c r="BU636" s="211"/>
      <c r="BV636" s="207"/>
      <c r="BW636" s="207"/>
      <c r="BX636" s="207"/>
      <c r="BY636" s="207"/>
      <c r="BZ636" s="207"/>
      <c r="CA636" s="207"/>
      <c r="CB636" s="207"/>
      <c r="CC636" s="207"/>
      <c r="CD636" s="207"/>
      <c r="CE636" s="207"/>
      <c r="CF636" s="207"/>
      <c r="CG636" s="207"/>
      <c r="CH636" s="207"/>
      <c r="CI636" s="207"/>
      <c r="CJ636" s="207"/>
      <c r="CK636" s="207"/>
      <c r="CL636" s="207"/>
      <c r="CM636" s="207"/>
    </row>
    <row r="637" spans="1:91" ht="12" customHeight="1" x14ac:dyDescent="0.25">
      <c r="A637" s="206"/>
      <c r="B637" s="207"/>
      <c r="C637" s="207"/>
      <c r="D637" s="207"/>
      <c r="E637" s="207"/>
      <c r="F637" s="207"/>
      <c r="G637" s="207"/>
      <c r="H637" s="207"/>
      <c r="I637" s="207"/>
      <c r="J637" s="207"/>
      <c r="K637" s="207"/>
      <c r="L637" s="207"/>
      <c r="M637" s="207"/>
      <c r="N637" s="207"/>
      <c r="O637" s="207"/>
      <c r="P637" s="207"/>
      <c r="Q637" s="207"/>
      <c r="R637" s="207"/>
      <c r="S637" s="207"/>
      <c r="T637" s="207"/>
      <c r="U637" s="207"/>
      <c r="V637" s="207"/>
      <c r="W637" s="207"/>
      <c r="X637" s="207"/>
      <c r="Y637" s="207"/>
      <c r="Z637" s="207"/>
      <c r="AA637" s="208"/>
      <c r="AB637" s="208"/>
      <c r="AC637" s="209"/>
      <c r="AD637" s="209"/>
      <c r="AE637" s="209"/>
      <c r="AF637" s="209"/>
      <c r="AG637" s="209"/>
      <c r="AH637" s="209"/>
      <c r="AI637" s="209"/>
      <c r="AJ637" s="209"/>
      <c r="AK637" s="207"/>
      <c r="AL637" s="207"/>
      <c r="AM637" s="207"/>
      <c r="AN637" s="207"/>
      <c r="AO637" s="207"/>
      <c r="AP637" s="207"/>
      <c r="AQ637" s="207"/>
      <c r="AR637" s="207"/>
      <c r="AS637" s="207"/>
      <c r="AT637" s="207"/>
      <c r="AU637" s="207"/>
      <c r="AV637" s="207"/>
      <c r="AW637" s="207"/>
      <c r="AX637" s="207"/>
      <c r="AY637" s="207"/>
      <c r="AZ637" s="207"/>
      <c r="BA637" s="207"/>
      <c r="BB637" s="207"/>
      <c r="BC637" s="207"/>
      <c r="BD637" s="207"/>
      <c r="BE637" s="207"/>
      <c r="BF637" s="207"/>
      <c r="BG637" s="207"/>
      <c r="BH637" s="207"/>
      <c r="BI637" s="207"/>
      <c r="BJ637" s="207"/>
      <c r="BK637" s="207"/>
      <c r="BL637" s="207"/>
      <c r="BM637" s="207"/>
      <c r="BN637" s="207"/>
      <c r="BO637" s="207"/>
      <c r="BP637" s="207"/>
      <c r="BQ637" s="207"/>
      <c r="BR637" s="207"/>
      <c r="BS637" s="207"/>
      <c r="BT637" s="207"/>
      <c r="BU637" s="211"/>
      <c r="BV637" s="207"/>
      <c r="BW637" s="207"/>
      <c r="BX637" s="207"/>
      <c r="BY637" s="207"/>
      <c r="BZ637" s="207"/>
      <c r="CA637" s="207"/>
      <c r="CB637" s="207"/>
      <c r="CC637" s="207"/>
      <c r="CD637" s="207"/>
      <c r="CE637" s="207"/>
      <c r="CF637" s="207"/>
      <c r="CG637" s="207"/>
      <c r="CH637" s="207"/>
      <c r="CI637" s="207"/>
      <c r="CJ637" s="207"/>
      <c r="CK637" s="207"/>
      <c r="CL637" s="207"/>
      <c r="CM637" s="207"/>
    </row>
    <row r="638" spans="1:91" ht="12" customHeight="1" x14ac:dyDescent="0.25">
      <c r="A638" s="206"/>
      <c r="B638" s="207"/>
      <c r="C638" s="207"/>
      <c r="D638" s="207"/>
      <c r="E638" s="207"/>
      <c r="F638" s="207"/>
      <c r="G638" s="207"/>
      <c r="H638" s="207"/>
      <c r="I638" s="207"/>
      <c r="J638" s="207"/>
      <c r="K638" s="207"/>
      <c r="L638" s="207"/>
      <c r="M638" s="207"/>
      <c r="N638" s="207"/>
      <c r="O638" s="207"/>
      <c r="P638" s="207"/>
      <c r="Q638" s="207"/>
      <c r="R638" s="207"/>
      <c r="S638" s="207"/>
      <c r="T638" s="207"/>
      <c r="U638" s="207"/>
      <c r="V638" s="207"/>
      <c r="W638" s="207"/>
      <c r="X638" s="207"/>
      <c r="Y638" s="207"/>
      <c r="Z638" s="207"/>
      <c r="AA638" s="208"/>
      <c r="AB638" s="208"/>
      <c r="AC638" s="209"/>
      <c r="AD638" s="209"/>
      <c r="AE638" s="209"/>
      <c r="AF638" s="209"/>
      <c r="AG638" s="209"/>
      <c r="AH638" s="209"/>
      <c r="AI638" s="209"/>
      <c r="AJ638" s="209"/>
      <c r="AK638" s="207"/>
      <c r="AL638" s="207"/>
      <c r="AM638" s="207"/>
      <c r="AN638" s="207"/>
      <c r="AO638" s="207"/>
      <c r="AP638" s="207"/>
      <c r="AQ638" s="207"/>
      <c r="AR638" s="207"/>
      <c r="AS638" s="207"/>
      <c r="AT638" s="207"/>
      <c r="AU638" s="207"/>
      <c r="AV638" s="207"/>
      <c r="AW638" s="207"/>
      <c r="AX638" s="207"/>
      <c r="AY638" s="207"/>
      <c r="AZ638" s="207"/>
      <c r="BA638" s="207"/>
      <c r="BB638" s="207"/>
      <c r="BC638" s="207"/>
      <c r="BD638" s="207"/>
      <c r="BE638" s="207"/>
      <c r="BF638" s="207"/>
      <c r="BG638" s="207"/>
      <c r="BH638" s="207"/>
      <c r="BI638" s="207"/>
      <c r="BJ638" s="207"/>
      <c r="BK638" s="207"/>
      <c r="BL638" s="207"/>
      <c r="BM638" s="207"/>
      <c r="BN638" s="207"/>
      <c r="BO638" s="207"/>
      <c r="BP638" s="207"/>
      <c r="BQ638" s="207"/>
      <c r="BR638" s="207"/>
      <c r="BS638" s="207"/>
      <c r="BT638" s="207"/>
      <c r="BU638" s="211"/>
      <c r="BV638" s="207"/>
      <c r="BW638" s="207"/>
      <c r="BX638" s="207"/>
      <c r="BY638" s="207"/>
      <c r="BZ638" s="207"/>
      <c r="CA638" s="207"/>
      <c r="CB638" s="207"/>
      <c r="CC638" s="207"/>
      <c r="CD638" s="207"/>
      <c r="CE638" s="207"/>
      <c r="CF638" s="207"/>
      <c r="CG638" s="207"/>
      <c r="CH638" s="207"/>
      <c r="CI638" s="207"/>
      <c r="CJ638" s="207"/>
      <c r="CK638" s="207"/>
      <c r="CL638" s="207"/>
      <c r="CM638" s="207"/>
    </row>
    <row r="639" spans="1:91" ht="12" customHeight="1" x14ac:dyDescent="0.25">
      <c r="A639" s="206"/>
      <c r="B639" s="207"/>
      <c r="C639" s="207"/>
      <c r="D639" s="207"/>
      <c r="E639" s="207"/>
      <c r="F639" s="207"/>
      <c r="G639" s="207"/>
      <c r="H639" s="207"/>
      <c r="I639" s="207"/>
      <c r="J639" s="207"/>
      <c r="K639" s="207"/>
      <c r="L639" s="207"/>
      <c r="M639" s="207"/>
      <c r="N639" s="207"/>
      <c r="O639" s="207"/>
      <c r="P639" s="207"/>
      <c r="Q639" s="207"/>
      <c r="R639" s="207"/>
      <c r="S639" s="207"/>
      <c r="T639" s="207"/>
      <c r="U639" s="207"/>
      <c r="V639" s="207"/>
      <c r="W639" s="207"/>
      <c r="X639" s="207"/>
      <c r="Y639" s="207"/>
      <c r="Z639" s="207"/>
      <c r="AA639" s="208"/>
      <c r="AB639" s="208"/>
      <c r="AC639" s="209"/>
      <c r="AD639" s="209"/>
      <c r="AE639" s="209"/>
      <c r="AF639" s="209"/>
      <c r="AG639" s="209"/>
      <c r="AH639" s="209"/>
      <c r="AI639" s="209"/>
      <c r="AJ639" s="209"/>
      <c r="AK639" s="207"/>
      <c r="AL639" s="207"/>
      <c r="AM639" s="207"/>
      <c r="AN639" s="207"/>
      <c r="AO639" s="207"/>
      <c r="AP639" s="207"/>
      <c r="AQ639" s="207"/>
      <c r="AR639" s="207"/>
      <c r="AS639" s="207"/>
      <c r="AT639" s="207"/>
      <c r="AU639" s="207"/>
      <c r="AV639" s="207"/>
      <c r="AW639" s="207"/>
      <c r="AX639" s="207"/>
      <c r="AY639" s="207"/>
      <c r="AZ639" s="207"/>
      <c r="BA639" s="207"/>
      <c r="BB639" s="207"/>
      <c r="BC639" s="207"/>
      <c r="BD639" s="207"/>
      <c r="BE639" s="207"/>
      <c r="BF639" s="207"/>
      <c r="BG639" s="207"/>
      <c r="BH639" s="207"/>
      <c r="BI639" s="207"/>
      <c r="BJ639" s="207"/>
      <c r="BK639" s="207"/>
      <c r="BL639" s="207"/>
      <c r="BM639" s="207"/>
      <c r="BN639" s="207"/>
      <c r="BO639" s="207"/>
      <c r="BP639" s="207"/>
      <c r="BQ639" s="207"/>
      <c r="BR639" s="207"/>
      <c r="BS639" s="207"/>
      <c r="BT639" s="207"/>
      <c r="BU639" s="211"/>
      <c r="BV639" s="207"/>
      <c r="BW639" s="207"/>
      <c r="BX639" s="207"/>
      <c r="BY639" s="207"/>
      <c r="BZ639" s="207"/>
      <c r="CA639" s="207"/>
      <c r="CB639" s="207"/>
      <c r="CC639" s="207"/>
      <c r="CD639" s="207"/>
      <c r="CE639" s="207"/>
      <c r="CF639" s="207"/>
      <c r="CG639" s="207"/>
      <c r="CH639" s="207"/>
      <c r="CI639" s="207"/>
      <c r="CJ639" s="207"/>
      <c r="CK639" s="207"/>
      <c r="CL639" s="207"/>
      <c r="CM639" s="207"/>
    </row>
    <row r="640" spans="1:91" ht="12" customHeight="1" x14ac:dyDescent="0.25">
      <c r="A640" s="206"/>
      <c r="B640" s="207"/>
      <c r="C640" s="207"/>
      <c r="D640" s="207"/>
      <c r="E640" s="207"/>
      <c r="F640" s="207"/>
      <c r="G640" s="207"/>
      <c r="H640" s="207"/>
      <c r="I640" s="207"/>
      <c r="J640" s="207"/>
      <c r="K640" s="207"/>
      <c r="L640" s="207"/>
      <c r="M640" s="207"/>
      <c r="N640" s="207"/>
      <c r="O640" s="207"/>
      <c r="P640" s="207"/>
      <c r="Q640" s="207"/>
      <c r="R640" s="207"/>
      <c r="S640" s="207"/>
      <c r="T640" s="207"/>
      <c r="U640" s="207"/>
      <c r="V640" s="207"/>
      <c r="W640" s="207"/>
      <c r="X640" s="207"/>
      <c r="Y640" s="207"/>
      <c r="Z640" s="207"/>
      <c r="AA640" s="208"/>
      <c r="AB640" s="208"/>
      <c r="AC640" s="209"/>
      <c r="AD640" s="209"/>
      <c r="AE640" s="209"/>
      <c r="AF640" s="209"/>
      <c r="AG640" s="209"/>
      <c r="AH640" s="209"/>
      <c r="AI640" s="209"/>
      <c r="AJ640" s="209"/>
      <c r="AK640" s="207"/>
      <c r="AL640" s="207"/>
      <c r="AM640" s="207"/>
      <c r="AN640" s="207"/>
      <c r="AO640" s="207"/>
      <c r="AP640" s="207"/>
      <c r="AQ640" s="207"/>
      <c r="AR640" s="207"/>
      <c r="AS640" s="207"/>
      <c r="AT640" s="207"/>
      <c r="AU640" s="207"/>
      <c r="AV640" s="207"/>
      <c r="AW640" s="207"/>
      <c r="AX640" s="207"/>
      <c r="AY640" s="207"/>
      <c r="AZ640" s="207"/>
      <c r="BA640" s="207"/>
      <c r="BB640" s="207"/>
      <c r="BC640" s="207"/>
      <c r="BD640" s="207"/>
      <c r="BE640" s="207"/>
      <c r="BF640" s="207"/>
      <c r="BG640" s="207"/>
      <c r="BH640" s="207"/>
      <c r="BI640" s="207"/>
      <c r="BJ640" s="207"/>
      <c r="BK640" s="207"/>
      <c r="BL640" s="207"/>
      <c r="BM640" s="207"/>
      <c r="BN640" s="207"/>
      <c r="BO640" s="207"/>
      <c r="BP640" s="207"/>
      <c r="BQ640" s="207"/>
      <c r="BR640" s="207"/>
      <c r="BS640" s="207"/>
      <c r="BT640" s="207"/>
      <c r="BU640" s="211"/>
      <c r="BV640" s="207"/>
      <c r="BW640" s="207"/>
      <c r="BX640" s="207"/>
      <c r="BY640" s="207"/>
      <c r="BZ640" s="207"/>
      <c r="CA640" s="207"/>
      <c r="CB640" s="207"/>
      <c r="CC640" s="207"/>
      <c r="CD640" s="207"/>
      <c r="CE640" s="207"/>
      <c r="CF640" s="207"/>
      <c r="CG640" s="207"/>
      <c r="CH640" s="207"/>
      <c r="CI640" s="207"/>
      <c r="CJ640" s="207"/>
      <c r="CK640" s="207"/>
      <c r="CL640" s="207"/>
      <c r="CM640" s="207"/>
    </row>
    <row r="641" spans="1:91" ht="12" customHeight="1" x14ac:dyDescent="0.25">
      <c r="A641" s="206"/>
      <c r="B641" s="207"/>
      <c r="C641" s="207"/>
      <c r="D641" s="207"/>
      <c r="E641" s="207"/>
      <c r="F641" s="207"/>
      <c r="G641" s="207"/>
      <c r="H641" s="207"/>
      <c r="I641" s="207"/>
      <c r="J641" s="207"/>
      <c r="K641" s="207"/>
      <c r="L641" s="207"/>
      <c r="M641" s="207"/>
      <c r="N641" s="207"/>
      <c r="O641" s="207"/>
      <c r="P641" s="207"/>
      <c r="Q641" s="207"/>
      <c r="R641" s="207"/>
      <c r="S641" s="207"/>
      <c r="T641" s="207"/>
      <c r="U641" s="207"/>
      <c r="V641" s="207"/>
      <c r="W641" s="207"/>
      <c r="X641" s="207"/>
      <c r="Y641" s="207"/>
      <c r="Z641" s="207"/>
      <c r="AA641" s="208"/>
      <c r="AB641" s="208"/>
      <c r="AC641" s="209"/>
      <c r="AD641" s="209"/>
      <c r="AE641" s="209"/>
      <c r="AF641" s="209"/>
      <c r="AG641" s="209"/>
      <c r="AH641" s="209"/>
      <c r="AI641" s="209"/>
      <c r="AJ641" s="209"/>
      <c r="AK641" s="207"/>
      <c r="AL641" s="207"/>
      <c r="AM641" s="207"/>
      <c r="AN641" s="207"/>
      <c r="AO641" s="207"/>
      <c r="AP641" s="207"/>
      <c r="AQ641" s="207"/>
      <c r="AR641" s="207"/>
      <c r="AS641" s="207"/>
      <c r="AT641" s="207"/>
      <c r="AU641" s="207"/>
      <c r="AV641" s="207"/>
      <c r="AW641" s="207"/>
      <c r="AX641" s="207"/>
      <c r="AY641" s="207"/>
      <c r="AZ641" s="207"/>
      <c r="BA641" s="207"/>
      <c r="BB641" s="207"/>
      <c r="BC641" s="207"/>
      <c r="BD641" s="207"/>
      <c r="BE641" s="207"/>
      <c r="BF641" s="207"/>
      <c r="BG641" s="207"/>
      <c r="BH641" s="207"/>
      <c r="BI641" s="207"/>
      <c r="BJ641" s="207"/>
      <c r="BK641" s="207"/>
      <c r="BL641" s="207"/>
      <c r="BM641" s="207"/>
      <c r="BN641" s="207"/>
      <c r="BO641" s="207"/>
      <c r="BP641" s="207"/>
      <c r="BQ641" s="207"/>
      <c r="BR641" s="207"/>
      <c r="BS641" s="207"/>
      <c r="BT641" s="207"/>
      <c r="BU641" s="211"/>
      <c r="BV641" s="207"/>
      <c r="BW641" s="207"/>
      <c r="BX641" s="207"/>
      <c r="BY641" s="207"/>
      <c r="BZ641" s="207"/>
      <c r="CA641" s="207"/>
      <c r="CB641" s="207"/>
      <c r="CC641" s="207"/>
      <c r="CD641" s="207"/>
      <c r="CE641" s="207"/>
      <c r="CF641" s="207"/>
      <c r="CG641" s="207"/>
      <c r="CH641" s="207"/>
      <c r="CI641" s="207"/>
      <c r="CJ641" s="207"/>
      <c r="CK641" s="207"/>
      <c r="CL641" s="207"/>
      <c r="CM641" s="207"/>
    </row>
    <row r="642" spans="1:91" ht="12" customHeight="1" x14ac:dyDescent="0.25">
      <c r="A642" s="206"/>
      <c r="B642" s="207"/>
      <c r="C642" s="207"/>
      <c r="D642" s="207"/>
      <c r="E642" s="207"/>
      <c r="F642" s="207"/>
      <c r="G642" s="207"/>
      <c r="H642" s="207"/>
      <c r="I642" s="207"/>
      <c r="J642" s="207"/>
      <c r="K642" s="207"/>
      <c r="L642" s="207"/>
      <c r="M642" s="207"/>
      <c r="N642" s="207"/>
      <c r="O642" s="207"/>
      <c r="P642" s="207"/>
      <c r="Q642" s="207"/>
      <c r="R642" s="207"/>
      <c r="S642" s="207"/>
      <c r="T642" s="207"/>
      <c r="U642" s="207"/>
      <c r="V642" s="207"/>
      <c r="W642" s="207"/>
      <c r="X642" s="207"/>
      <c r="Y642" s="207"/>
      <c r="Z642" s="207"/>
      <c r="AA642" s="208"/>
      <c r="AB642" s="208"/>
      <c r="AC642" s="209"/>
      <c r="AD642" s="209"/>
      <c r="AE642" s="209"/>
      <c r="AF642" s="209"/>
      <c r="AG642" s="209"/>
      <c r="AH642" s="209"/>
      <c r="AI642" s="209"/>
      <c r="AJ642" s="209"/>
      <c r="AK642" s="207"/>
      <c r="AL642" s="207"/>
      <c r="AM642" s="207"/>
      <c r="AN642" s="207"/>
      <c r="AO642" s="207"/>
      <c r="AP642" s="207"/>
      <c r="AQ642" s="207"/>
      <c r="AR642" s="207"/>
      <c r="AS642" s="207"/>
      <c r="AT642" s="207"/>
      <c r="AU642" s="207"/>
      <c r="AV642" s="207"/>
      <c r="AW642" s="207"/>
      <c r="AX642" s="207"/>
      <c r="AY642" s="207"/>
      <c r="AZ642" s="207"/>
      <c r="BA642" s="207"/>
      <c r="BB642" s="207"/>
      <c r="BC642" s="207"/>
      <c r="BD642" s="207"/>
      <c r="BE642" s="207"/>
      <c r="BF642" s="207"/>
      <c r="BG642" s="207"/>
      <c r="BH642" s="207"/>
      <c r="BI642" s="207"/>
      <c r="BJ642" s="207"/>
      <c r="BK642" s="207"/>
      <c r="BL642" s="207"/>
      <c r="BM642" s="207"/>
      <c r="BN642" s="207"/>
      <c r="BO642" s="207"/>
      <c r="BP642" s="207"/>
      <c r="BQ642" s="207"/>
      <c r="BR642" s="207"/>
      <c r="BS642" s="207"/>
      <c r="BT642" s="207"/>
      <c r="BU642" s="211"/>
      <c r="BV642" s="207"/>
      <c r="BW642" s="207"/>
      <c r="BX642" s="207"/>
      <c r="BY642" s="207"/>
      <c r="BZ642" s="207"/>
      <c r="CA642" s="207"/>
      <c r="CB642" s="207"/>
      <c r="CC642" s="207"/>
      <c r="CD642" s="207"/>
      <c r="CE642" s="207"/>
      <c r="CF642" s="207"/>
      <c r="CG642" s="207"/>
      <c r="CH642" s="207"/>
      <c r="CI642" s="207"/>
      <c r="CJ642" s="207"/>
      <c r="CK642" s="207"/>
      <c r="CL642" s="207"/>
      <c r="CM642" s="207"/>
    </row>
    <row r="643" spans="1:91" ht="12" customHeight="1" x14ac:dyDescent="0.25">
      <c r="A643" s="206"/>
      <c r="B643" s="207"/>
      <c r="C643" s="207"/>
      <c r="D643" s="207"/>
      <c r="E643" s="207"/>
      <c r="F643" s="207"/>
      <c r="G643" s="207"/>
      <c r="H643" s="207"/>
      <c r="I643" s="207"/>
      <c r="J643" s="207"/>
      <c r="K643" s="207"/>
      <c r="L643" s="207"/>
      <c r="M643" s="207"/>
      <c r="N643" s="207"/>
      <c r="O643" s="207"/>
      <c r="P643" s="207"/>
      <c r="Q643" s="207"/>
      <c r="R643" s="207"/>
      <c r="S643" s="207"/>
      <c r="T643" s="207"/>
      <c r="U643" s="207"/>
      <c r="V643" s="207"/>
      <c r="W643" s="207"/>
      <c r="X643" s="207"/>
      <c r="Y643" s="207"/>
      <c r="Z643" s="207"/>
      <c r="AA643" s="208"/>
      <c r="AB643" s="208"/>
      <c r="AC643" s="209"/>
      <c r="AD643" s="209"/>
      <c r="AE643" s="209"/>
      <c r="AF643" s="209"/>
      <c r="AG643" s="209"/>
      <c r="AH643" s="209"/>
      <c r="AI643" s="209"/>
      <c r="AJ643" s="209"/>
      <c r="AK643" s="207"/>
      <c r="AL643" s="207"/>
      <c r="AM643" s="207"/>
      <c r="AN643" s="207"/>
      <c r="AO643" s="207"/>
      <c r="AP643" s="207"/>
      <c r="AQ643" s="207"/>
      <c r="AR643" s="207"/>
      <c r="AS643" s="207"/>
      <c r="AT643" s="207"/>
      <c r="AU643" s="207"/>
      <c r="AV643" s="207"/>
      <c r="AW643" s="207"/>
      <c r="AX643" s="207"/>
      <c r="AY643" s="207"/>
      <c r="AZ643" s="207"/>
      <c r="BA643" s="207"/>
      <c r="BB643" s="207"/>
      <c r="BC643" s="207"/>
      <c r="BD643" s="207"/>
      <c r="BE643" s="207"/>
      <c r="BF643" s="207"/>
      <c r="BG643" s="207"/>
      <c r="BH643" s="207"/>
      <c r="BI643" s="207"/>
      <c r="BJ643" s="207"/>
      <c r="BK643" s="207"/>
      <c r="BL643" s="207"/>
      <c r="BM643" s="207"/>
      <c r="BN643" s="207"/>
      <c r="BO643" s="207"/>
      <c r="BP643" s="207"/>
      <c r="BQ643" s="207"/>
      <c r="BR643" s="207"/>
      <c r="BS643" s="207"/>
      <c r="BT643" s="207"/>
      <c r="BU643" s="211"/>
      <c r="BV643" s="207"/>
      <c r="BW643" s="207"/>
      <c r="BX643" s="207"/>
      <c r="BY643" s="207"/>
      <c r="BZ643" s="207"/>
      <c r="CA643" s="207"/>
      <c r="CB643" s="207"/>
      <c r="CC643" s="207"/>
      <c r="CD643" s="207"/>
      <c r="CE643" s="207"/>
      <c r="CF643" s="207"/>
      <c r="CG643" s="207"/>
      <c r="CH643" s="207"/>
      <c r="CI643" s="207"/>
      <c r="CJ643" s="207"/>
      <c r="CK643" s="207"/>
      <c r="CL643" s="207"/>
      <c r="CM643" s="207"/>
    </row>
    <row r="644" spans="1:91" ht="12" customHeight="1" x14ac:dyDescent="0.25">
      <c r="A644" s="206"/>
      <c r="B644" s="207"/>
      <c r="C644" s="207"/>
      <c r="D644" s="207"/>
      <c r="E644" s="207"/>
      <c r="F644" s="207"/>
      <c r="G644" s="207"/>
      <c r="H644" s="207"/>
      <c r="I644" s="207"/>
      <c r="J644" s="207"/>
      <c r="K644" s="207"/>
      <c r="L644" s="207"/>
      <c r="M644" s="207"/>
      <c r="N644" s="207"/>
      <c r="O644" s="207"/>
      <c r="P644" s="207"/>
      <c r="Q644" s="207"/>
      <c r="R644" s="207"/>
      <c r="S644" s="207"/>
      <c r="T644" s="207"/>
      <c r="U644" s="207"/>
      <c r="V644" s="207"/>
      <c r="W644" s="207"/>
      <c r="X644" s="207"/>
      <c r="Y644" s="207"/>
      <c r="Z644" s="207"/>
      <c r="AA644" s="208"/>
      <c r="AB644" s="208"/>
      <c r="AC644" s="209"/>
      <c r="AD644" s="209"/>
      <c r="AE644" s="209"/>
      <c r="AF644" s="209"/>
      <c r="AG644" s="209"/>
      <c r="AH644" s="209"/>
      <c r="AI644" s="209"/>
      <c r="AJ644" s="209"/>
      <c r="AK644" s="207"/>
      <c r="AL644" s="207"/>
      <c r="AM644" s="207"/>
      <c r="AN644" s="207"/>
      <c r="AO644" s="207"/>
      <c r="AP644" s="207"/>
      <c r="AQ644" s="207"/>
      <c r="AR644" s="207"/>
      <c r="AS644" s="207"/>
      <c r="AT644" s="207"/>
      <c r="AU644" s="207"/>
      <c r="AV644" s="207"/>
      <c r="AW644" s="207"/>
      <c r="AX644" s="207"/>
      <c r="AY644" s="207"/>
      <c r="AZ644" s="207"/>
      <c r="BA644" s="207"/>
      <c r="BB644" s="207"/>
      <c r="BC644" s="207"/>
      <c r="BD644" s="207"/>
      <c r="BE644" s="207"/>
      <c r="BF644" s="207"/>
      <c r="BG644" s="207"/>
      <c r="BH644" s="207"/>
      <c r="BI644" s="207"/>
      <c r="BJ644" s="207"/>
      <c r="BK644" s="207"/>
      <c r="BL644" s="207"/>
      <c r="BM644" s="207"/>
      <c r="BN644" s="207"/>
      <c r="BO644" s="207"/>
      <c r="BP644" s="207"/>
      <c r="BQ644" s="207"/>
      <c r="BR644" s="207"/>
      <c r="BS644" s="207"/>
      <c r="BT644" s="207"/>
      <c r="BU644" s="211"/>
      <c r="BV644" s="207"/>
      <c r="BW644" s="207"/>
      <c r="BX644" s="207"/>
      <c r="BY644" s="207"/>
      <c r="BZ644" s="207"/>
      <c r="CA644" s="207"/>
      <c r="CB644" s="207"/>
      <c r="CC644" s="207"/>
      <c r="CD644" s="207"/>
      <c r="CE644" s="207"/>
      <c r="CF644" s="207"/>
      <c r="CG644" s="207"/>
      <c r="CH644" s="207"/>
      <c r="CI644" s="207"/>
      <c r="CJ644" s="207"/>
      <c r="CK644" s="207"/>
      <c r="CL644" s="207"/>
      <c r="CM644" s="207"/>
    </row>
    <row r="645" spans="1:91" ht="12" customHeight="1" x14ac:dyDescent="0.25">
      <c r="A645" s="206"/>
      <c r="B645" s="207"/>
      <c r="C645" s="207"/>
      <c r="D645" s="207"/>
      <c r="E645" s="207"/>
      <c r="F645" s="207"/>
      <c r="G645" s="207"/>
      <c r="H645" s="207"/>
      <c r="I645" s="207"/>
      <c r="J645" s="207"/>
      <c r="K645" s="207"/>
      <c r="L645" s="207"/>
      <c r="M645" s="207"/>
      <c r="N645" s="207"/>
      <c r="O645" s="207"/>
      <c r="P645" s="207"/>
      <c r="Q645" s="207"/>
      <c r="R645" s="207"/>
      <c r="S645" s="207"/>
      <c r="T645" s="207"/>
      <c r="U645" s="207"/>
      <c r="V645" s="207"/>
      <c r="W645" s="207"/>
      <c r="X645" s="207"/>
      <c r="Y645" s="207"/>
      <c r="Z645" s="207"/>
      <c r="AA645" s="208"/>
      <c r="AB645" s="208"/>
      <c r="AC645" s="209"/>
      <c r="AD645" s="209"/>
      <c r="AE645" s="209"/>
      <c r="AF645" s="209"/>
      <c r="AG645" s="209"/>
      <c r="AH645" s="209"/>
      <c r="AI645" s="209"/>
      <c r="AJ645" s="209"/>
      <c r="AK645" s="207"/>
      <c r="AL645" s="207"/>
      <c r="AM645" s="207"/>
      <c r="AN645" s="207"/>
      <c r="AO645" s="207"/>
      <c r="AP645" s="207"/>
      <c r="AQ645" s="207"/>
      <c r="AR645" s="207"/>
      <c r="AS645" s="207"/>
      <c r="AT645" s="207"/>
      <c r="AU645" s="207"/>
      <c r="AV645" s="207"/>
      <c r="AW645" s="207"/>
      <c r="AX645" s="207"/>
      <c r="AY645" s="207"/>
      <c r="AZ645" s="207"/>
      <c r="BA645" s="207"/>
      <c r="BB645" s="207"/>
      <c r="BC645" s="207"/>
      <c r="BD645" s="207"/>
      <c r="BE645" s="207"/>
      <c r="BF645" s="207"/>
      <c r="BG645" s="207"/>
      <c r="BH645" s="207"/>
      <c r="BI645" s="207"/>
      <c r="BJ645" s="207"/>
      <c r="BK645" s="207"/>
      <c r="BL645" s="207"/>
      <c r="BM645" s="207"/>
      <c r="BN645" s="207"/>
      <c r="BO645" s="207"/>
      <c r="BP645" s="207"/>
      <c r="BQ645" s="207"/>
      <c r="BR645" s="207"/>
      <c r="BS645" s="207"/>
      <c r="BT645" s="207"/>
      <c r="BU645" s="211"/>
      <c r="BV645" s="207"/>
      <c r="BW645" s="207"/>
      <c r="BX645" s="207"/>
      <c r="BY645" s="207"/>
      <c r="BZ645" s="207"/>
      <c r="CA645" s="207"/>
      <c r="CB645" s="207"/>
      <c r="CC645" s="207"/>
      <c r="CD645" s="207"/>
      <c r="CE645" s="207"/>
      <c r="CF645" s="207"/>
      <c r="CG645" s="207"/>
      <c r="CH645" s="207"/>
      <c r="CI645" s="207"/>
      <c r="CJ645" s="207"/>
      <c r="CK645" s="207"/>
      <c r="CL645" s="207"/>
      <c r="CM645" s="207"/>
    </row>
    <row r="646" spans="1:91" ht="12" customHeight="1" x14ac:dyDescent="0.25">
      <c r="A646" s="206"/>
      <c r="B646" s="207"/>
      <c r="C646" s="207"/>
      <c r="D646" s="207"/>
      <c r="E646" s="207"/>
      <c r="F646" s="207"/>
      <c r="G646" s="207"/>
      <c r="H646" s="207"/>
      <c r="I646" s="207"/>
      <c r="J646" s="207"/>
      <c r="K646" s="207"/>
      <c r="L646" s="207"/>
      <c r="M646" s="207"/>
      <c r="N646" s="207"/>
      <c r="O646" s="207"/>
      <c r="P646" s="207"/>
      <c r="Q646" s="207"/>
      <c r="R646" s="207"/>
      <c r="S646" s="207"/>
      <c r="T646" s="207"/>
      <c r="U646" s="207"/>
      <c r="V646" s="207"/>
      <c r="W646" s="207"/>
      <c r="X646" s="207"/>
      <c r="Y646" s="207"/>
      <c r="Z646" s="207"/>
      <c r="AA646" s="208"/>
      <c r="AB646" s="208"/>
      <c r="AC646" s="209"/>
      <c r="AD646" s="209"/>
      <c r="AE646" s="209"/>
      <c r="AF646" s="209"/>
      <c r="AG646" s="209"/>
      <c r="AH646" s="209"/>
      <c r="AI646" s="209"/>
      <c r="AJ646" s="209"/>
      <c r="AK646" s="207"/>
      <c r="AL646" s="207"/>
      <c r="AM646" s="207"/>
      <c r="AN646" s="207"/>
      <c r="AO646" s="207"/>
      <c r="AP646" s="207"/>
      <c r="AQ646" s="207"/>
      <c r="AR646" s="207"/>
      <c r="AS646" s="207"/>
      <c r="AT646" s="207"/>
      <c r="AU646" s="207"/>
      <c r="AV646" s="207"/>
      <c r="AW646" s="207"/>
      <c r="AX646" s="207"/>
      <c r="AY646" s="207"/>
      <c r="AZ646" s="207"/>
      <c r="BA646" s="207"/>
      <c r="BB646" s="207"/>
      <c r="BC646" s="207"/>
      <c r="BD646" s="207"/>
      <c r="BE646" s="207"/>
      <c r="BF646" s="207"/>
      <c r="BG646" s="207"/>
      <c r="BH646" s="207"/>
      <c r="BI646" s="207"/>
      <c r="BJ646" s="207"/>
      <c r="BK646" s="207"/>
      <c r="BL646" s="207"/>
      <c r="BM646" s="207"/>
      <c r="BN646" s="207"/>
      <c r="BO646" s="207"/>
      <c r="BP646" s="207"/>
      <c r="BQ646" s="207"/>
      <c r="BR646" s="207"/>
      <c r="BS646" s="207"/>
      <c r="BT646" s="207"/>
      <c r="BU646" s="211"/>
      <c r="BV646" s="207"/>
      <c r="BW646" s="207"/>
      <c r="BX646" s="207"/>
      <c r="BY646" s="207"/>
      <c r="BZ646" s="207"/>
      <c r="CA646" s="207"/>
      <c r="CB646" s="207"/>
      <c r="CC646" s="207"/>
      <c r="CD646" s="207"/>
      <c r="CE646" s="207"/>
      <c r="CF646" s="207"/>
      <c r="CG646" s="207"/>
      <c r="CH646" s="207"/>
      <c r="CI646" s="207"/>
      <c r="CJ646" s="207"/>
      <c r="CK646" s="207"/>
      <c r="CL646" s="207"/>
      <c r="CM646" s="207"/>
    </row>
    <row r="647" spans="1:91" ht="12" customHeight="1" x14ac:dyDescent="0.25">
      <c r="A647" s="206"/>
      <c r="B647" s="207"/>
      <c r="C647" s="207"/>
      <c r="D647" s="207"/>
      <c r="E647" s="207"/>
      <c r="F647" s="207"/>
      <c r="G647" s="207"/>
      <c r="H647" s="207"/>
      <c r="I647" s="207"/>
      <c r="J647" s="207"/>
      <c r="K647" s="207"/>
      <c r="L647" s="207"/>
      <c r="M647" s="207"/>
      <c r="N647" s="207"/>
      <c r="O647" s="207"/>
      <c r="P647" s="207"/>
      <c r="Q647" s="207"/>
      <c r="R647" s="207"/>
      <c r="S647" s="207"/>
      <c r="T647" s="207"/>
      <c r="U647" s="207"/>
      <c r="V647" s="207"/>
      <c r="W647" s="207"/>
      <c r="X647" s="207"/>
      <c r="Y647" s="207"/>
      <c r="Z647" s="207"/>
      <c r="AA647" s="208"/>
      <c r="AB647" s="208"/>
      <c r="AC647" s="209"/>
      <c r="AD647" s="209"/>
      <c r="AE647" s="209"/>
      <c r="AF647" s="209"/>
      <c r="AG647" s="209"/>
      <c r="AH647" s="209"/>
      <c r="AI647" s="209"/>
      <c r="AJ647" s="209"/>
      <c r="AK647" s="207"/>
      <c r="AL647" s="207"/>
      <c r="AM647" s="207"/>
      <c r="AN647" s="207"/>
      <c r="AO647" s="207"/>
      <c r="AP647" s="207"/>
      <c r="AQ647" s="207"/>
      <c r="AR647" s="207"/>
      <c r="AS647" s="207"/>
      <c r="AT647" s="207"/>
      <c r="AU647" s="207"/>
      <c r="AV647" s="207"/>
      <c r="AW647" s="207"/>
      <c r="AX647" s="207"/>
      <c r="AY647" s="207"/>
      <c r="AZ647" s="207"/>
      <c r="BA647" s="207"/>
      <c r="BB647" s="207"/>
      <c r="BC647" s="207"/>
      <c r="BD647" s="207"/>
      <c r="BE647" s="207"/>
      <c r="BF647" s="207"/>
      <c r="BG647" s="207"/>
      <c r="BH647" s="207"/>
      <c r="BI647" s="207"/>
      <c r="BJ647" s="207"/>
      <c r="BK647" s="207"/>
      <c r="BL647" s="207"/>
      <c r="BM647" s="207"/>
      <c r="BN647" s="207"/>
      <c r="BO647" s="207"/>
      <c r="BP647" s="207"/>
      <c r="BQ647" s="207"/>
      <c r="BR647" s="207"/>
      <c r="BS647" s="207"/>
      <c r="BT647" s="207"/>
      <c r="BU647" s="211"/>
      <c r="BV647" s="207"/>
      <c r="BW647" s="207"/>
      <c r="BX647" s="207"/>
      <c r="BY647" s="207"/>
      <c r="BZ647" s="207"/>
      <c r="CA647" s="207"/>
      <c r="CB647" s="207"/>
      <c r="CC647" s="207"/>
      <c r="CD647" s="207"/>
      <c r="CE647" s="207"/>
      <c r="CF647" s="207"/>
      <c r="CG647" s="207"/>
      <c r="CH647" s="207"/>
      <c r="CI647" s="207"/>
      <c r="CJ647" s="207"/>
      <c r="CK647" s="207"/>
      <c r="CL647" s="207"/>
      <c r="CM647" s="207"/>
    </row>
    <row r="648" spans="1:91" ht="12" customHeight="1" x14ac:dyDescent="0.25">
      <c r="A648" s="206"/>
      <c r="B648" s="207"/>
      <c r="C648" s="207"/>
      <c r="D648" s="207"/>
      <c r="E648" s="207"/>
      <c r="F648" s="207"/>
      <c r="G648" s="207"/>
      <c r="H648" s="207"/>
      <c r="I648" s="207"/>
      <c r="J648" s="207"/>
      <c r="K648" s="207"/>
      <c r="L648" s="207"/>
      <c r="M648" s="207"/>
      <c r="N648" s="207"/>
      <c r="O648" s="207"/>
      <c r="P648" s="207"/>
      <c r="Q648" s="207"/>
      <c r="R648" s="207"/>
      <c r="S648" s="207"/>
      <c r="T648" s="207"/>
      <c r="U648" s="207"/>
      <c r="V648" s="207"/>
      <c r="W648" s="207"/>
      <c r="X648" s="207"/>
      <c r="Y648" s="207"/>
      <c r="Z648" s="207"/>
      <c r="AA648" s="208"/>
      <c r="AB648" s="208"/>
      <c r="AC648" s="209"/>
      <c r="AD648" s="209"/>
      <c r="AE648" s="209"/>
      <c r="AF648" s="209"/>
      <c r="AG648" s="209"/>
      <c r="AH648" s="209"/>
      <c r="AI648" s="209"/>
      <c r="AJ648" s="209"/>
      <c r="AK648" s="207"/>
      <c r="AL648" s="207"/>
      <c r="AM648" s="207"/>
      <c r="AN648" s="207"/>
      <c r="AO648" s="207"/>
      <c r="AP648" s="207"/>
      <c r="AQ648" s="207"/>
      <c r="AR648" s="207"/>
      <c r="AS648" s="207"/>
      <c r="AT648" s="207"/>
      <c r="AU648" s="207"/>
      <c r="AV648" s="207"/>
      <c r="AW648" s="207"/>
      <c r="AX648" s="207"/>
      <c r="AY648" s="207"/>
      <c r="AZ648" s="207"/>
      <c r="BA648" s="207"/>
      <c r="BB648" s="207"/>
      <c r="BC648" s="207"/>
      <c r="BD648" s="207"/>
      <c r="BE648" s="207"/>
      <c r="BF648" s="207"/>
      <c r="BG648" s="207"/>
      <c r="BH648" s="207"/>
      <c r="BI648" s="207"/>
      <c r="BJ648" s="207"/>
      <c r="BK648" s="207"/>
      <c r="BL648" s="207"/>
      <c r="BM648" s="207"/>
      <c r="BN648" s="207"/>
      <c r="BO648" s="207"/>
      <c r="BP648" s="207"/>
      <c r="BQ648" s="207"/>
      <c r="BR648" s="207"/>
      <c r="BS648" s="207"/>
      <c r="BT648" s="207"/>
      <c r="BU648" s="211"/>
      <c r="BV648" s="207"/>
      <c r="BW648" s="207"/>
      <c r="BX648" s="207"/>
      <c r="BY648" s="207"/>
      <c r="BZ648" s="207"/>
      <c r="CA648" s="207"/>
      <c r="CB648" s="207"/>
      <c r="CC648" s="207"/>
      <c r="CD648" s="207"/>
      <c r="CE648" s="207"/>
      <c r="CF648" s="207"/>
      <c r="CG648" s="207"/>
      <c r="CH648" s="207"/>
      <c r="CI648" s="207"/>
      <c r="CJ648" s="207"/>
      <c r="CK648" s="207"/>
      <c r="CL648" s="207"/>
      <c r="CM648" s="207"/>
    </row>
    <row r="649" spans="1:91" ht="12" customHeight="1" x14ac:dyDescent="0.25">
      <c r="A649" s="206"/>
      <c r="B649" s="207"/>
      <c r="C649" s="207"/>
      <c r="D649" s="207"/>
      <c r="E649" s="207"/>
      <c r="F649" s="207"/>
      <c r="G649" s="207"/>
      <c r="H649" s="207"/>
      <c r="I649" s="207"/>
      <c r="J649" s="207"/>
      <c r="K649" s="207"/>
      <c r="L649" s="207"/>
      <c r="M649" s="207"/>
      <c r="N649" s="207"/>
      <c r="O649" s="207"/>
      <c r="P649" s="207"/>
      <c r="Q649" s="207"/>
      <c r="R649" s="207"/>
      <c r="S649" s="207"/>
      <c r="T649" s="207"/>
      <c r="U649" s="207"/>
      <c r="V649" s="207"/>
      <c r="W649" s="207"/>
      <c r="X649" s="207"/>
      <c r="Y649" s="207"/>
      <c r="Z649" s="207"/>
      <c r="AA649" s="208"/>
      <c r="AB649" s="208"/>
      <c r="AC649" s="209"/>
      <c r="AD649" s="209"/>
      <c r="AE649" s="209"/>
      <c r="AF649" s="209"/>
      <c r="AG649" s="209"/>
      <c r="AH649" s="209"/>
      <c r="AI649" s="209"/>
      <c r="AJ649" s="209"/>
      <c r="AK649" s="207"/>
      <c r="AL649" s="207"/>
      <c r="AM649" s="207"/>
      <c r="AN649" s="207"/>
      <c r="AO649" s="207"/>
      <c r="AP649" s="207"/>
      <c r="AQ649" s="207"/>
      <c r="AR649" s="207"/>
      <c r="AS649" s="207"/>
      <c r="AT649" s="207"/>
      <c r="AU649" s="207"/>
      <c r="AV649" s="207"/>
      <c r="AW649" s="207"/>
      <c r="AX649" s="207"/>
      <c r="AY649" s="207"/>
      <c r="AZ649" s="207"/>
      <c r="BA649" s="207"/>
      <c r="BB649" s="207"/>
      <c r="BC649" s="207"/>
      <c r="BD649" s="207"/>
      <c r="BE649" s="207"/>
      <c r="BF649" s="207"/>
      <c r="BG649" s="207"/>
      <c r="BH649" s="207"/>
      <c r="BI649" s="207"/>
      <c r="BJ649" s="207"/>
      <c r="BK649" s="207"/>
      <c r="BL649" s="207"/>
      <c r="BM649" s="207"/>
      <c r="BN649" s="207"/>
      <c r="BO649" s="207"/>
      <c r="BP649" s="207"/>
      <c r="BQ649" s="207"/>
      <c r="BR649" s="207"/>
      <c r="BS649" s="207"/>
      <c r="BT649" s="207"/>
      <c r="BU649" s="211"/>
      <c r="BV649" s="207"/>
      <c r="BW649" s="207"/>
      <c r="BX649" s="207"/>
      <c r="BY649" s="207"/>
      <c r="BZ649" s="207"/>
      <c r="CA649" s="207"/>
      <c r="CB649" s="207"/>
      <c r="CC649" s="207"/>
      <c r="CD649" s="207"/>
      <c r="CE649" s="207"/>
      <c r="CF649" s="207"/>
      <c r="CG649" s="207"/>
      <c r="CH649" s="207"/>
      <c r="CI649" s="207"/>
      <c r="CJ649" s="207"/>
      <c r="CK649" s="207"/>
      <c r="CL649" s="207"/>
      <c r="CM649" s="207"/>
    </row>
    <row r="650" spans="1:91" ht="12" customHeight="1" x14ac:dyDescent="0.25">
      <c r="A650" s="206"/>
      <c r="B650" s="207"/>
      <c r="C650" s="207"/>
      <c r="D650" s="207"/>
      <c r="E650" s="207"/>
      <c r="F650" s="207"/>
      <c r="G650" s="207"/>
      <c r="H650" s="207"/>
      <c r="I650" s="207"/>
      <c r="J650" s="207"/>
      <c r="K650" s="207"/>
      <c r="L650" s="207"/>
      <c r="M650" s="207"/>
      <c r="N650" s="207"/>
      <c r="O650" s="207"/>
      <c r="P650" s="207"/>
      <c r="Q650" s="207"/>
      <c r="R650" s="207"/>
      <c r="S650" s="207"/>
      <c r="T650" s="207"/>
      <c r="U650" s="207"/>
      <c r="V650" s="207"/>
      <c r="W650" s="207"/>
      <c r="X650" s="207"/>
      <c r="Y650" s="207"/>
      <c r="Z650" s="207"/>
      <c r="AA650" s="208"/>
      <c r="AB650" s="208"/>
      <c r="AC650" s="209"/>
      <c r="AD650" s="209"/>
      <c r="AE650" s="209"/>
      <c r="AF650" s="209"/>
      <c r="AG650" s="209"/>
      <c r="AH650" s="209"/>
      <c r="AI650" s="209"/>
      <c r="AJ650" s="209"/>
      <c r="AK650" s="207"/>
      <c r="AL650" s="207"/>
      <c r="AM650" s="207"/>
      <c r="AN650" s="207"/>
      <c r="AO650" s="207"/>
      <c r="AP650" s="207"/>
      <c r="AQ650" s="207"/>
      <c r="AR650" s="207"/>
      <c r="AS650" s="207"/>
      <c r="AT650" s="207"/>
      <c r="AU650" s="207"/>
      <c r="AV650" s="207"/>
      <c r="AW650" s="207"/>
      <c r="AX650" s="207"/>
      <c r="AY650" s="207"/>
      <c r="AZ650" s="207"/>
      <c r="BA650" s="207"/>
      <c r="BB650" s="207"/>
      <c r="BC650" s="207"/>
      <c r="BD650" s="207"/>
      <c r="BE650" s="207"/>
      <c r="BF650" s="207"/>
      <c r="BG650" s="207"/>
      <c r="BH650" s="207"/>
      <c r="BI650" s="207"/>
      <c r="BJ650" s="207"/>
      <c r="BK650" s="207"/>
      <c r="BL650" s="207"/>
      <c r="BM650" s="207"/>
      <c r="BN650" s="207"/>
      <c r="BO650" s="207"/>
      <c r="BP650" s="207"/>
      <c r="BQ650" s="207"/>
      <c r="BR650" s="207"/>
      <c r="BS650" s="207"/>
      <c r="BT650" s="207"/>
      <c r="BU650" s="211"/>
      <c r="BV650" s="207"/>
      <c r="BW650" s="207"/>
      <c r="BX650" s="207"/>
      <c r="BY650" s="207"/>
      <c r="BZ650" s="207"/>
      <c r="CA650" s="207"/>
      <c r="CB650" s="207"/>
      <c r="CC650" s="207"/>
      <c r="CD650" s="207"/>
      <c r="CE650" s="207"/>
      <c r="CF650" s="207"/>
      <c r="CG650" s="207"/>
      <c r="CH650" s="207"/>
      <c r="CI650" s="207"/>
      <c r="CJ650" s="207"/>
      <c r="CK650" s="207"/>
      <c r="CL650" s="207"/>
      <c r="CM650" s="207"/>
    </row>
    <row r="651" spans="1:91" ht="12" customHeight="1" x14ac:dyDescent="0.25">
      <c r="A651" s="206"/>
      <c r="B651" s="207"/>
      <c r="C651" s="207"/>
      <c r="D651" s="207"/>
      <c r="E651" s="207"/>
      <c r="F651" s="207"/>
      <c r="G651" s="207"/>
      <c r="H651" s="207"/>
      <c r="I651" s="207"/>
      <c r="J651" s="207"/>
      <c r="K651" s="207"/>
      <c r="L651" s="207"/>
      <c r="M651" s="207"/>
      <c r="N651" s="207"/>
      <c r="O651" s="207"/>
      <c r="P651" s="207"/>
      <c r="Q651" s="207"/>
      <c r="R651" s="207"/>
      <c r="S651" s="207"/>
      <c r="T651" s="207"/>
      <c r="U651" s="207"/>
      <c r="V651" s="207"/>
      <c r="W651" s="207"/>
      <c r="X651" s="207"/>
      <c r="Y651" s="207"/>
      <c r="Z651" s="207"/>
      <c r="AA651" s="208"/>
      <c r="AB651" s="208"/>
      <c r="AC651" s="209"/>
      <c r="AD651" s="209"/>
      <c r="AE651" s="209"/>
      <c r="AF651" s="209"/>
      <c r="AG651" s="209"/>
      <c r="AH651" s="209"/>
      <c r="AI651" s="209"/>
      <c r="AJ651" s="209"/>
      <c r="AK651" s="207"/>
      <c r="AL651" s="207"/>
      <c r="AM651" s="207"/>
      <c r="AN651" s="207"/>
      <c r="AO651" s="207"/>
      <c r="AP651" s="207"/>
      <c r="AQ651" s="207"/>
      <c r="AR651" s="207"/>
      <c r="AS651" s="207"/>
      <c r="AT651" s="207"/>
      <c r="AU651" s="207"/>
      <c r="AV651" s="207"/>
      <c r="AW651" s="207"/>
      <c r="AX651" s="207"/>
      <c r="AY651" s="207"/>
      <c r="AZ651" s="207"/>
      <c r="BA651" s="207"/>
      <c r="BB651" s="207"/>
      <c r="BC651" s="207"/>
      <c r="BD651" s="207"/>
      <c r="BE651" s="207"/>
      <c r="BF651" s="207"/>
      <c r="BG651" s="207"/>
      <c r="BH651" s="207"/>
      <c r="BI651" s="207"/>
      <c r="BJ651" s="207"/>
      <c r="BK651" s="207"/>
      <c r="BL651" s="207"/>
      <c r="BM651" s="207"/>
      <c r="BN651" s="207"/>
      <c r="BO651" s="207"/>
      <c r="BP651" s="207"/>
      <c r="BQ651" s="207"/>
      <c r="BR651" s="207"/>
      <c r="BS651" s="207"/>
      <c r="BT651" s="207"/>
      <c r="BU651" s="211"/>
      <c r="BV651" s="207"/>
      <c r="BW651" s="207"/>
      <c r="BX651" s="207"/>
      <c r="BY651" s="207"/>
      <c r="BZ651" s="207"/>
      <c r="CA651" s="207"/>
      <c r="CB651" s="207"/>
      <c r="CC651" s="207"/>
      <c r="CD651" s="207"/>
      <c r="CE651" s="207"/>
      <c r="CF651" s="207"/>
      <c r="CG651" s="207"/>
      <c r="CH651" s="207"/>
      <c r="CI651" s="207"/>
      <c r="CJ651" s="207"/>
      <c r="CK651" s="207"/>
      <c r="CL651" s="207"/>
      <c r="CM651" s="207"/>
    </row>
    <row r="652" spans="1:91" ht="12" customHeight="1" x14ac:dyDescent="0.25">
      <c r="A652" s="206"/>
      <c r="B652" s="207"/>
      <c r="C652" s="207"/>
      <c r="D652" s="207"/>
      <c r="E652" s="207"/>
      <c r="F652" s="207"/>
      <c r="G652" s="207"/>
      <c r="H652" s="207"/>
      <c r="I652" s="207"/>
      <c r="J652" s="207"/>
      <c r="K652" s="207"/>
      <c r="L652" s="207"/>
      <c r="M652" s="207"/>
      <c r="N652" s="207"/>
      <c r="O652" s="207"/>
      <c r="P652" s="207"/>
      <c r="Q652" s="207"/>
      <c r="R652" s="207"/>
      <c r="S652" s="207"/>
      <c r="T652" s="207"/>
      <c r="U652" s="207"/>
      <c r="V652" s="207"/>
      <c r="W652" s="207"/>
      <c r="X652" s="207"/>
      <c r="Y652" s="207"/>
      <c r="Z652" s="207"/>
      <c r="AA652" s="208"/>
      <c r="AB652" s="208"/>
      <c r="AC652" s="209"/>
      <c r="AD652" s="209"/>
      <c r="AE652" s="209"/>
      <c r="AF652" s="209"/>
      <c r="AG652" s="209"/>
      <c r="AH652" s="209"/>
      <c r="AI652" s="209"/>
      <c r="AJ652" s="209"/>
      <c r="AK652" s="207"/>
      <c r="AL652" s="207"/>
      <c r="AM652" s="207"/>
      <c r="AN652" s="207"/>
      <c r="AO652" s="207"/>
      <c r="AP652" s="207"/>
      <c r="AQ652" s="207"/>
      <c r="AR652" s="207"/>
      <c r="AS652" s="207"/>
      <c r="AT652" s="207"/>
      <c r="AU652" s="207"/>
      <c r="AV652" s="207"/>
      <c r="AW652" s="207"/>
      <c r="AX652" s="207"/>
      <c r="AY652" s="207"/>
      <c r="AZ652" s="207"/>
      <c r="BA652" s="207"/>
      <c r="BB652" s="207"/>
      <c r="BC652" s="207"/>
      <c r="BD652" s="207"/>
      <c r="BE652" s="207"/>
      <c r="BF652" s="207"/>
      <c r="BG652" s="207"/>
      <c r="BH652" s="207"/>
      <c r="BI652" s="207"/>
      <c r="BJ652" s="207"/>
      <c r="BK652" s="207"/>
      <c r="BL652" s="207"/>
      <c r="BM652" s="207"/>
      <c r="BN652" s="207"/>
      <c r="BO652" s="207"/>
      <c r="BP652" s="207"/>
      <c r="BQ652" s="207"/>
      <c r="BR652" s="207"/>
      <c r="BS652" s="207"/>
      <c r="BT652" s="207"/>
      <c r="BU652" s="211"/>
      <c r="BV652" s="207"/>
      <c r="BW652" s="207"/>
      <c r="BX652" s="207"/>
      <c r="BY652" s="207"/>
      <c r="BZ652" s="207"/>
      <c r="CA652" s="207"/>
      <c r="CB652" s="207"/>
      <c r="CC652" s="207"/>
      <c r="CD652" s="207"/>
      <c r="CE652" s="207"/>
      <c r="CF652" s="207"/>
      <c r="CG652" s="207"/>
      <c r="CH652" s="207"/>
      <c r="CI652" s="207"/>
      <c r="CJ652" s="207"/>
      <c r="CK652" s="207"/>
      <c r="CL652" s="207"/>
      <c r="CM652" s="207"/>
    </row>
    <row r="653" spans="1:91" ht="12" customHeight="1" x14ac:dyDescent="0.25">
      <c r="A653" s="206"/>
      <c r="B653" s="207"/>
      <c r="C653" s="207"/>
      <c r="D653" s="207"/>
      <c r="E653" s="207"/>
      <c r="F653" s="207"/>
      <c r="G653" s="207"/>
      <c r="H653" s="207"/>
      <c r="I653" s="207"/>
      <c r="J653" s="207"/>
      <c r="K653" s="207"/>
      <c r="L653" s="207"/>
      <c r="M653" s="207"/>
      <c r="N653" s="207"/>
      <c r="O653" s="207"/>
      <c r="P653" s="207"/>
      <c r="Q653" s="207"/>
      <c r="R653" s="207"/>
      <c r="S653" s="207"/>
      <c r="T653" s="207"/>
      <c r="U653" s="207"/>
      <c r="V653" s="207"/>
      <c r="W653" s="207"/>
      <c r="X653" s="207"/>
      <c r="Y653" s="207"/>
      <c r="Z653" s="207"/>
      <c r="AA653" s="208"/>
      <c r="AB653" s="208"/>
      <c r="AC653" s="209"/>
      <c r="AD653" s="209"/>
      <c r="AE653" s="209"/>
      <c r="AF653" s="209"/>
      <c r="AG653" s="209"/>
      <c r="AH653" s="209"/>
      <c r="AI653" s="209"/>
      <c r="AJ653" s="209"/>
      <c r="AK653" s="207"/>
      <c r="AL653" s="207"/>
      <c r="AM653" s="207"/>
      <c r="AN653" s="207"/>
      <c r="AO653" s="207"/>
      <c r="AP653" s="207"/>
      <c r="AQ653" s="207"/>
      <c r="AR653" s="207"/>
      <c r="AS653" s="207"/>
      <c r="AT653" s="207"/>
      <c r="AU653" s="207"/>
      <c r="AV653" s="207"/>
      <c r="AW653" s="207"/>
      <c r="AX653" s="207"/>
      <c r="AY653" s="207"/>
      <c r="AZ653" s="207"/>
      <c r="BA653" s="207"/>
      <c r="BB653" s="207"/>
      <c r="BC653" s="207"/>
      <c r="BD653" s="207"/>
      <c r="BE653" s="207"/>
      <c r="BF653" s="207"/>
      <c r="BG653" s="207"/>
      <c r="BH653" s="207"/>
      <c r="BI653" s="207"/>
      <c r="BJ653" s="207"/>
      <c r="BK653" s="207"/>
      <c r="BL653" s="207"/>
      <c r="BM653" s="207"/>
      <c r="BN653" s="207"/>
      <c r="BO653" s="207"/>
      <c r="BP653" s="207"/>
      <c r="BQ653" s="207"/>
      <c r="BR653" s="207"/>
      <c r="BS653" s="207"/>
      <c r="BT653" s="207"/>
      <c r="BU653" s="211"/>
      <c r="BV653" s="207"/>
      <c r="BW653" s="207"/>
      <c r="BX653" s="207"/>
      <c r="BY653" s="207"/>
      <c r="BZ653" s="207"/>
      <c r="CA653" s="207"/>
      <c r="CB653" s="207"/>
      <c r="CC653" s="207"/>
      <c r="CD653" s="207"/>
      <c r="CE653" s="207"/>
      <c r="CF653" s="207"/>
      <c r="CG653" s="207"/>
      <c r="CH653" s="207"/>
      <c r="CI653" s="207"/>
      <c r="CJ653" s="207"/>
      <c r="CK653" s="207"/>
      <c r="CL653" s="207"/>
      <c r="CM653" s="207"/>
    </row>
    <row r="654" spans="1:91" ht="12" customHeight="1" x14ac:dyDescent="0.25">
      <c r="A654" s="206"/>
      <c r="B654" s="207"/>
      <c r="C654" s="207"/>
      <c r="D654" s="207"/>
      <c r="E654" s="207"/>
      <c r="F654" s="207"/>
      <c r="G654" s="207"/>
      <c r="H654" s="207"/>
      <c r="I654" s="207"/>
      <c r="J654" s="207"/>
      <c r="K654" s="207"/>
      <c r="L654" s="207"/>
      <c r="M654" s="207"/>
      <c r="N654" s="207"/>
      <c r="O654" s="207"/>
      <c r="P654" s="207"/>
      <c r="Q654" s="207"/>
      <c r="R654" s="207"/>
      <c r="S654" s="207"/>
      <c r="T654" s="207"/>
      <c r="U654" s="207"/>
      <c r="V654" s="207"/>
      <c r="W654" s="207"/>
      <c r="X654" s="207"/>
      <c r="Y654" s="207"/>
      <c r="Z654" s="207"/>
      <c r="AA654" s="208"/>
      <c r="AB654" s="208"/>
      <c r="AC654" s="209"/>
      <c r="AD654" s="209"/>
      <c r="AE654" s="209"/>
      <c r="AF654" s="209"/>
      <c r="AG654" s="209"/>
      <c r="AH654" s="209"/>
      <c r="AI654" s="209"/>
      <c r="AJ654" s="209"/>
      <c r="AK654" s="207"/>
      <c r="AL654" s="207"/>
      <c r="AM654" s="207"/>
      <c r="AN654" s="207"/>
      <c r="AO654" s="207"/>
      <c r="AP654" s="207"/>
      <c r="AQ654" s="207"/>
      <c r="AR654" s="207"/>
      <c r="AS654" s="207"/>
      <c r="AT654" s="207"/>
      <c r="AU654" s="207"/>
      <c r="AV654" s="207"/>
      <c r="AW654" s="207"/>
      <c r="AX654" s="207"/>
      <c r="AY654" s="207"/>
      <c r="AZ654" s="207"/>
      <c r="BA654" s="207"/>
      <c r="BB654" s="207"/>
      <c r="BC654" s="207"/>
      <c r="BD654" s="207"/>
      <c r="BE654" s="207"/>
      <c r="BF654" s="207"/>
      <c r="BG654" s="207"/>
      <c r="BH654" s="207"/>
      <c r="BI654" s="207"/>
      <c r="BJ654" s="207"/>
      <c r="BK654" s="207"/>
      <c r="BL654" s="207"/>
      <c r="BM654" s="207"/>
      <c r="BN654" s="207"/>
      <c r="BO654" s="207"/>
      <c r="BP654" s="207"/>
      <c r="BQ654" s="207"/>
      <c r="BR654" s="207"/>
      <c r="BS654" s="207"/>
      <c r="BT654" s="207"/>
      <c r="BU654" s="211"/>
      <c r="BV654" s="207"/>
      <c r="BW654" s="207"/>
      <c r="BX654" s="207"/>
      <c r="BY654" s="207"/>
      <c r="BZ654" s="207"/>
      <c r="CA654" s="207"/>
      <c r="CB654" s="207"/>
      <c r="CC654" s="207"/>
      <c r="CD654" s="207"/>
      <c r="CE654" s="207"/>
      <c r="CF654" s="207"/>
      <c r="CG654" s="207"/>
      <c r="CH654" s="207"/>
      <c r="CI654" s="207"/>
      <c r="CJ654" s="207"/>
      <c r="CK654" s="207"/>
      <c r="CL654" s="207"/>
      <c r="CM654" s="207"/>
    </row>
    <row r="655" spans="1:91" ht="12" customHeight="1" x14ac:dyDescent="0.25">
      <c r="A655" s="206"/>
      <c r="B655" s="207"/>
      <c r="C655" s="207"/>
      <c r="D655" s="207"/>
      <c r="E655" s="207"/>
      <c r="F655" s="207"/>
      <c r="G655" s="207"/>
      <c r="H655" s="207"/>
      <c r="I655" s="207"/>
      <c r="J655" s="207"/>
      <c r="K655" s="207"/>
      <c r="L655" s="207"/>
      <c r="M655" s="207"/>
      <c r="N655" s="207"/>
      <c r="O655" s="207"/>
      <c r="P655" s="207"/>
      <c r="Q655" s="207"/>
      <c r="R655" s="207"/>
      <c r="S655" s="207"/>
      <c r="T655" s="207"/>
      <c r="U655" s="207"/>
      <c r="V655" s="207"/>
      <c r="W655" s="207"/>
      <c r="X655" s="207"/>
      <c r="Y655" s="207"/>
      <c r="Z655" s="207"/>
      <c r="AA655" s="208"/>
      <c r="AB655" s="208"/>
      <c r="AC655" s="209"/>
      <c r="AD655" s="209"/>
      <c r="AE655" s="209"/>
      <c r="AF655" s="209"/>
      <c r="AG655" s="209"/>
      <c r="AH655" s="209"/>
      <c r="AI655" s="209"/>
      <c r="AJ655" s="209"/>
      <c r="AK655" s="207"/>
      <c r="AL655" s="207"/>
      <c r="AM655" s="207"/>
      <c r="AN655" s="207"/>
      <c r="AO655" s="207"/>
      <c r="AP655" s="207"/>
      <c r="AQ655" s="207"/>
      <c r="AR655" s="207"/>
      <c r="AS655" s="207"/>
      <c r="AT655" s="207"/>
      <c r="AU655" s="207"/>
      <c r="AV655" s="207"/>
      <c r="AW655" s="207"/>
      <c r="AX655" s="207"/>
      <c r="AY655" s="207"/>
      <c r="AZ655" s="207"/>
      <c r="BA655" s="207"/>
      <c r="BB655" s="207"/>
      <c r="BC655" s="207"/>
      <c r="BD655" s="207"/>
      <c r="BE655" s="207"/>
      <c r="BF655" s="207"/>
      <c r="BG655" s="207"/>
      <c r="BH655" s="207"/>
      <c r="BI655" s="207"/>
      <c r="BJ655" s="207"/>
      <c r="BK655" s="207"/>
      <c r="BL655" s="207"/>
      <c r="BM655" s="207"/>
      <c r="BN655" s="207"/>
      <c r="BO655" s="207"/>
      <c r="BP655" s="207"/>
      <c r="BQ655" s="207"/>
      <c r="BR655" s="207"/>
      <c r="BS655" s="207"/>
      <c r="BT655" s="207"/>
      <c r="BU655" s="211"/>
      <c r="BV655" s="207"/>
      <c r="BW655" s="207"/>
      <c r="BX655" s="207"/>
      <c r="BY655" s="207"/>
      <c r="BZ655" s="207"/>
      <c r="CA655" s="207"/>
      <c r="CB655" s="207"/>
      <c r="CC655" s="207"/>
      <c r="CD655" s="207"/>
      <c r="CE655" s="207"/>
      <c r="CF655" s="207"/>
      <c r="CG655" s="207"/>
      <c r="CH655" s="207"/>
      <c r="CI655" s="207"/>
      <c r="CJ655" s="207"/>
      <c r="CK655" s="207"/>
      <c r="CL655" s="207"/>
      <c r="CM655" s="207"/>
    </row>
    <row r="656" spans="1:91" ht="12" customHeight="1" x14ac:dyDescent="0.25">
      <c r="A656" s="206"/>
      <c r="B656" s="207"/>
      <c r="C656" s="207"/>
      <c r="D656" s="207"/>
      <c r="E656" s="207"/>
      <c r="F656" s="207"/>
      <c r="G656" s="207"/>
      <c r="H656" s="207"/>
      <c r="I656" s="207"/>
      <c r="J656" s="207"/>
      <c r="K656" s="207"/>
      <c r="L656" s="207"/>
      <c r="M656" s="207"/>
      <c r="N656" s="207"/>
      <c r="O656" s="207"/>
      <c r="P656" s="207"/>
      <c r="Q656" s="207"/>
      <c r="R656" s="207"/>
      <c r="S656" s="207"/>
      <c r="T656" s="207"/>
      <c r="U656" s="207"/>
      <c r="V656" s="207"/>
      <c r="W656" s="207"/>
      <c r="X656" s="207"/>
      <c r="Y656" s="207"/>
      <c r="Z656" s="207"/>
      <c r="AA656" s="208"/>
      <c r="AB656" s="208"/>
      <c r="AC656" s="209"/>
      <c r="AD656" s="209"/>
      <c r="AE656" s="209"/>
      <c r="AF656" s="209"/>
      <c r="AG656" s="209"/>
      <c r="AH656" s="209"/>
      <c r="AI656" s="209"/>
      <c r="AJ656" s="209"/>
      <c r="AK656" s="207"/>
      <c r="AL656" s="207"/>
      <c r="AM656" s="207"/>
      <c r="AN656" s="207"/>
      <c r="AO656" s="207"/>
      <c r="AP656" s="207"/>
      <c r="AQ656" s="207"/>
      <c r="AR656" s="207"/>
      <c r="AS656" s="207"/>
      <c r="AT656" s="207"/>
      <c r="AU656" s="207"/>
      <c r="AV656" s="207"/>
      <c r="AW656" s="207"/>
      <c r="AX656" s="207"/>
      <c r="AY656" s="207"/>
      <c r="AZ656" s="207"/>
      <c r="BA656" s="207"/>
      <c r="BB656" s="207"/>
      <c r="BC656" s="207"/>
      <c r="BD656" s="207"/>
      <c r="BE656" s="207"/>
      <c r="BF656" s="207"/>
      <c r="BG656" s="207"/>
      <c r="BH656" s="207"/>
      <c r="BI656" s="207"/>
      <c r="BJ656" s="207"/>
      <c r="BK656" s="207"/>
      <c r="BL656" s="207"/>
      <c r="BM656" s="207"/>
      <c r="BN656" s="207"/>
      <c r="BO656" s="207"/>
      <c r="BP656" s="207"/>
      <c r="BQ656" s="207"/>
      <c r="BR656" s="207"/>
      <c r="BS656" s="207"/>
      <c r="BT656" s="207"/>
      <c r="BU656" s="211"/>
      <c r="BV656" s="207"/>
      <c r="BW656" s="207"/>
      <c r="BX656" s="207"/>
      <c r="BY656" s="207"/>
      <c r="BZ656" s="207"/>
      <c r="CA656" s="207"/>
      <c r="CB656" s="207"/>
      <c r="CC656" s="207"/>
      <c r="CD656" s="207"/>
      <c r="CE656" s="207"/>
      <c r="CF656" s="207"/>
      <c r="CG656" s="207"/>
      <c r="CH656" s="207"/>
      <c r="CI656" s="207"/>
      <c r="CJ656" s="207"/>
      <c r="CK656" s="207"/>
      <c r="CL656" s="207"/>
      <c r="CM656" s="207"/>
    </row>
    <row r="657" spans="1:91" ht="12" customHeight="1" x14ac:dyDescent="0.25">
      <c r="A657" s="206"/>
      <c r="B657" s="207"/>
      <c r="C657" s="207"/>
      <c r="D657" s="207"/>
      <c r="E657" s="207"/>
      <c r="F657" s="207"/>
      <c r="G657" s="207"/>
      <c r="H657" s="207"/>
      <c r="I657" s="207"/>
      <c r="J657" s="207"/>
      <c r="K657" s="207"/>
      <c r="L657" s="207"/>
      <c r="M657" s="207"/>
      <c r="N657" s="207"/>
      <c r="O657" s="207"/>
      <c r="P657" s="207"/>
      <c r="Q657" s="207"/>
      <c r="R657" s="207"/>
      <c r="S657" s="207"/>
      <c r="T657" s="207"/>
      <c r="U657" s="207"/>
      <c r="V657" s="207"/>
      <c r="W657" s="207"/>
      <c r="X657" s="207"/>
      <c r="Y657" s="207"/>
      <c r="Z657" s="207"/>
      <c r="AA657" s="208"/>
      <c r="AB657" s="208"/>
      <c r="AC657" s="209"/>
      <c r="AD657" s="209"/>
      <c r="AE657" s="209"/>
      <c r="AF657" s="209"/>
      <c r="AG657" s="209"/>
      <c r="AH657" s="209"/>
      <c r="AI657" s="209"/>
      <c r="AJ657" s="209"/>
      <c r="AK657" s="207"/>
      <c r="AL657" s="207"/>
      <c r="AM657" s="207"/>
      <c r="AN657" s="207"/>
      <c r="AO657" s="207"/>
      <c r="AP657" s="207"/>
      <c r="AQ657" s="207"/>
      <c r="AR657" s="207"/>
      <c r="AS657" s="207"/>
      <c r="AT657" s="207"/>
      <c r="AU657" s="207"/>
      <c r="AV657" s="207"/>
      <c r="AW657" s="207"/>
      <c r="AX657" s="207"/>
      <c r="AY657" s="207"/>
      <c r="AZ657" s="207"/>
      <c r="BA657" s="207"/>
      <c r="BB657" s="207"/>
      <c r="BC657" s="207"/>
      <c r="BD657" s="207"/>
      <c r="BE657" s="207"/>
      <c r="BF657" s="207"/>
      <c r="BG657" s="207"/>
      <c r="BH657" s="207"/>
      <c r="BI657" s="207"/>
      <c r="BJ657" s="207"/>
      <c r="BK657" s="207"/>
      <c r="BL657" s="207"/>
      <c r="BM657" s="207"/>
      <c r="BN657" s="207"/>
      <c r="BO657" s="207"/>
      <c r="BP657" s="207"/>
      <c r="BQ657" s="207"/>
      <c r="BR657" s="207"/>
      <c r="BS657" s="207"/>
      <c r="BT657" s="207"/>
      <c r="BU657" s="211"/>
      <c r="BV657" s="207"/>
      <c r="BW657" s="207"/>
      <c r="BX657" s="207"/>
      <c r="BY657" s="207"/>
      <c r="BZ657" s="207"/>
      <c r="CA657" s="207"/>
      <c r="CB657" s="207"/>
      <c r="CC657" s="207"/>
      <c r="CD657" s="207"/>
      <c r="CE657" s="207"/>
      <c r="CF657" s="207"/>
      <c r="CG657" s="207"/>
      <c r="CH657" s="207"/>
      <c r="CI657" s="207"/>
      <c r="CJ657" s="207"/>
      <c r="CK657" s="207"/>
      <c r="CL657" s="207"/>
      <c r="CM657" s="207"/>
    </row>
    <row r="658" spans="1:91" ht="12" customHeight="1" x14ac:dyDescent="0.25">
      <c r="A658" s="206"/>
      <c r="B658" s="207"/>
      <c r="C658" s="207"/>
      <c r="D658" s="207"/>
      <c r="E658" s="207"/>
      <c r="F658" s="207"/>
      <c r="G658" s="207"/>
      <c r="H658" s="207"/>
      <c r="I658" s="207"/>
      <c r="J658" s="207"/>
      <c r="K658" s="207"/>
      <c r="L658" s="207"/>
      <c r="M658" s="207"/>
      <c r="N658" s="207"/>
      <c r="O658" s="207"/>
      <c r="P658" s="207"/>
      <c r="Q658" s="207"/>
      <c r="R658" s="207"/>
      <c r="S658" s="207"/>
      <c r="T658" s="207"/>
      <c r="U658" s="207"/>
      <c r="V658" s="207"/>
      <c r="W658" s="207"/>
      <c r="X658" s="207"/>
      <c r="Y658" s="207"/>
      <c r="Z658" s="207"/>
      <c r="AA658" s="208"/>
      <c r="AB658" s="208"/>
      <c r="AC658" s="209"/>
      <c r="AD658" s="209"/>
      <c r="AE658" s="209"/>
      <c r="AF658" s="209"/>
      <c r="AG658" s="209"/>
      <c r="AH658" s="209"/>
      <c r="AI658" s="209"/>
      <c r="AJ658" s="209"/>
      <c r="AK658" s="207"/>
      <c r="AL658" s="207"/>
      <c r="AM658" s="207"/>
      <c r="AN658" s="207"/>
      <c r="AO658" s="207"/>
      <c r="AP658" s="207"/>
      <c r="AQ658" s="207"/>
      <c r="AR658" s="207"/>
      <c r="AS658" s="207"/>
      <c r="AT658" s="207"/>
      <c r="AU658" s="207"/>
      <c r="AV658" s="207"/>
      <c r="AW658" s="207"/>
      <c r="AX658" s="207"/>
      <c r="AY658" s="207"/>
      <c r="AZ658" s="207"/>
      <c r="BA658" s="207"/>
      <c r="BB658" s="207"/>
      <c r="BC658" s="207"/>
      <c r="BD658" s="207"/>
      <c r="BE658" s="207"/>
      <c r="BF658" s="207"/>
      <c r="BG658" s="207"/>
      <c r="BH658" s="207"/>
      <c r="BI658" s="207"/>
      <c r="BJ658" s="207"/>
      <c r="BK658" s="207"/>
      <c r="BL658" s="207"/>
      <c r="BM658" s="207"/>
      <c r="BN658" s="207"/>
      <c r="BO658" s="207"/>
      <c r="BP658" s="207"/>
      <c r="BQ658" s="207"/>
      <c r="BR658" s="207"/>
      <c r="BS658" s="207"/>
      <c r="BT658" s="207"/>
      <c r="BU658" s="211"/>
      <c r="BV658" s="207"/>
      <c r="BW658" s="207"/>
      <c r="BX658" s="207"/>
      <c r="BY658" s="207"/>
      <c r="BZ658" s="207"/>
      <c r="CA658" s="207"/>
      <c r="CB658" s="207"/>
      <c r="CC658" s="207"/>
      <c r="CD658" s="207"/>
      <c r="CE658" s="207"/>
      <c r="CF658" s="207"/>
      <c r="CG658" s="207"/>
      <c r="CH658" s="207"/>
      <c r="CI658" s="207"/>
      <c r="CJ658" s="207"/>
      <c r="CK658" s="207"/>
      <c r="CL658" s="207"/>
      <c r="CM658" s="207"/>
    </row>
    <row r="659" spans="1:91" ht="12" customHeight="1" x14ac:dyDescent="0.25">
      <c r="A659" s="206"/>
      <c r="B659" s="207"/>
      <c r="C659" s="207"/>
      <c r="D659" s="207"/>
      <c r="E659" s="207"/>
      <c r="F659" s="207"/>
      <c r="G659" s="207"/>
      <c r="H659" s="207"/>
      <c r="I659" s="207"/>
      <c r="J659" s="207"/>
      <c r="K659" s="207"/>
      <c r="L659" s="207"/>
      <c r="M659" s="207"/>
      <c r="N659" s="207"/>
      <c r="O659" s="207"/>
      <c r="P659" s="207"/>
      <c r="Q659" s="207"/>
      <c r="R659" s="207"/>
      <c r="S659" s="207"/>
      <c r="T659" s="207"/>
      <c r="U659" s="207"/>
      <c r="V659" s="207"/>
      <c r="W659" s="207"/>
      <c r="X659" s="207"/>
      <c r="Y659" s="207"/>
      <c r="Z659" s="207"/>
      <c r="AA659" s="208"/>
      <c r="AB659" s="208"/>
      <c r="AC659" s="209"/>
      <c r="AD659" s="209"/>
      <c r="AE659" s="209"/>
      <c r="AF659" s="209"/>
      <c r="AG659" s="209"/>
      <c r="AH659" s="209"/>
      <c r="AI659" s="209"/>
      <c r="AJ659" s="209"/>
      <c r="AK659" s="207"/>
      <c r="AL659" s="207"/>
      <c r="AM659" s="207"/>
      <c r="AN659" s="207"/>
      <c r="AO659" s="207"/>
      <c r="AP659" s="207"/>
      <c r="AQ659" s="207"/>
      <c r="AR659" s="207"/>
      <c r="AS659" s="207"/>
      <c r="AT659" s="207"/>
      <c r="AU659" s="207"/>
      <c r="AV659" s="207"/>
      <c r="AW659" s="207"/>
      <c r="AX659" s="207"/>
      <c r="AY659" s="207"/>
      <c r="AZ659" s="207"/>
      <c r="BA659" s="207"/>
      <c r="BB659" s="207"/>
      <c r="BC659" s="207"/>
      <c r="BD659" s="207"/>
      <c r="BE659" s="207"/>
      <c r="BF659" s="207"/>
      <c r="BG659" s="207"/>
      <c r="BH659" s="207"/>
      <c r="BI659" s="207"/>
      <c r="BJ659" s="207"/>
      <c r="BK659" s="207"/>
      <c r="BL659" s="207"/>
      <c r="BM659" s="207"/>
      <c r="BN659" s="207"/>
      <c r="BO659" s="207"/>
      <c r="BP659" s="207"/>
      <c r="BQ659" s="207"/>
      <c r="BR659" s="207"/>
      <c r="BS659" s="207"/>
      <c r="BT659" s="207"/>
      <c r="BU659" s="211"/>
      <c r="BV659" s="207"/>
      <c r="BW659" s="207"/>
      <c r="BX659" s="207"/>
      <c r="BY659" s="207"/>
      <c r="BZ659" s="207"/>
      <c r="CA659" s="207"/>
      <c r="CB659" s="207"/>
      <c r="CC659" s="207"/>
      <c r="CD659" s="207"/>
      <c r="CE659" s="207"/>
      <c r="CF659" s="207"/>
      <c r="CG659" s="207"/>
      <c r="CH659" s="207"/>
      <c r="CI659" s="207"/>
      <c r="CJ659" s="207"/>
      <c r="CK659" s="207"/>
      <c r="CL659" s="207"/>
      <c r="CM659" s="207"/>
    </row>
    <row r="660" spans="1:91" ht="12" customHeight="1" x14ac:dyDescent="0.25">
      <c r="A660" s="206"/>
      <c r="B660" s="207"/>
      <c r="C660" s="207"/>
      <c r="D660" s="207"/>
      <c r="E660" s="207"/>
      <c r="F660" s="207"/>
      <c r="G660" s="207"/>
      <c r="H660" s="207"/>
      <c r="I660" s="207"/>
      <c r="J660" s="207"/>
      <c r="K660" s="207"/>
      <c r="L660" s="207"/>
      <c r="M660" s="207"/>
      <c r="N660" s="207"/>
      <c r="O660" s="207"/>
      <c r="P660" s="207"/>
      <c r="Q660" s="207"/>
      <c r="R660" s="207"/>
      <c r="S660" s="207"/>
      <c r="T660" s="207"/>
      <c r="U660" s="207"/>
      <c r="V660" s="207"/>
      <c r="W660" s="207"/>
      <c r="X660" s="207"/>
      <c r="Y660" s="207"/>
      <c r="Z660" s="207"/>
      <c r="AA660" s="208"/>
      <c r="AB660" s="208"/>
      <c r="AC660" s="209"/>
      <c r="AD660" s="209"/>
      <c r="AE660" s="209"/>
      <c r="AF660" s="209"/>
      <c r="AG660" s="209"/>
      <c r="AH660" s="209"/>
      <c r="AI660" s="209"/>
      <c r="AJ660" s="209"/>
      <c r="AK660" s="207"/>
      <c r="AL660" s="207"/>
      <c r="AM660" s="207"/>
      <c r="AN660" s="207"/>
      <c r="AO660" s="207"/>
      <c r="AP660" s="207"/>
      <c r="AQ660" s="207"/>
      <c r="AR660" s="207"/>
      <c r="AS660" s="207"/>
      <c r="AT660" s="207"/>
      <c r="AU660" s="207"/>
      <c r="AV660" s="207"/>
      <c r="AW660" s="207"/>
      <c r="AX660" s="207"/>
      <c r="AY660" s="207"/>
      <c r="AZ660" s="207"/>
      <c r="BA660" s="207"/>
      <c r="BB660" s="207"/>
      <c r="BC660" s="207"/>
      <c r="BD660" s="207"/>
      <c r="BE660" s="207"/>
      <c r="BF660" s="207"/>
      <c r="BG660" s="207"/>
      <c r="BH660" s="207"/>
      <c r="BI660" s="207"/>
      <c r="BJ660" s="207"/>
      <c r="BK660" s="207"/>
      <c r="BL660" s="207"/>
      <c r="BM660" s="207"/>
      <c r="BN660" s="207"/>
      <c r="BO660" s="207"/>
      <c r="BP660" s="207"/>
      <c r="BQ660" s="207"/>
      <c r="BR660" s="207"/>
      <c r="BS660" s="207"/>
      <c r="BT660" s="207"/>
      <c r="BU660" s="211"/>
      <c r="BV660" s="207"/>
      <c r="BW660" s="207"/>
      <c r="BX660" s="207"/>
      <c r="BY660" s="207"/>
      <c r="BZ660" s="207"/>
      <c r="CA660" s="207"/>
      <c r="CB660" s="207"/>
      <c r="CC660" s="207"/>
      <c r="CD660" s="207"/>
      <c r="CE660" s="207"/>
      <c r="CF660" s="207"/>
      <c r="CG660" s="207"/>
      <c r="CH660" s="207"/>
      <c r="CI660" s="207"/>
      <c r="CJ660" s="207"/>
      <c r="CK660" s="207"/>
      <c r="CL660" s="207"/>
      <c r="CM660" s="207"/>
    </row>
    <row r="661" spans="1:91" ht="12" customHeight="1" x14ac:dyDescent="0.25">
      <c r="A661" s="206"/>
      <c r="B661" s="207"/>
      <c r="C661" s="207"/>
      <c r="D661" s="207"/>
      <c r="E661" s="207"/>
      <c r="F661" s="207"/>
      <c r="G661" s="207"/>
      <c r="H661" s="207"/>
      <c r="I661" s="207"/>
      <c r="J661" s="207"/>
      <c r="K661" s="207"/>
      <c r="L661" s="207"/>
      <c r="M661" s="207"/>
      <c r="N661" s="207"/>
      <c r="O661" s="207"/>
      <c r="P661" s="207"/>
      <c r="Q661" s="207"/>
      <c r="R661" s="207"/>
      <c r="S661" s="207"/>
      <c r="T661" s="207"/>
      <c r="U661" s="207"/>
      <c r="V661" s="207"/>
      <c r="W661" s="207"/>
      <c r="X661" s="207"/>
      <c r="Y661" s="207"/>
      <c r="Z661" s="207"/>
      <c r="AA661" s="208"/>
      <c r="AB661" s="208"/>
      <c r="AC661" s="209"/>
      <c r="AD661" s="209"/>
      <c r="AE661" s="209"/>
      <c r="AF661" s="209"/>
      <c r="AG661" s="209"/>
      <c r="AH661" s="209"/>
      <c r="AI661" s="209"/>
      <c r="AJ661" s="209"/>
      <c r="AK661" s="207"/>
      <c r="AL661" s="207"/>
      <c r="AM661" s="207"/>
      <c r="AN661" s="207"/>
      <c r="AO661" s="207"/>
      <c r="AP661" s="207"/>
      <c r="AQ661" s="207"/>
      <c r="AR661" s="207"/>
      <c r="AS661" s="207"/>
      <c r="AT661" s="207"/>
      <c r="AU661" s="207"/>
      <c r="AV661" s="207"/>
      <c r="AW661" s="207"/>
      <c r="AX661" s="207"/>
      <c r="AY661" s="207"/>
      <c r="AZ661" s="207"/>
      <c r="BA661" s="207"/>
      <c r="BB661" s="207"/>
      <c r="BC661" s="207"/>
      <c r="BD661" s="207"/>
      <c r="BE661" s="207"/>
      <c r="BF661" s="207"/>
      <c r="BG661" s="207"/>
      <c r="BH661" s="207"/>
      <c r="BI661" s="207"/>
      <c r="BJ661" s="207"/>
      <c r="BK661" s="207"/>
      <c r="BL661" s="207"/>
      <c r="BM661" s="207"/>
      <c r="BN661" s="207"/>
      <c r="BO661" s="207"/>
      <c r="BP661" s="207"/>
      <c r="BQ661" s="207"/>
      <c r="BR661" s="207"/>
      <c r="BS661" s="207"/>
      <c r="BT661" s="207"/>
      <c r="BU661" s="211"/>
      <c r="BV661" s="207"/>
      <c r="BW661" s="207"/>
      <c r="BX661" s="207"/>
      <c r="BY661" s="207"/>
      <c r="BZ661" s="207"/>
      <c r="CA661" s="207"/>
      <c r="CB661" s="207"/>
      <c r="CC661" s="207"/>
      <c r="CD661" s="207"/>
      <c r="CE661" s="207"/>
      <c r="CF661" s="207"/>
      <c r="CG661" s="207"/>
      <c r="CH661" s="207"/>
      <c r="CI661" s="207"/>
      <c r="CJ661" s="207"/>
      <c r="CK661" s="207"/>
      <c r="CL661" s="207"/>
      <c r="CM661" s="207"/>
    </row>
    <row r="662" spans="1:91" ht="12" customHeight="1" x14ac:dyDescent="0.25">
      <c r="A662" s="206"/>
      <c r="B662" s="207"/>
      <c r="C662" s="207"/>
      <c r="D662" s="207"/>
      <c r="E662" s="207"/>
      <c r="F662" s="207"/>
      <c r="G662" s="207"/>
      <c r="H662" s="207"/>
      <c r="I662" s="207"/>
      <c r="J662" s="207"/>
      <c r="K662" s="207"/>
      <c r="L662" s="207"/>
      <c r="M662" s="207"/>
      <c r="N662" s="207"/>
      <c r="O662" s="207"/>
      <c r="P662" s="207"/>
      <c r="Q662" s="207"/>
      <c r="R662" s="207"/>
      <c r="S662" s="207"/>
      <c r="T662" s="207"/>
      <c r="U662" s="207"/>
      <c r="V662" s="207"/>
      <c r="W662" s="207"/>
      <c r="X662" s="207"/>
      <c r="Y662" s="207"/>
      <c r="Z662" s="207"/>
      <c r="AA662" s="208"/>
      <c r="AB662" s="208"/>
      <c r="AC662" s="209"/>
      <c r="AD662" s="209"/>
      <c r="AE662" s="209"/>
      <c r="AF662" s="209"/>
      <c r="AG662" s="209"/>
      <c r="AH662" s="209"/>
      <c r="AI662" s="209"/>
      <c r="AJ662" s="209"/>
      <c r="AK662" s="207"/>
      <c r="AL662" s="207"/>
      <c r="AM662" s="207"/>
      <c r="AN662" s="207"/>
      <c r="AO662" s="207"/>
      <c r="AP662" s="207"/>
      <c r="AQ662" s="207"/>
      <c r="AR662" s="207"/>
      <c r="AS662" s="207"/>
      <c r="AT662" s="207"/>
      <c r="AU662" s="207"/>
      <c r="AV662" s="207"/>
      <c r="AW662" s="207"/>
      <c r="AX662" s="207"/>
      <c r="AY662" s="207"/>
      <c r="AZ662" s="207"/>
      <c r="BA662" s="207"/>
      <c r="BB662" s="207"/>
      <c r="BC662" s="207"/>
      <c r="BD662" s="207"/>
      <c r="BE662" s="207"/>
      <c r="BF662" s="207"/>
      <c r="BG662" s="207"/>
      <c r="BH662" s="207"/>
      <c r="BI662" s="207"/>
      <c r="BJ662" s="207"/>
      <c r="BK662" s="207"/>
      <c r="BL662" s="207"/>
      <c r="BM662" s="207"/>
      <c r="BN662" s="207"/>
      <c r="BO662" s="207"/>
      <c r="BP662" s="207"/>
      <c r="BQ662" s="207"/>
      <c r="BR662" s="207"/>
      <c r="BS662" s="207"/>
      <c r="BT662" s="207"/>
      <c r="BU662" s="211"/>
      <c r="BV662" s="207"/>
      <c r="BW662" s="207"/>
      <c r="BX662" s="207"/>
      <c r="BY662" s="207"/>
      <c r="BZ662" s="207"/>
      <c r="CA662" s="207"/>
      <c r="CB662" s="207"/>
      <c r="CC662" s="207"/>
      <c r="CD662" s="207"/>
      <c r="CE662" s="207"/>
      <c r="CF662" s="207"/>
      <c r="CG662" s="207"/>
      <c r="CH662" s="207"/>
      <c r="CI662" s="207"/>
      <c r="CJ662" s="207"/>
      <c r="CK662" s="207"/>
      <c r="CL662" s="207"/>
      <c r="CM662" s="207"/>
    </row>
    <row r="663" spans="1:91" ht="12" customHeight="1" x14ac:dyDescent="0.25">
      <c r="A663" s="206"/>
      <c r="B663" s="207"/>
      <c r="C663" s="207"/>
      <c r="D663" s="207"/>
      <c r="E663" s="207"/>
      <c r="F663" s="207"/>
      <c r="G663" s="207"/>
      <c r="H663" s="207"/>
      <c r="I663" s="207"/>
      <c r="J663" s="207"/>
      <c r="K663" s="207"/>
      <c r="L663" s="207"/>
      <c r="M663" s="207"/>
      <c r="N663" s="207"/>
      <c r="O663" s="207"/>
      <c r="P663" s="207"/>
      <c r="Q663" s="207"/>
      <c r="R663" s="207"/>
      <c r="S663" s="207"/>
      <c r="T663" s="207"/>
      <c r="U663" s="207"/>
      <c r="V663" s="207"/>
      <c r="W663" s="207"/>
      <c r="X663" s="207"/>
      <c r="Y663" s="207"/>
      <c r="Z663" s="207"/>
      <c r="AA663" s="208"/>
      <c r="AB663" s="208"/>
      <c r="AC663" s="209"/>
      <c r="AD663" s="209"/>
      <c r="AE663" s="209"/>
      <c r="AF663" s="209"/>
      <c r="AG663" s="209"/>
      <c r="AH663" s="209"/>
      <c r="AI663" s="209"/>
      <c r="AJ663" s="209"/>
      <c r="AK663" s="207"/>
      <c r="AL663" s="207"/>
      <c r="AM663" s="207"/>
      <c r="AN663" s="207"/>
      <c r="AO663" s="207"/>
      <c r="AP663" s="207"/>
      <c r="AQ663" s="207"/>
      <c r="AR663" s="207"/>
      <c r="AS663" s="207"/>
      <c r="AT663" s="207"/>
      <c r="AU663" s="207"/>
      <c r="AV663" s="207"/>
      <c r="AW663" s="207"/>
      <c r="AX663" s="207"/>
      <c r="AY663" s="207"/>
      <c r="AZ663" s="207"/>
      <c r="BA663" s="207"/>
      <c r="BB663" s="207"/>
      <c r="BC663" s="207"/>
      <c r="BD663" s="207"/>
      <c r="BE663" s="207"/>
      <c r="BF663" s="207"/>
      <c r="BG663" s="207"/>
      <c r="BH663" s="207"/>
      <c r="BI663" s="207"/>
      <c r="BJ663" s="207"/>
      <c r="BK663" s="207"/>
      <c r="BL663" s="207"/>
      <c r="BM663" s="207"/>
      <c r="BN663" s="207"/>
      <c r="BO663" s="207"/>
      <c r="BP663" s="207"/>
      <c r="BQ663" s="207"/>
      <c r="BR663" s="207"/>
      <c r="BS663" s="207"/>
      <c r="BT663" s="207"/>
      <c r="BU663" s="211"/>
      <c r="BV663" s="207"/>
      <c r="BW663" s="207"/>
      <c r="BX663" s="207"/>
      <c r="BY663" s="207"/>
      <c r="BZ663" s="207"/>
      <c r="CA663" s="207"/>
      <c r="CB663" s="207"/>
      <c r="CC663" s="207"/>
      <c r="CD663" s="207"/>
      <c r="CE663" s="207"/>
      <c r="CF663" s="207"/>
      <c r="CG663" s="207"/>
      <c r="CH663" s="207"/>
      <c r="CI663" s="207"/>
      <c r="CJ663" s="207"/>
      <c r="CK663" s="207"/>
      <c r="CL663" s="207"/>
      <c r="CM663" s="207"/>
    </row>
    <row r="664" spans="1:91" ht="12" customHeight="1" x14ac:dyDescent="0.25">
      <c r="A664" s="206"/>
      <c r="B664" s="207"/>
      <c r="C664" s="207"/>
      <c r="D664" s="207"/>
      <c r="E664" s="207"/>
      <c r="F664" s="207"/>
      <c r="G664" s="207"/>
      <c r="H664" s="207"/>
      <c r="I664" s="207"/>
      <c r="J664" s="207"/>
      <c r="K664" s="207"/>
      <c r="L664" s="207"/>
      <c r="M664" s="207"/>
      <c r="N664" s="207"/>
      <c r="O664" s="207"/>
      <c r="P664" s="207"/>
      <c r="Q664" s="207"/>
      <c r="R664" s="207"/>
      <c r="S664" s="207"/>
      <c r="T664" s="207"/>
      <c r="U664" s="207"/>
      <c r="V664" s="207"/>
      <c r="W664" s="207"/>
      <c r="X664" s="207"/>
      <c r="Y664" s="207"/>
      <c r="Z664" s="207"/>
      <c r="AA664" s="208"/>
      <c r="AB664" s="208"/>
      <c r="AC664" s="209"/>
      <c r="AD664" s="209"/>
      <c r="AE664" s="209"/>
      <c r="AF664" s="209"/>
      <c r="AG664" s="209"/>
      <c r="AH664" s="209"/>
      <c r="AI664" s="209"/>
      <c r="AJ664" s="209"/>
      <c r="AK664" s="207"/>
      <c r="AL664" s="207"/>
      <c r="AM664" s="207"/>
      <c r="AN664" s="207"/>
      <c r="AO664" s="207"/>
      <c r="AP664" s="207"/>
      <c r="AQ664" s="207"/>
      <c r="AR664" s="207"/>
      <c r="AS664" s="207"/>
      <c r="AT664" s="207"/>
      <c r="AU664" s="207"/>
      <c r="AV664" s="207"/>
      <c r="AW664" s="207"/>
      <c r="AX664" s="207"/>
      <c r="AY664" s="207"/>
      <c r="AZ664" s="207"/>
      <c r="BA664" s="207"/>
      <c r="BB664" s="207"/>
      <c r="BC664" s="207"/>
      <c r="BD664" s="207"/>
      <c r="BE664" s="207"/>
      <c r="BF664" s="207"/>
      <c r="BG664" s="207"/>
      <c r="BH664" s="207"/>
      <c r="BI664" s="207"/>
      <c r="BJ664" s="207"/>
      <c r="BK664" s="207"/>
      <c r="BL664" s="207"/>
      <c r="BM664" s="207"/>
      <c r="BN664" s="207"/>
      <c r="BO664" s="207"/>
      <c r="BP664" s="207"/>
      <c r="BQ664" s="207"/>
      <c r="BR664" s="207"/>
      <c r="BS664" s="207"/>
      <c r="BT664" s="207"/>
      <c r="BU664" s="211"/>
      <c r="BV664" s="207"/>
      <c r="BW664" s="207"/>
      <c r="BX664" s="207"/>
      <c r="BY664" s="207"/>
      <c r="BZ664" s="207"/>
      <c r="CA664" s="207"/>
      <c r="CB664" s="207"/>
      <c r="CC664" s="207"/>
      <c r="CD664" s="207"/>
      <c r="CE664" s="207"/>
      <c r="CF664" s="207"/>
      <c r="CG664" s="207"/>
      <c r="CH664" s="207"/>
      <c r="CI664" s="207"/>
      <c r="CJ664" s="207"/>
      <c r="CK664" s="207"/>
      <c r="CL664" s="207"/>
      <c r="CM664" s="207"/>
    </row>
    <row r="665" spans="1:91" ht="12" customHeight="1" x14ac:dyDescent="0.25">
      <c r="A665" s="206"/>
      <c r="B665" s="207"/>
      <c r="C665" s="207"/>
      <c r="D665" s="207"/>
      <c r="E665" s="207"/>
      <c r="F665" s="207"/>
      <c r="G665" s="207"/>
      <c r="H665" s="207"/>
      <c r="I665" s="207"/>
      <c r="J665" s="207"/>
      <c r="K665" s="207"/>
      <c r="L665" s="207"/>
      <c r="M665" s="207"/>
      <c r="N665" s="207"/>
      <c r="O665" s="207"/>
      <c r="P665" s="207"/>
      <c r="Q665" s="207"/>
      <c r="R665" s="207"/>
      <c r="S665" s="207"/>
      <c r="T665" s="207"/>
      <c r="U665" s="207"/>
      <c r="V665" s="207"/>
      <c r="W665" s="207"/>
      <c r="X665" s="207"/>
      <c r="Y665" s="207"/>
      <c r="Z665" s="207"/>
      <c r="AA665" s="208"/>
      <c r="AB665" s="208"/>
      <c r="AC665" s="209"/>
      <c r="AD665" s="209"/>
      <c r="AE665" s="209"/>
      <c r="AF665" s="209"/>
      <c r="AG665" s="209"/>
      <c r="AH665" s="209"/>
      <c r="AI665" s="209"/>
      <c r="AJ665" s="209"/>
      <c r="AK665" s="207"/>
      <c r="AL665" s="207"/>
      <c r="AM665" s="207"/>
      <c r="AN665" s="207"/>
      <c r="AO665" s="207"/>
      <c r="AP665" s="207"/>
      <c r="AQ665" s="207"/>
      <c r="AR665" s="207"/>
      <c r="AS665" s="207"/>
      <c r="AT665" s="207"/>
      <c r="AU665" s="207"/>
      <c r="AV665" s="207"/>
      <c r="AW665" s="207"/>
      <c r="AX665" s="207"/>
      <c r="AY665" s="207"/>
      <c r="AZ665" s="207"/>
      <c r="BA665" s="207"/>
      <c r="BB665" s="207"/>
      <c r="BC665" s="207"/>
      <c r="BD665" s="207"/>
      <c r="BE665" s="207"/>
      <c r="BF665" s="207"/>
      <c r="BG665" s="207"/>
      <c r="BH665" s="207"/>
      <c r="BI665" s="207"/>
      <c r="BJ665" s="207"/>
      <c r="BK665" s="207"/>
      <c r="BL665" s="207"/>
      <c r="BM665" s="207"/>
      <c r="BN665" s="207"/>
      <c r="BO665" s="207"/>
      <c r="BP665" s="207"/>
      <c r="BQ665" s="207"/>
      <c r="BR665" s="207"/>
      <c r="BS665" s="207"/>
      <c r="BT665" s="207"/>
      <c r="BU665" s="211"/>
      <c r="BV665" s="207"/>
      <c r="BW665" s="207"/>
      <c r="BX665" s="207"/>
      <c r="BY665" s="207"/>
      <c r="BZ665" s="207"/>
      <c r="CA665" s="207"/>
      <c r="CB665" s="207"/>
      <c r="CC665" s="207"/>
      <c r="CD665" s="207"/>
      <c r="CE665" s="207"/>
      <c r="CF665" s="207"/>
      <c r="CG665" s="207"/>
      <c r="CH665" s="207"/>
      <c r="CI665" s="207"/>
      <c r="CJ665" s="207"/>
      <c r="CK665" s="207"/>
      <c r="CL665" s="207"/>
      <c r="CM665" s="207"/>
    </row>
    <row r="666" spans="1:91" ht="12" customHeight="1" x14ac:dyDescent="0.25">
      <c r="A666" s="206"/>
      <c r="B666" s="207"/>
      <c r="C666" s="207"/>
      <c r="D666" s="207"/>
      <c r="E666" s="207"/>
      <c r="F666" s="207"/>
      <c r="G666" s="207"/>
      <c r="H666" s="207"/>
      <c r="I666" s="207"/>
      <c r="J666" s="207"/>
      <c r="K666" s="207"/>
      <c r="L666" s="207"/>
      <c r="M666" s="207"/>
      <c r="N666" s="207"/>
      <c r="O666" s="207"/>
      <c r="P666" s="207"/>
      <c r="Q666" s="207"/>
      <c r="R666" s="207"/>
      <c r="S666" s="207"/>
      <c r="T666" s="207"/>
      <c r="U666" s="207"/>
      <c r="V666" s="207"/>
      <c r="W666" s="207"/>
      <c r="X666" s="207"/>
      <c r="Y666" s="207"/>
      <c r="Z666" s="207"/>
      <c r="AA666" s="208"/>
      <c r="AB666" s="208"/>
      <c r="AC666" s="209"/>
      <c r="AD666" s="209"/>
      <c r="AE666" s="209"/>
      <c r="AF666" s="209"/>
      <c r="AG666" s="209"/>
      <c r="AH666" s="209"/>
      <c r="AI666" s="209"/>
      <c r="AJ666" s="209"/>
      <c r="AK666" s="207"/>
      <c r="AL666" s="207"/>
      <c r="AM666" s="207"/>
      <c r="AN666" s="207"/>
      <c r="AO666" s="207"/>
      <c r="AP666" s="207"/>
      <c r="AQ666" s="207"/>
      <c r="AR666" s="207"/>
      <c r="AS666" s="207"/>
      <c r="AT666" s="207"/>
      <c r="AU666" s="207"/>
      <c r="AV666" s="207"/>
      <c r="AW666" s="207"/>
      <c r="AX666" s="207"/>
      <c r="AY666" s="207"/>
      <c r="AZ666" s="207"/>
      <c r="BA666" s="207"/>
      <c r="BB666" s="207"/>
      <c r="BC666" s="207"/>
      <c r="BD666" s="207"/>
      <c r="BE666" s="207"/>
      <c r="BF666" s="207"/>
      <c r="BG666" s="207"/>
      <c r="BH666" s="207"/>
      <c r="BI666" s="207"/>
      <c r="BJ666" s="207"/>
      <c r="BK666" s="207"/>
      <c r="BL666" s="207"/>
      <c r="BM666" s="207"/>
      <c r="BN666" s="207"/>
      <c r="BO666" s="207"/>
      <c r="BP666" s="207"/>
      <c r="BQ666" s="207"/>
      <c r="BR666" s="207"/>
      <c r="BS666" s="207"/>
      <c r="BT666" s="207"/>
      <c r="BU666" s="211"/>
      <c r="BV666" s="207"/>
      <c r="BW666" s="207"/>
      <c r="BX666" s="207"/>
      <c r="BY666" s="207"/>
      <c r="BZ666" s="207"/>
      <c r="CA666" s="207"/>
      <c r="CB666" s="207"/>
      <c r="CC666" s="207"/>
      <c r="CD666" s="207"/>
      <c r="CE666" s="207"/>
      <c r="CF666" s="207"/>
      <c r="CG666" s="207"/>
      <c r="CH666" s="207"/>
      <c r="CI666" s="207"/>
      <c r="CJ666" s="207"/>
      <c r="CK666" s="207"/>
      <c r="CL666" s="207"/>
      <c r="CM666" s="207"/>
    </row>
    <row r="667" spans="1:91" ht="12" customHeight="1" x14ac:dyDescent="0.25">
      <c r="A667" s="206"/>
      <c r="B667" s="207"/>
      <c r="C667" s="207"/>
      <c r="D667" s="207"/>
      <c r="E667" s="207"/>
      <c r="F667" s="207"/>
      <c r="G667" s="207"/>
      <c r="H667" s="207"/>
      <c r="I667" s="207"/>
      <c r="J667" s="207"/>
      <c r="K667" s="207"/>
      <c r="L667" s="207"/>
      <c r="M667" s="207"/>
      <c r="N667" s="207"/>
      <c r="O667" s="207"/>
      <c r="P667" s="207"/>
      <c r="Q667" s="207"/>
      <c r="R667" s="207"/>
      <c r="S667" s="207"/>
      <c r="T667" s="207"/>
      <c r="U667" s="207"/>
      <c r="V667" s="207"/>
      <c r="W667" s="207"/>
      <c r="X667" s="207"/>
      <c r="Y667" s="207"/>
      <c r="Z667" s="207"/>
      <c r="AA667" s="208"/>
      <c r="AB667" s="208"/>
      <c r="AC667" s="209"/>
      <c r="AD667" s="209"/>
      <c r="AE667" s="209"/>
      <c r="AF667" s="209"/>
      <c r="AG667" s="209"/>
      <c r="AH667" s="209"/>
      <c r="AI667" s="209"/>
      <c r="AJ667" s="209"/>
      <c r="AK667" s="207"/>
      <c r="AL667" s="207"/>
      <c r="AM667" s="207"/>
      <c r="AN667" s="207"/>
      <c r="AO667" s="207"/>
      <c r="AP667" s="207"/>
      <c r="AQ667" s="207"/>
      <c r="AR667" s="207"/>
      <c r="AS667" s="207"/>
      <c r="AT667" s="207"/>
      <c r="AU667" s="207"/>
      <c r="AV667" s="207"/>
      <c r="AW667" s="207"/>
      <c r="AX667" s="207"/>
      <c r="AY667" s="207"/>
      <c r="AZ667" s="207"/>
      <c r="BA667" s="207"/>
      <c r="BB667" s="207"/>
      <c r="BC667" s="207"/>
      <c r="BD667" s="207"/>
      <c r="BE667" s="207"/>
      <c r="BF667" s="207"/>
      <c r="BG667" s="207"/>
      <c r="BH667" s="207"/>
      <c r="BI667" s="207"/>
      <c r="BJ667" s="207"/>
      <c r="BK667" s="207"/>
      <c r="BL667" s="207"/>
      <c r="BM667" s="207"/>
      <c r="BN667" s="207"/>
      <c r="BO667" s="207"/>
      <c r="BP667" s="207"/>
      <c r="BQ667" s="207"/>
      <c r="BR667" s="207"/>
      <c r="BS667" s="207"/>
      <c r="BT667" s="207"/>
      <c r="BU667" s="211"/>
      <c r="BV667" s="207"/>
      <c r="BW667" s="207"/>
      <c r="BX667" s="207"/>
      <c r="BY667" s="207"/>
      <c r="BZ667" s="207"/>
      <c r="CA667" s="207"/>
      <c r="CB667" s="207"/>
      <c r="CC667" s="207"/>
      <c r="CD667" s="207"/>
      <c r="CE667" s="207"/>
      <c r="CF667" s="207"/>
      <c r="CG667" s="207"/>
      <c r="CH667" s="207"/>
      <c r="CI667" s="207"/>
      <c r="CJ667" s="207"/>
      <c r="CK667" s="207"/>
      <c r="CL667" s="207"/>
      <c r="CM667" s="207"/>
    </row>
    <row r="668" spans="1:91" ht="12" customHeight="1" x14ac:dyDescent="0.25">
      <c r="A668" s="206"/>
      <c r="B668" s="207"/>
      <c r="C668" s="207"/>
      <c r="D668" s="207"/>
      <c r="E668" s="207"/>
      <c r="F668" s="207"/>
      <c r="G668" s="207"/>
      <c r="H668" s="207"/>
      <c r="I668" s="207"/>
      <c r="J668" s="207"/>
      <c r="K668" s="207"/>
      <c r="L668" s="207"/>
      <c r="M668" s="207"/>
      <c r="N668" s="207"/>
      <c r="O668" s="207"/>
      <c r="P668" s="207"/>
      <c r="Q668" s="207"/>
      <c r="R668" s="207"/>
      <c r="S668" s="207"/>
      <c r="T668" s="207"/>
      <c r="U668" s="207"/>
      <c r="V668" s="207"/>
      <c r="W668" s="207"/>
      <c r="X668" s="207"/>
      <c r="Y668" s="207"/>
      <c r="Z668" s="207"/>
      <c r="AA668" s="208"/>
      <c r="AB668" s="208"/>
      <c r="AC668" s="209"/>
      <c r="AD668" s="209"/>
      <c r="AE668" s="209"/>
      <c r="AF668" s="209"/>
      <c r="AG668" s="209"/>
      <c r="AH668" s="209"/>
      <c r="AI668" s="209"/>
      <c r="AJ668" s="209"/>
      <c r="AK668" s="207"/>
      <c r="AL668" s="207"/>
      <c r="AM668" s="207"/>
      <c r="AN668" s="207"/>
      <c r="AO668" s="207"/>
      <c r="AP668" s="207"/>
      <c r="AQ668" s="207"/>
      <c r="AR668" s="207"/>
      <c r="AS668" s="207"/>
      <c r="AT668" s="207"/>
      <c r="AU668" s="207"/>
      <c r="AV668" s="207"/>
      <c r="AW668" s="207"/>
      <c r="AX668" s="207"/>
      <c r="AY668" s="207"/>
      <c r="AZ668" s="207"/>
      <c r="BA668" s="207"/>
      <c r="BB668" s="207"/>
      <c r="BC668" s="207"/>
      <c r="BD668" s="207"/>
      <c r="BE668" s="207"/>
      <c r="BF668" s="207"/>
      <c r="BG668" s="207"/>
      <c r="BH668" s="207"/>
      <c r="BI668" s="207"/>
      <c r="BJ668" s="207"/>
      <c r="BK668" s="207"/>
      <c r="BL668" s="207"/>
      <c r="BM668" s="207"/>
      <c r="BN668" s="207"/>
      <c r="BO668" s="207"/>
      <c r="BP668" s="207"/>
      <c r="BQ668" s="207"/>
      <c r="BR668" s="207"/>
      <c r="BS668" s="207"/>
      <c r="BT668" s="207"/>
      <c r="BU668" s="211"/>
      <c r="BV668" s="207"/>
      <c r="BW668" s="207"/>
      <c r="BX668" s="207"/>
      <c r="BY668" s="207"/>
      <c r="BZ668" s="207"/>
      <c r="CA668" s="207"/>
      <c r="CB668" s="207"/>
      <c r="CC668" s="207"/>
      <c r="CD668" s="207"/>
      <c r="CE668" s="207"/>
      <c r="CF668" s="207"/>
      <c r="CG668" s="207"/>
      <c r="CH668" s="207"/>
      <c r="CI668" s="207"/>
      <c r="CJ668" s="207"/>
      <c r="CK668" s="207"/>
      <c r="CL668" s="207"/>
      <c r="CM668" s="207"/>
    </row>
    <row r="669" spans="1:91" ht="12" customHeight="1" x14ac:dyDescent="0.25">
      <c r="A669" s="206"/>
      <c r="B669" s="207"/>
      <c r="C669" s="207"/>
      <c r="D669" s="207"/>
      <c r="E669" s="207"/>
      <c r="F669" s="207"/>
      <c r="G669" s="207"/>
      <c r="H669" s="207"/>
      <c r="I669" s="207"/>
      <c r="J669" s="207"/>
      <c r="K669" s="207"/>
      <c r="L669" s="207"/>
      <c r="M669" s="207"/>
      <c r="N669" s="207"/>
      <c r="O669" s="207"/>
      <c r="P669" s="207"/>
      <c r="Q669" s="207"/>
      <c r="R669" s="207"/>
      <c r="S669" s="207"/>
      <c r="T669" s="207"/>
      <c r="U669" s="207"/>
      <c r="V669" s="207"/>
      <c r="W669" s="207"/>
      <c r="X669" s="207"/>
      <c r="Y669" s="207"/>
      <c r="Z669" s="207"/>
      <c r="AA669" s="208"/>
      <c r="AB669" s="208"/>
      <c r="AC669" s="209"/>
      <c r="AD669" s="209"/>
      <c r="AE669" s="209"/>
      <c r="AF669" s="209"/>
      <c r="AG669" s="209"/>
      <c r="AH669" s="209"/>
      <c r="AI669" s="209"/>
      <c r="AJ669" s="209"/>
      <c r="AK669" s="207"/>
      <c r="AL669" s="207"/>
      <c r="AM669" s="207"/>
      <c r="AN669" s="207"/>
      <c r="AO669" s="207"/>
      <c r="AP669" s="207"/>
      <c r="AQ669" s="207"/>
      <c r="AR669" s="207"/>
      <c r="AS669" s="207"/>
      <c r="AT669" s="207"/>
      <c r="AU669" s="207"/>
      <c r="AV669" s="207"/>
      <c r="AW669" s="207"/>
      <c r="AX669" s="207"/>
      <c r="AY669" s="207"/>
      <c r="AZ669" s="207"/>
      <c r="BA669" s="207"/>
      <c r="BB669" s="207"/>
      <c r="BC669" s="207"/>
      <c r="BD669" s="207"/>
      <c r="BE669" s="207"/>
      <c r="BF669" s="207"/>
      <c r="BG669" s="207"/>
      <c r="BH669" s="207"/>
      <c r="BI669" s="207"/>
      <c r="BJ669" s="207"/>
      <c r="BK669" s="207"/>
      <c r="BL669" s="207"/>
      <c r="BM669" s="207"/>
      <c r="BN669" s="207"/>
      <c r="BO669" s="207"/>
      <c r="BP669" s="207"/>
      <c r="BQ669" s="207"/>
      <c r="BR669" s="207"/>
      <c r="BS669" s="207"/>
      <c r="BT669" s="207"/>
      <c r="BU669" s="211"/>
      <c r="BV669" s="207"/>
      <c r="BW669" s="207"/>
      <c r="BX669" s="207"/>
      <c r="BY669" s="207"/>
      <c r="BZ669" s="207"/>
      <c r="CA669" s="207"/>
      <c r="CB669" s="207"/>
      <c r="CC669" s="207"/>
      <c r="CD669" s="207"/>
      <c r="CE669" s="207"/>
      <c r="CF669" s="207"/>
      <c r="CG669" s="207"/>
      <c r="CH669" s="207"/>
      <c r="CI669" s="207"/>
      <c r="CJ669" s="207"/>
      <c r="CK669" s="207"/>
      <c r="CL669" s="207"/>
      <c r="CM669" s="207"/>
    </row>
    <row r="670" spans="1:91" ht="12" customHeight="1" x14ac:dyDescent="0.25">
      <c r="A670" s="206"/>
      <c r="B670" s="207"/>
      <c r="C670" s="207"/>
      <c r="D670" s="207"/>
      <c r="E670" s="207"/>
      <c r="F670" s="207"/>
      <c r="G670" s="207"/>
      <c r="H670" s="207"/>
      <c r="I670" s="207"/>
      <c r="J670" s="207"/>
      <c r="K670" s="207"/>
      <c r="L670" s="207"/>
      <c r="M670" s="207"/>
      <c r="N670" s="207"/>
      <c r="O670" s="207"/>
      <c r="P670" s="207"/>
      <c r="Q670" s="207"/>
      <c r="R670" s="207"/>
      <c r="S670" s="207"/>
      <c r="T670" s="207"/>
      <c r="U670" s="207"/>
      <c r="V670" s="207"/>
      <c r="W670" s="207"/>
      <c r="X670" s="207"/>
      <c r="Y670" s="207"/>
      <c r="Z670" s="207"/>
      <c r="AA670" s="208"/>
      <c r="AB670" s="208"/>
      <c r="AC670" s="209"/>
      <c r="AD670" s="209"/>
      <c r="AE670" s="209"/>
      <c r="AF670" s="209"/>
      <c r="AG670" s="209"/>
      <c r="AH670" s="209"/>
      <c r="AI670" s="209"/>
      <c r="AJ670" s="209"/>
      <c r="AK670" s="207"/>
      <c r="AL670" s="207"/>
      <c r="AM670" s="207"/>
      <c r="AN670" s="207"/>
      <c r="AO670" s="207"/>
      <c r="AP670" s="207"/>
      <c r="AQ670" s="207"/>
      <c r="AR670" s="207"/>
      <c r="AS670" s="207"/>
      <c r="AT670" s="207"/>
      <c r="AU670" s="207"/>
      <c r="AV670" s="207"/>
      <c r="AW670" s="207"/>
      <c r="AX670" s="207"/>
      <c r="AY670" s="207"/>
      <c r="AZ670" s="207"/>
      <c r="BA670" s="207"/>
      <c r="BB670" s="207"/>
      <c r="BC670" s="207"/>
      <c r="BD670" s="207"/>
      <c r="BE670" s="207"/>
      <c r="BF670" s="207"/>
      <c r="BG670" s="207"/>
      <c r="BH670" s="207"/>
      <c r="BI670" s="207"/>
      <c r="BJ670" s="207"/>
      <c r="BK670" s="207"/>
      <c r="BL670" s="207"/>
      <c r="BM670" s="207"/>
      <c r="BN670" s="207"/>
      <c r="BO670" s="207"/>
      <c r="BP670" s="207"/>
      <c r="BQ670" s="207"/>
      <c r="BR670" s="207"/>
      <c r="BS670" s="207"/>
      <c r="BT670" s="207"/>
      <c r="BU670" s="211"/>
      <c r="BV670" s="207"/>
      <c r="BW670" s="207"/>
      <c r="BX670" s="207"/>
      <c r="BY670" s="207"/>
      <c r="BZ670" s="207"/>
      <c r="CA670" s="207"/>
      <c r="CB670" s="207"/>
      <c r="CC670" s="207"/>
      <c r="CD670" s="207"/>
      <c r="CE670" s="207"/>
      <c r="CF670" s="207"/>
      <c r="CG670" s="207"/>
      <c r="CH670" s="207"/>
      <c r="CI670" s="207"/>
      <c r="CJ670" s="207"/>
      <c r="CK670" s="207"/>
      <c r="CL670" s="207"/>
      <c r="CM670" s="207"/>
    </row>
    <row r="671" spans="1:91" ht="12" customHeight="1" x14ac:dyDescent="0.25">
      <c r="A671" s="206"/>
      <c r="B671" s="207"/>
      <c r="C671" s="207"/>
      <c r="D671" s="207"/>
      <c r="E671" s="207"/>
      <c r="F671" s="207"/>
      <c r="G671" s="207"/>
      <c r="H671" s="207"/>
      <c r="I671" s="207"/>
      <c r="J671" s="207"/>
      <c r="K671" s="207"/>
      <c r="L671" s="207"/>
      <c r="M671" s="207"/>
      <c r="N671" s="207"/>
      <c r="O671" s="207"/>
      <c r="P671" s="207"/>
      <c r="Q671" s="207"/>
      <c r="R671" s="207"/>
      <c r="S671" s="207"/>
      <c r="T671" s="207"/>
      <c r="U671" s="207"/>
      <c r="V671" s="207"/>
      <c r="W671" s="207"/>
      <c r="X671" s="207"/>
      <c r="Y671" s="207"/>
      <c r="Z671" s="207"/>
      <c r="AA671" s="208"/>
      <c r="AB671" s="208"/>
      <c r="AC671" s="209"/>
      <c r="AD671" s="209"/>
      <c r="AE671" s="209"/>
      <c r="AF671" s="209"/>
      <c r="AG671" s="209"/>
      <c r="AH671" s="209"/>
      <c r="AI671" s="209"/>
      <c r="AJ671" s="209"/>
      <c r="AK671" s="207"/>
      <c r="AL671" s="207"/>
      <c r="AM671" s="207"/>
      <c r="AN671" s="207"/>
      <c r="AO671" s="207"/>
      <c r="AP671" s="207"/>
      <c r="AQ671" s="207"/>
      <c r="AR671" s="207"/>
      <c r="AS671" s="207"/>
      <c r="AT671" s="207"/>
      <c r="AU671" s="207"/>
      <c r="AV671" s="207"/>
      <c r="AW671" s="207"/>
      <c r="AX671" s="207"/>
      <c r="AY671" s="207"/>
      <c r="AZ671" s="207"/>
      <c r="BA671" s="207"/>
      <c r="BB671" s="207"/>
      <c r="BC671" s="207"/>
      <c r="BD671" s="207"/>
      <c r="BE671" s="207"/>
      <c r="BF671" s="207"/>
      <c r="BG671" s="207"/>
      <c r="BH671" s="207"/>
      <c r="BI671" s="207"/>
      <c r="BJ671" s="207"/>
      <c r="BK671" s="207"/>
      <c r="BL671" s="207"/>
      <c r="BM671" s="207"/>
      <c r="BN671" s="207"/>
      <c r="BO671" s="207"/>
      <c r="BP671" s="207"/>
      <c r="BQ671" s="207"/>
      <c r="BR671" s="207"/>
      <c r="BS671" s="207"/>
      <c r="BT671" s="207"/>
      <c r="BU671" s="211"/>
      <c r="BV671" s="207"/>
      <c r="BW671" s="207"/>
      <c r="BX671" s="207"/>
      <c r="BY671" s="207"/>
      <c r="BZ671" s="207"/>
      <c r="CA671" s="207"/>
      <c r="CB671" s="207"/>
      <c r="CC671" s="207"/>
      <c r="CD671" s="207"/>
      <c r="CE671" s="207"/>
      <c r="CF671" s="207"/>
      <c r="CG671" s="207"/>
      <c r="CH671" s="207"/>
      <c r="CI671" s="207"/>
      <c r="CJ671" s="207"/>
      <c r="CK671" s="207"/>
      <c r="CL671" s="207"/>
      <c r="CM671" s="207"/>
    </row>
    <row r="672" spans="1:91" ht="12" customHeight="1" x14ac:dyDescent="0.25">
      <c r="A672" s="206"/>
      <c r="B672" s="207"/>
      <c r="C672" s="207"/>
      <c r="D672" s="207"/>
      <c r="E672" s="207"/>
      <c r="F672" s="207"/>
      <c r="G672" s="207"/>
      <c r="H672" s="207"/>
      <c r="I672" s="207"/>
      <c r="J672" s="207"/>
      <c r="K672" s="207"/>
      <c r="L672" s="207"/>
      <c r="M672" s="207"/>
      <c r="N672" s="207"/>
      <c r="O672" s="207"/>
      <c r="P672" s="207"/>
      <c r="Q672" s="207"/>
      <c r="R672" s="207"/>
      <c r="S672" s="207"/>
      <c r="T672" s="207"/>
      <c r="U672" s="207"/>
      <c r="V672" s="207"/>
      <c r="W672" s="207"/>
      <c r="X672" s="207"/>
      <c r="Y672" s="207"/>
      <c r="Z672" s="207"/>
      <c r="AA672" s="208"/>
      <c r="AB672" s="208"/>
      <c r="AC672" s="209"/>
      <c r="AD672" s="209"/>
      <c r="AE672" s="209"/>
      <c r="AF672" s="209"/>
      <c r="AG672" s="209"/>
      <c r="AH672" s="209"/>
      <c r="AI672" s="209"/>
      <c r="AJ672" s="209"/>
      <c r="AK672" s="207"/>
      <c r="AL672" s="207"/>
      <c r="AM672" s="207"/>
      <c r="AN672" s="207"/>
      <c r="AO672" s="207"/>
      <c r="AP672" s="207"/>
      <c r="AQ672" s="207"/>
      <c r="AR672" s="207"/>
      <c r="AS672" s="207"/>
      <c r="AT672" s="207"/>
      <c r="AU672" s="207"/>
      <c r="AV672" s="207"/>
      <c r="AW672" s="207"/>
      <c r="AX672" s="207"/>
      <c r="AY672" s="207"/>
      <c r="AZ672" s="207"/>
      <c r="BA672" s="207"/>
      <c r="BB672" s="207"/>
      <c r="BC672" s="207"/>
      <c r="BD672" s="207"/>
      <c r="BE672" s="207"/>
      <c r="BF672" s="207"/>
      <c r="BG672" s="207"/>
      <c r="BH672" s="207"/>
      <c r="BI672" s="207"/>
      <c r="BJ672" s="207"/>
      <c r="BK672" s="207"/>
      <c r="BL672" s="207"/>
      <c r="BM672" s="207"/>
      <c r="BN672" s="207"/>
      <c r="BO672" s="207"/>
      <c r="BP672" s="207"/>
      <c r="BQ672" s="207"/>
      <c r="BR672" s="207"/>
      <c r="BS672" s="207"/>
      <c r="BT672" s="207"/>
      <c r="BU672" s="211"/>
      <c r="BV672" s="207"/>
      <c r="BW672" s="207"/>
      <c r="BX672" s="207"/>
      <c r="BY672" s="207"/>
      <c r="BZ672" s="207"/>
      <c r="CA672" s="207"/>
      <c r="CB672" s="207"/>
      <c r="CC672" s="207"/>
      <c r="CD672" s="207"/>
      <c r="CE672" s="207"/>
      <c r="CF672" s="207"/>
      <c r="CG672" s="207"/>
      <c r="CH672" s="207"/>
      <c r="CI672" s="207"/>
      <c r="CJ672" s="207"/>
      <c r="CK672" s="207"/>
      <c r="CL672" s="207"/>
      <c r="CM672" s="207"/>
    </row>
    <row r="673" spans="1:91" ht="12" customHeight="1" x14ac:dyDescent="0.25">
      <c r="A673" s="206"/>
      <c r="B673" s="207"/>
      <c r="C673" s="207"/>
      <c r="D673" s="207"/>
      <c r="E673" s="207"/>
      <c r="F673" s="207"/>
      <c r="G673" s="207"/>
      <c r="H673" s="207"/>
      <c r="I673" s="207"/>
      <c r="J673" s="207"/>
      <c r="K673" s="207"/>
      <c r="L673" s="207"/>
      <c r="M673" s="207"/>
      <c r="N673" s="207"/>
      <c r="O673" s="207"/>
      <c r="P673" s="207"/>
      <c r="Q673" s="207"/>
      <c r="R673" s="207"/>
      <c r="S673" s="207"/>
      <c r="T673" s="207"/>
      <c r="U673" s="207"/>
      <c r="V673" s="207"/>
      <c r="W673" s="207"/>
      <c r="X673" s="207"/>
      <c r="Y673" s="207"/>
      <c r="Z673" s="207"/>
      <c r="AA673" s="208"/>
      <c r="AB673" s="208"/>
      <c r="AC673" s="209"/>
      <c r="AD673" s="209"/>
      <c r="AE673" s="209"/>
      <c r="AF673" s="209"/>
      <c r="AG673" s="209"/>
      <c r="AH673" s="209"/>
      <c r="AI673" s="209"/>
      <c r="AJ673" s="209"/>
      <c r="AK673" s="207"/>
      <c r="AL673" s="207"/>
      <c r="AM673" s="207"/>
      <c r="AN673" s="207"/>
      <c r="AO673" s="207"/>
      <c r="AP673" s="207"/>
      <c r="AQ673" s="207"/>
      <c r="AR673" s="207"/>
      <c r="AS673" s="207"/>
      <c r="AT673" s="207"/>
      <c r="AU673" s="207"/>
      <c r="AV673" s="207"/>
      <c r="AW673" s="207"/>
      <c r="AX673" s="207"/>
      <c r="AY673" s="207"/>
      <c r="AZ673" s="207"/>
      <c r="BA673" s="207"/>
      <c r="BB673" s="207"/>
      <c r="BC673" s="207"/>
      <c r="BD673" s="207"/>
      <c r="BE673" s="207"/>
      <c r="BF673" s="207"/>
      <c r="BG673" s="207"/>
      <c r="BH673" s="207"/>
      <c r="BI673" s="207"/>
      <c r="BJ673" s="207"/>
      <c r="BK673" s="207"/>
      <c r="BL673" s="207"/>
      <c r="BM673" s="207"/>
      <c r="BN673" s="207"/>
      <c r="BO673" s="207"/>
      <c r="BP673" s="207"/>
      <c r="BQ673" s="207"/>
      <c r="BR673" s="207"/>
      <c r="BS673" s="207"/>
      <c r="BT673" s="207"/>
      <c r="BU673" s="211"/>
      <c r="BV673" s="207"/>
      <c r="BW673" s="207"/>
      <c r="BX673" s="207"/>
      <c r="BY673" s="207"/>
      <c r="BZ673" s="207"/>
      <c r="CA673" s="207"/>
      <c r="CB673" s="207"/>
      <c r="CC673" s="207"/>
      <c r="CD673" s="207"/>
      <c r="CE673" s="207"/>
      <c r="CF673" s="207"/>
      <c r="CG673" s="207"/>
      <c r="CH673" s="207"/>
      <c r="CI673" s="207"/>
      <c r="CJ673" s="207"/>
      <c r="CK673" s="207"/>
      <c r="CL673" s="207"/>
      <c r="CM673" s="207"/>
    </row>
    <row r="674" spans="1:91" ht="12" customHeight="1" x14ac:dyDescent="0.25">
      <c r="A674" s="206"/>
      <c r="B674" s="207"/>
      <c r="C674" s="207"/>
      <c r="D674" s="207"/>
      <c r="E674" s="207"/>
      <c r="F674" s="207"/>
      <c r="G674" s="207"/>
      <c r="H674" s="207"/>
      <c r="I674" s="207"/>
      <c r="J674" s="207"/>
      <c r="K674" s="207"/>
      <c r="L674" s="207"/>
      <c r="M674" s="207"/>
      <c r="N674" s="207"/>
      <c r="O674" s="207"/>
      <c r="P674" s="207"/>
      <c r="Q674" s="207"/>
      <c r="R674" s="207"/>
      <c r="S674" s="207"/>
      <c r="T674" s="207"/>
      <c r="U674" s="207"/>
      <c r="V674" s="207"/>
      <c r="W674" s="207"/>
      <c r="X674" s="207"/>
      <c r="Y674" s="207"/>
      <c r="Z674" s="207"/>
      <c r="AA674" s="208"/>
      <c r="AB674" s="208"/>
      <c r="AC674" s="209"/>
      <c r="AD674" s="209"/>
      <c r="AE674" s="209"/>
      <c r="AF674" s="209"/>
      <c r="AG674" s="209"/>
      <c r="AH674" s="209"/>
      <c r="AI674" s="209"/>
      <c r="AJ674" s="209"/>
      <c r="AK674" s="207"/>
      <c r="AL674" s="207"/>
      <c r="AM674" s="207"/>
      <c r="AN674" s="207"/>
      <c r="AO674" s="207"/>
      <c r="AP674" s="207"/>
      <c r="AQ674" s="207"/>
      <c r="AR674" s="207"/>
      <c r="AS674" s="207"/>
      <c r="AT674" s="207"/>
      <c r="AU674" s="207"/>
      <c r="AV674" s="207"/>
      <c r="AW674" s="207"/>
      <c r="AX674" s="207"/>
      <c r="AY674" s="207"/>
      <c r="AZ674" s="207"/>
      <c r="BA674" s="207"/>
      <c r="BB674" s="207"/>
      <c r="BC674" s="207"/>
      <c r="BD674" s="207"/>
      <c r="BE674" s="207"/>
      <c r="BF674" s="207"/>
      <c r="BG674" s="207"/>
      <c r="BH674" s="207"/>
      <c r="BI674" s="207"/>
      <c r="BJ674" s="207"/>
      <c r="BK674" s="207"/>
      <c r="BL674" s="207"/>
      <c r="BM674" s="207"/>
      <c r="BN674" s="207"/>
      <c r="BO674" s="207"/>
      <c r="BP674" s="207"/>
      <c r="BQ674" s="207"/>
      <c r="BR674" s="207"/>
      <c r="BS674" s="207"/>
      <c r="BT674" s="207"/>
      <c r="BU674" s="211"/>
      <c r="BV674" s="207"/>
      <c r="BW674" s="207"/>
      <c r="BX674" s="207"/>
      <c r="BY674" s="207"/>
      <c r="BZ674" s="207"/>
      <c r="CA674" s="207"/>
      <c r="CB674" s="207"/>
      <c r="CC674" s="207"/>
      <c r="CD674" s="207"/>
      <c r="CE674" s="207"/>
      <c r="CF674" s="207"/>
      <c r="CG674" s="207"/>
      <c r="CH674" s="207"/>
      <c r="CI674" s="207"/>
      <c r="CJ674" s="207"/>
      <c r="CK674" s="207"/>
      <c r="CL674" s="207"/>
      <c r="CM674" s="207"/>
    </row>
    <row r="675" spans="1:91" ht="12" customHeight="1" x14ac:dyDescent="0.25">
      <c r="A675" s="206"/>
      <c r="B675" s="207"/>
      <c r="C675" s="207"/>
      <c r="D675" s="207"/>
      <c r="E675" s="207"/>
      <c r="F675" s="207"/>
      <c r="G675" s="207"/>
      <c r="H675" s="207"/>
      <c r="I675" s="207"/>
      <c r="J675" s="207"/>
      <c r="K675" s="207"/>
      <c r="L675" s="207"/>
      <c r="M675" s="207"/>
      <c r="N675" s="207"/>
      <c r="O675" s="207"/>
      <c r="P675" s="207"/>
      <c r="Q675" s="207"/>
      <c r="R675" s="207"/>
      <c r="S675" s="207"/>
      <c r="T675" s="207"/>
      <c r="U675" s="207"/>
      <c r="V675" s="207"/>
      <c r="W675" s="207"/>
      <c r="X675" s="207"/>
      <c r="Y675" s="207"/>
      <c r="Z675" s="207"/>
      <c r="AA675" s="208"/>
      <c r="AB675" s="208"/>
      <c r="AC675" s="209"/>
      <c r="AD675" s="209"/>
      <c r="AE675" s="209"/>
      <c r="AF675" s="209"/>
      <c r="AG675" s="209"/>
      <c r="AH675" s="209"/>
      <c r="AI675" s="209"/>
      <c r="AJ675" s="209"/>
      <c r="AK675" s="207"/>
      <c r="AL675" s="207"/>
      <c r="AM675" s="207"/>
      <c r="AN675" s="207"/>
      <c r="AO675" s="207"/>
      <c r="AP675" s="207"/>
      <c r="AQ675" s="207"/>
      <c r="AR675" s="207"/>
      <c r="AS675" s="207"/>
      <c r="AT675" s="207"/>
      <c r="AU675" s="207"/>
      <c r="AV675" s="207"/>
      <c r="AW675" s="207"/>
      <c r="AX675" s="207"/>
      <c r="AY675" s="207"/>
      <c r="AZ675" s="207"/>
      <c r="BA675" s="207"/>
      <c r="BB675" s="207"/>
      <c r="BC675" s="207"/>
      <c r="BD675" s="207"/>
      <c r="BE675" s="207"/>
      <c r="BF675" s="207"/>
      <c r="BG675" s="207"/>
      <c r="BH675" s="207"/>
      <c r="BI675" s="207"/>
      <c r="BJ675" s="207"/>
      <c r="BK675" s="207"/>
      <c r="BL675" s="207"/>
      <c r="BM675" s="207"/>
      <c r="BN675" s="207"/>
      <c r="BO675" s="207"/>
      <c r="BP675" s="207"/>
      <c r="BQ675" s="207"/>
      <c r="BR675" s="207"/>
      <c r="BS675" s="207"/>
      <c r="BT675" s="207"/>
      <c r="BU675" s="211"/>
      <c r="BV675" s="207"/>
      <c r="BW675" s="207"/>
      <c r="BX675" s="207"/>
      <c r="BY675" s="207"/>
      <c r="BZ675" s="207"/>
      <c r="CA675" s="207"/>
      <c r="CB675" s="207"/>
      <c r="CC675" s="207"/>
      <c r="CD675" s="207"/>
      <c r="CE675" s="207"/>
      <c r="CF675" s="207"/>
      <c r="CG675" s="207"/>
      <c r="CH675" s="207"/>
      <c r="CI675" s="207"/>
      <c r="CJ675" s="207"/>
      <c r="CK675" s="207"/>
      <c r="CL675" s="207"/>
      <c r="CM675" s="207"/>
    </row>
    <row r="676" spans="1:91" ht="12" customHeight="1" x14ac:dyDescent="0.25">
      <c r="A676" s="206"/>
      <c r="B676" s="207"/>
      <c r="C676" s="207"/>
      <c r="D676" s="207"/>
      <c r="E676" s="207"/>
      <c r="F676" s="207"/>
      <c r="G676" s="207"/>
      <c r="H676" s="207"/>
      <c r="I676" s="207"/>
      <c r="J676" s="207"/>
      <c r="K676" s="207"/>
      <c r="L676" s="207"/>
      <c r="M676" s="207"/>
      <c r="N676" s="207"/>
      <c r="O676" s="207"/>
      <c r="P676" s="207"/>
      <c r="Q676" s="207"/>
      <c r="R676" s="207"/>
      <c r="S676" s="207"/>
      <c r="T676" s="207"/>
      <c r="U676" s="207"/>
      <c r="V676" s="207"/>
      <c r="W676" s="207"/>
      <c r="X676" s="207"/>
      <c r="Y676" s="207"/>
      <c r="Z676" s="207"/>
      <c r="AA676" s="208"/>
      <c r="AB676" s="208"/>
      <c r="AC676" s="209"/>
      <c r="AD676" s="209"/>
      <c r="AE676" s="209"/>
      <c r="AF676" s="209"/>
      <c r="AG676" s="209"/>
      <c r="AH676" s="209"/>
      <c r="AI676" s="209"/>
      <c r="AJ676" s="209"/>
      <c r="AK676" s="207"/>
      <c r="AL676" s="207"/>
      <c r="AM676" s="207"/>
      <c r="AN676" s="207"/>
      <c r="AO676" s="207"/>
      <c r="AP676" s="207"/>
      <c r="AQ676" s="207"/>
      <c r="AR676" s="207"/>
      <c r="AS676" s="207"/>
      <c r="AT676" s="207"/>
      <c r="AU676" s="207"/>
      <c r="AV676" s="207"/>
      <c r="AW676" s="207"/>
      <c r="AX676" s="207"/>
      <c r="AY676" s="207"/>
      <c r="AZ676" s="207"/>
      <c r="BA676" s="207"/>
      <c r="BB676" s="207"/>
      <c r="BC676" s="207"/>
      <c r="BD676" s="207"/>
      <c r="BE676" s="207"/>
      <c r="BF676" s="207"/>
      <c r="BG676" s="207"/>
      <c r="BH676" s="207"/>
      <c r="BI676" s="207"/>
      <c r="BJ676" s="207"/>
      <c r="BK676" s="207"/>
      <c r="BL676" s="207"/>
      <c r="BM676" s="207"/>
      <c r="BN676" s="207"/>
      <c r="BO676" s="207"/>
      <c r="BP676" s="207"/>
      <c r="BQ676" s="207"/>
      <c r="BR676" s="207"/>
      <c r="BS676" s="207"/>
      <c r="BT676" s="207"/>
      <c r="BU676" s="211"/>
      <c r="BV676" s="207"/>
      <c r="BW676" s="207"/>
      <c r="BX676" s="207"/>
      <c r="BY676" s="207"/>
      <c r="BZ676" s="207"/>
      <c r="CA676" s="207"/>
      <c r="CB676" s="207"/>
      <c r="CC676" s="207"/>
      <c r="CD676" s="207"/>
      <c r="CE676" s="207"/>
      <c r="CF676" s="207"/>
      <c r="CG676" s="207"/>
      <c r="CH676" s="207"/>
      <c r="CI676" s="207"/>
      <c r="CJ676" s="207"/>
      <c r="CK676" s="207"/>
      <c r="CL676" s="207"/>
      <c r="CM676" s="207"/>
    </row>
    <row r="677" spans="1:91" ht="12" customHeight="1" x14ac:dyDescent="0.25">
      <c r="A677" s="206"/>
      <c r="B677" s="207"/>
      <c r="C677" s="207"/>
      <c r="D677" s="207"/>
      <c r="E677" s="207"/>
      <c r="F677" s="207"/>
      <c r="G677" s="207"/>
      <c r="H677" s="207"/>
      <c r="I677" s="207"/>
      <c r="J677" s="207"/>
      <c r="K677" s="207"/>
      <c r="L677" s="207"/>
      <c r="M677" s="207"/>
      <c r="N677" s="207"/>
      <c r="O677" s="207"/>
      <c r="P677" s="207"/>
      <c r="Q677" s="207"/>
      <c r="R677" s="207"/>
      <c r="S677" s="207"/>
      <c r="T677" s="207"/>
      <c r="U677" s="207"/>
      <c r="V677" s="207"/>
      <c r="W677" s="207"/>
      <c r="X677" s="207"/>
      <c r="Y677" s="207"/>
      <c r="Z677" s="207"/>
      <c r="AA677" s="208"/>
      <c r="AB677" s="208"/>
      <c r="AC677" s="209"/>
      <c r="AD677" s="209"/>
      <c r="AE677" s="209"/>
      <c r="AF677" s="209"/>
      <c r="AG677" s="209"/>
      <c r="AH677" s="209"/>
      <c r="AI677" s="209"/>
      <c r="AJ677" s="209"/>
      <c r="AK677" s="207"/>
      <c r="AL677" s="207"/>
      <c r="AM677" s="207"/>
      <c r="AN677" s="207"/>
      <c r="AO677" s="207"/>
      <c r="AP677" s="207"/>
      <c r="AQ677" s="207"/>
      <c r="AR677" s="207"/>
      <c r="AS677" s="207"/>
      <c r="AT677" s="207"/>
      <c r="AU677" s="207"/>
      <c r="AV677" s="207"/>
      <c r="AW677" s="207"/>
      <c r="AX677" s="207"/>
      <c r="AY677" s="207"/>
      <c r="AZ677" s="207"/>
      <c r="BA677" s="207"/>
      <c r="BB677" s="207"/>
      <c r="BC677" s="207"/>
      <c r="BD677" s="207"/>
      <c r="BE677" s="207"/>
      <c r="BF677" s="207"/>
      <c r="BG677" s="207"/>
      <c r="BH677" s="207"/>
      <c r="BI677" s="207"/>
      <c r="BJ677" s="207"/>
      <c r="BK677" s="207"/>
      <c r="BL677" s="207"/>
      <c r="BM677" s="207"/>
      <c r="BN677" s="207"/>
      <c r="BO677" s="207"/>
      <c r="BP677" s="207"/>
      <c r="BQ677" s="207"/>
      <c r="BR677" s="207"/>
      <c r="BS677" s="207"/>
      <c r="BT677" s="207"/>
      <c r="BU677" s="211"/>
      <c r="BV677" s="207"/>
      <c r="BW677" s="207"/>
      <c r="BX677" s="207"/>
      <c r="BY677" s="207"/>
      <c r="BZ677" s="207"/>
      <c r="CA677" s="207"/>
      <c r="CB677" s="207"/>
      <c r="CC677" s="207"/>
      <c r="CD677" s="207"/>
      <c r="CE677" s="207"/>
      <c r="CF677" s="207"/>
      <c r="CG677" s="207"/>
      <c r="CH677" s="207"/>
      <c r="CI677" s="207"/>
      <c r="CJ677" s="207"/>
      <c r="CK677" s="207"/>
      <c r="CL677" s="207"/>
      <c r="CM677" s="207"/>
    </row>
    <row r="678" spans="1:91" ht="12" customHeight="1" x14ac:dyDescent="0.25">
      <c r="A678" s="206"/>
      <c r="B678" s="207"/>
      <c r="C678" s="207"/>
      <c r="D678" s="207"/>
      <c r="E678" s="207"/>
      <c r="F678" s="207"/>
      <c r="G678" s="207"/>
      <c r="H678" s="207"/>
      <c r="I678" s="207"/>
      <c r="J678" s="207"/>
      <c r="K678" s="207"/>
      <c r="L678" s="207"/>
      <c r="M678" s="207"/>
      <c r="N678" s="207"/>
      <c r="O678" s="207"/>
      <c r="P678" s="207"/>
      <c r="Q678" s="207"/>
      <c r="R678" s="207"/>
      <c r="S678" s="207"/>
      <c r="T678" s="207"/>
      <c r="U678" s="207"/>
      <c r="V678" s="207"/>
      <c r="W678" s="207"/>
      <c r="X678" s="207"/>
      <c r="Y678" s="207"/>
      <c r="Z678" s="207"/>
      <c r="AA678" s="208"/>
      <c r="AB678" s="208"/>
      <c r="AC678" s="209"/>
      <c r="AD678" s="209"/>
      <c r="AE678" s="209"/>
      <c r="AF678" s="209"/>
      <c r="AG678" s="209"/>
      <c r="AH678" s="209"/>
      <c r="AI678" s="209"/>
      <c r="AJ678" s="209"/>
      <c r="AK678" s="207"/>
      <c r="AL678" s="207"/>
      <c r="AM678" s="207"/>
      <c r="AN678" s="207"/>
      <c r="AO678" s="207"/>
      <c r="AP678" s="207"/>
      <c r="AQ678" s="207"/>
      <c r="AR678" s="207"/>
      <c r="AS678" s="207"/>
      <c r="AT678" s="207"/>
      <c r="AU678" s="207"/>
      <c r="AV678" s="207"/>
      <c r="AW678" s="207"/>
      <c r="AX678" s="207"/>
      <c r="AY678" s="207"/>
      <c r="AZ678" s="207"/>
      <c r="BA678" s="207"/>
      <c r="BB678" s="207"/>
      <c r="BC678" s="207"/>
      <c r="BD678" s="207"/>
      <c r="BE678" s="207"/>
      <c r="BF678" s="207"/>
      <c r="BG678" s="207"/>
      <c r="BH678" s="207"/>
      <c r="BI678" s="207"/>
      <c r="BJ678" s="207"/>
      <c r="BK678" s="207"/>
      <c r="BL678" s="207"/>
      <c r="BM678" s="207"/>
      <c r="BN678" s="207"/>
      <c r="BO678" s="207"/>
      <c r="BP678" s="207"/>
      <c r="BQ678" s="207"/>
      <c r="BR678" s="207"/>
      <c r="BS678" s="207"/>
      <c r="BT678" s="207"/>
      <c r="BU678" s="211"/>
      <c r="BV678" s="207"/>
      <c r="BW678" s="207"/>
      <c r="BX678" s="207"/>
      <c r="BY678" s="207"/>
      <c r="BZ678" s="207"/>
      <c r="CA678" s="207"/>
      <c r="CB678" s="207"/>
      <c r="CC678" s="207"/>
      <c r="CD678" s="207"/>
      <c r="CE678" s="207"/>
      <c r="CF678" s="207"/>
      <c r="CG678" s="207"/>
      <c r="CH678" s="207"/>
      <c r="CI678" s="207"/>
      <c r="CJ678" s="207"/>
      <c r="CK678" s="207"/>
      <c r="CL678" s="207"/>
      <c r="CM678" s="207"/>
    </row>
    <row r="679" spans="1:91" ht="12" customHeight="1" x14ac:dyDescent="0.25">
      <c r="A679" s="206"/>
      <c r="B679" s="207"/>
      <c r="C679" s="207"/>
      <c r="D679" s="207"/>
      <c r="E679" s="207"/>
      <c r="F679" s="207"/>
      <c r="G679" s="207"/>
      <c r="H679" s="207"/>
      <c r="I679" s="207"/>
      <c r="J679" s="207"/>
      <c r="K679" s="207"/>
      <c r="L679" s="207"/>
      <c r="M679" s="207"/>
      <c r="N679" s="207"/>
      <c r="O679" s="207"/>
      <c r="P679" s="207"/>
      <c r="Q679" s="207"/>
      <c r="R679" s="207"/>
      <c r="S679" s="207"/>
      <c r="T679" s="207"/>
      <c r="U679" s="207"/>
      <c r="V679" s="207"/>
      <c r="W679" s="207"/>
      <c r="X679" s="207"/>
      <c r="Y679" s="207"/>
      <c r="Z679" s="207"/>
      <c r="AA679" s="208"/>
      <c r="AB679" s="208"/>
      <c r="AC679" s="209"/>
      <c r="AD679" s="209"/>
      <c r="AE679" s="209"/>
      <c r="AF679" s="209"/>
      <c r="AG679" s="209"/>
      <c r="AH679" s="209"/>
      <c r="AI679" s="209"/>
      <c r="AJ679" s="209"/>
      <c r="AK679" s="207"/>
      <c r="AL679" s="207"/>
      <c r="AM679" s="207"/>
      <c r="AN679" s="207"/>
      <c r="AO679" s="207"/>
      <c r="AP679" s="207"/>
      <c r="AQ679" s="207"/>
      <c r="AR679" s="207"/>
      <c r="AS679" s="207"/>
      <c r="AT679" s="207"/>
      <c r="AU679" s="207"/>
      <c r="AV679" s="207"/>
      <c r="AW679" s="207"/>
      <c r="AX679" s="207"/>
      <c r="AY679" s="207"/>
      <c r="AZ679" s="207"/>
      <c r="BA679" s="207"/>
      <c r="BB679" s="207"/>
      <c r="BC679" s="207"/>
      <c r="BD679" s="207"/>
      <c r="BE679" s="207"/>
      <c r="BF679" s="207"/>
      <c r="BG679" s="207"/>
      <c r="BH679" s="207"/>
      <c r="BI679" s="207"/>
      <c r="BJ679" s="207"/>
      <c r="BK679" s="207"/>
      <c r="BL679" s="207"/>
      <c r="BM679" s="207"/>
      <c r="BN679" s="207"/>
      <c r="BO679" s="207"/>
      <c r="BP679" s="207"/>
      <c r="BQ679" s="207"/>
      <c r="BR679" s="207"/>
      <c r="BS679" s="207"/>
      <c r="BT679" s="207"/>
      <c r="BU679" s="211"/>
      <c r="BV679" s="207"/>
      <c r="BW679" s="207"/>
      <c r="BX679" s="207"/>
      <c r="BY679" s="207"/>
      <c r="BZ679" s="207"/>
      <c r="CA679" s="207"/>
      <c r="CB679" s="207"/>
      <c r="CC679" s="207"/>
      <c r="CD679" s="207"/>
      <c r="CE679" s="207"/>
      <c r="CF679" s="207"/>
      <c r="CG679" s="207"/>
      <c r="CH679" s="207"/>
      <c r="CI679" s="207"/>
      <c r="CJ679" s="207"/>
      <c r="CK679" s="207"/>
      <c r="CL679" s="207"/>
      <c r="CM679" s="207"/>
    </row>
    <row r="680" spans="1:91" ht="12" customHeight="1" x14ac:dyDescent="0.25">
      <c r="A680" s="206"/>
      <c r="B680" s="207"/>
      <c r="C680" s="207"/>
      <c r="D680" s="207"/>
      <c r="E680" s="207"/>
      <c r="F680" s="207"/>
      <c r="G680" s="207"/>
      <c r="H680" s="207"/>
      <c r="I680" s="207"/>
      <c r="J680" s="207"/>
      <c r="K680" s="207"/>
      <c r="L680" s="207"/>
      <c r="M680" s="207"/>
      <c r="N680" s="207"/>
      <c r="O680" s="207"/>
      <c r="P680" s="207"/>
      <c r="Q680" s="207"/>
      <c r="R680" s="207"/>
      <c r="S680" s="207"/>
      <c r="T680" s="207"/>
      <c r="U680" s="207"/>
      <c r="V680" s="207"/>
      <c r="W680" s="207"/>
      <c r="X680" s="207"/>
      <c r="Y680" s="207"/>
      <c r="Z680" s="207"/>
      <c r="AA680" s="208"/>
      <c r="AB680" s="208"/>
      <c r="AC680" s="209"/>
      <c r="AD680" s="209"/>
      <c r="AE680" s="209"/>
      <c r="AF680" s="209"/>
      <c r="AG680" s="209"/>
      <c r="AH680" s="209"/>
      <c r="AI680" s="209"/>
      <c r="AJ680" s="209"/>
      <c r="AK680" s="207"/>
      <c r="AL680" s="207"/>
      <c r="AM680" s="207"/>
      <c r="AN680" s="207"/>
      <c r="AO680" s="207"/>
      <c r="AP680" s="207"/>
      <c r="AQ680" s="207"/>
      <c r="AR680" s="207"/>
      <c r="AS680" s="207"/>
      <c r="AT680" s="207"/>
      <c r="AU680" s="207"/>
      <c r="AV680" s="207"/>
      <c r="AW680" s="207"/>
      <c r="AX680" s="207"/>
      <c r="AY680" s="207"/>
      <c r="AZ680" s="207"/>
      <c r="BA680" s="207"/>
      <c r="BB680" s="207"/>
      <c r="BC680" s="207"/>
      <c r="BD680" s="207"/>
      <c r="BE680" s="207"/>
      <c r="BF680" s="207"/>
      <c r="BG680" s="207"/>
      <c r="BH680" s="207"/>
      <c r="BI680" s="207"/>
      <c r="BJ680" s="207"/>
      <c r="BK680" s="207"/>
      <c r="BL680" s="207"/>
      <c r="BM680" s="207"/>
      <c r="BN680" s="207"/>
      <c r="BO680" s="207"/>
      <c r="BP680" s="207"/>
      <c r="BQ680" s="207"/>
      <c r="BR680" s="207"/>
      <c r="BS680" s="207"/>
      <c r="BT680" s="207"/>
      <c r="BU680" s="211"/>
      <c r="BV680" s="207"/>
      <c r="BW680" s="207"/>
      <c r="BX680" s="207"/>
      <c r="BY680" s="207"/>
      <c r="BZ680" s="207"/>
      <c r="CA680" s="207"/>
      <c r="CB680" s="207"/>
      <c r="CC680" s="207"/>
      <c r="CD680" s="207"/>
      <c r="CE680" s="207"/>
      <c r="CF680" s="207"/>
      <c r="CG680" s="207"/>
      <c r="CH680" s="207"/>
      <c r="CI680" s="207"/>
      <c r="CJ680" s="207"/>
      <c r="CK680" s="207"/>
      <c r="CL680" s="207"/>
      <c r="CM680" s="207"/>
    </row>
    <row r="681" spans="1:91" ht="12" customHeight="1" x14ac:dyDescent="0.25">
      <c r="A681" s="206"/>
      <c r="B681" s="207"/>
      <c r="C681" s="207"/>
      <c r="D681" s="207"/>
      <c r="E681" s="207"/>
      <c r="F681" s="207"/>
      <c r="G681" s="207"/>
      <c r="H681" s="207"/>
      <c r="I681" s="207"/>
      <c r="J681" s="207"/>
      <c r="K681" s="207"/>
      <c r="L681" s="207"/>
      <c r="M681" s="207"/>
      <c r="N681" s="207"/>
      <c r="O681" s="207"/>
      <c r="P681" s="207"/>
      <c r="Q681" s="207"/>
      <c r="R681" s="207"/>
      <c r="S681" s="207"/>
      <c r="T681" s="207"/>
      <c r="U681" s="207"/>
      <c r="V681" s="207"/>
      <c r="W681" s="207"/>
      <c r="X681" s="207"/>
      <c r="Y681" s="207"/>
      <c r="Z681" s="207"/>
      <c r="AA681" s="208"/>
      <c r="AB681" s="208"/>
      <c r="AC681" s="209"/>
      <c r="AD681" s="209"/>
      <c r="AE681" s="209"/>
      <c r="AF681" s="209"/>
      <c r="AG681" s="209"/>
      <c r="AH681" s="209"/>
      <c r="AI681" s="209"/>
      <c r="AJ681" s="209"/>
      <c r="AK681" s="207"/>
      <c r="AL681" s="207"/>
      <c r="AM681" s="207"/>
      <c r="AN681" s="207"/>
      <c r="AO681" s="207"/>
      <c r="AP681" s="207"/>
      <c r="AQ681" s="207"/>
      <c r="AR681" s="207"/>
      <c r="AS681" s="207"/>
      <c r="AT681" s="207"/>
      <c r="AU681" s="207"/>
      <c r="AV681" s="207"/>
      <c r="AW681" s="207"/>
      <c r="AX681" s="207"/>
      <c r="AY681" s="207"/>
      <c r="AZ681" s="207"/>
      <c r="BA681" s="207"/>
      <c r="BB681" s="207"/>
      <c r="BC681" s="207"/>
      <c r="BD681" s="207"/>
      <c r="BE681" s="207"/>
      <c r="BF681" s="207"/>
      <c r="BG681" s="207"/>
      <c r="BH681" s="207"/>
      <c r="BI681" s="207"/>
      <c r="BJ681" s="207"/>
      <c r="BK681" s="207"/>
      <c r="BL681" s="207"/>
      <c r="BM681" s="207"/>
      <c r="BN681" s="207"/>
      <c r="BO681" s="207"/>
      <c r="BP681" s="207"/>
      <c r="BQ681" s="207"/>
      <c r="BR681" s="207"/>
      <c r="BS681" s="207"/>
      <c r="BT681" s="207"/>
      <c r="BU681" s="211"/>
      <c r="BV681" s="207"/>
      <c r="BW681" s="207"/>
      <c r="BX681" s="207"/>
      <c r="BY681" s="207"/>
      <c r="BZ681" s="207"/>
      <c r="CA681" s="207"/>
      <c r="CB681" s="207"/>
      <c r="CC681" s="207"/>
      <c r="CD681" s="207"/>
      <c r="CE681" s="207"/>
      <c r="CF681" s="207"/>
      <c r="CG681" s="207"/>
      <c r="CH681" s="207"/>
      <c r="CI681" s="207"/>
      <c r="CJ681" s="207"/>
      <c r="CK681" s="207"/>
      <c r="CL681" s="207"/>
      <c r="CM681" s="207"/>
    </row>
    <row r="682" spans="1:91" ht="12" customHeight="1" x14ac:dyDescent="0.25">
      <c r="A682" s="206"/>
      <c r="B682" s="207"/>
      <c r="C682" s="207"/>
      <c r="D682" s="207"/>
      <c r="E682" s="207"/>
      <c r="F682" s="207"/>
      <c r="G682" s="207"/>
      <c r="H682" s="207"/>
      <c r="I682" s="207"/>
      <c r="J682" s="207"/>
      <c r="K682" s="207"/>
      <c r="L682" s="207"/>
      <c r="M682" s="207"/>
      <c r="N682" s="207"/>
      <c r="O682" s="207"/>
      <c r="P682" s="207"/>
      <c r="Q682" s="207"/>
      <c r="R682" s="207"/>
      <c r="S682" s="207"/>
      <c r="T682" s="207"/>
      <c r="U682" s="207"/>
      <c r="V682" s="207"/>
      <c r="W682" s="207"/>
      <c r="X682" s="207"/>
      <c r="Y682" s="207"/>
      <c r="Z682" s="207"/>
      <c r="AA682" s="208"/>
      <c r="AB682" s="208"/>
      <c r="AC682" s="209"/>
      <c r="AD682" s="209"/>
      <c r="AE682" s="209"/>
      <c r="AF682" s="209"/>
      <c r="AG682" s="209"/>
      <c r="AH682" s="209"/>
      <c r="AI682" s="209"/>
      <c r="AJ682" s="209"/>
      <c r="AK682" s="207"/>
      <c r="AL682" s="207"/>
      <c r="AM682" s="207"/>
      <c r="AN682" s="207"/>
      <c r="AO682" s="207"/>
      <c r="AP682" s="207"/>
      <c r="AQ682" s="207"/>
      <c r="AR682" s="207"/>
      <c r="AS682" s="207"/>
      <c r="AT682" s="207"/>
      <c r="AU682" s="207"/>
      <c r="AV682" s="207"/>
      <c r="AW682" s="207"/>
      <c r="AX682" s="207"/>
      <c r="AY682" s="207"/>
      <c r="AZ682" s="207"/>
      <c r="BA682" s="207"/>
      <c r="BB682" s="207"/>
      <c r="BC682" s="207"/>
      <c r="BD682" s="207"/>
      <c r="BE682" s="207"/>
      <c r="BF682" s="207"/>
      <c r="BG682" s="207"/>
      <c r="BH682" s="207"/>
      <c r="BI682" s="207"/>
      <c r="BJ682" s="207"/>
      <c r="BK682" s="207"/>
      <c r="BL682" s="207"/>
      <c r="BM682" s="207"/>
      <c r="BN682" s="207"/>
      <c r="BO682" s="207"/>
      <c r="BP682" s="207"/>
      <c r="BQ682" s="207"/>
      <c r="BR682" s="207"/>
      <c r="BS682" s="207"/>
      <c r="BT682" s="207"/>
      <c r="BU682" s="211"/>
      <c r="BV682" s="207"/>
      <c r="BW682" s="207"/>
      <c r="BX682" s="207"/>
      <c r="BY682" s="207"/>
      <c r="BZ682" s="207"/>
      <c r="CA682" s="207"/>
      <c r="CB682" s="207"/>
      <c r="CC682" s="207"/>
      <c r="CD682" s="207"/>
      <c r="CE682" s="207"/>
      <c r="CF682" s="207"/>
      <c r="CG682" s="207"/>
      <c r="CH682" s="207"/>
      <c r="CI682" s="207"/>
      <c r="CJ682" s="207"/>
      <c r="CK682" s="207"/>
      <c r="CL682" s="207"/>
      <c r="CM682" s="207"/>
    </row>
    <row r="683" spans="1:91" ht="12" customHeight="1" x14ac:dyDescent="0.25">
      <c r="A683" s="206"/>
      <c r="B683" s="207"/>
      <c r="C683" s="207"/>
      <c r="D683" s="207"/>
      <c r="E683" s="207"/>
      <c r="F683" s="207"/>
      <c r="G683" s="207"/>
      <c r="H683" s="207"/>
      <c r="I683" s="207"/>
      <c r="J683" s="207"/>
      <c r="K683" s="207"/>
      <c r="L683" s="207"/>
      <c r="M683" s="207"/>
      <c r="N683" s="207"/>
      <c r="O683" s="207"/>
      <c r="P683" s="207"/>
      <c r="Q683" s="207"/>
      <c r="R683" s="207"/>
      <c r="S683" s="207"/>
      <c r="T683" s="207"/>
      <c r="U683" s="207"/>
      <c r="V683" s="207"/>
      <c r="W683" s="207"/>
      <c r="X683" s="207"/>
      <c r="Y683" s="207"/>
      <c r="Z683" s="207"/>
      <c r="AA683" s="208"/>
      <c r="AB683" s="208"/>
      <c r="AC683" s="209"/>
      <c r="AD683" s="209"/>
      <c r="AE683" s="209"/>
      <c r="AF683" s="209"/>
      <c r="AG683" s="209"/>
      <c r="AH683" s="209"/>
      <c r="AI683" s="209"/>
      <c r="AJ683" s="209"/>
      <c r="AK683" s="207"/>
      <c r="AL683" s="207"/>
      <c r="AM683" s="207"/>
      <c r="AN683" s="207"/>
      <c r="AO683" s="207"/>
      <c r="AP683" s="207"/>
      <c r="AQ683" s="207"/>
      <c r="AR683" s="207"/>
      <c r="AS683" s="207"/>
      <c r="AT683" s="207"/>
      <c r="AU683" s="207"/>
      <c r="AV683" s="207"/>
      <c r="AW683" s="207"/>
      <c r="AX683" s="207"/>
      <c r="AY683" s="207"/>
      <c r="AZ683" s="207"/>
      <c r="BA683" s="207"/>
      <c r="BB683" s="207"/>
      <c r="BC683" s="207"/>
      <c r="BD683" s="207"/>
      <c r="BE683" s="207"/>
      <c r="BF683" s="207"/>
      <c r="BG683" s="207"/>
      <c r="BH683" s="207"/>
      <c r="BI683" s="207"/>
      <c r="BJ683" s="207"/>
      <c r="BK683" s="207"/>
      <c r="BL683" s="207"/>
      <c r="BM683" s="207"/>
      <c r="BN683" s="207"/>
      <c r="BO683" s="207"/>
      <c r="BP683" s="207"/>
      <c r="BQ683" s="207"/>
      <c r="BR683" s="207"/>
      <c r="BS683" s="207"/>
      <c r="BT683" s="207"/>
      <c r="BU683" s="211"/>
      <c r="BV683" s="207"/>
      <c r="BW683" s="207"/>
      <c r="BX683" s="207"/>
      <c r="BY683" s="207"/>
      <c r="BZ683" s="207"/>
      <c r="CA683" s="207"/>
      <c r="CB683" s="207"/>
      <c r="CC683" s="207"/>
      <c r="CD683" s="207"/>
      <c r="CE683" s="207"/>
      <c r="CF683" s="207"/>
      <c r="CG683" s="207"/>
      <c r="CH683" s="207"/>
      <c r="CI683" s="207"/>
      <c r="CJ683" s="207"/>
      <c r="CK683" s="207"/>
      <c r="CL683" s="207"/>
      <c r="CM683" s="207"/>
    </row>
    <row r="684" spans="1:91" ht="12" customHeight="1" x14ac:dyDescent="0.25">
      <c r="A684" s="206"/>
      <c r="B684" s="207"/>
      <c r="C684" s="207"/>
      <c r="D684" s="207"/>
      <c r="E684" s="207"/>
      <c r="F684" s="207"/>
      <c r="G684" s="207"/>
      <c r="H684" s="207"/>
      <c r="I684" s="207"/>
      <c r="J684" s="207"/>
      <c r="K684" s="207"/>
      <c r="L684" s="207"/>
      <c r="M684" s="207"/>
      <c r="N684" s="207"/>
      <c r="O684" s="207"/>
      <c r="P684" s="207"/>
      <c r="Q684" s="207"/>
      <c r="R684" s="207"/>
      <c r="S684" s="207"/>
      <c r="T684" s="207"/>
      <c r="U684" s="207"/>
      <c r="V684" s="207"/>
      <c r="W684" s="207"/>
      <c r="X684" s="207"/>
      <c r="Y684" s="207"/>
      <c r="Z684" s="207"/>
      <c r="AA684" s="208"/>
      <c r="AB684" s="208"/>
      <c r="AC684" s="209"/>
      <c r="AD684" s="209"/>
      <c r="AE684" s="209"/>
      <c r="AF684" s="209"/>
      <c r="AG684" s="209"/>
      <c r="AH684" s="209"/>
      <c r="AI684" s="209"/>
      <c r="AJ684" s="209"/>
      <c r="AK684" s="207"/>
      <c r="AL684" s="207"/>
      <c r="AM684" s="207"/>
      <c r="AN684" s="207"/>
      <c r="AO684" s="207"/>
      <c r="AP684" s="207"/>
      <c r="AQ684" s="207"/>
      <c r="AR684" s="207"/>
      <c r="AS684" s="207"/>
      <c r="AT684" s="207"/>
      <c r="AU684" s="207"/>
      <c r="AV684" s="207"/>
      <c r="AW684" s="207"/>
      <c r="AX684" s="207"/>
      <c r="AY684" s="207"/>
      <c r="AZ684" s="207"/>
      <c r="BA684" s="207"/>
      <c r="BB684" s="207"/>
      <c r="BC684" s="207"/>
      <c r="BD684" s="207"/>
      <c r="BE684" s="207"/>
      <c r="BF684" s="207"/>
      <c r="BG684" s="207"/>
      <c r="BH684" s="207"/>
      <c r="BI684" s="207"/>
      <c r="BJ684" s="207"/>
      <c r="BK684" s="207"/>
      <c r="BL684" s="207"/>
      <c r="BM684" s="207"/>
      <c r="BN684" s="207"/>
      <c r="BO684" s="207"/>
      <c r="BP684" s="207"/>
      <c r="BQ684" s="207"/>
      <c r="BR684" s="207"/>
      <c r="BS684" s="207"/>
      <c r="BT684" s="207"/>
      <c r="BU684" s="211"/>
      <c r="BV684" s="207"/>
      <c r="BW684" s="207"/>
      <c r="BX684" s="207"/>
      <c r="BY684" s="207"/>
      <c r="BZ684" s="207"/>
      <c r="CA684" s="207"/>
      <c r="CB684" s="207"/>
      <c r="CC684" s="207"/>
      <c r="CD684" s="207"/>
      <c r="CE684" s="207"/>
      <c r="CF684" s="207"/>
      <c r="CG684" s="207"/>
      <c r="CH684" s="207"/>
      <c r="CI684" s="207"/>
      <c r="CJ684" s="207"/>
      <c r="CK684" s="207"/>
      <c r="CL684" s="207"/>
      <c r="CM684" s="207"/>
    </row>
    <row r="685" spans="1:91" ht="12" customHeight="1" x14ac:dyDescent="0.25">
      <c r="A685" s="206"/>
      <c r="B685" s="207"/>
      <c r="C685" s="207"/>
      <c r="D685" s="207"/>
      <c r="E685" s="207"/>
      <c r="F685" s="207"/>
      <c r="G685" s="207"/>
      <c r="H685" s="207"/>
      <c r="I685" s="207"/>
      <c r="J685" s="207"/>
      <c r="K685" s="207"/>
      <c r="L685" s="207"/>
      <c r="M685" s="207"/>
      <c r="N685" s="207"/>
      <c r="O685" s="207"/>
      <c r="P685" s="207"/>
      <c r="Q685" s="207"/>
      <c r="R685" s="207"/>
      <c r="S685" s="207"/>
      <c r="T685" s="207"/>
      <c r="U685" s="207"/>
      <c r="V685" s="207"/>
      <c r="W685" s="207"/>
      <c r="X685" s="207"/>
      <c r="Y685" s="207"/>
      <c r="Z685" s="207"/>
      <c r="AA685" s="208"/>
      <c r="AB685" s="208"/>
      <c r="AC685" s="209"/>
      <c r="AD685" s="209"/>
      <c r="AE685" s="209"/>
      <c r="AF685" s="209"/>
      <c r="AG685" s="209"/>
      <c r="AH685" s="209"/>
      <c r="AI685" s="209"/>
      <c r="AJ685" s="209"/>
      <c r="AK685" s="207"/>
      <c r="AL685" s="207"/>
      <c r="AM685" s="207"/>
      <c r="AN685" s="207"/>
      <c r="AO685" s="207"/>
      <c r="AP685" s="207"/>
      <c r="AQ685" s="207"/>
      <c r="AR685" s="207"/>
      <c r="AS685" s="207"/>
      <c r="AT685" s="207"/>
      <c r="AU685" s="207"/>
      <c r="AV685" s="207"/>
      <c r="AW685" s="207"/>
      <c r="AX685" s="207"/>
      <c r="AY685" s="207"/>
      <c r="AZ685" s="207"/>
      <c r="BA685" s="207"/>
      <c r="BB685" s="207"/>
      <c r="BC685" s="207"/>
      <c r="BD685" s="207"/>
      <c r="BE685" s="207"/>
      <c r="BF685" s="207"/>
      <c r="BG685" s="207"/>
      <c r="BH685" s="207"/>
      <c r="BI685" s="207"/>
      <c r="BJ685" s="207"/>
      <c r="BK685" s="207"/>
      <c r="BL685" s="207"/>
      <c r="BM685" s="207"/>
      <c r="BN685" s="207"/>
      <c r="BO685" s="207"/>
      <c r="BP685" s="207"/>
      <c r="BQ685" s="207"/>
      <c r="BR685" s="207"/>
      <c r="BS685" s="207"/>
      <c r="BT685" s="207"/>
      <c r="BU685" s="211"/>
      <c r="BV685" s="207"/>
      <c r="BW685" s="207"/>
      <c r="BX685" s="207"/>
      <c r="BY685" s="207"/>
      <c r="BZ685" s="207"/>
      <c r="CA685" s="207"/>
      <c r="CB685" s="207"/>
      <c r="CC685" s="207"/>
      <c r="CD685" s="207"/>
      <c r="CE685" s="207"/>
      <c r="CF685" s="207"/>
      <c r="CG685" s="207"/>
      <c r="CH685" s="207"/>
      <c r="CI685" s="207"/>
      <c r="CJ685" s="207"/>
      <c r="CK685" s="207"/>
      <c r="CL685" s="207"/>
      <c r="CM685" s="207"/>
    </row>
    <row r="686" spans="1:91" ht="12" customHeight="1" x14ac:dyDescent="0.25">
      <c r="A686" s="206"/>
      <c r="B686" s="207"/>
      <c r="C686" s="207"/>
      <c r="D686" s="207"/>
      <c r="E686" s="207"/>
      <c r="F686" s="207"/>
      <c r="G686" s="207"/>
      <c r="H686" s="207"/>
      <c r="I686" s="207"/>
      <c r="J686" s="207"/>
      <c r="K686" s="207"/>
      <c r="L686" s="207"/>
      <c r="M686" s="207"/>
      <c r="N686" s="207"/>
      <c r="O686" s="207"/>
      <c r="P686" s="207"/>
      <c r="Q686" s="207"/>
      <c r="R686" s="207"/>
      <c r="S686" s="207"/>
      <c r="T686" s="207"/>
      <c r="U686" s="207"/>
      <c r="V686" s="207"/>
      <c r="W686" s="207"/>
      <c r="X686" s="207"/>
      <c r="Y686" s="207"/>
      <c r="Z686" s="207"/>
      <c r="AA686" s="208"/>
      <c r="AB686" s="208"/>
      <c r="AC686" s="209"/>
      <c r="AD686" s="209"/>
      <c r="AE686" s="209"/>
      <c r="AF686" s="209"/>
      <c r="AG686" s="209"/>
      <c r="AH686" s="209"/>
      <c r="AI686" s="209"/>
      <c r="AJ686" s="209"/>
      <c r="AK686" s="207"/>
      <c r="AL686" s="207"/>
      <c r="AM686" s="207"/>
      <c r="AN686" s="207"/>
      <c r="AO686" s="207"/>
      <c r="AP686" s="207"/>
      <c r="AQ686" s="207"/>
      <c r="AR686" s="207"/>
      <c r="AS686" s="207"/>
      <c r="AT686" s="207"/>
      <c r="AU686" s="207"/>
      <c r="AV686" s="207"/>
      <c r="AW686" s="207"/>
      <c r="AX686" s="207"/>
      <c r="AY686" s="207"/>
      <c r="AZ686" s="207"/>
      <c r="BA686" s="207"/>
      <c r="BB686" s="207"/>
      <c r="BC686" s="207"/>
      <c r="BD686" s="207"/>
      <c r="BE686" s="207"/>
      <c r="BF686" s="207"/>
      <c r="BG686" s="207"/>
      <c r="BH686" s="207"/>
      <c r="BI686" s="207"/>
      <c r="BJ686" s="207"/>
      <c r="BK686" s="207"/>
      <c r="BL686" s="207"/>
      <c r="BM686" s="207"/>
      <c r="BN686" s="207"/>
      <c r="BO686" s="207"/>
      <c r="BP686" s="207"/>
      <c r="BQ686" s="207"/>
      <c r="BR686" s="207"/>
      <c r="BS686" s="207"/>
      <c r="BT686" s="207"/>
      <c r="BU686" s="211"/>
      <c r="BV686" s="207"/>
      <c r="BW686" s="207"/>
      <c r="BX686" s="207"/>
      <c r="BY686" s="207"/>
      <c r="BZ686" s="207"/>
      <c r="CA686" s="207"/>
      <c r="CB686" s="207"/>
      <c r="CC686" s="207"/>
      <c r="CD686" s="207"/>
      <c r="CE686" s="207"/>
      <c r="CF686" s="207"/>
      <c r="CG686" s="207"/>
      <c r="CH686" s="207"/>
      <c r="CI686" s="207"/>
      <c r="CJ686" s="207"/>
      <c r="CK686" s="207"/>
      <c r="CL686" s="207"/>
      <c r="CM686" s="207"/>
    </row>
    <row r="687" spans="1:91" ht="12" customHeight="1" x14ac:dyDescent="0.25">
      <c r="A687" s="206"/>
      <c r="B687" s="207"/>
      <c r="C687" s="207"/>
      <c r="D687" s="207"/>
      <c r="E687" s="207"/>
      <c r="F687" s="207"/>
      <c r="G687" s="207"/>
      <c r="H687" s="207"/>
      <c r="I687" s="207"/>
      <c r="J687" s="207"/>
      <c r="K687" s="207"/>
      <c r="L687" s="207"/>
      <c r="M687" s="207"/>
      <c r="N687" s="207"/>
      <c r="O687" s="207"/>
      <c r="P687" s="207"/>
      <c r="Q687" s="207"/>
      <c r="R687" s="207"/>
      <c r="S687" s="207"/>
      <c r="T687" s="207"/>
      <c r="U687" s="207"/>
      <c r="V687" s="207"/>
      <c r="W687" s="207"/>
      <c r="X687" s="207"/>
      <c r="Y687" s="207"/>
      <c r="Z687" s="207"/>
      <c r="AA687" s="208"/>
      <c r="AB687" s="208"/>
      <c r="AC687" s="209"/>
      <c r="AD687" s="209"/>
      <c r="AE687" s="209"/>
      <c r="AF687" s="209"/>
      <c r="AG687" s="209"/>
      <c r="AH687" s="209"/>
      <c r="AI687" s="209"/>
      <c r="AJ687" s="209"/>
      <c r="AK687" s="207"/>
      <c r="AL687" s="207"/>
      <c r="AM687" s="207"/>
      <c r="AN687" s="207"/>
      <c r="AO687" s="207"/>
      <c r="AP687" s="207"/>
      <c r="AQ687" s="207"/>
      <c r="AR687" s="207"/>
      <c r="AS687" s="207"/>
      <c r="AT687" s="207"/>
      <c r="AU687" s="207"/>
      <c r="AV687" s="207"/>
      <c r="AW687" s="207"/>
      <c r="AX687" s="207"/>
      <c r="AY687" s="207"/>
      <c r="AZ687" s="207"/>
      <c r="BA687" s="207"/>
      <c r="BB687" s="207"/>
      <c r="BC687" s="207"/>
      <c r="BD687" s="207"/>
      <c r="BE687" s="207"/>
      <c r="BF687" s="207"/>
      <c r="BG687" s="207"/>
      <c r="BH687" s="207"/>
      <c r="BI687" s="207"/>
      <c r="BJ687" s="207"/>
      <c r="BK687" s="207"/>
      <c r="BL687" s="207"/>
      <c r="BM687" s="207"/>
      <c r="BN687" s="207"/>
      <c r="BO687" s="207"/>
      <c r="BP687" s="207"/>
      <c r="BQ687" s="207"/>
      <c r="BR687" s="207"/>
      <c r="BS687" s="207"/>
      <c r="BT687" s="207"/>
      <c r="BU687" s="211"/>
      <c r="BV687" s="207"/>
      <c r="BW687" s="207"/>
      <c r="BX687" s="207"/>
      <c r="BY687" s="207"/>
      <c r="BZ687" s="207"/>
      <c r="CA687" s="207"/>
      <c r="CB687" s="207"/>
      <c r="CC687" s="207"/>
      <c r="CD687" s="207"/>
      <c r="CE687" s="207"/>
      <c r="CF687" s="207"/>
      <c r="CG687" s="207"/>
      <c r="CH687" s="207"/>
      <c r="CI687" s="207"/>
      <c r="CJ687" s="207"/>
      <c r="CK687" s="207"/>
      <c r="CL687" s="207"/>
      <c r="CM687" s="207"/>
    </row>
    <row r="688" spans="1:91" ht="12" customHeight="1" x14ac:dyDescent="0.25">
      <c r="A688" s="206"/>
      <c r="B688" s="207"/>
      <c r="C688" s="207"/>
      <c r="D688" s="207"/>
      <c r="E688" s="207"/>
      <c r="F688" s="207"/>
      <c r="G688" s="207"/>
      <c r="H688" s="207"/>
      <c r="I688" s="207"/>
      <c r="J688" s="207"/>
      <c r="K688" s="207"/>
      <c r="L688" s="207"/>
      <c r="M688" s="207"/>
      <c r="N688" s="207"/>
      <c r="O688" s="207"/>
      <c r="P688" s="207"/>
      <c r="Q688" s="207"/>
      <c r="R688" s="207"/>
      <c r="S688" s="207"/>
      <c r="T688" s="207"/>
      <c r="U688" s="207"/>
      <c r="V688" s="207"/>
      <c r="W688" s="207"/>
      <c r="X688" s="207"/>
      <c r="Y688" s="207"/>
      <c r="Z688" s="207"/>
      <c r="AA688" s="208"/>
      <c r="AB688" s="208"/>
      <c r="AC688" s="209"/>
      <c r="AD688" s="209"/>
      <c r="AE688" s="209"/>
      <c r="AF688" s="209"/>
      <c r="AG688" s="209"/>
      <c r="AH688" s="209"/>
      <c r="AI688" s="209"/>
      <c r="AJ688" s="209"/>
      <c r="AK688" s="207"/>
      <c r="AL688" s="207"/>
      <c r="AM688" s="207"/>
      <c r="AN688" s="207"/>
      <c r="AO688" s="207"/>
      <c r="AP688" s="207"/>
      <c r="AQ688" s="207"/>
      <c r="AR688" s="207"/>
      <c r="AS688" s="207"/>
      <c r="AT688" s="207"/>
      <c r="AU688" s="207"/>
      <c r="AV688" s="207"/>
      <c r="AW688" s="207"/>
      <c r="AX688" s="207"/>
      <c r="AY688" s="207"/>
      <c r="AZ688" s="207"/>
      <c r="BA688" s="207"/>
      <c r="BB688" s="207"/>
      <c r="BC688" s="207"/>
      <c r="BD688" s="207"/>
      <c r="BE688" s="207"/>
      <c r="BF688" s="207"/>
      <c r="BG688" s="207"/>
      <c r="BH688" s="207"/>
      <c r="BI688" s="207"/>
      <c r="BJ688" s="207"/>
      <c r="BK688" s="207"/>
      <c r="BL688" s="207"/>
      <c r="BM688" s="207"/>
      <c r="BN688" s="207"/>
      <c r="BO688" s="207"/>
      <c r="BP688" s="207"/>
      <c r="BQ688" s="207"/>
      <c r="BR688" s="207"/>
      <c r="BS688" s="207"/>
      <c r="BT688" s="207"/>
      <c r="BU688" s="211"/>
      <c r="BV688" s="207"/>
      <c r="BW688" s="207"/>
      <c r="BX688" s="207"/>
      <c r="BY688" s="207"/>
      <c r="BZ688" s="207"/>
      <c r="CA688" s="207"/>
      <c r="CB688" s="207"/>
      <c r="CC688" s="207"/>
      <c r="CD688" s="207"/>
      <c r="CE688" s="207"/>
      <c r="CF688" s="207"/>
      <c r="CG688" s="207"/>
      <c r="CH688" s="207"/>
      <c r="CI688" s="207"/>
      <c r="CJ688" s="207"/>
      <c r="CK688" s="207"/>
      <c r="CL688" s="207"/>
      <c r="CM688" s="207"/>
    </row>
    <row r="689" spans="1:91" ht="12" customHeight="1" x14ac:dyDescent="0.25">
      <c r="A689" s="206"/>
      <c r="B689" s="207"/>
      <c r="C689" s="207"/>
      <c r="D689" s="207"/>
      <c r="E689" s="207"/>
      <c r="F689" s="207"/>
      <c r="G689" s="207"/>
      <c r="H689" s="207"/>
      <c r="I689" s="207"/>
      <c r="J689" s="207"/>
      <c r="K689" s="207"/>
      <c r="L689" s="207"/>
      <c r="M689" s="207"/>
      <c r="N689" s="207"/>
      <c r="O689" s="207"/>
      <c r="P689" s="207"/>
      <c r="Q689" s="207"/>
      <c r="R689" s="207"/>
      <c r="S689" s="207"/>
      <c r="T689" s="207"/>
      <c r="U689" s="207"/>
      <c r="V689" s="207"/>
      <c r="W689" s="207"/>
      <c r="X689" s="207"/>
      <c r="Y689" s="207"/>
      <c r="Z689" s="207"/>
      <c r="AA689" s="208"/>
      <c r="AB689" s="208"/>
      <c r="AC689" s="209"/>
      <c r="AD689" s="209"/>
      <c r="AE689" s="209"/>
      <c r="AF689" s="209"/>
      <c r="AG689" s="209"/>
      <c r="AH689" s="209"/>
      <c r="AI689" s="209"/>
      <c r="AJ689" s="209"/>
      <c r="AK689" s="207"/>
      <c r="AL689" s="207"/>
      <c r="AM689" s="207"/>
      <c r="AN689" s="207"/>
      <c r="AO689" s="207"/>
      <c r="AP689" s="207"/>
      <c r="AQ689" s="207"/>
      <c r="AR689" s="207"/>
      <c r="AS689" s="207"/>
      <c r="AT689" s="207"/>
      <c r="AU689" s="207"/>
      <c r="AV689" s="207"/>
      <c r="AW689" s="207"/>
      <c r="AX689" s="207"/>
      <c r="AY689" s="207"/>
      <c r="AZ689" s="207"/>
      <c r="BA689" s="207"/>
      <c r="BB689" s="207"/>
      <c r="BC689" s="207"/>
      <c r="BD689" s="207"/>
      <c r="BE689" s="207"/>
      <c r="BF689" s="207"/>
      <c r="BG689" s="207"/>
      <c r="BH689" s="207"/>
      <c r="BI689" s="207"/>
      <c r="BJ689" s="207"/>
      <c r="BK689" s="207"/>
      <c r="BL689" s="207"/>
      <c r="BM689" s="207"/>
      <c r="BN689" s="207"/>
      <c r="BO689" s="207"/>
      <c r="BP689" s="207"/>
      <c r="BQ689" s="207"/>
      <c r="BR689" s="207"/>
      <c r="BS689" s="207"/>
      <c r="BT689" s="207"/>
      <c r="BU689" s="211"/>
      <c r="BV689" s="207"/>
      <c r="BW689" s="207"/>
      <c r="BX689" s="207"/>
      <c r="BY689" s="207"/>
      <c r="BZ689" s="207"/>
      <c r="CA689" s="207"/>
      <c r="CB689" s="207"/>
      <c r="CC689" s="207"/>
      <c r="CD689" s="207"/>
      <c r="CE689" s="207"/>
      <c r="CF689" s="207"/>
      <c r="CG689" s="207"/>
      <c r="CH689" s="207"/>
      <c r="CI689" s="207"/>
      <c r="CJ689" s="207"/>
      <c r="CK689" s="207"/>
      <c r="CL689" s="207"/>
      <c r="CM689" s="207"/>
    </row>
    <row r="690" spans="1:91" ht="12" customHeight="1" x14ac:dyDescent="0.25">
      <c r="A690" s="206"/>
      <c r="B690" s="207"/>
      <c r="C690" s="207"/>
      <c r="D690" s="207"/>
      <c r="E690" s="207"/>
      <c r="F690" s="207"/>
      <c r="G690" s="207"/>
      <c r="H690" s="207"/>
      <c r="I690" s="207"/>
      <c r="J690" s="207"/>
      <c r="K690" s="207"/>
      <c r="L690" s="207"/>
      <c r="M690" s="207"/>
      <c r="N690" s="207"/>
      <c r="O690" s="207"/>
      <c r="P690" s="207"/>
      <c r="Q690" s="207"/>
      <c r="R690" s="207"/>
      <c r="S690" s="207"/>
      <c r="T690" s="207"/>
      <c r="U690" s="207"/>
      <c r="V690" s="207"/>
      <c r="W690" s="207"/>
      <c r="X690" s="207"/>
      <c r="Y690" s="207"/>
      <c r="Z690" s="207"/>
      <c r="AA690" s="208"/>
      <c r="AB690" s="208"/>
      <c r="AC690" s="209"/>
      <c r="AD690" s="209"/>
      <c r="AE690" s="209"/>
      <c r="AF690" s="209"/>
      <c r="AG690" s="209"/>
      <c r="AH690" s="209"/>
      <c r="AI690" s="209"/>
      <c r="AJ690" s="209"/>
      <c r="AK690" s="207"/>
      <c r="AL690" s="207"/>
      <c r="AM690" s="207"/>
      <c r="AN690" s="207"/>
      <c r="AO690" s="207"/>
      <c r="AP690" s="207"/>
      <c r="AQ690" s="207"/>
      <c r="AR690" s="207"/>
      <c r="AS690" s="207"/>
      <c r="AT690" s="207"/>
      <c r="AU690" s="207"/>
      <c r="AV690" s="207"/>
      <c r="AW690" s="207"/>
      <c r="AX690" s="207"/>
      <c r="AY690" s="207"/>
      <c r="AZ690" s="207"/>
      <c r="BA690" s="207"/>
      <c r="BB690" s="207"/>
      <c r="BC690" s="207"/>
      <c r="BD690" s="207"/>
      <c r="BE690" s="207"/>
      <c r="BF690" s="207"/>
      <c r="BG690" s="207"/>
      <c r="BH690" s="207"/>
      <c r="BI690" s="207"/>
      <c r="BJ690" s="207"/>
      <c r="BK690" s="207"/>
      <c r="BL690" s="207"/>
      <c r="BM690" s="207"/>
      <c r="BN690" s="207"/>
      <c r="BO690" s="207"/>
      <c r="BP690" s="207"/>
      <c r="BQ690" s="207"/>
      <c r="BR690" s="207"/>
      <c r="BS690" s="207"/>
      <c r="BT690" s="207"/>
      <c r="BU690" s="211"/>
      <c r="BV690" s="207"/>
      <c r="BW690" s="207"/>
      <c r="BX690" s="207"/>
      <c r="BY690" s="207"/>
      <c r="BZ690" s="207"/>
      <c r="CA690" s="207"/>
      <c r="CB690" s="207"/>
      <c r="CC690" s="207"/>
      <c r="CD690" s="207"/>
      <c r="CE690" s="207"/>
      <c r="CF690" s="207"/>
      <c r="CG690" s="207"/>
      <c r="CH690" s="207"/>
      <c r="CI690" s="207"/>
      <c r="CJ690" s="207"/>
      <c r="CK690" s="207"/>
      <c r="CL690" s="207"/>
      <c r="CM690" s="207"/>
    </row>
    <row r="691" spans="1:91" ht="12" customHeight="1" x14ac:dyDescent="0.25">
      <c r="A691" s="206"/>
      <c r="B691" s="207"/>
      <c r="C691" s="207"/>
      <c r="D691" s="207"/>
      <c r="E691" s="207"/>
      <c r="F691" s="207"/>
      <c r="G691" s="207"/>
      <c r="H691" s="207"/>
      <c r="I691" s="207"/>
      <c r="J691" s="207"/>
      <c r="K691" s="207"/>
      <c r="L691" s="207"/>
      <c r="M691" s="207"/>
      <c r="N691" s="207"/>
      <c r="O691" s="207"/>
      <c r="P691" s="207"/>
      <c r="Q691" s="207"/>
      <c r="R691" s="207"/>
      <c r="S691" s="207"/>
      <c r="T691" s="207"/>
      <c r="U691" s="207"/>
      <c r="V691" s="207"/>
      <c r="W691" s="207"/>
      <c r="X691" s="207"/>
      <c r="Y691" s="207"/>
      <c r="Z691" s="207"/>
      <c r="AA691" s="208"/>
      <c r="AB691" s="208"/>
      <c r="AC691" s="209"/>
      <c r="AD691" s="209"/>
      <c r="AE691" s="209"/>
      <c r="AF691" s="209"/>
      <c r="AG691" s="209"/>
      <c r="AH691" s="209"/>
      <c r="AI691" s="209"/>
      <c r="AJ691" s="209"/>
      <c r="AK691" s="207"/>
      <c r="AL691" s="207"/>
      <c r="AM691" s="207"/>
      <c r="AN691" s="207"/>
      <c r="AO691" s="207"/>
      <c r="AP691" s="207"/>
      <c r="AQ691" s="207"/>
      <c r="AR691" s="207"/>
      <c r="AS691" s="207"/>
      <c r="AT691" s="207"/>
      <c r="AU691" s="207"/>
      <c r="AV691" s="207"/>
      <c r="AW691" s="207"/>
      <c r="AX691" s="207"/>
      <c r="AY691" s="207"/>
      <c r="AZ691" s="207"/>
      <c r="BA691" s="207"/>
      <c r="BB691" s="207"/>
      <c r="BC691" s="207"/>
      <c r="BD691" s="207"/>
      <c r="BE691" s="207"/>
      <c r="BF691" s="207"/>
      <c r="BG691" s="207"/>
      <c r="BH691" s="207"/>
      <c r="BI691" s="207"/>
      <c r="BJ691" s="207"/>
      <c r="BK691" s="207"/>
      <c r="BL691" s="207"/>
      <c r="BM691" s="207"/>
      <c r="BN691" s="207"/>
      <c r="BO691" s="207"/>
      <c r="BP691" s="207"/>
      <c r="BQ691" s="207"/>
      <c r="BR691" s="207"/>
      <c r="BS691" s="207"/>
      <c r="BT691" s="207"/>
      <c r="BU691" s="211"/>
      <c r="BV691" s="207"/>
      <c r="BW691" s="207"/>
      <c r="BX691" s="207"/>
      <c r="BY691" s="207"/>
      <c r="BZ691" s="207"/>
      <c r="CA691" s="207"/>
      <c r="CB691" s="207"/>
      <c r="CC691" s="207"/>
      <c r="CD691" s="207"/>
      <c r="CE691" s="207"/>
      <c r="CF691" s="207"/>
      <c r="CG691" s="207"/>
      <c r="CH691" s="207"/>
      <c r="CI691" s="207"/>
      <c r="CJ691" s="207"/>
      <c r="CK691" s="207"/>
      <c r="CL691" s="207"/>
      <c r="CM691" s="207"/>
    </row>
    <row r="692" spans="1:91" ht="12" customHeight="1" x14ac:dyDescent="0.25">
      <c r="A692" s="206"/>
      <c r="B692" s="207"/>
      <c r="C692" s="207"/>
      <c r="D692" s="207"/>
      <c r="E692" s="207"/>
      <c r="F692" s="207"/>
      <c r="G692" s="207"/>
      <c r="H692" s="207"/>
      <c r="I692" s="207"/>
      <c r="J692" s="207"/>
      <c r="K692" s="207"/>
      <c r="L692" s="207"/>
      <c r="M692" s="207"/>
      <c r="N692" s="207"/>
      <c r="O692" s="207"/>
      <c r="P692" s="207"/>
      <c r="Q692" s="207"/>
      <c r="R692" s="207"/>
      <c r="S692" s="207"/>
      <c r="T692" s="207"/>
      <c r="U692" s="207"/>
      <c r="V692" s="207"/>
      <c r="W692" s="207"/>
      <c r="X692" s="207"/>
      <c r="Y692" s="207"/>
      <c r="Z692" s="207"/>
      <c r="AA692" s="208"/>
      <c r="AB692" s="208"/>
      <c r="AC692" s="209"/>
      <c r="AD692" s="209"/>
      <c r="AE692" s="209"/>
      <c r="AF692" s="209"/>
      <c r="AG692" s="209"/>
      <c r="AH692" s="209"/>
      <c r="AI692" s="209"/>
      <c r="AJ692" s="209"/>
      <c r="AK692" s="207"/>
      <c r="AL692" s="207"/>
      <c r="AM692" s="207"/>
      <c r="AN692" s="207"/>
      <c r="AO692" s="207"/>
      <c r="AP692" s="207"/>
      <c r="AQ692" s="207"/>
      <c r="AR692" s="207"/>
      <c r="AS692" s="207"/>
      <c r="AT692" s="207"/>
      <c r="AU692" s="207"/>
      <c r="AV692" s="207"/>
      <c r="AW692" s="207"/>
      <c r="AX692" s="207"/>
      <c r="AY692" s="207"/>
      <c r="AZ692" s="207"/>
      <c r="BA692" s="207"/>
      <c r="BB692" s="207"/>
      <c r="BC692" s="207"/>
      <c r="BD692" s="207"/>
      <c r="BE692" s="207"/>
      <c r="BF692" s="207"/>
      <c r="BG692" s="207"/>
      <c r="BH692" s="207"/>
      <c r="BI692" s="207"/>
      <c r="BJ692" s="207"/>
      <c r="BK692" s="207"/>
      <c r="BL692" s="207"/>
      <c r="BM692" s="207"/>
      <c r="BN692" s="207"/>
      <c r="BO692" s="207"/>
      <c r="BP692" s="207"/>
      <c r="BQ692" s="207"/>
      <c r="BR692" s="207"/>
      <c r="BS692" s="207"/>
      <c r="BT692" s="207"/>
      <c r="BU692" s="211"/>
      <c r="BV692" s="207"/>
      <c r="BW692" s="207"/>
      <c r="BX692" s="207"/>
      <c r="BY692" s="207"/>
      <c r="BZ692" s="207"/>
      <c r="CA692" s="207"/>
      <c r="CB692" s="207"/>
      <c r="CC692" s="207"/>
      <c r="CD692" s="207"/>
      <c r="CE692" s="207"/>
      <c r="CF692" s="207"/>
      <c r="CG692" s="207"/>
      <c r="CH692" s="207"/>
      <c r="CI692" s="207"/>
      <c r="CJ692" s="207"/>
      <c r="CK692" s="207"/>
      <c r="CL692" s="207"/>
      <c r="CM692" s="207"/>
    </row>
    <row r="693" spans="1:91" ht="12" customHeight="1" x14ac:dyDescent="0.25">
      <c r="A693" s="206"/>
      <c r="B693" s="207"/>
      <c r="C693" s="207"/>
      <c r="D693" s="207"/>
      <c r="E693" s="207"/>
      <c r="F693" s="207"/>
      <c r="G693" s="207"/>
      <c r="H693" s="207"/>
      <c r="I693" s="207"/>
      <c r="J693" s="207"/>
      <c r="K693" s="207"/>
      <c r="L693" s="207"/>
      <c r="M693" s="207"/>
      <c r="N693" s="207"/>
      <c r="O693" s="207"/>
      <c r="P693" s="207"/>
      <c r="Q693" s="207"/>
      <c r="R693" s="207"/>
      <c r="S693" s="207"/>
      <c r="T693" s="207"/>
      <c r="U693" s="207"/>
      <c r="V693" s="207"/>
      <c r="W693" s="207"/>
      <c r="X693" s="207"/>
      <c r="Y693" s="207"/>
      <c r="Z693" s="207"/>
      <c r="AA693" s="208"/>
      <c r="AB693" s="208"/>
      <c r="AC693" s="209"/>
      <c r="AD693" s="209"/>
      <c r="AE693" s="209"/>
      <c r="AF693" s="209"/>
      <c r="AG693" s="209"/>
      <c r="AH693" s="209"/>
      <c r="AI693" s="209"/>
      <c r="AJ693" s="209"/>
      <c r="AK693" s="207"/>
      <c r="AL693" s="207"/>
      <c r="AM693" s="207"/>
      <c r="AN693" s="207"/>
      <c r="AO693" s="207"/>
      <c r="AP693" s="207"/>
      <c r="AQ693" s="207"/>
      <c r="AR693" s="207"/>
      <c r="AS693" s="207"/>
      <c r="AT693" s="207"/>
      <c r="AU693" s="207"/>
      <c r="AV693" s="207"/>
      <c r="AW693" s="207"/>
      <c r="AX693" s="207"/>
      <c r="AY693" s="207"/>
      <c r="AZ693" s="207"/>
      <c r="BA693" s="207"/>
      <c r="BB693" s="207"/>
      <c r="BC693" s="207"/>
      <c r="BD693" s="207"/>
      <c r="BE693" s="207"/>
      <c r="BF693" s="207"/>
      <c r="BG693" s="207"/>
      <c r="BH693" s="207"/>
      <c r="BI693" s="207"/>
      <c r="BJ693" s="207"/>
      <c r="BK693" s="207"/>
      <c r="BL693" s="207"/>
      <c r="BM693" s="207"/>
      <c r="BN693" s="207"/>
      <c r="BO693" s="207"/>
      <c r="BP693" s="207"/>
      <c r="BQ693" s="207"/>
      <c r="BR693" s="207"/>
      <c r="BS693" s="207"/>
      <c r="BT693" s="207"/>
      <c r="BU693" s="211"/>
      <c r="BV693" s="207"/>
      <c r="BW693" s="207"/>
      <c r="BX693" s="207"/>
      <c r="BY693" s="207"/>
      <c r="BZ693" s="207"/>
      <c r="CA693" s="207"/>
      <c r="CB693" s="207"/>
      <c r="CC693" s="207"/>
      <c r="CD693" s="207"/>
      <c r="CE693" s="207"/>
      <c r="CF693" s="207"/>
      <c r="CG693" s="207"/>
      <c r="CH693" s="207"/>
      <c r="CI693" s="207"/>
      <c r="CJ693" s="207"/>
      <c r="CK693" s="207"/>
      <c r="CL693" s="207"/>
      <c r="CM693" s="207"/>
    </row>
    <row r="694" spans="1:91" ht="12" customHeight="1" x14ac:dyDescent="0.25">
      <c r="A694" s="206"/>
      <c r="B694" s="207"/>
      <c r="C694" s="207"/>
      <c r="D694" s="207"/>
      <c r="E694" s="207"/>
      <c r="F694" s="207"/>
      <c r="G694" s="207"/>
      <c r="H694" s="207"/>
      <c r="I694" s="207"/>
      <c r="J694" s="207"/>
      <c r="K694" s="207"/>
      <c r="L694" s="207"/>
      <c r="M694" s="207"/>
      <c r="N694" s="207"/>
      <c r="O694" s="207"/>
      <c r="P694" s="207"/>
      <c r="Q694" s="207"/>
      <c r="R694" s="207"/>
      <c r="S694" s="207"/>
      <c r="T694" s="207"/>
      <c r="U694" s="207"/>
      <c r="V694" s="207"/>
      <c r="W694" s="207"/>
      <c r="X694" s="207"/>
      <c r="Y694" s="207"/>
      <c r="Z694" s="207"/>
      <c r="AA694" s="208"/>
      <c r="AB694" s="208"/>
      <c r="AC694" s="209"/>
      <c r="AD694" s="209"/>
      <c r="AE694" s="209"/>
      <c r="AF694" s="209"/>
      <c r="AG694" s="209"/>
      <c r="AH694" s="209"/>
      <c r="AI694" s="209"/>
      <c r="AJ694" s="209"/>
      <c r="AK694" s="207"/>
      <c r="AL694" s="207"/>
      <c r="AM694" s="207"/>
      <c r="AN694" s="207"/>
      <c r="AO694" s="207"/>
      <c r="AP694" s="207"/>
      <c r="AQ694" s="207"/>
      <c r="AR694" s="207"/>
      <c r="AS694" s="207"/>
      <c r="AT694" s="207"/>
      <c r="AU694" s="207"/>
      <c r="AV694" s="207"/>
      <c r="AW694" s="207"/>
      <c r="AX694" s="207"/>
      <c r="AY694" s="207"/>
      <c r="AZ694" s="207"/>
      <c r="BA694" s="207"/>
      <c r="BB694" s="207"/>
      <c r="BC694" s="207"/>
      <c r="BD694" s="207"/>
      <c r="BE694" s="207"/>
      <c r="BF694" s="207"/>
      <c r="BG694" s="207"/>
      <c r="BH694" s="207"/>
      <c r="BI694" s="207"/>
      <c r="BJ694" s="207"/>
      <c r="BK694" s="207"/>
      <c r="BL694" s="207"/>
      <c r="BM694" s="207"/>
      <c r="BN694" s="207"/>
      <c r="BO694" s="207"/>
      <c r="BP694" s="207"/>
      <c r="BQ694" s="207"/>
      <c r="BR694" s="207"/>
      <c r="BS694" s="207"/>
      <c r="BT694" s="207"/>
      <c r="BU694" s="211"/>
      <c r="BV694" s="207"/>
      <c r="BW694" s="207"/>
      <c r="BX694" s="207"/>
      <c r="BY694" s="207"/>
      <c r="BZ694" s="207"/>
      <c r="CA694" s="207"/>
      <c r="CB694" s="207"/>
      <c r="CC694" s="207"/>
      <c r="CD694" s="207"/>
      <c r="CE694" s="207"/>
      <c r="CF694" s="207"/>
      <c r="CG694" s="207"/>
      <c r="CH694" s="207"/>
      <c r="CI694" s="207"/>
      <c r="CJ694" s="207"/>
      <c r="CK694" s="207"/>
      <c r="CL694" s="207"/>
      <c r="CM694" s="207"/>
    </row>
    <row r="695" spans="1:91" ht="12" customHeight="1" x14ac:dyDescent="0.25">
      <c r="A695" s="206"/>
      <c r="B695" s="207"/>
      <c r="C695" s="207"/>
      <c r="D695" s="207"/>
      <c r="E695" s="207"/>
      <c r="F695" s="207"/>
      <c r="G695" s="207"/>
      <c r="H695" s="207"/>
      <c r="I695" s="207"/>
      <c r="J695" s="207"/>
      <c r="K695" s="207"/>
      <c r="L695" s="207"/>
      <c r="M695" s="207"/>
      <c r="N695" s="207"/>
      <c r="O695" s="207"/>
      <c r="P695" s="207"/>
      <c r="Q695" s="207"/>
      <c r="R695" s="207"/>
      <c r="S695" s="207"/>
      <c r="T695" s="207"/>
      <c r="U695" s="207"/>
      <c r="V695" s="207"/>
      <c r="W695" s="207"/>
      <c r="X695" s="207"/>
      <c r="Y695" s="207"/>
      <c r="Z695" s="207"/>
      <c r="AA695" s="208"/>
      <c r="AB695" s="208"/>
      <c r="AC695" s="209"/>
      <c r="AD695" s="209"/>
      <c r="AE695" s="209"/>
      <c r="AF695" s="209"/>
      <c r="AG695" s="209"/>
      <c r="AH695" s="209"/>
      <c r="AI695" s="209"/>
      <c r="AJ695" s="209"/>
      <c r="AK695" s="207"/>
      <c r="AL695" s="207"/>
      <c r="AM695" s="207"/>
      <c r="AN695" s="207"/>
      <c r="AO695" s="207"/>
      <c r="AP695" s="207"/>
      <c r="AQ695" s="207"/>
      <c r="AR695" s="207"/>
      <c r="AS695" s="207"/>
      <c r="AT695" s="207"/>
      <c r="AU695" s="207"/>
      <c r="AV695" s="207"/>
      <c r="AW695" s="207"/>
      <c r="AX695" s="207"/>
      <c r="AY695" s="207"/>
      <c r="AZ695" s="207"/>
      <c r="BA695" s="207"/>
      <c r="BB695" s="207"/>
      <c r="BC695" s="207"/>
      <c r="BD695" s="207"/>
      <c r="BE695" s="207"/>
      <c r="BF695" s="207"/>
      <c r="BG695" s="207"/>
      <c r="BH695" s="207"/>
      <c r="BI695" s="207"/>
      <c r="BJ695" s="207"/>
      <c r="BK695" s="207"/>
      <c r="BL695" s="207"/>
      <c r="BM695" s="207"/>
      <c r="BN695" s="207"/>
      <c r="BO695" s="207"/>
      <c r="BP695" s="207"/>
      <c r="BQ695" s="207"/>
      <c r="BR695" s="207"/>
      <c r="BS695" s="207"/>
      <c r="BT695" s="207"/>
      <c r="BU695" s="211"/>
      <c r="BV695" s="207"/>
      <c r="BW695" s="207"/>
      <c r="BX695" s="207"/>
      <c r="BY695" s="207"/>
      <c r="BZ695" s="207"/>
      <c r="CA695" s="207"/>
      <c r="CB695" s="207"/>
      <c r="CC695" s="207"/>
      <c r="CD695" s="207"/>
      <c r="CE695" s="207"/>
      <c r="CF695" s="207"/>
      <c r="CG695" s="207"/>
      <c r="CH695" s="207"/>
      <c r="CI695" s="207"/>
      <c r="CJ695" s="207"/>
      <c r="CK695" s="207"/>
      <c r="CL695" s="207"/>
      <c r="CM695" s="207"/>
    </row>
    <row r="696" spans="1:91" ht="12" customHeight="1" x14ac:dyDescent="0.25">
      <c r="A696" s="206"/>
      <c r="B696" s="207"/>
      <c r="C696" s="207"/>
      <c r="D696" s="207"/>
      <c r="E696" s="207"/>
      <c r="F696" s="207"/>
      <c r="G696" s="207"/>
      <c r="H696" s="207"/>
      <c r="I696" s="207"/>
      <c r="J696" s="207"/>
      <c r="K696" s="207"/>
      <c r="L696" s="207"/>
      <c r="M696" s="207"/>
      <c r="N696" s="207"/>
      <c r="O696" s="207"/>
      <c r="P696" s="207"/>
      <c r="Q696" s="207"/>
      <c r="R696" s="207"/>
      <c r="S696" s="207"/>
      <c r="T696" s="207"/>
      <c r="U696" s="207"/>
      <c r="V696" s="207"/>
      <c r="W696" s="207"/>
      <c r="X696" s="207"/>
      <c r="Y696" s="207"/>
      <c r="Z696" s="207"/>
      <c r="AA696" s="208"/>
      <c r="AB696" s="208"/>
      <c r="AC696" s="209"/>
      <c r="AD696" s="209"/>
      <c r="AE696" s="209"/>
      <c r="AF696" s="209"/>
      <c r="AG696" s="209"/>
      <c r="AH696" s="209"/>
      <c r="AI696" s="209"/>
      <c r="AJ696" s="209"/>
      <c r="AK696" s="207"/>
      <c r="AL696" s="207"/>
      <c r="AM696" s="207"/>
      <c r="AN696" s="207"/>
      <c r="AO696" s="207"/>
      <c r="AP696" s="207"/>
      <c r="AQ696" s="207"/>
      <c r="AR696" s="207"/>
      <c r="AS696" s="207"/>
      <c r="AT696" s="207"/>
      <c r="AU696" s="207"/>
      <c r="AV696" s="207"/>
      <c r="AW696" s="207"/>
      <c r="AX696" s="207"/>
      <c r="AY696" s="207"/>
      <c r="AZ696" s="207"/>
      <c r="BA696" s="207"/>
      <c r="BB696" s="207"/>
      <c r="BC696" s="207"/>
      <c r="BD696" s="207"/>
      <c r="BE696" s="207"/>
      <c r="BF696" s="207"/>
      <c r="BG696" s="207"/>
      <c r="BH696" s="207"/>
      <c r="BI696" s="207"/>
      <c r="BJ696" s="207"/>
      <c r="BK696" s="207"/>
      <c r="BL696" s="207"/>
      <c r="BM696" s="207"/>
      <c r="BN696" s="207"/>
      <c r="BO696" s="207"/>
      <c r="BP696" s="207"/>
      <c r="BQ696" s="207"/>
      <c r="BR696" s="207"/>
      <c r="BS696" s="207"/>
      <c r="BT696" s="207"/>
      <c r="BU696" s="211"/>
      <c r="BV696" s="207"/>
      <c r="BW696" s="207"/>
      <c r="BX696" s="207"/>
      <c r="BY696" s="207"/>
      <c r="BZ696" s="207"/>
      <c r="CA696" s="207"/>
      <c r="CB696" s="207"/>
      <c r="CC696" s="207"/>
      <c r="CD696" s="207"/>
      <c r="CE696" s="207"/>
      <c r="CF696" s="207"/>
      <c r="CG696" s="207"/>
      <c r="CH696" s="207"/>
      <c r="CI696" s="207"/>
      <c r="CJ696" s="207"/>
      <c r="CK696" s="207"/>
      <c r="CL696" s="207"/>
      <c r="CM696" s="207"/>
    </row>
    <row r="697" spans="1:91" ht="12" customHeight="1" x14ac:dyDescent="0.25">
      <c r="A697" s="206"/>
      <c r="B697" s="207"/>
      <c r="C697" s="207"/>
      <c r="D697" s="207"/>
      <c r="E697" s="207"/>
      <c r="F697" s="207"/>
      <c r="G697" s="207"/>
      <c r="H697" s="207"/>
      <c r="I697" s="207"/>
      <c r="J697" s="207"/>
      <c r="K697" s="207"/>
      <c r="L697" s="207"/>
      <c r="M697" s="207"/>
      <c r="N697" s="207"/>
      <c r="O697" s="207"/>
      <c r="P697" s="207"/>
      <c r="Q697" s="207"/>
      <c r="R697" s="207"/>
      <c r="S697" s="207"/>
      <c r="T697" s="207"/>
      <c r="U697" s="207"/>
      <c r="V697" s="207"/>
      <c r="W697" s="207"/>
      <c r="X697" s="207"/>
      <c r="Y697" s="207"/>
      <c r="Z697" s="207"/>
      <c r="AA697" s="208"/>
      <c r="AB697" s="208"/>
      <c r="AC697" s="209"/>
      <c r="AD697" s="209"/>
      <c r="AE697" s="209"/>
      <c r="AF697" s="209"/>
      <c r="AG697" s="209"/>
      <c r="AH697" s="209"/>
      <c r="AI697" s="209"/>
      <c r="AJ697" s="209"/>
      <c r="AK697" s="207"/>
      <c r="AL697" s="207"/>
      <c r="AM697" s="207"/>
      <c r="AN697" s="207"/>
      <c r="AO697" s="207"/>
      <c r="AP697" s="207"/>
      <c r="AQ697" s="207"/>
      <c r="AR697" s="207"/>
      <c r="AS697" s="207"/>
      <c r="AT697" s="207"/>
      <c r="AU697" s="207"/>
      <c r="AV697" s="207"/>
      <c r="AW697" s="207"/>
      <c r="AX697" s="207"/>
      <c r="AY697" s="207"/>
      <c r="AZ697" s="207"/>
      <c r="BA697" s="207"/>
      <c r="BB697" s="207"/>
      <c r="BC697" s="207"/>
      <c r="BD697" s="207"/>
      <c r="BE697" s="207"/>
      <c r="BF697" s="207"/>
      <c r="BG697" s="207"/>
      <c r="BH697" s="207"/>
      <c r="BI697" s="207"/>
      <c r="BJ697" s="207"/>
      <c r="BK697" s="207"/>
      <c r="BL697" s="207"/>
      <c r="BM697" s="207"/>
      <c r="BN697" s="207"/>
      <c r="BO697" s="207"/>
      <c r="BP697" s="207"/>
      <c r="BQ697" s="207"/>
      <c r="BR697" s="207"/>
      <c r="BS697" s="207"/>
      <c r="BT697" s="207"/>
      <c r="BU697" s="211"/>
      <c r="BV697" s="207"/>
      <c r="BW697" s="207"/>
      <c r="BX697" s="207"/>
      <c r="BY697" s="207"/>
      <c r="BZ697" s="207"/>
      <c r="CA697" s="207"/>
      <c r="CB697" s="207"/>
      <c r="CC697" s="207"/>
      <c r="CD697" s="207"/>
      <c r="CE697" s="207"/>
      <c r="CF697" s="207"/>
      <c r="CG697" s="207"/>
      <c r="CH697" s="207"/>
      <c r="CI697" s="207"/>
      <c r="CJ697" s="207"/>
      <c r="CK697" s="207"/>
      <c r="CL697" s="207"/>
      <c r="CM697" s="207"/>
    </row>
    <row r="698" spans="1:91" ht="12" customHeight="1" x14ac:dyDescent="0.25">
      <c r="A698" s="206"/>
      <c r="B698" s="207"/>
      <c r="C698" s="207"/>
      <c r="D698" s="207"/>
      <c r="E698" s="207"/>
      <c r="F698" s="207"/>
      <c r="G698" s="207"/>
      <c r="H698" s="207"/>
      <c r="I698" s="207"/>
      <c r="J698" s="207"/>
      <c r="K698" s="207"/>
      <c r="L698" s="207"/>
      <c r="M698" s="207"/>
      <c r="N698" s="207"/>
      <c r="O698" s="207"/>
      <c r="P698" s="207"/>
      <c r="Q698" s="207"/>
      <c r="R698" s="207"/>
      <c r="S698" s="207"/>
      <c r="T698" s="207"/>
      <c r="U698" s="207"/>
      <c r="V698" s="207"/>
      <c r="W698" s="207"/>
      <c r="X698" s="207"/>
      <c r="Y698" s="207"/>
      <c r="Z698" s="207"/>
      <c r="AA698" s="208"/>
      <c r="AB698" s="208"/>
      <c r="AC698" s="209"/>
      <c r="AD698" s="209"/>
      <c r="AE698" s="209"/>
      <c r="AF698" s="209"/>
      <c r="AG698" s="209"/>
      <c r="AH698" s="209"/>
      <c r="AI698" s="209"/>
      <c r="AJ698" s="209"/>
      <c r="AK698" s="207"/>
      <c r="AL698" s="207"/>
      <c r="AM698" s="207"/>
      <c r="AN698" s="207"/>
      <c r="AO698" s="207"/>
      <c r="AP698" s="207"/>
      <c r="AQ698" s="207"/>
      <c r="AR698" s="207"/>
      <c r="AS698" s="207"/>
      <c r="AT698" s="207"/>
      <c r="AU698" s="207"/>
      <c r="AV698" s="207"/>
      <c r="AW698" s="207"/>
      <c r="AX698" s="207"/>
      <c r="AY698" s="207"/>
      <c r="AZ698" s="207"/>
      <c r="BA698" s="207"/>
      <c r="BB698" s="207"/>
      <c r="BC698" s="207"/>
      <c r="BD698" s="207"/>
      <c r="BE698" s="207"/>
      <c r="BF698" s="207"/>
      <c r="BG698" s="207"/>
      <c r="BH698" s="207"/>
      <c r="BI698" s="207"/>
      <c r="BJ698" s="207"/>
      <c r="BK698" s="207"/>
      <c r="BL698" s="207"/>
      <c r="BM698" s="207"/>
      <c r="BN698" s="207"/>
      <c r="BO698" s="207"/>
      <c r="BP698" s="207"/>
      <c r="BQ698" s="207"/>
      <c r="BR698" s="207"/>
      <c r="BS698" s="207"/>
      <c r="BT698" s="207"/>
      <c r="BU698" s="211"/>
      <c r="BV698" s="207"/>
      <c r="BW698" s="207"/>
      <c r="BX698" s="207"/>
      <c r="BY698" s="207"/>
      <c r="BZ698" s="207"/>
      <c r="CA698" s="207"/>
      <c r="CB698" s="207"/>
      <c r="CC698" s="207"/>
      <c r="CD698" s="207"/>
      <c r="CE698" s="207"/>
      <c r="CF698" s="207"/>
      <c r="CG698" s="207"/>
      <c r="CH698" s="207"/>
      <c r="CI698" s="207"/>
      <c r="CJ698" s="207"/>
      <c r="CK698" s="207"/>
      <c r="CL698" s="207"/>
      <c r="CM698" s="207"/>
    </row>
    <row r="699" spans="1:91" ht="12" customHeight="1" x14ac:dyDescent="0.25">
      <c r="A699" s="206"/>
      <c r="B699" s="207"/>
      <c r="C699" s="207"/>
      <c r="D699" s="207"/>
      <c r="E699" s="207"/>
      <c r="F699" s="207"/>
      <c r="G699" s="207"/>
      <c r="H699" s="207"/>
      <c r="I699" s="207"/>
      <c r="J699" s="207"/>
      <c r="K699" s="207"/>
      <c r="L699" s="207"/>
      <c r="M699" s="207"/>
      <c r="N699" s="207"/>
      <c r="O699" s="207"/>
      <c r="P699" s="207"/>
      <c r="Q699" s="207"/>
      <c r="R699" s="207"/>
      <c r="S699" s="207"/>
      <c r="T699" s="207"/>
      <c r="U699" s="207"/>
      <c r="V699" s="207"/>
      <c r="W699" s="207"/>
      <c r="X699" s="207"/>
      <c r="Y699" s="207"/>
      <c r="Z699" s="207"/>
      <c r="AA699" s="208"/>
      <c r="AB699" s="208"/>
      <c r="AC699" s="209"/>
      <c r="AD699" s="209"/>
      <c r="AE699" s="209"/>
      <c r="AF699" s="209"/>
      <c r="AG699" s="209"/>
      <c r="AH699" s="209"/>
      <c r="AI699" s="209"/>
      <c r="AJ699" s="209"/>
      <c r="AK699" s="207"/>
      <c r="AL699" s="207"/>
      <c r="AM699" s="207"/>
      <c r="AN699" s="207"/>
      <c r="AO699" s="207"/>
      <c r="AP699" s="207"/>
      <c r="AQ699" s="207"/>
      <c r="AR699" s="207"/>
      <c r="AS699" s="207"/>
      <c r="AT699" s="207"/>
      <c r="AU699" s="207"/>
      <c r="AV699" s="207"/>
      <c r="AW699" s="207"/>
      <c r="AX699" s="207"/>
      <c r="AY699" s="207"/>
      <c r="AZ699" s="207"/>
      <c r="BA699" s="207"/>
      <c r="BB699" s="207"/>
      <c r="BC699" s="207"/>
      <c r="BD699" s="207"/>
      <c r="BE699" s="207"/>
      <c r="BF699" s="207"/>
      <c r="BG699" s="207"/>
      <c r="BH699" s="207"/>
      <c r="BI699" s="207"/>
      <c r="BJ699" s="207"/>
      <c r="BK699" s="207"/>
      <c r="BL699" s="207"/>
      <c r="BM699" s="207"/>
      <c r="BN699" s="207"/>
      <c r="BO699" s="207"/>
      <c r="BP699" s="207"/>
      <c r="BQ699" s="207"/>
      <c r="BR699" s="207"/>
      <c r="BS699" s="207"/>
      <c r="BT699" s="207"/>
      <c r="BU699" s="211"/>
      <c r="BV699" s="207"/>
      <c r="BW699" s="207"/>
      <c r="BX699" s="207"/>
      <c r="BY699" s="207"/>
      <c r="BZ699" s="207"/>
      <c r="CA699" s="207"/>
      <c r="CB699" s="207"/>
      <c r="CC699" s="207"/>
      <c r="CD699" s="207"/>
      <c r="CE699" s="207"/>
      <c r="CF699" s="207"/>
      <c r="CG699" s="207"/>
      <c r="CH699" s="207"/>
      <c r="CI699" s="207"/>
      <c r="CJ699" s="207"/>
      <c r="CK699" s="207"/>
      <c r="CL699" s="207"/>
      <c r="CM699" s="207"/>
    </row>
    <row r="700" spans="1:91" ht="12" customHeight="1" x14ac:dyDescent="0.25">
      <c r="A700" s="206"/>
      <c r="B700" s="207"/>
      <c r="C700" s="207"/>
      <c r="D700" s="207"/>
      <c r="E700" s="207"/>
      <c r="F700" s="207"/>
      <c r="G700" s="207"/>
      <c r="H700" s="207"/>
      <c r="I700" s="207"/>
      <c r="J700" s="207"/>
      <c r="K700" s="207"/>
      <c r="L700" s="207"/>
      <c r="M700" s="207"/>
      <c r="N700" s="207"/>
      <c r="O700" s="207"/>
      <c r="P700" s="207"/>
      <c r="Q700" s="207"/>
      <c r="R700" s="207"/>
      <c r="S700" s="207"/>
      <c r="T700" s="207"/>
      <c r="U700" s="207"/>
      <c r="V700" s="207"/>
      <c r="W700" s="207"/>
      <c r="X700" s="207"/>
      <c r="Y700" s="207"/>
      <c r="Z700" s="207"/>
      <c r="AA700" s="208"/>
      <c r="AB700" s="208"/>
      <c r="AC700" s="209"/>
      <c r="AD700" s="209"/>
      <c r="AE700" s="209"/>
      <c r="AF700" s="209"/>
      <c r="AG700" s="209"/>
      <c r="AH700" s="209"/>
      <c r="AI700" s="209"/>
      <c r="AJ700" s="209"/>
      <c r="AK700" s="207"/>
      <c r="AL700" s="207"/>
      <c r="AM700" s="207"/>
      <c r="AN700" s="207"/>
      <c r="AO700" s="207"/>
      <c r="AP700" s="207"/>
      <c r="AQ700" s="207"/>
      <c r="AR700" s="207"/>
      <c r="AS700" s="207"/>
      <c r="AT700" s="207"/>
      <c r="AU700" s="207"/>
      <c r="AV700" s="207"/>
      <c r="AW700" s="207"/>
      <c r="AX700" s="207"/>
      <c r="AY700" s="207"/>
      <c r="AZ700" s="207"/>
      <c r="BA700" s="207"/>
      <c r="BB700" s="207"/>
      <c r="BC700" s="207"/>
      <c r="BD700" s="207"/>
      <c r="BE700" s="207"/>
      <c r="BF700" s="207"/>
      <c r="BG700" s="207"/>
      <c r="BH700" s="207"/>
      <c r="BI700" s="207"/>
      <c r="BJ700" s="207"/>
      <c r="BK700" s="207"/>
      <c r="BL700" s="207"/>
      <c r="BM700" s="207"/>
      <c r="BN700" s="207"/>
      <c r="BO700" s="207"/>
      <c r="BP700" s="207"/>
      <c r="BQ700" s="207"/>
      <c r="BR700" s="207"/>
      <c r="BS700" s="207"/>
      <c r="BT700" s="207"/>
      <c r="BU700" s="211"/>
      <c r="BV700" s="207"/>
      <c r="BW700" s="207"/>
      <c r="BX700" s="207"/>
      <c r="BY700" s="207"/>
      <c r="BZ700" s="207"/>
      <c r="CA700" s="207"/>
      <c r="CB700" s="207"/>
      <c r="CC700" s="207"/>
      <c r="CD700" s="207"/>
      <c r="CE700" s="207"/>
      <c r="CF700" s="207"/>
      <c r="CG700" s="207"/>
      <c r="CH700" s="207"/>
      <c r="CI700" s="207"/>
      <c r="CJ700" s="207"/>
      <c r="CK700" s="207"/>
      <c r="CL700" s="207"/>
      <c r="CM700" s="207"/>
    </row>
    <row r="701" spans="1:91" ht="12" customHeight="1" x14ac:dyDescent="0.25">
      <c r="A701" s="206"/>
      <c r="B701" s="207"/>
      <c r="C701" s="207"/>
      <c r="D701" s="207"/>
      <c r="E701" s="207"/>
      <c r="F701" s="207"/>
      <c r="G701" s="207"/>
      <c r="H701" s="207"/>
      <c r="I701" s="207"/>
      <c r="J701" s="207"/>
      <c r="K701" s="207"/>
      <c r="L701" s="207"/>
      <c r="M701" s="207"/>
      <c r="N701" s="207"/>
      <c r="O701" s="207"/>
      <c r="P701" s="207"/>
      <c r="Q701" s="207"/>
      <c r="R701" s="207"/>
      <c r="S701" s="207"/>
      <c r="T701" s="207"/>
      <c r="U701" s="207"/>
      <c r="V701" s="207"/>
      <c r="W701" s="207"/>
      <c r="X701" s="207"/>
      <c r="Y701" s="207"/>
      <c r="Z701" s="207"/>
      <c r="AA701" s="208"/>
      <c r="AB701" s="208"/>
      <c r="AC701" s="209"/>
      <c r="AD701" s="209"/>
      <c r="AE701" s="209"/>
      <c r="AF701" s="209"/>
      <c r="AG701" s="209"/>
      <c r="AH701" s="209"/>
      <c r="AI701" s="209"/>
      <c r="AJ701" s="209"/>
      <c r="AK701" s="207"/>
      <c r="AL701" s="207"/>
      <c r="AM701" s="207"/>
      <c r="AN701" s="207"/>
      <c r="AO701" s="207"/>
      <c r="AP701" s="207"/>
      <c r="AQ701" s="207"/>
      <c r="AR701" s="207"/>
      <c r="AS701" s="207"/>
      <c r="AT701" s="207"/>
      <c r="AU701" s="207"/>
      <c r="AV701" s="207"/>
      <c r="AW701" s="207"/>
      <c r="AX701" s="207"/>
      <c r="AY701" s="207"/>
      <c r="AZ701" s="207"/>
      <c r="BA701" s="207"/>
      <c r="BB701" s="207"/>
      <c r="BC701" s="207"/>
      <c r="BD701" s="207"/>
      <c r="BE701" s="207"/>
      <c r="BF701" s="207"/>
      <c r="BG701" s="207"/>
      <c r="BH701" s="207"/>
      <c r="BI701" s="207"/>
      <c r="BJ701" s="207"/>
      <c r="BK701" s="207"/>
      <c r="BL701" s="207"/>
      <c r="BM701" s="207"/>
      <c r="BN701" s="207"/>
      <c r="BO701" s="207"/>
      <c r="BP701" s="207"/>
      <c r="BQ701" s="207"/>
      <c r="BR701" s="207"/>
      <c r="BS701" s="207"/>
      <c r="BT701" s="207"/>
      <c r="BU701" s="211"/>
      <c r="BV701" s="207"/>
      <c r="BW701" s="207"/>
      <c r="BX701" s="207"/>
      <c r="BY701" s="207"/>
      <c r="BZ701" s="207"/>
      <c r="CA701" s="207"/>
      <c r="CB701" s="207"/>
      <c r="CC701" s="207"/>
      <c r="CD701" s="207"/>
      <c r="CE701" s="207"/>
      <c r="CF701" s="207"/>
      <c r="CG701" s="207"/>
      <c r="CH701" s="207"/>
      <c r="CI701" s="207"/>
      <c r="CJ701" s="207"/>
      <c r="CK701" s="207"/>
      <c r="CL701" s="207"/>
      <c r="CM701" s="207"/>
    </row>
    <row r="702" spans="1:91" ht="12" customHeight="1" x14ac:dyDescent="0.25">
      <c r="A702" s="206"/>
      <c r="B702" s="207"/>
      <c r="C702" s="207"/>
      <c r="D702" s="207"/>
      <c r="E702" s="207"/>
      <c r="F702" s="207"/>
      <c r="G702" s="207"/>
      <c r="H702" s="207"/>
      <c r="I702" s="207"/>
      <c r="J702" s="207"/>
      <c r="K702" s="207"/>
      <c r="L702" s="207"/>
      <c r="M702" s="207"/>
      <c r="N702" s="207"/>
      <c r="O702" s="207"/>
      <c r="P702" s="207"/>
      <c r="Q702" s="207"/>
      <c r="R702" s="207"/>
      <c r="S702" s="207"/>
      <c r="T702" s="207"/>
      <c r="U702" s="207"/>
      <c r="V702" s="207"/>
      <c r="W702" s="207"/>
      <c r="X702" s="207"/>
      <c r="Y702" s="207"/>
      <c r="Z702" s="207"/>
      <c r="AA702" s="208"/>
      <c r="AB702" s="208"/>
      <c r="AC702" s="209"/>
      <c r="AD702" s="209"/>
      <c r="AE702" s="209"/>
      <c r="AF702" s="209"/>
      <c r="AG702" s="209"/>
      <c r="AH702" s="209"/>
      <c r="AI702" s="209"/>
      <c r="AJ702" s="209"/>
      <c r="AK702" s="207"/>
      <c r="AL702" s="207"/>
      <c r="AM702" s="207"/>
      <c r="AN702" s="207"/>
      <c r="AO702" s="207"/>
      <c r="AP702" s="207"/>
      <c r="AQ702" s="207"/>
      <c r="AR702" s="207"/>
      <c r="AS702" s="207"/>
      <c r="AT702" s="207"/>
      <c r="AU702" s="207"/>
      <c r="AV702" s="207"/>
      <c r="AW702" s="207"/>
      <c r="AX702" s="207"/>
      <c r="AY702" s="207"/>
      <c r="AZ702" s="207"/>
      <c r="BA702" s="207"/>
      <c r="BB702" s="207"/>
      <c r="BC702" s="207"/>
      <c r="BD702" s="207"/>
      <c r="BE702" s="207"/>
      <c r="BF702" s="207"/>
      <c r="BG702" s="207"/>
      <c r="BH702" s="207"/>
      <c r="BI702" s="207"/>
      <c r="BJ702" s="207"/>
      <c r="BK702" s="207"/>
      <c r="BL702" s="207"/>
      <c r="BM702" s="207"/>
      <c r="BN702" s="207"/>
      <c r="BO702" s="207"/>
      <c r="BP702" s="207"/>
      <c r="BQ702" s="207"/>
      <c r="BR702" s="207"/>
      <c r="BS702" s="207"/>
      <c r="BT702" s="207"/>
      <c r="BU702" s="211"/>
      <c r="BV702" s="207"/>
      <c r="BW702" s="207"/>
      <c r="BX702" s="207"/>
      <c r="BY702" s="207"/>
      <c r="BZ702" s="207"/>
      <c r="CA702" s="207"/>
      <c r="CB702" s="207"/>
      <c r="CC702" s="207"/>
      <c r="CD702" s="207"/>
      <c r="CE702" s="207"/>
      <c r="CF702" s="207"/>
      <c r="CG702" s="207"/>
      <c r="CH702" s="207"/>
      <c r="CI702" s="207"/>
      <c r="CJ702" s="207"/>
      <c r="CK702" s="207"/>
      <c r="CL702" s="207"/>
      <c r="CM702" s="207"/>
    </row>
    <row r="703" spans="1:91" ht="12" customHeight="1" x14ac:dyDescent="0.25">
      <c r="A703" s="206"/>
      <c r="B703" s="207"/>
      <c r="C703" s="207"/>
      <c r="D703" s="207"/>
      <c r="E703" s="207"/>
      <c r="F703" s="207"/>
      <c r="G703" s="207"/>
      <c r="H703" s="207"/>
      <c r="I703" s="207"/>
      <c r="J703" s="207"/>
      <c r="K703" s="207"/>
      <c r="L703" s="207"/>
      <c r="M703" s="207"/>
      <c r="N703" s="207"/>
      <c r="O703" s="207"/>
      <c r="P703" s="207"/>
      <c r="Q703" s="207"/>
      <c r="R703" s="207"/>
      <c r="S703" s="207"/>
      <c r="T703" s="207"/>
      <c r="U703" s="207"/>
      <c r="V703" s="207"/>
      <c r="W703" s="207"/>
      <c r="X703" s="207"/>
      <c r="Y703" s="207"/>
      <c r="Z703" s="207"/>
      <c r="AA703" s="208"/>
      <c r="AB703" s="208"/>
      <c r="AC703" s="209"/>
      <c r="AD703" s="209"/>
      <c r="AE703" s="209"/>
      <c r="AF703" s="209"/>
      <c r="AG703" s="209"/>
      <c r="AH703" s="209"/>
      <c r="AI703" s="209"/>
      <c r="AJ703" s="209"/>
      <c r="AK703" s="207"/>
      <c r="AL703" s="207"/>
      <c r="AM703" s="207"/>
      <c r="AN703" s="207"/>
      <c r="AO703" s="207"/>
      <c r="AP703" s="207"/>
      <c r="AQ703" s="207"/>
      <c r="AR703" s="207"/>
      <c r="AS703" s="207"/>
      <c r="AT703" s="207"/>
      <c r="AU703" s="207"/>
      <c r="AV703" s="207"/>
      <c r="AW703" s="207"/>
      <c r="AX703" s="207"/>
      <c r="AY703" s="207"/>
      <c r="AZ703" s="207"/>
      <c r="BA703" s="207"/>
      <c r="BB703" s="207"/>
      <c r="BC703" s="207"/>
      <c r="BD703" s="207"/>
      <c r="BE703" s="207"/>
      <c r="BF703" s="207"/>
      <c r="BG703" s="207"/>
      <c r="BH703" s="207"/>
      <c r="BI703" s="207"/>
      <c r="BJ703" s="207"/>
      <c r="BK703" s="207"/>
      <c r="BL703" s="207"/>
      <c r="BM703" s="207"/>
      <c r="BN703" s="207"/>
      <c r="BO703" s="207"/>
      <c r="BP703" s="207"/>
      <c r="BQ703" s="207"/>
      <c r="BR703" s="207"/>
      <c r="BS703" s="207"/>
      <c r="BT703" s="207"/>
      <c r="BU703" s="211"/>
      <c r="BV703" s="207"/>
      <c r="BW703" s="207"/>
      <c r="BX703" s="207"/>
      <c r="BY703" s="207"/>
      <c r="BZ703" s="207"/>
      <c r="CA703" s="207"/>
      <c r="CB703" s="207"/>
      <c r="CC703" s="207"/>
      <c r="CD703" s="207"/>
      <c r="CE703" s="207"/>
      <c r="CF703" s="207"/>
      <c r="CG703" s="207"/>
      <c r="CH703" s="207"/>
      <c r="CI703" s="207"/>
      <c r="CJ703" s="207"/>
      <c r="CK703" s="207"/>
      <c r="CL703" s="207"/>
      <c r="CM703" s="207"/>
    </row>
    <row r="704" spans="1:91" ht="12" customHeight="1" x14ac:dyDescent="0.25">
      <c r="A704" s="206"/>
      <c r="B704" s="207"/>
      <c r="C704" s="207"/>
      <c r="D704" s="207"/>
      <c r="E704" s="207"/>
      <c r="F704" s="207"/>
      <c r="G704" s="207"/>
      <c r="H704" s="207"/>
      <c r="I704" s="207"/>
      <c r="J704" s="207"/>
      <c r="K704" s="207"/>
      <c r="L704" s="207"/>
      <c r="M704" s="207"/>
      <c r="N704" s="207"/>
      <c r="O704" s="207"/>
      <c r="P704" s="207"/>
      <c r="Q704" s="207"/>
      <c r="R704" s="207"/>
      <c r="S704" s="207"/>
      <c r="T704" s="207"/>
      <c r="U704" s="207"/>
      <c r="V704" s="207"/>
      <c r="W704" s="207"/>
      <c r="X704" s="207"/>
      <c r="Y704" s="207"/>
      <c r="Z704" s="207"/>
      <c r="AA704" s="208"/>
      <c r="AB704" s="208"/>
      <c r="AC704" s="209"/>
      <c r="AD704" s="209"/>
      <c r="AE704" s="209"/>
      <c r="AF704" s="209"/>
      <c r="AG704" s="209"/>
      <c r="AH704" s="209"/>
      <c r="AI704" s="209"/>
      <c r="AJ704" s="209"/>
      <c r="AK704" s="207"/>
      <c r="AL704" s="207"/>
      <c r="AM704" s="207"/>
      <c r="AN704" s="207"/>
      <c r="AO704" s="207"/>
      <c r="AP704" s="207"/>
      <c r="AQ704" s="207"/>
      <c r="AR704" s="207"/>
      <c r="AS704" s="207"/>
      <c r="AT704" s="207"/>
      <c r="AU704" s="207"/>
      <c r="AV704" s="207"/>
      <c r="AW704" s="207"/>
      <c r="AX704" s="207"/>
      <c r="AY704" s="207"/>
      <c r="AZ704" s="207"/>
      <c r="BA704" s="207"/>
      <c r="BB704" s="207"/>
      <c r="BC704" s="207"/>
      <c r="BD704" s="207"/>
      <c r="BE704" s="207"/>
      <c r="BF704" s="207"/>
      <c r="BG704" s="207"/>
      <c r="BH704" s="207"/>
      <c r="BI704" s="207"/>
      <c r="BJ704" s="207"/>
      <c r="BK704" s="207"/>
      <c r="BL704" s="207"/>
      <c r="BM704" s="207"/>
      <c r="BN704" s="207"/>
      <c r="BO704" s="207"/>
      <c r="BP704" s="207"/>
      <c r="BQ704" s="207"/>
      <c r="BR704" s="207"/>
      <c r="BS704" s="207"/>
      <c r="BT704" s="207"/>
      <c r="BU704" s="211"/>
      <c r="BV704" s="207"/>
      <c r="BW704" s="207"/>
      <c r="BX704" s="207"/>
      <c r="BY704" s="207"/>
      <c r="BZ704" s="207"/>
      <c r="CA704" s="207"/>
      <c r="CB704" s="207"/>
      <c r="CC704" s="207"/>
      <c r="CD704" s="207"/>
      <c r="CE704" s="207"/>
      <c r="CF704" s="207"/>
      <c r="CG704" s="207"/>
      <c r="CH704" s="207"/>
      <c r="CI704" s="207"/>
      <c r="CJ704" s="207"/>
      <c r="CK704" s="207"/>
      <c r="CL704" s="207"/>
      <c r="CM704" s="207"/>
    </row>
    <row r="705" spans="1:91" ht="12" customHeight="1" x14ac:dyDescent="0.25">
      <c r="A705" s="206"/>
      <c r="B705" s="207"/>
      <c r="C705" s="207"/>
      <c r="D705" s="207"/>
      <c r="E705" s="207"/>
      <c r="F705" s="207"/>
      <c r="G705" s="207"/>
      <c r="H705" s="207"/>
      <c r="I705" s="207"/>
      <c r="J705" s="207"/>
      <c r="K705" s="207"/>
      <c r="L705" s="207"/>
      <c r="M705" s="207"/>
      <c r="N705" s="207"/>
      <c r="O705" s="207"/>
      <c r="P705" s="207"/>
      <c r="Q705" s="207"/>
      <c r="R705" s="207"/>
      <c r="S705" s="207"/>
      <c r="T705" s="207"/>
      <c r="U705" s="207"/>
      <c r="V705" s="207"/>
      <c r="W705" s="207"/>
      <c r="X705" s="207"/>
      <c r="Y705" s="207"/>
      <c r="Z705" s="207"/>
      <c r="AA705" s="208"/>
      <c r="AB705" s="208"/>
      <c r="AC705" s="209"/>
      <c r="AD705" s="209"/>
      <c r="AE705" s="209"/>
      <c r="AF705" s="209"/>
      <c r="AG705" s="209"/>
      <c r="AH705" s="209"/>
      <c r="AI705" s="209"/>
      <c r="AJ705" s="209"/>
      <c r="AK705" s="207"/>
      <c r="AL705" s="207"/>
      <c r="AM705" s="207"/>
      <c r="AN705" s="207"/>
      <c r="AO705" s="207"/>
      <c r="AP705" s="207"/>
      <c r="AQ705" s="207"/>
      <c r="AR705" s="207"/>
      <c r="AS705" s="207"/>
      <c r="AT705" s="207"/>
      <c r="AU705" s="207"/>
      <c r="AV705" s="207"/>
      <c r="AW705" s="207"/>
      <c r="AX705" s="207"/>
      <c r="AY705" s="207"/>
      <c r="AZ705" s="207"/>
      <c r="BA705" s="207"/>
      <c r="BB705" s="207"/>
      <c r="BC705" s="207"/>
      <c r="BD705" s="207"/>
      <c r="BE705" s="207"/>
      <c r="BF705" s="207"/>
      <c r="BG705" s="207"/>
      <c r="BH705" s="207"/>
      <c r="BI705" s="207"/>
      <c r="BJ705" s="207"/>
      <c r="BK705" s="207"/>
      <c r="BL705" s="207"/>
      <c r="BM705" s="207"/>
      <c r="BN705" s="207"/>
      <c r="BO705" s="207"/>
      <c r="BP705" s="207"/>
      <c r="BQ705" s="207"/>
      <c r="BR705" s="207"/>
      <c r="BS705" s="207"/>
      <c r="BT705" s="207"/>
      <c r="BU705" s="211"/>
      <c r="BV705" s="207"/>
      <c r="BW705" s="207"/>
      <c r="BX705" s="207"/>
      <c r="BY705" s="207"/>
      <c r="BZ705" s="207"/>
      <c r="CA705" s="207"/>
      <c r="CB705" s="207"/>
      <c r="CC705" s="207"/>
      <c r="CD705" s="207"/>
      <c r="CE705" s="207"/>
      <c r="CF705" s="207"/>
      <c r="CG705" s="207"/>
      <c r="CH705" s="207"/>
      <c r="CI705" s="207"/>
      <c r="CJ705" s="207"/>
      <c r="CK705" s="207"/>
      <c r="CL705" s="207"/>
      <c r="CM705" s="207"/>
    </row>
    <row r="706" spans="1:91" ht="12" customHeight="1" x14ac:dyDescent="0.25">
      <c r="A706" s="206"/>
      <c r="B706" s="207"/>
      <c r="C706" s="207"/>
      <c r="D706" s="207"/>
      <c r="E706" s="207"/>
      <c r="F706" s="207"/>
      <c r="G706" s="207"/>
      <c r="H706" s="207"/>
      <c r="I706" s="207"/>
      <c r="J706" s="207"/>
      <c r="K706" s="207"/>
      <c r="L706" s="207"/>
      <c r="M706" s="207"/>
      <c r="N706" s="207"/>
      <c r="O706" s="207"/>
      <c r="P706" s="207"/>
      <c r="Q706" s="207"/>
      <c r="R706" s="207"/>
      <c r="S706" s="207"/>
      <c r="T706" s="207"/>
      <c r="U706" s="207"/>
      <c r="V706" s="207"/>
      <c r="W706" s="207"/>
      <c r="X706" s="207"/>
      <c r="Y706" s="207"/>
      <c r="Z706" s="207"/>
      <c r="AA706" s="208"/>
      <c r="AB706" s="208"/>
      <c r="AC706" s="209"/>
      <c r="AD706" s="209"/>
      <c r="AE706" s="209"/>
      <c r="AF706" s="209"/>
      <c r="AG706" s="209"/>
      <c r="AH706" s="209"/>
      <c r="AI706" s="209"/>
      <c r="AJ706" s="209"/>
      <c r="AK706" s="207"/>
      <c r="AL706" s="207"/>
      <c r="AM706" s="207"/>
      <c r="AN706" s="207"/>
      <c r="AO706" s="207"/>
      <c r="AP706" s="207"/>
      <c r="AQ706" s="207"/>
      <c r="AR706" s="207"/>
      <c r="AS706" s="207"/>
      <c r="AT706" s="207"/>
      <c r="AU706" s="207"/>
      <c r="AV706" s="207"/>
      <c r="AW706" s="207"/>
      <c r="AX706" s="207"/>
      <c r="AY706" s="207"/>
      <c r="AZ706" s="207"/>
      <c r="BA706" s="207"/>
      <c r="BB706" s="207"/>
      <c r="BC706" s="207"/>
      <c r="BD706" s="207"/>
      <c r="BE706" s="207"/>
      <c r="BF706" s="207"/>
      <c r="BG706" s="207"/>
      <c r="BH706" s="207"/>
      <c r="BI706" s="207"/>
      <c r="BJ706" s="207"/>
      <c r="BK706" s="207"/>
      <c r="BL706" s="207"/>
      <c r="BM706" s="207"/>
      <c r="BN706" s="207"/>
      <c r="BO706" s="207"/>
      <c r="BP706" s="207"/>
      <c r="BQ706" s="207"/>
      <c r="BR706" s="207"/>
      <c r="BS706" s="207"/>
      <c r="BT706" s="207"/>
      <c r="BU706" s="211"/>
      <c r="BV706" s="207"/>
      <c r="BW706" s="207"/>
      <c r="BX706" s="207"/>
      <c r="BY706" s="207"/>
      <c r="BZ706" s="207"/>
      <c r="CA706" s="207"/>
      <c r="CB706" s="207"/>
      <c r="CC706" s="207"/>
      <c r="CD706" s="207"/>
      <c r="CE706" s="207"/>
      <c r="CF706" s="207"/>
      <c r="CG706" s="207"/>
      <c r="CH706" s="207"/>
      <c r="CI706" s="207"/>
      <c r="CJ706" s="207"/>
      <c r="CK706" s="207"/>
      <c r="CL706" s="207"/>
      <c r="CM706" s="207"/>
    </row>
    <row r="707" spans="1:91" ht="12" customHeight="1" x14ac:dyDescent="0.25">
      <c r="A707" s="206"/>
      <c r="B707" s="207"/>
      <c r="C707" s="207"/>
      <c r="D707" s="207"/>
      <c r="E707" s="207"/>
      <c r="F707" s="207"/>
      <c r="G707" s="207"/>
      <c r="H707" s="207"/>
      <c r="I707" s="207"/>
      <c r="J707" s="207"/>
      <c r="K707" s="207"/>
      <c r="L707" s="207"/>
      <c r="M707" s="207"/>
      <c r="N707" s="207"/>
      <c r="O707" s="207"/>
      <c r="P707" s="207"/>
      <c r="Q707" s="207"/>
      <c r="R707" s="207"/>
      <c r="S707" s="207"/>
      <c r="T707" s="207"/>
      <c r="U707" s="207"/>
      <c r="V707" s="207"/>
      <c r="W707" s="207"/>
      <c r="X707" s="207"/>
      <c r="Y707" s="207"/>
      <c r="Z707" s="207"/>
      <c r="AA707" s="208"/>
      <c r="AB707" s="208"/>
      <c r="AC707" s="209"/>
      <c r="AD707" s="209"/>
      <c r="AE707" s="209"/>
      <c r="AF707" s="209"/>
      <c r="AG707" s="209"/>
      <c r="AH707" s="209"/>
      <c r="AI707" s="209"/>
      <c r="AJ707" s="209"/>
      <c r="AK707" s="207"/>
      <c r="AL707" s="207"/>
      <c r="AM707" s="207"/>
      <c r="AN707" s="207"/>
      <c r="AO707" s="207"/>
      <c r="AP707" s="207"/>
      <c r="AQ707" s="207"/>
      <c r="AR707" s="207"/>
      <c r="AS707" s="207"/>
      <c r="AT707" s="207"/>
      <c r="AU707" s="207"/>
      <c r="AV707" s="207"/>
      <c r="AW707" s="207"/>
      <c r="AX707" s="207"/>
      <c r="AY707" s="207"/>
      <c r="AZ707" s="207"/>
      <c r="BA707" s="207"/>
      <c r="BB707" s="207"/>
      <c r="BC707" s="207"/>
      <c r="BD707" s="207"/>
      <c r="BE707" s="207"/>
      <c r="BF707" s="207"/>
      <c r="BG707" s="207"/>
      <c r="BH707" s="207"/>
      <c r="BI707" s="207"/>
      <c r="BJ707" s="207"/>
      <c r="BK707" s="207"/>
      <c r="BL707" s="207"/>
      <c r="BM707" s="207"/>
      <c r="BN707" s="207"/>
      <c r="BO707" s="207"/>
      <c r="BP707" s="207"/>
      <c r="BQ707" s="207"/>
      <c r="BR707" s="207"/>
      <c r="BS707" s="207"/>
      <c r="BT707" s="207"/>
      <c r="BU707" s="211"/>
      <c r="BV707" s="207"/>
      <c r="BW707" s="207"/>
      <c r="BX707" s="207"/>
      <c r="BY707" s="207"/>
      <c r="BZ707" s="207"/>
      <c r="CA707" s="207"/>
      <c r="CB707" s="207"/>
      <c r="CC707" s="207"/>
      <c r="CD707" s="207"/>
      <c r="CE707" s="207"/>
      <c r="CF707" s="207"/>
      <c r="CG707" s="207"/>
      <c r="CH707" s="207"/>
      <c r="CI707" s="207"/>
      <c r="CJ707" s="207"/>
      <c r="CK707" s="207"/>
      <c r="CL707" s="207"/>
      <c r="CM707" s="207"/>
    </row>
    <row r="708" spans="1:91" ht="12" customHeight="1" x14ac:dyDescent="0.25">
      <c r="A708" s="206"/>
      <c r="B708" s="207"/>
      <c r="C708" s="207"/>
      <c r="D708" s="207"/>
      <c r="E708" s="207"/>
      <c r="F708" s="207"/>
      <c r="G708" s="207"/>
      <c r="H708" s="207"/>
      <c r="I708" s="207"/>
      <c r="J708" s="207"/>
      <c r="K708" s="207"/>
      <c r="L708" s="207"/>
      <c r="M708" s="207"/>
      <c r="N708" s="207"/>
      <c r="O708" s="207"/>
      <c r="P708" s="207"/>
      <c r="Q708" s="207"/>
      <c r="R708" s="207"/>
      <c r="S708" s="207"/>
      <c r="T708" s="207"/>
      <c r="U708" s="207"/>
      <c r="V708" s="207"/>
      <c r="W708" s="207"/>
      <c r="X708" s="207"/>
      <c r="Y708" s="207"/>
      <c r="Z708" s="207"/>
      <c r="AA708" s="208"/>
      <c r="AB708" s="208"/>
      <c r="AC708" s="209"/>
      <c r="AD708" s="209"/>
      <c r="AE708" s="209"/>
      <c r="AF708" s="209"/>
      <c r="AG708" s="209"/>
      <c r="AH708" s="209"/>
      <c r="AI708" s="209"/>
      <c r="AJ708" s="209"/>
      <c r="AK708" s="207"/>
      <c r="AL708" s="207"/>
      <c r="AM708" s="207"/>
      <c r="AN708" s="207"/>
      <c r="AO708" s="207"/>
      <c r="AP708" s="207"/>
      <c r="AQ708" s="207"/>
      <c r="AR708" s="207"/>
      <c r="AS708" s="207"/>
      <c r="AT708" s="207"/>
      <c r="AU708" s="207"/>
      <c r="AV708" s="207"/>
      <c r="AW708" s="207"/>
      <c r="AX708" s="207"/>
      <c r="AY708" s="207"/>
      <c r="AZ708" s="207"/>
      <c r="BA708" s="207"/>
      <c r="BB708" s="207"/>
      <c r="BC708" s="207"/>
      <c r="BD708" s="207"/>
      <c r="BE708" s="207"/>
      <c r="BF708" s="207"/>
      <c r="BG708" s="207"/>
      <c r="BH708" s="207"/>
      <c r="BI708" s="207"/>
      <c r="BJ708" s="207"/>
      <c r="BK708" s="207"/>
      <c r="BL708" s="207"/>
      <c r="BM708" s="207"/>
      <c r="BN708" s="207"/>
      <c r="BO708" s="207"/>
      <c r="BP708" s="207"/>
      <c r="BQ708" s="207"/>
      <c r="BR708" s="207"/>
      <c r="BS708" s="207"/>
      <c r="BT708" s="207"/>
      <c r="BU708" s="211"/>
      <c r="BV708" s="207"/>
      <c r="BW708" s="207"/>
      <c r="BX708" s="207"/>
      <c r="BY708" s="207"/>
      <c r="BZ708" s="207"/>
      <c r="CA708" s="207"/>
      <c r="CB708" s="207"/>
      <c r="CC708" s="207"/>
      <c r="CD708" s="207"/>
      <c r="CE708" s="207"/>
      <c r="CF708" s="207"/>
      <c r="CG708" s="207"/>
      <c r="CH708" s="207"/>
      <c r="CI708" s="207"/>
      <c r="CJ708" s="207"/>
      <c r="CK708" s="207"/>
      <c r="CL708" s="207"/>
      <c r="CM708" s="207"/>
    </row>
    <row r="709" spans="1:91" ht="12" customHeight="1" x14ac:dyDescent="0.25">
      <c r="A709" s="206"/>
      <c r="B709" s="207"/>
      <c r="C709" s="207"/>
      <c r="D709" s="207"/>
      <c r="E709" s="207"/>
      <c r="F709" s="207"/>
      <c r="G709" s="207"/>
      <c r="H709" s="207"/>
      <c r="I709" s="207"/>
      <c r="J709" s="207"/>
      <c r="K709" s="207"/>
      <c r="L709" s="207"/>
      <c r="M709" s="207"/>
      <c r="N709" s="207"/>
      <c r="O709" s="207"/>
      <c r="P709" s="207"/>
      <c r="Q709" s="207"/>
      <c r="R709" s="207"/>
      <c r="S709" s="207"/>
      <c r="T709" s="207"/>
      <c r="U709" s="207"/>
      <c r="V709" s="207"/>
      <c r="W709" s="207"/>
      <c r="X709" s="207"/>
      <c r="Y709" s="207"/>
      <c r="Z709" s="207"/>
      <c r="AA709" s="208"/>
      <c r="AB709" s="208"/>
      <c r="AC709" s="209"/>
      <c r="AD709" s="209"/>
      <c r="AE709" s="209"/>
      <c r="AF709" s="209"/>
      <c r="AG709" s="209"/>
      <c r="AH709" s="209"/>
      <c r="AI709" s="209"/>
      <c r="AJ709" s="209"/>
      <c r="AK709" s="207"/>
      <c r="AL709" s="207"/>
      <c r="AM709" s="207"/>
      <c r="AN709" s="207"/>
      <c r="AO709" s="207"/>
      <c r="AP709" s="207"/>
      <c r="AQ709" s="207"/>
      <c r="AR709" s="207"/>
      <c r="AS709" s="207"/>
      <c r="AT709" s="207"/>
      <c r="AU709" s="207"/>
      <c r="AV709" s="207"/>
      <c r="AW709" s="207"/>
      <c r="AX709" s="207"/>
      <c r="AY709" s="207"/>
      <c r="AZ709" s="207"/>
      <c r="BA709" s="207"/>
      <c r="BB709" s="207"/>
      <c r="BC709" s="207"/>
      <c r="BD709" s="207"/>
      <c r="BE709" s="207"/>
      <c r="BF709" s="207"/>
      <c r="BG709" s="207"/>
      <c r="BH709" s="207"/>
      <c r="BI709" s="207"/>
      <c r="BJ709" s="207"/>
      <c r="BK709" s="207"/>
      <c r="BL709" s="207"/>
      <c r="BM709" s="207"/>
      <c r="BN709" s="207"/>
      <c r="BO709" s="207"/>
      <c r="BP709" s="207"/>
      <c r="BQ709" s="207"/>
      <c r="BR709" s="207"/>
      <c r="BS709" s="207"/>
      <c r="BT709" s="207"/>
      <c r="BU709" s="211"/>
      <c r="BV709" s="207"/>
      <c r="BW709" s="207"/>
      <c r="BX709" s="207"/>
      <c r="BY709" s="207"/>
      <c r="BZ709" s="207"/>
      <c r="CA709" s="207"/>
      <c r="CB709" s="207"/>
      <c r="CC709" s="207"/>
      <c r="CD709" s="207"/>
      <c r="CE709" s="207"/>
      <c r="CF709" s="207"/>
      <c r="CG709" s="207"/>
      <c r="CH709" s="207"/>
      <c r="CI709" s="207"/>
      <c r="CJ709" s="207"/>
      <c r="CK709" s="207"/>
      <c r="CL709" s="207"/>
      <c r="CM709" s="207"/>
    </row>
    <row r="710" spans="1:91" ht="12" customHeight="1" x14ac:dyDescent="0.25">
      <c r="A710" s="206"/>
      <c r="B710" s="207"/>
      <c r="C710" s="207"/>
      <c r="D710" s="207"/>
      <c r="E710" s="207"/>
      <c r="F710" s="207"/>
      <c r="G710" s="207"/>
      <c r="H710" s="207"/>
      <c r="I710" s="207"/>
      <c r="J710" s="207"/>
      <c r="K710" s="207"/>
      <c r="L710" s="207"/>
      <c r="M710" s="207"/>
      <c r="N710" s="207"/>
      <c r="O710" s="207"/>
      <c r="P710" s="207"/>
      <c r="Q710" s="207"/>
      <c r="R710" s="207"/>
      <c r="S710" s="207"/>
      <c r="T710" s="207"/>
      <c r="U710" s="207"/>
      <c r="V710" s="207"/>
      <c r="W710" s="207"/>
      <c r="X710" s="207"/>
      <c r="Y710" s="207"/>
      <c r="Z710" s="207"/>
      <c r="AA710" s="208"/>
      <c r="AB710" s="208"/>
      <c r="AC710" s="209"/>
      <c r="AD710" s="209"/>
      <c r="AE710" s="209"/>
      <c r="AF710" s="209"/>
      <c r="AG710" s="209"/>
      <c r="AH710" s="209"/>
      <c r="AI710" s="209"/>
      <c r="AJ710" s="209"/>
      <c r="AK710" s="207"/>
      <c r="AL710" s="207"/>
      <c r="AM710" s="207"/>
      <c r="AN710" s="207"/>
      <c r="AO710" s="207"/>
      <c r="AP710" s="207"/>
      <c r="AQ710" s="207"/>
      <c r="AR710" s="207"/>
      <c r="AS710" s="207"/>
      <c r="AT710" s="207"/>
      <c r="AU710" s="207"/>
      <c r="AV710" s="207"/>
      <c r="AW710" s="207"/>
      <c r="AX710" s="207"/>
      <c r="AY710" s="207"/>
      <c r="AZ710" s="207"/>
      <c r="BA710" s="207"/>
      <c r="BB710" s="207"/>
      <c r="BC710" s="207"/>
      <c r="BD710" s="207"/>
      <c r="BE710" s="207"/>
      <c r="BF710" s="207"/>
      <c r="BG710" s="207"/>
      <c r="BH710" s="207"/>
      <c r="BI710" s="207"/>
      <c r="BJ710" s="207"/>
      <c r="BK710" s="207"/>
      <c r="BL710" s="207"/>
      <c r="BM710" s="207"/>
      <c r="BN710" s="207"/>
      <c r="BO710" s="207"/>
      <c r="BP710" s="207"/>
      <c r="BQ710" s="207"/>
      <c r="BR710" s="207"/>
      <c r="BS710" s="207"/>
      <c r="BT710" s="207"/>
      <c r="BU710" s="211"/>
      <c r="BV710" s="207"/>
      <c r="BW710" s="207"/>
      <c r="BX710" s="207"/>
      <c r="BY710" s="207"/>
      <c r="BZ710" s="207"/>
      <c r="CA710" s="207"/>
      <c r="CB710" s="207"/>
      <c r="CC710" s="207"/>
      <c r="CD710" s="207"/>
      <c r="CE710" s="207"/>
      <c r="CF710" s="207"/>
      <c r="CG710" s="207"/>
      <c r="CH710" s="207"/>
      <c r="CI710" s="207"/>
      <c r="CJ710" s="207"/>
      <c r="CK710" s="207"/>
      <c r="CL710" s="207"/>
      <c r="CM710" s="207"/>
    </row>
    <row r="711" spans="1:91" ht="12" customHeight="1" x14ac:dyDescent="0.25">
      <c r="A711" s="206"/>
      <c r="B711" s="207"/>
      <c r="C711" s="207"/>
      <c r="D711" s="207"/>
      <c r="E711" s="207"/>
      <c r="F711" s="207"/>
      <c r="G711" s="207"/>
      <c r="H711" s="207"/>
      <c r="I711" s="207"/>
      <c r="J711" s="207"/>
      <c r="K711" s="207"/>
      <c r="L711" s="207"/>
      <c r="M711" s="207"/>
      <c r="N711" s="207"/>
      <c r="O711" s="207"/>
      <c r="P711" s="207"/>
      <c r="Q711" s="207"/>
      <c r="R711" s="207"/>
      <c r="S711" s="207"/>
      <c r="T711" s="207"/>
      <c r="U711" s="207"/>
      <c r="V711" s="207"/>
      <c r="W711" s="207"/>
      <c r="X711" s="207"/>
      <c r="Y711" s="207"/>
      <c r="Z711" s="207"/>
      <c r="AA711" s="208"/>
      <c r="AB711" s="208"/>
      <c r="AC711" s="209"/>
      <c r="AD711" s="209"/>
      <c r="AE711" s="209"/>
      <c r="AF711" s="209"/>
      <c r="AG711" s="209"/>
      <c r="AH711" s="209"/>
      <c r="AI711" s="209"/>
      <c r="AJ711" s="209"/>
      <c r="AK711" s="207"/>
      <c r="AL711" s="207"/>
      <c r="AM711" s="207"/>
      <c r="AN711" s="207"/>
      <c r="AO711" s="207"/>
      <c r="AP711" s="207"/>
      <c r="AQ711" s="207"/>
      <c r="AR711" s="207"/>
      <c r="AS711" s="207"/>
      <c r="AT711" s="207"/>
      <c r="AU711" s="207"/>
      <c r="AV711" s="207"/>
      <c r="AW711" s="207"/>
      <c r="AX711" s="207"/>
      <c r="AY711" s="207"/>
      <c r="AZ711" s="207"/>
      <c r="BA711" s="207"/>
      <c r="BB711" s="207"/>
      <c r="BC711" s="207"/>
      <c r="BD711" s="207"/>
      <c r="BE711" s="207"/>
      <c r="BF711" s="207"/>
      <c r="BG711" s="207"/>
      <c r="BH711" s="207"/>
      <c r="BI711" s="207"/>
      <c r="BJ711" s="207"/>
      <c r="BK711" s="207"/>
      <c r="BL711" s="207"/>
      <c r="BM711" s="207"/>
      <c r="BN711" s="207"/>
      <c r="BO711" s="207"/>
      <c r="BP711" s="207"/>
      <c r="BQ711" s="207"/>
      <c r="BR711" s="207"/>
      <c r="BS711" s="207"/>
      <c r="BT711" s="207"/>
      <c r="BU711" s="211"/>
      <c r="BV711" s="207"/>
      <c r="BW711" s="207"/>
      <c r="BX711" s="207"/>
      <c r="BY711" s="207"/>
      <c r="BZ711" s="207"/>
      <c r="CA711" s="207"/>
      <c r="CB711" s="207"/>
      <c r="CC711" s="207"/>
      <c r="CD711" s="207"/>
      <c r="CE711" s="207"/>
      <c r="CF711" s="207"/>
      <c r="CG711" s="207"/>
      <c r="CH711" s="207"/>
      <c r="CI711" s="207"/>
      <c r="CJ711" s="207"/>
      <c r="CK711" s="207"/>
      <c r="CL711" s="207"/>
      <c r="CM711" s="207"/>
    </row>
    <row r="712" spans="1:91" ht="12" customHeight="1" x14ac:dyDescent="0.25">
      <c r="A712" s="206"/>
      <c r="B712" s="207"/>
      <c r="C712" s="207"/>
      <c r="D712" s="207"/>
      <c r="E712" s="207"/>
      <c r="F712" s="207"/>
      <c r="G712" s="207"/>
      <c r="H712" s="207"/>
      <c r="I712" s="207"/>
      <c r="J712" s="207"/>
      <c r="K712" s="207"/>
      <c r="L712" s="207"/>
      <c r="M712" s="207"/>
      <c r="N712" s="207"/>
      <c r="O712" s="207"/>
      <c r="P712" s="207"/>
      <c r="Q712" s="207"/>
      <c r="R712" s="207"/>
      <c r="S712" s="207"/>
      <c r="T712" s="207"/>
      <c r="U712" s="207"/>
      <c r="V712" s="207"/>
      <c r="W712" s="207"/>
      <c r="X712" s="207"/>
      <c r="Y712" s="207"/>
      <c r="Z712" s="207"/>
      <c r="AA712" s="208"/>
      <c r="AB712" s="208"/>
      <c r="AC712" s="209"/>
      <c r="AD712" s="209"/>
      <c r="AE712" s="209"/>
      <c r="AF712" s="209"/>
      <c r="AG712" s="209"/>
      <c r="AH712" s="209"/>
      <c r="AI712" s="209"/>
      <c r="AJ712" s="209"/>
      <c r="AK712" s="207"/>
      <c r="AL712" s="207"/>
      <c r="AM712" s="207"/>
      <c r="AN712" s="207"/>
      <c r="AO712" s="207"/>
      <c r="AP712" s="207"/>
      <c r="AQ712" s="207"/>
      <c r="AR712" s="207"/>
      <c r="AS712" s="207"/>
      <c r="AT712" s="207"/>
      <c r="AU712" s="207"/>
      <c r="AV712" s="207"/>
      <c r="AW712" s="207"/>
      <c r="AX712" s="207"/>
      <c r="AY712" s="207"/>
      <c r="AZ712" s="207"/>
      <c r="BA712" s="207"/>
      <c r="BB712" s="207"/>
      <c r="BC712" s="207"/>
      <c r="BD712" s="207"/>
      <c r="BE712" s="207"/>
      <c r="BF712" s="207"/>
      <c r="BG712" s="207"/>
      <c r="BH712" s="207"/>
      <c r="BI712" s="207"/>
      <c r="BJ712" s="207"/>
      <c r="BK712" s="207"/>
      <c r="BL712" s="207"/>
      <c r="BM712" s="207"/>
      <c r="BN712" s="207"/>
      <c r="BO712" s="207"/>
      <c r="BP712" s="207"/>
      <c r="BQ712" s="207"/>
      <c r="BR712" s="207"/>
      <c r="BS712" s="207"/>
      <c r="BT712" s="207"/>
      <c r="BU712" s="211"/>
      <c r="BV712" s="207"/>
      <c r="BW712" s="207"/>
      <c r="BX712" s="207"/>
      <c r="BY712" s="207"/>
      <c r="BZ712" s="207"/>
      <c r="CA712" s="207"/>
      <c r="CB712" s="207"/>
      <c r="CC712" s="207"/>
      <c r="CD712" s="207"/>
      <c r="CE712" s="207"/>
      <c r="CF712" s="207"/>
      <c r="CG712" s="207"/>
      <c r="CH712" s="207"/>
      <c r="CI712" s="207"/>
      <c r="CJ712" s="207"/>
      <c r="CK712" s="207"/>
      <c r="CL712" s="207"/>
      <c r="CM712" s="207"/>
    </row>
    <row r="713" spans="1:91" ht="12" customHeight="1" x14ac:dyDescent="0.25">
      <c r="A713" s="206"/>
      <c r="B713" s="207"/>
      <c r="C713" s="207"/>
      <c r="D713" s="207"/>
      <c r="E713" s="207"/>
      <c r="F713" s="207"/>
      <c r="G713" s="207"/>
      <c r="H713" s="207"/>
      <c r="I713" s="207"/>
      <c r="J713" s="207"/>
      <c r="K713" s="207"/>
      <c r="L713" s="207"/>
      <c r="M713" s="207"/>
      <c r="N713" s="207"/>
      <c r="O713" s="207"/>
      <c r="P713" s="207"/>
      <c r="Q713" s="207"/>
      <c r="R713" s="207"/>
      <c r="S713" s="207"/>
      <c r="T713" s="207"/>
      <c r="U713" s="207"/>
      <c r="V713" s="207"/>
      <c r="W713" s="207"/>
      <c r="X713" s="207"/>
      <c r="Y713" s="207"/>
      <c r="Z713" s="207"/>
      <c r="AA713" s="208"/>
      <c r="AB713" s="208"/>
      <c r="AC713" s="209"/>
      <c r="AD713" s="209"/>
      <c r="AE713" s="209"/>
      <c r="AF713" s="209"/>
      <c r="AG713" s="209"/>
      <c r="AH713" s="209"/>
      <c r="AI713" s="209"/>
      <c r="AJ713" s="209"/>
      <c r="AK713" s="207"/>
      <c r="AL713" s="207"/>
      <c r="AM713" s="207"/>
      <c r="AN713" s="207"/>
      <c r="AO713" s="207"/>
      <c r="AP713" s="207"/>
      <c r="AQ713" s="207"/>
      <c r="AR713" s="207"/>
      <c r="AS713" s="207"/>
      <c r="AT713" s="207"/>
      <c r="AU713" s="207"/>
      <c r="AV713" s="207"/>
      <c r="AW713" s="207"/>
      <c r="AX713" s="207"/>
      <c r="AY713" s="207"/>
      <c r="AZ713" s="207"/>
      <c r="BA713" s="207"/>
      <c r="BB713" s="207"/>
      <c r="BC713" s="207"/>
      <c r="BD713" s="207"/>
      <c r="BE713" s="207"/>
      <c r="BF713" s="207"/>
      <c r="BG713" s="207"/>
      <c r="BH713" s="207"/>
      <c r="BI713" s="207"/>
      <c r="BJ713" s="207"/>
      <c r="BK713" s="207"/>
      <c r="BL713" s="207"/>
      <c r="BM713" s="207"/>
      <c r="BN713" s="207"/>
      <c r="BO713" s="207"/>
      <c r="BP713" s="207"/>
      <c r="BQ713" s="207"/>
      <c r="BR713" s="207"/>
      <c r="BS713" s="207"/>
      <c r="BT713" s="207"/>
      <c r="BU713" s="211"/>
      <c r="BV713" s="207"/>
      <c r="BW713" s="207"/>
      <c r="BX713" s="207"/>
      <c r="BY713" s="207"/>
      <c r="BZ713" s="207"/>
      <c r="CA713" s="207"/>
      <c r="CB713" s="207"/>
      <c r="CC713" s="207"/>
      <c r="CD713" s="207"/>
      <c r="CE713" s="207"/>
      <c r="CF713" s="207"/>
      <c r="CG713" s="207"/>
      <c r="CH713" s="207"/>
      <c r="CI713" s="207"/>
      <c r="CJ713" s="207"/>
      <c r="CK713" s="207"/>
      <c r="CL713" s="207"/>
      <c r="CM713" s="207"/>
    </row>
    <row r="714" spans="1:91" ht="12" customHeight="1" x14ac:dyDescent="0.25">
      <c r="A714" s="206"/>
      <c r="B714" s="207"/>
      <c r="C714" s="207"/>
      <c r="D714" s="207"/>
      <c r="E714" s="207"/>
      <c r="F714" s="207"/>
      <c r="G714" s="207"/>
      <c r="H714" s="207"/>
      <c r="I714" s="207"/>
      <c r="J714" s="207"/>
      <c r="K714" s="207"/>
      <c r="L714" s="207"/>
      <c r="M714" s="207"/>
      <c r="N714" s="207"/>
      <c r="O714" s="207"/>
      <c r="P714" s="207"/>
      <c r="Q714" s="207"/>
      <c r="R714" s="207"/>
      <c r="S714" s="207"/>
      <c r="T714" s="207"/>
      <c r="U714" s="207"/>
      <c r="V714" s="207"/>
      <c r="W714" s="207"/>
      <c r="X714" s="207"/>
      <c r="Y714" s="207"/>
      <c r="Z714" s="207"/>
      <c r="AA714" s="208"/>
      <c r="AB714" s="208"/>
      <c r="AC714" s="209"/>
      <c r="AD714" s="209"/>
      <c r="AE714" s="209"/>
      <c r="AF714" s="209"/>
      <c r="AG714" s="209"/>
      <c r="AH714" s="209"/>
      <c r="AI714" s="209"/>
      <c r="AJ714" s="209"/>
      <c r="AK714" s="207"/>
      <c r="AL714" s="207"/>
      <c r="AM714" s="207"/>
      <c r="AN714" s="207"/>
      <c r="AO714" s="207"/>
      <c r="AP714" s="207"/>
      <c r="AQ714" s="207"/>
      <c r="AR714" s="207"/>
      <c r="AS714" s="207"/>
      <c r="AT714" s="207"/>
      <c r="AU714" s="207"/>
      <c r="AV714" s="207"/>
      <c r="AW714" s="207"/>
      <c r="AX714" s="207"/>
      <c r="AY714" s="207"/>
      <c r="AZ714" s="207"/>
      <c r="BA714" s="207"/>
      <c r="BB714" s="207"/>
      <c r="BC714" s="207"/>
      <c r="BD714" s="207"/>
      <c r="BE714" s="207"/>
      <c r="BF714" s="207"/>
      <c r="BG714" s="207"/>
      <c r="BH714" s="207"/>
      <c r="BI714" s="207"/>
      <c r="BJ714" s="207"/>
      <c r="BK714" s="207"/>
      <c r="BL714" s="207"/>
      <c r="BM714" s="207"/>
      <c r="BN714" s="207"/>
      <c r="BO714" s="207"/>
      <c r="BP714" s="207"/>
      <c r="BQ714" s="207"/>
      <c r="BR714" s="207"/>
      <c r="BS714" s="207"/>
      <c r="BT714" s="207"/>
      <c r="BU714" s="211"/>
      <c r="BV714" s="207"/>
      <c r="BW714" s="207"/>
      <c r="BX714" s="207"/>
      <c r="BY714" s="207"/>
      <c r="BZ714" s="207"/>
      <c r="CA714" s="207"/>
      <c r="CB714" s="207"/>
      <c r="CC714" s="207"/>
      <c r="CD714" s="207"/>
      <c r="CE714" s="207"/>
      <c r="CF714" s="207"/>
      <c r="CG714" s="207"/>
      <c r="CH714" s="207"/>
      <c r="CI714" s="207"/>
      <c r="CJ714" s="207"/>
      <c r="CK714" s="207"/>
      <c r="CL714" s="207"/>
      <c r="CM714" s="207"/>
    </row>
    <row r="715" spans="1:91" ht="12" customHeight="1" x14ac:dyDescent="0.25">
      <c r="A715" s="206"/>
      <c r="B715" s="207"/>
      <c r="C715" s="207"/>
      <c r="D715" s="207"/>
      <c r="E715" s="207"/>
      <c r="F715" s="207"/>
      <c r="G715" s="207"/>
      <c r="H715" s="207"/>
      <c r="I715" s="207"/>
      <c r="J715" s="207"/>
      <c r="K715" s="207"/>
      <c r="L715" s="207"/>
      <c r="M715" s="207"/>
      <c r="N715" s="207"/>
      <c r="O715" s="207"/>
      <c r="P715" s="207"/>
      <c r="Q715" s="207"/>
      <c r="R715" s="207"/>
      <c r="S715" s="207"/>
      <c r="T715" s="207"/>
      <c r="U715" s="207"/>
      <c r="V715" s="207"/>
      <c r="W715" s="207"/>
      <c r="X715" s="207"/>
      <c r="Y715" s="207"/>
      <c r="Z715" s="207"/>
      <c r="AA715" s="208"/>
      <c r="AB715" s="208"/>
      <c r="AC715" s="209"/>
      <c r="AD715" s="209"/>
      <c r="AE715" s="209"/>
      <c r="AF715" s="209"/>
      <c r="AG715" s="209"/>
      <c r="AH715" s="209"/>
      <c r="AI715" s="209"/>
      <c r="AJ715" s="209"/>
      <c r="AK715" s="207"/>
      <c r="AL715" s="207"/>
      <c r="AM715" s="207"/>
      <c r="AN715" s="207"/>
      <c r="AO715" s="207"/>
      <c r="AP715" s="207"/>
      <c r="AQ715" s="207"/>
      <c r="AR715" s="207"/>
      <c r="AS715" s="207"/>
      <c r="AT715" s="207"/>
      <c r="AU715" s="207"/>
      <c r="AV715" s="207"/>
      <c r="AW715" s="207"/>
      <c r="AX715" s="207"/>
      <c r="AY715" s="207"/>
      <c r="AZ715" s="207"/>
      <c r="BA715" s="207"/>
      <c r="BB715" s="207"/>
      <c r="BC715" s="207"/>
      <c r="BD715" s="207"/>
      <c r="BE715" s="207"/>
      <c r="BF715" s="207"/>
      <c r="BG715" s="207"/>
      <c r="BH715" s="207"/>
      <c r="BI715" s="207"/>
      <c r="BJ715" s="207"/>
      <c r="BK715" s="207"/>
      <c r="BL715" s="207"/>
      <c r="BM715" s="207"/>
      <c r="BN715" s="207"/>
      <c r="BO715" s="207"/>
      <c r="BP715" s="207"/>
      <c r="BQ715" s="207"/>
      <c r="BR715" s="207"/>
      <c r="BS715" s="207"/>
      <c r="BT715" s="207"/>
      <c r="BU715" s="211"/>
      <c r="BV715" s="207"/>
      <c r="BW715" s="207"/>
      <c r="BX715" s="207"/>
      <c r="BY715" s="207"/>
      <c r="BZ715" s="207"/>
      <c r="CA715" s="207"/>
      <c r="CB715" s="207"/>
      <c r="CC715" s="207"/>
      <c r="CD715" s="207"/>
      <c r="CE715" s="207"/>
      <c r="CF715" s="207"/>
      <c r="CG715" s="207"/>
      <c r="CH715" s="207"/>
      <c r="CI715" s="207"/>
      <c r="CJ715" s="207"/>
      <c r="CK715" s="207"/>
      <c r="CL715" s="207"/>
      <c r="CM715" s="207"/>
    </row>
    <row r="716" spans="1:91" ht="12" customHeight="1" x14ac:dyDescent="0.25">
      <c r="A716" s="206"/>
      <c r="B716" s="207"/>
      <c r="C716" s="207"/>
      <c r="D716" s="207"/>
      <c r="E716" s="207"/>
      <c r="F716" s="207"/>
      <c r="G716" s="207"/>
      <c r="H716" s="207"/>
      <c r="I716" s="207"/>
      <c r="J716" s="207"/>
      <c r="K716" s="207"/>
      <c r="L716" s="207"/>
      <c r="M716" s="207"/>
      <c r="N716" s="207"/>
      <c r="O716" s="207"/>
      <c r="P716" s="207"/>
      <c r="Q716" s="207"/>
      <c r="R716" s="207"/>
      <c r="S716" s="207"/>
      <c r="T716" s="207"/>
      <c r="U716" s="207"/>
      <c r="V716" s="207"/>
      <c r="W716" s="207"/>
      <c r="X716" s="207"/>
      <c r="Y716" s="207"/>
      <c r="Z716" s="207"/>
      <c r="AA716" s="208"/>
      <c r="AB716" s="208"/>
      <c r="AC716" s="209"/>
      <c r="AD716" s="209"/>
      <c r="AE716" s="209"/>
      <c r="AF716" s="209"/>
      <c r="AG716" s="209"/>
      <c r="AH716" s="209"/>
      <c r="AI716" s="209"/>
      <c r="AJ716" s="209"/>
      <c r="AK716" s="207"/>
      <c r="AL716" s="207"/>
      <c r="AM716" s="207"/>
      <c r="AN716" s="207"/>
      <c r="AO716" s="207"/>
      <c r="AP716" s="207"/>
      <c r="AQ716" s="207"/>
      <c r="AR716" s="207"/>
      <c r="AS716" s="207"/>
      <c r="AT716" s="207"/>
      <c r="AU716" s="207"/>
      <c r="AV716" s="207"/>
      <c r="AW716" s="207"/>
      <c r="AX716" s="207"/>
      <c r="AY716" s="207"/>
      <c r="AZ716" s="207"/>
      <c r="BA716" s="207"/>
      <c r="BB716" s="207"/>
      <c r="BC716" s="207"/>
      <c r="BD716" s="207"/>
      <c r="BE716" s="207"/>
      <c r="BF716" s="207"/>
      <c r="BG716" s="207"/>
      <c r="BH716" s="207"/>
      <c r="BI716" s="207"/>
      <c r="BJ716" s="207"/>
      <c r="BK716" s="207"/>
      <c r="BL716" s="207"/>
      <c r="BM716" s="207"/>
      <c r="BN716" s="207"/>
      <c r="BO716" s="207"/>
      <c r="BP716" s="207"/>
      <c r="BQ716" s="207"/>
      <c r="BR716" s="207"/>
      <c r="BS716" s="207"/>
      <c r="BT716" s="207"/>
      <c r="BU716" s="211"/>
      <c r="BV716" s="207"/>
      <c r="BW716" s="207"/>
      <c r="BX716" s="207"/>
      <c r="BY716" s="207"/>
      <c r="BZ716" s="207"/>
      <c r="CA716" s="207"/>
      <c r="CB716" s="207"/>
      <c r="CC716" s="207"/>
      <c r="CD716" s="207"/>
      <c r="CE716" s="207"/>
      <c r="CF716" s="207"/>
      <c r="CG716" s="207"/>
      <c r="CH716" s="207"/>
      <c r="CI716" s="207"/>
      <c r="CJ716" s="207"/>
      <c r="CK716" s="207"/>
      <c r="CL716" s="207"/>
      <c r="CM716" s="207"/>
    </row>
    <row r="717" spans="1:91" ht="12" customHeight="1" x14ac:dyDescent="0.25">
      <c r="A717" s="206"/>
      <c r="B717" s="207"/>
      <c r="C717" s="207"/>
      <c r="D717" s="207"/>
      <c r="E717" s="207"/>
      <c r="F717" s="207"/>
      <c r="G717" s="207"/>
      <c r="H717" s="207"/>
      <c r="I717" s="207"/>
      <c r="J717" s="207"/>
      <c r="K717" s="207"/>
      <c r="L717" s="207"/>
      <c r="M717" s="207"/>
      <c r="N717" s="207"/>
      <c r="O717" s="207"/>
      <c r="P717" s="207"/>
      <c r="Q717" s="207"/>
      <c r="R717" s="207"/>
      <c r="S717" s="207"/>
      <c r="T717" s="207"/>
      <c r="U717" s="207"/>
      <c r="V717" s="207"/>
      <c r="W717" s="207"/>
      <c r="X717" s="207"/>
      <c r="Y717" s="207"/>
      <c r="Z717" s="207"/>
      <c r="AA717" s="208"/>
      <c r="AB717" s="208"/>
      <c r="AC717" s="209"/>
      <c r="AD717" s="209"/>
      <c r="AE717" s="209"/>
      <c r="AF717" s="209"/>
      <c r="AG717" s="209"/>
      <c r="AH717" s="209"/>
      <c r="AI717" s="209"/>
      <c r="AJ717" s="209"/>
      <c r="AK717" s="207"/>
      <c r="AL717" s="207"/>
      <c r="AM717" s="207"/>
      <c r="AN717" s="207"/>
      <c r="AO717" s="207"/>
      <c r="AP717" s="207"/>
      <c r="AQ717" s="207"/>
      <c r="AR717" s="207"/>
      <c r="AS717" s="207"/>
      <c r="AT717" s="207"/>
      <c r="AU717" s="207"/>
      <c r="AV717" s="207"/>
      <c r="AW717" s="207"/>
      <c r="AX717" s="207"/>
      <c r="AY717" s="207"/>
      <c r="AZ717" s="207"/>
      <c r="BA717" s="207"/>
      <c r="BB717" s="207"/>
      <c r="BC717" s="207"/>
      <c r="BD717" s="207"/>
      <c r="BE717" s="207"/>
      <c r="BF717" s="207"/>
      <c r="BG717" s="207"/>
      <c r="BH717" s="207"/>
      <c r="BI717" s="207"/>
      <c r="BJ717" s="207"/>
      <c r="BK717" s="207"/>
      <c r="BL717" s="207"/>
      <c r="BM717" s="207"/>
      <c r="BN717" s="207"/>
      <c r="BO717" s="207"/>
      <c r="BP717" s="207"/>
      <c r="BQ717" s="207"/>
      <c r="BR717" s="207"/>
      <c r="BS717" s="207"/>
      <c r="BT717" s="207"/>
      <c r="BU717" s="211"/>
      <c r="BV717" s="207"/>
      <c r="BW717" s="207"/>
      <c r="BX717" s="207"/>
      <c r="BY717" s="207"/>
      <c r="BZ717" s="207"/>
      <c r="CA717" s="207"/>
      <c r="CB717" s="207"/>
      <c r="CC717" s="207"/>
      <c r="CD717" s="207"/>
      <c r="CE717" s="207"/>
      <c r="CF717" s="207"/>
      <c r="CG717" s="207"/>
      <c r="CH717" s="207"/>
      <c r="CI717" s="207"/>
      <c r="CJ717" s="207"/>
      <c r="CK717" s="207"/>
      <c r="CL717" s="207"/>
      <c r="CM717" s="207"/>
    </row>
    <row r="718" spans="1:91" ht="12" customHeight="1" x14ac:dyDescent="0.25">
      <c r="A718" s="206"/>
      <c r="B718" s="207"/>
      <c r="C718" s="207"/>
      <c r="D718" s="207"/>
      <c r="E718" s="207"/>
      <c r="F718" s="207"/>
      <c r="G718" s="207"/>
      <c r="H718" s="207"/>
      <c r="I718" s="207"/>
      <c r="J718" s="207"/>
      <c r="K718" s="207"/>
      <c r="L718" s="207"/>
      <c r="M718" s="207"/>
      <c r="N718" s="207"/>
      <c r="O718" s="207"/>
      <c r="P718" s="207"/>
      <c r="Q718" s="207"/>
      <c r="R718" s="207"/>
      <c r="S718" s="207"/>
      <c r="T718" s="207"/>
      <c r="U718" s="207"/>
      <c r="V718" s="207"/>
      <c r="W718" s="207"/>
      <c r="X718" s="207"/>
      <c r="Y718" s="207"/>
      <c r="Z718" s="207"/>
      <c r="AA718" s="208"/>
      <c r="AB718" s="208"/>
      <c r="AC718" s="209"/>
      <c r="AD718" s="209"/>
      <c r="AE718" s="209"/>
      <c r="AF718" s="209"/>
      <c r="AG718" s="209"/>
      <c r="AH718" s="209"/>
      <c r="AI718" s="209"/>
      <c r="AJ718" s="209"/>
      <c r="AK718" s="207"/>
      <c r="AL718" s="207"/>
      <c r="AM718" s="207"/>
      <c r="AN718" s="207"/>
      <c r="AO718" s="207"/>
      <c r="AP718" s="207"/>
      <c r="AQ718" s="207"/>
      <c r="AR718" s="207"/>
      <c r="AS718" s="207"/>
      <c r="AT718" s="207"/>
      <c r="AU718" s="207"/>
      <c r="AV718" s="207"/>
      <c r="AW718" s="207"/>
      <c r="AX718" s="207"/>
      <c r="AY718" s="207"/>
      <c r="AZ718" s="207"/>
      <c r="BA718" s="207"/>
      <c r="BB718" s="207"/>
      <c r="BC718" s="207"/>
      <c r="BD718" s="207"/>
      <c r="BE718" s="207"/>
      <c r="BF718" s="207"/>
      <c r="BG718" s="207"/>
      <c r="BH718" s="207"/>
      <c r="BI718" s="207"/>
      <c r="BJ718" s="207"/>
      <c r="BK718" s="207"/>
      <c r="BL718" s="207"/>
      <c r="BM718" s="207"/>
      <c r="BN718" s="207"/>
      <c r="BO718" s="207"/>
      <c r="BP718" s="207"/>
      <c r="BQ718" s="207"/>
      <c r="BR718" s="207"/>
      <c r="BS718" s="207"/>
      <c r="BT718" s="207"/>
      <c r="BU718" s="211"/>
      <c r="BV718" s="207"/>
      <c r="BW718" s="207"/>
      <c r="BX718" s="207"/>
      <c r="BY718" s="207"/>
      <c r="BZ718" s="207"/>
      <c r="CA718" s="207"/>
      <c r="CB718" s="207"/>
      <c r="CC718" s="207"/>
      <c r="CD718" s="207"/>
      <c r="CE718" s="207"/>
      <c r="CF718" s="207"/>
      <c r="CG718" s="207"/>
      <c r="CH718" s="207"/>
      <c r="CI718" s="207"/>
      <c r="CJ718" s="207"/>
      <c r="CK718" s="207"/>
      <c r="CL718" s="207"/>
      <c r="CM718" s="207"/>
    </row>
    <row r="719" spans="1:91" ht="12" customHeight="1" x14ac:dyDescent="0.25">
      <c r="A719" s="206"/>
      <c r="B719" s="207"/>
      <c r="C719" s="207"/>
      <c r="D719" s="207"/>
      <c r="E719" s="207"/>
      <c r="F719" s="207"/>
      <c r="G719" s="207"/>
      <c r="H719" s="207"/>
      <c r="I719" s="207"/>
      <c r="J719" s="207"/>
      <c r="K719" s="207"/>
      <c r="L719" s="207"/>
      <c r="M719" s="207"/>
      <c r="N719" s="207"/>
      <c r="O719" s="207"/>
      <c r="P719" s="207"/>
      <c r="Q719" s="207"/>
      <c r="R719" s="207"/>
      <c r="S719" s="207"/>
      <c r="T719" s="207"/>
      <c r="U719" s="207"/>
      <c r="V719" s="207"/>
      <c r="W719" s="207"/>
      <c r="X719" s="207"/>
      <c r="Y719" s="207"/>
      <c r="Z719" s="207"/>
      <c r="AA719" s="208"/>
      <c r="AB719" s="208"/>
      <c r="AC719" s="209"/>
      <c r="AD719" s="209"/>
      <c r="AE719" s="209"/>
      <c r="AF719" s="209"/>
      <c r="AG719" s="209"/>
      <c r="AH719" s="209"/>
      <c r="AI719" s="209"/>
      <c r="AJ719" s="209"/>
      <c r="AK719" s="207"/>
      <c r="AL719" s="207"/>
      <c r="AM719" s="207"/>
      <c r="AN719" s="207"/>
      <c r="AO719" s="207"/>
      <c r="AP719" s="207"/>
      <c r="AQ719" s="207"/>
      <c r="AR719" s="207"/>
      <c r="AS719" s="207"/>
      <c r="AT719" s="207"/>
      <c r="AU719" s="207"/>
      <c r="AV719" s="207"/>
      <c r="AW719" s="207"/>
      <c r="AX719" s="207"/>
      <c r="AY719" s="207"/>
      <c r="AZ719" s="207"/>
      <c r="BA719" s="207"/>
      <c r="BB719" s="207"/>
      <c r="BC719" s="207"/>
      <c r="BD719" s="207"/>
      <c r="BE719" s="207"/>
      <c r="BF719" s="207"/>
      <c r="BG719" s="207"/>
      <c r="BH719" s="207"/>
      <c r="BI719" s="207"/>
      <c r="BJ719" s="207"/>
      <c r="BK719" s="207"/>
      <c r="BL719" s="207"/>
      <c r="BM719" s="207"/>
      <c r="BN719" s="207"/>
      <c r="BO719" s="207"/>
      <c r="BP719" s="207"/>
      <c r="BQ719" s="207"/>
      <c r="BR719" s="207"/>
      <c r="BS719" s="207"/>
      <c r="BT719" s="207"/>
      <c r="BU719" s="211"/>
      <c r="BV719" s="207"/>
      <c r="BW719" s="207"/>
      <c r="BX719" s="207"/>
      <c r="BY719" s="207"/>
      <c r="BZ719" s="207"/>
      <c r="CA719" s="207"/>
      <c r="CB719" s="207"/>
      <c r="CC719" s="207"/>
      <c r="CD719" s="207"/>
      <c r="CE719" s="207"/>
      <c r="CF719" s="207"/>
      <c r="CG719" s="207"/>
      <c r="CH719" s="207"/>
      <c r="CI719" s="207"/>
      <c r="CJ719" s="207"/>
      <c r="CK719" s="207"/>
      <c r="CL719" s="207"/>
      <c r="CM719" s="207"/>
    </row>
    <row r="720" spans="1:91" ht="12" customHeight="1" x14ac:dyDescent="0.25">
      <c r="A720" s="206"/>
      <c r="B720" s="207"/>
      <c r="C720" s="207"/>
      <c r="D720" s="207"/>
      <c r="E720" s="207"/>
      <c r="F720" s="207"/>
      <c r="G720" s="207"/>
      <c r="H720" s="207"/>
      <c r="I720" s="207"/>
      <c r="J720" s="207"/>
      <c r="K720" s="207"/>
      <c r="L720" s="207"/>
      <c r="M720" s="207"/>
      <c r="N720" s="207"/>
      <c r="O720" s="207"/>
      <c r="P720" s="207"/>
      <c r="Q720" s="207"/>
      <c r="R720" s="207"/>
      <c r="S720" s="207"/>
      <c r="T720" s="207"/>
      <c r="U720" s="207"/>
      <c r="V720" s="207"/>
      <c r="W720" s="207"/>
      <c r="X720" s="207"/>
      <c r="Y720" s="207"/>
      <c r="Z720" s="207"/>
      <c r="AA720" s="208"/>
      <c r="AB720" s="208"/>
      <c r="AC720" s="209"/>
      <c r="AD720" s="209"/>
      <c r="AE720" s="209"/>
      <c r="AF720" s="209"/>
      <c r="AG720" s="209"/>
      <c r="AH720" s="209"/>
      <c r="AI720" s="209"/>
      <c r="AJ720" s="209"/>
      <c r="AK720" s="207"/>
      <c r="AL720" s="207"/>
      <c r="AM720" s="207"/>
      <c r="AN720" s="207"/>
      <c r="AO720" s="207"/>
      <c r="AP720" s="207"/>
      <c r="AQ720" s="207"/>
      <c r="AR720" s="207"/>
      <c r="AS720" s="207"/>
      <c r="AT720" s="207"/>
      <c r="AU720" s="207"/>
      <c r="AV720" s="207"/>
      <c r="AW720" s="207"/>
      <c r="AX720" s="207"/>
      <c r="AY720" s="207"/>
      <c r="AZ720" s="207"/>
      <c r="BA720" s="207"/>
      <c r="BB720" s="207"/>
      <c r="BC720" s="207"/>
      <c r="BD720" s="207"/>
      <c r="BE720" s="207"/>
      <c r="BF720" s="207"/>
      <c r="BG720" s="207"/>
      <c r="BH720" s="207"/>
      <c r="BI720" s="207"/>
      <c r="BJ720" s="207"/>
      <c r="BK720" s="207"/>
      <c r="BL720" s="207"/>
      <c r="BM720" s="207"/>
      <c r="BN720" s="207"/>
      <c r="BO720" s="207"/>
      <c r="BP720" s="207"/>
      <c r="BQ720" s="207"/>
      <c r="BR720" s="207"/>
      <c r="BS720" s="207"/>
      <c r="BT720" s="207"/>
      <c r="BU720" s="211"/>
      <c r="BV720" s="207"/>
      <c r="BW720" s="207"/>
      <c r="BX720" s="207"/>
      <c r="BY720" s="207"/>
      <c r="BZ720" s="207"/>
      <c r="CA720" s="207"/>
      <c r="CB720" s="207"/>
      <c r="CC720" s="207"/>
      <c r="CD720" s="207"/>
      <c r="CE720" s="207"/>
      <c r="CF720" s="207"/>
      <c r="CG720" s="207"/>
      <c r="CH720" s="207"/>
      <c r="CI720" s="207"/>
      <c r="CJ720" s="207"/>
      <c r="CK720" s="207"/>
      <c r="CL720" s="207"/>
      <c r="CM720" s="207"/>
    </row>
    <row r="721" spans="1:91" ht="12" customHeight="1" x14ac:dyDescent="0.25">
      <c r="A721" s="206"/>
      <c r="B721" s="207"/>
      <c r="C721" s="207"/>
      <c r="D721" s="207"/>
      <c r="E721" s="207"/>
      <c r="F721" s="207"/>
      <c r="G721" s="207"/>
      <c r="H721" s="207"/>
      <c r="I721" s="207"/>
      <c r="J721" s="207"/>
      <c r="K721" s="207"/>
      <c r="L721" s="207"/>
      <c r="M721" s="207"/>
      <c r="N721" s="207"/>
      <c r="O721" s="207"/>
      <c r="P721" s="207"/>
      <c r="Q721" s="207"/>
      <c r="R721" s="207"/>
      <c r="S721" s="207"/>
      <c r="T721" s="207"/>
      <c r="U721" s="207"/>
      <c r="V721" s="207"/>
      <c r="W721" s="207"/>
      <c r="X721" s="207"/>
      <c r="Y721" s="207"/>
      <c r="Z721" s="207"/>
      <c r="AA721" s="208"/>
      <c r="AB721" s="208"/>
      <c r="AC721" s="209"/>
      <c r="AD721" s="209"/>
      <c r="AE721" s="209"/>
      <c r="AF721" s="209"/>
      <c r="AG721" s="209"/>
      <c r="AH721" s="209"/>
      <c r="AI721" s="209"/>
      <c r="AJ721" s="209"/>
      <c r="AK721" s="207"/>
      <c r="AL721" s="207"/>
      <c r="AM721" s="207"/>
      <c r="AN721" s="207"/>
      <c r="AO721" s="207"/>
      <c r="AP721" s="207"/>
      <c r="AQ721" s="207"/>
      <c r="AR721" s="207"/>
      <c r="AS721" s="207"/>
      <c r="AT721" s="207"/>
      <c r="AU721" s="207"/>
      <c r="AV721" s="207"/>
      <c r="AW721" s="207"/>
      <c r="AX721" s="207"/>
      <c r="AY721" s="207"/>
      <c r="AZ721" s="207"/>
      <c r="BA721" s="207"/>
      <c r="BB721" s="207"/>
      <c r="BC721" s="207"/>
      <c r="BD721" s="207"/>
      <c r="BE721" s="207"/>
      <c r="BF721" s="207"/>
      <c r="BG721" s="207"/>
      <c r="BH721" s="207"/>
      <c r="BI721" s="207"/>
      <c r="BJ721" s="207"/>
      <c r="BK721" s="207"/>
      <c r="BL721" s="207"/>
      <c r="BM721" s="207"/>
      <c r="BN721" s="207"/>
      <c r="BO721" s="207"/>
      <c r="BP721" s="207"/>
      <c r="BQ721" s="207"/>
      <c r="BR721" s="207"/>
      <c r="BS721" s="207"/>
      <c r="BT721" s="207"/>
      <c r="BU721" s="211"/>
      <c r="BV721" s="207"/>
      <c r="BW721" s="207"/>
      <c r="BX721" s="207"/>
      <c r="BY721" s="207"/>
      <c r="BZ721" s="207"/>
      <c r="CA721" s="207"/>
      <c r="CB721" s="207"/>
      <c r="CC721" s="207"/>
      <c r="CD721" s="207"/>
      <c r="CE721" s="207"/>
      <c r="CF721" s="207"/>
      <c r="CG721" s="207"/>
      <c r="CH721" s="207"/>
      <c r="CI721" s="207"/>
      <c r="CJ721" s="207"/>
      <c r="CK721" s="207"/>
      <c r="CL721" s="207"/>
      <c r="CM721" s="207"/>
    </row>
    <row r="722" spans="1:91" ht="12" customHeight="1" x14ac:dyDescent="0.25">
      <c r="A722" s="206"/>
      <c r="B722" s="207"/>
      <c r="C722" s="207"/>
      <c r="D722" s="207"/>
      <c r="E722" s="207"/>
      <c r="F722" s="207"/>
      <c r="G722" s="207"/>
      <c r="H722" s="207"/>
      <c r="I722" s="207"/>
      <c r="J722" s="207"/>
      <c r="K722" s="207"/>
      <c r="L722" s="207"/>
      <c r="M722" s="207"/>
      <c r="N722" s="207"/>
      <c r="O722" s="207"/>
      <c r="P722" s="207"/>
      <c r="Q722" s="207"/>
      <c r="R722" s="207"/>
      <c r="S722" s="207"/>
      <c r="T722" s="207"/>
      <c r="U722" s="207"/>
      <c r="V722" s="207"/>
      <c r="W722" s="207"/>
      <c r="X722" s="207"/>
      <c r="Y722" s="207"/>
      <c r="Z722" s="207"/>
      <c r="AA722" s="208"/>
      <c r="AB722" s="208"/>
      <c r="AC722" s="209"/>
      <c r="AD722" s="209"/>
      <c r="AE722" s="209"/>
      <c r="AF722" s="209"/>
      <c r="AG722" s="209"/>
      <c r="AH722" s="209"/>
      <c r="AI722" s="209"/>
      <c r="AJ722" s="209"/>
      <c r="AK722" s="207"/>
      <c r="AL722" s="207"/>
      <c r="AM722" s="207"/>
      <c r="AN722" s="207"/>
      <c r="AO722" s="207"/>
      <c r="AP722" s="207"/>
      <c r="AQ722" s="207"/>
      <c r="AR722" s="207"/>
      <c r="AS722" s="207"/>
      <c r="AT722" s="207"/>
      <c r="AU722" s="207"/>
      <c r="AV722" s="207"/>
      <c r="AW722" s="207"/>
      <c r="AX722" s="207"/>
      <c r="AY722" s="207"/>
      <c r="AZ722" s="207"/>
      <c r="BA722" s="207"/>
      <c r="BB722" s="207"/>
      <c r="BC722" s="207"/>
      <c r="BD722" s="207"/>
      <c r="BE722" s="207"/>
      <c r="BF722" s="207"/>
      <c r="BG722" s="207"/>
      <c r="BH722" s="207"/>
      <c r="BI722" s="207"/>
      <c r="BJ722" s="207"/>
      <c r="BK722" s="207"/>
      <c r="BL722" s="207"/>
      <c r="BM722" s="207"/>
      <c r="BN722" s="207"/>
      <c r="BO722" s="207"/>
      <c r="BP722" s="207"/>
      <c r="BQ722" s="207"/>
      <c r="BR722" s="207"/>
      <c r="BS722" s="207"/>
      <c r="BT722" s="207"/>
      <c r="BU722" s="211"/>
      <c r="BV722" s="207"/>
      <c r="BW722" s="207"/>
      <c r="BX722" s="207"/>
      <c r="BY722" s="207"/>
      <c r="BZ722" s="207"/>
      <c r="CA722" s="207"/>
      <c r="CB722" s="207"/>
      <c r="CC722" s="207"/>
      <c r="CD722" s="207"/>
      <c r="CE722" s="207"/>
      <c r="CF722" s="207"/>
      <c r="CG722" s="207"/>
      <c r="CH722" s="207"/>
      <c r="CI722" s="207"/>
      <c r="CJ722" s="207"/>
      <c r="CK722" s="207"/>
      <c r="CL722" s="207"/>
      <c r="CM722" s="207"/>
    </row>
    <row r="723" spans="1:91" ht="12" customHeight="1" x14ac:dyDescent="0.25">
      <c r="A723" s="206"/>
      <c r="B723" s="207"/>
      <c r="C723" s="207"/>
      <c r="D723" s="207"/>
      <c r="E723" s="207"/>
      <c r="F723" s="207"/>
      <c r="G723" s="207"/>
      <c r="H723" s="207"/>
      <c r="I723" s="207"/>
      <c r="J723" s="207"/>
      <c r="K723" s="207"/>
      <c r="L723" s="207"/>
      <c r="M723" s="207"/>
      <c r="N723" s="207"/>
      <c r="O723" s="207"/>
      <c r="P723" s="207"/>
      <c r="Q723" s="207"/>
      <c r="R723" s="207"/>
      <c r="S723" s="207"/>
      <c r="T723" s="207"/>
      <c r="U723" s="207"/>
      <c r="V723" s="207"/>
      <c r="W723" s="207"/>
      <c r="X723" s="207"/>
      <c r="Y723" s="207"/>
      <c r="Z723" s="207"/>
      <c r="AA723" s="208"/>
      <c r="AB723" s="208"/>
      <c r="AC723" s="209"/>
      <c r="AD723" s="209"/>
      <c r="AE723" s="209"/>
      <c r="AF723" s="209"/>
      <c r="AG723" s="209"/>
      <c r="AH723" s="209"/>
      <c r="AI723" s="209"/>
      <c r="AJ723" s="209"/>
      <c r="AK723" s="207"/>
      <c r="AL723" s="207"/>
      <c r="AM723" s="207"/>
      <c r="AN723" s="207"/>
      <c r="AO723" s="207"/>
      <c r="AP723" s="207"/>
      <c r="AQ723" s="207"/>
      <c r="AR723" s="207"/>
      <c r="AS723" s="207"/>
      <c r="AT723" s="207"/>
      <c r="AU723" s="207"/>
      <c r="AV723" s="207"/>
      <c r="AW723" s="207"/>
      <c r="AX723" s="207"/>
      <c r="AY723" s="207"/>
      <c r="AZ723" s="207"/>
      <c r="BA723" s="207"/>
      <c r="BB723" s="207"/>
      <c r="BC723" s="207"/>
      <c r="BD723" s="207"/>
      <c r="BE723" s="207"/>
      <c r="BF723" s="207"/>
      <c r="BG723" s="207"/>
      <c r="BH723" s="207"/>
      <c r="BI723" s="207"/>
      <c r="BJ723" s="207"/>
      <c r="BK723" s="207"/>
      <c r="BL723" s="207"/>
      <c r="BM723" s="207"/>
      <c r="BN723" s="207"/>
      <c r="BO723" s="207"/>
      <c r="BP723" s="207"/>
      <c r="BQ723" s="207"/>
      <c r="BR723" s="207"/>
      <c r="BS723" s="207"/>
      <c r="BT723" s="207"/>
      <c r="BU723" s="211"/>
      <c r="BV723" s="207"/>
      <c r="BW723" s="207"/>
      <c r="BX723" s="207"/>
      <c r="BY723" s="207"/>
      <c r="BZ723" s="207"/>
      <c r="CA723" s="207"/>
      <c r="CB723" s="207"/>
      <c r="CC723" s="207"/>
      <c r="CD723" s="207"/>
      <c r="CE723" s="207"/>
      <c r="CF723" s="207"/>
      <c r="CG723" s="207"/>
      <c r="CH723" s="207"/>
      <c r="CI723" s="207"/>
      <c r="CJ723" s="207"/>
      <c r="CK723" s="207"/>
      <c r="CL723" s="207"/>
      <c r="CM723" s="207"/>
    </row>
    <row r="724" spans="1:91" ht="12" customHeight="1" x14ac:dyDescent="0.25">
      <c r="A724" s="206"/>
      <c r="B724" s="207"/>
      <c r="C724" s="207"/>
      <c r="D724" s="207"/>
      <c r="E724" s="207"/>
      <c r="F724" s="207"/>
      <c r="G724" s="207"/>
      <c r="H724" s="207"/>
      <c r="I724" s="207"/>
      <c r="J724" s="207"/>
      <c r="K724" s="207"/>
      <c r="L724" s="207"/>
      <c r="M724" s="207"/>
      <c r="N724" s="207"/>
      <c r="O724" s="207"/>
      <c r="P724" s="207"/>
      <c r="Q724" s="207"/>
      <c r="R724" s="207"/>
      <c r="S724" s="207"/>
      <c r="T724" s="207"/>
      <c r="U724" s="207"/>
      <c r="V724" s="207"/>
      <c r="W724" s="207"/>
      <c r="X724" s="207"/>
      <c r="Y724" s="207"/>
      <c r="Z724" s="207"/>
      <c r="AA724" s="208"/>
      <c r="AB724" s="208"/>
      <c r="AC724" s="209"/>
      <c r="AD724" s="209"/>
      <c r="AE724" s="209"/>
      <c r="AF724" s="209"/>
      <c r="AG724" s="209"/>
      <c r="AH724" s="209"/>
      <c r="AI724" s="209"/>
      <c r="AJ724" s="209"/>
      <c r="AK724" s="207"/>
      <c r="AL724" s="207"/>
      <c r="AM724" s="207"/>
      <c r="AN724" s="207"/>
      <c r="AO724" s="207"/>
      <c r="AP724" s="207"/>
      <c r="AQ724" s="207"/>
      <c r="AR724" s="207"/>
      <c r="AS724" s="207"/>
      <c r="AT724" s="207"/>
      <c r="AU724" s="207"/>
      <c r="AV724" s="207"/>
      <c r="AW724" s="207"/>
      <c r="AX724" s="207"/>
      <c r="AY724" s="207"/>
      <c r="AZ724" s="207"/>
      <c r="BA724" s="207"/>
      <c r="BB724" s="207"/>
      <c r="BC724" s="207"/>
      <c r="BD724" s="207"/>
      <c r="BE724" s="207"/>
      <c r="BF724" s="207"/>
      <c r="BG724" s="207"/>
      <c r="BH724" s="207"/>
      <c r="BI724" s="207"/>
      <c r="BJ724" s="207"/>
      <c r="BK724" s="207"/>
      <c r="BL724" s="207"/>
      <c r="BM724" s="207"/>
      <c r="BN724" s="207"/>
      <c r="BO724" s="207"/>
      <c r="BP724" s="207"/>
      <c r="BQ724" s="207"/>
      <c r="BR724" s="207"/>
      <c r="BS724" s="207"/>
      <c r="BT724" s="207"/>
      <c r="BU724" s="211"/>
      <c r="BV724" s="207"/>
      <c r="BW724" s="207"/>
      <c r="BX724" s="207"/>
      <c r="BY724" s="207"/>
      <c r="BZ724" s="207"/>
      <c r="CA724" s="207"/>
      <c r="CB724" s="207"/>
      <c r="CC724" s="207"/>
      <c r="CD724" s="207"/>
      <c r="CE724" s="207"/>
      <c r="CF724" s="207"/>
      <c r="CG724" s="207"/>
      <c r="CH724" s="207"/>
      <c r="CI724" s="207"/>
      <c r="CJ724" s="207"/>
      <c r="CK724" s="207"/>
      <c r="CL724" s="207"/>
      <c r="CM724" s="207"/>
    </row>
    <row r="725" spans="1:91" ht="12" customHeight="1" x14ac:dyDescent="0.25">
      <c r="A725" s="206"/>
      <c r="B725" s="207"/>
      <c r="C725" s="207"/>
      <c r="D725" s="207"/>
      <c r="E725" s="207"/>
      <c r="F725" s="207"/>
      <c r="G725" s="207"/>
      <c r="H725" s="207"/>
      <c r="I725" s="207"/>
      <c r="J725" s="207"/>
      <c r="K725" s="207"/>
      <c r="L725" s="207"/>
      <c r="M725" s="207"/>
      <c r="N725" s="207"/>
      <c r="O725" s="207"/>
      <c r="P725" s="207"/>
      <c r="Q725" s="207"/>
      <c r="R725" s="207"/>
      <c r="S725" s="207"/>
      <c r="T725" s="207"/>
      <c r="U725" s="207"/>
      <c r="V725" s="207"/>
      <c r="W725" s="207"/>
      <c r="X725" s="207"/>
      <c r="Y725" s="207"/>
      <c r="Z725" s="207"/>
      <c r="AA725" s="208"/>
      <c r="AB725" s="208"/>
      <c r="AC725" s="209"/>
      <c r="AD725" s="209"/>
      <c r="AE725" s="209"/>
      <c r="AF725" s="209"/>
      <c r="AG725" s="209"/>
      <c r="AH725" s="209"/>
      <c r="AI725" s="209"/>
      <c r="AJ725" s="209"/>
      <c r="AK725" s="207"/>
      <c r="AL725" s="207"/>
      <c r="AM725" s="207"/>
      <c r="AN725" s="207"/>
      <c r="AO725" s="207"/>
      <c r="AP725" s="207"/>
      <c r="AQ725" s="207"/>
      <c r="AR725" s="207"/>
      <c r="AS725" s="207"/>
      <c r="AT725" s="207"/>
      <c r="AU725" s="207"/>
      <c r="AV725" s="207"/>
      <c r="AW725" s="207"/>
      <c r="AX725" s="207"/>
      <c r="AY725" s="207"/>
      <c r="AZ725" s="207"/>
      <c r="BA725" s="207"/>
      <c r="BB725" s="207"/>
      <c r="BC725" s="207"/>
      <c r="BD725" s="207"/>
      <c r="BE725" s="207"/>
      <c r="BF725" s="207"/>
      <c r="BG725" s="207"/>
      <c r="BH725" s="207"/>
      <c r="BI725" s="207"/>
      <c r="BJ725" s="207"/>
      <c r="BK725" s="207"/>
      <c r="BL725" s="207"/>
      <c r="BM725" s="207"/>
      <c r="BN725" s="207"/>
      <c r="BO725" s="207"/>
      <c r="BP725" s="207"/>
      <c r="BQ725" s="207"/>
      <c r="BR725" s="207"/>
      <c r="BS725" s="207"/>
      <c r="BT725" s="207"/>
      <c r="BU725" s="211"/>
      <c r="BV725" s="207"/>
      <c r="BW725" s="207"/>
      <c r="BX725" s="207"/>
      <c r="BY725" s="207"/>
      <c r="BZ725" s="207"/>
      <c r="CA725" s="207"/>
      <c r="CB725" s="207"/>
      <c r="CC725" s="207"/>
      <c r="CD725" s="207"/>
      <c r="CE725" s="207"/>
      <c r="CF725" s="207"/>
      <c r="CG725" s="207"/>
      <c r="CH725" s="207"/>
      <c r="CI725" s="207"/>
      <c r="CJ725" s="207"/>
      <c r="CK725" s="207"/>
      <c r="CL725" s="207"/>
      <c r="CM725" s="207"/>
    </row>
    <row r="726" spans="1:91" ht="12" customHeight="1" x14ac:dyDescent="0.25">
      <c r="A726" s="206"/>
      <c r="B726" s="207"/>
      <c r="C726" s="207"/>
      <c r="D726" s="207"/>
      <c r="E726" s="207"/>
      <c r="F726" s="207"/>
      <c r="G726" s="207"/>
      <c r="H726" s="207"/>
      <c r="I726" s="207"/>
      <c r="J726" s="207"/>
      <c r="K726" s="207"/>
      <c r="L726" s="207"/>
      <c r="M726" s="207"/>
      <c r="N726" s="207"/>
      <c r="O726" s="207"/>
      <c r="P726" s="207"/>
      <c r="Q726" s="207"/>
      <c r="R726" s="207"/>
      <c r="S726" s="207"/>
      <c r="T726" s="207"/>
      <c r="U726" s="207"/>
      <c r="V726" s="207"/>
      <c r="W726" s="207"/>
      <c r="X726" s="207"/>
      <c r="Y726" s="207"/>
      <c r="Z726" s="207"/>
      <c r="AA726" s="208"/>
      <c r="AB726" s="208"/>
      <c r="AC726" s="209"/>
      <c r="AD726" s="209"/>
      <c r="AE726" s="209"/>
      <c r="AF726" s="209"/>
      <c r="AG726" s="209"/>
      <c r="AH726" s="209"/>
      <c r="AI726" s="209"/>
      <c r="AJ726" s="209"/>
      <c r="AK726" s="207"/>
      <c r="AL726" s="207"/>
      <c r="AM726" s="207"/>
      <c r="AN726" s="207"/>
      <c r="AO726" s="207"/>
      <c r="AP726" s="207"/>
      <c r="AQ726" s="207"/>
      <c r="AR726" s="207"/>
      <c r="AS726" s="207"/>
      <c r="AT726" s="207"/>
      <c r="AU726" s="207"/>
      <c r="AV726" s="207"/>
      <c r="AW726" s="207"/>
      <c r="AX726" s="207"/>
      <c r="AY726" s="207"/>
      <c r="AZ726" s="207"/>
      <c r="BA726" s="207"/>
      <c r="BB726" s="207"/>
      <c r="BC726" s="207"/>
      <c r="BD726" s="207"/>
      <c r="BE726" s="207"/>
      <c r="BF726" s="207"/>
      <c r="BG726" s="207"/>
      <c r="BH726" s="207"/>
      <c r="BI726" s="207"/>
      <c r="BJ726" s="207"/>
      <c r="BK726" s="207"/>
      <c r="BL726" s="207"/>
      <c r="BM726" s="207"/>
      <c r="BN726" s="207"/>
      <c r="BO726" s="207"/>
      <c r="BP726" s="207"/>
      <c r="BQ726" s="207"/>
      <c r="BR726" s="207"/>
      <c r="BS726" s="207"/>
      <c r="BT726" s="207"/>
      <c r="BU726" s="211"/>
      <c r="BV726" s="207"/>
      <c r="BW726" s="207"/>
      <c r="BX726" s="207"/>
      <c r="BY726" s="207"/>
      <c r="BZ726" s="207"/>
      <c r="CA726" s="207"/>
      <c r="CB726" s="207"/>
      <c r="CC726" s="207"/>
      <c r="CD726" s="207"/>
      <c r="CE726" s="207"/>
      <c r="CF726" s="207"/>
      <c r="CG726" s="207"/>
      <c r="CH726" s="207"/>
      <c r="CI726" s="207"/>
      <c r="CJ726" s="207"/>
      <c r="CK726" s="207"/>
      <c r="CL726" s="207"/>
      <c r="CM726" s="207"/>
    </row>
    <row r="727" spans="1:91" ht="12" customHeight="1" x14ac:dyDescent="0.25">
      <c r="A727" s="206"/>
      <c r="B727" s="207"/>
      <c r="C727" s="207"/>
      <c r="D727" s="207"/>
      <c r="E727" s="207"/>
      <c r="F727" s="207"/>
      <c r="G727" s="207"/>
      <c r="H727" s="207"/>
      <c r="I727" s="207"/>
      <c r="J727" s="207"/>
      <c r="K727" s="207"/>
      <c r="L727" s="207"/>
      <c r="M727" s="207"/>
      <c r="N727" s="207"/>
      <c r="O727" s="207"/>
      <c r="P727" s="207"/>
      <c r="Q727" s="207"/>
      <c r="R727" s="207"/>
      <c r="S727" s="207"/>
      <c r="T727" s="207"/>
      <c r="U727" s="207"/>
      <c r="V727" s="207"/>
      <c r="W727" s="207"/>
      <c r="X727" s="207"/>
      <c r="Y727" s="207"/>
      <c r="Z727" s="207"/>
      <c r="AA727" s="208"/>
      <c r="AB727" s="208"/>
      <c r="AC727" s="209"/>
      <c r="AD727" s="209"/>
      <c r="AE727" s="209"/>
      <c r="AF727" s="209"/>
      <c r="AG727" s="209"/>
      <c r="AH727" s="209"/>
      <c r="AI727" s="209"/>
      <c r="AJ727" s="209"/>
      <c r="AK727" s="207"/>
      <c r="AL727" s="207"/>
      <c r="AM727" s="207"/>
      <c r="AN727" s="207"/>
      <c r="AO727" s="207"/>
      <c r="AP727" s="207"/>
      <c r="AQ727" s="207"/>
      <c r="AR727" s="207"/>
      <c r="AS727" s="207"/>
      <c r="AT727" s="207"/>
      <c r="AU727" s="207"/>
      <c r="AV727" s="207"/>
      <c r="AW727" s="207"/>
      <c r="AX727" s="207"/>
      <c r="AY727" s="207"/>
      <c r="AZ727" s="207"/>
      <c r="BA727" s="207"/>
      <c r="BB727" s="207"/>
      <c r="BC727" s="207"/>
      <c r="BD727" s="207"/>
      <c r="BE727" s="207"/>
      <c r="BF727" s="207"/>
      <c r="BG727" s="207"/>
      <c r="BH727" s="207"/>
      <c r="BI727" s="207"/>
      <c r="BJ727" s="207"/>
      <c r="BK727" s="207"/>
      <c r="BL727" s="207"/>
      <c r="BM727" s="207"/>
      <c r="BN727" s="207"/>
      <c r="BO727" s="207"/>
      <c r="BP727" s="207"/>
      <c r="BQ727" s="207"/>
      <c r="BR727" s="207"/>
      <c r="BS727" s="207"/>
      <c r="BT727" s="207"/>
      <c r="BU727" s="211"/>
      <c r="BV727" s="207"/>
      <c r="BW727" s="207"/>
      <c r="BX727" s="207"/>
      <c r="BY727" s="207"/>
      <c r="BZ727" s="207"/>
      <c r="CA727" s="207"/>
      <c r="CB727" s="207"/>
      <c r="CC727" s="207"/>
      <c r="CD727" s="207"/>
      <c r="CE727" s="207"/>
      <c r="CF727" s="207"/>
      <c r="CG727" s="207"/>
      <c r="CH727" s="207"/>
      <c r="CI727" s="207"/>
      <c r="CJ727" s="207"/>
      <c r="CK727" s="207"/>
      <c r="CL727" s="207"/>
      <c r="CM727" s="207"/>
    </row>
    <row r="728" spans="1:91" ht="12" customHeight="1" x14ac:dyDescent="0.25">
      <c r="A728" s="206"/>
      <c r="B728" s="207"/>
      <c r="C728" s="207"/>
      <c r="D728" s="207"/>
      <c r="E728" s="207"/>
      <c r="F728" s="207"/>
      <c r="G728" s="207"/>
      <c r="H728" s="207"/>
      <c r="I728" s="207"/>
      <c r="J728" s="207"/>
      <c r="K728" s="207"/>
      <c r="L728" s="207"/>
      <c r="M728" s="207"/>
      <c r="N728" s="207"/>
      <c r="O728" s="207"/>
      <c r="P728" s="207"/>
      <c r="Q728" s="207"/>
      <c r="R728" s="207"/>
      <c r="S728" s="207"/>
      <c r="T728" s="207"/>
      <c r="U728" s="207"/>
      <c r="V728" s="207"/>
      <c r="W728" s="207"/>
      <c r="X728" s="207"/>
      <c r="Y728" s="207"/>
      <c r="Z728" s="207"/>
      <c r="AA728" s="208"/>
      <c r="AB728" s="208"/>
      <c r="AC728" s="209"/>
      <c r="AD728" s="209"/>
      <c r="AE728" s="209"/>
      <c r="AF728" s="209"/>
      <c r="AG728" s="209"/>
      <c r="AH728" s="209"/>
      <c r="AI728" s="209"/>
      <c r="AJ728" s="209"/>
      <c r="AK728" s="207"/>
      <c r="AL728" s="207"/>
      <c r="AM728" s="207"/>
      <c r="AN728" s="207"/>
      <c r="AO728" s="207"/>
      <c r="AP728" s="207"/>
      <c r="AQ728" s="207"/>
      <c r="AR728" s="207"/>
      <c r="AS728" s="207"/>
      <c r="AT728" s="207"/>
      <c r="AU728" s="207"/>
      <c r="AV728" s="207"/>
      <c r="AW728" s="207"/>
      <c r="AX728" s="207"/>
      <c r="AY728" s="207"/>
      <c r="AZ728" s="207"/>
      <c r="BA728" s="207"/>
      <c r="BB728" s="207"/>
      <c r="BC728" s="207"/>
      <c r="BD728" s="207"/>
      <c r="BE728" s="207"/>
      <c r="BF728" s="207"/>
      <c r="BG728" s="207"/>
      <c r="BH728" s="207"/>
      <c r="BI728" s="207"/>
      <c r="BJ728" s="207"/>
      <c r="BK728" s="207"/>
      <c r="BL728" s="207"/>
      <c r="BM728" s="207"/>
      <c r="BN728" s="207"/>
      <c r="BO728" s="207"/>
      <c r="BP728" s="207"/>
      <c r="BQ728" s="207"/>
      <c r="BR728" s="207"/>
      <c r="BS728" s="207"/>
      <c r="BT728" s="207"/>
      <c r="BU728" s="211"/>
      <c r="BV728" s="207"/>
      <c r="BW728" s="207"/>
      <c r="BX728" s="207"/>
      <c r="BY728" s="207"/>
      <c r="BZ728" s="207"/>
      <c r="CA728" s="207"/>
      <c r="CB728" s="207"/>
      <c r="CC728" s="207"/>
      <c r="CD728" s="207"/>
      <c r="CE728" s="207"/>
      <c r="CF728" s="207"/>
      <c r="CG728" s="207"/>
      <c r="CH728" s="207"/>
      <c r="CI728" s="207"/>
      <c r="CJ728" s="207"/>
      <c r="CK728" s="207"/>
      <c r="CL728" s="207"/>
      <c r="CM728" s="207"/>
    </row>
    <row r="729" spans="1:91" ht="12" customHeight="1" x14ac:dyDescent="0.25">
      <c r="A729" s="206"/>
      <c r="B729" s="207"/>
      <c r="C729" s="207"/>
      <c r="D729" s="207"/>
      <c r="E729" s="207"/>
      <c r="F729" s="207"/>
      <c r="G729" s="207"/>
      <c r="H729" s="207"/>
      <c r="I729" s="207"/>
      <c r="J729" s="207"/>
      <c r="K729" s="207"/>
      <c r="L729" s="207"/>
      <c r="M729" s="207"/>
      <c r="N729" s="207"/>
      <c r="O729" s="207"/>
      <c r="P729" s="207"/>
      <c r="Q729" s="207"/>
      <c r="R729" s="207"/>
      <c r="S729" s="207"/>
      <c r="T729" s="207"/>
      <c r="U729" s="207"/>
      <c r="V729" s="207"/>
      <c r="W729" s="207"/>
      <c r="X729" s="207"/>
      <c r="Y729" s="207"/>
      <c r="Z729" s="207"/>
      <c r="AA729" s="208"/>
      <c r="AB729" s="208"/>
      <c r="AC729" s="209"/>
      <c r="AD729" s="209"/>
      <c r="AE729" s="209"/>
      <c r="AF729" s="209"/>
      <c r="AG729" s="209"/>
      <c r="AH729" s="209"/>
      <c r="AI729" s="209"/>
      <c r="AJ729" s="209"/>
      <c r="AK729" s="207"/>
      <c r="AL729" s="207"/>
      <c r="AM729" s="207"/>
      <c r="AN729" s="207"/>
      <c r="AO729" s="207"/>
      <c r="AP729" s="207"/>
      <c r="AQ729" s="207"/>
      <c r="AR729" s="207"/>
      <c r="AS729" s="207"/>
      <c r="AT729" s="207"/>
      <c r="AU729" s="207"/>
      <c r="AV729" s="207"/>
      <c r="AW729" s="207"/>
      <c r="AX729" s="207"/>
      <c r="AY729" s="207"/>
      <c r="AZ729" s="207"/>
      <c r="BA729" s="207"/>
      <c r="BB729" s="207"/>
      <c r="BC729" s="207"/>
      <c r="BD729" s="207"/>
      <c r="BE729" s="207"/>
      <c r="BF729" s="207"/>
      <c r="BG729" s="207"/>
      <c r="BH729" s="207"/>
      <c r="BI729" s="207"/>
      <c r="BJ729" s="207"/>
      <c r="BK729" s="207"/>
      <c r="BL729" s="207"/>
      <c r="BM729" s="207"/>
      <c r="BN729" s="207"/>
      <c r="BO729" s="207"/>
      <c r="BP729" s="207"/>
      <c r="BQ729" s="207"/>
      <c r="BR729" s="207"/>
      <c r="BS729" s="207"/>
      <c r="BT729" s="207"/>
      <c r="BU729" s="211"/>
      <c r="BV729" s="207"/>
      <c r="BW729" s="207"/>
      <c r="BX729" s="207"/>
      <c r="BY729" s="207"/>
      <c r="BZ729" s="207"/>
      <c r="CA729" s="207"/>
      <c r="CB729" s="207"/>
      <c r="CC729" s="207"/>
      <c r="CD729" s="207"/>
      <c r="CE729" s="207"/>
      <c r="CF729" s="207"/>
      <c r="CG729" s="207"/>
      <c r="CH729" s="207"/>
      <c r="CI729" s="207"/>
      <c r="CJ729" s="207"/>
      <c r="CK729" s="207"/>
      <c r="CL729" s="207"/>
      <c r="CM729" s="207"/>
    </row>
    <row r="730" spans="1:91" ht="12" customHeight="1" x14ac:dyDescent="0.25">
      <c r="A730" s="206"/>
      <c r="B730" s="207"/>
      <c r="C730" s="207"/>
      <c r="D730" s="207"/>
      <c r="E730" s="207"/>
      <c r="F730" s="207"/>
      <c r="G730" s="207"/>
      <c r="H730" s="207"/>
      <c r="I730" s="207"/>
      <c r="J730" s="207"/>
      <c r="K730" s="207"/>
      <c r="L730" s="207"/>
      <c r="M730" s="207"/>
      <c r="N730" s="207"/>
      <c r="O730" s="207"/>
      <c r="P730" s="207"/>
      <c r="Q730" s="207"/>
      <c r="R730" s="207"/>
      <c r="S730" s="207"/>
      <c r="T730" s="207"/>
      <c r="U730" s="207"/>
      <c r="V730" s="207"/>
      <c r="W730" s="207"/>
      <c r="X730" s="207"/>
      <c r="Y730" s="207"/>
      <c r="Z730" s="207"/>
      <c r="AA730" s="208"/>
      <c r="AB730" s="208"/>
      <c r="AC730" s="209"/>
      <c r="AD730" s="209"/>
      <c r="AE730" s="209"/>
      <c r="AF730" s="209"/>
      <c r="AG730" s="209"/>
      <c r="AH730" s="209"/>
      <c r="AI730" s="209"/>
      <c r="AJ730" s="209"/>
      <c r="AK730" s="207"/>
      <c r="AL730" s="207"/>
      <c r="AM730" s="207"/>
      <c r="AN730" s="207"/>
      <c r="AO730" s="207"/>
      <c r="AP730" s="207"/>
      <c r="AQ730" s="207"/>
      <c r="AR730" s="207"/>
      <c r="AS730" s="207"/>
      <c r="AT730" s="207"/>
      <c r="AU730" s="207"/>
      <c r="AV730" s="207"/>
      <c r="AW730" s="207"/>
      <c r="AX730" s="207"/>
      <c r="AY730" s="207"/>
      <c r="AZ730" s="207"/>
      <c r="BA730" s="207"/>
      <c r="BB730" s="207"/>
      <c r="BC730" s="207"/>
      <c r="BD730" s="207"/>
      <c r="BE730" s="207"/>
      <c r="BF730" s="207"/>
      <c r="BG730" s="207"/>
      <c r="BH730" s="207"/>
      <c r="BI730" s="207"/>
      <c r="BJ730" s="207"/>
      <c r="BK730" s="207"/>
      <c r="BL730" s="207"/>
      <c r="BM730" s="207"/>
      <c r="BN730" s="207"/>
      <c r="BO730" s="207"/>
      <c r="BP730" s="207"/>
      <c r="BQ730" s="207"/>
      <c r="BR730" s="207"/>
      <c r="BS730" s="207"/>
      <c r="BT730" s="207"/>
      <c r="BU730" s="211"/>
      <c r="BV730" s="207"/>
      <c r="BW730" s="207"/>
      <c r="BX730" s="207"/>
      <c r="BY730" s="207"/>
      <c r="BZ730" s="207"/>
      <c r="CA730" s="207"/>
      <c r="CB730" s="207"/>
      <c r="CC730" s="207"/>
      <c r="CD730" s="207"/>
      <c r="CE730" s="207"/>
      <c r="CF730" s="207"/>
      <c r="CG730" s="207"/>
      <c r="CH730" s="207"/>
      <c r="CI730" s="207"/>
      <c r="CJ730" s="207"/>
      <c r="CK730" s="207"/>
      <c r="CL730" s="207"/>
      <c r="CM730" s="207"/>
    </row>
    <row r="731" spans="1:91" ht="12" customHeight="1" x14ac:dyDescent="0.25">
      <c r="A731" s="206"/>
      <c r="B731" s="207"/>
      <c r="C731" s="207"/>
      <c r="D731" s="207"/>
      <c r="E731" s="207"/>
      <c r="F731" s="207"/>
      <c r="G731" s="207"/>
      <c r="H731" s="207"/>
      <c r="I731" s="207"/>
      <c r="J731" s="207"/>
      <c r="K731" s="207"/>
      <c r="L731" s="207"/>
      <c r="M731" s="207"/>
      <c r="N731" s="207"/>
      <c r="O731" s="207"/>
      <c r="P731" s="207"/>
      <c r="Q731" s="207"/>
      <c r="R731" s="207"/>
      <c r="S731" s="207"/>
      <c r="T731" s="207"/>
      <c r="U731" s="207"/>
      <c r="V731" s="207"/>
      <c r="W731" s="207"/>
      <c r="X731" s="207"/>
      <c r="Y731" s="207"/>
      <c r="Z731" s="207"/>
      <c r="AA731" s="208"/>
      <c r="AB731" s="208"/>
      <c r="AC731" s="209"/>
      <c r="AD731" s="209"/>
      <c r="AE731" s="209"/>
      <c r="AF731" s="209"/>
      <c r="AG731" s="209"/>
      <c r="AH731" s="209"/>
      <c r="AI731" s="209"/>
      <c r="AJ731" s="209"/>
      <c r="AK731" s="207"/>
      <c r="AL731" s="207"/>
      <c r="AM731" s="207"/>
      <c r="AN731" s="207"/>
      <c r="AO731" s="207"/>
      <c r="AP731" s="207"/>
      <c r="AQ731" s="207"/>
      <c r="AR731" s="207"/>
      <c r="AS731" s="207"/>
      <c r="AT731" s="207"/>
      <c r="AU731" s="207"/>
      <c r="AV731" s="207"/>
      <c r="AW731" s="207"/>
      <c r="AX731" s="207"/>
      <c r="AY731" s="207"/>
      <c r="AZ731" s="207"/>
      <c r="BA731" s="207"/>
      <c r="BB731" s="207"/>
      <c r="BC731" s="207"/>
      <c r="BD731" s="207"/>
      <c r="BE731" s="207"/>
      <c r="BF731" s="207"/>
      <c r="BG731" s="207"/>
      <c r="BH731" s="207"/>
      <c r="BI731" s="207"/>
      <c r="BJ731" s="207"/>
      <c r="BK731" s="207"/>
      <c r="BL731" s="207"/>
      <c r="BM731" s="207"/>
      <c r="BN731" s="207"/>
      <c r="BO731" s="207"/>
      <c r="BP731" s="207"/>
      <c r="BQ731" s="207"/>
      <c r="BR731" s="207"/>
      <c r="BS731" s="207"/>
      <c r="BT731" s="207"/>
      <c r="BU731" s="211"/>
      <c r="BV731" s="207"/>
      <c r="BW731" s="207"/>
      <c r="BX731" s="207"/>
      <c r="BY731" s="207"/>
      <c r="BZ731" s="207"/>
      <c r="CA731" s="207"/>
      <c r="CB731" s="207"/>
      <c r="CC731" s="207"/>
      <c r="CD731" s="207"/>
      <c r="CE731" s="207"/>
      <c r="CF731" s="207"/>
      <c r="CG731" s="207"/>
      <c r="CH731" s="207"/>
      <c r="CI731" s="207"/>
      <c r="CJ731" s="207"/>
      <c r="CK731" s="207"/>
      <c r="CL731" s="207"/>
      <c r="CM731" s="207"/>
    </row>
    <row r="732" spans="1:91" ht="12" customHeight="1" x14ac:dyDescent="0.25">
      <c r="A732" s="206"/>
      <c r="B732" s="207"/>
      <c r="C732" s="207"/>
      <c r="D732" s="207"/>
      <c r="E732" s="207"/>
      <c r="F732" s="207"/>
      <c r="G732" s="207"/>
      <c r="H732" s="207"/>
      <c r="I732" s="207"/>
      <c r="J732" s="207"/>
      <c r="K732" s="207"/>
      <c r="L732" s="207"/>
      <c r="M732" s="207"/>
      <c r="N732" s="207"/>
      <c r="O732" s="207"/>
      <c r="P732" s="207"/>
      <c r="Q732" s="207"/>
      <c r="R732" s="207"/>
      <c r="S732" s="207"/>
      <c r="T732" s="207"/>
      <c r="U732" s="207"/>
      <c r="V732" s="207"/>
      <c r="W732" s="207"/>
      <c r="X732" s="207"/>
      <c r="Y732" s="207"/>
      <c r="Z732" s="207"/>
      <c r="AA732" s="208"/>
      <c r="AB732" s="208"/>
      <c r="AC732" s="209"/>
      <c r="AD732" s="209"/>
      <c r="AE732" s="209"/>
      <c r="AF732" s="209"/>
      <c r="AG732" s="209"/>
      <c r="AH732" s="209"/>
      <c r="AI732" s="209"/>
      <c r="AJ732" s="209"/>
      <c r="AK732" s="207"/>
      <c r="AL732" s="207"/>
      <c r="AM732" s="207"/>
      <c r="AN732" s="207"/>
      <c r="AO732" s="207"/>
      <c r="AP732" s="207"/>
      <c r="AQ732" s="207"/>
      <c r="AR732" s="207"/>
      <c r="AS732" s="207"/>
      <c r="AT732" s="207"/>
      <c r="AU732" s="207"/>
      <c r="AV732" s="207"/>
      <c r="AW732" s="207"/>
      <c r="AX732" s="207"/>
      <c r="AY732" s="207"/>
      <c r="AZ732" s="207"/>
      <c r="BA732" s="207"/>
      <c r="BB732" s="207"/>
      <c r="BC732" s="207"/>
      <c r="BD732" s="207"/>
      <c r="BE732" s="207"/>
      <c r="BF732" s="207"/>
      <c r="BG732" s="207"/>
      <c r="BH732" s="207"/>
      <c r="BI732" s="207"/>
      <c r="BJ732" s="207"/>
      <c r="BK732" s="207"/>
      <c r="BL732" s="207"/>
      <c r="BM732" s="207"/>
      <c r="BN732" s="207"/>
      <c r="BO732" s="207"/>
      <c r="BP732" s="207"/>
      <c r="BQ732" s="207"/>
      <c r="BR732" s="207"/>
      <c r="BS732" s="207"/>
      <c r="BT732" s="207"/>
      <c r="BU732" s="211"/>
      <c r="BV732" s="207"/>
      <c r="BW732" s="207"/>
      <c r="BX732" s="207"/>
      <c r="BY732" s="207"/>
      <c r="BZ732" s="207"/>
      <c r="CA732" s="207"/>
      <c r="CB732" s="207"/>
      <c r="CC732" s="207"/>
      <c r="CD732" s="207"/>
      <c r="CE732" s="207"/>
      <c r="CF732" s="207"/>
      <c r="CG732" s="207"/>
      <c r="CH732" s="207"/>
      <c r="CI732" s="207"/>
      <c r="CJ732" s="207"/>
      <c r="CK732" s="207"/>
      <c r="CL732" s="207"/>
      <c r="CM732" s="207"/>
    </row>
    <row r="733" spans="1:91" ht="12" customHeight="1" x14ac:dyDescent="0.25">
      <c r="A733" s="206"/>
      <c r="B733" s="207"/>
      <c r="C733" s="207"/>
      <c r="D733" s="207"/>
      <c r="E733" s="207"/>
      <c r="F733" s="207"/>
      <c r="G733" s="207"/>
      <c r="H733" s="207"/>
      <c r="I733" s="207"/>
      <c r="J733" s="207"/>
      <c r="K733" s="207"/>
      <c r="L733" s="207"/>
      <c r="M733" s="207"/>
      <c r="N733" s="207"/>
      <c r="O733" s="207"/>
      <c r="P733" s="207"/>
      <c r="Q733" s="207"/>
      <c r="R733" s="207"/>
      <c r="S733" s="207"/>
      <c r="T733" s="207"/>
      <c r="U733" s="207"/>
      <c r="V733" s="207"/>
      <c r="W733" s="207"/>
      <c r="X733" s="207"/>
      <c r="Y733" s="207"/>
      <c r="Z733" s="207"/>
      <c r="AA733" s="208"/>
      <c r="AB733" s="208"/>
      <c r="AC733" s="209"/>
      <c r="AD733" s="209"/>
      <c r="AE733" s="209"/>
      <c r="AF733" s="209"/>
      <c r="AG733" s="209"/>
      <c r="AH733" s="209"/>
      <c r="AI733" s="209"/>
      <c r="AJ733" s="209"/>
      <c r="AK733" s="207"/>
      <c r="AL733" s="207"/>
      <c r="AM733" s="207"/>
      <c r="AN733" s="207"/>
      <c r="AO733" s="207"/>
      <c r="AP733" s="207"/>
      <c r="AQ733" s="207"/>
      <c r="AR733" s="207"/>
      <c r="AS733" s="207"/>
      <c r="AT733" s="207"/>
      <c r="AU733" s="207"/>
      <c r="AV733" s="207"/>
      <c r="AW733" s="207"/>
      <c r="AX733" s="207"/>
      <c r="AY733" s="207"/>
      <c r="AZ733" s="207"/>
      <c r="BA733" s="207"/>
      <c r="BB733" s="207"/>
      <c r="BC733" s="207"/>
      <c r="BD733" s="207"/>
      <c r="BE733" s="207"/>
      <c r="BF733" s="207"/>
      <c r="BG733" s="207"/>
      <c r="BH733" s="207"/>
      <c r="BI733" s="207"/>
      <c r="BJ733" s="207"/>
      <c r="BK733" s="207"/>
      <c r="BL733" s="207"/>
      <c r="BM733" s="207"/>
      <c r="BN733" s="207"/>
      <c r="BO733" s="207"/>
      <c r="BP733" s="207"/>
      <c r="BQ733" s="207"/>
      <c r="BR733" s="207"/>
      <c r="BS733" s="207"/>
      <c r="BT733" s="207"/>
      <c r="BU733" s="211"/>
      <c r="BV733" s="207"/>
      <c r="BW733" s="207"/>
      <c r="BX733" s="207"/>
      <c r="BY733" s="207"/>
      <c r="BZ733" s="207"/>
      <c r="CA733" s="207"/>
      <c r="CB733" s="207"/>
      <c r="CC733" s="207"/>
      <c r="CD733" s="207"/>
      <c r="CE733" s="207"/>
      <c r="CF733" s="207"/>
      <c r="CG733" s="207"/>
      <c r="CH733" s="207"/>
      <c r="CI733" s="207"/>
      <c r="CJ733" s="207"/>
      <c r="CK733" s="207"/>
      <c r="CL733" s="207"/>
      <c r="CM733" s="207"/>
    </row>
    <row r="734" spans="1:91" ht="12" customHeight="1" x14ac:dyDescent="0.25">
      <c r="A734" s="206"/>
      <c r="B734" s="207"/>
      <c r="C734" s="207"/>
      <c r="D734" s="207"/>
      <c r="E734" s="207"/>
      <c r="F734" s="207"/>
      <c r="G734" s="207"/>
      <c r="H734" s="207"/>
      <c r="I734" s="207"/>
      <c r="J734" s="207"/>
      <c r="K734" s="207"/>
      <c r="L734" s="207"/>
      <c r="M734" s="207"/>
      <c r="N734" s="207"/>
      <c r="O734" s="207"/>
      <c r="P734" s="207"/>
      <c r="Q734" s="207"/>
      <c r="R734" s="207"/>
      <c r="S734" s="207"/>
      <c r="T734" s="207"/>
      <c r="U734" s="207"/>
      <c r="V734" s="207"/>
      <c r="W734" s="207"/>
      <c r="X734" s="207"/>
      <c r="Y734" s="207"/>
      <c r="Z734" s="207"/>
      <c r="AA734" s="208"/>
      <c r="AB734" s="208"/>
      <c r="AC734" s="209"/>
      <c r="AD734" s="209"/>
      <c r="AE734" s="209"/>
      <c r="AF734" s="209"/>
      <c r="AG734" s="209"/>
      <c r="AH734" s="209"/>
      <c r="AI734" s="209"/>
      <c r="AJ734" s="209"/>
      <c r="AK734" s="207"/>
      <c r="AL734" s="207"/>
      <c r="AM734" s="207"/>
      <c r="AN734" s="207"/>
      <c r="AO734" s="207"/>
      <c r="AP734" s="207"/>
      <c r="AQ734" s="207"/>
      <c r="AR734" s="207"/>
      <c r="AS734" s="207"/>
      <c r="AT734" s="207"/>
      <c r="AU734" s="207"/>
      <c r="AV734" s="207"/>
      <c r="AW734" s="207"/>
      <c r="AX734" s="207"/>
      <c r="AY734" s="207"/>
      <c r="AZ734" s="207"/>
      <c r="BA734" s="207"/>
      <c r="BB734" s="207"/>
      <c r="BC734" s="207"/>
      <c r="BD734" s="207"/>
      <c r="BE734" s="207"/>
      <c r="BF734" s="207"/>
      <c r="BG734" s="207"/>
      <c r="BH734" s="207"/>
      <c r="BI734" s="207"/>
      <c r="BJ734" s="207"/>
      <c r="BK734" s="207"/>
      <c r="BL734" s="207"/>
      <c r="BM734" s="207"/>
      <c r="BN734" s="207"/>
      <c r="BO734" s="207"/>
      <c r="BP734" s="207"/>
      <c r="BQ734" s="207"/>
      <c r="BR734" s="207"/>
      <c r="BS734" s="207"/>
      <c r="BT734" s="207"/>
      <c r="BU734" s="211"/>
      <c r="BV734" s="207"/>
      <c r="BW734" s="207"/>
      <c r="BX734" s="207"/>
      <c r="BY734" s="207"/>
      <c r="BZ734" s="207"/>
      <c r="CA734" s="207"/>
      <c r="CB734" s="207"/>
      <c r="CC734" s="207"/>
      <c r="CD734" s="207"/>
      <c r="CE734" s="207"/>
      <c r="CF734" s="207"/>
      <c r="CG734" s="207"/>
      <c r="CH734" s="207"/>
      <c r="CI734" s="207"/>
      <c r="CJ734" s="207"/>
      <c r="CK734" s="207"/>
      <c r="CL734" s="207"/>
      <c r="CM734" s="207"/>
    </row>
    <row r="735" spans="1:91" ht="12" customHeight="1" x14ac:dyDescent="0.25">
      <c r="A735" s="206"/>
      <c r="B735" s="207"/>
      <c r="C735" s="207"/>
      <c r="D735" s="207"/>
      <c r="E735" s="207"/>
      <c r="F735" s="207"/>
      <c r="G735" s="207"/>
      <c r="H735" s="207"/>
      <c r="I735" s="207"/>
      <c r="J735" s="207"/>
      <c r="K735" s="207"/>
      <c r="L735" s="207"/>
      <c r="M735" s="207"/>
      <c r="N735" s="207"/>
      <c r="O735" s="207"/>
      <c r="P735" s="207"/>
      <c r="Q735" s="207"/>
      <c r="R735" s="207"/>
      <c r="S735" s="207"/>
      <c r="T735" s="207"/>
      <c r="U735" s="207"/>
      <c r="V735" s="207"/>
      <c r="W735" s="207"/>
      <c r="X735" s="207"/>
      <c r="Y735" s="207"/>
      <c r="Z735" s="207"/>
      <c r="AA735" s="208"/>
      <c r="AB735" s="208"/>
      <c r="AC735" s="209"/>
      <c r="AD735" s="209"/>
      <c r="AE735" s="209"/>
      <c r="AF735" s="209"/>
      <c r="AG735" s="209"/>
      <c r="AH735" s="209"/>
      <c r="AI735" s="209"/>
      <c r="AJ735" s="209"/>
      <c r="AK735" s="207"/>
      <c r="AL735" s="207"/>
      <c r="AM735" s="207"/>
      <c r="AN735" s="207"/>
      <c r="AO735" s="207"/>
      <c r="AP735" s="207"/>
      <c r="AQ735" s="207"/>
      <c r="AR735" s="207"/>
      <c r="AS735" s="207"/>
      <c r="AT735" s="207"/>
      <c r="AU735" s="207"/>
      <c r="AV735" s="207"/>
      <c r="AW735" s="207"/>
      <c r="AX735" s="207"/>
      <c r="AY735" s="207"/>
      <c r="AZ735" s="207"/>
      <c r="BA735" s="207"/>
      <c r="BB735" s="207"/>
      <c r="BC735" s="207"/>
      <c r="BD735" s="207"/>
      <c r="BE735" s="207"/>
      <c r="BF735" s="207"/>
      <c r="BG735" s="207"/>
      <c r="BH735" s="207"/>
      <c r="BI735" s="207"/>
      <c r="BJ735" s="207"/>
      <c r="BK735" s="207"/>
      <c r="BL735" s="207"/>
      <c r="BM735" s="207"/>
      <c r="BN735" s="207"/>
      <c r="BO735" s="207"/>
      <c r="BP735" s="207"/>
      <c r="BQ735" s="207"/>
      <c r="BR735" s="207"/>
      <c r="BS735" s="207"/>
      <c r="BT735" s="207"/>
      <c r="BU735" s="211"/>
      <c r="BV735" s="207"/>
      <c r="BW735" s="207"/>
      <c r="BX735" s="207"/>
      <c r="BY735" s="207"/>
      <c r="BZ735" s="207"/>
      <c r="CA735" s="207"/>
      <c r="CB735" s="207"/>
      <c r="CC735" s="207"/>
      <c r="CD735" s="207"/>
      <c r="CE735" s="207"/>
      <c r="CF735" s="207"/>
      <c r="CG735" s="207"/>
      <c r="CH735" s="207"/>
      <c r="CI735" s="207"/>
      <c r="CJ735" s="207"/>
      <c r="CK735" s="207"/>
      <c r="CL735" s="207"/>
      <c r="CM735" s="207"/>
    </row>
    <row r="736" spans="1:91" ht="12" customHeight="1" x14ac:dyDescent="0.25">
      <c r="A736" s="206"/>
      <c r="B736" s="207"/>
      <c r="C736" s="207"/>
      <c r="D736" s="207"/>
      <c r="E736" s="207"/>
      <c r="F736" s="207"/>
      <c r="G736" s="207"/>
      <c r="H736" s="207"/>
      <c r="I736" s="207"/>
      <c r="J736" s="207"/>
      <c r="K736" s="207"/>
      <c r="L736" s="207"/>
      <c r="M736" s="207"/>
      <c r="N736" s="207"/>
      <c r="O736" s="207"/>
      <c r="P736" s="207"/>
      <c r="Q736" s="207"/>
      <c r="R736" s="207"/>
      <c r="S736" s="207"/>
      <c r="T736" s="207"/>
      <c r="U736" s="207"/>
      <c r="V736" s="207"/>
      <c r="W736" s="207"/>
      <c r="X736" s="207"/>
      <c r="Y736" s="207"/>
      <c r="Z736" s="207"/>
      <c r="AA736" s="208"/>
      <c r="AB736" s="208"/>
      <c r="AC736" s="209"/>
      <c r="AD736" s="209"/>
      <c r="AE736" s="209"/>
      <c r="AF736" s="209"/>
      <c r="AG736" s="209"/>
      <c r="AH736" s="209"/>
      <c r="AI736" s="209"/>
      <c r="AJ736" s="209"/>
      <c r="AK736" s="207"/>
      <c r="AL736" s="207"/>
      <c r="AM736" s="207"/>
      <c r="AN736" s="207"/>
      <c r="AO736" s="207"/>
      <c r="AP736" s="207"/>
      <c r="AQ736" s="207"/>
      <c r="AR736" s="207"/>
      <c r="AS736" s="207"/>
      <c r="AT736" s="207"/>
      <c r="AU736" s="207"/>
      <c r="AV736" s="207"/>
      <c r="AW736" s="207"/>
      <c r="AX736" s="207"/>
      <c r="AY736" s="207"/>
      <c r="AZ736" s="207"/>
      <c r="BA736" s="207"/>
      <c r="BB736" s="207"/>
      <c r="BC736" s="207"/>
      <c r="BD736" s="207"/>
      <c r="BE736" s="207"/>
      <c r="BF736" s="207"/>
      <c r="BG736" s="207"/>
      <c r="BH736" s="207"/>
      <c r="BI736" s="207"/>
      <c r="BJ736" s="207"/>
      <c r="BK736" s="207"/>
      <c r="BL736" s="207"/>
      <c r="BM736" s="207"/>
      <c r="BN736" s="207"/>
      <c r="BO736" s="207"/>
      <c r="BP736" s="207"/>
      <c r="BQ736" s="207"/>
      <c r="BR736" s="207"/>
      <c r="BS736" s="207"/>
      <c r="BT736" s="207"/>
      <c r="BU736" s="211"/>
      <c r="BV736" s="207"/>
      <c r="BW736" s="207"/>
      <c r="BX736" s="207"/>
      <c r="BY736" s="207"/>
      <c r="BZ736" s="207"/>
      <c r="CA736" s="207"/>
      <c r="CB736" s="207"/>
      <c r="CC736" s="207"/>
      <c r="CD736" s="207"/>
      <c r="CE736" s="207"/>
      <c r="CF736" s="207"/>
      <c r="CG736" s="207"/>
      <c r="CH736" s="207"/>
      <c r="CI736" s="207"/>
      <c r="CJ736" s="207"/>
      <c r="CK736" s="207"/>
      <c r="CL736" s="207"/>
      <c r="CM736" s="207"/>
    </row>
    <row r="737" spans="1:91" ht="12" customHeight="1" x14ac:dyDescent="0.25">
      <c r="A737" s="206"/>
      <c r="B737" s="207"/>
      <c r="C737" s="207"/>
      <c r="D737" s="207"/>
      <c r="E737" s="207"/>
      <c r="F737" s="207"/>
      <c r="G737" s="207"/>
      <c r="H737" s="207"/>
      <c r="I737" s="207"/>
      <c r="J737" s="207"/>
      <c r="K737" s="207"/>
      <c r="L737" s="207"/>
      <c r="M737" s="207"/>
      <c r="N737" s="207"/>
      <c r="O737" s="207"/>
      <c r="P737" s="207"/>
      <c r="Q737" s="207"/>
      <c r="R737" s="207"/>
      <c r="S737" s="207"/>
      <c r="T737" s="207"/>
      <c r="U737" s="207"/>
      <c r="V737" s="207"/>
      <c r="W737" s="207"/>
      <c r="X737" s="207"/>
      <c r="Y737" s="207"/>
      <c r="Z737" s="207"/>
      <c r="AA737" s="208"/>
      <c r="AB737" s="208"/>
      <c r="AC737" s="209"/>
      <c r="AD737" s="209"/>
      <c r="AE737" s="209"/>
      <c r="AF737" s="209"/>
      <c r="AG737" s="209"/>
      <c r="AH737" s="209"/>
      <c r="AI737" s="209"/>
      <c r="AJ737" s="209"/>
      <c r="AK737" s="207"/>
      <c r="AL737" s="207"/>
      <c r="AM737" s="207"/>
      <c r="AN737" s="207"/>
      <c r="AO737" s="207"/>
      <c r="AP737" s="207"/>
      <c r="AQ737" s="207"/>
      <c r="AR737" s="207"/>
      <c r="AS737" s="207"/>
      <c r="AT737" s="207"/>
      <c r="AU737" s="207"/>
      <c r="AV737" s="207"/>
      <c r="AW737" s="207"/>
      <c r="AX737" s="207"/>
      <c r="AY737" s="207"/>
      <c r="AZ737" s="207"/>
      <c r="BA737" s="207"/>
      <c r="BB737" s="207"/>
      <c r="BC737" s="207"/>
      <c r="BD737" s="207"/>
      <c r="BE737" s="207"/>
      <c r="BF737" s="207"/>
      <c r="BG737" s="207"/>
      <c r="BH737" s="207"/>
      <c r="BI737" s="207"/>
      <c r="BJ737" s="207"/>
      <c r="BK737" s="207"/>
      <c r="BL737" s="207"/>
      <c r="BM737" s="207"/>
      <c r="BN737" s="207"/>
      <c r="BO737" s="207"/>
      <c r="BP737" s="207"/>
      <c r="BQ737" s="207"/>
      <c r="BR737" s="207"/>
      <c r="BS737" s="207"/>
      <c r="BT737" s="207"/>
      <c r="BU737" s="211"/>
      <c r="BV737" s="207"/>
      <c r="BW737" s="207"/>
      <c r="BX737" s="207"/>
      <c r="BY737" s="207"/>
      <c r="BZ737" s="207"/>
      <c r="CA737" s="207"/>
      <c r="CB737" s="207"/>
      <c r="CC737" s="207"/>
      <c r="CD737" s="207"/>
      <c r="CE737" s="207"/>
      <c r="CF737" s="207"/>
      <c r="CG737" s="207"/>
      <c r="CH737" s="207"/>
      <c r="CI737" s="207"/>
      <c r="CJ737" s="207"/>
      <c r="CK737" s="207"/>
      <c r="CL737" s="207"/>
      <c r="CM737" s="207"/>
    </row>
    <row r="738" spans="1:91" ht="12" customHeight="1" x14ac:dyDescent="0.25">
      <c r="A738" s="206"/>
      <c r="B738" s="207"/>
      <c r="C738" s="207"/>
      <c r="D738" s="207"/>
      <c r="E738" s="207"/>
      <c r="F738" s="207"/>
      <c r="G738" s="207"/>
      <c r="H738" s="207"/>
      <c r="I738" s="207"/>
      <c r="J738" s="207"/>
      <c r="K738" s="207"/>
      <c r="L738" s="207"/>
      <c r="M738" s="207"/>
      <c r="N738" s="207"/>
      <c r="O738" s="207"/>
      <c r="P738" s="207"/>
      <c r="Q738" s="207"/>
      <c r="R738" s="207"/>
      <c r="S738" s="207"/>
      <c r="T738" s="207"/>
      <c r="U738" s="207"/>
      <c r="V738" s="207"/>
      <c r="W738" s="207"/>
      <c r="X738" s="207"/>
      <c r="Y738" s="207"/>
      <c r="Z738" s="207"/>
      <c r="AA738" s="208"/>
      <c r="AB738" s="208"/>
      <c r="AC738" s="209"/>
      <c r="AD738" s="209"/>
      <c r="AE738" s="209"/>
      <c r="AF738" s="209"/>
      <c r="AG738" s="209"/>
      <c r="AH738" s="209"/>
      <c r="AI738" s="209"/>
      <c r="AJ738" s="209"/>
      <c r="AK738" s="207"/>
      <c r="AL738" s="207"/>
      <c r="AM738" s="207"/>
      <c r="AN738" s="207"/>
      <c r="AO738" s="207"/>
      <c r="AP738" s="207"/>
      <c r="AQ738" s="207"/>
      <c r="AR738" s="207"/>
      <c r="AS738" s="207"/>
      <c r="AT738" s="207"/>
      <c r="AU738" s="207"/>
      <c r="AV738" s="207"/>
      <c r="AW738" s="207"/>
      <c r="AX738" s="207"/>
      <c r="AY738" s="207"/>
      <c r="AZ738" s="207"/>
      <c r="BA738" s="207"/>
      <c r="BB738" s="207"/>
      <c r="BC738" s="207"/>
      <c r="BD738" s="207"/>
      <c r="BE738" s="207"/>
      <c r="BF738" s="207"/>
      <c r="BG738" s="207"/>
      <c r="BH738" s="207"/>
      <c r="BI738" s="207"/>
      <c r="BJ738" s="207"/>
      <c r="BK738" s="207"/>
      <c r="BL738" s="207"/>
      <c r="BM738" s="207"/>
      <c r="BN738" s="207"/>
      <c r="BO738" s="207"/>
      <c r="BP738" s="207"/>
      <c r="BQ738" s="207"/>
      <c r="BR738" s="207"/>
      <c r="BS738" s="207"/>
      <c r="BT738" s="207"/>
      <c r="BU738" s="211"/>
      <c r="BV738" s="207"/>
      <c r="BW738" s="207"/>
      <c r="BX738" s="207"/>
      <c r="BY738" s="207"/>
      <c r="BZ738" s="207"/>
      <c r="CA738" s="207"/>
      <c r="CB738" s="207"/>
      <c r="CC738" s="207"/>
      <c r="CD738" s="207"/>
      <c r="CE738" s="207"/>
      <c r="CF738" s="207"/>
      <c r="CG738" s="207"/>
      <c r="CH738" s="207"/>
      <c r="CI738" s="207"/>
      <c r="CJ738" s="207"/>
      <c r="CK738" s="207"/>
      <c r="CL738" s="207"/>
      <c r="CM738" s="207"/>
    </row>
    <row r="739" spans="1:91" ht="12" customHeight="1" x14ac:dyDescent="0.25">
      <c r="A739" s="206"/>
      <c r="B739" s="207"/>
      <c r="C739" s="207"/>
      <c r="D739" s="207"/>
      <c r="E739" s="207"/>
      <c r="F739" s="207"/>
      <c r="G739" s="207"/>
      <c r="H739" s="207"/>
      <c r="I739" s="207"/>
      <c r="J739" s="207"/>
      <c r="K739" s="207"/>
      <c r="L739" s="207"/>
      <c r="M739" s="207"/>
      <c r="N739" s="207"/>
      <c r="O739" s="207"/>
      <c r="P739" s="207"/>
      <c r="Q739" s="207"/>
      <c r="R739" s="207"/>
      <c r="S739" s="207"/>
      <c r="T739" s="207"/>
      <c r="U739" s="207"/>
      <c r="V739" s="207"/>
      <c r="W739" s="207"/>
      <c r="X739" s="207"/>
      <c r="Y739" s="207"/>
      <c r="Z739" s="207"/>
      <c r="AA739" s="208"/>
      <c r="AB739" s="208"/>
      <c r="AC739" s="209"/>
      <c r="AD739" s="209"/>
      <c r="AE739" s="209"/>
      <c r="AF739" s="209"/>
      <c r="AG739" s="209"/>
      <c r="AH739" s="209"/>
      <c r="AI739" s="209"/>
      <c r="AJ739" s="209"/>
      <c r="AK739" s="207"/>
      <c r="AL739" s="207"/>
      <c r="AM739" s="207"/>
      <c r="AN739" s="207"/>
      <c r="AO739" s="207"/>
      <c r="AP739" s="207"/>
      <c r="AQ739" s="207"/>
      <c r="AR739" s="207"/>
      <c r="AS739" s="207"/>
      <c r="AT739" s="207"/>
      <c r="AU739" s="207"/>
      <c r="AV739" s="207"/>
      <c r="AW739" s="207"/>
      <c r="AX739" s="207"/>
      <c r="AY739" s="207"/>
      <c r="AZ739" s="207"/>
      <c r="BA739" s="207"/>
      <c r="BB739" s="207"/>
      <c r="BC739" s="207"/>
      <c r="BD739" s="207"/>
      <c r="BE739" s="207"/>
      <c r="BF739" s="207"/>
      <c r="BG739" s="207"/>
      <c r="BH739" s="207"/>
      <c r="BI739" s="207"/>
      <c r="BJ739" s="207"/>
      <c r="BK739" s="207"/>
      <c r="BL739" s="207"/>
      <c r="BM739" s="207"/>
      <c r="BN739" s="207"/>
      <c r="BO739" s="207"/>
      <c r="BP739" s="207"/>
      <c r="BQ739" s="207"/>
      <c r="BR739" s="207"/>
      <c r="BS739" s="207"/>
      <c r="BT739" s="207"/>
      <c r="BU739" s="211"/>
      <c r="BV739" s="207"/>
      <c r="BW739" s="207"/>
      <c r="BX739" s="207"/>
      <c r="BY739" s="207"/>
      <c r="BZ739" s="207"/>
      <c r="CA739" s="207"/>
      <c r="CB739" s="207"/>
      <c r="CC739" s="207"/>
      <c r="CD739" s="207"/>
      <c r="CE739" s="207"/>
      <c r="CF739" s="207"/>
      <c r="CG739" s="207"/>
      <c r="CH739" s="207"/>
      <c r="CI739" s="207"/>
      <c r="CJ739" s="207"/>
      <c r="CK739" s="207"/>
      <c r="CL739" s="207"/>
      <c r="CM739" s="207"/>
    </row>
    <row r="740" spans="1:91" ht="12" customHeight="1" x14ac:dyDescent="0.25">
      <c r="A740" s="206"/>
      <c r="B740" s="207"/>
      <c r="C740" s="207"/>
      <c r="D740" s="207"/>
      <c r="E740" s="207"/>
      <c r="F740" s="207"/>
      <c r="G740" s="207"/>
      <c r="H740" s="207"/>
      <c r="I740" s="207"/>
      <c r="J740" s="207"/>
      <c r="K740" s="207"/>
      <c r="L740" s="207"/>
      <c r="M740" s="207"/>
      <c r="N740" s="207"/>
      <c r="O740" s="207"/>
      <c r="P740" s="207"/>
      <c r="Q740" s="207"/>
      <c r="R740" s="207"/>
      <c r="S740" s="207"/>
      <c r="T740" s="207"/>
      <c r="U740" s="207"/>
      <c r="V740" s="207"/>
      <c r="W740" s="207"/>
      <c r="X740" s="207"/>
      <c r="Y740" s="207"/>
      <c r="Z740" s="207"/>
      <c r="AA740" s="208"/>
      <c r="AB740" s="208"/>
      <c r="AC740" s="209"/>
      <c r="AD740" s="209"/>
      <c r="AE740" s="209"/>
      <c r="AF740" s="209"/>
      <c r="AG740" s="209"/>
      <c r="AH740" s="209"/>
      <c r="AI740" s="209"/>
      <c r="AJ740" s="209"/>
      <c r="AK740" s="207"/>
      <c r="AL740" s="207"/>
      <c r="AM740" s="207"/>
      <c r="AN740" s="207"/>
      <c r="AO740" s="207"/>
      <c r="AP740" s="207"/>
      <c r="AQ740" s="207"/>
      <c r="AR740" s="207"/>
      <c r="AS740" s="207"/>
      <c r="AT740" s="207"/>
      <c r="AU740" s="207"/>
      <c r="AV740" s="207"/>
      <c r="AW740" s="207"/>
      <c r="AX740" s="207"/>
      <c r="AY740" s="207"/>
      <c r="AZ740" s="207"/>
      <c r="BA740" s="207"/>
      <c r="BB740" s="207"/>
      <c r="BC740" s="207"/>
      <c r="BD740" s="207"/>
      <c r="BE740" s="207"/>
      <c r="BF740" s="207"/>
      <c r="BG740" s="207"/>
      <c r="BH740" s="207"/>
      <c r="BI740" s="207"/>
      <c r="BJ740" s="207"/>
      <c r="BK740" s="207"/>
      <c r="BL740" s="207"/>
      <c r="BM740" s="207"/>
      <c r="BN740" s="207"/>
      <c r="BO740" s="207"/>
      <c r="BP740" s="207"/>
      <c r="BQ740" s="207"/>
      <c r="BR740" s="207"/>
      <c r="BS740" s="207"/>
      <c r="BT740" s="207"/>
      <c r="BU740" s="211"/>
      <c r="BV740" s="207"/>
      <c r="BW740" s="207"/>
      <c r="BX740" s="207"/>
      <c r="BY740" s="207"/>
      <c r="BZ740" s="207"/>
      <c r="CA740" s="207"/>
      <c r="CB740" s="207"/>
      <c r="CC740" s="207"/>
      <c r="CD740" s="207"/>
      <c r="CE740" s="207"/>
      <c r="CF740" s="207"/>
      <c r="CG740" s="207"/>
      <c r="CH740" s="207"/>
      <c r="CI740" s="207"/>
      <c r="CJ740" s="207"/>
      <c r="CK740" s="207"/>
      <c r="CL740" s="207"/>
      <c r="CM740" s="207"/>
    </row>
    <row r="741" spans="1:91" ht="12" customHeight="1" x14ac:dyDescent="0.25">
      <c r="A741" s="206"/>
      <c r="B741" s="207"/>
      <c r="C741" s="207"/>
      <c r="D741" s="207"/>
      <c r="E741" s="207"/>
      <c r="F741" s="207"/>
      <c r="G741" s="207"/>
      <c r="H741" s="207"/>
      <c r="I741" s="207"/>
      <c r="J741" s="207"/>
      <c r="K741" s="207"/>
      <c r="L741" s="207"/>
      <c r="M741" s="207"/>
      <c r="N741" s="207"/>
      <c r="O741" s="207"/>
      <c r="P741" s="207"/>
      <c r="Q741" s="207"/>
      <c r="R741" s="207"/>
      <c r="S741" s="207"/>
      <c r="T741" s="207"/>
      <c r="U741" s="207"/>
      <c r="V741" s="207"/>
      <c r="W741" s="207"/>
      <c r="X741" s="207"/>
      <c r="Y741" s="207"/>
      <c r="Z741" s="207"/>
      <c r="AA741" s="208"/>
      <c r="AB741" s="208"/>
      <c r="AC741" s="209"/>
      <c r="AD741" s="209"/>
      <c r="AE741" s="209"/>
      <c r="AF741" s="209"/>
      <c r="AG741" s="209"/>
      <c r="AH741" s="209"/>
      <c r="AI741" s="209"/>
      <c r="AJ741" s="209"/>
      <c r="AK741" s="207"/>
      <c r="AL741" s="207"/>
      <c r="AM741" s="207"/>
      <c r="AN741" s="207"/>
      <c r="AO741" s="207"/>
      <c r="AP741" s="207"/>
      <c r="AQ741" s="207"/>
      <c r="AR741" s="207"/>
      <c r="AS741" s="207"/>
      <c r="AT741" s="207"/>
      <c r="AU741" s="207"/>
      <c r="AV741" s="207"/>
      <c r="AW741" s="207"/>
      <c r="AX741" s="207"/>
      <c r="AY741" s="207"/>
      <c r="AZ741" s="207"/>
      <c r="BA741" s="207"/>
      <c r="BB741" s="207"/>
      <c r="BC741" s="207"/>
      <c r="BD741" s="207"/>
      <c r="BE741" s="207"/>
      <c r="BF741" s="207"/>
      <c r="BG741" s="207"/>
      <c r="BH741" s="207"/>
      <c r="BI741" s="207"/>
      <c r="BJ741" s="207"/>
      <c r="BK741" s="207"/>
      <c r="BL741" s="207"/>
      <c r="BM741" s="207"/>
      <c r="BN741" s="207"/>
      <c r="BO741" s="207"/>
      <c r="BP741" s="207"/>
      <c r="BQ741" s="207"/>
      <c r="BR741" s="207"/>
      <c r="BS741" s="207"/>
      <c r="BT741" s="207"/>
      <c r="BU741" s="211"/>
      <c r="BV741" s="207"/>
      <c r="BW741" s="207"/>
      <c r="BX741" s="207"/>
      <c r="BY741" s="207"/>
      <c r="BZ741" s="207"/>
      <c r="CA741" s="207"/>
      <c r="CB741" s="207"/>
      <c r="CC741" s="207"/>
      <c r="CD741" s="207"/>
      <c r="CE741" s="207"/>
      <c r="CF741" s="207"/>
      <c r="CG741" s="207"/>
      <c r="CH741" s="207"/>
      <c r="CI741" s="207"/>
      <c r="CJ741" s="207"/>
      <c r="CK741" s="207"/>
      <c r="CL741" s="207"/>
      <c r="CM741" s="207"/>
    </row>
    <row r="742" spans="1:91" ht="12" customHeight="1" x14ac:dyDescent="0.25">
      <c r="A742" s="206"/>
      <c r="B742" s="207"/>
      <c r="C742" s="207"/>
      <c r="D742" s="207"/>
      <c r="E742" s="207"/>
      <c r="F742" s="207"/>
      <c r="G742" s="207"/>
      <c r="H742" s="207"/>
      <c r="I742" s="207"/>
      <c r="J742" s="207"/>
      <c r="K742" s="207"/>
      <c r="L742" s="207"/>
      <c r="M742" s="207"/>
      <c r="N742" s="207"/>
      <c r="O742" s="207"/>
      <c r="P742" s="207"/>
      <c r="Q742" s="207"/>
      <c r="R742" s="207"/>
      <c r="S742" s="207"/>
      <c r="T742" s="207"/>
      <c r="U742" s="207"/>
      <c r="V742" s="207"/>
      <c r="W742" s="207"/>
      <c r="X742" s="207"/>
      <c r="Y742" s="207"/>
      <c r="Z742" s="207"/>
      <c r="AA742" s="208"/>
      <c r="AB742" s="208"/>
      <c r="AC742" s="209"/>
      <c r="AD742" s="209"/>
      <c r="AE742" s="209"/>
      <c r="AF742" s="209"/>
      <c r="AG742" s="209"/>
      <c r="AH742" s="209"/>
      <c r="AI742" s="209"/>
      <c r="AJ742" s="209"/>
      <c r="AK742" s="207"/>
      <c r="AL742" s="207"/>
      <c r="AM742" s="207"/>
      <c r="AN742" s="207"/>
      <c r="AO742" s="207"/>
      <c r="AP742" s="207"/>
      <c r="AQ742" s="207"/>
      <c r="AR742" s="207"/>
      <c r="AS742" s="207"/>
      <c r="AT742" s="207"/>
      <c r="AU742" s="207"/>
      <c r="AV742" s="207"/>
      <c r="AW742" s="207"/>
      <c r="AX742" s="207"/>
      <c r="AY742" s="207"/>
      <c r="AZ742" s="207"/>
      <c r="BA742" s="207"/>
      <c r="BB742" s="207"/>
      <c r="BC742" s="207"/>
      <c r="BD742" s="207"/>
      <c r="BE742" s="207"/>
      <c r="BF742" s="207"/>
      <c r="BG742" s="207"/>
      <c r="BH742" s="207"/>
      <c r="BI742" s="207"/>
      <c r="BJ742" s="207"/>
      <c r="BK742" s="207"/>
      <c r="BL742" s="207"/>
      <c r="BM742" s="207"/>
      <c r="BN742" s="207"/>
      <c r="BO742" s="207"/>
      <c r="BP742" s="207"/>
      <c r="BQ742" s="207"/>
      <c r="BR742" s="207"/>
      <c r="BS742" s="207"/>
      <c r="BT742" s="207"/>
      <c r="BU742" s="211"/>
      <c r="BV742" s="207"/>
      <c r="BW742" s="207"/>
      <c r="BX742" s="207"/>
      <c r="BY742" s="207"/>
      <c r="BZ742" s="207"/>
      <c r="CA742" s="207"/>
      <c r="CB742" s="207"/>
      <c r="CC742" s="207"/>
      <c r="CD742" s="207"/>
      <c r="CE742" s="207"/>
      <c r="CF742" s="207"/>
      <c r="CG742" s="207"/>
      <c r="CH742" s="207"/>
      <c r="CI742" s="207"/>
      <c r="CJ742" s="207"/>
      <c r="CK742" s="207"/>
      <c r="CL742" s="207"/>
      <c r="CM742" s="207"/>
    </row>
    <row r="743" spans="1:91" ht="12" customHeight="1" x14ac:dyDescent="0.25">
      <c r="A743" s="206"/>
      <c r="B743" s="207"/>
      <c r="C743" s="207"/>
      <c r="D743" s="207"/>
      <c r="E743" s="207"/>
      <c r="F743" s="207"/>
      <c r="G743" s="207"/>
      <c r="H743" s="207"/>
      <c r="I743" s="207"/>
      <c r="J743" s="207"/>
      <c r="K743" s="207"/>
      <c r="L743" s="207"/>
      <c r="M743" s="207"/>
      <c r="N743" s="207"/>
      <c r="O743" s="207"/>
      <c r="P743" s="207"/>
      <c r="Q743" s="207"/>
      <c r="R743" s="207"/>
      <c r="S743" s="207"/>
      <c r="T743" s="207"/>
      <c r="U743" s="207"/>
      <c r="V743" s="207"/>
      <c r="W743" s="207"/>
      <c r="X743" s="207"/>
      <c r="Y743" s="207"/>
      <c r="Z743" s="207"/>
      <c r="AA743" s="208"/>
      <c r="AB743" s="208"/>
      <c r="AC743" s="209"/>
      <c r="AD743" s="209"/>
      <c r="AE743" s="209"/>
      <c r="AF743" s="209"/>
      <c r="AG743" s="209"/>
      <c r="AH743" s="209"/>
      <c r="AI743" s="209"/>
      <c r="AJ743" s="209"/>
      <c r="AK743" s="207"/>
      <c r="AL743" s="207"/>
      <c r="AM743" s="207"/>
      <c r="AN743" s="207"/>
      <c r="AO743" s="207"/>
      <c r="AP743" s="207"/>
      <c r="AQ743" s="207"/>
      <c r="AR743" s="207"/>
      <c r="AS743" s="207"/>
      <c r="AT743" s="207"/>
      <c r="AU743" s="207"/>
      <c r="AV743" s="207"/>
      <c r="AW743" s="207"/>
      <c r="AX743" s="207"/>
      <c r="AY743" s="207"/>
      <c r="AZ743" s="207"/>
      <c r="BA743" s="207"/>
      <c r="BB743" s="207"/>
      <c r="BC743" s="207"/>
      <c r="BD743" s="207"/>
      <c r="BE743" s="207"/>
      <c r="BF743" s="207"/>
      <c r="BG743" s="207"/>
      <c r="BH743" s="207"/>
      <c r="BI743" s="207"/>
      <c r="BJ743" s="207"/>
      <c r="BK743" s="207"/>
      <c r="BL743" s="207"/>
      <c r="BM743" s="207"/>
      <c r="BN743" s="207"/>
      <c r="BO743" s="207"/>
      <c r="BP743" s="207"/>
      <c r="BQ743" s="207"/>
      <c r="BR743" s="207"/>
      <c r="BS743" s="207"/>
      <c r="BT743" s="207"/>
      <c r="BU743" s="211"/>
      <c r="BV743" s="207"/>
      <c r="BW743" s="207"/>
      <c r="BX743" s="207"/>
      <c r="BY743" s="207"/>
      <c r="BZ743" s="207"/>
      <c r="CA743" s="207"/>
      <c r="CB743" s="207"/>
      <c r="CC743" s="207"/>
      <c r="CD743" s="207"/>
      <c r="CE743" s="207"/>
      <c r="CF743" s="207"/>
      <c r="CG743" s="207"/>
      <c r="CH743" s="207"/>
      <c r="CI743" s="207"/>
      <c r="CJ743" s="207"/>
      <c r="CK743" s="207"/>
      <c r="CL743" s="207"/>
      <c r="CM743" s="207"/>
    </row>
    <row r="744" spans="1:91" ht="12" customHeight="1" x14ac:dyDescent="0.25">
      <c r="A744" s="206"/>
      <c r="B744" s="207"/>
      <c r="C744" s="207"/>
      <c r="D744" s="207"/>
      <c r="E744" s="207"/>
      <c r="F744" s="207"/>
      <c r="G744" s="207"/>
      <c r="H744" s="207"/>
      <c r="I744" s="207"/>
      <c r="J744" s="207"/>
      <c r="K744" s="207"/>
      <c r="L744" s="207"/>
      <c r="M744" s="207"/>
      <c r="N744" s="207"/>
      <c r="O744" s="207"/>
      <c r="P744" s="207"/>
      <c r="Q744" s="207"/>
      <c r="R744" s="207"/>
      <c r="S744" s="207"/>
      <c r="T744" s="207"/>
      <c r="U744" s="207"/>
      <c r="V744" s="207"/>
      <c r="W744" s="207"/>
      <c r="X744" s="207"/>
      <c r="Y744" s="207"/>
      <c r="Z744" s="207"/>
      <c r="AA744" s="208"/>
      <c r="AB744" s="208"/>
      <c r="AC744" s="209"/>
      <c r="AD744" s="209"/>
      <c r="AE744" s="209"/>
      <c r="AF744" s="209"/>
      <c r="AG744" s="209"/>
      <c r="AH744" s="209"/>
      <c r="AI744" s="209"/>
      <c r="AJ744" s="209"/>
      <c r="AK744" s="207"/>
      <c r="AL744" s="207"/>
      <c r="AM744" s="207"/>
      <c r="AN744" s="207"/>
      <c r="AO744" s="207"/>
      <c r="AP744" s="207"/>
      <c r="AQ744" s="207"/>
      <c r="AR744" s="207"/>
      <c r="AS744" s="207"/>
      <c r="AT744" s="207"/>
      <c r="AU744" s="207"/>
      <c r="AV744" s="207"/>
      <c r="AW744" s="207"/>
      <c r="AX744" s="207"/>
      <c r="AY744" s="207"/>
      <c r="AZ744" s="207"/>
      <c r="BA744" s="207"/>
      <c r="BB744" s="207"/>
      <c r="BC744" s="207"/>
      <c r="BD744" s="207"/>
      <c r="BE744" s="207"/>
      <c r="BF744" s="207"/>
      <c r="BG744" s="207"/>
      <c r="BH744" s="207"/>
      <c r="BI744" s="207"/>
      <c r="BJ744" s="207"/>
      <c r="BK744" s="207"/>
      <c r="BL744" s="207"/>
      <c r="BM744" s="207"/>
      <c r="BN744" s="207"/>
      <c r="BO744" s="207"/>
      <c r="BP744" s="207"/>
      <c r="BQ744" s="207"/>
      <c r="BR744" s="207"/>
      <c r="BS744" s="207"/>
      <c r="BT744" s="207"/>
      <c r="BU744" s="211"/>
      <c r="BV744" s="207"/>
      <c r="BW744" s="207"/>
      <c r="BX744" s="207"/>
      <c r="BY744" s="207"/>
      <c r="BZ744" s="207"/>
      <c r="CA744" s="207"/>
      <c r="CB744" s="207"/>
      <c r="CC744" s="207"/>
      <c r="CD744" s="207"/>
      <c r="CE744" s="207"/>
      <c r="CF744" s="207"/>
      <c r="CG744" s="207"/>
      <c r="CH744" s="207"/>
      <c r="CI744" s="207"/>
      <c r="CJ744" s="207"/>
      <c r="CK744" s="207"/>
      <c r="CL744" s="207"/>
      <c r="CM744" s="207"/>
    </row>
    <row r="745" spans="1:91" ht="12" customHeight="1" x14ac:dyDescent="0.25">
      <c r="A745" s="206"/>
      <c r="B745" s="207"/>
      <c r="C745" s="207"/>
      <c r="D745" s="207"/>
      <c r="E745" s="207"/>
      <c r="F745" s="207"/>
      <c r="G745" s="207"/>
      <c r="H745" s="207"/>
      <c r="I745" s="207"/>
      <c r="J745" s="207"/>
      <c r="K745" s="207"/>
      <c r="L745" s="207"/>
      <c r="M745" s="207"/>
      <c r="N745" s="207"/>
      <c r="O745" s="207"/>
      <c r="P745" s="207"/>
      <c r="Q745" s="207"/>
      <c r="R745" s="207"/>
      <c r="S745" s="207"/>
      <c r="T745" s="207"/>
      <c r="U745" s="207"/>
      <c r="V745" s="207"/>
      <c r="W745" s="207"/>
      <c r="X745" s="207"/>
      <c r="Y745" s="207"/>
      <c r="Z745" s="207"/>
      <c r="AA745" s="208"/>
      <c r="AB745" s="208"/>
      <c r="AC745" s="209"/>
      <c r="AD745" s="209"/>
      <c r="AE745" s="209"/>
      <c r="AF745" s="209"/>
      <c r="AG745" s="209"/>
      <c r="AH745" s="209"/>
      <c r="AI745" s="209"/>
      <c r="AJ745" s="209"/>
      <c r="AK745" s="207"/>
      <c r="AL745" s="207"/>
      <c r="AM745" s="207"/>
      <c r="AN745" s="207"/>
      <c r="AO745" s="207"/>
      <c r="AP745" s="207"/>
      <c r="AQ745" s="207"/>
      <c r="AR745" s="207"/>
      <c r="AS745" s="207"/>
      <c r="AT745" s="207"/>
      <c r="AU745" s="207"/>
      <c r="AV745" s="207"/>
      <c r="AW745" s="207"/>
      <c r="AX745" s="207"/>
      <c r="AY745" s="207"/>
      <c r="AZ745" s="207"/>
      <c r="BA745" s="207"/>
      <c r="BB745" s="207"/>
      <c r="BC745" s="207"/>
      <c r="BD745" s="207"/>
      <c r="BE745" s="207"/>
      <c r="BF745" s="207"/>
      <c r="BG745" s="207"/>
      <c r="BH745" s="207"/>
      <c r="BI745" s="207"/>
      <c r="BJ745" s="207"/>
      <c r="BK745" s="207"/>
      <c r="BL745" s="207"/>
      <c r="BM745" s="207"/>
      <c r="BN745" s="207"/>
      <c r="BO745" s="207"/>
      <c r="BP745" s="207"/>
      <c r="BQ745" s="207"/>
      <c r="BR745" s="207"/>
      <c r="BS745" s="207"/>
      <c r="BT745" s="207"/>
      <c r="BU745" s="211"/>
      <c r="BV745" s="207"/>
      <c r="BW745" s="207"/>
      <c r="BX745" s="207"/>
      <c r="BY745" s="207"/>
      <c r="BZ745" s="207"/>
      <c r="CA745" s="207"/>
      <c r="CB745" s="207"/>
      <c r="CC745" s="207"/>
      <c r="CD745" s="207"/>
      <c r="CE745" s="207"/>
      <c r="CF745" s="207"/>
      <c r="CG745" s="207"/>
      <c r="CH745" s="207"/>
      <c r="CI745" s="207"/>
      <c r="CJ745" s="207"/>
      <c r="CK745" s="207"/>
      <c r="CL745" s="207"/>
      <c r="CM745" s="207"/>
    </row>
    <row r="746" spans="1:91" ht="12" customHeight="1" x14ac:dyDescent="0.25">
      <c r="A746" s="206"/>
      <c r="B746" s="207"/>
      <c r="C746" s="207"/>
      <c r="D746" s="207"/>
      <c r="E746" s="207"/>
      <c r="F746" s="207"/>
      <c r="G746" s="207"/>
      <c r="H746" s="207"/>
      <c r="I746" s="207"/>
      <c r="J746" s="207"/>
      <c r="K746" s="207"/>
      <c r="L746" s="207"/>
      <c r="M746" s="207"/>
      <c r="N746" s="207"/>
      <c r="O746" s="207"/>
      <c r="P746" s="207"/>
      <c r="Q746" s="207"/>
      <c r="R746" s="207"/>
      <c r="S746" s="207"/>
      <c r="T746" s="207"/>
      <c r="U746" s="207"/>
      <c r="V746" s="207"/>
      <c r="W746" s="207"/>
      <c r="X746" s="207"/>
      <c r="Y746" s="207"/>
      <c r="Z746" s="207"/>
      <c r="AA746" s="208"/>
      <c r="AB746" s="208"/>
      <c r="AC746" s="209"/>
      <c r="AD746" s="209"/>
      <c r="AE746" s="209"/>
      <c r="AF746" s="209"/>
      <c r="AG746" s="209"/>
      <c r="AH746" s="209"/>
      <c r="AI746" s="209"/>
      <c r="AJ746" s="209"/>
      <c r="AK746" s="207"/>
      <c r="AL746" s="207"/>
      <c r="AM746" s="207"/>
      <c r="AN746" s="207"/>
      <c r="AO746" s="207"/>
      <c r="AP746" s="207"/>
      <c r="AQ746" s="207"/>
      <c r="AR746" s="207"/>
      <c r="AS746" s="207"/>
      <c r="AT746" s="207"/>
      <c r="AU746" s="207"/>
      <c r="AV746" s="207"/>
      <c r="AW746" s="207"/>
      <c r="AX746" s="207"/>
      <c r="AY746" s="207"/>
      <c r="AZ746" s="207"/>
      <c r="BA746" s="207"/>
      <c r="BB746" s="207"/>
      <c r="BC746" s="207"/>
      <c r="BD746" s="207"/>
      <c r="BE746" s="207"/>
      <c r="BF746" s="207"/>
      <c r="BG746" s="207"/>
      <c r="BH746" s="207"/>
      <c r="BI746" s="207"/>
      <c r="BJ746" s="207"/>
      <c r="BK746" s="207"/>
      <c r="BL746" s="207"/>
      <c r="BM746" s="207"/>
      <c r="BN746" s="207"/>
      <c r="BO746" s="207"/>
      <c r="BP746" s="207"/>
      <c r="BQ746" s="207"/>
      <c r="BR746" s="207"/>
      <c r="BS746" s="207"/>
      <c r="BT746" s="207"/>
      <c r="BU746" s="211"/>
      <c r="BV746" s="207"/>
      <c r="BW746" s="207"/>
      <c r="BX746" s="207"/>
      <c r="BY746" s="207"/>
      <c r="BZ746" s="207"/>
      <c r="CA746" s="207"/>
      <c r="CB746" s="207"/>
      <c r="CC746" s="207"/>
      <c r="CD746" s="207"/>
      <c r="CE746" s="207"/>
      <c r="CF746" s="207"/>
      <c r="CG746" s="207"/>
      <c r="CH746" s="207"/>
      <c r="CI746" s="207"/>
      <c r="CJ746" s="207"/>
      <c r="CK746" s="207"/>
      <c r="CL746" s="207"/>
      <c r="CM746" s="207"/>
    </row>
    <row r="747" spans="1:91" ht="12" customHeight="1" x14ac:dyDescent="0.25">
      <c r="A747" s="206"/>
      <c r="B747" s="207"/>
      <c r="C747" s="207"/>
      <c r="D747" s="207"/>
      <c r="E747" s="207"/>
      <c r="F747" s="207"/>
      <c r="G747" s="207"/>
      <c r="H747" s="207"/>
      <c r="I747" s="207"/>
      <c r="J747" s="207"/>
      <c r="K747" s="207"/>
      <c r="L747" s="207"/>
      <c r="M747" s="207"/>
      <c r="N747" s="207"/>
      <c r="O747" s="207"/>
      <c r="P747" s="207"/>
      <c r="Q747" s="207"/>
      <c r="R747" s="207"/>
      <c r="S747" s="207"/>
      <c r="T747" s="207"/>
      <c r="U747" s="207"/>
      <c r="V747" s="207"/>
      <c r="W747" s="207"/>
      <c r="X747" s="207"/>
      <c r="Y747" s="207"/>
      <c r="Z747" s="207"/>
      <c r="AA747" s="208"/>
      <c r="AB747" s="208"/>
      <c r="AC747" s="209"/>
      <c r="AD747" s="209"/>
      <c r="AE747" s="209"/>
      <c r="AF747" s="209"/>
      <c r="AG747" s="209"/>
      <c r="AH747" s="209"/>
      <c r="AI747" s="209"/>
      <c r="AJ747" s="209"/>
      <c r="AK747" s="207"/>
      <c r="AL747" s="207"/>
      <c r="AM747" s="207"/>
      <c r="AN747" s="207"/>
      <c r="AO747" s="207"/>
      <c r="AP747" s="207"/>
      <c r="AQ747" s="207"/>
      <c r="AR747" s="207"/>
      <c r="AS747" s="207"/>
      <c r="AT747" s="207"/>
      <c r="AU747" s="207"/>
      <c r="AV747" s="207"/>
      <c r="AW747" s="207"/>
      <c r="AX747" s="207"/>
      <c r="AY747" s="207"/>
      <c r="AZ747" s="207"/>
      <c r="BA747" s="207"/>
      <c r="BB747" s="207"/>
      <c r="BC747" s="207"/>
      <c r="BD747" s="207"/>
      <c r="BE747" s="207"/>
      <c r="BF747" s="207"/>
      <c r="BG747" s="207"/>
      <c r="BH747" s="207"/>
      <c r="BI747" s="207"/>
      <c r="BJ747" s="207"/>
      <c r="BK747" s="207"/>
      <c r="BL747" s="207"/>
      <c r="BM747" s="207"/>
      <c r="BN747" s="207"/>
      <c r="BO747" s="207"/>
      <c r="BP747" s="207"/>
      <c r="BQ747" s="207"/>
      <c r="BR747" s="207"/>
      <c r="BS747" s="207"/>
      <c r="BT747" s="207"/>
      <c r="BU747" s="211"/>
      <c r="BV747" s="207"/>
      <c r="BW747" s="207"/>
      <c r="BX747" s="207"/>
      <c r="BY747" s="207"/>
      <c r="BZ747" s="207"/>
      <c r="CA747" s="207"/>
      <c r="CB747" s="207"/>
      <c r="CC747" s="207"/>
      <c r="CD747" s="207"/>
      <c r="CE747" s="207"/>
      <c r="CF747" s="207"/>
      <c r="CG747" s="207"/>
      <c r="CH747" s="207"/>
      <c r="CI747" s="207"/>
      <c r="CJ747" s="207"/>
      <c r="CK747" s="207"/>
      <c r="CL747" s="207"/>
      <c r="CM747" s="207"/>
    </row>
    <row r="748" spans="1:91" ht="12" customHeight="1" x14ac:dyDescent="0.25">
      <c r="A748" s="206"/>
      <c r="B748" s="207"/>
      <c r="C748" s="207"/>
      <c r="D748" s="207"/>
      <c r="E748" s="207"/>
      <c r="F748" s="207"/>
      <c r="G748" s="207"/>
      <c r="H748" s="207"/>
      <c r="I748" s="207"/>
      <c r="J748" s="207"/>
      <c r="K748" s="207"/>
      <c r="L748" s="207"/>
      <c r="M748" s="207"/>
      <c r="N748" s="207"/>
      <c r="O748" s="207"/>
      <c r="P748" s="207"/>
      <c r="Q748" s="207"/>
      <c r="R748" s="207"/>
      <c r="S748" s="207"/>
      <c r="T748" s="207"/>
      <c r="U748" s="207"/>
      <c r="V748" s="207"/>
      <c r="W748" s="207"/>
      <c r="X748" s="207"/>
      <c r="Y748" s="207"/>
      <c r="Z748" s="207"/>
      <c r="AA748" s="208"/>
      <c r="AB748" s="208"/>
      <c r="AC748" s="209"/>
      <c r="AD748" s="209"/>
      <c r="AE748" s="209"/>
      <c r="AF748" s="209"/>
      <c r="AG748" s="209"/>
      <c r="AH748" s="209"/>
      <c r="AI748" s="209"/>
      <c r="AJ748" s="209"/>
      <c r="AK748" s="207"/>
      <c r="AL748" s="207"/>
      <c r="AM748" s="207"/>
      <c r="AN748" s="207"/>
      <c r="AO748" s="207"/>
      <c r="AP748" s="207"/>
      <c r="AQ748" s="207"/>
      <c r="AR748" s="207"/>
      <c r="AS748" s="207"/>
      <c r="AT748" s="207"/>
      <c r="AU748" s="207"/>
      <c r="AV748" s="207"/>
      <c r="AW748" s="207"/>
      <c r="AX748" s="207"/>
      <c r="AY748" s="207"/>
      <c r="AZ748" s="207"/>
      <c r="BA748" s="207"/>
      <c r="BB748" s="207"/>
      <c r="BC748" s="207"/>
      <c r="BD748" s="207"/>
      <c r="BE748" s="207"/>
      <c r="BF748" s="207"/>
      <c r="BG748" s="207"/>
      <c r="BH748" s="207"/>
      <c r="BI748" s="207"/>
      <c r="BJ748" s="207"/>
      <c r="BK748" s="207"/>
      <c r="BL748" s="207"/>
      <c r="BM748" s="207"/>
      <c r="BN748" s="207"/>
      <c r="BO748" s="207"/>
      <c r="BP748" s="207"/>
      <c r="BQ748" s="207"/>
      <c r="BR748" s="207"/>
      <c r="BS748" s="207"/>
      <c r="BT748" s="207"/>
      <c r="BU748" s="211"/>
      <c r="BV748" s="207"/>
      <c r="BW748" s="207"/>
      <c r="BX748" s="207"/>
      <c r="BY748" s="207"/>
      <c r="BZ748" s="207"/>
      <c r="CA748" s="207"/>
      <c r="CB748" s="207"/>
      <c r="CC748" s="207"/>
      <c r="CD748" s="207"/>
      <c r="CE748" s="207"/>
      <c r="CF748" s="207"/>
      <c r="CG748" s="207"/>
      <c r="CH748" s="207"/>
      <c r="CI748" s="207"/>
      <c r="CJ748" s="207"/>
      <c r="CK748" s="207"/>
      <c r="CL748" s="207"/>
      <c r="CM748" s="207"/>
    </row>
    <row r="749" spans="1:91" ht="12" customHeight="1" x14ac:dyDescent="0.25">
      <c r="A749" s="206"/>
      <c r="B749" s="207"/>
      <c r="C749" s="207"/>
      <c r="D749" s="207"/>
      <c r="E749" s="207"/>
      <c r="F749" s="207"/>
      <c r="G749" s="207"/>
      <c r="H749" s="207"/>
      <c r="I749" s="207"/>
      <c r="J749" s="207"/>
      <c r="K749" s="207"/>
      <c r="L749" s="207"/>
      <c r="M749" s="207"/>
      <c r="N749" s="207"/>
      <c r="O749" s="207"/>
      <c r="P749" s="207"/>
      <c r="Q749" s="207"/>
      <c r="R749" s="207"/>
      <c r="S749" s="207"/>
      <c r="T749" s="207"/>
      <c r="U749" s="207"/>
      <c r="V749" s="207"/>
      <c r="W749" s="207"/>
      <c r="X749" s="207"/>
      <c r="Y749" s="207"/>
      <c r="Z749" s="207"/>
      <c r="AA749" s="208"/>
      <c r="AB749" s="208"/>
      <c r="AC749" s="209"/>
      <c r="AD749" s="209"/>
      <c r="AE749" s="209"/>
      <c r="AF749" s="209"/>
      <c r="AG749" s="209"/>
      <c r="AH749" s="209"/>
      <c r="AI749" s="209"/>
      <c r="AJ749" s="209"/>
      <c r="AK749" s="207"/>
      <c r="AL749" s="207"/>
      <c r="AM749" s="207"/>
      <c r="AN749" s="207"/>
      <c r="AO749" s="207"/>
      <c r="AP749" s="207"/>
      <c r="AQ749" s="207"/>
      <c r="AR749" s="207"/>
      <c r="AS749" s="207"/>
      <c r="AT749" s="207"/>
      <c r="AU749" s="207"/>
      <c r="AV749" s="207"/>
      <c r="AW749" s="207"/>
      <c r="AX749" s="207"/>
      <c r="AY749" s="207"/>
      <c r="AZ749" s="207"/>
      <c r="BA749" s="207"/>
      <c r="BB749" s="207"/>
      <c r="BC749" s="207"/>
      <c r="BD749" s="207"/>
      <c r="BE749" s="207"/>
      <c r="BF749" s="207"/>
      <c r="BG749" s="207"/>
      <c r="BH749" s="207"/>
      <c r="BI749" s="207"/>
      <c r="BJ749" s="207"/>
      <c r="BK749" s="207"/>
      <c r="BL749" s="207"/>
      <c r="BM749" s="207"/>
      <c r="BN749" s="207"/>
      <c r="BO749" s="207"/>
      <c r="BP749" s="207"/>
      <c r="BQ749" s="207"/>
      <c r="BR749" s="207"/>
      <c r="BS749" s="207"/>
      <c r="BT749" s="207"/>
      <c r="BU749" s="211"/>
      <c r="BV749" s="207"/>
      <c r="BW749" s="207"/>
      <c r="BX749" s="207"/>
      <c r="BY749" s="207"/>
      <c r="BZ749" s="207"/>
      <c r="CA749" s="207"/>
      <c r="CB749" s="207"/>
      <c r="CC749" s="207"/>
      <c r="CD749" s="207"/>
      <c r="CE749" s="207"/>
      <c r="CF749" s="207"/>
      <c r="CG749" s="207"/>
      <c r="CH749" s="207"/>
      <c r="CI749" s="207"/>
      <c r="CJ749" s="207"/>
      <c r="CK749" s="207"/>
      <c r="CL749" s="207"/>
      <c r="CM749" s="207"/>
    </row>
    <row r="750" spans="1:91" ht="12" customHeight="1" x14ac:dyDescent="0.25">
      <c r="A750" s="206"/>
      <c r="B750" s="207"/>
      <c r="C750" s="207"/>
      <c r="D750" s="207"/>
      <c r="E750" s="207"/>
      <c r="F750" s="207"/>
      <c r="G750" s="207"/>
      <c r="H750" s="207"/>
      <c r="I750" s="207"/>
      <c r="J750" s="207"/>
      <c r="K750" s="207"/>
      <c r="L750" s="207"/>
      <c r="M750" s="207"/>
      <c r="N750" s="207"/>
      <c r="O750" s="207"/>
      <c r="P750" s="207"/>
      <c r="Q750" s="207"/>
      <c r="R750" s="207"/>
      <c r="S750" s="207"/>
      <c r="T750" s="207"/>
      <c r="U750" s="207"/>
      <c r="V750" s="207"/>
      <c r="W750" s="207"/>
      <c r="X750" s="207"/>
      <c r="Y750" s="207"/>
      <c r="Z750" s="207"/>
      <c r="AA750" s="208"/>
      <c r="AB750" s="208"/>
      <c r="AC750" s="209"/>
      <c r="AD750" s="209"/>
      <c r="AE750" s="209"/>
      <c r="AF750" s="209"/>
      <c r="AG750" s="209"/>
      <c r="AH750" s="209"/>
      <c r="AI750" s="209"/>
      <c r="AJ750" s="209"/>
      <c r="AK750" s="207"/>
      <c r="AL750" s="207"/>
      <c r="AM750" s="207"/>
      <c r="AN750" s="207"/>
      <c r="AO750" s="207"/>
      <c r="AP750" s="207"/>
      <c r="AQ750" s="207"/>
      <c r="AR750" s="207"/>
      <c r="AS750" s="207"/>
      <c r="AT750" s="207"/>
      <c r="AU750" s="207"/>
      <c r="AV750" s="207"/>
      <c r="AW750" s="207"/>
      <c r="AX750" s="207"/>
      <c r="AY750" s="207"/>
      <c r="AZ750" s="207"/>
      <c r="BA750" s="207"/>
      <c r="BB750" s="207"/>
      <c r="BC750" s="207"/>
      <c r="BD750" s="207"/>
      <c r="BE750" s="207"/>
      <c r="BF750" s="207"/>
      <c r="BG750" s="207"/>
      <c r="BH750" s="207"/>
      <c r="BI750" s="207"/>
      <c r="BJ750" s="207"/>
      <c r="BK750" s="207"/>
      <c r="BL750" s="207"/>
      <c r="BM750" s="207"/>
      <c r="BN750" s="207"/>
      <c r="BO750" s="207"/>
      <c r="BP750" s="207"/>
      <c r="BQ750" s="207"/>
      <c r="BR750" s="207"/>
      <c r="BS750" s="207"/>
      <c r="BT750" s="207"/>
      <c r="BU750" s="211"/>
      <c r="BV750" s="207"/>
      <c r="BW750" s="207"/>
      <c r="BX750" s="207"/>
      <c r="BY750" s="207"/>
      <c r="BZ750" s="207"/>
      <c r="CA750" s="207"/>
      <c r="CB750" s="207"/>
      <c r="CC750" s="207"/>
      <c r="CD750" s="207"/>
      <c r="CE750" s="207"/>
      <c r="CF750" s="207"/>
      <c r="CG750" s="207"/>
      <c r="CH750" s="207"/>
      <c r="CI750" s="207"/>
      <c r="CJ750" s="207"/>
      <c r="CK750" s="207"/>
      <c r="CL750" s="207"/>
      <c r="CM750" s="207"/>
    </row>
    <row r="751" spans="1:91" ht="12" customHeight="1" x14ac:dyDescent="0.25">
      <c r="A751" s="206"/>
      <c r="B751" s="207"/>
      <c r="C751" s="207"/>
      <c r="D751" s="207"/>
      <c r="E751" s="207"/>
      <c r="F751" s="207"/>
      <c r="G751" s="207"/>
      <c r="H751" s="207"/>
      <c r="I751" s="207"/>
      <c r="J751" s="207"/>
      <c r="K751" s="207"/>
      <c r="L751" s="207"/>
      <c r="M751" s="207"/>
      <c r="N751" s="207"/>
      <c r="O751" s="207"/>
      <c r="P751" s="207"/>
      <c r="Q751" s="207"/>
      <c r="R751" s="207"/>
      <c r="S751" s="207"/>
      <c r="T751" s="207"/>
      <c r="U751" s="207"/>
      <c r="V751" s="207"/>
      <c r="W751" s="207"/>
      <c r="X751" s="207"/>
      <c r="Y751" s="207"/>
      <c r="Z751" s="207"/>
      <c r="AA751" s="208"/>
      <c r="AB751" s="208"/>
      <c r="AC751" s="209"/>
      <c r="AD751" s="209"/>
      <c r="AE751" s="209"/>
      <c r="AF751" s="209"/>
      <c r="AG751" s="209"/>
      <c r="AH751" s="209"/>
      <c r="AI751" s="209"/>
      <c r="AJ751" s="209"/>
      <c r="AK751" s="207"/>
      <c r="AL751" s="207"/>
      <c r="AM751" s="207"/>
      <c r="AN751" s="207"/>
      <c r="AO751" s="207"/>
      <c r="AP751" s="207"/>
      <c r="AQ751" s="207"/>
      <c r="AR751" s="207"/>
      <c r="AS751" s="207"/>
      <c r="AT751" s="207"/>
      <c r="AU751" s="207"/>
      <c r="AV751" s="207"/>
      <c r="AW751" s="207"/>
      <c r="AX751" s="207"/>
      <c r="AY751" s="207"/>
      <c r="AZ751" s="207"/>
      <c r="BA751" s="207"/>
      <c r="BB751" s="207"/>
      <c r="BC751" s="207"/>
      <c r="BD751" s="207"/>
      <c r="BE751" s="207"/>
      <c r="BF751" s="207"/>
      <c r="BG751" s="207"/>
      <c r="BH751" s="207"/>
      <c r="BI751" s="207"/>
      <c r="BJ751" s="207"/>
      <c r="BK751" s="207"/>
      <c r="BL751" s="207"/>
      <c r="BM751" s="207"/>
      <c r="BN751" s="207"/>
      <c r="BO751" s="207"/>
      <c r="BP751" s="207"/>
      <c r="BQ751" s="207"/>
      <c r="BR751" s="207"/>
      <c r="BS751" s="207"/>
      <c r="BT751" s="207"/>
      <c r="BU751" s="211"/>
      <c r="BV751" s="207"/>
      <c r="BW751" s="207"/>
      <c r="BX751" s="207"/>
      <c r="BY751" s="207"/>
      <c r="BZ751" s="207"/>
      <c r="CA751" s="207"/>
      <c r="CB751" s="207"/>
      <c r="CC751" s="207"/>
      <c r="CD751" s="207"/>
      <c r="CE751" s="207"/>
      <c r="CF751" s="207"/>
      <c r="CG751" s="207"/>
      <c r="CH751" s="207"/>
      <c r="CI751" s="207"/>
      <c r="CJ751" s="207"/>
      <c r="CK751" s="207"/>
      <c r="CL751" s="207"/>
      <c r="CM751" s="207"/>
    </row>
    <row r="752" spans="1:91" ht="12" customHeight="1" x14ac:dyDescent="0.25">
      <c r="A752" s="206"/>
      <c r="B752" s="207"/>
      <c r="C752" s="207"/>
      <c r="D752" s="207"/>
      <c r="E752" s="207"/>
      <c r="F752" s="207"/>
      <c r="G752" s="207"/>
      <c r="H752" s="207"/>
      <c r="I752" s="207"/>
      <c r="J752" s="207"/>
      <c r="K752" s="207"/>
      <c r="L752" s="207"/>
      <c r="M752" s="207"/>
      <c r="N752" s="207"/>
      <c r="O752" s="207"/>
      <c r="P752" s="207"/>
      <c r="Q752" s="207"/>
      <c r="R752" s="207"/>
      <c r="S752" s="207"/>
      <c r="T752" s="207"/>
      <c r="U752" s="207"/>
      <c r="V752" s="207"/>
      <c r="W752" s="207"/>
      <c r="X752" s="207"/>
      <c r="Y752" s="207"/>
      <c r="Z752" s="207"/>
      <c r="AA752" s="208"/>
      <c r="AB752" s="208"/>
      <c r="AC752" s="209"/>
      <c r="AD752" s="209"/>
      <c r="AE752" s="209"/>
      <c r="AF752" s="209"/>
      <c r="AG752" s="209"/>
      <c r="AH752" s="209"/>
      <c r="AI752" s="209"/>
      <c r="AJ752" s="209"/>
      <c r="AK752" s="207"/>
      <c r="AL752" s="207"/>
      <c r="AM752" s="207"/>
      <c r="AN752" s="207"/>
      <c r="AO752" s="207"/>
      <c r="AP752" s="207"/>
      <c r="AQ752" s="207"/>
      <c r="AR752" s="207"/>
      <c r="AS752" s="207"/>
      <c r="AT752" s="207"/>
      <c r="AU752" s="207"/>
      <c r="AV752" s="207"/>
      <c r="AW752" s="207"/>
      <c r="AX752" s="207"/>
      <c r="AY752" s="207"/>
      <c r="AZ752" s="207"/>
      <c r="BA752" s="207"/>
      <c r="BB752" s="207"/>
      <c r="BC752" s="207"/>
      <c r="BD752" s="207"/>
      <c r="BE752" s="207"/>
      <c r="BF752" s="207"/>
      <c r="BG752" s="207"/>
      <c r="BH752" s="207"/>
      <c r="BI752" s="207"/>
      <c r="BJ752" s="207"/>
      <c r="BK752" s="207"/>
      <c r="BL752" s="207"/>
      <c r="BM752" s="207"/>
      <c r="BN752" s="207"/>
      <c r="BO752" s="207"/>
      <c r="BP752" s="207"/>
      <c r="BQ752" s="207"/>
      <c r="BR752" s="207"/>
      <c r="BS752" s="207"/>
      <c r="BT752" s="207"/>
      <c r="BU752" s="211"/>
      <c r="BV752" s="207"/>
      <c r="BW752" s="207"/>
      <c r="BX752" s="207"/>
      <c r="BY752" s="207"/>
      <c r="BZ752" s="207"/>
      <c r="CA752" s="207"/>
      <c r="CB752" s="207"/>
      <c r="CC752" s="207"/>
      <c r="CD752" s="207"/>
      <c r="CE752" s="207"/>
      <c r="CF752" s="207"/>
      <c r="CG752" s="207"/>
      <c r="CH752" s="207"/>
      <c r="CI752" s="207"/>
      <c r="CJ752" s="207"/>
      <c r="CK752" s="207"/>
      <c r="CL752" s="207"/>
      <c r="CM752" s="207"/>
    </row>
    <row r="753" spans="1:91" ht="12" customHeight="1" x14ac:dyDescent="0.25">
      <c r="A753" s="206"/>
      <c r="B753" s="207"/>
      <c r="C753" s="207"/>
      <c r="D753" s="207"/>
      <c r="E753" s="207"/>
      <c r="F753" s="207"/>
      <c r="G753" s="207"/>
      <c r="H753" s="207"/>
      <c r="I753" s="207"/>
      <c r="J753" s="207"/>
      <c r="K753" s="207"/>
      <c r="L753" s="207"/>
      <c r="M753" s="207"/>
      <c r="N753" s="207"/>
      <c r="O753" s="207"/>
      <c r="P753" s="207"/>
      <c r="Q753" s="207"/>
      <c r="R753" s="207"/>
      <c r="S753" s="207"/>
      <c r="T753" s="207"/>
      <c r="U753" s="207"/>
      <c r="V753" s="207"/>
      <c r="W753" s="207"/>
      <c r="X753" s="207"/>
      <c r="Y753" s="207"/>
      <c r="Z753" s="207"/>
      <c r="AA753" s="208"/>
      <c r="AB753" s="208"/>
      <c r="AC753" s="209"/>
      <c r="AD753" s="209"/>
      <c r="AE753" s="209"/>
      <c r="AF753" s="209"/>
      <c r="AG753" s="209"/>
      <c r="AH753" s="209"/>
      <c r="AI753" s="209"/>
      <c r="AJ753" s="209"/>
      <c r="AK753" s="207"/>
      <c r="AL753" s="207"/>
      <c r="AM753" s="207"/>
      <c r="AN753" s="207"/>
      <c r="AO753" s="207"/>
      <c r="AP753" s="207"/>
      <c r="AQ753" s="207"/>
      <c r="AR753" s="207"/>
      <c r="AS753" s="207"/>
      <c r="AT753" s="207"/>
      <c r="AU753" s="207"/>
      <c r="AV753" s="207"/>
      <c r="AW753" s="207"/>
      <c r="AX753" s="207"/>
      <c r="AY753" s="207"/>
      <c r="AZ753" s="207"/>
      <c r="BA753" s="207"/>
      <c r="BB753" s="207"/>
      <c r="BC753" s="207"/>
      <c r="BD753" s="207"/>
      <c r="BE753" s="207"/>
      <c r="BF753" s="207"/>
      <c r="BG753" s="207"/>
      <c r="BH753" s="207"/>
      <c r="BI753" s="207"/>
      <c r="BJ753" s="207"/>
      <c r="BK753" s="207"/>
      <c r="BL753" s="207"/>
      <c r="BM753" s="207"/>
      <c r="BN753" s="207"/>
      <c r="BO753" s="207"/>
      <c r="BP753" s="207"/>
      <c r="BQ753" s="207"/>
      <c r="BR753" s="207"/>
      <c r="BS753" s="207"/>
      <c r="BT753" s="207"/>
      <c r="BU753" s="211"/>
      <c r="BV753" s="207"/>
      <c r="BW753" s="207"/>
      <c r="BX753" s="207"/>
      <c r="BY753" s="207"/>
      <c r="BZ753" s="207"/>
      <c r="CA753" s="207"/>
      <c r="CB753" s="207"/>
      <c r="CC753" s="207"/>
      <c r="CD753" s="207"/>
      <c r="CE753" s="207"/>
      <c r="CF753" s="207"/>
      <c r="CG753" s="207"/>
      <c r="CH753" s="207"/>
      <c r="CI753" s="207"/>
      <c r="CJ753" s="207"/>
      <c r="CK753" s="207"/>
      <c r="CL753" s="207"/>
      <c r="CM753" s="207"/>
    </row>
    <row r="754" spans="1:91" ht="12" customHeight="1" x14ac:dyDescent="0.25">
      <c r="A754" s="206"/>
      <c r="B754" s="207"/>
      <c r="C754" s="207"/>
      <c r="D754" s="207"/>
      <c r="E754" s="207"/>
      <c r="F754" s="207"/>
      <c r="G754" s="207"/>
      <c r="H754" s="207"/>
      <c r="I754" s="207"/>
      <c r="J754" s="207"/>
      <c r="K754" s="207"/>
      <c r="L754" s="207"/>
      <c r="M754" s="207"/>
      <c r="N754" s="207"/>
      <c r="O754" s="207"/>
      <c r="P754" s="207"/>
      <c r="Q754" s="207"/>
      <c r="R754" s="207"/>
      <c r="S754" s="207"/>
      <c r="T754" s="207"/>
      <c r="U754" s="207"/>
      <c r="V754" s="207"/>
      <c r="W754" s="207"/>
      <c r="X754" s="207"/>
      <c r="Y754" s="207"/>
      <c r="Z754" s="207"/>
      <c r="AA754" s="208"/>
      <c r="AB754" s="208"/>
      <c r="AC754" s="209"/>
      <c r="AD754" s="209"/>
      <c r="AE754" s="209"/>
      <c r="AF754" s="209"/>
      <c r="AG754" s="209"/>
      <c r="AH754" s="209"/>
      <c r="AI754" s="209"/>
      <c r="AJ754" s="209"/>
      <c r="AK754" s="207"/>
      <c r="AL754" s="207"/>
      <c r="AM754" s="207"/>
      <c r="AN754" s="207"/>
      <c r="AO754" s="207"/>
      <c r="AP754" s="207"/>
      <c r="AQ754" s="207"/>
      <c r="AR754" s="207"/>
      <c r="AS754" s="207"/>
      <c r="AT754" s="207"/>
      <c r="AU754" s="207"/>
      <c r="AV754" s="207"/>
      <c r="AW754" s="207"/>
      <c r="AX754" s="207"/>
      <c r="AY754" s="207"/>
      <c r="AZ754" s="207"/>
      <c r="BA754" s="207"/>
      <c r="BB754" s="207"/>
      <c r="BC754" s="207"/>
      <c r="BD754" s="207"/>
      <c r="BE754" s="207"/>
      <c r="BF754" s="207"/>
      <c r="BG754" s="207"/>
      <c r="BH754" s="207"/>
      <c r="BI754" s="207"/>
      <c r="BJ754" s="207"/>
      <c r="BK754" s="207"/>
      <c r="BL754" s="207"/>
      <c r="BM754" s="207"/>
      <c r="BN754" s="207"/>
      <c r="BO754" s="207"/>
      <c r="BP754" s="207"/>
      <c r="BQ754" s="207"/>
      <c r="BR754" s="207"/>
      <c r="BS754" s="207"/>
      <c r="BT754" s="207"/>
      <c r="BU754" s="211"/>
      <c r="BV754" s="207"/>
      <c r="BW754" s="207"/>
      <c r="BX754" s="207"/>
      <c r="BY754" s="207"/>
      <c r="BZ754" s="207"/>
      <c r="CA754" s="207"/>
      <c r="CB754" s="207"/>
      <c r="CC754" s="207"/>
      <c r="CD754" s="207"/>
      <c r="CE754" s="207"/>
      <c r="CF754" s="207"/>
      <c r="CG754" s="207"/>
      <c r="CH754" s="207"/>
      <c r="CI754" s="207"/>
      <c r="CJ754" s="207"/>
      <c r="CK754" s="207"/>
      <c r="CL754" s="207"/>
      <c r="CM754" s="207"/>
    </row>
    <row r="755" spans="1:91" ht="12" customHeight="1" x14ac:dyDescent="0.25">
      <c r="A755" s="206"/>
      <c r="B755" s="207"/>
      <c r="C755" s="207"/>
      <c r="D755" s="207"/>
      <c r="E755" s="207"/>
      <c r="F755" s="207"/>
      <c r="G755" s="207"/>
      <c r="H755" s="207"/>
      <c r="I755" s="207"/>
      <c r="J755" s="207"/>
      <c r="K755" s="207"/>
      <c r="L755" s="207"/>
      <c r="M755" s="207"/>
      <c r="N755" s="207"/>
      <c r="O755" s="207"/>
      <c r="P755" s="207"/>
      <c r="Q755" s="207"/>
      <c r="R755" s="207"/>
      <c r="S755" s="207"/>
      <c r="T755" s="207"/>
      <c r="U755" s="207"/>
      <c r="V755" s="207"/>
      <c r="W755" s="207"/>
      <c r="X755" s="207"/>
      <c r="Y755" s="207"/>
      <c r="Z755" s="207"/>
      <c r="AA755" s="208"/>
      <c r="AB755" s="208"/>
      <c r="AC755" s="209"/>
      <c r="AD755" s="209"/>
      <c r="AE755" s="209"/>
      <c r="AF755" s="209"/>
      <c r="AG755" s="209"/>
      <c r="AH755" s="209"/>
      <c r="AI755" s="209"/>
      <c r="AJ755" s="209"/>
      <c r="AK755" s="207"/>
      <c r="AL755" s="207"/>
      <c r="AM755" s="207"/>
      <c r="AN755" s="207"/>
      <c r="AO755" s="207"/>
      <c r="AP755" s="207"/>
      <c r="AQ755" s="207"/>
      <c r="AR755" s="207"/>
      <c r="AS755" s="207"/>
      <c r="AT755" s="207"/>
      <c r="AU755" s="207"/>
      <c r="AV755" s="207"/>
      <c r="AW755" s="207"/>
      <c r="AX755" s="207"/>
      <c r="AY755" s="207"/>
      <c r="AZ755" s="207"/>
      <c r="BA755" s="207"/>
      <c r="BB755" s="207"/>
      <c r="BC755" s="207"/>
      <c r="BD755" s="207"/>
      <c r="BE755" s="207"/>
      <c r="BF755" s="207"/>
      <c r="BG755" s="207"/>
      <c r="BH755" s="207"/>
      <c r="BI755" s="207"/>
      <c r="BJ755" s="207"/>
      <c r="BK755" s="207"/>
      <c r="BL755" s="207"/>
      <c r="BM755" s="207"/>
      <c r="BN755" s="207"/>
      <c r="BO755" s="207"/>
      <c r="BP755" s="207"/>
      <c r="BQ755" s="207"/>
      <c r="BR755" s="207"/>
      <c r="BS755" s="207"/>
      <c r="BT755" s="207"/>
      <c r="BU755" s="211"/>
      <c r="BV755" s="207"/>
      <c r="BW755" s="207"/>
      <c r="BX755" s="207"/>
      <c r="BY755" s="207"/>
      <c r="BZ755" s="207"/>
      <c r="CA755" s="207"/>
      <c r="CB755" s="207"/>
      <c r="CC755" s="207"/>
      <c r="CD755" s="207"/>
      <c r="CE755" s="207"/>
      <c r="CF755" s="207"/>
      <c r="CG755" s="207"/>
      <c r="CH755" s="207"/>
      <c r="CI755" s="207"/>
      <c r="CJ755" s="207"/>
      <c r="CK755" s="207"/>
      <c r="CL755" s="207"/>
      <c r="CM755" s="207"/>
    </row>
    <row r="756" spans="1:91" ht="12" customHeight="1" x14ac:dyDescent="0.25">
      <c r="A756" s="206"/>
      <c r="B756" s="207"/>
      <c r="C756" s="207"/>
      <c r="D756" s="207"/>
      <c r="E756" s="207"/>
      <c r="F756" s="207"/>
      <c r="G756" s="207"/>
      <c r="H756" s="207"/>
      <c r="I756" s="207"/>
      <c r="J756" s="207"/>
      <c r="K756" s="207"/>
      <c r="L756" s="207"/>
      <c r="M756" s="207"/>
      <c r="N756" s="207"/>
      <c r="O756" s="207"/>
      <c r="P756" s="207"/>
      <c r="Q756" s="207"/>
      <c r="R756" s="207"/>
      <c r="S756" s="207"/>
      <c r="T756" s="207"/>
      <c r="U756" s="207"/>
      <c r="V756" s="207"/>
      <c r="W756" s="207"/>
      <c r="X756" s="207"/>
      <c r="Y756" s="207"/>
      <c r="Z756" s="207"/>
      <c r="AA756" s="208"/>
      <c r="AB756" s="208"/>
      <c r="AC756" s="209"/>
      <c r="AD756" s="209"/>
      <c r="AE756" s="209"/>
      <c r="AF756" s="209"/>
      <c r="AG756" s="209"/>
      <c r="AH756" s="209"/>
      <c r="AI756" s="209"/>
      <c r="AJ756" s="209"/>
      <c r="AK756" s="207"/>
      <c r="AL756" s="207"/>
      <c r="AM756" s="207"/>
      <c r="AN756" s="207"/>
      <c r="AO756" s="207"/>
      <c r="AP756" s="207"/>
      <c r="AQ756" s="207"/>
      <c r="AR756" s="207"/>
      <c r="AS756" s="207"/>
      <c r="AT756" s="207"/>
      <c r="AU756" s="207"/>
      <c r="AV756" s="207"/>
      <c r="AW756" s="207"/>
      <c r="AX756" s="207"/>
      <c r="AY756" s="207"/>
      <c r="AZ756" s="207"/>
      <c r="BA756" s="207"/>
      <c r="BB756" s="207"/>
      <c r="BC756" s="207"/>
      <c r="BD756" s="207"/>
      <c r="BE756" s="207"/>
      <c r="BF756" s="207"/>
      <c r="BG756" s="207"/>
      <c r="BH756" s="207"/>
      <c r="BI756" s="207"/>
      <c r="BJ756" s="207"/>
      <c r="BK756" s="207"/>
      <c r="BL756" s="207"/>
      <c r="BM756" s="207"/>
      <c r="BN756" s="207"/>
      <c r="BO756" s="207"/>
      <c r="BP756" s="207"/>
      <c r="BQ756" s="207"/>
      <c r="BR756" s="207"/>
      <c r="BS756" s="207"/>
      <c r="BT756" s="207"/>
      <c r="BU756" s="211"/>
      <c r="BV756" s="207"/>
      <c r="BW756" s="207"/>
      <c r="BX756" s="207"/>
      <c r="BY756" s="207"/>
      <c r="BZ756" s="207"/>
      <c r="CA756" s="207"/>
      <c r="CB756" s="207"/>
      <c r="CC756" s="207"/>
      <c r="CD756" s="207"/>
      <c r="CE756" s="207"/>
      <c r="CF756" s="207"/>
      <c r="CG756" s="207"/>
      <c r="CH756" s="207"/>
      <c r="CI756" s="207"/>
      <c r="CJ756" s="207"/>
      <c r="CK756" s="207"/>
      <c r="CL756" s="207"/>
      <c r="CM756" s="207"/>
    </row>
    <row r="757" spans="1:91" ht="12" customHeight="1" x14ac:dyDescent="0.25">
      <c r="A757" s="206"/>
      <c r="B757" s="207"/>
      <c r="C757" s="207"/>
      <c r="D757" s="207"/>
      <c r="E757" s="207"/>
      <c r="F757" s="207"/>
      <c r="G757" s="207"/>
      <c r="H757" s="207"/>
      <c r="I757" s="207"/>
      <c r="J757" s="207"/>
      <c r="K757" s="207"/>
      <c r="L757" s="207"/>
      <c r="M757" s="207"/>
      <c r="N757" s="207"/>
      <c r="O757" s="207"/>
      <c r="P757" s="207"/>
      <c r="Q757" s="207"/>
      <c r="R757" s="207"/>
      <c r="S757" s="207"/>
      <c r="T757" s="207"/>
      <c r="U757" s="207"/>
      <c r="V757" s="207"/>
      <c r="W757" s="207"/>
      <c r="X757" s="207"/>
      <c r="Y757" s="207"/>
      <c r="Z757" s="207"/>
      <c r="AA757" s="208"/>
      <c r="AB757" s="208"/>
      <c r="AC757" s="209"/>
      <c r="AD757" s="209"/>
      <c r="AE757" s="209"/>
      <c r="AF757" s="209"/>
      <c r="AG757" s="209"/>
      <c r="AH757" s="209"/>
      <c r="AI757" s="209"/>
      <c r="AJ757" s="209"/>
      <c r="AK757" s="207"/>
      <c r="AL757" s="207"/>
      <c r="AM757" s="207"/>
      <c r="AN757" s="207"/>
      <c r="AO757" s="207"/>
      <c r="AP757" s="207"/>
      <c r="AQ757" s="207"/>
      <c r="AR757" s="207"/>
      <c r="AS757" s="207"/>
      <c r="AT757" s="207"/>
      <c r="AU757" s="207"/>
      <c r="AV757" s="207"/>
      <c r="AW757" s="207"/>
      <c r="AX757" s="207"/>
      <c r="AY757" s="207"/>
      <c r="AZ757" s="207"/>
      <c r="BA757" s="207"/>
      <c r="BB757" s="207"/>
      <c r="BC757" s="207"/>
      <c r="BD757" s="207"/>
      <c r="BE757" s="207"/>
      <c r="BF757" s="207"/>
      <c r="BG757" s="207"/>
      <c r="BH757" s="207"/>
      <c r="BI757" s="207"/>
      <c r="BJ757" s="207"/>
      <c r="BK757" s="207"/>
      <c r="BL757" s="207"/>
      <c r="BM757" s="207"/>
      <c r="BN757" s="207"/>
      <c r="BO757" s="207"/>
      <c r="BP757" s="207"/>
      <c r="BQ757" s="207"/>
      <c r="BR757" s="207"/>
      <c r="BS757" s="207"/>
      <c r="BT757" s="207"/>
      <c r="BU757" s="211"/>
      <c r="BV757" s="207"/>
      <c r="BW757" s="207"/>
      <c r="BX757" s="207"/>
      <c r="BY757" s="207"/>
      <c r="BZ757" s="207"/>
      <c r="CA757" s="207"/>
      <c r="CB757" s="207"/>
      <c r="CC757" s="207"/>
      <c r="CD757" s="207"/>
      <c r="CE757" s="207"/>
      <c r="CF757" s="207"/>
      <c r="CG757" s="207"/>
      <c r="CH757" s="207"/>
      <c r="CI757" s="207"/>
      <c r="CJ757" s="207"/>
      <c r="CK757" s="207"/>
      <c r="CL757" s="207"/>
      <c r="CM757" s="207"/>
    </row>
    <row r="758" spans="1:91" ht="12" customHeight="1" x14ac:dyDescent="0.25">
      <c r="A758" s="206"/>
      <c r="B758" s="207"/>
      <c r="C758" s="207"/>
      <c r="D758" s="207"/>
      <c r="E758" s="207"/>
      <c r="F758" s="207"/>
      <c r="G758" s="207"/>
      <c r="H758" s="207"/>
      <c r="I758" s="207"/>
      <c r="J758" s="207"/>
      <c r="K758" s="207"/>
      <c r="L758" s="207"/>
      <c r="M758" s="207"/>
      <c r="N758" s="207"/>
      <c r="O758" s="207"/>
      <c r="P758" s="207"/>
      <c r="Q758" s="207"/>
      <c r="R758" s="207"/>
      <c r="S758" s="207"/>
      <c r="T758" s="207"/>
      <c r="U758" s="207"/>
      <c r="V758" s="207"/>
      <c r="W758" s="207"/>
      <c r="X758" s="207"/>
      <c r="Y758" s="207"/>
      <c r="Z758" s="207"/>
      <c r="AA758" s="208"/>
      <c r="AB758" s="208"/>
      <c r="AC758" s="209"/>
      <c r="AD758" s="209"/>
      <c r="AE758" s="209"/>
      <c r="AF758" s="209"/>
      <c r="AG758" s="209"/>
      <c r="AH758" s="209"/>
      <c r="AI758" s="209"/>
      <c r="AJ758" s="209"/>
      <c r="AK758" s="207"/>
      <c r="AL758" s="207"/>
      <c r="AM758" s="207"/>
      <c r="AN758" s="207"/>
      <c r="AO758" s="207"/>
      <c r="AP758" s="207"/>
      <c r="AQ758" s="207"/>
      <c r="AR758" s="207"/>
      <c r="AS758" s="207"/>
      <c r="AT758" s="207"/>
      <c r="AU758" s="207"/>
      <c r="AV758" s="207"/>
      <c r="AW758" s="207"/>
      <c r="AX758" s="207"/>
      <c r="AY758" s="207"/>
      <c r="AZ758" s="207"/>
      <c r="BA758" s="207"/>
      <c r="BB758" s="207"/>
      <c r="BC758" s="207"/>
      <c r="BD758" s="207"/>
      <c r="BE758" s="207"/>
      <c r="BF758" s="207"/>
      <c r="BG758" s="207"/>
      <c r="BH758" s="207"/>
      <c r="BI758" s="207"/>
      <c r="BJ758" s="207"/>
      <c r="BK758" s="207"/>
      <c r="BL758" s="207"/>
      <c r="BM758" s="207"/>
      <c r="BN758" s="207"/>
      <c r="BO758" s="207"/>
      <c r="BP758" s="207"/>
      <c r="BQ758" s="207"/>
      <c r="BR758" s="207"/>
      <c r="BS758" s="207"/>
      <c r="BT758" s="207"/>
      <c r="BU758" s="211"/>
      <c r="BV758" s="207"/>
      <c r="BW758" s="207"/>
      <c r="BX758" s="207"/>
      <c r="BY758" s="207"/>
      <c r="BZ758" s="207"/>
      <c r="CA758" s="207"/>
      <c r="CB758" s="207"/>
      <c r="CC758" s="207"/>
      <c r="CD758" s="207"/>
      <c r="CE758" s="207"/>
      <c r="CF758" s="207"/>
      <c r="CG758" s="207"/>
      <c r="CH758" s="207"/>
      <c r="CI758" s="207"/>
      <c r="CJ758" s="207"/>
      <c r="CK758" s="207"/>
      <c r="CL758" s="207"/>
      <c r="CM758" s="207"/>
    </row>
    <row r="759" spans="1:91" ht="12" customHeight="1" x14ac:dyDescent="0.25">
      <c r="A759" s="206"/>
      <c r="B759" s="207"/>
      <c r="C759" s="207"/>
      <c r="D759" s="207"/>
      <c r="E759" s="207"/>
      <c r="F759" s="207"/>
      <c r="G759" s="207"/>
      <c r="H759" s="207"/>
      <c r="I759" s="207"/>
      <c r="J759" s="207"/>
      <c r="K759" s="207"/>
      <c r="L759" s="207"/>
      <c r="M759" s="207"/>
      <c r="N759" s="207"/>
      <c r="O759" s="207"/>
      <c r="P759" s="207"/>
      <c r="Q759" s="207"/>
      <c r="R759" s="207"/>
      <c r="S759" s="207"/>
      <c r="T759" s="207"/>
      <c r="U759" s="207"/>
      <c r="V759" s="207"/>
      <c r="W759" s="207"/>
      <c r="X759" s="207"/>
      <c r="Y759" s="207"/>
      <c r="Z759" s="207"/>
      <c r="AA759" s="208"/>
      <c r="AB759" s="208"/>
      <c r="AC759" s="209"/>
      <c r="AD759" s="209"/>
      <c r="AE759" s="209"/>
      <c r="AF759" s="209"/>
      <c r="AG759" s="209"/>
      <c r="AH759" s="209"/>
      <c r="AI759" s="209"/>
      <c r="AJ759" s="209"/>
      <c r="AK759" s="207"/>
      <c r="AL759" s="207"/>
      <c r="AM759" s="207"/>
      <c r="AN759" s="207"/>
      <c r="AO759" s="207"/>
      <c r="AP759" s="207"/>
      <c r="AQ759" s="207"/>
      <c r="AR759" s="207"/>
      <c r="AS759" s="207"/>
      <c r="AT759" s="207"/>
      <c r="AU759" s="207"/>
      <c r="AV759" s="207"/>
      <c r="AW759" s="207"/>
      <c r="AX759" s="207"/>
      <c r="AY759" s="207"/>
      <c r="AZ759" s="207"/>
      <c r="BA759" s="207"/>
      <c r="BB759" s="207"/>
      <c r="BC759" s="207"/>
      <c r="BD759" s="207"/>
      <c r="BE759" s="207"/>
      <c r="BF759" s="207"/>
      <c r="BG759" s="207"/>
      <c r="BH759" s="207"/>
      <c r="BI759" s="207"/>
      <c r="BJ759" s="207"/>
      <c r="BK759" s="207"/>
      <c r="BL759" s="207"/>
      <c r="BM759" s="207"/>
      <c r="BN759" s="207"/>
      <c r="BO759" s="207"/>
      <c r="BP759" s="207"/>
      <c r="BQ759" s="207"/>
      <c r="BR759" s="207"/>
      <c r="BS759" s="207"/>
      <c r="BT759" s="207"/>
      <c r="BU759" s="211"/>
      <c r="BV759" s="207"/>
      <c r="BW759" s="207"/>
      <c r="BX759" s="207"/>
      <c r="BY759" s="207"/>
      <c r="BZ759" s="207"/>
      <c r="CA759" s="207"/>
      <c r="CB759" s="207"/>
      <c r="CC759" s="207"/>
      <c r="CD759" s="207"/>
      <c r="CE759" s="207"/>
      <c r="CF759" s="207"/>
      <c r="CG759" s="207"/>
      <c r="CH759" s="207"/>
      <c r="CI759" s="207"/>
      <c r="CJ759" s="207"/>
      <c r="CK759" s="207"/>
      <c r="CL759" s="207"/>
      <c r="CM759" s="207"/>
    </row>
    <row r="760" spans="1:91" ht="12" customHeight="1" x14ac:dyDescent="0.25">
      <c r="A760" s="206"/>
      <c r="B760" s="207"/>
      <c r="C760" s="207"/>
      <c r="D760" s="207"/>
      <c r="E760" s="207"/>
      <c r="F760" s="207"/>
      <c r="G760" s="207"/>
      <c r="H760" s="207"/>
      <c r="I760" s="207"/>
      <c r="J760" s="207"/>
      <c r="K760" s="207"/>
      <c r="L760" s="207"/>
      <c r="M760" s="207"/>
      <c r="N760" s="207"/>
      <c r="O760" s="207"/>
      <c r="P760" s="207"/>
      <c r="Q760" s="207"/>
      <c r="R760" s="207"/>
      <c r="S760" s="207"/>
      <c r="T760" s="207"/>
      <c r="U760" s="207"/>
      <c r="V760" s="207"/>
      <c r="W760" s="207"/>
      <c r="X760" s="207"/>
      <c r="Y760" s="207"/>
      <c r="Z760" s="207"/>
      <c r="AA760" s="208"/>
      <c r="AB760" s="208"/>
      <c r="AC760" s="209"/>
      <c r="AD760" s="209"/>
      <c r="AE760" s="209"/>
      <c r="AF760" s="209"/>
      <c r="AG760" s="209"/>
      <c r="AH760" s="209"/>
      <c r="AI760" s="209"/>
      <c r="AJ760" s="209"/>
      <c r="AK760" s="207"/>
      <c r="AL760" s="207"/>
      <c r="AM760" s="207"/>
      <c r="AN760" s="207"/>
      <c r="AO760" s="207"/>
      <c r="AP760" s="207"/>
      <c r="AQ760" s="207"/>
      <c r="AR760" s="207"/>
      <c r="AS760" s="207"/>
      <c r="AT760" s="207"/>
      <c r="AU760" s="207"/>
      <c r="AV760" s="207"/>
      <c r="AW760" s="207"/>
      <c r="AX760" s="207"/>
      <c r="AY760" s="207"/>
      <c r="AZ760" s="207"/>
      <c r="BA760" s="207"/>
      <c r="BB760" s="207"/>
      <c r="BC760" s="207"/>
      <c r="BD760" s="207"/>
      <c r="BE760" s="207"/>
      <c r="BF760" s="207"/>
      <c r="BG760" s="207"/>
      <c r="BH760" s="207"/>
      <c r="BI760" s="207"/>
      <c r="BJ760" s="207"/>
      <c r="BK760" s="207"/>
      <c r="BL760" s="207"/>
      <c r="BM760" s="207"/>
      <c r="BN760" s="207"/>
      <c r="BO760" s="207"/>
      <c r="BP760" s="207"/>
      <c r="BQ760" s="207"/>
      <c r="BR760" s="207"/>
      <c r="BS760" s="207"/>
      <c r="BT760" s="207"/>
      <c r="BU760" s="211"/>
      <c r="BV760" s="207"/>
      <c r="BW760" s="207"/>
      <c r="BX760" s="207"/>
      <c r="BY760" s="207"/>
      <c r="BZ760" s="207"/>
      <c r="CA760" s="207"/>
      <c r="CB760" s="207"/>
      <c r="CC760" s="207"/>
      <c r="CD760" s="207"/>
      <c r="CE760" s="207"/>
      <c r="CF760" s="207"/>
      <c r="CG760" s="207"/>
      <c r="CH760" s="207"/>
      <c r="CI760" s="207"/>
      <c r="CJ760" s="207"/>
      <c r="CK760" s="207"/>
      <c r="CL760" s="207"/>
      <c r="CM760" s="207"/>
    </row>
    <row r="761" spans="1:91" ht="12" customHeight="1" x14ac:dyDescent="0.25">
      <c r="A761" s="206"/>
      <c r="B761" s="207"/>
      <c r="C761" s="207"/>
      <c r="D761" s="207"/>
      <c r="E761" s="207"/>
      <c r="F761" s="207"/>
      <c r="G761" s="207"/>
      <c r="H761" s="207"/>
      <c r="I761" s="207"/>
      <c r="J761" s="207"/>
      <c r="K761" s="207"/>
      <c r="L761" s="207"/>
      <c r="M761" s="207"/>
      <c r="N761" s="207"/>
      <c r="O761" s="207"/>
      <c r="P761" s="207"/>
      <c r="Q761" s="207"/>
      <c r="R761" s="207"/>
      <c r="S761" s="207"/>
      <c r="T761" s="207"/>
      <c r="U761" s="207"/>
      <c r="V761" s="207"/>
      <c r="W761" s="207"/>
      <c r="X761" s="207"/>
      <c r="Y761" s="207"/>
      <c r="Z761" s="207"/>
      <c r="AA761" s="208"/>
      <c r="AB761" s="208"/>
      <c r="AC761" s="209"/>
      <c r="AD761" s="209"/>
      <c r="AE761" s="209"/>
      <c r="AF761" s="209"/>
      <c r="AG761" s="209"/>
      <c r="AH761" s="209"/>
      <c r="AI761" s="209"/>
      <c r="AJ761" s="209"/>
      <c r="AK761" s="207"/>
      <c r="AL761" s="207"/>
      <c r="AM761" s="207"/>
      <c r="AN761" s="207"/>
      <c r="AO761" s="207"/>
      <c r="AP761" s="207"/>
      <c r="AQ761" s="207"/>
      <c r="AR761" s="207"/>
      <c r="AS761" s="207"/>
      <c r="AT761" s="207"/>
      <c r="AU761" s="207"/>
      <c r="AV761" s="207"/>
      <c r="AW761" s="207"/>
      <c r="AX761" s="207"/>
      <c r="AY761" s="207"/>
      <c r="AZ761" s="207"/>
      <c r="BA761" s="207"/>
      <c r="BB761" s="207"/>
      <c r="BC761" s="207"/>
      <c r="BD761" s="207"/>
      <c r="BE761" s="207"/>
      <c r="BF761" s="207"/>
      <c r="BG761" s="207"/>
      <c r="BH761" s="207"/>
      <c r="BI761" s="207"/>
      <c r="BJ761" s="207"/>
      <c r="BK761" s="207"/>
      <c r="BL761" s="207"/>
      <c r="BM761" s="207"/>
      <c r="BN761" s="207"/>
      <c r="BO761" s="207"/>
      <c r="BP761" s="207"/>
      <c r="BQ761" s="207"/>
      <c r="BR761" s="207"/>
      <c r="BS761" s="207"/>
      <c r="BT761" s="207"/>
      <c r="BU761" s="211"/>
      <c r="BV761" s="207"/>
      <c r="BW761" s="207"/>
      <c r="BX761" s="207"/>
      <c r="BY761" s="207"/>
      <c r="BZ761" s="207"/>
      <c r="CA761" s="207"/>
      <c r="CB761" s="207"/>
      <c r="CC761" s="207"/>
      <c r="CD761" s="207"/>
      <c r="CE761" s="207"/>
      <c r="CF761" s="207"/>
      <c r="CG761" s="207"/>
      <c r="CH761" s="207"/>
      <c r="CI761" s="207"/>
      <c r="CJ761" s="207"/>
      <c r="CK761" s="207"/>
      <c r="CL761" s="207"/>
      <c r="CM761" s="207"/>
    </row>
    <row r="762" spans="1:91" ht="12" customHeight="1" x14ac:dyDescent="0.25">
      <c r="A762" s="206"/>
      <c r="B762" s="207"/>
      <c r="C762" s="207"/>
      <c r="D762" s="207"/>
      <c r="E762" s="207"/>
      <c r="F762" s="207"/>
      <c r="G762" s="207"/>
      <c r="H762" s="207"/>
      <c r="I762" s="207"/>
      <c r="J762" s="207"/>
      <c r="K762" s="207"/>
      <c r="L762" s="207"/>
      <c r="M762" s="207"/>
      <c r="N762" s="207"/>
      <c r="O762" s="207"/>
      <c r="P762" s="207"/>
      <c r="Q762" s="207"/>
      <c r="R762" s="207"/>
      <c r="S762" s="207"/>
      <c r="T762" s="207"/>
      <c r="U762" s="207"/>
      <c r="V762" s="207"/>
      <c r="W762" s="207"/>
      <c r="X762" s="207"/>
      <c r="Y762" s="207"/>
      <c r="Z762" s="207"/>
      <c r="AA762" s="208"/>
      <c r="AB762" s="208"/>
      <c r="AC762" s="209"/>
      <c r="AD762" s="209"/>
      <c r="AE762" s="209"/>
      <c r="AF762" s="209"/>
      <c r="AG762" s="209"/>
      <c r="AH762" s="209"/>
      <c r="AI762" s="209"/>
      <c r="AJ762" s="209"/>
      <c r="AK762" s="207"/>
      <c r="AL762" s="207"/>
      <c r="AM762" s="207"/>
      <c r="AN762" s="207"/>
      <c r="AO762" s="207"/>
      <c r="AP762" s="207"/>
      <c r="AQ762" s="207"/>
      <c r="AR762" s="207"/>
      <c r="AS762" s="207"/>
      <c r="AT762" s="207"/>
      <c r="AU762" s="207"/>
      <c r="AV762" s="207"/>
      <c r="AW762" s="207"/>
      <c r="AX762" s="207"/>
      <c r="AY762" s="207"/>
      <c r="AZ762" s="207"/>
      <c r="BA762" s="207"/>
      <c r="BB762" s="207"/>
      <c r="BC762" s="207"/>
      <c r="BD762" s="207"/>
      <c r="BE762" s="207"/>
      <c r="BF762" s="207"/>
      <c r="BG762" s="207"/>
      <c r="BH762" s="207"/>
      <c r="BI762" s="207"/>
      <c r="BJ762" s="207"/>
      <c r="BK762" s="207"/>
      <c r="BL762" s="207"/>
      <c r="BM762" s="207"/>
      <c r="BN762" s="207"/>
      <c r="BO762" s="207"/>
      <c r="BP762" s="207"/>
      <c r="BQ762" s="207"/>
      <c r="BR762" s="207"/>
      <c r="BS762" s="207"/>
      <c r="BT762" s="207"/>
      <c r="BU762" s="211"/>
      <c r="BV762" s="207"/>
      <c r="BW762" s="207"/>
      <c r="BX762" s="207"/>
      <c r="BY762" s="207"/>
      <c r="BZ762" s="207"/>
      <c r="CA762" s="207"/>
      <c r="CB762" s="207"/>
      <c r="CC762" s="207"/>
      <c r="CD762" s="207"/>
      <c r="CE762" s="207"/>
      <c r="CF762" s="207"/>
      <c r="CG762" s="207"/>
      <c r="CH762" s="207"/>
      <c r="CI762" s="207"/>
      <c r="CJ762" s="207"/>
      <c r="CK762" s="207"/>
      <c r="CL762" s="207"/>
      <c r="CM762" s="207"/>
    </row>
    <row r="763" spans="1:91" ht="12" customHeight="1" x14ac:dyDescent="0.25">
      <c r="A763" s="206"/>
      <c r="B763" s="207"/>
      <c r="C763" s="207"/>
      <c r="D763" s="207"/>
      <c r="E763" s="207"/>
      <c r="F763" s="207"/>
      <c r="G763" s="207"/>
      <c r="H763" s="207"/>
      <c r="I763" s="207"/>
      <c r="J763" s="207"/>
      <c r="K763" s="207"/>
      <c r="L763" s="207"/>
      <c r="M763" s="207"/>
      <c r="N763" s="207"/>
      <c r="O763" s="207"/>
      <c r="P763" s="207"/>
      <c r="Q763" s="207"/>
      <c r="R763" s="207"/>
      <c r="S763" s="207"/>
      <c r="T763" s="207"/>
      <c r="U763" s="207"/>
      <c r="V763" s="207"/>
      <c r="W763" s="207"/>
      <c r="X763" s="207"/>
      <c r="Y763" s="207"/>
      <c r="Z763" s="207"/>
      <c r="AA763" s="208"/>
      <c r="AB763" s="208"/>
      <c r="AC763" s="209"/>
      <c r="AD763" s="209"/>
      <c r="AE763" s="209"/>
      <c r="AF763" s="209"/>
      <c r="AG763" s="209"/>
      <c r="AH763" s="209"/>
      <c r="AI763" s="209"/>
      <c r="AJ763" s="209"/>
      <c r="AK763" s="207"/>
      <c r="AL763" s="207"/>
      <c r="AM763" s="207"/>
      <c r="AN763" s="207"/>
      <c r="AO763" s="207"/>
      <c r="AP763" s="207"/>
      <c r="AQ763" s="207"/>
      <c r="AR763" s="207"/>
      <c r="AS763" s="207"/>
      <c r="AT763" s="207"/>
      <c r="AU763" s="207"/>
      <c r="AV763" s="207"/>
      <c r="AW763" s="207"/>
      <c r="AX763" s="207"/>
      <c r="AY763" s="207"/>
      <c r="AZ763" s="207"/>
      <c r="BA763" s="207"/>
      <c r="BB763" s="207"/>
      <c r="BC763" s="207"/>
      <c r="BD763" s="207"/>
      <c r="BE763" s="207"/>
      <c r="BF763" s="207"/>
      <c r="BG763" s="207"/>
      <c r="BH763" s="207"/>
      <c r="BI763" s="207"/>
      <c r="BJ763" s="207"/>
      <c r="BK763" s="207"/>
      <c r="BL763" s="207"/>
      <c r="BM763" s="207"/>
      <c r="BN763" s="207"/>
      <c r="BO763" s="207"/>
      <c r="BP763" s="207"/>
      <c r="BQ763" s="207"/>
      <c r="BR763" s="207"/>
      <c r="BS763" s="207"/>
      <c r="BT763" s="207"/>
      <c r="BU763" s="211"/>
      <c r="BV763" s="207"/>
      <c r="BW763" s="207"/>
      <c r="BX763" s="207"/>
      <c r="BY763" s="207"/>
      <c r="BZ763" s="207"/>
      <c r="CA763" s="207"/>
      <c r="CB763" s="207"/>
      <c r="CC763" s="207"/>
      <c r="CD763" s="207"/>
      <c r="CE763" s="207"/>
      <c r="CF763" s="207"/>
      <c r="CG763" s="207"/>
      <c r="CH763" s="207"/>
      <c r="CI763" s="207"/>
      <c r="CJ763" s="207"/>
      <c r="CK763" s="207"/>
      <c r="CL763" s="207"/>
      <c r="CM763" s="207"/>
    </row>
    <row r="764" spans="1:91" ht="12" customHeight="1" x14ac:dyDescent="0.25">
      <c r="A764" s="206"/>
      <c r="B764" s="207"/>
      <c r="C764" s="207"/>
      <c r="D764" s="207"/>
      <c r="E764" s="207"/>
      <c r="F764" s="207"/>
      <c r="G764" s="207"/>
      <c r="H764" s="207"/>
      <c r="I764" s="207"/>
      <c r="J764" s="207"/>
      <c r="K764" s="207"/>
      <c r="L764" s="207"/>
      <c r="M764" s="207"/>
      <c r="N764" s="207"/>
      <c r="O764" s="207"/>
      <c r="P764" s="207"/>
      <c r="Q764" s="207"/>
      <c r="R764" s="207"/>
      <c r="S764" s="207"/>
      <c r="T764" s="207"/>
      <c r="U764" s="207"/>
      <c r="V764" s="207"/>
      <c r="W764" s="207"/>
      <c r="X764" s="207"/>
      <c r="Y764" s="207"/>
      <c r="Z764" s="207"/>
      <c r="AA764" s="208"/>
      <c r="AB764" s="208"/>
      <c r="AC764" s="209"/>
      <c r="AD764" s="209"/>
      <c r="AE764" s="209"/>
      <c r="AF764" s="209"/>
      <c r="AG764" s="209"/>
      <c r="AH764" s="209"/>
      <c r="AI764" s="209"/>
      <c r="AJ764" s="209"/>
      <c r="AK764" s="207"/>
      <c r="AL764" s="207"/>
      <c r="AM764" s="207"/>
      <c r="AN764" s="207"/>
      <c r="AO764" s="207"/>
      <c r="AP764" s="207"/>
      <c r="AQ764" s="207"/>
      <c r="AR764" s="207"/>
      <c r="AS764" s="207"/>
      <c r="AT764" s="207"/>
      <c r="AU764" s="207"/>
      <c r="AV764" s="207"/>
      <c r="AW764" s="207"/>
      <c r="AX764" s="207"/>
      <c r="AY764" s="207"/>
      <c r="AZ764" s="207"/>
      <c r="BA764" s="207"/>
      <c r="BB764" s="207"/>
      <c r="BC764" s="207"/>
      <c r="BD764" s="207"/>
      <c r="BE764" s="207"/>
      <c r="BF764" s="207"/>
      <c r="BG764" s="207"/>
      <c r="BH764" s="207"/>
      <c r="BI764" s="207"/>
      <c r="BJ764" s="207"/>
      <c r="BK764" s="207"/>
      <c r="BL764" s="207"/>
      <c r="BM764" s="207"/>
      <c r="BN764" s="207"/>
      <c r="BO764" s="207"/>
      <c r="BP764" s="207"/>
      <c r="BQ764" s="207"/>
      <c r="BR764" s="207"/>
      <c r="BS764" s="207"/>
      <c r="BT764" s="207"/>
      <c r="BU764" s="211"/>
      <c r="BV764" s="207"/>
      <c r="BW764" s="207"/>
      <c r="BX764" s="207"/>
      <c r="BY764" s="207"/>
      <c r="BZ764" s="207"/>
      <c r="CA764" s="207"/>
      <c r="CB764" s="207"/>
      <c r="CC764" s="207"/>
      <c r="CD764" s="207"/>
      <c r="CE764" s="207"/>
      <c r="CF764" s="207"/>
      <c r="CG764" s="207"/>
      <c r="CH764" s="207"/>
      <c r="CI764" s="207"/>
      <c r="CJ764" s="207"/>
      <c r="CK764" s="207"/>
      <c r="CL764" s="207"/>
      <c r="CM764" s="207"/>
    </row>
    <row r="765" spans="1:91" ht="12" customHeight="1" x14ac:dyDescent="0.25">
      <c r="A765" s="206"/>
      <c r="B765" s="207"/>
      <c r="C765" s="207"/>
      <c r="D765" s="207"/>
      <c r="E765" s="207"/>
      <c r="F765" s="207"/>
      <c r="G765" s="207"/>
      <c r="H765" s="207"/>
      <c r="I765" s="207"/>
      <c r="J765" s="207"/>
      <c r="K765" s="207"/>
      <c r="L765" s="207"/>
      <c r="M765" s="207"/>
      <c r="N765" s="207"/>
      <c r="O765" s="207"/>
      <c r="P765" s="207"/>
      <c r="Q765" s="207"/>
      <c r="R765" s="207"/>
      <c r="S765" s="207"/>
      <c r="T765" s="207"/>
      <c r="U765" s="207"/>
      <c r="V765" s="207"/>
      <c r="W765" s="207"/>
      <c r="X765" s="207"/>
      <c r="Y765" s="207"/>
      <c r="Z765" s="207"/>
      <c r="AA765" s="208"/>
      <c r="AB765" s="208"/>
      <c r="AC765" s="209"/>
      <c r="AD765" s="209"/>
      <c r="AE765" s="209"/>
      <c r="AF765" s="209"/>
      <c r="AG765" s="209"/>
      <c r="AH765" s="209"/>
      <c r="AI765" s="209"/>
      <c r="AJ765" s="209"/>
      <c r="AK765" s="207"/>
      <c r="AL765" s="207"/>
      <c r="AM765" s="207"/>
      <c r="AN765" s="207"/>
      <c r="AO765" s="207"/>
      <c r="AP765" s="207"/>
      <c r="AQ765" s="207"/>
      <c r="AR765" s="207"/>
      <c r="AS765" s="207"/>
      <c r="AT765" s="207"/>
      <c r="AU765" s="207"/>
      <c r="AV765" s="207"/>
      <c r="AW765" s="207"/>
      <c r="AX765" s="207"/>
      <c r="AY765" s="207"/>
      <c r="AZ765" s="207"/>
      <c r="BA765" s="207"/>
      <c r="BB765" s="207"/>
      <c r="BC765" s="207"/>
      <c r="BD765" s="207"/>
      <c r="BE765" s="207"/>
      <c r="BF765" s="207"/>
      <c r="BG765" s="207"/>
      <c r="BH765" s="207"/>
      <c r="BI765" s="207"/>
      <c r="BJ765" s="207"/>
      <c r="BK765" s="207"/>
      <c r="BL765" s="207"/>
      <c r="BM765" s="207"/>
      <c r="BN765" s="207"/>
      <c r="BO765" s="207"/>
      <c r="BP765" s="207"/>
      <c r="BQ765" s="207"/>
      <c r="BR765" s="207"/>
      <c r="BS765" s="207"/>
      <c r="BT765" s="207"/>
      <c r="BU765" s="211"/>
      <c r="BV765" s="207"/>
      <c r="BW765" s="207"/>
      <c r="BX765" s="207"/>
      <c r="BY765" s="207"/>
      <c r="BZ765" s="207"/>
      <c r="CA765" s="207"/>
      <c r="CB765" s="207"/>
      <c r="CC765" s="207"/>
      <c r="CD765" s="207"/>
      <c r="CE765" s="207"/>
      <c r="CF765" s="207"/>
      <c r="CG765" s="207"/>
      <c r="CH765" s="207"/>
      <c r="CI765" s="207"/>
      <c r="CJ765" s="207"/>
      <c r="CK765" s="207"/>
      <c r="CL765" s="207"/>
      <c r="CM765" s="207"/>
    </row>
    <row r="766" spans="1:91" ht="12" customHeight="1" x14ac:dyDescent="0.25">
      <c r="A766" s="206"/>
      <c r="B766" s="207"/>
      <c r="C766" s="207"/>
      <c r="D766" s="207"/>
      <c r="E766" s="207"/>
      <c r="F766" s="207"/>
      <c r="G766" s="207"/>
      <c r="H766" s="207"/>
      <c r="I766" s="207"/>
      <c r="J766" s="207"/>
      <c r="K766" s="207"/>
      <c r="L766" s="207"/>
      <c r="M766" s="207"/>
      <c r="N766" s="207"/>
      <c r="O766" s="207"/>
      <c r="P766" s="207"/>
      <c r="Q766" s="207"/>
      <c r="R766" s="207"/>
      <c r="S766" s="207"/>
      <c r="T766" s="207"/>
      <c r="U766" s="207"/>
      <c r="V766" s="207"/>
      <c r="W766" s="207"/>
      <c r="X766" s="207"/>
      <c r="Y766" s="207"/>
      <c r="Z766" s="207"/>
      <c r="AA766" s="208"/>
      <c r="AB766" s="208"/>
      <c r="AC766" s="209"/>
      <c r="AD766" s="209"/>
      <c r="AE766" s="209"/>
      <c r="AF766" s="209"/>
      <c r="AG766" s="209"/>
      <c r="AH766" s="209"/>
      <c r="AI766" s="209"/>
      <c r="AJ766" s="209"/>
      <c r="AK766" s="207"/>
      <c r="AL766" s="207"/>
      <c r="AM766" s="207"/>
      <c r="AN766" s="207"/>
      <c r="AO766" s="207"/>
      <c r="AP766" s="207"/>
      <c r="AQ766" s="207"/>
      <c r="AR766" s="207"/>
      <c r="AS766" s="207"/>
      <c r="AT766" s="207"/>
      <c r="AU766" s="207"/>
      <c r="AV766" s="207"/>
      <c r="AW766" s="207"/>
      <c r="AX766" s="207"/>
      <c r="AY766" s="207"/>
      <c r="AZ766" s="207"/>
      <c r="BA766" s="207"/>
      <c r="BB766" s="207"/>
      <c r="BC766" s="207"/>
      <c r="BD766" s="207"/>
      <c r="BE766" s="207"/>
      <c r="BF766" s="207"/>
      <c r="BG766" s="207"/>
      <c r="BH766" s="207"/>
      <c r="BI766" s="207"/>
      <c r="BJ766" s="207"/>
      <c r="BK766" s="207"/>
      <c r="BL766" s="207"/>
      <c r="BM766" s="207"/>
      <c r="BN766" s="207"/>
      <c r="BO766" s="207"/>
      <c r="BP766" s="207"/>
      <c r="BQ766" s="207"/>
      <c r="BR766" s="207"/>
      <c r="BS766" s="207"/>
      <c r="BT766" s="207"/>
      <c r="BU766" s="211"/>
      <c r="BV766" s="207"/>
      <c r="BW766" s="207"/>
      <c r="BX766" s="207"/>
      <c r="BY766" s="207"/>
      <c r="BZ766" s="207"/>
      <c r="CA766" s="207"/>
      <c r="CB766" s="207"/>
      <c r="CC766" s="207"/>
      <c r="CD766" s="207"/>
      <c r="CE766" s="207"/>
      <c r="CF766" s="207"/>
      <c r="CG766" s="207"/>
      <c r="CH766" s="207"/>
      <c r="CI766" s="207"/>
      <c r="CJ766" s="207"/>
      <c r="CK766" s="207"/>
      <c r="CL766" s="207"/>
      <c r="CM766" s="207"/>
    </row>
    <row r="767" spans="1:91" ht="12" customHeight="1" x14ac:dyDescent="0.25">
      <c r="A767" s="206"/>
      <c r="B767" s="207"/>
      <c r="C767" s="207"/>
      <c r="D767" s="207"/>
      <c r="E767" s="207"/>
      <c r="F767" s="207"/>
      <c r="G767" s="207"/>
      <c r="H767" s="207"/>
      <c r="I767" s="207"/>
      <c r="J767" s="207"/>
      <c r="K767" s="207"/>
      <c r="L767" s="207"/>
      <c r="M767" s="207"/>
      <c r="N767" s="207"/>
      <c r="O767" s="207"/>
      <c r="P767" s="207"/>
      <c r="Q767" s="207"/>
      <c r="R767" s="207"/>
      <c r="S767" s="207"/>
      <c r="T767" s="207"/>
      <c r="U767" s="207"/>
      <c r="V767" s="207"/>
      <c r="W767" s="207"/>
      <c r="X767" s="207"/>
      <c r="Y767" s="207"/>
      <c r="Z767" s="207"/>
      <c r="AA767" s="208"/>
      <c r="AB767" s="208"/>
      <c r="AC767" s="209"/>
      <c r="AD767" s="209"/>
      <c r="AE767" s="209"/>
      <c r="AF767" s="209"/>
      <c r="AG767" s="209"/>
      <c r="AH767" s="209"/>
      <c r="AI767" s="209"/>
      <c r="AJ767" s="209"/>
      <c r="AK767" s="207"/>
      <c r="AL767" s="207"/>
      <c r="AM767" s="207"/>
      <c r="AN767" s="207"/>
      <c r="AO767" s="207"/>
      <c r="AP767" s="207"/>
      <c r="AQ767" s="207"/>
      <c r="AR767" s="207"/>
      <c r="AS767" s="207"/>
      <c r="AT767" s="207"/>
      <c r="AU767" s="207"/>
      <c r="AV767" s="207"/>
      <c r="AW767" s="207"/>
      <c r="AX767" s="207"/>
      <c r="AY767" s="207"/>
      <c r="AZ767" s="207"/>
      <c r="BA767" s="207"/>
      <c r="BB767" s="207"/>
      <c r="BC767" s="207"/>
      <c r="BD767" s="207"/>
      <c r="BE767" s="207"/>
      <c r="BF767" s="207"/>
      <c r="BG767" s="207"/>
      <c r="BH767" s="207"/>
      <c r="BI767" s="207"/>
      <c r="BJ767" s="207"/>
      <c r="BK767" s="207"/>
      <c r="BL767" s="207"/>
      <c r="BM767" s="207"/>
      <c r="BN767" s="207"/>
      <c r="BO767" s="207"/>
      <c r="BP767" s="207"/>
      <c r="BQ767" s="207"/>
      <c r="BR767" s="207"/>
      <c r="BS767" s="207"/>
      <c r="BT767" s="207"/>
      <c r="BU767" s="211"/>
      <c r="BV767" s="207"/>
      <c r="BW767" s="207"/>
      <c r="BX767" s="207"/>
      <c r="BY767" s="207"/>
      <c r="BZ767" s="207"/>
      <c r="CA767" s="207"/>
      <c r="CB767" s="207"/>
      <c r="CC767" s="207"/>
      <c r="CD767" s="207"/>
      <c r="CE767" s="207"/>
      <c r="CF767" s="207"/>
      <c r="CG767" s="207"/>
      <c r="CH767" s="207"/>
      <c r="CI767" s="207"/>
      <c r="CJ767" s="207"/>
      <c r="CK767" s="207"/>
      <c r="CL767" s="207"/>
      <c r="CM767" s="207"/>
    </row>
    <row r="768" spans="1:91" ht="12" customHeight="1" x14ac:dyDescent="0.25">
      <c r="A768" s="206"/>
      <c r="B768" s="207"/>
      <c r="C768" s="207"/>
      <c r="D768" s="207"/>
      <c r="E768" s="207"/>
      <c r="F768" s="207"/>
      <c r="G768" s="207"/>
      <c r="H768" s="207"/>
      <c r="I768" s="207"/>
      <c r="J768" s="207"/>
      <c r="K768" s="207"/>
      <c r="L768" s="207"/>
      <c r="M768" s="207"/>
      <c r="N768" s="207"/>
      <c r="O768" s="207"/>
      <c r="P768" s="207"/>
      <c r="Q768" s="207"/>
      <c r="R768" s="207"/>
      <c r="S768" s="207"/>
      <c r="T768" s="207"/>
      <c r="U768" s="207"/>
      <c r="V768" s="207"/>
      <c r="W768" s="207"/>
      <c r="X768" s="207"/>
      <c r="Y768" s="207"/>
      <c r="Z768" s="207"/>
      <c r="AA768" s="208"/>
      <c r="AB768" s="208"/>
      <c r="AC768" s="209"/>
      <c r="AD768" s="209"/>
      <c r="AE768" s="209"/>
      <c r="AF768" s="209"/>
      <c r="AG768" s="209"/>
      <c r="AH768" s="209"/>
      <c r="AI768" s="209"/>
      <c r="AJ768" s="209"/>
      <c r="AK768" s="207"/>
      <c r="AL768" s="207"/>
      <c r="AM768" s="207"/>
      <c r="AN768" s="207"/>
      <c r="AO768" s="207"/>
      <c r="AP768" s="207"/>
      <c r="AQ768" s="207"/>
      <c r="AR768" s="207"/>
      <c r="AS768" s="207"/>
      <c r="AT768" s="207"/>
      <c r="AU768" s="207"/>
      <c r="AV768" s="207"/>
      <c r="AW768" s="207"/>
      <c r="AX768" s="207"/>
      <c r="AY768" s="207"/>
      <c r="AZ768" s="207"/>
      <c r="BA768" s="207"/>
      <c r="BB768" s="207"/>
      <c r="BC768" s="207"/>
      <c r="BD768" s="207"/>
      <c r="BE768" s="207"/>
      <c r="BF768" s="207"/>
      <c r="BG768" s="207"/>
      <c r="BH768" s="207"/>
      <c r="BI768" s="207"/>
      <c r="BJ768" s="207"/>
      <c r="BK768" s="207"/>
      <c r="BL768" s="207"/>
      <c r="BM768" s="207"/>
      <c r="BN768" s="207"/>
      <c r="BO768" s="207"/>
      <c r="BP768" s="207"/>
      <c r="BQ768" s="207"/>
      <c r="BR768" s="207"/>
      <c r="BS768" s="207"/>
      <c r="BT768" s="207"/>
      <c r="BU768" s="211"/>
      <c r="BV768" s="207"/>
      <c r="BW768" s="207"/>
      <c r="BX768" s="207"/>
      <c r="BY768" s="207"/>
      <c r="BZ768" s="207"/>
      <c r="CA768" s="207"/>
      <c r="CB768" s="207"/>
      <c r="CC768" s="207"/>
      <c r="CD768" s="207"/>
      <c r="CE768" s="207"/>
      <c r="CF768" s="207"/>
      <c r="CG768" s="207"/>
      <c r="CH768" s="207"/>
      <c r="CI768" s="207"/>
      <c r="CJ768" s="207"/>
      <c r="CK768" s="207"/>
      <c r="CL768" s="207"/>
      <c r="CM768" s="207"/>
    </row>
    <row r="769" spans="1:91" ht="12" customHeight="1" x14ac:dyDescent="0.25">
      <c r="A769" s="206"/>
      <c r="B769" s="207"/>
      <c r="C769" s="207"/>
      <c r="D769" s="207"/>
      <c r="E769" s="207"/>
      <c r="F769" s="207"/>
      <c r="G769" s="207"/>
      <c r="H769" s="207"/>
      <c r="I769" s="207"/>
      <c r="J769" s="207"/>
      <c r="K769" s="207"/>
      <c r="L769" s="207"/>
      <c r="M769" s="207"/>
      <c r="N769" s="207"/>
      <c r="O769" s="207"/>
      <c r="P769" s="207"/>
      <c r="Q769" s="207"/>
      <c r="R769" s="207"/>
      <c r="S769" s="207"/>
      <c r="T769" s="207"/>
      <c r="U769" s="207"/>
      <c r="V769" s="207"/>
      <c r="W769" s="207"/>
      <c r="X769" s="207"/>
      <c r="Y769" s="207"/>
      <c r="Z769" s="207"/>
      <c r="AA769" s="208"/>
      <c r="AB769" s="208"/>
      <c r="AC769" s="209"/>
      <c r="AD769" s="209"/>
      <c r="AE769" s="209"/>
      <c r="AF769" s="209"/>
      <c r="AG769" s="209"/>
      <c r="AH769" s="209"/>
      <c r="AI769" s="209"/>
      <c r="AJ769" s="209"/>
      <c r="AK769" s="207"/>
      <c r="AL769" s="207"/>
      <c r="AM769" s="207"/>
      <c r="AN769" s="207"/>
      <c r="AO769" s="207"/>
      <c r="AP769" s="207"/>
      <c r="AQ769" s="207"/>
      <c r="AR769" s="207"/>
      <c r="AS769" s="207"/>
      <c r="AT769" s="207"/>
      <c r="AU769" s="207"/>
      <c r="AV769" s="207"/>
      <c r="AW769" s="207"/>
      <c r="AX769" s="207"/>
      <c r="AY769" s="207"/>
      <c r="AZ769" s="207"/>
      <c r="BA769" s="207"/>
      <c r="BB769" s="207"/>
      <c r="BC769" s="207"/>
      <c r="BD769" s="207"/>
      <c r="BE769" s="207"/>
      <c r="BF769" s="207"/>
      <c r="BG769" s="207"/>
      <c r="BH769" s="207"/>
      <c r="BI769" s="207"/>
      <c r="BJ769" s="207"/>
      <c r="BK769" s="207"/>
      <c r="BL769" s="207"/>
      <c r="BM769" s="207"/>
      <c r="BN769" s="207"/>
      <c r="BO769" s="207"/>
      <c r="BP769" s="207"/>
      <c r="BQ769" s="207"/>
      <c r="BR769" s="207"/>
      <c r="BS769" s="207"/>
      <c r="BT769" s="207"/>
      <c r="BU769" s="211"/>
      <c r="BV769" s="207"/>
      <c r="BW769" s="207"/>
      <c r="BX769" s="207"/>
      <c r="BY769" s="207"/>
      <c r="BZ769" s="207"/>
      <c r="CA769" s="207"/>
      <c r="CB769" s="207"/>
      <c r="CC769" s="207"/>
      <c r="CD769" s="207"/>
      <c r="CE769" s="207"/>
      <c r="CF769" s="207"/>
      <c r="CG769" s="207"/>
      <c r="CH769" s="207"/>
      <c r="CI769" s="207"/>
      <c r="CJ769" s="207"/>
      <c r="CK769" s="207"/>
      <c r="CL769" s="207"/>
      <c r="CM769" s="207"/>
    </row>
    <row r="770" spans="1:91" ht="12" customHeight="1" x14ac:dyDescent="0.25">
      <c r="A770" s="206"/>
      <c r="B770" s="207"/>
      <c r="C770" s="207"/>
      <c r="D770" s="207"/>
      <c r="E770" s="207"/>
      <c r="F770" s="207"/>
      <c r="G770" s="207"/>
      <c r="H770" s="207"/>
      <c r="I770" s="207"/>
      <c r="J770" s="207"/>
      <c r="K770" s="207"/>
      <c r="L770" s="207"/>
      <c r="M770" s="207"/>
      <c r="N770" s="207"/>
      <c r="O770" s="207"/>
      <c r="P770" s="207"/>
      <c r="Q770" s="207"/>
      <c r="R770" s="207"/>
      <c r="S770" s="207"/>
      <c r="T770" s="207"/>
      <c r="U770" s="207"/>
      <c r="V770" s="207"/>
      <c r="W770" s="207"/>
      <c r="X770" s="207"/>
      <c r="Y770" s="207"/>
      <c r="Z770" s="207"/>
      <c r="AA770" s="208"/>
      <c r="AB770" s="208"/>
      <c r="AC770" s="209"/>
      <c r="AD770" s="209"/>
      <c r="AE770" s="209"/>
      <c r="AF770" s="209"/>
      <c r="AG770" s="209"/>
      <c r="AH770" s="209"/>
      <c r="AI770" s="209"/>
      <c r="AJ770" s="209"/>
      <c r="AK770" s="207"/>
      <c r="AL770" s="207"/>
      <c r="AM770" s="207"/>
      <c r="AN770" s="207"/>
      <c r="AO770" s="207"/>
      <c r="AP770" s="207"/>
      <c r="AQ770" s="207"/>
      <c r="AR770" s="207"/>
      <c r="AS770" s="207"/>
      <c r="AT770" s="207"/>
      <c r="AU770" s="207"/>
      <c r="AV770" s="207"/>
      <c r="AW770" s="207"/>
      <c r="AX770" s="207"/>
      <c r="AY770" s="207"/>
      <c r="AZ770" s="207"/>
      <c r="BA770" s="207"/>
      <c r="BB770" s="207"/>
      <c r="BC770" s="207"/>
      <c r="BD770" s="207"/>
      <c r="BE770" s="207"/>
      <c r="BF770" s="207"/>
      <c r="BG770" s="207"/>
      <c r="BH770" s="207"/>
      <c r="BI770" s="207"/>
      <c r="BJ770" s="207"/>
      <c r="BK770" s="207"/>
      <c r="BL770" s="207"/>
      <c r="BM770" s="207"/>
      <c r="BN770" s="207"/>
      <c r="BO770" s="207"/>
      <c r="BP770" s="207"/>
      <c r="BQ770" s="207"/>
      <c r="BR770" s="207"/>
      <c r="BS770" s="207"/>
      <c r="BT770" s="207"/>
      <c r="BU770" s="211"/>
      <c r="BV770" s="207"/>
      <c r="BW770" s="207"/>
      <c r="BX770" s="207"/>
      <c r="BY770" s="207"/>
      <c r="BZ770" s="207"/>
      <c r="CA770" s="207"/>
      <c r="CB770" s="207"/>
      <c r="CC770" s="207"/>
      <c r="CD770" s="207"/>
      <c r="CE770" s="207"/>
      <c r="CF770" s="207"/>
      <c r="CG770" s="207"/>
      <c r="CH770" s="207"/>
      <c r="CI770" s="207"/>
      <c r="CJ770" s="207"/>
      <c r="CK770" s="207"/>
      <c r="CL770" s="207"/>
      <c r="CM770" s="207"/>
    </row>
    <row r="771" spans="1:91" ht="12" customHeight="1" x14ac:dyDescent="0.25">
      <c r="A771" s="206"/>
      <c r="B771" s="207"/>
      <c r="C771" s="207"/>
      <c r="D771" s="207"/>
      <c r="E771" s="207"/>
      <c r="F771" s="207"/>
      <c r="G771" s="207"/>
      <c r="H771" s="207"/>
      <c r="I771" s="207"/>
      <c r="J771" s="207"/>
      <c r="K771" s="207"/>
      <c r="L771" s="207"/>
      <c r="M771" s="207"/>
      <c r="N771" s="207"/>
      <c r="O771" s="207"/>
      <c r="P771" s="207"/>
      <c r="Q771" s="207"/>
      <c r="R771" s="207"/>
      <c r="S771" s="207"/>
      <c r="T771" s="207"/>
      <c r="U771" s="207"/>
      <c r="V771" s="207"/>
      <c r="W771" s="207"/>
      <c r="X771" s="207"/>
      <c r="Y771" s="207"/>
      <c r="Z771" s="207"/>
      <c r="AA771" s="208"/>
      <c r="AB771" s="208"/>
      <c r="AC771" s="209"/>
      <c r="AD771" s="209"/>
      <c r="AE771" s="209"/>
      <c r="AF771" s="209"/>
      <c r="AG771" s="209"/>
      <c r="AH771" s="209"/>
      <c r="AI771" s="209"/>
      <c r="AJ771" s="209"/>
      <c r="AK771" s="207"/>
      <c r="AL771" s="207"/>
      <c r="AM771" s="207"/>
      <c r="AN771" s="207"/>
      <c r="AO771" s="207"/>
      <c r="AP771" s="207"/>
      <c r="AQ771" s="207"/>
      <c r="AR771" s="207"/>
      <c r="AS771" s="207"/>
      <c r="AT771" s="207"/>
      <c r="AU771" s="207"/>
      <c r="AV771" s="207"/>
      <c r="AW771" s="207"/>
      <c r="AX771" s="207"/>
      <c r="AY771" s="207"/>
      <c r="AZ771" s="207"/>
      <c r="BA771" s="207"/>
      <c r="BB771" s="207"/>
      <c r="BC771" s="207"/>
      <c r="BD771" s="207"/>
      <c r="BE771" s="207"/>
      <c r="BF771" s="207"/>
      <c r="BG771" s="207"/>
      <c r="BH771" s="207"/>
      <c r="BI771" s="207"/>
      <c r="BJ771" s="207"/>
      <c r="BK771" s="207"/>
      <c r="BL771" s="207"/>
      <c r="BM771" s="207"/>
      <c r="BN771" s="207"/>
      <c r="BO771" s="207"/>
      <c r="BP771" s="207"/>
      <c r="BQ771" s="207"/>
      <c r="BR771" s="207"/>
      <c r="BS771" s="207"/>
      <c r="BT771" s="207"/>
      <c r="BU771" s="211"/>
      <c r="BV771" s="207"/>
      <c r="BW771" s="207"/>
      <c r="BX771" s="207"/>
      <c r="BY771" s="207"/>
      <c r="BZ771" s="207"/>
      <c r="CA771" s="207"/>
      <c r="CB771" s="207"/>
      <c r="CC771" s="207"/>
      <c r="CD771" s="207"/>
      <c r="CE771" s="207"/>
      <c r="CF771" s="207"/>
      <c r="CG771" s="207"/>
      <c r="CH771" s="207"/>
      <c r="CI771" s="207"/>
      <c r="CJ771" s="207"/>
      <c r="CK771" s="207"/>
      <c r="CL771" s="207"/>
      <c r="CM771" s="207"/>
    </row>
    <row r="772" spans="1:91" ht="12" customHeight="1" x14ac:dyDescent="0.25">
      <c r="A772" s="206"/>
      <c r="B772" s="207"/>
      <c r="C772" s="207"/>
      <c r="D772" s="207"/>
      <c r="E772" s="207"/>
      <c r="F772" s="207"/>
      <c r="G772" s="207"/>
      <c r="H772" s="207"/>
      <c r="I772" s="207"/>
      <c r="J772" s="207"/>
      <c r="K772" s="207"/>
      <c r="L772" s="207"/>
      <c r="M772" s="207"/>
      <c r="N772" s="207"/>
      <c r="O772" s="207"/>
      <c r="P772" s="207"/>
      <c r="Q772" s="207"/>
      <c r="R772" s="207"/>
      <c r="S772" s="207"/>
      <c r="T772" s="207"/>
      <c r="U772" s="207"/>
      <c r="V772" s="207"/>
      <c r="W772" s="207"/>
      <c r="X772" s="207"/>
      <c r="Y772" s="207"/>
      <c r="Z772" s="207"/>
      <c r="AA772" s="208"/>
      <c r="AB772" s="208"/>
      <c r="AC772" s="209"/>
      <c r="AD772" s="209"/>
      <c r="AE772" s="209"/>
      <c r="AF772" s="209"/>
      <c r="AG772" s="209"/>
      <c r="AH772" s="209"/>
      <c r="AI772" s="209"/>
      <c r="AJ772" s="209"/>
      <c r="AK772" s="207"/>
      <c r="AL772" s="207"/>
      <c r="AM772" s="207"/>
      <c r="AN772" s="207"/>
      <c r="AO772" s="207"/>
      <c r="AP772" s="207"/>
      <c r="AQ772" s="207"/>
      <c r="AR772" s="207"/>
      <c r="AS772" s="207"/>
      <c r="AT772" s="207"/>
      <c r="AU772" s="207"/>
      <c r="AV772" s="207"/>
      <c r="AW772" s="207"/>
      <c r="AX772" s="207"/>
      <c r="AY772" s="207"/>
      <c r="AZ772" s="207"/>
      <c r="BA772" s="207"/>
      <c r="BB772" s="207"/>
      <c r="BC772" s="207"/>
      <c r="BD772" s="207"/>
      <c r="BE772" s="207"/>
      <c r="BF772" s="207"/>
      <c r="BG772" s="207"/>
      <c r="BH772" s="207"/>
      <c r="BI772" s="207"/>
      <c r="BJ772" s="207"/>
      <c r="BK772" s="207"/>
      <c r="BL772" s="207"/>
      <c r="BM772" s="207"/>
      <c r="BN772" s="207"/>
      <c r="BO772" s="207"/>
      <c r="BP772" s="207"/>
      <c r="BQ772" s="207"/>
      <c r="BR772" s="207"/>
      <c r="BS772" s="207"/>
      <c r="BT772" s="207"/>
      <c r="BU772" s="211"/>
      <c r="BV772" s="207"/>
      <c r="BW772" s="207"/>
      <c r="BX772" s="207"/>
      <c r="BY772" s="207"/>
      <c r="BZ772" s="207"/>
      <c r="CA772" s="207"/>
      <c r="CB772" s="207"/>
      <c r="CC772" s="207"/>
      <c r="CD772" s="207"/>
      <c r="CE772" s="207"/>
      <c r="CF772" s="207"/>
      <c r="CG772" s="207"/>
      <c r="CH772" s="207"/>
      <c r="CI772" s="207"/>
      <c r="CJ772" s="207"/>
      <c r="CK772" s="207"/>
      <c r="CL772" s="207"/>
      <c r="CM772" s="207"/>
    </row>
    <row r="773" spans="1:91" ht="12" customHeight="1" x14ac:dyDescent="0.25">
      <c r="A773" s="206"/>
      <c r="B773" s="207"/>
      <c r="C773" s="207"/>
      <c r="D773" s="207"/>
      <c r="E773" s="207"/>
      <c r="F773" s="207"/>
      <c r="G773" s="207"/>
      <c r="H773" s="207"/>
      <c r="I773" s="207"/>
      <c r="J773" s="207"/>
      <c r="K773" s="207"/>
      <c r="L773" s="207"/>
      <c r="M773" s="207"/>
      <c r="N773" s="207"/>
      <c r="O773" s="207"/>
      <c r="P773" s="207"/>
      <c r="Q773" s="207"/>
      <c r="R773" s="207"/>
      <c r="S773" s="207"/>
      <c r="T773" s="207"/>
      <c r="U773" s="207"/>
      <c r="V773" s="207"/>
      <c r="W773" s="207"/>
      <c r="X773" s="207"/>
      <c r="Y773" s="207"/>
      <c r="Z773" s="207"/>
      <c r="AA773" s="208"/>
      <c r="AB773" s="208"/>
      <c r="AC773" s="209"/>
      <c r="AD773" s="209"/>
      <c r="AE773" s="209"/>
      <c r="AF773" s="209"/>
      <c r="AG773" s="209"/>
      <c r="AH773" s="209"/>
      <c r="AI773" s="209"/>
      <c r="AJ773" s="209"/>
      <c r="AK773" s="207"/>
      <c r="AL773" s="207"/>
      <c r="AM773" s="207"/>
      <c r="AN773" s="207"/>
      <c r="AO773" s="207"/>
      <c r="AP773" s="207"/>
      <c r="AQ773" s="207"/>
      <c r="AR773" s="207"/>
      <c r="AS773" s="207"/>
      <c r="AT773" s="207"/>
      <c r="AU773" s="207"/>
      <c r="AV773" s="207"/>
      <c r="AW773" s="207"/>
      <c r="AX773" s="207"/>
      <c r="AY773" s="207"/>
      <c r="AZ773" s="207"/>
      <c r="BA773" s="207"/>
      <c r="BB773" s="207"/>
      <c r="BC773" s="207"/>
      <c r="BD773" s="207"/>
      <c r="BE773" s="207"/>
      <c r="BF773" s="207"/>
      <c r="BG773" s="207"/>
      <c r="BH773" s="207"/>
      <c r="BI773" s="207"/>
      <c r="BJ773" s="207"/>
      <c r="BK773" s="207"/>
      <c r="BL773" s="207"/>
      <c r="BM773" s="207"/>
      <c r="BN773" s="207"/>
      <c r="BO773" s="207"/>
      <c r="BP773" s="207"/>
      <c r="BQ773" s="207"/>
      <c r="BR773" s="207"/>
      <c r="BS773" s="207"/>
      <c r="BT773" s="207"/>
      <c r="BU773" s="211"/>
      <c r="BV773" s="207"/>
      <c r="BW773" s="207"/>
      <c r="BX773" s="207"/>
      <c r="BY773" s="207"/>
      <c r="BZ773" s="207"/>
      <c r="CA773" s="207"/>
      <c r="CB773" s="207"/>
      <c r="CC773" s="207"/>
      <c r="CD773" s="207"/>
      <c r="CE773" s="207"/>
      <c r="CF773" s="207"/>
      <c r="CG773" s="207"/>
      <c r="CH773" s="207"/>
      <c r="CI773" s="207"/>
      <c r="CJ773" s="207"/>
      <c r="CK773" s="207"/>
      <c r="CL773" s="207"/>
      <c r="CM773" s="207"/>
    </row>
    <row r="774" spans="1:91" ht="12" customHeight="1" x14ac:dyDescent="0.25">
      <c r="A774" s="206"/>
      <c r="B774" s="207"/>
      <c r="C774" s="207"/>
      <c r="D774" s="207"/>
      <c r="E774" s="207"/>
      <c r="F774" s="207"/>
      <c r="G774" s="207"/>
      <c r="H774" s="207"/>
      <c r="I774" s="207"/>
      <c r="J774" s="207"/>
      <c r="K774" s="207"/>
      <c r="L774" s="207"/>
      <c r="M774" s="207"/>
      <c r="N774" s="207"/>
      <c r="O774" s="207"/>
      <c r="P774" s="207"/>
      <c r="Q774" s="207"/>
      <c r="R774" s="207"/>
      <c r="S774" s="207"/>
      <c r="T774" s="207"/>
      <c r="U774" s="207"/>
      <c r="V774" s="207"/>
      <c r="W774" s="207"/>
      <c r="X774" s="207"/>
      <c r="Y774" s="207"/>
      <c r="Z774" s="207"/>
      <c r="AA774" s="208"/>
      <c r="AB774" s="208"/>
      <c r="AC774" s="209"/>
      <c r="AD774" s="209"/>
      <c r="AE774" s="209"/>
      <c r="AF774" s="209"/>
      <c r="AG774" s="209"/>
      <c r="AH774" s="209"/>
      <c r="AI774" s="209"/>
      <c r="AJ774" s="209"/>
      <c r="AK774" s="207"/>
      <c r="AL774" s="207"/>
      <c r="AM774" s="207"/>
      <c r="AN774" s="207"/>
      <c r="AO774" s="207"/>
      <c r="AP774" s="207"/>
      <c r="AQ774" s="207"/>
      <c r="AR774" s="207"/>
      <c r="AS774" s="207"/>
      <c r="AT774" s="207"/>
      <c r="AU774" s="207"/>
      <c r="AV774" s="207"/>
      <c r="AW774" s="207"/>
      <c r="AX774" s="207"/>
      <c r="AY774" s="207"/>
      <c r="AZ774" s="207"/>
      <c r="BA774" s="207"/>
      <c r="BB774" s="207"/>
      <c r="BC774" s="207"/>
      <c r="BD774" s="207"/>
      <c r="BE774" s="207"/>
      <c r="BF774" s="207"/>
      <c r="BG774" s="207"/>
      <c r="BH774" s="207"/>
      <c r="BI774" s="207"/>
      <c r="BJ774" s="207"/>
      <c r="BK774" s="207"/>
      <c r="BL774" s="207"/>
      <c r="BM774" s="207"/>
      <c r="BN774" s="207"/>
      <c r="BO774" s="207"/>
      <c r="BP774" s="207"/>
      <c r="BQ774" s="207"/>
      <c r="BR774" s="207"/>
      <c r="BS774" s="207"/>
      <c r="BT774" s="207"/>
      <c r="BU774" s="211"/>
      <c r="BV774" s="207"/>
      <c r="BW774" s="207"/>
      <c r="BX774" s="207"/>
      <c r="BY774" s="207"/>
      <c r="BZ774" s="207"/>
      <c r="CA774" s="207"/>
      <c r="CB774" s="207"/>
      <c r="CC774" s="207"/>
      <c r="CD774" s="207"/>
      <c r="CE774" s="207"/>
      <c r="CF774" s="207"/>
      <c r="CG774" s="207"/>
      <c r="CH774" s="207"/>
      <c r="CI774" s="207"/>
      <c r="CJ774" s="207"/>
      <c r="CK774" s="207"/>
      <c r="CL774" s="207"/>
      <c r="CM774" s="207"/>
    </row>
    <row r="775" spans="1:91" ht="12" customHeight="1" x14ac:dyDescent="0.25">
      <c r="A775" s="206"/>
      <c r="B775" s="207"/>
      <c r="C775" s="207"/>
      <c r="D775" s="207"/>
      <c r="E775" s="207"/>
      <c r="F775" s="207"/>
      <c r="G775" s="207"/>
      <c r="H775" s="207"/>
      <c r="I775" s="207"/>
      <c r="J775" s="207"/>
      <c r="K775" s="207"/>
      <c r="L775" s="207"/>
      <c r="M775" s="207"/>
      <c r="N775" s="207"/>
      <c r="O775" s="207"/>
      <c r="P775" s="207"/>
      <c r="Q775" s="207"/>
      <c r="R775" s="207"/>
      <c r="S775" s="207"/>
      <c r="T775" s="207"/>
      <c r="U775" s="207"/>
      <c r="V775" s="207"/>
      <c r="W775" s="207"/>
      <c r="X775" s="207"/>
      <c r="Y775" s="207"/>
      <c r="Z775" s="207"/>
      <c r="AA775" s="208"/>
      <c r="AB775" s="208"/>
      <c r="AC775" s="209"/>
      <c r="AD775" s="209"/>
      <c r="AE775" s="209"/>
      <c r="AF775" s="209"/>
      <c r="AG775" s="209"/>
      <c r="AH775" s="209"/>
      <c r="AI775" s="209"/>
      <c r="AJ775" s="209"/>
      <c r="AK775" s="207"/>
      <c r="AL775" s="207"/>
      <c r="AM775" s="207"/>
      <c r="AN775" s="207"/>
      <c r="AO775" s="207"/>
      <c r="AP775" s="207"/>
      <c r="AQ775" s="207"/>
      <c r="AR775" s="207"/>
      <c r="AS775" s="207"/>
      <c r="AT775" s="207"/>
      <c r="AU775" s="207"/>
      <c r="AV775" s="207"/>
      <c r="AW775" s="207"/>
      <c r="AX775" s="207"/>
      <c r="AY775" s="207"/>
      <c r="AZ775" s="207"/>
      <c r="BA775" s="207"/>
      <c r="BB775" s="207"/>
      <c r="BC775" s="207"/>
      <c r="BD775" s="207"/>
      <c r="BE775" s="207"/>
      <c r="BF775" s="207"/>
      <c r="BG775" s="207"/>
      <c r="BH775" s="207"/>
      <c r="BI775" s="207"/>
      <c r="BJ775" s="207"/>
      <c r="BK775" s="207"/>
      <c r="BL775" s="207"/>
      <c r="BM775" s="207"/>
      <c r="BN775" s="207"/>
      <c r="BO775" s="207"/>
      <c r="BP775" s="207"/>
      <c r="BQ775" s="207"/>
      <c r="BR775" s="207"/>
      <c r="BS775" s="207"/>
      <c r="BT775" s="207"/>
      <c r="BU775" s="211"/>
      <c r="BV775" s="207"/>
      <c r="BW775" s="207"/>
      <c r="BX775" s="207"/>
      <c r="BY775" s="207"/>
      <c r="BZ775" s="207"/>
      <c r="CA775" s="207"/>
      <c r="CB775" s="207"/>
      <c r="CC775" s="207"/>
      <c r="CD775" s="207"/>
      <c r="CE775" s="207"/>
      <c r="CF775" s="207"/>
      <c r="CG775" s="207"/>
      <c r="CH775" s="207"/>
      <c r="CI775" s="207"/>
      <c r="CJ775" s="207"/>
      <c r="CK775" s="207"/>
      <c r="CL775" s="207"/>
      <c r="CM775" s="207"/>
    </row>
    <row r="776" spans="1:91" ht="12" customHeight="1" x14ac:dyDescent="0.25">
      <c r="A776" s="206"/>
      <c r="B776" s="207"/>
      <c r="C776" s="207"/>
      <c r="D776" s="207"/>
      <c r="E776" s="207"/>
      <c r="F776" s="207"/>
      <c r="G776" s="207"/>
      <c r="H776" s="207"/>
      <c r="I776" s="207"/>
      <c r="J776" s="207"/>
      <c r="K776" s="207"/>
      <c r="L776" s="207"/>
      <c r="M776" s="207"/>
      <c r="N776" s="207"/>
      <c r="O776" s="207"/>
      <c r="P776" s="207"/>
      <c r="Q776" s="207"/>
      <c r="R776" s="207"/>
      <c r="S776" s="207"/>
      <c r="T776" s="207"/>
      <c r="U776" s="207"/>
      <c r="V776" s="207"/>
      <c r="W776" s="207"/>
      <c r="X776" s="207"/>
      <c r="Y776" s="207"/>
      <c r="Z776" s="207"/>
      <c r="AA776" s="208"/>
      <c r="AB776" s="208"/>
      <c r="AC776" s="209"/>
      <c r="AD776" s="209"/>
      <c r="AE776" s="209"/>
      <c r="AF776" s="209"/>
      <c r="AG776" s="209"/>
      <c r="AH776" s="209"/>
      <c r="AI776" s="209"/>
      <c r="AJ776" s="209"/>
      <c r="AK776" s="207"/>
      <c r="AL776" s="207"/>
      <c r="AM776" s="207"/>
      <c r="AN776" s="207"/>
      <c r="AO776" s="207"/>
      <c r="AP776" s="207"/>
      <c r="AQ776" s="207"/>
      <c r="AR776" s="207"/>
      <c r="AS776" s="207"/>
      <c r="AT776" s="207"/>
      <c r="AU776" s="207"/>
      <c r="AV776" s="207"/>
      <c r="AW776" s="207"/>
      <c r="AX776" s="207"/>
      <c r="AY776" s="207"/>
      <c r="AZ776" s="207"/>
      <c r="BA776" s="207"/>
      <c r="BB776" s="207"/>
      <c r="BC776" s="207"/>
      <c r="BD776" s="207"/>
      <c r="BE776" s="207"/>
      <c r="BF776" s="207"/>
      <c r="BG776" s="207"/>
      <c r="BH776" s="207"/>
      <c r="BI776" s="207"/>
      <c r="BJ776" s="207"/>
      <c r="BK776" s="207"/>
      <c r="BL776" s="207"/>
      <c r="BM776" s="207"/>
      <c r="BN776" s="207"/>
      <c r="BO776" s="207"/>
      <c r="BP776" s="207"/>
      <c r="BQ776" s="207"/>
      <c r="BR776" s="207"/>
      <c r="BS776" s="207"/>
      <c r="BT776" s="207"/>
      <c r="BU776" s="211"/>
      <c r="BV776" s="207"/>
      <c r="BW776" s="207"/>
      <c r="BX776" s="207"/>
      <c r="BY776" s="207"/>
      <c r="BZ776" s="207"/>
      <c r="CA776" s="207"/>
      <c r="CB776" s="207"/>
      <c r="CC776" s="207"/>
      <c r="CD776" s="207"/>
      <c r="CE776" s="207"/>
      <c r="CF776" s="207"/>
      <c r="CG776" s="207"/>
      <c r="CH776" s="207"/>
      <c r="CI776" s="207"/>
      <c r="CJ776" s="207"/>
      <c r="CK776" s="207"/>
      <c r="CL776" s="207"/>
      <c r="CM776" s="207"/>
    </row>
    <row r="777" spans="1:91" ht="12" customHeight="1" x14ac:dyDescent="0.25">
      <c r="A777" s="206"/>
      <c r="B777" s="207"/>
      <c r="C777" s="207"/>
      <c r="D777" s="207"/>
      <c r="E777" s="207"/>
      <c r="F777" s="207"/>
      <c r="G777" s="207"/>
      <c r="H777" s="207"/>
      <c r="I777" s="207"/>
      <c r="J777" s="207"/>
      <c r="K777" s="207"/>
      <c r="L777" s="207"/>
      <c r="M777" s="207"/>
      <c r="N777" s="207"/>
      <c r="O777" s="207"/>
      <c r="P777" s="207"/>
      <c r="Q777" s="207"/>
      <c r="R777" s="207"/>
      <c r="S777" s="207"/>
      <c r="T777" s="207"/>
      <c r="U777" s="207"/>
      <c r="V777" s="207"/>
      <c r="W777" s="207"/>
      <c r="X777" s="207"/>
      <c r="Y777" s="207"/>
      <c r="Z777" s="207"/>
      <c r="AA777" s="208"/>
      <c r="AB777" s="208"/>
      <c r="AC777" s="209"/>
      <c r="AD777" s="209"/>
      <c r="AE777" s="209"/>
      <c r="AF777" s="209"/>
      <c r="AG777" s="209"/>
      <c r="AH777" s="209"/>
      <c r="AI777" s="209"/>
      <c r="AJ777" s="209"/>
      <c r="AK777" s="207"/>
      <c r="AL777" s="207"/>
      <c r="AM777" s="207"/>
      <c r="AN777" s="207"/>
      <c r="AO777" s="207"/>
      <c r="AP777" s="207"/>
      <c r="AQ777" s="207"/>
      <c r="AR777" s="207"/>
      <c r="AS777" s="207"/>
      <c r="AT777" s="207"/>
      <c r="AU777" s="207"/>
      <c r="AV777" s="207"/>
      <c r="AW777" s="207"/>
      <c r="AX777" s="207"/>
      <c r="AY777" s="207"/>
      <c r="AZ777" s="207"/>
      <c r="BA777" s="207"/>
      <c r="BB777" s="207"/>
      <c r="BC777" s="207"/>
      <c r="BD777" s="207"/>
      <c r="BE777" s="207"/>
      <c r="BF777" s="207"/>
      <c r="BG777" s="207"/>
      <c r="BH777" s="207"/>
      <c r="BI777" s="207"/>
      <c r="BJ777" s="207"/>
      <c r="BK777" s="207"/>
      <c r="BL777" s="207"/>
      <c r="BM777" s="207"/>
      <c r="BN777" s="207"/>
      <c r="BO777" s="207"/>
      <c r="BP777" s="207"/>
      <c r="BQ777" s="207"/>
      <c r="BR777" s="207"/>
      <c r="BS777" s="207"/>
      <c r="BT777" s="207"/>
      <c r="BU777" s="211"/>
      <c r="BV777" s="207"/>
      <c r="BW777" s="207"/>
      <c r="BX777" s="207"/>
      <c r="BY777" s="207"/>
      <c r="BZ777" s="207"/>
      <c r="CA777" s="207"/>
      <c r="CB777" s="207"/>
      <c r="CC777" s="207"/>
      <c r="CD777" s="207"/>
      <c r="CE777" s="207"/>
      <c r="CF777" s="207"/>
      <c r="CG777" s="207"/>
      <c r="CH777" s="207"/>
      <c r="CI777" s="207"/>
      <c r="CJ777" s="207"/>
      <c r="CK777" s="207"/>
      <c r="CL777" s="207"/>
      <c r="CM777" s="207"/>
    </row>
    <row r="778" spans="1:91" ht="12" customHeight="1" x14ac:dyDescent="0.25">
      <c r="A778" s="206"/>
      <c r="B778" s="207"/>
      <c r="C778" s="207"/>
      <c r="D778" s="207"/>
      <c r="E778" s="207"/>
      <c r="F778" s="207"/>
      <c r="G778" s="207"/>
      <c r="H778" s="207"/>
      <c r="I778" s="207"/>
      <c r="J778" s="207"/>
      <c r="K778" s="207"/>
      <c r="L778" s="207"/>
      <c r="M778" s="207"/>
      <c r="N778" s="207"/>
      <c r="O778" s="207"/>
      <c r="P778" s="207"/>
      <c r="Q778" s="207"/>
      <c r="R778" s="207"/>
      <c r="S778" s="207"/>
      <c r="T778" s="207"/>
      <c r="U778" s="207"/>
      <c r="V778" s="207"/>
      <c r="W778" s="207"/>
      <c r="X778" s="207"/>
      <c r="Y778" s="207"/>
      <c r="Z778" s="207"/>
      <c r="AA778" s="208"/>
      <c r="AB778" s="208"/>
      <c r="AC778" s="209"/>
      <c r="AD778" s="209"/>
      <c r="AE778" s="209"/>
      <c r="AF778" s="209"/>
      <c r="AG778" s="209"/>
      <c r="AH778" s="209"/>
      <c r="AI778" s="209"/>
      <c r="AJ778" s="209"/>
      <c r="AK778" s="207"/>
      <c r="AL778" s="207"/>
      <c r="AM778" s="207"/>
      <c r="AN778" s="207"/>
      <c r="AO778" s="207"/>
      <c r="AP778" s="207"/>
      <c r="AQ778" s="207"/>
      <c r="AR778" s="207"/>
      <c r="AS778" s="207"/>
      <c r="AT778" s="207"/>
      <c r="AU778" s="207"/>
      <c r="AV778" s="207"/>
      <c r="AW778" s="207"/>
      <c r="AX778" s="207"/>
      <c r="AY778" s="207"/>
      <c r="AZ778" s="207"/>
      <c r="BA778" s="207"/>
      <c r="BB778" s="207"/>
      <c r="BC778" s="207"/>
      <c r="BD778" s="207"/>
      <c r="BE778" s="207"/>
      <c r="BF778" s="207"/>
      <c r="BG778" s="207"/>
      <c r="BH778" s="207"/>
      <c r="BI778" s="207"/>
      <c r="BJ778" s="207"/>
      <c r="BK778" s="207"/>
      <c r="BL778" s="207"/>
      <c r="BM778" s="207"/>
      <c r="BN778" s="207"/>
      <c r="BO778" s="207"/>
      <c r="BP778" s="207"/>
      <c r="BQ778" s="207"/>
      <c r="BR778" s="207"/>
      <c r="BS778" s="207"/>
      <c r="BT778" s="207"/>
      <c r="BU778" s="211"/>
      <c r="BV778" s="207"/>
      <c r="BW778" s="207"/>
      <c r="BX778" s="207"/>
      <c r="BY778" s="207"/>
      <c r="BZ778" s="207"/>
      <c r="CA778" s="207"/>
      <c r="CB778" s="207"/>
      <c r="CC778" s="207"/>
      <c r="CD778" s="207"/>
      <c r="CE778" s="207"/>
      <c r="CF778" s="207"/>
      <c r="CG778" s="207"/>
      <c r="CH778" s="207"/>
      <c r="CI778" s="207"/>
      <c r="CJ778" s="207"/>
      <c r="CK778" s="207"/>
      <c r="CL778" s="207"/>
      <c r="CM778" s="207"/>
    </row>
    <row r="779" spans="1:91" ht="12" customHeight="1" x14ac:dyDescent="0.25">
      <c r="A779" s="206"/>
      <c r="B779" s="207"/>
      <c r="C779" s="207"/>
      <c r="D779" s="207"/>
      <c r="E779" s="207"/>
      <c r="F779" s="207"/>
      <c r="G779" s="207"/>
      <c r="H779" s="207"/>
      <c r="I779" s="207"/>
      <c r="J779" s="207"/>
      <c r="K779" s="207"/>
      <c r="L779" s="207"/>
      <c r="M779" s="207"/>
      <c r="N779" s="207"/>
      <c r="O779" s="207"/>
      <c r="P779" s="207"/>
      <c r="Q779" s="207"/>
      <c r="R779" s="207"/>
      <c r="S779" s="207"/>
      <c r="T779" s="207"/>
      <c r="U779" s="207"/>
      <c r="V779" s="207"/>
      <c r="W779" s="207"/>
      <c r="X779" s="207"/>
      <c r="Y779" s="207"/>
      <c r="Z779" s="207"/>
      <c r="AA779" s="208"/>
      <c r="AB779" s="208"/>
      <c r="AC779" s="209"/>
      <c r="AD779" s="209"/>
      <c r="AE779" s="209"/>
      <c r="AF779" s="209"/>
      <c r="AG779" s="209"/>
      <c r="AH779" s="209"/>
      <c r="AI779" s="209"/>
      <c r="AJ779" s="209"/>
      <c r="AK779" s="207"/>
      <c r="AL779" s="207"/>
      <c r="AM779" s="207"/>
      <c r="AN779" s="207"/>
      <c r="AO779" s="207"/>
      <c r="AP779" s="207"/>
      <c r="AQ779" s="207"/>
      <c r="AR779" s="207"/>
      <c r="AS779" s="207"/>
      <c r="AT779" s="207"/>
      <c r="AU779" s="207"/>
      <c r="AV779" s="207"/>
      <c r="AW779" s="207"/>
      <c r="AX779" s="207"/>
      <c r="AY779" s="207"/>
      <c r="AZ779" s="207"/>
      <c r="BA779" s="207"/>
      <c r="BB779" s="207"/>
      <c r="BC779" s="207"/>
      <c r="BD779" s="207"/>
      <c r="BE779" s="207"/>
      <c r="BF779" s="207"/>
      <c r="BG779" s="207"/>
      <c r="BH779" s="207"/>
      <c r="BI779" s="207"/>
      <c r="BJ779" s="207"/>
      <c r="BK779" s="207"/>
      <c r="BL779" s="207"/>
      <c r="BM779" s="207"/>
      <c r="BN779" s="207"/>
      <c r="BO779" s="207"/>
      <c r="BP779" s="207"/>
      <c r="BQ779" s="207"/>
      <c r="BR779" s="207"/>
      <c r="BS779" s="207"/>
      <c r="BT779" s="207"/>
      <c r="BU779" s="211"/>
      <c r="BV779" s="207"/>
      <c r="BW779" s="207"/>
      <c r="BX779" s="207"/>
      <c r="BY779" s="207"/>
      <c r="BZ779" s="207"/>
      <c r="CA779" s="207"/>
      <c r="CB779" s="207"/>
      <c r="CC779" s="207"/>
      <c r="CD779" s="207"/>
      <c r="CE779" s="207"/>
      <c r="CF779" s="207"/>
      <c r="CG779" s="207"/>
      <c r="CH779" s="207"/>
      <c r="CI779" s="207"/>
      <c r="CJ779" s="207"/>
      <c r="CK779" s="207"/>
      <c r="CL779" s="207"/>
      <c r="CM779" s="207"/>
    </row>
    <row r="780" spans="1:91" ht="12" customHeight="1" x14ac:dyDescent="0.25">
      <c r="A780" s="206"/>
      <c r="B780" s="207"/>
      <c r="C780" s="207"/>
      <c r="D780" s="207"/>
      <c r="E780" s="207"/>
      <c r="F780" s="207"/>
      <c r="G780" s="207"/>
      <c r="H780" s="207"/>
      <c r="I780" s="207"/>
      <c r="J780" s="207"/>
      <c r="K780" s="207"/>
      <c r="L780" s="207"/>
      <c r="M780" s="207"/>
      <c r="N780" s="207"/>
      <c r="O780" s="207"/>
      <c r="P780" s="207"/>
      <c r="Q780" s="207"/>
      <c r="R780" s="207"/>
      <c r="S780" s="207"/>
      <c r="T780" s="207"/>
      <c r="U780" s="207"/>
      <c r="V780" s="207"/>
      <c r="W780" s="207"/>
      <c r="X780" s="207"/>
      <c r="Y780" s="207"/>
      <c r="Z780" s="207"/>
      <c r="AA780" s="208"/>
      <c r="AB780" s="208"/>
      <c r="AC780" s="209"/>
      <c r="AD780" s="209"/>
      <c r="AE780" s="209"/>
      <c r="AF780" s="209"/>
      <c r="AG780" s="209"/>
      <c r="AH780" s="209"/>
      <c r="AI780" s="209"/>
      <c r="AJ780" s="209"/>
      <c r="AK780" s="207"/>
      <c r="AL780" s="207"/>
      <c r="AM780" s="207"/>
      <c r="AN780" s="207"/>
      <c r="AO780" s="207"/>
      <c r="AP780" s="207"/>
      <c r="AQ780" s="207"/>
      <c r="AR780" s="207"/>
      <c r="AS780" s="207"/>
      <c r="AT780" s="207"/>
      <c r="AU780" s="207"/>
      <c r="AV780" s="207"/>
      <c r="AW780" s="207"/>
      <c r="AX780" s="207"/>
      <c r="AY780" s="207"/>
      <c r="AZ780" s="207"/>
      <c r="BA780" s="207"/>
      <c r="BB780" s="207"/>
      <c r="BC780" s="207"/>
      <c r="BD780" s="207"/>
      <c r="BE780" s="207"/>
      <c r="BF780" s="207"/>
      <c r="BG780" s="207"/>
      <c r="BH780" s="207"/>
      <c r="BI780" s="207"/>
      <c r="BJ780" s="207"/>
      <c r="BK780" s="207"/>
      <c r="BL780" s="207"/>
      <c r="BM780" s="207"/>
      <c r="BN780" s="207"/>
      <c r="BO780" s="207"/>
      <c r="BP780" s="207"/>
      <c r="BQ780" s="207"/>
      <c r="BR780" s="207"/>
      <c r="BS780" s="207"/>
      <c r="BT780" s="207"/>
      <c r="BU780" s="211"/>
      <c r="BV780" s="207"/>
      <c r="BW780" s="207"/>
      <c r="BX780" s="207"/>
      <c r="BY780" s="207"/>
      <c r="BZ780" s="207"/>
      <c r="CA780" s="207"/>
      <c r="CB780" s="207"/>
      <c r="CC780" s="207"/>
      <c r="CD780" s="207"/>
      <c r="CE780" s="207"/>
      <c r="CF780" s="207"/>
      <c r="CG780" s="207"/>
      <c r="CH780" s="207"/>
      <c r="CI780" s="207"/>
      <c r="CJ780" s="207"/>
      <c r="CK780" s="207"/>
      <c r="CL780" s="207"/>
      <c r="CM780" s="207"/>
    </row>
    <row r="781" spans="1:91" ht="12" customHeight="1" x14ac:dyDescent="0.25">
      <c r="A781" s="206"/>
      <c r="B781" s="207"/>
      <c r="C781" s="207"/>
      <c r="D781" s="207"/>
      <c r="E781" s="207"/>
      <c r="F781" s="207"/>
      <c r="G781" s="207"/>
      <c r="H781" s="207"/>
      <c r="I781" s="207"/>
      <c r="J781" s="207"/>
      <c r="K781" s="207"/>
      <c r="L781" s="207"/>
      <c r="M781" s="207"/>
      <c r="N781" s="207"/>
      <c r="O781" s="207"/>
      <c r="P781" s="207"/>
      <c r="Q781" s="207"/>
      <c r="R781" s="207"/>
      <c r="S781" s="207"/>
      <c r="T781" s="207"/>
      <c r="U781" s="207"/>
      <c r="V781" s="207"/>
      <c r="W781" s="207"/>
      <c r="X781" s="207"/>
      <c r="Y781" s="207"/>
      <c r="Z781" s="207"/>
      <c r="AA781" s="208"/>
      <c r="AB781" s="208"/>
      <c r="AC781" s="209"/>
      <c r="AD781" s="209"/>
      <c r="AE781" s="209"/>
      <c r="AF781" s="209"/>
      <c r="AG781" s="209"/>
      <c r="AH781" s="209"/>
      <c r="AI781" s="209"/>
      <c r="AJ781" s="209"/>
      <c r="AK781" s="207"/>
      <c r="AL781" s="207"/>
      <c r="AM781" s="207"/>
      <c r="AN781" s="207"/>
      <c r="AO781" s="207"/>
      <c r="AP781" s="207"/>
      <c r="AQ781" s="207"/>
      <c r="AR781" s="207"/>
      <c r="AS781" s="207"/>
      <c r="AT781" s="207"/>
      <c r="AU781" s="207"/>
      <c r="AV781" s="207"/>
      <c r="AW781" s="207"/>
      <c r="AX781" s="207"/>
      <c r="AY781" s="207"/>
      <c r="AZ781" s="207"/>
      <c r="BA781" s="207"/>
      <c r="BB781" s="207"/>
      <c r="BC781" s="207"/>
      <c r="BD781" s="207"/>
      <c r="BE781" s="207"/>
      <c r="BF781" s="207"/>
      <c r="BG781" s="207"/>
      <c r="BH781" s="207"/>
      <c r="BI781" s="207"/>
      <c r="BJ781" s="207"/>
      <c r="BK781" s="207"/>
      <c r="BL781" s="207"/>
      <c r="BM781" s="207"/>
      <c r="BN781" s="207"/>
      <c r="BO781" s="207"/>
      <c r="BP781" s="207"/>
      <c r="BQ781" s="207"/>
      <c r="BR781" s="207"/>
      <c r="BS781" s="207"/>
      <c r="BT781" s="207"/>
      <c r="BU781" s="211"/>
      <c r="BV781" s="207"/>
      <c r="BW781" s="207"/>
      <c r="BX781" s="207"/>
      <c r="BY781" s="207"/>
      <c r="BZ781" s="207"/>
      <c r="CA781" s="207"/>
      <c r="CB781" s="207"/>
      <c r="CC781" s="207"/>
      <c r="CD781" s="207"/>
      <c r="CE781" s="207"/>
      <c r="CF781" s="207"/>
      <c r="CG781" s="207"/>
      <c r="CH781" s="207"/>
      <c r="CI781" s="207"/>
      <c r="CJ781" s="207"/>
      <c r="CK781" s="207"/>
      <c r="CL781" s="207"/>
      <c r="CM781" s="207"/>
    </row>
    <row r="782" spans="1:91" ht="12" customHeight="1" x14ac:dyDescent="0.25">
      <c r="A782" s="206"/>
      <c r="B782" s="207"/>
      <c r="C782" s="207"/>
      <c r="D782" s="207"/>
      <c r="E782" s="207"/>
      <c r="F782" s="207"/>
      <c r="G782" s="207"/>
      <c r="H782" s="207"/>
      <c r="I782" s="207"/>
      <c r="J782" s="207"/>
      <c r="K782" s="207"/>
      <c r="L782" s="207"/>
      <c r="M782" s="207"/>
      <c r="N782" s="207"/>
      <c r="O782" s="207"/>
      <c r="P782" s="207"/>
      <c r="Q782" s="207"/>
      <c r="R782" s="207"/>
      <c r="S782" s="207"/>
      <c r="T782" s="207"/>
      <c r="U782" s="207"/>
      <c r="V782" s="207"/>
      <c r="W782" s="207"/>
      <c r="X782" s="207"/>
      <c r="Y782" s="207"/>
      <c r="Z782" s="207"/>
      <c r="AA782" s="208"/>
      <c r="AB782" s="208"/>
      <c r="AC782" s="209"/>
      <c r="AD782" s="209"/>
      <c r="AE782" s="209"/>
      <c r="AF782" s="209"/>
      <c r="AG782" s="209"/>
      <c r="AH782" s="209"/>
      <c r="AI782" s="209"/>
      <c r="AJ782" s="209"/>
      <c r="AK782" s="207"/>
      <c r="AL782" s="207"/>
      <c r="AM782" s="207"/>
      <c r="AN782" s="207"/>
      <c r="AO782" s="207"/>
      <c r="AP782" s="207"/>
      <c r="AQ782" s="207"/>
      <c r="AR782" s="207"/>
      <c r="AS782" s="207"/>
      <c r="AT782" s="207"/>
      <c r="AU782" s="207"/>
      <c r="AV782" s="207"/>
      <c r="AW782" s="207"/>
      <c r="AX782" s="207"/>
      <c r="AY782" s="207"/>
      <c r="AZ782" s="207"/>
      <c r="BA782" s="207"/>
      <c r="BB782" s="207"/>
      <c r="BC782" s="207"/>
      <c r="BD782" s="207"/>
      <c r="BE782" s="207"/>
      <c r="BF782" s="207"/>
      <c r="BG782" s="207"/>
      <c r="BH782" s="207"/>
      <c r="BI782" s="207"/>
      <c r="BJ782" s="207"/>
      <c r="BK782" s="207"/>
      <c r="BL782" s="207"/>
      <c r="BM782" s="207"/>
      <c r="BN782" s="207"/>
      <c r="BO782" s="207"/>
      <c r="BP782" s="207"/>
      <c r="BQ782" s="207"/>
      <c r="BR782" s="207"/>
      <c r="BS782" s="207"/>
      <c r="BT782" s="207"/>
      <c r="BU782" s="211"/>
      <c r="BV782" s="207"/>
      <c r="BW782" s="207"/>
      <c r="BX782" s="207"/>
      <c r="BY782" s="207"/>
      <c r="BZ782" s="207"/>
      <c r="CA782" s="207"/>
      <c r="CB782" s="207"/>
      <c r="CC782" s="207"/>
      <c r="CD782" s="207"/>
      <c r="CE782" s="207"/>
      <c r="CF782" s="207"/>
      <c r="CG782" s="207"/>
      <c r="CH782" s="207"/>
      <c r="CI782" s="207"/>
      <c r="CJ782" s="207"/>
      <c r="CK782" s="207"/>
      <c r="CL782" s="207"/>
      <c r="CM782" s="207"/>
    </row>
    <row r="783" spans="1:91" ht="12" customHeight="1" x14ac:dyDescent="0.25">
      <c r="A783" s="206"/>
      <c r="B783" s="207"/>
      <c r="C783" s="207"/>
      <c r="D783" s="207"/>
      <c r="E783" s="207"/>
      <c r="F783" s="207"/>
      <c r="G783" s="207"/>
      <c r="H783" s="207"/>
      <c r="I783" s="207"/>
      <c r="J783" s="207"/>
      <c r="K783" s="207"/>
      <c r="L783" s="207"/>
      <c r="M783" s="207"/>
      <c r="N783" s="207"/>
      <c r="O783" s="207"/>
      <c r="P783" s="207"/>
      <c r="Q783" s="207"/>
      <c r="R783" s="207"/>
      <c r="S783" s="207"/>
      <c r="T783" s="207"/>
      <c r="U783" s="207"/>
      <c r="V783" s="207"/>
      <c r="W783" s="207"/>
      <c r="X783" s="207"/>
      <c r="Y783" s="207"/>
      <c r="Z783" s="207"/>
      <c r="AA783" s="208"/>
      <c r="AB783" s="208"/>
      <c r="AC783" s="209"/>
      <c r="AD783" s="209"/>
      <c r="AE783" s="209"/>
      <c r="AF783" s="209"/>
      <c r="AG783" s="209"/>
      <c r="AH783" s="209"/>
      <c r="AI783" s="209"/>
      <c r="AJ783" s="209"/>
      <c r="AK783" s="207"/>
      <c r="AL783" s="207"/>
      <c r="AM783" s="207"/>
      <c r="AN783" s="207"/>
      <c r="AO783" s="207"/>
      <c r="AP783" s="207"/>
      <c r="AQ783" s="207"/>
      <c r="AR783" s="207"/>
      <c r="AS783" s="207"/>
      <c r="AT783" s="207"/>
      <c r="AU783" s="207"/>
      <c r="AV783" s="207"/>
      <c r="AW783" s="207"/>
      <c r="AX783" s="207"/>
      <c r="AY783" s="207"/>
      <c r="AZ783" s="207"/>
      <c r="BA783" s="207"/>
      <c r="BB783" s="207"/>
      <c r="BC783" s="207"/>
      <c r="BD783" s="207"/>
      <c r="BE783" s="207"/>
      <c r="BF783" s="207"/>
      <c r="BG783" s="207"/>
      <c r="BH783" s="207"/>
      <c r="BI783" s="207"/>
      <c r="BJ783" s="207"/>
      <c r="BK783" s="207"/>
      <c r="BL783" s="207"/>
      <c r="BM783" s="207"/>
      <c r="BN783" s="207"/>
      <c r="BO783" s="207"/>
      <c r="BP783" s="207"/>
      <c r="BQ783" s="207"/>
      <c r="BR783" s="207"/>
      <c r="BS783" s="207"/>
      <c r="BT783" s="207"/>
      <c r="BU783" s="211"/>
      <c r="BV783" s="207"/>
      <c r="BW783" s="207"/>
      <c r="BX783" s="207"/>
      <c r="BY783" s="207"/>
      <c r="BZ783" s="207"/>
      <c r="CA783" s="207"/>
      <c r="CB783" s="207"/>
      <c r="CC783" s="207"/>
      <c r="CD783" s="207"/>
      <c r="CE783" s="207"/>
      <c r="CF783" s="207"/>
      <c r="CG783" s="207"/>
      <c r="CH783" s="207"/>
      <c r="CI783" s="207"/>
      <c r="CJ783" s="207"/>
      <c r="CK783" s="207"/>
      <c r="CL783" s="207"/>
      <c r="CM783" s="207"/>
    </row>
    <row r="784" spans="1:91" ht="12" customHeight="1" x14ac:dyDescent="0.25">
      <c r="A784" s="206"/>
      <c r="B784" s="207"/>
      <c r="C784" s="207"/>
      <c r="D784" s="207"/>
      <c r="E784" s="207"/>
      <c r="F784" s="207"/>
      <c r="G784" s="207"/>
      <c r="H784" s="207"/>
      <c r="I784" s="207"/>
      <c r="J784" s="207"/>
      <c r="K784" s="207"/>
      <c r="L784" s="207"/>
      <c r="M784" s="207"/>
      <c r="N784" s="207"/>
      <c r="O784" s="207"/>
      <c r="P784" s="207"/>
      <c r="Q784" s="207"/>
      <c r="R784" s="207"/>
      <c r="S784" s="207"/>
      <c r="T784" s="207"/>
      <c r="U784" s="207"/>
      <c r="V784" s="207"/>
      <c r="W784" s="207"/>
      <c r="X784" s="207"/>
      <c r="Y784" s="207"/>
      <c r="Z784" s="207"/>
      <c r="AA784" s="208"/>
      <c r="AB784" s="208"/>
      <c r="AC784" s="209"/>
      <c r="AD784" s="209"/>
      <c r="AE784" s="209"/>
      <c r="AF784" s="209"/>
      <c r="AG784" s="209"/>
      <c r="AH784" s="209"/>
      <c r="AI784" s="209"/>
      <c r="AJ784" s="209"/>
      <c r="AK784" s="207"/>
      <c r="AL784" s="207"/>
      <c r="AM784" s="207"/>
      <c r="AN784" s="207"/>
      <c r="AO784" s="207"/>
      <c r="AP784" s="207"/>
      <c r="AQ784" s="207"/>
      <c r="AR784" s="207"/>
      <c r="AS784" s="207"/>
      <c r="AT784" s="207"/>
      <c r="AU784" s="207"/>
      <c r="AV784" s="207"/>
      <c r="AW784" s="207"/>
      <c r="AX784" s="207"/>
      <c r="AY784" s="207"/>
      <c r="AZ784" s="207"/>
      <c r="BA784" s="207"/>
      <c r="BB784" s="207"/>
      <c r="BC784" s="207"/>
      <c r="BD784" s="207"/>
      <c r="BE784" s="207"/>
      <c r="BF784" s="207"/>
      <c r="BG784" s="207"/>
      <c r="BH784" s="207"/>
      <c r="BI784" s="207"/>
      <c r="BJ784" s="207"/>
      <c r="BK784" s="207"/>
      <c r="BL784" s="207"/>
      <c r="BM784" s="207"/>
      <c r="BN784" s="207"/>
      <c r="BO784" s="207"/>
      <c r="BP784" s="207"/>
      <c r="BQ784" s="207"/>
      <c r="BR784" s="207"/>
      <c r="BS784" s="207"/>
      <c r="BT784" s="207"/>
      <c r="BU784" s="211"/>
      <c r="BV784" s="207"/>
      <c r="BW784" s="207"/>
      <c r="BX784" s="207"/>
      <c r="BY784" s="207"/>
      <c r="BZ784" s="207"/>
      <c r="CA784" s="207"/>
      <c r="CB784" s="207"/>
      <c r="CC784" s="207"/>
      <c r="CD784" s="207"/>
      <c r="CE784" s="207"/>
      <c r="CF784" s="207"/>
      <c r="CG784" s="207"/>
      <c r="CH784" s="207"/>
      <c r="CI784" s="207"/>
      <c r="CJ784" s="207"/>
      <c r="CK784" s="207"/>
      <c r="CL784" s="207"/>
      <c r="CM784" s="207"/>
    </row>
    <row r="785" spans="1:91" ht="12" customHeight="1" x14ac:dyDescent="0.25">
      <c r="A785" s="206"/>
      <c r="B785" s="207"/>
      <c r="C785" s="207"/>
      <c r="D785" s="207"/>
      <c r="E785" s="207"/>
      <c r="F785" s="207"/>
      <c r="G785" s="207"/>
      <c r="H785" s="207"/>
      <c r="I785" s="207"/>
      <c r="J785" s="207"/>
      <c r="K785" s="207"/>
      <c r="L785" s="207"/>
      <c r="M785" s="207"/>
      <c r="N785" s="207"/>
      <c r="O785" s="207"/>
      <c r="P785" s="207"/>
      <c r="Q785" s="207"/>
      <c r="R785" s="207"/>
      <c r="S785" s="207"/>
      <c r="T785" s="207"/>
      <c r="U785" s="207"/>
      <c r="V785" s="207"/>
      <c r="W785" s="207"/>
      <c r="X785" s="207"/>
      <c r="Y785" s="207"/>
      <c r="Z785" s="207"/>
      <c r="AA785" s="208"/>
      <c r="AB785" s="208"/>
      <c r="AC785" s="209"/>
      <c r="AD785" s="209"/>
      <c r="AE785" s="209"/>
      <c r="AF785" s="209"/>
      <c r="AG785" s="209"/>
      <c r="AH785" s="209"/>
      <c r="AI785" s="209"/>
      <c r="AJ785" s="209"/>
      <c r="AK785" s="207"/>
      <c r="AL785" s="207"/>
      <c r="AM785" s="207"/>
      <c r="AN785" s="207"/>
      <c r="AO785" s="207"/>
      <c r="AP785" s="207"/>
      <c r="AQ785" s="207"/>
      <c r="AR785" s="207"/>
      <c r="AS785" s="207"/>
      <c r="AT785" s="207"/>
      <c r="AU785" s="207"/>
      <c r="AV785" s="207"/>
      <c r="AW785" s="207"/>
      <c r="AX785" s="207"/>
      <c r="AY785" s="207"/>
      <c r="AZ785" s="207"/>
      <c r="BA785" s="207"/>
      <c r="BB785" s="207"/>
      <c r="BC785" s="207"/>
      <c r="BD785" s="207"/>
      <c r="BE785" s="207"/>
      <c r="BF785" s="207"/>
      <c r="BG785" s="207"/>
      <c r="BH785" s="207"/>
      <c r="BI785" s="207"/>
      <c r="BJ785" s="207"/>
      <c r="BK785" s="207"/>
      <c r="BL785" s="207"/>
      <c r="BM785" s="207"/>
      <c r="BN785" s="207"/>
      <c r="BO785" s="207"/>
      <c r="BP785" s="207"/>
      <c r="BQ785" s="207"/>
      <c r="BR785" s="207"/>
      <c r="BS785" s="207"/>
      <c r="BT785" s="207"/>
      <c r="BU785" s="211"/>
      <c r="BV785" s="207"/>
      <c r="BW785" s="207"/>
      <c r="BX785" s="207"/>
      <c r="BY785" s="207"/>
      <c r="BZ785" s="207"/>
      <c r="CA785" s="207"/>
      <c r="CB785" s="207"/>
      <c r="CC785" s="207"/>
      <c r="CD785" s="207"/>
      <c r="CE785" s="207"/>
      <c r="CF785" s="207"/>
      <c r="CG785" s="207"/>
      <c r="CH785" s="207"/>
      <c r="CI785" s="207"/>
      <c r="CJ785" s="207"/>
      <c r="CK785" s="207"/>
      <c r="CL785" s="207"/>
      <c r="CM785" s="207"/>
    </row>
    <row r="786" spans="1:91" ht="12" customHeight="1" x14ac:dyDescent="0.25">
      <c r="A786" s="206"/>
      <c r="B786" s="207"/>
      <c r="C786" s="207"/>
      <c r="D786" s="207"/>
      <c r="E786" s="207"/>
      <c r="F786" s="207"/>
      <c r="G786" s="207"/>
      <c r="H786" s="207"/>
      <c r="I786" s="207"/>
      <c r="J786" s="207"/>
      <c r="K786" s="207"/>
      <c r="L786" s="207"/>
      <c r="M786" s="207"/>
      <c r="N786" s="207"/>
      <c r="O786" s="207"/>
      <c r="P786" s="207"/>
      <c r="Q786" s="207"/>
      <c r="R786" s="207"/>
      <c r="S786" s="207"/>
      <c r="T786" s="207"/>
      <c r="U786" s="207"/>
      <c r="V786" s="207"/>
      <c r="W786" s="207"/>
      <c r="X786" s="207"/>
      <c r="Y786" s="207"/>
      <c r="Z786" s="207"/>
      <c r="AA786" s="208"/>
      <c r="AB786" s="208"/>
      <c r="AC786" s="209"/>
      <c r="AD786" s="209"/>
      <c r="AE786" s="209"/>
      <c r="AF786" s="209"/>
      <c r="AG786" s="209"/>
      <c r="AH786" s="209"/>
      <c r="AI786" s="209"/>
      <c r="AJ786" s="209"/>
      <c r="AK786" s="207"/>
      <c r="AL786" s="207"/>
      <c r="AM786" s="207"/>
      <c r="AN786" s="207"/>
      <c r="AO786" s="207"/>
      <c r="AP786" s="207"/>
      <c r="AQ786" s="207"/>
      <c r="AR786" s="207"/>
      <c r="AS786" s="207"/>
      <c r="AT786" s="207"/>
      <c r="AU786" s="207"/>
      <c r="AV786" s="207"/>
      <c r="AW786" s="207"/>
      <c r="AX786" s="207"/>
      <c r="AY786" s="207"/>
      <c r="AZ786" s="207"/>
      <c r="BA786" s="207"/>
      <c r="BB786" s="207"/>
      <c r="BC786" s="207"/>
      <c r="BD786" s="207"/>
      <c r="BE786" s="207"/>
      <c r="BF786" s="207"/>
      <c r="BG786" s="207"/>
      <c r="BH786" s="207"/>
      <c r="BI786" s="207"/>
      <c r="BJ786" s="207"/>
      <c r="BK786" s="207"/>
      <c r="BL786" s="207"/>
      <c r="BM786" s="207"/>
      <c r="BN786" s="207"/>
      <c r="BO786" s="207"/>
      <c r="BP786" s="207"/>
      <c r="BQ786" s="207"/>
      <c r="BR786" s="207"/>
      <c r="BS786" s="207"/>
      <c r="BT786" s="207"/>
      <c r="BU786" s="211"/>
      <c r="BV786" s="207"/>
      <c r="BW786" s="207"/>
      <c r="BX786" s="207"/>
      <c r="BY786" s="207"/>
      <c r="BZ786" s="207"/>
      <c r="CA786" s="207"/>
      <c r="CB786" s="207"/>
      <c r="CC786" s="207"/>
      <c r="CD786" s="207"/>
      <c r="CE786" s="207"/>
      <c r="CF786" s="207"/>
      <c r="CG786" s="207"/>
      <c r="CH786" s="207"/>
      <c r="CI786" s="207"/>
      <c r="CJ786" s="207"/>
      <c r="CK786" s="207"/>
      <c r="CL786" s="207"/>
      <c r="CM786" s="207"/>
    </row>
    <row r="787" spans="1:91" ht="12" customHeight="1" x14ac:dyDescent="0.25">
      <c r="A787" s="206"/>
      <c r="B787" s="207"/>
      <c r="C787" s="207"/>
      <c r="D787" s="207"/>
      <c r="E787" s="207"/>
      <c r="F787" s="207"/>
      <c r="G787" s="207"/>
      <c r="H787" s="207"/>
      <c r="I787" s="207"/>
      <c r="J787" s="207"/>
      <c r="K787" s="207"/>
      <c r="L787" s="207"/>
      <c r="M787" s="207"/>
      <c r="N787" s="207"/>
      <c r="O787" s="207"/>
      <c r="P787" s="207"/>
      <c r="Q787" s="207"/>
      <c r="R787" s="207"/>
      <c r="S787" s="207"/>
      <c r="T787" s="207"/>
      <c r="U787" s="207"/>
      <c r="V787" s="207"/>
      <c r="W787" s="207"/>
      <c r="X787" s="207"/>
      <c r="Y787" s="207"/>
      <c r="Z787" s="207"/>
      <c r="AA787" s="208"/>
      <c r="AB787" s="208"/>
      <c r="AC787" s="209"/>
      <c r="AD787" s="209"/>
      <c r="AE787" s="209"/>
      <c r="AF787" s="209"/>
      <c r="AG787" s="209"/>
      <c r="AH787" s="209"/>
      <c r="AI787" s="209"/>
      <c r="AJ787" s="209"/>
      <c r="AK787" s="207"/>
      <c r="AL787" s="207"/>
      <c r="AM787" s="207"/>
      <c r="AN787" s="207"/>
      <c r="AO787" s="207"/>
      <c r="AP787" s="207"/>
      <c r="AQ787" s="207"/>
      <c r="AR787" s="207"/>
      <c r="AS787" s="207"/>
      <c r="AT787" s="207"/>
      <c r="AU787" s="207"/>
      <c r="AV787" s="207"/>
      <c r="AW787" s="207"/>
      <c r="AX787" s="207"/>
      <c r="AY787" s="207"/>
      <c r="AZ787" s="207"/>
      <c r="BA787" s="207"/>
      <c r="BB787" s="207"/>
      <c r="BC787" s="207"/>
      <c r="BD787" s="207"/>
      <c r="BE787" s="207"/>
      <c r="BF787" s="207"/>
      <c r="BG787" s="207"/>
      <c r="BH787" s="207"/>
      <c r="BI787" s="207"/>
      <c r="BJ787" s="207"/>
      <c r="BK787" s="207"/>
      <c r="BL787" s="207"/>
      <c r="BM787" s="207"/>
      <c r="BN787" s="207"/>
      <c r="BO787" s="207"/>
      <c r="BP787" s="207"/>
      <c r="BQ787" s="207"/>
      <c r="BR787" s="207"/>
      <c r="BS787" s="207"/>
      <c r="BT787" s="207"/>
      <c r="BU787" s="211"/>
      <c r="BV787" s="207"/>
      <c r="BW787" s="207"/>
      <c r="BX787" s="207"/>
      <c r="BY787" s="207"/>
      <c r="BZ787" s="207"/>
      <c r="CA787" s="207"/>
      <c r="CB787" s="207"/>
      <c r="CC787" s="207"/>
      <c r="CD787" s="207"/>
      <c r="CE787" s="207"/>
      <c r="CF787" s="207"/>
      <c r="CG787" s="207"/>
      <c r="CH787" s="207"/>
      <c r="CI787" s="207"/>
      <c r="CJ787" s="207"/>
      <c r="CK787" s="207"/>
      <c r="CL787" s="207"/>
      <c r="CM787" s="207"/>
    </row>
    <row r="788" spans="1:91" ht="12" customHeight="1" x14ac:dyDescent="0.25">
      <c r="A788" s="206"/>
      <c r="B788" s="207"/>
      <c r="C788" s="207"/>
      <c r="D788" s="207"/>
      <c r="E788" s="207"/>
      <c r="F788" s="207"/>
      <c r="G788" s="207"/>
      <c r="H788" s="207"/>
      <c r="I788" s="207"/>
      <c r="J788" s="207"/>
      <c r="K788" s="207"/>
      <c r="L788" s="207"/>
      <c r="M788" s="207"/>
      <c r="N788" s="207"/>
      <c r="O788" s="207"/>
      <c r="P788" s="207"/>
      <c r="Q788" s="207"/>
      <c r="R788" s="207"/>
      <c r="S788" s="207"/>
      <c r="T788" s="207"/>
      <c r="U788" s="207"/>
      <c r="V788" s="207"/>
      <c r="W788" s="207"/>
      <c r="X788" s="207"/>
      <c r="Y788" s="207"/>
      <c r="Z788" s="207"/>
      <c r="AA788" s="208"/>
      <c r="AB788" s="208"/>
      <c r="AC788" s="209"/>
      <c r="AD788" s="209"/>
      <c r="AE788" s="209"/>
      <c r="AF788" s="209"/>
      <c r="AG788" s="209"/>
      <c r="AH788" s="209"/>
      <c r="AI788" s="209"/>
      <c r="AJ788" s="209"/>
      <c r="AK788" s="207"/>
      <c r="AL788" s="207"/>
      <c r="AM788" s="207"/>
      <c r="AN788" s="207"/>
      <c r="AO788" s="207"/>
      <c r="AP788" s="207"/>
      <c r="AQ788" s="207"/>
      <c r="AR788" s="207"/>
      <c r="AS788" s="207"/>
      <c r="AT788" s="207"/>
      <c r="AU788" s="207"/>
      <c r="AV788" s="207"/>
      <c r="AW788" s="207"/>
      <c r="AX788" s="207"/>
      <c r="AY788" s="207"/>
      <c r="AZ788" s="207"/>
      <c r="BA788" s="207"/>
      <c r="BB788" s="207"/>
      <c r="BC788" s="207"/>
      <c r="BD788" s="207"/>
      <c r="BE788" s="207"/>
      <c r="BF788" s="207"/>
      <c r="BG788" s="207"/>
      <c r="BH788" s="207"/>
      <c r="BI788" s="207"/>
      <c r="BJ788" s="207"/>
      <c r="BK788" s="207"/>
      <c r="BL788" s="207"/>
      <c r="BM788" s="207"/>
      <c r="BN788" s="207"/>
      <c r="BO788" s="207"/>
      <c r="BP788" s="207"/>
      <c r="BQ788" s="207"/>
      <c r="BR788" s="207"/>
      <c r="BS788" s="207"/>
      <c r="BT788" s="207"/>
      <c r="BU788" s="211"/>
      <c r="BV788" s="207"/>
      <c r="BW788" s="207"/>
      <c r="BX788" s="207"/>
      <c r="BY788" s="207"/>
      <c r="BZ788" s="207"/>
      <c r="CA788" s="207"/>
      <c r="CB788" s="207"/>
      <c r="CC788" s="207"/>
      <c r="CD788" s="207"/>
      <c r="CE788" s="207"/>
      <c r="CF788" s="207"/>
      <c r="CG788" s="207"/>
      <c r="CH788" s="207"/>
      <c r="CI788" s="207"/>
      <c r="CJ788" s="207"/>
      <c r="CK788" s="207"/>
      <c r="CL788" s="207"/>
      <c r="CM788" s="207"/>
    </row>
    <row r="789" spans="1:91" ht="12" customHeight="1" x14ac:dyDescent="0.25">
      <c r="A789" s="206"/>
      <c r="B789" s="207"/>
      <c r="C789" s="207"/>
      <c r="D789" s="207"/>
      <c r="E789" s="207"/>
      <c r="F789" s="207"/>
      <c r="G789" s="207"/>
      <c r="H789" s="207"/>
      <c r="I789" s="207"/>
      <c r="J789" s="207"/>
      <c r="K789" s="207"/>
      <c r="L789" s="207"/>
      <c r="M789" s="207"/>
      <c r="N789" s="207"/>
      <c r="O789" s="207"/>
      <c r="P789" s="207"/>
      <c r="Q789" s="207"/>
      <c r="R789" s="207"/>
      <c r="S789" s="207"/>
      <c r="T789" s="207"/>
      <c r="U789" s="207"/>
      <c r="V789" s="207"/>
      <c r="W789" s="207"/>
      <c r="X789" s="207"/>
      <c r="Y789" s="207"/>
      <c r="Z789" s="207"/>
      <c r="AA789" s="208"/>
      <c r="AB789" s="208"/>
      <c r="AC789" s="209"/>
      <c r="AD789" s="209"/>
      <c r="AE789" s="209"/>
      <c r="AF789" s="209"/>
      <c r="AG789" s="209"/>
      <c r="AH789" s="209"/>
      <c r="AI789" s="209"/>
      <c r="AJ789" s="209"/>
      <c r="AK789" s="207"/>
      <c r="AL789" s="207"/>
      <c r="AM789" s="207"/>
      <c r="AN789" s="207"/>
      <c r="AO789" s="207"/>
      <c r="AP789" s="207"/>
      <c r="AQ789" s="207"/>
      <c r="AR789" s="207"/>
      <c r="AS789" s="207"/>
      <c r="AT789" s="207"/>
      <c r="AU789" s="207"/>
      <c r="AV789" s="207"/>
      <c r="AW789" s="207"/>
      <c r="AX789" s="207"/>
      <c r="AY789" s="207"/>
      <c r="AZ789" s="207"/>
      <c r="BA789" s="207"/>
      <c r="BB789" s="207"/>
      <c r="BC789" s="207"/>
      <c r="BD789" s="207"/>
      <c r="BE789" s="207"/>
      <c r="BF789" s="207"/>
      <c r="BG789" s="207"/>
      <c r="BH789" s="207"/>
      <c r="BI789" s="207"/>
      <c r="BJ789" s="207"/>
      <c r="BK789" s="207"/>
      <c r="BL789" s="207"/>
      <c r="BM789" s="207"/>
      <c r="BN789" s="207"/>
      <c r="BO789" s="207"/>
      <c r="BP789" s="207"/>
      <c r="BQ789" s="207"/>
      <c r="BR789" s="207"/>
      <c r="BS789" s="207"/>
      <c r="BT789" s="207"/>
      <c r="BU789" s="211"/>
      <c r="BV789" s="207"/>
      <c r="BW789" s="207"/>
      <c r="BX789" s="207"/>
      <c r="BY789" s="207"/>
      <c r="BZ789" s="207"/>
      <c r="CA789" s="207"/>
      <c r="CB789" s="207"/>
      <c r="CC789" s="207"/>
      <c r="CD789" s="207"/>
      <c r="CE789" s="207"/>
      <c r="CF789" s="207"/>
      <c r="CG789" s="207"/>
      <c r="CH789" s="207"/>
      <c r="CI789" s="207"/>
      <c r="CJ789" s="207"/>
      <c r="CK789" s="207"/>
      <c r="CL789" s="207"/>
      <c r="CM789" s="207"/>
    </row>
    <row r="790" spans="1:91" ht="12" customHeight="1" x14ac:dyDescent="0.25">
      <c r="A790" s="206"/>
      <c r="B790" s="207"/>
      <c r="C790" s="207"/>
      <c r="D790" s="207"/>
      <c r="E790" s="207"/>
      <c r="F790" s="207"/>
      <c r="G790" s="207"/>
      <c r="H790" s="207"/>
      <c r="I790" s="207"/>
      <c r="J790" s="207"/>
      <c r="K790" s="207"/>
      <c r="L790" s="207"/>
      <c r="M790" s="207"/>
      <c r="N790" s="207"/>
      <c r="O790" s="207"/>
      <c r="P790" s="207"/>
      <c r="Q790" s="207"/>
      <c r="R790" s="207"/>
      <c r="S790" s="207"/>
      <c r="T790" s="207"/>
      <c r="U790" s="207"/>
      <c r="V790" s="207"/>
      <c r="W790" s="207"/>
      <c r="X790" s="207"/>
      <c r="Y790" s="207"/>
      <c r="Z790" s="207"/>
      <c r="AA790" s="208"/>
      <c r="AB790" s="208"/>
      <c r="AC790" s="209"/>
      <c r="AD790" s="209"/>
      <c r="AE790" s="209"/>
      <c r="AF790" s="209"/>
      <c r="AG790" s="209"/>
      <c r="AH790" s="209"/>
      <c r="AI790" s="209"/>
      <c r="AJ790" s="209"/>
      <c r="AK790" s="207"/>
      <c r="AL790" s="207"/>
      <c r="AM790" s="207"/>
      <c r="AN790" s="207"/>
      <c r="AO790" s="207"/>
      <c r="AP790" s="207"/>
      <c r="AQ790" s="207"/>
      <c r="AR790" s="207"/>
      <c r="AS790" s="207"/>
      <c r="AT790" s="207"/>
      <c r="AU790" s="207"/>
      <c r="AV790" s="207"/>
      <c r="AW790" s="207"/>
      <c r="AX790" s="207"/>
      <c r="AY790" s="207"/>
      <c r="AZ790" s="207"/>
      <c r="BA790" s="207"/>
      <c r="BB790" s="207"/>
      <c r="BC790" s="207"/>
      <c r="BD790" s="207"/>
      <c r="BE790" s="207"/>
      <c r="BF790" s="207"/>
      <c r="BG790" s="207"/>
      <c r="BH790" s="207"/>
      <c r="BI790" s="207"/>
      <c r="BJ790" s="207"/>
      <c r="BK790" s="207"/>
      <c r="BL790" s="207"/>
      <c r="BM790" s="207"/>
      <c r="BN790" s="207"/>
      <c r="BO790" s="207"/>
      <c r="BP790" s="207"/>
      <c r="BQ790" s="207"/>
      <c r="BR790" s="207"/>
      <c r="BS790" s="207"/>
      <c r="BT790" s="207"/>
      <c r="BU790" s="211"/>
      <c r="BV790" s="207"/>
      <c r="BW790" s="207"/>
      <c r="BX790" s="207"/>
      <c r="BY790" s="207"/>
      <c r="BZ790" s="207"/>
      <c r="CA790" s="207"/>
      <c r="CB790" s="207"/>
      <c r="CC790" s="207"/>
      <c r="CD790" s="207"/>
      <c r="CE790" s="207"/>
      <c r="CF790" s="207"/>
      <c r="CG790" s="207"/>
      <c r="CH790" s="207"/>
      <c r="CI790" s="207"/>
      <c r="CJ790" s="207"/>
      <c r="CK790" s="207"/>
      <c r="CL790" s="207"/>
      <c r="CM790" s="207"/>
    </row>
    <row r="791" spans="1:91" ht="12" customHeight="1" x14ac:dyDescent="0.25">
      <c r="A791" s="206"/>
      <c r="B791" s="207"/>
      <c r="C791" s="207"/>
      <c r="D791" s="207"/>
      <c r="E791" s="207"/>
      <c r="F791" s="207"/>
      <c r="G791" s="207"/>
      <c r="H791" s="207"/>
      <c r="I791" s="207"/>
      <c r="J791" s="207"/>
      <c r="K791" s="207"/>
      <c r="L791" s="207"/>
      <c r="M791" s="207"/>
      <c r="N791" s="207"/>
      <c r="O791" s="207"/>
      <c r="P791" s="207"/>
      <c r="Q791" s="207"/>
      <c r="R791" s="207"/>
      <c r="S791" s="207"/>
      <c r="T791" s="207"/>
      <c r="U791" s="207"/>
      <c r="V791" s="207"/>
      <c r="W791" s="207"/>
      <c r="X791" s="207"/>
      <c r="Y791" s="207"/>
      <c r="Z791" s="207"/>
      <c r="AA791" s="208"/>
      <c r="AB791" s="208"/>
      <c r="AC791" s="209"/>
      <c r="AD791" s="209"/>
      <c r="AE791" s="209"/>
      <c r="AF791" s="209"/>
      <c r="AG791" s="209"/>
      <c r="AH791" s="209"/>
      <c r="AI791" s="209"/>
      <c r="AJ791" s="209"/>
      <c r="AK791" s="207"/>
      <c r="AL791" s="207"/>
      <c r="AM791" s="207"/>
      <c r="AN791" s="207"/>
      <c r="AO791" s="207"/>
      <c r="AP791" s="207"/>
      <c r="AQ791" s="207"/>
      <c r="AR791" s="207"/>
      <c r="AS791" s="207"/>
      <c r="AT791" s="207"/>
      <c r="AU791" s="207"/>
      <c r="AV791" s="207"/>
      <c r="AW791" s="207"/>
      <c r="AX791" s="207"/>
      <c r="AY791" s="207"/>
      <c r="AZ791" s="207"/>
      <c r="BA791" s="207"/>
      <c r="BB791" s="207"/>
      <c r="BC791" s="207"/>
      <c r="BD791" s="207"/>
      <c r="BE791" s="207"/>
      <c r="BF791" s="207"/>
      <c r="BG791" s="207"/>
      <c r="BH791" s="207"/>
      <c r="BI791" s="207"/>
      <c r="BJ791" s="207"/>
      <c r="BK791" s="207"/>
      <c r="BL791" s="207"/>
      <c r="BM791" s="207"/>
      <c r="BN791" s="207"/>
      <c r="BO791" s="207"/>
      <c r="BP791" s="207"/>
      <c r="BQ791" s="207"/>
      <c r="BR791" s="207"/>
      <c r="BS791" s="207"/>
      <c r="BT791" s="207"/>
      <c r="BU791" s="211"/>
      <c r="BV791" s="207"/>
      <c r="BW791" s="207"/>
      <c r="BX791" s="207"/>
      <c r="BY791" s="207"/>
      <c r="BZ791" s="207"/>
      <c r="CA791" s="207"/>
      <c r="CB791" s="207"/>
      <c r="CC791" s="207"/>
      <c r="CD791" s="207"/>
      <c r="CE791" s="207"/>
      <c r="CF791" s="207"/>
      <c r="CG791" s="207"/>
      <c r="CH791" s="207"/>
      <c r="CI791" s="207"/>
      <c r="CJ791" s="207"/>
      <c r="CK791" s="207"/>
      <c r="CL791" s="207"/>
      <c r="CM791" s="207"/>
    </row>
    <row r="792" spans="1:91" ht="12" customHeight="1" x14ac:dyDescent="0.25">
      <c r="A792" s="206"/>
      <c r="B792" s="207"/>
      <c r="C792" s="207"/>
      <c r="D792" s="207"/>
      <c r="E792" s="207"/>
      <c r="F792" s="207"/>
      <c r="G792" s="207"/>
      <c r="H792" s="207"/>
      <c r="I792" s="207"/>
      <c r="J792" s="207"/>
      <c r="K792" s="207"/>
      <c r="L792" s="207"/>
      <c r="M792" s="207"/>
      <c r="N792" s="207"/>
      <c r="O792" s="207"/>
      <c r="P792" s="207"/>
      <c r="Q792" s="207"/>
      <c r="R792" s="207"/>
      <c r="S792" s="207"/>
      <c r="T792" s="207"/>
      <c r="U792" s="207"/>
      <c r="V792" s="207"/>
      <c r="W792" s="207"/>
      <c r="X792" s="207"/>
      <c r="Y792" s="207"/>
      <c r="Z792" s="207"/>
      <c r="AA792" s="208"/>
      <c r="AB792" s="208"/>
      <c r="AC792" s="209"/>
      <c r="AD792" s="209"/>
      <c r="AE792" s="209"/>
      <c r="AF792" s="209"/>
      <c r="AG792" s="209"/>
      <c r="AH792" s="209"/>
      <c r="AI792" s="209"/>
      <c r="AJ792" s="209"/>
      <c r="AK792" s="207"/>
      <c r="AL792" s="207"/>
      <c r="AM792" s="207"/>
      <c r="AN792" s="207"/>
      <c r="AO792" s="207"/>
      <c r="AP792" s="207"/>
      <c r="AQ792" s="207"/>
      <c r="AR792" s="207"/>
      <c r="AS792" s="207"/>
      <c r="AT792" s="207"/>
      <c r="AU792" s="207"/>
      <c r="AV792" s="207"/>
      <c r="AW792" s="207"/>
      <c r="AX792" s="207"/>
      <c r="AY792" s="207"/>
      <c r="AZ792" s="207"/>
      <c r="BA792" s="207"/>
      <c r="BB792" s="207"/>
      <c r="BC792" s="207"/>
      <c r="BD792" s="207"/>
      <c r="BE792" s="207"/>
      <c r="BF792" s="207"/>
      <c r="BG792" s="207"/>
      <c r="BH792" s="207"/>
      <c r="BI792" s="207"/>
      <c r="BJ792" s="207"/>
      <c r="BK792" s="207"/>
      <c r="BL792" s="207"/>
      <c r="BM792" s="207"/>
      <c r="BN792" s="207"/>
      <c r="BO792" s="207"/>
      <c r="BP792" s="207"/>
      <c r="BQ792" s="207"/>
      <c r="BR792" s="207"/>
      <c r="BS792" s="207"/>
      <c r="BT792" s="207"/>
      <c r="BU792" s="211"/>
      <c r="BV792" s="207"/>
      <c r="BW792" s="207"/>
      <c r="BX792" s="207"/>
      <c r="BY792" s="207"/>
      <c r="BZ792" s="207"/>
      <c r="CA792" s="207"/>
      <c r="CB792" s="207"/>
      <c r="CC792" s="207"/>
      <c r="CD792" s="207"/>
      <c r="CE792" s="207"/>
      <c r="CF792" s="207"/>
      <c r="CG792" s="207"/>
      <c r="CH792" s="207"/>
      <c r="CI792" s="207"/>
      <c r="CJ792" s="207"/>
      <c r="CK792" s="207"/>
      <c r="CL792" s="207"/>
      <c r="CM792" s="207"/>
    </row>
    <row r="793" spans="1:91" ht="12" customHeight="1" x14ac:dyDescent="0.25">
      <c r="A793" s="206"/>
      <c r="B793" s="207"/>
      <c r="C793" s="207"/>
      <c r="D793" s="207"/>
      <c r="E793" s="207"/>
      <c r="F793" s="207"/>
      <c r="G793" s="207"/>
      <c r="H793" s="207"/>
      <c r="I793" s="207"/>
      <c r="J793" s="207"/>
      <c r="K793" s="207"/>
      <c r="L793" s="207"/>
      <c r="M793" s="207"/>
      <c r="N793" s="207"/>
      <c r="O793" s="207"/>
      <c r="P793" s="207"/>
      <c r="Q793" s="207"/>
      <c r="R793" s="207"/>
      <c r="S793" s="207"/>
      <c r="T793" s="207"/>
      <c r="U793" s="207"/>
      <c r="V793" s="207"/>
      <c r="W793" s="207"/>
      <c r="X793" s="207"/>
      <c r="Y793" s="207"/>
      <c r="Z793" s="207"/>
      <c r="AA793" s="208"/>
      <c r="AB793" s="208"/>
      <c r="AC793" s="209"/>
      <c r="AD793" s="209"/>
      <c r="AE793" s="209"/>
      <c r="AF793" s="209"/>
      <c r="AG793" s="209"/>
      <c r="AH793" s="209"/>
      <c r="AI793" s="209"/>
      <c r="AJ793" s="209"/>
      <c r="AK793" s="207"/>
      <c r="AL793" s="207"/>
      <c r="AM793" s="207"/>
      <c r="AN793" s="207"/>
      <c r="AO793" s="207"/>
      <c r="AP793" s="207"/>
      <c r="AQ793" s="207"/>
      <c r="AR793" s="207"/>
      <c r="AS793" s="207"/>
      <c r="AT793" s="207"/>
      <c r="AU793" s="207"/>
      <c r="AV793" s="207"/>
      <c r="AW793" s="207"/>
      <c r="AX793" s="207"/>
      <c r="AY793" s="207"/>
      <c r="AZ793" s="207"/>
      <c r="BA793" s="207"/>
      <c r="BB793" s="207"/>
      <c r="BC793" s="207"/>
      <c r="BD793" s="207"/>
      <c r="BE793" s="207"/>
      <c r="BF793" s="207"/>
      <c r="BG793" s="207"/>
      <c r="BH793" s="207"/>
      <c r="BI793" s="207"/>
      <c r="BJ793" s="207"/>
      <c r="BK793" s="207"/>
      <c r="BL793" s="207"/>
      <c r="BM793" s="207"/>
      <c r="BN793" s="207"/>
      <c r="BO793" s="207"/>
      <c r="BP793" s="207"/>
      <c r="BQ793" s="207"/>
      <c r="BR793" s="207"/>
      <c r="BS793" s="207"/>
      <c r="BT793" s="207"/>
      <c r="BU793" s="211"/>
      <c r="BV793" s="207"/>
      <c r="BW793" s="207"/>
      <c r="BX793" s="207"/>
      <c r="BY793" s="207"/>
      <c r="BZ793" s="207"/>
      <c r="CA793" s="207"/>
      <c r="CB793" s="207"/>
      <c r="CC793" s="207"/>
      <c r="CD793" s="207"/>
      <c r="CE793" s="207"/>
      <c r="CF793" s="207"/>
      <c r="CG793" s="207"/>
      <c r="CH793" s="207"/>
      <c r="CI793" s="207"/>
      <c r="CJ793" s="207"/>
      <c r="CK793" s="207"/>
      <c r="CL793" s="207"/>
      <c r="CM793" s="207"/>
    </row>
    <row r="794" spans="1:91" ht="12" customHeight="1" x14ac:dyDescent="0.25">
      <c r="A794" s="206"/>
      <c r="B794" s="207"/>
      <c r="C794" s="207"/>
      <c r="D794" s="207"/>
      <c r="E794" s="207"/>
      <c r="F794" s="207"/>
      <c r="G794" s="207"/>
      <c r="H794" s="207"/>
      <c r="I794" s="207"/>
      <c r="J794" s="207"/>
      <c r="K794" s="207"/>
      <c r="L794" s="207"/>
      <c r="M794" s="207"/>
      <c r="N794" s="207"/>
      <c r="O794" s="207"/>
      <c r="P794" s="207"/>
      <c r="Q794" s="207"/>
      <c r="R794" s="207"/>
      <c r="S794" s="207"/>
      <c r="T794" s="207"/>
      <c r="U794" s="207"/>
      <c r="V794" s="207"/>
      <c r="W794" s="207"/>
      <c r="X794" s="207"/>
      <c r="Y794" s="207"/>
      <c r="Z794" s="207"/>
      <c r="AA794" s="208"/>
      <c r="AB794" s="208"/>
      <c r="AC794" s="209"/>
      <c r="AD794" s="209"/>
      <c r="AE794" s="209"/>
      <c r="AF794" s="209"/>
      <c r="AG794" s="209"/>
      <c r="AH794" s="209"/>
      <c r="AI794" s="209"/>
      <c r="AJ794" s="209"/>
      <c r="AK794" s="207"/>
      <c r="AL794" s="207"/>
      <c r="AM794" s="207"/>
      <c r="AN794" s="207"/>
      <c r="AO794" s="207"/>
      <c r="AP794" s="207"/>
      <c r="AQ794" s="207"/>
      <c r="AR794" s="207"/>
      <c r="AS794" s="207"/>
      <c r="AT794" s="207"/>
      <c r="AU794" s="207"/>
      <c r="AV794" s="207"/>
      <c r="AW794" s="207"/>
      <c r="AX794" s="207"/>
      <c r="AY794" s="207"/>
      <c r="AZ794" s="207"/>
      <c r="BA794" s="207"/>
      <c r="BB794" s="207"/>
      <c r="BC794" s="207"/>
      <c r="BD794" s="207"/>
      <c r="BE794" s="207"/>
      <c r="BF794" s="207"/>
      <c r="BG794" s="207"/>
      <c r="BH794" s="207"/>
      <c r="BI794" s="207"/>
      <c r="BJ794" s="207"/>
      <c r="BK794" s="207"/>
      <c r="BL794" s="207"/>
      <c r="BM794" s="207"/>
      <c r="BN794" s="207"/>
      <c r="BO794" s="207"/>
      <c r="BP794" s="207"/>
      <c r="BQ794" s="207"/>
      <c r="BR794" s="207"/>
      <c r="BS794" s="207"/>
      <c r="BT794" s="207"/>
      <c r="BU794" s="211"/>
      <c r="BV794" s="207"/>
      <c r="BW794" s="207"/>
      <c r="BX794" s="207"/>
      <c r="BY794" s="207"/>
      <c r="BZ794" s="207"/>
      <c r="CA794" s="207"/>
      <c r="CB794" s="207"/>
      <c r="CC794" s="207"/>
      <c r="CD794" s="207"/>
      <c r="CE794" s="207"/>
      <c r="CF794" s="207"/>
      <c r="CG794" s="207"/>
      <c r="CH794" s="207"/>
      <c r="CI794" s="207"/>
      <c r="CJ794" s="207"/>
      <c r="CK794" s="207"/>
      <c r="CL794" s="207"/>
      <c r="CM794" s="207"/>
    </row>
    <row r="795" spans="1:91" ht="12" customHeight="1" x14ac:dyDescent="0.25">
      <c r="A795" s="206"/>
      <c r="B795" s="207"/>
      <c r="C795" s="207"/>
      <c r="D795" s="207"/>
      <c r="E795" s="207"/>
      <c r="F795" s="207"/>
      <c r="G795" s="207"/>
      <c r="H795" s="207"/>
      <c r="I795" s="207"/>
      <c r="J795" s="207"/>
      <c r="K795" s="207"/>
      <c r="L795" s="207"/>
      <c r="M795" s="207"/>
      <c r="N795" s="207"/>
      <c r="O795" s="207"/>
      <c r="P795" s="207"/>
      <c r="Q795" s="207"/>
      <c r="R795" s="207"/>
      <c r="S795" s="207"/>
      <c r="T795" s="207"/>
      <c r="U795" s="207"/>
      <c r="V795" s="207"/>
      <c r="W795" s="207"/>
      <c r="X795" s="207"/>
      <c r="Y795" s="207"/>
      <c r="Z795" s="207"/>
      <c r="AA795" s="208"/>
      <c r="AB795" s="208"/>
      <c r="AC795" s="209"/>
      <c r="AD795" s="209"/>
      <c r="AE795" s="209"/>
      <c r="AF795" s="209"/>
      <c r="AG795" s="209"/>
      <c r="AH795" s="209"/>
      <c r="AI795" s="209"/>
      <c r="AJ795" s="209"/>
      <c r="AK795" s="207"/>
      <c r="AL795" s="207"/>
      <c r="AM795" s="207"/>
      <c r="AN795" s="207"/>
      <c r="AO795" s="207"/>
      <c r="AP795" s="207"/>
      <c r="AQ795" s="207"/>
      <c r="AR795" s="207"/>
      <c r="AS795" s="207"/>
      <c r="AT795" s="207"/>
      <c r="AU795" s="207"/>
      <c r="AV795" s="207"/>
      <c r="AW795" s="207"/>
      <c r="AX795" s="207"/>
      <c r="AY795" s="207"/>
      <c r="AZ795" s="207"/>
      <c r="BA795" s="207"/>
      <c r="BB795" s="207"/>
      <c r="BC795" s="207"/>
      <c r="BD795" s="207"/>
      <c r="BE795" s="207"/>
      <c r="BF795" s="207"/>
      <c r="BG795" s="207"/>
      <c r="BH795" s="207"/>
      <c r="BI795" s="207"/>
      <c r="BJ795" s="207"/>
      <c r="BK795" s="207"/>
      <c r="BL795" s="207"/>
      <c r="BM795" s="207"/>
      <c r="BN795" s="207"/>
      <c r="BO795" s="207"/>
      <c r="BP795" s="207"/>
      <c r="BQ795" s="207"/>
      <c r="BR795" s="207"/>
      <c r="BS795" s="207"/>
      <c r="BT795" s="207"/>
      <c r="BU795" s="211"/>
      <c r="BV795" s="207"/>
      <c r="BW795" s="207"/>
      <c r="BX795" s="207"/>
      <c r="BY795" s="207"/>
      <c r="BZ795" s="207"/>
      <c r="CA795" s="207"/>
      <c r="CB795" s="207"/>
      <c r="CC795" s="207"/>
      <c r="CD795" s="207"/>
      <c r="CE795" s="207"/>
      <c r="CF795" s="207"/>
      <c r="CG795" s="207"/>
      <c r="CH795" s="207"/>
      <c r="CI795" s="207"/>
      <c r="CJ795" s="207"/>
      <c r="CK795" s="207"/>
      <c r="CL795" s="207"/>
      <c r="CM795" s="207"/>
    </row>
    <row r="796" spans="1:91" ht="12" customHeight="1" x14ac:dyDescent="0.25">
      <c r="A796" s="206"/>
      <c r="B796" s="207"/>
      <c r="C796" s="207"/>
      <c r="D796" s="207"/>
      <c r="E796" s="207"/>
      <c r="F796" s="207"/>
      <c r="G796" s="207"/>
      <c r="H796" s="207"/>
      <c r="I796" s="207"/>
      <c r="J796" s="207"/>
      <c r="K796" s="207"/>
      <c r="L796" s="207"/>
      <c r="M796" s="207"/>
      <c r="N796" s="207"/>
      <c r="O796" s="207"/>
      <c r="P796" s="207"/>
      <c r="Q796" s="207"/>
      <c r="R796" s="207"/>
      <c r="S796" s="207"/>
      <c r="T796" s="207"/>
      <c r="U796" s="207"/>
      <c r="V796" s="207"/>
      <c r="W796" s="207"/>
      <c r="X796" s="207"/>
      <c r="Y796" s="207"/>
      <c r="Z796" s="207"/>
      <c r="AA796" s="208"/>
      <c r="AB796" s="208"/>
      <c r="AC796" s="209"/>
      <c r="AD796" s="209"/>
      <c r="AE796" s="209"/>
      <c r="AF796" s="209"/>
      <c r="AG796" s="209"/>
      <c r="AH796" s="209"/>
      <c r="AI796" s="209"/>
      <c r="AJ796" s="209"/>
      <c r="AK796" s="207"/>
      <c r="AL796" s="207"/>
      <c r="AM796" s="207"/>
      <c r="AN796" s="207"/>
      <c r="AO796" s="207"/>
      <c r="AP796" s="207"/>
      <c r="AQ796" s="207"/>
      <c r="AR796" s="207"/>
      <c r="AS796" s="207"/>
      <c r="AT796" s="207"/>
      <c r="AU796" s="207"/>
      <c r="AV796" s="207"/>
      <c r="AW796" s="207"/>
      <c r="AX796" s="207"/>
      <c r="AY796" s="207"/>
      <c r="AZ796" s="207"/>
      <c r="BA796" s="207"/>
      <c r="BB796" s="207"/>
      <c r="BC796" s="207"/>
      <c r="BD796" s="207"/>
      <c r="BE796" s="207"/>
      <c r="BF796" s="207"/>
      <c r="BG796" s="207"/>
      <c r="BH796" s="207"/>
      <c r="BI796" s="207"/>
      <c r="BJ796" s="207"/>
      <c r="BK796" s="207"/>
      <c r="BL796" s="207"/>
      <c r="BM796" s="207"/>
      <c r="BN796" s="207"/>
      <c r="BO796" s="207"/>
      <c r="BP796" s="207"/>
      <c r="BQ796" s="207"/>
      <c r="BR796" s="207"/>
      <c r="BS796" s="207"/>
      <c r="BT796" s="207"/>
      <c r="BU796" s="211"/>
      <c r="BV796" s="207"/>
      <c r="BW796" s="207"/>
      <c r="BX796" s="207"/>
      <c r="BY796" s="207"/>
      <c r="BZ796" s="207"/>
      <c r="CA796" s="207"/>
      <c r="CB796" s="207"/>
      <c r="CC796" s="207"/>
      <c r="CD796" s="207"/>
      <c r="CE796" s="207"/>
      <c r="CF796" s="207"/>
      <c r="CG796" s="207"/>
      <c r="CH796" s="207"/>
      <c r="CI796" s="207"/>
      <c r="CJ796" s="207"/>
      <c r="CK796" s="207"/>
      <c r="CL796" s="207"/>
      <c r="CM796" s="207"/>
    </row>
    <row r="797" spans="1:91" ht="12" customHeight="1" x14ac:dyDescent="0.25">
      <c r="A797" s="206"/>
      <c r="B797" s="207"/>
      <c r="C797" s="207"/>
      <c r="D797" s="207"/>
      <c r="E797" s="207"/>
      <c r="F797" s="207"/>
      <c r="G797" s="207"/>
      <c r="H797" s="207"/>
      <c r="I797" s="207"/>
      <c r="J797" s="207"/>
      <c r="K797" s="207"/>
      <c r="L797" s="207"/>
      <c r="M797" s="207"/>
      <c r="N797" s="207"/>
      <c r="O797" s="207"/>
      <c r="P797" s="207"/>
      <c r="Q797" s="207"/>
      <c r="R797" s="207"/>
      <c r="S797" s="207"/>
      <c r="T797" s="207"/>
      <c r="U797" s="207"/>
      <c r="V797" s="207"/>
      <c r="W797" s="207"/>
      <c r="X797" s="207"/>
      <c r="Y797" s="207"/>
      <c r="Z797" s="207"/>
      <c r="AA797" s="208"/>
      <c r="AB797" s="208"/>
      <c r="AC797" s="209"/>
      <c r="AD797" s="209"/>
      <c r="AE797" s="209"/>
      <c r="AF797" s="209"/>
      <c r="AG797" s="209"/>
      <c r="AH797" s="209"/>
      <c r="AI797" s="209"/>
      <c r="AJ797" s="209"/>
      <c r="AK797" s="207"/>
      <c r="AL797" s="207"/>
      <c r="AM797" s="207"/>
      <c r="AN797" s="207"/>
      <c r="AO797" s="207"/>
      <c r="AP797" s="207"/>
      <c r="AQ797" s="207"/>
      <c r="AR797" s="207"/>
      <c r="AS797" s="207"/>
      <c r="AT797" s="207"/>
      <c r="AU797" s="207"/>
      <c r="AV797" s="207"/>
      <c r="AW797" s="207"/>
      <c r="AX797" s="207"/>
      <c r="AY797" s="207"/>
      <c r="AZ797" s="207"/>
      <c r="BA797" s="207"/>
      <c r="BB797" s="207"/>
      <c r="BC797" s="207"/>
      <c r="BD797" s="207"/>
      <c r="BE797" s="207"/>
      <c r="BF797" s="207"/>
      <c r="BG797" s="207"/>
      <c r="BH797" s="207"/>
      <c r="BI797" s="207"/>
      <c r="BJ797" s="207"/>
      <c r="BK797" s="207"/>
      <c r="BL797" s="207"/>
      <c r="BM797" s="207"/>
      <c r="BN797" s="207"/>
      <c r="BO797" s="207"/>
      <c r="BP797" s="207"/>
      <c r="BQ797" s="207"/>
      <c r="BR797" s="207"/>
      <c r="BS797" s="207"/>
      <c r="BT797" s="207"/>
      <c r="BU797" s="211"/>
      <c r="BV797" s="207"/>
      <c r="BW797" s="207"/>
      <c r="BX797" s="207"/>
      <c r="BY797" s="207"/>
      <c r="BZ797" s="207"/>
      <c r="CA797" s="207"/>
      <c r="CB797" s="207"/>
      <c r="CC797" s="207"/>
      <c r="CD797" s="207"/>
      <c r="CE797" s="207"/>
      <c r="CF797" s="207"/>
      <c r="CG797" s="207"/>
      <c r="CH797" s="207"/>
      <c r="CI797" s="207"/>
      <c r="CJ797" s="207"/>
      <c r="CK797" s="207"/>
      <c r="CL797" s="207"/>
      <c r="CM797" s="207"/>
    </row>
    <row r="798" spans="1:91" ht="12" customHeight="1" x14ac:dyDescent="0.25">
      <c r="A798" s="206"/>
      <c r="B798" s="207"/>
      <c r="C798" s="207"/>
      <c r="D798" s="207"/>
      <c r="E798" s="207"/>
      <c r="F798" s="207"/>
      <c r="G798" s="207"/>
      <c r="H798" s="207"/>
      <c r="I798" s="207"/>
      <c r="J798" s="207"/>
      <c r="K798" s="207"/>
      <c r="L798" s="207"/>
      <c r="M798" s="207"/>
      <c r="N798" s="207"/>
      <c r="O798" s="207"/>
      <c r="P798" s="207"/>
      <c r="Q798" s="207"/>
      <c r="R798" s="207"/>
      <c r="S798" s="207"/>
      <c r="T798" s="207"/>
      <c r="U798" s="207"/>
      <c r="V798" s="207"/>
      <c r="W798" s="207"/>
      <c r="X798" s="207"/>
      <c r="Y798" s="207"/>
      <c r="Z798" s="207"/>
      <c r="AA798" s="208"/>
      <c r="AB798" s="208"/>
      <c r="AC798" s="209"/>
      <c r="AD798" s="209"/>
      <c r="AE798" s="209"/>
      <c r="AF798" s="209"/>
      <c r="AG798" s="209"/>
      <c r="AH798" s="209"/>
      <c r="AI798" s="209"/>
      <c r="AJ798" s="209"/>
      <c r="AK798" s="207"/>
      <c r="AL798" s="207"/>
      <c r="AM798" s="207"/>
      <c r="AN798" s="207"/>
      <c r="AO798" s="207"/>
      <c r="AP798" s="207"/>
      <c r="AQ798" s="207"/>
      <c r="AR798" s="207"/>
      <c r="AS798" s="207"/>
      <c r="AT798" s="207"/>
      <c r="AU798" s="207"/>
      <c r="AV798" s="207"/>
      <c r="AW798" s="207"/>
      <c r="AX798" s="207"/>
      <c r="AY798" s="207"/>
      <c r="AZ798" s="207"/>
      <c r="BA798" s="207"/>
      <c r="BB798" s="207"/>
      <c r="BC798" s="207"/>
      <c r="BD798" s="207"/>
      <c r="BE798" s="207"/>
      <c r="BF798" s="207"/>
      <c r="BG798" s="207"/>
      <c r="BH798" s="207"/>
      <c r="BI798" s="207"/>
      <c r="BJ798" s="207"/>
      <c r="BK798" s="207"/>
      <c r="BL798" s="207"/>
      <c r="BM798" s="207"/>
      <c r="BN798" s="207"/>
      <c r="BO798" s="207"/>
      <c r="BP798" s="207"/>
      <c r="BQ798" s="207"/>
      <c r="BR798" s="207"/>
      <c r="BS798" s="207"/>
      <c r="BT798" s="207"/>
      <c r="BU798" s="211"/>
      <c r="BV798" s="207"/>
      <c r="BW798" s="207"/>
      <c r="BX798" s="207"/>
      <c r="BY798" s="207"/>
      <c r="BZ798" s="207"/>
      <c r="CA798" s="207"/>
      <c r="CB798" s="207"/>
      <c r="CC798" s="207"/>
      <c r="CD798" s="207"/>
      <c r="CE798" s="207"/>
      <c r="CF798" s="207"/>
      <c r="CG798" s="207"/>
      <c r="CH798" s="207"/>
      <c r="CI798" s="207"/>
      <c r="CJ798" s="207"/>
      <c r="CK798" s="207"/>
      <c r="CL798" s="207"/>
      <c r="CM798" s="207"/>
    </row>
    <row r="799" spans="1:91" ht="12" customHeight="1" x14ac:dyDescent="0.25">
      <c r="A799" s="206"/>
      <c r="B799" s="207"/>
      <c r="C799" s="207"/>
      <c r="D799" s="207"/>
      <c r="E799" s="207"/>
      <c r="F799" s="207"/>
      <c r="G799" s="207"/>
      <c r="H799" s="207"/>
      <c r="I799" s="207"/>
      <c r="J799" s="207"/>
      <c r="K799" s="207"/>
      <c r="L799" s="207"/>
      <c r="M799" s="207"/>
      <c r="N799" s="207"/>
      <c r="O799" s="207"/>
      <c r="P799" s="207"/>
      <c r="Q799" s="207"/>
      <c r="R799" s="207"/>
      <c r="S799" s="207"/>
      <c r="T799" s="207"/>
      <c r="U799" s="207"/>
      <c r="V799" s="207"/>
      <c r="W799" s="207"/>
      <c r="X799" s="207"/>
      <c r="Y799" s="207"/>
      <c r="Z799" s="207"/>
      <c r="AA799" s="208"/>
      <c r="AB799" s="208"/>
      <c r="AC799" s="209"/>
      <c r="AD799" s="209"/>
      <c r="AE799" s="209"/>
      <c r="AF799" s="209"/>
      <c r="AG799" s="209"/>
      <c r="AH799" s="209"/>
      <c r="AI799" s="209"/>
      <c r="AJ799" s="209"/>
      <c r="AK799" s="207"/>
      <c r="AL799" s="207"/>
      <c r="AM799" s="207"/>
      <c r="AN799" s="207"/>
      <c r="AO799" s="207"/>
      <c r="AP799" s="207"/>
      <c r="AQ799" s="207"/>
      <c r="AR799" s="207"/>
      <c r="AS799" s="207"/>
      <c r="AT799" s="207"/>
      <c r="AU799" s="207"/>
      <c r="AV799" s="207"/>
      <c r="AW799" s="207"/>
      <c r="AX799" s="207"/>
      <c r="AY799" s="207"/>
      <c r="AZ799" s="207"/>
      <c r="BA799" s="207"/>
      <c r="BB799" s="207"/>
      <c r="BC799" s="207"/>
      <c r="BD799" s="207"/>
      <c r="BE799" s="207"/>
      <c r="BF799" s="207"/>
      <c r="BG799" s="207"/>
      <c r="BH799" s="207"/>
      <c r="BI799" s="207"/>
      <c r="BJ799" s="207"/>
      <c r="BK799" s="207"/>
      <c r="BL799" s="207"/>
      <c r="BM799" s="207"/>
      <c r="BN799" s="207"/>
      <c r="BO799" s="207"/>
      <c r="BP799" s="207"/>
      <c r="BQ799" s="207"/>
      <c r="BR799" s="207"/>
      <c r="BS799" s="207"/>
      <c r="BT799" s="207"/>
      <c r="BU799" s="211"/>
      <c r="BV799" s="207"/>
      <c r="BW799" s="207"/>
      <c r="BX799" s="207"/>
      <c r="BY799" s="207"/>
      <c r="BZ799" s="207"/>
      <c r="CA799" s="207"/>
      <c r="CB799" s="207"/>
      <c r="CC799" s="207"/>
      <c r="CD799" s="207"/>
      <c r="CE799" s="207"/>
      <c r="CF799" s="207"/>
      <c r="CG799" s="207"/>
      <c r="CH799" s="207"/>
      <c r="CI799" s="207"/>
      <c r="CJ799" s="207"/>
      <c r="CK799" s="207"/>
      <c r="CL799" s="207"/>
      <c r="CM799" s="207"/>
    </row>
    <row r="800" spans="1:91" ht="12" customHeight="1" x14ac:dyDescent="0.25">
      <c r="A800" s="206"/>
      <c r="B800" s="207"/>
      <c r="C800" s="207"/>
      <c r="D800" s="207"/>
      <c r="E800" s="207"/>
      <c r="F800" s="207"/>
      <c r="G800" s="207"/>
      <c r="H800" s="207"/>
      <c r="I800" s="207"/>
      <c r="J800" s="207"/>
      <c r="K800" s="207"/>
      <c r="L800" s="207"/>
      <c r="M800" s="207"/>
      <c r="N800" s="207"/>
      <c r="O800" s="207"/>
      <c r="P800" s="207"/>
      <c r="Q800" s="207"/>
      <c r="R800" s="207"/>
      <c r="S800" s="207"/>
      <c r="T800" s="207"/>
      <c r="U800" s="207"/>
      <c r="V800" s="207"/>
      <c r="W800" s="207"/>
      <c r="X800" s="207"/>
      <c r="Y800" s="207"/>
      <c r="Z800" s="207"/>
      <c r="AA800" s="208"/>
      <c r="AB800" s="208"/>
      <c r="AC800" s="209"/>
      <c r="AD800" s="209"/>
      <c r="AE800" s="209"/>
      <c r="AF800" s="209"/>
      <c r="AG800" s="209"/>
      <c r="AH800" s="209"/>
      <c r="AI800" s="209"/>
      <c r="AJ800" s="209"/>
      <c r="AK800" s="207"/>
      <c r="AL800" s="207"/>
      <c r="AM800" s="207"/>
      <c r="AN800" s="207"/>
      <c r="AO800" s="207"/>
      <c r="AP800" s="207"/>
      <c r="AQ800" s="207"/>
      <c r="AR800" s="207"/>
      <c r="AS800" s="207"/>
      <c r="AT800" s="207"/>
      <c r="AU800" s="207"/>
      <c r="AV800" s="207"/>
      <c r="AW800" s="207"/>
      <c r="AX800" s="207"/>
      <c r="AY800" s="207"/>
      <c r="AZ800" s="207"/>
      <c r="BA800" s="207"/>
      <c r="BB800" s="207"/>
      <c r="BC800" s="207"/>
      <c r="BD800" s="207"/>
      <c r="BE800" s="207"/>
      <c r="BF800" s="207"/>
      <c r="BG800" s="207"/>
      <c r="BH800" s="207"/>
      <c r="BI800" s="207"/>
      <c r="BJ800" s="207"/>
      <c r="BK800" s="207"/>
      <c r="BL800" s="207"/>
      <c r="BM800" s="207"/>
      <c r="BN800" s="207"/>
      <c r="BO800" s="207"/>
      <c r="BP800" s="207"/>
      <c r="BQ800" s="207"/>
      <c r="BR800" s="207"/>
      <c r="BS800" s="207"/>
      <c r="BT800" s="207"/>
      <c r="BU800" s="211"/>
      <c r="BV800" s="207"/>
      <c r="BW800" s="207"/>
      <c r="BX800" s="207"/>
      <c r="BY800" s="207"/>
      <c r="BZ800" s="207"/>
      <c r="CA800" s="207"/>
      <c r="CB800" s="207"/>
      <c r="CC800" s="207"/>
      <c r="CD800" s="207"/>
      <c r="CE800" s="207"/>
      <c r="CF800" s="207"/>
      <c r="CG800" s="207"/>
      <c r="CH800" s="207"/>
      <c r="CI800" s="207"/>
      <c r="CJ800" s="207"/>
      <c r="CK800" s="207"/>
      <c r="CL800" s="207"/>
      <c r="CM800" s="207"/>
    </row>
    <row r="801" spans="1:91" ht="12" customHeight="1" x14ac:dyDescent="0.25">
      <c r="A801" s="206"/>
      <c r="B801" s="207"/>
      <c r="C801" s="207"/>
      <c r="D801" s="207"/>
      <c r="E801" s="207"/>
      <c r="F801" s="207"/>
      <c r="G801" s="207"/>
      <c r="H801" s="207"/>
      <c r="I801" s="207"/>
      <c r="J801" s="207"/>
      <c r="K801" s="207"/>
      <c r="L801" s="207"/>
      <c r="M801" s="207"/>
      <c r="N801" s="207"/>
      <c r="O801" s="207"/>
      <c r="P801" s="207"/>
      <c r="Q801" s="207"/>
      <c r="R801" s="207"/>
      <c r="S801" s="207"/>
      <c r="T801" s="207"/>
      <c r="U801" s="207"/>
      <c r="V801" s="207"/>
      <c r="W801" s="207"/>
      <c r="X801" s="207"/>
      <c r="Y801" s="207"/>
      <c r="Z801" s="207"/>
      <c r="AA801" s="208"/>
      <c r="AB801" s="208"/>
      <c r="AC801" s="209"/>
      <c r="AD801" s="209"/>
      <c r="AE801" s="209"/>
      <c r="AF801" s="209"/>
      <c r="AG801" s="209"/>
      <c r="AH801" s="209"/>
      <c r="AI801" s="209"/>
      <c r="AJ801" s="209"/>
      <c r="AK801" s="207"/>
      <c r="AL801" s="207"/>
      <c r="AM801" s="207"/>
      <c r="AN801" s="207"/>
      <c r="AO801" s="207"/>
      <c r="AP801" s="207"/>
      <c r="AQ801" s="207"/>
      <c r="AR801" s="207"/>
      <c r="AS801" s="207"/>
      <c r="AT801" s="207"/>
      <c r="AU801" s="207"/>
      <c r="AV801" s="207"/>
      <c r="AW801" s="207"/>
      <c r="AX801" s="207"/>
      <c r="AY801" s="207"/>
      <c r="AZ801" s="207"/>
      <c r="BA801" s="207"/>
      <c r="BB801" s="207"/>
      <c r="BC801" s="207"/>
      <c r="BD801" s="207"/>
      <c r="BE801" s="207"/>
      <c r="BF801" s="207"/>
      <c r="BG801" s="207"/>
      <c r="BH801" s="207"/>
      <c r="BI801" s="207"/>
      <c r="BJ801" s="207"/>
      <c r="BK801" s="207"/>
      <c r="BL801" s="207"/>
      <c r="BM801" s="207"/>
      <c r="BN801" s="207"/>
      <c r="BO801" s="207"/>
      <c r="BP801" s="207"/>
      <c r="BQ801" s="207"/>
      <c r="BR801" s="207"/>
      <c r="BS801" s="207"/>
      <c r="BT801" s="207"/>
      <c r="BU801" s="211"/>
      <c r="BV801" s="207"/>
      <c r="BW801" s="207"/>
      <c r="BX801" s="207"/>
      <c r="BY801" s="207"/>
      <c r="BZ801" s="207"/>
      <c r="CA801" s="207"/>
      <c r="CB801" s="207"/>
      <c r="CC801" s="207"/>
      <c r="CD801" s="207"/>
      <c r="CE801" s="207"/>
      <c r="CF801" s="207"/>
      <c r="CG801" s="207"/>
      <c r="CH801" s="207"/>
      <c r="CI801" s="207"/>
      <c r="CJ801" s="207"/>
      <c r="CK801" s="207"/>
      <c r="CL801" s="207"/>
      <c r="CM801" s="207"/>
    </row>
    <row r="802" spans="1:91" ht="12" customHeight="1" x14ac:dyDescent="0.25">
      <c r="A802" s="206"/>
      <c r="B802" s="207"/>
      <c r="C802" s="207"/>
      <c r="D802" s="207"/>
      <c r="E802" s="207"/>
      <c r="F802" s="207"/>
      <c r="G802" s="207"/>
      <c r="H802" s="207"/>
      <c r="I802" s="207"/>
      <c r="J802" s="207"/>
      <c r="K802" s="207"/>
      <c r="L802" s="207"/>
      <c r="M802" s="207"/>
      <c r="N802" s="207"/>
      <c r="O802" s="207"/>
      <c r="P802" s="207"/>
      <c r="Q802" s="207"/>
      <c r="R802" s="207"/>
      <c r="S802" s="207"/>
      <c r="T802" s="207"/>
      <c r="U802" s="207"/>
      <c r="V802" s="207"/>
      <c r="W802" s="207"/>
      <c r="X802" s="207"/>
      <c r="Y802" s="207"/>
      <c r="Z802" s="207"/>
      <c r="AA802" s="208"/>
      <c r="AB802" s="208"/>
      <c r="AC802" s="209"/>
      <c r="AD802" s="209"/>
      <c r="AE802" s="209"/>
      <c r="AF802" s="209"/>
      <c r="AG802" s="209"/>
      <c r="AH802" s="209"/>
      <c r="AI802" s="209"/>
      <c r="AJ802" s="209"/>
      <c r="AK802" s="207"/>
      <c r="AL802" s="207"/>
      <c r="AM802" s="207"/>
      <c r="AN802" s="207"/>
      <c r="AO802" s="207"/>
      <c r="AP802" s="207"/>
      <c r="AQ802" s="207"/>
      <c r="AR802" s="207"/>
      <c r="AS802" s="207"/>
      <c r="AT802" s="207"/>
      <c r="AU802" s="207"/>
      <c r="AV802" s="207"/>
      <c r="AW802" s="207"/>
      <c r="AX802" s="207"/>
      <c r="AY802" s="207"/>
      <c r="AZ802" s="207"/>
      <c r="BA802" s="207"/>
      <c r="BB802" s="207"/>
      <c r="BC802" s="207"/>
      <c r="BD802" s="207"/>
      <c r="BE802" s="207"/>
      <c r="BF802" s="207"/>
      <c r="BG802" s="207"/>
      <c r="BH802" s="207"/>
      <c r="BI802" s="207"/>
      <c r="BJ802" s="207"/>
      <c r="BK802" s="207"/>
      <c r="BL802" s="207"/>
      <c r="BM802" s="207"/>
      <c r="BN802" s="207"/>
      <c r="BO802" s="207"/>
      <c r="BP802" s="207"/>
      <c r="BQ802" s="207"/>
      <c r="BR802" s="207"/>
      <c r="BS802" s="207"/>
      <c r="BT802" s="207"/>
      <c r="BU802" s="211"/>
      <c r="BV802" s="207"/>
      <c r="BW802" s="207"/>
      <c r="BX802" s="207"/>
      <c r="BY802" s="207"/>
      <c r="BZ802" s="207"/>
      <c r="CA802" s="207"/>
      <c r="CB802" s="207"/>
      <c r="CC802" s="207"/>
      <c r="CD802" s="207"/>
      <c r="CE802" s="207"/>
      <c r="CF802" s="207"/>
      <c r="CG802" s="207"/>
      <c r="CH802" s="207"/>
      <c r="CI802" s="207"/>
      <c r="CJ802" s="207"/>
      <c r="CK802" s="207"/>
      <c r="CL802" s="207"/>
      <c r="CM802" s="207"/>
    </row>
    <row r="803" spans="1:91" ht="12" customHeight="1" x14ac:dyDescent="0.25">
      <c r="A803" s="206"/>
      <c r="B803" s="207"/>
      <c r="C803" s="207"/>
      <c r="D803" s="207"/>
      <c r="E803" s="207"/>
      <c r="F803" s="207"/>
      <c r="G803" s="207"/>
      <c r="H803" s="207"/>
      <c r="I803" s="207"/>
      <c r="J803" s="207"/>
      <c r="K803" s="207"/>
      <c r="L803" s="207"/>
      <c r="M803" s="207"/>
      <c r="N803" s="207"/>
      <c r="O803" s="207"/>
      <c r="P803" s="207"/>
      <c r="Q803" s="207"/>
      <c r="R803" s="207"/>
      <c r="S803" s="207"/>
      <c r="T803" s="207"/>
      <c r="U803" s="207"/>
      <c r="V803" s="207"/>
      <c r="W803" s="207"/>
      <c r="X803" s="207"/>
      <c r="Y803" s="207"/>
      <c r="Z803" s="207"/>
      <c r="AA803" s="208"/>
      <c r="AB803" s="208"/>
      <c r="AC803" s="209"/>
      <c r="AD803" s="209"/>
      <c r="AE803" s="209"/>
      <c r="AF803" s="209"/>
      <c r="AG803" s="209"/>
      <c r="AH803" s="209"/>
      <c r="AI803" s="209"/>
      <c r="AJ803" s="209"/>
      <c r="AK803" s="207"/>
      <c r="AL803" s="207"/>
      <c r="AM803" s="207"/>
      <c r="AN803" s="207"/>
      <c r="AO803" s="207"/>
      <c r="AP803" s="207"/>
      <c r="AQ803" s="207"/>
      <c r="AR803" s="207"/>
      <c r="AS803" s="207"/>
      <c r="AT803" s="207"/>
      <c r="AU803" s="207"/>
      <c r="AV803" s="207"/>
      <c r="AW803" s="207"/>
      <c r="AX803" s="207"/>
      <c r="AY803" s="207"/>
      <c r="AZ803" s="207"/>
      <c r="BA803" s="207"/>
      <c r="BB803" s="207"/>
      <c r="BC803" s="207"/>
      <c r="BD803" s="207"/>
      <c r="BE803" s="207"/>
      <c r="BF803" s="207"/>
      <c r="BG803" s="207"/>
      <c r="BH803" s="207"/>
      <c r="BI803" s="207"/>
      <c r="BJ803" s="207"/>
      <c r="BK803" s="207"/>
      <c r="BL803" s="207"/>
      <c r="BM803" s="207"/>
      <c r="BN803" s="207"/>
      <c r="BO803" s="207"/>
      <c r="BP803" s="207"/>
      <c r="BQ803" s="207"/>
      <c r="BR803" s="207"/>
      <c r="BS803" s="207"/>
      <c r="BT803" s="207"/>
      <c r="BU803" s="211"/>
      <c r="BV803" s="207"/>
      <c r="BW803" s="207"/>
      <c r="BX803" s="207"/>
      <c r="BY803" s="207"/>
      <c r="BZ803" s="207"/>
      <c r="CA803" s="207"/>
      <c r="CB803" s="207"/>
      <c r="CC803" s="207"/>
      <c r="CD803" s="207"/>
      <c r="CE803" s="207"/>
      <c r="CF803" s="207"/>
      <c r="CG803" s="207"/>
      <c r="CH803" s="207"/>
      <c r="CI803" s="207"/>
      <c r="CJ803" s="207"/>
      <c r="CK803" s="207"/>
      <c r="CL803" s="207"/>
      <c r="CM803" s="207"/>
    </row>
    <row r="804" spans="1:91" ht="12" customHeight="1" x14ac:dyDescent="0.25">
      <c r="A804" s="206"/>
      <c r="B804" s="207"/>
      <c r="C804" s="207"/>
      <c r="D804" s="207"/>
      <c r="E804" s="207"/>
      <c r="F804" s="207"/>
      <c r="G804" s="207"/>
      <c r="H804" s="207"/>
      <c r="I804" s="207"/>
      <c r="J804" s="207"/>
      <c r="K804" s="207"/>
      <c r="L804" s="207"/>
      <c r="M804" s="207"/>
      <c r="N804" s="207"/>
      <c r="O804" s="207"/>
      <c r="P804" s="207"/>
      <c r="Q804" s="207"/>
      <c r="R804" s="207"/>
      <c r="S804" s="207"/>
      <c r="T804" s="207"/>
      <c r="U804" s="207"/>
      <c r="V804" s="207"/>
      <c r="W804" s="207"/>
      <c r="X804" s="207"/>
      <c r="Y804" s="207"/>
      <c r="Z804" s="207"/>
      <c r="AA804" s="208"/>
      <c r="AB804" s="208"/>
      <c r="AC804" s="209"/>
      <c r="AD804" s="209"/>
      <c r="AE804" s="209"/>
      <c r="AF804" s="209"/>
      <c r="AG804" s="209"/>
      <c r="AH804" s="209"/>
      <c r="AI804" s="209"/>
      <c r="AJ804" s="209"/>
      <c r="AK804" s="207"/>
      <c r="AL804" s="207"/>
      <c r="AM804" s="207"/>
      <c r="AN804" s="207"/>
      <c r="AO804" s="207"/>
      <c r="AP804" s="207"/>
      <c r="AQ804" s="207"/>
      <c r="AR804" s="207"/>
      <c r="AS804" s="207"/>
      <c r="AT804" s="207"/>
      <c r="AU804" s="207"/>
      <c r="AV804" s="207"/>
      <c r="AW804" s="207"/>
      <c r="AX804" s="207"/>
      <c r="AY804" s="207"/>
      <c r="AZ804" s="207"/>
      <c r="BA804" s="207"/>
      <c r="BB804" s="207"/>
      <c r="BC804" s="207"/>
      <c r="BD804" s="207"/>
      <c r="BE804" s="207"/>
      <c r="BF804" s="207"/>
      <c r="BG804" s="207"/>
      <c r="BH804" s="207"/>
      <c r="BI804" s="207"/>
      <c r="BJ804" s="207"/>
      <c r="BK804" s="207"/>
      <c r="BL804" s="207"/>
      <c r="BM804" s="207"/>
      <c r="BN804" s="207"/>
      <c r="BO804" s="207"/>
      <c r="BP804" s="207"/>
      <c r="BQ804" s="207"/>
      <c r="BR804" s="207"/>
      <c r="BS804" s="207"/>
      <c r="BT804" s="207"/>
      <c r="BU804" s="211"/>
      <c r="BV804" s="207"/>
      <c r="BW804" s="207"/>
      <c r="BX804" s="207"/>
      <c r="BY804" s="207"/>
      <c r="BZ804" s="207"/>
      <c r="CA804" s="207"/>
      <c r="CB804" s="207"/>
      <c r="CC804" s="207"/>
      <c r="CD804" s="207"/>
      <c r="CE804" s="207"/>
      <c r="CF804" s="207"/>
      <c r="CG804" s="207"/>
      <c r="CH804" s="207"/>
      <c r="CI804" s="207"/>
      <c r="CJ804" s="207"/>
      <c r="CK804" s="207"/>
      <c r="CL804" s="207"/>
      <c r="CM804" s="207"/>
    </row>
    <row r="805" spans="1:91" ht="12" customHeight="1" x14ac:dyDescent="0.25">
      <c r="A805" s="206"/>
      <c r="B805" s="207"/>
      <c r="C805" s="207"/>
      <c r="D805" s="207"/>
      <c r="E805" s="207"/>
      <c r="F805" s="207"/>
      <c r="G805" s="207"/>
      <c r="H805" s="207"/>
      <c r="I805" s="207"/>
      <c r="J805" s="207"/>
      <c r="K805" s="207"/>
      <c r="L805" s="207"/>
      <c r="M805" s="207"/>
      <c r="N805" s="207"/>
      <c r="O805" s="207"/>
      <c r="P805" s="207"/>
      <c r="Q805" s="207"/>
      <c r="R805" s="207"/>
      <c r="S805" s="207"/>
      <c r="T805" s="207"/>
      <c r="U805" s="207"/>
      <c r="V805" s="207"/>
      <c r="W805" s="207"/>
      <c r="X805" s="207"/>
      <c r="Y805" s="207"/>
      <c r="Z805" s="207"/>
      <c r="AA805" s="208"/>
      <c r="AB805" s="208"/>
      <c r="AC805" s="209"/>
      <c r="AD805" s="209"/>
      <c r="AE805" s="209"/>
      <c r="AF805" s="209"/>
      <c r="AG805" s="209"/>
      <c r="AH805" s="209"/>
      <c r="AI805" s="209"/>
      <c r="AJ805" s="209"/>
      <c r="AK805" s="207"/>
      <c r="AL805" s="207"/>
      <c r="AM805" s="207"/>
      <c r="AN805" s="207"/>
      <c r="AO805" s="207"/>
      <c r="AP805" s="207"/>
      <c r="AQ805" s="207"/>
      <c r="AR805" s="207"/>
      <c r="AS805" s="207"/>
      <c r="AT805" s="207"/>
      <c r="AU805" s="207"/>
      <c r="AV805" s="207"/>
      <c r="AW805" s="207"/>
      <c r="AX805" s="207"/>
      <c r="AY805" s="207"/>
      <c r="AZ805" s="207"/>
      <c r="BA805" s="207"/>
      <c r="BB805" s="207"/>
      <c r="BC805" s="207"/>
      <c r="BD805" s="207"/>
      <c r="BE805" s="207"/>
      <c r="BF805" s="207"/>
      <c r="BG805" s="207"/>
      <c r="BH805" s="207"/>
      <c r="BI805" s="207"/>
      <c r="BJ805" s="207"/>
      <c r="BK805" s="207"/>
      <c r="BL805" s="207"/>
      <c r="BM805" s="207"/>
      <c r="BN805" s="207"/>
      <c r="BO805" s="207"/>
      <c r="BP805" s="207"/>
      <c r="BQ805" s="207"/>
      <c r="BR805" s="207"/>
      <c r="BS805" s="207"/>
      <c r="BT805" s="207"/>
      <c r="BU805" s="211"/>
      <c r="BV805" s="207"/>
      <c r="BW805" s="207"/>
      <c r="BX805" s="207"/>
      <c r="BY805" s="207"/>
      <c r="BZ805" s="207"/>
      <c r="CA805" s="207"/>
      <c r="CB805" s="207"/>
      <c r="CC805" s="207"/>
      <c r="CD805" s="207"/>
      <c r="CE805" s="207"/>
      <c r="CF805" s="207"/>
      <c r="CG805" s="207"/>
      <c r="CH805" s="207"/>
      <c r="CI805" s="207"/>
      <c r="CJ805" s="207"/>
      <c r="CK805" s="207"/>
      <c r="CL805" s="207"/>
      <c r="CM805" s="207"/>
    </row>
    <row r="806" spans="1:91" ht="12" customHeight="1" x14ac:dyDescent="0.25">
      <c r="A806" s="206"/>
      <c r="B806" s="207"/>
      <c r="C806" s="207"/>
      <c r="D806" s="207"/>
      <c r="E806" s="207"/>
      <c r="F806" s="207"/>
      <c r="G806" s="207"/>
      <c r="H806" s="207"/>
      <c r="I806" s="207"/>
      <c r="J806" s="207"/>
      <c r="K806" s="207"/>
      <c r="L806" s="207"/>
      <c r="M806" s="207"/>
      <c r="N806" s="207"/>
      <c r="O806" s="207"/>
      <c r="P806" s="207"/>
      <c r="Q806" s="207"/>
      <c r="R806" s="207"/>
      <c r="S806" s="207"/>
      <c r="T806" s="207"/>
      <c r="U806" s="207"/>
      <c r="V806" s="207"/>
      <c r="W806" s="207"/>
      <c r="X806" s="207"/>
      <c r="Y806" s="207"/>
      <c r="Z806" s="207"/>
      <c r="AA806" s="208"/>
      <c r="AB806" s="208"/>
      <c r="AC806" s="209"/>
      <c r="AD806" s="209"/>
      <c r="AE806" s="209"/>
      <c r="AF806" s="209"/>
      <c r="AG806" s="209"/>
      <c r="AH806" s="209"/>
      <c r="AI806" s="209"/>
      <c r="AJ806" s="209"/>
      <c r="AK806" s="207"/>
      <c r="AL806" s="207"/>
      <c r="AM806" s="207"/>
      <c r="AN806" s="207"/>
      <c r="AO806" s="207"/>
      <c r="AP806" s="207"/>
      <c r="AQ806" s="207"/>
      <c r="AR806" s="207"/>
      <c r="AS806" s="207"/>
      <c r="AT806" s="207"/>
      <c r="AU806" s="207"/>
      <c r="AV806" s="207"/>
      <c r="AW806" s="207"/>
      <c r="AX806" s="207"/>
      <c r="AY806" s="207"/>
      <c r="AZ806" s="207"/>
      <c r="BA806" s="207"/>
      <c r="BB806" s="207"/>
      <c r="BC806" s="207"/>
      <c r="BD806" s="207"/>
      <c r="BE806" s="207"/>
      <c r="BF806" s="207"/>
      <c r="BG806" s="207"/>
      <c r="BH806" s="207"/>
      <c r="BI806" s="207"/>
      <c r="BJ806" s="207"/>
      <c r="BK806" s="207"/>
      <c r="BL806" s="207"/>
      <c r="BM806" s="207"/>
      <c r="BN806" s="207"/>
      <c r="BO806" s="207"/>
      <c r="BP806" s="207"/>
      <c r="BQ806" s="207"/>
      <c r="BR806" s="207"/>
      <c r="BS806" s="207"/>
      <c r="BT806" s="207"/>
      <c r="BU806" s="211"/>
      <c r="BV806" s="207"/>
      <c r="BW806" s="207"/>
      <c r="BX806" s="207"/>
      <c r="BY806" s="207"/>
      <c r="BZ806" s="207"/>
      <c r="CA806" s="207"/>
      <c r="CB806" s="207"/>
      <c r="CC806" s="207"/>
      <c r="CD806" s="207"/>
      <c r="CE806" s="207"/>
      <c r="CF806" s="207"/>
      <c r="CG806" s="207"/>
      <c r="CH806" s="207"/>
      <c r="CI806" s="207"/>
      <c r="CJ806" s="207"/>
      <c r="CK806" s="207"/>
      <c r="CL806" s="207"/>
      <c r="CM806" s="207"/>
    </row>
    <row r="807" spans="1:91" ht="12" customHeight="1" x14ac:dyDescent="0.25">
      <c r="A807" s="206"/>
      <c r="B807" s="207"/>
      <c r="C807" s="207"/>
      <c r="D807" s="207"/>
      <c r="E807" s="207"/>
      <c r="F807" s="207"/>
      <c r="G807" s="207"/>
      <c r="H807" s="207"/>
      <c r="I807" s="207"/>
      <c r="J807" s="207"/>
      <c r="K807" s="207"/>
      <c r="L807" s="207"/>
      <c r="M807" s="207"/>
      <c r="N807" s="207"/>
      <c r="O807" s="207"/>
      <c r="P807" s="207"/>
      <c r="Q807" s="207"/>
      <c r="R807" s="207"/>
      <c r="S807" s="207"/>
      <c r="T807" s="207"/>
      <c r="U807" s="207"/>
      <c r="V807" s="207"/>
      <c r="W807" s="207"/>
      <c r="X807" s="207"/>
      <c r="Y807" s="207"/>
      <c r="Z807" s="207"/>
      <c r="AA807" s="208"/>
      <c r="AB807" s="208"/>
      <c r="AC807" s="209"/>
      <c r="AD807" s="209"/>
      <c r="AE807" s="209"/>
      <c r="AF807" s="209"/>
      <c r="AG807" s="209"/>
      <c r="AH807" s="209"/>
      <c r="AI807" s="209"/>
      <c r="AJ807" s="209"/>
      <c r="AK807" s="207"/>
      <c r="AL807" s="207"/>
      <c r="AM807" s="207"/>
      <c r="AN807" s="207"/>
      <c r="AO807" s="207"/>
      <c r="AP807" s="207"/>
      <c r="AQ807" s="207"/>
      <c r="AR807" s="207"/>
      <c r="AS807" s="207"/>
      <c r="AT807" s="207"/>
      <c r="AU807" s="207"/>
      <c r="AV807" s="207"/>
      <c r="AW807" s="207"/>
      <c r="AX807" s="207"/>
      <c r="AY807" s="207"/>
      <c r="AZ807" s="207"/>
      <c r="BA807" s="207"/>
      <c r="BB807" s="207"/>
      <c r="BC807" s="207"/>
      <c r="BD807" s="207"/>
      <c r="BE807" s="207"/>
      <c r="BF807" s="207"/>
      <c r="BG807" s="207"/>
      <c r="BH807" s="207"/>
      <c r="BI807" s="207"/>
      <c r="BJ807" s="207"/>
      <c r="BK807" s="207"/>
      <c r="BL807" s="207"/>
      <c r="BM807" s="207"/>
      <c r="BN807" s="207"/>
      <c r="BO807" s="207"/>
      <c r="BP807" s="207"/>
      <c r="BQ807" s="207"/>
      <c r="BR807" s="207"/>
      <c r="BS807" s="207"/>
      <c r="BT807" s="207"/>
      <c r="BU807" s="211"/>
      <c r="BV807" s="207"/>
      <c r="BW807" s="207"/>
      <c r="BX807" s="207"/>
      <c r="BY807" s="207"/>
      <c r="BZ807" s="207"/>
      <c r="CA807" s="207"/>
      <c r="CB807" s="207"/>
      <c r="CC807" s="207"/>
      <c r="CD807" s="207"/>
      <c r="CE807" s="207"/>
      <c r="CF807" s="207"/>
      <c r="CG807" s="207"/>
      <c r="CH807" s="207"/>
      <c r="CI807" s="207"/>
      <c r="CJ807" s="207"/>
      <c r="CK807" s="207"/>
      <c r="CL807" s="207"/>
      <c r="CM807" s="207"/>
    </row>
    <row r="808" spans="1:91" ht="12" customHeight="1" x14ac:dyDescent="0.25">
      <c r="A808" s="206"/>
      <c r="B808" s="207"/>
      <c r="C808" s="207"/>
      <c r="D808" s="207"/>
      <c r="E808" s="207"/>
      <c r="F808" s="207"/>
      <c r="G808" s="207"/>
      <c r="H808" s="207"/>
      <c r="I808" s="207"/>
      <c r="J808" s="207"/>
      <c r="K808" s="207"/>
      <c r="L808" s="207"/>
      <c r="M808" s="207"/>
      <c r="N808" s="207"/>
      <c r="O808" s="207"/>
      <c r="P808" s="207"/>
      <c r="Q808" s="207"/>
      <c r="R808" s="207"/>
      <c r="S808" s="207"/>
      <c r="T808" s="207"/>
      <c r="U808" s="207"/>
      <c r="V808" s="207"/>
      <c r="W808" s="207"/>
      <c r="X808" s="207"/>
      <c r="Y808" s="207"/>
      <c r="Z808" s="207"/>
      <c r="AA808" s="208"/>
      <c r="AB808" s="208"/>
      <c r="AC808" s="209"/>
      <c r="AD808" s="209"/>
      <c r="AE808" s="209"/>
      <c r="AF808" s="209"/>
      <c r="AG808" s="209"/>
      <c r="AH808" s="209"/>
      <c r="AI808" s="209"/>
      <c r="AJ808" s="209"/>
      <c r="AK808" s="207"/>
      <c r="AL808" s="207"/>
      <c r="AM808" s="207"/>
      <c r="AN808" s="207"/>
      <c r="AO808" s="207"/>
      <c r="AP808" s="207"/>
      <c r="AQ808" s="207"/>
      <c r="AR808" s="207"/>
      <c r="AS808" s="207"/>
      <c r="AT808" s="207"/>
      <c r="AU808" s="207"/>
      <c r="AV808" s="207"/>
      <c r="AW808" s="207"/>
      <c r="AX808" s="207"/>
      <c r="AY808" s="207"/>
      <c r="AZ808" s="207"/>
      <c r="BA808" s="207"/>
      <c r="BB808" s="207"/>
      <c r="BC808" s="207"/>
      <c r="BD808" s="207"/>
      <c r="BE808" s="207"/>
      <c r="BF808" s="207"/>
      <c r="BG808" s="207"/>
      <c r="BH808" s="207"/>
      <c r="BI808" s="207"/>
      <c r="BJ808" s="207"/>
      <c r="BK808" s="207"/>
      <c r="BL808" s="207"/>
      <c r="BM808" s="207"/>
      <c r="BN808" s="207"/>
      <c r="BO808" s="207"/>
      <c r="BP808" s="207"/>
      <c r="BQ808" s="207"/>
      <c r="BR808" s="207"/>
      <c r="BS808" s="207"/>
      <c r="BT808" s="207"/>
      <c r="BU808" s="211"/>
      <c r="BV808" s="207"/>
      <c r="BW808" s="207"/>
      <c r="BX808" s="207"/>
      <c r="BY808" s="207"/>
      <c r="BZ808" s="207"/>
      <c r="CA808" s="207"/>
      <c r="CB808" s="207"/>
      <c r="CC808" s="207"/>
      <c r="CD808" s="207"/>
      <c r="CE808" s="207"/>
      <c r="CF808" s="207"/>
      <c r="CG808" s="207"/>
      <c r="CH808" s="207"/>
      <c r="CI808" s="207"/>
      <c r="CJ808" s="207"/>
      <c r="CK808" s="207"/>
      <c r="CL808" s="207"/>
      <c r="CM808" s="207"/>
    </row>
    <row r="809" spans="1:91" ht="12" customHeight="1" x14ac:dyDescent="0.25">
      <c r="A809" s="206"/>
      <c r="B809" s="207"/>
      <c r="C809" s="207"/>
      <c r="D809" s="207"/>
      <c r="E809" s="207"/>
      <c r="F809" s="207"/>
      <c r="G809" s="207"/>
      <c r="H809" s="207"/>
      <c r="I809" s="207"/>
      <c r="J809" s="207"/>
      <c r="K809" s="207"/>
      <c r="L809" s="207"/>
      <c r="M809" s="207"/>
      <c r="N809" s="207"/>
      <c r="O809" s="207"/>
      <c r="P809" s="207"/>
      <c r="Q809" s="207"/>
      <c r="R809" s="207"/>
      <c r="S809" s="207"/>
      <c r="T809" s="207"/>
      <c r="U809" s="207"/>
      <c r="V809" s="207"/>
      <c r="W809" s="207"/>
      <c r="X809" s="207"/>
      <c r="Y809" s="207"/>
      <c r="Z809" s="207"/>
      <c r="AA809" s="208"/>
      <c r="AB809" s="208"/>
      <c r="AC809" s="209"/>
      <c r="AD809" s="209"/>
      <c r="AE809" s="209"/>
      <c r="AF809" s="209"/>
      <c r="AG809" s="209"/>
      <c r="AH809" s="209"/>
      <c r="AI809" s="209"/>
      <c r="AJ809" s="209"/>
      <c r="AK809" s="207"/>
      <c r="AL809" s="207"/>
      <c r="AM809" s="207"/>
      <c r="AN809" s="207"/>
      <c r="AO809" s="207"/>
      <c r="AP809" s="207"/>
      <c r="AQ809" s="207"/>
      <c r="AR809" s="207"/>
      <c r="AS809" s="207"/>
      <c r="AT809" s="207"/>
      <c r="AU809" s="207"/>
      <c r="AV809" s="207"/>
      <c r="AW809" s="207"/>
      <c r="AX809" s="207"/>
      <c r="AY809" s="207"/>
      <c r="AZ809" s="207"/>
      <c r="BA809" s="207"/>
      <c r="BB809" s="207"/>
      <c r="BC809" s="207"/>
      <c r="BD809" s="207"/>
      <c r="BE809" s="207"/>
      <c r="BF809" s="207"/>
      <c r="BG809" s="207"/>
      <c r="BH809" s="207"/>
      <c r="BI809" s="207"/>
      <c r="BJ809" s="207"/>
      <c r="BK809" s="207"/>
      <c r="BL809" s="207"/>
      <c r="BM809" s="207"/>
      <c r="BN809" s="207"/>
      <c r="BO809" s="207"/>
      <c r="BP809" s="207"/>
      <c r="BQ809" s="207"/>
      <c r="BR809" s="207"/>
      <c r="BS809" s="207"/>
      <c r="BT809" s="207"/>
      <c r="BU809" s="211"/>
      <c r="BV809" s="207"/>
      <c r="BW809" s="207"/>
      <c r="BX809" s="207"/>
      <c r="BY809" s="207"/>
      <c r="BZ809" s="207"/>
      <c r="CA809" s="207"/>
      <c r="CB809" s="207"/>
      <c r="CC809" s="207"/>
      <c r="CD809" s="207"/>
      <c r="CE809" s="207"/>
      <c r="CF809" s="207"/>
      <c r="CG809" s="207"/>
      <c r="CH809" s="207"/>
      <c r="CI809" s="207"/>
      <c r="CJ809" s="207"/>
      <c r="CK809" s="207"/>
      <c r="CL809" s="207"/>
      <c r="CM809" s="207"/>
    </row>
    <row r="810" spans="1:91" ht="12" customHeight="1" x14ac:dyDescent="0.25">
      <c r="A810" s="206"/>
      <c r="B810" s="207"/>
      <c r="C810" s="207"/>
      <c r="D810" s="207"/>
      <c r="E810" s="207"/>
      <c r="F810" s="207"/>
      <c r="G810" s="207"/>
      <c r="H810" s="207"/>
      <c r="I810" s="207"/>
      <c r="J810" s="207"/>
      <c r="K810" s="207"/>
      <c r="L810" s="207"/>
      <c r="M810" s="207"/>
      <c r="N810" s="207"/>
      <c r="O810" s="207"/>
      <c r="P810" s="207"/>
      <c r="Q810" s="207"/>
      <c r="R810" s="207"/>
      <c r="S810" s="207"/>
      <c r="T810" s="207"/>
      <c r="U810" s="207"/>
      <c r="V810" s="207"/>
      <c r="W810" s="207"/>
      <c r="X810" s="207"/>
      <c r="Y810" s="207"/>
      <c r="Z810" s="207"/>
      <c r="AA810" s="208"/>
      <c r="AB810" s="208"/>
      <c r="AC810" s="209"/>
      <c r="AD810" s="209"/>
      <c r="AE810" s="209"/>
      <c r="AF810" s="209"/>
      <c r="AG810" s="209"/>
      <c r="AH810" s="209"/>
      <c r="AI810" s="209"/>
      <c r="AJ810" s="209"/>
      <c r="AK810" s="207"/>
      <c r="AL810" s="207"/>
      <c r="AM810" s="207"/>
      <c r="AN810" s="207"/>
      <c r="AO810" s="207"/>
      <c r="AP810" s="207"/>
      <c r="AQ810" s="207"/>
      <c r="AR810" s="207"/>
      <c r="AS810" s="207"/>
      <c r="AT810" s="207"/>
      <c r="AU810" s="207"/>
      <c r="AV810" s="207"/>
      <c r="AW810" s="207"/>
      <c r="AX810" s="207"/>
      <c r="AY810" s="207"/>
      <c r="AZ810" s="207"/>
      <c r="BA810" s="207"/>
      <c r="BB810" s="207"/>
      <c r="BC810" s="207"/>
      <c r="BD810" s="207"/>
      <c r="BE810" s="207"/>
      <c r="BF810" s="207"/>
      <c r="BG810" s="207"/>
      <c r="BH810" s="207"/>
      <c r="BI810" s="207"/>
      <c r="BJ810" s="207"/>
      <c r="BK810" s="207"/>
      <c r="BL810" s="207"/>
      <c r="BM810" s="207"/>
      <c r="BN810" s="207"/>
      <c r="BO810" s="207"/>
      <c r="BP810" s="207"/>
      <c r="BQ810" s="207"/>
      <c r="BR810" s="207"/>
      <c r="BS810" s="207"/>
      <c r="BT810" s="207"/>
      <c r="BU810" s="211"/>
      <c r="BV810" s="207"/>
      <c r="BW810" s="207"/>
      <c r="BX810" s="207"/>
      <c r="BY810" s="207"/>
      <c r="BZ810" s="207"/>
      <c r="CA810" s="207"/>
      <c r="CB810" s="207"/>
      <c r="CC810" s="207"/>
      <c r="CD810" s="207"/>
      <c r="CE810" s="207"/>
      <c r="CF810" s="207"/>
      <c r="CG810" s="207"/>
      <c r="CH810" s="207"/>
      <c r="CI810" s="207"/>
      <c r="CJ810" s="207"/>
      <c r="CK810" s="207"/>
      <c r="CL810" s="207"/>
      <c r="CM810" s="207"/>
    </row>
    <row r="811" spans="1:91" ht="12" customHeight="1" x14ac:dyDescent="0.25">
      <c r="A811" s="206"/>
      <c r="B811" s="207"/>
      <c r="C811" s="207"/>
      <c r="D811" s="207"/>
      <c r="E811" s="207"/>
      <c r="F811" s="207"/>
      <c r="G811" s="207"/>
      <c r="H811" s="207"/>
      <c r="I811" s="207"/>
      <c r="J811" s="207"/>
      <c r="K811" s="207"/>
      <c r="L811" s="207"/>
      <c r="M811" s="207"/>
      <c r="N811" s="207"/>
      <c r="O811" s="207"/>
      <c r="P811" s="207"/>
      <c r="Q811" s="207"/>
      <c r="R811" s="207"/>
      <c r="S811" s="207"/>
      <c r="T811" s="207"/>
      <c r="U811" s="207"/>
      <c r="V811" s="207"/>
      <c r="W811" s="207"/>
      <c r="X811" s="207"/>
      <c r="Y811" s="207"/>
      <c r="Z811" s="207"/>
      <c r="AA811" s="208"/>
      <c r="AB811" s="208"/>
      <c r="AC811" s="209"/>
      <c r="AD811" s="209"/>
      <c r="AE811" s="209"/>
      <c r="AF811" s="209"/>
      <c r="AG811" s="209"/>
      <c r="AH811" s="209"/>
      <c r="AI811" s="209"/>
      <c r="AJ811" s="209"/>
      <c r="AK811" s="207"/>
      <c r="AL811" s="207"/>
      <c r="AM811" s="207"/>
      <c r="AN811" s="207"/>
      <c r="AO811" s="207"/>
      <c r="AP811" s="207"/>
      <c r="AQ811" s="207"/>
      <c r="AR811" s="207"/>
      <c r="AS811" s="207"/>
      <c r="AT811" s="207"/>
      <c r="AU811" s="207"/>
      <c r="AV811" s="207"/>
      <c r="AW811" s="207"/>
      <c r="AX811" s="207"/>
      <c r="AY811" s="207"/>
      <c r="AZ811" s="207"/>
      <c r="BA811" s="207"/>
      <c r="BB811" s="207"/>
      <c r="BC811" s="207"/>
      <c r="BD811" s="207"/>
      <c r="BE811" s="207"/>
      <c r="BF811" s="207"/>
      <c r="BG811" s="207"/>
      <c r="BH811" s="207"/>
      <c r="BI811" s="207"/>
      <c r="BJ811" s="207"/>
      <c r="BK811" s="207"/>
      <c r="BL811" s="207"/>
      <c r="BM811" s="207"/>
      <c r="BN811" s="207"/>
      <c r="BO811" s="207"/>
      <c r="BP811" s="207"/>
      <c r="BQ811" s="207"/>
      <c r="BR811" s="207"/>
      <c r="BS811" s="207"/>
      <c r="BT811" s="207"/>
      <c r="BU811" s="211"/>
      <c r="BV811" s="207"/>
      <c r="BW811" s="207"/>
      <c r="BX811" s="207"/>
      <c r="BY811" s="207"/>
      <c r="BZ811" s="207"/>
      <c r="CA811" s="207"/>
      <c r="CB811" s="207"/>
      <c r="CC811" s="207"/>
      <c r="CD811" s="207"/>
      <c r="CE811" s="207"/>
      <c r="CF811" s="207"/>
      <c r="CG811" s="207"/>
      <c r="CH811" s="207"/>
      <c r="CI811" s="207"/>
      <c r="CJ811" s="207"/>
      <c r="CK811" s="207"/>
      <c r="CL811" s="207"/>
      <c r="CM811" s="207"/>
    </row>
    <row r="812" spans="1:91" ht="12" customHeight="1" x14ac:dyDescent="0.25">
      <c r="A812" s="206"/>
      <c r="B812" s="207"/>
      <c r="C812" s="207"/>
      <c r="D812" s="207"/>
      <c r="E812" s="207"/>
      <c r="F812" s="207"/>
      <c r="G812" s="207"/>
      <c r="H812" s="207"/>
      <c r="I812" s="207"/>
      <c r="J812" s="207"/>
      <c r="K812" s="207"/>
      <c r="L812" s="207"/>
      <c r="M812" s="207"/>
      <c r="N812" s="207"/>
      <c r="O812" s="207"/>
      <c r="P812" s="207"/>
      <c r="Q812" s="207"/>
      <c r="R812" s="207"/>
      <c r="S812" s="207"/>
      <c r="T812" s="207"/>
      <c r="U812" s="207"/>
      <c r="V812" s="207"/>
      <c r="W812" s="207"/>
      <c r="X812" s="207"/>
      <c r="Y812" s="207"/>
      <c r="Z812" s="207"/>
      <c r="AA812" s="208"/>
      <c r="AB812" s="208"/>
      <c r="AC812" s="209"/>
      <c r="AD812" s="209"/>
      <c r="AE812" s="209"/>
      <c r="AF812" s="209"/>
      <c r="AG812" s="209"/>
      <c r="AH812" s="209"/>
      <c r="AI812" s="209"/>
      <c r="AJ812" s="209"/>
      <c r="AK812" s="207"/>
      <c r="AL812" s="207"/>
      <c r="AM812" s="207"/>
      <c r="AN812" s="207"/>
      <c r="AO812" s="207"/>
      <c r="AP812" s="207"/>
      <c r="AQ812" s="207"/>
      <c r="AR812" s="207"/>
      <c r="AS812" s="207"/>
      <c r="AT812" s="207"/>
      <c r="AU812" s="207"/>
      <c r="AV812" s="207"/>
      <c r="AW812" s="207"/>
      <c r="AX812" s="207"/>
      <c r="AY812" s="207"/>
      <c r="AZ812" s="207"/>
      <c r="BA812" s="207"/>
      <c r="BB812" s="207"/>
      <c r="BC812" s="207"/>
      <c r="BD812" s="207"/>
      <c r="BE812" s="207"/>
      <c r="BF812" s="207"/>
      <c r="BG812" s="207"/>
      <c r="BH812" s="207"/>
      <c r="BI812" s="207"/>
      <c r="BJ812" s="207"/>
      <c r="BK812" s="207"/>
      <c r="BL812" s="207"/>
      <c r="BM812" s="207"/>
      <c r="BN812" s="207"/>
      <c r="BO812" s="207"/>
      <c r="BP812" s="207"/>
      <c r="BQ812" s="207"/>
      <c r="BR812" s="207"/>
      <c r="BS812" s="207"/>
      <c r="BT812" s="207"/>
      <c r="BU812" s="211"/>
      <c r="BV812" s="207"/>
      <c r="BW812" s="207"/>
      <c r="BX812" s="207"/>
      <c r="BY812" s="207"/>
      <c r="BZ812" s="207"/>
      <c r="CA812" s="207"/>
      <c r="CB812" s="207"/>
      <c r="CC812" s="207"/>
      <c r="CD812" s="207"/>
      <c r="CE812" s="207"/>
      <c r="CF812" s="207"/>
      <c r="CG812" s="207"/>
      <c r="CH812" s="207"/>
      <c r="CI812" s="207"/>
      <c r="CJ812" s="207"/>
      <c r="CK812" s="207"/>
      <c r="CL812" s="207"/>
      <c r="CM812" s="207"/>
    </row>
    <row r="813" spans="1:91" ht="12" customHeight="1" x14ac:dyDescent="0.25">
      <c r="A813" s="206"/>
      <c r="B813" s="207"/>
      <c r="C813" s="207"/>
      <c r="D813" s="207"/>
      <c r="E813" s="207"/>
      <c r="F813" s="207"/>
      <c r="G813" s="207"/>
      <c r="H813" s="207"/>
      <c r="I813" s="207"/>
      <c r="J813" s="207"/>
      <c r="K813" s="207"/>
      <c r="L813" s="207"/>
      <c r="M813" s="207"/>
      <c r="N813" s="207"/>
      <c r="O813" s="207"/>
      <c r="P813" s="207"/>
      <c r="Q813" s="207"/>
      <c r="R813" s="207"/>
      <c r="S813" s="207"/>
      <c r="T813" s="207"/>
      <c r="U813" s="207"/>
      <c r="V813" s="207"/>
      <c r="W813" s="207"/>
      <c r="X813" s="207"/>
      <c r="Y813" s="207"/>
      <c r="Z813" s="207"/>
      <c r="AA813" s="208"/>
      <c r="AB813" s="208"/>
      <c r="AC813" s="209"/>
      <c r="AD813" s="209"/>
      <c r="AE813" s="209"/>
      <c r="AF813" s="209"/>
      <c r="AG813" s="209"/>
      <c r="AH813" s="209"/>
      <c r="AI813" s="209"/>
      <c r="AJ813" s="209"/>
      <c r="AK813" s="207"/>
      <c r="AL813" s="207"/>
      <c r="AM813" s="207"/>
      <c r="AN813" s="207"/>
      <c r="AO813" s="207"/>
      <c r="AP813" s="207"/>
      <c r="AQ813" s="207"/>
      <c r="AR813" s="207"/>
      <c r="AS813" s="207"/>
      <c r="AT813" s="207"/>
      <c r="AU813" s="207"/>
      <c r="AV813" s="207"/>
      <c r="AW813" s="207"/>
      <c r="AX813" s="207"/>
      <c r="AY813" s="207"/>
      <c r="AZ813" s="207"/>
      <c r="BA813" s="207"/>
      <c r="BB813" s="207"/>
      <c r="BC813" s="207"/>
      <c r="BD813" s="207"/>
      <c r="BE813" s="207"/>
      <c r="BF813" s="207"/>
      <c r="BG813" s="207"/>
      <c r="BH813" s="207"/>
      <c r="BI813" s="207"/>
      <c r="BJ813" s="207"/>
      <c r="BK813" s="207"/>
      <c r="BL813" s="207"/>
      <c r="BM813" s="207"/>
      <c r="BN813" s="207"/>
      <c r="BO813" s="207"/>
      <c r="BP813" s="207"/>
      <c r="BQ813" s="207"/>
      <c r="BR813" s="207"/>
      <c r="BS813" s="207"/>
      <c r="BT813" s="207"/>
      <c r="BU813" s="211"/>
      <c r="BV813" s="207"/>
      <c r="BW813" s="207"/>
      <c r="BX813" s="207"/>
      <c r="BY813" s="207"/>
      <c r="BZ813" s="207"/>
      <c r="CA813" s="207"/>
      <c r="CB813" s="207"/>
      <c r="CC813" s="207"/>
      <c r="CD813" s="207"/>
      <c r="CE813" s="207"/>
      <c r="CF813" s="207"/>
      <c r="CG813" s="207"/>
      <c r="CH813" s="207"/>
      <c r="CI813" s="207"/>
      <c r="CJ813" s="207"/>
      <c r="CK813" s="207"/>
      <c r="CL813" s="207"/>
      <c r="CM813" s="207"/>
    </row>
    <row r="814" spans="1:91" ht="12" customHeight="1" x14ac:dyDescent="0.25">
      <c r="A814" s="206"/>
      <c r="B814" s="207"/>
      <c r="C814" s="207"/>
      <c r="D814" s="207"/>
      <c r="E814" s="207"/>
      <c r="F814" s="207"/>
      <c r="G814" s="207"/>
      <c r="H814" s="207"/>
      <c r="I814" s="207"/>
      <c r="J814" s="207"/>
      <c r="K814" s="207"/>
      <c r="L814" s="207"/>
      <c r="M814" s="207"/>
      <c r="N814" s="207"/>
      <c r="O814" s="207"/>
      <c r="P814" s="207"/>
      <c r="Q814" s="207"/>
      <c r="R814" s="207"/>
      <c r="S814" s="207"/>
      <c r="T814" s="207"/>
      <c r="U814" s="207"/>
      <c r="V814" s="207"/>
      <c r="W814" s="207"/>
      <c r="X814" s="207"/>
      <c r="Y814" s="207"/>
      <c r="Z814" s="207"/>
      <c r="AA814" s="208"/>
      <c r="AB814" s="208"/>
      <c r="AC814" s="209"/>
      <c r="AD814" s="209"/>
      <c r="AE814" s="209"/>
      <c r="AF814" s="209"/>
      <c r="AG814" s="209"/>
      <c r="AH814" s="209"/>
      <c r="AI814" s="209"/>
      <c r="AJ814" s="209"/>
      <c r="AK814" s="207"/>
      <c r="AL814" s="207"/>
      <c r="AM814" s="207"/>
      <c r="AN814" s="207"/>
      <c r="AO814" s="207"/>
      <c r="AP814" s="207"/>
      <c r="AQ814" s="207"/>
      <c r="AR814" s="207"/>
      <c r="AS814" s="207"/>
      <c r="AT814" s="207"/>
      <c r="AU814" s="207"/>
      <c r="AV814" s="207"/>
      <c r="AW814" s="207"/>
      <c r="AX814" s="207"/>
      <c r="AY814" s="207"/>
      <c r="AZ814" s="207"/>
      <c r="BA814" s="207"/>
      <c r="BB814" s="207"/>
      <c r="BC814" s="207"/>
      <c r="BD814" s="207"/>
      <c r="BE814" s="207"/>
      <c r="BF814" s="207"/>
      <c r="BG814" s="207"/>
      <c r="BH814" s="207"/>
      <c r="BI814" s="207"/>
      <c r="BJ814" s="207"/>
      <c r="BK814" s="207"/>
      <c r="BL814" s="207"/>
      <c r="BM814" s="207"/>
      <c r="BN814" s="207"/>
      <c r="BO814" s="207"/>
      <c r="BP814" s="207"/>
      <c r="BQ814" s="207"/>
      <c r="BR814" s="207"/>
      <c r="BS814" s="207"/>
      <c r="BT814" s="207"/>
      <c r="BU814" s="211"/>
      <c r="BV814" s="207"/>
      <c r="BW814" s="207"/>
      <c r="BX814" s="207"/>
      <c r="BY814" s="207"/>
      <c r="BZ814" s="207"/>
      <c r="CA814" s="207"/>
      <c r="CB814" s="207"/>
      <c r="CC814" s="207"/>
      <c r="CD814" s="207"/>
      <c r="CE814" s="207"/>
      <c r="CF814" s="207"/>
      <c r="CG814" s="207"/>
      <c r="CH814" s="207"/>
      <c r="CI814" s="207"/>
      <c r="CJ814" s="207"/>
      <c r="CK814" s="207"/>
      <c r="CL814" s="207"/>
      <c r="CM814" s="207"/>
    </row>
    <row r="815" spans="1:91" ht="12" customHeight="1" x14ac:dyDescent="0.25">
      <c r="A815" s="206"/>
      <c r="B815" s="207"/>
      <c r="C815" s="207"/>
      <c r="D815" s="207"/>
      <c r="E815" s="207"/>
      <c r="F815" s="207"/>
      <c r="G815" s="207"/>
      <c r="H815" s="207"/>
      <c r="I815" s="207"/>
      <c r="J815" s="207"/>
      <c r="K815" s="207"/>
      <c r="L815" s="207"/>
      <c r="M815" s="207"/>
      <c r="N815" s="207"/>
      <c r="O815" s="207"/>
      <c r="P815" s="207"/>
      <c r="Q815" s="207"/>
      <c r="R815" s="207"/>
      <c r="S815" s="207"/>
      <c r="T815" s="207"/>
      <c r="U815" s="207"/>
      <c r="V815" s="207"/>
      <c r="W815" s="207"/>
      <c r="X815" s="207"/>
      <c r="Y815" s="207"/>
      <c r="Z815" s="207"/>
      <c r="AA815" s="208"/>
      <c r="AB815" s="208"/>
      <c r="AC815" s="209"/>
      <c r="AD815" s="209"/>
      <c r="AE815" s="209"/>
      <c r="AF815" s="209"/>
      <c r="AG815" s="209"/>
      <c r="AH815" s="209"/>
      <c r="AI815" s="209"/>
      <c r="AJ815" s="209"/>
      <c r="AK815" s="207"/>
      <c r="AL815" s="207"/>
      <c r="AM815" s="207"/>
      <c r="AN815" s="207"/>
      <c r="AO815" s="207"/>
      <c r="AP815" s="207"/>
      <c r="AQ815" s="207"/>
      <c r="AR815" s="207"/>
      <c r="AS815" s="207"/>
      <c r="AT815" s="207"/>
      <c r="AU815" s="207"/>
      <c r="AV815" s="207"/>
      <c r="AW815" s="207"/>
      <c r="AX815" s="207"/>
      <c r="AY815" s="207"/>
      <c r="AZ815" s="207"/>
      <c r="BA815" s="207"/>
      <c r="BB815" s="207"/>
      <c r="BC815" s="207"/>
      <c r="BD815" s="207"/>
      <c r="BE815" s="207"/>
      <c r="BF815" s="207"/>
      <c r="BG815" s="207"/>
      <c r="BH815" s="207"/>
      <c r="BI815" s="207"/>
      <c r="BJ815" s="207"/>
      <c r="BK815" s="207"/>
      <c r="BL815" s="207"/>
      <c r="BM815" s="207"/>
      <c r="BN815" s="207"/>
      <c r="BO815" s="207"/>
      <c r="BP815" s="207"/>
      <c r="BQ815" s="207"/>
      <c r="BR815" s="207"/>
      <c r="BS815" s="207"/>
      <c r="BT815" s="207"/>
      <c r="BU815" s="211"/>
      <c r="BV815" s="207"/>
      <c r="BW815" s="207"/>
      <c r="BX815" s="207"/>
      <c r="BY815" s="207"/>
      <c r="BZ815" s="207"/>
      <c r="CA815" s="207"/>
      <c r="CB815" s="207"/>
      <c r="CC815" s="207"/>
      <c r="CD815" s="207"/>
      <c r="CE815" s="207"/>
      <c r="CF815" s="207"/>
      <c r="CG815" s="207"/>
      <c r="CH815" s="207"/>
      <c r="CI815" s="207"/>
      <c r="CJ815" s="207"/>
      <c r="CK815" s="207"/>
      <c r="CL815" s="207"/>
      <c r="CM815" s="207"/>
    </row>
    <row r="816" spans="1:91" ht="12" customHeight="1" x14ac:dyDescent="0.25">
      <c r="A816" s="206"/>
      <c r="B816" s="207"/>
      <c r="C816" s="207"/>
      <c r="D816" s="207"/>
      <c r="E816" s="207"/>
      <c r="F816" s="207"/>
      <c r="G816" s="207"/>
      <c r="H816" s="207"/>
      <c r="I816" s="207"/>
      <c r="J816" s="207"/>
      <c r="K816" s="207"/>
      <c r="L816" s="207"/>
      <c r="M816" s="207"/>
      <c r="N816" s="207"/>
      <c r="O816" s="207"/>
      <c r="P816" s="207"/>
      <c r="Q816" s="207"/>
      <c r="R816" s="207"/>
      <c r="S816" s="207"/>
      <c r="T816" s="207"/>
      <c r="U816" s="207"/>
      <c r="V816" s="207"/>
      <c r="W816" s="207"/>
      <c r="X816" s="207"/>
      <c r="Y816" s="207"/>
      <c r="Z816" s="207"/>
      <c r="AA816" s="208"/>
      <c r="AB816" s="208"/>
      <c r="AC816" s="209"/>
      <c r="AD816" s="209"/>
      <c r="AE816" s="209"/>
      <c r="AF816" s="209"/>
      <c r="AG816" s="209"/>
      <c r="AH816" s="209"/>
      <c r="AI816" s="209"/>
      <c r="AJ816" s="209"/>
      <c r="AK816" s="207"/>
      <c r="AL816" s="207"/>
      <c r="AM816" s="207"/>
      <c r="AN816" s="207"/>
      <c r="AO816" s="207"/>
      <c r="AP816" s="207"/>
      <c r="AQ816" s="207"/>
      <c r="AR816" s="207"/>
      <c r="AS816" s="207"/>
      <c r="AT816" s="207"/>
      <c r="AU816" s="207"/>
      <c r="AV816" s="207"/>
      <c r="AW816" s="207"/>
      <c r="AX816" s="207"/>
      <c r="AY816" s="207"/>
      <c r="AZ816" s="207"/>
      <c r="BA816" s="207"/>
      <c r="BB816" s="207"/>
      <c r="BC816" s="207"/>
      <c r="BD816" s="207"/>
      <c r="BE816" s="207"/>
      <c r="BF816" s="207"/>
      <c r="BG816" s="207"/>
      <c r="BH816" s="207"/>
      <c r="BI816" s="207"/>
      <c r="BJ816" s="207"/>
      <c r="BK816" s="207"/>
      <c r="BL816" s="207"/>
      <c r="BM816" s="207"/>
      <c r="BN816" s="207"/>
      <c r="BO816" s="207"/>
      <c r="BP816" s="207"/>
      <c r="BQ816" s="207"/>
      <c r="BR816" s="207"/>
      <c r="BS816" s="207"/>
      <c r="BT816" s="207"/>
      <c r="BU816" s="211"/>
      <c r="BV816" s="207"/>
      <c r="BW816" s="207"/>
      <c r="BX816" s="207"/>
      <c r="BY816" s="207"/>
      <c r="BZ816" s="207"/>
      <c r="CA816" s="207"/>
      <c r="CB816" s="207"/>
      <c r="CC816" s="207"/>
      <c r="CD816" s="207"/>
      <c r="CE816" s="207"/>
      <c r="CF816" s="207"/>
      <c r="CG816" s="207"/>
      <c r="CH816" s="207"/>
      <c r="CI816" s="207"/>
      <c r="CJ816" s="207"/>
      <c r="CK816" s="207"/>
      <c r="CL816" s="207"/>
      <c r="CM816" s="207"/>
    </row>
    <row r="817" spans="1:91" ht="12" customHeight="1" x14ac:dyDescent="0.25">
      <c r="A817" s="206"/>
      <c r="B817" s="207"/>
      <c r="C817" s="207"/>
      <c r="D817" s="207"/>
      <c r="E817" s="207"/>
      <c r="F817" s="207"/>
      <c r="G817" s="207"/>
      <c r="H817" s="207"/>
      <c r="I817" s="207"/>
      <c r="J817" s="207"/>
      <c r="K817" s="207"/>
      <c r="L817" s="207"/>
      <c r="M817" s="207"/>
      <c r="N817" s="207"/>
      <c r="O817" s="207"/>
      <c r="P817" s="207"/>
      <c r="Q817" s="207"/>
      <c r="R817" s="207"/>
      <c r="S817" s="207"/>
      <c r="T817" s="207"/>
      <c r="U817" s="207"/>
      <c r="V817" s="207"/>
      <c r="W817" s="207"/>
      <c r="X817" s="207"/>
      <c r="Y817" s="207"/>
      <c r="Z817" s="207"/>
      <c r="AA817" s="208"/>
      <c r="AB817" s="208"/>
      <c r="AC817" s="209"/>
      <c r="AD817" s="209"/>
      <c r="AE817" s="209"/>
      <c r="AF817" s="209"/>
      <c r="AG817" s="209"/>
      <c r="AH817" s="209"/>
      <c r="AI817" s="209"/>
      <c r="AJ817" s="209"/>
      <c r="AK817" s="207"/>
      <c r="AL817" s="207"/>
      <c r="AM817" s="207"/>
      <c r="AN817" s="207"/>
      <c r="AO817" s="207"/>
      <c r="AP817" s="207"/>
      <c r="AQ817" s="207"/>
      <c r="AR817" s="207"/>
      <c r="AS817" s="207"/>
      <c r="AT817" s="207"/>
      <c r="AU817" s="207"/>
      <c r="AV817" s="207"/>
      <c r="AW817" s="207"/>
      <c r="AX817" s="207"/>
      <c r="AY817" s="207"/>
      <c r="AZ817" s="207"/>
      <c r="BA817" s="207"/>
      <c r="BB817" s="207"/>
      <c r="BC817" s="207"/>
      <c r="BD817" s="207"/>
      <c r="BE817" s="207"/>
      <c r="BF817" s="207"/>
      <c r="BG817" s="207"/>
      <c r="BH817" s="207"/>
      <c r="BI817" s="207"/>
      <c r="BJ817" s="207"/>
      <c r="BK817" s="207"/>
      <c r="BL817" s="207"/>
      <c r="BM817" s="207"/>
      <c r="BN817" s="207"/>
      <c r="BO817" s="207"/>
      <c r="BP817" s="207"/>
      <c r="BQ817" s="207"/>
      <c r="BR817" s="207"/>
      <c r="BS817" s="207"/>
      <c r="BT817" s="207"/>
      <c r="BU817" s="211"/>
      <c r="BV817" s="207"/>
      <c r="BW817" s="207"/>
      <c r="BX817" s="207"/>
      <c r="BY817" s="207"/>
      <c r="BZ817" s="207"/>
      <c r="CA817" s="207"/>
      <c r="CB817" s="207"/>
      <c r="CC817" s="207"/>
      <c r="CD817" s="207"/>
      <c r="CE817" s="207"/>
      <c r="CF817" s="207"/>
      <c r="CG817" s="207"/>
      <c r="CH817" s="207"/>
      <c r="CI817" s="207"/>
      <c r="CJ817" s="207"/>
      <c r="CK817" s="207"/>
      <c r="CL817" s="207"/>
      <c r="CM817" s="207"/>
    </row>
    <row r="818" spans="1:91" ht="12" customHeight="1" x14ac:dyDescent="0.25">
      <c r="A818" s="206"/>
      <c r="B818" s="207"/>
      <c r="C818" s="207"/>
      <c r="D818" s="207"/>
      <c r="E818" s="207"/>
      <c r="F818" s="207"/>
      <c r="G818" s="207"/>
      <c r="H818" s="207"/>
      <c r="I818" s="207"/>
      <c r="J818" s="207"/>
      <c r="K818" s="207"/>
      <c r="L818" s="207"/>
      <c r="M818" s="207"/>
      <c r="N818" s="207"/>
      <c r="O818" s="207"/>
      <c r="P818" s="207"/>
      <c r="Q818" s="207"/>
      <c r="R818" s="207"/>
      <c r="S818" s="207"/>
      <c r="T818" s="207"/>
      <c r="U818" s="207"/>
      <c r="V818" s="207"/>
      <c r="W818" s="207"/>
      <c r="X818" s="207"/>
      <c r="Y818" s="207"/>
      <c r="Z818" s="207"/>
      <c r="AA818" s="208"/>
      <c r="AB818" s="208"/>
      <c r="AC818" s="209"/>
      <c r="AD818" s="209"/>
      <c r="AE818" s="209"/>
      <c r="AF818" s="209"/>
      <c r="AG818" s="209"/>
      <c r="AH818" s="209"/>
      <c r="AI818" s="209"/>
      <c r="AJ818" s="209"/>
      <c r="AK818" s="207"/>
      <c r="AL818" s="207"/>
      <c r="AM818" s="207"/>
      <c r="AN818" s="207"/>
      <c r="AO818" s="207"/>
      <c r="AP818" s="207"/>
      <c r="AQ818" s="207"/>
      <c r="AR818" s="207"/>
      <c r="AS818" s="207"/>
      <c r="AT818" s="207"/>
      <c r="AU818" s="207"/>
      <c r="AV818" s="207"/>
      <c r="AW818" s="207"/>
      <c r="AX818" s="207"/>
      <c r="AY818" s="207"/>
      <c r="AZ818" s="207"/>
      <c r="BA818" s="207"/>
      <c r="BB818" s="207"/>
      <c r="BC818" s="207"/>
      <c r="BD818" s="207"/>
      <c r="BE818" s="207"/>
      <c r="BF818" s="207"/>
      <c r="BG818" s="207"/>
      <c r="BH818" s="207"/>
      <c r="BI818" s="207"/>
      <c r="BJ818" s="207"/>
      <c r="BK818" s="207"/>
      <c r="BL818" s="207"/>
      <c r="BM818" s="207"/>
      <c r="BN818" s="207"/>
      <c r="BO818" s="207"/>
      <c r="BP818" s="207"/>
      <c r="BQ818" s="207"/>
      <c r="BR818" s="207"/>
      <c r="BS818" s="207"/>
      <c r="BT818" s="207"/>
      <c r="BU818" s="211"/>
      <c r="BV818" s="207"/>
      <c r="BW818" s="207"/>
      <c r="BX818" s="207"/>
      <c r="BY818" s="207"/>
      <c r="BZ818" s="207"/>
      <c r="CA818" s="207"/>
      <c r="CB818" s="207"/>
      <c r="CC818" s="207"/>
      <c r="CD818" s="207"/>
      <c r="CE818" s="207"/>
      <c r="CF818" s="207"/>
      <c r="CG818" s="207"/>
      <c r="CH818" s="207"/>
      <c r="CI818" s="207"/>
      <c r="CJ818" s="207"/>
      <c r="CK818" s="207"/>
      <c r="CL818" s="207"/>
      <c r="CM818" s="207"/>
    </row>
    <row r="819" spans="1:91" ht="12" customHeight="1" x14ac:dyDescent="0.25">
      <c r="A819" s="206"/>
      <c r="B819" s="207"/>
      <c r="C819" s="207"/>
      <c r="D819" s="207"/>
      <c r="E819" s="207"/>
      <c r="F819" s="207"/>
      <c r="G819" s="207"/>
      <c r="H819" s="207"/>
      <c r="I819" s="207"/>
      <c r="J819" s="207"/>
      <c r="K819" s="207"/>
      <c r="L819" s="207"/>
      <c r="M819" s="207"/>
      <c r="N819" s="207"/>
      <c r="O819" s="207"/>
      <c r="P819" s="207"/>
      <c r="Q819" s="207"/>
      <c r="R819" s="207"/>
      <c r="S819" s="207"/>
      <c r="T819" s="207"/>
      <c r="U819" s="207"/>
      <c r="V819" s="207"/>
      <c r="W819" s="207"/>
      <c r="X819" s="207"/>
      <c r="Y819" s="207"/>
      <c r="Z819" s="207"/>
      <c r="AA819" s="208"/>
      <c r="AB819" s="208"/>
      <c r="AC819" s="209"/>
      <c r="AD819" s="209"/>
      <c r="AE819" s="209"/>
      <c r="AF819" s="209"/>
      <c r="AG819" s="209"/>
      <c r="AH819" s="209"/>
      <c r="AI819" s="209"/>
      <c r="AJ819" s="209"/>
      <c r="AK819" s="207"/>
      <c r="AL819" s="207"/>
      <c r="AM819" s="207"/>
      <c r="AN819" s="207"/>
      <c r="AO819" s="207"/>
      <c r="AP819" s="207"/>
      <c r="AQ819" s="207"/>
      <c r="AR819" s="207"/>
      <c r="AS819" s="207"/>
      <c r="AT819" s="207"/>
      <c r="AU819" s="207"/>
      <c r="AV819" s="207"/>
      <c r="AW819" s="207"/>
      <c r="AX819" s="207"/>
      <c r="AY819" s="207"/>
      <c r="AZ819" s="207"/>
      <c r="BA819" s="207"/>
      <c r="BB819" s="207"/>
      <c r="BC819" s="207"/>
      <c r="BD819" s="207"/>
      <c r="BE819" s="207"/>
      <c r="BF819" s="207"/>
      <c r="BG819" s="207"/>
      <c r="BH819" s="207"/>
      <c r="BI819" s="207"/>
      <c r="BJ819" s="207"/>
      <c r="BK819" s="207"/>
      <c r="BL819" s="207"/>
      <c r="BM819" s="207"/>
      <c r="BN819" s="207"/>
      <c r="BO819" s="207"/>
      <c r="BP819" s="207"/>
      <c r="BQ819" s="207"/>
      <c r="BR819" s="207"/>
      <c r="BS819" s="207"/>
      <c r="BT819" s="207"/>
      <c r="BU819" s="211"/>
      <c r="BV819" s="207"/>
      <c r="BW819" s="207"/>
      <c r="BX819" s="207"/>
      <c r="BY819" s="207"/>
      <c r="BZ819" s="207"/>
      <c r="CA819" s="207"/>
      <c r="CB819" s="207"/>
      <c r="CC819" s="207"/>
      <c r="CD819" s="207"/>
      <c r="CE819" s="207"/>
      <c r="CF819" s="207"/>
      <c r="CG819" s="207"/>
      <c r="CH819" s="207"/>
      <c r="CI819" s="207"/>
      <c r="CJ819" s="207"/>
      <c r="CK819" s="207"/>
      <c r="CL819" s="207"/>
      <c r="CM819" s="207"/>
    </row>
    <row r="820" spans="1:91" ht="12" customHeight="1" x14ac:dyDescent="0.25">
      <c r="A820" s="206"/>
      <c r="B820" s="207"/>
      <c r="C820" s="207"/>
      <c r="D820" s="207"/>
      <c r="E820" s="207"/>
      <c r="F820" s="207"/>
      <c r="G820" s="207"/>
      <c r="H820" s="207"/>
      <c r="I820" s="207"/>
      <c r="J820" s="207"/>
      <c r="K820" s="207"/>
      <c r="L820" s="207"/>
      <c r="M820" s="207"/>
      <c r="N820" s="207"/>
      <c r="O820" s="207"/>
      <c r="P820" s="207"/>
      <c r="Q820" s="207"/>
      <c r="R820" s="207"/>
      <c r="S820" s="207"/>
      <c r="T820" s="207"/>
      <c r="U820" s="207"/>
      <c r="V820" s="207"/>
      <c r="W820" s="207"/>
      <c r="X820" s="207"/>
      <c r="Y820" s="207"/>
      <c r="Z820" s="207"/>
      <c r="AA820" s="208"/>
      <c r="AB820" s="208"/>
      <c r="AC820" s="209"/>
      <c r="AD820" s="209"/>
      <c r="AE820" s="209"/>
      <c r="AF820" s="209"/>
      <c r="AG820" s="209"/>
      <c r="AH820" s="209"/>
      <c r="AI820" s="209"/>
      <c r="AJ820" s="209"/>
      <c r="AK820" s="207"/>
      <c r="AL820" s="207"/>
      <c r="AM820" s="207"/>
      <c r="AN820" s="207"/>
      <c r="AO820" s="207"/>
      <c r="AP820" s="207"/>
      <c r="AQ820" s="207"/>
      <c r="AR820" s="207"/>
      <c r="AS820" s="207"/>
      <c r="AT820" s="207"/>
      <c r="AU820" s="207"/>
      <c r="AV820" s="207"/>
      <c r="AW820" s="207"/>
      <c r="AX820" s="207"/>
      <c r="AY820" s="207"/>
      <c r="AZ820" s="207"/>
      <c r="BA820" s="207"/>
      <c r="BB820" s="207"/>
      <c r="BC820" s="207"/>
      <c r="BD820" s="207"/>
      <c r="BE820" s="207"/>
      <c r="BF820" s="207"/>
      <c r="BG820" s="207"/>
      <c r="BH820" s="207"/>
      <c r="BI820" s="207"/>
      <c r="BJ820" s="207"/>
      <c r="BK820" s="207"/>
      <c r="BL820" s="207"/>
      <c r="BM820" s="207"/>
      <c r="BN820" s="207"/>
      <c r="BO820" s="207"/>
      <c r="BP820" s="207"/>
      <c r="BQ820" s="207"/>
      <c r="BR820" s="207"/>
      <c r="BS820" s="207"/>
      <c r="BT820" s="207"/>
      <c r="BU820" s="211"/>
      <c r="BV820" s="207"/>
      <c r="BW820" s="207"/>
      <c r="BX820" s="207"/>
      <c r="BY820" s="207"/>
      <c r="BZ820" s="207"/>
      <c r="CA820" s="207"/>
      <c r="CB820" s="207"/>
      <c r="CC820" s="207"/>
      <c r="CD820" s="207"/>
      <c r="CE820" s="207"/>
      <c r="CF820" s="207"/>
      <c r="CG820" s="207"/>
      <c r="CH820" s="207"/>
      <c r="CI820" s="207"/>
      <c r="CJ820" s="207"/>
      <c r="CK820" s="207"/>
      <c r="CL820" s="207"/>
      <c r="CM820" s="207"/>
    </row>
    <row r="821" spans="1:91" ht="12" customHeight="1" x14ac:dyDescent="0.25">
      <c r="A821" s="206"/>
      <c r="B821" s="207"/>
      <c r="C821" s="207"/>
      <c r="D821" s="207"/>
      <c r="E821" s="207"/>
      <c r="F821" s="207"/>
      <c r="G821" s="207"/>
      <c r="H821" s="207"/>
      <c r="I821" s="207"/>
      <c r="J821" s="207"/>
      <c r="K821" s="207"/>
      <c r="L821" s="207"/>
      <c r="M821" s="207"/>
      <c r="N821" s="207"/>
      <c r="O821" s="207"/>
      <c r="P821" s="207"/>
      <c r="Q821" s="207"/>
      <c r="R821" s="207"/>
      <c r="S821" s="207"/>
      <c r="T821" s="207"/>
      <c r="U821" s="207"/>
      <c r="V821" s="207"/>
      <c r="W821" s="207"/>
      <c r="X821" s="207"/>
      <c r="Y821" s="207"/>
      <c r="Z821" s="207"/>
      <c r="AA821" s="208"/>
      <c r="AB821" s="208"/>
      <c r="AC821" s="209"/>
      <c r="AD821" s="209"/>
      <c r="AE821" s="209"/>
      <c r="AF821" s="209"/>
      <c r="AG821" s="209"/>
      <c r="AH821" s="209"/>
      <c r="AI821" s="209"/>
      <c r="AJ821" s="209"/>
      <c r="AK821" s="207"/>
      <c r="AL821" s="207"/>
      <c r="AM821" s="207"/>
      <c r="AN821" s="207"/>
      <c r="AO821" s="207"/>
      <c r="AP821" s="207"/>
      <c r="AQ821" s="207"/>
      <c r="AR821" s="207"/>
      <c r="AS821" s="207"/>
      <c r="AT821" s="207"/>
      <c r="AU821" s="207"/>
      <c r="AV821" s="207"/>
      <c r="AW821" s="207"/>
      <c r="AX821" s="207"/>
      <c r="AY821" s="207"/>
      <c r="AZ821" s="207"/>
      <c r="BA821" s="207"/>
      <c r="BB821" s="207"/>
      <c r="BC821" s="207"/>
      <c r="BD821" s="207"/>
      <c r="BE821" s="207"/>
      <c r="BF821" s="207"/>
      <c r="BG821" s="207"/>
      <c r="BH821" s="207"/>
      <c r="BI821" s="207"/>
      <c r="BJ821" s="207"/>
      <c r="BK821" s="207"/>
      <c r="BL821" s="207"/>
      <c r="BM821" s="207"/>
      <c r="BN821" s="207"/>
      <c r="BO821" s="207"/>
      <c r="BP821" s="207"/>
      <c r="BQ821" s="207"/>
      <c r="BR821" s="207"/>
      <c r="BS821" s="207"/>
      <c r="BT821" s="207"/>
      <c r="BU821" s="211"/>
      <c r="BV821" s="207"/>
      <c r="BW821" s="207"/>
      <c r="BX821" s="207"/>
      <c r="BY821" s="207"/>
      <c r="BZ821" s="207"/>
      <c r="CA821" s="207"/>
      <c r="CB821" s="207"/>
      <c r="CC821" s="207"/>
      <c r="CD821" s="207"/>
      <c r="CE821" s="207"/>
      <c r="CF821" s="207"/>
      <c r="CG821" s="207"/>
      <c r="CH821" s="207"/>
      <c r="CI821" s="207"/>
      <c r="CJ821" s="207"/>
      <c r="CK821" s="207"/>
      <c r="CL821" s="207"/>
      <c r="CM821" s="207"/>
    </row>
    <row r="822" spans="1:91" ht="12" customHeight="1" x14ac:dyDescent="0.25">
      <c r="A822" s="206"/>
      <c r="B822" s="207"/>
      <c r="C822" s="207"/>
      <c r="D822" s="207"/>
      <c r="E822" s="207"/>
      <c r="F822" s="207"/>
      <c r="G822" s="207"/>
      <c r="H822" s="207"/>
      <c r="I822" s="207"/>
      <c r="J822" s="207"/>
      <c r="K822" s="207"/>
      <c r="L822" s="207"/>
      <c r="M822" s="207"/>
      <c r="N822" s="207"/>
      <c r="O822" s="207"/>
      <c r="P822" s="207"/>
      <c r="Q822" s="207"/>
      <c r="R822" s="207"/>
      <c r="S822" s="207"/>
      <c r="T822" s="207"/>
      <c r="U822" s="207"/>
      <c r="V822" s="207"/>
      <c r="W822" s="207"/>
      <c r="X822" s="207"/>
      <c r="Y822" s="207"/>
      <c r="Z822" s="207"/>
      <c r="AA822" s="208"/>
      <c r="AB822" s="208"/>
      <c r="AC822" s="209"/>
      <c r="AD822" s="209"/>
      <c r="AE822" s="209"/>
      <c r="AF822" s="209"/>
      <c r="AG822" s="209"/>
      <c r="AH822" s="209"/>
      <c r="AI822" s="209"/>
      <c r="AJ822" s="209"/>
      <c r="AK822" s="207"/>
      <c r="AL822" s="207"/>
      <c r="AM822" s="207"/>
      <c r="AN822" s="207"/>
      <c r="AO822" s="207"/>
      <c r="AP822" s="207"/>
      <c r="AQ822" s="207"/>
      <c r="AR822" s="207"/>
      <c r="AS822" s="207"/>
      <c r="AT822" s="207"/>
      <c r="AU822" s="207"/>
      <c r="AV822" s="207"/>
      <c r="AW822" s="207"/>
      <c r="AX822" s="207"/>
      <c r="AY822" s="207"/>
      <c r="AZ822" s="207"/>
      <c r="BA822" s="207"/>
      <c r="BB822" s="207"/>
      <c r="BC822" s="207"/>
      <c r="BD822" s="207"/>
      <c r="BE822" s="207"/>
      <c r="BF822" s="207"/>
      <c r="BG822" s="207"/>
      <c r="BH822" s="207"/>
      <c r="BI822" s="207"/>
      <c r="BJ822" s="207"/>
      <c r="BK822" s="207"/>
      <c r="BL822" s="207"/>
      <c r="BM822" s="207"/>
      <c r="BN822" s="207"/>
      <c r="BO822" s="207"/>
      <c r="BP822" s="207"/>
      <c r="BQ822" s="207"/>
      <c r="BR822" s="207"/>
      <c r="BS822" s="207"/>
      <c r="BT822" s="207"/>
      <c r="BU822" s="211"/>
      <c r="BV822" s="207"/>
      <c r="BW822" s="207"/>
      <c r="BX822" s="207"/>
      <c r="BY822" s="207"/>
      <c r="BZ822" s="207"/>
      <c r="CA822" s="207"/>
      <c r="CB822" s="207"/>
      <c r="CC822" s="207"/>
      <c r="CD822" s="207"/>
      <c r="CE822" s="207"/>
      <c r="CF822" s="207"/>
      <c r="CG822" s="207"/>
      <c r="CH822" s="207"/>
      <c r="CI822" s="207"/>
      <c r="CJ822" s="207"/>
      <c r="CK822" s="207"/>
      <c r="CL822" s="207"/>
      <c r="CM822" s="207"/>
    </row>
    <row r="823" spans="1:91" ht="12" customHeight="1" x14ac:dyDescent="0.25">
      <c r="A823" s="206"/>
      <c r="B823" s="207"/>
      <c r="C823" s="207"/>
      <c r="D823" s="207"/>
      <c r="E823" s="207"/>
      <c r="F823" s="207"/>
      <c r="G823" s="207"/>
      <c r="H823" s="207"/>
      <c r="I823" s="207"/>
      <c r="J823" s="207"/>
      <c r="K823" s="207"/>
      <c r="L823" s="207"/>
      <c r="M823" s="207"/>
      <c r="N823" s="207"/>
      <c r="O823" s="207"/>
      <c r="P823" s="207"/>
      <c r="Q823" s="207"/>
      <c r="R823" s="207"/>
      <c r="S823" s="207"/>
      <c r="T823" s="207"/>
      <c r="U823" s="207"/>
      <c r="V823" s="207"/>
      <c r="W823" s="207"/>
      <c r="X823" s="207"/>
      <c r="Y823" s="207"/>
      <c r="Z823" s="207"/>
      <c r="AA823" s="208"/>
      <c r="AB823" s="208"/>
      <c r="AC823" s="209"/>
      <c r="AD823" s="209"/>
      <c r="AE823" s="209"/>
      <c r="AF823" s="209"/>
      <c r="AG823" s="209"/>
      <c r="AH823" s="209"/>
      <c r="AI823" s="209"/>
      <c r="AJ823" s="209"/>
      <c r="AK823" s="207"/>
      <c r="AL823" s="207"/>
      <c r="AM823" s="207"/>
      <c r="AN823" s="207"/>
      <c r="AO823" s="207"/>
      <c r="AP823" s="207"/>
      <c r="AQ823" s="207"/>
      <c r="AR823" s="207"/>
      <c r="AS823" s="207"/>
      <c r="AT823" s="207"/>
      <c r="AU823" s="207"/>
      <c r="AV823" s="207"/>
      <c r="AW823" s="207"/>
      <c r="AX823" s="207"/>
      <c r="AY823" s="207"/>
      <c r="AZ823" s="207"/>
      <c r="BA823" s="207"/>
      <c r="BB823" s="207"/>
      <c r="BC823" s="207"/>
      <c r="BD823" s="207"/>
      <c r="BE823" s="207"/>
      <c r="BF823" s="207"/>
      <c r="BG823" s="207"/>
      <c r="BH823" s="207"/>
      <c r="BI823" s="207"/>
      <c r="BJ823" s="207"/>
      <c r="BK823" s="207"/>
      <c r="BL823" s="207"/>
      <c r="BM823" s="207"/>
      <c r="BN823" s="207"/>
      <c r="BO823" s="207"/>
      <c r="BP823" s="207"/>
      <c r="BQ823" s="207"/>
      <c r="BR823" s="207"/>
      <c r="BS823" s="207"/>
      <c r="BT823" s="207"/>
      <c r="BU823" s="211"/>
      <c r="BV823" s="207"/>
      <c r="BW823" s="207"/>
      <c r="BX823" s="207"/>
      <c r="BY823" s="207"/>
      <c r="BZ823" s="207"/>
      <c r="CA823" s="207"/>
      <c r="CB823" s="207"/>
      <c r="CC823" s="207"/>
      <c r="CD823" s="207"/>
      <c r="CE823" s="207"/>
      <c r="CF823" s="207"/>
      <c r="CG823" s="207"/>
      <c r="CH823" s="207"/>
      <c r="CI823" s="207"/>
      <c r="CJ823" s="207"/>
      <c r="CK823" s="207"/>
      <c r="CL823" s="207"/>
      <c r="CM823" s="207"/>
    </row>
    <row r="824" spans="1:91" ht="12" customHeight="1" x14ac:dyDescent="0.25">
      <c r="A824" s="206"/>
      <c r="B824" s="207"/>
      <c r="C824" s="207"/>
      <c r="D824" s="207"/>
      <c r="E824" s="207"/>
      <c r="F824" s="207"/>
      <c r="G824" s="207"/>
      <c r="H824" s="207"/>
      <c r="I824" s="207"/>
      <c r="J824" s="207"/>
      <c r="K824" s="207"/>
      <c r="L824" s="207"/>
      <c r="M824" s="207"/>
      <c r="N824" s="207"/>
      <c r="O824" s="207"/>
      <c r="P824" s="207"/>
      <c r="Q824" s="207"/>
      <c r="R824" s="207"/>
      <c r="S824" s="207"/>
      <c r="T824" s="207"/>
      <c r="U824" s="207"/>
      <c r="V824" s="207"/>
      <c r="W824" s="207"/>
      <c r="X824" s="207"/>
      <c r="Y824" s="207"/>
      <c r="Z824" s="207"/>
      <c r="AA824" s="208"/>
      <c r="AB824" s="208"/>
      <c r="AC824" s="209"/>
      <c r="AD824" s="209"/>
      <c r="AE824" s="209"/>
      <c r="AF824" s="209"/>
      <c r="AG824" s="209"/>
      <c r="AH824" s="209"/>
      <c r="AI824" s="209"/>
      <c r="AJ824" s="209"/>
      <c r="AK824" s="207"/>
      <c r="AL824" s="207"/>
      <c r="AM824" s="207"/>
      <c r="AN824" s="207"/>
      <c r="AO824" s="207"/>
      <c r="AP824" s="207"/>
      <c r="AQ824" s="207"/>
      <c r="AR824" s="207"/>
      <c r="AS824" s="207"/>
      <c r="AT824" s="207"/>
      <c r="AU824" s="207"/>
      <c r="AV824" s="207"/>
      <c r="AW824" s="207"/>
      <c r="AX824" s="207"/>
      <c r="AY824" s="207"/>
      <c r="AZ824" s="207"/>
      <c r="BA824" s="207"/>
      <c r="BB824" s="207"/>
      <c r="BC824" s="207"/>
      <c r="BD824" s="207"/>
      <c r="BE824" s="207"/>
      <c r="BF824" s="207"/>
      <c r="BG824" s="207"/>
      <c r="BH824" s="207"/>
      <c r="BI824" s="207"/>
      <c r="BJ824" s="207"/>
      <c r="BK824" s="207"/>
      <c r="BL824" s="207"/>
      <c r="BM824" s="207"/>
      <c r="BN824" s="207"/>
      <c r="BO824" s="207"/>
      <c r="BP824" s="207"/>
      <c r="BQ824" s="207"/>
      <c r="BR824" s="207"/>
      <c r="BS824" s="207"/>
      <c r="BT824" s="207"/>
      <c r="BU824" s="211"/>
      <c r="BV824" s="207"/>
      <c r="BW824" s="207"/>
      <c r="BX824" s="207"/>
      <c r="BY824" s="207"/>
      <c r="BZ824" s="207"/>
      <c r="CA824" s="207"/>
      <c r="CB824" s="207"/>
      <c r="CC824" s="207"/>
      <c r="CD824" s="207"/>
      <c r="CE824" s="207"/>
      <c r="CF824" s="207"/>
      <c r="CG824" s="207"/>
      <c r="CH824" s="207"/>
      <c r="CI824" s="207"/>
      <c r="CJ824" s="207"/>
      <c r="CK824" s="207"/>
      <c r="CL824" s="207"/>
      <c r="CM824" s="207"/>
    </row>
    <row r="825" spans="1:91" ht="12" customHeight="1" x14ac:dyDescent="0.25">
      <c r="A825" s="206"/>
      <c r="B825" s="207"/>
      <c r="C825" s="207"/>
      <c r="D825" s="207"/>
      <c r="E825" s="207"/>
      <c r="F825" s="207"/>
      <c r="G825" s="207"/>
      <c r="H825" s="207"/>
      <c r="I825" s="207"/>
      <c r="J825" s="207"/>
      <c r="K825" s="207"/>
      <c r="L825" s="207"/>
      <c r="M825" s="207"/>
      <c r="N825" s="207"/>
      <c r="O825" s="207"/>
      <c r="P825" s="207"/>
      <c r="Q825" s="207"/>
      <c r="R825" s="207"/>
      <c r="S825" s="207"/>
      <c r="T825" s="207"/>
      <c r="U825" s="207"/>
      <c r="V825" s="207"/>
      <c r="W825" s="207"/>
      <c r="X825" s="207"/>
      <c r="Y825" s="207"/>
      <c r="Z825" s="207"/>
      <c r="AA825" s="208"/>
      <c r="AB825" s="208"/>
      <c r="AC825" s="209"/>
      <c r="AD825" s="209"/>
      <c r="AE825" s="209"/>
      <c r="AF825" s="209"/>
      <c r="AG825" s="209"/>
      <c r="AH825" s="209"/>
      <c r="AI825" s="209"/>
      <c r="AJ825" s="209"/>
      <c r="AK825" s="207"/>
      <c r="AL825" s="207"/>
      <c r="AM825" s="207"/>
      <c r="AN825" s="207"/>
      <c r="AO825" s="207"/>
      <c r="AP825" s="207"/>
      <c r="AQ825" s="207"/>
      <c r="AR825" s="207"/>
      <c r="AS825" s="207"/>
      <c r="AT825" s="207"/>
      <c r="AU825" s="207"/>
      <c r="AV825" s="207"/>
      <c r="AW825" s="207"/>
      <c r="AX825" s="207"/>
      <c r="AY825" s="207"/>
      <c r="AZ825" s="207"/>
      <c r="BA825" s="207"/>
      <c r="BB825" s="207"/>
      <c r="BC825" s="207"/>
      <c r="BD825" s="207"/>
      <c r="BE825" s="207"/>
      <c r="BF825" s="207"/>
      <c r="BG825" s="207"/>
      <c r="BH825" s="207"/>
      <c r="BI825" s="207"/>
      <c r="BJ825" s="207"/>
      <c r="BK825" s="207"/>
      <c r="BL825" s="207"/>
      <c r="BM825" s="207"/>
      <c r="BN825" s="207"/>
      <c r="BO825" s="207"/>
      <c r="BP825" s="207"/>
      <c r="BQ825" s="207"/>
      <c r="BR825" s="207"/>
      <c r="BS825" s="207"/>
      <c r="BT825" s="207"/>
      <c r="BU825" s="211"/>
      <c r="BV825" s="207"/>
      <c r="BW825" s="207"/>
      <c r="BX825" s="207"/>
      <c r="BY825" s="207"/>
      <c r="BZ825" s="207"/>
      <c r="CA825" s="207"/>
      <c r="CB825" s="207"/>
      <c r="CC825" s="207"/>
      <c r="CD825" s="207"/>
      <c r="CE825" s="207"/>
      <c r="CF825" s="207"/>
      <c r="CG825" s="207"/>
      <c r="CH825" s="207"/>
      <c r="CI825" s="207"/>
      <c r="CJ825" s="207"/>
      <c r="CK825" s="207"/>
      <c r="CL825" s="207"/>
      <c r="CM825" s="207"/>
    </row>
    <row r="826" spans="1:91" ht="12" customHeight="1" x14ac:dyDescent="0.25">
      <c r="A826" s="206"/>
      <c r="B826" s="207"/>
      <c r="C826" s="207"/>
      <c r="D826" s="207"/>
      <c r="E826" s="207"/>
      <c r="F826" s="207"/>
      <c r="G826" s="207"/>
      <c r="H826" s="207"/>
      <c r="I826" s="207"/>
      <c r="J826" s="207"/>
      <c r="K826" s="207"/>
      <c r="L826" s="207"/>
      <c r="M826" s="207"/>
      <c r="N826" s="207"/>
      <c r="O826" s="207"/>
      <c r="P826" s="207"/>
      <c r="Q826" s="207"/>
      <c r="R826" s="207"/>
      <c r="S826" s="207"/>
      <c r="T826" s="207"/>
      <c r="U826" s="207"/>
      <c r="V826" s="207"/>
      <c r="W826" s="207"/>
      <c r="X826" s="207"/>
      <c r="Y826" s="207"/>
      <c r="Z826" s="207"/>
      <c r="AA826" s="208"/>
      <c r="AB826" s="208"/>
      <c r="AC826" s="209"/>
      <c r="AD826" s="209"/>
      <c r="AE826" s="209"/>
      <c r="AF826" s="209"/>
      <c r="AG826" s="209"/>
      <c r="AH826" s="209"/>
      <c r="AI826" s="209"/>
      <c r="AJ826" s="209"/>
      <c r="AK826" s="207"/>
      <c r="AL826" s="207"/>
      <c r="AM826" s="207"/>
      <c r="AN826" s="207"/>
      <c r="AO826" s="207"/>
      <c r="AP826" s="207"/>
      <c r="AQ826" s="207"/>
      <c r="AR826" s="207"/>
      <c r="AS826" s="207"/>
      <c r="AT826" s="207"/>
      <c r="AU826" s="207"/>
      <c r="AV826" s="207"/>
      <c r="AW826" s="207"/>
      <c r="AX826" s="207"/>
      <c r="AY826" s="207"/>
      <c r="AZ826" s="207"/>
      <c r="BA826" s="207"/>
      <c r="BB826" s="207"/>
      <c r="BC826" s="207"/>
      <c r="BD826" s="207"/>
      <c r="BE826" s="207"/>
      <c r="BF826" s="207"/>
      <c r="BG826" s="207"/>
      <c r="BH826" s="207"/>
      <c r="BI826" s="207"/>
      <c r="BJ826" s="207"/>
      <c r="BK826" s="207"/>
      <c r="BL826" s="207"/>
      <c r="BM826" s="207"/>
      <c r="BN826" s="207"/>
      <c r="BO826" s="207"/>
      <c r="BP826" s="207"/>
      <c r="BQ826" s="207"/>
      <c r="BR826" s="207"/>
      <c r="BS826" s="207"/>
      <c r="BT826" s="207"/>
      <c r="BU826" s="211"/>
      <c r="BV826" s="207"/>
      <c r="BW826" s="207"/>
      <c r="BX826" s="207"/>
      <c r="BY826" s="207"/>
      <c r="BZ826" s="207"/>
      <c r="CA826" s="207"/>
      <c r="CB826" s="207"/>
      <c r="CC826" s="207"/>
      <c r="CD826" s="207"/>
      <c r="CE826" s="207"/>
      <c r="CF826" s="207"/>
      <c r="CG826" s="207"/>
      <c r="CH826" s="207"/>
      <c r="CI826" s="207"/>
      <c r="CJ826" s="207"/>
      <c r="CK826" s="207"/>
      <c r="CL826" s="207"/>
      <c r="CM826" s="207"/>
    </row>
    <row r="827" spans="1:91" ht="12" customHeight="1" x14ac:dyDescent="0.25">
      <c r="A827" s="206"/>
      <c r="B827" s="207"/>
      <c r="C827" s="207"/>
      <c r="D827" s="207"/>
      <c r="E827" s="207"/>
      <c r="F827" s="207"/>
      <c r="G827" s="207"/>
      <c r="H827" s="207"/>
      <c r="I827" s="207"/>
      <c r="J827" s="207"/>
      <c r="K827" s="207"/>
      <c r="L827" s="207"/>
      <c r="M827" s="207"/>
      <c r="N827" s="207"/>
      <c r="O827" s="207"/>
      <c r="P827" s="207"/>
      <c r="Q827" s="207"/>
      <c r="R827" s="207"/>
      <c r="S827" s="207"/>
      <c r="T827" s="207"/>
      <c r="U827" s="207"/>
      <c r="V827" s="207"/>
      <c r="W827" s="207"/>
      <c r="X827" s="207"/>
      <c r="Y827" s="207"/>
      <c r="Z827" s="207"/>
      <c r="AA827" s="208"/>
      <c r="AB827" s="208"/>
      <c r="AC827" s="209"/>
      <c r="AD827" s="209"/>
      <c r="AE827" s="209"/>
      <c r="AF827" s="209"/>
      <c r="AG827" s="209"/>
      <c r="AH827" s="209"/>
      <c r="AI827" s="209"/>
      <c r="AJ827" s="209"/>
      <c r="AK827" s="207"/>
      <c r="AL827" s="207"/>
      <c r="AM827" s="207"/>
      <c r="AN827" s="207"/>
      <c r="AO827" s="207"/>
      <c r="AP827" s="207"/>
      <c r="AQ827" s="207"/>
      <c r="AR827" s="207"/>
      <c r="AS827" s="207"/>
      <c r="AT827" s="207"/>
      <c r="AU827" s="207"/>
      <c r="AV827" s="207"/>
      <c r="AW827" s="207"/>
      <c r="AX827" s="207"/>
      <c r="AY827" s="207"/>
      <c r="AZ827" s="207"/>
      <c r="BA827" s="207"/>
      <c r="BB827" s="207"/>
      <c r="BC827" s="207"/>
      <c r="BD827" s="207"/>
      <c r="BE827" s="207"/>
      <c r="BF827" s="207"/>
      <c r="BG827" s="207"/>
      <c r="BH827" s="207"/>
      <c r="BI827" s="207"/>
      <c r="BJ827" s="207"/>
      <c r="BK827" s="207"/>
      <c r="BL827" s="207"/>
      <c r="BM827" s="207"/>
      <c r="BN827" s="207"/>
      <c r="BO827" s="207"/>
      <c r="BP827" s="207"/>
      <c r="BQ827" s="207"/>
      <c r="BR827" s="207"/>
      <c r="BS827" s="207"/>
      <c r="BT827" s="207"/>
      <c r="BU827" s="211"/>
      <c r="BV827" s="207"/>
      <c r="BW827" s="207"/>
      <c r="BX827" s="207"/>
      <c r="BY827" s="207"/>
      <c r="BZ827" s="207"/>
      <c r="CA827" s="207"/>
      <c r="CB827" s="207"/>
      <c r="CC827" s="207"/>
      <c r="CD827" s="207"/>
      <c r="CE827" s="207"/>
      <c r="CF827" s="207"/>
      <c r="CG827" s="207"/>
      <c r="CH827" s="207"/>
      <c r="CI827" s="207"/>
      <c r="CJ827" s="207"/>
      <c r="CK827" s="207"/>
      <c r="CL827" s="207"/>
      <c r="CM827" s="207"/>
    </row>
    <row r="828" spans="1:91" ht="12" customHeight="1" x14ac:dyDescent="0.25">
      <c r="A828" s="206"/>
      <c r="B828" s="207"/>
      <c r="C828" s="207"/>
      <c r="D828" s="207"/>
      <c r="E828" s="207"/>
      <c r="F828" s="207"/>
      <c r="G828" s="207"/>
      <c r="H828" s="207"/>
      <c r="I828" s="207"/>
      <c r="J828" s="207"/>
      <c r="K828" s="207"/>
      <c r="L828" s="207"/>
      <c r="M828" s="207"/>
      <c r="N828" s="207"/>
      <c r="O828" s="207"/>
      <c r="P828" s="207"/>
      <c r="Q828" s="207"/>
      <c r="R828" s="207"/>
      <c r="S828" s="207"/>
      <c r="T828" s="207"/>
      <c r="U828" s="207"/>
      <c r="V828" s="207"/>
      <c r="W828" s="207"/>
      <c r="X828" s="207"/>
      <c r="Y828" s="207"/>
      <c r="Z828" s="207"/>
      <c r="AA828" s="208"/>
      <c r="AB828" s="208"/>
      <c r="AC828" s="209"/>
      <c r="AD828" s="209"/>
      <c r="AE828" s="209"/>
      <c r="AF828" s="209"/>
      <c r="AG828" s="209"/>
      <c r="AH828" s="209"/>
      <c r="AI828" s="209"/>
      <c r="AJ828" s="209"/>
      <c r="AK828" s="207"/>
      <c r="AL828" s="207"/>
      <c r="AM828" s="207"/>
      <c r="AN828" s="207"/>
      <c r="AO828" s="207"/>
      <c r="AP828" s="207"/>
      <c r="AQ828" s="207"/>
      <c r="AR828" s="207"/>
      <c r="AS828" s="207"/>
      <c r="AT828" s="207"/>
      <c r="AU828" s="207"/>
      <c r="AV828" s="207"/>
      <c r="AW828" s="207"/>
      <c r="AX828" s="207"/>
      <c r="AY828" s="207"/>
      <c r="AZ828" s="207"/>
      <c r="BA828" s="207"/>
      <c r="BB828" s="207"/>
      <c r="BC828" s="207"/>
      <c r="BD828" s="207"/>
      <c r="BE828" s="207"/>
      <c r="BF828" s="207"/>
      <c r="BG828" s="207"/>
      <c r="BH828" s="207"/>
      <c r="BI828" s="207"/>
      <c r="BJ828" s="207"/>
      <c r="BK828" s="207"/>
      <c r="BL828" s="207"/>
      <c r="BM828" s="207"/>
      <c r="BN828" s="207"/>
      <c r="BO828" s="207"/>
      <c r="BP828" s="207"/>
      <c r="BQ828" s="207"/>
      <c r="BR828" s="207"/>
      <c r="BS828" s="207"/>
      <c r="BT828" s="207"/>
      <c r="BU828" s="211"/>
      <c r="BV828" s="207"/>
      <c r="BW828" s="207"/>
      <c r="BX828" s="207"/>
      <c r="BY828" s="207"/>
      <c r="BZ828" s="207"/>
      <c r="CA828" s="207"/>
      <c r="CB828" s="207"/>
      <c r="CC828" s="207"/>
      <c r="CD828" s="207"/>
      <c r="CE828" s="207"/>
      <c r="CF828" s="207"/>
      <c r="CG828" s="207"/>
      <c r="CH828" s="207"/>
      <c r="CI828" s="207"/>
      <c r="CJ828" s="207"/>
      <c r="CK828" s="207"/>
      <c r="CL828" s="207"/>
      <c r="CM828" s="207"/>
    </row>
    <row r="829" spans="1:91" ht="12" customHeight="1" x14ac:dyDescent="0.25">
      <c r="A829" s="206"/>
      <c r="B829" s="207"/>
      <c r="C829" s="207"/>
      <c r="D829" s="207"/>
      <c r="E829" s="207"/>
      <c r="F829" s="207"/>
      <c r="G829" s="207"/>
      <c r="H829" s="207"/>
      <c r="I829" s="207"/>
      <c r="J829" s="207"/>
      <c r="K829" s="207"/>
      <c r="L829" s="207"/>
      <c r="M829" s="207"/>
      <c r="N829" s="207"/>
      <c r="O829" s="207"/>
      <c r="P829" s="207"/>
      <c r="Q829" s="207"/>
      <c r="R829" s="207"/>
      <c r="S829" s="207"/>
      <c r="T829" s="207"/>
      <c r="U829" s="207"/>
      <c r="V829" s="207"/>
      <c r="W829" s="207"/>
      <c r="X829" s="207"/>
      <c r="Y829" s="207"/>
      <c r="Z829" s="207"/>
      <c r="AA829" s="208"/>
      <c r="AB829" s="208"/>
      <c r="AC829" s="209"/>
      <c r="AD829" s="209"/>
      <c r="AE829" s="209"/>
      <c r="AF829" s="209"/>
      <c r="AG829" s="209"/>
      <c r="AH829" s="209"/>
      <c r="AI829" s="209"/>
      <c r="AJ829" s="209"/>
      <c r="AK829" s="207"/>
      <c r="AL829" s="207"/>
      <c r="AM829" s="207"/>
      <c r="AN829" s="207"/>
      <c r="AO829" s="207"/>
      <c r="AP829" s="207"/>
      <c r="AQ829" s="207"/>
      <c r="AR829" s="207"/>
      <c r="AS829" s="207"/>
      <c r="AT829" s="207"/>
      <c r="AU829" s="207"/>
      <c r="AV829" s="207"/>
      <c r="AW829" s="207"/>
      <c r="AX829" s="207"/>
      <c r="AY829" s="207"/>
      <c r="AZ829" s="207"/>
      <c r="BA829" s="207"/>
      <c r="BB829" s="207"/>
      <c r="BC829" s="207"/>
      <c r="BD829" s="207"/>
      <c r="BE829" s="207"/>
      <c r="BF829" s="207"/>
      <c r="BG829" s="207"/>
      <c r="BH829" s="207"/>
      <c r="BI829" s="207"/>
      <c r="BJ829" s="207"/>
      <c r="BK829" s="207"/>
      <c r="BL829" s="207"/>
      <c r="BM829" s="207"/>
      <c r="BN829" s="207"/>
      <c r="BO829" s="207"/>
      <c r="BP829" s="207"/>
      <c r="BQ829" s="207"/>
      <c r="BR829" s="207"/>
      <c r="BS829" s="207"/>
      <c r="BT829" s="207"/>
      <c r="BU829" s="211"/>
      <c r="BV829" s="207"/>
      <c r="BW829" s="207"/>
      <c r="BX829" s="207"/>
      <c r="BY829" s="207"/>
      <c r="BZ829" s="207"/>
      <c r="CA829" s="207"/>
      <c r="CB829" s="207"/>
      <c r="CC829" s="207"/>
      <c r="CD829" s="207"/>
      <c r="CE829" s="207"/>
      <c r="CF829" s="207"/>
      <c r="CG829" s="207"/>
      <c r="CH829" s="207"/>
      <c r="CI829" s="207"/>
      <c r="CJ829" s="207"/>
      <c r="CK829" s="207"/>
      <c r="CL829" s="207"/>
      <c r="CM829" s="207"/>
    </row>
    <row r="830" spans="1:91" ht="12" customHeight="1" x14ac:dyDescent="0.25">
      <c r="A830" s="206"/>
      <c r="B830" s="207"/>
      <c r="C830" s="207"/>
      <c r="D830" s="207"/>
      <c r="E830" s="207"/>
      <c r="F830" s="207"/>
      <c r="G830" s="207"/>
      <c r="H830" s="207"/>
      <c r="I830" s="207"/>
      <c r="J830" s="207"/>
      <c r="K830" s="207"/>
      <c r="L830" s="207"/>
      <c r="M830" s="207"/>
      <c r="N830" s="207"/>
      <c r="O830" s="207"/>
      <c r="P830" s="207"/>
      <c r="Q830" s="207"/>
      <c r="R830" s="207"/>
      <c r="S830" s="207"/>
      <c r="T830" s="207"/>
      <c r="U830" s="207"/>
      <c r="V830" s="207"/>
      <c r="W830" s="207"/>
      <c r="X830" s="207"/>
      <c r="Y830" s="207"/>
      <c r="Z830" s="207"/>
      <c r="AA830" s="208"/>
      <c r="AB830" s="208"/>
      <c r="AC830" s="209"/>
      <c r="AD830" s="209"/>
      <c r="AE830" s="209"/>
      <c r="AF830" s="209"/>
      <c r="AG830" s="209"/>
      <c r="AH830" s="209"/>
      <c r="AI830" s="209"/>
      <c r="AJ830" s="209"/>
      <c r="AK830" s="207"/>
      <c r="AL830" s="207"/>
      <c r="AM830" s="207"/>
      <c r="AN830" s="207"/>
      <c r="AO830" s="207"/>
      <c r="AP830" s="207"/>
      <c r="AQ830" s="207"/>
      <c r="AR830" s="207"/>
      <c r="AS830" s="207"/>
      <c r="AT830" s="207"/>
      <c r="AU830" s="207"/>
      <c r="AV830" s="207"/>
      <c r="AW830" s="207"/>
      <c r="AX830" s="207"/>
      <c r="AY830" s="207"/>
      <c r="AZ830" s="207"/>
      <c r="BA830" s="207"/>
      <c r="BB830" s="207"/>
      <c r="BC830" s="207"/>
      <c r="BD830" s="207"/>
      <c r="BE830" s="207"/>
      <c r="BF830" s="207"/>
      <c r="BG830" s="207"/>
      <c r="BH830" s="207"/>
      <c r="BI830" s="207"/>
      <c r="BJ830" s="207"/>
      <c r="BK830" s="207"/>
      <c r="BL830" s="207"/>
      <c r="BM830" s="207"/>
      <c r="BN830" s="207"/>
      <c r="BO830" s="207"/>
      <c r="BP830" s="207"/>
      <c r="BQ830" s="207"/>
      <c r="BR830" s="207"/>
      <c r="BS830" s="207"/>
      <c r="BT830" s="207"/>
      <c r="BU830" s="211"/>
      <c r="BV830" s="207"/>
      <c r="BW830" s="207"/>
      <c r="BX830" s="207"/>
      <c r="BY830" s="207"/>
      <c r="BZ830" s="207"/>
      <c r="CA830" s="207"/>
      <c r="CB830" s="207"/>
      <c r="CC830" s="207"/>
      <c r="CD830" s="207"/>
      <c r="CE830" s="207"/>
      <c r="CF830" s="207"/>
      <c r="CG830" s="207"/>
      <c r="CH830" s="207"/>
      <c r="CI830" s="207"/>
      <c r="CJ830" s="207"/>
      <c r="CK830" s="207"/>
      <c r="CL830" s="207"/>
      <c r="CM830" s="207"/>
    </row>
    <row r="831" spans="1:91" ht="12" customHeight="1" x14ac:dyDescent="0.25">
      <c r="A831" s="206"/>
      <c r="B831" s="207"/>
      <c r="C831" s="207"/>
      <c r="D831" s="207"/>
      <c r="E831" s="207"/>
      <c r="F831" s="207"/>
      <c r="G831" s="207"/>
      <c r="H831" s="207"/>
      <c r="I831" s="207"/>
      <c r="J831" s="207"/>
      <c r="K831" s="207"/>
      <c r="L831" s="207"/>
      <c r="M831" s="207"/>
      <c r="N831" s="207"/>
      <c r="O831" s="207"/>
      <c r="P831" s="207"/>
      <c r="Q831" s="207"/>
      <c r="R831" s="207"/>
      <c r="S831" s="207"/>
      <c r="T831" s="207"/>
      <c r="U831" s="207"/>
      <c r="V831" s="207"/>
      <c r="W831" s="207"/>
      <c r="X831" s="207"/>
      <c r="Y831" s="207"/>
      <c r="Z831" s="207"/>
      <c r="AA831" s="208"/>
      <c r="AB831" s="208"/>
      <c r="AC831" s="209"/>
      <c r="AD831" s="209"/>
      <c r="AE831" s="209"/>
      <c r="AF831" s="209"/>
      <c r="AG831" s="209"/>
      <c r="AH831" s="209"/>
      <c r="AI831" s="209"/>
      <c r="AJ831" s="209"/>
      <c r="AK831" s="207"/>
      <c r="AL831" s="207"/>
      <c r="AM831" s="207"/>
      <c r="AN831" s="207"/>
      <c r="AO831" s="207"/>
      <c r="AP831" s="207"/>
      <c r="AQ831" s="207"/>
      <c r="AR831" s="207"/>
      <c r="AS831" s="207"/>
      <c r="AT831" s="207"/>
      <c r="AU831" s="207"/>
      <c r="AV831" s="207"/>
      <c r="AW831" s="207"/>
      <c r="AX831" s="207"/>
      <c r="AY831" s="207"/>
      <c r="AZ831" s="207"/>
      <c r="BA831" s="207"/>
      <c r="BB831" s="207"/>
      <c r="BC831" s="207"/>
      <c r="BD831" s="207"/>
      <c r="BE831" s="207"/>
      <c r="BF831" s="207"/>
      <c r="BG831" s="207"/>
      <c r="BH831" s="207"/>
      <c r="BI831" s="207"/>
      <c r="BJ831" s="207"/>
      <c r="BK831" s="207"/>
      <c r="BL831" s="207"/>
      <c r="BM831" s="207"/>
      <c r="BN831" s="207"/>
      <c r="BO831" s="207"/>
      <c r="BP831" s="207"/>
      <c r="BQ831" s="207"/>
      <c r="BR831" s="207"/>
      <c r="BS831" s="207"/>
      <c r="BT831" s="207"/>
      <c r="BU831" s="211"/>
      <c r="BV831" s="207"/>
      <c r="BW831" s="207"/>
      <c r="BX831" s="207"/>
      <c r="BY831" s="207"/>
      <c r="BZ831" s="207"/>
      <c r="CA831" s="207"/>
      <c r="CB831" s="207"/>
      <c r="CC831" s="207"/>
      <c r="CD831" s="207"/>
      <c r="CE831" s="207"/>
      <c r="CF831" s="207"/>
      <c r="CG831" s="207"/>
      <c r="CH831" s="207"/>
      <c r="CI831" s="207"/>
      <c r="CJ831" s="207"/>
      <c r="CK831" s="207"/>
      <c r="CL831" s="207"/>
      <c r="CM831" s="207"/>
    </row>
    <row r="832" spans="1:91" ht="12" customHeight="1" x14ac:dyDescent="0.25">
      <c r="A832" s="206"/>
      <c r="B832" s="207"/>
      <c r="C832" s="207"/>
      <c r="D832" s="207"/>
      <c r="E832" s="207"/>
      <c r="F832" s="207"/>
      <c r="G832" s="207"/>
      <c r="H832" s="207"/>
      <c r="I832" s="207"/>
      <c r="J832" s="207"/>
      <c r="K832" s="207"/>
      <c r="L832" s="207"/>
      <c r="M832" s="207"/>
      <c r="N832" s="207"/>
      <c r="O832" s="207"/>
      <c r="P832" s="207"/>
      <c r="Q832" s="207"/>
      <c r="R832" s="207"/>
      <c r="S832" s="207"/>
      <c r="T832" s="207"/>
      <c r="U832" s="207"/>
      <c r="V832" s="207"/>
      <c r="W832" s="207"/>
      <c r="X832" s="207"/>
      <c r="Y832" s="207"/>
      <c r="Z832" s="207"/>
      <c r="AA832" s="208"/>
      <c r="AB832" s="208"/>
      <c r="AC832" s="209"/>
      <c r="AD832" s="209"/>
      <c r="AE832" s="209"/>
      <c r="AF832" s="209"/>
      <c r="AG832" s="209"/>
      <c r="AH832" s="209"/>
      <c r="AI832" s="209"/>
      <c r="AJ832" s="209"/>
      <c r="AK832" s="207"/>
      <c r="AL832" s="207"/>
      <c r="AM832" s="207"/>
      <c r="AN832" s="207"/>
      <c r="AO832" s="207"/>
      <c r="AP832" s="207"/>
      <c r="AQ832" s="207"/>
      <c r="AR832" s="207"/>
      <c r="AS832" s="207"/>
      <c r="AT832" s="207"/>
      <c r="AU832" s="207"/>
      <c r="AV832" s="207"/>
      <c r="AW832" s="207"/>
      <c r="AX832" s="207"/>
      <c r="AY832" s="207"/>
      <c r="AZ832" s="207"/>
      <c r="BA832" s="207"/>
      <c r="BB832" s="207"/>
      <c r="BC832" s="207"/>
      <c r="BD832" s="207"/>
      <c r="BE832" s="207"/>
      <c r="BF832" s="207"/>
      <c r="BG832" s="207"/>
      <c r="BH832" s="207"/>
      <c r="BI832" s="207"/>
      <c r="BJ832" s="207"/>
      <c r="BK832" s="207"/>
      <c r="BL832" s="207"/>
      <c r="BM832" s="207"/>
      <c r="BN832" s="207"/>
      <c r="BO832" s="207"/>
      <c r="BP832" s="207"/>
      <c r="BQ832" s="207"/>
      <c r="BR832" s="207"/>
      <c r="BS832" s="207"/>
      <c r="BT832" s="207"/>
      <c r="BU832" s="211"/>
      <c r="BV832" s="207"/>
      <c r="BW832" s="207"/>
      <c r="BX832" s="207"/>
      <c r="BY832" s="207"/>
      <c r="BZ832" s="207"/>
      <c r="CA832" s="207"/>
      <c r="CB832" s="207"/>
      <c r="CC832" s="207"/>
      <c r="CD832" s="207"/>
      <c r="CE832" s="207"/>
      <c r="CF832" s="207"/>
      <c r="CG832" s="207"/>
      <c r="CH832" s="207"/>
      <c r="CI832" s="207"/>
      <c r="CJ832" s="207"/>
      <c r="CK832" s="207"/>
      <c r="CL832" s="207"/>
      <c r="CM832" s="207"/>
    </row>
    <row r="833" spans="1:91" ht="12" customHeight="1" x14ac:dyDescent="0.25">
      <c r="A833" s="206"/>
      <c r="B833" s="207"/>
      <c r="C833" s="207"/>
      <c r="D833" s="207"/>
      <c r="E833" s="207"/>
      <c r="F833" s="207"/>
      <c r="G833" s="207"/>
      <c r="H833" s="207"/>
      <c r="I833" s="207"/>
      <c r="J833" s="207"/>
      <c r="K833" s="207"/>
      <c r="L833" s="207"/>
      <c r="M833" s="207"/>
      <c r="N833" s="207"/>
      <c r="O833" s="207"/>
      <c r="P833" s="207"/>
      <c r="Q833" s="207"/>
      <c r="R833" s="207"/>
      <c r="S833" s="207"/>
      <c r="T833" s="207"/>
      <c r="U833" s="207"/>
      <c r="V833" s="207"/>
      <c r="W833" s="207"/>
      <c r="X833" s="207"/>
      <c r="Y833" s="207"/>
      <c r="Z833" s="207"/>
      <c r="AA833" s="208"/>
      <c r="AB833" s="208"/>
      <c r="AC833" s="209"/>
      <c r="AD833" s="209"/>
      <c r="AE833" s="209"/>
      <c r="AF833" s="209"/>
      <c r="AG833" s="209"/>
      <c r="AH833" s="209"/>
      <c r="AI833" s="209"/>
      <c r="AJ833" s="209"/>
      <c r="AK833" s="207"/>
      <c r="AL833" s="207"/>
      <c r="AM833" s="207"/>
      <c r="AN833" s="207"/>
      <c r="AO833" s="207"/>
      <c r="AP833" s="207"/>
      <c r="AQ833" s="207"/>
      <c r="AR833" s="207"/>
      <c r="AS833" s="207"/>
      <c r="AT833" s="207"/>
      <c r="AU833" s="207"/>
      <c r="AV833" s="207"/>
      <c r="AW833" s="207"/>
      <c r="AX833" s="207"/>
      <c r="AY833" s="207"/>
      <c r="AZ833" s="207"/>
      <c r="BA833" s="207"/>
      <c r="BB833" s="207"/>
      <c r="BC833" s="207"/>
      <c r="BD833" s="207"/>
      <c r="BE833" s="207"/>
      <c r="BF833" s="207"/>
      <c r="BG833" s="207"/>
      <c r="BH833" s="207"/>
      <c r="BI833" s="207"/>
      <c r="BJ833" s="207"/>
      <c r="BK833" s="207"/>
      <c r="BL833" s="207"/>
      <c r="BM833" s="207"/>
      <c r="BN833" s="207"/>
      <c r="BO833" s="207"/>
      <c r="BP833" s="207"/>
      <c r="BQ833" s="207"/>
      <c r="BR833" s="207"/>
      <c r="BS833" s="207"/>
      <c r="BT833" s="207"/>
      <c r="BU833" s="211"/>
      <c r="BV833" s="207"/>
      <c r="BW833" s="207"/>
      <c r="BX833" s="207"/>
      <c r="BY833" s="207"/>
      <c r="BZ833" s="207"/>
      <c r="CA833" s="207"/>
      <c r="CB833" s="207"/>
      <c r="CC833" s="207"/>
      <c r="CD833" s="207"/>
      <c r="CE833" s="207"/>
      <c r="CF833" s="207"/>
      <c r="CG833" s="207"/>
      <c r="CH833" s="207"/>
      <c r="CI833" s="207"/>
      <c r="CJ833" s="207"/>
      <c r="CK833" s="207"/>
      <c r="CL833" s="207"/>
      <c r="CM833" s="207"/>
    </row>
    <row r="834" spans="1:91" ht="12" customHeight="1" x14ac:dyDescent="0.25">
      <c r="A834" s="206"/>
      <c r="B834" s="207"/>
      <c r="C834" s="207"/>
      <c r="D834" s="207"/>
      <c r="E834" s="207"/>
      <c r="F834" s="207"/>
      <c r="G834" s="207"/>
      <c r="H834" s="207"/>
      <c r="I834" s="207"/>
      <c r="J834" s="207"/>
      <c r="K834" s="207"/>
      <c r="L834" s="207"/>
      <c r="M834" s="207"/>
      <c r="N834" s="207"/>
      <c r="O834" s="207"/>
      <c r="P834" s="207"/>
      <c r="Q834" s="207"/>
      <c r="R834" s="207"/>
      <c r="S834" s="207"/>
      <c r="T834" s="207"/>
      <c r="U834" s="207"/>
      <c r="V834" s="207"/>
      <c r="W834" s="207"/>
      <c r="X834" s="207"/>
      <c r="Y834" s="207"/>
      <c r="Z834" s="207"/>
      <c r="AA834" s="208"/>
      <c r="AB834" s="208"/>
      <c r="AC834" s="209"/>
      <c r="AD834" s="209"/>
      <c r="AE834" s="209"/>
      <c r="AF834" s="209"/>
      <c r="AG834" s="209"/>
      <c r="AH834" s="209"/>
      <c r="AI834" s="209"/>
      <c r="AJ834" s="209"/>
      <c r="AK834" s="207"/>
      <c r="AL834" s="207"/>
      <c r="AM834" s="207"/>
      <c r="AN834" s="207"/>
      <c r="AO834" s="207"/>
      <c r="AP834" s="207"/>
      <c r="AQ834" s="207"/>
      <c r="AR834" s="207"/>
      <c r="AS834" s="207"/>
      <c r="AT834" s="207"/>
      <c r="AU834" s="207"/>
      <c r="AV834" s="207"/>
      <c r="AW834" s="207"/>
      <c r="AX834" s="207"/>
      <c r="AY834" s="207"/>
      <c r="AZ834" s="207"/>
      <c r="BA834" s="207"/>
      <c r="BB834" s="207"/>
      <c r="BC834" s="207"/>
      <c r="BD834" s="207"/>
      <c r="BE834" s="207"/>
      <c r="BF834" s="207"/>
      <c r="BG834" s="207"/>
      <c r="BH834" s="207"/>
      <c r="BI834" s="207"/>
      <c r="BJ834" s="207"/>
      <c r="BK834" s="207"/>
      <c r="BL834" s="207"/>
      <c r="BM834" s="207"/>
      <c r="BN834" s="207"/>
      <c r="BO834" s="207"/>
      <c r="BP834" s="207"/>
      <c r="BQ834" s="207"/>
      <c r="BR834" s="207"/>
      <c r="BS834" s="207"/>
      <c r="BT834" s="207"/>
      <c r="BU834" s="211"/>
      <c r="BV834" s="207"/>
      <c r="BW834" s="207"/>
      <c r="BX834" s="207"/>
      <c r="BY834" s="207"/>
      <c r="BZ834" s="207"/>
      <c r="CA834" s="207"/>
      <c r="CB834" s="207"/>
      <c r="CC834" s="207"/>
      <c r="CD834" s="207"/>
      <c r="CE834" s="207"/>
      <c r="CF834" s="207"/>
      <c r="CG834" s="207"/>
      <c r="CH834" s="207"/>
      <c r="CI834" s="207"/>
      <c r="CJ834" s="207"/>
      <c r="CK834" s="207"/>
      <c r="CL834" s="207"/>
      <c r="CM834" s="207"/>
    </row>
    <row r="835" spans="1:91" ht="12" customHeight="1" x14ac:dyDescent="0.25">
      <c r="A835" s="206"/>
      <c r="B835" s="207"/>
      <c r="C835" s="207"/>
      <c r="D835" s="207"/>
      <c r="E835" s="207"/>
      <c r="F835" s="207"/>
      <c r="G835" s="207"/>
      <c r="H835" s="207"/>
      <c r="I835" s="207"/>
      <c r="J835" s="207"/>
      <c r="K835" s="207"/>
      <c r="L835" s="207"/>
      <c r="M835" s="207"/>
      <c r="N835" s="207"/>
      <c r="O835" s="207"/>
      <c r="P835" s="207"/>
      <c r="Q835" s="207"/>
      <c r="R835" s="207"/>
      <c r="S835" s="207"/>
      <c r="T835" s="207"/>
      <c r="U835" s="207"/>
      <c r="V835" s="207"/>
      <c r="W835" s="207"/>
      <c r="X835" s="207"/>
      <c r="Y835" s="207"/>
      <c r="Z835" s="207"/>
      <c r="AA835" s="208"/>
      <c r="AB835" s="208"/>
      <c r="AC835" s="209"/>
      <c r="AD835" s="209"/>
      <c r="AE835" s="209"/>
      <c r="AF835" s="209"/>
      <c r="AG835" s="209"/>
      <c r="AH835" s="209"/>
      <c r="AI835" s="209"/>
      <c r="AJ835" s="209"/>
      <c r="AK835" s="207"/>
      <c r="AL835" s="207"/>
      <c r="AM835" s="207"/>
      <c r="AN835" s="207"/>
      <c r="AO835" s="207"/>
      <c r="AP835" s="207"/>
      <c r="AQ835" s="207"/>
      <c r="AR835" s="207"/>
      <c r="AS835" s="207"/>
      <c r="AT835" s="207"/>
      <c r="AU835" s="207"/>
      <c r="AV835" s="207"/>
      <c r="AW835" s="207"/>
      <c r="AX835" s="207"/>
      <c r="AY835" s="207"/>
      <c r="AZ835" s="207"/>
      <c r="BA835" s="207"/>
      <c r="BB835" s="207"/>
      <c r="BC835" s="207"/>
      <c r="BD835" s="207"/>
      <c r="BE835" s="207"/>
      <c r="BF835" s="207"/>
      <c r="BG835" s="207"/>
      <c r="BH835" s="207"/>
      <c r="BI835" s="207"/>
      <c r="BJ835" s="207"/>
      <c r="BK835" s="207"/>
      <c r="BL835" s="207"/>
      <c r="BM835" s="207"/>
      <c r="BN835" s="207"/>
      <c r="BO835" s="207"/>
      <c r="BP835" s="207"/>
      <c r="BQ835" s="207"/>
      <c r="BR835" s="207"/>
      <c r="BS835" s="207"/>
      <c r="BT835" s="207"/>
      <c r="BU835" s="211"/>
      <c r="BV835" s="207"/>
      <c r="BW835" s="207"/>
      <c r="BX835" s="207"/>
      <c r="BY835" s="207"/>
      <c r="BZ835" s="207"/>
      <c r="CA835" s="207"/>
      <c r="CB835" s="207"/>
      <c r="CC835" s="207"/>
      <c r="CD835" s="207"/>
      <c r="CE835" s="207"/>
      <c r="CF835" s="207"/>
      <c r="CG835" s="207"/>
      <c r="CH835" s="207"/>
      <c r="CI835" s="207"/>
      <c r="CJ835" s="207"/>
      <c r="CK835" s="207"/>
      <c r="CL835" s="207"/>
      <c r="CM835" s="207"/>
    </row>
    <row r="836" spans="1:91" ht="12" customHeight="1" x14ac:dyDescent="0.25">
      <c r="A836" s="206"/>
      <c r="B836" s="207"/>
      <c r="C836" s="207"/>
      <c r="D836" s="207"/>
      <c r="E836" s="207"/>
      <c r="F836" s="207"/>
      <c r="G836" s="207"/>
      <c r="H836" s="207"/>
      <c r="I836" s="207"/>
      <c r="J836" s="207"/>
      <c r="K836" s="207"/>
      <c r="L836" s="207"/>
      <c r="M836" s="207"/>
      <c r="N836" s="207"/>
      <c r="O836" s="207"/>
      <c r="P836" s="207"/>
      <c r="Q836" s="207"/>
      <c r="R836" s="207"/>
      <c r="S836" s="207"/>
      <c r="T836" s="207"/>
      <c r="U836" s="207"/>
      <c r="V836" s="207"/>
      <c r="W836" s="207"/>
      <c r="X836" s="207"/>
      <c r="Y836" s="207"/>
      <c r="Z836" s="207"/>
      <c r="AA836" s="208"/>
      <c r="AB836" s="208"/>
      <c r="AC836" s="209"/>
      <c r="AD836" s="209"/>
      <c r="AE836" s="209"/>
      <c r="AF836" s="209"/>
      <c r="AG836" s="209"/>
      <c r="AH836" s="209"/>
      <c r="AI836" s="209"/>
      <c r="AJ836" s="209"/>
      <c r="AK836" s="207"/>
      <c r="AL836" s="207"/>
      <c r="AM836" s="207"/>
      <c r="AN836" s="207"/>
      <c r="AO836" s="207"/>
      <c r="AP836" s="207"/>
      <c r="AQ836" s="207"/>
      <c r="AR836" s="207"/>
      <c r="AS836" s="207"/>
      <c r="AT836" s="207"/>
      <c r="AU836" s="207"/>
      <c r="AV836" s="207"/>
      <c r="AW836" s="207"/>
      <c r="AX836" s="207"/>
      <c r="AY836" s="207"/>
      <c r="AZ836" s="207"/>
      <c r="BA836" s="207"/>
      <c r="BB836" s="207"/>
      <c r="BC836" s="207"/>
      <c r="BD836" s="207"/>
      <c r="BE836" s="207"/>
      <c r="BF836" s="207"/>
      <c r="BG836" s="207"/>
      <c r="BH836" s="207"/>
      <c r="BI836" s="207"/>
      <c r="BJ836" s="207"/>
      <c r="BK836" s="207"/>
      <c r="BL836" s="207"/>
      <c r="BM836" s="207"/>
      <c r="BN836" s="207"/>
      <c r="BO836" s="207"/>
      <c r="BP836" s="207"/>
      <c r="BQ836" s="207"/>
      <c r="BR836" s="207"/>
      <c r="BS836" s="207"/>
      <c r="BT836" s="207"/>
      <c r="BU836" s="211"/>
      <c r="BV836" s="207"/>
      <c r="BW836" s="207"/>
      <c r="BX836" s="207"/>
      <c r="BY836" s="207"/>
      <c r="BZ836" s="207"/>
      <c r="CA836" s="207"/>
      <c r="CB836" s="207"/>
      <c r="CC836" s="207"/>
      <c r="CD836" s="207"/>
      <c r="CE836" s="207"/>
      <c r="CF836" s="207"/>
      <c r="CG836" s="207"/>
      <c r="CH836" s="207"/>
      <c r="CI836" s="207"/>
      <c r="CJ836" s="207"/>
      <c r="CK836" s="207"/>
      <c r="CL836" s="207"/>
      <c r="CM836" s="207"/>
    </row>
    <row r="837" spans="1:91" ht="12" customHeight="1" x14ac:dyDescent="0.25">
      <c r="A837" s="206"/>
      <c r="B837" s="207"/>
      <c r="C837" s="207"/>
      <c r="D837" s="207"/>
      <c r="E837" s="207"/>
      <c r="F837" s="207"/>
      <c r="G837" s="207"/>
      <c r="H837" s="207"/>
      <c r="I837" s="207"/>
      <c r="J837" s="207"/>
      <c r="K837" s="207"/>
      <c r="L837" s="207"/>
      <c r="M837" s="207"/>
      <c r="N837" s="207"/>
      <c r="O837" s="207"/>
      <c r="P837" s="207"/>
      <c r="Q837" s="207"/>
      <c r="R837" s="207"/>
      <c r="S837" s="207"/>
      <c r="T837" s="207"/>
      <c r="U837" s="207"/>
      <c r="V837" s="207"/>
      <c r="W837" s="207"/>
      <c r="X837" s="207"/>
      <c r="Y837" s="207"/>
      <c r="Z837" s="207"/>
      <c r="AA837" s="208"/>
      <c r="AB837" s="208"/>
      <c r="AC837" s="209"/>
      <c r="AD837" s="209"/>
      <c r="AE837" s="209"/>
      <c r="AF837" s="209"/>
      <c r="AG837" s="209"/>
      <c r="AH837" s="209"/>
      <c r="AI837" s="209"/>
      <c r="AJ837" s="209"/>
      <c r="AK837" s="207"/>
      <c r="AL837" s="207"/>
      <c r="AM837" s="207"/>
      <c r="AN837" s="207"/>
      <c r="AO837" s="207"/>
      <c r="AP837" s="207"/>
      <c r="AQ837" s="207"/>
      <c r="AR837" s="207"/>
      <c r="AS837" s="207"/>
      <c r="AT837" s="207"/>
      <c r="AU837" s="207"/>
      <c r="AV837" s="207"/>
      <c r="AW837" s="207"/>
      <c r="AX837" s="207"/>
      <c r="AY837" s="207"/>
      <c r="AZ837" s="207"/>
      <c r="BA837" s="207"/>
      <c r="BB837" s="207"/>
      <c r="BC837" s="207"/>
      <c r="BD837" s="207"/>
      <c r="BE837" s="207"/>
      <c r="BF837" s="207"/>
      <c r="BG837" s="207"/>
      <c r="BH837" s="207"/>
      <c r="BI837" s="207"/>
      <c r="BJ837" s="207"/>
      <c r="BK837" s="207"/>
      <c r="BL837" s="207"/>
      <c r="BM837" s="207"/>
      <c r="BN837" s="207"/>
      <c r="BO837" s="207"/>
      <c r="BP837" s="207"/>
      <c r="BQ837" s="207"/>
      <c r="BR837" s="207"/>
      <c r="BS837" s="207"/>
      <c r="BT837" s="207"/>
      <c r="BU837" s="211"/>
      <c r="BV837" s="207"/>
      <c r="BW837" s="207"/>
      <c r="BX837" s="207"/>
      <c r="BY837" s="207"/>
      <c r="BZ837" s="207"/>
      <c r="CA837" s="207"/>
      <c r="CB837" s="207"/>
      <c r="CC837" s="207"/>
      <c r="CD837" s="207"/>
      <c r="CE837" s="207"/>
      <c r="CF837" s="207"/>
      <c r="CG837" s="207"/>
      <c r="CH837" s="207"/>
      <c r="CI837" s="207"/>
      <c r="CJ837" s="207"/>
      <c r="CK837" s="207"/>
      <c r="CL837" s="207"/>
      <c r="CM837" s="207"/>
    </row>
    <row r="838" spans="1:91" ht="12" customHeight="1" x14ac:dyDescent="0.25">
      <c r="A838" s="206"/>
      <c r="B838" s="207"/>
      <c r="C838" s="207"/>
      <c r="D838" s="207"/>
      <c r="E838" s="207"/>
      <c r="F838" s="207"/>
      <c r="G838" s="207"/>
      <c r="H838" s="207"/>
      <c r="I838" s="207"/>
      <c r="J838" s="207"/>
      <c r="K838" s="207"/>
      <c r="L838" s="207"/>
      <c r="M838" s="207"/>
      <c r="N838" s="207"/>
      <c r="O838" s="207"/>
      <c r="P838" s="207"/>
      <c r="Q838" s="207"/>
      <c r="R838" s="207"/>
      <c r="S838" s="207"/>
      <c r="T838" s="207"/>
      <c r="U838" s="207"/>
      <c r="V838" s="207"/>
      <c r="W838" s="207"/>
      <c r="X838" s="207"/>
      <c r="Y838" s="207"/>
      <c r="Z838" s="207"/>
      <c r="AA838" s="208"/>
      <c r="AB838" s="208"/>
      <c r="AC838" s="209"/>
      <c r="AD838" s="209"/>
      <c r="AE838" s="209"/>
      <c r="AF838" s="209"/>
      <c r="AG838" s="209"/>
      <c r="AH838" s="209"/>
      <c r="AI838" s="209"/>
      <c r="AJ838" s="209"/>
      <c r="AK838" s="207"/>
      <c r="AL838" s="207"/>
      <c r="AM838" s="207"/>
      <c r="AN838" s="207"/>
      <c r="AO838" s="207"/>
      <c r="AP838" s="207"/>
      <c r="AQ838" s="207"/>
      <c r="AR838" s="207"/>
      <c r="AS838" s="207"/>
      <c r="AT838" s="207"/>
      <c r="AU838" s="207"/>
      <c r="AV838" s="207"/>
      <c r="AW838" s="207"/>
      <c r="AX838" s="207"/>
      <c r="AY838" s="207"/>
      <c r="AZ838" s="207"/>
      <c r="BA838" s="207"/>
      <c r="BB838" s="207"/>
      <c r="BC838" s="207"/>
      <c r="BD838" s="207"/>
      <c r="BE838" s="207"/>
      <c r="BF838" s="207"/>
      <c r="BG838" s="207"/>
      <c r="BH838" s="207"/>
      <c r="BI838" s="207"/>
      <c r="BJ838" s="207"/>
      <c r="BK838" s="207"/>
      <c r="BL838" s="207"/>
      <c r="BM838" s="207"/>
      <c r="BN838" s="207"/>
      <c r="BO838" s="207"/>
      <c r="BP838" s="207"/>
      <c r="BQ838" s="207"/>
      <c r="BR838" s="207"/>
      <c r="BS838" s="207"/>
      <c r="BT838" s="207"/>
      <c r="BU838" s="211"/>
      <c r="BV838" s="207"/>
      <c r="BW838" s="207"/>
      <c r="BX838" s="207"/>
      <c r="BY838" s="207"/>
      <c r="BZ838" s="207"/>
      <c r="CA838" s="207"/>
      <c r="CB838" s="207"/>
      <c r="CC838" s="207"/>
      <c r="CD838" s="207"/>
      <c r="CE838" s="207"/>
      <c r="CF838" s="207"/>
      <c r="CG838" s="207"/>
      <c r="CH838" s="207"/>
      <c r="CI838" s="207"/>
      <c r="CJ838" s="207"/>
      <c r="CK838" s="207"/>
      <c r="CL838" s="207"/>
      <c r="CM838" s="207"/>
    </row>
    <row r="839" spans="1:91" ht="12" customHeight="1" x14ac:dyDescent="0.25">
      <c r="A839" s="206"/>
      <c r="B839" s="207"/>
      <c r="C839" s="207"/>
      <c r="D839" s="207"/>
      <c r="E839" s="207"/>
      <c r="F839" s="207"/>
      <c r="G839" s="207"/>
      <c r="H839" s="207"/>
      <c r="I839" s="207"/>
      <c r="J839" s="207"/>
      <c r="K839" s="207"/>
      <c r="L839" s="207"/>
      <c r="M839" s="207"/>
      <c r="N839" s="207"/>
      <c r="O839" s="207"/>
      <c r="P839" s="207"/>
      <c r="Q839" s="207"/>
      <c r="R839" s="207"/>
      <c r="S839" s="207"/>
      <c r="T839" s="207"/>
      <c r="U839" s="207"/>
      <c r="V839" s="207"/>
      <c r="W839" s="207"/>
      <c r="X839" s="207"/>
      <c r="Y839" s="207"/>
      <c r="Z839" s="207"/>
      <c r="AA839" s="208"/>
      <c r="AB839" s="208"/>
      <c r="AC839" s="209"/>
      <c r="AD839" s="209"/>
      <c r="AE839" s="209"/>
      <c r="AF839" s="209"/>
      <c r="AG839" s="209"/>
      <c r="AH839" s="209"/>
      <c r="AI839" s="209"/>
      <c r="AJ839" s="209"/>
      <c r="AK839" s="207"/>
      <c r="AL839" s="207"/>
      <c r="AM839" s="207"/>
      <c r="AN839" s="207"/>
      <c r="AO839" s="207"/>
      <c r="AP839" s="207"/>
      <c r="AQ839" s="207"/>
      <c r="AR839" s="207"/>
      <c r="AS839" s="207"/>
      <c r="AT839" s="207"/>
      <c r="AU839" s="207"/>
      <c r="AV839" s="207"/>
      <c r="AW839" s="207"/>
      <c r="AX839" s="207"/>
      <c r="AY839" s="207"/>
      <c r="AZ839" s="207"/>
      <c r="BA839" s="207"/>
      <c r="BB839" s="207"/>
      <c r="BC839" s="207"/>
      <c r="BD839" s="207"/>
      <c r="BE839" s="207"/>
      <c r="BF839" s="207"/>
      <c r="BG839" s="207"/>
      <c r="BH839" s="207"/>
      <c r="BI839" s="207"/>
      <c r="BJ839" s="207"/>
      <c r="BK839" s="207"/>
      <c r="BL839" s="207"/>
      <c r="BM839" s="207"/>
      <c r="BN839" s="207"/>
      <c r="BO839" s="207"/>
      <c r="BP839" s="207"/>
      <c r="BQ839" s="207"/>
      <c r="BR839" s="207"/>
      <c r="BS839" s="207"/>
      <c r="BT839" s="207"/>
      <c r="BU839" s="211"/>
      <c r="BV839" s="207"/>
      <c r="BW839" s="207"/>
      <c r="BX839" s="207"/>
      <c r="BY839" s="207"/>
      <c r="BZ839" s="207"/>
      <c r="CA839" s="207"/>
      <c r="CB839" s="207"/>
      <c r="CC839" s="207"/>
      <c r="CD839" s="207"/>
      <c r="CE839" s="207"/>
      <c r="CF839" s="207"/>
      <c r="CG839" s="207"/>
      <c r="CH839" s="207"/>
      <c r="CI839" s="207"/>
      <c r="CJ839" s="207"/>
      <c r="CK839" s="207"/>
      <c r="CL839" s="207"/>
      <c r="CM839" s="207"/>
    </row>
    <row r="840" spans="1:91" ht="12" customHeight="1" x14ac:dyDescent="0.25">
      <c r="A840" s="206"/>
      <c r="B840" s="207"/>
      <c r="C840" s="207"/>
      <c r="D840" s="207"/>
      <c r="E840" s="207"/>
      <c r="F840" s="207"/>
      <c r="G840" s="207"/>
      <c r="H840" s="207"/>
      <c r="I840" s="207"/>
      <c r="J840" s="207"/>
      <c r="K840" s="207"/>
      <c r="L840" s="207"/>
      <c r="M840" s="207"/>
      <c r="N840" s="207"/>
      <c r="O840" s="207"/>
      <c r="P840" s="207"/>
      <c r="Q840" s="207"/>
      <c r="R840" s="207"/>
      <c r="S840" s="207"/>
      <c r="T840" s="207"/>
      <c r="U840" s="207"/>
      <c r="V840" s="207"/>
      <c r="W840" s="207"/>
      <c r="X840" s="207"/>
      <c r="Y840" s="207"/>
      <c r="Z840" s="207"/>
      <c r="AA840" s="208"/>
      <c r="AB840" s="208"/>
      <c r="AC840" s="209"/>
      <c r="AD840" s="209"/>
      <c r="AE840" s="209"/>
      <c r="AF840" s="209"/>
      <c r="AG840" s="209"/>
      <c r="AH840" s="209"/>
      <c r="AI840" s="209"/>
      <c r="AJ840" s="209"/>
      <c r="AK840" s="207"/>
      <c r="AL840" s="207"/>
      <c r="AM840" s="207"/>
      <c r="AN840" s="207"/>
      <c r="AO840" s="207"/>
      <c r="AP840" s="207"/>
      <c r="AQ840" s="207"/>
      <c r="AR840" s="207"/>
      <c r="AS840" s="207"/>
      <c r="AT840" s="207"/>
      <c r="AU840" s="207"/>
      <c r="AV840" s="207"/>
      <c r="AW840" s="207"/>
      <c r="AX840" s="207"/>
      <c r="AY840" s="207"/>
      <c r="AZ840" s="207"/>
      <c r="BA840" s="207"/>
      <c r="BB840" s="207"/>
      <c r="BC840" s="207"/>
      <c r="BD840" s="207"/>
      <c r="BE840" s="207"/>
      <c r="BF840" s="207"/>
      <c r="BG840" s="207"/>
      <c r="BH840" s="207"/>
      <c r="BI840" s="207"/>
      <c r="BJ840" s="207"/>
      <c r="BK840" s="207"/>
      <c r="BL840" s="207"/>
      <c r="BM840" s="207"/>
      <c r="BN840" s="207"/>
      <c r="BO840" s="207"/>
      <c r="BP840" s="207"/>
      <c r="BQ840" s="207"/>
      <c r="BR840" s="207"/>
      <c r="BS840" s="207"/>
      <c r="BT840" s="207"/>
      <c r="BU840" s="211"/>
      <c r="BV840" s="207"/>
      <c r="BW840" s="207"/>
      <c r="BX840" s="207"/>
      <c r="BY840" s="207"/>
      <c r="BZ840" s="207"/>
      <c r="CA840" s="207"/>
      <c r="CB840" s="207"/>
      <c r="CC840" s="207"/>
      <c r="CD840" s="207"/>
      <c r="CE840" s="207"/>
      <c r="CF840" s="207"/>
      <c r="CG840" s="207"/>
      <c r="CH840" s="207"/>
      <c r="CI840" s="207"/>
      <c r="CJ840" s="207"/>
      <c r="CK840" s="207"/>
      <c r="CL840" s="207"/>
      <c r="CM840" s="207"/>
    </row>
    <row r="841" spans="1:91" ht="12" customHeight="1" x14ac:dyDescent="0.25">
      <c r="A841" s="206"/>
      <c r="B841" s="207"/>
      <c r="C841" s="207"/>
      <c r="D841" s="207"/>
      <c r="E841" s="207"/>
      <c r="F841" s="207"/>
      <c r="G841" s="207"/>
      <c r="H841" s="207"/>
      <c r="I841" s="207"/>
      <c r="J841" s="207"/>
      <c r="K841" s="207"/>
      <c r="L841" s="207"/>
      <c r="M841" s="207"/>
      <c r="N841" s="207"/>
      <c r="O841" s="207"/>
      <c r="P841" s="207"/>
      <c r="Q841" s="207"/>
      <c r="R841" s="207"/>
      <c r="S841" s="207"/>
      <c r="T841" s="207"/>
      <c r="U841" s="207"/>
      <c r="V841" s="207"/>
      <c r="W841" s="207"/>
      <c r="X841" s="207"/>
      <c r="Y841" s="207"/>
      <c r="Z841" s="207"/>
      <c r="AA841" s="208"/>
      <c r="AB841" s="208"/>
      <c r="AC841" s="209"/>
      <c r="AD841" s="209"/>
      <c r="AE841" s="209"/>
      <c r="AF841" s="209"/>
      <c r="AG841" s="209"/>
      <c r="AH841" s="209"/>
      <c r="AI841" s="209"/>
      <c r="AJ841" s="209"/>
      <c r="AK841" s="207"/>
      <c r="AL841" s="207"/>
      <c r="AM841" s="207"/>
      <c r="AN841" s="207"/>
      <c r="AO841" s="207"/>
      <c r="AP841" s="207"/>
      <c r="AQ841" s="207"/>
      <c r="AR841" s="207"/>
      <c r="AS841" s="207"/>
      <c r="AT841" s="207"/>
      <c r="AU841" s="207"/>
      <c r="AV841" s="207"/>
      <c r="AW841" s="207"/>
      <c r="AX841" s="207"/>
      <c r="AY841" s="207"/>
      <c r="AZ841" s="207"/>
      <c r="BA841" s="207"/>
      <c r="BB841" s="207"/>
      <c r="BC841" s="207"/>
      <c r="BD841" s="207"/>
      <c r="BE841" s="207"/>
      <c r="BF841" s="207"/>
      <c r="BG841" s="207"/>
      <c r="BH841" s="207"/>
      <c r="BI841" s="207"/>
      <c r="BJ841" s="207"/>
      <c r="BK841" s="207"/>
      <c r="BL841" s="207"/>
      <c r="BM841" s="207"/>
      <c r="BN841" s="207"/>
      <c r="BO841" s="207"/>
      <c r="BP841" s="207"/>
      <c r="BQ841" s="207"/>
      <c r="BR841" s="207"/>
      <c r="BS841" s="207"/>
      <c r="BT841" s="207"/>
      <c r="BU841" s="211"/>
      <c r="BV841" s="207"/>
      <c r="BW841" s="207"/>
      <c r="BX841" s="207"/>
      <c r="BY841" s="207"/>
      <c r="BZ841" s="207"/>
      <c r="CA841" s="207"/>
      <c r="CB841" s="207"/>
      <c r="CC841" s="207"/>
      <c r="CD841" s="207"/>
      <c r="CE841" s="207"/>
      <c r="CF841" s="207"/>
      <c r="CG841" s="207"/>
      <c r="CH841" s="207"/>
      <c r="CI841" s="207"/>
      <c r="CJ841" s="207"/>
      <c r="CK841" s="207"/>
      <c r="CL841" s="207"/>
      <c r="CM841" s="207"/>
    </row>
    <row r="842" spans="1:91" ht="12" customHeight="1" x14ac:dyDescent="0.25">
      <c r="A842" s="206"/>
      <c r="B842" s="207"/>
      <c r="C842" s="207"/>
      <c r="D842" s="207"/>
      <c r="E842" s="207"/>
      <c r="F842" s="207"/>
      <c r="G842" s="207"/>
      <c r="H842" s="207"/>
      <c r="I842" s="207"/>
      <c r="J842" s="207"/>
      <c r="K842" s="207"/>
      <c r="L842" s="207"/>
      <c r="M842" s="207"/>
      <c r="N842" s="207"/>
      <c r="O842" s="207"/>
      <c r="P842" s="207"/>
      <c r="Q842" s="207"/>
      <c r="R842" s="207"/>
      <c r="S842" s="207"/>
      <c r="T842" s="207"/>
      <c r="U842" s="207"/>
      <c r="V842" s="207"/>
      <c r="W842" s="207"/>
      <c r="X842" s="207"/>
      <c r="Y842" s="207"/>
      <c r="Z842" s="207"/>
      <c r="AA842" s="208"/>
      <c r="AB842" s="208"/>
      <c r="AC842" s="209"/>
      <c r="AD842" s="209"/>
      <c r="AE842" s="209"/>
      <c r="AF842" s="209"/>
      <c r="AG842" s="209"/>
      <c r="AH842" s="209"/>
      <c r="AI842" s="209"/>
      <c r="AJ842" s="209"/>
      <c r="AK842" s="207"/>
      <c r="AL842" s="207"/>
      <c r="AM842" s="207"/>
      <c r="AN842" s="207"/>
      <c r="AO842" s="207"/>
      <c r="AP842" s="207"/>
      <c r="AQ842" s="207"/>
      <c r="AR842" s="207"/>
      <c r="AS842" s="207"/>
      <c r="AT842" s="207"/>
      <c r="AU842" s="207"/>
      <c r="AV842" s="207"/>
      <c r="AW842" s="207"/>
      <c r="AX842" s="207"/>
      <c r="AY842" s="207"/>
      <c r="AZ842" s="207"/>
      <c r="BA842" s="207"/>
      <c r="BB842" s="207"/>
      <c r="BC842" s="207"/>
      <c r="BD842" s="207"/>
      <c r="BE842" s="207"/>
      <c r="BF842" s="207"/>
      <c r="BG842" s="207"/>
      <c r="BH842" s="207"/>
      <c r="BI842" s="207"/>
      <c r="BJ842" s="207"/>
      <c r="BK842" s="207"/>
      <c r="BL842" s="207"/>
      <c r="BM842" s="207"/>
      <c r="BN842" s="207"/>
      <c r="BO842" s="207"/>
      <c r="BP842" s="207"/>
      <c r="BQ842" s="207"/>
      <c r="BR842" s="207"/>
      <c r="BS842" s="207"/>
      <c r="BT842" s="207"/>
      <c r="BU842" s="211"/>
      <c r="BV842" s="207"/>
      <c r="BW842" s="207"/>
      <c r="BX842" s="207"/>
      <c r="BY842" s="207"/>
      <c r="BZ842" s="207"/>
      <c r="CA842" s="207"/>
      <c r="CB842" s="207"/>
      <c r="CC842" s="207"/>
      <c r="CD842" s="207"/>
      <c r="CE842" s="207"/>
      <c r="CF842" s="207"/>
      <c r="CG842" s="207"/>
      <c r="CH842" s="207"/>
      <c r="CI842" s="207"/>
      <c r="CJ842" s="207"/>
      <c r="CK842" s="207"/>
      <c r="CL842" s="207"/>
      <c r="CM842" s="207"/>
    </row>
    <row r="843" spans="1:91" ht="12" customHeight="1" x14ac:dyDescent="0.25">
      <c r="A843" s="206"/>
      <c r="B843" s="207"/>
      <c r="C843" s="207"/>
      <c r="D843" s="207"/>
      <c r="E843" s="207"/>
      <c r="F843" s="207"/>
      <c r="G843" s="207"/>
      <c r="H843" s="207"/>
      <c r="I843" s="207"/>
      <c r="J843" s="207"/>
      <c r="K843" s="207"/>
      <c r="L843" s="207"/>
      <c r="M843" s="207"/>
      <c r="N843" s="207"/>
      <c r="O843" s="207"/>
      <c r="P843" s="207"/>
      <c r="Q843" s="207"/>
      <c r="R843" s="207"/>
      <c r="S843" s="207"/>
      <c r="T843" s="207"/>
      <c r="U843" s="207"/>
      <c r="V843" s="207"/>
      <c r="W843" s="207"/>
      <c r="X843" s="207"/>
      <c r="Y843" s="207"/>
      <c r="Z843" s="207"/>
      <c r="AA843" s="208"/>
      <c r="AB843" s="208"/>
      <c r="AC843" s="209"/>
      <c r="AD843" s="209"/>
      <c r="AE843" s="209"/>
      <c r="AF843" s="209"/>
      <c r="AG843" s="209"/>
      <c r="AH843" s="209"/>
      <c r="AI843" s="209"/>
      <c r="AJ843" s="209"/>
      <c r="AK843" s="207"/>
      <c r="AL843" s="207"/>
      <c r="AM843" s="207"/>
      <c r="AN843" s="207"/>
      <c r="AO843" s="207"/>
      <c r="AP843" s="207"/>
      <c r="AQ843" s="207"/>
      <c r="AR843" s="207"/>
      <c r="AS843" s="207"/>
      <c r="AT843" s="207"/>
      <c r="AU843" s="207"/>
      <c r="AV843" s="207"/>
      <c r="AW843" s="207"/>
      <c r="AX843" s="207"/>
      <c r="AY843" s="207"/>
      <c r="AZ843" s="207"/>
      <c r="BA843" s="207"/>
      <c r="BB843" s="207"/>
      <c r="BC843" s="207"/>
      <c r="BD843" s="207"/>
      <c r="BE843" s="207"/>
      <c r="BF843" s="207"/>
      <c r="BG843" s="207"/>
      <c r="BH843" s="207"/>
      <c r="BI843" s="207"/>
      <c r="BJ843" s="207"/>
      <c r="BK843" s="207"/>
      <c r="BL843" s="207"/>
      <c r="BM843" s="207"/>
      <c r="BN843" s="207"/>
      <c r="BO843" s="207"/>
      <c r="BP843" s="207"/>
      <c r="BQ843" s="207"/>
      <c r="BR843" s="207"/>
      <c r="BS843" s="207"/>
      <c r="BT843" s="207"/>
      <c r="BU843" s="211"/>
      <c r="BV843" s="207"/>
      <c r="BW843" s="207"/>
      <c r="BX843" s="207"/>
      <c r="BY843" s="207"/>
      <c r="BZ843" s="207"/>
      <c r="CA843" s="207"/>
      <c r="CB843" s="207"/>
      <c r="CC843" s="207"/>
      <c r="CD843" s="207"/>
      <c r="CE843" s="207"/>
      <c r="CF843" s="207"/>
      <c r="CG843" s="207"/>
      <c r="CH843" s="207"/>
      <c r="CI843" s="207"/>
      <c r="CJ843" s="207"/>
      <c r="CK843" s="207"/>
      <c r="CL843" s="207"/>
      <c r="CM843" s="207"/>
    </row>
    <row r="844" spans="1:91" ht="12" customHeight="1" x14ac:dyDescent="0.25">
      <c r="A844" s="206"/>
      <c r="B844" s="207"/>
      <c r="C844" s="207"/>
      <c r="D844" s="207"/>
      <c r="E844" s="207"/>
      <c r="F844" s="207"/>
      <c r="G844" s="207"/>
      <c r="H844" s="207"/>
      <c r="I844" s="207"/>
      <c r="J844" s="207"/>
      <c r="K844" s="207"/>
      <c r="L844" s="207"/>
      <c r="M844" s="207"/>
      <c r="N844" s="207"/>
      <c r="O844" s="207"/>
      <c r="P844" s="207"/>
      <c r="Q844" s="207"/>
      <c r="R844" s="207"/>
      <c r="S844" s="207"/>
      <c r="T844" s="207"/>
      <c r="U844" s="207"/>
      <c r="V844" s="207"/>
      <c r="W844" s="207"/>
      <c r="X844" s="207"/>
      <c r="Y844" s="207"/>
      <c r="Z844" s="207"/>
      <c r="AA844" s="208"/>
      <c r="AB844" s="208"/>
      <c r="AC844" s="209"/>
      <c r="AD844" s="209"/>
      <c r="AE844" s="209"/>
      <c r="AF844" s="209"/>
      <c r="AG844" s="209"/>
      <c r="AH844" s="209"/>
      <c r="AI844" s="209"/>
      <c r="AJ844" s="209"/>
      <c r="AK844" s="207"/>
      <c r="AL844" s="207"/>
      <c r="AM844" s="207"/>
      <c r="AN844" s="207"/>
      <c r="AO844" s="207"/>
      <c r="AP844" s="207"/>
      <c r="AQ844" s="207"/>
      <c r="AR844" s="207"/>
      <c r="AS844" s="207"/>
      <c r="AT844" s="207"/>
      <c r="AU844" s="207"/>
      <c r="AV844" s="207"/>
      <c r="AW844" s="207"/>
      <c r="AX844" s="207"/>
      <c r="AY844" s="207"/>
      <c r="AZ844" s="207"/>
      <c r="BA844" s="207"/>
      <c r="BB844" s="207"/>
      <c r="BC844" s="207"/>
      <c r="BD844" s="207"/>
      <c r="BE844" s="207"/>
      <c r="BF844" s="207"/>
      <c r="BG844" s="207"/>
      <c r="BH844" s="207"/>
      <c r="BI844" s="207"/>
      <c r="BJ844" s="207"/>
      <c r="BK844" s="207"/>
      <c r="BL844" s="207"/>
      <c r="BM844" s="207"/>
      <c r="BN844" s="207"/>
      <c r="BO844" s="207"/>
      <c r="BP844" s="207"/>
      <c r="BQ844" s="207"/>
      <c r="BR844" s="207"/>
      <c r="BS844" s="207"/>
      <c r="BT844" s="207"/>
      <c r="BU844" s="211"/>
      <c r="BV844" s="207"/>
      <c r="BW844" s="207"/>
      <c r="BX844" s="207"/>
      <c r="BY844" s="207"/>
      <c r="BZ844" s="207"/>
      <c r="CA844" s="207"/>
      <c r="CB844" s="207"/>
      <c r="CC844" s="207"/>
      <c r="CD844" s="207"/>
      <c r="CE844" s="207"/>
      <c r="CF844" s="207"/>
      <c r="CG844" s="207"/>
      <c r="CH844" s="207"/>
      <c r="CI844" s="207"/>
      <c r="CJ844" s="207"/>
      <c r="CK844" s="207"/>
      <c r="CL844" s="207"/>
      <c r="CM844" s="207"/>
    </row>
    <row r="845" spans="1:91" ht="12" customHeight="1" x14ac:dyDescent="0.25">
      <c r="A845" s="206"/>
      <c r="B845" s="207"/>
      <c r="C845" s="207"/>
      <c r="D845" s="207"/>
      <c r="E845" s="207"/>
      <c r="F845" s="207"/>
      <c r="G845" s="207"/>
      <c r="H845" s="207"/>
      <c r="I845" s="207"/>
      <c r="J845" s="207"/>
      <c r="K845" s="207"/>
      <c r="L845" s="207"/>
      <c r="M845" s="207"/>
      <c r="N845" s="207"/>
      <c r="O845" s="207"/>
      <c r="P845" s="207"/>
      <c r="Q845" s="207"/>
      <c r="R845" s="207"/>
      <c r="S845" s="207"/>
      <c r="T845" s="207"/>
      <c r="U845" s="207"/>
      <c r="V845" s="207"/>
      <c r="W845" s="207"/>
      <c r="X845" s="207"/>
      <c r="Y845" s="207"/>
      <c r="Z845" s="207"/>
      <c r="AA845" s="208"/>
      <c r="AB845" s="208"/>
      <c r="AC845" s="209"/>
      <c r="AD845" s="209"/>
      <c r="AE845" s="209"/>
      <c r="AF845" s="209"/>
      <c r="AG845" s="209"/>
      <c r="AH845" s="209"/>
      <c r="AI845" s="209"/>
      <c r="AJ845" s="209"/>
      <c r="AK845" s="207"/>
      <c r="AL845" s="207"/>
      <c r="AM845" s="207"/>
      <c r="AN845" s="207"/>
      <c r="AO845" s="207"/>
      <c r="AP845" s="207"/>
      <c r="AQ845" s="207"/>
      <c r="AR845" s="207"/>
      <c r="AS845" s="207"/>
      <c r="AT845" s="207"/>
      <c r="AU845" s="207"/>
      <c r="AV845" s="207"/>
      <c r="AW845" s="207"/>
      <c r="AX845" s="207"/>
      <c r="AY845" s="207"/>
      <c r="AZ845" s="207"/>
      <c r="BA845" s="207"/>
      <c r="BB845" s="207"/>
      <c r="BC845" s="207"/>
      <c r="BD845" s="207"/>
      <c r="BE845" s="207"/>
      <c r="BF845" s="207"/>
      <c r="BG845" s="207"/>
      <c r="BH845" s="207"/>
      <c r="BI845" s="207"/>
      <c r="BJ845" s="207"/>
      <c r="BK845" s="207"/>
      <c r="BL845" s="207"/>
      <c r="BM845" s="207"/>
      <c r="BN845" s="207"/>
      <c r="BO845" s="207"/>
      <c r="BP845" s="207"/>
      <c r="BQ845" s="207"/>
      <c r="BR845" s="207"/>
      <c r="BS845" s="207"/>
      <c r="BT845" s="207"/>
      <c r="BU845" s="211"/>
      <c r="BV845" s="207"/>
      <c r="BW845" s="207"/>
      <c r="BX845" s="207"/>
      <c r="BY845" s="207"/>
      <c r="BZ845" s="207"/>
      <c r="CA845" s="207"/>
      <c r="CB845" s="207"/>
      <c r="CC845" s="207"/>
      <c r="CD845" s="207"/>
      <c r="CE845" s="207"/>
      <c r="CF845" s="207"/>
      <c r="CG845" s="207"/>
      <c r="CH845" s="207"/>
      <c r="CI845" s="207"/>
      <c r="CJ845" s="207"/>
      <c r="CK845" s="207"/>
      <c r="CL845" s="207"/>
      <c r="CM845" s="207"/>
    </row>
    <row r="846" spans="1:91" ht="12" customHeight="1" x14ac:dyDescent="0.25">
      <c r="A846" s="206"/>
      <c r="B846" s="207"/>
      <c r="C846" s="207"/>
      <c r="D846" s="207"/>
      <c r="E846" s="207"/>
      <c r="F846" s="207"/>
      <c r="G846" s="207"/>
      <c r="H846" s="207"/>
      <c r="I846" s="207"/>
      <c r="J846" s="207"/>
      <c r="K846" s="207"/>
      <c r="L846" s="207"/>
      <c r="M846" s="207"/>
      <c r="N846" s="207"/>
      <c r="O846" s="207"/>
      <c r="P846" s="207"/>
      <c r="Q846" s="207"/>
      <c r="R846" s="207"/>
      <c r="S846" s="207"/>
      <c r="T846" s="207"/>
      <c r="U846" s="207"/>
      <c r="V846" s="207"/>
      <c r="W846" s="207"/>
      <c r="X846" s="207"/>
      <c r="Y846" s="207"/>
      <c r="Z846" s="207"/>
      <c r="AA846" s="208"/>
      <c r="AB846" s="208"/>
      <c r="AC846" s="209"/>
      <c r="AD846" s="209"/>
      <c r="AE846" s="209"/>
      <c r="AF846" s="209"/>
      <c r="AG846" s="209"/>
      <c r="AH846" s="209"/>
      <c r="AI846" s="209"/>
      <c r="AJ846" s="209"/>
      <c r="AK846" s="207"/>
      <c r="AL846" s="207"/>
      <c r="AM846" s="207"/>
      <c r="AN846" s="207"/>
      <c r="AO846" s="207"/>
      <c r="AP846" s="207"/>
      <c r="AQ846" s="207"/>
      <c r="AR846" s="207"/>
      <c r="AS846" s="207"/>
      <c r="AT846" s="207"/>
      <c r="AU846" s="207"/>
      <c r="AV846" s="207"/>
      <c r="AW846" s="207"/>
      <c r="AX846" s="207"/>
      <c r="AY846" s="207"/>
      <c r="AZ846" s="207"/>
      <c r="BA846" s="207"/>
      <c r="BB846" s="207"/>
      <c r="BC846" s="207"/>
      <c r="BD846" s="207"/>
      <c r="BE846" s="207"/>
      <c r="BF846" s="207"/>
      <c r="BG846" s="207"/>
      <c r="BH846" s="207"/>
      <c r="BI846" s="207"/>
      <c r="BJ846" s="207"/>
      <c r="BK846" s="207"/>
      <c r="BL846" s="207"/>
      <c r="BM846" s="207"/>
      <c r="BN846" s="207"/>
      <c r="BO846" s="207"/>
      <c r="BP846" s="207"/>
      <c r="BQ846" s="207"/>
      <c r="BR846" s="207"/>
      <c r="BS846" s="207"/>
      <c r="BT846" s="207"/>
      <c r="BU846" s="211"/>
      <c r="BV846" s="207"/>
      <c r="BW846" s="207"/>
      <c r="BX846" s="207"/>
      <c r="BY846" s="207"/>
      <c r="BZ846" s="207"/>
      <c r="CA846" s="207"/>
      <c r="CB846" s="207"/>
      <c r="CC846" s="207"/>
      <c r="CD846" s="207"/>
      <c r="CE846" s="207"/>
      <c r="CF846" s="207"/>
      <c r="CG846" s="207"/>
      <c r="CH846" s="207"/>
      <c r="CI846" s="207"/>
      <c r="CJ846" s="207"/>
      <c r="CK846" s="207"/>
      <c r="CL846" s="207"/>
      <c r="CM846" s="207"/>
    </row>
    <row r="847" spans="1:91" ht="12" customHeight="1" x14ac:dyDescent="0.25">
      <c r="A847" s="206"/>
      <c r="B847" s="207"/>
      <c r="C847" s="207"/>
      <c r="D847" s="207"/>
      <c r="E847" s="207"/>
      <c r="F847" s="207"/>
      <c r="G847" s="207"/>
      <c r="H847" s="207"/>
      <c r="I847" s="207"/>
      <c r="J847" s="207"/>
      <c r="K847" s="207"/>
      <c r="L847" s="207"/>
      <c r="M847" s="207"/>
      <c r="N847" s="207"/>
      <c r="O847" s="207"/>
      <c r="P847" s="207"/>
      <c r="Q847" s="207"/>
      <c r="R847" s="207"/>
      <c r="S847" s="207"/>
      <c r="T847" s="207"/>
      <c r="U847" s="207"/>
      <c r="V847" s="207"/>
      <c r="W847" s="207"/>
      <c r="X847" s="207"/>
      <c r="Y847" s="207"/>
      <c r="Z847" s="207"/>
      <c r="AA847" s="208"/>
      <c r="AB847" s="208"/>
      <c r="AC847" s="209"/>
      <c r="AD847" s="209"/>
      <c r="AE847" s="209"/>
      <c r="AF847" s="209"/>
      <c r="AG847" s="209"/>
      <c r="AH847" s="209"/>
      <c r="AI847" s="209"/>
      <c r="AJ847" s="209"/>
      <c r="AK847" s="207"/>
      <c r="AL847" s="207"/>
      <c r="AM847" s="207"/>
      <c r="AN847" s="207"/>
      <c r="AO847" s="207"/>
      <c r="AP847" s="207"/>
      <c r="AQ847" s="207"/>
      <c r="AR847" s="207"/>
      <c r="AS847" s="207"/>
      <c r="AT847" s="207"/>
      <c r="AU847" s="207"/>
      <c r="AV847" s="207"/>
      <c r="AW847" s="207"/>
      <c r="AX847" s="207"/>
      <c r="AY847" s="207"/>
      <c r="AZ847" s="207"/>
      <c r="BA847" s="207"/>
      <c r="BB847" s="207"/>
      <c r="BC847" s="207"/>
      <c r="BD847" s="207"/>
      <c r="BE847" s="207"/>
      <c r="BF847" s="207"/>
      <c r="BG847" s="207"/>
      <c r="BH847" s="207"/>
      <c r="BI847" s="207"/>
      <c r="BJ847" s="207"/>
      <c r="BK847" s="207"/>
      <c r="BL847" s="207"/>
      <c r="BM847" s="207"/>
      <c r="BN847" s="207"/>
      <c r="BO847" s="207"/>
      <c r="BP847" s="207"/>
      <c r="BQ847" s="207"/>
      <c r="BR847" s="207"/>
      <c r="BS847" s="207"/>
      <c r="BT847" s="207"/>
      <c r="BU847" s="211"/>
      <c r="BV847" s="207"/>
      <c r="BW847" s="207"/>
      <c r="BX847" s="207"/>
      <c r="BY847" s="207"/>
      <c r="BZ847" s="207"/>
      <c r="CA847" s="207"/>
      <c r="CB847" s="207"/>
      <c r="CC847" s="207"/>
      <c r="CD847" s="207"/>
      <c r="CE847" s="207"/>
      <c r="CF847" s="207"/>
      <c r="CG847" s="207"/>
      <c r="CH847" s="207"/>
      <c r="CI847" s="207"/>
      <c r="CJ847" s="207"/>
      <c r="CK847" s="207"/>
      <c r="CL847" s="207"/>
      <c r="CM847" s="207"/>
    </row>
    <row r="848" spans="1:91" ht="12" customHeight="1" x14ac:dyDescent="0.25">
      <c r="A848" s="206"/>
      <c r="B848" s="207"/>
      <c r="C848" s="207"/>
      <c r="D848" s="207"/>
      <c r="E848" s="207"/>
      <c r="F848" s="207"/>
      <c r="G848" s="207"/>
      <c r="H848" s="207"/>
      <c r="I848" s="207"/>
      <c r="J848" s="207"/>
      <c r="K848" s="207"/>
      <c r="L848" s="207"/>
      <c r="M848" s="207"/>
      <c r="N848" s="207"/>
      <c r="O848" s="207"/>
      <c r="P848" s="207"/>
      <c r="Q848" s="207"/>
      <c r="R848" s="207"/>
      <c r="S848" s="207"/>
      <c r="T848" s="207"/>
      <c r="U848" s="207"/>
      <c r="V848" s="207"/>
      <c r="W848" s="207"/>
      <c r="X848" s="207"/>
      <c r="Y848" s="207"/>
      <c r="Z848" s="207"/>
      <c r="AA848" s="208"/>
      <c r="AB848" s="208"/>
      <c r="AC848" s="209"/>
      <c r="AD848" s="209"/>
      <c r="AE848" s="209"/>
      <c r="AF848" s="209"/>
      <c r="AG848" s="209"/>
      <c r="AH848" s="209"/>
      <c r="AI848" s="209"/>
      <c r="AJ848" s="209"/>
      <c r="AK848" s="207"/>
      <c r="AL848" s="207"/>
      <c r="AM848" s="207"/>
      <c r="AN848" s="207"/>
      <c r="AO848" s="207"/>
      <c r="AP848" s="207"/>
      <c r="AQ848" s="207"/>
      <c r="AR848" s="207"/>
      <c r="AS848" s="207"/>
      <c r="AT848" s="207"/>
      <c r="AU848" s="207"/>
      <c r="AV848" s="207"/>
      <c r="AW848" s="207"/>
      <c r="AX848" s="207"/>
      <c r="AY848" s="207"/>
      <c r="AZ848" s="207"/>
      <c r="BA848" s="207"/>
      <c r="BB848" s="207"/>
      <c r="BC848" s="207"/>
      <c r="BD848" s="207"/>
      <c r="BE848" s="207"/>
      <c r="BF848" s="207"/>
      <c r="BG848" s="207"/>
      <c r="BH848" s="207"/>
      <c r="BI848" s="207"/>
      <c r="BJ848" s="207"/>
      <c r="BK848" s="207"/>
      <c r="BL848" s="207"/>
      <c r="BM848" s="207"/>
      <c r="BN848" s="207"/>
      <c r="BO848" s="207"/>
      <c r="BP848" s="207"/>
      <c r="BQ848" s="207"/>
      <c r="BR848" s="207"/>
      <c r="BS848" s="207"/>
      <c r="BT848" s="207"/>
      <c r="BU848" s="211"/>
      <c r="BV848" s="207"/>
      <c r="BW848" s="207"/>
      <c r="BX848" s="207"/>
      <c r="BY848" s="207"/>
      <c r="BZ848" s="207"/>
      <c r="CA848" s="207"/>
      <c r="CB848" s="207"/>
      <c r="CC848" s="207"/>
      <c r="CD848" s="207"/>
      <c r="CE848" s="207"/>
      <c r="CF848" s="207"/>
      <c r="CG848" s="207"/>
      <c r="CH848" s="207"/>
      <c r="CI848" s="207"/>
      <c r="CJ848" s="207"/>
      <c r="CK848" s="207"/>
      <c r="CL848" s="207"/>
      <c r="CM848" s="207"/>
    </row>
    <row r="849" spans="1:91" ht="12" customHeight="1" x14ac:dyDescent="0.25">
      <c r="A849" s="206"/>
      <c r="B849" s="207"/>
      <c r="C849" s="207"/>
      <c r="D849" s="207"/>
      <c r="E849" s="207"/>
      <c r="F849" s="207"/>
      <c r="G849" s="207"/>
      <c r="H849" s="207"/>
      <c r="I849" s="207"/>
      <c r="J849" s="207"/>
      <c r="K849" s="207"/>
      <c r="L849" s="207"/>
      <c r="M849" s="207"/>
      <c r="N849" s="207"/>
      <c r="O849" s="207"/>
      <c r="P849" s="207"/>
      <c r="Q849" s="207"/>
      <c r="R849" s="207"/>
      <c r="S849" s="207"/>
      <c r="T849" s="207"/>
      <c r="U849" s="207"/>
      <c r="V849" s="207"/>
      <c r="W849" s="207"/>
      <c r="X849" s="207"/>
      <c r="Y849" s="207"/>
      <c r="Z849" s="207"/>
      <c r="AA849" s="208"/>
      <c r="AB849" s="208"/>
      <c r="AC849" s="209"/>
      <c r="AD849" s="209"/>
      <c r="AE849" s="209"/>
      <c r="AF849" s="209"/>
      <c r="AG849" s="209"/>
      <c r="AH849" s="209"/>
      <c r="AI849" s="209"/>
      <c r="AJ849" s="209"/>
      <c r="AK849" s="207"/>
      <c r="AL849" s="207"/>
      <c r="AM849" s="207"/>
      <c r="AN849" s="207"/>
      <c r="AO849" s="207"/>
      <c r="AP849" s="207"/>
      <c r="AQ849" s="207"/>
      <c r="AR849" s="207"/>
      <c r="AS849" s="207"/>
      <c r="AT849" s="207"/>
      <c r="AU849" s="207"/>
      <c r="AV849" s="207"/>
      <c r="AW849" s="207"/>
      <c r="AX849" s="207"/>
      <c r="AY849" s="207"/>
      <c r="AZ849" s="207"/>
      <c r="BA849" s="207"/>
      <c r="BB849" s="207"/>
      <c r="BC849" s="207"/>
      <c r="BD849" s="207"/>
      <c r="BE849" s="207"/>
      <c r="BF849" s="207"/>
      <c r="BG849" s="207"/>
      <c r="BH849" s="207"/>
      <c r="BI849" s="207"/>
      <c r="BJ849" s="207"/>
      <c r="BK849" s="207"/>
      <c r="BL849" s="207"/>
      <c r="BM849" s="207"/>
      <c r="BN849" s="207"/>
      <c r="BO849" s="207"/>
      <c r="BP849" s="207"/>
      <c r="BQ849" s="207"/>
      <c r="BR849" s="207"/>
      <c r="BS849" s="207"/>
      <c r="BT849" s="207"/>
      <c r="BU849" s="211"/>
      <c r="BV849" s="207"/>
      <c r="BW849" s="207"/>
      <c r="BX849" s="207"/>
      <c r="BY849" s="207"/>
      <c r="BZ849" s="207"/>
      <c r="CA849" s="207"/>
      <c r="CB849" s="207"/>
      <c r="CC849" s="207"/>
      <c r="CD849" s="207"/>
      <c r="CE849" s="207"/>
      <c r="CF849" s="207"/>
      <c r="CG849" s="207"/>
      <c r="CH849" s="207"/>
      <c r="CI849" s="207"/>
      <c r="CJ849" s="207"/>
      <c r="CK849" s="207"/>
      <c r="CL849" s="207"/>
      <c r="CM849" s="207"/>
    </row>
    <row r="850" spans="1:91" ht="12" customHeight="1" x14ac:dyDescent="0.25">
      <c r="A850" s="206"/>
      <c r="B850" s="207"/>
      <c r="C850" s="207"/>
      <c r="D850" s="207"/>
      <c r="E850" s="207"/>
      <c r="F850" s="207"/>
      <c r="G850" s="207"/>
      <c r="H850" s="207"/>
      <c r="I850" s="207"/>
      <c r="J850" s="207"/>
      <c r="K850" s="207"/>
      <c r="L850" s="207"/>
      <c r="M850" s="207"/>
      <c r="N850" s="207"/>
      <c r="O850" s="207"/>
      <c r="P850" s="207"/>
      <c r="Q850" s="207"/>
      <c r="R850" s="207"/>
      <c r="S850" s="207"/>
      <c r="T850" s="207"/>
      <c r="U850" s="207"/>
      <c r="V850" s="207"/>
      <c r="W850" s="207"/>
      <c r="X850" s="207"/>
      <c r="Y850" s="207"/>
      <c r="Z850" s="207"/>
      <c r="AA850" s="208"/>
      <c r="AB850" s="208"/>
      <c r="AC850" s="209"/>
      <c r="AD850" s="209"/>
      <c r="AE850" s="209"/>
      <c r="AF850" s="209"/>
      <c r="AG850" s="209"/>
      <c r="AH850" s="209"/>
      <c r="AI850" s="209"/>
      <c r="AJ850" s="209"/>
      <c r="AK850" s="207"/>
      <c r="AL850" s="207"/>
      <c r="AM850" s="207"/>
      <c r="AN850" s="207"/>
      <c r="AO850" s="207"/>
      <c r="AP850" s="207"/>
      <c r="AQ850" s="207"/>
      <c r="AR850" s="207"/>
      <c r="AS850" s="207"/>
      <c r="AT850" s="207"/>
      <c r="AU850" s="207"/>
      <c r="AV850" s="207"/>
      <c r="AW850" s="207"/>
      <c r="AX850" s="207"/>
      <c r="AY850" s="207"/>
      <c r="AZ850" s="207"/>
      <c r="BA850" s="207"/>
      <c r="BB850" s="207"/>
      <c r="BC850" s="207"/>
      <c r="BD850" s="207"/>
      <c r="BE850" s="207"/>
      <c r="BF850" s="207"/>
      <c r="BG850" s="207"/>
      <c r="BH850" s="207"/>
      <c r="BI850" s="207"/>
      <c r="BJ850" s="207"/>
      <c r="BK850" s="207"/>
      <c r="BL850" s="207"/>
      <c r="BM850" s="207"/>
      <c r="BN850" s="207"/>
      <c r="BO850" s="207"/>
      <c r="BP850" s="207"/>
      <c r="BQ850" s="207"/>
      <c r="BR850" s="207"/>
      <c r="BS850" s="207"/>
      <c r="BT850" s="207"/>
      <c r="BU850" s="211"/>
      <c r="BV850" s="207"/>
      <c r="BW850" s="207"/>
      <c r="BX850" s="207"/>
      <c r="BY850" s="207"/>
      <c r="BZ850" s="207"/>
      <c r="CA850" s="207"/>
      <c r="CB850" s="207"/>
      <c r="CC850" s="207"/>
      <c r="CD850" s="207"/>
      <c r="CE850" s="207"/>
      <c r="CF850" s="207"/>
      <c r="CG850" s="207"/>
      <c r="CH850" s="207"/>
      <c r="CI850" s="207"/>
      <c r="CJ850" s="207"/>
      <c r="CK850" s="207"/>
      <c r="CL850" s="207"/>
      <c r="CM850" s="207"/>
    </row>
    <row r="851" spans="1:91" ht="12" customHeight="1" x14ac:dyDescent="0.25">
      <c r="A851" s="206"/>
      <c r="B851" s="207"/>
      <c r="C851" s="207"/>
      <c r="D851" s="207"/>
      <c r="E851" s="207"/>
      <c r="F851" s="207"/>
      <c r="G851" s="207"/>
      <c r="H851" s="207"/>
      <c r="I851" s="207"/>
      <c r="J851" s="207"/>
      <c r="K851" s="207"/>
      <c r="L851" s="207"/>
      <c r="M851" s="207"/>
      <c r="N851" s="207"/>
      <c r="O851" s="207"/>
      <c r="P851" s="207"/>
      <c r="Q851" s="207"/>
      <c r="R851" s="207"/>
      <c r="S851" s="207"/>
      <c r="T851" s="207"/>
      <c r="U851" s="207"/>
      <c r="V851" s="207"/>
      <c r="W851" s="207"/>
      <c r="X851" s="207"/>
      <c r="Y851" s="207"/>
      <c r="Z851" s="207"/>
      <c r="AA851" s="208"/>
      <c r="AB851" s="208"/>
      <c r="AC851" s="209"/>
      <c r="AD851" s="209"/>
      <c r="AE851" s="209"/>
      <c r="AF851" s="209"/>
      <c r="AG851" s="209"/>
      <c r="AH851" s="209"/>
      <c r="AI851" s="209"/>
      <c r="AJ851" s="209"/>
      <c r="AK851" s="207"/>
      <c r="AL851" s="207"/>
      <c r="AM851" s="207"/>
      <c r="AN851" s="207"/>
      <c r="AO851" s="207"/>
      <c r="AP851" s="207"/>
      <c r="AQ851" s="207"/>
      <c r="AR851" s="207"/>
      <c r="AS851" s="207"/>
      <c r="AT851" s="207"/>
      <c r="AU851" s="207"/>
      <c r="AV851" s="207"/>
      <c r="AW851" s="207"/>
      <c r="AX851" s="207"/>
      <c r="AY851" s="207"/>
      <c r="AZ851" s="207"/>
      <c r="BA851" s="207"/>
      <c r="BB851" s="207"/>
      <c r="BC851" s="207"/>
      <c r="BD851" s="207"/>
      <c r="BE851" s="207"/>
      <c r="BF851" s="207"/>
      <c r="BG851" s="207"/>
      <c r="BH851" s="207"/>
      <c r="BI851" s="207"/>
      <c r="BJ851" s="207"/>
      <c r="BK851" s="207"/>
      <c r="BL851" s="207"/>
      <c r="BM851" s="207"/>
      <c r="BN851" s="207"/>
      <c r="BO851" s="207"/>
      <c r="BP851" s="207"/>
      <c r="BQ851" s="207"/>
      <c r="BR851" s="207"/>
      <c r="BS851" s="207"/>
      <c r="BT851" s="207"/>
      <c r="BU851" s="211"/>
      <c r="BV851" s="207"/>
      <c r="BW851" s="207"/>
      <c r="BX851" s="207"/>
      <c r="BY851" s="207"/>
      <c r="BZ851" s="207"/>
      <c r="CA851" s="207"/>
      <c r="CB851" s="207"/>
      <c r="CC851" s="207"/>
      <c r="CD851" s="207"/>
      <c r="CE851" s="207"/>
      <c r="CF851" s="207"/>
      <c r="CG851" s="207"/>
      <c r="CH851" s="207"/>
      <c r="CI851" s="207"/>
      <c r="CJ851" s="207"/>
      <c r="CK851" s="207"/>
      <c r="CL851" s="207"/>
      <c r="CM851" s="207"/>
    </row>
    <row r="852" spans="1:91" ht="12" customHeight="1" x14ac:dyDescent="0.25">
      <c r="A852" s="206"/>
      <c r="B852" s="207"/>
      <c r="C852" s="207"/>
      <c r="D852" s="207"/>
      <c r="E852" s="207"/>
      <c r="F852" s="207"/>
      <c r="G852" s="207"/>
      <c r="H852" s="207"/>
      <c r="I852" s="207"/>
      <c r="J852" s="207"/>
      <c r="K852" s="207"/>
      <c r="L852" s="207"/>
      <c r="M852" s="207"/>
      <c r="N852" s="207"/>
      <c r="O852" s="207"/>
      <c r="P852" s="207"/>
      <c r="Q852" s="207"/>
      <c r="R852" s="207"/>
      <c r="S852" s="207"/>
      <c r="T852" s="207"/>
      <c r="U852" s="207"/>
      <c r="V852" s="207"/>
      <c r="W852" s="207"/>
      <c r="X852" s="207"/>
      <c r="Y852" s="207"/>
      <c r="Z852" s="207"/>
      <c r="AA852" s="208"/>
      <c r="AB852" s="208"/>
      <c r="AC852" s="209"/>
      <c r="AD852" s="209"/>
      <c r="AE852" s="209"/>
      <c r="AF852" s="209"/>
      <c r="AG852" s="209"/>
      <c r="AH852" s="209"/>
      <c r="AI852" s="209"/>
      <c r="AJ852" s="209"/>
      <c r="AK852" s="207"/>
      <c r="AL852" s="207"/>
      <c r="AM852" s="207"/>
      <c r="AN852" s="207"/>
      <c r="AO852" s="207"/>
      <c r="AP852" s="207"/>
      <c r="AQ852" s="207"/>
      <c r="AR852" s="207"/>
      <c r="AS852" s="207"/>
      <c r="AT852" s="207"/>
      <c r="AU852" s="207"/>
      <c r="AV852" s="207"/>
      <c r="AW852" s="207"/>
      <c r="AX852" s="207"/>
      <c r="AY852" s="207"/>
      <c r="AZ852" s="207"/>
      <c r="BA852" s="207"/>
      <c r="BB852" s="207"/>
      <c r="BC852" s="207"/>
      <c r="BD852" s="207"/>
      <c r="BE852" s="207"/>
      <c r="BF852" s="207"/>
      <c r="BG852" s="207"/>
      <c r="BH852" s="207"/>
      <c r="BI852" s="207"/>
      <c r="BJ852" s="207"/>
      <c r="BK852" s="207"/>
      <c r="BL852" s="207"/>
      <c r="BM852" s="207"/>
      <c r="BN852" s="207"/>
      <c r="BO852" s="207"/>
      <c r="BP852" s="207"/>
      <c r="BQ852" s="207"/>
      <c r="BR852" s="207"/>
      <c r="BS852" s="207"/>
      <c r="BT852" s="207"/>
      <c r="BU852" s="211"/>
      <c r="BV852" s="207"/>
      <c r="BW852" s="207"/>
      <c r="BX852" s="207"/>
      <c r="BY852" s="207"/>
      <c r="BZ852" s="207"/>
      <c r="CA852" s="207"/>
      <c r="CB852" s="207"/>
      <c r="CC852" s="207"/>
      <c r="CD852" s="207"/>
      <c r="CE852" s="207"/>
      <c r="CF852" s="207"/>
      <c r="CG852" s="207"/>
      <c r="CH852" s="207"/>
      <c r="CI852" s="207"/>
      <c r="CJ852" s="207"/>
      <c r="CK852" s="207"/>
      <c r="CL852" s="207"/>
      <c r="CM852" s="207"/>
    </row>
    <row r="853" spans="1:91" ht="12" customHeight="1" x14ac:dyDescent="0.25">
      <c r="A853" s="206"/>
      <c r="B853" s="207"/>
      <c r="C853" s="207"/>
      <c r="D853" s="207"/>
      <c r="E853" s="207"/>
      <c r="F853" s="207"/>
      <c r="G853" s="207"/>
      <c r="H853" s="207"/>
      <c r="I853" s="207"/>
      <c r="J853" s="207"/>
      <c r="K853" s="207"/>
      <c r="L853" s="207"/>
      <c r="M853" s="207"/>
      <c r="N853" s="207"/>
      <c r="O853" s="207"/>
      <c r="P853" s="207"/>
      <c r="Q853" s="207"/>
      <c r="R853" s="207"/>
      <c r="S853" s="207"/>
      <c r="T853" s="207"/>
      <c r="U853" s="207"/>
      <c r="V853" s="207"/>
      <c r="W853" s="207"/>
      <c r="X853" s="207"/>
      <c r="Y853" s="207"/>
      <c r="Z853" s="207"/>
      <c r="AA853" s="208"/>
      <c r="AB853" s="208"/>
      <c r="AC853" s="209"/>
      <c r="AD853" s="209"/>
      <c r="AE853" s="209"/>
      <c r="AF853" s="209"/>
      <c r="AG853" s="209"/>
      <c r="AH853" s="209"/>
      <c r="AI853" s="209"/>
      <c r="AJ853" s="209"/>
      <c r="AK853" s="207"/>
      <c r="AL853" s="207"/>
      <c r="AM853" s="207"/>
      <c r="AN853" s="207"/>
      <c r="AO853" s="207"/>
      <c r="AP853" s="207"/>
      <c r="AQ853" s="207"/>
      <c r="AR853" s="207"/>
      <c r="AS853" s="207"/>
      <c r="AT853" s="207"/>
      <c r="AU853" s="207"/>
      <c r="AV853" s="207"/>
      <c r="AW853" s="207"/>
      <c r="AX853" s="207"/>
      <c r="AY853" s="207"/>
      <c r="AZ853" s="207"/>
      <c r="BA853" s="207"/>
      <c r="BB853" s="207"/>
      <c r="BC853" s="207"/>
      <c r="BD853" s="207"/>
      <c r="BE853" s="207"/>
      <c r="BF853" s="207"/>
      <c r="BG853" s="207"/>
      <c r="BH853" s="207"/>
      <c r="BI853" s="207"/>
      <c r="BJ853" s="207"/>
      <c r="BK853" s="207"/>
      <c r="BL853" s="207"/>
      <c r="BM853" s="207"/>
      <c r="BN853" s="207"/>
      <c r="BO853" s="207"/>
      <c r="BP853" s="207"/>
      <c r="BQ853" s="207"/>
      <c r="BR853" s="207"/>
      <c r="BS853" s="207"/>
      <c r="BT853" s="207"/>
      <c r="BU853" s="211"/>
      <c r="BV853" s="207"/>
      <c r="BW853" s="207"/>
      <c r="BX853" s="207"/>
      <c r="BY853" s="207"/>
      <c r="BZ853" s="207"/>
      <c r="CA853" s="207"/>
      <c r="CB853" s="207"/>
      <c r="CC853" s="207"/>
      <c r="CD853" s="207"/>
      <c r="CE853" s="207"/>
      <c r="CF853" s="207"/>
      <c r="CG853" s="207"/>
      <c r="CH853" s="207"/>
      <c r="CI853" s="207"/>
      <c r="CJ853" s="207"/>
      <c r="CK853" s="207"/>
      <c r="CL853" s="207"/>
      <c r="CM853" s="207"/>
    </row>
    <row r="854" spans="1:91" ht="12" customHeight="1" x14ac:dyDescent="0.25">
      <c r="A854" s="206"/>
      <c r="B854" s="207"/>
      <c r="C854" s="207"/>
      <c r="D854" s="207"/>
      <c r="E854" s="207"/>
      <c r="F854" s="207"/>
      <c r="G854" s="207"/>
      <c r="H854" s="207"/>
      <c r="I854" s="207"/>
      <c r="J854" s="207"/>
      <c r="K854" s="207"/>
      <c r="L854" s="207"/>
      <c r="M854" s="207"/>
      <c r="N854" s="207"/>
      <c r="O854" s="207"/>
      <c r="P854" s="207"/>
      <c r="Q854" s="207"/>
      <c r="R854" s="207"/>
      <c r="S854" s="207"/>
      <c r="T854" s="207"/>
      <c r="U854" s="207"/>
      <c r="V854" s="207"/>
      <c r="W854" s="207"/>
      <c r="X854" s="207"/>
      <c r="Y854" s="207"/>
      <c r="Z854" s="207"/>
      <c r="AA854" s="208"/>
      <c r="AB854" s="208"/>
      <c r="AC854" s="209"/>
      <c r="AD854" s="209"/>
      <c r="AE854" s="209"/>
      <c r="AF854" s="209"/>
      <c r="AG854" s="209"/>
      <c r="AH854" s="209"/>
      <c r="AI854" s="209"/>
      <c r="AJ854" s="209"/>
      <c r="AK854" s="207"/>
      <c r="AL854" s="207"/>
      <c r="AM854" s="207"/>
      <c r="AN854" s="207"/>
      <c r="AO854" s="207"/>
      <c r="AP854" s="207"/>
      <c r="AQ854" s="207"/>
      <c r="AR854" s="207"/>
      <c r="AS854" s="207"/>
      <c r="AT854" s="207"/>
      <c r="AU854" s="207"/>
      <c r="AV854" s="207"/>
      <c r="AW854" s="207"/>
      <c r="AX854" s="207"/>
      <c r="AY854" s="207"/>
      <c r="AZ854" s="207"/>
      <c r="BA854" s="207"/>
      <c r="BB854" s="207"/>
      <c r="BC854" s="207"/>
      <c r="BD854" s="207"/>
      <c r="BE854" s="207"/>
      <c r="BF854" s="207"/>
      <c r="BG854" s="207"/>
      <c r="BH854" s="207"/>
      <c r="BI854" s="207"/>
      <c r="BJ854" s="207"/>
      <c r="BK854" s="207"/>
      <c r="BL854" s="207"/>
      <c r="BM854" s="207"/>
      <c r="BN854" s="207"/>
      <c r="BO854" s="207"/>
      <c r="BP854" s="207"/>
      <c r="BQ854" s="207"/>
      <c r="BR854" s="207"/>
      <c r="BS854" s="207"/>
      <c r="BT854" s="207"/>
      <c r="BU854" s="211"/>
      <c r="BV854" s="207"/>
      <c r="BW854" s="207"/>
      <c r="BX854" s="207"/>
      <c r="BY854" s="207"/>
      <c r="BZ854" s="207"/>
      <c r="CA854" s="207"/>
      <c r="CB854" s="207"/>
      <c r="CC854" s="207"/>
      <c r="CD854" s="207"/>
      <c r="CE854" s="207"/>
      <c r="CF854" s="207"/>
      <c r="CG854" s="207"/>
      <c r="CH854" s="207"/>
      <c r="CI854" s="207"/>
      <c r="CJ854" s="207"/>
      <c r="CK854" s="207"/>
      <c r="CL854" s="207"/>
      <c r="CM854" s="207"/>
    </row>
    <row r="855" spans="1:91" ht="12" customHeight="1" x14ac:dyDescent="0.25">
      <c r="A855" s="206"/>
      <c r="B855" s="207"/>
      <c r="C855" s="207"/>
      <c r="D855" s="207"/>
      <c r="E855" s="207"/>
      <c r="F855" s="207"/>
      <c r="G855" s="207"/>
      <c r="H855" s="207"/>
      <c r="I855" s="207"/>
      <c r="J855" s="207"/>
      <c r="K855" s="207"/>
      <c r="L855" s="207"/>
      <c r="M855" s="207"/>
      <c r="N855" s="207"/>
      <c r="O855" s="207"/>
      <c r="P855" s="207"/>
      <c r="Q855" s="207"/>
      <c r="R855" s="207"/>
      <c r="S855" s="207"/>
      <c r="T855" s="207"/>
      <c r="U855" s="207"/>
      <c r="V855" s="207"/>
      <c r="W855" s="207"/>
      <c r="X855" s="207"/>
      <c r="Y855" s="207"/>
      <c r="Z855" s="207"/>
      <c r="AA855" s="208"/>
      <c r="AB855" s="208"/>
      <c r="AC855" s="209"/>
      <c r="AD855" s="209"/>
      <c r="AE855" s="209"/>
      <c r="AF855" s="209"/>
      <c r="AG855" s="209"/>
      <c r="AH855" s="209"/>
      <c r="AI855" s="209"/>
      <c r="AJ855" s="209"/>
      <c r="AK855" s="207"/>
      <c r="AL855" s="207"/>
      <c r="AM855" s="207"/>
      <c r="AN855" s="207"/>
      <c r="AO855" s="207"/>
      <c r="AP855" s="207"/>
      <c r="AQ855" s="207"/>
      <c r="AR855" s="207"/>
      <c r="AS855" s="207"/>
      <c r="AT855" s="207"/>
      <c r="AU855" s="207"/>
      <c r="AV855" s="207"/>
      <c r="AW855" s="207"/>
      <c r="AX855" s="207"/>
      <c r="AY855" s="207"/>
      <c r="AZ855" s="207"/>
      <c r="BA855" s="207"/>
      <c r="BB855" s="207"/>
      <c r="BC855" s="207"/>
      <c r="BD855" s="207"/>
      <c r="BE855" s="207"/>
      <c r="BF855" s="207"/>
      <c r="BG855" s="207"/>
      <c r="BH855" s="207"/>
      <c r="BI855" s="207"/>
      <c r="BJ855" s="207"/>
      <c r="BK855" s="207"/>
      <c r="BL855" s="207"/>
      <c r="BM855" s="207"/>
      <c r="BN855" s="207"/>
      <c r="BO855" s="207"/>
      <c r="BP855" s="207"/>
      <c r="BQ855" s="207"/>
      <c r="BR855" s="207"/>
      <c r="BS855" s="207"/>
      <c r="BT855" s="207"/>
      <c r="BU855" s="211"/>
      <c r="BV855" s="207"/>
      <c r="BW855" s="207"/>
      <c r="BX855" s="207"/>
      <c r="BY855" s="207"/>
      <c r="BZ855" s="207"/>
      <c r="CA855" s="207"/>
      <c r="CB855" s="207"/>
      <c r="CC855" s="207"/>
      <c r="CD855" s="207"/>
      <c r="CE855" s="207"/>
      <c r="CF855" s="207"/>
      <c r="CG855" s="207"/>
      <c r="CH855" s="207"/>
      <c r="CI855" s="207"/>
      <c r="CJ855" s="207"/>
      <c r="CK855" s="207"/>
      <c r="CL855" s="207"/>
      <c r="CM855" s="207"/>
    </row>
    <row r="856" spans="1:91" ht="12" customHeight="1" x14ac:dyDescent="0.25">
      <c r="A856" s="206"/>
      <c r="B856" s="207"/>
      <c r="C856" s="207"/>
      <c r="D856" s="207"/>
      <c r="E856" s="207"/>
      <c r="F856" s="207"/>
      <c r="G856" s="207"/>
      <c r="H856" s="207"/>
      <c r="I856" s="207"/>
      <c r="J856" s="207"/>
      <c r="K856" s="207"/>
      <c r="L856" s="207"/>
      <c r="M856" s="207"/>
      <c r="N856" s="207"/>
      <c r="O856" s="207"/>
      <c r="P856" s="207"/>
      <c r="Q856" s="207"/>
      <c r="R856" s="207"/>
      <c r="S856" s="207"/>
      <c r="T856" s="207"/>
      <c r="U856" s="207"/>
      <c r="V856" s="207"/>
      <c r="W856" s="207"/>
      <c r="X856" s="207"/>
      <c r="Y856" s="207"/>
      <c r="Z856" s="207"/>
      <c r="AA856" s="208"/>
      <c r="AB856" s="208"/>
      <c r="AC856" s="209"/>
      <c r="AD856" s="209"/>
      <c r="AE856" s="209"/>
      <c r="AF856" s="209"/>
      <c r="AG856" s="209"/>
      <c r="AH856" s="209"/>
      <c r="AI856" s="209"/>
      <c r="AJ856" s="209"/>
      <c r="AK856" s="207"/>
      <c r="AL856" s="207"/>
      <c r="AM856" s="207"/>
      <c r="AN856" s="207"/>
      <c r="AO856" s="207"/>
      <c r="AP856" s="207"/>
      <c r="AQ856" s="207"/>
      <c r="AR856" s="207"/>
      <c r="AS856" s="207"/>
      <c r="AT856" s="207"/>
      <c r="AU856" s="207"/>
      <c r="AV856" s="207"/>
      <c r="AW856" s="207"/>
      <c r="AX856" s="207"/>
      <c r="AY856" s="207"/>
      <c r="AZ856" s="207"/>
      <c r="BA856" s="207"/>
      <c r="BB856" s="207"/>
      <c r="BC856" s="207"/>
      <c r="BD856" s="207"/>
      <c r="BE856" s="207"/>
      <c r="BF856" s="207"/>
      <c r="BG856" s="207"/>
      <c r="BH856" s="207"/>
      <c r="BI856" s="207"/>
      <c r="BJ856" s="207"/>
      <c r="BK856" s="207"/>
      <c r="BL856" s="207"/>
      <c r="BM856" s="207"/>
      <c r="BN856" s="207"/>
      <c r="BO856" s="207"/>
      <c r="BP856" s="207"/>
      <c r="BQ856" s="207"/>
      <c r="BR856" s="207"/>
      <c r="BS856" s="207"/>
      <c r="BT856" s="207"/>
      <c r="BU856" s="211"/>
      <c r="BV856" s="207"/>
      <c r="BW856" s="207"/>
      <c r="BX856" s="207"/>
      <c r="BY856" s="207"/>
      <c r="BZ856" s="207"/>
      <c r="CA856" s="207"/>
      <c r="CB856" s="207"/>
      <c r="CC856" s="207"/>
      <c r="CD856" s="207"/>
      <c r="CE856" s="207"/>
      <c r="CF856" s="207"/>
      <c r="CG856" s="207"/>
      <c r="CH856" s="207"/>
      <c r="CI856" s="207"/>
      <c r="CJ856" s="207"/>
      <c r="CK856" s="207"/>
      <c r="CL856" s="207"/>
      <c r="CM856" s="207"/>
    </row>
    <row r="857" spans="1:91" ht="12" customHeight="1" x14ac:dyDescent="0.25">
      <c r="A857" s="206"/>
      <c r="B857" s="207"/>
      <c r="C857" s="207"/>
      <c r="D857" s="207"/>
      <c r="E857" s="207"/>
      <c r="F857" s="207"/>
      <c r="G857" s="207"/>
      <c r="H857" s="207"/>
      <c r="I857" s="207"/>
      <c r="J857" s="207"/>
      <c r="K857" s="207"/>
      <c r="L857" s="207"/>
      <c r="M857" s="207"/>
      <c r="N857" s="207"/>
      <c r="O857" s="207"/>
      <c r="P857" s="207"/>
      <c r="Q857" s="207"/>
      <c r="R857" s="207"/>
      <c r="S857" s="207"/>
      <c r="T857" s="207"/>
      <c r="U857" s="207"/>
      <c r="V857" s="207"/>
      <c r="W857" s="207"/>
      <c r="X857" s="207"/>
      <c r="Y857" s="207"/>
      <c r="Z857" s="207"/>
      <c r="AA857" s="208"/>
      <c r="AB857" s="208"/>
      <c r="AC857" s="209"/>
      <c r="AD857" s="209"/>
      <c r="AE857" s="209"/>
      <c r="AF857" s="209"/>
      <c r="AG857" s="209"/>
      <c r="AH857" s="209"/>
      <c r="AI857" s="209"/>
      <c r="AJ857" s="209"/>
      <c r="AK857" s="207"/>
      <c r="AL857" s="207"/>
      <c r="AM857" s="207"/>
      <c r="AN857" s="207"/>
      <c r="AO857" s="207"/>
      <c r="AP857" s="207"/>
      <c r="AQ857" s="207"/>
      <c r="AR857" s="207"/>
      <c r="AS857" s="207"/>
      <c r="AT857" s="207"/>
      <c r="AU857" s="207"/>
      <c r="AV857" s="207"/>
      <c r="AW857" s="207"/>
      <c r="AX857" s="207"/>
      <c r="AY857" s="207"/>
      <c r="AZ857" s="207"/>
      <c r="BA857" s="207"/>
      <c r="BB857" s="207"/>
      <c r="BC857" s="207"/>
      <c r="BD857" s="207"/>
      <c r="BE857" s="207"/>
      <c r="BF857" s="207"/>
      <c r="BG857" s="207"/>
      <c r="BH857" s="207"/>
      <c r="BI857" s="207"/>
      <c r="BJ857" s="207"/>
      <c r="BK857" s="207"/>
      <c r="BL857" s="207"/>
      <c r="BM857" s="207"/>
      <c r="BN857" s="207"/>
      <c r="BO857" s="207"/>
      <c r="BP857" s="207"/>
      <c r="BQ857" s="207"/>
      <c r="BR857" s="207"/>
      <c r="BS857" s="207"/>
      <c r="BT857" s="207"/>
      <c r="BU857" s="211"/>
      <c r="BV857" s="207"/>
      <c r="BW857" s="207"/>
      <c r="BX857" s="207"/>
      <c r="BY857" s="207"/>
      <c r="BZ857" s="207"/>
      <c r="CA857" s="207"/>
      <c r="CB857" s="207"/>
      <c r="CC857" s="207"/>
      <c r="CD857" s="207"/>
      <c r="CE857" s="207"/>
      <c r="CF857" s="207"/>
      <c r="CG857" s="207"/>
      <c r="CH857" s="207"/>
      <c r="CI857" s="207"/>
      <c r="CJ857" s="207"/>
      <c r="CK857" s="207"/>
      <c r="CL857" s="207"/>
      <c r="CM857" s="207"/>
    </row>
    <row r="858" spans="1:91" ht="12" customHeight="1" x14ac:dyDescent="0.25">
      <c r="A858" s="206"/>
      <c r="B858" s="207"/>
      <c r="C858" s="207"/>
      <c r="D858" s="207"/>
      <c r="E858" s="207"/>
      <c r="F858" s="207"/>
      <c r="G858" s="207"/>
      <c r="H858" s="207"/>
      <c r="I858" s="207"/>
      <c r="J858" s="207"/>
      <c r="K858" s="207"/>
      <c r="L858" s="207"/>
      <c r="M858" s="207"/>
      <c r="N858" s="207"/>
      <c r="O858" s="207"/>
      <c r="P858" s="207"/>
      <c r="Q858" s="207"/>
      <c r="R858" s="207"/>
      <c r="S858" s="207"/>
      <c r="T858" s="207"/>
      <c r="U858" s="207"/>
      <c r="V858" s="207"/>
      <c r="W858" s="207"/>
      <c r="X858" s="207"/>
      <c r="Y858" s="207"/>
      <c r="Z858" s="207"/>
      <c r="AA858" s="208"/>
      <c r="AB858" s="208"/>
      <c r="AC858" s="209"/>
      <c r="AD858" s="209"/>
      <c r="AE858" s="209"/>
      <c r="AF858" s="209"/>
      <c r="AG858" s="209"/>
      <c r="AH858" s="209"/>
      <c r="AI858" s="209"/>
      <c r="AJ858" s="209"/>
      <c r="AK858" s="207"/>
      <c r="AL858" s="207"/>
      <c r="AM858" s="207"/>
      <c r="AN858" s="207"/>
      <c r="AO858" s="207"/>
      <c r="AP858" s="207"/>
      <c r="AQ858" s="207"/>
      <c r="AR858" s="207"/>
      <c r="AS858" s="207"/>
      <c r="AT858" s="207"/>
      <c r="AU858" s="207"/>
      <c r="AV858" s="207"/>
      <c r="AW858" s="207"/>
      <c r="AX858" s="207"/>
      <c r="AY858" s="207"/>
      <c r="AZ858" s="207"/>
      <c r="BA858" s="207"/>
      <c r="BB858" s="207"/>
      <c r="BC858" s="207"/>
      <c r="BD858" s="207"/>
      <c r="BE858" s="207"/>
      <c r="BF858" s="207"/>
      <c r="BG858" s="207"/>
      <c r="BH858" s="207"/>
      <c r="BI858" s="207"/>
      <c r="BJ858" s="207"/>
      <c r="BK858" s="207"/>
      <c r="BL858" s="207"/>
      <c r="BM858" s="207"/>
      <c r="BN858" s="207"/>
      <c r="BO858" s="207"/>
      <c r="BP858" s="207"/>
      <c r="BQ858" s="207"/>
      <c r="BR858" s="207"/>
      <c r="BS858" s="207"/>
      <c r="BT858" s="207"/>
      <c r="BU858" s="211"/>
      <c r="BV858" s="207"/>
      <c r="BW858" s="207"/>
      <c r="BX858" s="207"/>
      <c r="BY858" s="207"/>
      <c r="BZ858" s="207"/>
      <c r="CA858" s="207"/>
      <c r="CB858" s="207"/>
      <c r="CC858" s="207"/>
      <c r="CD858" s="207"/>
      <c r="CE858" s="207"/>
      <c r="CF858" s="207"/>
      <c r="CG858" s="207"/>
      <c r="CH858" s="207"/>
      <c r="CI858" s="207"/>
      <c r="CJ858" s="207"/>
      <c r="CK858" s="207"/>
      <c r="CL858" s="207"/>
      <c r="CM858" s="207"/>
    </row>
    <row r="859" spans="1:91" ht="12" customHeight="1" x14ac:dyDescent="0.25">
      <c r="A859" s="206"/>
      <c r="B859" s="207"/>
      <c r="C859" s="207"/>
      <c r="D859" s="207"/>
      <c r="E859" s="207"/>
      <c r="F859" s="207"/>
      <c r="G859" s="207"/>
      <c r="H859" s="207"/>
      <c r="I859" s="207"/>
      <c r="J859" s="207"/>
      <c r="K859" s="207"/>
      <c r="L859" s="207"/>
      <c r="M859" s="207"/>
      <c r="N859" s="207"/>
      <c r="O859" s="207"/>
      <c r="P859" s="207"/>
      <c r="Q859" s="207"/>
      <c r="R859" s="207"/>
      <c r="S859" s="207"/>
      <c r="T859" s="207"/>
      <c r="U859" s="207"/>
      <c r="V859" s="207"/>
      <c r="W859" s="207"/>
      <c r="X859" s="207"/>
      <c r="Y859" s="207"/>
      <c r="Z859" s="207"/>
      <c r="AA859" s="208"/>
      <c r="AB859" s="208"/>
      <c r="AC859" s="209"/>
      <c r="AD859" s="209"/>
      <c r="AE859" s="209"/>
      <c r="AF859" s="209"/>
      <c r="AG859" s="209"/>
      <c r="AH859" s="209"/>
      <c r="AI859" s="209"/>
      <c r="AJ859" s="209"/>
      <c r="AK859" s="207"/>
      <c r="AL859" s="207"/>
      <c r="AM859" s="207"/>
      <c r="AN859" s="207"/>
      <c r="AO859" s="207"/>
      <c r="AP859" s="207"/>
      <c r="AQ859" s="207"/>
      <c r="AR859" s="207"/>
      <c r="AS859" s="207"/>
      <c r="AT859" s="207"/>
      <c r="AU859" s="207"/>
      <c r="AV859" s="207"/>
      <c r="AW859" s="207"/>
      <c r="AX859" s="207"/>
      <c r="AY859" s="207"/>
      <c r="AZ859" s="207"/>
      <c r="BA859" s="207"/>
      <c r="BB859" s="207"/>
      <c r="BC859" s="207"/>
      <c r="BD859" s="207"/>
      <c r="BE859" s="207"/>
      <c r="BF859" s="207"/>
      <c r="BG859" s="207"/>
      <c r="BH859" s="207"/>
      <c r="BI859" s="207"/>
      <c r="BJ859" s="207"/>
      <c r="BK859" s="207"/>
      <c r="BL859" s="207"/>
      <c r="BM859" s="207"/>
      <c r="BN859" s="207"/>
      <c r="BO859" s="207"/>
      <c r="BP859" s="207"/>
      <c r="BQ859" s="207"/>
      <c r="BR859" s="207"/>
      <c r="BS859" s="207"/>
      <c r="BT859" s="207"/>
      <c r="BU859" s="211"/>
      <c r="BV859" s="207"/>
      <c r="BW859" s="207"/>
      <c r="BX859" s="207"/>
      <c r="BY859" s="207"/>
      <c r="BZ859" s="207"/>
      <c r="CA859" s="207"/>
      <c r="CB859" s="207"/>
      <c r="CC859" s="207"/>
      <c r="CD859" s="207"/>
      <c r="CE859" s="207"/>
      <c r="CF859" s="207"/>
      <c r="CG859" s="207"/>
      <c r="CH859" s="207"/>
      <c r="CI859" s="207"/>
      <c r="CJ859" s="207"/>
      <c r="CK859" s="207"/>
      <c r="CL859" s="207"/>
      <c r="CM859" s="207"/>
    </row>
    <row r="860" spans="1:91" ht="12" customHeight="1" x14ac:dyDescent="0.25">
      <c r="A860" s="206"/>
      <c r="B860" s="207"/>
      <c r="C860" s="207"/>
      <c r="D860" s="207"/>
      <c r="E860" s="207"/>
      <c r="F860" s="207"/>
      <c r="G860" s="207"/>
      <c r="H860" s="207"/>
      <c r="I860" s="207"/>
      <c r="J860" s="207"/>
      <c r="K860" s="207"/>
      <c r="L860" s="207"/>
      <c r="M860" s="207"/>
      <c r="N860" s="207"/>
      <c r="O860" s="207"/>
      <c r="P860" s="207"/>
      <c r="Q860" s="207"/>
      <c r="R860" s="207"/>
      <c r="S860" s="207"/>
      <c r="T860" s="207"/>
      <c r="U860" s="207"/>
      <c r="V860" s="207"/>
      <c r="W860" s="207"/>
      <c r="X860" s="207"/>
      <c r="Y860" s="207"/>
      <c r="Z860" s="207"/>
      <c r="AA860" s="208"/>
      <c r="AB860" s="208"/>
      <c r="AC860" s="209"/>
      <c r="AD860" s="209"/>
      <c r="AE860" s="209"/>
      <c r="AF860" s="209"/>
      <c r="AG860" s="209"/>
      <c r="AH860" s="209"/>
      <c r="AI860" s="209"/>
      <c r="AJ860" s="209"/>
      <c r="AK860" s="207"/>
      <c r="AL860" s="207"/>
      <c r="AM860" s="207"/>
      <c r="AN860" s="207"/>
      <c r="AO860" s="207"/>
      <c r="AP860" s="207"/>
      <c r="AQ860" s="207"/>
      <c r="AR860" s="207"/>
      <c r="AS860" s="207"/>
      <c r="AT860" s="207"/>
      <c r="AU860" s="207"/>
      <c r="AV860" s="207"/>
      <c r="AW860" s="207"/>
      <c r="AX860" s="207"/>
      <c r="AY860" s="207"/>
      <c r="AZ860" s="207"/>
      <c r="BA860" s="207"/>
      <c r="BB860" s="207"/>
      <c r="BC860" s="207"/>
      <c r="BD860" s="207"/>
      <c r="BE860" s="207"/>
      <c r="BF860" s="207"/>
      <c r="BG860" s="207"/>
      <c r="BH860" s="207"/>
      <c r="BI860" s="207"/>
      <c r="BJ860" s="207"/>
      <c r="BK860" s="207"/>
      <c r="BL860" s="207"/>
      <c r="BM860" s="207"/>
      <c r="BN860" s="207"/>
      <c r="BO860" s="207"/>
      <c r="BP860" s="207"/>
      <c r="BQ860" s="207"/>
      <c r="BR860" s="207"/>
      <c r="BS860" s="207"/>
      <c r="BT860" s="207"/>
      <c r="BU860" s="211"/>
      <c r="BV860" s="207"/>
      <c r="BW860" s="207"/>
      <c r="BX860" s="207"/>
      <c r="BY860" s="207"/>
      <c r="BZ860" s="207"/>
      <c r="CA860" s="207"/>
      <c r="CB860" s="207"/>
      <c r="CC860" s="207"/>
      <c r="CD860" s="207"/>
      <c r="CE860" s="207"/>
      <c r="CF860" s="207"/>
      <c r="CG860" s="207"/>
      <c r="CH860" s="207"/>
      <c r="CI860" s="207"/>
      <c r="CJ860" s="207"/>
      <c r="CK860" s="207"/>
      <c r="CL860" s="207"/>
      <c r="CM860" s="207"/>
    </row>
    <row r="861" spans="1:91" ht="12" customHeight="1" x14ac:dyDescent="0.25">
      <c r="A861" s="206"/>
      <c r="B861" s="207"/>
      <c r="C861" s="207"/>
      <c r="D861" s="207"/>
      <c r="E861" s="207"/>
      <c r="F861" s="207"/>
      <c r="G861" s="207"/>
      <c r="H861" s="207"/>
      <c r="I861" s="207"/>
      <c r="J861" s="207"/>
      <c r="K861" s="207"/>
      <c r="L861" s="207"/>
      <c r="M861" s="207"/>
      <c r="N861" s="207"/>
      <c r="O861" s="207"/>
      <c r="P861" s="207"/>
      <c r="Q861" s="207"/>
      <c r="R861" s="207"/>
      <c r="S861" s="207"/>
      <c r="T861" s="207"/>
      <c r="U861" s="207"/>
      <c r="V861" s="207"/>
      <c r="W861" s="207"/>
      <c r="X861" s="207"/>
      <c r="Y861" s="207"/>
      <c r="Z861" s="207"/>
      <c r="AA861" s="208"/>
      <c r="AB861" s="208"/>
      <c r="AC861" s="209"/>
      <c r="AD861" s="209"/>
      <c r="AE861" s="209"/>
      <c r="AF861" s="209"/>
      <c r="AG861" s="209"/>
      <c r="AH861" s="209"/>
      <c r="AI861" s="209"/>
      <c r="AJ861" s="209"/>
      <c r="AK861" s="207"/>
      <c r="AL861" s="207"/>
      <c r="AM861" s="207"/>
      <c r="AN861" s="207"/>
      <c r="AO861" s="207"/>
      <c r="AP861" s="207"/>
      <c r="AQ861" s="207"/>
      <c r="AR861" s="207"/>
      <c r="AS861" s="207"/>
      <c r="AT861" s="207"/>
      <c r="AU861" s="207"/>
      <c r="AV861" s="207"/>
      <c r="AW861" s="207"/>
      <c r="AX861" s="207"/>
      <c r="AY861" s="207"/>
      <c r="AZ861" s="207"/>
      <c r="BA861" s="207"/>
      <c r="BB861" s="207"/>
      <c r="BC861" s="207"/>
      <c r="BD861" s="207"/>
      <c r="BE861" s="207"/>
      <c r="BF861" s="207"/>
      <c r="BG861" s="207"/>
      <c r="BH861" s="207"/>
      <c r="BI861" s="207"/>
      <c r="BJ861" s="207"/>
      <c r="BK861" s="207"/>
      <c r="BL861" s="207"/>
      <c r="BM861" s="207"/>
      <c r="BN861" s="207"/>
      <c r="BO861" s="207"/>
      <c r="BP861" s="207"/>
      <c r="BQ861" s="207"/>
      <c r="BR861" s="207"/>
      <c r="BS861" s="207"/>
      <c r="BT861" s="207"/>
      <c r="BU861" s="211"/>
      <c r="BV861" s="207"/>
      <c r="BW861" s="207"/>
      <c r="BX861" s="207"/>
      <c r="BY861" s="207"/>
      <c r="BZ861" s="207"/>
      <c r="CA861" s="207"/>
      <c r="CB861" s="207"/>
      <c r="CC861" s="207"/>
      <c r="CD861" s="207"/>
      <c r="CE861" s="207"/>
      <c r="CF861" s="207"/>
      <c r="CG861" s="207"/>
      <c r="CH861" s="207"/>
      <c r="CI861" s="207"/>
      <c r="CJ861" s="207"/>
      <c r="CK861" s="207"/>
      <c r="CL861" s="207"/>
      <c r="CM861" s="207"/>
    </row>
    <row r="862" spans="1:91" ht="12" customHeight="1" x14ac:dyDescent="0.25">
      <c r="A862" s="206"/>
      <c r="B862" s="207"/>
      <c r="C862" s="207"/>
      <c r="D862" s="207"/>
      <c r="E862" s="207"/>
      <c r="F862" s="207"/>
      <c r="G862" s="207"/>
      <c r="H862" s="207"/>
      <c r="I862" s="207"/>
      <c r="J862" s="207"/>
      <c r="K862" s="207"/>
      <c r="L862" s="207"/>
      <c r="M862" s="207"/>
      <c r="N862" s="207"/>
      <c r="O862" s="207"/>
      <c r="P862" s="207"/>
      <c r="Q862" s="207"/>
      <c r="R862" s="207"/>
      <c r="S862" s="207"/>
      <c r="T862" s="207"/>
      <c r="U862" s="207"/>
      <c r="V862" s="207"/>
      <c r="W862" s="207"/>
      <c r="X862" s="207"/>
      <c r="Y862" s="207"/>
      <c r="Z862" s="207"/>
      <c r="AA862" s="208"/>
      <c r="AB862" s="208"/>
      <c r="AC862" s="209"/>
      <c r="AD862" s="209"/>
      <c r="AE862" s="209"/>
      <c r="AF862" s="209"/>
      <c r="AG862" s="209"/>
      <c r="AH862" s="209"/>
      <c r="AI862" s="209"/>
      <c r="AJ862" s="209"/>
      <c r="AK862" s="207"/>
      <c r="AL862" s="207"/>
      <c r="AM862" s="207"/>
      <c r="AN862" s="207"/>
      <c r="AO862" s="207"/>
      <c r="AP862" s="207"/>
      <c r="AQ862" s="207"/>
      <c r="AR862" s="207"/>
      <c r="AS862" s="207"/>
      <c r="AT862" s="207"/>
      <c r="AU862" s="207"/>
      <c r="AV862" s="207"/>
      <c r="AW862" s="207"/>
      <c r="AX862" s="207"/>
      <c r="AY862" s="207"/>
      <c r="AZ862" s="207"/>
      <c r="BA862" s="207"/>
      <c r="BB862" s="207"/>
      <c r="BC862" s="207"/>
      <c r="BD862" s="207"/>
      <c r="BE862" s="207"/>
      <c r="BF862" s="207"/>
      <c r="BG862" s="207"/>
      <c r="BH862" s="207"/>
      <c r="BI862" s="207"/>
      <c r="BJ862" s="207"/>
      <c r="BK862" s="207"/>
      <c r="BL862" s="207"/>
      <c r="BM862" s="207"/>
      <c r="BN862" s="207"/>
      <c r="BO862" s="207"/>
      <c r="BP862" s="207"/>
      <c r="BQ862" s="207"/>
      <c r="BR862" s="207"/>
      <c r="BS862" s="207"/>
      <c r="BT862" s="207"/>
      <c r="BU862" s="211"/>
      <c r="BV862" s="207"/>
      <c r="BW862" s="207"/>
      <c r="BX862" s="207"/>
      <c r="BY862" s="207"/>
      <c r="BZ862" s="207"/>
      <c r="CA862" s="207"/>
      <c r="CB862" s="207"/>
      <c r="CC862" s="207"/>
      <c r="CD862" s="207"/>
      <c r="CE862" s="207"/>
      <c r="CF862" s="207"/>
      <c r="CG862" s="207"/>
      <c r="CH862" s="207"/>
      <c r="CI862" s="207"/>
      <c r="CJ862" s="207"/>
      <c r="CK862" s="207"/>
      <c r="CL862" s="207"/>
      <c r="CM862" s="207"/>
    </row>
    <row r="863" spans="1:91" ht="12" customHeight="1" x14ac:dyDescent="0.25">
      <c r="A863" s="206"/>
      <c r="B863" s="207"/>
      <c r="C863" s="207"/>
      <c r="D863" s="207"/>
      <c r="E863" s="207"/>
      <c r="F863" s="207"/>
      <c r="G863" s="207"/>
      <c r="H863" s="207"/>
      <c r="I863" s="207"/>
      <c r="J863" s="207"/>
      <c r="K863" s="207"/>
      <c r="L863" s="207"/>
      <c r="M863" s="207"/>
      <c r="N863" s="207"/>
      <c r="O863" s="207"/>
      <c r="P863" s="207"/>
      <c r="Q863" s="207"/>
      <c r="R863" s="207"/>
      <c r="S863" s="207"/>
      <c r="T863" s="207"/>
      <c r="U863" s="207"/>
      <c r="V863" s="207"/>
      <c r="W863" s="207"/>
      <c r="X863" s="207"/>
      <c r="Y863" s="207"/>
      <c r="Z863" s="207"/>
      <c r="AA863" s="208"/>
      <c r="AB863" s="208"/>
      <c r="AC863" s="209"/>
      <c r="AD863" s="209"/>
      <c r="AE863" s="209"/>
      <c r="AF863" s="209"/>
      <c r="AG863" s="209"/>
      <c r="AH863" s="209"/>
      <c r="AI863" s="209"/>
      <c r="AJ863" s="209"/>
      <c r="AK863" s="207"/>
      <c r="AL863" s="207"/>
      <c r="AM863" s="207"/>
      <c r="AN863" s="207"/>
      <c r="AO863" s="207"/>
      <c r="AP863" s="207"/>
      <c r="AQ863" s="207"/>
      <c r="AR863" s="207"/>
      <c r="AS863" s="207"/>
      <c r="AT863" s="207"/>
      <c r="AU863" s="207"/>
      <c r="AV863" s="207"/>
      <c r="AW863" s="207"/>
      <c r="AX863" s="207"/>
      <c r="AY863" s="207"/>
      <c r="AZ863" s="207"/>
      <c r="BA863" s="207"/>
      <c r="BB863" s="207"/>
      <c r="BC863" s="207"/>
      <c r="BD863" s="207"/>
      <c r="BE863" s="207"/>
      <c r="BF863" s="207"/>
      <c r="BG863" s="207"/>
      <c r="BH863" s="207"/>
      <c r="BI863" s="207"/>
      <c r="BJ863" s="207"/>
      <c r="BK863" s="207"/>
      <c r="BL863" s="207"/>
      <c r="BM863" s="207"/>
      <c r="BN863" s="207"/>
      <c r="BO863" s="207"/>
      <c r="BP863" s="207"/>
      <c r="BQ863" s="207"/>
      <c r="BR863" s="207"/>
      <c r="BS863" s="207"/>
      <c r="BT863" s="207"/>
      <c r="BU863" s="211"/>
      <c r="BV863" s="207"/>
      <c r="BW863" s="207"/>
      <c r="BX863" s="207"/>
      <c r="BY863" s="207"/>
      <c r="BZ863" s="207"/>
      <c r="CA863" s="207"/>
      <c r="CB863" s="207"/>
      <c r="CC863" s="207"/>
      <c r="CD863" s="207"/>
      <c r="CE863" s="207"/>
      <c r="CF863" s="207"/>
      <c r="CG863" s="207"/>
      <c r="CH863" s="207"/>
      <c r="CI863" s="207"/>
      <c r="CJ863" s="207"/>
      <c r="CK863" s="207"/>
      <c r="CL863" s="207"/>
      <c r="CM863" s="207"/>
    </row>
    <row r="864" spans="1:91" ht="12" customHeight="1" x14ac:dyDescent="0.25">
      <c r="A864" s="206"/>
      <c r="B864" s="207"/>
      <c r="C864" s="207"/>
      <c r="D864" s="207"/>
      <c r="E864" s="207"/>
      <c r="F864" s="207"/>
      <c r="G864" s="207"/>
      <c r="H864" s="207"/>
      <c r="I864" s="207"/>
      <c r="J864" s="207"/>
      <c r="K864" s="207"/>
      <c r="L864" s="207"/>
      <c r="M864" s="207"/>
      <c r="N864" s="207"/>
      <c r="O864" s="207"/>
      <c r="P864" s="207"/>
      <c r="Q864" s="207"/>
      <c r="R864" s="207"/>
      <c r="S864" s="207"/>
      <c r="T864" s="207"/>
      <c r="U864" s="207"/>
      <c r="V864" s="207"/>
      <c r="W864" s="207"/>
      <c r="X864" s="207"/>
      <c r="Y864" s="207"/>
      <c r="Z864" s="207"/>
      <c r="AA864" s="208"/>
      <c r="AB864" s="208"/>
      <c r="AC864" s="209"/>
      <c r="AD864" s="209"/>
      <c r="AE864" s="209"/>
      <c r="AF864" s="209"/>
      <c r="AG864" s="209"/>
      <c r="AH864" s="209"/>
      <c r="AI864" s="209"/>
      <c r="AJ864" s="209"/>
      <c r="AK864" s="207"/>
      <c r="AL864" s="207"/>
      <c r="AM864" s="207"/>
      <c r="AN864" s="207"/>
      <c r="AO864" s="207"/>
      <c r="AP864" s="207"/>
      <c r="AQ864" s="207"/>
      <c r="AR864" s="207"/>
      <c r="AS864" s="207"/>
      <c r="AT864" s="207"/>
      <c r="AU864" s="207"/>
      <c r="AV864" s="207"/>
      <c r="AW864" s="207"/>
      <c r="AX864" s="207"/>
      <c r="AY864" s="207"/>
      <c r="AZ864" s="207"/>
      <c r="BA864" s="207"/>
      <c r="BB864" s="207"/>
      <c r="BC864" s="207"/>
      <c r="BD864" s="207"/>
      <c r="BE864" s="207"/>
      <c r="BF864" s="207"/>
      <c r="BG864" s="207"/>
      <c r="BH864" s="207"/>
      <c r="BI864" s="207"/>
      <c r="BJ864" s="207"/>
      <c r="BK864" s="207"/>
      <c r="BL864" s="207"/>
      <c r="BM864" s="207"/>
      <c r="BN864" s="207"/>
      <c r="BO864" s="207"/>
      <c r="BP864" s="207"/>
      <c r="BQ864" s="207"/>
      <c r="BR864" s="207"/>
      <c r="BS864" s="207"/>
      <c r="BT864" s="207"/>
      <c r="BU864" s="211"/>
      <c r="BV864" s="207"/>
      <c r="BW864" s="207"/>
      <c r="BX864" s="207"/>
      <c r="BY864" s="207"/>
      <c r="BZ864" s="207"/>
      <c r="CA864" s="207"/>
      <c r="CB864" s="207"/>
      <c r="CC864" s="207"/>
      <c r="CD864" s="207"/>
      <c r="CE864" s="207"/>
      <c r="CF864" s="207"/>
      <c r="CG864" s="207"/>
      <c r="CH864" s="207"/>
      <c r="CI864" s="207"/>
      <c r="CJ864" s="207"/>
      <c r="CK864" s="207"/>
      <c r="CL864" s="207"/>
      <c r="CM864" s="207"/>
    </row>
    <row r="865" spans="1:91" ht="12" customHeight="1" x14ac:dyDescent="0.25">
      <c r="A865" s="206"/>
      <c r="B865" s="207"/>
      <c r="C865" s="207"/>
      <c r="D865" s="207"/>
      <c r="E865" s="207"/>
      <c r="F865" s="207"/>
      <c r="G865" s="207"/>
      <c r="H865" s="207"/>
      <c r="I865" s="207"/>
      <c r="J865" s="207"/>
      <c r="K865" s="207"/>
      <c r="L865" s="207"/>
      <c r="M865" s="207"/>
      <c r="N865" s="207"/>
      <c r="O865" s="207"/>
      <c r="P865" s="207"/>
      <c r="Q865" s="207"/>
      <c r="R865" s="207"/>
      <c r="S865" s="207"/>
      <c r="T865" s="207"/>
      <c r="U865" s="207"/>
      <c r="V865" s="207"/>
      <c r="W865" s="207"/>
      <c r="X865" s="207"/>
      <c r="Y865" s="207"/>
      <c r="Z865" s="207"/>
      <c r="AA865" s="208"/>
      <c r="AB865" s="208"/>
      <c r="AC865" s="209"/>
      <c r="AD865" s="209"/>
      <c r="AE865" s="209"/>
      <c r="AF865" s="209"/>
      <c r="AG865" s="209"/>
      <c r="AH865" s="209"/>
      <c r="AI865" s="209"/>
      <c r="AJ865" s="209"/>
      <c r="AK865" s="207"/>
      <c r="AL865" s="207"/>
      <c r="AM865" s="207"/>
      <c r="AN865" s="207"/>
      <c r="AO865" s="207"/>
      <c r="AP865" s="207"/>
      <c r="AQ865" s="207"/>
      <c r="AR865" s="207"/>
      <c r="AS865" s="207"/>
      <c r="AT865" s="207"/>
      <c r="AU865" s="207"/>
      <c r="AV865" s="207"/>
      <c r="AW865" s="207"/>
      <c r="AX865" s="207"/>
      <c r="AY865" s="207"/>
      <c r="AZ865" s="207"/>
      <c r="BA865" s="207"/>
      <c r="BB865" s="207"/>
      <c r="BC865" s="207"/>
      <c r="BD865" s="207"/>
      <c r="BE865" s="207"/>
      <c r="BF865" s="207"/>
      <c r="BG865" s="207"/>
      <c r="BH865" s="207"/>
      <c r="BI865" s="207"/>
      <c r="BJ865" s="207"/>
      <c r="BK865" s="207"/>
      <c r="BL865" s="207"/>
      <c r="BM865" s="207"/>
      <c r="BN865" s="207"/>
      <c r="BO865" s="207"/>
      <c r="BP865" s="207"/>
      <c r="BQ865" s="207"/>
      <c r="BR865" s="207"/>
      <c r="BS865" s="207"/>
      <c r="BT865" s="207"/>
      <c r="BU865" s="211"/>
      <c r="BV865" s="207"/>
      <c r="BW865" s="207"/>
      <c r="BX865" s="207"/>
      <c r="BY865" s="207"/>
      <c r="BZ865" s="207"/>
      <c r="CA865" s="207"/>
      <c r="CB865" s="207"/>
      <c r="CC865" s="207"/>
      <c r="CD865" s="207"/>
      <c r="CE865" s="207"/>
      <c r="CF865" s="207"/>
      <c r="CG865" s="207"/>
      <c r="CH865" s="207"/>
      <c r="CI865" s="207"/>
      <c r="CJ865" s="207"/>
      <c r="CK865" s="207"/>
      <c r="CL865" s="207"/>
      <c r="CM865" s="207"/>
    </row>
    <row r="866" spans="1:91" ht="12" customHeight="1" x14ac:dyDescent="0.25">
      <c r="A866" s="206"/>
      <c r="B866" s="207"/>
      <c r="C866" s="207"/>
      <c r="D866" s="207"/>
      <c r="E866" s="207"/>
      <c r="F866" s="207"/>
      <c r="G866" s="207"/>
      <c r="H866" s="207"/>
      <c r="I866" s="207"/>
      <c r="J866" s="207"/>
      <c r="K866" s="207"/>
      <c r="L866" s="207"/>
      <c r="M866" s="207"/>
      <c r="N866" s="207"/>
      <c r="O866" s="207"/>
      <c r="P866" s="207"/>
      <c r="Q866" s="207"/>
      <c r="R866" s="207"/>
      <c r="S866" s="207"/>
      <c r="T866" s="207"/>
      <c r="U866" s="207"/>
      <c r="V866" s="207"/>
      <c r="W866" s="207"/>
      <c r="X866" s="207"/>
      <c r="Y866" s="207"/>
      <c r="Z866" s="207"/>
      <c r="AA866" s="208"/>
      <c r="AB866" s="208"/>
      <c r="AC866" s="209"/>
      <c r="AD866" s="209"/>
      <c r="AE866" s="209"/>
      <c r="AF866" s="209"/>
      <c r="AG866" s="209"/>
      <c r="AH866" s="209"/>
      <c r="AI866" s="209"/>
      <c r="AJ866" s="209"/>
      <c r="AK866" s="207"/>
      <c r="AL866" s="207"/>
      <c r="AM866" s="207"/>
      <c r="AN866" s="207"/>
      <c r="AO866" s="207"/>
      <c r="AP866" s="207"/>
      <c r="AQ866" s="207"/>
      <c r="AR866" s="207"/>
      <c r="AS866" s="207"/>
      <c r="AT866" s="207"/>
      <c r="AU866" s="207"/>
      <c r="AV866" s="207"/>
      <c r="AW866" s="207"/>
      <c r="AX866" s="207"/>
      <c r="AY866" s="207"/>
      <c r="AZ866" s="207"/>
      <c r="BA866" s="207"/>
      <c r="BB866" s="207"/>
      <c r="BC866" s="207"/>
      <c r="BD866" s="207"/>
      <c r="BE866" s="207"/>
      <c r="BF866" s="207"/>
      <c r="BG866" s="207"/>
      <c r="BH866" s="207"/>
      <c r="BI866" s="207"/>
      <c r="BJ866" s="207"/>
      <c r="BK866" s="207"/>
      <c r="BL866" s="207"/>
      <c r="BM866" s="207"/>
      <c r="BN866" s="207"/>
      <c r="BO866" s="207"/>
      <c r="BP866" s="207"/>
      <c r="BQ866" s="207"/>
      <c r="BR866" s="207"/>
      <c r="BS866" s="207"/>
      <c r="BT866" s="207"/>
      <c r="BU866" s="211"/>
      <c r="BV866" s="207"/>
      <c r="BW866" s="207"/>
      <c r="BX866" s="207"/>
      <c r="BY866" s="207"/>
      <c r="BZ866" s="207"/>
      <c r="CA866" s="207"/>
      <c r="CB866" s="207"/>
      <c r="CC866" s="207"/>
      <c r="CD866" s="207"/>
      <c r="CE866" s="207"/>
      <c r="CF866" s="207"/>
      <c r="CG866" s="207"/>
      <c r="CH866" s="207"/>
      <c r="CI866" s="207"/>
      <c r="CJ866" s="207"/>
      <c r="CK866" s="207"/>
      <c r="CL866" s="207"/>
      <c r="CM866" s="207"/>
    </row>
    <row r="867" spans="1:91" ht="12" customHeight="1" x14ac:dyDescent="0.25">
      <c r="A867" s="206"/>
      <c r="B867" s="207"/>
      <c r="C867" s="207"/>
      <c r="D867" s="207"/>
      <c r="E867" s="207"/>
      <c r="F867" s="207"/>
      <c r="G867" s="207"/>
      <c r="H867" s="207"/>
      <c r="I867" s="207"/>
      <c r="J867" s="207"/>
      <c r="K867" s="207"/>
      <c r="L867" s="207"/>
      <c r="M867" s="207"/>
      <c r="N867" s="207"/>
      <c r="O867" s="207"/>
      <c r="P867" s="207"/>
      <c r="Q867" s="207"/>
      <c r="R867" s="207"/>
      <c r="S867" s="207"/>
      <c r="T867" s="207"/>
      <c r="U867" s="207"/>
      <c r="V867" s="207"/>
      <c r="W867" s="207"/>
      <c r="X867" s="207"/>
      <c r="Y867" s="207"/>
      <c r="Z867" s="207"/>
      <c r="AA867" s="208"/>
      <c r="AB867" s="208"/>
      <c r="AC867" s="209"/>
      <c r="AD867" s="209"/>
      <c r="AE867" s="209"/>
      <c r="AF867" s="209"/>
      <c r="AG867" s="209"/>
      <c r="AH867" s="209"/>
      <c r="AI867" s="209"/>
      <c r="AJ867" s="209"/>
      <c r="AK867" s="207"/>
      <c r="AL867" s="207"/>
      <c r="AM867" s="207"/>
      <c r="AN867" s="207"/>
      <c r="AO867" s="207"/>
      <c r="AP867" s="207"/>
      <c r="AQ867" s="207"/>
      <c r="AR867" s="207"/>
      <c r="AS867" s="207"/>
      <c r="AT867" s="207"/>
      <c r="AU867" s="207"/>
      <c r="AV867" s="207"/>
      <c r="AW867" s="207"/>
      <c r="AX867" s="207"/>
      <c r="AY867" s="207"/>
      <c r="AZ867" s="207"/>
      <c r="BA867" s="207"/>
      <c r="BB867" s="207"/>
      <c r="BC867" s="207"/>
      <c r="BD867" s="207"/>
      <c r="BE867" s="207"/>
      <c r="BF867" s="207"/>
      <c r="BG867" s="207"/>
      <c r="BH867" s="207"/>
      <c r="BI867" s="207"/>
      <c r="BJ867" s="207"/>
      <c r="BK867" s="207"/>
      <c r="BL867" s="207"/>
      <c r="BM867" s="207"/>
      <c r="BN867" s="207"/>
      <c r="BO867" s="207"/>
      <c r="BP867" s="207"/>
      <c r="BQ867" s="207"/>
      <c r="BR867" s="207"/>
      <c r="BS867" s="207"/>
      <c r="BT867" s="207"/>
      <c r="BU867" s="211"/>
      <c r="BV867" s="207"/>
      <c r="BW867" s="207"/>
      <c r="BX867" s="207"/>
      <c r="BY867" s="207"/>
      <c r="BZ867" s="207"/>
      <c r="CA867" s="207"/>
      <c r="CB867" s="207"/>
      <c r="CC867" s="207"/>
      <c r="CD867" s="207"/>
      <c r="CE867" s="207"/>
      <c r="CF867" s="207"/>
      <c r="CG867" s="207"/>
      <c r="CH867" s="207"/>
      <c r="CI867" s="207"/>
      <c r="CJ867" s="207"/>
      <c r="CK867" s="207"/>
      <c r="CL867" s="207"/>
      <c r="CM867" s="207"/>
    </row>
    <row r="868" spans="1:91" ht="12" customHeight="1" x14ac:dyDescent="0.25">
      <c r="A868" s="206"/>
      <c r="B868" s="207"/>
      <c r="C868" s="207"/>
      <c r="D868" s="207"/>
      <c r="E868" s="207"/>
      <c r="F868" s="207"/>
      <c r="G868" s="207"/>
      <c r="H868" s="207"/>
      <c r="I868" s="207"/>
      <c r="J868" s="207"/>
      <c r="K868" s="207"/>
      <c r="L868" s="207"/>
      <c r="M868" s="207"/>
      <c r="N868" s="207"/>
      <c r="O868" s="207"/>
      <c r="P868" s="207"/>
      <c r="Q868" s="207"/>
      <c r="R868" s="207"/>
      <c r="S868" s="207"/>
      <c r="T868" s="207"/>
      <c r="U868" s="207"/>
      <c r="V868" s="207"/>
      <c r="W868" s="207"/>
      <c r="X868" s="207"/>
      <c r="Y868" s="207"/>
      <c r="Z868" s="207"/>
      <c r="AA868" s="208"/>
      <c r="AB868" s="208"/>
      <c r="AC868" s="209"/>
      <c r="AD868" s="209"/>
      <c r="AE868" s="209"/>
      <c r="AF868" s="209"/>
      <c r="AG868" s="209"/>
      <c r="AH868" s="209"/>
      <c r="AI868" s="209"/>
      <c r="AJ868" s="209"/>
      <c r="AK868" s="207"/>
      <c r="AL868" s="207"/>
      <c r="AM868" s="207"/>
      <c r="AN868" s="207"/>
      <c r="AO868" s="207"/>
      <c r="AP868" s="207"/>
      <c r="AQ868" s="207"/>
      <c r="AR868" s="207"/>
      <c r="AS868" s="207"/>
      <c r="AT868" s="207"/>
      <c r="AU868" s="207"/>
      <c r="AV868" s="207"/>
      <c r="AW868" s="207"/>
      <c r="AX868" s="207"/>
      <c r="AY868" s="207"/>
      <c r="AZ868" s="207"/>
      <c r="BA868" s="207"/>
      <c r="BB868" s="207"/>
      <c r="BC868" s="207"/>
      <c r="BD868" s="207"/>
      <c r="BE868" s="207"/>
      <c r="BF868" s="207"/>
      <c r="BG868" s="207"/>
      <c r="BH868" s="207"/>
      <c r="BI868" s="207"/>
      <c r="BJ868" s="207"/>
      <c r="BK868" s="207"/>
      <c r="BL868" s="207"/>
      <c r="BM868" s="207"/>
      <c r="BN868" s="207"/>
      <c r="BO868" s="207"/>
      <c r="BP868" s="207"/>
      <c r="BQ868" s="207"/>
      <c r="BR868" s="207"/>
      <c r="BS868" s="207"/>
      <c r="BT868" s="207"/>
      <c r="BU868" s="211"/>
      <c r="BV868" s="207"/>
      <c r="BW868" s="207"/>
      <c r="BX868" s="207"/>
      <c r="BY868" s="207"/>
      <c r="BZ868" s="207"/>
      <c r="CA868" s="207"/>
      <c r="CB868" s="207"/>
      <c r="CC868" s="207"/>
      <c r="CD868" s="207"/>
      <c r="CE868" s="207"/>
      <c r="CF868" s="207"/>
      <c r="CG868" s="207"/>
      <c r="CH868" s="207"/>
      <c r="CI868" s="207"/>
      <c r="CJ868" s="207"/>
      <c r="CK868" s="207"/>
      <c r="CL868" s="207"/>
      <c r="CM868" s="207"/>
    </row>
    <row r="869" spans="1:91" ht="12" customHeight="1" x14ac:dyDescent="0.25">
      <c r="A869" s="206"/>
      <c r="B869" s="207"/>
      <c r="C869" s="207"/>
      <c r="D869" s="207"/>
      <c r="E869" s="207"/>
      <c r="F869" s="207"/>
      <c r="G869" s="207"/>
      <c r="H869" s="207"/>
      <c r="I869" s="207"/>
      <c r="J869" s="207"/>
      <c r="K869" s="207"/>
      <c r="L869" s="207"/>
      <c r="M869" s="207"/>
      <c r="N869" s="207"/>
      <c r="O869" s="207"/>
      <c r="P869" s="207"/>
      <c r="Q869" s="207"/>
      <c r="R869" s="207"/>
      <c r="S869" s="207"/>
      <c r="T869" s="207"/>
      <c r="U869" s="207"/>
      <c r="V869" s="207"/>
      <c r="W869" s="207"/>
      <c r="X869" s="207"/>
      <c r="Y869" s="207"/>
      <c r="Z869" s="207"/>
      <c r="AA869" s="208"/>
      <c r="AB869" s="208"/>
      <c r="AC869" s="209"/>
      <c r="AD869" s="209"/>
      <c r="AE869" s="209"/>
      <c r="AF869" s="209"/>
      <c r="AG869" s="209"/>
      <c r="AH869" s="209"/>
      <c r="AI869" s="209"/>
      <c r="AJ869" s="209"/>
      <c r="AK869" s="207"/>
      <c r="AL869" s="207"/>
      <c r="AM869" s="207"/>
      <c r="AN869" s="207"/>
      <c r="AO869" s="207"/>
      <c r="AP869" s="207"/>
      <c r="AQ869" s="207"/>
      <c r="AR869" s="207"/>
      <c r="AS869" s="207"/>
      <c r="AT869" s="207"/>
      <c r="AU869" s="207"/>
      <c r="AV869" s="207"/>
      <c r="AW869" s="207"/>
      <c r="AX869" s="207"/>
      <c r="AY869" s="207"/>
      <c r="AZ869" s="207"/>
      <c r="BA869" s="207"/>
      <c r="BB869" s="207"/>
      <c r="BC869" s="207"/>
      <c r="BD869" s="207"/>
      <c r="BE869" s="207"/>
      <c r="BF869" s="207"/>
      <c r="BG869" s="207"/>
      <c r="BH869" s="207"/>
      <c r="BI869" s="207"/>
      <c r="BJ869" s="207"/>
      <c r="BK869" s="207"/>
      <c r="BL869" s="207"/>
      <c r="BM869" s="207"/>
      <c r="BN869" s="207"/>
      <c r="BO869" s="207"/>
      <c r="BP869" s="207"/>
      <c r="BQ869" s="207"/>
      <c r="BR869" s="207"/>
      <c r="BS869" s="207"/>
      <c r="BT869" s="207"/>
      <c r="BU869" s="211"/>
      <c r="BV869" s="207"/>
      <c r="BW869" s="207"/>
      <c r="BX869" s="207"/>
      <c r="BY869" s="207"/>
      <c r="BZ869" s="207"/>
      <c r="CA869" s="207"/>
      <c r="CB869" s="207"/>
      <c r="CC869" s="207"/>
      <c r="CD869" s="207"/>
      <c r="CE869" s="207"/>
      <c r="CF869" s="207"/>
      <c r="CG869" s="207"/>
      <c r="CH869" s="207"/>
      <c r="CI869" s="207"/>
      <c r="CJ869" s="207"/>
      <c r="CK869" s="207"/>
      <c r="CL869" s="207"/>
      <c r="CM869" s="207"/>
    </row>
    <row r="870" spans="1:91" ht="12" customHeight="1" x14ac:dyDescent="0.25">
      <c r="A870" s="206"/>
      <c r="B870" s="207"/>
      <c r="C870" s="207"/>
      <c r="D870" s="207"/>
      <c r="E870" s="207"/>
      <c r="F870" s="207"/>
      <c r="G870" s="207"/>
      <c r="H870" s="207"/>
      <c r="I870" s="207"/>
      <c r="J870" s="207"/>
      <c r="K870" s="207"/>
      <c r="L870" s="207"/>
      <c r="M870" s="207"/>
      <c r="N870" s="207"/>
      <c r="O870" s="207"/>
      <c r="P870" s="207"/>
      <c r="Q870" s="207"/>
      <c r="R870" s="207"/>
      <c r="S870" s="207"/>
      <c r="T870" s="207"/>
      <c r="U870" s="207"/>
      <c r="V870" s="207"/>
      <c r="W870" s="207"/>
      <c r="X870" s="207"/>
      <c r="Y870" s="207"/>
      <c r="Z870" s="207"/>
      <c r="AA870" s="208"/>
      <c r="AB870" s="208"/>
      <c r="AC870" s="209"/>
      <c r="AD870" s="209"/>
      <c r="AE870" s="209"/>
      <c r="AF870" s="209"/>
      <c r="AG870" s="209"/>
      <c r="AH870" s="209"/>
      <c r="AI870" s="209"/>
      <c r="AJ870" s="209"/>
      <c r="AK870" s="207"/>
      <c r="AL870" s="207"/>
      <c r="AM870" s="207"/>
      <c r="AN870" s="207"/>
      <c r="AO870" s="207"/>
      <c r="AP870" s="207"/>
      <c r="AQ870" s="207"/>
      <c r="AR870" s="207"/>
      <c r="AS870" s="207"/>
      <c r="AT870" s="207"/>
      <c r="AU870" s="207"/>
      <c r="AV870" s="207"/>
      <c r="AW870" s="207"/>
      <c r="AX870" s="207"/>
      <c r="AY870" s="207"/>
      <c r="AZ870" s="207"/>
      <c r="BA870" s="207"/>
      <c r="BB870" s="207"/>
      <c r="BC870" s="207"/>
      <c r="BD870" s="207"/>
      <c r="BE870" s="207"/>
      <c r="BF870" s="207"/>
      <c r="BG870" s="207"/>
      <c r="BH870" s="207"/>
      <c r="BI870" s="207"/>
      <c r="BJ870" s="207"/>
      <c r="BK870" s="207"/>
      <c r="BL870" s="207"/>
      <c r="BM870" s="207"/>
      <c r="BN870" s="207"/>
      <c r="BO870" s="207"/>
      <c r="BP870" s="207"/>
      <c r="BQ870" s="207"/>
      <c r="BR870" s="207"/>
      <c r="BS870" s="207"/>
      <c r="BT870" s="207"/>
      <c r="BU870" s="211"/>
      <c r="BV870" s="207"/>
      <c r="BW870" s="207"/>
      <c r="BX870" s="207"/>
      <c r="BY870" s="207"/>
      <c r="BZ870" s="207"/>
      <c r="CA870" s="207"/>
      <c r="CB870" s="207"/>
      <c r="CC870" s="207"/>
      <c r="CD870" s="207"/>
      <c r="CE870" s="207"/>
      <c r="CF870" s="207"/>
      <c r="CG870" s="207"/>
      <c r="CH870" s="207"/>
      <c r="CI870" s="207"/>
      <c r="CJ870" s="207"/>
      <c r="CK870" s="207"/>
      <c r="CL870" s="207"/>
      <c r="CM870" s="207"/>
    </row>
    <row r="871" spans="1:91" ht="12" customHeight="1" x14ac:dyDescent="0.25">
      <c r="A871" s="206"/>
      <c r="B871" s="207"/>
      <c r="C871" s="207"/>
      <c r="D871" s="207"/>
      <c r="E871" s="207"/>
      <c r="F871" s="207"/>
      <c r="G871" s="207"/>
      <c r="H871" s="207"/>
      <c r="I871" s="207"/>
      <c r="J871" s="207"/>
      <c r="K871" s="207"/>
      <c r="L871" s="207"/>
      <c r="M871" s="207"/>
      <c r="N871" s="207"/>
      <c r="O871" s="207"/>
      <c r="P871" s="207"/>
      <c r="Q871" s="207"/>
      <c r="R871" s="207"/>
      <c r="S871" s="207"/>
      <c r="T871" s="207"/>
      <c r="U871" s="207"/>
      <c r="V871" s="207"/>
      <c r="W871" s="207"/>
      <c r="X871" s="207"/>
      <c r="Y871" s="207"/>
      <c r="Z871" s="207"/>
      <c r="AA871" s="208"/>
      <c r="AB871" s="208"/>
      <c r="AC871" s="209"/>
      <c r="AD871" s="209"/>
      <c r="AE871" s="209"/>
      <c r="AF871" s="209"/>
      <c r="AG871" s="209"/>
      <c r="AH871" s="209"/>
      <c r="AI871" s="209"/>
      <c r="AJ871" s="209"/>
      <c r="AK871" s="207"/>
      <c r="AL871" s="207"/>
      <c r="AM871" s="207"/>
      <c r="AN871" s="207"/>
      <c r="AO871" s="207"/>
      <c r="AP871" s="207"/>
      <c r="AQ871" s="207"/>
      <c r="AR871" s="207"/>
      <c r="AS871" s="207"/>
      <c r="AT871" s="207"/>
      <c r="AU871" s="207"/>
      <c r="AV871" s="207"/>
      <c r="AW871" s="207"/>
      <c r="AX871" s="207"/>
      <c r="AY871" s="207"/>
      <c r="AZ871" s="207"/>
      <c r="BA871" s="207"/>
      <c r="BB871" s="207"/>
      <c r="BC871" s="207"/>
      <c r="BD871" s="207"/>
      <c r="BE871" s="207"/>
      <c r="BF871" s="207"/>
      <c r="BG871" s="207"/>
      <c r="BH871" s="207"/>
      <c r="BI871" s="207"/>
      <c r="BJ871" s="207"/>
      <c r="BK871" s="207"/>
      <c r="BL871" s="207"/>
      <c r="BM871" s="207"/>
      <c r="BN871" s="207"/>
      <c r="BO871" s="207"/>
      <c r="BP871" s="207"/>
      <c r="BQ871" s="207"/>
      <c r="BR871" s="207"/>
      <c r="BS871" s="207"/>
      <c r="BT871" s="207"/>
      <c r="BU871" s="211"/>
      <c r="BV871" s="207"/>
      <c r="BW871" s="207"/>
      <c r="BX871" s="207"/>
      <c r="BY871" s="207"/>
      <c r="BZ871" s="207"/>
      <c r="CA871" s="207"/>
      <c r="CB871" s="207"/>
      <c r="CC871" s="207"/>
      <c r="CD871" s="207"/>
      <c r="CE871" s="207"/>
      <c r="CF871" s="207"/>
      <c r="CG871" s="207"/>
      <c r="CH871" s="207"/>
      <c r="CI871" s="207"/>
      <c r="CJ871" s="207"/>
      <c r="CK871" s="207"/>
      <c r="CL871" s="207"/>
      <c r="CM871" s="207"/>
    </row>
    <row r="872" spans="1:91" ht="12" customHeight="1" x14ac:dyDescent="0.25">
      <c r="A872" s="206"/>
      <c r="B872" s="207"/>
      <c r="C872" s="207"/>
      <c r="D872" s="207"/>
      <c r="E872" s="207"/>
      <c r="F872" s="207"/>
      <c r="G872" s="207"/>
      <c r="H872" s="207"/>
      <c r="I872" s="207"/>
      <c r="J872" s="207"/>
      <c r="K872" s="207"/>
      <c r="L872" s="207"/>
      <c r="M872" s="207"/>
      <c r="N872" s="207"/>
      <c r="O872" s="207"/>
      <c r="P872" s="207"/>
      <c r="Q872" s="207"/>
      <c r="R872" s="207"/>
      <c r="S872" s="207"/>
      <c r="T872" s="207"/>
      <c r="U872" s="207"/>
      <c r="V872" s="207"/>
      <c r="W872" s="207"/>
      <c r="X872" s="207"/>
      <c r="Y872" s="207"/>
      <c r="Z872" s="207"/>
      <c r="AA872" s="208"/>
      <c r="AB872" s="208"/>
      <c r="AC872" s="209"/>
      <c r="AD872" s="209"/>
      <c r="AE872" s="209"/>
      <c r="AF872" s="209"/>
      <c r="AG872" s="209"/>
      <c r="AH872" s="209"/>
      <c r="AI872" s="209"/>
      <c r="AJ872" s="209"/>
      <c r="AK872" s="207"/>
      <c r="AL872" s="207"/>
      <c r="AM872" s="207"/>
      <c r="AN872" s="207"/>
      <c r="AO872" s="207"/>
      <c r="AP872" s="207"/>
      <c r="AQ872" s="207"/>
      <c r="AR872" s="207"/>
      <c r="AS872" s="207"/>
      <c r="AT872" s="207"/>
      <c r="AU872" s="207"/>
      <c r="AV872" s="207"/>
      <c r="AW872" s="207"/>
      <c r="AX872" s="207"/>
      <c r="AY872" s="207"/>
      <c r="AZ872" s="207"/>
      <c r="BA872" s="207"/>
      <c r="BB872" s="207"/>
      <c r="BC872" s="207"/>
      <c r="BD872" s="207"/>
      <c r="BE872" s="207"/>
      <c r="BF872" s="207"/>
      <c r="BG872" s="207"/>
      <c r="BH872" s="207"/>
      <c r="BI872" s="207"/>
      <c r="BJ872" s="207"/>
      <c r="BK872" s="207"/>
      <c r="BL872" s="207"/>
      <c r="BM872" s="207"/>
      <c r="BN872" s="207"/>
      <c r="BO872" s="207"/>
      <c r="BP872" s="207"/>
      <c r="BQ872" s="207"/>
      <c r="BR872" s="207"/>
      <c r="BS872" s="207"/>
      <c r="BT872" s="207"/>
      <c r="BU872" s="211"/>
      <c r="BV872" s="207"/>
      <c r="BW872" s="207"/>
      <c r="BX872" s="207"/>
      <c r="BY872" s="207"/>
      <c r="BZ872" s="207"/>
      <c r="CA872" s="207"/>
      <c r="CB872" s="207"/>
      <c r="CC872" s="207"/>
      <c r="CD872" s="207"/>
      <c r="CE872" s="207"/>
      <c r="CF872" s="207"/>
      <c r="CG872" s="207"/>
      <c r="CH872" s="207"/>
      <c r="CI872" s="207"/>
      <c r="CJ872" s="207"/>
      <c r="CK872" s="207"/>
      <c r="CL872" s="207"/>
      <c r="CM872" s="207"/>
    </row>
    <row r="873" spans="1:91" ht="12" customHeight="1" x14ac:dyDescent="0.25">
      <c r="A873" s="206"/>
      <c r="B873" s="207"/>
      <c r="C873" s="207"/>
      <c r="D873" s="207"/>
      <c r="E873" s="207"/>
      <c r="F873" s="207"/>
      <c r="G873" s="207"/>
      <c r="H873" s="207"/>
      <c r="I873" s="207"/>
      <c r="J873" s="207"/>
      <c r="K873" s="207"/>
      <c r="L873" s="207"/>
      <c r="M873" s="207"/>
      <c r="N873" s="207"/>
      <c r="O873" s="207"/>
      <c r="P873" s="207"/>
      <c r="Q873" s="207"/>
      <c r="R873" s="207"/>
      <c r="S873" s="207"/>
      <c r="T873" s="207"/>
      <c r="U873" s="207"/>
      <c r="V873" s="207"/>
      <c r="W873" s="207"/>
      <c r="X873" s="207"/>
      <c r="Y873" s="207"/>
      <c r="Z873" s="207"/>
      <c r="AA873" s="208"/>
      <c r="AB873" s="208"/>
      <c r="AC873" s="209"/>
      <c r="AD873" s="209"/>
      <c r="AE873" s="209"/>
      <c r="AF873" s="209"/>
      <c r="AG873" s="209"/>
      <c r="AH873" s="209"/>
      <c r="AI873" s="209"/>
      <c r="AJ873" s="209"/>
      <c r="AK873" s="207"/>
      <c r="AL873" s="207"/>
      <c r="AM873" s="207"/>
      <c r="AN873" s="207"/>
      <c r="AO873" s="207"/>
      <c r="AP873" s="207"/>
      <c r="AQ873" s="207"/>
      <c r="AR873" s="207"/>
      <c r="AS873" s="207"/>
      <c r="AT873" s="207"/>
      <c r="AU873" s="207"/>
      <c r="AV873" s="207"/>
      <c r="AW873" s="207"/>
      <c r="AX873" s="207"/>
      <c r="AY873" s="207"/>
      <c r="AZ873" s="207"/>
      <c r="BA873" s="207"/>
      <c r="BB873" s="207"/>
      <c r="BC873" s="207"/>
      <c r="BD873" s="207"/>
      <c r="BE873" s="207"/>
      <c r="BF873" s="207"/>
      <c r="BG873" s="207"/>
      <c r="BH873" s="207"/>
      <c r="BI873" s="207"/>
      <c r="BJ873" s="207"/>
      <c r="BK873" s="207"/>
      <c r="BL873" s="207"/>
      <c r="BM873" s="207"/>
      <c r="BN873" s="207"/>
      <c r="BO873" s="207"/>
      <c r="BP873" s="207"/>
      <c r="BQ873" s="207"/>
      <c r="BR873" s="207"/>
      <c r="BS873" s="207"/>
      <c r="BT873" s="207"/>
      <c r="BU873" s="211"/>
      <c r="BV873" s="207"/>
      <c r="BW873" s="207"/>
      <c r="BX873" s="207"/>
      <c r="BY873" s="207"/>
      <c r="BZ873" s="207"/>
      <c r="CA873" s="207"/>
      <c r="CB873" s="207"/>
      <c r="CC873" s="207"/>
      <c r="CD873" s="207"/>
      <c r="CE873" s="207"/>
      <c r="CF873" s="207"/>
      <c r="CG873" s="207"/>
      <c r="CH873" s="207"/>
      <c r="CI873" s="207"/>
      <c r="CJ873" s="207"/>
      <c r="CK873" s="207"/>
      <c r="CL873" s="207"/>
      <c r="CM873" s="207"/>
    </row>
    <row r="874" spans="1:91" ht="12" customHeight="1" x14ac:dyDescent="0.25">
      <c r="A874" s="206"/>
      <c r="B874" s="207"/>
      <c r="C874" s="207"/>
      <c r="D874" s="207"/>
      <c r="E874" s="207"/>
      <c r="F874" s="207"/>
      <c r="G874" s="207"/>
      <c r="H874" s="207"/>
      <c r="I874" s="207"/>
      <c r="J874" s="207"/>
      <c r="K874" s="207"/>
      <c r="L874" s="207"/>
      <c r="M874" s="207"/>
      <c r="N874" s="207"/>
      <c r="O874" s="207"/>
      <c r="P874" s="207"/>
      <c r="Q874" s="207"/>
      <c r="R874" s="207"/>
      <c r="S874" s="207"/>
      <c r="T874" s="207"/>
      <c r="U874" s="207"/>
      <c r="V874" s="207"/>
      <c r="W874" s="207"/>
      <c r="X874" s="207"/>
      <c r="Y874" s="207"/>
      <c r="Z874" s="207"/>
      <c r="AA874" s="208"/>
      <c r="AB874" s="208"/>
      <c r="AC874" s="209"/>
      <c r="AD874" s="209"/>
      <c r="AE874" s="209"/>
      <c r="AF874" s="209"/>
      <c r="AG874" s="209"/>
      <c r="AH874" s="209"/>
      <c r="AI874" s="209"/>
      <c r="AJ874" s="209"/>
      <c r="AK874" s="207"/>
      <c r="AL874" s="207"/>
      <c r="AM874" s="207"/>
      <c r="AN874" s="207"/>
      <c r="AO874" s="207"/>
      <c r="AP874" s="207"/>
      <c r="AQ874" s="207"/>
      <c r="AR874" s="207"/>
      <c r="AS874" s="207"/>
      <c r="AT874" s="207"/>
      <c r="AU874" s="207"/>
      <c r="AV874" s="207"/>
      <c r="AW874" s="207"/>
      <c r="AX874" s="207"/>
      <c r="AY874" s="207"/>
      <c r="AZ874" s="207"/>
      <c r="BA874" s="207"/>
      <c r="BB874" s="207"/>
      <c r="BC874" s="207"/>
      <c r="BD874" s="207"/>
      <c r="BE874" s="207"/>
      <c r="BF874" s="207"/>
      <c r="BG874" s="207"/>
      <c r="BH874" s="207"/>
      <c r="BI874" s="207"/>
      <c r="BJ874" s="207"/>
      <c r="BK874" s="207"/>
      <c r="BL874" s="207"/>
      <c r="BM874" s="207"/>
      <c r="BN874" s="207"/>
      <c r="BO874" s="207"/>
      <c r="BP874" s="207"/>
      <c r="BQ874" s="207"/>
      <c r="BR874" s="207"/>
      <c r="BS874" s="207"/>
      <c r="BT874" s="207"/>
      <c r="BU874" s="211"/>
      <c r="BV874" s="207"/>
      <c r="BW874" s="207"/>
      <c r="BX874" s="207"/>
      <c r="BY874" s="207"/>
      <c r="BZ874" s="207"/>
      <c r="CA874" s="207"/>
      <c r="CB874" s="207"/>
      <c r="CC874" s="207"/>
      <c r="CD874" s="207"/>
      <c r="CE874" s="207"/>
      <c r="CF874" s="207"/>
      <c r="CG874" s="207"/>
      <c r="CH874" s="207"/>
      <c r="CI874" s="207"/>
      <c r="CJ874" s="207"/>
      <c r="CK874" s="207"/>
      <c r="CL874" s="207"/>
      <c r="CM874" s="207"/>
    </row>
    <row r="875" spans="1:91" ht="12" customHeight="1" x14ac:dyDescent="0.25">
      <c r="A875" s="206"/>
      <c r="B875" s="207"/>
      <c r="C875" s="207"/>
      <c r="D875" s="207"/>
      <c r="E875" s="207"/>
      <c r="F875" s="207"/>
      <c r="G875" s="207"/>
      <c r="H875" s="207"/>
      <c r="I875" s="207"/>
      <c r="J875" s="207"/>
      <c r="K875" s="207"/>
      <c r="L875" s="207"/>
      <c r="M875" s="207"/>
      <c r="N875" s="207"/>
      <c r="O875" s="207"/>
      <c r="P875" s="207"/>
      <c r="Q875" s="207"/>
      <c r="R875" s="207"/>
      <c r="S875" s="207"/>
      <c r="T875" s="207"/>
      <c r="U875" s="207"/>
      <c r="V875" s="207"/>
      <c r="W875" s="207"/>
      <c r="X875" s="207"/>
      <c r="Y875" s="207"/>
      <c r="Z875" s="207"/>
      <c r="AA875" s="208"/>
      <c r="AB875" s="208"/>
      <c r="AC875" s="209"/>
      <c r="AD875" s="209"/>
      <c r="AE875" s="209"/>
      <c r="AF875" s="209"/>
      <c r="AG875" s="209"/>
      <c r="AH875" s="209"/>
      <c r="AI875" s="209"/>
      <c r="AJ875" s="209"/>
      <c r="AK875" s="207"/>
      <c r="AL875" s="207"/>
      <c r="AM875" s="207"/>
      <c r="AN875" s="207"/>
      <c r="AO875" s="207"/>
      <c r="AP875" s="207"/>
      <c r="AQ875" s="207"/>
      <c r="AR875" s="207"/>
      <c r="AS875" s="207"/>
      <c r="AT875" s="207"/>
      <c r="AU875" s="207"/>
      <c r="AV875" s="207"/>
      <c r="AW875" s="207"/>
      <c r="AX875" s="207"/>
      <c r="AY875" s="207"/>
      <c r="AZ875" s="207"/>
      <c r="BA875" s="207"/>
      <c r="BB875" s="207"/>
      <c r="BC875" s="207"/>
      <c r="BD875" s="207"/>
      <c r="BE875" s="207"/>
      <c r="BF875" s="207"/>
      <c r="BG875" s="207"/>
      <c r="BH875" s="207"/>
      <c r="BI875" s="207"/>
      <c r="BJ875" s="207"/>
      <c r="BK875" s="207"/>
      <c r="BL875" s="207"/>
      <c r="BM875" s="207"/>
      <c r="BN875" s="207"/>
      <c r="BO875" s="207"/>
      <c r="BP875" s="207"/>
      <c r="BQ875" s="207"/>
      <c r="BR875" s="207"/>
      <c r="BS875" s="207"/>
      <c r="BT875" s="207"/>
      <c r="BU875" s="211"/>
      <c r="BV875" s="207"/>
      <c r="BW875" s="207"/>
      <c r="BX875" s="207"/>
      <c r="BY875" s="207"/>
      <c r="BZ875" s="207"/>
      <c r="CA875" s="207"/>
      <c r="CB875" s="207"/>
      <c r="CC875" s="207"/>
      <c r="CD875" s="207"/>
      <c r="CE875" s="207"/>
      <c r="CF875" s="207"/>
      <c r="CG875" s="207"/>
      <c r="CH875" s="207"/>
      <c r="CI875" s="207"/>
      <c r="CJ875" s="207"/>
      <c r="CK875" s="207"/>
      <c r="CL875" s="207"/>
      <c r="CM875" s="207"/>
    </row>
    <row r="876" spans="1:91" ht="12" customHeight="1" x14ac:dyDescent="0.25">
      <c r="A876" s="206"/>
      <c r="B876" s="207"/>
      <c r="C876" s="207"/>
      <c r="D876" s="207"/>
      <c r="E876" s="207"/>
      <c r="F876" s="207"/>
      <c r="G876" s="207"/>
      <c r="H876" s="207"/>
      <c r="I876" s="207"/>
      <c r="J876" s="207"/>
      <c r="K876" s="207"/>
      <c r="L876" s="207"/>
      <c r="M876" s="207"/>
      <c r="N876" s="207"/>
      <c r="O876" s="207"/>
      <c r="P876" s="207"/>
      <c r="Q876" s="207"/>
      <c r="R876" s="207"/>
      <c r="S876" s="207"/>
      <c r="T876" s="207"/>
      <c r="U876" s="207"/>
      <c r="V876" s="207"/>
      <c r="W876" s="207"/>
      <c r="X876" s="207"/>
      <c r="Y876" s="207"/>
      <c r="Z876" s="207"/>
      <c r="AA876" s="208"/>
      <c r="AB876" s="208"/>
      <c r="AC876" s="209"/>
      <c r="AD876" s="209"/>
      <c r="AE876" s="209"/>
      <c r="AF876" s="209"/>
      <c r="AG876" s="209"/>
      <c r="AH876" s="209"/>
      <c r="AI876" s="209"/>
      <c r="AJ876" s="209"/>
      <c r="AK876" s="207"/>
      <c r="AL876" s="207"/>
      <c r="AM876" s="207"/>
      <c r="AN876" s="207"/>
      <c r="AO876" s="207"/>
      <c r="AP876" s="207"/>
      <c r="AQ876" s="207"/>
      <c r="AR876" s="207"/>
      <c r="AS876" s="207"/>
      <c r="AT876" s="207"/>
      <c r="AU876" s="207"/>
      <c r="AV876" s="207"/>
      <c r="AW876" s="207"/>
      <c r="AX876" s="207"/>
      <c r="AY876" s="207"/>
      <c r="AZ876" s="207"/>
      <c r="BA876" s="207"/>
      <c r="BB876" s="207"/>
      <c r="BC876" s="207"/>
      <c r="BD876" s="207"/>
      <c r="BE876" s="207"/>
      <c r="BF876" s="207"/>
      <c r="BG876" s="207"/>
      <c r="BH876" s="207"/>
      <c r="BI876" s="207"/>
      <c r="BJ876" s="207"/>
      <c r="BK876" s="207"/>
      <c r="BL876" s="207"/>
      <c r="BM876" s="207"/>
      <c r="BN876" s="207"/>
      <c r="BO876" s="207"/>
      <c r="BP876" s="207"/>
      <c r="BQ876" s="207"/>
      <c r="BR876" s="207"/>
      <c r="BS876" s="207"/>
      <c r="BT876" s="207"/>
      <c r="BU876" s="211"/>
      <c r="BV876" s="207"/>
      <c r="BW876" s="207"/>
      <c r="BX876" s="207"/>
      <c r="BY876" s="207"/>
      <c r="BZ876" s="207"/>
      <c r="CA876" s="207"/>
      <c r="CB876" s="207"/>
      <c r="CC876" s="207"/>
      <c r="CD876" s="207"/>
      <c r="CE876" s="207"/>
      <c r="CF876" s="207"/>
      <c r="CG876" s="207"/>
      <c r="CH876" s="207"/>
      <c r="CI876" s="207"/>
      <c r="CJ876" s="207"/>
      <c r="CK876" s="207"/>
      <c r="CL876" s="207"/>
      <c r="CM876" s="207"/>
    </row>
    <row r="877" spans="1:91" ht="12" customHeight="1" x14ac:dyDescent="0.25">
      <c r="A877" s="206"/>
      <c r="B877" s="207"/>
      <c r="C877" s="207"/>
      <c r="D877" s="207"/>
      <c r="E877" s="207"/>
      <c r="F877" s="207"/>
      <c r="G877" s="207"/>
      <c r="H877" s="207"/>
      <c r="I877" s="207"/>
      <c r="J877" s="207"/>
      <c r="K877" s="207"/>
      <c r="L877" s="207"/>
      <c r="M877" s="207"/>
      <c r="N877" s="207"/>
      <c r="O877" s="207"/>
      <c r="P877" s="207"/>
      <c r="Q877" s="207"/>
      <c r="R877" s="207"/>
      <c r="S877" s="207"/>
      <c r="T877" s="207"/>
      <c r="U877" s="207"/>
      <c r="V877" s="207"/>
      <c r="W877" s="207"/>
      <c r="X877" s="207"/>
      <c r="Y877" s="207"/>
      <c r="Z877" s="207"/>
      <c r="AA877" s="208"/>
      <c r="AB877" s="208"/>
      <c r="AC877" s="209"/>
      <c r="AD877" s="209"/>
      <c r="AE877" s="209"/>
      <c r="AF877" s="209"/>
      <c r="AG877" s="209"/>
      <c r="AH877" s="209"/>
      <c r="AI877" s="209"/>
      <c r="AJ877" s="209"/>
      <c r="AK877" s="207"/>
      <c r="AL877" s="207"/>
      <c r="AM877" s="207"/>
      <c r="AN877" s="207"/>
      <c r="AO877" s="207"/>
      <c r="AP877" s="207"/>
      <c r="AQ877" s="207"/>
      <c r="AR877" s="207"/>
      <c r="AS877" s="207"/>
      <c r="AT877" s="207"/>
      <c r="AU877" s="207"/>
      <c r="AV877" s="207"/>
      <c r="AW877" s="207"/>
      <c r="AX877" s="207"/>
      <c r="AY877" s="207"/>
      <c r="AZ877" s="207"/>
      <c r="BA877" s="207"/>
      <c r="BB877" s="207"/>
      <c r="BC877" s="207"/>
      <c r="BD877" s="207"/>
      <c r="BE877" s="207"/>
      <c r="BF877" s="207"/>
      <c r="BG877" s="207"/>
      <c r="BH877" s="207"/>
      <c r="BI877" s="207"/>
      <c r="BJ877" s="207"/>
      <c r="BK877" s="207"/>
      <c r="BL877" s="207"/>
      <c r="BM877" s="207"/>
      <c r="BN877" s="207"/>
      <c r="BO877" s="207"/>
      <c r="BP877" s="207"/>
      <c r="BQ877" s="207"/>
      <c r="BR877" s="207"/>
      <c r="BS877" s="207"/>
      <c r="BT877" s="207"/>
      <c r="BU877" s="211"/>
      <c r="BV877" s="207"/>
      <c r="BW877" s="207"/>
      <c r="BX877" s="207"/>
      <c r="BY877" s="207"/>
      <c r="BZ877" s="207"/>
      <c r="CA877" s="207"/>
      <c r="CB877" s="207"/>
      <c r="CC877" s="207"/>
      <c r="CD877" s="207"/>
      <c r="CE877" s="207"/>
      <c r="CF877" s="207"/>
      <c r="CG877" s="207"/>
      <c r="CH877" s="207"/>
      <c r="CI877" s="207"/>
      <c r="CJ877" s="207"/>
      <c r="CK877" s="207"/>
      <c r="CL877" s="207"/>
      <c r="CM877" s="207"/>
    </row>
    <row r="878" spans="1:91" ht="12" customHeight="1" x14ac:dyDescent="0.25">
      <c r="A878" s="206"/>
      <c r="B878" s="207"/>
      <c r="C878" s="207"/>
      <c r="D878" s="207"/>
      <c r="E878" s="207"/>
      <c r="F878" s="207"/>
      <c r="G878" s="207"/>
      <c r="H878" s="207"/>
      <c r="I878" s="207"/>
      <c r="J878" s="207"/>
      <c r="K878" s="207"/>
      <c r="L878" s="207"/>
      <c r="M878" s="207"/>
      <c r="N878" s="207"/>
      <c r="O878" s="207"/>
      <c r="P878" s="207"/>
      <c r="Q878" s="207"/>
      <c r="R878" s="207"/>
      <c r="S878" s="207"/>
      <c r="T878" s="207"/>
      <c r="U878" s="207"/>
      <c r="V878" s="207"/>
      <c r="W878" s="207"/>
      <c r="X878" s="207"/>
      <c r="Y878" s="207"/>
      <c r="Z878" s="207"/>
      <c r="AA878" s="208"/>
      <c r="AB878" s="208"/>
      <c r="AC878" s="209"/>
      <c r="AD878" s="209"/>
      <c r="AE878" s="209"/>
      <c r="AF878" s="209"/>
      <c r="AG878" s="209"/>
      <c r="AH878" s="209"/>
      <c r="AI878" s="209"/>
      <c r="AJ878" s="209"/>
      <c r="AK878" s="207"/>
      <c r="AL878" s="207"/>
      <c r="AM878" s="207"/>
      <c r="AN878" s="207"/>
      <c r="AO878" s="207"/>
      <c r="AP878" s="207"/>
      <c r="AQ878" s="207"/>
      <c r="AR878" s="207"/>
      <c r="AS878" s="207"/>
      <c r="AT878" s="207"/>
      <c r="AU878" s="207"/>
      <c r="AV878" s="207"/>
      <c r="AW878" s="207"/>
      <c r="AX878" s="207"/>
      <c r="AY878" s="207"/>
      <c r="AZ878" s="207"/>
      <c r="BA878" s="207"/>
      <c r="BB878" s="207"/>
      <c r="BC878" s="207"/>
      <c r="BD878" s="207"/>
      <c r="BE878" s="207"/>
      <c r="BF878" s="207"/>
      <c r="BG878" s="207"/>
      <c r="BH878" s="207"/>
      <c r="BI878" s="207"/>
      <c r="BJ878" s="207"/>
      <c r="BK878" s="207"/>
      <c r="BL878" s="207"/>
      <c r="BM878" s="207"/>
      <c r="BN878" s="207"/>
      <c r="BO878" s="207"/>
      <c r="BP878" s="207"/>
      <c r="BQ878" s="207"/>
      <c r="BR878" s="207"/>
      <c r="BS878" s="207"/>
      <c r="BT878" s="207"/>
      <c r="BU878" s="211"/>
      <c r="BV878" s="207"/>
      <c r="BW878" s="207"/>
      <c r="BX878" s="207"/>
      <c r="BY878" s="207"/>
      <c r="BZ878" s="207"/>
      <c r="CA878" s="207"/>
      <c r="CB878" s="207"/>
      <c r="CC878" s="207"/>
      <c r="CD878" s="207"/>
      <c r="CE878" s="207"/>
      <c r="CF878" s="207"/>
      <c r="CG878" s="207"/>
      <c r="CH878" s="207"/>
      <c r="CI878" s="207"/>
      <c r="CJ878" s="207"/>
      <c r="CK878" s="207"/>
      <c r="CL878" s="207"/>
      <c r="CM878" s="207"/>
    </row>
    <row r="879" spans="1:91" ht="12" customHeight="1" x14ac:dyDescent="0.25">
      <c r="A879" s="206"/>
      <c r="B879" s="207"/>
      <c r="C879" s="207"/>
      <c r="D879" s="207"/>
      <c r="E879" s="207"/>
      <c r="F879" s="207"/>
      <c r="G879" s="207"/>
      <c r="H879" s="207"/>
      <c r="I879" s="207"/>
      <c r="J879" s="207"/>
      <c r="K879" s="207"/>
      <c r="L879" s="207"/>
      <c r="M879" s="207"/>
      <c r="N879" s="207"/>
      <c r="O879" s="207"/>
      <c r="P879" s="207"/>
      <c r="Q879" s="207"/>
      <c r="R879" s="207"/>
      <c r="S879" s="207"/>
      <c r="T879" s="207"/>
      <c r="U879" s="207"/>
      <c r="V879" s="207"/>
      <c r="W879" s="207"/>
      <c r="X879" s="207"/>
      <c r="Y879" s="207"/>
      <c r="Z879" s="207"/>
      <c r="AA879" s="208"/>
      <c r="AB879" s="208"/>
      <c r="AC879" s="209"/>
      <c r="AD879" s="209"/>
      <c r="AE879" s="209"/>
      <c r="AF879" s="209"/>
      <c r="AG879" s="209"/>
      <c r="AH879" s="209"/>
      <c r="AI879" s="209"/>
      <c r="AJ879" s="209"/>
      <c r="AK879" s="207"/>
      <c r="AL879" s="207"/>
      <c r="AM879" s="207"/>
      <c r="AN879" s="207"/>
      <c r="AO879" s="207"/>
      <c r="AP879" s="207"/>
      <c r="AQ879" s="207"/>
      <c r="AR879" s="207"/>
      <c r="AS879" s="207"/>
      <c r="AT879" s="207"/>
      <c r="AU879" s="207"/>
      <c r="AV879" s="207"/>
      <c r="AW879" s="207"/>
      <c r="AX879" s="207"/>
      <c r="AY879" s="207"/>
      <c r="AZ879" s="207"/>
      <c r="BA879" s="207"/>
      <c r="BB879" s="207"/>
      <c r="BC879" s="207"/>
      <c r="BD879" s="207"/>
      <c r="BE879" s="207"/>
      <c r="BF879" s="207"/>
      <c r="BG879" s="207"/>
      <c r="BH879" s="207"/>
      <c r="BI879" s="207"/>
      <c r="BJ879" s="207"/>
      <c r="BK879" s="207"/>
      <c r="BL879" s="207"/>
      <c r="BM879" s="207"/>
      <c r="BN879" s="207"/>
      <c r="BO879" s="207"/>
      <c r="BP879" s="207"/>
      <c r="BQ879" s="207"/>
      <c r="BR879" s="207"/>
      <c r="BS879" s="207"/>
      <c r="BT879" s="207"/>
      <c r="BU879" s="211"/>
      <c r="BV879" s="207"/>
      <c r="BW879" s="207"/>
      <c r="BX879" s="207"/>
      <c r="BY879" s="207"/>
      <c r="BZ879" s="207"/>
      <c r="CA879" s="207"/>
      <c r="CB879" s="207"/>
      <c r="CC879" s="207"/>
      <c r="CD879" s="207"/>
      <c r="CE879" s="207"/>
      <c r="CF879" s="207"/>
      <c r="CG879" s="207"/>
      <c r="CH879" s="207"/>
      <c r="CI879" s="207"/>
      <c r="CJ879" s="207"/>
      <c r="CK879" s="207"/>
      <c r="CL879" s="207"/>
      <c r="CM879" s="207"/>
    </row>
    <row r="880" spans="1:91" ht="12" customHeight="1" x14ac:dyDescent="0.25">
      <c r="A880" s="206"/>
      <c r="B880" s="207"/>
      <c r="C880" s="207"/>
      <c r="D880" s="207"/>
      <c r="E880" s="207"/>
      <c r="F880" s="207"/>
      <c r="G880" s="207"/>
      <c r="H880" s="207"/>
      <c r="I880" s="207"/>
      <c r="J880" s="207"/>
      <c r="K880" s="207"/>
      <c r="L880" s="207"/>
      <c r="M880" s="207"/>
      <c r="N880" s="207"/>
      <c r="O880" s="207"/>
      <c r="P880" s="207"/>
      <c r="Q880" s="207"/>
      <c r="R880" s="207"/>
      <c r="S880" s="207"/>
      <c r="T880" s="207"/>
      <c r="U880" s="207"/>
      <c r="V880" s="207"/>
      <c r="W880" s="207"/>
      <c r="X880" s="207"/>
      <c r="Y880" s="207"/>
      <c r="Z880" s="207"/>
      <c r="AA880" s="208"/>
      <c r="AB880" s="208"/>
      <c r="AC880" s="209"/>
      <c r="AD880" s="209"/>
      <c r="AE880" s="209"/>
      <c r="AF880" s="209"/>
      <c r="AG880" s="209"/>
      <c r="AH880" s="209"/>
      <c r="AI880" s="209"/>
      <c r="AJ880" s="209"/>
      <c r="AK880" s="207"/>
      <c r="AL880" s="207"/>
      <c r="AM880" s="207"/>
      <c r="AN880" s="207"/>
      <c r="AO880" s="207"/>
      <c r="AP880" s="207"/>
      <c r="AQ880" s="207"/>
      <c r="AR880" s="207"/>
      <c r="AS880" s="207"/>
      <c r="AT880" s="207"/>
      <c r="AU880" s="207"/>
      <c r="AV880" s="207"/>
      <c r="AW880" s="207"/>
      <c r="AX880" s="207"/>
      <c r="AY880" s="207"/>
      <c r="AZ880" s="207"/>
      <c r="BA880" s="207"/>
      <c r="BB880" s="207"/>
      <c r="BC880" s="207"/>
      <c r="BD880" s="207"/>
      <c r="BE880" s="207"/>
      <c r="BF880" s="207"/>
      <c r="BG880" s="207"/>
      <c r="BH880" s="207"/>
      <c r="BI880" s="207"/>
      <c r="BJ880" s="207"/>
      <c r="BK880" s="207"/>
      <c r="BL880" s="207"/>
      <c r="BM880" s="207"/>
      <c r="BN880" s="207"/>
      <c r="BO880" s="207"/>
      <c r="BP880" s="207"/>
      <c r="BQ880" s="207"/>
      <c r="BR880" s="207"/>
      <c r="BS880" s="207"/>
      <c r="BT880" s="207"/>
      <c r="BU880" s="211"/>
      <c r="BV880" s="207"/>
      <c r="BW880" s="207"/>
      <c r="BX880" s="207"/>
      <c r="BY880" s="207"/>
      <c r="BZ880" s="207"/>
      <c r="CA880" s="207"/>
      <c r="CB880" s="207"/>
      <c r="CC880" s="207"/>
      <c r="CD880" s="207"/>
      <c r="CE880" s="207"/>
      <c r="CF880" s="207"/>
      <c r="CG880" s="207"/>
      <c r="CH880" s="207"/>
      <c r="CI880" s="207"/>
      <c r="CJ880" s="207"/>
      <c r="CK880" s="207"/>
      <c r="CL880" s="207"/>
      <c r="CM880" s="207"/>
    </row>
    <row r="881" spans="1:91" ht="12" customHeight="1" x14ac:dyDescent="0.25">
      <c r="A881" s="206"/>
      <c r="B881" s="207"/>
      <c r="C881" s="207"/>
      <c r="D881" s="207"/>
      <c r="E881" s="207"/>
      <c r="F881" s="207"/>
      <c r="G881" s="207"/>
      <c r="H881" s="207"/>
      <c r="I881" s="207"/>
      <c r="J881" s="207"/>
      <c r="K881" s="207"/>
      <c r="L881" s="207"/>
      <c r="M881" s="207"/>
      <c r="N881" s="207"/>
      <c r="O881" s="207"/>
      <c r="P881" s="207"/>
      <c r="Q881" s="207"/>
      <c r="R881" s="207"/>
      <c r="S881" s="207"/>
      <c r="T881" s="207"/>
      <c r="U881" s="207"/>
      <c r="V881" s="207"/>
      <c r="W881" s="207"/>
      <c r="X881" s="207"/>
      <c r="Y881" s="207"/>
      <c r="Z881" s="207"/>
      <c r="AA881" s="208"/>
      <c r="AB881" s="208"/>
      <c r="AC881" s="209"/>
      <c r="AD881" s="209"/>
      <c r="AE881" s="209"/>
      <c r="AF881" s="209"/>
      <c r="AG881" s="209"/>
      <c r="AH881" s="209"/>
      <c r="AI881" s="209"/>
      <c r="AJ881" s="209"/>
      <c r="AK881" s="207"/>
      <c r="AL881" s="207"/>
      <c r="AM881" s="207"/>
      <c r="AN881" s="207"/>
      <c r="AO881" s="207"/>
      <c r="AP881" s="207"/>
      <c r="AQ881" s="207"/>
      <c r="AR881" s="207"/>
      <c r="AS881" s="207"/>
      <c r="AT881" s="207"/>
      <c r="AU881" s="207"/>
      <c r="AV881" s="207"/>
      <c r="AW881" s="207"/>
      <c r="AX881" s="207"/>
      <c r="AY881" s="207"/>
      <c r="AZ881" s="207"/>
      <c r="BA881" s="207"/>
      <c r="BB881" s="207"/>
      <c r="BC881" s="207"/>
      <c r="BD881" s="207"/>
      <c r="BE881" s="207"/>
      <c r="BF881" s="207"/>
      <c r="BG881" s="207"/>
      <c r="BH881" s="207"/>
      <c r="BI881" s="207"/>
      <c r="BJ881" s="207"/>
      <c r="BK881" s="207"/>
      <c r="BL881" s="207"/>
      <c r="BM881" s="207"/>
      <c r="BN881" s="207"/>
      <c r="BO881" s="207"/>
      <c r="BP881" s="207"/>
      <c r="BQ881" s="207"/>
      <c r="BR881" s="207"/>
      <c r="BS881" s="207"/>
      <c r="BT881" s="207"/>
      <c r="BU881" s="211"/>
      <c r="BV881" s="207"/>
      <c r="BW881" s="207"/>
      <c r="BX881" s="207"/>
      <c r="BY881" s="207"/>
      <c r="BZ881" s="207"/>
      <c r="CA881" s="207"/>
      <c r="CB881" s="207"/>
      <c r="CC881" s="207"/>
      <c r="CD881" s="207"/>
      <c r="CE881" s="207"/>
      <c r="CF881" s="207"/>
      <c r="CG881" s="207"/>
      <c r="CH881" s="207"/>
      <c r="CI881" s="207"/>
      <c r="CJ881" s="207"/>
      <c r="CK881" s="207"/>
      <c r="CL881" s="207"/>
      <c r="CM881" s="207"/>
    </row>
    <row r="882" spans="1:91" ht="12" customHeight="1" x14ac:dyDescent="0.25">
      <c r="A882" s="206"/>
      <c r="B882" s="207"/>
      <c r="C882" s="207"/>
      <c r="D882" s="207"/>
      <c r="E882" s="207"/>
      <c r="F882" s="207"/>
      <c r="G882" s="207"/>
      <c r="H882" s="207"/>
      <c r="I882" s="207"/>
      <c r="J882" s="207"/>
      <c r="K882" s="207"/>
      <c r="L882" s="207"/>
      <c r="M882" s="207"/>
      <c r="N882" s="207"/>
      <c r="O882" s="207"/>
      <c r="P882" s="207"/>
      <c r="Q882" s="207"/>
      <c r="R882" s="207"/>
      <c r="S882" s="207"/>
      <c r="T882" s="207"/>
      <c r="U882" s="207"/>
      <c r="V882" s="207"/>
      <c r="W882" s="207"/>
      <c r="X882" s="207"/>
      <c r="Y882" s="207"/>
      <c r="Z882" s="207"/>
      <c r="AA882" s="208"/>
      <c r="AB882" s="208"/>
      <c r="AC882" s="209"/>
      <c r="AD882" s="209"/>
      <c r="AE882" s="209"/>
      <c r="AF882" s="209"/>
      <c r="AG882" s="209"/>
      <c r="AH882" s="209"/>
      <c r="AI882" s="209"/>
      <c r="AJ882" s="209"/>
      <c r="AK882" s="207"/>
      <c r="AL882" s="207"/>
      <c r="AM882" s="207"/>
      <c r="AN882" s="207"/>
      <c r="AO882" s="207"/>
      <c r="AP882" s="207"/>
      <c r="AQ882" s="207"/>
      <c r="AR882" s="207"/>
      <c r="AS882" s="207"/>
      <c r="AT882" s="207"/>
      <c r="AU882" s="207"/>
      <c r="AV882" s="207"/>
      <c r="AW882" s="207"/>
      <c r="AX882" s="207"/>
      <c r="AY882" s="207"/>
      <c r="AZ882" s="207"/>
      <c r="BA882" s="207"/>
      <c r="BB882" s="207"/>
      <c r="BC882" s="207"/>
      <c r="BD882" s="207"/>
      <c r="BE882" s="207"/>
      <c r="BF882" s="207"/>
      <c r="BG882" s="207"/>
      <c r="BH882" s="207"/>
      <c r="BI882" s="207"/>
      <c r="BJ882" s="207"/>
      <c r="BK882" s="207"/>
      <c r="BL882" s="207"/>
      <c r="BM882" s="207"/>
      <c r="BN882" s="207"/>
      <c r="BO882" s="207"/>
      <c r="BP882" s="207"/>
      <c r="BQ882" s="207"/>
      <c r="BR882" s="207"/>
      <c r="BS882" s="207"/>
      <c r="BT882" s="207"/>
      <c r="BU882" s="211"/>
      <c r="BV882" s="207"/>
      <c r="BW882" s="207"/>
      <c r="BX882" s="207"/>
      <c r="BY882" s="207"/>
      <c r="BZ882" s="207"/>
      <c r="CA882" s="207"/>
      <c r="CB882" s="207"/>
      <c r="CC882" s="207"/>
      <c r="CD882" s="207"/>
      <c r="CE882" s="207"/>
      <c r="CF882" s="207"/>
      <c r="CG882" s="207"/>
      <c r="CH882" s="207"/>
      <c r="CI882" s="207"/>
      <c r="CJ882" s="207"/>
      <c r="CK882" s="207"/>
      <c r="CL882" s="207"/>
      <c r="CM882" s="207"/>
    </row>
    <row r="883" spans="1:91" ht="12" customHeight="1" x14ac:dyDescent="0.25">
      <c r="A883" s="206"/>
      <c r="B883" s="207"/>
      <c r="C883" s="207"/>
      <c r="D883" s="207"/>
      <c r="E883" s="207"/>
      <c r="F883" s="207"/>
      <c r="G883" s="207"/>
      <c r="H883" s="207"/>
      <c r="I883" s="207"/>
      <c r="J883" s="207"/>
      <c r="K883" s="207"/>
      <c r="L883" s="207"/>
      <c r="M883" s="207"/>
      <c r="N883" s="207"/>
      <c r="O883" s="207"/>
      <c r="P883" s="207"/>
      <c r="Q883" s="207"/>
      <c r="R883" s="207"/>
      <c r="S883" s="207"/>
      <c r="T883" s="207"/>
      <c r="U883" s="207"/>
      <c r="V883" s="207"/>
      <c r="W883" s="207"/>
      <c r="X883" s="207"/>
      <c r="Y883" s="207"/>
      <c r="Z883" s="207"/>
      <c r="AA883" s="208"/>
      <c r="AB883" s="208"/>
      <c r="AC883" s="209"/>
      <c r="AD883" s="209"/>
      <c r="AE883" s="209"/>
      <c r="AF883" s="209"/>
      <c r="AG883" s="209"/>
      <c r="AH883" s="209"/>
      <c r="AI883" s="209"/>
      <c r="AJ883" s="209"/>
      <c r="AK883" s="207"/>
      <c r="AL883" s="207"/>
      <c r="AM883" s="207"/>
      <c r="AN883" s="207"/>
      <c r="AO883" s="207"/>
      <c r="AP883" s="207"/>
      <c r="AQ883" s="207"/>
      <c r="AR883" s="207"/>
      <c r="AS883" s="207"/>
      <c r="AT883" s="207"/>
      <c r="AU883" s="207"/>
      <c r="AV883" s="207"/>
      <c r="AW883" s="207"/>
      <c r="AX883" s="207"/>
      <c r="AY883" s="207"/>
      <c r="AZ883" s="207"/>
      <c r="BA883" s="207"/>
      <c r="BB883" s="207"/>
      <c r="BC883" s="207"/>
      <c r="BD883" s="207"/>
      <c r="BE883" s="207"/>
      <c r="BF883" s="207"/>
      <c r="BG883" s="207"/>
      <c r="BH883" s="207"/>
      <c r="BI883" s="207"/>
      <c r="BJ883" s="207"/>
      <c r="BK883" s="207"/>
      <c r="BL883" s="207"/>
      <c r="BM883" s="207"/>
      <c r="BN883" s="207"/>
      <c r="BO883" s="207"/>
      <c r="BP883" s="207"/>
      <c r="BQ883" s="207"/>
      <c r="BR883" s="207"/>
      <c r="BS883" s="207"/>
      <c r="BT883" s="207"/>
      <c r="BU883" s="211"/>
      <c r="BV883" s="207"/>
      <c r="BW883" s="207"/>
      <c r="BX883" s="207"/>
      <c r="BY883" s="207"/>
      <c r="BZ883" s="207"/>
      <c r="CA883" s="207"/>
      <c r="CB883" s="207"/>
      <c r="CC883" s="207"/>
      <c r="CD883" s="207"/>
      <c r="CE883" s="207"/>
      <c r="CF883" s="207"/>
      <c r="CG883" s="207"/>
      <c r="CH883" s="207"/>
      <c r="CI883" s="207"/>
      <c r="CJ883" s="207"/>
      <c r="CK883" s="207"/>
      <c r="CL883" s="207"/>
      <c r="CM883" s="207"/>
    </row>
    <row r="884" spans="1:91" ht="12" customHeight="1" x14ac:dyDescent="0.25">
      <c r="A884" s="206"/>
      <c r="B884" s="207"/>
      <c r="C884" s="207"/>
      <c r="D884" s="207"/>
      <c r="E884" s="207"/>
      <c r="F884" s="207"/>
      <c r="G884" s="207"/>
      <c r="H884" s="207"/>
      <c r="I884" s="207"/>
      <c r="J884" s="207"/>
      <c r="K884" s="207"/>
      <c r="L884" s="207"/>
      <c r="M884" s="207"/>
      <c r="N884" s="207"/>
      <c r="O884" s="207"/>
      <c r="P884" s="207"/>
      <c r="Q884" s="207"/>
      <c r="R884" s="207"/>
      <c r="S884" s="207"/>
      <c r="T884" s="207"/>
      <c r="U884" s="207"/>
      <c r="V884" s="207"/>
      <c r="W884" s="207"/>
      <c r="X884" s="207"/>
      <c r="Y884" s="207"/>
      <c r="Z884" s="207"/>
      <c r="AA884" s="208"/>
      <c r="AB884" s="208"/>
      <c r="AC884" s="209"/>
      <c r="AD884" s="209"/>
      <c r="AE884" s="209"/>
      <c r="AF884" s="209"/>
      <c r="AG884" s="209"/>
      <c r="AH884" s="209"/>
      <c r="AI884" s="209"/>
      <c r="AJ884" s="209"/>
      <c r="AK884" s="207"/>
      <c r="AL884" s="207"/>
      <c r="AM884" s="207"/>
      <c r="AN884" s="207"/>
      <c r="AO884" s="207"/>
      <c r="AP884" s="207"/>
      <c r="AQ884" s="207"/>
      <c r="AR884" s="207"/>
      <c r="AS884" s="207"/>
      <c r="AT884" s="207"/>
      <c r="AU884" s="207"/>
      <c r="AV884" s="207"/>
      <c r="AW884" s="207"/>
      <c r="AX884" s="207"/>
      <c r="AY884" s="207"/>
      <c r="AZ884" s="207"/>
      <c r="BA884" s="207"/>
      <c r="BB884" s="207"/>
      <c r="BC884" s="207"/>
      <c r="BD884" s="207"/>
      <c r="BE884" s="207"/>
      <c r="BF884" s="207"/>
      <c r="BG884" s="207"/>
      <c r="BH884" s="207"/>
      <c r="BI884" s="207"/>
      <c r="BJ884" s="207"/>
      <c r="BK884" s="207"/>
      <c r="BL884" s="207"/>
      <c r="BM884" s="207"/>
      <c r="BN884" s="207"/>
      <c r="BO884" s="207"/>
      <c r="BP884" s="207"/>
      <c r="BQ884" s="207"/>
      <c r="BR884" s="207"/>
      <c r="BS884" s="207"/>
      <c r="BT884" s="207"/>
      <c r="BU884" s="211"/>
      <c r="BV884" s="207"/>
      <c r="BW884" s="207"/>
      <c r="BX884" s="207"/>
      <c r="BY884" s="207"/>
      <c r="BZ884" s="207"/>
      <c r="CA884" s="207"/>
      <c r="CB884" s="207"/>
      <c r="CC884" s="207"/>
      <c r="CD884" s="207"/>
      <c r="CE884" s="207"/>
      <c r="CF884" s="207"/>
      <c r="CG884" s="207"/>
      <c r="CH884" s="207"/>
      <c r="CI884" s="207"/>
      <c r="CJ884" s="207"/>
      <c r="CK884" s="207"/>
      <c r="CL884" s="207"/>
      <c r="CM884" s="207"/>
    </row>
    <row r="885" spans="1:91" ht="12" customHeight="1" x14ac:dyDescent="0.25">
      <c r="A885" s="206"/>
      <c r="B885" s="207"/>
      <c r="C885" s="207"/>
      <c r="D885" s="207"/>
      <c r="E885" s="207"/>
      <c r="F885" s="207"/>
      <c r="G885" s="207"/>
      <c r="H885" s="207"/>
      <c r="I885" s="207"/>
      <c r="J885" s="207"/>
      <c r="K885" s="207"/>
      <c r="L885" s="207"/>
      <c r="M885" s="207"/>
      <c r="N885" s="207"/>
      <c r="O885" s="207"/>
      <c r="P885" s="207"/>
      <c r="Q885" s="207"/>
      <c r="R885" s="207"/>
      <c r="S885" s="207"/>
      <c r="T885" s="207"/>
      <c r="U885" s="207"/>
      <c r="V885" s="207"/>
      <c r="W885" s="207"/>
      <c r="X885" s="207"/>
      <c r="Y885" s="207"/>
      <c r="Z885" s="207"/>
      <c r="AA885" s="208"/>
      <c r="AB885" s="208"/>
      <c r="AC885" s="209"/>
      <c r="AD885" s="209"/>
      <c r="AE885" s="209"/>
      <c r="AF885" s="209"/>
      <c r="AG885" s="209"/>
      <c r="AH885" s="209"/>
      <c r="AI885" s="209"/>
      <c r="AJ885" s="209"/>
      <c r="AK885" s="207"/>
      <c r="AL885" s="207"/>
      <c r="AM885" s="207"/>
      <c r="AN885" s="207"/>
      <c r="AO885" s="207"/>
      <c r="AP885" s="207"/>
      <c r="AQ885" s="207"/>
      <c r="AR885" s="207"/>
      <c r="AS885" s="207"/>
      <c r="AT885" s="207"/>
      <c r="AU885" s="207"/>
      <c r="AV885" s="207"/>
      <c r="AW885" s="207"/>
      <c r="AX885" s="207"/>
      <c r="AY885" s="207"/>
      <c r="AZ885" s="207"/>
      <c r="BA885" s="207"/>
      <c r="BB885" s="207"/>
      <c r="BC885" s="207"/>
      <c r="BD885" s="207"/>
      <c r="BE885" s="207"/>
      <c r="BF885" s="207"/>
      <c r="BG885" s="207"/>
      <c r="BH885" s="207"/>
      <c r="BI885" s="207"/>
      <c r="BJ885" s="207"/>
      <c r="BK885" s="207"/>
      <c r="BL885" s="207"/>
      <c r="BM885" s="207"/>
      <c r="BN885" s="207"/>
      <c r="BO885" s="207"/>
      <c r="BP885" s="207"/>
      <c r="BQ885" s="207"/>
      <c r="BR885" s="207"/>
      <c r="BS885" s="207"/>
      <c r="BT885" s="207"/>
      <c r="BU885" s="211"/>
      <c r="BV885" s="207"/>
      <c r="BW885" s="207"/>
      <c r="BX885" s="207"/>
      <c r="BY885" s="207"/>
      <c r="BZ885" s="207"/>
      <c r="CA885" s="207"/>
      <c r="CB885" s="207"/>
      <c r="CC885" s="207"/>
      <c r="CD885" s="207"/>
      <c r="CE885" s="207"/>
      <c r="CF885" s="207"/>
      <c r="CG885" s="207"/>
      <c r="CH885" s="207"/>
      <c r="CI885" s="207"/>
      <c r="CJ885" s="207"/>
      <c r="CK885" s="207"/>
      <c r="CL885" s="207"/>
      <c r="CM885" s="207"/>
    </row>
    <row r="886" spans="1:91" ht="12" customHeight="1" x14ac:dyDescent="0.25">
      <c r="A886" s="206"/>
      <c r="B886" s="207"/>
      <c r="C886" s="207"/>
      <c r="D886" s="207"/>
      <c r="E886" s="207"/>
      <c r="F886" s="207"/>
      <c r="G886" s="207"/>
      <c r="H886" s="207"/>
      <c r="I886" s="207"/>
      <c r="J886" s="207"/>
      <c r="K886" s="207"/>
      <c r="L886" s="207"/>
      <c r="M886" s="207"/>
      <c r="N886" s="207"/>
      <c r="O886" s="207"/>
      <c r="P886" s="207"/>
      <c r="Q886" s="207"/>
      <c r="R886" s="207"/>
      <c r="S886" s="207"/>
      <c r="T886" s="207"/>
      <c r="U886" s="207"/>
      <c r="V886" s="207"/>
      <c r="W886" s="207"/>
      <c r="X886" s="207"/>
      <c r="Y886" s="207"/>
      <c r="Z886" s="207"/>
      <c r="AA886" s="208"/>
      <c r="AB886" s="208"/>
      <c r="AC886" s="209"/>
      <c r="AD886" s="209"/>
      <c r="AE886" s="209"/>
      <c r="AF886" s="209"/>
      <c r="AG886" s="209"/>
      <c r="AH886" s="209"/>
      <c r="AI886" s="209"/>
      <c r="AJ886" s="209"/>
      <c r="AK886" s="207"/>
      <c r="AL886" s="207"/>
      <c r="AM886" s="207"/>
      <c r="AN886" s="207"/>
      <c r="AO886" s="207"/>
      <c r="AP886" s="207"/>
      <c r="AQ886" s="207"/>
      <c r="AR886" s="207"/>
      <c r="AS886" s="207"/>
      <c r="AT886" s="207"/>
      <c r="AU886" s="207"/>
      <c r="AV886" s="207"/>
      <c r="AW886" s="207"/>
      <c r="AX886" s="207"/>
      <c r="AY886" s="207"/>
      <c r="AZ886" s="207"/>
      <c r="BA886" s="207"/>
      <c r="BB886" s="207"/>
      <c r="BC886" s="207"/>
      <c r="BD886" s="207"/>
      <c r="BE886" s="207"/>
      <c r="BF886" s="207"/>
      <c r="BG886" s="207"/>
      <c r="BH886" s="207"/>
      <c r="BI886" s="207"/>
      <c r="BJ886" s="207"/>
      <c r="BK886" s="207"/>
      <c r="BL886" s="207"/>
      <c r="BM886" s="207"/>
      <c r="BN886" s="207"/>
      <c r="BO886" s="207"/>
      <c r="BP886" s="207"/>
      <c r="BQ886" s="207"/>
      <c r="BR886" s="207"/>
      <c r="BS886" s="207"/>
      <c r="BT886" s="207"/>
      <c r="BU886" s="211"/>
      <c r="BV886" s="207"/>
      <c r="BW886" s="207"/>
      <c r="BX886" s="207"/>
      <c r="BY886" s="207"/>
      <c r="BZ886" s="207"/>
      <c r="CA886" s="207"/>
      <c r="CB886" s="207"/>
      <c r="CC886" s="207"/>
      <c r="CD886" s="207"/>
      <c r="CE886" s="207"/>
      <c r="CF886" s="207"/>
      <c r="CG886" s="207"/>
      <c r="CH886" s="207"/>
      <c r="CI886" s="207"/>
      <c r="CJ886" s="207"/>
      <c r="CK886" s="207"/>
      <c r="CL886" s="207"/>
      <c r="CM886" s="207"/>
    </row>
    <row r="887" spans="1:91" ht="12" customHeight="1" x14ac:dyDescent="0.25">
      <c r="A887" s="206"/>
      <c r="B887" s="207"/>
      <c r="C887" s="207"/>
      <c r="D887" s="207"/>
      <c r="E887" s="207"/>
      <c r="F887" s="207"/>
      <c r="G887" s="207"/>
      <c r="H887" s="207"/>
      <c r="I887" s="207"/>
      <c r="J887" s="207"/>
      <c r="K887" s="207"/>
      <c r="L887" s="207"/>
      <c r="M887" s="207"/>
      <c r="N887" s="207"/>
      <c r="O887" s="207"/>
      <c r="P887" s="207"/>
      <c r="Q887" s="207"/>
      <c r="R887" s="207"/>
      <c r="S887" s="207"/>
      <c r="T887" s="207"/>
      <c r="U887" s="207"/>
      <c r="V887" s="207"/>
      <c r="W887" s="207"/>
      <c r="X887" s="207"/>
      <c r="Y887" s="207"/>
      <c r="Z887" s="207"/>
      <c r="AA887" s="208"/>
      <c r="AB887" s="208"/>
      <c r="AC887" s="209"/>
      <c r="AD887" s="209"/>
      <c r="AE887" s="209"/>
      <c r="AF887" s="209"/>
      <c r="AG887" s="209"/>
      <c r="AH887" s="209"/>
      <c r="AI887" s="209"/>
      <c r="AJ887" s="209"/>
      <c r="AK887" s="207"/>
      <c r="AL887" s="207"/>
      <c r="AM887" s="207"/>
      <c r="AN887" s="207"/>
      <c r="AO887" s="207"/>
      <c r="AP887" s="207"/>
      <c r="AQ887" s="207"/>
      <c r="AR887" s="207"/>
      <c r="AS887" s="207"/>
      <c r="AT887" s="207"/>
      <c r="AU887" s="207"/>
      <c r="AV887" s="207"/>
      <c r="AW887" s="207"/>
      <c r="AX887" s="207"/>
      <c r="AY887" s="207"/>
      <c r="AZ887" s="207"/>
      <c r="BA887" s="207"/>
      <c r="BB887" s="207"/>
      <c r="BC887" s="207"/>
      <c r="BD887" s="207"/>
      <c r="BE887" s="207"/>
      <c r="BF887" s="207"/>
      <c r="BG887" s="207"/>
      <c r="BH887" s="207"/>
      <c r="BI887" s="207"/>
      <c r="BJ887" s="207"/>
      <c r="BK887" s="207"/>
      <c r="BL887" s="207"/>
      <c r="BM887" s="207"/>
      <c r="BN887" s="207"/>
      <c r="BO887" s="207"/>
      <c r="BP887" s="207"/>
      <c r="BQ887" s="207"/>
      <c r="BR887" s="207"/>
      <c r="BS887" s="207"/>
      <c r="BT887" s="207"/>
      <c r="BU887" s="211"/>
      <c r="BV887" s="207"/>
      <c r="BW887" s="207"/>
      <c r="BX887" s="207"/>
      <c r="BY887" s="207"/>
      <c r="BZ887" s="207"/>
      <c r="CA887" s="207"/>
      <c r="CB887" s="207"/>
      <c r="CC887" s="207"/>
      <c r="CD887" s="207"/>
      <c r="CE887" s="207"/>
      <c r="CF887" s="207"/>
      <c r="CG887" s="207"/>
      <c r="CH887" s="207"/>
      <c r="CI887" s="207"/>
      <c r="CJ887" s="207"/>
      <c r="CK887" s="207"/>
      <c r="CL887" s="207"/>
      <c r="CM887" s="207"/>
    </row>
    <row r="888" spans="1:91" ht="12" customHeight="1" x14ac:dyDescent="0.25">
      <c r="A888" s="206"/>
      <c r="B888" s="207"/>
      <c r="C888" s="207"/>
      <c r="D888" s="207"/>
      <c r="E888" s="207"/>
      <c r="F888" s="207"/>
      <c r="G888" s="207"/>
      <c r="H888" s="207"/>
      <c r="I888" s="207"/>
      <c r="J888" s="207"/>
      <c r="K888" s="207"/>
      <c r="L888" s="207"/>
      <c r="M888" s="207"/>
      <c r="N888" s="207"/>
      <c r="O888" s="207"/>
      <c r="P888" s="207"/>
      <c r="Q888" s="207"/>
      <c r="R888" s="207"/>
      <c r="S888" s="207"/>
      <c r="T888" s="207"/>
      <c r="U888" s="207"/>
      <c r="V888" s="207"/>
      <c r="W888" s="207"/>
      <c r="X888" s="207"/>
      <c r="Y888" s="207"/>
      <c r="Z888" s="207"/>
      <c r="AA888" s="208"/>
      <c r="AB888" s="208"/>
      <c r="AC888" s="209"/>
      <c r="AD888" s="209"/>
      <c r="AE888" s="209"/>
      <c r="AF888" s="209"/>
      <c r="AG888" s="209"/>
      <c r="AH888" s="209"/>
      <c r="AI888" s="209"/>
      <c r="AJ888" s="209"/>
      <c r="AK888" s="207"/>
      <c r="AL888" s="207"/>
      <c r="AM888" s="207"/>
      <c r="AN888" s="207"/>
      <c r="AO888" s="207"/>
      <c r="AP888" s="207"/>
      <c r="AQ888" s="207"/>
      <c r="AR888" s="207"/>
      <c r="AS888" s="207"/>
      <c r="AT888" s="207"/>
      <c r="AU888" s="207"/>
      <c r="AV888" s="207"/>
      <c r="AW888" s="207"/>
      <c r="AX888" s="207"/>
      <c r="AY888" s="207"/>
      <c r="AZ888" s="207"/>
      <c r="BA888" s="207"/>
      <c r="BB888" s="207"/>
      <c r="BC888" s="207"/>
      <c r="BD888" s="207"/>
      <c r="BE888" s="207"/>
      <c r="BF888" s="207"/>
      <c r="BG888" s="207"/>
      <c r="BH888" s="207"/>
      <c r="BI888" s="207"/>
      <c r="BJ888" s="207"/>
      <c r="BK888" s="207"/>
      <c r="BL888" s="207"/>
      <c r="BM888" s="207"/>
      <c r="BN888" s="207"/>
      <c r="BO888" s="207"/>
      <c r="BP888" s="207"/>
      <c r="BQ888" s="207"/>
      <c r="BR888" s="207"/>
      <c r="BS888" s="207"/>
      <c r="BT888" s="207"/>
      <c r="BU888" s="211"/>
      <c r="BV888" s="207"/>
      <c r="BW888" s="207"/>
      <c r="BX888" s="207"/>
      <c r="BY888" s="207"/>
      <c r="BZ888" s="207"/>
      <c r="CA888" s="207"/>
      <c r="CB888" s="207"/>
      <c r="CC888" s="207"/>
      <c r="CD888" s="207"/>
      <c r="CE888" s="207"/>
      <c r="CF888" s="207"/>
      <c r="CG888" s="207"/>
      <c r="CH888" s="207"/>
      <c r="CI888" s="207"/>
      <c r="CJ888" s="207"/>
      <c r="CK888" s="207"/>
      <c r="CL888" s="207"/>
      <c r="CM888" s="207"/>
    </row>
    <row r="889" spans="1:91" ht="12" customHeight="1" x14ac:dyDescent="0.25">
      <c r="A889" s="206"/>
      <c r="B889" s="207"/>
      <c r="C889" s="207"/>
      <c r="D889" s="207"/>
      <c r="E889" s="207"/>
      <c r="F889" s="207"/>
      <c r="G889" s="207"/>
      <c r="H889" s="207"/>
      <c r="I889" s="207"/>
      <c r="J889" s="207"/>
      <c r="K889" s="207"/>
      <c r="L889" s="207"/>
      <c r="M889" s="207"/>
      <c r="N889" s="207"/>
      <c r="O889" s="207"/>
      <c r="P889" s="207"/>
      <c r="Q889" s="207"/>
      <c r="R889" s="207"/>
      <c r="S889" s="207"/>
      <c r="T889" s="207"/>
      <c r="U889" s="207"/>
      <c r="V889" s="207"/>
      <c r="W889" s="207"/>
      <c r="X889" s="207"/>
      <c r="Y889" s="207"/>
      <c r="Z889" s="207"/>
      <c r="AA889" s="208"/>
      <c r="AB889" s="208"/>
      <c r="AC889" s="209"/>
      <c r="AD889" s="209"/>
      <c r="AE889" s="209"/>
      <c r="AF889" s="209"/>
      <c r="AG889" s="209"/>
      <c r="AH889" s="209"/>
      <c r="AI889" s="209"/>
      <c r="AJ889" s="209"/>
      <c r="AK889" s="207"/>
      <c r="AL889" s="207"/>
      <c r="AM889" s="207"/>
      <c r="AN889" s="207"/>
      <c r="AO889" s="207"/>
      <c r="AP889" s="207"/>
      <c r="AQ889" s="207"/>
      <c r="AR889" s="207"/>
      <c r="AS889" s="207"/>
      <c r="AT889" s="207"/>
      <c r="AU889" s="207"/>
      <c r="AV889" s="207"/>
      <c r="AW889" s="207"/>
      <c r="AX889" s="207"/>
      <c r="AY889" s="207"/>
      <c r="AZ889" s="207"/>
      <c r="BA889" s="207"/>
      <c r="BB889" s="207"/>
      <c r="BC889" s="207"/>
      <c r="BD889" s="207"/>
      <c r="BE889" s="207"/>
      <c r="BF889" s="207"/>
      <c r="BG889" s="207"/>
      <c r="BH889" s="207"/>
      <c r="BI889" s="207"/>
      <c r="BJ889" s="207"/>
      <c r="BK889" s="207"/>
      <c r="BL889" s="207"/>
      <c r="BM889" s="207"/>
      <c r="BN889" s="207"/>
      <c r="BO889" s="207"/>
      <c r="BP889" s="207"/>
      <c r="BQ889" s="207"/>
      <c r="BR889" s="207"/>
      <c r="BS889" s="207"/>
      <c r="BT889" s="207"/>
      <c r="BU889" s="211"/>
      <c r="BV889" s="207"/>
      <c r="BW889" s="207"/>
      <c r="BX889" s="207"/>
      <c r="BY889" s="207"/>
      <c r="BZ889" s="207"/>
      <c r="CA889" s="207"/>
      <c r="CB889" s="207"/>
      <c r="CC889" s="207"/>
      <c r="CD889" s="207"/>
      <c r="CE889" s="207"/>
      <c r="CF889" s="207"/>
      <c r="CG889" s="207"/>
      <c r="CH889" s="207"/>
      <c r="CI889" s="207"/>
      <c r="CJ889" s="207"/>
      <c r="CK889" s="207"/>
      <c r="CL889" s="207"/>
      <c r="CM889" s="207"/>
    </row>
    <row r="890" spans="1:91" ht="12" customHeight="1" x14ac:dyDescent="0.25">
      <c r="A890" s="206"/>
      <c r="B890" s="207"/>
      <c r="C890" s="207"/>
      <c r="D890" s="207"/>
      <c r="E890" s="207"/>
      <c r="F890" s="207"/>
      <c r="G890" s="207"/>
      <c r="H890" s="207"/>
      <c r="I890" s="207"/>
      <c r="J890" s="207"/>
      <c r="K890" s="207"/>
      <c r="L890" s="207"/>
      <c r="M890" s="207"/>
      <c r="N890" s="207"/>
      <c r="O890" s="207"/>
      <c r="P890" s="207"/>
      <c r="Q890" s="207"/>
      <c r="R890" s="207"/>
      <c r="S890" s="207"/>
      <c r="T890" s="207"/>
      <c r="U890" s="207"/>
      <c r="V890" s="207"/>
      <c r="W890" s="207"/>
      <c r="X890" s="207"/>
      <c r="Y890" s="207"/>
      <c r="Z890" s="207"/>
      <c r="AA890" s="208"/>
      <c r="AB890" s="208"/>
      <c r="AC890" s="209"/>
      <c r="AD890" s="209"/>
      <c r="AE890" s="209"/>
      <c r="AF890" s="209"/>
      <c r="AG890" s="209"/>
      <c r="AH890" s="209"/>
      <c r="AI890" s="209"/>
      <c r="AJ890" s="209"/>
      <c r="AK890" s="207"/>
      <c r="AL890" s="207"/>
      <c r="AM890" s="207"/>
      <c r="AN890" s="207"/>
      <c r="AO890" s="207"/>
      <c r="AP890" s="207"/>
      <c r="AQ890" s="207"/>
      <c r="AR890" s="207"/>
      <c r="AS890" s="207"/>
      <c r="AT890" s="207"/>
      <c r="AU890" s="207"/>
      <c r="AV890" s="207"/>
      <c r="AW890" s="207"/>
      <c r="AX890" s="207"/>
      <c r="AY890" s="207"/>
      <c r="AZ890" s="207"/>
      <c r="BA890" s="207"/>
      <c r="BB890" s="207"/>
      <c r="BC890" s="207"/>
      <c r="BD890" s="207"/>
      <c r="BE890" s="207"/>
      <c r="BF890" s="207"/>
      <c r="BG890" s="207"/>
      <c r="BH890" s="207"/>
      <c r="BI890" s="207"/>
      <c r="BJ890" s="207"/>
      <c r="BK890" s="207"/>
      <c r="BL890" s="207"/>
      <c r="BM890" s="207"/>
      <c r="BN890" s="207"/>
      <c r="BO890" s="207"/>
      <c r="BP890" s="207"/>
      <c r="BQ890" s="207"/>
      <c r="BR890" s="207"/>
      <c r="BS890" s="207"/>
      <c r="BT890" s="207"/>
      <c r="BU890" s="211"/>
      <c r="BV890" s="207"/>
      <c r="BW890" s="207"/>
      <c r="BX890" s="207"/>
      <c r="BY890" s="207"/>
      <c r="BZ890" s="207"/>
      <c r="CA890" s="207"/>
      <c r="CB890" s="207"/>
      <c r="CC890" s="207"/>
      <c r="CD890" s="207"/>
      <c r="CE890" s="207"/>
      <c r="CF890" s="207"/>
      <c r="CG890" s="207"/>
      <c r="CH890" s="207"/>
      <c r="CI890" s="207"/>
      <c r="CJ890" s="207"/>
      <c r="CK890" s="207"/>
      <c r="CL890" s="207"/>
      <c r="CM890" s="207"/>
    </row>
    <row r="891" spans="1:91" ht="12" customHeight="1" x14ac:dyDescent="0.25">
      <c r="A891" s="206"/>
      <c r="B891" s="207"/>
      <c r="C891" s="207"/>
      <c r="D891" s="207"/>
      <c r="E891" s="207"/>
      <c r="F891" s="207"/>
      <c r="G891" s="207"/>
      <c r="H891" s="207"/>
      <c r="I891" s="207"/>
      <c r="J891" s="207"/>
      <c r="K891" s="207"/>
      <c r="L891" s="207"/>
      <c r="M891" s="207"/>
      <c r="N891" s="207"/>
      <c r="O891" s="207"/>
      <c r="P891" s="207"/>
      <c r="Q891" s="207"/>
      <c r="R891" s="207"/>
      <c r="S891" s="207"/>
      <c r="T891" s="207"/>
      <c r="U891" s="207"/>
      <c r="V891" s="207"/>
      <c r="W891" s="207"/>
      <c r="X891" s="207"/>
      <c r="Y891" s="207"/>
      <c r="Z891" s="207"/>
      <c r="AA891" s="208"/>
      <c r="AB891" s="208"/>
      <c r="AC891" s="209"/>
      <c r="AD891" s="209"/>
      <c r="AE891" s="209"/>
      <c r="AF891" s="209"/>
      <c r="AG891" s="209"/>
      <c r="AH891" s="209"/>
      <c r="AI891" s="209"/>
      <c r="AJ891" s="209"/>
      <c r="AK891" s="207"/>
      <c r="AL891" s="207"/>
      <c r="AM891" s="207"/>
      <c r="AN891" s="207"/>
      <c r="AO891" s="207"/>
      <c r="AP891" s="207"/>
      <c r="AQ891" s="207"/>
      <c r="AR891" s="207"/>
      <c r="AS891" s="207"/>
      <c r="AT891" s="207"/>
      <c r="AU891" s="207"/>
      <c r="AV891" s="207"/>
      <c r="AW891" s="207"/>
      <c r="AX891" s="207"/>
      <c r="AY891" s="207"/>
      <c r="AZ891" s="207"/>
      <c r="BA891" s="207"/>
      <c r="BB891" s="207"/>
      <c r="BC891" s="207"/>
      <c r="BD891" s="207"/>
      <c r="BE891" s="207"/>
      <c r="BF891" s="207"/>
      <c r="BG891" s="207"/>
      <c r="BH891" s="207"/>
      <c r="BI891" s="207"/>
      <c r="BJ891" s="207"/>
      <c r="BK891" s="207"/>
      <c r="BL891" s="207"/>
      <c r="BM891" s="207"/>
      <c r="BN891" s="207"/>
      <c r="BO891" s="207"/>
      <c r="BP891" s="207"/>
      <c r="BQ891" s="207"/>
      <c r="BR891" s="207"/>
      <c r="BS891" s="207"/>
      <c r="BT891" s="207"/>
      <c r="BU891" s="211"/>
      <c r="BV891" s="207"/>
      <c r="BW891" s="207"/>
      <c r="BX891" s="207"/>
      <c r="BY891" s="207"/>
      <c r="BZ891" s="207"/>
      <c r="CA891" s="207"/>
      <c r="CB891" s="207"/>
      <c r="CC891" s="207"/>
      <c r="CD891" s="207"/>
      <c r="CE891" s="207"/>
      <c r="CF891" s="207"/>
      <c r="CG891" s="207"/>
      <c r="CH891" s="207"/>
      <c r="CI891" s="207"/>
      <c r="CJ891" s="207"/>
      <c r="CK891" s="207"/>
      <c r="CL891" s="207"/>
      <c r="CM891" s="207"/>
    </row>
    <row r="892" spans="1:91" ht="12" customHeight="1" x14ac:dyDescent="0.25">
      <c r="A892" s="206"/>
      <c r="B892" s="207"/>
      <c r="C892" s="207"/>
      <c r="D892" s="207"/>
      <c r="E892" s="207"/>
      <c r="F892" s="207"/>
      <c r="G892" s="207"/>
      <c r="H892" s="207"/>
      <c r="I892" s="207"/>
      <c r="J892" s="207"/>
      <c r="K892" s="207"/>
      <c r="L892" s="207"/>
      <c r="M892" s="207"/>
      <c r="N892" s="207"/>
      <c r="O892" s="207"/>
      <c r="P892" s="207"/>
      <c r="Q892" s="207"/>
      <c r="R892" s="207"/>
      <c r="S892" s="207"/>
      <c r="T892" s="207"/>
      <c r="U892" s="207"/>
      <c r="V892" s="207"/>
      <c r="W892" s="207"/>
      <c r="X892" s="207"/>
      <c r="Y892" s="207"/>
      <c r="Z892" s="207"/>
      <c r="AA892" s="208"/>
      <c r="AB892" s="208"/>
      <c r="AC892" s="209"/>
      <c r="AD892" s="209"/>
      <c r="AE892" s="209"/>
      <c r="AF892" s="209"/>
      <c r="AG892" s="209"/>
      <c r="AH892" s="209"/>
      <c r="AI892" s="209"/>
      <c r="AJ892" s="209"/>
      <c r="AK892" s="207"/>
      <c r="AL892" s="207"/>
      <c r="AM892" s="207"/>
      <c r="AN892" s="207"/>
      <c r="AO892" s="207"/>
      <c r="AP892" s="207"/>
      <c r="AQ892" s="207"/>
      <c r="AR892" s="207"/>
      <c r="AS892" s="207"/>
      <c r="AT892" s="207"/>
      <c r="AU892" s="207"/>
      <c r="AV892" s="207"/>
      <c r="AW892" s="207"/>
      <c r="AX892" s="207"/>
      <c r="AY892" s="207"/>
      <c r="AZ892" s="207"/>
      <c r="BA892" s="207"/>
      <c r="BB892" s="207"/>
      <c r="BC892" s="207"/>
      <c r="BD892" s="207"/>
      <c r="BE892" s="207"/>
      <c r="BF892" s="207"/>
      <c r="BG892" s="207"/>
      <c r="BH892" s="207"/>
      <c r="BI892" s="207"/>
      <c r="BJ892" s="207"/>
      <c r="BK892" s="207"/>
      <c r="BL892" s="207"/>
      <c r="BM892" s="207"/>
      <c r="BN892" s="207"/>
      <c r="BO892" s="207"/>
      <c r="BP892" s="207"/>
      <c r="BQ892" s="207"/>
      <c r="BR892" s="207"/>
      <c r="BS892" s="207"/>
      <c r="BT892" s="207"/>
      <c r="BU892" s="211"/>
      <c r="BV892" s="207"/>
      <c r="BW892" s="207"/>
      <c r="BX892" s="207"/>
      <c r="BY892" s="207"/>
      <c r="BZ892" s="207"/>
      <c r="CA892" s="207"/>
      <c r="CB892" s="207"/>
      <c r="CC892" s="207"/>
      <c r="CD892" s="207"/>
      <c r="CE892" s="207"/>
      <c r="CF892" s="207"/>
      <c r="CG892" s="207"/>
      <c r="CH892" s="207"/>
      <c r="CI892" s="207"/>
      <c r="CJ892" s="207"/>
      <c r="CK892" s="207"/>
      <c r="CL892" s="207"/>
      <c r="CM892" s="207"/>
    </row>
    <row r="893" spans="1:91" ht="12" customHeight="1" x14ac:dyDescent="0.25">
      <c r="A893" s="206"/>
      <c r="B893" s="207"/>
      <c r="C893" s="207"/>
      <c r="D893" s="207"/>
      <c r="E893" s="207"/>
      <c r="F893" s="207"/>
      <c r="G893" s="207"/>
      <c r="H893" s="207"/>
      <c r="I893" s="207"/>
      <c r="J893" s="207"/>
      <c r="K893" s="207"/>
      <c r="L893" s="207"/>
      <c r="M893" s="207"/>
      <c r="N893" s="207"/>
      <c r="O893" s="207"/>
      <c r="P893" s="207"/>
      <c r="Q893" s="207"/>
      <c r="R893" s="207"/>
      <c r="S893" s="207"/>
      <c r="T893" s="207"/>
      <c r="U893" s="207"/>
      <c r="V893" s="207"/>
      <c r="W893" s="207"/>
      <c r="X893" s="207"/>
      <c r="Y893" s="207"/>
      <c r="Z893" s="207"/>
      <c r="AA893" s="208"/>
      <c r="AB893" s="208"/>
      <c r="AC893" s="209"/>
      <c r="AD893" s="209"/>
      <c r="AE893" s="209"/>
      <c r="AF893" s="209"/>
      <c r="AG893" s="209"/>
      <c r="AH893" s="209"/>
      <c r="AI893" s="209"/>
      <c r="AJ893" s="209"/>
      <c r="AK893" s="207"/>
      <c r="AL893" s="207"/>
      <c r="AM893" s="207"/>
      <c r="AN893" s="207"/>
      <c r="AO893" s="207"/>
      <c r="AP893" s="207"/>
      <c r="AQ893" s="207"/>
      <c r="AR893" s="207"/>
      <c r="AS893" s="207"/>
      <c r="AT893" s="207"/>
      <c r="AU893" s="207"/>
      <c r="AV893" s="207"/>
      <c r="AW893" s="207"/>
      <c r="AX893" s="207"/>
      <c r="AY893" s="207"/>
      <c r="AZ893" s="207"/>
      <c r="BA893" s="207"/>
      <c r="BB893" s="207"/>
      <c r="BC893" s="207"/>
      <c r="BD893" s="207"/>
      <c r="BE893" s="207"/>
      <c r="BF893" s="207"/>
      <c r="BG893" s="207"/>
      <c r="BH893" s="207"/>
      <c r="BI893" s="207"/>
      <c r="BJ893" s="207"/>
      <c r="BK893" s="207"/>
      <c r="BL893" s="207"/>
      <c r="BM893" s="207"/>
      <c r="BN893" s="207"/>
      <c r="BO893" s="207"/>
      <c r="BP893" s="207"/>
      <c r="BQ893" s="207"/>
      <c r="BR893" s="207"/>
      <c r="BS893" s="207"/>
      <c r="BT893" s="207"/>
      <c r="BU893" s="211"/>
      <c r="BV893" s="207"/>
      <c r="BW893" s="207"/>
      <c r="BX893" s="207"/>
      <c r="BY893" s="207"/>
      <c r="BZ893" s="207"/>
      <c r="CA893" s="207"/>
      <c r="CB893" s="207"/>
      <c r="CC893" s="207"/>
      <c r="CD893" s="207"/>
      <c r="CE893" s="207"/>
      <c r="CF893" s="207"/>
      <c r="CG893" s="207"/>
      <c r="CH893" s="207"/>
      <c r="CI893" s="207"/>
      <c r="CJ893" s="207"/>
      <c r="CK893" s="207"/>
      <c r="CL893" s="207"/>
      <c r="CM893" s="207"/>
    </row>
    <row r="894" spans="1:91" ht="12" customHeight="1" x14ac:dyDescent="0.25">
      <c r="A894" s="206"/>
      <c r="B894" s="207"/>
      <c r="C894" s="207"/>
      <c r="D894" s="207"/>
      <c r="E894" s="207"/>
      <c r="F894" s="207"/>
      <c r="G894" s="207"/>
      <c r="H894" s="207"/>
      <c r="I894" s="207"/>
      <c r="J894" s="207"/>
      <c r="K894" s="207"/>
      <c r="L894" s="207"/>
      <c r="M894" s="207"/>
      <c r="N894" s="207"/>
      <c r="O894" s="207"/>
      <c r="P894" s="207"/>
      <c r="Q894" s="207"/>
      <c r="R894" s="207"/>
      <c r="S894" s="207"/>
      <c r="T894" s="207"/>
      <c r="U894" s="207"/>
      <c r="V894" s="207"/>
      <c r="W894" s="207"/>
      <c r="X894" s="207"/>
      <c r="Y894" s="207"/>
      <c r="Z894" s="207"/>
      <c r="AA894" s="208"/>
      <c r="AB894" s="208"/>
      <c r="AC894" s="209"/>
      <c r="AD894" s="209"/>
      <c r="AE894" s="209"/>
      <c r="AF894" s="209"/>
      <c r="AG894" s="209"/>
      <c r="AH894" s="209"/>
      <c r="AI894" s="209"/>
      <c r="AJ894" s="209"/>
      <c r="AK894" s="207"/>
      <c r="AL894" s="207"/>
      <c r="AM894" s="207"/>
      <c r="AN894" s="207"/>
      <c r="AO894" s="207"/>
      <c r="AP894" s="207"/>
      <c r="AQ894" s="207"/>
      <c r="AR894" s="207"/>
      <c r="AS894" s="207"/>
      <c r="AT894" s="207"/>
      <c r="AU894" s="207"/>
      <c r="AV894" s="207"/>
      <c r="AW894" s="207"/>
      <c r="AX894" s="207"/>
      <c r="AY894" s="207"/>
      <c r="AZ894" s="207"/>
      <c r="BA894" s="207"/>
      <c r="BB894" s="207"/>
      <c r="BC894" s="207"/>
      <c r="BD894" s="207"/>
      <c r="BE894" s="207"/>
      <c r="BF894" s="207"/>
      <c r="BG894" s="207"/>
      <c r="BH894" s="207"/>
      <c r="BI894" s="207"/>
      <c r="BJ894" s="207"/>
      <c r="BK894" s="207"/>
      <c r="BL894" s="207"/>
      <c r="BM894" s="207"/>
      <c r="BN894" s="207"/>
      <c r="BO894" s="207"/>
      <c r="BP894" s="207"/>
      <c r="BQ894" s="207"/>
      <c r="BR894" s="207"/>
      <c r="BS894" s="207"/>
      <c r="BT894" s="207"/>
      <c r="BU894" s="211"/>
      <c r="BV894" s="207"/>
      <c r="BW894" s="207"/>
      <c r="BX894" s="207"/>
      <c r="BY894" s="207"/>
      <c r="BZ894" s="207"/>
      <c r="CA894" s="207"/>
      <c r="CB894" s="207"/>
      <c r="CC894" s="207"/>
      <c r="CD894" s="207"/>
      <c r="CE894" s="207"/>
      <c r="CF894" s="207"/>
      <c r="CG894" s="207"/>
      <c r="CH894" s="207"/>
      <c r="CI894" s="207"/>
      <c r="CJ894" s="207"/>
      <c r="CK894" s="207"/>
      <c r="CL894" s="207"/>
      <c r="CM894" s="207"/>
    </row>
    <row r="895" spans="1:91" ht="12" customHeight="1" x14ac:dyDescent="0.25">
      <c r="A895" s="206"/>
      <c r="B895" s="207"/>
      <c r="C895" s="207"/>
      <c r="D895" s="207"/>
      <c r="E895" s="207"/>
      <c r="F895" s="207"/>
      <c r="G895" s="207"/>
      <c r="H895" s="207"/>
      <c r="I895" s="207"/>
      <c r="J895" s="207"/>
      <c r="K895" s="207"/>
      <c r="L895" s="207"/>
      <c r="M895" s="207"/>
      <c r="N895" s="207"/>
      <c r="O895" s="207"/>
      <c r="P895" s="207"/>
      <c r="Q895" s="207"/>
      <c r="R895" s="207"/>
      <c r="S895" s="207"/>
      <c r="T895" s="207"/>
      <c r="U895" s="207"/>
      <c r="V895" s="207"/>
      <c r="W895" s="207"/>
      <c r="X895" s="207"/>
      <c r="Y895" s="207"/>
      <c r="Z895" s="207"/>
      <c r="AA895" s="208"/>
      <c r="AB895" s="208"/>
      <c r="AC895" s="209"/>
      <c r="AD895" s="209"/>
      <c r="AE895" s="209"/>
      <c r="AF895" s="209"/>
      <c r="AG895" s="209"/>
      <c r="AH895" s="209"/>
      <c r="AI895" s="209"/>
      <c r="AJ895" s="209"/>
      <c r="AK895" s="207"/>
      <c r="AL895" s="207"/>
      <c r="AM895" s="207"/>
      <c r="AN895" s="207"/>
      <c r="AO895" s="207"/>
      <c r="AP895" s="207"/>
      <c r="AQ895" s="207"/>
      <c r="AR895" s="207"/>
      <c r="AS895" s="207"/>
      <c r="AT895" s="207"/>
      <c r="AU895" s="207"/>
      <c r="AV895" s="207"/>
      <c r="AW895" s="207"/>
      <c r="AX895" s="207"/>
      <c r="AY895" s="207"/>
      <c r="AZ895" s="207"/>
      <c r="BA895" s="207"/>
      <c r="BB895" s="207"/>
      <c r="BC895" s="207"/>
      <c r="BD895" s="207"/>
      <c r="BE895" s="207"/>
      <c r="BF895" s="207"/>
      <c r="BG895" s="207"/>
      <c r="BH895" s="207"/>
      <c r="BI895" s="207"/>
      <c r="BJ895" s="207"/>
      <c r="BK895" s="207"/>
      <c r="BL895" s="207"/>
      <c r="BM895" s="207"/>
      <c r="BN895" s="207"/>
      <c r="BO895" s="207"/>
      <c r="BP895" s="207"/>
      <c r="BQ895" s="207"/>
      <c r="BR895" s="207"/>
      <c r="BS895" s="207"/>
      <c r="BT895" s="207"/>
      <c r="BU895" s="211"/>
      <c r="BV895" s="207"/>
      <c r="BW895" s="207"/>
      <c r="BX895" s="207"/>
      <c r="BY895" s="207"/>
      <c r="BZ895" s="207"/>
      <c r="CA895" s="207"/>
      <c r="CB895" s="207"/>
      <c r="CC895" s="207"/>
      <c r="CD895" s="207"/>
      <c r="CE895" s="207"/>
      <c r="CF895" s="207"/>
      <c r="CG895" s="207"/>
      <c r="CH895" s="207"/>
      <c r="CI895" s="207"/>
      <c r="CJ895" s="207"/>
      <c r="CK895" s="207"/>
      <c r="CL895" s="207"/>
      <c r="CM895" s="207"/>
    </row>
    <row r="896" spans="1:91" ht="12" customHeight="1" x14ac:dyDescent="0.25">
      <c r="A896" s="206"/>
      <c r="B896" s="207"/>
      <c r="C896" s="207"/>
      <c r="D896" s="207"/>
      <c r="E896" s="207"/>
      <c r="F896" s="207"/>
      <c r="G896" s="207"/>
      <c r="H896" s="207"/>
      <c r="I896" s="207"/>
      <c r="J896" s="207"/>
      <c r="K896" s="207"/>
      <c r="L896" s="207"/>
      <c r="M896" s="207"/>
      <c r="N896" s="207"/>
      <c r="O896" s="207"/>
      <c r="P896" s="207"/>
      <c r="Q896" s="207"/>
      <c r="R896" s="207"/>
      <c r="S896" s="207"/>
      <c r="T896" s="207"/>
      <c r="U896" s="207"/>
      <c r="V896" s="207"/>
      <c r="W896" s="207"/>
      <c r="X896" s="207"/>
      <c r="Y896" s="207"/>
      <c r="Z896" s="207"/>
      <c r="AA896" s="208"/>
      <c r="AB896" s="208"/>
      <c r="AC896" s="209"/>
      <c r="AD896" s="209"/>
      <c r="AE896" s="209"/>
      <c r="AF896" s="209"/>
      <c r="AG896" s="209"/>
      <c r="AH896" s="209"/>
      <c r="AI896" s="209"/>
      <c r="AJ896" s="209"/>
      <c r="AK896" s="207"/>
      <c r="AL896" s="207"/>
      <c r="AM896" s="207"/>
      <c r="AN896" s="207"/>
      <c r="AO896" s="207"/>
      <c r="AP896" s="207"/>
      <c r="AQ896" s="207"/>
      <c r="AR896" s="207"/>
      <c r="AS896" s="207"/>
      <c r="AT896" s="207"/>
      <c r="AU896" s="207"/>
      <c r="AV896" s="207"/>
      <c r="AW896" s="207"/>
      <c r="AX896" s="207"/>
      <c r="AY896" s="207"/>
      <c r="AZ896" s="207"/>
      <c r="BA896" s="207"/>
      <c r="BB896" s="207"/>
      <c r="BC896" s="207"/>
      <c r="BD896" s="207"/>
      <c r="BE896" s="207"/>
      <c r="BF896" s="207"/>
      <c r="BG896" s="207"/>
      <c r="BH896" s="207"/>
      <c r="BI896" s="207"/>
      <c r="BJ896" s="207"/>
      <c r="BK896" s="207"/>
      <c r="BL896" s="207"/>
      <c r="BM896" s="207"/>
      <c r="BN896" s="207"/>
      <c r="BO896" s="207"/>
      <c r="BP896" s="207"/>
      <c r="BQ896" s="207"/>
      <c r="BR896" s="207"/>
      <c r="BS896" s="207"/>
      <c r="BT896" s="207"/>
      <c r="BU896" s="211"/>
      <c r="BV896" s="207"/>
      <c r="BW896" s="207"/>
      <c r="BX896" s="207"/>
      <c r="BY896" s="207"/>
      <c r="BZ896" s="207"/>
      <c r="CA896" s="207"/>
      <c r="CB896" s="207"/>
      <c r="CC896" s="207"/>
      <c r="CD896" s="207"/>
      <c r="CE896" s="207"/>
      <c r="CF896" s="207"/>
      <c r="CG896" s="207"/>
      <c r="CH896" s="207"/>
      <c r="CI896" s="207"/>
      <c r="CJ896" s="207"/>
      <c r="CK896" s="207"/>
      <c r="CL896" s="207"/>
      <c r="CM896" s="207"/>
    </row>
    <row r="897" spans="1:91" ht="12" customHeight="1" x14ac:dyDescent="0.25">
      <c r="A897" s="206"/>
      <c r="B897" s="207"/>
      <c r="C897" s="207"/>
      <c r="D897" s="207"/>
      <c r="E897" s="207"/>
      <c r="F897" s="207"/>
      <c r="G897" s="207"/>
      <c r="H897" s="207"/>
      <c r="I897" s="207"/>
      <c r="J897" s="207"/>
      <c r="K897" s="207"/>
      <c r="L897" s="207"/>
      <c r="M897" s="207"/>
      <c r="N897" s="207"/>
      <c r="O897" s="207"/>
      <c r="P897" s="207"/>
      <c r="Q897" s="207"/>
      <c r="R897" s="207"/>
      <c r="S897" s="207"/>
      <c r="T897" s="207"/>
      <c r="U897" s="207"/>
      <c r="V897" s="207"/>
      <c r="W897" s="207"/>
      <c r="X897" s="207"/>
      <c r="Y897" s="207"/>
      <c r="Z897" s="207"/>
      <c r="AA897" s="208"/>
      <c r="AB897" s="208"/>
      <c r="AC897" s="209"/>
      <c r="AD897" s="209"/>
      <c r="AE897" s="209"/>
      <c r="AF897" s="209"/>
      <c r="AG897" s="209"/>
      <c r="AH897" s="209"/>
      <c r="AI897" s="209"/>
      <c r="AJ897" s="209"/>
      <c r="AK897" s="207"/>
      <c r="AL897" s="207"/>
      <c r="AM897" s="207"/>
      <c r="AN897" s="207"/>
      <c r="AO897" s="207"/>
      <c r="AP897" s="207"/>
      <c r="AQ897" s="207"/>
      <c r="AR897" s="207"/>
      <c r="AS897" s="207"/>
      <c r="AT897" s="207"/>
      <c r="AU897" s="207"/>
      <c r="AV897" s="207"/>
      <c r="AW897" s="207"/>
      <c r="AX897" s="207"/>
      <c r="AY897" s="207"/>
      <c r="AZ897" s="207"/>
      <c r="BA897" s="207"/>
      <c r="BB897" s="207"/>
      <c r="BC897" s="207"/>
      <c r="BD897" s="207"/>
      <c r="BE897" s="207"/>
      <c r="BF897" s="207"/>
      <c r="BG897" s="207"/>
      <c r="BH897" s="207"/>
      <c r="BI897" s="207"/>
      <c r="BJ897" s="207"/>
      <c r="BK897" s="207"/>
      <c r="BL897" s="207"/>
      <c r="BM897" s="207"/>
      <c r="BN897" s="207"/>
      <c r="BO897" s="207"/>
      <c r="BP897" s="207"/>
      <c r="BQ897" s="207"/>
      <c r="BR897" s="207"/>
      <c r="BS897" s="207"/>
      <c r="BT897" s="207"/>
      <c r="BU897" s="211"/>
      <c r="BV897" s="207"/>
      <c r="BW897" s="207"/>
      <c r="BX897" s="207"/>
      <c r="BY897" s="207"/>
      <c r="BZ897" s="207"/>
      <c r="CA897" s="207"/>
      <c r="CB897" s="207"/>
      <c r="CC897" s="207"/>
      <c r="CD897" s="207"/>
      <c r="CE897" s="207"/>
      <c r="CF897" s="207"/>
      <c r="CG897" s="207"/>
      <c r="CH897" s="207"/>
      <c r="CI897" s="207"/>
      <c r="CJ897" s="207"/>
      <c r="CK897" s="207"/>
      <c r="CL897" s="207"/>
      <c r="CM897" s="207"/>
    </row>
    <row r="898" spans="1:91" ht="12" customHeight="1" x14ac:dyDescent="0.25">
      <c r="A898" s="206"/>
      <c r="B898" s="207"/>
      <c r="C898" s="207"/>
      <c r="D898" s="207"/>
      <c r="E898" s="207"/>
      <c r="F898" s="207"/>
      <c r="G898" s="207"/>
      <c r="H898" s="207"/>
      <c r="I898" s="207"/>
      <c r="J898" s="207"/>
      <c r="K898" s="207"/>
      <c r="L898" s="207"/>
      <c r="M898" s="207"/>
      <c r="N898" s="207"/>
      <c r="O898" s="207"/>
      <c r="P898" s="207"/>
      <c r="Q898" s="207"/>
      <c r="R898" s="207"/>
      <c r="S898" s="207"/>
      <c r="T898" s="207"/>
      <c r="U898" s="207"/>
      <c r="V898" s="207"/>
      <c r="W898" s="207"/>
      <c r="X898" s="207"/>
      <c r="Y898" s="207"/>
      <c r="Z898" s="207"/>
      <c r="AA898" s="208"/>
      <c r="AB898" s="208"/>
      <c r="AC898" s="209"/>
      <c r="AD898" s="209"/>
      <c r="AE898" s="209"/>
      <c r="AF898" s="209"/>
      <c r="AG898" s="209"/>
      <c r="AH898" s="209"/>
      <c r="AI898" s="209"/>
      <c r="AJ898" s="209"/>
      <c r="AK898" s="207"/>
      <c r="AL898" s="207"/>
      <c r="AM898" s="207"/>
      <c r="AN898" s="207"/>
      <c r="AO898" s="207"/>
      <c r="AP898" s="207"/>
      <c r="AQ898" s="207"/>
      <c r="AR898" s="207"/>
      <c r="AS898" s="207"/>
      <c r="AT898" s="207"/>
      <c r="AU898" s="207"/>
      <c r="AV898" s="207"/>
      <c r="AW898" s="207"/>
      <c r="AX898" s="207"/>
      <c r="AY898" s="207"/>
      <c r="AZ898" s="207"/>
      <c r="BA898" s="207"/>
      <c r="BB898" s="207"/>
      <c r="BC898" s="207"/>
      <c r="BD898" s="207"/>
      <c r="BE898" s="207"/>
      <c r="BF898" s="207"/>
      <c r="BG898" s="207"/>
      <c r="BH898" s="207"/>
      <c r="BI898" s="207"/>
      <c r="BJ898" s="207"/>
      <c r="BK898" s="207"/>
      <c r="BL898" s="207"/>
      <c r="BM898" s="207"/>
      <c r="BN898" s="207"/>
      <c r="BO898" s="207"/>
      <c r="BP898" s="207"/>
      <c r="BQ898" s="207"/>
      <c r="BR898" s="207"/>
      <c r="BS898" s="207"/>
      <c r="BT898" s="207"/>
      <c r="BU898" s="211"/>
      <c r="BV898" s="207"/>
      <c r="BW898" s="207"/>
      <c r="BX898" s="207"/>
      <c r="BY898" s="207"/>
      <c r="BZ898" s="207"/>
      <c r="CA898" s="207"/>
      <c r="CB898" s="207"/>
      <c r="CC898" s="207"/>
      <c r="CD898" s="207"/>
      <c r="CE898" s="207"/>
      <c r="CF898" s="207"/>
      <c r="CG898" s="207"/>
      <c r="CH898" s="207"/>
      <c r="CI898" s="207"/>
      <c r="CJ898" s="207"/>
      <c r="CK898" s="207"/>
      <c r="CL898" s="207"/>
      <c r="CM898" s="207"/>
    </row>
    <row r="899" spans="1:91" ht="12" customHeight="1" x14ac:dyDescent="0.25">
      <c r="A899" s="206"/>
      <c r="B899" s="207"/>
      <c r="C899" s="207"/>
      <c r="D899" s="207"/>
      <c r="E899" s="207"/>
      <c r="F899" s="207"/>
      <c r="G899" s="207"/>
      <c r="H899" s="207"/>
      <c r="I899" s="207"/>
      <c r="J899" s="207"/>
      <c r="K899" s="207"/>
      <c r="L899" s="207"/>
      <c r="M899" s="207"/>
      <c r="N899" s="207"/>
      <c r="O899" s="207"/>
      <c r="P899" s="207"/>
      <c r="Q899" s="207"/>
      <c r="R899" s="207"/>
      <c r="S899" s="207"/>
      <c r="T899" s="207"/>
      <c r="U899" s="207"/>
      <c r="V899" s="207"/>
      <c r="W899" s="207"/>
      <c r="X899" s="207"/>
      <c r="Y899" s="207"/>
      <c r="Z899" s="207"/>
      <c r="AA899" s="208"/>
      <c r="AB899" s="208"/>
      <c r="AC899" s="209"/>
      <c r="AD899" s="209"/>
      <c r="AE899" s="209"/>
      <c r="AF899" s="209"/>
      <c r="AG899" s="209"/>
      <c r="AH899" s="209"/>
      <c r="AI899" s="209"/>
      <c r="AJ899" s="209"/>
      <c r="AK899" s="207"/>
      <c r="AL899" s="207"/>
      <c r="AM899" s="207"/>
      <c r="AN899" s="207"/>
      <c r="AO899" s="207"/>
      <c r="AP899" s="207"/>
      <c r="AQ899" s="207"/>
      <c r="AR899" s="207"/>
      <c r="AS899" s="207"/>
      <c r="AT899" s="207"/>
      <c r="AU899" s="207"/>
      <c r="AV899" s="207"/>
      <c r="AW899" s="207"/>
      <c r="AX899" s="207"/>
      <c r="AY899" s="207"/>
      <c r="AZ899" s="207"/>
      <c r="BA899" s="207"/>
      <c r="BB899" s="207"/>
      <c r="BC899" s="207"/>
      <c r="BD899" s="207"/>
      <c r="BE899" s="207"/>
      <c r="BF899" s="207"/>
      <c r="BG899" s="207"/>
      <c r="BH899" s="207"/>
      <c r="BI899" s="207"/>
      <c r="BJ899" s="207"/>
      <c r="BK899" s="207"/>
      <c r="BL899" s="207"/>
      <c r="BM899" s="207"/>
      <c r="BN899" s="207"/>
      <c r="BO899" s="207"/>
      <c r="BP899" s="207"/>
      <c r="BQ899" s="207"/>
      <c r="BR899" s="207"/>
      <c r="BS899" s="207"/>
      <c r="BT899" s="207"/>
      <c r="BU899" s="211"/>
      <c r="BV899" s="207"/>
      <c r="BW899" s="207"/>
      <c r="BX899" s="207"/>
      <c r="BY899" s="207"/>
      <c r="BZ899" s="207"/>
      <c r="CA899" s="207"/>
      <c r="CB899" s="207"/>
      <c r="CC899" s="207"/>
      <c r="CD899" s="207"/>
      <c r="CE899" s="207"/>
      <c r="CF899" s="207"/>
      <c r="CG899" s="207"/>
      <c r="CH899" s="207"/>
      <c r="CI899" s="207"/>
      <c r="CJ899" s="207"/>
      <c r="CK899" s="207"/>
      <c r="CL899" s="207"/>
      <c r="CM899" s="207"/>
    </row>
    <row r="900" spans="1:91" ht="12" customHeight="1" x14ac:dyDescent="0.25">
      <c r="A900" s="206"/>
      <c r="B900" s="207"/>
      <c r="C900" s="207"/>
      <c r="D900" s="207"/>
      <c r="E900" s="207"/>
      <c r="F900" s="207"/>
      <c r="G900" s="207"/>
      <c r="H900" s="207"/>
      <c r="I900" s="207"/>
      <c r="J900" s="207"/>
      <c r="K900" s="207"/>
      <c r="L900" s="207"/>
      <c r="M900" s="207"/>
      <c r="N900" s="207"/>
      <c r="O900" s="207"/>
      <c r="P900" s="207"/>
      <c r="Q900" s="207"/>
      <c r="R900" s="207"/>
      <c r="S900" s="207"/>
      <c r="T900" s="207"/>
      <c r="U900" s="207"/>
      <c r="V900" s="207"/>
      <c r="W900" s="207"/>
      <c r="X900" s="207"/>
      <c r="Y900" s="207"/>
      <c r="Z900" s="207"/>
      <c r="AA900" s="208"/>
      <c r="AB900" s="208"/>
      <c r="AC900" s="209"/>
      <c r="AD900" s="209"/>
      <c r="AE900" s="209"/>
      <c r="AF900" s="209"/>
      <c r="AG900" s="209"/>
      <c r="AH900" s="209"/>
      <c r="AI900" s="209"/>
      <c r="AJ900" s="209"/>
      <c r="AK900" s="207"/>
      <c r="AL900" s="207"/>
      <c r="AM900" s="207"/>
      <c r="AN900" s="207"/>
      <c r="AO900" s="207"/>
      <c r="AP900" s="207"/>
      <c r="AQ900" s="207"/>
      <c r="AR900" s="207"/>
      <c r="AS900" s="207"/>
      <c r="AT900" s="207"/>
      <c r="AU900" s="207"/>
      <c r="AV900" s="207"/>
      <c r="AW900" s="207"/>
      <c r="AX900" s="207"/>
      <c r="AY900" s="207"/>
      <c r="AZ900" s="207"/>
      <c r="BA900" s="207"/>
      <c r="BB900" s="207"/>
      <c r="BC900" s="207"/>
      <c r="BD900" s="207"/>
      <c r="BE900" s="207"/>
      <c r="BF900" s="207"/>
      <c r="BG900" s="207"/>
      <c r="BH900" s="207"/>
      <c r="BI900" s="207"/>
      <c r="BJ900" s="207"/>
      <c r="BK900" s="207"/>
      <c r="BL900" s="207"/>
      <c r="BM900" s="207"/>
      <c r="BN900" s="207"/>
      <c r="BO900" s="207"/>
      <c r="BP900" s="207"/>
      <c r="BQ900" s="207"/>
      <c r="BR900" s="207"/>
      <c r="BS900" s="207"/>
      <c r="BT900" s="207"/>
      <c r="BU900" s="211"/>
      <c r="BV900" s="207"/>
      <c r="BW900" s="207"/>
      <c r="BX900" s="207"/>
      <c r="BY900" s="207"/>
      <c r="BZ900" s="207"/>
      <c r="CA900" s="207"/>
      <c r="CB900" s="207"/>
      <c r="CC900" s="207"/>
      <c r="CD900" s="207"/>
      <c r="CE900" s="207"/>
      <c r="CF900" s="207"/>
      <c r="CG900" s="207"/>
      <c r="CH900" s="207"/>
      <c r="CI900" s="207"/>
      <c r="CJ900" s="207"/>
      <c r="CK900" s="207"/>
      <c r="CL900" s="207"/>
      <c r="CM900" s="207"/>
    </row>
    <row r="901" spans="1:91" ht="12" customHeight="1" x14ac:dyDescent="0.25">
      <c r="A901" s="206"/>
      <c r="B901" s="207"/>
      <c r="C901" s="207"/>
      <c r="D901" s="207"/>
      <c r="E901" s="207"/>
      <c r="F901" s="207"/>
      <c r="G901" s="207"/>
      <c r="H901" s="207"/>
      <c r="I901" s="207"/>
      <c r="J901" s="207"/>
      <c r="K901" s="207"/>
      <c r="L901" s="207"/>
      <c r="M901" s="207"/>
      <c r="N901" s="207"/>
      <c r="O901" s="207"/>
      <c r="P901" s="207"/>
      <c r="Q901" s="207"/>
      <c r="R901" s="207"/>
      <c r="S901" s="207"/>
      <c r="T901" s="207"/>
      <c r="U901" s="207"/>
      <c r="V901" s="207"/>
      <c r="W901" s="207"/>
      <c r="X901" s="207"/>
      <c r="Y901" s="207"/>
      <c r="Z901" s="207"/>
      <c r="AA901" s="208"/>
      <c r="AB901" s="208"/>
      <c r="AC901" s="209"/>
      <c r="AD901" s="209"/>
      <c r="AE901" s="209"/>
      <c r="AF901" s="209"/>
      <c r="AG901" s="209"/>
      <c r="AH901" s="209"/>
      <c r="AI901" s="209"/>
      <c r="AJ901" s="209"/>
      <c r="AK901" s="207"/>
      <c r="AL901" s="207"/>
      <c r="AM901" s="207"/>
      <c r="AN901" s="207"/>
      <c r="AO901" s="207"/>
      <c r="AP901" s="207"/>
      <c r="AQ901" s="207"/>
      <c r="AR901" s="207"/>
      <c r="AS901" s="207"/>
      <c r="AT901" s="207"/>
      <c r="AU901" s="207"/>
      <c r="AV901" s="207"/>
      <c r="AW901" s="207"/>
      <c r="AX901" s="207"/>
      <c r="AY901" s="207"/>
      <c r="AZ901" s="207"/>
      <c r="BA901" s="207"/>
      <c r="BB901" s="207"/>
      <c r="BC901" s="207"/>
      <c r="BD901" s="207"/>
      <c r="BE901" s="207"/>
      <c r="BF901" s="207"/>
      <c r="BG901" s="207"/>
      <c r="BH901" s="207"/>
      <c r="BI901" s="207"/>
      <c r="BJ901" s="207"/>
      <c r="BK901" s="207"/>
      <c r="BL901" s="207"/>
      <c r="BM901" s="207"/>
      <c r="BN901" s="207"/>
      <c r="BO901" s="207"/>
      <c r="BP901" s="207"/>
      <c r="BQ901" s="207"/>
      <c r="BR901" s="207"/>
      <c r="BS901" s="207"/>
      <c r="BT901" s="207"/>
      <c r="BU901" s="211"/>
      <c r="BV901" s="207"/>
      <c r="BW901" s="207"/>
      <c r="BX901" s="207"/>
      <c r="BY901" s="207"/>
      <c r="BZ901" s="207"/>
      <c r="CA901" s="207"/>
      <c r="CB901" s="207"/>
      <c r="CC901" s="207"/>
      <c r="CD901" s="207"/>
      <c r="CE901" s="207"/>
      <c r="CF901" s="207"/>
      <c r="CG901" s="207"/>
      <c r="CH901" s="207"/>
      <c r="CI901" s="207"/>
      <c r="CJ901" s="207"/>
      <c r="CK901" s="207"/>
      <c r="CL901" s="207"/>
      <c r="CM901" s="207"/>
    </row>
    <row r="902" spans="1:91" ht="12" customHeight="1" x14ac:dyDescent="0.25">
      <c r="A902" s="206"/>
      <c r="B902" s="207"/>
      <c r="C902" s="207"/>
      <c r="D902" s="207"/>
      <c r="E902" s="207"/>
      <c r="F902" s="207"/>
      <c r="G902" s="207"/>
      <c r="H902" s="207"/>
      <c r="I902" s="207"/>
      <c r="J902" s="207"/>
      <c r="K902" s="207"/>
      <c r="L902" s="207"/>
      <c r="M902" s="207"/>
      <c r="N902" s="207"/>
      <c r="O902" s="207"/>
      <c r="P902" s="207"/>
      <c r="Q902" s="207"/>
      <c r="R902" s="207"/>
      <c r="S902" s="207"/>
      <c r="T902" s="207"/>
      <c r="U902" s="207"/>
      <c r="V902" s="207"/>
      <c r="W902" s="207"/>
      <c r="X902" s="207"/>
      <c r="Y902" s="207"/>
      <c r="Z902" s="207"/>
      <c r="AA902" s="208"/>
      <c r="AB902" s="208"/>
      <c r="AC902" s="209"/>
      <c r="AD902" s="209"/>
      <c r="AE902" s="209"/>
      <c r="AF902" s="209"/>
      <c r="AG902" s="209"/>
      <c r="AH902" s="209"/>
      <c r="AI902" s="209"/>
      <c r="AJ902" s="209"/>
      <c r="AK902" s="207"/>
      <c r="AL902" s="207"/>
      <c r="AM902" s="207"/>
      <c r="AN902" s="207"/>
      <c r="AO902" s="207"/>
      <c r="AP902" s="207"/>
      <c r="AQ902" s="207"/>
      <c r="AR902" s="207"/>
      <c r="AS902" s="207"/>
      <c r="AT902" s="207"/>
      <c r="AU902" s="207"/>
      <c r="AV902" s="207"/>
      <c r="AW902" s="207"/>
      <c r="AX902" s="207"/>
      <c r="AY902" s="207"/>
      <c r="AZ902" s="207"/>
      <c r="BA902" s="207"/>
      <c r="BB902" s="207"/>
      <c r="BC902" s="207"/>
      <c r="BD902" s="207"/>
      <c r="BE902" s="207"/>
      <c r="BF902" s="207"/>
      <c r="BG902" s="207"/>
      <c r="BH902" s="207"/>
      <c r="BI902" s="207"/>
      <c r="BJ902" s="207"/>
      <c r="BK902" s="207"/>
      <c r="BL902" s="207"/>
      <c r="BM902" s="207"/>
      <c r="BN902" s="207"/>
      <c r="BO902" s="207"/>
      <c r="BP902" s="207"/>
      <c r="BQ902" s="207"/>
      <c r="BR902" s="207"/>
      <c r="BS902" s="207"/>
      <c r="BT902" s="207"/>
      <c r="BU902" s="211"/>
      <c r="BV902" s="207"/>
      <c r="BW902" s="207"/>
      <c r="BX902" s="207"/>
      <c r="BY902" s="207"/>
      <c r="BZ902" s="207"/>
      <c r="CA902" s="207"/>
      <c r="CB902" s="207"/>
      <c r="CC902" s="207"/>
      <c r="CD902" s="207"/>
      <c r="CE902" s="207"/>
      <c r="CF902" s="207"/>
      <c r="CG902" s="207"/>
      <c r="CH902" s="207"/>
      <c r="CI902" s="207"/>
      <c r="CJ902" s="207"/>
      <c r="CK902" s="207"/>
      <c r="CL902" s="207"/>
      <c r="CM902" s="207"/>
    </row>
    <row r="903" spans="1:91" ht="12" customHeight="1" x14ac:dyDescent="0.25">
      <c r="A903" s="206"/>
      <c r="B903" s="207"/>
      <c r="C903" s="207"/>
      <c r="D903" s="207"/>
      <c r="E903" s="207"/>
      <c r="F903" s="207"/>
      <c r="G903" s="207"/>
      <c r="H903" s="207"/>
      <c r="I903" s="207"/>
      <c r="J903" s="207"/>
      <c r="K903" s="207"/>
      <c r="L903" s="207"/>
      <c r="M903" s="207"/>
      <c r="N903" s="207"/>
      <c r="O903" s="207"/>
      <c r="P903" s="207"/>
      <c r="Q903" s="207"/>
      <c r="R903" s="207"/>
      <c r="S903" s="207"/>
      <c r="T903" s="207"/>
      <c r="U903" s="207"/>
      <c r="V903" s="207"/>
      <c r="W903" s="207"/>
      <c r="X903" s="207"/>
      <c r="Y903" s="207"/>
      <c r="Z903" s="207"/>
      <c r="AA903" s="208"/>
      <c r="AB903" s="208"/>
      <c r="AC903" s="209"/>
      <c r="AD903" s="209"/>
      <c r="AE903" s="209"/>
      <c r="AF903" s="209"/>
      <c r="AG903" s="209"/>
      <c r="AH903" s="209"/>
      <c r="AI903" s="209"/>
      <c r="AJ903" s="209"/>
      <c r="AK903" s="207"/>
      <c r="AL903" s="207"/>
      <c r="AM903" s="207"/>
      <c r="AN903" s="207"/>
      <c r="AO903" s="207"/>
      <c r="AP903" s="207"/>
      <c r="AQ903" s="207"/>
      <c r="AR903" s="207"/>
      <c r="AS903" s="207"/>
      <c r="AT903" s="207"/>
      <c r="AU903" s="207"/>
      <c r="AV903" s="207"/>
      <c r="AW903" s="207"/>
      <c r="AX903" s="207"/>
      <c r="AY903" s="207"/>
      <c r="AZ903" s="207"/>
      <c r="BA903" s="207"/>
      <c r="BB903" s="207"/>
      <c r="BC903" s="207"/>
      <c r="BD903" s="207"/>
      <c r="BE903" s="207"/>
      <c r="BF903" s="207"/>
      <c r="BG903" s="207"/>
      <c r="BH903" s="207"/>
      <c r="BI903" s="207"/>
      <c r="BJ903" s="207"/>
      <c r="BK903" s="207"/>
      <c r="BL903" s="207"/>
      <c r="BM903" s="207"/>
      <c r="BN903" s="207"/>
      <c r="BO903" s="207"/>
      <c r="BP903" s="207"/>
      <c r="BQ903" s="207"/>
      <c r="BR903" s="207"/>
      <c r="BS903" s="207"/>
      <c r="BT903" s="207"/>
      <c r="BU903" s="211"/>
      <c r="BV903" s="207"/>
      <c r="BW903" s="207"/>
      <c r="BX903" s="207"/>
      <c r="BY903" s="207"/>
      <c r="BZ903" s="207"/>
      <c r="CA903" s="207"/>
      <c r="CB903" s="207"/>
      <c r="CC903" s="207"/>
      <c r="CD903" s="207"/>
      <c r="CE903" s="207"/>
      <c r="CF903" s="207"/>
      <c r="CG903" s="207"/>
      <c r="CH903" s="207"/>
      <c r="CI903" s="207"/>
      <c r="CJ903" s="207"/>
      <c r="CK903" s="207"/>
      <c r="CL903" s="207"/>
      <c r="CM903" s="207"/>
    </row>
    <row r="904" spans="1:91" ht="12" customHeight="1" x14ac:dyDescent="0.25">
      <c r="A904" s="206"/>
      <c r="B904" s="207"/>
      <c r="C904" s="207"/>
      <c r="D904" s="207"/>
      <c r="E904" s="207"/>
      <c r="F904" s="207"/>
      <c r="G904" s="207"/>
      <c r="H904" s="207"/>
      <c r="I904" s="207"/>
      <c r="J904" s="207"/>
      <c r="K904" s="207"/>
      <c r="L904" s="207"/>
      <c r="M904" s="207"/>
      <c r="N904" s="207"/>
      <c r="O904" s="207"/>
      <c r="P904" s="207"/>
      <c r="Q904" s="207"/>
      <c r="R904" s="207"/>
      <c r="S904" s="207"/>
      <c r="T904" s="207"/>
      <c r="U904" s="207"/>
      <c r="V904" s="207"/>
      <c r="W904" s="207"/>
      <c r="X904" s="207"/>
      <c r="Y904" s="207"/>
      <c r="Z904" s="207"/>
      <c r="AA904" s="208"/>
      <c r="AB904" s="208"/>
      <c r="AC904" s="209"/>
      <c r="AD904" s="209"/>
      <c r="AE904" s="209"/>
      <c r="AF904" s="209"/>
      <c r="AG904" s="209"/>
      <c r="AH904" s="209"/>
      <c r="AI904" s="209"/>
      <c r="AJ904" s="209"/>
      <c r="AK904" s="207"/>
      <c r="AL904" s="207"/>
      <c r="AM904" s="207"/>
      <c r="AN904" s="207"/>
      <c r="AO904" s="207"/>
      <c r="AP904" s="207"/>
      <c r="AQ904" s="207"/>
      <c r="AR904" s="207"/>
      <c r="AS904" s="207"/>
      <c r="AT904" s="207"/>
      <c r="AU904" s="207"/>
      <c r="AV904" s="207"/>
      <c r="AW904" s="207"/>
      <c r="AX904" s="207"/>
      <c r="AY904" s="207"/>
      <c r="AZ904" s="207"/>
      <c r="BA904" s="207"/>
      <c r="BB904" s="207"/>
      <c r="BC904" s="207"/>
      <c r="BD904" s="207"/>
      <c r="BE904" s="207"/>
      <c r="BF904" s="207"/>
      <c r="BG904" s="207"/>
      <c r="BH904" s="207"/>
      <c r="BI904" s="207"/>
      <c r="BJ904" s="207"/>
      <c r="BK904" s="207"/>
      <c r="BL904" s="207"/>
      <c r="BM904" s="207"/>
      <c r="BN904" s="207"/>
      <c r="BO904" s="207"/>
      <c r="BP904" s="207"/>
      <c r="BQ904" s="207"/>
      <c r="BR904" s="207"/>
      <c r="BS904" s="207"/>
      <c r="BT904" s="207"/>
      <c r="BU904" s="211"/>
      <c r="BV904" s="207"/>
      <c r="BW904" s="207"/>
      <c r="BX904" s="207"/>
      <c r="BY904" s="207"/>
      <c r="BZ904" s="207"/>
      <c r="CA904" s="207"/>
      <c r="CB904" s="207"/>
      <c r="CC904" s="207"/>
      <c r="CD904" s="207"/>
      <c r="CE904" s="207"/>
      <c r="CF904" s="207"/>
      <c r="CG904" s="207"/>
      <c r="CH904" s="207"/>
      <c r="CI904" s="207"/>
      <c r="CJ904" s="207"/>
      <c r="CK904" s="207"/>
      <c r="CL904" s="207"/>
      <c r="CM904" s="207"/>
    </row>
    <row r="905" spans="1:91" ht="12" customHeight="1" x14ac:dyDescent="0.25">
      <c r="A905" s="206"/>
      <c r="B905" s="207"/>
      <c r="C905" s="207"/>
      <c r="D905" s="207"/>
      <c r="E905" s="207"/>
      <c r="F905" s="207"/>
      <c r="G905" s="207"/>
      <c r="H905" s="207"/>
      <c r="I905" s="207"/>
      <c r="J905" s="207"/>
      <c r="K905" s="207"/>
      <c r="L905" s="207"/>
      <c r="M905" s="207"/>
      <c r="N905" s="207"/>
      <c r="O905" s="207"/>
      <c r="P905" s="207"/>
      <c r="Q905" s="207"/>
      <c r="R905" s="207"/>
      <c r="S905" s="207"/>
      <c r="T905" s="207"/>
      <c r="U905" s="207"/>
      <c r="V905" s="207"/>
      <c r="W905" s="207"/>
      <c r="X905" s="207"/>
      <c r="Y905" s="207"/>
      <c r="Z905" s="207"/>
      <c r="AA905" s="208"/>
      <c r="AB905" s="208"/>
      <c r="AC905" s="209"/>
      <c r="AD905" s="209"/>
      <c r="AE905" s="209"/>
      <c r="AF905" s="209"/>
      <c r="AG905" s="209"/>
      <c r="AH905" s="209"/>
      <c r="AI905" s="209"/>
      <c r="AJ905" s="209"/>
      <c r="AK905" s="207"/>
      <c r="AL905" s="207"/>
      <c r="AM905" s="207"/>
      <c r="AN905" s="207"/>
      <c r="AO905" s="207"/>
      <c r="AP905" s="207"/>
      <c r="AQ905" s="207"/>
      <c r="AR905" s="207"/>
      <c r="AS905" s="207"/>
      <c r="AT905" s="207"/>
      <c r="AU905" s="207"/>
      <c r="AV905" s="207"/>
      <c r="AW905" s="207"/>
      <c r="AX905" s="207"/>
      <c r="AY905" s="207"/>
      <c r="AZ905" s="207"/>
      <c r="BA905" s="207"/>
      <c r="BB905" s="207"/>
      <c r="BC905" s="207"/>
      <c r="BD905" s="207"/>
      <c r="BE905" s="207"/>
      <c r="BF905" s="207"/>
      <c r="BG905" s="207"/>
      <c r="BH905" s="207"/>
      <c r="BI905" s="207"/>
      <c r="BJ905" s="207"/>
      <c r="BK905" s="207"/>
      <c r="BL905" s="207"/>
      <c r="BM905" s="207"/>
      <c r="BN905" s="207"/>
      <c r="BO905" s="207"/>
      <c r="BP905" s="207"/>
      <c r="BQ905" s="207"/>
      <c r="BR905" s="207"/>
      <c r="BS905" s="207"/>
      <c r="BT905" s="207"/>
      <c r="BU905" s="211"/>
      <c r="BV905" s="207"/>
      <c r="BW905" s="207"/>
      <c r="BX905" s="207"/>
      <c r="BY905" s="207"/>
      <c r="BZ905" s="207"/>
      <c r="CA905" s="207"/>
      <c r="CB905" s="207"/>
      <c r="CC905" s="207"/>
      <c r="CD905" s="207"/>
      <c r="CE905" s="207"/>
      <c r="CF905" s="207"/>
      <c r="CG905" s="207"/>
      <c r="CH905" s="207"/>
      <c r="CI905" s="207"/>
      <c r="CJ905" s="207"/>
      <c r="CK905" s="207"/>
      <c r="CL905" s="207"/>
      <c r="CM905" s="207"/>
    </row>
    <row r="906" spans="1:91" ht="12" customHeight="1" x14ac:dyDescent="0.25">
      <c r="A906" s="206"/>
      <c r="B906" s="207"/>
      <c r="C906" s="207"/>
      <c r="D906" s="207"/>
      <c r="E906" s="207"/>
      <c r="F906" s="207"/>
      <c r="G906" s="207"/>
      <c r="H906" s="207"/>
      <c r="I906" s="207"/>
      <c r="J906" s="207"/>
      <c r="K906" s="207"/>
      <c r="L906" s="207"/>
      <c r="M906" s="207"/>
      <c r="N906" s="207"/>
      <c r="O906" s="207"/>
      <c r="P906" s="207"/>
      <c r="Q906" s="207"/>
      <c r="R906" s="207"/>
      <c r="S906" s="207"/>
      <c r="T906" s="207"/>
      <c r="U906" s="207"/>
      <c r="V906" s="207"/>
      <c r="W906" s="207"/>
      <c r="X906" s="207"/>
      <c r="Y906" s="207"/>
      <c r="Z906" s="207"/>
      <c r="AA906" s="208"/>
      <c r="AB906" s="208"/>
      <c r="AC906" s="209"/>
      <c r="AD906" s="209"/>
      <c r="AE906" s="209"/>
      <c r="AF906" s="209"/>
      <c r="AG906" s="209"/>
      <c r="AH906" s="209"/>
      <c r="AI906" s="209"/>
      <c r="AJ906" s="209"/>
      <c r="AK906" s="207"/>
      <c r="AL906" s="207"/>
      <c r="AM906" s="207"/>
      <c r="AN906" s="207"/>
      <c r="AO906" s="207"/>
      <c r="AP906" s="207"/>
      <c r="AQ906" s="207"/>
      <c r="AR906" s="207"/>
      <c r="AS906" s="207"/>
      <c r="AT906" s="207"/>
      <c r="AU906" s="207"/>
      <c r="AV906" s="207"/>
      <c r="AW906" s="207"/>
      <c r="AX906" s="207"/>
      <c r="AY906" s="207"/>
      <c r="AZ906" s="207"/>
      <c r="BA906" s="207"/>
      <c r="BB906" s="207"/>
      <c r="BC906" s="207"/>
      <c r="BD906" s="207"/>
      <c r="BE906" s="207"/>
      <c r="BF906" s="207"/>
      <c r="BG906" s="207"/>
      <c r="BH906" s="207"/>
      <c r="BI906" s="207"/>
      <c r="BJ906" s="207"/>
      <c r="BK906" s="207"/>
      <c r="BL906" s="207"/>
      <c r="BM906" s="207"/>
      <c r="BN906" s="207"/>
      <c r="BO906" s="207"/>
      <c r="BP906" s="207"/>
      <c r="BQ906" s="207"/>
      <c r="BR906" s="207"/>
      <c r="BS906" s="207"/>
      <c r="BT906" s="207"/>
      <c r="BU906" s="211"/>
      <c r="BV906" s="207"/>
      <c r="BW906" s="207"/>
      <c r="BX906" s="207"/>
      <c r="BY906" s="207"/>
      <c r="BZ906" s="207"/>
      <c r="CA906" s="207"/>
      <c r="CB906" s="207"/>
      <c r="CC906" s="207"/>
      <c r="CD906" s="207"/>
      <c r="CE906" s="207"/>
      <c r="CF906" s="207"/>
      <c r="CG906" s="207"/>
      <c r="CH906" s="207"/>
      <c r="CI906" s="207"/>
      <c r="CJ906" s="207"/>
      <c r="CK906" s="207"/>
      <c r="CL906" s="207"/>
      <c r="CM906" s="207"/>
    </row>
    <row r="907" spans="1:91" ht="12" customHeight="1" x14ac:dyDescent="0.25">
      <c r="A907" s="206"/>
      <c r="B907" s="207"/>
      <c r="C907" s="207"/>
      <c r="D907" s="207"/>
      <c r="E907" s="207"/>
      <c r="F907" s="207"/>
      <c r="G907" s="207"/>
      <c r="H907" s="207"/>
      <c r="I907" s="207"/>
      <c r="J907" s="207"/>
      <c r="K907" s="207"/>
      <c r="L907" s="207"/>
      <c r="M907" s="207"/>
      <c r="N907" s="207"/>
      <c r="O907" s="207"/>
      <c r="P907" s="207"/>
      <c r="Q907" s="207"/>
      <c r="R907" s="207"/>
      <c r="S907" s="207"/>
      <c r="T907" s="207"/>
      <c r="U907" s="207"/>
      <c r="V907" s="207"/>
      <c r="W907" s="207"/>
      <c r="X907" s="207"/>
      <c r="Y907" s="207"/>
      <c r="Z907" s="207"/>
      <c r="AA907" s="208"/>
      <c r="AB907" s="208"/>
      <c r="AC907" s="209"/>
      <c r="AD907" s="209"/>
      <c r="AE907" s="209"/>
      <c r="AF907" s="209"/>
      <c r="AG907" s="209"/>
      <c r="AH907" s="209"/>
      <c r="AI907" s="209"/>
      <c r="AJ907" s="209"/>
      <c r="AK907" s="207"/>
      <c r="AL907" s="207"/>
      <c r="AM907" s="207"/>
      <c r="AN907" s="207"/>
      <c r="AO907" s="207"/>
      <c r="AP907" s="207"/>
      <c r="AQ907" s="207"/>
      <c r="AR907" s="207"/>
      <c r="AS907" s="207"/>
      <c r="AT907" s="207"/>
      <c r="AU907" s="207"/>
      <c r="AV907" s="207"/>
      <c r="AW907" s="207"/>
      <c r="AX907" s="207"/>
      <c r="AY907" s="207"/>
      <c r="AZ907" s="207"/>
      <c r="BA907" s="207"/>
      <c r="BB907" s="207"/>
      <c r="BC907" s="207"/>
      <c r="BD907" s="207"/>
      <c r="BE907" s="207"/>
      <c r="BF907" s="207"/>
      <c r="BG907" s="207"/>
      <c r="BH907" s="207"/>
      <c r="BI907" s="207"/>
      <c r="BJ907" s="207"/>
      <c r="BK907" s="207"/>
      <c r="BL907" s="207"/>
      <c r="BM907" s="207"/>
      <c r="BN907" s="207"/>
      <c r="BO907" s="207"/>
      <c r="BP907" s="207"/>
      <c r="BQ907" s="207"/>
      <c r="BR907" s="207"/>
      <c r="BS907" s="207"/>
      <c r="BT907" s="207"/>
      <c r="BU907" s="211"/>
      <c r="BV907" s="207"/>
      <c r="BW907" s="207"/>
      <c r="BX907" s="207"/>
      <c r="BY907" s="207"/>
      <c r="BZ907" s="207"/>
      <c r="CA907" s="207"/>
      <c r="CB907" s="207"/>
      <c r="CC907" s="207"/>
      <c r="CD907" s="207"/>
      <c r="CE907" s="207"/>
      <c r="CF907" s="207"/>
      <c r="CG907" s="207"/>
      <c r="CH907" s="207"/>
      <c r="CI907" s="207"/>
      <c r="CJ907" s="207"/>
      <c r="CK907" s="207"/>
      <c r="CL907" s="207"/>
      <c r="CM907" s="207"/>
    </row>
    <row r="908" spans="1:91" ht="12" customHeight="1" x14ac:dyDescent="0.25">
      <c r="A908" s="206"/>
      <c r="B908" s="207"/>
      <c r="C908" s="207"/>
      <c r="D908" s="207"/>
      <c r="E908" s="207"/>
      <c r="F908" s="207"/>
      <c r="G908" s="207"/>
      <c r="H908" s="207"/>
      <c r="I908" s="207"/>
      <c r="J908" s="207"/>
      <c r="K908" s="207"/>
      <c r="L908" s="207"/>
      <c r="M908" s="207"/>
      <c r="N908" s="207"/>
      <c r="O908" s="207"/>
      <c r="P908" s="207"/>
      <c r="Q908" s="207"/>
      <c r="R908" s="207"/>
      <c r="S908" s="207"/>
      <c r="T908" s="207"/>
      <c r="U908" s="207"/>
      <c r="V908" s="207"/>
      <c r="W908" s="207"/>
      <c r="X908" s="207"/>
      <c r="Y908" s="207"/>
      <c r="Z908" s="207"/>
      <c r="AA908" s="208"/>
      <c r="AB908" s="208"/>
      <c r="AC908" s="209"/>
      <c r="AD908" s="209"/>
      <c r="AE908" s="209"/>
      <c r="AF908" s="209"/>
      <c r="AG908" s="209"/>
      <c r="AH908" s="209"/>
      <c r="AI908" s="209"/>
      <c r="AJ908" s="209"/>
      <c r="AK908" s="207"/>
      <c r="AL908" s="207"/>
      <c r="AM908" s="207"/>
      <c r="AN908" s="207"/>
      <c r="AO908" s="207"/>
      <c r="AP908" s="207"/>
      <c r="AQ908" s="207"/>
      <c r="AR908" s="207"/>
      <c r="AS908" s="207"/>
      <c r="AT908" s="207"/>
      <c r="AU908" s="207"/>
      <c r="AV908" s="207"/>
      <c r="AW908" s="207"/>
      <c r="AX908" s="207"/>
      <c r="AY908" s="207"/>
      <c r="AZ908" s="207"/>
      <c r="BA908" s="207"/>
      <c r="BB908" s="207"/>
      <c r="BC908" s="207"/>
      <c r="BD908" s="207"/>
      <c r="BE908" s="207"/>
      <c r="BF908" s="207"/>
      <c r="BG908" s="207"/>
      <c r="BH908" s="207"/>
      <c r="BI908" s="207"/>
      <c r="BJ908" s="207"/>
      <c r="BK908" s="207"/>
      <c r="BL908" s="207"/>
      <c r="BM908" s="207"/>
      <c r="BN908" s="207"/>
      <c r="BO908" s="207"/>
      <c r="BP908" s="207"/>
      <c r="BQ908" s="207"/>
      <c r="BR908" s="207"/>
      <c r="BS908" s="207"/>
      <c r="BT908" s="207"/>
      <c r="BU908" s="211"/>
      <c r="BV908" s="207"/>
      <c r="BW908" s="207"/>
      <c r="BX908" s="207"/>
      <c r="BY908" s="207"/>
      <c r="BZ908" s="207"/>
      <c r="CA908" s="207"/>
      <c r="CB908" s="207"/>
      <c r="CC908" s="207"/>
      <c r="CD908" s="207"/>
      <c r="CE908" s="207"/>
      <c r="CF908" s="207"/>
      <c r="CG908" s="207"/>
      <c r="CH908" s="207"/>
      <c r="CI908" s="207"/>
      <c r="CJ908" s="207"/>
      <c r="CK908" s="207"/>
      <c r="CL908" s="207"/>
      <c r="CM908" s="207"/>
    </row>
    <row r="909" spans="1:91" ht="12" customHeight="1" x14ac:dyDescent="0.25">
      <c r="A909" s="206"/>
      <c r="B909" s="207"/>
      <c r="C909" s="207"/>
      <c r="D909" s="207"/>
      <c r="E909" s="207"/>
      <c r="F909" s="207"/>
      <c r="G909" s="207"/>
      <c r="H909" s="207"/>
      <c r="I909" s="207"/>
      <c r="J909" s="207"/>
      <c r="K909" s="207"/>
      <c r="L909" s="207"/>
      <c r="M909" s="207"/>
      <c r="N909" s="207"/>
      <c r="O909" s="207"/>
      <c r="P909" s="207"/>
      <c r="Q909" s="207"/>
      <c r="R909" s="207"/>
      <c r="S909" s="207"/>
      <c r="T909" s="207"/>
      <c r="U909" s="207"/>
      <c r="V909" s="207"/>
      <c r="W909" s="207"/>
      <c r="X909" s="207"/>
      <c r="Y909" s="207"/>
      <c r="Z909" s="207"/>
      <c r="AA909" s="208"/>
      <c r="AB909" s="208"/>
      <c r="AC909" s="209"/>
      <c r="AD909" s="209"/>
      <c r="AE909" s="209"/>
      <c r="AF909" s="209"/>
      <c r="AG909" s="209"/>
      <c r="AH909" s="209"/>
      <c r="AI909" s="209"/>
      <c r="AJ909" s="209"/>
      <c r="AK909" s="207"/>
      <c r="AL909" s="207"/>
      <c r="AM909" s="207"/>
      <c r="AN909" s="207"/>
      <c r="AO909" s="207"/>
      <c r="AP909" s="207"/>
      <c r="AQ909" s="207"/>
      <c r="AR909" s="207"/>
      <c r="AS909" s="207"/>
      <c r="AT909" s="207"/>
      <c r="AU909" s="207"/>
      <c r="AV909" s="207"/>
      <c r="AW909" s="207"/>
      <c r="AX909" s="207"/>
      <c r="AY909" s="207"/>
      <c r="AZ909" s="207"/>
      <c r="BA909" s="207"/>
      <c r="BB909" s="207"/>
      <c r="BC909" s="207"/>
      <c r="BD909" s="207"/>
      <c r="BE909" s="207"/>
      <c r="BF909" s="207"/>
      <c r="BG909" s="207"/>
      <c r="BH909" s="207"/>
      <c r="BI909" s="207"/>
      <c r="BJ909" s="207"/>
      <c r="BK909" s="207"/>
      <c r="BL909" s="207"/>
      <c r="BM909" s="207"/>
      <c r="BN909" s="207"/>
      <c r="BO909" s="207"/>
      <c r="BP909" s="207"/>
      <c r="BQ909" s="207"/>
      <c r="BR909" s="207"/>
      <c r="BS909" s="207"/>
      <c r="BT909" s="207"/>
      <c r="BU909" s="211"/>
      <c r="BV909" s="207"/>
      <c r="BW909" s="207"/>
      <c r="BX909" s="207"/>
      <c r="BY909" s="207"/>
      <c r="BZ909" s="207"/>
      <c r="CA909" s="207"/>
      <c r="CB909" s="207"/>
      <c r="CC909" s="207"/>
      <c r="CD909" s="207"/>
      <c r="CE909" s="207"/>
      <c r="CF909" s="207"/>
      <c r="CG909" s="207"/>
      <c r="CH909" s="207"/>
      <c r="CI909" s="207"/>
      <c r="CJ909" s="207"/>
      <c r="CK909" s="207"/>
      <c r="CL909" s="207"/>
      <c r="CM909" s="207"/>
    </row>
    <row r="910" spans="1:91" ht="12" customHeight="1" x14ac:dyDescent="0.25">
      <c r="A910" s="206"/>
      <c r="B910" s="207"/>
      <c r="C910" s="207"/>
      <c r="D910" s="207"/>
      <c r="E910" s="207"/>
      <c r="F910" s="207"/>
      <c r="G910" s="207"/>
      <c r="H910" s="207"/>
      <c r="I910" s="207"/>
      <c r="J910" s="207"/>
      <c r="K910" s="207"/>
      <c r="L910" s="207"/>
      <c r="M910" s="207"/>
      <c r="N910" s="207"/>
      <c r="O910" s="207"/>
      <c r="P910" s="207"/>
      <c r="Q910" s="207"/>
      <c r="R910" s="207"/>
      <c r="S910" s="207"/>
      <c r="T910" s="207"/>
      <c r="U910" s="207"/>
      <c r="V910" s="207"/>
      <c r="W910" s="207"/>
      <c r="X910" s="207"/>
      <c r="Y910" s="207"/>
      <c r="Z910" s="207"/>
      <c r="AA910" s="208"/>
      <c r="AB910" s="208"/>
      <c r="AC910" s="209"/>
      <c r="AD910" s="209"/>
      <c r="AE910" s="209"/>
      <c r="AF910" s="209"/>
      <c r="AG910" s="209"/>
      <c r="AH910" s="209"/>
      <c r="AI910" s="209"/>
      <c r="AJ910" s="209"/>
      <c r="AK910" s="207"/>
      <c r="AL910" s="207"/>
      <c r="AM910" s="207"/>
      <c r="AN910" s="207"/>
      <c r="AO910" s="207"/>
      <c r="AP910" s="207"/>
      <c r="AQ910" s="207"/>
      <c r="AR910" s="207"/>
      <c r="AS910" s="207"/>
      <c r="AT910" s="207"/>
      <c r="AU910" s="207"/>
      <c r="AV910" s="207"/>
      <c r="AW910" s="207"/>
      <c r="AX910" s="207"/>
      <c r="AY910" s="207"/>
      <c r="AZ910" s="207"/>
      <c r="BA910" s="207"/>
      <c r="BB910" s="207"/>
      <c r="BC910" s="207"/>
      <c r="BD910" s="207"/>
      <c r="BE910" s="207"/>
      <c r="BF910" s="207"/>
      <c r="BG910" s="207"/>
      <c r="BH910" s="207"/>
      <c r="BI910" s="207"/>
      <c r="BJ910" s="207"/>
      <c r="BK910" s="207"/>
      <c r="BL910" s="207"/>
      <c r="BM910" s="207"/>
      <c r="BN910" s="207"/>
      <c r="BO910" s="207"/>
      <c r="BP910" s="207"/>
      <c r="BQ910" s="207"/>
      <c r="BR910" s="207"/>
      <c r="BS910" s="207"/>
      <c r="BT910" s="207"/>
      <c r="BU910" s="211"/>
      <c r="BV910" s="207"/>
      <c r="BW910" s="207"/>
      <c r="BX910" s="207"/>
      <c r="BY910" s="207"/>
      <c r="BZ910" s="207"/>
      <c r="CA910" s="207"/>
      <c r="CB910" s="207"/>
      <c r="CC910" s="207"/>
      <c r="CD910" s="207"/>
      <c r="CE910" s="207"/>
      <c r="CF910" s="207"/>
      <c r="CG910" s="207"/>
      <c r="CH910" s="207"/>
      <c r="CI910" s="207"/>
      <c r="CJ910" s="207"/>
      <c r="CK910" s="207"/>
      <c r="CL910" s="207"/>
      <c r="CM910" s="207"/>
    </row>
    <row r="911" spans="1:91" ht="12" customHeight="1" x14ac:dyDescent="0.25">
      <c r="A911" s="206"/>
      <c r="B911" s="207"/>
      <c r="C911" s="207"/>
      <c r="D911" s="207"/>
      <c r="E911" s="207"/>
      <c r="F911" s="207"/>
      <c r="G911" s="207"/>
      <c r="H911" s="207"/>
      <c r="I911" s="207"/>
      <c r="J911" s="207"/>
      <c r="K911" s="207"/>
      <c r="L911" s="207"/>
      <c r="M911" s="207"/>
      <c r="N911" s="207"/>
      <c r="O911" s="207"/>
      <c r="P911" s="207"/>
      <c r="Q911" s="207"/>
      <c r="R911" s="207"/>
      <c r="S911" s="207"/>
      <c r="T911" s="207"/>
      <c r="U911" s="207"/>
      <c r="V911" s="207"/>
      <c r="W911" s="207"/>
      <c r="X911" s="207"/>
      <c r="Y911" s="207"/>
      <c r="Z911" s="207"/>
      <c r="AA911" s="208"/>
      <c r="AB911" s="208"/>
      <c r="AC911" s="209"/>
      <c r="AD911" s="209"/>
      <c r="AE911" s="209"/>
      <c r="AF911" s="209"/>
      <c r="AG911" s="209"/>
      <c r="AH911" s="209"/>
      <c r="AI911" s="209"/>
      <c r="AJ911" s="209"/>
      <c r="AK911" s="207"/>
      <c r="AL911" s="207"/>
      <c r="AM911" s="207"/>
      <c r="AN911" s="207"/>
      <c r="AO911" s="207"/>
      <c r="AP911" s="207"/>
      <c r="AQ911" s="207"/>
      <c r="AR911" s="207"/>
      <c r="AS911" s="207"/>
      <c r="AT911" s="207"/>
      <c r="AU911" s="207"/>
      <c r="AV911" s="207"/>
      <c r="AW911" s="207"/>
      <c r="AX911" s="207"/>
      <c r="AY911" s="207"/>
      <c r="AZ911" s="207"/>
      <c r="BA911" s="207"/>
      <c r="BB911" s="207"/>
      <c r="BC911" s="207"/>
      <c r="BD911" s="207"/>
      <c r="BE911" s="207"/>
      <c r="BF911" s="207"/>
      <c r="BG911" s="207"/>
      <c r="BH911" s="207"/>
      <c r="BI911" s="207"/>
      <c r="BJ911" s="207"/>
      <c r="BK911" s="207"/>
      <c r="BL911" s="207"/>
      <c r="BM911" s="207"/>
      <c r="BN911" s="207"/>
      <c r="BO911" s="207"/>
      <c r="BP911" s="207"/>
      <c r="BQ911" s="207"/>
      <c r="BR911" s="207"/>
      <c r="BS911" s="207"/>
      <c r="BT911" s="207"/>
      <c r="BU911" s="211"/>
      <c r="BV911" s="207"/>
      <c r="BW911" s="207"/>
      <c r="BX911" s="207"/>
      <c r="BY911" s="207"/>
      <c r="BZ911" s="207"/>
      <c r="CA911" s="207"/>
      <c r="CB911" s="207"/>
      <c r="CC911" s="207"/>
      <c r="CD911" s="207"/>
      <c r="CE911" s="207"/>
      <c r="CF911" s="207"/>
      <c r="CG911" s="207"/>
      <c r="CH911" s="207"/>
      <c r="CI911" s="207"/>
      <c r="CJ911" s="207"/>
      <c r="CK911" s="207"/>
      <c r="CL911" s="207"/>
      <c r="CM911" s="207"/>
    </row>
    <row r="912" spans="1:91" ht="12" customHeight="1" x14ac:dyDescent="0.25">
      <c r="A912" s="206"/>
      <c r="B912" s="207"/>
      <c r="C912" s="207"/>
      <c r="D912" s="207"/>
      <c r="E912" s="207"/>
      <c r="F912" s="207"/>
      <c r="G912" s="207"/>
      <c r="H912" s="207"/>
      <c r="I912" s="207"/>
      <c r="J912" s="207"/>
      <c r="K912" s="207"/>
      <c r="L912" s="207"/>
      <c r="M912" s="207"/>
      <c r="N912" s="207"/>
      <c r="O912" s="207"/>
      <c r="P912" s="207"/>
      <c r="Q912" s="207"/>
      <c r="R912" s="207"/>
      <c r="S912" s="207"/>
      <c r="T912" s="207"/>
      <c r="U912" s="207"/>
      <c r="V912" s="207"/>
      <c r="W912" s="207"/>
      <c r="X912" s="207"/>
      <c r="Y912" s="207"/>
      <c r="Z912" s="207"/>
      <c r="AA912" s="208"/>
      <c r="AB912" s="208"/>
      <c r="AC912" s="209"/>
      <c r="AD912" s="209"/>
      <c r="AE912" s="209"/>
      <c r="AF912" s="209"/>
      <c r="AG912" s="209"/>
      <c r="AH912" s="209"/>
      <c r="AI912" s="209"/>
      <c r="AJ912" s="209"/>
      <c r="AK912" s="207"/>
      <c r="AL912" s="207"/>
      <c r="AM912" s="207"/>
      <c r="AN912" s="207"/>
      <c r="AO912" s="207"/>
      <c r="AP912" s="207"/>
      <c r="AQ912" s="207"/>
      <c r="AR912" s="207"/>
      <c r="AS912" s="207"/>
      <c r="AT912" s="207"/>
      <c r="AU912" s="207"/>
      <c r="AV912" s="207"/>
      <c r="AW912" s="207"/>
      <c r="AX912" s="207"/>
      <c r="AY912" s="207"/>
      <c r="AZ912" s="207"/>
      <c r="BA912" s="207"/>
      <c r="BB912" s="207"/>
      <c r="BC912" s="207"/>
      <c r="BD912" s="207"/>
      <c r="BE912" s="207"/>
      <c r="BF912" s="207"/>
      <c r="BG912" s="207"/>
      <c r="BH912" s="207"/>
      <c r="BI912" s="207"/>
      <c r="BJ912" s="207"/>
      <c r="BK912" s="207"/>
      <c r="BL912" s="207"/>
      <c r="BM912" s="207"/>
      <c r="BN912" s="207"/>
      <c r="BO912" s="207"/>
      <c r="BP912" s="207"/>
      <c r="BQ912" s="207"/>
      <c r="BR912" s="207"/>
      <c r="BS912" s="207"/>
      <c r="BT912" s="207"/>
      <c r="BU912" s="211"/>
      <c r="BV912" s="207"/>
      <c r="BW912" s="207"/>
      <c r="BX912" s="207"/>
      <c r="BY912" s="207"/>
      <c r="BZ912" s="207"/>
      <c r="CA912" s="207"/>
      <c r="CB912" s="207"/>
      <c r="CC912" s="207"/>
      <c r="CD912" s="207"/>
      <c r="CE912" s="207"/>
      <c r="CF912" s="207"/>
      <c r="CG912" s="207"/>
      <c r="CH912" s="207"/>
      <c r="CI912" s="207"/>
      <c r="CJ912" s="207"/>
      <c r="CK912" s="207"/>
      <c r="CL912" s="207"/>
      <c r="CM912" s="207"/>
    </row>
    <row r="913" spans="1:91" ht="12" customHeight="1" x14ac:dyDescent="0.25">
      <c r="A913" s="206"/>
      <c r="B913" s="207"/>
      <c r="C913" s="207"/>
      <c r="D913" s="207"/>
      <c r="E913" s="207"/>
      <c r="F913" s="207"/>
      <c r="G913" s="207"/>
      <c r="H913" s="207"/>
      <c r="I913" s="207"/>
      <c r="J913" s="207"/>
      <c r="K913" s="207"/>
      <c r="L913" s="207"/>
      <c r="M913" s="207"/>
      <c r="N913" s="207"/>
      <c r="O913" s="207"/>
      <c r="P913" s="207"/>
      <c r="Q913" s="207"/>
      <c r="R913" s="207"/>
      <c r="S913" s="207"/>
      <c r="T913" s="207"/>
      <c r="U913" s="207"/>
      <c r="V913" s="207"/>
      <c r="W913" s="207"/>
      <c r="X913" s="207"/>
      <c r="Y913" s="207"/>
      <c r="Z913" s="207"/>
      <c r="AA913" s="208"/>
      <c r="AB913" s="208"/>
      <c r="AC913" s="209"/>
      <c r="AD913" s="209"/>
      <c r="AE913" s="209"/>
      <c r="AF913" s="209"/>
      <c r="AG913" s="209"/>
      <c r="AH913" s="209"/>
      <c r="AI913" s="209"/>
      <c r="AJ913" s="209"/>
      <c r="AK913" s="207"/>
      <c r="AL913" s="207"/>
      <c r="AM913" s="207"/>
      <c r="AN913" s="207"/>
      <c r="AO913" s="207"/>
      <c r="AP913" s="207"/>
      <c r="AQ913" s="207"/>
      <c r="AR913" s="207"/>
      <c r="AS913" s="207"/>
      <c r="AT913" s="207"/>
      <c r="AU913" s="207"/>
      <c r="AV913" s="207"/>
      <c r="AW913" s="207"/>
      <c r="AX913" s="207"/>
      <c r="AY913" s="207"/>
      <c r="AZ913" s="207"/>
      <c r="BA913" s="207"/>
      <c r="BB913" s="207"/>
      <c r="BC913" s="207"/>
      <c r="BD913" s="207"/>
      <c r="BE913" s="207"/>
      <c r="BF913" s="207"/>
      <c r="BG913" s="207"/>
      <c r="BH913" s="207"/>
      <c r="BI913" s="207"/>
      <c r="BJ913" s="207"/>
      <c r="BK913" s="207"/>
      <c r="BL913" s="207"/>
      <c r="BM913" s="207"/>
      <c r="BN913" s="207"/>
      <c r="BO913" s="207"/>
      <c r="BP913" s="207"/>
      <c r="BQ913" s="207"/>
      <c r="BR913" s="207"/>
      <c r="BS913" s="207"/>
      <c r="BT913" s="207"/>
      <c r="BU913" s="211"/>
      <c r="BV913" s="207"/>
      <c r="BW913" s="207"/>
      <c r="BX913" s="207"/>
      <c r="BY913" s="207"/>
      <c r="BZ913" s="207"/>
      <c r="CA913" s="207"/>
      <c r="CB913" s="207"/>
      <c r="CC913" s="207"/>
      <c r="CD913" s="207"/>
      <c r="CE913" s="207"/>
      <c r="CF913" s="207"/>
      <c r="CG913" s="207"/>
      <c r="CH913" s="207"/>
      <c r="CI913" s="207"/>
      <c r="CJ913" s="207"/>
      <c r="CK913" s="207"/>
      <c r="CL913" s="207"/>
      <c r="CM913" s="207"/>
    </row>
    <row r="914" spans="1:91" ht="12" customHeight="1" x14ac:dyDescent="0.25">
      <c r="A914" s="206"/>
      <c r="B914" s="207"/>
      <c r="C914" s="207"/>
      <c r="D914" s="207"/>
      <c r="E914" s="207"/>
      <c r="F914" s="207"/>
      <c r="G914" s="207"/>
      <c r="H914" s="207"/>
      <c r="I914" s="207"/>
      <c r="J914" s="207"/>
      <c r="K914" s="207"/>
      <c r="L914" s="207"/>
      <c r="M914" s="207"/>
      <c r="N914" s="207"/>
      <c r="O914" s="207"/>
      <c r="P914" s="207"/>
      <c r="Q914" s="207"/>
      <c r="R914" s="207"/>
      <c r="S914" s="207"/>
      <c r="T914" s="207"/>
      <c r="U914" s="207"/>
      <c r="V914" s="207"/>
      <c r="W914" s="207"/>
      <c r="X914" s="207"/>
      <c r="Y914" s="207"/>
      <c r="Z914" s="207"/>
      <c r="AA914" s="208"/>
      <c r="AB914" s="208"/>
      <c r="AC914" s="209"/>
      <c r="AD914" s="209"/>
      <c r="AE914" s="209"/>
      <c r="AF914" s="209"/>
      <c r="AG914" s="209"/>
      <c r="AH914" s="209"/>
      <c r="AI914" s="209"/>
      <c r="AJ914" s="209"/>
      <c r="AK914" s="207"/>
      <c r="AL914" s="207"/>
      <c r="AM914" s="207"/>
      <c r="AN914" s="207"/>
      <c r="AO914" s="207"/>
      <c r="AP914" s="207"/>
      <c r="AQ914" s="207"/>
      <c r="AR914" s="207"/>
      <c r="AS914" s="207"/>
      <c r="AT914" s="207"/>
      <c r="AU914" s="207"/>
      <c r="AV914" s="207"/>
      <c r="AW914" s="207"/>
      <c r="AX914" s="207"/>
      <c r="AY914" s="207"/>
      <c r="AZ914" s="207"/>
      <c r="BA914" s="207"/>
      <c r="BB914" s="207"/>
      <c r="BC914" s="207"/>
      <c r="BD914" s="207"/>
      <c r="BE914" s="207"/>
      <c r="BF914" s="207"/>
      <c r="BG914" s="207"/>
      <c r="BH914" s="207"/>
      <c r="BI914" s="207"/>
      <c r="BJ914" s="207"/>
      <c r="BK914" s="207"/>
      <c r="BL914" s="207"/>
      <c r="BM914" s="207"/>
      <c r="BN914" s="207"/>
      <c r="BO914" s="207"/>
      <c r="BP914" s="207"/>
      <c r="BQ914" s="207"/>
      <c r="BR914" s="207"/>
      <c r="BS914" s="207"/>
      <c r="BT914" s="207"/>
      <c r="BU914" s="211"/>
      <c r="BV914" s="207"/>
      <c r="BW914" s="207"/>
      <c r="BX914" s="207"/>
      <c r="BY914" s="207"/>
      <c r="BZ914" s="207"/>
      <c r="CA914" s="207"/>
      <c r="CB914" s="207"/>
      <c r="CC914" s="207"/>
      <c r="CD914" s="207"/>
      <c r="CE914" s="207"/>
      <c r="CF914" s="207"/>
      <c r="CG914" s="207"/>
      <c r="CH914" s="207"/>
      <c r="CI914" s="207"/>
      <c r="CJ914" s="207"/>
      <c r="CK914" s="207"/>
      <c r="CL914" s="207"/>
      <c r="CM914" s="207"/>
    </row>
    <row r="915" spans="1:91" ht="12" customHeight="1" x14ac:dyDescent="0.25">
      <c r="A915" s="206"/>
      <c r="B915" s="207"/>
      <c r="C915" s="207"/>
      <c r="D915" s="207"/>
      <c r="E915" s="207"/>
      <c r="F915" s="207"/>
      <c r="G915" s="207"/>
      <c r="H915" s="207"/>
      <c r="I915" s="207"/>
      <c r="J915" s="207"/>
      <c r="K915" s="207"/>
      <c r="L915" s="207"/>
      <c r="M915" s="207"/>
      <c r="N915" s="207"/>
      <c r="O915" s="207"/>
      <c r="P915" s="207"/>
      <c r="Q915" s="207"/>
      <c r="R915" s="207"/>
      <c r="S915" s="207"/>
      <c r="T915" s="207"/>
      <c r="U915" s="207"/>
      <c r="V915" s="207"/>
      <c r="W915" s="207"/>
      <c r="X915" s="207"/>
      <c r="Y915" s="207"/>
      <c r="Z915" s="207"/>
      <c r="AA915" s="208"/>
      <c r="AB915" s="208"/>
      <c r="AC915" s="209"/>
      <c r="AD915" s="209"/>
      <c r="AE915" s="209"/>
      <c r="AF915" s="209"/>
      <c r="AG915" s="209"/>
      <c r="AH915" s="209"/>
      <c r="AI915" s="209"/>
      <c r="AJ915" s="209"/>
      <c r="AK915" s="207"/>
      <c r="AL915" s="207"/>
      <c r="AM915" s="207"/>
      <c r="AN915" s="207"/>
      <c r="AO915" s="207"/>
      <c r="AP915" s="207"/>
      <c r="AQ915" s="207"/>
      <c r="AR915" s="207"/>
      <c r="AS915" s="207"/>
      <c r="AT915" s="207"/>
      <c r="AU915" s="207"/>
      <c r="AV915" s="207"/>
      <c r="AW915" s="207"/>
      <c r="AX915" s="207"/>
      <c r="AY915" s="207"/>
      <c r="AZ915" s="207"/>
      <c r="BA915" s="207"/>
      <c r="BB915" s="207"/>
      <c r="BC915" s="207"/>
      <c r="BD915" s="207"/>
      <c r="BE915" s="207"/>
      <c r="BF915" s="207"/>
      <c r="BG915" s="207"/>
      <c r="BH915" s="207"/>
      <c r="BI915" s="207"/>
      <c r="BJ915" s="207"/>
      <c r="BK915" s="207"/>
      <c r="BL915" s="207"/>
      <c r="BM915" s="207"/>
      <c r="BN915" s="207"/>
      <c r="BO915" s="207"/>
      <c r="BP915" s="207"/>
      <c r="BQ915" s="207"/>
      <c r="BR915" s="207"/>
      <c r="BS915" s="207"/>
      <c r="BT915" s="207"/>
      <c r="BU915" s="211"/>
      <c r="BV915" s="207"/>
      <c r="BW915" s="207"/>
      <c r="BX915" s="207"/>
      <c r="BY915" s="207"/>
      <c r="BZ915" s="207"/>
      <c r="CA915" s="207"/>
      <c r="CB915" s="207"/>
      <c r="CC915" s="207"/>
      <c r="CD915" s="207"/>
      <c r="CE915" s="207"/>
      <c r="CF915" s="207"/>
      <c r="CG915" s="207"/>
      <c r="CH915" s="207"/>
      <c r="CI915" s="207"/>
      <c r="CJ915" s="207"/>
      <c r="CK915" s="207"/>
      <c r="CL915" s="207"/>
      <c r="CM915" s="207"/>
    </row>
    <row r="916" spans="1:91" ht="12" customHeight="1" x14ac:dyDescent="0.25">
      <c r="A916" s="206"/>
      <c r="B916" s="207"/>
      <c r="C916" s="207"/>
      <c r="D916" s="207"/>
      <c r="E916" s="207"/>
      <c r="F916" s="207"/>
      <c r="G916" s="207"/>
      <c r="H916" s="207"/>
      <c r="I916" s="207"/>
      <c r="J916" s="207"/>
      <c r="K916" s="207"/>
      <c r="L916" s="207"/>
      <c r="M916" s="207"/>
      <c r="N916" s="207"/>
      <c r="O916" s="207"/>
      <c r="P916" s="207"/>
      <c r="Q916" s="207"/>
      <c r="R916" s="207"/>
      <c r="S916" s="207"/>
      <c r="T916" s="207"/>
      <c r="U916" s="207"/>
      <c r="V916" s="207"/>
      <c r="W916" s="207"/>
      <c r="X916" s="207"/>
      <c r="Y916" s="207"/>
      <c r="Z916" s="207"/>
      <c r="AA916" s="208"/>
      <c r="AB916" s="208"/>
      <c r="AC916" s="209"/>
      <c r="AD916" s="209"/>
      <c r="AE916" s="209"/>
      <c r="AF916" s="209"/>
      <c r="AG916" s="209"/>
      <c r="AH916" s="209"/>
      <c r="AI916" s="209"/>
      <c r="AJ916" s="209"/>
      <c r="AK916" s="207"/>
      <c r="AL916" s="207"/>
      <c r="AM916" s="207"/>
      <c r="AN916" s="207"/>
      <c r="AO916" s="207"/>
      <c r="AP916" s="207"/>
      <c r="AQ916" s="207"/>
      <c r="AR916" s="207"/>
      <c r="AS916" s="207"/>
      <c r="AT916" s="207"/>
      <c r="AU916" s="207"/>
      <c r="AV916" s="207"/>
      <c r="AW916" s="207"/>
      <c r="AX916" s="207"/>
      <c r="AY916" s="207"/>
      <c r="AZ916" s="207"/>
      <c r="BA916" s="207"/>
      <c r="BB916" s="207"/>
      <c r="BC916" s="207"/>
      <c r="BD916" s="207"/>
      <c r="BE916" s="207"/>
      <c r="BF916" s="207"/>
      <c r="BG916" s="207"/>
      <c r="BH916" s="207"/>
      <c r="BI916" s="207"/>
      <c r="BJ916" s="207"/>
      <c r="BK916" s="207"/>
      <c r="BL916" s="207"/>
      <c r="BM916" s="207"/>
      <c r="BN916" s="207"/>
      <c r="BO916" s="207"/>
      <c r="BP916" s="207"/>
      <c r="BQ916" s="207"/>
      <c r="BR916" s="207"/>
      <c r="BS916" s="207"/>
      <c r="BT916" s="207"/>
      <c r="BU916" s="211"/>
      <c r="BV916" s="207"/>
      <c r="BW916" s="207"/>
      <c r="BX916" s="207"/>
      <c r="BY916" s="207"/>
      <c r="BZ916" s="207"/>
      <c r="CA916" s="207"/>
      <c r="CB916" s="207"/>
      <c r="CC916" s="207"/>
      <c r="CD916" s="207"/>
      <c r="CE916" s="207"/>
      <c r="CF916" s="207"/>
      <c r="CG916" s="207"/>
      <c r="CH916" s="207"/>
      <c r="CI916" s="207"/>
      <c r="CJ916" s="207"/>
      <c r="CK916" s="207"/>
      <c r="CL916" s="207"/>
      <c r="CM916" s="207"/>
    </row>
    <row r="917" spans="1:91" ht="12" customHeight="1" x14ac:dyDescent="0.25">
      <c r="A917" s="206"/>
      <c r="B917" s="207"/>
      <c r="C917" s="207"/>
      <c r="D917" s="207"/>
      <c r="E917" s="207"/>
      <c r="F917" s="207"/>
      <c r="G917" s="207"/>
      <c r="H917" s="207"/>
      <c r="I917" s="207"/>
      <c r="J917" s="207"/>
      <c r="K917" s="207"/>
      <c r="L917" s="207"/>
      <c r="M917" s="207"/>
      <c r="N917" s="207"/>
      <c r="O917" s="207"/>
      <c r="P917" s="207"/>
      <c r="Q917" s="207"/>
      <c r="R917" s="207"/>
      <c r="S917" s="207"/>
      <c r="T917" s="207"/>
      <c r="U917" s="207"/>
      <c r="V917" s="207"/>
      <c r="W917" s="207"/>
      <c r="X917" s="207"/>
      <c r="Y917" s="207"/>
      <c r="Z917" s="207"/>
      <c r="AA917" s="208"/>
      <c r="AB917" s="208"/>
      <c r="AC917" s="209"/>
      <c r="AD917" s="209"/>
      <c r="AE917" s="209"/>
      <c r="AF917" s="209"/>
      <c r="AG917" s="209"/>
      <c r="AH917" s="209"/>
      <c r="AI917" s="209"/>
      <c r="AJ917" s="209"/>
      <c r="AK917" s="207"/>
      <c r="AL917" s="207"/>
      <c r="AM917" s="207"/>
      <c r="AN917" s="207"/>
      <c r="AO917" s="207"/>
      <c r="AP917" s="207"/>
      <c r="AQ917" s="207"/>
      <c r="AR917" s="207"/>
      <c r="AS917" s="207"/>
      <c r="AT917" s="207"/>
      <c r="AU917" s="207"/>
      <c r="AV917" s="207"/>
      <c r="AW917" s="207"/>
      <c r="AX917" s="207"/>
      <c r="AY917" s="207"/>
      <c r="AZ917" s="207"/>
      <c r="BA917" s="207"/>
      <c r="BB917" s="207"/>
      <c r="BC917" s="207"/>
      <c r="BD917" s="207"/>
      <c r="BE917" s="207"/>
      <c r="BF917" s="207"/>
      <c r="BG917" s="207"/>
      <c r="BH917" s="207"/>
      <c r="BI917" s="207"/>
      <c r="BJ917" s="207"/>
      <c r="BK917" s="207"/>
      <c r="BL917" s="207"/>
      <c r="BM917" s="207"/>
      <c r="BN917" s="207"/>
      <c r="BO917" s="207"/>
      <c r="BP917" s="207"/>
      <c r="BQ917" s="207"/>
      <c r="BR917" s="207"/>
      <c r="BS917" s="207"/>
      <c r="BT917" s="207"/>
      <c r="BU917" s="211"/>
      <c r="BV917" s="207"/>
      <c r="BW917" s="207"/>
      <c r="BX917" s="207"/>
      <c r="BY917" s="207"/>
      <c r="BZ917" s="207"/>
      <c r="CA917" s="207"/>
      <c r="CB917" s="207"/>
      <c r="CC917" s="207"/>
      <c r="CD917" s="207"/>
      <c r="CE917" s="207"/>
      <c r="CF917" s="207"/>
      <c r="CG917" s="207"/>
      <c r="CH917" s="207"/>
      <c r="CI917" s="207"/>
      <c r="CJ917" s="207"/>
      <c r="CK917" s="207"/>
      <c r="CL917" s="207"/>
      <c r="CM917" s="207"/>
    </row>
    <row r="918" spans="1:91" ht="12" customHeight="1" x14ac:dyDescent="0.25">
      <c r="A918" s="206"/>
      <c r="B918" s="207"/>
      <c r="C918" s="207"/>
      <c r="D918" s="207"/>
      <c r="E918" s="207"/>
      <c r="F918" s="207"/>
      <c r="G918" s="207"/>
      <c r="H918" s="207"/>
      <c r="I918" s="207"/>
      <c r="J918" s="207"/>
      <c r="K918" s="207"/>
      <c r="L918" s="207"/>
      <c r="M918" s="207"/>
      <c r="N918" s="207"/>
      <c r="O918" s="207"/>
      <c r="P918" s="207"/>
      <c r="Q918" s="207"/>
      <c r="R918" s="207"/>
      <c r="S918" s="207"/>
      <c r="T918" s="207"/>
      <c r="U918" s="207"/>
      <c r="V918" s="207"/>
      <c r="W918" s="207"/>
      <c r="X918" s="207"/>
      <c r="Y918" s="207"/>
      <c r="Z918" s="207"/>
      <c r="AA918" s="208"/>
      <c r="AB918" s="208"/>
      <c r="AC918" s="209"/>
      <c r="AD918" s="209"/>
      <c r="AE918" s="209"/>
      <c r="AF918" s="209"/>
      <c r="AG918" s="209"/>
      <c r="AH918" s="209"/>
      <c r="AI918" s="209"/>
      <c r="AJ918" s="209"/>
      <c r="AK918" s="207"/>
      <c r="AL918" s="207"/>
      <c r="AM918" s="207"/>
      <c r="AN918" s="207"/>
      <c r="AO918" s="207"/>
      <c r="AP918" s="207"/>
      <c r="AQ918" s="207"/>
      <c r="AR918" s="207"/>
      <c r="AS918" s="207"/>
      <c r="AT918" s="207"/>
      <c r="AU918" s="207"/>
      <c r="AV918" s="207"/>
      <c r="AW918" s="207"/>
      <c r="AX918" s="207"/>
      <c r="AY918" s="207"/>
      <c r="AZ918" s="207"/>
      <c r="BA918" s="207"/>
      <c r="BB918" s="207"/>
      <c r="BC918" s="207"/>
      <c r="BD918" s="207"/>
      <c r="BE918" s="207"/>
      <c r="BF918" s="207"/>
      <c r="BG918" s="207"/>
      <c r="BH918" s="207"/>
      <c r="BI918" s="207"/>
      <c r="BJ918" s="207"/>
      <c r="BK918" s="207"/>
      <c r="BL918" s="207"/>
      <c r="BM918" s="207"/>
      <c r="BN918" s="207"/>
      <c r="BO918" s="207"/>
      <c r="BP918" s="207"/>
      <c r="BQ918" s="207"/>
      <c r="BR918" s="207"/>
      <c r="BS918" s="207"/>
      <c r="BT918" s="207"/>
      <c r="BU918" s="211"/>
      <c r="BV918" s="207"/>
      <c r="BW918" s="207"/>
      <c r="BX918" s="207"/>
      <c r="BY918" s="207"/>
      <c r="BZ918" s="207"/>
      <c r="CA918" s="207"/>
      <c r="CB918" s="207"/>
      <c r="CC918" s="207"/>
      <c r="CD918" s="207"/>
      <c r="CE918" s="207"/>
      <c r="CF918" s="207"/>
      <c r="CG918" s="207"/>
      <c r="CH918" s="207"/>
      <c r="CI918" s="207"/>
      <c r="CJ918" s="207"/>
      <c r="CK918" s="207"/>
      <c r="CL918" s="207"/>
      <c r="CM918" s="207"/>
    </row>
    <row r="919" spans="1:91" ht="12" customHeight="1" x14ac:dyDescent="0.25">
      <c r="A919" s="206"/>
      <c r="B919" s="207"/>
      <c r="C919" s="207"/>
      <c r="D919" s="207"/>
      <c r="E919" s="207"/>
      <c r="F919" s="207"/>
      <c r="G919" s="207"/>
      <c r="H919" s="207"/>
      <c r="I919" s="207"/>
      <c r="J919" s="207"/>
      <c r="K919" s="207"/>
      <c r="L919" s="207"/>
      <c r="M919" s="207"/>
      <c r="N919" s="207"/>
      <c r="O919" s="207"/>
      <c r="P919" s="207"/>
      <c r="Q919" s="207"/>
      <c r="R919" s="207"/>
      <c r="S919" s="207"/>
      <c r="T919" s="207"/>
      <c r="U919" s="207"/>
      <c r="V919" s="207"/>
      <c r="W919" s="207"/>
      <c r="X919" s="207"/>
      <c r="Y919" s="207"/>
      <c r="Z919" s="207"/>
      <c r="AA919" s="208"/>
      <c r="AB919" s="208"/>
      <c r="AC919" s="209"/>
      <c r="AD919" s="209"/>
      <c r="AE919" s="209"/>
      <c r="AF919" s="209"/>
      <c r="AG919" s="209"/>
      <c r="AH919" s="209"/>
      <c r="AI919" s="209"/>
      <c r="AJ919" s="209"/>
      <c r="AK919" s="207"/>
      <c r="AL919" s="207"/>
      <c r="AM919" s="207"/>
      <c r="AN919" s="207"/>
      <c r="AO919" s="207"/>
      <c r="AP919" s="207"/>
      <c r="AQ919" s="207"/>
      <c r="AR919" s="207"/>
      <c r="AS919" s="207"/>
      <c r="AT919" s="207"/>
      <c r="AU919" s="207"/>
      <c r="AV919" s="207"/>
      <c r="AW919" s="207"/>
      <c r="AX919" s="207"/>
      <c r="AY919" s="207"/>
      <c r="AZ919" s="207"/>
      <c r="BA919" s="207"/>
      <c r="BB919" s="207"/>
      <c r="BC919" s="207"/>
      <c r="BD919" s="207"/>
      <c r="BE919" s="207"/>
      <c r="BF919" s="207"/>
      <c r="BG919" s="207"/>
      <c r="BH919" s="207"/>
      <c r="BI919" s="207"/>
      <c r="BJ919" s="207"/>
      <c r="BK919" s="207"/>
      <c r="BL919" s="207"/>
      <c r="BM919" s="207"/>
      <c r="BN919" s="207"/>
      <c r="BO919" s="207"/>
      <c r="BP919" s="207"/>
      <c r="BQ919" s="207"/>
      <c r="BR919" s="207"/>
      <c r="BS919" s="207"/>
      <c r="BT919" s="207"/>
      <c r="BU919" s="211"/>
      <c r="BV919" s="207"/>
      <c r="BW919" s="207"/>
      <c r="BX919" s="207"/>
      <c r="BY919" s="207"/>
      <c r="BZ919" s="207"/>
      <c r="CA919" s="207"/>
      <c r="CB919" s="207"/>
      <c r="CC919" s="207"/>
      <c r="CD919" s="207"/>
      <c r="CE919" s="207"/>
      <c r="CF919" s="207"/>
      <c r="CG919" s="207"/>
      <c r="CH919" s="207"/>
      <c r="CI919" s="207"/>
      <c r="CJ919" s="207"/>
      <c r="CK919" s="207"/>
      <c r="CL919" s="207"/>
      <c r="CM919" s="207"/>
    </row>
    <row r="920" spans="1:91" ht="12" customHeight="1" x14ac:dyDescent="0.25">
      <c r="A920" s="206"/>
      <c r="B920" s="207"/>
      <c r="C920" s="207"/>
      <c r="D920" s="207"/>
      <c r="E920" s="207"/>
      <c r="F920" s="207"/>
      <c r="G920" s="207"/>
      <c r="H920" s="207"/>
      <c r="I920" s="207"/>
      <c r="J920" s="207"/>
      <c r="K920" s="207"/>
      <c r="L920" s="207"/>
      <c r="M920" s="207"/>
      <c r="N920" s="207"/>
      <c r="O920" s="207"/>
      <c r="P920" s="207"/>
      <c r="Q920" s="207"/>
      <c r="R920" s="207"/>
      <c r="S920" s="207"/>
      <c r="T920" s="207"/>
      <c r="U920" s="207"/>
      <c r="V920" s="207"/>
      <c r="W920" s="207"/>
      <c r="X920" s="207"/>
      <c r="Y920" s="207"/>
      <c r="Z920" s="207"/>
      <c r="AA920" s="208"/>
      <c r="AB920" s="208"/>
      <c r="AC920" s="209"/>
      <c r="AD920" s="209"/>
      <c r="AE920" s="209"/>
      <c r="AF920" s="209"/>
      <c r="AG920" s="209"/>
      <c r="AH920" s="209"/>
      <c r="AI920" s="209"/>
      <c r="AJ920" s="209"/>
      <c r="AK920" s="207"/>
      <c r="AL920" s="207"/>
      <c r="AM920" s="207"/>
      <c r="AN920" s="207"/>
      <c r="AO920" s="207"/>
      <c r="AP920" s="207"/>
      <c r="AQ920" s="207"/>
      <c r="AR920" s="207"/>
      <c r="AS920" s="207"/>
      <c r="AT920" s="207"/>
      <c r="AU920" s="207"/>
      <c r="AV920" s="207"/>
      <c r="AW920" s="207"/>
      <c r="AX920" s="207"/>
      <c r="AY920" s="207"/>
      <c r="AZ920" s="207"/>
      <c r="BA920" s="207"/>
      <c r="BB920" s="207"/>
      <c r="BC920" s="207"/>
      <c r="BD920" s="207"/>
      <c r="BE920" s="207"/>
      <c r="BF920" s="207"/>
      <c r="BG920" s="207"/>
      <c r="BH920" s="207"/>
      <c r="BI920" s="207"/>
      <c r="BJ920" s="207"/>
      <c r="BK920" s="207"/>
      <c r="BL920" s="207"/>
      <c r="BM920" s="207"/>
      <c r="BN920" s="207"/>
      <c r="BO920" s="207"/>
      <c r="BP920" s="207"/>
      <c r="BQ920" s="207"/>
      <c r="BR920" s="207"/>
      <c r="BS920" s="207"/>
      <c r="BT920" s="207"/>
      <c r="BU920" s="211"/>
      <c r="BV920" s="207"/>
      <c r="BW920" s="207"/>
      <c r="BX920" s="207"/>
      <c r="BY920" s="207"/>
      <c r="BZ920" s="207"/>
      <c r="CA920" s="207"/>
      <c r="CB920" s="207"/>
      <c r="CC920" s="207"/>
      <c r="CD920" s="207"/>
      <c r="CE920" s="207"/>
      <c r="CF920" s="207"/>
      <c r="CG920" s="207"/>
      <c r="CH920" s="207"/>
      <c r="CI920" s="207"/>
      <c r="CJ920" s="207"/>
      <c r="CK920" s="207"/>
      <c r="CL920" s="207"/>
      <c r="CM920" s="207"/>
    </row>
    <row r="921" spans="1:91" ht="12" customHeight="1" x14ac:dyDescent="0.25">
      <c r="A921" s="206"/>
      <c r="B921" s="207"/>
      <c r="C921" s="207"/>
      <c r="D921" s="207"/>
      <c r="E921" s="207"/>
      <c r="F921" s="207"/>
      <c r="G921" s="207"/>
      <c r="H921" s="207"/>
      <c r="I921" s="207"/>
      <c r="J921" s="207"/>
      <c r="K921" s="207"/>
      <c r="L921" s="207"/>
      <c r="M921" s="207"/>
      <c r="N921" s="207"/>
      <c r="O921" s="207"/>
      <c r="P921" s="207"/>
      <c r="Q921" s="207"/>
      <c r="R921" s="207"/>
      <c r="S921" s="207"/>
      <c r="T921" s="207"/>
      <c r="U921" s="207"/>
      <c r="V921" s="207"/>
      <c r="W921" s="207"/>
      <c r="X921" s="207"/>
      <c r="Y921" s="207"/>
      <c r="Z921" s="207"/>
      <c r="AA921" s="208"/>
      <c r="AB921" s="208"/>
      <c r="AC921" s="209"/>
      <c r="AD921" s="209"/>
      <c r="AE921" s="209"/>
      <c r="AF921" s="209"/>
      <c r="AG921" s="209"/>
      <c r="AH921" s="209"/>
      <c r="AI921" s="209"/>
      <c r="AJ921" s="209"/>
      <c r="AK921" s="207"/>
      <c r="AL921" s="207"/>
      <c r="AM921" s="207"/>
      <c r="AN921" s="207"/>
      <c r="AO921" s="207"/>
      <c r="AP921" s="207"/>
      <c r="AQ921" s="207"/>
      <c r="AR921" s="207"/>
      <c r="AS921" s="207"/>
      <c r="AT921" s="207"/>
      <c r="AU921" s="207"/>
      <c r="AV921" s="207"/>
      <c r="AW921" s="207"/>
      <c r="AX921" s="207"/>
      <c r="AY921" s="207"/>
      <c r="AZ921" s="207"/>
      <c r="BA921" s="207"/>
      <c r="BB921" s="207"/>
      <c r="BC921" s="207"/>
      <c r="BD921" s="207"/>
      <c r="BE921" s="207"/>
      <c r="BF921" s="207"/>
      <c r="BG921" s="207"/>
      <c r="BH921" s="207"/>
      <c r="BI921" s="207"/>
      <c r="BJ921" s="207"/>
      <c r="BK921" s="207"/>
      <c r="BL921" s="207"/>
      <c r="BM921" s="207"/>
      <c r="BN921" s="207"/>
      <c r="BO921" s="207"/>
      <c r="BP921" s="207"/>
      <c r="BQ921" s="207"/>
      <c r="BR921" s="207"/>
      <c r="BS921" s="207"/>
      <c r="BT921" s="207"/>
      <c r="BU921" s="211"/>
      <c r="BV921" s="207"/>
      <c r="BW921" s="207"/>
      <c r="BX921" s="207"/>
      <c r="BY921" s="207"/>
      <c r="BZ921" s="207"/>
      <c r="CA921" s="207"/>
      <c r="CB921" s="207"/>
      <c r="CC921" s="207"/>
      <c r="CD921" s="207"/>
      <c r="CE921" s="207"/>
      <c r="CF921" s="207"/>
      <c r="CG921" s="207"/>
      <c r="CH921" s="207"/>
      <c r="CI921" s="207"/>
      <c r="CJ921" s="207"/>
      <c r="CK921" s="207"/>
      <c r="CL921" s="207"/>
      <c r="CM921" s="207"/>
    </row>
    <row r="922" spans="1:91" ht="12" customHeight="1" x14ac:dyDescent="0.25">
      <c r="A922" s="206"/>
      <c r="B922" s="207"/>
      <c r="C922" s="207"/>
      <c r="D922" s="207"/>
      <c r="E922" s="207"/>
      <c r="F922" s="207"/>
      <c r="G922" s="207"/>
      <c r="H922" s="207"/>
      <c r="I922" s="207"/>
      <c r="J922" s="207"/>
      <c r="K922" s="207"/>
      <c r="L922" s="207"/>
      <c r="M922" s="207"/>
      <c r="N922" s="207"/>
      <c r="O922" s="207"/>
      <c r="P922" s="207"/>
      <c r="Q922" s="207"/>
      <c r="R922" s="207"/>
      <c r="S922" s="207"/>
      <c r="T922" s="207"/>
      <c r="U922" s="207"/>
      <c r="V922" s="207"/>
      <c r="W922" s="207"/>
      <c r="X922" s="207"/>
      <c r="Y922" s="207"/>
      <c r="Z922" s="207"/>
      <c r="AA922" s="208"/>
      <c r="AB922" s="208"/>
      <c r="AC922" s="209"/>
      <c r="AD922" s="209"/>
      <c r="AE922" s="209"/>
      <c r="AF922" s="209"/>
      <c r="AG922" s="209"/>
      <c r="AH922" s="209"/>
      <c r="AI922" s="209"/>
      <c r="AJ922" s="209"/>
      <c r="AK922" s="207"/>
      <c r="AL922" s="207"/>
      <c r="AM922" s="207"/>
      <c r="AN922" s="207"/>
      <c r="AO922" s="207"/>
      <c r="AP922" s="207"/>
      <c r="AQ922" s="207"/>
      <c r="AR922" s="207"/>
      <c r="AS922" s="207"/>
      <c r="AT922" s="207"/>
      <c r="AU922" s="207"/>
      <c r="AV922" s="207"/>
      <c r="AW922" s="207"/>
      <c r="AX922" s="207"/>
      <c r="AY922" s="207"/>
      <c r="AZ922" s="207"/>
      <c r="BA922" s="207"/>
      <c r="BB922" s="207"/>
      <c r="BC922" s="207"/>
      <c r="BD922" s="207"/>
      <c r="BE922" s="207"/>
      <c r="BF922" s="207"/>
      <c r="BG922" s="207"/>
      <c r="BH922" s="207"/>
      <c r="BI922" s="207"/>
      <c r="BJ922" s="207"/>
      <c r="BK922" s="207"/>
      <c r="BL922" s="207"/>
      <c r="BM922" s="207"/>
      <c r="BN922" s="207"/>
      <c r="BO922" s="207"/>
      <c r="BP922" s="207"/>
      <c r="BQ922" s="207"/>
      <c r="BR922" s="207"/>
      <c r="BS922" s="207"/>
      <c r="BT922" s="207"/>
      <c r="BU922" s="211"/>
      <c r="BV922" s="207"/>
      <c r="BW922" s="207"/>
      <c r="BX922" s="207"/>
      <c r="BY922" s="207"/>
      <c r="BZ922" s="207"/>
      <c r="CA922" s="207"/>
      <c r="CB922" s="207"/>
      <c r="CC922" s="207"/>
      <c r="CD922" s="207"/>
      <c r="CE922" s="207"/>
      <c r="CF922" s="207"/>
      <c r="CG922" s="207"/>
      <c r="CH922" s="207"/>
      <c r="CI922" s="207"/>
      <c r="CJ922" s="207"/>
      <c r="CK922" s="207"/>
      <c r="CL922" s="207"/>
      <c r="CM922" s="207"/>
    </row>
    <row r="923" spans="1:91" ht="12" customHeight="1" x14ac:dyDescent="0.25">
      <c r="A923" s="206"/>
      <c r="B923" s="207"/>
      <c r="C923" s="207"/>
      <c r="D923" s="207"/>
      <c r="E923" s="207"/>
      <c r="F923" s="207"/>
      <c r="G923" s="207"/>
      <c r="H923" s="207"/>
      <c r="I923" s="207"/>
      <c r="J923" s="207"/>
      <c r="K923" s="207"/>
      <c r="L923" s="207"/>
      <c r="M923" s="207"/>
      <c r="N923" s="207"/>
      <c r="O923" s="207"/>
      <c r="P923" s="207"/>
      <c r="Q923" s="207"/>
      <c r="R923" s="207"/>
      <c r="S923" s="207"/>
      <c r="T923" s="207"/>
      <c r="U923" s="207"/>
      <c r="V923" s="207"/>
      <c r="W923" s="207"/>
      <c r="X923" s="207"/>
      <c r="Y923" s="207"/>
      <c r="Z923" s="207"/>
      <c r="AA923" s="208"/>
      <c r="AB923" s="208"/>
      <c r="AC923" s="209"/>
      <c r="AD923" s="209"/>
      <c r="AE923" s="209"/>
      <c r="AF923" s="209"/>
      <c r="AG923" s="209"/>
      <c r="AH923" s="209"/>
      <c r="AI923" s="209"/>
      <c r="AJ923" s="209"/>
      <c r="AK923" s="207"/>
      <c r="AL923" s="207"/>
      <c r="AM923" s="207"/>
      <c r="AN923" s="207"/>
      <c r="AO923" s="207"/>
      <c r="AP923" s="207"/>
      <c r="AQ923" s="207"/>
      <c r="AR923" s="207"/>
      <c r="AS923" s="207"/>
      <c r="AT923" s="207"/>
      <c r="AU923" s="207"/>
      <c r="AV923" s="207"/>
      <c r="AW923" s="207"/>
      <c r="AX923" s="207"/>
      <c r="AY923" s="207"/>
      <c r="AZ923" s="207"/>
      <c r="BA923" s="207"/>
      <c r="BB923" s="207"/>
      <c r="BC923" s="207"/>
      <c r="BD923" s="207"/>
      <c r="BE923" s="207"/>
      <c r="BF923" s="207"/>
      <c r="BG923" s="207"/>
      <c r="BH923" s="207"/>
      <c r="BI923" s="207"/>
      <c r="BJ923" s="207"/>
      <c r="BK923" s="207"/>
      <c r="BL923" s="207"/>
      <c r="BM923" s="207"/>
      <c r="BN923" s="207"/>
      <c r="BO923" s="207"/>
      <c r="BP923" s="207"/>
      <c r="BQ923" s="207"/>
      <c r="BR923" s="207"/>
      <c r="BS923" s="207"/>
      <c r="BT923" s="207"/>
      <c r="BU923" s="211"/>
      <c r="BV923" s="207"/>
      <c r="BW923" s="207"/>
      <c r="BX923" s="207"/>
      <c r="BY923" s="207"/>
      <c r="BZ923" s="207"/>
      <c r="CA923" s="207"/>
      <c r="CB923" s="207"/>
      <c r="CC923" s="207"/>
      <c r="CD923" s="207"/>
      <c r="CE923" s="207"/>
      <c r="CF923" s="207"/>
      <c r="CG923" s="207"/>
      <c r="CH923" s="207"/>
      <c r="CI923" s="207"/>
      <c r="CJ923" s="207"/>
      <c r="CK923" s="207"/>
      <c r="CL923" s="207"/>
      <c r="CM923" s="207"/>
    </row>
    <row r="924" spans="1:91" ht="12" customHeight="1" x14ac:dyDescent="0.25">
      <c r="A924" s="206"/>
      <c r="B924" s="207"/>
      <c r="C924" s="207"/>
      <c r="D924" s="207"/>
      <c r="E924" s="207"/>
      <c r="F924" s="207"/>
      <c r="G924" s="207"/>
      <c r="H924" s="207"/>
      <c r="I924" s="207"/>
      <c r="J924" s="207"/>
      <c r="K924" s="207"/>
      <c r="L924" s="207"/>
      <c r="M924" s="207"/>
      <c r="N924" s="207"/>
      <c r="O924" s="207"/>
      <c r="P924" s="207"/>
      <c r="Q924" s="207"/>
      <c r="R924" s="207"/>
      <c r="S924" s="207"/>
      <c r="T924" s="207"/>
      <c r="U924" s="207"/>
      <c r="V924" s="207"/>
      <c r="W924" s="207"/>
      <c r="X924" s="207"/>
      <c r="Y924" s="207"/>
      <c r="Z924" s="207"/>
      <c r="AA924" s="208"/>
      <c r="AB924" s="208"/>
      <c r="AC924" s="209"/>
      <c r="AD924" s="209"/>
      <c r="AE924" s="209"/>
      <c r="AF924" s="209"/>
      <c r="AG924" s="209"/>
      <c r="AH924" s="209"/>
      <c r="AI924" s="209"/>
      <c r="AJ924" s="209"/>
      <c r="AK924" s="207"/>
      <c r="AL924" s="207"/>
      <c r="AM924" s="207"/>
      <c r="AN924" s="207"/>
      <c r="AO924" s="207"/>
      <c r="AP924" s="207"/>
      <c r="AQ924" s="207"/>
      <c r="AR924" s="207"/>
      <c r="AS924" s="207"/>
      <c r="AT924" s="207"/>
      <c r="AU924" s="207"/>
      <c r="AV924" s="207"/>
      <c r="AW924" s="207"/>
      <c r="AX924" s="207"/>
      <c r="AY924" s="207"/>
      <c r="AZ924" s="207"/>
      <c r="BA924" s="207"/>
      <c r="BB924" s="207"/>
      <c r="BC924" s="207"/>
      <c r="BD924" s="207"/>
      <c r="BE924" s="207"/>
      <c r="BF924" s="207"/>
      <c r="BG924" s="207"/>
      <c r="BH924" s="207"/>
      <c r="BI924" s="207"/>
      <c r="BJ924" s="207"/>
      <c r="BK924" s="207"/>
      <c r="BL924" s="207"/>
      <c r="BM924" s="207"/>
      <c r="BN924" s="207"/>
      <c r="BO924" s="207"/>
      <c r="BP924" s="207"/>
      <c r="BQ924" s="207"/>
      <c r="BR924" s="207"/>
      <c r="BS924" s="207"/>
      <c r="BT924" s="207"/>
      <c r="BU924" s="211"/>
      <c r="BV924" s="207"/>
      <c r="BW924" s="207"/>
      <c r="BX924" s="207"/>
      <c r="BY924" s="207"/>
      <c r="BZ924" s="207"/>
      <c r="CA924" s="207"/>
      <c r="CB924" s="207"/>
      <c r="CC924" s="207"/>
      <c r="CD924" s="207"/>
      <c r="CE924" s="207"/>
      <c r="CF924" s="207"/>
      <c r="CG924" s="207"/>
      <c r="CH924" s="207"/>
      <c r="CI924" s="207"/>
      <c r="CJ924" s="207"/>
      <c r="CK924" s="207"/>
      <c r="CL924" s="207"/>
      <c r="CM924" s="207"/>
    </row>
    <row r="925" spans="1:91" ht="12" customHeight="1" x14ac:dyDescent="0.25">
      <c r="A925" s="206"/>
      <c r="B925" s="207"/>
      <c r="C925" s="207"/>
      <c r="D925" s="207"/>
      <c r="E925" s="207"/>
      <c r="F925" s="207"/>
      <c r="G925" s="207"/>
      <c r="H925" s="207"/>
      <c r="I925" s="207"/>
      <c r="J925" s="207"/>
      <c r="K925" s="207"/>
      <c r="L925" s="207"/>
      <c r="M925" s="207"/>
      <c r="N925" s="207"/>
      <c r="O925" s="207"/>
      <c r="P925" s="207"/>
      <c r="Q925" s="207"/>
      <c r="R925" s="207"/>
      <c r="S925" s="207"/>
      <c r="T925" s="207"/>
      <c r="U925" s="207"/>
      <c r="V925" s="207"/>
      <c r="W925" s="207"/>
      <c r="X925" s="207"/>
      <c r="Y925" s="207"/>
      <c r="Z925" s="207"/>
      <c r="AA925" s="208"/>
      <c r="AB925" s="208"/>
      <c r="AC925" s="209"/>
      <c r="AD925" s="209"/>
      <c r="AE925" s="209"/>
      <c r="AF925" s="209"/>
      <c r="AG925" s="209"/>
      <c r="AH925" s="209"/>
      <c r="AI925" s="209"/>
      <c r="AJ925" s="209"/>
      <c r="AK925" s="207"/>
      <c r="AL925" s="207"/>
      <c r="AM925" s="207"/>
      <c r="AN925" s="207"/>
      <c r="AO925" s="207"/>
      <c r="AP925" s="207"/>
      <c r="AQ925" s="207"/>
      <c r="AR925" s="207"/>
      <c r="AS925" s="207"/>
      <c r="AT925" s="207"/>
      <c r="AU925" s="207"/>
      <c r="AV925" s="207"/>
      <c r="AW925" s="207"/>
      <c r="AX925" s="207"/>
      <c r="AY925" s="207"/>
      <c r="AZ925" s="207"/>
      <c r="BA925" s="207"/>
      <c r="BB925" s="207"/>
      <c r="BC925" s="207"/>
      <c r="BD925" s="207"/>
      <c r="BE925" s="207"/>
      <c r="BF925" s="207"/>
      <c r="BG925" s="207"/>
      <c r="BH925" s="207"/>
      <c r="BI925" s="207"/>
      <c r="BJ925" s="207"/>
      <c r="BK925" s="207"/>
      <c r="BL925" s="207"/>
      <c r="BM925" s="207"/>
      <c r="BN925" s="207"/>
      <c r="BO925" s="207"/>
      <c r="BP925" s="207"/>
      <c r="BQ925" s="207"/>
      <c r="BR925" s="207"/>
      <c r="BS925" s="207"/>
      <c r="BT925" s="207"/>
      <c r="BU925" s="211"/>
      <c r="BV925" s="207"/>
      <c r="BW925" s="207"/>
      <c r="BX925" s="207"/>
      <c r="BY925" s="207"/>
      <c r="BZ925" s="207"/>
      <c r="CA925" s="207"/>
      <c r="CB925" s="207"/>
      <c r="CC925" s="207"/>
      <c r="CD925" s="207"/>
      <c r="CE925" s="207"/>
      <c r="CF925" s="207"/>
      <c r="CG925" s="207"/>
      <c r="CH925" s="207"/>
      <c r="CI925" s="207"/>
      <c r="CJ925" s="207"/>
      <c r="CK925" s="207"/>
      <c r="CL925" s="207"/>
      <c r="CM925" s="207"/>
    </row>
    <row r="926" spans="1:91" ht="12" customHeight="1" x14ac:dyDescent="0.25">
      <c r="A926" s="206"/>
      <c r="B926" s="207"/>
      <c r="C926" s="207"/>
      <c r="D926" s="207"/>
      <c r="E926" s="207"/>
      <c r="F926" s="207"/>
      <c r="G926" s="207"/>
      <c r="H926" s="207"/>
      <c r="I926" s="207"/>
      <c r="J926" s="207"/>
      <c r="K926" s="207"/>
      <c r="L926" s="207"/>
      <c r="M926" s="207"/>
      <c r="N926" s="207"/>
      <c r="O926" s="207"/>
      <c r="P926" s="207"/>
      <c r="Q926" s="207"/>
      <c r="R926" s="207"/>
      <c r="S926" s="207"/>
      <c r="T926" s="207"/>
      <c r="U926" s="207"/>
      <c r="V926" s="207"/>
      <c r="W926" s="207"/>
      <c r="X926" s="207"/>
      <c r="Y926" s="207"/>
      <c r="Z926" s="207"/>
      <c r="AA926" s="208"/>
      <c r="AB926" s="208"/>
      <c r="AC926" s="209"/>
      <c r="AD926" s="209"/>
      <c r="AE926" s="209"/>
      <c r="AF926" s="209"/>
      <c r="AG926" s="209"/>
      <c r="AH926" s="209"/>
      <c r="AI926" s="209"/>
      <c r="AJ926" s="209"/>
      <c r="AK926" s="207"/>
      <c r="AL926" s="207"/>
      <c r="AM926" s="207"/>
      <c r="AN926" s="207"/>
      <c r="AO926" s="207"/>
      <c r="AP926" s="207"/>
      <c r="AQ926" s="207"/>
      <c r="AR926" s="207"/>
      <c r="AS926" s="207"/>
      <c r="AT926" s="207"/>
      <c r="AU926" s="207"/>
      <c r="AV926" s="207"/>
      <c r="AW926" s="207"/>
      <c r="AX926" s="207"/>
      <c r="AY926" s="207"/>
      <c r="AZ926" s="207"/>
      <c r="BA926" s="207"/>
      <c r="BB926" s="207"/>
      <c r="BC926" s="207"/>
      <c r="BD926" s="207"/>
      <c r="BE926" s="207"/>
      <c r="BF926" s="207"/>
      <c r="BG926" s="207"/>
      <c r="BH926" s="207"/>
      <c r="BI926" s="207"/>
      <c r="BJ926" s="207"/>
      <c r="BK926" s="207"/>
      <c r="BL926" s="207"/>
      <c r="BM926" s="207"/>
      <c r="BN926" s="207"/>
      <c r="BO926" s="207"/>
      <c r="BP926" s="207"/>
      <c r="BQ926" s="207"/>
      <c r="BR926" s="207"/>
      <c r="BS926" s="207"/>
      <c r="BT926" s="207"/>
      <c r="BU926" s="211"/>
      <c r="BV926" s="207"/>
      <c r="BW926" s="207"/>
      <c r="BX926" s="207"/>
      <c r="BY926" s="207"/>
      <c r="BZ926" s="207"/>
      <c r="CA926" s="207"/>
      <c r="CB926" s="207"/>
      <c r="CC926" s="207"/>
      <c r="CD926" s="207"/>
      <c r="CE926" s="207"/>
      <c r="CF926" s="207"/>
      <c r="CG926" s="207"/>
      <c r="CH926" s="207"/>
      <c r="CI926" s="207"/>
      <c r="CJ926" s="207"/>
      <c r="CK926" s="207"/>
      <c r="CL926" s="207"/>
      <c r="CM926" s="207"/>
    </row>
    <row r="927" spans="1:91" ht="12" customHeight="1" x14ac:dyDescent="0.25">
      <c r="A927" s="206"/>
      <c r="B927" s="207"/>
      <c r="C927" s="207"/>
      <c r="D927" s="207"/>
      <c r="E927" s="207"/>
      <c r="F927" s="207"/>
      <c r="G927" s="207"/>
      <c r="H927" s="207"/>
      <c r="I927" s="207"/>
      <c r="J927" s="207"/>
      <c r="K927" s="207"/>
      <c r="L927" s="207"/>
      <c r="M927" s="207"/>
      <c r="N927" s="207"/>
      <c r="O927" s="207"/>
      <c r="P927" s="207"/>
      <c r="Q927" s="207"/>
      <c r="R927" s="207"/>
      <c r="S927" s="207"/>
      <c r="T927" s="207"/>
      <c r="U927" s="207"/>
      <c r="V927" s="207"/>
      <c r="W927" s="207"/>
      <c r="X927" s="207"/>
      <c r="Y927" s="207"/>
      <c r="Z927" s="207"/>
      <c r="AA927" s="208"/>
      <c r="AB927" s="208"/>
      <c r="AC927" s="209"/>
      <c r="AD927" s="209"/>
      <c r="AE927" s="209"/>
      <c r="AF927" s="209"/>
      <c r="AG927" s="209"/>
      <c r="AH927" s="209"/>
      <c r="AI927" s="209"/>
      <c r="AJ927" s="209"/>
      <c r="AK927" s="207"/>
      <c r="AL927" s="207"/>
      <c r="AM927" s="207"/>
      <c r="AN927" s="207"/>
      <c r="AO927" s="207"/>
      <c r="AP927" s="207"/>
      <c r="AQ927" s="207"/>
      <c r="AR927" s="207"/>
      <c r="AS927" s="207"/>
      <c r="AT927" s="207"/>
      <c r="AU927" s="207"/>
      <c r="AV927" s="207"/>
      <c r="AW927" s="207"/>
      <c r="AX927" s="207"/>
      <c r="AY927" s="207"/>
      <c r="AZ927" s="207"/>
      <c r="BA927" s="207"/>
      <c r="BB927" s="207"/>
      <c r="BC927" s="207"/>
      <c r="BD927" s="207"/>
      <c r="BE927" s="207"/>
      <c r="BF927" s="207"/>
      <c r="BG927" s="207"/>
      <c r="BH927" s="207"/>
      <c r="BI927" s="207"/>
      <c r="BJ927" s="207"/>
      <c r="BK927" s="207"/>
      <c r="BL927" s="207"/>
      <c r="BM927" s="207"/>
      <c r="BN927" s="207"/>
      <c r="BO927" s="207"/>
      <c r="BP927" s="207"/>
      <c r="BQ927" s="207"/>
      <c r="BR927" s="207"/>
      <c r="BS927" s="207"/>
      <c r="BT927" s="207"/>
      <c r="BU927" s="211"/>
      <c r="BV927" s="207"/>
      <c r="BW927" s="207"/>
      <c r="BX927" s="207"/>
      <c r="BY927" s="207"/>
      <c r="BZ927" s="207"/>
      <c r="CA927" s="207"/>
      <c r="CB927" s="207"/>
      <c r="CC927" s="207"/>
      <c r="CD927" s="207"/>
      <c r="CE927" s="207"/>
      <c r="CF927" s="207"/>
      <c r="CG927" s="207"/>
      <c r="CH927" s="207"/>
      <c r="CI927" s="207"/>
      <c r="CJ927" s="207"/>
      <c r="CK927" s="207"/>
      <c r="CL927" s="207"/>
      <c r="CM927" s="207"/>
    </row>
    <row r="928" spans="1:91" ht="12" customHeight="1" x14ac:dyDescent="0.25">
      <c r="A928" s="206"/>
      <c r="B928" s="207"/>
      <c r="C928" s="207"/>
      <c r="D928" s="207"/>
      <c r="E928" s="207"/>
      <c r="F928" s="207"/>
      <c r="G928" s="207"/>
      <c r="H928" s="207"/>
      <c r="I928" s="207"/>
      <c r="J928" s="207"/>
      <c r="K928" s="207"/>
      <c r="L928" s="207"/>
      <c r="M928" s="207"/>
      <c r="N928" s="207"/>
      <c r="O928" s="207"/>
      <c r="P928" s="207"/>
      <c r="Q928" s="207"/>
      <c r="R928" s="207"/>
      <c r="S928" s="207"/>
      <c r="T928" s="207"/>
      <c r="U928" s="207"/>
      <c r="V928" s="207"/>
      <c r="W928" s="207"/>
      <c r="X928" s="207"/>
      <c r="Y928" s="207"/>
      <c r="Z928" s="207"/>
      <c r="AA928" s="208"/>
      <c r="AB928" s="208"/>
      <c r="AC928" s="209"/>
      <c r="AD928" s="209"/>
      <c r="AE928" s="209"/>
      <c r="AF928" s="209"/>
      <c r="AG928" s="209"/>
      <c r="AH928" s="209"/>
      <c r="AI928" s="209"/>
      <c r="AJ928" s="209"/>
      <c r="AK928" s="207"/>
      <c r="AL928" s="207"/>
      <c r="AM928" s="207"/>
      <c r="AN928" s="207"/>
      <c r="AO928" s="207"/>
      <c r="AP928" s="207"/>
      <c r="AQ928" s="207"/>
      <c r="AR928" s="207"/>
      <c r="AS928" s="207"/>
      <c r="AT928" s="207"/>
      <c r="AU928" s="207"/>
      <c r="AV928" s="207"/>
      <c r="AW928" s="207"/>
      <c r="AX928" s="207"/>
      <c r="AY928" s="207"/>
      <c r="AZ928" s="207"/>
      <c r="BA928" s="207"/>
      <c r="BB928" s="207"/>
      <c r="BC928" s="207"/>
      <c r="BD928" s="207"/>
      <c r="BE928" s="207"/>
      <c r="BF928" s="207"/>
      <c r="BG928" s="207"/>
      <c r="BH928" s="207"/>
      <c r="BI928" s="207"/>
      <c r="BJ928" s="207"/>
      <c r="BK928" s="207"/>
      <c r="BL928" s="207"/>
      <c r="BM928" s="207"/>
      <c r="BN928" s="207"/>
      <c r="BO928" s="207"/>
      <c r="BP928" s="207"/>
      <c r="BQ928" s="207"/>
      <c r="BR928" s="207"/>
      <c r="BS928" s="207"/>
      <c r="BT928" s="207"/>
      <c r="BU928" s="211"/>
      <c r="BV928" s="207"/>
      <c r="BW928" s="207"/>
      <c r="BX928" s="207"/>
      <c r="BY928" s="207"/>
      <c r="BZ928" s="207"/>
      <c r="CA928" s="207"/>
      <c r="CB928" s="207"/>
      <c r="CC928" s="207"/>
      <c r="CD928" s="207"/>
      <c r="CE928" s="207"/>
      <c r="CF928" s="207"/>
      <c r="CG928" s="207"/>
      <c r="CH928" s="207"/>
      <c r="CI928" s="207"/>
      <c r="CJ928" s="207"/>
      <c r="CK928" s="207"/>
      <c r="CL928" s="207"/>
      <c r="CM928" s="207"/>
    </row>
    <row r="929" spans="1:91" ht="12" customHeight="1" x14ac:dyDescent="0.25">
      <c r="A929" s="206"/>
      <c r="B929" s="207"/>
      <c r="C929" s="207"/>
      <c r="D929" s="207"/>
      <c r="E929" s="207"/>
      <c r="F929" s="207"/>
      <c r="G929" s="207"/>
      <c r="H929" s="207"/>
      <c r="I929" s="207"/>
      <c r="J929" s="207"/>
      <c r="K929" s="207"/>
      <c r="L929" s="207"/>
      <c r="M929" s="207"/>
      <c r="N929" s="207"/>
      <c r="O929" s="207"/>
      <c r="P929" s="207"/>
      <c r="Q929" s="207"/>
      <c r="R929" s="207"/>
      <c r="S929" s="207"/>
      <c r="T929" s="207"/>
      <c r="U929" s="207"/>
      <c r="V929" s="207"/>
      <c r="W929" s="207"/>
      <c r="X929" s="207"/>
      <c r="Y929" s="207"/>
      <c r="Z929" s="207"/>
      <c r="AA929" s="208"/>
      <c r="AB929" s="208"/>
      <c r="AC929" s="209"/>
      <c r="AD929" s="209"/>
      <c r="AE929" s="209"/>
      <c r="AF929" s="209"/>
      <c r="AG929" s="209"/>
      <c r="AH929" s="209"/>
      <c r="AI929" s="209"/>
      <c r="AJ929" s="209"/>
      <c r="AK929" s="207"/>
      <c r="AL929" s="207"/>
      <c r="AM929" s="207"/>
      <c r="AN929" s="207"/>
      <c r="AO929" s="207"/>
      <c r="AP929" s="207"/>
      <c r="AQ929" s="207"/>
      <c r="AR929" s="207"/>
      <c r="AS929" s="207"/>
      <c r="AT929" s="207"/>
      <c r="AU929" s="207"/>
      <c r="AV929" s="207"/>
      <c r="AW929" s="207"/>
      <c r="AX929" s="207"/>
      <c r="AY929" s="207"/>
      <c r="AZ929" s="207"/>
      <c r="BA929" s="207"/>
      <c r="BB929" s="207"/>
      <c r="BC929" s="207"/>
      <c r="BD929" s="207"/>
      <c r="BE929" s="207"/>
      <c r="BF929" s="207"/>
      <c r="BG929" s="207"/>
      <c r="BH929" s="207"/>
      <c r="BI929" s="207"/>
      <c r="BJ929" s="207"/>
      <c r="BK929" s="207"/>
      <c r="BL929" s="207"/>
      <c r="BM929" s="207"/>
      <c r="BN929" s="207"/>
      <c r="BO929" s="207"/>
      <c r="BP929" s="207"/>
      <c r="BQ929" s="207"/>
      <c r="BR929" s="207"/>
      <c r="BS929" s="207"/>
      <c r="BT929" s="207"/>
      <c r="BU929" s="211"/>
      <c r="BV929" s="207"/>
      <c r="BW929" s="207"/>
      <c r="BX929" s="207"/>
      <c r="BY929" s="207"/>
      <c r="BZ929" s="207"/>
      <c r="CA929" s="207"/>
      <c r="CB929" s="207"/>
      <c r="CC929" s="207"/>
      <c r="CD929" s="207"/>
      <c r="CE929" s="207"/>
      <c r="CF929" s="207"/>
      <c r="CG929" s="207"/>
      <c r="CH929" s="207"/>
      <c r="CI929" s="207"/>
      <c r="CJ929" s="207"/>
      <c r="CK929" s="207"/>
      <c r="CL929" s="207"/>
      <c r="CM929" s="207"/>
    </row>
    <row r="930" spans="1:91" ht="12" customHeight="1" x14ac:dyDescent="0.25">
      <c r="A930" s="206"/>
      <c r="B930" s="207"/>
      <c r="C930" s="207"/>
      <c r="D930" s="207"/>
      <c r="E930" s="207"/>
      <c r="F930" s="207"/>
      <c r="G930" s="207"/>
      <c r="H930" s="207"/>
      <c r="I930" s="207"/>
      <c r="J930" s="207"/>
      <c r="K930" s="207"/>
      <c r="L930" s="207"/>
      <c r="M930" s="207"/>
      <c r="N930" s="207"/>
      <c r="O930" s="207"/>
      <c r="P930" s="207"/>
      <c r="Q930" s="207"/>
      <c r="R930" s="207"/>
      <c r="S930" s="207"/>
      <c r="T930" s="207"/>
      <c r="U930" s="207"/>
      <c r="V930" s="207"/>
      <c r="W930" s="207"/>
      <c r="X930" s="207"/>
      <c r="Y930" s="207"/>
      <c r="Z930" s="207"/>
      <c r="AA930" s="208"/>
      <c r="AB930" s="208"/>
      <c r="AC930" s="209"/>
      <c r="AD930" s="209"/>
      <c r="AE930" s="209"/>
      <c r="AF930" s="209"/>
      <c r="AG930" s="209"/>
      <c r="AH930" s="209"/>
      <c r="AI930" s="209"/>
      <c r="AJ930" s="209"/>
      <c r="AK930" s="207"/>
      <c r="AL930" s="207"/>
      <c r="AM930" s="207"/>
      <c r="AN930" s="207"/>
      <c r="AO930" s="207"/>
      <c r="AP930" s="207"/>
      <c r="AQ930" s="207"/>
      <c r="AR930" s="207"/>
      <c r="AS930" s="207"/>
      <c r="AT930" s="207"/>
      <c r="AU930" s="207"/>
      <c r="AV930" s="207"/>
      <c r="AW930" s="207"/>
      <c r="AX930" s="207"/>
      <c r="AY930" s="207"/>
      <c r="AZ930" s="207"/>
      <c r="BA930" s="207"/>
      <c r="BB930" s="207"/>
      <c r="BC930" s="207"/>
      <c r="BD930" s="207"/>
      <c r="BE930" s="207"/>
      <c r="BF930" s="207"/>
      <c r="BG930" s="207"/>
      <c r="BH930" s="207"/>
      <c r="BI930" s="207"/>
      <c r="BJ930" s="207"/>
      <c r="BK930" s="207"/>
      <c r="BL930" s="207"/>
      <c r="BM930" s="207"/>
      <c r="BN930" s="207"/>
      <c r="BO930" s="207"/>
      <c r="BP930" s="207"/>
      <c r="BQ930" s="207"/>
      <c r="BR930" s="207"/>
      <c r="BS930" s="207"/>
      <c r="BT930" s="207"/>
      <c r="BU930" s="211"/>
      <c r="BV930" s="207"/>
      <c r="BW930" s="207"/>
      <c r="BX930" s="207"/>
      <c r="BY930" s="207"/>
      <c r="BZ930" s="207"/>
      <c r="CA930" s="207"/>
      <c r="CB930" s="207"/>
      <c r="CC930" s="207"/>
      <c r="CD930" s="207"/>
      <c r="CE930" s="207"/>
      <c r="CF930" s="207"/>
      <c r="CG930" s="207"/>
      <c r="CH930" s="207"/>
      <c r="CI930" s="207"/>
      <c r="CJ930" s="207"/>
      <c r="CK930" s="207"/>
      <c r="CL930" s="207"/>
      <c r="CM930" s="207"/>
    </row>
    <row r="931" spans="1:91" ht="12" customHeight="1" x14ac:dyDescent="0.25">
      <c r="A931" s="206"/>
      <c r="B931" s="207"/>
      <c r="C931" s="207"/>
      <c r="D931" s="207"/>
      <c r="E931" s="207"/>
      <c r="F931" s="207"/>
      <c r="G931" s="207"/>
      <c r="H931" s="207"/>
      <c r="I931" s="207"/>
      <c r="J931" s="207"/>
      <c r="K931" s="207"/>
      <c r="L931" s="207"/>
      <c r="M931" s="207"/>
      <c r="N931" s="207"/>
      <c r="O931" s="207"/>
      <c r="P931" s="207"/>
      <c r="Q931" s="207"/>
      <c r="R931" s="207"/>
      <c r="S931" s="207"/>
      <c r="T931" s="207"/>
      <c r="U931" s="207"/>
      <c r="V931" s="207"/>
      <c r="W931" s="207"/>
      <c r="X931" s="207"/>
      <c r="Y931" s="207"/>
      <c r="Z931" s="207"/>
      <c r="AA931" s="208"/>
      <c r="AB931" s="208"/>
      <c r="AC931" s="209"/>
      <c r="AD931" s="209"/>
      <c r="AE931" s="209"/>
      <c r="AF931" s="209"/>
      <c r="AG931" s="209"/>
      <c r="AH931" s="209"/>
      <c r="AI931" s="209"/>
      <c r="AJ931" s="209"/>
      <c r="AK931" s="207"/>
      <c r="AL931" s="207"/>
      <c r="AM931" s="207"/>
      <c r="AN931" s="207"/>
      <c r="AO931" s="207"/>
      <c r="AP931" s="207"/>
      <c r="AQ931" s="207"/>
      <c r="AR931" s="207"/>
      <c r="AS931" s="207"/>
      <c r="AT931" s="207"/>
      <c r="AU931" s="207"/>
      <c r="AV931" s="207"/>
      <c r="AW931" s="207"/>
      <c r="AX931" s="207"/>
      <c r="AY931" s="207"/>
      <c r="AZ931" s="207"/>
      <c r="BA931" s="207"/>
      <c r="BB931" s="207"/>
      <c r="BC931" s="207"/>
      <c r="BD931" s="207"/>
      <c r="BE931" s="207"/>
      <c r="BF931" s="207"/>
      <c r="BG931" s="207"/>
      <c r="BH931" s="207"/>
      <c r="BI931" s="207"/>
      <c r="BJ931" s="207"/>
      <c r="BK931" s="207"/>
      <c r="BL931" s="207"/>
      <c r="BM931" s="207"/>
      <c r="BN931" s="207"/>
      <c r="BO931" s="207"/>
      <c r="BP931" s="207"/>
      <c r="BQ931" s="207"/>
      <c r="BR931" s="207"/>
      <c r="BS931" s="207"/>
      <c r="BT931" s="207"/>
      <c r="BU931" s="211"/>
      <c r="BV931" s="207"/>
      <c r="BW931" s="207"/>
      <c r="BX931" s="207"/>
      <c r="BY931" s="207"/>
      <c r="BZ931" s="207"/>
      <c r="CA931" s="207"/>
      <c r="CB931" s="207"/>
      <c r="CC931" s="207"/>
      <c r="CD931" s="207"/>
      <c r="CE931" s="207"/>
      <c r="CF931" s="207"/>
      <c r="CG931" s="207"/>
      <c r="CH931" s="207"/>
      <c r="CI931" s="207"/>
      <c r="CJ931" s="207"/>
      <c r="CK931" s="207"/>
      <c r="CL931" s="207"/>
      <c r="CM931" s="207"/>
    </row>
    <row r="932" spans="1:91" ht="12" customHeight="1" x14ac:dyDescent="0.25">
      <c r="A932" s="206"/>
      <c r="B932" s="207"/>
      <c r="C932" s="207"/>
      <c r="D932" s="207"/>
      <c r="E932" s="207"/>
      <c r="F932" s="207"/>
      <c r="G932" s="207"/>
      <c r="H932" s="207"/>
      <c r="I932" s="207"/>
      <c r="J932" s="207"/>
      <c r="K932" s="207"/>
      <c r="L932" s="207"/>
      <c r="M932" s="207"/>
      <c r="N932" s="207"/>
      <c r="O932" s="207"/>
      <c r="P932" s="207"/>
      <c r="Q932" s="207"/>
      <c r="R932" s="207"/>
      <c r="S932" s="207"/>
      <c r="T932" s="207"/>
      <c r="U932" s="207"/>
      <c r="V932" s="207"/>
      <c r="W932" s="207"/>
      <c r="X932" s="207"/>
      <c r="Y932" s="207"/>
      <c r="Z932" s="207"/>
      <c r="AA932" s="208"/>
      <c r="AB932" s="208"/>
      <c r="AC932" s="209"/>
      <c r="AD932" s="209"/>
      <c r="AE932" s="209"/>
      <c r="AF932" s="209"/>
      <c r="AG932" s="209"/>
      <c r="AH932" s="209"/>
      <c r="AI932" s="209"/>
      <c r="AJ932" s="209"/>
      <c r="AK932" s="207"/>
      <c r="AL932" s="207"/>
      <c r="AM932" s="207"/>
      <c r="AN932" s="207"/>
      <c r="AO932" s="207"/>
      <c r="AP932" s="207"/>
      <c r="AQ932" s="207"/>
      <c r="AR932" s="207"/>
      <c r="AS932" s="207"/>
      <c r="AT932" s="207"/>
      <c r="AU932" s="207"/>
      <c r="AV932" s="207"/>
      <c r="AW932" s="207"/>
      <c r="AX932" s="207"/>
      <c r="AY932" s="207"/>
      <c r="AZ932" s="207"/>
      <c r="BA932" s="207"/>
      <c r="BB932" s="207"/>
      <c r="BC932" s="207"/>
      <c r="BD932" s="207"/>
      <c r="BE932" s="207"/>
      <c r="BF932" s="207"/>
      <c r="BG932" s="207"/>
      <c r="BH932" s="207"/>
      <c r="BI932" s="207"/>
      <c r="BJ932" s="207"/>
      <c r="BK932" s="207"/>
      <c r="BL932" s="207"/>
      <c r="BM932" s="207"/>
      <c r="BN932" s="207"/>
      <c r="BO932" s="207"/>
      <c r="BP932" s="207"/>
      <c r="BQ932" s="207"/>
      <c r="BR932" s="207"/>
      <c r="BS932" s="207"/>
      <c r="BT932" s="207"/>
      <c r="BU932" s="211"/>
      <c r="BV932" s="207"/>
      <c r="BW932" s="207"/>
      <c r="BX932" s="207"/>
      <c r="BY932" s="207"/>
      <c r="BZ932" s="207"/>
      <c r="CA932" s="207"/>
      <c r="CB932" s="207"/>
      <c r="CC932" s="207"/>
      <c r="CD932" s="207"/>
      <c r="CE932" s="207"/>
      <c r="CF932" s="207"/>
      <c r="CG932" s="207"/>
      <c r="CH932" s="207"/>
      <c r="CI932" s="207"/>
      <c r="CJ932" s="207"/>
      <c r="CK932" s="207"/>
      <c r="CL932" s="207"/>
      <c r="CM932" s="207"/>
    </row>
    <row r="933" spans="1:91" ht="12" customHeight="1" x14ac:dyDescent="0.25">
      <c r="A933" s="206"/>
      <c r="B933" s="207"/>
      <c r="C933" s="207"/>
      <c r="D933" s="207"/>
      <c r="E933" s="207"/>
      <c r="F933" s="207"/>
      <c r="G933" s="207"/>
      <c r="H933" s="207"/>
      <c r="I933" s="207"/>
      <c r="J933" s="207"/>
      <c r="K933" s="207"/>
      <c r="L933" s="207"/>
      <c r="M933" s="207"/>
      <c r="N933" s="207"/>
      <c r="O933" s="207"/>
      <c r="P933" s="207"/>
      <c r="Q933" s="207"/>
      <c r="R933" s="207"/>
      <c r="S933" s="207"/>
      <c r="T933" s="207"/>
      <c r="U933" s="207"/>
      <c r="V933" s="207"/>
      <c r="W933" s="207"/>
      <c r="X933" s="207"/>
      <c r="Y933" s="207"/>
      <c r="Z933" s="207"/>
      <c r="AA933" s="208"/>
      <c r="AB933" s="208"/>
      <c r="AC933" s="209"/>
      <c r="AD933" s="209"/>
      <c r="AE933" s="209"/>
      <c r="AF933" s="209"/>
      <c r="AG933" s="209"/>
      <c r="AH933" s="209"/>
      <c r="AI933" s="209"/>
      <c r="AJ933" s="209"/>
      <c r="AK933" s="207"/>
      <c r="AL933" s="207"/>
      <c r="AM933" s="207"/>
      <c r="AN933" s="207"/>
      <c r="AO933" s="207"/>
      <c r="AP933" s="207"/>
      <c r="AQ933" s="207"/>
      <c r="AR933" s="207"/>
      <c r="AS933" s="207"/>
      <c r="AT933" s="207"/>
      <c r="AU933" s="207"/>
      <c r="AV933" s="207"/>
      <c r="AW933" s="207"/>
      <c r="AX933" s="207"/>
      <c r="AY933" s="207"/>
      <c r="AZ933" s="207"/>
      <c r="BA933" s="207"/>
      <c r="BB933" s="207"/>
      <c r="BC933" s="207"/>
      <c r="BD933" s="207"/>
      <c r="BE933" s="207"/>
      <c r="BF933" s="207"/>
      <c r="BG933" s="207"/>
      <c r="BH933" s="207"/>
      <c r="BI933" s="207"/>
      <c r="BJ933" s="207"/>
      <c r="BK933" s="207"/>
      <c r="BL933" s="207"/>
      <c r="BM933" s="207"/>
      <c r="BN933" s="207"/>
      <c r="BO933" s="207"/>
      <c r="BP933" s="207"/>
      <c r="BQ933" s="207"/>
      <c r="BR933" s="207"/>
      <c r="BS933" s="207"/>
      <c r="BT933" s="207"/>
      <c r="BU933" s="211"/>
      <c r="BV933" s="207"/>
      <c r="BW933" s="207"/>
      <c r="BX933" s="207"/>
      <c r="BY933" s="207"/>
      <c r="BZ933" s="207"/>
      <c r="CA933" s="207"/>
      <c r="CB933" s="207"/>
      <c r="CC933" s="207"/>
      <c r="CD933" s="207"/>
      <c r="CE933" s="207"/>
      <c r="CF933" s="207"/>
      <c r="CG933" s="207"/>
      <c r="CH933" s="207"/>
      <c r="CI933" s="207"/>
      <c r="CJ933" s="207"/>
      <c r="CK933" s="207"/>
      <c r="CL933" s="207"/>
      <c r="CM933" s="207"/>
    </row>
    <row r="934" spans="1:91" ht="12" customHeight="1" x14ac:dyDescent="0.25">
      <c r="A934" s="206"/>
      <c r="B934" s="207"/>
      <c r="C934" s="207"/>
      <c r="D934" s="207"/>
      <c r="E934" s="207"/>
      <c r="F934" s="207"/>
      <c r="G934" s="207"/>
      <c r="H934" s="207"/>
      <c r="I934" s="207"/>
      <c r="J934" s="207"/>
      <c r="K934" s="207"/>
      <c r="L934" s="207"/>
      <c r="M934" s="207"/>
      <c r="N934" s="207"/>
      <c r="O934" s="207"/>
      <c r="P934" s="207"/>
      <c r="Q934" s="207"/>
      <c r="R934" s="207"/>
      <c r="S934" s="207"/>
      <c r="T934" s="207"/>
      <c r="U934" s="207"/>
      <c r="V934" s="207"/>
      <c r="W934" s="207"/>
      <c r="X934" s="207"/>
      <c r="Y934" s="207"/>
      <c r="Z934" s="207"/>
      <c r="AA934" s="208"/>
      <c r="AB934" s="208"/>
      <c r="AC934" s="209"/>
      <c r="AD934" s="209"/>
      <c r="AE934" s="209"/>
      <c r="AF934" s="209"/>
      <c r="AG934" s="209"/>
      <c r="AH934" s="209"/>
      <c r="AI934" s="209"/>
      <c r="AJ934" s="209"/>
      <c r="AK934" s="207"/>
      <c r="AL934" s="207"/>
      <c r="AM934" s="207"/>
      <c r="AN934" s="207"/>
      <c r="AO934" s="207"/>
      <c r="AP934" s="207"/>
      <c r="AQ934" s="207"/>
      <c r="AR934" s="207"/>
      <c r="AS934" s="207"/>
      <c r="AT934" s="207"/>
      <c r="AU934" s="207"/>
      <c r="AV934" s="207"/>
      <c r="AW934" s="207"/>
      <c r="AX934" s="207"/>
      <c r="AY934" s="207"/>
      <c r="AZ934" s="207"/>
      <c r="BA934" s="207"/>
      <c r="BB934" s="207"/>
      <c r="BC934" s="207"/>
      <c r="BD934" s="207"/>
      <c r="BE934" s="207"/>
      <c r="BF934" s="207"/>
      <c r="BG934" s="207"/>
      <c r="BH934" s="207"/>
      <c r="BI934" s="207"/>
      <c r="BJ934" s="207"/>
      <c r="BK934" s="207"/>
      <c r="BL934" s="207"/>
      <c r="BM934" s="207"/>
      <c r="BN934" s="207"/>
      <c r="BO934" s="207"/>
      <c r="BP934" s="207"/>
      <c r="BQ934" s="207"/>
      <c r="BR934" s="207"/>
      <c r="BS934" s="207"/>
      <c r="BT934" s="207"/>
      <c r="BU934" s="211"/>
      <c r="BV934" s="207"/>
      <c r="BW934" s="207"/>
      <c r="BX934" s="207"/>
      <c r="BY934" s="207"/>
      <c r="BZ934" s="207"/>
      <c r="CA934" s="207"/>
      <c r="CB934" s="207"/>
      <c r="CC934" s="207"/>
      <c r="CD934" s="207"/>
      <c r="CE934" s="207"/>
      <c r="CF934" s="207"/>
      <c r="CG934" s="207"/>
      <c r="CH934" s="207"/>
      <c r="CI934" s="207"/>
      <c r="CJ934" s="207"/>
      <c r="CK934" s="207"/>
      <c r="CL934" s="207"/>
      <c r="CM934" s="207"/>
    </row>
    <row r="935" spans="1:91" ht="12" customHeight="1" x14ac:dyDescent="0.25">
      <c r="A935" s="206"/>
      <c r="B935" s="207"/>
      <c r="C935" s="207"/>
      <c r="D935" s="207"/>
      <c r="E935" s="207"/>
      <c r="F935" s="207"/>
      <c r="G935" s="207"/>
      <c r="H935" s="207"/>
      <c r="I935" s="207"/>
      <c r="J935" s="207"/>
      <c r="K935" s="207"/>
      <c r="L935" s="207"/>
      <c r="M935" s="207"/>
      <c r="N935" s="207"/>
      <c r="O935" s="207"/>
      <c r="P935" s="207"/>
      <c r="Q935" s="207"/>
      <c r="R935" s="207"/>
      <c r="S935" s="207"/>
      <c r="T935" s="207"/>
      <c r="U935" s="207"/>
      <c r="V935" s="207"/>
      <c r="W935" s="207"/>
      <c r="X935" s="207"/>
      <c r="Y935" s="207"/>
      <c r="Z935" s="207"/>
      <c r="AA935" s="208"/>
      <c r="AB935" s="208"/>
      <c r="AC935" s="209"/>
      <c r="AD935" s="209"/>
      <c r="AE935" s="209"/>
      <c r="AF935" s="209"/>
      <c r="AG935" s="209"/>
      <c r="AH935" s="209"/>
      <c r="AI935" s="209"/>
      <c r="AJ935" s="209"/>
      <c r="AK935" s="207"/>
      <c r="AL935" s="207"/>
      <c r="AM935" s="207"/>
      <c r="AN935" s="207"/>
      <c r="AO935" s="207"/>
      <c r="AP935" s="207"/>
      <c r="AQ935" s="207"/>
      <c r="AR935" s="207"/>
      <c r="AS935" s="207"/>
      <c r="AT935" s="207"/>
      <c r="AU935" s="207"/>
      <c r="AV935" s="207"/>
      <c r="AW935" s="207"/>
      <c r="AX935" s="207"/>
      <c r="AY935" s="207"/>
      <c r="AZ935" s="207"/>
      <c r="BA935" s="207"/>
      <c r="BB935" s="207"/>
      <c r="BC935" s="207"/>
      <c r="BD935" s="207"/>
      <c r="BE935" s="207"/>
      <c r="BF935" s="207"/>
      <c r="BG935" s="207"/>
      <c r="BH935" s="207"/>
      <c r="BI935" s="207"/>
      <c r="BJ935" s="207"/>
      <c r="BK935" s="207"/>
      <c r="BL935" s="207"/>
      <c r="BM935" s="207"/>
      <c r="BN935" s="207"/>
      <c r="BO935" s="207"/>
      <c r="BP935" s="207"/>
      <c r="BQ935" s="207"/>
      <c r="BR935" s="207"/>
      <c r="BS935" s="207"/>
      <c r="BT935" s="207"/>
      <c r="BU935" s="211"/>
      <c r="BV935" s="207"/>
      <c r="BW935" s="207"/>
      <c r="BX935" s="207"/>
      <c r="BY935" s="207"/>
      <c r="BZ935" s="207"/>
      <c r="CA935" s="207"/>
      <c r="CB935" s="207"/>
      <c r="CC935" s="207"/>
      <c r="CD935" s="207"/>
      <c r="CE935" s="207"/>
      <c r="CF935" s="207"/>
      <c r="CG935" s="207"/>
      <c r="CH935" s="207"/>
      <c r="CI935" s="207"/>
      <c r="CJ935" s="207"/>
      <c r="CK935" s="207"/>
      <c r="CL935" s="207"/>
      <c r="CM935" s="207"/>
    </row>
    <row r="936" spans="1:91" ht="12" customHeight="1" x14ac:dyDescent="0.25">
      <c r="A936" s="206"/>
      <c r="B936" s="207"/>
      <c r="C936" s="207"/>
      <c r="D936" s="207"/>
      <c r="E936" s="207"/>
      <c r="F936" s="207"/>
      <c r="G936" s="207"/>
      <c r="H936" s="207"/>
      <c r="I936" s="207"/>
      <c r="J936" s="207"/>
      <c r="K936" s="207"/>
      <c r="L936" s="207"/>
      <c r="M936" s="207"/>
      <c r="N936" s="207"/>
      <c r="O936" s="207"/>
      <c r="P936" s="207"/>
      <c r="Q936" s="207"/>
      <c r="R936" s="207"/>
      <c r="S936" s="207"/>
      <c r="T936" s="207"/>
      <c r="U936" s="207"/>
      <c r="V936" s="207"/>
      <c r="W936" s="207"/>
      <c r="X936" s="207"/>
      <c r="Y936" s="207"/>
      <c r="Z936" s="207"/>
      <c r="AA936" s="208"/>
      <c r="AB936" s="208"/>
      <c r="AC936" s="209"/>
      <c r="AD936" s="209"/>
      <c r="AE936" s="209"/>
      <c r="AF936" s="209"/>
      <c r="AG936" s="209"/>
      <c r="AH936" s="209"/>
      <c r="AI936" s="209"/>
      <c r="AJ936" s="209"/>
      <c r="AK936" s="207"/>
      <c r="AL936" s="207"/>
      <c r="AM936" s="207"/>
      <c r="AN936" s="207"/>
      <c r="AO936" s="207"/>
      <c r="AP936" s="207"/>
      <c r="AQ936" s="207"/>
      <c r="AR936" s="207"/>
      <c r="AS936" s="207"/>
      <c r="AT936" s="207"/>
      <c r="AU936" s="207"/>
      <c r="AV936" s="207"/>
      <c r="AW936" s="207"/>
      <c r="AX936" s="207"/>
      <c r="AY936" s="207"/>
      <c r="AZ936" s="207"/>
      <c r="BA936" s="207"/>
      <c r="BB936" s="207"/>
      <c r="BC936" s="207"/>
      <c r="BD936" s="207"/>
      <c r="BE936" s="207"/>
      <c r="BF936" s="207"/>
      <c r="BG936" s="207"/>
      <c r="BH936" s="207"/>
      <c r="BI936" s="207"/>
      <c r="BJ936" s="207"/>
      <c r="BK936" s="207"/>
      <c r="BL936" s="207"/>
      <c r="BM936" s="207"/>
      <c r="BN936" s="207"/>
      <c r="BO936" s="207"/>
      <c r="BP936" s="207"/>
      <c r="BQ936" s="207"/>
      <c r="BR936" s="207"/>
      <c r="BS936" s="207"/>
      <c r="BT936" s="207"/>
      <c r="BU936" s="211"/>
      <c r="BV936" s="207"/>
      <c r="BW936" s="207"/>
      <c r="BX936" s="207"/>
      <c r="BY936" s="207"/>
      <c r="BZ936" s="207"/>
      <c r="CA936" s="207"/>
      <c r="CB936" s="207"/>
      <c r="CC936" s="207"/>
      <c r="CD936" s="207"/>
      <c r="CE936" s="207"/>
      <c r="CF936" s="207"/>
      <c r="CG936" s="207"/>
      <c r="CH936" s="207"/>
      <c r="CI936" s="207"/>
      <c r="CJ936" s="207"/>
      <c r="CK936" s="207"/>
      <c r="CL936" s="207"/>
      <c r="CM936" s="207"/>
    </row>
    <row r="937" spans="1:91" ht="12" customHeight="1" x14ac:dyDescent="0.25">
      <c r="A937" s="206"/>
      <c r="B937" s="207"/>
      <c r="C937" s="207"/>
      <c r="D937" s="207"/>
      <c r="E937" s="207"/>
      <c r="F937" s="207"/>
      <c r="G937" s="207"/>
      <c r="H937" s="207"/>
      <c r="I937" s="207"/>
      <c r="J937" s="207"/>
      <c r="K937" s="207"/>
      <c r="L937" s="207"/>
      <c r="M937" s="207"/>
      <c r="N937" s="207"/>
      <c r="O937" s="207"/>
      <c r="P937" s="207"/>
      <c r="Q937" s="207"/>
      <c r="R937" s="207"/>
      <c r="S937" s="207"/>
      <c r="T937" s="207"/>
      <c r="U937" s="207"/>
      <c r="V937" s="207"/>
      <c r="W937" s="207"/>
      <c r="X937" s="207"/>
      <c r="Y937" s="207"/>
      <c r="Z937" s="207"/>
      <c r="AA937" s="208"/>
      <c r="AB937" s="208"/>
      <c r="AC937" s="209"/>
      <c r="AD937" s="209"/>
      <c r="AE937" s="209"/>
      <c r="AF937" s="209"/>
      <c r="AG937" s="209"/>
      <c r="AH937" s="209"/>
      <c r="AI937" s="209"/>
      <c r="AJ937" s="209"/>
      <c r="AK937" s="207"/>
      <c r="AL937" s="207"/>
      <c r="AM937" s="207"/>
      <c r="AN937" s="207"/>
      <c r="AO937" s="207"/>
      <c r="AP937" s="207"/>
      <c r="AQ937" s="207"/>
      <c r="AR937" s="207"/>
      <c r="AS937" s="207"/>
      <c r="AT937" s="207"/>
      <c r="AU937" s="207"/>
      <c r="AV937" s="207"/>
      <c r="AW937" s="207"/>
      <c r="AX937" s="207"/>
      <c r="AY937" s="207"/>
      <c r="AZ937" s="207"/>
      <c r="BA937" s="207"/>
      <c r="BB937" s="207"/>
      <c r="BC937" s="207"/>
      <c r="BD937" s="207"/>
      <c r="BE937" s="207"/>
      <c r="BF937" s="207"/>
      <c r="BG937" s="207"/>
      <c r="BH937" s="207"/>
      <c r="BI937" s="207"/>
      <c r="BJ937" s="207"/>
      <c r="BK937" s="207"/>
      <c r="BL937" s="207"/>
      <c r="BM937" s="207"/>
      <c r="BN937" s="207"/>
      <c r="BO937" s="207"/>
      <c r="BP937" s="207"/>
      <c r="BQ937" s="207"/>
      <c r="BR937" s="207"/>
      <c r="BS937" s="207"/>
      <c r="BT937" s="207"/>
      <c r="BU937" s="211"/>
      <c r="BV937" s="207"/>
      <c r="BW937" s="207"/>
      <c r="BX937" s="207"/>
      <c r="BY937" s="207"/>
      <c r="BZ937" s="207"/>
      <c r="CA937" s="207"/>
      <c r="CB937" s="207"/>
      <c r="CC937" s="207"/>
      <c r="CD937" s="207"/>
      <c r="CE937" s="207"/>
      <c r="CF937" s="207"/>
      <c r="CG937" s="207"/>
      <c r="CH937" s="207"/>
      <c r="CI937" s="207"/>
      <c r="CJ937" s="207"/>
      <c r="CK937" s="207"/>
      <c r="CL937" s="207"/>
      <c r="CM937" s="207"/>
    </row>
    <row r="938" spans="1:91" ht="12" customHeight="1" x14ac:dyDescent="0.25">
      <c r="A938" s="206"/>
      <c r="B938" s="207"/>
      <c r="C938" s="207"/>
      <c r="D938" s="207"/>
      <c r="E938" s="207"/>
      <c r="F938" s="207"/>
      <c r="G938" s="207"/>
      <c r="H938" s="207"/>
      <c r="I938" s="207"/>
      <c r="J938" s="207"/>
      <c r="K938" s="207"/>
      <c r="L938" s="207"/>
      <c r="M938" s="207"/>
      <c r="N938" s="207"/>
      <c r="O938" s="207"/>
      <c r="P938" s="207"/>
      <c r="Q938" s="207"/>
      <c r="R938" s="207"/>
      <c r="S938" s="207"/>
      <c r="T938" s="207"/>
      <c r="U938" s="207"/>
      <c r="V938" s="207"/>
      <c r="W938" s="207"/>
      <c r="X938" s="207"/>
      <c r="Y938" s="207"/>
      <c r="Z938" s="207"/>
      <c r="AA938" s="208"/>
      <c r="AB938" s="208"/>
      <c r="AC938" s="209"/>
      <c r="AD938" s="209"/>
      <c r="AE938" s="209"/>
      <c r="AF938" s="209"/>
      <c r="AG938" s="209"/>
      <c r="AH938" s="209"/>
      <c r="AI938" s="209"/>
      <c r="AJ938" s="209"/>
      <c r="AK938" s="207"/>
      <c r="AL938" s="207"/>
      <c r="AM938" s="207"/>
      <c r="AN938" s="207"/>
      <c r="AO938" s="207"/>
      <c r="AP938" s="207"/>
      <c r="AQ938" s="207"/>
      <c r="AR938" s="207"/>
      <c r="AS938" s="207"/>
      <c r="AT938" s="207"/>
      <c r="AU938" s="207"/>
      <c r="AV938" s="207"/>
      <c r="AW938" s="207"/>
      <c r="AX938" s="207"/>
      <c r="AY938" s="207"/>
      <c r="AZ938" s="207"/>
      <c r="BA938" s="207"/>
      <c r="BB938" s="207"/>
      <c r="BC938" s="207"/>
      <c r="BD938" s="207"/>
      <c r="BE938" s="207"/>
      <c r="BF938" s="207"/>
      <c r="BG938" s="207"/>
      <c r="BH938" s="207"/>
      <c r="BI938" s="207"/>
      <c r="BJ938" s="207"/>
      <c r="BK938" s="207"/>
      <c r="BL938" s="207"/>
      <c r="BM938" s="207"/>
      <c r="BN938" s="207"/>
      <c r="BO938" s="207"/>
      <c r="BP938" s="207"/>
      <c r="BQ938" s="207"/>
      <c r="BR938" s="207"/>
      <c r="BS938" s="207"/>
      <c r="BT938" s="207"/>
      <c r="BU938" s="211"/>
      <c r="BV938" s="207"/>
      <c r="BW938" s="207"/>
      <c r="BX938" s="207"/>
      <c r="BY938" s="207"/>
      <c r="BZ938" s="207"/>
      <c r="CA938" s="207"/>
      <c r="CB938" s="207"/>
      <c r="CC938" s="207"/>
      <c r="CD938" s="207"/>
      <c r="CE938" s="207"/>
      <c r="CF938" s="207"/>
      <c r="CG938" s="207"/>
      <c r="CH938" s="207"/>
      <c r="CI938" s="207"/>
      <c r="CJ938" s="207"/>
      <c r="CK938" s="207"/>
      <c r="CL938" s="207"/>
      <c r="CM938" s="207"/>
    </row>
    <row r="939" spans="1:91" ht="12" customHeight="1" x14ac:dyDescent="0.25">
      <c r="A939" s="206"/>
      <c r="B939" s="207"/>
      <c r="C939" s="207"/>
      <c r="D939" s="207"/>
      <c r="E939" s="207"/>
      <c r="F939" s="207"/>
      <c r="G939" s="207"/>
      <c r="H939" s="207"/>
      <c r="I939" s="207"/>
      <c r="J939" s="207"/>
      <c r="K939" s="207"/>
      <c r="L939" s="207"/>
      <c r="M939" s="207"/>
      <c r="N939" s="207"/>
      <c r="O939" s="207"/>
      <c r="P939" s="207"/>
      <c r="Q939" s="207"/>
      <c r="R939" s="207"/>
      <c r="S939" s="207"/>
      <c r="T939" s="207"/>
      <c r="U939" s="207"/>
      <c r="V939" s="207"/>
      <c r="W939" s="207"/>
      <c r="X939" s="207"/>
      <c r="Y939" s="207"/>
      <c r="Z939" s="207"/>
      <c r="AA939" s="208"/>
      <c r="AB939" s="208"/>
      <c r="AC939" s="209"/>
      <c r="AD939" s="209"/>
      <c r="AE939" s="209"/>
      <c r="AF939" s="209"/>
      <c r="AG939" s="209"/>
      <c r="AH939" s="209"/>
      <c r="AI939" s="209"/>
      <c r="AJ939" s="209"/>
      <c r="AK939" s="207"/>
      <c r="AL939" s="207"/>
      <c r="AM939" s="207"/>
      <c r="AN939" s="207"/>
      <c r="AO939" s="207"/>
      <c r="AP939" s="207"/>
      <c r="AQ939" s="207"/>
      <c r="AR939" s="207"/>
      <c r="AS939" s="207"/>
      <c r="AT939" s="207"/>
      <c r="AU939" s="207"/>
      <c r="AV939" s="207"/>
      <c r="AW939" s="207"/>
      <c r="AX939" s="207"/>
      <c r="AY939" s="207"/>
      <c r="AZ939" s="207"/>
      <c r="BA939" s="207"/>
      <c r="BB939" s="207"/>
      <c r="BC939" s="207"/>
      <c r="BD939" s="207"/>
      <c r="BE939" s="207"/>
      <c r="BF939" s="207"/>
      <c r="BG939" s="207"/>
      <c r="BH939" s="207"/>
      <c r="BI939" s="207"/>
      <c r="BJ939" s="207"/>
      <c r="BK939" s="207"/>
      <c r="BL939" s="207"/>
      <c r="BM939" s="207"/>
      <c r="BN939" s="207"/>
      <c r="BO939" s="207"/>
      <c r="BP939" s="207"/>
      <c r="BQ939" s="207"/>
      <c r="BR939" s="207"/>
      <c r="BS939" s="207"/>
      <c r="BT939" s="207"/>
      <c r="BU939" s="211"/>
      <c r="BV939" s="207"/>
      <c r="BW939" s="207"/>
      <c r="BX939" s="207"/>
      <c r="BY939" s="207"/>
      <c r="BZ939" s="207"/>
      <c r="CA939" s="207"/>
      <c r="CB939" s="207"/>
      <c r="CC939" s="207"/>
      <c r="CD939" s="207"/>
      <c r="CE939" s="207"/>
      <c r="CF939" s="207"/>
      <c r="CG939" s="207"/>
      <c r="CH939" s="207"/>
      <c r="CI939" s="207"/>
      <c r="CJ939" s="207"/>
      <c r="CK939" s="207"/>
      <c r="CL939" s="207"/>
      <c r="CM939" s="207"/>
    </row>
    <row r="940" spans="1:91" ht="12" customHeight="1" x14ac:dyDescent="0.25">
      <c r="A940" s="206"/>
      <c r="B940" s="207"/>
      <c r="C940" s="207"/>
      <c r="D940" s="207"/>
      <c r="E940" s="207"/>
      <c r="F940" s="207"/>
      <c r="G940" s="207"/>
      <c r="H940" s="207"/>
      <c r="I940" s="207"/>
      <c r="J940" s="207"/>
      <c r="K940" s="207"/>
      <c r="L940" s="207"/>
      <c r="M940" s="207"/>
      <c r="N940" s="207"/>
      <c r="O940" s="207"/>
      <c r="P940" s="207"/>
      <c r="Q940" s="207"/>
      <c r="R940" s="207"/>
      <c r="S940" s="207"/>
      <c r="T940" s="207"/>
      <c r="U940" s="207"/>
      <c r="V940" s="207"/>
      <c r="W940" s="207"/>
      <c r="X940" s="207"/>
      <c r="Y940" s="207"/>
      <c r="Z940" s="207"/>
      <c r="AA940" s="208"/>
      <c r="AB940" s="208"/>
      <c r="AC940" s="209"/>
      <c r="AD940" s="209"/>
      <c r="AE940" s="209"/>
      <c r="AF940" s="209"/>
      <c r="AG940" s="209"/>
      <c r="AH940" s="209"/>
      <c r="AI940" s="209"/>
      <c r="AJ940" s="209"/>
      <c r="AK940" s="207"/>
      <c r="AL940" s="207"/>
      <c r="AM940" s="207"/>
      <c r="AN940" s="207"/>
      <c r="AO940" s="207"/>
      <c r="AP940" s="207"/>
      <c r="AQ940" s="207"/>
      <c r="AR940" s="207"/>
      <c r="AS940" s="207"/>
      <c r="AT940" s="207"/>
      <c r="AU940" s="207"/>
      <c r="AV940" s="207"/>
      <c r="AW940" s="207"/>
      <c r="AX940" s="207"/>
      <c r="AY940" s="207"/>
      <c r="AZ940" s="207"/>
      <c r="BA940" s="207"/>
      <c r="BB940" s="207"/>
      <c r="BC940" s="207"/>
      <c r="BD940" s="207"/>
      <c r="BE940" s="207"/>
      <c r="BF940" s="207"/>
      <c r="BG940" s="207"/>
      <c r="BH940" s="207"/>
      <c r="BI940" s="207"/>
      <c r="BJ940" s="207"/>
      <c r="BK940" s="207"/>
      <c r="BL940" s="207"/>
      <c r="BM940" s="207"/>
      <c r="BN940" s="207"/>
      <c r="BO940" s="207"/>
      <c r="BP940" s="207"/>
      <c r="BQ940" s="207"/>
      <c r="BR940" s="207"/>
      <c r="BS940" s="207"/>
      <c r="BT940" s="207"/>
      <c r="BU940" s="211"/>
      <c r="BV940" s="207"/>
      <c r="BW940" s="207"/>
      <c r="BX940" s="207"/>
      <c r="BY940" s="207"/>
      <c r="BZ940" s="207"/>
      <c r="CA940" s="207"/>
      <c r="CB940" s="207"/>
      <c r="CC940" s="207"/>
      <c r="CD940" s="207"/>
      <c r="CE940" s="207"/>
      <c r="CF940" s="207"/>
      <c r="CG940" s="207"/>
      <c r="CH940" s="207"/>
      <c r="CI940" s="207"/>
      <c r="CJ940" s="207"/>
      <c r="CK940" s="207"/>
      <c r="CL940" s="207"/>
      <c r="CM940" s="207"/>
    </row>
    <row r="941" spans="1:91" ht="12" customHeight="1" x14ac:dyDescent="0.25">
      <c r="A941" s="206"/>
      <c r="B941" s="207"/>
      <c r="C941" s="207"/>
      <c r="D941" s="207"/>
      <c r="E941" s="207"/>
      <c r="F941" s="207"/>
      <c r="G941" s="207"/>
      <c r="H941" s="207"/>
      <c r="I941" s="207"/>
      <c r="J941" s="207"/>
      <c r="K941" s="207"/>
      <c r="L941" s="207"/>
      <c r="M941" s="207"/>
      <c r="N941" s="207"/>
      <c r="O941" s="207"/>
      <c r="P941" s="207"/>
      <c r="Q941" s="207"/>
      <c r="R941" s="207"/>
      <c r="S941" s="207"/>
      <c r="T941" s="207"/>
      <c r="U941" s="207"/>
      <c r="V941" s="207"/>
      <c r="W941" s="207"/>
      <c r="X941" s="207"/>
      <c r="Y941" s="207"/>
      <c r="Z941" s="207"/>
      <c r="AA941" s="208"/>
      <c r="AB941" s="208"/>
      <c r="AC941" s="209"/>
      <c r="AD941" s="209"/>
      <c r="AE941" s="209"/>
      <c r="AF941" s="209"/>
      <c r="AG941" s="209"/>
      <c r="AH941" s="209"/>
      <c r="AI941" s="209"/>
      <c r="AJ941" s="209"/>
      <c r="AK941" s="207"/>
      <c r="AL941" s="207"/>
      <c r="AM941" s="207"/>
      <c r="AN941" s="207"/>
      <c r="AO941" s="207"/>
      <c r="AP941" s="207"/>
      <c r="AQ941" s="207"/>
      <c r="AR941" s="207"/>
      <c r="AS941" s="207"/>
      <c r="AT941" s="207"/>
      <c r="AU941" s="207"/>
      <c r="AV941" s="207"/>
      <c r="AW941" s="207"/>
      <c r="AX941" s="207"/>
      <c r="AY941" s="207"/>
      <c r="AZ941" s="207"/>
      <c r="BA941" s="207"/>
      <c r="BB941" s="207"/>
      <c r="BC941" s="207"/>
      <c r="BD941" s="207"/>
      <c r="BE941" s="207"/>
      <c r="BF941" s="207"/>
      <c r="BG941" s="207"/>
      <c r="BH941" s="207"/>
      <c r="BI941" s="207"/>
      <c r="BJ941" s="207"/>
      <c r="BK941" s="207"/>
      <c r="BL941" s="207"/>
      <c r="BM941" s="207"/>
      <c r="BN941" s="207"/>
      <c r="BO941" s="207"/>
      <c r="BP941" s="207"/>
      <c r="BQ941" s="207"/>
      <c r="BR941" s="207"/>
      <c r="BS941" s="207"/>
      <c r="BT941" s="207"/>
      <c r="BU941" s="211"/>
      <c r="BV941" s="207"/>
      <c r="BW941" s="207"/>
      <c r="BX941" s="207"/>
      <c r="BY941" s="207"/>
      <c r="BZ941" s="207"/>
      <c r="CA941" s="207"/>
      <c r="CB941" s="207"/>
      <c r="CC941" s="207"/>
      <c r="CD941" s="207"/>
      <c r="CE941" s="207"/>
      <c r="CF941" s="207"/>
      <c r="CG941" s="207"/>
      <c r="CH941" s="207"/>
      <c r="CI941" s="207"/>
      <c r="CJ941" s="207"/>
      <c r="CK941" s="207"/>
      <c r="CL941" s="207"/>
      <c r="CM941" s="207"/>
    </row>
    <row r="942" spans="1:91" ht="12" customHeight="1" x14ac:dyDescent="0.25">
      <c r="A942" s="206"/>
      <c r="B942" s="207"/>
      <c r="C942" s="207"/>
      <c r="D942" s="207"/>
      <c r="E942" s="207"/>
      <c r="F942" s="207"/>
      <c r="G942" s="207"/>
      <c r="H942" s="207"/>
      <c r="I942" s="207"/>
      <c r="J942" s="207"/>
      <c r="K942" s="207"/>
      <c r="L942" s="207"/>
      <c r="M942" s="207"/>
      <c r="N942" s="207"/>
      <c r="O942" s="207"/>
      <c r="P942" s="207"/>
      <c r="Q942" s="207"/>
      <c r="R942" s="207"/>
      <c r="S942" s="207"/>
      <c r="T942" s="207"/>
      <c r="U942" s="207"/>
      <c r="V942" s="207"/>
      <c r="W942" s="207"/>
      <c r="X942" s="207"/>
      <c r="Y942" s="207"/>
      <c r="Z942" s="207"/>
      <c r="AA942" s="208"/>
      <c r="AB942" s="208"/>
      <c r="AC942" s="209"/>
      <c r="AD942" s="209"/>
      <c r="AE942" s="209"/>
      <c r="AF942" s="209"/>
      <c r="AG942" s="209"/>
      <c r="AH942" s="209"/>
      <c r="AI942" s="209"/>
      <c r="AJ942" s="209"/>
      <c r="AK942" s="207"/>
      <c r="AL942" s="207"/>
      <c r="AM942" s="207"/>
      <c r="AN942" s="207"/>
      <c r="AO942" s="207"/>
      <c r="AP942" s="207"/>
      <c r="AQ942" s="207"/>
      <c r="AR942" s="207"/>
      <c r="AS942" s="207"/>
      <c r="AT942" s="207"/>
      <c r="AU942" s="207"/>
      <c r="AV942" s="207"/>
      <c r="AW942" s="207"/>
      <c r="AX942" s="207"/>
      <c r="AY942" s="207"/>
      <c r="AZ942" s="207"/>
      <c r="BA942" s="207"/>
      <c r="BB942" s="207"/>
      <c r="BC942" s="207"/>
      <c r="BD942" s="207"/>
      <c r="BE942" s="207"/>
      <c r="BF942" s="207"/>
      <c r="BG942" s="207"/>
      <c r="BH942" s="207"/>
      <c r="BI942" s="207"/>
      <c r="BJ942" s="207"/>
      <c r="BK942" s="207"/>
      <c r="BL942" s="207"/>
      <c r="BM942" s="207"/>
      <c r="BN942" s="207"/>
      <c r="BO942" s="207"/>
      <c r="BP942" s="207"/>
      <c r="BQ942" s="207"/>
      <c r="BR942" s="207"/>
      <c r="BS942" s="207"/>
      <c r="BT942" s="207"/>
      <c r="BU942" s="211"/>
      <c r="BV942" s="207"/>
      <c r="BW942" s="207"/>
      <c r="BX942" s="207"/>
      <c r="BY942" s="207"/>
      <c r="BZ942" s="207"/>
      <c r="CA942" s="207"/>
      <c r="CB942" s="207"/>
      <c r="CC942" s="207"/>
      <c r="CD942" s="207"/>
      <c r="CE942" s="207"/>
      <c r="CF942" s="207"/>
      <c r="CG942" s="207"/>
      <c r="CH942" s="207"/>
      <c r="CI942" s="207"/>
      <c r="CJ942" s="207"/>
      <c r="CK942" s="207"/>
      <c r="CL942" s="207"/>
      <c r="CM942" s="207"/>
    </row>
    <row r="943" spans="1:91" ht="12" customHeight="1" x14ac:dyDescent="0.25">
      <c r="A943" s="206"/>
      <c r="B943" s="207"/>
      <c r="C943" s="207"/>
      <c r="D943" s="207"/>
      <c r="E943" s="207"/>
      <c r="F943" s="207"/>
      <c r="G943" s="207"/>
      <c r="H943" s="207"/>
      <c r="I943" s="207"/>
      <c r="J943" s="207"/>
      <c r="K943" s="207"/>
      <c r="L943" s="207"/>
      <c r="M943" s="207"/>
      <c r="N943" s="207"/>
      <c r="O943" s="207"/>
      <c r="P943" s="207"/>
      <c r="Q943" s="207"/>
      <c r="R943" s="207"/>
      <c r="S943" s="207"/>
      <c r="T943" s="207"/>
      <c r="U943" s="207"/>
      <c r="V943" s="207"/>
      <c r="W943" s="207"/>
      <c r="X943" s="207"/>
      <c r="Y943" s="207"/>
      <c r="Z943" s="207"/>
      <c r="AA943" s="208"/>
      <c r="AB943" s="208"/>
      <c r="AC943" s="209"/>
      <c r="AD943" s="209"/>
      <c r="AE943" s="209"/>
      <c r="AF943" s="209"/>
      <c r="AG943" s="209"/>
      <c r="AH943" s="209"/>
      <c r="AI943" s="209"/>
      <c r="AJ943" s="209"/>
      <c r="AK943" s="207"/>
      <c r="AL943" s="207"/>
      <c r="AM943" s="207"/>
      <c r="AN943" s="207"/>
      <c r="AO943" s="207"/>
      <c r="AP943" s="207"/>
      <c r="AQ943" s="207"/>
      <c r="AR943" s="207"/>
      <c r="AS943" s="207"/>
      <c r="AT943" s="207"/>
      <c r="AU943" s="207"/>
      <c r="AV943" s="207"/>
      <c r="AW943" s="207"/>
      <c r="AX943" s="207"/>
      <c r="AY943" s="207"/>
      <c r="AZ943" s="207"/>
      <c r="BA943" s="207"/>
      <c r="BB943" s="207"/>
      <c r="BC943" s="207"/>
      <c r="BD943" s="207"/>
      <c r="BE943" s="207"/>
      <c r="BF943" s="207"/>
      <c r="BG943" s="207"/>
      <c r="BH943" s="207"/>
      <c r="BI943" s="207"/>
      <c r="BJ943" s="207"/>
      <c r="BK943" s="207"/>
      <c r="BL943" s="207"/>
      <c r="BM943" s="207"/>
      <c r="BN943" s="207"/>
      <c r="BO943" s="207"/>
      <c r="BP943" s="207"/>
      <c r="BQ943" s="207"/>
      <c r="BR943" s="207"/>
      <c r="BS943" s="207"/>
      <c r="BT943" s="207"/>
      <c r="BU943" s="211"/>
      <c r="BV943" s="207"/>
      <c r="BW943" s="207"/>
      <c r="BX943" s="207"/>
      <c r="BY943" s="207"/>
      <c r="BZ943" s="207"/>
      <c r="CA943" s="207"/>
      <c r="CB943" s="207"/>
      <c r="CC943" s="207"/>
      <c r="CD943" s="207"/>
      <c r="CE943" s="207"/>
      <c r="CF943" s="207"/>
      <c r="CG943" s="207"/>
      <c r="CH943" s="207"/>
      <c r="CI943" s="207"/>
      <c r="CJ943" s="207"/>
      <c r="CK943" s="207"/>
      <c r="CL943" s="207"/>
      <c r="CM943" s="207"/>
    </row>
    <row r="944" spans="1:91" ht="12" customHeight="1" x14ac:dyDescent="0.25">
      <c r="A944" s="206"/>
      <c r="B944" s="207"/>
      <c r="C944" s="207"/>
      <c r="D944" s="207"/>
      <c r="E944" s="207"/>
      <c r="F944" s="207"/>
      <c r="G944" s="207"/>
      <c r="H944" s="207"/>
      <c r="I944" s="207"/>
      <c r="J944" s="207"/>
      <c r="K944" s="207"/>
      <c r="L944" s="207"/>
      <c r="M944" s="207"/>
      <c r="N944" s="207"/>
      <c r="O944" s="207"/>
      <c r="P944" s="207"/>
      <c r="Q944" s="207"/>
      <c r="R944" s="207"/>
      <c r="S944" s="207"/>
      <c r="T944" s="207"/>
      <c r="U944" s="207"/>
      <c r="V944" s="207"/>
      <c r="W944" s="207"/>
      <c r="X944" s="207"/>
      <c r="Y944" s="207"/>
      <c r="Z944" s="207"/>
      <c r="AA944" s="208"/>
      <c r="AB944" s="208"/>
      <c r="AC944" s="209"/>
      <c r="AD944" s="209"/>
      <c r="AE944" s="209"/>
      <c r="AF944" s="209"/>
      <c r="AG944" s="209"/>
      <c r="AH944" s="209"/>
      <c r="AI944" s="209"/>
      <c r="AJ944" s="209"/>
      <c r="AK944" s="207"/>
      <c r="AL944" s="207"/>
      <c r="AM944" s="207"/>
      <c r="AN944" s="207"/>
      <c r="AO944" s="207"/>
      <c r="AP944" s="207"/>
      <c r="AQ944" s="207"/>
      <c r="AR944" s="207"/>
      <c r="AS944" s="207"/>
      <c r="AT944" s="207"/>
      <c r="AU944" s="207"/>
      <c r="AV944" s="207"/>
      <c r="AW944" s="207"/>
      <c r="AX944" s="207"/>
      <c r="AY944" s="207"/>
      <c r="AZ944" s="207"/>
      <c r="BA944" s="207"/>
      <c r="BB944" s="207"/>
      <c r="BC944" s="207"/>
      <c r="BD944" s="207"/>
      <c r="BE944" s="207"/>
      <c r="BF944" s="207"/>
      <c r="BG944" s="207"/>
      <c r="BH944" s="207"/>
      <c r="BI944" s="207"/>
      <c r="BJ944" s="207"/>
      <c r="BK944" s="207"/>
      <c r="BL944" s="207"/>
      <c r="BM944" s="207"/>
      <c r="BN944" s="207"/>
      <c r="BO944" s="207"/>
      <c r="BP944" s="207"/>
      <c r="BQ944" s="207"/>
      <c r="BR944" s="207"/>
      <c r="BS944" s="207"/>
      <c r="BT944" s="207"/>
      <c r="BU944" s="211"/>
      <c r="BV944" s="207"/>
      <c r="BW944" s="207"/>
      <c r="BX944" s="207"/>
      <c r="BY944" s="207"/>
      <c r="BZ944" s="207"/>
      <c r="CA944" s="207"/>
      <c r="CB944" s="207"/>
      <c r="CC944" s="207"/>
      <c r="CD944" s="207"/>
      <c r="CE944" s="207"/>
      <c r="CF944" s="207"/>
      <c r="CG944" s="207"/>
      <c r="CH944" s="207"/>
      <c r="CI944" s="207"/>
      <c r="CJ944" s="207"/>
      <c r="CK944" s="207"/>
      <c r="CL944" s="207"/>
      <c r="CM944" s="207"/>
    </row>
    <row r="945" spans="1:91" ht="12" customHeight="1" x14ac:dyDescent="0.25">
      <c r="A945" s="206"/>
      <c r="B945" s="207"/>
      <c r="C945" s="207"/>
      <c r="D945" s="207"/>
      <c r="E945" s="207"/>
      <c r="F945" s="207"/>
      <c r="G945" s="207"/>
      <c r="H945" s="207"/>
      <c r="I945" s="207"/>
      <c r="J945" s="207"/>
      <c r="K945" s="207"/>
      <c r="L945" s="207"/>
      <c r="M945" s="207"/>
      <c r="N945" s="207"/>
      <c r="O945" s="207"/>
      <c r="P945" s="207"/>
      <c r="Q945" s="207"/>
      <c r="R945" s="207"/>
      <c r="S945" s="207"/>
      <c r="T945" s="207"/>
      <c r="U945" s="207"/>
      <c r="V945" s="207"/>
      <c r="W945" s="207"/>
      <c r="X945" s="207"/>
      <c r="Y945" s="207"/>
      <c r="Z945" s="207"/>
      <c r="AA945" s="208"/>
      <c r="AB945" s="208"/>
      <c r="AC945" s="209"/>
      <c r="AD945" s="209"/>
      <c r="AE945" s="209"/>
      <c r="AF945" s="209"/>
      <c r="AG945" s="209"/>
      <c r="AH945" s="209"/>
      <c r="AI945" s="209"/>
      <c r="AJ945" s="209"/>
      <c r="AK945" s="207"/>
      <c r="AL945" s="207"/>
      <c r="AM945" s="207"/>
      <c r="AN945" s="207"/>
      <c r="AO945" s="207"/>
      <c r="AP945" s="207"/>
      <c r="AQ945" s="207"/>
      <c r="AR945" s="207"/>
      <c r="AS945" s="207"/>
      <c r="AT945" s="207"/>
      <c r="AU945" s="207"/>
      <c r="AV945" s="207"/>
      <c r="AW945" s="207"/>
      <c r="AX945" s="207"/>
      <c r="AY945" s="207"/>
      <c r="AZ945" s="207"/>
      <c r="BA945" s="207"/>
      <c r="BB945" s="207"/>
      <c r="BC945" s="207"/>
      <c r="BD945" s="207"/>
      <c r="BE945" s="207"/>
      <c r="BF945" s="207"/>
      <c r="BG945" s="207"/>
      <c r="BH945" s="207"/>
      <c r="BI945" s="207"/>
      <c r="BJ945" s="207"/>
      <c r="BK945" s="207"/>
      <c r="BL945" s="207"/>
      <c r="BM945" s="207"/>
      <c r="BN945" s="207"/>
      <c r="BO945" s="207"/>
      <c r="BP945" s="207"/>
      <c r="BQ945" s="207"/>
      <c r="BR945" s="207"/>
      <c r="BS945" s="207"/>
      <c r="BT945" s="207"/>
      <c r="BU945" s="211"/>
      <c r="BV945" s="207"/>
      <c r="BW945" s="207"/>
      <c r="BX945" s="207"/>
      <c r="BY945" s="207"/>
      <c r="BZ945" s="207"/>
      <c r="CA945" s="207"/>
      <c r="CB945" s="207"/>
      <c r="CC945" s="207"/>
      <c r="CD945" s="207"/>
      <c r="CE945" s="207"/>
      <c r="CF945" s="207"/>
      <c r="CG945" s="207"/>
      <c r="CH945" s="207"/>
      <c r="CI945" s="207"/>
      <c r="CJ945" s="207"/>
      <c r="CK945" s="207"/>
      <c r="CL945" s="207"/>
      <c r="CM945" s="207"/>
    </row>
    <row r="946" spans="1:91" ht="12" customHeight="1" x14ac:dyDescent="0.25">
      <c r="A946" s="206"/>
      <c r="B946" s="207"/>
      <c r="C946" s="207"/>
      <c r="D946" s="207"/>
      <c r="E946" s="207"/>
      <c r="F946" s="207"/>
      <c r="G946" s="207"/>
      <c r="H946" s="207"/>
      <c r="I946" s="207"/>
      <c r="J946" s="207"/>
      <c r="K946" s="207"/>
      <c r="L946" s="207"/>
      <c r="M946" s="207"/>
      <c r="N946" s="207"/>
      <c r="O946" s="207"/>
      <c r="P946" s="207"/>
      <c r="Q946" s="207"/>
      <c r="R946" s="207"/>
      <c r="S946" s="207"/>
      <c r="T946" s="207"/>
      <c r="U946" s="207"/>
      <c r="V946" s="207"/>
      <c r="W946" s="207"/>
      <c r="X946" s="207"/>
      <c r="Y946" s="207"/>
      <c r="Z946" s="207"/>
      <c r="AA946" s="208"/>
      <c r="AB946" s="208"/>
      <c r="AC946" s="209"/>
      <c r="AD946" s="209"/>
      <c r="AE946" s="209"/>
      <c r="AF946" s="209"/>
      <c r="AG946" s="209"/>
      <c r="AH946" s="209"/>
      <c r="AI946" s="209"/>
      <c r="AJ946" s="209"/>
      <c r="AK946" s="207"/>
      <c r="AL946" s="207"/>
      <c r="AM946" s="207"/>
      <c r="AN946" s="207"/>
      <c r="AO946" s="207"/>
      <c r="AP946" s="207"/>
      <c r="AQ946" s="207"/>
      <c r="AR946" s="207"/>
      <c r="AS946" s="207"/>
      <c r="AT946" s="207"/>
      <c r="AU946" s="207"/>
      <c r="AV946" s="207"/>
      <c r="AW946" s="207"/>
      <c r="AX946" s="207"/>
      <c r="AY946" s="207"/>
      <c r="AZ946" s="207"/>
      <c r="BA946" s="207"/>
      <c r="BB946" s="207"/>
      <c r="BC946" s="207"/>
      <c r="BD946" s="207"/>
      <c r="BE946" s="207"/>
      <c r="BF946" s="207"/>
      <c r="BG946" s="207"/>
      <c r="BH946" s="207"/>
      <c r="BI946" s="207"/>
      <c r="BJ946" s="207"/>
      <c r="BK946" s="207"/>
      <c r="BL946" s="207"/>
      <c r="BM946" s="207"/>
      <c r="BN946" s="207"/>
      <c r="BO946" s="207"/>
      <c r="BP946" s="207"/>
      <c r="BQ946" s="207"/>
      <c r="BR946" s="207"/>
      <c r="BS946" s="207"/>
      <c r="BT946" s="207"/>
      <c r="BU946" s="211"/>
      <c r="BV946" s="207"/>
      <c r="BW946" s="207"/>
      <c r="BX946" s="207"/>
      <c r="BY946" s="207"/>
      <c r="BZ946" s="207"/>
      <c r="CA946" s="207"/>
      <c r="CB946" s="207"/>
      <c r="CC946" s="207"/>
      <c r="CD946" s="207"/>
      <c r="CE946" s="207"/>
      <c r="CF946" s="207"/>
      <c r="CG946" s="207"/>
      <c r="CH946" s="207"/>
      <c r="CI946" s="207"/>
      <c r="CJ946" s="207"/>
      <c r="CK946" s="207"/>
      <c r="CL946" s="207"/>
      <c r="CM946" s="207"/>
    </row>
    <row r="947" spans="1:91" ht="12" customHeight="1" x14ac:dyDescent="0.25">
      <c r="A947" s="206"/>
      <c r="B947" s="207"/>
      <c r="C947" s="207"/>
      <c r="D947" s="207"/>
      <c r="E947" s="207"/>
      <c r="F947" s="207"/>
      <c r="G947" s="207"/>
      <c r="H947" s="207"/>
      <c r="I947" s="207"/>
      <c r="J947" s="207"/>
      <c r="K947" s="207"/>
      <c r="L947" s="207"/>
      <c r="M947" s="207"/>
      <c r="N947" s="207"/>
      <c r="O947" s="207"/>
      <c r="P947" s="207"/>
      <c r="Q947" s="207"/>
      <c r="R947" s="207"/>
      <c r="S947" s="207"/>
      <c r="T947" s="207"/>
      <c r="U947" s="207"/>
      <c r="V947" s="207"/>
      <c r="W947" s="207"/>
      <c r="X947" s="207"/>
      <c r="Y947" s="207"/>
      <c r="Z947" s="207"/>
      <c r="AA947" s="208"/>
      <c r="AB947" s="208"/>
      <c r="AC947" s="209"/>
      <c r="AD947" s="209"/>
      <c r="AE947" s="209"/>
      <c r="AF947" s="209"/>
      <c r="AG947" s="209"/>
      <c r="AH947" s="209"/>
      <c r="AI947" s="209"/>
      <c r="AJ947" s="209"/>
      <c r="AK947" s="207"/>
      <c r="AL947" s="207"/>
      <c r="AM947" s="207"/>
      <c r="AN947" s="207"/>
      <c r="AO947" s="207"/>
      <c r="AP947" s="207"/>
      <c r="AQ947" s="207"/>
      <c r="AR947" s="207"/>
      <c r="AS947" s="207"/>
      <c r="AT947" s="207"/>
      <c r="AU947" s="207"/>
      <c r="AV947" s="207"/>
      <c r="AW947" s="207"/>
      <c r="AX947" s="207"/>
      <c r="AY947" s="207"/>
      <c r="AZ947" s="207"/>
      <c r="BA947" s="207"/>
      <c r="BB947" s="207"/>
      <c r="BC947" s="207"/>
      <c r="BD947" s="207"/>
      <c r="BE947" s="207"/>
      <c r="BF947" s="207"/>
      <c r="BG947" s="207"/>
      <c r="BH947" s="207"/>
      <c r="BI947" s="207"/>
      <c r="BJ947" s="207"/>
      <c r="BK947" s="207"/>
      <c r="BL947" s="207"/>
      <c r="BM947" s="207"/>
      <c r="BN947" s="207"/>
      <c r="BO947" s="207"/>
      <c r="BP947" s="207"/>
      <c r="BQ947" s="207"/>
      <c r="BR947" s="207"/>
      <c r="BS947" s="207"/>
      <c r="BT947" s="207"/>
      <c r="BU947" s="211"/>
      <c r="BV947" s="207"/>
      <c r="BW947" s="207"/>
      <c r="BX947" s="207"/>
      <c r="BY947" s="207"/>
      <c r="BZ947" s="207"/>
      <c r="CA947" s="207"/>
      <c r="CB947" s="207"/>
      <c r="CC947" s="207"/>
      <c r="CD947" s="207"/>
      <c r="CE947" s="207"/>
      <c r="CF947" s="207"/>
      <c r="CG947" s="207"/>
      <c r="CH947" s="207"/>
      <c r="CI947" s="207"/>
      <c r="CJ947" s="207"/>
      <c r="CK947" s="207"/>
      <c r="CL947" s="207"/>
      <c r="CM947" s="207"/>
    </row>
    <row r="948" spans="1:91" ht="12" customHeight="1" x14ac:dyDescent="0.25">
      <c r="A948" s="206"/>
      <c r="B948" s="207"/>
      <c r="C948" s="207"/>
      <c r="D948" s="207"/>
      <c r="E948" s="207"/>
      <c r="F948" s="207"/>
      <c r="G948" s="207"/>
      <c r="H948" s="207"/>
      <c r="I948" s="207"/>
      <c r="J948" s="207"/>
      <c r="K948" s="207"/>
      <c r="L948" s="207"/>
      <c r="M948" s="207"/>
      <c r="N948" s="207"/>
      <c r="O948" s="207"/>
      <c r="P948" s="207"/>
      <c r="Q948" s="207"/>
      <c r="R948" s="207"/>
      <c r="S948" s="207"/>
      <c r="T948" s="207"/>
      <c r="U948" s="207"/>
      <c r="V948" s="207"/>
      <c r="W948" s="207"/>
      <c r="X948" s="207"/>
      <c r="Y948" s="207"/>
      <c r="Z948" s="207"/>
      <c r="AA948" s="208"/>
      <c r="AB948" s="208"/>
      <c r="AC948" s="209"/>
      <c r="AD948" s="209"/>
      <c r="AE948" s="209"/>
      <c r="AF948" s="209"/>
      <c r="AG948" s="209"/>
      <c r="AH948" s="209"/>
      <c r="AI948" s="209"/>
      <c r="AJ948" s="209"/>
      <c r="AK948" s="207"/>
      <c r="AL948" s="207"/>
      <c r="AM948" s="207"/>
      <c r="AN948" s="207"/>
      <c r="AO948" s="207"/>
      <c r="AP948" s="207"/>
      <c r="AQ948" s="207"/>
      <c r="AR948" s="207"/>
      <c r="AS948" s="207"/>
      <c r="AT948" s="207"/>
      <c r="AU948" s="207"/>
      <c r="AV948" s="207"/>
      <c r="AW948" s="207"/>
      <c r="AX948" s="207"/>
      <c r="AY948" s="207"/>
      <c r="AZ948" s="207"/>
      <c r="BA948" s="207"/>
      <c r="BB948" s="207"/>
      <c r="BC948" s="207"/>
      <c r="BD948" s="207"/>
      <c r="BE948" s="207"/>
      <c r="BF948" s="207"/>
      <c r="BG948" s="207"/>
      <c r="BH948" s="207"/>
      <c r="BI948" s="207"/>
      <c r="BJ948" s="207"/>
      <c r="BK948" s="207"/>
      <c r="BL948" s="207"/>
      <c r="BM948" s="207"/>
      <c r="BN948" s="207"/>
      <c r="BO948" s="207"/>
      <c r="BP948" s="207"/>
      <c r="BQ948" s="207"/>
      <c r="BR948" s="207"/>
      <c r="BS948" s="207"/>
      <c r="BT948" s="207"/>
      <c r="BU948" s="211"/>
      <c r="BV948" s="207"/>
      <c r="BW948" s="207"/>
      <c r="BX948" s="207"/>
      <c r="BY948" s="207"/>
      <c r="BZ948" s="207"/>
      <c r="CA948" s="207"/>
      <c r="CB948" s="207"/>
      <c r="CC948" s="207"/>
      <c r="CD948" s="207"/>
      <c r="CE948" s="207"/>
      <c r="CF948" s="207"/>
      <c r="CG948" s="207"/>
      <c r="CH948" s="207"/>
      <c r="CI948" s="207"/>
      <c r="CJ948" s="207"/>
      <c r="CK948" s="207"/>
      <c r="CL948" s="207"/>
      <c r="CM948" s="207"/>
    </row>
    <row r="949" spans="1:91" ht="12" customHeight="1" x14ac:dyDescent="0.25">
      <c r="A949" s="206"/>
      <c r="B949" s="207"/>
      <c r="C949" s="207"/>
      <c r="D949" s="207"/>
      <c r="E949" s="207"/>
      <c r="F949" s="207"/>
      <c r="G949" s="207"/>
      <c r="H949" s="207"/>
      <c r="I949" s="207"/>
      <c r="J949" s="207"/>
      <c r="K949" s="207"/>
      <c r="L949" s="207"/>
      <c r="M949" s="207"/>
      <c r="N949" s="207"/>
      <c r="O949" s="207"/>
      <c r="P949" s="207"/>
      <c r="Q949" s="207"/>
      <c r="R949" s="207"/>
      <c r="S949" s="207"/>
      <c r="T949" s="207"/>
      <c r="U949" s="207"/>
      <c r="V949" s="207"/>
      <c r="W949" s="207"/>
      <c r="X949" s="207"/>
      <c r="Y949" s="207"/>
      <c r="Z949" s="207"/>
      <c r="AA949" s="208"/>
      <c r="AB949" s="208"/>
      <c r="AC949" s="209"/>
      <c r="AD949" s="209"/>
      <c r="AE949" s="209"/>
      <c r="AF949" s="209"/>
      <c r="AG949" s="209"/>
      <c r="AH949" s="209"/>
      <c r="AI949" s="209"/>
      <c r="AJ949" s="209"/>
      <c r="AK949" s="207"/>
      <c r="AL949" s="207"/>
      <c r="AM949" s="207"/>
      <c r="AN949" s="207"/>
      <c r="AO949" s="207"/>
      <c r="AP949" s="207"/>
      <c r="AQ949" s="207"/>
      <c r="AR949" s="207"/>
      <c r="AS949" s="207"/>
      <c r="AT949" s="207"/>
      <c r="AU949" s="207"/>
      <c r="AV949" s="207"/>
      <c r="AW949" s="207"/>
      <c r="AX949" s="207"/>
      <c r="AY949" s="207"/>
      <c r="AZ949" s="207"/>
      <c r="BA949" s="207"/>
      <c r="BB949" s="207"/>
      <c r="BC949" s="207"/>
      <c r="BD949" s="207"/>
      <c r="BE949" s="207"/>
      <c r="BF949" s="207"/>
      <c r="BG949" s="207"/>
      <c r="BH949" s="207"/>
      <c r="BI949" s="207"/>
      <c r="BJ949" s="207"/>
      <c r="BK949" s="207"/>
      <c r="BL949" s="207"/>
      <c r="BM949" s="207"/>
      <c r="BN949" s="207"/>
      <c r="BO949" s="207"/>
      <c r="BP949" s="207"/>
      <c r="BQ949" s="207"/>
      <c r="BR949" s="207"/>
      <c r="BS949" s="207"/>
      <c r="BT949" s="207"/>
      <c r="BU949" s="211"/>
      <c r="BV949" s="207"/>
      <c r="BW949" s="207"/>
      <c r="BX949" s="207"/>
      <c r="BY949" s="207"/>
      <c r="BZ949" s="207"/>
      <c r="CA949" s="207"/>
      <c r="CB949" s="207"/>
      <c r="CC949" s="207"/>
      <c r="CD949" s="207"/>
      <c r="CE949" s="207"/>
      <c r="CF949" s="207"/>
      <c r="CG949" s="207"/>
      <c r="CH949" s="207"/>
      <c r="CI949" s="207"/>
      <c r="CJ949" s="207"/>
      <c r="CK949" s="207"/>
      <c r="CL949" s="207"/>
      <c r="CM949" s="207"/>
    </row>
    <row r="950" spans="1:91" ht="12" customHeight="1" x14ac:dyDescent="0.25">
      <c r="A950" s="206"/>
      <c r="B950" s="207"/>
      <c r="C950" s="207"/>
      <c r="D950" s="207"/>
      <c r="E950" s="207"/>
      <c r="F950" s="207"/>
      <c r="G950" s="207"/>
      <c r="H950" s="207"/>
      <c r="I950" s="207"/>
      <c r="J950" s="207"/>
      <c r="K950" s="207"/>
      <c r="L950" s="207"/>
      <c r="M950" s="207"/>
      <c r="N950" s="207"/>
      <c r="O950" s="207"/>
      <c r="P950" s="207"/>
      <c r="Q950" s="207"/>
      <c r="R950" s="207"/>
      <c r="S950" s="207"/>
      <c r="T950" s="207"/>
      <c r="U950" s="207"/>
      <c r="V950" s="207"/>
      <c r="W950" s="207"/>
      <c r="X950" s="207"/>
      <c r="Y950" s="207"/>
      <c r="Z950" s="207"/>
      <c r="AA950" s="208"/>
      <c r="AB950" s="208"/>
      <c r="AC950" s="209"/>
      <c r="AD950" s="209"/>
      <c r="AE950" s="209"/>
      <c r="AF950" s="209"/>
      <c r="AG950" s="209"/>
      <c r="AH950" s="209"/>
      <c r="AI950" s="209"/>
      <c r="AJ950" s="209"/>
      <c r="AK950" s="207"/>
      <c r="AL950" s="207"/>
      <c r="AM950" s="207"/>
      <c r="AN950" s="207"/>
      <c r="AO950" s="207"/>
      <c r="AP950" s="207"/>
      <c r="AQ950" s="207"/>
      <c r="AR950" s="207"/>
      <c r="AS950" s="207"/>
      <c r="AT950" s="207"/>
      <c r="AU950" s="207"/>
      <c r="AV950" s="207"/>
      <c r="AW950" s="207"/>
      <c r="AX950" s="207"/>
      <c r="AY950" s="207"/>
      <c r="AZ950" s="207"/>
      <c r="BA950" s="207"/>
      <c r="BB950" s="207"/>
      <c r="BC950" s="207"/>
      <c r="BD950" s="207"/>
      <c r="BE950" s="207"/>
      <c r="BF950" s="207"/>
      <c r="BG950" s="207"/>
      <c r="BH950" s="207"/>
      <c r="BI950" s="207"/>
      <c r="BJ950" s="207"/>
      <c r="BK950" s="207"/>
      <c r="BL950" s="207"/>
      <c r="BM950" s="207"/>
      <c r="BN950" s="207"/>
      <c r="BO950" s="207"/>
      <c r="BP950" s="207"/>
      <c r="BQ950" s="207"/>
      <c r="BR950" s="207"/>
      <c r="BS950" s="207"/>
      <c r="BT950" s="207"/>
      <c r="BU950" s="211"/>
      <c r="BV950" s="207"/>
      <c r="BW950" s="207"/>
      <c r="BX950" s="207"/>
      <c r="BY950" s="207"/>
      <c r="BZ950" s="207"/>
      <c r="CA950" s="207"/>
      <c r="CB950" s="207"/>
      <c r="CC950" s="207"/>
      <c r="CD950" s="207"/>
      <c r="CE950" s="207"/>
      <c r="CF950" s="207"/>
      <c r="CG950" s="207"/>
      <c r="CH950" s="207"/>
      <c r="CI950" s="207"/>
      <c r="CJ950" s="207"/>
      <c r="CK950" s="207"/>
      <c r="CL950" s="207"/>
      <c r="CM950" s="207"/>
    </row>
    <row r="951" spans="1:91" ht="12" customHeight="1" x14ac:dyDescent="0.25">
      <c r="A951" s="206"/>
      <c r="B951" s="207"/>
      <c r="C951" s="207"/>
      <c r="D951" s="207"/>
      <c r="E951" s="207"/>
      <c r="F951" s="207"/>
      <c r="G951" s="207"/>
      <c r="H951" s="207"/>
      <c r="I951" s="207"/>
      <c r="J951" s="207"/>
      <c r="K951" s="207"/>
      <c r="L951" s="207"/>
      <c r="M951" s="207"/>
      <c r="N951" s="207"/>
      <c r="O951" s="207"/>
      <c r="P951" s="207"/>
      <c r="Q951" s="207"/>
      <c r="R951" s="207"/>
      <c r="S951" s="207"/>
      <c r="T951" s="207"/>
      <c r="U951" s="207"/>
      <c r="V951" s="207"/>
      <c r="W951" s="207"/>
      <c r="X951" s="207"/>
      <c r="Y951" s="207"/>
      <c r="Z951" s="207"/>
      <c r="AA951" s="208"/>
      <c r="AB951" s="208"/>
      <c r="AC951" s="209"/>
      <c r="AD951" s="209"/>
      <c r="AE951" s="209"/>
      <c r="AF951" s="209"/>
      <c r="AG951" s="209"/>
      <c r="AH951" s="209"/>
      <c r="AI951" s="209"/>
      <c r="AJ951" s="209"/>
      <c r="AK951" s="207"/>
      <c r="AL951" s="207"/>
      <c r="AM951" s="207"/>
      <c r="AN951" s="207"/>
      <c r="AO951" s="207"/>
      <c r="AP951" s="207"/>
      <c r="AQ951" s="207"/>
      <c r="AR951" s="207"/>
      <c r="AS951" s="207"/>
      <c r="AT951" s="207"/>
      <c r="AU951" s="207"/>
      <c r="AV951" s="207"/>
      <c r="AW951" s="207"/>
      <c r="AX951" s="207"/>
      <c r="AY951" s="207"/>
      <c r="AZ951" s="207"/>
      <c r="BA951" s="207"/>
      <c r="BB951" s="207"/>
      <c r="BC951" s="207"/>
      <c r="BD951" s="207"/>
      <c r="BE951" s="207"/>
      <c r="BF951" s="207"/>
      <c r="BG951" s="207"/>
      <c r="BH951" s="207"/>
      <c r="BI951" s="207"/>
      <c r="BJ951" s="207"/>
      <c r="BK951" s="207"/>
      <c r="BL951" s="207"/>
      <c r="BM951" s="207"/>
      <c r="BN951" s="207"/>
      <c r="BO951" s="207"/>
      <c r="BP951" s="207"/>
      <c r="BQ951" s="207"/>
      <c r="BR951" s="207"/>
      <c r="BS951" s="207"/>
      <c r="BT951" s="207"/>
      <c r="BU951" s="211"/>
      <c r="BV951" s="207"/>
      <c r="BW951" s="207"/>
      <c r="BX951" s="207"/>
      <c r="BY951" s="207"/>
      <c r="BZ951" s="207"/>
      <c r="CA951" s="207"/>
      <c r="CB951" s="207"/>
      <c r="CC951" s="207"/>
      <c r="CD951" s="207"/>
      <c r="CE951" s="207"/>
      <c r="CF951" s="207"/>
      <c r="CG951" s="207"/>
      <c r="CH951" s="207"/>
      <c r="CI951" s="207"/>
      <c r="CJ951" s="207"/>
      <c r="CK951" s="207"/>
      <c r="CL951" s="207"/>
      <c r="CM951" s="207"/>
    </row>
    <row r="952" spans="1:91" ht="12" customHeight="1" x14ac:dyDescent="0.25">
      <c r="A952" s="206"/>
      <c r="B952" s="207"/>
      <c r="C952" s="207"/>
      <c r="D952" s="207"/>
      <c r="E952" s="207"/>
      <c r="F952" s="207"/>
      <c r="G952" s="207"/>
      <c r="H952" s="207"/>
      <c r="I952" s="207"/>
      <c r="J952" s="207"/>
      <c r="K952" s="207"/>
      <c r="L952" s="207"/>
      <c r="M952" s="207"/>
      <c r="N952" s="207"/>
      <c r="O952" s="207"/>
      <c r="P952" s="207"/>
      <c r="Q952" s="207"/>
      <c r="R952" s="207"/>
      <c r="S952" s="207"/>
      <c r="T952" s="207"/>
      <c r="U952" s="207"/>
      <c r="V952" s="207"/>
      <c r="W952" s="207"/>
      <c r="X952" s="207"/>
      <c r="Y952" s="207"/>
      <c r="Z952" s="207"/>
      <c r="AA952" s="208"/>
      <c r="AB952" s="208"/>
      <c r="AC952" s="209"/>
      <c r="AD952" s="209"/>
      <c r="AE952" s="209"/>
      <c r="AF952" s="209"/>
      <c r="AG952" s="209"/>
      <c r="AH952" s="209"/>
      <c r="AI952" s="209"/>
      <c r="AJ952" s="209"/>
      <c r="AK952" s="207"/>
      <c r="AL952" s="207"/>
      <c r="AM952" s="207"/>
      <c r="AN952" s="207"/>
      <c r="AO952" s="207"/>
      <c r="AP952" s="207"/>
      <c r="AQ952" s="207"/>
      <c r="AR952" s="207"/>
      <c r="AS952" s="207"/>
      <c r="AT952" s="207"/>
      <c r="AU952" s="207"/>
      <c r="AV952" s="207"/>
      <c r="AW952" s="207"/>
      <c r="AX952" s="207"/>
      <c r="AY952" s="207"/>
      <c r="AZ952" s="207"/>
      <c r="BA952" s="207"/>
      <c r="BB952" s="207"/>
      <c r="BC952" s="207"/>
      <c r="BD952" s="207"/>
      <c r="BE952" s="207"/>
      <c r="BF952" s="207"/>
      <c r="BG952" s="207"/>
      <c r="BH952" s="207"/>
      <c r="BI952" s="207"/>
      <c r="BJ952" s="207"/>
      <c r="BK952" s="207"/>
      <c r="BL952" s="207"/>
      <c r="BM952" s="207"/>
      <c r="BN952" s="207"/>
      <c r="BO952" s="207"/>
      <c r="BP952" s="207"/>
      <c r="BQ952" s="207"/>
      <c r="BR952" s="207"/>
      <c r="BS952" s="207"/>
      <c r="BT952" s="207"/>
      <c r="BU952" s="211"/>
      <c r="BV952" s="207"/>
      <c r="BW952" s="207"/>
      <c r="BX952" s="207"/>
      <c r="BY952" s="207"/>
      <c r="BZ952" s="207"/>
      <c r="CA952" s="207"/>
      <c r="CB952" s="207"/>
      <c r="CC952" s="207"/>
      <c r="CD952" s="207"/>
      <c r="CE952" s="207"/>
      <c r="CF952" s="207"/>
      <c r="CG952" s="207"/>
      <c r="CH952" s="207"/>
      <c r="CI952" s="207"/>
      <c r="CJ952" s="207"/>
      <c r="CK952" s="207"/>
      <c r="CL952" s="207"/>
      <c r="CM952" s="207"/>
    </row>
    <row r="953" spans="1:91" ht="12" customHeight="1" x14ac:dyDescent="0.25">
      <c r="A953" s="206"/>
      <c r="B953" s="207"/>
      <c r="C953" s="207"/>
      <c r="D953" s="207"/>
      <c r="E953" s="207"/>
      <c r="F953" s="207"/>
      <c r="G953" s="207"/>
      <c r="H953" s="207"/>
      <c r="I953" s="207"/>
      <c r="J953" s="207"/>
      <c r="K953" s="207"/>
      <c r="L953" s="207"/>
      <c r="M953" s="207"/>
      <c r="N953" s="207"/>
      <c r="O953" s="207"/>
      <c r="P953" s="207"/>
      <c r="Q953" s="207"/>
      <c r="R953" s="207"/>
      <c r="S953" s="207"/>
      <c r="T953" s="207"/>
      <c r="U953" s="207"/>
      <c r="V953" s="207"/>
      <c r="W953" s="207"/>
      <c r="X953" s="207"/>
      <c r="Y953" s="207"/>
      <c r="Z953" s="207"/>
      <c r="AA953" s="208"/>
      <c r="AB953" s="208"/>
      <c r="AC953" s="209"/>
      <c r="AD953" s="209"/>
      <c r="AE953" s="209"/>
      <c r="AF953" s="209"/>
      <c r="AG953" s="209"/>
      <c r="AH953" s="209"/>
      <c r="AI953" s="209"/>
      <c r="AJ953" s="209"/>
      <c r="AK953" s="207"/>
      <c r="AL953" s="207"/>
      <c r="AM953" s="207"/>
      <c r="AN953" s="207"/>
      <c r="AO953" s="207"/>
      <c r="AP953" s="207"/>
      <c r="AQ953" s="207"/>
      <c r="AR953" s="207"/>
      <c r="AS953" s="207"/>
      <c r="AT953" s="207"/>
      <c r="AU953" s="207"/>
      <c r="AV953" s="207"/>
      <c r="AW953" s="207"/>
      <c r="AX953" s="207"/>
      <c r="AY953" s="207"/>
      <c r="AZ953" s="207"/>
      <c r="BA953" s="207"/>
      <c r="BB953" s="207"/>
      <c r="BC953" s="207"/>
      <c r="BD953" s="207"/>
      <c r="BE953" s="207"/>
      <c r="BF953" s="207"/>
      <c r="BG953" s="207"/>
      <c r="BH953" s="207"/>
      <c r="BI953" s="207"/>
      <c r="BJ953" s="207"/>
      <c r="BK953" s="207"/>
      <c r="BL953" s="207"/>
      <c r="BM953" s="207"/>
      <c r="BN953" s="207"/>
      <c r="BO953" s="207"/>
      <c r="BP953" s="207"/>
      <c r="BQ953" s="207"/>
      <c r="BR953" s="207"/>
      <c r="BS953" s="207"/>
      <c r="BT953" s="207"/>
      <c r="BU953" s="211"/>
      <c r="BV953" s="207"/>
      <c r="BW953" s="207"/>
      <c r="BX953" s="207"/>
      <c r="BY953" s="207"/>
      <c r="BZ953" s="207"/>
      <c r="CA953" s="207"/>
      <c r="CB953" s="207"/>
      <c r="CC953" s="207"/>
      <c r="CD953" s="207"/>
      <c r="CE953" s="207"/>
      <c r="CF953" s="207"/>
      <c r="CG953" s="207"/>
      <c r="CH953" s="207"/>
      <c r="CI953" s="207"/>
      <c r="CJ953" s="207"/>
      <c r="CK953" s="207"/>
      <c r="CL953" s="207"/>
      <c r="CM953" s="207"/>
    </row>
    <row r="954" spans="1:91" ht="12" customHeight="1" x14ac:dyDescent="0.25">
      <c r="A954" s="206"/>
      <c r="B954" s="207"/>
      <c r="C954" s="207"/>
      <c r="D954" s="207"/>
      <c r="E954" s="207"/>
      <c r="F954" s="207"/>
      <c r="G954" s="207"/>
      <c r="H954" s="207"/>
      <c r="I954" s="207"/>
      <c r="J954" s="207"/>
      <c r="K954" s="207"/>
      <c r="L954" s="207"/>
      <c r="M954" s="207"/>
      <c r="N954" s="207"/>
      <c r="O954" s="207"/>
      <c r="P954" s="207"/>
      <c r="Q954" s="207"/>
      <c r="R954" s="207"/>
      <c r="S954" s="207"/>
      <c r="T954" s="207"/>
      <c r="U954" s="207"/>
      <c r="V954" s="207"/>
      <c r="W954" s="207"/>
      <c r="X954" s="207"/>
      <c r="Y954" s="207"/>
      <c r="Z954" s="207"/>
      <c r="AA954" s="208"/>
      <c r="AB954" s="208"/>
      <c r="AC954" s="209"/>
      <c r="AD954" s="209"/>
      <c r="AE954" s="209"/>
      <c r="AF954" s="209"/>
      <c r="AG954" s="209"/>
      <c r="AH954" s="209"/>
      <c r="AI954" s="209"/>
      <c r="AJ954" s="209"/>
      <c r="AK954" s="207"/>
      <c r="AL954" s="207"/>
      <c r="AM954" s="207"/>
      <c r="AN954" s="207"/>
      <c r="AO954" s="207"/>
      <c r="AP954" s="207"/>
      <c r="AQ954" s="207"/>
      <c r="AR954" s="207"/>
      <c r="AS954" s="207"/>
      <c r="AT954" s="207"/>
      <c r="AU954" s="207"/>
      <c r="AV954" s="207"/>
      <c r="AW954" s="207"/>
      <c r="AX954" s="207"/>
      <c r="AY954" s="207"/>
      <c r="AZ954" s="207"/>
      <c r="BA954" s="207"/>
      <c r="BB954" s="207"/>
      <c r="BC954" s="207"/>
      <c r="BD954" s="207"/>
      <c r="BE954" s="207"/>
      <c r="BF954" s="207"/>
      <c r="BG954" s="207"/>
      <c r="BH954" s="207"/>
      <c r="BI954" s="207"/>
      <c r="BJ954" s="207"/>
      <c r="BK954" s="207"/>
      <c r="BL954" s="207"/>
      <c r="BM954" s="207"/>
      <c r="BN954" s="207"/>
      <c r="BO954" s="207"/>
      <c r="BP954" s="207"/>
      <c r="BQ954" s="207"/>
      <c r="BR954" s="207"/>
      <c r="BS954" s="207"/>
      <c r="BT954" s="207"/>
      <c r="BU954" s="211"/>
      <c r="BV954" s="207"/>
      <c r="BW954" s="207"/>
      <c r="BX954" s="207"/>
      <c r="BY954" s="207"/>
      <c r="BZ954" s="207"/>
      <c r="CA954" s="207"/>
      <c r="CB954" s="207"/>
      <c r="CC954" s="207"/>
      <c r="CD954" s="207"/>
      <c r="CE954" s="207"/>
      <c r="CF954" s="207"/>
      <c r="CG954" s="207"/>
      <c r="CH954" s="207"/>
      <c r="CI954" s="207"/>
      <c r="CJ954" s="207"/>
      <c r="CK954" s="207"/>
      <c r="CL954" s="207"/>
      <c r="CM954" s="207"/>
    </row>
    <row r="955" spans="1:91" ht="12" customHeight="1" x14ac:dyDescent="0.25">
      <c r="A955" s="206"/>
      <c r="B955" s="207"/>
      <c r="C955" s="207"/>
      <c r="D955" s="207"/>
      <c r="E955" s="207"/>
      <c r="F955" s="207"/>
      <c r="G955" s="207"/>
      <c r="H955" s="207"/>
      <c r="I955" s="207"/>
      <c r="J955" s="207"/>
      <c r="K955" s="207"/>
      <c r="L955" s="207"/>
      <c r="M955" s="207"/>
      <c r="N955" s="207"/>
      <c r="O955" s="207"/>
      <c r="P955" s="207"/>
      <c r="Q955" s="207"/>
      <c r="R955" s="207"/>
      <c r="S955" s="207"/>
      <c r="T955" s="207"/>
      <c r="U955" s="207"/>
      <c r="V955" s="207"/>
      <c r="W955" s="207"/>
      <c r="X955" s="207"/>
      <c r="Y955" s="207"/>
      <c r="Z955" s="207"/>
      <c r="AA955" s="208"/>
      <c r="AB955" s="208"/>
      <c r="AC955" s="209"/>
      <c r="AD955" s="209"/>
      <c r="AE955" s="209"/>
      <c r="AF955" s="209"/>
      <c r="AG955" s="209"/>
      <c r="AH955" s="209"/>
      <c r="AI955" s="209"/>
      <c r="AJ955" s="209"/>
      <c r="AK955" s="207"/>
      <c r="AL955" s="207"/>
      <c r="AM955" s="207"/>
      <c r="AN955" s="207"/>
      <c r="AO955" s="207"/>
      <c r="AP955" s="207"/>
      <c r="AQ955" s="207"/>
      <c r="AR955" s="207"/>
      <c r="AS955" s="207"/>
      <c r="AT955" s="207"/>
      <c r="AU955" s="207"/>
      <c r="AV955" s="207"/>
      <c r="AW955" s="207"/>
      <c r="AX955" s="207"/>
      <c r="AY955" s="207"/>
      <c r="AZ955" s="207"/>
      <c r="BA955" s="207"/>
      <c r="BB955" s="207"/>
      <c r="BC955" s="207"/>
      <c r="BD955" s="207"/>
      <c r="BE955" s="207"/>
      <c r="BF955" s="207"/>
      <c r="BG955" s="207"/>
      <c r="BH955" s="207"/>
      <c r="BI955" s="207"/>
      <c r="BJ955" s="207"/>
      <c r="BK955" s="207"/>
      <c r="BL955" s="207"/>
      <c r="BM955" s="207"/>
      <c r="BN955" s="207"/>
      <c r="BO955" s="207"/>
      <c r="BP955" s="207"/>
      <c r="BQ955" s="207"/>
      <c r="BR955" s="207"/>
      <c r="BS955" s="207"/>
      <c r="BT955" s="207"/>
      <c r="BU955" s="211"/>
      <c r="BV955" s="207"/>
      <c r="BW955" s="207"/>
      <c r="BX955" s="207"/>
      <c r="BY955" s="207"/>
      <c r="BZ955" s="207"/>
      <c r="CA955" s="207"/>
      <c r="CB955" s="207"/>
      <c r="CC955" s="207"/>
      <c r="CD955" s="207"/>
      <c r="CE955" s="207"/>
      <c r="CF955" s="207"/>
      <c r="CG955" s="207"/>
      <c r="CH955" s="207"/>
      <c r="CI955" s="207"/>
      <c r="CJ955" s="207"/>
      <c r="CK955" s="207"/>
      <c r="CL955" s="207"/>
      <c r="CM955" s="207"/>
    </row>
    <row r="956" spans="1:91" ht="12" customHeight="1" x14ac:dyDescent="0.25">
      <c r="A956" s="206"/>
      <c r="B956" s="207"/>
      <c r="C956" s="207"/>
      <c r="D956" s="207"/>
      <c r="E956" s="207"/>
      <c r="F956" s="207"/>
      <c r="G956" s="207"/>
      <c r="H956" s="207"/>
      <c r="I956" s="207"/>
      <c r="J956" s="207"/>
      <c r="K956" s="207"/>
      <c r="L956" s="207"/>
      <c r="M956" s="207"/>
      <c r="N956" s="207"/>
      <c r="O956" s="207"/>
      <c r="P956" s="207"/>
      <c r="Q956" s="207"/>
      <c r="R956" s="207"/>
      <c r="S956" s="207"/>
      <c r="T956" s="207"/>
      <c r="U956" s="207"/>
      <c r="V956" s="207"/>
      <c r="W956" s="207"/>
      <c r="X956" s="207"/>
      <c r="Y956" s="207"/>
      <c r="Z956" s="207"/>
      <c r="AA956" s="208"/>
      <c r="AB956" s="208"/>
      <c r="AC956" s="209"/>
      <c r="AD956" s="209"/>
      <c r="AE956" s="209"/>
      <c r="AF956" s="209"/>
      <c r="AG956" s="209"/>
      <c r="AH956" s="209"/>
      <c r="AI956" s="209"/>
      <c r="AJ956" s="209"/>
      <c r="AK956" s="207"/>
      <c r="AL956" s="207"/>
      <c r="AM956" s="207"/>
      <c r="AN956" s="207"/>
      <c r="AO956" s="207"/>
      <c r="AP956" s="207"/>
      <c r="AQ956" s="207"/>
      <c r="AR956" s="207"/>
      <c r="AS956" s="207"/>
      <c r="AT956" s="207"/>
      <c r="AU956" s="207"/>
      <c r="AV956" s="207"/>
      <c r="AW956" s="207"/>
      <c r="AX956" s="207"/>
      <c r="AY956" s="207"/>
      <c r="AZ956" s="207"/>
      <c r="BA956" s="207"/>
      <c r="BB956" s="207"/>
      <c r="BC956" s="207"/>
      <c r="BD956" s="207"/>
      <c r="BE956" s="207"/>
      <c r="BF956" s="207"/>
      <c r="BG956" s="207"/>
      <c r="BH956" s="207"/>
      <c r="BI956" s="207"/>
      <c r="BJ956" s="207"/>
      <c r="BK956" s="207"/>
      <c r="BL956" s="207"/>
      <c r="BM956" s="207"/>
      <c r="BN956" s="207"/>
      <c r="BO956" s="207"/>
      <c r="BP956" s="207"/>
      <c r="BQ956" s="207"/>
      <c r="BR956" s="207"/>
      <c r="BS956" s="207"/>
      <c r="BT956" s="207"/>
      <c r="BU956" s="211"/>
      <c r="BV956" s="207"/>
      <c r="BW956" s="207"/>
      <c r="BX956" s="207"/>
      <c r="BY956" s="207"/>
      <c r="BZ956" s="207"/>
      <c r="CA956" s="207"/>
      <c r="CB956" s="207"/>
      <c r="CC956" s="207"/>
      <c r="CD956" s="207"/>
      <c r="CE956" s="207"/>
      <c r="CF956" s="207"/>
      <c r="CG956" s="207"/>
      <c r="CH956" s="207"/>
      <c r="CI956" s="207"/>
      <c r="CJ956" s="207"/>
      <c r="CK956" s="207"/>
      <c r="CL956" s="207"/>
      <c r="CM956" s="207"/>
    </row>
    <row r="957" spans="1:91" ht="12" customHeight="1" x14ac:dyDescent="0.25">
      <c r="A957" s="206"/>
      <c r="B957" s="207"/>
      <c r="C957" s="207"/>
      <c r="D957" s="207"/>
      <c r="E957" s="207"/>
      <c r="F957" s="207"/>
      <c r="G957" s="207"/>
      <c r="H957" s="207"/>
      <c r="I957" s="207"/>
      <c r="J957" s="207"/>
      <c r="K957" s="207"/>
      <c r="L957" s="207"/>
      <c r="M957" s="207"/>
      <c r="N957" s="207"/>
      <c r="O957" s="207"/>
      <c r="P957" s="207"/>
      <c r="Q957" s="207"/>
      <c r="R957" s="207"/>
      <c r="S957" s="207"/>
      <c r="T957" s="207"/>
      <c r="U957" s="207"/>
      <c r="V957" s="207"/>
      <c r="W957" s="207"/>
      <c r="X957" s="207"/>
      <c r="Y957" s="207"/>
      <c r="Z957" s="207"/>
      <c r="AA957" s="208"/>
      <c r="AB957" s="208"/>
      <c r="AC957" s="209"/>
      <c r="AD957" s="209"/>
      <c r="AE957" s="209"/>
      <c r="AF957" s="209"/>
      <c r="AG957" s="209"/>
      <c r="AH957" s="209"/>
      <c r="AI957" s="209"/>
      <c r="AJ957" s="209"/>
      <c r="AK957" s="207"/>
      <c r="AL957" s="207"/>
      <c r="AM957" s="207"/>
      <c r="AN957" s="207"/>
      <c r="AO957" s="207"/>
      <c r="AP957" s="207"/>
      <c r="AQ957" s="207"/>
      <c r="AR957" s="207"/>
      <c r="AS957" s="207"/>
      <c r="AT957" s="207"/>
      <c r="AU957" s="207"/>
      <c r="AV957" s="207"/>
      <c r="AW957" s="207"/>
      <c r="AX957" s="207"/>
      <c r="AY957" s="207"/>
      <c r="AZ957" s="207"/>
      <c r="BA957" s="207"/>
      <c r="BB957" s="207"/>
      <c r="BC957" s="207"/>
      <c r="BD957" s="207"/>
      <c r="BE957" s="207"/>
      <c r="BF957" s="207"/>
      <c r="BG957" s="207"/>
      <c r="BH957" s="207"/>
      <c r="BI957" s="207"/>
      <c r="BJ957" s="207"/>
      <c r="BK957" s="207"/>
      <c r="BL957" s="207"/>
      <c r="BM957" s="207"/>
      <c r="BN957" s="207"/>
      <c r="BO957" s="207"/>
      <c r="BP957" s="207"/>
      <c r="BQ957" s="207"/>
      <c r="BR957" s="207"/>
      <c r="BS957" s="207"/>
      <c r="BT957" s="207"/>
      <c r="BU957" s="211"/>
      <c r="BV957" s="207"/>
      <c r="BW957" s="207"/>
      <c r="BX957" s="207"/>
      <c r="BY957" s="207"/>
      <c r="BZ957" s="207"/>
      <c r="CA957" s="207"/>
      <c r="CB957" s="207"/>
      <c r="CC957" s="207"/>
      <c r="CD957" s="207"/>
      <c r="CE957" s="207"/>
      <c r="CF957" s="207"/>
      <c r="CG957" s="207"/>
      <c r="CH957" s="207"/>
      <c r="CI957" s="207"/>
      <c r="CJ957" s="207"/>
      <c r="CK957" s="207"/>
      <c r="CL957" s="207"/>
      <c r="CM957" s="207"/>
    </row>
    <row r="958" spans="1:91" ht="12" customHeight="1" x14ac:dyDescent="0.25">
      <c r="A958" s="206"/>
      <c r="B958" s="207"/>
      <c r="C958" s="207"/>
      <c r="D958" s="207"/>
      <c r="E958" s="207"/>
      <c r="F958" s="207"/>
      <c r="G958" s="207"/>
      <c r="H958" s="207"/>
      <c r="I958" s="207"/>
      <c r="J958" s="207"/>
      <c r="K958" s="207"/>
      <c r="L958" s="207"/>
      <c r="M958" s="207"/>
      <c r="N958" s="207"/>
      <c r="O958" s="207"/>
      <c r="P958" s="207"/>
      <c r="Q958" s="207"/>
      <c r="R958" s="207"/>
      <c r="S958" s="207"/>
      <c r="T958" s="207"/>
      <c r="U958" s="207"/>
      <c r="V958" s="207"/>
      <c r="W958" s="207"/>
      <c r="X958" s="207"/>
      <c r="Y958" s="207"/>
      <c r="Z958" s="207"/>
      <c r="AA958" s="208"/>
      <c r="AB958" s="208"/>
      <c r="AC958" s="209"/>
      <c r="AD958" s="209"/>
      <c r="AE958" s="209"/>
      <c r="AF958" s="209"/>
      <c r="AG958" s="209"/>
      <c r="AH958" s="209"/>
      <c r="AI958" s="209"/>
      <c r="AJ958" s="209"/>
      <c r="AK958" s="207"/>
      <c r="AL958" s="207"/>
      <c r="AM958" s="207"/>
      <c r="AN958" s="207"/>
      <c r="AO958" s="207"/>
      <c r="AP958" s="207"/>
      <c r="AQ958" s="207"/>
      <c r="AR958" s="207"/>
      <c r="AS958" s="207"/>
      <c r="AT958" s="207"/>
      <c r="AU958" s="207"/>
      <c r="AV958" s="207"/>
      <c r="AW958" s="207"/>
      <c r="AX958" s="207"/>
      <c r="AY958" s="207"/>
      <c r="AZ958" s="207"/>
      <c r="BA958" s="207"/>
      <c r="BB958" s="207"/>
      <c r="BC958" s="207"/>
      <c r="BD958" s="207"/>
      <c r="BE958" s="207"/>
      <c r="BF958" s="207"/>
      <c r="BG958" s="207"/>
      <c r="BH958" s="207"/>
      <c r="BI958" s="207"/>
      <c r="BJ958" s="207"/>
      <c r="BK958" s="207"/>
      <c r="BL958" s="207"/>
      <c r="BM958" s="207"/>
      <c r="BN958" s="207"/>
      <c r="BO958" s="207"/>
      <c r="BP958" s="207"/>
      <c r="BQ958" s="207"/>
      <c r="BR958" s="207"/>
      <c r="BS958" s="207"/>
      <c r="BT958" s="207"/>
      <c r="BU958" s="211"/>
      <c r="BV958" s="207"/>
      <c r="BW958" s="207"/>
      <c r="BX958" s="207"/>
      <c r="BY958" s="207"/>
      <c r="BZ958" s="207"/>
      <c r="CA958" s="207"/>
      <c r="CB958" s="207"/>
      <c r="CC958" s="207"/>
      <c r="CD958" s="207"/>
      <c r="CE958" s="207"/>
      <c r="CF958" s="207"/>
      <c r="CG958" s="207"/>
      <c r="CH958" s="207"/>
      <c r="CI958" s="207"/>
      <c r="CJ958" s="207"/>
      <c r="CK958" s="207"/>
      <c r="CL958" s="207"/>
      <c r="CM958" s="207"/>
    </row>
    <row r="959" spans="1:91" ht="12" customHeight="1" x14ac:dyDescent="0.25">
      <c r="A959" s="206"/>
      <c r="B959" s="207"/>
      <c r="C959" s="207"/>
      <c r="D959" s="207"/>
      <c r="E959" s="207"/>
      <c r="F959" s="207"/>
      <c r="G959" s="207"/>
      <c r="H959" s="207"/>
      <c r="I959" s="207"/>
      <c r="J959" s="207"/>
      <c r="K959" s="207"/>
      <c r="L959" s="207"/>
      <c r="M959" s="207"/>
      <c r="N959" s="207"/>
      <c r="O959" s="207"/>
      <c r="P959" s="207"/>
      <c r="Q959" s="207"/>
      <c r="R959" s="207"/>
      <c r="S959" s="207"/>
      <c r="T959" s="207"/>
      <c r="U959" s="207"/>
      <c r="V959" s="207"/>
      <c r="W959" s="207"/>
      <c r="X959" s="207"/>
      <c r="Y959" s="207"/>
      <c r="Z959" s="207"/>
      <c r="AA959" s="208"/>
      <c r="AB959" s="208"/>
      <c r="AC959" s="209"/>
      <c r="AD959" s="209"/>
      <c r="AE959" s="209"/>
      <c r="AF959" s="209"/>
      <c r="AG959" s="209"/>
      <c r="AH959" s="209"/>
      <c r="AI959" s="209"/>
      <c r="AJ959" s="209"/>
      <c r="AK959" s="207"/>
      <c r="AL959" s="207"/>
      <c r="AM959" s="207"/>
      <c r="AN959" s="207"/>
      <c r="AO959" s="207"/>
      <c r="AP959" s="207"/>
      <c r="AQ959" s="207"/>
      <c r="AR959" s="207"/>
      <c r="AS959" s="207"/>
      <c r="AT959" s="207"/>
      <c r="AU959" s="207"/>
      <c r="AV959" s="207"/>
      <c r="AW959" s="207"/>
      <c r="AX959" s="207"/>
      <c r="AY959" s="207"/>
      <c r="AZ959" s="207"/>
      <c r="BA959" s="207"/>
      <c r="BB959" s="207"/>
      <c r="BC959" s="207"/>
      <c r="BD959" s="207"/>
      <c r="BE959" s="207"/>
      <c r="BF959" s="207"/>
      <c r="BG959" s="207"/>
      <c r="BH959" s="207"/>
      <c r="BI959" s="207"/>
      <c r="BJ959" s="207"/>
      <c r="BK959" s="207"/>
      <c r="BL959" s="207"/>
      <c r="BM959" s="207"/>
      <c r="BN959" s="207"/>
      <c r="BO959" s="207"/>
      <c r="BP959" s="207"/>
      <c r="BQ959" s="207"/>
      <c r="BR959" s="207"/>
      <c r="BS959" s="207"/>
      <c r="BT959" s="207"/>
      <c r="BU959" s="211"/>
      <c r="BV959" s="207"/>
      <c r="BW959" s="207"/>
      <c r="BX959" s="207"/>
      <c r="BY959" s="207"/>
      <c r="BZ959" s="207"/>
      <c r="CA959" s="207"/>
      <c r="CB959" s="207"/>
      <c r="CC959" s="207"/>
      <c r="CD959" s="207"/>
      <c r="CE959" s="207"/>
      <c r="CF959" s="207"/>
      <c r="CG959" s="207"/>
      <c r="CH959" s="207"/>
      <c r="CI959" s="207"/>
      <c r="CJ959" s="207"/>
      <c r="CK959" s="207"/>
      <c r="CL959" s="207"/>
      <c r="CM959" s="207"/>
    </row>
    <row r="960" spans="1:91" ht="12" customHeight="1" x14ac:dyDescent="0.25">
      <c r="A960" s="206"/>
      <c r="B960" s="207"/>
      <c r="C960" s="207"/>
      <c r="D960" s="207"/>
      <c r="E960" s="207"/>
      <c r="F960" s="207"/>
      <c r="G960" s="207"/>
      <c r="H960" s="207"/>
      <c r="I960" s="207"/>
      <c r="J960" s="207"/>
      <c r="K960" s="207"/>
      <c r="L960" s="207"/>
      <c r="M960" s="207"/>
      <c r="N960" s="207"/>
      <c r="O960" s="207"/>
      <c r="P960" s="207"/>
      <c r="Q960" s="207"/>
      <c r="R960" s="207"/>
      <c r="S960" s="207"/>
      <c r="T960" s="207"/>
      <c r="U960" s="207"/>
      <c r="V960" s="207"/>
      <c r="W960" s="207"/>
      <c r="X960" s="207"/>
      <c r="Y960" s="207"/>
      <c r="Z960" s="207"/>
      <c r="AA960" s="208"/>
      <c r="AB960" s="208"/>
      <c r="AC960" s="209"/>
      <c r="AD960" s="209"/>
      <c r="AE960" s="209"/>
      <c r="AF960" s="209"/>
      <c r="AG960" s="209"/>
      <c r="AH960" s="209"/>
      <c r="AI960" s="209"/>
      <c r="AJ960" s="209"/>
      <c r="AK960" s="207"/>
      <c r="AL960" s="207"/>
      <c r="AM960" s="207"/>
      <c r="AN960" s="207"/>
      <c r="AO960" s="207"/>
      <c r="AP960" s="207"/>
      <c r="AQ960" s="207"/>
      <c r="AR960" s="207"/>
      <c r="AS960" s="207"/>
      <c r="AT960" s="207"/>
      <c r="AU960" s="207"/>
      <c r="AV960" s="207"/>
      <c r="AW960" s="207"/>
      <c r="AX960" s="207"/>
      <c r="AY960" s="207"/>
      <c r="AZ960" s="207"/>
      <c r="BA960" s="207"/>
      <c r="BB960" s="207"/>
      <c r="BC960" s="207"/>
      <c r="BD960" s="207"/>
      <c r="BE960" s="207"/>
      <c r="BF960" s="207"/>
      <c r="BG960" s="207"/>
      <c r="BH960" s="207"/>
      <c r="BI960" s="207"/>
      <c r="BJ960" s="207"/>
      <c r="BK960" s="207"/>
      <c r="BL960" s="207"/>
      <c r="BM960" s="207"/>
      <c r="BN960" s="207"/>
      <c r="BO960" s="207"/>
      <c r="BP960" s="207"/>
      <c r="BQ960" s="207"/>
      <c r="BR960" s="207"/>
      <c r="BS960" s="207"/>
      <c r="BT960" s="207"/>
      <c r="BU960" s="211"/>
      <c r="BV960" s="207"/>
      <c r="BW960" s="207"/>
      <c r="BX960" s="207"/>
      <c r="BY960" s="207"/>
      <c r="BZ960" s="207"/>
      <c r="CA960" s="207"/>
      <c r="CB960" s="207"/>
      <c r="CC960" s="207"/>
      <c r="CD960" s="207"/>
      <c r="CE960" s="207"/>
      <c r="CF960" s="207"/>
      <c r="CG960" s="207"/>
      <c r="CH960" s="207"/>
      <c r="CI960" s="207"/>
      <c r="CJ960" s="207"/>
      <c r="CK960" s="207"/>
      <c r="CL960" s="207"/>
      <c r="CM960" s="207"/>
    </row>
    <row r="961" spans="1:91" ht="12" customHeight="1" x14ac:dyDescent="0.25">
      <c r="A961" s="206"/>
      <c r="B961" s="207"/>
      <c r="C961" s="207"/>
      <c r="D961" s="207"/>
      <c r="E961" s="207"/>
      <c r="F961" s="207"/>
      <c r="G961" s="207"/>
      <c r="H961" s="207"/>
      <c r="I961" s="207"/>
      <c r="J961" s="207"/>
      <c r="K961" s="207"/>
      <c r="L961" s="207"/>
      <c r="M961" s="207"/>
      <c r="N961" s="207"/>
      <c r="O961" s="207"/>
      <c r="P961" s="207"/>
      <c r="Q961" s="207"/>
      <c r="R961" s="207"/>
      <c r="S961" s="207"/>
      <c r="T961" s="207"/>
      <c r="U961" s="207"/>
      <c r="V961" s="207"/>
      <c r="W961" s="207"/>
      <c r="X961" s="207"/>
      <c r="Y961" s="207"/>
      <c r="Z961" s="207"/>
      <c r="AA961" s="208"/>
      <c r="AB961" s="208"/>
      <c r="AC961" s="209"/>
      <c r="AD961" s="209"/>
      <c r="AE961" s="209"/>
      <c r="AF961" s="209"/>
      <c r="AG961" s="209"/>
      <c r="AH961" s="209"/>
      <c r="AI961" s="209"/>
      <c r="AJ961" s="209"/>
      <c r="AK961" s="207"/>
      <c r="AL961" s="207"/>
      <c r="AM961" s="207"/>
      <c r="AN961" s="207"/>
      <c r="AO961" s="207"/>
      <c r="AP961" s="207"/>
      <c r="AQ961" s="207"/>
      <c r="AR961" s="207"/>
      <c r="AS961" s="207"/>
      <c r="AT961" s="207"/>
      <c r="AU961" s="207"/>
      <c r="AV961" s="207"/>
      <c r="AW961" s="207"/>
      <c r="AX961" s="207"/>
      <c r="AY961" s="207"/>
      <c r="AZ961" s="207"/>
      <c r="BA961" s="207"/>
      <c r="BB961" s="207"/>
      <c r="BC961" s="207"/>
      <c r="BD961" s="207"/>
      <c r="BE961" s="207"/>
      <c r="BF961" s="207"/>
      <c r="BG961" s="207"/>
      <c r="BH961" s="207"/>
      <c r="BI961" s="207"/>
      <c r="BJ961" s="207"/>
      <c r="BK961" s="207"/>
      <c r="BL961" s="207"/>
      <c r="BM961" s="207"/>
      <c r="BN961" s="207"/>
      <c r="BO961" s="207"/>
      <c r="BP961" s="207"/>
      <c r="BQ961" s="207"/>
      <c r="BR961" s="207"/>
      <c r="BS961" s="207"/>
      <c r="BT961" s="207"/>
      <c r="BU961" s="211"/>
      <c r="BV961" s="207"/>
      <c r="BW961" s="207"/>
      <c r="BX961" s="207"/>
      <c r="BY961" s="207"/>
      <c r="BZ961" s="207"/>
      <c r="CA961" s="207"/>
      <c r="CB961" s="207"/>
      <c r="CC961" s="207"/>
      <c r="CD961" s="207"/>
      <c r="CE961" s="207"/>
      <c r="CF961" s="207"/>
      <c r="CG961" s="207"/>
      <c r="CH961" s="207"/>
      <c r="CI961" s="207"/>
      <c r="CJ961" s="207"/>
      <c r="CK961" s="207"/>
      <c r="CL961" s="207"/>
      <c r="CM961" s="207"/>
    </row>
    <row r="962" spans="1:91" ht="12" customHeight="1" x14ac:dyDescent="0.25">
      <c r="A962" s="206"/>
      <c r="B962" s="207"/>
      <c r="C962" s="207"/>
      <c r="D962" s="207"/>
      <c r="E962" s="207"/>
      <c r="F962" s="207"/>
      <c r="G962" s="207"/>
      <c r="H962" s="207"/>
      <c r="I962" s="207"/>
      <c r="J962" s="207"/>
      <c r="K962" s="207"/>
      <c r="L962" s="207"/>
      <c r="M962" s="207"/>
      <c r="N962" s="207"/>
      <c r="O962" s="207"/>
      <c r="P962" s="207"/>
      <c r="Q962" s="207"/>
      <c r="R962" s="207"/>
      <c r="S962" s="207"/>
      <c r="T962" s="207"/>
      <c r="U962" s="207"/>
      <c r="V962" s="207"/>
      <c r="W962" s="207"/>
      <c r="X962" s="207"/>
      <c r="Y962" s="207"/>
      <c r="Z962" s="207"/>
      <c r="AA962" s="208"/>
      <c r="AB962" s="208"/>
      <c r="AC962" s="209"/>
      <c r="AD962" s="209"/>
      <c r="AE962" s="209"/>
      <c r="AF962" s="209"/>
      <c r="AG962" s="209"/>
      <c r="AH962" s="209"/>
      <c r="AI962" s="209"/>
      <c r="AJ962" s="209"/>
      <c r="AK962" s="207"/>
      <c r="AL962" s="207"/>
      <c r="AM962" s="207"/>
      <c r="AN962" s="207"/>
      <c r="AO962" s="207"/>
      <c r="AP962" s="207"/>
      <c r="AQ962" s="207"/>
      <c r="AR962" s="207"/>
      <c r="AS962" s="207"/>
      <c r="AT962" s="207"/>
      <c r="AU962" s="207"/>
      <c r="AV962" s="207"/>
      <c r="AW962" s="207"/>
      <c r="AX962" s="207"/>
      <c r="AY962" s="207"/>
      <c r="AZ962" s="207"/>
      <c r="BA962" s="207"/>
      <c r="BB962" s="207"/>
      <c r="BC962" s="207"/>
      <c r="BD962" s="207"/>
      <c r="BE962" s="207"/>
      <c r="BF962" s="207"/>
      <c r="BG962" s="207"/>
      <c r="BH962" s="207"/>
      <c r="BI962" s="207"/>
      <c r="BJ962" s="207"/>
      <c r="BK962" s="207"/>
      <c r="BL962" s="207"/>
      <c r="BM962" s="207"/>
      <c r="BN962" s="207"/>
      <c r="BO962" s="207"/>
      <c r="BP962" s="207"/>
      <c r="BQ962" s="207"/>
      <c r="BR962" s="207"/>
      <c r="BS962" s="207"/>
      <c r="BT962" s="207"/>
      <c r="BU962" s="211"/>
      <c r="BV962" s="207"/>
      <c r="BW962" s="207"/>
      <c r="BX962" s="207"/>
      <c r="BY962" s="207"/>
      <c r="BZ962" s="207"/>
      <c r="CA962" s="207"/>
      <c r="CB962" s="207"/>
      <c r="CC962" s="207"/>
      <c r="CD962" s="207"/>
      <c r="CE962" s="207"/>
      <c r="CF962" s="207"/>
      <c r="CG962" s="207"/>
      <c r="CH962" s="207"/>
      <c r="CI962" s="207"/>
      <c r="CJ962" s="207"/>
      <c r="CK962" s="207"/>
      <c r="CL962" s="207"/>
      <c r="CM962" s="207"/>
    </row>
    <row r="963" spans="1:91" ht="12" customHeight="1" x14ac:dyDescent="0.25">
      <c r="A963" s="206"/>
      <c r="B963" s="207"/>
      <c r="C963" s="207"/>
      <c r="D963" s="207"/>
      <c r="E963" s="207"/>
      <c r="F963" s="207"/>
      <c r="G963" s="207"/>
      <c r="H963" s="207"/>
      <c r="I963" s="207"/>
      <c r="J963" s="207"/>
      <c r="K963" s="207"/>
      <c r="L963" s="207"/>
      <c r="M963" s="207"/>
      <c r="N963" s="207"/>
      <c r="O963" s="207"/>
      <c r="P963" s="207"/>
      <c r="Q963" s="207"/>
      <c r="R963" s="207"/>
      <c r="S963" s="207"/>
      <c r="T963" s="207"/>
      <c r="U963" s="207"/>
      <c r="V963" s="207"/>
      <c r="W963" s="207"/>
      <c r="X963" s="207"/>
      <c r="Y963" s="207"/>
      <c r="Z963" s="207"/>
      <c r="AA963" s="208"/>
      <c r="AB963" s="208"/>
      <c r="AC963" s="209"/>
      <c r="AD963" s="209"/>
      <c r="AE963" s="209"/>
      <c r="AF963" s="209"/>
      <c r="AG963" s="209"/>
      <c r="AH963" s="209"/>
      <c r="AI963" s="209"/>
      <c r="AJ963" s="209"/>
      <c r="AK963" s="207"/>
      <c r="AL963" s="207"/>
      <c r="AM963" s="207"/>
      <c r="AN963" s="207"/>
      <c r="AO963" s="207"/>
      <c r="AP963" s="207"/>
      <c r="AQ963" s="207"/>
      <c r="AR963" s="207"/>
      <c r="AS963" s="207"/>
      <c r="AT963" s="207"/>
      <c r="AU963" s="207"/>
      <c r="AV963" s="207"/>
      <c r="AW963" s="207"/>
      <c r="AX963" s="207"/>
      <c r="AY963" s="207"/>
      <c r="AZ963" s="207"/>
      <c r="BA963" s="207"/>
      <c r="BB963" s="207"/>
      <c r="BC963" s="207"/>
      <c r="BD963" s="207"/>
      <c r="BE963" s="207"/>
      <c r="BF963" s="207"/>
      <c r="BG963" s="207"/>
      <c r="BH963" s="207"/>
      <c r="BI963" s="207"/>
      <c r="BJ963" s="207"/>
      <c r="BK963" s="207"/>
      <c r="BL963" s="207"/>
      <c r="BM963" s="207"/>
      <c r="BN963" s="207"/>
      <c r="BO963" s="207"/>
      <c r="BP963" s="207"/>
      <c r="BQ963" s="207"/>
      <c r="BR963" s="207"/>
      <c r="BS963" s="207"/>
      <c r="BT963" s="207"/>
      <c r="BU963" s="211"/>
      <c r="BV963" s="207"/>
      <c r="BW963" s="207"/>
      <c r="BX963" s="207"/>
      <c r="BY963" s="207"/>
      <c r="BZ963" s="207"/>
      <c r="CA963" s="207"/>
      <c r="CB963" s="207"/>
      <c r="CC963" s="207"/>
      <c r="CD963" s="207"/>
      <c r="CE963" s="207"/>
      <c r="CF963" s="207"/>
      <c r="CG963" s="207"/>
      <c r="CH963" s="207"/>
      <c r="CI963" s="207"/>
      <c r="CJ963" s="207"/>
      <c r="CK963" s="207"/>
      <c r="CL963" s="207"/>
      <c r="CM963" s="207"/>
    </row>
    <row r="964" spans="1:91" ht="12" customHeight="1" x14ac:dyDescent="0.25">
      <c r="A964" s="206"/>
      <c r="B964" s="207"/>
      <c r="C964" s="207"/>
      <c r="D964" s="207"/>
      <c r="E964" s="207"/>
      <c r="F964" s="207"/>
      <c r="G964" s="207"/>
      <c r="H964" s="207"/>
      <c r="I964" s="207"/>
      <c r="J964" s="207"/>
      <c r="K964" s="207"/>
      <c r="L964" s="207"/>
      <c r="M964" s="207"/>
      <c r="N964" s="207"/>
      <c r="O964" s="207"/>
      <c r="P964" s="207"/>
      <c r="Q964" s="207"/>
      <c r="R964" s="207"/>
      <c r="S964" s="207"/>
      <c r="T964" s="207"/>
      <c r="U964" s="207"/>
      <c r="V964" s="207"/>
      <c r="W964" s="207"/>
      <c r="X964" s="207"/>
      <c r="Y964" s="207"/>
      <c r="Z964" s="207"/>
      <c r="AA964" s="208"/>
      <c r="AB964" s="208"/>
      <c r="AC964" s="209"/>
      <c r="AD964" s="209"/>
      <c r="AE964" s="209"/>
      <c r="AF964" s="209"/>
      <c r="AG964" s="209"/>
      <c r="AH964" s="209"/>
      <c r="AI964" s="209"/>
      <c r="AJ964" s="209"/>
      <c r="AK964" s="207"/>
      <c r="AL964" s="207"/>
      <c r="AM964" s="207"/>
      <c r="AN964" s="207"/>
      <c r="AO964" s="207"/>
      <c r="AP964" s="207"/>
      <c r="AQ964" s="207"/>
      <c r="AR964" s="207"/>
      <c r="AS964" s="207"/>
      <c r="AT964" s="207"/>
      <c r="AU964" s="207"/>
      <c r="AV964" s="207"/>
      <c r="AW964" s="207"/>
      <c r="AX964" s="207"/>
      <c r="AY964" s="207"/>
      <c r="AZ964" s="207"/>
      <c r="BA964" s="207"/>
      <c r="BB964" s="207"/>
      <c r="BC964" s="207"/>
      <c r="BD964" s="207"/>
      <c r="BE964" s="207"/>
      <c r="BF964" s="207"/>
      <c r="BG964" s="207"/>
      <c r="BH964" s="207"/>
      <c r="BI964" s="207"/>
      <c r="BJ964" s="207"/>
      <c r="BK964" s="207"/>
      <c r="BL964" s="207"/>
      <c r="BM964" s="207"/>
      <c r="BN964" s="207"/>
      <c r="BO964" s="207"/>
      <c r="BP964" s="207"/>
      <c r="BQ964" s="207"/>
      <c r="BR964" s="207"/>
      <c r="BS964" s="207"/>
      <c r="BT964" s="207"/>
      <c r="BU964" s="211"/>
      <c r="BV964" s="207"/>
      <c r="BW964" s="207"/>
      <c r="BX964" s="207"/>
      <c r="BY964" s="207"/>
      <c r="BZ964" s="207"/>
      <c r="CA964" s="207"/>
      <c r="CB964" s="207"/>
      <c r="CC964" s="207"/>
      <c r="CD964" s="207"/>
      <c r="CE964" s="207"/>
      <c r="CF964" s="207"/>
      <c r="CG964" s="207"/>
      <c r="CH964" s="207"/>
      <c r="CI964" s="207"/>
      <c r="CJ964" s="207"/>
      <c r="CK964" s="207"/>
      <c r="CL964" s="207"/>
      <c r="CM964" s="207"/>
    </row>
    <row r="965" spans="1:91" ht="12" customHeight="1" x14ac:dyDescent="0.25">
      <c r="A965" s="206"/>
      <c r="B965" s="207"/>
      <c r="C965" s="207"/>
      <c r="D965" s="207"/>
      <c r="E965" s="207"/>
      <c r="F965" s="207"/>
      <c r="G965" s="207"/>
      <c r="H965" s="207"/>
      <c r="I965" s="207"/>
      <c r="J965" s="207"/>
      <c r="K965" s="207"/>
      <c r="L965" s="207"/>
      <c r="M965" s="207"/>
      <c r="N965" s="207"/>
      <c r="O965" s="207"/>
      <c r="P965" s="207"/>
      <c r="Q965" s="207"/>
      <c r="R965" s="207"/>
      <c r="S965" s="207"/>
      <c r="T965" s="207"/>
      <c r="U965" s="207"/>
      <c r="V965" s="207"/>
      <c r="W965" s="207"/>
      <c r="X965" s="207"/>
      <c r="Y965" s="207"/>
      <c r="Z965" s="207"/>
      <c r="AA965" s="208"/>
      <c r="AB965" s="208"/>
      <c r="AC965" s="209"/>
      <c r="AD965" s="209"/>
      <c r="AE965" s="209"/>
      <c r="AF965" s="209"/>
      <c r="AG965" s="209"/>
      <c r="AH965" s="209"/>
      <c r="AI965" s="209"/>
      <c r="AJ965" s="209"/>
      <c r="AK965" s="207"/>
      <c r="AL965" s="207"/>
      <c r="AM965" s="207"/>
      <c r="AN965" s="207"/>
      <c r="AO965" s="207"/>
      <c r="AP965" s="207"/>
      <c r="AQ965" s="207"/>
      <c r="AR965" s="207"/>
      <c r="AS965" s="207"/>
      <c r="AT965" s="207"/>
      <c r="AU965" s="207"/>
      <c r="AV965" s="207"/>
      <c r="AW965" s="207"/>
      <c r="AX965" s="207"/>
      <c r="AY965" s="207"/>
      <c r="AZ965" s="207"/>
      <c r="BA965" s="207"/>
      <c r="BB965" s="207"/>
      <c r="BC965" s="207"/>
      <c r="BD965" s="207"/>
      <c r="BE965" s="207"/>
      <c r="BF965" s="207"/>
      <c r="BG965" s="207"/>
      <c r="BH965" s="207"/>
      <c r="BI965" s="207"/>
      <c r="BJ965" s="207"/>
      <c r="BK965" s="207"/>
      <c r="BL965" s="207"/>
      <c r="BM965" s="207"/>
      <c r="BN965" s="207"/>
      <c r="BO965" s="207"/>
      <c r="BP965" s="207"/>
      <c r="BQ965" s="207"/>
      <c r="BR965" s="207"/>
      <c r="BS965" s="207"/>
      <c r="BT965" s="207"/>
      <c r="BU965" s="211"/>
      <c r="BV965" s="207"/>
      <c r="BW965" s="207"/>
      <c r="BX965" s="207"/>
      <c r="BY965" s="207"/>
      <c r="BZ965" s="207"/>
      <c r="CA965" s="207"/>
      <c r="CB965" s="207"/>
      <c r="CC965" s="207"/>
      <c r="CD965" s="207"/>
      <c r="CE965" s="207"/>
      <c r="CF965" s="207"/>
      <c r="CG965" s="207"/>
      <c r="CH965" s="207"/>
      <c r="CI965" s="207"/>
      <c r="CJ965" s="207"/>
      <c r="CK965" s="207"/>
      <c r="CL965" s="207"/>
      <c r="CM965" s="207"/>
    </row>
    <row r="966" spans="1:91" ht="12" customHeight="1" x14ac:dyDescent="0.25">
      <c r="A966" s="206"/>
      <c r="B966" s="207"/>
      <c r="C966" s="207"/>
      <c r="D966" s="207"/>
      <c r="E966" s="207"/>
      <c r="F966" s="207"/>
      <c r="G966" s="207"/>
      <c r="H966" s="207"/>
      <c r="I966" s="207"/>
      <c r="J966" s="207"/>
      <c r="K966" s="207"/>
      <c r="L966" s="207"/>
      <c r="M966" s="207"/>
      <c r="N966" s="207"/>
      <c r="O966" s="207"/>
      <c r="P966" s="207"/>
      <c r="Q966" s="207"/>
      <c r="R966" s="207"/>
      <c r="S966" s="207"/>
      <c r="T966" s="207"/>
      <c r="U966" s="207"/>
      <c r="V966" s="207"/>
      <c r="W966" s="207"/>
      <c r="X966" s="207"/>
      <c r="Y966" s="207"/>
      <c r="Z966" s="207"/>
      <c r="AA966" s="208"/>
      <c r="AB966" s="208"/>
      <c r="AC966" s="209"/>
      <c r="AD966" s="209"/>
      <c r="AE966" s="209"/>
      <c r="AF966" s="209"/>
      <c r="AG966" s="209"/>
      <c r="AH966" s="209"/>
      <c r="AI966" s="209"/>
      <c r="AJ966" s="209"/>
      <c r="AK966" s="207"/>
      <c r="AL966" s="207"/>
      <c r="AM966" s="207"/>
      <c r="AN966" s="207"/>
      <c r="AO966" s="207"/>
      <c r="AP966" s="207"/>
      <c r="AQ966" s="207"/>
      <c r="AR966" s="207"/>
      <c r="AS966" s="207"/>
      <c r="AT966" s="207"/>
      <c r="AU966" s="207"/>
      <c r="AV966" s="207"/>
      <c r="AW966" s="207"/>
      <c r="AX966" s="207"/>
      <c r="AY966" s="207"/>
      <c r="AZ966" s="207"/>
      <c r="BA966" s="207"/>
      <c r="BB966" s="207"/>
      <c r="BC966" s="207"/>
      <c r="BD966" s="207"/>
      <c r="BE966" s="207"/>
      <c r="BF966" s="207"/>
      <c r="BG966" s="207"/>
      <c r="BH966" s="207"/>
      <c r="BI966" s="207"/>
      <c r="BJ966" s="207"/>
      <c r="BK966" s="207"/>
      <c r="BL966" s="207"/>
      <c r="BM966" s="207"/>
      <c r="BN966" s="207"/>
      <c r="BO966" s="207"/>
      <c r="BP966" s="207"/>
      <c r="BQ966" s="207"/>
      <c r="BR966" s="207"/>
      <c r="BS966" s="207"/>
      <c r="BT966" s="207"/>
      <c r="BU966" s="211"/>
      <c r="BV966" s="207"/>
      <c r="BW966" s="207"/>
      <c r="BX966" s="207"/>
      <c r="BY966" s="207"/>
      <c r="BZ966" s="207"/>
      <c r="CA966" s="207"/>
      <c r="CB966" s="207"/>
      <c r="CC966" s="207"/>
      <c r="CD966" s="207"/>
      <c r="CE966" s="207"/>
      <c r="CF966" s="207"/>
      <c r="CG966" s="207"/>
      <c r="CH966" s="207"/>
      <c r="CI966" s="207"/>
      <c r="CJ966" s="207"/>
      <c r="CK966" s="207"/>
      <c r="CL966" s="207"/>
      <c r="CM966" s="207"/>
    </row>
    <row r="967" spans="1:91" ht="12" customHeight="1" x14ac:dyDescent="0.25">
      <c r="A967" s="206"/>
      <c r="B967" s="207"/>
      <c r="C967" s="207"/>
      <c r="D967" s="207"/>
      <c r="E967" s="207"/>
      <c r="F967" s="207"/>
      <c r="G967" s="207"/>
      <c r="H967" s="207"/>
      <c r="I967" s="207"/>
      <c r="J967" s="207"/>
      <c r="K967" s="207"/>
      <c r="L967" s="207"/>
      <c r="M967" s="207"/>
      <c r="N967" s="207"/>
      <c r="O967" s="207"/>
      <c r="P967" s="207"/>
      <c r="Q967" s="207"/>
      <c r="R967" s="207"/>
      <c r="S967" s="207"/>
      <c r="T967" s="207"/>
      <c r="U967" s="207"/>
      <c r="V967" s="207"/>
      <c r="W967" s="207"/>
      <c r="X967" s="207"/>
      <c r="Y967" s="207"/>
      <c r="Z967" s="207"/>
      <c r="AA967" s="208"/>
      <c r="AB967" s="208"/>
      <c r="AC967" s="209"/>
      <c r="AD967" s="209"/>
      <c r="AE967" s="209"/>
      <c r="AF967" s="209"/>
      <c r="AG967" s="209"/>
      <c r="AH967" s="209"/>
      <c r="AI967" s="209"/>
      <c r="AJ967" s="209"/>
      <c r="AK967" s="207"/>
      <c r="AL967" s="207"/>
      <c r="AM967" s="207"/>
      <c r="AN967" s="207"/>
      <c r="AO967" s="207"/>
      <c r="AP967" s="207"/>
      <c r="AQ967" s="207"/>
      <c r="AR967" s="207"/>
      <c r="AS967" s="207"/>
      <c r="AT967" s="207"/>
      <c r="AU967" s="207"/>
      <c r="AV967" s="207"/>
      <c r="AW967" s="207"/>
      <c r="AX967" s="207"/>
      <c r="AY967" s="207"/>
      <c r="AZ967" s="207"/>
      <c r="BA967" s="207"/>
      <c r="BB967" s="207"/>
      <c r="BC967" s="207"/>
      <c r="BD967" s="207"/>
      <c r="BE967" s="207"/>
      <c r="BF967" s="207"/>
      <c r="BG967" s="207"/>
      <c r="BH967" s="207"/>
      <c r="BI967" s="207"/>
      <c r="BJ967" s="207"/>
      <c r="BK967" s="207"/>
      <c r="BL967" s="207"/>
      <c r="BM967" s="207"/>
      <c r="BN967" s="207"/>
      <c r="BO967" s="207"/>
      <c r="BP967" s="207"/>
      <c r="BQ967" s="207"/>
      <c r="BR967" s="207"/>
      <c r="BS967" s="207"/>
      <c r="BT967" s="207"/>
      <c r="BU967" s="211"/>
      <c r="BV967" s="207"/>
      <c r="BW967" s="207"/>
      <c r="BX967" s="207"/>
      <c r="BY967" s="207"/>
      <c r="BZ967" s="207"/>
      <c r="CA967" s="207"/>
      <c r="CB967" s="207"/>
      <c r="CC967" s="207"/>
      <c r="CD967" s="207"/>
      <c r="CE967" s="207"/>
      <c r="CF967" s="207"/>
      <c r="CG967" s="207"/>
      <c r="CH967" s="207"/>
      <c r="CI967" s="207"/>
      <c r="CJ967" s="207"/>
      <c r="CK967" s="207"/>
      <c r="CL967" s="207"/>
      <c r="CM967" s="207"/>
    </row>
    <row r="968" spans="1:91" ht="12" customHeight="1" x14ac:dyDescent="0.25">
      <c r="A968" s="206"/>
      <c r="B968" s="207"/>
      <c r="C968" s="207"/>
      <c r="D968" s="207"/>
      <c r="E968" s="207"/>
      <c r="F968" s="207"/>
      <c r="G968" s="207"/>
      <c r="H968" s="207"/>
      <c r="I968" s="207"/>
      <c r="J968" s="207"/>
      <c r="K968" s="207"/>
      <c r="L968" s="207"/>
      <c r="M968" s="207"/>
      <c r="N968" s="207"/>
      <c r="O968" s="207"/>
      <c r="P968" s="207"/>
      <c r="Q968" s="207"/>
      <c r="R968" s="207"/>
      <c r="S968" s="207"/>
      <c r="T968" s="207"/>
      <c r="U968" s="207"/>
      <c r="V968" s="207"/>
      <c r="W968" s="207"/>
      <c r="X968" s="207"/>
      <c r="Y968" s="207"/>
      <c r="Z968" s="207"/>
      <c r="AA968" s="208"/>
      <c r="AB968" s="208"/>
      <c r="AC968" s="209"/>
      <c r="AD968" s="209"/>
      <c r="AE968" s="209"/>
      <c r="AF968" s="209"/>
      <c r="AG968" s="209"/>
      <c r="AH968" s="209"/>
      <c r="AI968" s="209"/>
      <c r="AJ968" s="209"/>
      <c r="AK968" s="207"/>
      <c r="AL968" s="207"/>
      <c r="AM968" s="207"/>
      <c r="AN968" s="207"/>
      <c r="AO968" s="207"/>
      <c r="AP968" s="207"/>
      <c r="AQ968" s="207"/>
      <c r="AR968" s="207"/>
      <c r="AS968" s="207"/>
      <c r="AT968" s="207"/>
      <c r="AU968" s="207"/>
      <c r="AV968" s="207"/>
      <c r="AW968" s="207"/>
      <c r="AX968" s="207"/>
      <c r="AY968" s="207"/>
      <c r="AZ968" s="207"/>
      <c r="BA968" s="207"/>
      <c r="BB968" s="207"/>
      <c r="BC968" s="207"/>
      <c r="BD968" s="207"/>
      <c r="BE968" s="207"/>
      <c r="BF968" s="207"/>
      <c r="BG968" s="207"/>
      <c r="BH968" s="207"/>
      <c r="BI968" s="207"/>
      <c r="BJ968" s="207"/>
      <c r="BK968" s="207"/>
      <c r="BL968" s="207"/>
      <c r="BM968" s="207"/>
      <c r="BN968" s="207"/>
      <c r="BO968" s="207"/>
      <c r="BP968" s="207"/>
      <c r="BQ968" s="207"/>
      <c r="BR968" s="207"/>
      <c r="BS968" s="207"/>
      <c r="BT968" s="207"/>
      <c r="BU968" s="211"/>
      <c r="BV968" s="207"/>
      <c r="BW968" s="207"/>
      <c r="BX968" s="207"/>
      <c r="BY968" s="207"/>
      <c r="BZ968" s="207"/>
      <c r="CA968" s="207"/>
      <c r="CB968" s="207"/>
      <c r="CC968" s="207"/>
      <c r="CD968" s="207"/>
      <c r="CE968" s="207"/>
      <c r="CF968" s="207"/>
      <c r="CG968" s="207"/>
      <c r="CH968" s="207"/>
      <c r="CI968" s="207"/>
      <c r="CJ968" s="207"/>
      <c r="CK968" s="207"/>
      <c r="CL968" s="207"/>
      <c r="CM968" s="207"/>
    </row>
    <row r="969" spans="1:91" ht="12" customHeight="1" x14ac:dyDescent="0.25">
      <c r="A969" s="206"/>
      <c r="B969" s="207"/>
      <c r="C969" s="207"/>
      <c r="D969" s="207"/>
      <c r="E969" s="207"/>
      <c r="F969" s="207"/>
      <c r="G969" s="207"/>
      <c r="H969" s="207"/>
      <c r="I969" s="207"/>
      <c r="J969" s="207"/>
      <c r="K969" s="207"/>
      <c r="L969" s="207"/>
      <c r="M969" s="207"/>
      <c r="N969" s="207"/>
      <c r="O969" s="207"/>
      <c r="P969" s="207"/>
      <c r="Q969" s="207"/>
      <c r="R969" s="207"/>
      <c r="S969" s="207"/>
      <c r="T969" s="207"/>
      <c r="U969" s="207"/>
      <c r="V969" s="207"/>
      <c r="W969" s="207"/>
      <c r="X969" s="207"/>
      <c r="Y969" s="207"/>
      <c r="Z969" s="207"/>
      <c r="AA969" s="208"/>
      <c r="AB969" s="208"/>
      <c r="AC969" s="209"/>
      <c r="AD969" s="209"/>
      <c r="AE969" s="209"/>
      <c r="AF969" s="209"/>
      <c r="AG969" s="209"/>
      <c r="AH969" s="209"/>
      <c r="AI969" s="209"/>
      <c r="AJ969" s="209"/>
      <c r="AK969" s="207"/>
      <c r="AL969" s="207"/>
      <c r="AM969" s="207"/>
      <c r="AN969" s="207"/>
      <c r="AO969" s="207"/>
      <c r="AP969" s="207"/>
      <c r="AQ969" s="207"/>
      <c r="AR969" s="207"/>
      <c r="AS969" s="207"/>
      <c r="AT969" s="207"/>
      <c r="AU969" s="207"/>
      <c r="AV969" s="207"/>
      <c r="AW969" s="207"/>
      <c r="AX969" s="207"/>
      <c r="AY969" s="207"/>
      <c r="AZ969" s="207"/>
      <c r="BA969" s="207"/>
      <c r="BB969" s="207"/>
      <c r="BC969" s="207"/>
      <c r="BD969" s="207"/>
      <c r="BE969" s="207"/>
      <c r="BF969" s="207"/>
      <c r="BG969" s="207"/>
      <c r="BH969" s="207"/>
      <c r="BI969" s="207"/>
      <c r="BJ969" s="207"/>
      <c r="BK969" s="207"/>
      <c r="BL969" s="207"/>
      <c r="BM969" s="207"/>
      <c r="BN969" s="207"/>
      <c r="BO969" s="207"/>
      <c r="BP969" s="207"/>
      <c r="BQ969" s="207"/>
      <c r="BR969" s="207"/>
      <c r="BS969" s="207"/>
      <c r="BT969" s="207"/>
      <c r="BU969" s="211"/>
      <c r="BV969" s="207"/>
      <c r="BW969" s="207"/>
      <c r="BX969" s="207"/>
      <c r="BY969" s="207"/>
      <c r="BZ969" s="207"/>
      <c r="CA969" s="207"/>
      <c r="CB969" s="207"/>
      <c r="CC969" s="207"/>
      <c r="CD969" s="207"/>
      <c r="CE969" s="207"/>
      <c r="CF969" s="207"/>
      <c r="CG969" s="207"/>
      <c r="CH969" s="207"/>
      <c r="CI969" s="207"/>
      <c r="CJ969" s="207"/>
      <c r="CK969" s="207"/>
      <c r="CL969" s="207"/>
      <c r="CM969" s="207"/>
    </row>
    <row r="970" spans="1:91" ht="12" customHeight="1" x14ac:dyDescent="0.25">
      <c r="A970" s="206"/>
      <c r="B970" s="207"/>
      <c r="C970" s="207"/>
      <c r="D970" s="207"/>
      <c r="E970" s="207"/>
      <c r="F970" s="207"/>
      <c r="G970" s="207"/>
      <c r="H970" s="207"/>
      <c r="I970" s="207"/>
      <c r="J970" s="207"/>
      <c r="K970" s="207"/>
      <c r="L970" s="207"/>
      <c r="M970" s="207"/>
      <c r="N970" s="207"/>
      <c r="O970" s="207"/>
      <c r="P970" s="207"/>
      <c r="Q970" s="207"/>
      <c r="R970" s="207"/>
      <c r="S970" s="207"/>
      <c r="T970" s="207"/>
      <c r="U970" s="207"/>
      <c r="V970" s="207"/>
      <c r="W970" s="207"/>
      <c r="X970" s="207"/>
      <c r="Y970" s="207"/>
      <c r="Z970" s="207"/>
      <c r="AA970" s="208"/>
      <c r="AB970" s="208"/>
      <c r="AC970" s="209"/>
      <c r="AD970" s="209"/>
      <c r="AE970" s="209"/>
      <c r="AF970" s="209"/>
      <c r="AG970" s="209"/>
      <c r="AH970" s="209"/>
      <c r="AI970" s="209"/>
      <c r="AJ970" s="209"/>
      <c r="AK970" s="207"/>
      <c r="AL970" s="207"/>
      <c r="AM970" s="207"/>
      <c r="AN970" s="207"/>
      <c r="AO970" s="207"/>
      <c r="AP970" s="207"/>
      <c r="AQ970" s="207"/>
      <c r="AR970" s="207"/>
      <c r="AS970" s="207"/>
      <c r="AT970" s="207"/>
      <c r="AU970" s="207"/>
      <c r="AV970" s="207"/>
      <c r="AW970" s="207"/>
      <c r="AX970" s="207"/>
      <c r="AY970" s="207"/>
      <c r="AZ970" s="207"/>
      <c r="BA970" s="207"/>
      <c r="BB970" s="207"/>
      <c r="BC970" s="207"/>
      <c r="BD970" s="207"/>
      <c r="BE970" s="207"/>
      <c r="BF970" s="207"/>
      <c r="BG970" s="207"/>
      <c r="BH970" s="207"/>
      <c r="BI970" s="207"/>
      <c r="BJ970" s="207"/>
      <c r="BK970" s="207"/>
      <c r="BL970" s="207"/>
      <c r="BM970" s="207"/>
      <c r="BN970" s="207"/>
      <c r="BO970" s="207"/>
      <c r="BP970" s="207"/>
      <c r="BQ970" s="207"/>
      <c r="BR970" s="207"/>
      <c r="BS970" s="207"/>
      <c r="BT970" s="207"/>
      <c r="BU970" s="211"/>
      <c r="BV970" s="207"/>
      <c r="BW970" s="207"/>
      <c r="BX970" s="207"/>
      <c r="BY970" s="207"/>
      <c r="BZ970" s="207"/>
      <c r="CA970" s="207"/>
      <c r="CB970" s="207"/>
      <c r="CC970" s="207"/>
      <c r="CD970" s="207"/>
      <c r="CE970" s="207"/>
      <c r="CF970" s="207"/>
      <c r="CG970" s="207"/>
      <c r="CH970" s="207"/>
      <c r="CI970" s="207"/>
      <c r="CJ970" s="207"/>
      <c r="CK970" s="207"/>
      <c r="CL970" s="207"/>
      <c r="CM970" s="207"/>
    </row>
    <row r="971" spans="1:91" ht="12" customHeight="1" x14ac:dyDescent="0.25">
      <c r="A971" s="206"/>
      <c r="B971" s="207"/>
      <c r="C971" s="207"/>
      <c r="D971" s="207"/>
      <c r="E971" s="207"/>
      <c r="F971" s="207"/>
      <c r="G971" s="207"/>
      <c r="H971" s="207"/>
      <c r="I971" s="207"/>
      <c r="J971" s="207"/>
      <c r="K971" s="207"/>
      <c r="L971" s="207"/>
      <c r="M971" s="207"/>
      <c r="N971" s="207"/>
      <c r="O971" s="207"/>
      <c r="P971" s="207"/>
      <c r="Q971" s="207"/>
      <c r="R971" s="207"/>
      <c r="S971" s="207"/>
      <c r="T971" s="207"/>
      <c r="U971" s="207"/>
      <c r="V971" s="207"/>
      <c r="W971" s="207"/>
      <c r="X971" s="207"/>
      <c r="Y971" s="207"/>
      <c r="Z971" s="207"/>
      <c r="AA971" s="208"/>
      <c r="AB971" s="208"/>
      <c r="AC971" s="209"/>
      <c r="AD971" s="209"/>
      <c r="AE971" s="209"/>
      <c r="AF971" s="209"/>
      <c r="AG971" s="209"/>
      <c r="AH971" s="209"/>
      <c r="AI971" s="209"/>
      <c r="AJ971" s="209"/>
      <c r="AK971" s="207"/>
      <c r="AL971" s="207"/>
      <c r="AM971" s="207"/>
      <c r="AN971" s="207"/>
      <c r="AO971" s="207"/>
      <c r="AP971" s="207"/>
      <c r="AQ971" s="207"/>
      <c r="AR971" s="207"/>
      <c r="AS971" s="207"/>
      <c r="AT971" s="207"/>
      <c r="AU971" s="207"/>
      <c r="AV971" s="207"/>
      <c r="AW971" s="207"/>
      <c r="AX971" s="207"/>
      <c r="AY971" s="207"/>
      <c r="AZ971" s="207"/>
      <c r="BA971" s="207"/>
      <c r="BB971" s="207"/>
      <c r="BC971" s="207"/>
      <c r="BD971" s="207"/>
      <c r="BE971" s="207"/>
      <c r="BF971" s="207"/>
      <c r="BG971" s="207"/>
      <c r="BH971" s="207"/>
      <c r="BI971" s="207"/>
      <c r="BJ971" s="207"/>
      <c r="BK971" s="207"/>
      <c r="BL971" s="207"/>
      <c r="BM971" s="207"/>
      <c r="BN971" s="207"/>
      <c r="BO971" s="207"/>
      <c r="BP971" s="207"/>
      <c r="BQ971" s="207"/>
      <c r="BR971" s="207"/>
      <c r="BS971" s="207"/>
      <c r="BT971" s="207"/>
      <c r="BU971" s="211"/>
      <c r="BV971" s="207"/>
      <c r="BW971" s="207"/>
      <c r="BX971" s="207"/>
      <c r="BY971" s="207"/>
      <c r="BZ971" s="207"/>
      <c r="CA971" s="207"/>
      <c r="CB971" s="207"/>
      <c r="CC971" s="207"/>
      <c r="CD971" s="207"/>
      <c r="CE971" s="207"/>
      <c r="CF971" s="207"/>
      <c r="CG971" s="207"/>
      <c r="CH971" s="207"/>
      <c r="CI971" s="207"/>
      <c r="CJ971" s="207"/>
      <c r="CK971" s="207"/>
      <c r="CL971" s="207"/>
      <c r="CM971" s="207"/>
    </row>
    <row r="972" spans="1:91" ht="12" customHeight="1" x14ac:dyDescent="0.25">
      <c r="A972" s="206"/>
      <c r="B972" s="207"/>
      <c r="C972" s="207"/>
      <c r="D972" s="207"/>
      <c r="E972" s="207"/>
      <c r="F972" s="207"/>
      <c r="G972" s="207"/>
      <c r="H972" s="207"/>
      <c r="I972" s="207"/>
      <c r="J972" s="207"/>
      <c r="K972" s="207"/>
      <c r="L972" s="207"/>
      <c r="M972" s="207"/>
      <c r="N972" s="207"/>
      <c r="O972" s="207"/>
      <c r="P972" s="207"/>
      <c r="Q972" s="207"/>
      <c r="R972" s="207"/>
      <c r="S972" s="207"/>
      <c r="T972" s="207"/>
      <c r="U972" s="207"/>
      <c r="V972" s="207"/>
      <c r="W972" s="207"/>
      <c r="X972" s="207"/>
      <c r="Y972" s="207"/>
      <c r="Z972" s="207"/>
      <c r="AA972" s="208"/>
      <c r="AB972" s="208"/>
      <c r="AC972" s="209"/>
      <c r="AD972" s="209"/>
      <c r="AE972" s="209"/>
      <c r="AF972" s="209"/>
      <c r="AG972" s="209"/>
      <c r="AH972" s="209"/>
      <c r="AI972" s="209"/>
      <c r="AJ972" s="209"/>
      <c r="AK972" s="207"/>
      <c r="AL972" s="207"/>
      <c r="AM972" s="207"/>
      <c r="AN972" s="207"/>
      <c r="AO972" s="207"/>
      <c r="AP972" s="207"/>
      <c r="AQ972" s="207"/>
      <c r="AR972" s="207"/>
      <c r="AS972" s="207"/>
      <c r="AT972" s="207"/>
      <c r="AU972" s="207"/>
      <c r="AV972" s="207"/>
      <c r="AW972" s="207"/>
      <c r="AX972" s="207"/>
      <c r="AY972" s="207"/>
      <c r="AZ972" s="207"/>
      <c r="BA972" s="207"/>
      <c r="BB972" s="207"/>
      <c r="BC972" s="207"/>
      <c r="BD972" s="207"/>
      <c r="BE972" s="207"/>
      <c r="BF972" s="207"/>
      <c r="BG972" s="207"/>
      <c r="BH972" s="207"/>
      <c r="BI972" s="207"/>
      <c r="BJ972" s="207"/>
      <c r="BK972" s="207"/>
      <c r="BL972" s="207"/>
      <c r="BM972" s="207"/>
      <c r="BN972" s="207"/>
      <c r="BO972" s="207"/>
      <c r="BP972" s="207"/>
      <c r="BQ972" s="207"/>
      <c r="BR972" s="207"/>
      <c r="BS972" s="207"/>
      <c r="BT972" s="207"/>
      <c r="BU972" s="211"/>
      <c r="BV972" s="207"/>
      <c r="BW972" s="207"/>
      <c r="BX972" s="207"/>
      <c r="BY972" s="207"/>
      <c r="BZ972" s="207"/>
      <c r="CA972" s="207"/>
      <c r="CB972" s="207"/>
      <c r="CC972" s="207"/>
      <c r="CD972" s="207"/>
      <c r="CE972" s="207"/>
      <c r="CF972" s="207"/>
      <c r="CG972" s="207"/>
      <c r="CH972" s="207"/>
      <c r="CI972" s="207"/>
      <c r="CJ972" s="207"/>
      <c r="CK972" s="207"/>
      <c r="CL972" s="207"/>
      <c r="CM972" s="207"/>
    </row>
    <row r="973" spans="1:91" ht="12" customHeight="1" x14ac:dyDescent="0.25">
      <c r="A973" s="206"/>
      <c r="B973" s="207"/>
      <c r="C973" s="207"/>
      <c r="D973" s="207"/>
      <c r="E973" s="207"/>
      <c r="F973" s="207"/>
      <c r="G973" s="207"/>
      <c r="H973" s="207"/>
      <c r="I973" s="207"/>
      <c r="J973" s="207"/>
      <c r="K973" s="207"/>
      <c r="L973" s="207"/>
      <c r="M973" s="207"/>
      <c r="N973" s="207"/>
      <c r="O973" s="207"/>
      <c r="P973" s="207"/>
      <c r="Q973" s="207"/>
      <c r="R973" s="207"/>
      <c r="S973" s="207"/>
      <c r="T973" s="207"/>
      <c r="U973" s="207"/>
      <c r="V973" s="207"/>
      <c r="W973" s="207"/>
      <c r="X973" s="207"/>
      <c r="Y973" s="207"/>
      <c r="Z973" s="207"/>
      <c r="AA973" s="208"/>
      <c r="AB973" s="208"/>
      <c r="AC973" s="209"/>
      <c r="AD973" s="209"/>
      <c r="AE973" s="209"/>
      <c r="AF973" s="209"/>
      <c r="AG973" s="209"/>
      <c r="AH973" s="209"/>
      <c r="AI973" s="209"/>
      <c r="AJ973" s="209"/>
      <c r="AK973" s="207"/>
      <c r="AL973" s="207"/>
      <c r="AM973" s="207"/>
      <c r="AN973" s="207"/>
      <c r="AO973" s="207"/>
      <c r="AP973" s="207"/>
      <c r="AQ973" s="207"/>
      <c r="AR973" s="207"/>
      <c r="AS973" s="207"/>
      <c r="AT973" s="207"/>
      <c r="AU973" s="207"/>
      <c r="AV973" s="207"/>
      <c r="AW973" s="207"/>
      <c r="AX973" s="207"/>
      <c r="AY973" s="207"/>
      <c r="AZ973" s="207"/>
      <c r="BA973" s="207"/>
      <c r="BB973" s="207"/>
      <c r="BC973" s="207"/>
      <c r="BD973" s="207"/>
      <c r="BE973" s="207"/>
      <c r="BF973" s="207"/>
      <c r="BG973" s="207"/>
      <c r="BH973" s="207"/>
      <c r="BI973" s="207"/>
      <c r="BJ973" s="207"/>
      <c r="BK973" s="207"/>
      <c r="BL973" s="207"/>
      <c r="BM973" s="207"/>
      <c r="BN973" s="207"/>
      <c r="BO973" s="207"/>
      <c r="BP973" s="207"/>
      <c r="BQ973" s="207"/>
      <c r="BR973" s="207"/>
      <c r="BS973" s="207"/>
      <c r="BT973" s="207"/>
      <c r="BU973" s="211"/>
      <c r="BV973" s="207"/>
      <c r="BW973" s="207"/>
      <c r="BX973" s="207"/>
      <c r="BY973" s="207"/>
      <c r="BZ973" s="207"/>
      <c r="CA973" s="207"/>
      <c r="CB973" s="207"/>
      <c r="CC973" s="207"/>
      <c r="CD973" s="207"/>
      <c r="CE973" s="207"/>
      <c r="CF973" s="207"/>
      <c r="CG973" s="207"/>
      <c r="CH973" s="207"/>
      <c r="CI973" s="207"/>
      <c r="CJ973" s="207"/>
      <c r="CK973" s="207"/>
      <c r="CL973" s="207"/>
      <c r="CM973" s="207"/>
    </row>
    <row r="974" spans="1:91" ht="12" customHeight="1" x14ac:dyDescent="0.25">
      <c r="A974" s="206"/>
      <c r="B974" s="207"/>
      <c r="C974" s="207"/>
      <c r="D974" s="207"/>
      <c r="E974" s="207"/>
      <c r="F974" s="207"/>
      <c r="G974" s="207"/>
      <c r="H974" s="207"/>
      <c r="I974" s="207"/>
      <c r="J974" s="207"/>
      <c r="K974" s="207"/>
      <c r="L974" s="207"/>
      <c r="M974" s="207"/>
      <c r="N974" s="207"/>
      <c r="O974" s="207"/>
      <c r="P974" s="207"/>
      <c r="Q974" s="207"/>
      <c r="R974" s="207"/>
      <c r="S974" s="207"/>
      <c r="T974" s="207"/>
      <c r="U974" s="207"/>
      <c r="V974" s="207"/>
      <c r="W974" s="207"/>
      <c r="X974" s="207"/>
      <c r="Y974" s="207"/>
      <c r="Z974" s="207"/>
      <c r="AA974" s="208"/>
      <c r="AB974" s="208"/>
      <c r="AC974" s="209"/>
      <c r="AD974" s="209"/>
      <c r="AE974" s="209"/>
      <c r="AF974" s="209"/>
      <c r="AG974" s="209"/>
      <c r="AH974" s="209"/>
      <c r="AI974" s="209"/>
      <c r="AJ974" s="209"/>
      <c r="AK974" s="207"/>
      <c r="AL974" s="207"/>
      <c r="AM974" s="207"/>
      <c r="AN974" s="207"/>
      <c r="AO974" s="207"/>
      <c r="AP974" s="207"/>
      <c r="AQ974" s="207"/>
      <c r="AR974" s="207"/>
      <c r="AS974" s="207"/>
      <c r="AT974" s="207"/>
      <c r="AU974" s="207"/>
      <c r="AV974" s="207"/>
      <c r="AW974" s="207"/>
      <c r="AX974" s="207"/>
      <c r="AY974" s="207"/>
      <c r="AZ974" s="207"/>
      <c r="BA974" s="207"/>
      <c r="BB974" s="207"/>
      <c r="BC974" s="207"/>
      <c r="BD974" s="207"/>
      <c r="BE974" s="207"/>
      <c r="BF974" s="207"/>
      <c r="BG974" s="207"/>
      <c r="BH974" s="207"/>
      <c r="BI974" s="207"/>
      <c r="BJ974" s="207"/>
      <c r="BK974" s="207"/>
      <c r="BL974" s="207"/>
      <c r="BM974" s="207"/>
      <c r="BN974" s="207"/>
      <c r="BO974" s="207"/>
      <c r="BP974" s="207"/>
      <c r="BQ974" s="207"/>
      <c r="BR974" s="207"/>
      <c r="BS974" s="207"/>
      <c r="BT974" s="207"/>
      <c r="BU974" s="211"/>
      <c r="BV974" s="207"/>
      <c r="BW974" s="207"/>
      <c r="BX974" s="207"/>
      <c r="BY974" s="207"/>
      <c r="BZ974" s="207"/>
      <c r="CA974" s="207"/>
      <c r="CB974" s="207"/>
      <c r="CC974" s="207"/>
      <c r="CD974" s="207"/>
      <c r="CE974" s="207"/>
      <c r="CF974" s="207"/>
      <c r="CG974" s="207"/>
      <c r="CH974" s="207"/>
      <c r="CI974" s="207"/>
      <c r="CJ974" s="207"/>
      <c r="CK974" s="207"/>
      <c r="CL974" s="207"/>
      <c r="CM974" s="207"/>
    </row>
    <row r="975" spans="1:91" ht="12" customHeight="1" x14ac:dyDescent="0.25">
      <c r="A975" s="206"/>
      <c r="B975" s="207"/>
      <c r="C975" s="207"/>
      <c r="D975" s="207"/>
      <c r="E975" s="207"/>
      <c r="F975" s="207"/>
      <c r="G975" s="207"/>
      <c r="H975" s="207"/>
      <c r="I975" s="207"/>
      <c r="J975" s="207"/>
      <c r="K975" s="207"/>
      <c r="L975" s="207"/>
      <c r="M975" s="207"/>
      <c r="N975" s="207"/>
      <c r="O975" s="207"/>
      <c r="P975" s="207"/>
      <c r="Q975" s="207"/>
      <c r="R975" s="207"/>
      <c r="S975" s="207"/>
      <c r="T975" s="207"/>
      <c r="U975" s="207"/>
      <c r="V975" s="207"/>
      <c r="W975" s="207"/>
      <c r="X975" s="207"/>
      <c r="Y975" s="207"/>
      <c r="Z975" s="207"/>
      <c r="AA975" s="208"/>
      <c r="AB975" s="208"/>
      <c r="AC975" s="209"/>
      <c r="AD975" s="209"/>
      <c r="AE975" s="209"/>
      <c r="AF975" s="209"/>
      <c r="AG975" s="209"/>
      <c r="AH975" s="209"/>
      <c r="AI975" s="209"/>
      <c r="AJ975" s="209"/>
      <c r="AK975" s="207"/>
      <c r="AL975" s="207"/>
      <c r="AM975" s="207"/>
      <c r="AN975" s="207"/>
      <c r="AO975" s="207"/>
      <c r="AP975" s="207"/>
      <c r="AQ975" s="207"/>
      <c r="AR975" s="207"/>
      <c r="AS975" s="207"/>
      <c r="AT975" s="207"/>
      <c r="AU975" s="207"/>
      <c r="AV975" s="207"/>
      <c r="AW975" s="207"/>
      <c r="AX975" s="207"/>
      <c r="AY975" s="207"/>
      <c r="AZ975" s="207"/>
      <c r="BA975" s="207"/>
      <c r="BB975" s="207"/>
      <c r="BC975" s="207"/>
      <c r="BD975" s="207"/>
      <c r="BE975" s="207"/>
      <c r="BF975" s="207"/>
      <c r="BG975" s="207"/>
      <c r="BH975" s="207"/>
      <c r="BI975" s="207"/>
      <c r="BJ975" s="207"/>
      <c r="BK975" s="207"/>
      <c r="BL975" s="207"/>
      <c r="BM975" s="207"/>
      <c r="BN975" s="207"/>
      <c r="BO975" s="207"/>
      <c r="BP975" s="207"/>
      <c r="BQ975" s="207"/>
      <c r="BR975" s="207"/>
      <c r="BS975" s="207"/>
      <c r="BT975" s="207"/>
      <c r="BU975" s="211"/>
      <c r="BV975" s="207"/>
      <c r="BW975" s="207"/>
      <c r="BX975" s="207"/>
      <c r="BY975" s="207"/>
      <c r="BZ975" s="207"/>
      <c r="CA975" s="207"/>
      <c r="CB975" s="207"/>
      <c r="CC975" s="207"/>
      <c r="CD975" s="207"/>
      <c r="CE975" s="207"/>
      <c r="CF975" s="207"/>
      <c r="CG975" s="207"/>
      <c r="CH975" s="207"/>
      <c r="CI975" s="207"/>
      <c r="CJ975" s="207"/>
      <c r="CK975" s="207"/>
      <c r="CL975" s="207"/>
      <c r="CM975" s="207"/>
    </row>
    <row r="976" spans="1:91" ht="12" customHeight="1" x14ac:dyDescent="0.25">
      <c r="A976" s="206"/>
      <c r="B976" s="207"/>
      <c r="C976" s="207"/>
      <c r="D976" s="207"/>
      <c r="E976" s="207"/>
      <c r="F976" s="207"/>
      <c r="G976" s="207"/>
      <c r="H976" s="207"/>
      <c r="I976" s="207"/>
      <c r="J976" s="207"/>
      <c r="K976" s="207"/>
      <c r="L976" s="207"/>
      <c r="M976" s="207"/>
      <c r="N976" s="207"/>
      <c r="O976" s="207"/>
      <c r="P976" s="207"/>
      <c r="Q976" s="207"/>
      <c r="R976" s="207"/>
      <c r="S976" s="207"/>
      <c r="T976" s="207"/>
      <c r="U976" s="207"/>
      <c r="V976" s="207"/>
      <c r="W976" s="207"/>
      <c r="X976" s="207"/>
      <c r="Y976" s="207"/>
      <c r="Z976" s="207"/>
      <c r="AA976" s="208"/>
      <c r="AB976" s="208"/>
      <c r="AC976" s="209"/>
      <c r="AD976" s="209"/>
      <c r="AE976" s="209"/>
      <c r="AF976" s="209"/>
      <c r="AG976" s="209"/>
      <c r="AH976" s="209"/>
      <c r="AI976" s="209"/>
      <c r="AJ976" s="209"/>
      <c r="AK976" s="207"/>
      <c r="AL976" s="207"/>
      <c r="AM976" s="207"/>
      <c r="AN976" s="207"/>
      <c r="AO976" s="207"/>
      <c r="AP976" s="207"/>
      <c r="AQ976" s="207"/>
      <c r="AR976" s="207"/>
      <c r="AS976" s="207"/>
      <c r="AT976" s="207"/>
      <c r="AU976" s="207"/>
      <c r="AV976" s="207"/>
      <c r="AW976" s="207"/>
      <c r="AX976" s="207"/>
      <c r="AY976" s="207"/>
      <c r="AZ976" s="207"/>
      <c r="BA976" s="207"/>
      <c r="BB976" s="207"/>
      <c r="BC976" s="207"/>
      <c r="BD976" s="207"/>
      <c r="BE976" s="207"/>
      <c r="BF976" s="207"/>
      <c r="BG976" s="207"/>
      <c r="BH976" s="207"/>
      <c r="BI976" s="207"/>
      <c r="BJ976" s="207"/>
      <c r="BK976" s="207"/>
      <c r="BL976" s="207"/>
      <c r="BM976" s="207"/>
      <c r="BN976" s="207"/>
      <c r="BO976" s="207"/>
      <c r="BP976" s="207"/>
      <c r="BQ976" s="207"/>
      <c r="BR976" s="207"/>
      <c r="BS976" s="207"/>
      <c r="BT976" s="207"/>
      <c r="BU976" s="211"/>
      <c r="BV976" s="207"/>
      <c r="BW976" s="207"/>
      <c r="BX976" s="207"/>
      <c r="BY976" s="207"/>
      <c r="BZ976" s="207"/>
      <c r="CA976" s="207"/>
      <c r="CB976" s="207"/>
      <c r="CC976" s="207"/>
      <c r="CD976" s="207"/>
      <c r="CE976" s="207"/>
      <c r="CF976" s="207"/>
      <c r="CG976" s="207"/>
      <c r="CH976" s="207"/>
      <c r="CI976" s="207"/>
      <c r="CJ976" s="207"/>
      <c r="CK976" s="207"/>
      <c r="CL976" s="207"/>
      <c r="CM976" s="207"/>
    </row>
    <row r="977" spans="1:91" ht="12" customHeight="1" x14ac:dyDescent="0.25">
      <c r="A977" s="206"/>
      <c r="B977" s="207"/>
      <c r="C977" s="207"/>
      <c r="D977" s="207"/>
      <c r="E977" s="207"/>
      <c r="F977" s="207"/>
      <c r="G977" s="207"/>
      <c r="H977" s="207"/>
      <c r="I977" s="207"/>
      <c r="J977" s="207"/>
      <c r="K977" s="207"/>
      <c r="L977" s="207"/>
      <c r="M977" s="207"/>
      <c r="N977" s="207"/>
      <c r="O977" s="207"/>
      <c r="P977" s="207"/>
      <c r="Q977" s="207"/>
      <c r="R977" s="207"/>
      <c r="S977" s="207"/>
      <c r="T977" s="207"/>
      <c r="U977" s="207"/>
      <c r="V977" s="207"/>
      <c r="W977" s="207"/>
      <c r="X977" s="207"/>
      <c r="Y977" s="207"/>
      <c r="Z977" s="207"/>
      <c r="AA977" s="208"/>
      <c r="AB977" s="208"/>
      <c r="AC977" s="209"/>
      <c r="AD977" s="209"/>
      <c r="AE977" s="209"/>
      <c r="AF977" s="209"/>
      <c r="AG977" s="209"/>
      <c r="AH977" s="209"/>
      <c r="AI977" s="209"/>
      <c r="AJ977" s="209"/>
      <c r="AK977" s="207"/>
      <c r="AL977" s="207"/>
      <c r="AM977" s="207"/>
      <c r="AN977" s="207"/>
      <c r="AO977" s="207"/>
      <c r="AP977" s="207"/>
      <c r="AQ977" s="207"/>
      <c r="AR977" s="207"/>
      <c r="AS977" s="207"/>
      <c r="AT977" s="207"/>
      <c r="AU977" s="207"/>
      <c r="AV977" s="207"/>
      <c r="AW977" s="207"/>
      <c r="AX977" s="207"/>
      <c r="AY977" s="207"/>
      <c r="AZ977" s="207"/>
      <c r="BA977" s="207"/>
      <c r="BB977" s="207"/>
      <c r="BC977" s="207"/>
      <c r="BD977" s="207"/>
      <c r="BE977" s="207"/>
      <c r="BF977" s="207"/>
      <c r="BG977" s="207"/>
      <c r="BH977" s="207"/>
      <c r="BI977" s="207"/>
      <c r="BJ977" s="207"/>
      <c r="BK977" s="207"/>
      <c r="BL977" s="207"/>
      <c r="BM977" s="207"/>
      <c r="BN977" s="207"/>
      <c r="BO977" s="207"/>
      <c r="BP977" s="207"/>
      <c r="BQ977" s="207"/>
      <c r="BR977" s="207"/>
      <c r="BS977" s="207"/>
      <c r="BT977" s="207"/>
      <c r="BU977" s="211"/>
      <c r="BV977" s="207"/>
      <c r="BW977" s="207"/>
      <c r="BX977" s="207"/>
      <c r="BY977" s="207"/>
      <c r="BZ977" s="207"/>
      <c r="CA977" s="207"/>
      <c r="CB977" s="207"/>
      <c r="CC977" s="207"/>
      <c r="CD977" s="207"/>
      <c r="CE977" s="207"/>
      <c r="CF977" s="207"/>
      <c r="CG977" s="207"/>
      <c r="CH977" s="207"/>
      <c r="CI977" s="207"/>
      <c r="CJ977" s="207"/>
      <c r="CK977" s="207"/>
      <c r="CL977" s="207"/>
      <c r="CM977" s="207"/>
    </row>
    <row r="978" spans="1:91" ht="12" customHeight="1" x14ac:dyDescent="0.25">
      <c r="A978" s="206"/>
      <c r="B978" s="207"/>
      <c r="C978" s="207"/>
      <c r="D978" s="207"/>
      <c r="E978" s="207"/>
      <c r="F978" s="207"/>
      <c r="G978" s="207"/>
      <c r="H978" s="207"/>
      <c r="I978" s="207"/>
      <c r="J978" s="207"/>
      <c r="K978" s="207"/>
      <c r="L978" s="207"/>
      <c r="M978" s="207"/>
      <c r="N978" s="207"/>
      <c r="O978" s="207"/>
      <c r="P978" s="207"/>
      <c r="Q978" s="207"/>
      <c r="R978" s="207"/>
      <c r="S978" s="207"/>
      <c r="T978" s="207"/>
      <c r="U978" s="207"/>
      <c r="V978" s="207"/>
      <c r="W978" s="207"/>
      <c r="X978" s="207"/>
      <c r="Y978" s="207"/>
      <c r="Z978" s="207"/>
      <c r="AA978" s="208"/>
      <c r="AB978" s="208"/>
      <c r="AC978" s="209"/>
      <c r="AD978" s="209"/>
      <c r="AE978" s="209"/>
      <c r="AF978" s="209"/>
      <c r="AG978" s="209"/>
      <c r="AH978" s="209"/>
      <c r="AI978" s="209"/>
      <c r="AJ978" s="209"/>
      <c r="AK978" s="207"/>
      <c r="AL978" s="207"/>
      <c r="AM978" s="207"/>
      <c r="AN978" s="207"/>
      <c r="AO978" s="207"/>
      <c r="AP978" s="207"/>
      <c r="AQ978" s="207"/>
      <c r="AR978" s="207"/>
      <c r="AS978" s="207"/>
      <c r="AT978" s="207"/>
      <c r="AU978" s="207"/>
      <c r="AV978" s="207"/>
      <c r="AW978" s="207"/>
      <c r="AX978" s="207"/>
      <c r="AY978" s="207"/>
      <c r="AZ978" s="207"/>
      <c r="BA978" s="207"/>
      <c r="BB978" s="207"/>
      <c r="BC978" s="207"/>
      <c r="BD978" s="207"/>
      <c r="BE978" s="207"/>
      <c r="BF978" s="207"/>
      <c r="BG978" s="207"/>
      <c r="BH978" s="207"/>
      <c r="BI978" s="207"/>
      <c r="BJ978" s="207"/>
      <c r="BK978" s="207"/>
      <c r="BL978" s="207"/>
      <c r="BM978" s="207"/>
      <c r="BN978" s="207"/>
      <c r="BO978" s="207"/>
      <c r="BP978" s="207"/>
      <c r="BQ978" s="207"/>
      <c r="BR978" s="207"/>
      <c r="BS978" s="207"/>
      <c r="BT978" s="207"/>
      <c r="BU978" s="211"/>
      <c r="BV978" s="207"/>
      <c r="BW978" s="207"/>
      <c r="BX978" s="207"/>
      <c r="BY978" s="207"/>
      <c r="BZ978" s="207"/>
      <c r="CA978" s="207"/>
      <c r="CB978" s="207"/>
      <c r="CC978" s="207"/>
      <c r="CD978" s="207"/>
      <c r="CE978" s="207"/>
      <c r="CF978" s="207"/>
      <c r="CG978" s="207"/>
      <c r="CH978" s="207"/>
      <c r="CI978" s="207"/>
      <c r="CJ978" s="207"/>
      <c r="CK978" s="207"/>
      <c r="CL978" s="207"/>
      <c r="CM978" s="207"/>
    </row>
    <row r="979" spans="1:91" ht="12" customHeight="1" x14ac:dyDescent="0.25">
      <c r="A979" s="206"/>
      <c r="B979" s="207"/>
      <c r="C979" s="207"/>
      <c r="D979" s="207"/>
      <c r="E979" s="207"/>
      <c r="F979" s="207"/>
      <c r="G979" s="207"/>
      <c r="H979" s="207"/>
      <c r="I979" s="207"/>
      <c r="J979" s="207"/>
      <c r="K979" s="207"/>
      <c r="L979" s="207"/>
      <c r="M979" s="207"/>
      <c r="N979" s="207"/>
      <c r="O979" s="207"/>
      <c r="P979" s="207"/>
      <c r="Q979" s="207"/>
      <c r="R979" s="207"/>
      <c r="S979" s="207"/>
      <c r="T979" s="207"/>
      <c r="U979" s="207"/>
      <c r="V979" s="207"/>
      <c r="W979" s="207"/>
      <c r="X979" s="207"/>
      <c r="Y979" s="207"/>
      <c r="Z979" s="207"/>
      <c r="AA979" s="208"/>
      <c r="AB979" s="208"/>
      <c r="AC979" s="209"/>
      <c r="AD979" s="209"/>
      <c r="AE979" s="209"/>
      <c r="AF979" s="209"/>
      <c r="AG979" s="209"/>
      <c r="AH979" s="209"/>
      <c r="AI979" s="209"/>
      <c r="AJ979" s="209"/>
      <c r="AK979" s="207"/>
      <c r="AL979" s="207"/>
      <c r="AM979" s="207"/>
      <c r="AN979" s="207"/>
      <c r="AO979" s="207"/>
      <c r="AP979" s="207"/>
      <c r="AQ979" s="207"/>
      <c r="AR979" s="207"/>
      <c r="AS979" s="207"/>
      <c r="AT979" s="207"/>
      <c r="AU979" s="207"/>
      <c r="AV979" s="207"/>
      <c r="AW979" s="207"/>
      <c r="AX979" s="207"/>
      <c r="AY979" s="207"/>
      <c r="AZ979" s="207"/>
      <c r="BA979" s="207"/>
      <c r="BB979" s="207"/>
      <c r="BC979" s="207"/>
      <c r="BD979" s="207"/>
      <c r="BE979" s="207"/>
      <c r="BF979" s="207"/>
      <c r="BG979" s="207"/>
      <c r="BH979" s="207"/>
      <c r="BI979" s="207"/>
      <c r="BJ979" s="207"/>
      <c r="BK979" s="207"/>
      <c r="BL979" s="207"/>
      <c r="BM979" s="207"/>
      <c r="BN979" s="207"/>
      <c r="BO979" s="207"/>
      <c r="BP979" s="207"/>
      <c r="BQ979" s="207"/>
      <c r="BR979" s="207"/>
      <c r="BS979" s="207"/>
      <c r="BT979" s="207"/>
      <c r="BU979" s="211"/>
      <c r="BV979" s="207"/>
      <c r="BW979" s="207"/>
      <c r="BX979" s="207"/>
      <c r="BY979" s="207"/>
      <c r="BZ979" s="207"/>
      <c r="CA979" s="207"/>
      <c r="CB979" s="207"/>
      <c r="CC979" s="207"/>
      <c r="CD979" s="207"/>
      <c r="CE979" s="207"/>
      <c r="CF979" s="207"/>
      <c r="CG979" s="207"/>
      <c r="CH979" s="207"/>
      <c r="CI979" s="207"/>
      <c r="CJ979" s="207"/>
      <c r="CK979" s="207"/>
      <c r="CL979" s="207"/>
      <c r="CM979" s="207"/>
    </row>
    <row r="980" spans="1:91" ht="12" customHeight="1" x14ac:dyDescent="0.25">
      <c r="A980" s="206"/>
      <c r="B980" s="207"/>
      <c r="C980" s="207"/>
      <c r="D980" s="207"/>
      <c r="E980" s="207"/>
      <c r="F980" s="207"/>
      <c r="G980" s="207"/>
      <c r="H980" s="207"/>
      <c r="I980" s="207"/>
      <c r="J980" s="207"/>
      <c r="K980" s="207"/>
      <c r="L980" s="207"/>
      <c r="M980" s="207"/>
      <c r="N980" s="207"/>
      <c r="O980" s="207"/>
      <c r="P980" s="207"/>
      <c r="Q980" s="207"/>
      <c r="R980" s="207"/>
      <c r="S980" s="207"/>
      <c r="T980" s="207"/>
      <c r="U980" s="207"/>
      <c r="V980" s="207"/>
      <c r="W980" s="207"/>
      <c r="X980" s="207"/>
      <c r="Y980" s="207"/>
      <c r="Z980" s="207"/>
      <c r="AA980" s="208"/>
      <c r="AB980" s="208"/>
      <c r="AC980" s="209"/>
      <c r="AD980" s="209"/>
      <c r="AE980" s="209"/>
      <c r="AF980" s="209"/>
      <c r="AG980" s="209"/>
      <c r="AH980" s="209"/>
      <c r="AI980" s="209"/>
      <c r="AJ980" s="209"/>
      <c r="AK980" s="207"/>
      <c r="AL980" s="207"/>
      <c r="AM980" s="207"/>
      <c r="AN980" s="207"/>
      <c r="AO980" s="207"/>
      <c r="AP980" s="207"/>
      <c r="AQ980" s="207"/>
      <c r="AR980" s="207"/>
      <c r="AS980" s="207"/>
      <c r="AT980" s="207"/>
      <c r="AU980" s="207"/>
      <c r="AV980" s="207"/>
      <c r="AW980" s="207"/>
      <c r="AX980" s="207"/>
      <c r="AY980" s="207"/>
      <c r="AZ980" s="207"/>
      <c r="BA980" s="207"/>
      <c r="BB980" s="207"/>
      <c r="BC980" s="207"/>
      <c r="BD980" s="207"/>
      <c r="BE980" s="207"/>
      <c r="BF980" s="207"/>
      <c r="BG980" s="207"/>
      <c r="BH980" s="207"/>
      <c r="BI980" s="207"/>
      <c r="BJ980" s="207"/>
      <c r="BK980" s="207"/>
      <c r="BL980" s="207"/>
      <c r="BM980" s="207"/>
      <c r="BN980" s="207"/>
      <c r="BO980" s="207"/>
      <c r="BP980" s="207"/>
      <c r="BQ980" s="207"/>
      <c r="BR980" s="207"/>
      <c r="BS980" s="207"/>
      <c r="BT980" s="207"/>
      <c r="BU980" s="211"/>
      <c r="BV980" s="207"/>
      <c r="BW980" s="207"/>
      <c r="BX980" s="207"/>
      <c r="BY980" s="207"/>
      <c r="BZ980" s="207"/>
      <c r="CA980" s="207"/>
      <c r="CB980" s="207"/>
      <c r="CC980" s="207"/>
      <c r="CD980" s="207"/>
      <c r="CE980" s="207"/>
      <c r="CF980" s="207"/>
      <c r="CG980" s="207"/>
      <c r="CH980" s="207"/>
      <c r="CI980" s="207"/>
      <c r="CJ980" s="207"/>
      <c r="CK980" s="207"/>
      <c r="CL980" s="207"/>
      <c r="CM980" s="207"/>
    </row>
    <row r="981" spans="1:91" ht="12" customHeight="1" x14ac:dyDescent="0.25">
      <c r="A981" s="206"/>
      <c r="B981" s="207"/>
      <c r="C981" s="207"/>
      <c r="D981" s="207"/>
      <c r="E981" s="207"/>
      <c r="F981" s="207"/>
      <c r="G981" s="207"/>
      <c r="H981" s="207"/>
      <c r="I981" s="207"/>
      <c r="J981" s="207"/>
      <c r="K981" s="207"/>
      <c r="L981" s="207"/>
      <c r="M981" s="207"/>
      <c r="N981" s="207"/>
      <c r="O981" s="207"/>
      <c r="P981" s="207"/>
      <c r="Q981" s="207"/>
      <c r="R981" s="207"/>
      <c r="S981" s="207"/>
      <c r="T981" s="207"/>
      <c r="U981" s="207"/>
      <c r="V981" s="207"/>
      <c r="W981" s="207"/>
      <c r="X981" s="207"/>
      <c r="Y981" s="207"/>
      <c r="Z981" s="207"/>
      <c r="AA981" s="208"/>
      <c r="AB981" s="208"/>
      <c r="AC981" s="209"/>
      <c r="AD981" s="209"/>
      <c r="AE981" s="209"/>
      <c r="AF981" s="209"/>
      <c r="AG981" s="209"/>
      <c r="AH981" s="209"/>
      <c r="AI981" s="209"/>
      <c r="AJ981" s="209"/>
      <c r="AK981" s="207"/>
      <c r="AL981" s="207"/>
      <c r="AM981" s="207"/>
      <c r="AN981" s="207"/>
      <c r="AO981" s="207"/>
      <c r="AP981" s="207"/>
      <c r="AQ981" s="207"/>
      <c r="AR981" s="207"/>
      <c r="AS981" s="207"/>
      <c r="AT981" s="207"/>
      <c r="AU981" s="207"/>
      <c r="AV981" s="207"/>
      <c r="AW981" s="207"/>
      <c r="AX981" s="207"/>
      <c r="AY981" s="207"/>
      <c r="AZ981" s="207"/>
      <c r="BA981" s="207"/>
      <c r="BB981" s="207"/>
      <c r="BC981" s="207"/>
      <c r="BD981" s="207"/>
      <c r="BE981" s="207"/>
      <c r="BF981" s="207"/>
      <c r="BG981" s="207"/>
      <c r="BH981" s="207"/>
      <c r="BI981" s="207"/>
      <c r="BJ981" s="207"/>
      <c r="BK981" s="207"/>
      <c r="BL981" s="207"/>
      <c r="BM981" s="207"/>
      <c r="BN981" s="207"/>
      <c r="BO981" s="207"/>
      <c r="BP981" s="207"/>
      <c r="BQ981" s="207"/>
      <c r="BR981" s="207"/>
      <c r="BS981" s="207"/>
      <c r="BT981" s="207"/>
      <c r="BU981" s="211"/>
      <c r="BV981" s="207"/>
      <c r="BW981" s="207"/>
      <c r="BX981" s="207"/>
      <c r="BY981" s="207"/>
      <c r="BZ981" s="207"/>
      <c r="CA981" s="207"/>
      <c r="CB981" s="207"/>
      <c r="CC981" s="207"/>
      <c r="CD981" s="207"/>
      <c r="CE981" s="207"/>
      <c r="CF981" s="207"/>
      <c r="CG981" s="207"/>
      <c r="CH981" s="207"/>
      <c r="CI981" s="207"/>
      <c r="CJ981" s="207"/>
      <c r="CK981" s="207"/>
      <c r="CL981" s="207"/>
      <c r="CM981" s="207"/>
    </row>
    <row r="982" spans="1:91" ht="12" customHeight="1" x14ac:dyDescent="0.25">
      <c r="A982" s="206"/>
      <c r="B982" s="207"/>
      <c r="C982" s="207"/>
      <c r="D982" s="207"/>
      <c r="E982" s="207"/>
      <c r="F982" s="207"/>
      <c r="G982" s="207"/>
      <c r="H982" s="207"/>
      <c r="I982" s="207"/>
      <c r="J982" s="207"/>
      <c r="K982" s="207"/>
      <c r="L982" s="207"/>
      <c r="M982" s="207"/>
      <c r="N982" s="207"/>
      <c r="O982" s="207"/>
      <c r="P982" s="207"/>
      <c r="Q982" s="207"/>
      <c r="R982" s="207"/>
      <c r="S982" s="207"/>
      <c r="T982" s="207"/>
      <c r="U982" s="207"/>
      <c r="V982" s="207"/>
      <c r="W982" s="207"/>
      <c r="X982" s="207"/>
      <c r="Y982" s="207"/>
      <c r="Z982" s="207"/>
      <c r="AA982" s="208"/>
      <c r="AB982" s="208"/>
      <c r="AC982" s="209"/>
      <c r="AD982" s="209"/>
      <c r="AE982" s="209"/>
      <c r="AF982" s="209"/>
      <c r="AG982" s="209"/>
      <c r="AH982" s="209"/>
      <c r="AI982" s="209"/>
      <c r="AJ982" s="209"/>
      <c r="AK982" s="207"/>
      <c r="AL982" s="207"/>
      <c r="AM982" s="207"/>
      <c r="AN982" s="207"/>
      <c r="AO982" s="207"/>
      <c r="AP982" s="207"/>
      <c r="AQ982" s="207"/>
      <c r="AR982" s="207"/>
      <c r="AS982" s="207"/>
      <c r="AT982" s="207"/>
      <c r="AU982" s="207"/>
      <c r="AV982" s="207"/>
      <c r="AW982" s="207"/>
      <c r="AX982" s="207"/>
      <c r="AY982" s="207"/>
      <c r="AZ982" s="207"/>
      <c r="BA982" s="207"/>
      <c r="BB982" s="207"/>
      <c r="BC982" s="207"/>
      <c r="BD982" s="207"/>
      <c r="BE982" s="207"/>
      <c r="BF982" s="207"/>
      <c r="BG982" s="207"/>
      <c r="BH982" s="207"/>
      <c r="BI982" s="207"/>
      <c r="BJ982" s="207"/>
      <c r="BK982" s="207"/>
      <c r="BL982" s="207"/>
      <c r="BM982" s="207"/>
      <c r="BN982" s="207"/>
      <c r="BO982" s="207"/>
      <c r="BP982" s="207"/>
      <c r="BQ982" s="207"/>
      <c r="BR982" s="207"/>
      <c r="BS982" s="207"/>
      <c r="BT982" s="207"/>
      <c r="BU982" s="211"/>
      <c r="BV982" s="207"/>
      <c r="BW982" s="207"/>
      <c r="BX982" s="207"/>
      <c r="BY982" s="207"/>
      <c r="BZ982" s="207"/>
      <c r="CA982" s="207"/>
      <c r="CB982" s="207"/>
      <c r="CC982" s="207"/>
      <c r="CD982" s="207"/>
      <c r="CE982" s="207"/>
      <c r="CF982" s="207"/>
      <c r="CG982" s="207"/>
      <c r="CH982" s="207"/>
      <c r="CI982" s="207"/>
      <c r="CJ982" s="207"/>
      <c r="CK982" s="207"/>
      <c r="CL982" s="207"/>
      <c r="CM982" s="207"/>
    </row>
    <row r="983" spans="1:91" ht="12" customHeight="1" x14ac:dyDescent="0.25">
      <c r="A983" s="206"/>
      <c r="B983" s="207"/>
      <c r="C983" s="207"/>
      <c r="D983" s="207"/>
      <c r="E983" s="207"/>
      <c r="F983" s="207"/>
      <c r="G983" s="207"/>
      <c r="H983" s="207"/>
      <c r="I983" s="207"/>
      <c r="J983" s="207"/>
      <c r="K983" s="207"/>
      <c r="L983" s="207"/>
      <c r="M983" s="207"/>
      <c r="N983" s="207"/>
      <c r="O983" s="207"/>
      <c r="P983" s="207"/>
      <c r="Q983" s="207"/>
      <c r="R983" s="207"/>
      <c r="S983" s="207"/>
      <c r="T983" s="207"/>
      <c r="U983" s="207"/>
      <c r="V983" s="207"/>
      <c r="W983" s="207"/>
      <c r="X983" s="207"/>
      <c r="Y983" s="207"/>
      <c r="Z983" s="207"/>
      <c r="AA983" s="208"/>
      <c r="AB983" s="208"/>
      <c r="AC983" s="209"/>
      <c r="AD983" s="209"/>
      <c r="AE983" s="209"/>
      <c r="AF983" s="209"/>
      <c r="AG983" s="209"/>
      <c r="AH983" s="209"/>
      <c r="AI983" s="209"/>
      <c r="AJ983" s="209"/>
      <c r="AK983" s="207"/>
      <c r="AL983" s="207"/>
      <c r="AM983" s="207"/>
      <c r="AN983" s="207"/>
      <c r="AO983" s="207"/>
      <c r="AP983" s="207"/>
      <c r="AQ983" s="207"/>
      <c r="AR983" s="207"/>
      <c r="AS983" s="207"/>
      <c r="AT983" s="207"/>
      <c r="AU983" s="207"/>
      <c r="AV983" s="207"/>
      <c r="AW983" s="207"/>
      <c r="AX983" s="207"/>
      <c r="AY983" s="207"/>
      <c r="AZ983" s="207"/>
      <c r="BA983" s="207"/>
      <c r="BB983" s="207"/>
      <c r="BC983" s="207"/>
      <c r="BD983" s="207"/>
      <c r="BE983" s="207"/>
      <c r="BF983" s="207"/>
      <c r="BG983" s="207"/>
      <c r="BH983" s="207"/>
      <c r="BI983" s="207"/>
      <c r="BJ983" s="207"/>
      <c r="BK983" s="207"/>
      <c r="BL983" s="207"/>
      <c r="BM983" s="207"/>
      <c r="BN983" s="207"/>
      <c r="BO983" s="207"/>
      <c r="BP983" s="207"/>
      <c r="BQ983" s="207"/>
      <c r="BR983" s="207"/>
      <c r="BS983" s="207"/>
      <c r="BT983" s="207"/>
      <c r="BU983" s="211"/>
      <c r="BV983" s="207"/>
      <c r="BW983" s="207"/>
      <c r="BX983" s="207"/>
      <c r="BY983" s="207"/>
      <c r="BZ983" s="207"/>
      <c r="CA983" s="207"/>
      <c r="CB983" s="207"/>
      <c r="CC983" s="207"/>
      <c r="CD983" s="207"/>
      <c r="CE983" s="207"/>
      <c r="CF983" s="207"/>
      <c r="CG983" s="207"/>
      <c r="CH983" s="207"/>
      <c r="CI983" s="207"/>
      <c r="CJ983" s="207"/>
      <c r="CK983" s="207"/>
      <c r="CL983" s="207"/>
      <c r="CM983" s="207"/>
    </row>
    <row r="984" spans="1:91" ht="12" customHeight="1" x14ac:dyDescent="0.25">
      <c r="A984" s="206"/>
      <c r="B984" s="207"/>
      <c r="C984" s="207"/>
      <c r="D984" s="207"/>
      <c r="E984" s="207"/>
      <c r="F984" s="207"/>
      <c r="G984" s="207"/>
      <c r="H984" s="207"/>
      <c r="I984" s="207"/>
      <c r="J984" s="207"/>
      <c r="K984" s="207"/>
      <c r="L984" s="207"/>
      <c r="M984" s="207"/>
      <c r="N984" s="207"/>
      <c r="O984" s="207"/>
      <c r="P984" s="207"/>
      <c r="Q984" s="207"/>
      <c r="R984" s="207"/>
      <c r="S984" s="207"/>
      <c r="T984" s="207"/>
      <c r="U984" s="207"/>
      <c r="V984" s="207"/>
      <c r="W984" s="207"/>
      <c r="X984" s="207"/>
      <c r="Y984" s="207"/>
      <c r="Z984" s="207"/>
      <c r="AA984" s="208"/>
      <c r="AB984" s="208"/>
      <c r="AC984" s="209"/>
      <c r="AD984" s="209"/>
      <c r="AE984" s="209"/>
      <c r="AF984" s="209"/>
      <c r="AG984" s="209"/>
      <c r="AH984" s="209"/>
      <c r="AI984" s="209"/>
      <c r="AJ984" s="209"/>
      <c r="AK984" s="207"/>
      <c r="AL984" s="207"/>
      <c r="AM984" s="207"/>
      <c r="AN984" s="207"/>
      <c r="AO984" s="207"/>
      <c r="AP984" s="207"/>
      <c r="AQ984" s="207"/>
      <c r="AR984" s="207"/>
      <c r="AS984" s="207"/>
      <c r="AT984" s="207"/>
      <c r="AU984" s="207"/>
      <c r="AV984" s="207"/>
      <c r="AW984" s="207"/>
      <c r="AX984" s="207"/>
      <c r="AY984" s="207"/>
      <c r="AZ984" s="207"/>
      <c r="BA984" s="207"/>
      <c r="BB984" s="207"/>
      <c r="BC984" s="207"/>
      <c r="BD984" s="207"/>
      <c r="BE984" s="207"/>
      <c r="BF984" s="207"/>
      <c r="BG984" s="207"/>
      <c r="BH984" s="207"/>
      <c r="BI984" s="207"/>
      <c r="BJ984" s="207"/>
      <c r="BK984" s="207"/>
      <c r="BL984" s="207"/>
      <c r="BM984" s="207"/>
      <c r="BN984" s="207"/>
      <c r="BO984" s="207"/>
      <c r="BP984" s="207"/>
      <c r="BQ984" s="207"/>
      <c r="BR984" s="207"/>
      <c r="BS984" s="207"/>
      <c r="BT984" s="207"/>
      <c r="BU984" s="211"/>
      <c r="BV984" s="207"/>
      <c r="BW984" s="207"/>
      <c r="BX984" s="207"/>
      <c r="BY984" s="207"/>
      <c r="BZ984" s="207"/>
      <c r="CA984" s="207"/>
      <c r="CB984" s="207"/>
      <c r="CC984" s="207"/>
      <c r="CD984" s="207"/>
      <c r="CE984" s="207"/>
      <c r="CF984" s="207"/>
      <c r="CG984" s="207"/>
      <c r="CH984" s="207"/>
      <c r="CI984" s="207"/>
      <c r="CJ984" s="207"/>
      <c r="CK984" s="207"/>
      <c r="CL984" s="207"/>
      <c r="CM984" s="207"/>
    </row>
    <row r="985" spans="1:91" ht="12" customHeight="1" x14ac:dyDescent="0.25">
      <c r="A985" s="206"/>
      <c r="B985" s="207"/>
      <c r="C985" s="207"/>
      <c r="D985" s="207"/>
      <c r="E985" s="207"/>
      <c r="F985" s="207"/>
      <c r="G985" s="207"/>
      <c r="H985" s="207"/>
      <c r="I985" s="207"/>
      <c r="J985" s="207"/>
      <c r="K985" s="207"/>
      <c r="L985" s="207"/>
      <c r="M985" s="207"/>
      <c r="N985" s="207"/>
      <c r="O985" s="207"/>
      <c r="P985" s="207"/>
      <c r="Q985" s="207"/>
      <c r="R985" s="207"/>
      <c r="S985" s="207"/>
      <c r="T985" s="207"/>
      <c r="U985" s="207"/>
      <c r="V985" s="207"/>
      <c r="W985" s="207"/>
      <c r="X985" s="207"/>
      <c r="Y985" s="207"/>
      <c r="Z985" s="207"/>
      <c r="AA985" s="208"/>
      <c r="AB985" s="208"/>
      <c r="AC985" s="209"/>
      <c r="AD985" s="209"/>
      <c r="AE985" s="209"/>
      <c r="AF985" s="209"/>
      <c r="AG985" s="209"/>
      <c r="AH985" s="209"/>
      <c r="AI985" s="209"/>
      <c r="AJ985" s="209"/>
      <c r="AK985" s="207"/>
      <c r="AL985" s="207"/>
      <c r="AM985" s="207"/>
      <c r="AN985" s="207"/>
      <c r="AO985" s="207"/>
      <c r="AP985" s="207"/>
      <c r="AQ985" s="207"/>
      <c r="AR985" s="207"/>
      <c r="AS985" s="207"/>
      <c r="AT985" s="207"/>
      <c r="AU985" s="207"/>
      <c r="AV985" s="207"/>
      <c r="AW985" s="207"/>
      <c r="AX985" s="207"/>
      <c r="AY985" s="207"/>
      <c r="AZ985" s="207"/>
      <c r="BA985" s="207"/>
      <c r="BB985" s="207"/>
      <c r="BC985" s="207"/>
      <c r="BD985" s="207"/>
      <c r="BE985" s="207"/>
      <c r="BF985" s="207"/>
      <c r="BG985" s="207"/>
      <c r="BH985" s="207"/>
      <c r="BI985" s="207"/>
      <c r="BJ985" s="207"/>
      <c r="BK985" s="207"/>
      <c r="BL985" s="207"/>
      <c r="BM985" s="207"/>
      <c r="BN985" s="207"/>
      <c r="BO985" s="207"/>
      <c r="BP985" s="207"/>
      <c r="BQ985" s="207"/>
      <c r="BR985" s="207"/>
      <c r="BS985" s="207"/>
      <c r="BT985" s="207"/>
      <c r="BU985" s="211"/>
      <c r="BV985" s="207"/>
      <c r="BW985" s="207"/>
      <c r="BX985" s="207"/>
      <c r="BY985" s="207"/>
      <c r="BZ985" s="207"/>
      <c r="CA985" s="207"/>
      <c r="CB985" s="207"/>
      <c r="CC985" s="207"/>
      <c r="CD985" s="207"/>
      <c r="CE985" s="207"/>
      <c r="CF985" s="207"/>
      <c r="CG985" s="207"/>
      <c r="CH985" s="207"/>
      <c r="CI985" s="207"/>
      <c r="CJ985" s="207"/>
      <c r="CK985" s="207"/>
      <c r="CL985" s="207"/>
      <c r="CM985" s="207"/>
    </row>
    <row r="986" spans="1:91" ht="12" customHeight="1" x14ac:dyDescent="0.25">
      <c r="A986" s="206"/>
      <c r="B986" s="207"/>
      <c r="C986" s="207"/>
      <c r="D986" s="207"/>
      <c r="E986" s="207"/>
      <c r="F986" s="207"/>
      <c r="G986" s="207"/>
      <c r="H986" s="207"/>
      <c r="I986" s="207"/>
      <c r="J986" s="207"/>
      <c r="K986" s="207"/>
      <c r="L986" s="207"/>
      <c r="M986" s="207"/>
      <c r="N986" s="207"/>
      <c r="O986" s="207"/>
      <c r="P986" s="207"/>
      <c r="Q986" s="207"/>
      <c r="R986" s="207"/>
      <c r="S986" s="207"/>
      <c r="T986" s="207"/>
      <c r="U986" s="207"/>
      <c r="V986" s="207"/>
      <c r="W986" s="207"/>
      <c r="X986" s="207"/>
      <c r="Y986" s="207"/>
      <c r="Z986" s="207"/>
      <c r="AA986" s="208"/>
      <c r="AB986" s="208"/>
      <c r="AC986" s="209"/>
      <c r="AD986" s="209"/>
      <c r="AE986" s="209"/>
      <c r="AF986" s="209"/>
      <c r="AG986" s="209"/>
      <c r="AH986" s="209"/>
      <c r="AI986" s="209"/>
      <c r="AJ986" s="209"/>
      <c r="AK986" s="207"/>
      <c r="AL986" s="207"/>
      <c r="AM986" s="207"/>
      <c r="AN986" s="207"/>
      <c r="AO986" s="207"/>
      <c r="AP986" s="207"/>
      <c r="AQ986" s="207"/>
      <c r="AR986" s="207"/>
      <c r="AS986" s="207"/>
      <c r="AT986" s="207"/>
      <c r="AU986" s="207"/>
      <c r="AV986" s="207"/>
      <c r="AW986" s="207"/>
      <c r="AX986" s="207"/>
      <c r="AY986" s="207"/>
      <c r="AZ986" s="207"/>
      <c r="BA986" s="207"/>
      <c r="BB986" s="207"/>
      <c r="BC986" s="207"/>
      <c r="BD986" s="207"/>
      <c r="BE986" s="207"/>
      <c r="BF986" s="207"/>
      <c r="BG986" s="207"/>
      <c r="BH986" s="207"/>
      <c r="BI986" s="207"/>
      <c r="BJ986" s="207"/>
      <c r="BK986" s="207"/>
      <c r="BL986" s="207"/>
      <c r="BM986" s="207"/>
      <c r="BN986" s="207"/>
      <c r="BO986" s="207"/>
      <c r="BP986" s="207"/>
      <c r="BQ986" s="207"/>
      <c r="BR986" s="207"/>
      <c r="BS986" s="207"/>
      <c r="BT986" s="207"/>
      <c r="BU986" s="211"/>
      <c r="BV986" s="207"/>
      <c r="BW986" s="207"/>
      <c r="BX986" s="207"/>
      <c r="BY986" s="207"/>
      <c r="BZ986" s="207"/>
      <c r="CA986" s="207"/>
      <c r="CB986" s="207"/>
      <c r="CC986" s="207"/>
      <c r="CD986" s="207"/>
      <c r="CE986" s="207"/>
      <c r="CF986" s="207"/>
      <c r="CG986" s="207"/>
      <c r="CH986" s="207"/>
      <c r="CI986" s="207"/>
      <c r="CJ986" s="207"/>
      <c r="CK986" s="207"/>
      <c r="CL986" s="207"/>
      <c r="CM986" s="207"/>
    </row>
    <row r="987" spans="1:91" ht="12" customHeight="1" x14ac:dyDescent="0.25">
      <c r="A987" s="206"/>
      <c r="B987" s="207"/>
      <c r="C987" s="207"/>
      <c r="D987" s="207"/>
      <c r="E987" s="207"/>
      <c r="F987" s="207"/>
      <c r="G987" s="207"/>
      <c r="H987" s="207"/>
      <c r="I987" s="207"/>
      <c r="J987" s="207"/>
      <c r="K987" s="207"/>
      <c r="L987" s="207"/>
      <c r="M987" s="207"/>
      <c r="N987" s="207"/>
      <c r="O987" s="207"/>
      <c r="P987" s="207"/>
      <c r="Q987" s="207"/>
      <c r="R987" s="207"/>
      <c r="S987" s="207"/>
      <c r="T987" s="207"/>
      <c r="U987" s="207"/>
      <c r="V987" s="207"/>
      <c r="W987" s="207"/>
      <c r="X987" s="207"/>
      <c r="Y987" s="207"/>
      <c r="Z987" s="207"/>
      <c r="AA987" s="208"/>
      <c r="AB987" s="208"/>
      <c r="AC987" s="209"/>
      <c r="AD987" s="209"/>
      <c r="AE987" s="209"/>
      <c r="AF987" s="209"/>
      <c r="AG987" s="209"/>
      <c r="AH987" s="209"/>
      <c r="AI987" s="209"/>
      <c r="AJ987" s="209"/>
      <c r="AK987" s="207"/>
      <c r="AL987" s="207"/>
      <c r="AM987" s="207"/>
      <c r="AN987" s="207"/>
      <c r="AO987" s="207"/>
      <c r="AP987" s="207"/>
      <c r="AQ987" s="207"/>
      <c r="AR987" s="207"/>
      <c r="AS987" s="207"/>
      <c r="AT987" s="207"/>
      <c r="AU987" s="207"/>
      <c r="AV987" s="207"/>
      <c r="AW987" s="207"/>
      <c r="AX987" s="207"/>
      <c r="AY987" s="207"/>
      <c r="AZ987" s="207"/>
      <c r="BA987" s="207"/>
      <c r="BB987" s="207"/>
      <c r="BC987" s="207"/>
      <c r="BD987" s="207"/>
      <c r="BE987" s="207"/>
      <c r="BF987" s="207"/>
      <c r="BG987" s="207"/>
      <c r="BH987" s="207"/>
      <c r="BI987" s="207"/>
      <c r="BJ987" s="207"/>
      <c r="BK987" s="207"/>
      <c r="BL987" s="207"/>
      <c r="BM987" s="207"/>
      <c r="BN987" s="207"/>
      <c r="BO987" s="207"/>
      <c r="BP987" s="207"/>
      <c r="BQ987" s="207"/>
      <c r="BR987" s="207"/>
      <c r="BS987" s="207"/>
      <c r="BT987" s="207"/>
      <c r="BU987" s="211"/>
      <c r="BV987" s="207"/>
      <c r="BW987" s="207"/>
      <c r="BX987" s="207"/>
      <c r="BY987" s="207"/>
      <c r="BZ987" s="207"/>
      <c r="CA987" s="207"/>
      <c r="CB987" s="207"/>
      <c r="CC987" s="207"/>
      <c r="CD987" s="207"/>
      <c r="CE987" s="207"/>
      <c r="CF987" s="207"/>
      <c r="CG987" s="207"/>
      <c r="CH987" s="207"/>
      <c r="CI987" s="207"/>
      <c r="CJ987" s="207"/>
      <c r="CK987" s="207"/>
      <c r="CL987" s="207"/>
      <c r="CM987" s="207"/>
    </row>
    <row r="988" spans="1:91" ht="12" customHeight="1" x14ac:dyDescent="0.25">
      <c r="A988" s="206"/>
      <c r="B988" s="207"/>
      <c r="C988" s="207"/>
      <c r="D988" s="207"/>
      <c r="E988" s="207"/>
      <c r="F988" s="207"/>
      <c r="G988" s="207"/>
      <c r="H988" s="207"/>
      <c r="I988" s="207"/>
      <c r="J988" s="207"/>
      <c r="K988" s="207"/>
      <c r="L988" s="207"/>
      <c r="M988" s="207"/>
      <c r="N988" s="207"/>
      <c r="O988" s="207"/>
      <c r="P988" s="207"/>
      <c r="Q988" s="207"/>
      <c r="R988" s="207"/>
      <c r="S988" s="207"/>
      <c r="T988" s="207"/>
      <c r="U988" s="207"/>
      <c r="V988" s="207"/>
      <c r="W988" s="207"/>
      <c r="X988" s="207"/>
      <c r="Y988" s="207"/>
      <c r="Z988" s="207"/>
      <c r="AA988" s="208"/>
      <c r="AB988" s="208"/>
      <c r="AC988" s="209"/>
      <c r="AD988" s="209"/>
      <c r="AE988" s="209"/>
      <c r="AF988" s="209"/>
      <c r="AG988" s="209"/>
      <c r="AH988" s="209"/>
      <c r="AI988" s="209"/>
      <c r="AJ988" s="209"/>
      <c r="AK988" s="207"/>
      <c r="AL988" s="207"/>
      <c r="AM988" s="207"/>
      <c r="AN988" s="207"/>
      <c r="AO988" s="207"/>
      <c r="AP988" s="207"/>
      <c r="AQ988" s="207"/>
      <c r="AR988" s="207"/>
      <c r="AS988" s="207"/>
      <c r="AT988" s="207"/>
      <c r="AU988" s="207"/>
      <c r="AV988" s="207"/>
      <c r="AW988" s="207"/>
      <c r="AX988" s="207"/>
      <c r="AY988" s="207"/>
      <c r="AZ988" s="207"/>
      <c r="BA988" s="207"/>
      <c r="BB988" s="207"/>
      <c r="BC988" s="207"/>
      <c r="BD988" s="207"/>
      <c r="BE988" s="207"/>
      <c r="BF988" s="207"/>
      <c r="BG988" s="207"/>
      <c r="BH988" s="207"/>
      <c r="BI988" s="207"/>
      <c r="BJ988" s="207"/>
      <c r="BK988" s="207"/>
      <c r="BL988" s="207"/>
      <c r="BM988" s="207"/>
      <c r="BN988" s="207"/>
      <c r="BO988" s="207"/>
      <c r="BP988" s="207"/>
      <c r="BQ988" s="207"/>
      <c r="BR988" s="207"/>
      <c r="BS988" s="207"/>
      <c r="BT988" s="207"/>
      <c r="BU988" s="211"/>
      <c r="BV988" s="207"/>
      <c r="BW988" s="207"/>
      <c r="BX988" s="207"/>
      <c r="BY988" s="207"/>
      <c r="BZ988" s="207"/>
      <c r="CA988" s="207"/>
      <c r="CB988" s="207"/>
      <c r="CC988" s="207"/>
      <c r="CD988" s="207"/>
      <c r="CE988" s="207"/>
      <c r="CF988" s="207"/>
      <c r="CG988" s="207"/>
      <c r="CH988" s="207"/>
      <c r="CI988" s="207"/>
      <c r="CJ988" s="207"/>
      <c r="CK988" s="207"/>
      <c r="CL988" s="207"/>
      <c r="CM988" s="207"/>
    </row>
    <row r="989" spans="1:91" ht="12" customHeight="1" x14ac:dyDescent="0.25">
      <c r="A989" s="206"/>
      <c r="B989" s="207"/>
      <c r="C989" s="207"/>
      <c r="D989" s="207"/>
      <c r="E989" s="207"/>
      <c r="F989" s="207"/>
      <c r="G989" s="207"/>
      <c r="H989" s="207"/>
      <c r="I989" s="207"/>
      <c r="J989" s="207"/>
      <c r="K989" s="207"/>
      <c r="L989" s="207"/>
      <c r="M989" s="207"/>
      <c r="N989" s="207"/>
      <c r="O989" s="207"/>
      <c r="P989" s="207"/>
      <c r="Q989" s="207"/>
      <c r="R989" s="207"/>
      <c r="S989" s="207"/>
      <c r="T989" s="207"/>
      <c r="U989" s="207"/>
      <c r="V989" s="207"/>
      <c r="W989" s="207"/>
      <c r="X989" s="207"/>
      <c r="Y989" s="207"/>
      <c r="Z989" s="207"/>
      <c r="AA989" s="208"/>
      <c r="AB989" s="208"/>
      <c r="AC989" s="209"/>
      <c r="AD989" s="209"/>
      <c r="AE989" s="209"/>
      <c r="AF989" s="209"/>
      <c r="AG989" s="209"/>
      <c r="AH989" s="209"/>
      <c r="AI989" s="209"/>
      <c r="AJ989" s="209"/>
      <c r="AK989" s="207"/>
      <c r="AL989" s="207"/>
      <c r="AM989" s="207"/>
      <c r="AN989" s="207"/>
      <c r="AO989" s="207"/>
      <c r="AP989" s="207"/>
      <c r="AQ989" s="207"/>
      <c r="AR989" s="207"/>
      <c r="AS989" s="207"/>
      <c r="AT989" s="207"/>
      <c r="AU989" s="207"/>
      <c r="AV989" s="207"/>
      <c r="AW989" s="207"/>
      <c r="AX989" s="207"/>
      <c r="AY989" s="207"/>
      <c r="AZ989" s="207"/>
      <c r="BA989" s="207"/>
      <c r="BB989" s="207"/>
      <c r="BC989" s="207"/>
      <c r="BD989" s="207"/>
      <c r="BE989" s="207"/>
      <c r="BF989" s="207"/>
      <c r="BG989" s="207"/>
      <c r="BH989" s="207"/>
      <c r="BI989" s="207"/>
      <c r="BJ989" s="207"/>
      <c r="BK989" s="207"/>
      <c r="BL989" s="207"/>
      <c r="BM989" s="207"/>
      <c r="BN989" s="207"/>
      <c r="BO989" s="207"/>
      <c r="BP989" s="207"/>
      <c r="BQ989" s="207"/>
      <c r="BR989" s="207"/>
      <c r="BS989" s="207"/>
      <c r="BT989" s="207"/>
      <c r="BU989" s="211"/>
      <c r="BV989" s="207"/>
      <c r="BW989" s="207"/>
      <c r="BX989" s="207"/>
      <c r="BY989" s="207"/>
      <c r="BZ989" s="207"/>
      <c r="CA989" s="207"/>
      <c r="CB989" s="207"/>
      <c r="CC989" s="207"/>
      <c r="CD989" s="207"/>
      <c r="CE989" s="207"/>
      <c r="CF989" s="207"/>
      <c r="CG989" s="207"/>
      <c r="CH989" s="207"/>
      <c r="CI989" s="207"/>
      <c r="CJ989" s="207"/>
      <c r="CK989" s="207"/>
      <c r="CL989" s="207"/>
      <c r="CM989" s="207"/>
    </row>
    <row r="990" spans="1:91" ht="12" customHeight="1" x14ac:dyDescent="0.25">
      <c r="A990" s="206"/>
      <c r="B990" s="207"/>
      <c r="C990" s="207"/>
      <c r="D990" s="207"/>
      <c r="E990" s="207"/>
      <c r="F990" s="207"/>
      <c r="G990" s="207"/>
      <c r="H990" s="207"/>
      <c r="I990" s="207"/>
      <c r="J990" s="207"/>
      <c r="K990" s="207"/>
      <c r="L990" s="207"/>
      <c r="M990" s="207"/>
      <c r="N990" s="207"/>
      <c r="O990" s="207"/>
      <c r="P990" s="207"/>
      <c r="Q990" s="207"/>
      <c r="R990" s="207"/>
      <c r="S990" s="207"/>
      <c r="T990" s="207"/>
      <c r="U990" s="207"/>
      <c r="V990" s="207"/>
      <c r="W990" s="207"/>
      <c r="X990" s="207"/>
      <c r="Y990" s="207"/>
      <c r="Z990" s="207"/>
      <c r="AA990" s="208"/>
      <c r="AB990" s="208"/>
      <c r="AC990" s="209"/>
      <c r="AD990" s="209"/>
      <c r="AE990" s="209"/>
      <c r="AF990" s="209"/>
      <c r="AG990" s="209"/>
      <c r="AH990" s="209"/>
      <c r="AI990" s="209"/>
      <c r="AJ990" s="209"/>
      <c r="AK990" s="207"/>
      <c r="AL990" s="207"/>
      <c r="AM990" s="207"/>
      <c r="AN990" s="207"/>
      <c r="AO990" s="207"/>
      <c r="AP990" s="207"/>
      <c r="AQ990" s="207"/>
      <c r="AR990" s="207"/>
      <c r="AS990" s="207"/>
      <c r="AT990" s="207"/>
      <c r="AU990" s="207"/>
      <c r="AV990" s="207"/>
      <c r="AW990" s="207"/>
      <c r="AX990" s="207"/>
      <c r="AY990" s="207"/>
      <c r="AZ990" s="207"/>
      <c r="BA990" s="207"/>
      <c r="BB990" s="207"/>
      <c r="BC990" s="207"/>
      <c r="BD990" s="207"/>
      <c r="BE990" s="207"/>
      <c r="BF990" s="207"/>
      <c r="BG990" s="207"/>
      <c r="BH990" s="207"/>
      <c r="BI990" s="207"/>
      <c r="BJ990" s="207"/>
      <c r="BK990" s="207"/>
      <c r="BL990" s="207"/>
      <c r="BM990" s="207"/>
      <c r="BN990" s="207"/>
      <c r="BO990" s="207"/>
      <c r="BP990" s="207"/>
      <c r="BQ990" s="207"/>
      <c r="BR990" s="207"/>
      <c r="BS990" s="207"/>
      <c r="BT990" s="207"/>
      <c r="BU990" s="211"/>
      <c r="BV990" s="207"/>
      <c r="BW990" s="207"/>
      <c r="BX990" s="207"/>
      <c r="BY990" s="207"/>
      <c r="BZ990" s="207"/>
      <c r="CA990" s="207"/>
      <c r="CB990" s="207"/>
      <c r="CC990" s="207"/>
      <c r="CD990" s="207"/>
      <c r="CE990" s="207"/>
      <c r="CF990" s="207"/>
      <c r="CG990" s="207"/>
      <c r="CH990" s="207"/>
      <c r="CI990" s="207"/>
      <c r="CJ990" s="207"/>
      <c r="CK990" s="207"/>
      <c r="CL990" s="207"/>
      <c r="CM990" s="207"/>
    </row>
    <row r="991" spans="1:91" ht="12" customHeight="1" x14ac:dyDescent="0.25">
      <c r="A991" s="206"/>
      <c r="B991" s="207"/>
      <c r="C991" s="207"/>
      <c r="D991" s="207"/>
      <c r="E991" s="207"/>
      <c r="F991" s="207"/>
      <c r="G991" s="207"/>
      <c r="H991" s="207"/>
      <c r="I991" s="207"/>
      <c r="J991" s="207"/>
      <c r="K991" s="207"/>
      <c r="L991" s="207"/>
      <c r="M991" s="207"/>
      <c r="N991" s="207"/>
      <c r="O991" s="207"/>
      <c r="P991" s="207"/>
      <c r="Q991" s="207"/>
      <c r="R991" s="207"/>
      <c r="S991" s="207"/>
      <c r="T991" s="207"/>
      <c r="U991" s="207"/>
      <c r="V991" s="207"/>
      <c r="W991" s="207"/>
      <c r="X991" s="207"/>
      <c r="Y991" s="207"/>
      <c r="Z991" s="207"/>
      <c r="AA991" s="208"/>
      <c r="AB991" s="208"/>
      <c r="AC991" s="209"/>
      <c r="AD991" s="209"/>
      <c r="AE991" s="209"/>
      <c r="AF991" s="209"/>
      <c r="AG991" s="209"/>
      <c r="AH991" s="209"/>
      <c r="AI991" s="209"/>
      <c r="AJ991" s="209"/>
      <c r="AK991" s="207"/>
      <c r="AL991" s="207"/>
      <c r="AM991" s="207"/>
      <c r="AN991" s="207"/>
      <c r="AO991" s="207"/>
      <c r="AP991" s="207"/>
      <c r="AQ991" s="207"/>
      <c r="AR991" s="207"/>
      <c r="AS991" s="207"/>
      <c r="AT991" s="207"/>
      <c r="AU991" s="207"/>
      <c r="AV991" s="207"/>
      <c r="AW991" s="207"/>
      <c r="AX991" s="207"/>
      <c r="AY991" s="207"/>
      <c r="AZ991" s="207"/>
      <c r="BA991" s="207"/>
      <c r="BB991" s="207"/>
      <c r="BC991" s="207"/>
      <c r="BD991" s="207"/>
      <c r="BE991" s="207"/>
      <c r="BF991" s="207"/>
      <c r="BG991" s="207"/>
      <c r="BH991" s="207"/>
      <c r="BI991" s="207"/>
      <c r="BJ991" s="207"/>
      <c r="BK991" s="207"/>
      <c r="BL991" s="207"/>
      <c r="BM991" s="207"/>
      <c r="BN991" s="207"/>
      <c r="BO991" s="207"/>
      <c r="BP991" s="207"/>
      <c r="BQ991" s="207"/>
      <c r="BR991" s="207"/>
      <c r="BS991" s="207"/>
      <c r="BT991" s="207"/>
      <c r="BU991" s="211"/>
      <c r="BV991" s="207"/>
      <c r="BW991" s="207"/>
      <c r="BX991" s="207"/>
      <c r="BY991" s="207"/>
      <c r="BZ991" s="207"/>
      <c r="CA991" s="207"/>
      <c r="CB991" s="207"/>
      <c r="CC991" s="207"/>
      <c r="CD991" s="207"/>
      <c r="CE991" s="207"/>
      <c r="CF991" s="207"/>
      <c r="CG991" s="207"/>
      <c r="CH991" s="207"/>
      <c r="CI991" s="207"/>
      <c r="CJ991" s="207"/>
      <c r="CK991" s="207"/>
      <c r="CL991" s="207"/>
      <c r="CM991" s="207"/>
    </row>
    <row r="992" spans="1:91" ht="12" customHeight="1" x14ac:dyDescent="0.25">
      <c r="A992" s="206"/>
      <c r="B992" s="207"/>
      <c r="C992" s="207"/>
      <c r="D992" s="207"/>
      <c r="E992" s="207"/>
      <c r="F992" s="207"/>
      <c r="G992" s="207"/>
      <c r="H992" s="207"/>
      <c r="I992" s="207"/>
      <c r="J992" s="207"/>
      <c r="K992" s="207"/>
      <c r="L992" s="207"/>
      <c r="M992" s="207"/>
      <c r="N992" s="207"/>
      <c r="O992" s="207"/>
      <c r="P992" s="207"/>
      <c r="Q992" s="207"/>
      <c r="R992" s="207"/>
      <c r="S992" s="207"/>
      <c r="T992" s="207"/>
      <c r="U992" s="207"/>
      <c r="V992" s="207"/>
      <c r="W992" s="207"/>
      <c r="X992" s="207"/>
      <c r="Y992" s="207"/>
      <c r="Z992" s="207"/>
      <c r="AA992" s="208"/>
      <c r="AB992" s="208"/>
      <c r="AC992" s="209"/>
      <c r="AD992" s="209"/>
      <c r="AE992" s="209"/>
      <c r="AF992" s="209"/>
      <c r="AG992" s="209"/>
      <c r="AH992" s="209"/>
      <c r="AI992" s="209"/>
      <c r="AJ992" s="209"/>
      <c r="AK992" s="207"/>
      <c r="AL992" s="207"/>
      <c r="AM992" s="207"/>
      <c r="AN992" s="207"/>
      <c r="AO992" s="207"/>
      <c r="AP992" s="207"/>
      <c r="AQ992" s="207"/>
      <c r="AR992" s="207"/>
      <c r="AS992" s="207"/>
      <c r="AT992" s="207"/>
      <c r="AU992" s="207"/>
      <c r="AV992" s="207"/>
      <c r="AW992" s="207"/>
      <c r="AX992" s="207"/>
      <c r="AY992" s="207"/>
      <c r="AZ992" s="207"/>
      <c r="BA992" s="207"/>
      <c r="BB992" s="207"/>
      <c r="BC992" s="207"/>
      <c r="BD992" s="207"/>
      <c r="BE992" s="207"/>
      <c r="BF992" s="207"/>
      <c r="BG992" s="207"/>
      <c r="BH992" s="207"/>
      <c r="BI992" s="207"/>
      <c r="BJ992" s="207"/>
      <c r="BK992" s="207"/>
      <c r="BL992" s="207"/>
      <c r="BM992" s="207"/>
      <c r="BN992" s="207"/>
      <c r="BO992" s="207"/>
      <c r="BP992" s="207"/>
      <c r="BQ992" s="207"/>
      <c r="BR992" s="207"/>
      <c r="BS992" s="207"/>
      <c r="BT992" s="207"/>
      <c r="BU992" s="211"/>
      <c r="BV992" s="207"/>
      <c r="BW992" s="207"/>
      <c r="BX992" s="207"/>
      <c r="BY992" s="207"/>
      <c r="BZ992" s="207"/>
      <c r="CA992" s="207"/>
      <c r="CB992" s="207"/>
      <c r="CC992" s="207"/>
      <c r="CD992" s="207"/>
      <c r="CE992" s="207"/>
      <c r="CF992" s="207"/>
      <c r="CG992" s="207"/>
      <c r="CH992" s="207"/>
      <c r="CI992" s="207"/>
      <c r="CJ992" s="207"/>
      <c r="CK992" s="207"/>
      <c r="CL992" s="207"/>
      <c r="CM992" s="207"/>
    </row>
    <row r="993" spans="1:91" ht="12" customHeight="1" x14ac:dyDescent="0.25">
      <c r="A993" s="206"/>
      <c r="B993" s="207"/>
      <c r="C993" s="207"/>
      <c r="D993" s="207"/>
      <c r="E993" s="207"/>
      <c r="F993" s="207"/>
      <c r="G993" s="207"/>
      <c r="H993" s="207"/>
      <c r="I993" s="207"/>
      <c r="J993" s="207"/>
      <c r="K993" s="207"/>
      <c r="L993" s="207"/>
      <c r="M993" s="207"/>
      <c r="N993" s="207"/>
      <c r="O993" s="207"/>
      <c r="P993" s="207"/>
      <c r="Q993" s="207"/>
      <c r="R993" s="207"/>
      <c r="S993" s="207"/>
      <c r="T993" s="207"/>
      <c r="U993" s="207"/>
      <c r="V993" s="207"/>
      <c r="W993" s="207"/>
      <c r="X993" s="207"/>
      <c r="Y993" s="207"/>
      <c r="Z993" s="207"/>
      <c r="AA993" s="208"/>
      <c r="AB993" s="208"/>
      <c r="AC993" s="209"/>
      <c r="AD993" s="209"/>
      <c r="AE993" s="209"/>
      <c r="AF993" s="209"/>
      <c r="AG993" s="209"/>
      <c r="AH993" s="209"/>
      <c r="AI993" s="209"/>
      <c r="AJ993" s="209"/>
      <c r="AK993" s="207"/>
      <c r="AL993" s="207"/>
      <c r="AM993" s="207"/>
      <c r="AN993" s="207"/>
      <c r="AO993" s="207"/>
      <c r="AP993" s="207"/>
      <c r="AQ993" s="207"/>
      <c r="AR993" s="207"/>
      <c r="AS993" s="207"/>
      <c r="AT993" s="207"/>
      <c r="AU993" s="207"/>
      <c r="AV993" s="207"/>
      <c r="AW993" s="207"/>
      <c r="AX993" s="207"/>
      <c r="AY993" s="207"/>
      <c r="AZ993" s="207"/>
      <c r="BA993" s="207"/>
      <c r="BB993" s="207"/>
      <c r="BC993" s="207"/>
      <c r="BD993" s="207"/>
      <c r="BE993" s="207"/>
      <c r="BF993" s="207"/>
      <c r="BG993" s="207"/>
      <c r="BH993" s="207"/>
      <c r="BI993" s="207"/>
      <c r="BJ993" s="207"/>
      <c r="BK993" s="207"/>
      <c r="BL993" s="207"/>
      <c r="BM993" s="207"/>
      <c r="BN993" s="207"/>
      <c r="BO993" s="207"/>
      <c r="BP993" s="207"/>
      <c r="BQ993" s="207"/>
      <c r="BR993" s="207"/>
      <c r="BS993" s="207"/>
      <c r="BT993" s="207"/>
      <c r="BU993" s="211"/>
      <c r="BV993" s="207"/>
      <c r="BW993" s="207"/>
      <c r="BX993" s="207"/>
      <c r="BY993" s="207"/>
      <c r="BZ993" s="207"/>
      <c r="CA993" s="207"/>
      <c r="CB993" s="207"/>
      <c r="CC993" s="207"/>
      <c r="CD993" s="207"/>
      <c r="CE993" s="207"/>
      <c r="CF993" s="207"/>
      <c r="CG993" s="207"/>
      <c r="CH993" s="207"/>
      <c r="CI993" s="207"/>
      <c r="CJ993" s="207"/>
      <c r="CK993" s="207"/>
      <c r="CL993" s="207"/>
      <c r="CM993" s="207"/>
    </row>
    <row r="994" spans="1:91" ht="12" customHeight="1" x14ac:dyDescent="0.25">
      <c r="A994" s="206"/>
      <c r="B994" s="207"/>
      <c r="C994" s="207"/>
      <c r="D994" s="207"/>
      <c r="E994" s="207"/>
      <c r="F994" s="207"/>
      <c r="G994" s="207"/>
      <c r="H994" s="207"/>
      <c r="I994" s="207"/>
      <c r="J994" s="207"/>
      <c r="K994" s="207"/>
      <c r="L994" s="207"/>
      <c r="M994" s="207"/>
      <c r="N994" s="207"/>
      <c r="O994" s="207"/>
      <c r="P994" s="207"/>
      <c r="Q994" s="207"/>
      <c r="R994" s="207"/>
      <c r="S994" s="207"/>
      <c r="T994" s="207"/>
      <c r="U994" s="207"/>
      <c r="V994" s="207"/>
      <c r="W994" s="207"/>
      <c r="X994" s="207"/>
      <c r="Y994" s="207"/>
      <c r="Z994" s="207"/>
      <c r="AA994" s="208"/>
      <c r="AB994" s="208"/>
      <c r="AC994" s="209"/>
      <c r="AD994" s="209"/>
      <c r="AE994" s="209"/>
      <c r="AF994" s="209"/>
      <c r="AG994" s="209"/>
      <c r="AH994" s="209"/>
      <c r="AI994" s="209"/>
      <c r="AJ994" s="209"/>
      <c r="AK994" s="207"/>
      <c r="AL994" s="207"/>
      <c r="AM994" s="207"/>
      <c r="AN994" s="207"/>
      <c r="AO994" s="207"/>
      <c r="AP994" s="207"/>
      <c r="AQ994" s="207"/>
      <c r="AR994" s="207"/>
      <c r="AS994" s="207"/>
      <c r="AT994" s="207"/>
      <c r="AU994" s="207"/>
      <c r="AV994" s="207"/>
      <c r="AW994" s="207"/>
      <c r="AX994" s="207"/>
      <c r="AY994" s="207"/>
      <c r="AZ994" s="207"/>
      <c r="BA994" s="207"/>
      <c r="BB994" s="207"/>
      <c r="BC994" s="207"/>
      <c r="BD994" s="207"/>
      <c r="BE994" s="207"/>
      <c r="BF994" s="207"/>
      <c r="BG994" s="207"/>
      <c r="BH994" s="207"/>
      <c r="BI994" s="207"/>
      <c r="BJ994" s="207"/>
      <c r="BK994" s="207"/>
      <c r="BL994" s="207"/>
      <c r="BM994" s="207"/>
      <c r="BN994" s="207"/>
      <c r="BO994" s="207"/>
      <c r="BP994" s="207"/>
      <c r="BQ994" s="207"/>
      <c r="BR994" s="207"/>
      <c r="BS994" s="207"/>
      <c r="BT994" s="207"/>
      <c r="BU994" s="211"/>
      <c r="BV994" s="207"/>
      <c r="BW994" s="207"/>
      <c r="BX994" s="207"/>
      <c r="BY994" s="207"/>
      <c r="BZ994" s="207"/>
      <c r="CA994" s="207"/>
      <c r="CB994" s="207"/>
      <c r="CC994" s="207"/>
      <c r="CD994" s="207"/>
      <c r="CE994" s="207"/>
      <c r="CF994" s="207"/>
      <c r="CG994" s="207"/>
      <c r="CH994" s="207"/>
      <c r="CI994" s="207"/>
      <c r="CJ994" s="207"/>
      <c r="CK994" s="207"/>
      <c r="CL994" s="207"/>
      <c r="CM994" s="207"/>
    </row>
    <row r="995" spans="1:91" ht="12" customHeight="1" x14ac:dyDescent="0.25">
      <c r="A995" s="206"/>
      <c r="B995" s="207"/>
      <c r="C995" s="207"/>
      <c r="D995" s="207"/>
      <c r="E995" s="207"/>
      <c r="F995" s="207"/>
      <c r="G995" s="207"/>
      <c r="H995" s="207"/>
      <c r="I995" s="207"/>
      <c r="J995" s="207"/>
      <c r="K995" s="207"/>
      <c r="L995" s="207"/>
      <c r="M995" s="207"/>
      <c r="N995" s="207"/>
      <c r="O995" s="207"/>
      <c r="P995" s="207"/>
      <c r="Q995" s="207"/>
      <c r="R995" s="207"/>
      <c r="S995" s="207"/>
      <c r="T995" s="207"/>
      <c r="U995" s="207"/>
      <c r="V995" s="207"/>
      <c r="W995" s="207"/>
      <c r="X995" s="207"/>
      <c r="Y995" s="207"/>
      <c r="Z995" s="207"/>
      <c r="AA995" s="208"/>
      <c r="AB995" s="208"/>
      <c r="AC995" s="209"/>
      <c r="AD995" s="209"/>
      <c r="AE995" s="209"/>
      <c r="AF995" s="209"/>
      <c r="AG995" s="209"/>
      <c r="AH995" s="209"/>
      <c r="AI995" s="209"/>
      <c r="AJ995" s="209"/>
      <c r="AK995" s="207"/>
      <c r="AL995" s="207"/>
      <c r="AM995" s="207"/>
      <c r="AN995" s="207"/>
      <c r="AO995" s="207"/>
      <c r="AP995" s="207"/>
      <c r="AQ995" s="207"/>
      <c r="AR995" s="207"/>
      <c r="AS995" s="207"/>
      <c r="AT995" s="207"/>
      <c r="AU995" s="207"/>
      <c r="AV995" s="207"/>
      <c r="AW995" s="207"/>
      <c r="AX995" s="207"/>
      <c r="AY995" s="207"/>
      <c r="AZ995" s="207"/>
      <c r="BA995" s="207"/>
      <c r="BB995" s="207"/>
      <c r="BC995" s="207"/>
      <c r="BD995" s="207"/>
      <c r="BE995" s="207"/>
      <c r="BF995" s="207"/>
      <c r="BG995" s="207"/>
      <c r="BH995" s="207"/>
      <c r="BI995" s="207"/>
      <c r="BJ995" s="207"/>
      <c r="BK995" s="207"/>
      <c r="BL995" s="207"/>
      <c r="BM995" s="207"/>
      <c r="BN995" s="207"/>
      <c r="BO995" s="207"/>
      <c r="BP995" s="207"/>
      <c r="BQ995" s="207"/>
      <c r="BR995" s="207"/>
      <c r="BS995" s="207"/>
      <c r="BT995" s="207"/>
      <c r="BU995" s="211"/>
      <c r="BV995" s="207"/>
      <c r="BW995" s="207"/>
      <c r="BX995" s="207"/>
      <c r="BY995" s="207"/>
      <c r="BZ995" s="207"/>
      <c r="CA995" s="207"/>
      <c r="CB995" s="207"/>
      <c r="CC995" s="207"/>
      <c r="CD995" s="207"/>
      <c r="CE995" s="207"/>
      <c r="CF995" s="207"/>
      <c r="CG995" s="207"/>
      <c r="CH995" s="207"/>
      <c r="CI995" s="207"/>
      <c r="CJ995" s="207"/>
      <c r="CK995" s="207"/>
      <c r="CL995" s="207"/>
      <c r="CM995" s="207"/>
    </row>
    <row r="996" spans="1:91" ht="12" customHeight="1" x14ac:dyDescent="0.25">
      <c r="A996" s="206"/>
      <c r="B996" s="207"/>
      <c r="C996" s="207"/>
      <c r="D996" s="207"/>
      <c r="E996" s="207"/>
      <c r="F996" s="207"/>
      <c r="G996" s="207"/>
      <c r="H996" s="207"/>
      <c r="I996" s="207"/>
      <c r="J996" s="207"/>
      <c r="K996" s="207"/>
      <c r="L996" s="207"/>
      <c r="M996" s="207"/>
      <c r="N996" s="207"/>
      <c r="O996" s="207"/>
      <c r="P996" s="207"/>
      <c r="Q996" s="207"/>
      <c r="R996" s="207"/>
      <c r="S996" s="207"/>
      <c r="T996" s="207"/>
      <c r="U996" s="207"/>
      <c r="V996" s="207"/>
      <c r="W996" s="207"/>
      <c r="X996" s="207"/>
      <c r="Y996" s="207"/>
      <c r="Z996" s="207"/>
      <c r="AA996" s="208"/>
      <c r="AB996" s="208"/>
      <c r="AC996" s="209"/>
      <c r="AD996" s="209"/>
      <c r="AE996" s="209"/>
      <c r="AF996" s="209"/>
      <c r="AG996" s="209"/>
      <c r="AH996" s="209"/>
      <c r="AI996" s="209"/>
      <c r="AJ996" s="209"/>
      <c r="AK996" s="207"/>
      <c r="AL996" s="207"/>
      <c r="AM996" s="207"/>
      <c r="AN996" s="207"/>
      <c r="AO996" s="207"/>
      <c r="AP996" s="207"/>
      <c r="AQ996" s="207"/>
      <c r="AR996" s="207"/>
      <c r="AS996" s="207"/>
      <c r="AT996" s="207"/>
      <c r="AU996" s="207"/>
      <c r="AV996" s="207"/>
      <c r="AW996" s="207"/>
      <c r="AX996" s="207"/>
      <c r="AY996" s="207"/>
      <c r="AZ996" s="207"/>
      <c r="BA996" s="207"/>
      <c r="BB996" s="207"/>
      <c r="BC996" s="207"/>
      <c r="BD996" s="207"/>
      <c r="BE996" s="207"/>
      <c r="BF996" s="207"/>
      <c r="BG996" s="207"/>
      <c r="BH996" s="207"/>
      <c r="BI996" s="207"/>
      <c r="BJ996" s="207"/>
      <c r="BK996" s="207"/>
      <c r="BL996" s="207"/>
      <c r="BM996" s="207"/>
      <c r="BN996" s="207"/>
      <c r="BO996" s="207"/>
      <c r="BP996" s="207"/>
      <c r="BQ996" s="207"/>
      <c r="BR996" s="207"/>
      <c r="BS996" s="207"/>
      <c r="BT996" s="207"/>
      <c r="BU996" s="211"/>
      <c r="BV996" s="207"/>
      <c r="BW996" s="207"/>
      <c r="BX996" s="207"/>
      <c r="BY996" s="207"/>
      <c r="BZ996" s="207"/>
      <c r="CA996" s="207"/>
      <c r="CB996" s="207"/>
      <c r="CC996" s="207"/>
      <c r="CD996" s="207"/>
      <c r="CE996" s="207"/>
      <c r="CF996" s="207"/>
      <c r="CG996" s="207"/>
      <c r="CH996" s="207"/>
      <c r="CI996" s="207"/>
      <c r="CJ996" s="207"/>
      <c r="CK996" s="207"/>
      <c r="CL996" s="207"/>
      <c r="CM996" s="207"/>
    </row>
    <row r="997" spans="1:91" ht="12" customHeight="1" x14ac:dyDescent="0.25">
      <c r="A997" s="206"/>
      <c r="B997" s="207"/>
      <c r="C997" s="207"/>
      <c r="D997" s="207"/>
      <c r="E997" s="207"/>
      <c r="F997" s="207"/>
      <c r="G997" s="207"/>
      <c r="H997" s="207"/>
      <c r="I997" s="207"/>
      <c r="J997" s="207"/>
      <c r="K997" s="207"/>
      <c r="L997" s="207"/>
      <c r="M997" s="207"/>
      <c r="N997" s="207"/>
      <c r="O997" s="207"/>
      <c r="P997" s="207"/>
      <c r="Q997" s="207"/>
      <c r="R997" s="207"/>
      <c r="S997" s="207"/>
      <c r="T997" s="207"/>
      <c r="U997" s="207"/>
      <c r="V997" s="207"/>
      <c r="W997" s="207"/>
      <c r="X997" s="207"/>
      <c r="Y997" s="207"/>
      <c r="Z997" s="207"/>
      <c r="AA997" s="208"/>
      <c r="AB997" s="208"/>
      <c r="AC997" s="209"/>
      <c r="AD997" s="209"/>
      <c r="AE997" s="209"/>
      <c r="AF997" s="209"/>
      <c r="AG997" s="209"/>
      <c r="AH997" s="209"/>
      <c r="AI997" s="209"/>
      <c r="AJ997" s="209"/>
      <c r="AK997" s="207"/>
      <c r="AL997" s="207"/>
      <c r="AM997" s="207"/>
      <c r="AN997" s="207"/>
      <c r="AO997" s="207"/>
      <c r="AP997" s="207"/>
      <c r="AQ997" s="207"/>
      <c r="AR997" s="207"/>
      <c r="AS997" s="207"/>
      <c r="AT997" s="207"/>
      <c r="AU997" s="207"/>
      <c r="AV997" s="207"/>
      <c r="AW997" s="207"/>
      <c r="AX997" s="207"/>
      <c r="AY997" s="207"/>
      <c r="AZ997" s="207"/>
      <c r="BA997" s="207"/>
      <c r="BB997" s="207"/>
      <c r="BC997" s="207"/>
      <c r="BD997" s="207"/>
      <c r="BE997" s="207"/>
      <c r="BF997" s="207"/>
      <c r="BG997" s="207"/>
      <c r="BH997" s="207"/>
      <c r="BI997" s="207"/>
      <c r="BJ997" s="207"/>
      <c r="BK997" s="207"/>
      <c r="BL997" s="207"/>
      <c r="BM997" s="207"/>
      <c r="BN997" s="207"/>
      <c r="BO997" s="207"/>
      <c r="BP997" s="207"/>
      <c r="BQ997" s="207"/>
      <c r="BR997" s="207"/>
      <c r="BS997" s="207"/>
      <c r="BT997" s="207"/>
      <c r="BU997" s="211"/>
      <c r="BV997" s="207"/>
      <c r="BW997" s="207"/>
      <c r="BX997" s="207"/>
      <c r="BY997" s="207"/>
      <c r="BZ997" s="207"/>
      <c r="CA997" s="207"/>
      <c r="CB997" s="207"/>
      <c r="CC997" s="207"/>
      <c r="CD997" s="207"/>
      <c r="CE997" s="207"/>
      <c r="CF997" s="207"/>
      <c r="CG997" s="207"/>
      <c r="CH997" s="207"/>
      <c r="CI997" s="207"/>
      <c r="CJ997" s="207"/>
      <c r="CK997" s="207"/>
      <c r="CL997" s="207"/>
      <c r="CM997" s="207"/>
    </row>
    <row r="998" spans="1:91" ht="12" customHeight="1" x14ac:dyDescent="0.25">
      <c r="A998" s="206"/>
      <c r="B998" s="207"/>
      <c r="C998" s="207"/>
      <c r="D998" s="207"/>
      <c r="E998" s="207"/>
      <c r="F998" s="207"/>
      <c r="G998" s="207"/>
      <c r="H998" s="207"/>
      <c r="I998" s="207"/>
      <c r="J998" s="207"/>
      <c r="K998" s="207"/>
      <c r="L998" s="207"/>
      <c r="M998" s="207"/>
      <c r="N998" s="207"/>
      <c r="O998" s="207"/>
      <c r="P998" s="207"/>
      <c r="Q998" s="207"/>
      <c r="R998" s="207"/>
      <c r="S998" s="207"/>
      <c r="T998" s="207"/>
      <c r="U998" s="207"/>
      <c r="V998" s="207"/>
      <c r="W998" s="207"/>
      <c r="X998" s="207"/>
      <c r="Y998" s="207"/>
      <c r="Z998" s="207"/>
      <c r="AA998" s="208"/>
      <c r="AB998" s="208"/>
      <c r="AC998" s="209"/>
      <c r="AD998" s="209"/>
      <c r="AE998" s="209"/>
      <c r="AF998" s="209"/>
      <c r="AG998" s="209"/>
      <c r="AH998" s="209"/>
      <c r="AI998" s="209"/>
      <c r="AJ998" s="209"/>
      <c r="AK998" s="207"/>
      <c r="AL998" s="207"/>
      <c r="AM998" s="207"/>
      <c r="AN998" s="207"/>
      <c r="AO998" s="207"/>
      <c r="AP998" s="207"/>
      <c r="AQ998" s="207"/>
      <c r="AR998" s="207"/>
      <c r="AS998" s="207"/>
      <c r="AT998" s="207"/>
      <c r="AU998" s="207"/>
      <c r="AV998" s="207"/>
      <c r="AW998" s="207"/>
      <c r="AX998" s="207"/>
      <c r="AY998" s="207"/>
      <c r="AZ998" s="207"/>
      <c r="BA998" s="207"/>
      <c r="BB998" s="207"/>
      <c r="BC998" s="207"/>
      <c r="BD998" s="207"/>
      <c r="BE998" s="207"/>
      <c r="BF998" s="207"/>
      <c r="BG998" s="207"/>
      <c r="BH998" s="207"/>
      <c r="BI998" s="207"/>
      <c r="BJ998" s="207"/>
      <c r="BK998" s="207"/>
      <c r="BL998" s="207"/>
      <c r="BM998" s="207"/>
      <c r="BN998" s="207"/>
      <c r="BO998" s="207"/>
      <c r="BP998" s="207"/>
      <c r="BQ998" s="207"/>
      <c r="BR998" s="207"/>
      <c r="BS998" s="207"/>
      <c r="BT998" s="207"/>
      <c r="BU998" s="211"/>
      <c r="BV998" s="207"/>
      <c r="BW998" s="207"/>
      <c r="BX998" s="207"/>
      <c r="BY998" s="207"/>
      <c r="BZ998" s="207"/>
      <c r="CA998" s="207"/>
      <c r="CB998" s="207"/>
      <c r="CC998" s="207"/>
      <c r="CD998" s="207"/>
      <c r="CE998" s="207"/>
      <c r="CF998" s="207"/>
      <c r="CG998" s="207"/>
      <c r="CH998" s="207"/>
      <c r="CI998" s="207"/>
      <c r="CJ998" s="207"/>
      <c r="CK998" s="207"/>
      <c r="CL998" s="207"/>
      <c r="CM998" s="207"/>
    </row>
    <row r="999" spans="1:91" ht="12" customHeight="1" x14ac:dyDescent="0.25">
      <c r="A999" s="206"/>
      <c r="B999" s="207"/>
      <c r="C999" s="207"/>
      <c r="D999" s="207"/>
      <c r="E999" s="207"/>
      <c r="F999" s="207"/>
      <c r="G999" s="207"/>
      <c r="H999" s="207"/>
      <c r="I999" s="207"/>
      <c r="J999" s="207"/>
      <c r="K999" s="207"/>
      <c r="L999" s="207"/>
      <c r="M999" s="207"/>
      <c r="N999" s="207"/>
      <c r="O999" s="207"/>
      <c r="P999" s="207"/>
      <c r="Q999" s="207"/>
      <c r="R999" s="207"/>
      <c r="S999" s="207"/>
      <c r="T999" s="207"/>
      <c r="U999" s="207"/>
      <c r="V999" s="207"/>
      <c r="W999" s="207"/>
      <c r="X999" s="207"/>
      <c r="Y999" s="207"/>
      <c r="Z999" s="207"/>
      <c r="AA999" s="208"/>
      <c r="AB999" s="208"/>
      <c r="AC999" s="209"/>
      <c r="AD999" s="209"/>
      <c r="AE999" s="209"/>
      <c r="AF999" s="209"/>
      <c r="AG999" s="209"/>
      <c r="AH999" s="209"/>
      <c r="AI999" s="209"/>
      <c r="AJ999" s="209"/>
      <c r="AK999" s="207"/>
      <c r="AL999" s="207"/>
      <c r="AM999" s="207"/>
      <c r="AN999" s="207"/>
      <c r="AO999" s="207"/>
      <c r="AP999" s="207"/>
      <c r="AQ999" s="207"/>
      <c r="AR999" s="207"/>
      <c r="AS999" s="207"/>
      <c r="AT999" s="207"/>
      <c r="AU999" s="207"/>
      <c r="AV999" s="207"/>
      <c r="AW999" s="207"/>
      <c r="AX999" s="207"/>
      <c r="AY999" s="207"/>
      <c r="AZ999" s="207"/>
      <c r="BA999" s="207"/>
      <c r="BB999" s="207"/>
      <c r="BC999" s="207"/>
      <c r="BD999" s="207"/>
      <c r="BE999" s="207"/>
      <c r="BF999" s="207"/>
      <c r="BG999" s="207"/>
      <c r="BH999" s="207"/>
      <c r="BI999" s="207"/>
      <c r="BJ999" s="207"/>
      <c r="BK999" s="207"/>
      <c r="BL999" s="207"/>
      <c r="BM999" s="207"/>
      <c r="BN999" s="207"/>
      <c r="BO999" s="207"/>
      <c r="BP999" s="207"/>
      <c r="BQ999" s="207"/>
      <c r="BR999" s="207"/>
      <c r="BS999" s="207"/>
      <c r="BT999" s="207"/>
      <c r="BU999" s="211"/>
      <c r="BV999" s="207"/>
      <c r="BW999" s="207"/>
      <c r="BX999" s="207"/>
      <c r="BY999" s="207"/>
      <c r="BZ999" s="207"/>
      <c r="CA999" s="207"/>
      <c r="CB999" s="207"/>
      <c r="CC999" s="207"/>
      <c r="CD999" s="207"/>
      <c r="CE999" s="207"/>
      <c r="CF999" s="207"/>
      <c r="CG999" s="207"/>
      <c r="CH999" s="207"/>
      <c r="CI999" s="207"/>
      <c r="CJ999" s="207"/>
      <c r="CK999" s="207"/>
      <c r="CL999" s="207"/>
      <c r="CM999" s="207"/>
    </row>
    <row r="1000" spans="1:91" ht="12" customHeight="1" x14ac:dyDescent="0.25">
      <c r="A1000" s="206"/>
      <c r="B1000" s="207"/>
      <c r="C1000" s="207"/>
      <c r="D1000" s="207"/>
      <c r="E1000" s="207"/>
      <c r="F1000" s="207"/>
      <c r="G1000" s="207"/>
      <c r="H1000" s="207"/>
      <c r="I1000" s="207"/>
      <c r="J1000" s="207"/>
      <c r="K1000" s="207"/>
      <c r="L1000" s="207"/>
      <c r="M1000" s="207"/>
      <c r="N1000" s="207"/>
      <c r="O1000" s="207"/>
      <c r="P1000" s="207"/>
      <c r="Q1000" s="207"/>
      <c r="R1000" s="207"/>
      <c r="S1000" s="207"/>
      <c r="T1000" s="207"/>
      <c r="U1000" s="207"/>
      <c r="V1000" s="207"/>
      <c r="W1000" s="207"/>
      <c r="X1000" s="207"/>
      <c r="Y1000" s="207"/>
      <c r="Z1000" s="207"/>
      <c r="AA1000" s="208"/>
      <c r="AB1000" s="208"/>
      <c r="AC1000" s="209"/>
      <c r="AD1000" s="209"/>
      <c r="AE1000" s="209"/>
      <c r="AF1000" s="209"/>
      <c r="AG1000" s="209"/>
      <c r="AH1000" s="209"/>
      <c r="AI1000" s="209"/>
      <c r="AJ1000" s="209"/>
      <c r="AK1000" s="207"/>
      <c r="AL1000" s="207"/>
      <c r="AM1000" s="207"/>
      <c r="AN1000" s="207"/>
      <c r="AO1000" s="207"/>
      <c r="AP1000" s="207"/>
      <c r="AQ1000" s="207"/>
      <c r="AR1000" s="207"/>
      <c r="AS1000" s="207"/>
      <c r="AT1000" s="207"/>
      <c r="AU1000" s="207"/>
      <c r="AV1000" s="207"/>
      <c r="AW1000" s="207"/>
      <c r="AX1000" s="207"/>
      <c r="AY1000" s="207"/>
      <c r="AZ1000" s="207"/>
      <c r="BA1000" s="207"/>
      <c r="BB1000" s="207"/>
      <c r="BC1000" s="207"/>
      <c r="BD1000" s="207"/>
      <c r="BE1000" s="207"/>
      <c r="BF1000" s="207"/>
      <c r="BG1000" s="207"/>
      <c r="BH1000" s="207"/>
      <c r="BI1000" s="207"/>
      <c r="BJ1000" s="207"/>
      <c r="BK1000" s="207"/>
      <c r="BL1000" s="207"/>
      <c r="BM1000" s="207"/>
      <c r="BN1000" s="207"/>
      <c r="BO1000" s="207"/>
      <c r="BP1000" s="207"/>
      <c r="BQ1000" s="207"/>
      <c r="BR1000" s="207"/>
      <c r="BS1000" s="207"/>
      <c r="BT1000" s="207"/>
      <c r="BU1000" s="211"/>
      <c r="BV1000" s="207"/>
      <c r="BW1000" s="207"/>
      <c r="BX1000" s="207"/>
      <c r="BY1000" s="207"/>
      <c r="BZ1000" s="207"/>
      <c r="CA1000" s="207"/>
      <c r="CB1000" s="207"/>
      <c r="CC1000" s="207"/>
      <c r="CD1000" s="207"/>
      <c r="CE1000" s="207"/>
      <c r="CF1000" s="207"/>
      <c r="CG1000" s="207"/>
      <c r="CH1000" s="207"/>
      <c r="CI1000" s="207"/>
      <c r="CJ1000" s="207"/>
      <c r="CK1000" s="207"/>
      <c r="CL1000" s="207"/>
      <c r="CM1000" s="207"/>
    </row>
  </sheetData>
  <mergeCells count="233">
    <mergeCell ref="Z17:AV17"/>
    <mergeCell ref="AW17:BT17"/>
    <mergeCell ref="A18:B34"/>
    <mergeCell ref="C18:Y18"/>
    <mergeCell ref="AA18:AF18"/>
    <mergeCell ref="AG18:AH44"/>
    <mergeCell ref="AI18:AI23"/>
    <mergeCell ref="AK18:BD18"/>
    <mergeCell ref="C20:Y20"/>
    <mergeCell ref="AA19:AF19"/>
    <mergeCell ref="AK19:BD19"/>
    <mergeCell ref="BE19:BF19"/>
    <mergeCell ref="BG19:BT19"/>
    <mergeCell ref="AA25:AF25"/>
    <mergeCell ref="AK25:BD25"/>
    <mergeCell ref="AA20:AF20"/>
    <mergeCell ref="AK20:BD20"/>
    <mergeCell ref="C22:Y22"/>
    <mergeCell ref="BE20:BF20"/>
    <mergeCell ref="BG20:BT20"/>
    <mergeCell ref="C21:Y21"/>
    <mergeCell ref="AA21:AF21"/>
    <mergeCell ref="AK21:BD21"/>
    <mergeCell ref="BE21:BF21"/>
    <mergeCell ref="P3:BA6"/>
    <mergeCell ref="BB3:BE6"/>
    <mergeCell ref="BF3:BT7"/>
    <mergeCell ref="B4:M4"/>
    <mergeCell ref="BB7:BE7"/>
    <mergeCell ref="A8:D8"/>
    <mergeCell ref="V8:Y8"/>
    <mergeCell ref="Z8:AA8"/>
    <mergeCell ref="C15:BP15"/>
    <mergeCell ref="BS15:BT15"/>
    <mergeCell ref="E8:L8"/>
    <mergeCell ref="AG8:BT11"/>
    <mergeCell ref="C9:AB9"/>
    <mergeCell ref="C10:AB10"/>
    <mergeCell ref="K11:AB11"/>
    <mergeCell ref="A12:B16"/>
    <mergeCell ref="S13:Y13"/>
    <mergeCell ref="AS13:BB13"/>
    <mergeCell ref="BC13:BT13"/>
    <mergeCell ref="Z14:AR14"/>
    <mergeCell ref="BS14:BT14"/>
    <mergeCell ref="C16:T16"/>
    <mergeCell ref="AA16:AB16"/>
    <mergeCell ref="BG21:BT21"/>
    <mergeCell ref="BG23:BT23"/>
    <mergeCell ref="BG22:BT22"/>
    <mergeCell ref="BE22:BF22"/>
    <mergeCell ref="BE23:BF23"/>
    <mergeCell ref="BE24:BF24"/>
    <mergeCell ref="BE25:BF25"/>
    <mergeCell ref="BG24:BT24"/>
    <mergeCell ref="BG25:BT25"/>
    <mergeCell ref="BE18:BF18"/>
    <mergeCell ref="BG18:BT18"/>
    <mergeCell ref="C27:Y27"/>
    <mergeCell ref="AA27:AF27"/>
    <mergeCell ref="AK27:BD27"/>
    <mergeCell ref="AA22:AF22"/>
    <mergeCell ref="AK22:BD22"/>
    <mergeCell ref="C23:Y23"/>
    <mergeCell ref="AA23:AF23"/>
    <mergeCell ref="AK23:BD23"/>
    <mergeCell ref="C24:Y24"/>
    <mergeCell ref="AA24:AF24"/>
    <mergeCell ref="AI24:AI37"/>
    <mergeCell ref="AK24:BD24"/>
    <mergeCell ref="C25:Y25"/>
    <mergeCell ref="C31:Y31"/>
    <mergeCell ref="AA31:AF31"/>
    <mergeCell ref="AK31:BC31"/>
    <mergeCell ref="C34:Y34"/>
    <mergeCell ref="AA34:AF34"/>
    <mergeCell ref="AK34:BD34"/>
    <mergeCell ref="C26:Y26"/>
    <mergeCell ref="AA26:AF26"/>
    <mergeCell ref="C19:Y19"/>
    <mergeCell ref="AK26:BD26"/>
    <mergeCell ref="BG29:BT29"/>
    <mergeCell ref="C30:Y30"/>
    <mergeCell ref="AA30:AF30"/>
    <mergeCell ref="AK30:BD30"/>
    <mergeCell ref="BE30:BF30"/>
    <mergeCell ref="BG30:BT30"/>
    <mergeCell ref="C28:Y28"/>
    <mergeCell ref="AK28:BD28"/>
    <mergeCell ref="C29:Y29"/>
    <mergeCell ref="AA29:AF29"/>
    <mergeCell ref="AK29:BC29"/>
    <mergeCell ref="BE29:BF29"/>
    <mergeCell ref="BE26:BF26"/>
    <mergeCell ref="BE27:BF27"/>
    <mergeCell ref="BE28:BF28"/>
    <mergeCell ref="BG28:BT28"/>
    <mergeCell ref="BG27:BT27"/>
    <mergeCell ref="BG26:BT26"/>
    <mergeCell ref="BE31:BF31"/>
    <mergeCell ref="BG31:BT31"/>
    <mergeCell ref="C32:Y32"/>
    <mergeCell ref="AA32:AF32"/>
    <mergeCell ref="AK32:BD32"/>
    <mergeCell ref="BE32:BF32"/>
    <mergeCell ref="BG32:BT32"/>
    <mergeCell ref="C33:Y33"/>
    <mergeCell ref="AA33:AF33"/>
    <mergeCell ref="AK33:BD33"/>
    <mergeCell ref="BE33:BF33"/>
    <mergeCell ref="BG33:BT33"/>
    <mergeCell ref="BE34:BF34"/>
    <mergeCell ref="BG34:BT34"/>
    <mergeCell ref="A35:B48"/>
    <mergeCell ref="C35:D40"/>
    <mergeCell ref="E35:Y35"/>
    <mergeCell ref="AA35:AF35"/>
    <mergeCell ref="AK35:BD35"/>
    <mergeCell ref="BE35:BF35"/>
    <mergeCell ref="E37:Y37"/>
    <mergeCell ref="AA37:AF37"/>
    <mergeCell ref="AK37:BD37"/>
    <mergeCell ref="BE37:BF37"/>
    <mergeCell ref="BG37:BT37"/>
    <mergeCell ref="E38:Y38"/>
    <mergeCell ref="AA38:AF38"/>
    <mergeCell ref="AI38:BD38"/>
    <mergeCell ref="BE38:BF38"/>
    <mergeCell ref="BG38:BT38"/>
    <mergeCell ref="BG35:BT35"/>
    <mergeCell ref="E36:Y36"/>
    <mergeCell ref="AA36:AF36"/>
    <mergeCell ref="AK36:BD36"/>
    <mergeCell ref="BE36:BF36"/>
    <mergeCell ref="BG36:BT36"/>
    <mergeCell ref="E39:Y39"/>
    <mergeCell ref="AA39:AF39"/>
    <mergeCell ref="AI39:BD39"/>
    <mergeCell ref="BE39:BF39"/>
    <mergeCell ref="BG39:BT39"/>
    <mergeCell ref="E40:Y40"/>
    <mergeCell ref="AA40:AF40"/>
    <mergeCell ref="AI40:BD40"/>
    <mergeCell ref="BE40:BF40"/>
    <mergeCell ref="BG40:BT40"/>
    <mergeCell ref="BG42:BT42"/>
    <mergeCell ref="E43:Y43"/>
    <mergeCell ref="AA43:AF43"/>
    <mergeCell ref="AI43:BD43"/>
    <mergeCell ref="BE43:BF43"/>
    <mergeCell ref="BG43:BT43"/>
    <mergeCell ref="C41:D45"/>
    <mergeCell ref="E41:Y41"/>
    <mergeCell ref="AA41:AF41"/>
    <mergeCell ref="AI41:BD41"/>
    <mergeCell ref="BE41:BF41"/>
    <mergeCell ref="BG41:BT41"/>
    <mergeCell ref="E42:Y42"/>
    <mergeCell ref="AA42:AF42"/>
    <mergeCell ref="AI42:BD42"/>
    <mergeCell ref="BE42:BF42"/>
    <mergeCell ref="E44:Y44"/>
    <mergeCell ref="AA44:AF44"/>
    <mergeCell ref="AI44:BD44"/>
    <mergeCell ref="BE44:BF44"/>
    <mergeCell ref="BG44:BT44"/>
    <mergeCell ref="E45:Y45"/>
    <mergeCell ref="AA45:AF45"/>
    <mergeCell ref="AI45:BD45"/>
    <mergeCell ref="BG52:BT52"/>
    <mergeCell ref="BG50:BT50"/>
    <mergeCell ref="E51:Y51"/>
    <mergeCell ref="BE45:BF45"/>
    <mergeCell ref="BG45:BT45"/>
    <mergeCell ref="BG47:BT47"/>
    <mergeCell ref="C48:Y48"/>
    <mergeCell ref="AA48:AF48"/>
    <mergeCell ref="AI48:BD48"/>
    <mergeCell ref="BE48:BF48"/>
    <mergeCell ref="BG48:BT48"/>
    <mergeCell ref="C46:Y46"/>
    <mergeCell ref="AA46:AF46"/>
    <mergeCell ref="AG46:AH49"/>
    <mergeCell ref="AI46:BD46"/>
    <mergeCell ref="BE46:BF46"/>
    <mergeCell ref="BG46:BT46"/>
    <mergeCell ref="C47:Y47"/>
    <mergeCell ref="AA47:AF47"/>
    <mergeCell ref="AI47:BD47"/>
    <mergeCell ref="BE47:BF47"/>
    <mergeCell ref="BG49:BT49"/>
    <mergeCell ref="E49:Y49"/>
    <mergeCell ref="AA49:AF49"/>
    <mergeCell ref="AI49:BD49"/>
    <mergeCell ref="BE49:BF49"/>
    <mergeCell ref="AA51:AF51"/>
    <mergeCell ref="AL51:BC51"/>
    <mergeCell ref="BE51:BF51"/>
    <mergeCell ref="AA52:AF52"/>
    <mergeCell ref="AL52:BC52"/>
    <mergeCell ref="BE52:BF52"/>
    <mergeCell ref="E50:Y50"/>
    <mergeCell ref="AA50:AF50"/>
    <mergeCell ref="AG50:AI52"/>
    <mergeCell ref="AJ50:AJ52"/>
    <mergeCell ref="AL50:BC50"/>
    <mergeCell ref="BD50:BD52"/>
    <mergeCell ref="BE50:BF50"/>
    <mergeCell ref="E52:Y52"/>
    <mergeCell ref="A57:Y57"/>
    <mergeCell ref="AP58:BT58"/>
    <mergeCell ref="A61:Q61"/>
    <mergeCell ref="Z64:AO65"/>
    <mergeCell ref="T66:Y66"/>
    <mergeCell ref="C13:Q13"/>
    <mergeCell ref="Z54:AO55"/>
    <mergeCell ref="BG54:BH54"/>
    <mergeCell ref="P55:Q55"/>
    <mergeCell ref="S55:T55"/>
    <mergeCell ref="U55:V55"/>
    <mergeCell ref="A56:Y56"/>
    <mergeCell ref="Z56:AO56"/>
    <mergeCell ref="AR56:AZ56"/>
    <mergeCell ref="BB56:BN56"/>
    <mergeCell ref="A53:T53"/>
    <mergeCell ref="U53:Y53"/>
    <mergeCell ref="Z53:AF53"/>
    <mergeCell ref="AG53:BC53"/>
    <mergeCell ref="BD53:BE53"/>
    <mergeCell ref="BF53:BT53"/>
    <mergeCell ref="BG51:BT51"/>
    <mergeCell ref="A49:B52"/>
    <mergeCell ref="C49:D52"/>
  </mergeCells>
  <pageMargins left="0.7" right="0.7" top="0.75" bottom="0.75" header="0" footer="0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D382E-5384-4154-82C0-CF171E54D3A5}">
  <sheetPr codeName="Hoja8"/>
  <dimension ref="A1:AI504"/>
  <sheetViews>
    <sheetView topLeftCell="N1" workbookViewId="0">
      <selection activeCell="A2" sqref="A2:AE43"/>
    </sheetView>
  </sheetViews>
  <sheetFormatPr baseColWidth="10" defaultColWidth="11.42578125" defaultRowHeight="15" x14ac:dyDescent="0.25"/>
  <cols>
    <col min="1" max="12" width="11.42578125" style="104"/>
    <col min="13" max="14" width="15.85546875" style="129" bestFit="1" customWidth="1"/>
    <col min="15" max="16" width="11.42578125" style="104"/>
    <col min="17" max="17" width="13.28515625" style="104" customWidth="1"/>
    <col min="18" max="18" width="15.140625" style="104" bestFit="1" customWidth="1"/>
    <col min="19" max="27" width="11.42578125" style="104" customWidth="1"/>
    <col min="28" max="28" width="17.42578125" style="129" customWidth="1"/>
    <col min="29" max="29" width="15.85546875" style="129" bestFit="1" customWidth="1"/>
    <col min="30" max="31" width="11.42578125" style="104" customWidth="1"/>
    <col min="32" max="32" width="16.5703125" style="104" bestFit="1" customWidth="1"/>
    <col min="33" max="33" width="15.7109375" style="104" bestFit="1" customWidth="1"/>
    <col min="34" max="34" width="13.85546875" style="104" bestFit="1" customWidth="1"/>
    <col min="35" max="35" width="16.5703125" style="104" bestFit="1" customWidth="1"/>
    <col min="36" max="16384" width="11.42578125" style="104"/>
  </cols>
  <sheetData>
    <row r="1" spans="1:34" x14ac:dyDescent="0.25">
      <c r="A1" s="125" t="s">
        <v>64</v>
      </c>
      <c r="B1" s="125" t="s">
        <v>65</v>
      </c>
      <c r="C1" s="125" t="s">
        <v>66</v>
      </c>
      <c r="D1" s="125" t="s">
        <v>67</v>
      </c>
      <c r="E1" s="125" t="s">
        <v>68</v>
      </c>
      <c r="F1" s="125" t="s">
        <v>69</v>
      </c>
      <c r="G1" s="125" t="s">
        <v>70</v>
      </c>
      <c r="H1" s="125" t="s">
        <v>71</v>
      </c>
      <c r="I1" s="125" t="s">
        <v>72</v>
      </c>
      <c r="J1" s="125" t="s">
        <v>73</v>
      </c>
      <c r="K1" s="125" t="s">
        <v>74</v>
      </c>
      <c r="L1" s="125" t="s">
        <v>75</v>
      </c>
      <c r="M1" s="200" t="s">
        <v>76</v>
      </c>
      <c r="N1" s="125" t="s">
        <v>126</v>
      </c>
      <c r="O1" s="125" t="s">
        <v>127</v>
      </c>
      <c r="P1" s="125" t="s">
        <v>77</v>
      </c>
      <c r="Q1" s="125" t="s">
        <v>78</v>
      </c>
      <c r="R1" s="125" t="s">
        <v>79</v>
      </c>
      <c r="S1" s="125" t="s">
        <v>80</v>
      </c>
      <c r="T1" s="125" t="s">
        <v>81</v>
      </c>
      <c r="U1" s="125" t="s">
        <v>82</v>
      </c>
      <c r="V1" s="125" t="s">
        <v>83</v>
      </c>
      <c r="W1" s="125" t="s">
        <v>84</v>
      </c>
      <c r="X1" s="125" t="s">
        <v>85</v>
      </c>
      <c r="Y1" s="125" t="s">
        <v>86</v>
      </c>
      <c r="Z1" s="125" t="s">
        <v>87</v>
      </c>
      <c r="AA1" s="125" t="s">
        <v>174</v>
      </c>
      <c r="AB1" s="125" t="s">
        <v>175</v>
      </c>
      <c r="AC1" s="204" t="s">
        <v>88</v>
      </c>
      <c r="AD1" s="125" t="s">
        <v>89</v>
      </c>
      <c r="AE1" s="125" t="s">
        <v>90</v>
      </c>
      <c r="AF1" s="126" t="s">
        <v>123</v>
      </c>
      <c r="AG1" s="126" t="s">
        <v>128</v>
      </c>
      <c r="AH1" s="126" t="s">
        <v>177</v>
      </c>
    </row>
    <row r="2" spans="1:34" x14ac:dyDescent="0.25">
      <c r="A2" s="127" t="s">
        <v>485</v>
      </c>
      <c r="B2" s="127" t="s">
        <v>1391</v>
      </c>
      <c r="C2" s="127" t="s">
        <v>670</v>
      </c>
      <c r="D2" s="127" t="s">
        <v>487</v>
      </c>
      <c r="E2" s="127" t="s">
        <v>488</v>
      </c>
      <c r="F2" s="127" t="s">
        <v>489</v>
      </c>
      <c r="G2" s="127" t="s">
        <v>633</v>
      </c>
      <c r="H2" s="127" t="s">
        <v>1392</v>
      </c>
      <c r="I2" s="127" t="s">
        <v>1393</v>
      </c>
      <c r="J2" s="127" t="s">
        <v>1394</v>
      </c>
      <c r="K2" s="127" t="s">
        <v>1395</v>
      </c>
      <c r="L2" s="127" t="s">
        <v>1396</v>
      </c>
      <c r="M2" s="127">
        <v>750499</v>
      </c>
      <c r="N2" s="127">
        <v>0</v>
      </c>
      <c r="O2" s="127">
        <v>0</v>
      </c>
      <c r="P2" s="127">
        <v>0</v>
      </c>
      <c r="Q2" s="127">
        <v>0</v>
      </c>
      <c r="R2" s="127">
        <v>0</v>
      </c>
      <c r="S2" s="127">
        <v>0</v>
      </c>
      <c r="T2" s="127">
        <v>0</v>
      </c>
      <c r="U2" s="127">
        <v>0</v>
      </c>
      <c r="V2" s="127">
        <v>0</v>
      </c>
      <c r="W2" s="127">
        <v>0</v>
      </c>
      <c r="X2" s="127">
        <v>0</v>
      </c>
      <c r="Y2" s="127">
        <v>0</v>
      </c>
      <c r="Z2" s="127">
        <v>0</v>
      </c>
      <c r="AA2" s="127">
        <v>0</v>
      </c>
      <c r="AB2" s="127">
        <v>0</v>
      </c>
      <c r="AC2" s="127">
        <v>4700492</v>
      </c>
      <c r="AD2" s="127" t="s">
        <v>490</v>
      </c>
      <c r="AE2" s="127" t="s">
        <v>491</v>
      </c>
      <c r="AF2" s="190">
        <f>IF(Tabla1[[#This Row],[IVA]]=0,0,Tabla1[[#This Row],[Total]]/1.19)</f>
        <v>3949993.2773109246</v>
      </c>
      <c r="AG2" s="190">
        <f>Tabla1[[#This Row],[Total]]-Tabla1[[#This Row],[GRAVADO]]-Tabla1[[#This Row],[IVA]]-Tabla1[[#This Row],[ICA]]-Tabla1[[#This Row],[IC]]-Tabla1[[#This Row],[INC]]-Tabla1[[#This Row],[Timbre]]</f>
        <v>-0.2773109246045351</v>
      </c>
      <c r="AH2" s="102" t="str">
        <f>CONCATENATE(Tabla1[[#This Row],[Prefijo]]," ",Tabla1[[#This Row],[Folio]])</f>
        <v>FEJ 2577</v>
      </c>
    </row>
    <row r="3" spans="1:34" x14ac:dyDescent="0.25">
      <c r="A3" s="127" t="s">
        <v>485</v>
      </c>
      <c r="B3" s="127" t="s">
        <v>1397</v>
      </c>
      <c r="C3" s="127" t="s">
        <v>670</v>
      </c>
      <c r="D3" s="127" t="s">
        <v>487</v>
      </c>
      <c r="E3" s="127" t="s">
        <v>488</v>
      </c>
      <c r="F3" s="127" t="s">
        <v>489</v>
      </c>
      <c r="G3" s="127" t="s">
        <v>630</v>
      </c>
      <c r="H3" s="127" t="s">
        <v>1398</v>
      </c>
      <c r="I3" s="127" t="s">
        <v>1393</v>
      </c>
      <c r="J3" s="127" t="s">
        <v>1394</v>
      </c>
      <c r="K3" s="127" t="s">
        <v>1399</v>
      </c>
      <c r="L3" s="127" t="s">
        <v>1400</v>
      </c>
      <c r="M3" s="127">
        <v>1650137</v>
      </c>
      <c r="N3" s="127">
        <v>0</v>
      </c>
      <c r="O3" s="127">
        <v>0</v>
      </c>
      <c r="P3" s="127">
        <v>0</v>
      </c>
      <c r="Q3" s="127">
        <v>0</v>
      </c>
      <c r="R3" s="127">
        <v>0</v>
      </c>
      <c r="S3" s="127">
        <v>0</v>
      </c>
      <c r="T3" s="127">
        <v>0</v>
      </c>
      <c r="U3" s="127">
        <v>0</v>
      </c>
      <c r="V3" s="127">
        <v>0</v>
      </c>
      <c r="W3" s="127">
        <v>0</v>
      </c>
      <c r="X3" s="127">
        <v>0</v>
      </c>
      <c r="Y3" s="127">
        <v>0</v>
      </c>
      <c r="Z3" s="127">
        <v>0</v>
      </c>
      <c r="AA3" s="127">
        <v>0</v>
      </c>
      <c r="AB3" s="127">
        <v>0</v>
      </c>
      <c r="AC3" s="127">
        <v>10335069</v>
      </c>
      <c r="AD3" s="127" t="s">
        <v>490</v>
      </c>
      <c r="AE3" s="127" t="s">
        <v>491</v>
      </c>
      <c r="AF3" s="190">
        <f>IF(Tabla1[[#This Row],[IVA]]=0,0,Tabla1[[#This Row],[Total]]/1.19)</f>
        <v>8684931.9327731095</v>
      </c>
      <c r="AG3" s="190">
        <f>Tabla1[[#This Row],[Total]]-Tabla1[[#This Row],[GRAVADO]]-Tabla1[[#This Row],[IVA]]-Tabla1[[#This Row],[ICA]]-Tabla1[[#This Row],[IC]]-Tabla1[[#This Row],[INC]]-Tabla1[[#This Row],[Timbre]]</f>
        <v>6.7226890474557877E-2</v>
      </c>
      <c r="AH3" s="102" t="str">
        <f>CONCATENATE(Tabla1[[#This Row],[Prefijo]]," ",Tabla1[[#This Row],[Folio]])</f>
        <v>FEJ 2557</v>
      </c>
    </row>
    <row r="4" spans="1:34" x14ac:dyDescent="0.25">
      <c r="A4" s="127" t="s">
        <v>485</v>
      </c>
      <c r="B4" s="127" t="s">
        <v>1401</v>
      </c>
      <c r="C4" s="127" t="s">
        <v>670</v>
      </c>
      <c r="D4" s="127" t="s">
        <v>487</v>
      </c>
      <c r="E4" s="127" t="s">
        <v>488</v>
      </c>
      <c r="F4" s="127" t="s">
        <v>489</v>
      </c>
      <c r="G4" s="127" t="s">
        <v>628</v>
      </c>
      <c r="H4" s="127" t="s">
        <v>1402</v>
      </c>
      <c r="I4" s="127" t="s">
        <v>1393</v>
      </c>
      <c r="J4" s="127" t="s">
        <v>1394</v>
      </c>
      <c r="K4" s="127" t="s">
        <v>1395</v>
      </c>
      <c r="L4" s="127" t="s">
        <v>1396</v>
      </c>
      <c r="M4" s="127">
        <v>714081</v>
      </c>
      <c r="N4" s="127">
        <v>0</v>
      </c>
      <c r="O4" s="127">
        <v>0</v>
      </c>
      <c r="P4" s="127">
        <v>0</v>
      </c>
      <c r="Q4" s="127">
        <v>0</v>
      </c>
      <c r="R4" s="127">
        <v>0</v>
      </c>
      <c r="S4" s="127">
        <v>0</v>
      </c>
      <c r="T4" s="127">
        <v>0</v>
      </c>
      <c r="U4" s="127">
        <v>0</v>
      </c>
      <c r="V4" s="127">
        <v>0</v>
      </c>
      <c r="W4" s="127">
        <v>0</v>
      </c>
      <c r="X4" s="127">
        <v>0</v>
      </c>
      <c r="Y4" s="127">
        <v>0</v>
      </c>
      <c r="Z4" s="127">
        <v>0</v>
      </c>
      <c r="AA4" s="127">
        <v>0</v>
      </c>
      <c r="AB4" s="127">
        <v>0</v>
      </c>
      <c r="AC4" s="127">
        <v>4472400</v>
      </c>
      <c r="AD4" s="127" t="s">
        <v>490</v>
      </c>
      <c r="AE4" s="127" t="s">
        <v>491</v>
      </c>
      <c r="AF4" s="190">
        <f>IF(Tabla1[[#This Row],[IVA]]=0,0,Tabla1[[#This Row],[Total]]/1.19)</f>
        <v>3758319.3277310925</v>
      </c>
      <c r="AG4" s="190">
        <f>Tabla1[[#This Row],[Total]]-Tabla1[[#This Row],[GRAVADO]]-Tabla1[[#This Row],[IVA]]-Tabla1[[#This Row],[ICA]]-Tabla1[[#This Row],[IC]]-Tabla1[[#This Row],[INC]]-Tabla1[[#This Row],[Timbre]]</f>
        <v>-0.32773109246045351</v>
      </c>
      <c r="AH4" s="102" t="str">
        <f>CONCATENATE(Tabla1[[#This Row],[Prefijo]]," ",Tabla1[[#This Row],[Folio]])</f>
        <v>FEJ 2552</v>
      </c>
    </row>
    <row r="5" spans="1:34" x14ac:dyDescent="0.25">
      <c r="A5" s="127" t="s">
        <v>485</v>
      </c>
      <c r="B5" s="127" t="s">
        <v>1403</v>
      </c>
      <c r="C5" s="127" t="s">
        <v>670</v>
      </c>
      <c r="D5" s="127" t="s">
        <v>487</v>
      </c>
      <c r="E5" s="127" t="s">
        <v>488</v>
      </c>
      <c r="F5" s="127" t="s">
        <v>489</v>
      </c>
      <c r="G5" s="127" t="s">
        <v>568</v>
      </c>
      <c r="H5" s="127" t="s">
        <v>1404</v>
      </c>
      <c r="I5" s="127" t="s">
        <v>1393</v>
      </c>
      <c r="J5" s="127" t="s">
        <v>1394</v>
      </c>
      <c r="K5" s="127" t="s">
        <v>1405</v>
      </c>
      <c r="L5" s="127" t="s">
        <v>1406</v>
      </c>
      <c r="M5" s="127">
        <v>2927713.77</v>
      </c>
      <c r="N5" s="127">
        <v>0</v>
      </c>
      <c r="O5" s="127">
        <v>0</v>
      </c>
      <c r="P5" s="127">
        <v>0</v>
      </c>
      <c r="Q5" s="127">
        <v>0</v>
      </c>
      <c r="R5" s="127">
        <v>0</v>
      </c>
      <c r="S5" s="127">
        <v>0</v>
      </c>
      <c r="T5" s="127">
        <v>0</v>
      </c>
      <c r="U5" s="127">
        <v>0</v>
      </c>
      <c r="V5" s="127">
        <v>0</v>
      </c>
      <c r="W5" s="127">
        <v>0</v>
      </c>
      <c r="X5" s="127">
        <v>0</v>
      </c>
      <c r="Y5" s="127">
        <v>0</v>
      </c>
      <c r="Z5" s="127">
        <v>0</v>
      </c>
      <c r="AA5" s="127">
        <v>0</v>
      </c>
      <c r="AB5" s="127">
        <v>0</v>
      </c>
      <c r="AC5" s="127">
        <v>18336736</v>
      </c>
      <c r="AD5" s="127" t="s">
        <v>490</v>
      </c>
      <c r="AE5" s="127" t="s">
        <v>491</v>
      </c>
      <c r="AF5" s="190">
        <f>IF(Tabla1[[#This Row],[IVA]]=0,0,Tabla1[[#This Row],[Total]]/1.19)</f>
        <v>15409021.848739497</v>
      </c>
      <c r="AG5" s="190">
        <f>Tabla1[[#This Row],[Total]]-Tabla1[[#This Row],[GRAVADO]]-Tabla1[[#This Row],[IVA]]-Tabla1[[#This Row],[ICA]]-Tabla1[[#This Row],[IC]]-Tabla1[[#This Row],[INC]]-Tabla1[[#This Row],[Timbre]]</f>
        <v>0.3812605026178062</v>
      </c>
      <c r="AH5" s="102" t="str">
        <f>CONCATENATE(Tabla1[[#This Row],[Prefijo]]," ",Tabla1[[#This Row],[Folio]])</f>
        <v>FEJ 2592</v>
      </c>
    </row>
    <row r="6" spans="1:34" x14ac:dyDescent="0.25">
      <c r="A6" s="127" t="s">
        <v>485</v>
      </c>
      <c r="B6" s="127" t="s">
        <v>1407</v>
      </c>
      <c r="C6" s="127" t="s">
        <v>670</v>
      </c>
      <c r="D6" s="127" t="s">
        <v>487</v>
      </c>
      <c r="E6" s="127" t="s">
        <v>488</v>
      </c>
      <c r="F6" s="127" t="s">
        <v>489</v>
      </c>
      <c r="G6" s="127" t="s">
        <v>568</v>
      </c>
      <c r="H6" s="127" t="s">
        <v>1408</v>
      </c>
      <c r="I6" s="127" t="s">
        <v>1393</v>
      </c>
      <c r="J6" s="127" t="s">
        <v>1394</v>
      </c>
      <c r="K6" s="127" t="s">
        <v>1405</v>
      </c>
      <c r="L6" s="127" t="s">
        <v>1406</v>
      </c>
      <c r="M6" s="127">
        <v>0</v>
      </c>
      <c r="N6" s="127">
        <v>0</v>
      </c>
      <c r="O6" s="127">
        <v>0</v>
      </c>
      <c r="P6" s="127">
        <v>0</v>
      </c>
      <c r="Q6" s="127">
        <v>0</v>
      </c>
      <c r="R6" s="127">
        <v>0</v>
      </c>
      <c r="S6" s="127">
        <v>0</v>
      </c>
      <c r="T6" s="127">
        <v>0</v>
      </c>
      <c r="U6" s="127">
        <v>0</v>
      </c>
      <c r="V6" s="127">
        <v>0</v>
      </c>
      <c r="W6" s="127">
        <v>0</v>
      </c>
      <c r="X6" s="127">
        <v>0</v>
      </c>
      <c r="Y6" s="127">
        <v>0</v>
      </c>
      <c r="Z6" s="127">
        <v>0</v>
      </c>
      <c r="AA6" s="127">
        <v>0</v>
      </c>
      <c r="AB6" s="127">
        <v>0</v>
      </c>
      <c r="AC6" s="127">
        <v>7230837</v>
      </c>
      <c r="AD6" s="127" t="s">
        <v>490</v>
      </c>
      <c r="AE6" s="127" t="s">
        <v>491</v>
      </c>
      <c r="AF6" s="190">
        <f>IF(Tabla1[[#This Row],[IVA]]=0,0,Tabla1[[#This Row],[Total]]/1.19)</f>
        <v>0</v>
      </c>
      <c r="AG6" s="190">
        <f>Tabla1[[#This Row],[Total]]-Tabla1[[#This Row],[GRAVADO]]-Tabla1[[#This Row],[IVA]]-Tabla1[[#This Row],[ICA]]-Tabla1[[#This Row],[IC]]-Tabla1[[#This Row],[INC]]-Tabla1[[#This Row],[Timbre]]</f>
        <v>7230837</v>
      </c>
      <c r="AH6" s="102" t="str">
        <f>CONCATENATE(Tabla1[[#This Row],[Prefijo]]," ",Tabla1[[#This Row],[Folio]])</f>
        <v>FEJ 2593</v>
      </c>
    </row>
    <row r="7" spans="1:34" x14ac:dyDescent="0.25">
      <c r="A7" s="127" t="s">
        <v>485</v>
      </c>
      <c r="B7" s="127" t="s">
        <v>1409</v>
      </c>
      <c r="C7" s="127" t="s">
        <v>670</v>
      </c>
      <c r="D7" s="127" t="s">
        <v>487</v>
      </c>
      <c r="E7" s="127" t="s">
        <v>488</v>
      </c>
      <c r="F7" s="127" t="s">
        <v>489</v>
      </c>
      <c r="G7" s="127" t="s">
        <v>615</v>
      </c>
      <c r="H7" s="127" t="s">
        <v>1410</v>
      </c>
      <c r="I7" s="127" t="s">
        <v>1393</v>
      </c>
      <c r="J7" s="127" t="s">
        <v>1394</v>
      </c>
      <c r="K7" s="127" t="s">
        <v>1405</v>
      </c>
      <c r="L7" s="127" t="s">
        <v>1406</v>
      </c>
      <c r="M7" s="127">
        <v>5445005.5999999996</v>
      </c>
      <c r="N7" s="127">
        <v>0</v>
      </c>
      <c r="O7" s="127">
        <v>0</v>
      </c>
      <c r="P7" s="127">
        <v>0</v>
      </c>
      <c r="Q7" s="127">
        <v>0</v>
      </c>
      <c r="R7" s="127">
        <v>0</v>
      </c>
      <c r="S7" s="127">
        <v>0</v>
      </c>
      <c r="T7" s="127">
        <v>0</v>
      </c>
      <c r="U7" s="127">
        <v>0</v>
      </c>
      <c r="V7" s="127">
        <v>0</v>
      </c>
      <c r="W7" s="127">
        <v>0</v>
      </c>
      <c r="X7" s="127">
        <v>0</v>
      </c>
      <c r="Y7" s="127">
        <v>0</v>
      </c>
      <c r="Z7" s="127">
        <v>0</v>
      </c>
      <c r="AA7" s="127">
        <v>0</v>
      </c>
      <c r="AB7" s="127">
        <v>0</v>
      </c>
      <c r="AC7" s="127">
        <v>34102934</v>
      </c>
      <c r="AD7" s="127" t="s">
        <v>490</v>
      </c>
      <c r="AE7" s="127" t="s">
        <v>491</v>
      </c>
      <c r="AF7" s="190">
        <f>IF(Tabla1[[#This Row],[IVA]]=0,0,Tabla1[[#This Row],[Total]]/1.19)</f>
        <v>28657927.731092438</v>
      </c>
      <c r="AG7" s="190">
        <f>Tabla1[[#This Row],[Total]]-Tabla1[[#This Row],[GRAVADO]]-Tabla1[[#This Row],[IVA]]-Tabla1[[#This Row],[ICA]]-Tabla1[[#This Row],[IC]]-Tabla1[[#This Row],[INC]]-Tabla1[[#This Row],[Timbre]]</f>
        <v>0.66890756227076054</v>
      </c>
      <c r="AH7" s="102" t="str">
        <f>CONCATENATE(Tabla1[[#This Row],[Prefijo]]," ",Tabla1[[#This Row],[Folio]])</f>
        <v>FEJ 2591</v>
      </c>
    </row>
    <row r="8" spans="1:34" x14ac:dyDescent="0.25">
      <c r="A8" s="127" t="s">
        <v>485</v>
      </c>
      <c r="B8" s="127" t="s">
        <v>1411</v>
      </c>
      <c r="C8" s="127" t="s">
        <v>670</v>
      </c>
      <c r="D8" s="127" t="s">
        <v>487</v>
      </c>
      <c r="E8" s="127" t="s">
        <v>488</v>
      </c>
      <c r="F8" s="127" t="s">
        <v>489</v>
      </c>
      <c r="G8" s="127" t="s">
        <v>615</v>
      </c>
      <c r="H8" s="127" t="s">
        <v>1412</v>
      </c>
      <c r="I8" s="127" t="s">
        <v>1393</v>
      </c>
      <c r="J8" s="127" t="s">
        <v>1394</v>
      </c>
      <c r="K8" s="127" t="s">
        <v>1405</v>
      </c>
      <c r="L8" s="127" t="s">
        <v>1406</v>
      </c>
      <c r="M8" s="127">
        <v>5445005.5999999996</v>
      </c>
      <c r="N8" s="127">
        <v>0</v>
      </c>
      <c r="O8" s="127">
        <v>0</v>
      </c>
      <c r="P8" s="127">
        <v>0</v>
      </c>
      <c r="Q8" s="127">
        <v>0</v>
      </c>
      <c r="R8" s="127">
        <v>0</v>
      </c>
      <c r="S8" s="127">
        <v>0</v>
      </c>
      <c r="T8" s="127">
        <v>0</v>
      </c>
      <c r="U8" s="127">
        <v>0</v>
      </c>
      <c r="V8" s="127">
        <v>0</v>
      </c>
      <c r="W8" s="127">
        <v>0</v>
      </c>
      <c r="X8" s="127">
        <v>0</v>
      </c>
      <c r="Y8" s="127">
        <v>0</v>
      </c>
      <c r="Z8" s="127">
        <v>0</v>
      </c>
      <c r="AA8" s="127">
        <v>0</v>
      </c>
      <c r="AB8" s="127">
        <v>0</v>
      </c>
      <c r="AC8" s="127">
        <v>34102934</v>
      </c>
      <c r="AD8" s="127" t="s">
        <v>490</v>
      </c>
      <c r="AE8" s="127" t="s">
        <v>491</v>
      </c>
      <c r="AF8" s="190">
        <f>IF(Tabla1[[#This Row],[IVA]]=0,0,Tabla1[[#This Row],[Total]]/1.19)</f>
        <v>28657927.731092438</v>
      </c>
      <c r="AG8" s="190">
        <f>Tabla1[[#This Row],[Total]]-Tabla1[[#This Row],[GRAVADO]]-Tabla1[[#This Row],[IVA]]-Tabla1[[#This Row],[ICA]]-Tabla1[[#This Row],[IC]]-Tabla1[[#This Row],[INC]]-Tabla1[[#This Row],[Timbre]]</f>
        <v>0.66890756227076054</v>
      </c>
      <c r="AH8" s="102" t="str">
        <f>CONCATENATE(Tabla1[[#This Row],[Prefijo]]," ",Tabla1[[#This Row],[Folio]])</f>
        <v>FEJ 2590</v>
      </c>
    </row>
    <row r="9" spans="1:34" x14ac:dyDescent="0.25">
      <c r="A9" s="127" t="s">
        <v>485</v>
      </c>
      <c r="B9" s="127" t="s">
        <v>1413</v>
      </c>
      <c r="C9" s="127" t="s">
        <v>670</v>
      </c>
      <c r="D9" s="127" t="s">
        <v>487</v>
      </c>
      <c r="E9" s="127" t="s">
        <v>488</v>
      </c>
      <c r="F9" s="127" t="s">
        <v>489</v>
      </c>
      <c r="G9" s="127" t="s">
        <v>615</v>
      </c>
      <c r="H9" s="127" t="s">
        <v>1414</v>
      </c>
      <c r="I9" s="127" t="s">
        <v>1393</v>
      </c>
      <c r="J9" s="127" t="s">
        <v>1394</v>
      </c>
      <c r="K9" s="127" t="s">
        <v>1405</v>
      </c>
      <c r="L9" s="127" t="s">
        <v>1406</v>
      </c>
      <c r="M9" s="127">
        <v>7260008.7999999998</v>
      </c>
      <c r="N9" s="127">
        <v>0</v>
      </c>
      <c r="O9" s="127">
        <v>0</v>
      </c>
      <c r="P9" s="127">
        <v>0</v>
      </c>
      <c r="Q9" s="127">
        <v>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  <c r="AC9" s="127">
        <v>45470580</v>
      </c>
      <c r="AD9" s="127" t="s">
        <v>490</v>
      </c>
      <c r="AE9" s="127" t="s">
        <v>491</v>
      </c>
      <c r="AF9" s="190">
        <f>IF(Tabla1[[#This Row],[IVA]]=0,0,Tabla1[[#This Row],[Total]]/1.19)</f>
        <v>38210571.428571433</v>
      </c>
      <c r="AG9" s="190">
        <f>Tabla1[[#This Row],[Total]]-Tabla1[[#This Row],[GRAVADO]]-Tabla1[[#This Row],[IVA]]-Tabla1[[#This Row],[ICA]]-Tabla1[[#This Row],[IC]]-Tabla1[[#This Row],[INC]]-Tabla1[[#This Row],[Timbre]]</f>
        <v>-0.22857143264263868</v>
      </c>
      <c r="AH9" s="102" t="str">
        <f>CONCATENATE(Tabla1[[#This Row],[Prefijo]]," ",Tabla1[[#This Row],[Folio]])</f>
        <v>FEJ 2589</v>
      </c>
    </row>
    <row r="10" spans="1:34" x14ac:dyDescent="0.25">
      <c r="A10" s="127" t="s">
        <v>485</v>
      </c>
      <c r="B10" s="127" t="s">
        <v>1415</v>
      </c>
      <c r="C10" s="127" t="s">
        <v>670</v>
      </c>
      <c r="D10" s="127" t="s">
        <v>487</v>
      </c>
      <c r="E10" s="127" t="s">
        <v>488</v>
      </c>
      <c r="F10" s="127" t="s">
        <v>489</v>
      </c>
      <c r="G10" s="127" t="s">
        <v>615</v>
      </c>
      <c r="H10" s="127" t="s">
        <v>1416</v>
      </c>
      <c r="I10" s="127" t="s">
        <v>1393</v>
      </c>
      <c r="J10" s="127" t="s">
        <v>1394</v>
      </c>
      <c r="K10" s="127" t="s">
        <v>1405</v>
      </c>
      <c r="L10" s="127" t="s">
        <v>1406</v>
      </c>
      <c r="M10" s="127">
        <v>2920614.86</v>
      </c>
      <c r="N10" s="127">
        <v>0</v>
      </c>
      <c r="O10" s="127">
        <v>0</v>
      </c>
      <c r="P10" s="127">
        <v>0</v>
      </c>
      <c r="Q10" s="127">
        <v>0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  <c r="AC10" s="127">
        <v>18292275</v>
      </c>
      <c r="AD10" s="127" t="s">
        <v>490</v>
      </c>
      <c r="AE10" s="127" t="s">
        <v>491</v>
      </c>
      <c r="AF10" s="190">
        <f>IF(Tabla1[[#This Row],[IVA]]=0,0,Tabla1[[#This Row],[Total]]/1.19)</f>
        <v>15371659.663865548</v>
      </c>
      <c r="AG10" s="190">
        <f>Tabla1[[#This Row],[Total]]-Tabla1[[#This Row],[GRAVADO]]-Tabla1[[#This Row],[IVA]]-Tabla1[[#This Row],[ICA]]-Tabla1[[#This Row],[IC]]-Tabla1[[#This Row],[INC]]-Tabla1[[#This Row],[Timbre]]</f>
        <v>0.47613445250317454</v>
      </c>
      <c r="AH10" s="102" t="str">
        <f>CONCATENATE(Tabla1[[#This Row],[Prefijo]]," ",Tabla1[[#This Row],[Folio]])</f>
        <v>FEJ 2588</v>
      </c>
    </row>
    <row r="11" spans="1:34" x14ac:dyDescent="0.25">
      <c r="A11" s="127" t="s">
        <v>485</v>
      </c>
      <c r="B11" s="127" t="s">
        <v>1417</v>
      </c>
      <c r="C11" s="127" t="s">
        <v>670</v>
      </c>
      <c r="D11" s="127" t="s">
        <v>487</v>
      </c>
      <c r="E11" s="127" t="s">
        <v>488</v>
      </c>
      <c r="F11" s="127" t="s">
        <v>489</v>
      </c>
      <c r="G11" s="127" t="s">
        <v>615</v>
      </c>
      <c r="H11" s="127" t="s">
        <v>1418</v>
      </c>
      <c r="I11" s="127" t="s">
        <v>1393</v>
      </c>
      <c r="J11" s="127" t="s">
        <v>1394</v>
      </c>
      <c r="K11" s="127" t="s">
        <v>1405</v>
      </c>
      <c r="L11" s="127" t="s">
        <v>1406</v>
      </c>
      <c r="M11" s="127">
        <v>8761845.5600000005</v>
      </c>
      <c r="N11" s="127">
        <v>0</v>
      </c>
      <c r="O11" s="127">
        <v>0</v>
      </c>
      <c r="P11" s="127">
        <v>0</v>
      </c>
      <c r="Q11" s="127">
        <v>0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  <c r="AC11" s="127">
        <v>54876826</v>
      </c>
      <c r="AD11" s="127" t="s">
        <v>490</v>
      </c>
      <c r="AE11" s="127" t="s">
        <v>491</v>
      </c>
      <c r="AF11" s="190">
        <f>IF(Tabla1[[#This Row],[IVA]]=0,0,Tabla1[[#This Row],[Total]]/1.19)</f>
        <v>46114979.831932776</v>
      </c>
      <c r="AG11" s="190">
        <f>Tabla1[[#This Row],[Total]]-Tabla1[[#This Row],[GRAVADO]]-Tabla1[[#This Row],[IVA]]-Tabla1[[#This Row],[ICA]]-Tabla1[[#This Row],[IC]]-Tabla1[[#This Row],[INC]]-Tabla1[[#This Row],[Timbre]]</f>
        <v>0.6080672238022089</v>
      </c>
      <c r="AH11" s="102" t="str">
        <f>CONCATENATE(Tabla1[[#This Row],[Prefijo]]," ",Tabla1[[#This Row],[Folio]])</f>
        <v>FEJ 2587</v>
      </c>
    </row>
    <row r="12" spans="1:34" x14ac:dyDescent="0.25">
      <c r="A12" s="127" t="s">
        <v>485</v>
      </c>
      <c r="B12" s="127" t="s">
        <v>1419</v>
      </c>
      <c r="C12" s="127" t="s">
        <v>670</v>
      </c>
      <c r="D12" s="127" t="s">
        <v>487</v>
      </c>
      <c r="E12" s="127" t="s">
        <v>488</v>
      </c>
      <c r="F12" s="127" t="s">
        <v>489</v>
      </c>
      <c r="G12" s="127" t="s">
        <v>615</v>
      </c>
      <c r="H12" s="127" t="s">
        <v>1420</v>
      </c>
      <c r="I12" s="127" t="s">
        <v>1393</v>
      </c>
      <c r="J12" s="127" t="s">
        <v>1394</v>
      </c>
      <c r="K12" s="127" t="s">
        <v>1405</v>
      </c>
      <c r="L12" s="127" t="s">
        <v>1406</v>
      </c>
      <c r="M12" s="127">
        <v>11682462.42</v>
      </c>
      <c r="N12" s="127">
        <v>0</v>
      </c>
      <c r="O12" s="127">
        <v>0</v>
      </c>
      <c r="P12" s="127">
        <v>0</v>
      </c>
      <c r="Q12" s="127">
        <v>0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  <c r="AC12" s="127">
        <v>73169103</v>
      </c>
      <c r="AD12" s="127" t="s">
        <v>490</v>
      </c>
      <c r="AE12" s="127" t="s">
        <v>491</v>
      </c>
      <c r="AF12" s="190">
        <f>IF(Tabla1[[#This Row],[IVA]]=0,0,Tabla1[[#This Row],[Total]]/1.19)</f>
        <v>61486641.176470593</v>
      </c>
      <c r="AG12" s="190">
        <f>Tabla1[[#This Row],[Total]]-Tabla1[[#This Row],[GRAVADO]]-Tabla1[[#This Row],[IVA]]-Tabla1[[#This Row],[ICA]]-Tabla1[[#This Row],[IC]]-Tabla1[[#This Row],[INC]]-Tabla1[[#This Row],[Timbre]]</f>
        <v>-0.59647059254348278</v>
      </c>
      <c r="AH12" s="102" t="str">
        <f>CONCATENATE(Tabla1[[#This Row],[Prefijo]]," ",Tabla1[[#This Row],[Folio]])</f>
        <v>FEJ 2586</v>
      </c>
    </row>
    <row r="13" spans="1:34" x14ac:dyDescent="0.25">
      <c r="A13" s="127" t="s">
        <v>485</v>
      </c>
      <c r="B13" s="127" t="s">
        <v>1421</v>
      </c>
      <c r="C13" s="127" t="s">
        <v>670</v>
      </c>
      <c r="D13" s="127" t="s">
        <v>487</v>
      </c>
      <c r="E13" s="127" t="s">
        <v>488</v>
      </c>
      <c r="F13" s="127" t="s">
        <v>489</v>
      </c>
      <c r="G13" s="127" t="s">
        <v>615</v>
      </c>
      <c r="H13" s="127" t="s">
        <v>1422</v>
      </c>
      <c r="I13" s="127" t="s">
        <v>1393</v>
      </c>
      <c r="J13" s="127" t="s">
        <v>1394</v>
      </c>
      <c r="K13" s="127" t="s">
        <v>1405</v>
      </c>
      <c r="L13" s="127" t="s">
        <v>1406</v>
      </c>
      <c r="M13" s="127">
        <v>4028401</v>
      </c>
      <c r="N13" s="127">
        <v>0</v>
      </c>
      <c r="O13" s="127">
        <v>0</v>
      </c>
      <c r="P13" s="127">
        <v>0</v>
      </c>
      <c r="Q13" s="127">
        <v>0</v>
      </c>
      <c r="R13" s="127">
        <v>0</v>
      </c>
      <c r="S13" s="127">
        <v>0</v>
      </c>
      <c r="T13" s="127">
        <v>0</v>
      </c>
      <c r="U13" s="127">
        <v>0</v>
      </c>
      <c r="V13" s="127">
        <v>0</v>
      </c>
      <c r="W13" s="127">
        <v>0</v>
      </c>
      <c r="X13" s="127">
        <v>0</v>
      </c>
      <c r="Y13" s="127">
        <v>0</v>
      </c>
      <c r="Z13" s="127">
        <v>0</v>
      </c>
      <c r="AA13" s="127">
        <v>0</v>
      </c>
      <c r="AB13" s="127">
        <v>0</v>
      </c>
      <c r="AC13" s="127">
        <v>25230511</v>
      </c>
      <c r="AD13" s="127" t="s">
        <v>490</v>
      </c>
      <c r="AE13" s="127" t="s">
        <v>491</v>
      </c>
      <c r="AF13" s="190">
        <f>IF(Tabla1[[#This Row],[IVA]]=0,0,Tabla1[[#This Row],[Total]]/1.19)</f>
        <v>21202110.084033616</v>
      </c>
      <c r="AG13" s="190">
        <f>Tabla1[[#This Row],[Total]]-Tabla1[[#This Row],[GRAVADO]]-Tabla1[[#This Row],[IVA]]-Tabla1[[#This Row],[ICA]]-Tabla1[[#This Row],[IC]]-Tabla1[[#This Row],[INC]]-Tabla1[[#This Row],[Timbre]]</f>
        <v>-8.403361588716507E-2</v>
      </c>
      <c r="AH13" s="102" t="str">
        <f>CONCATENATE(Tabla1[[#This Row],[Prefijo]]," ",Tabla1[[#This Row],[Folio]])</f>
        <v>FEJ 2585</v>
      </c>
    </row>
    <row r="14" spans="1:34" x14ac:dyDescent="0.25">
      <c r="A14" s="127" t="s">
        <v>485</v>
      </c>
      <c r="B14" s="127" t="s">
        <v>1423</v>
      </c>
      <c r="C14" s="127" t="s">
        <v>670</v>
      </c>
      <c r="D14" s="127" t="s">
        <v>487</v>
      </c>
      <c r="E14" s="127" t="s">
        <v>488</v>
      </c>
      <c r="F14" s="127" t="s">
        <v>489</v>
      </c>
      <c r="G14" s="127" t="s">
        <v>615</v>
      </c>
      <c r="H14" s="127" t="s">
        <v>1424</v>
      </c>
      <c r="I14" s="127" t="s">
        <v>1393</v>
      </c>
      <c r="J14" s="127" t="s">
        <v>1394</v>
      </c>
      <c r="K14" s="127" t="s">
        <v>1405</v>
      </c>
      <c r="L14" s="127" t="s">
        <v>1406</v>
      </c>
      <c r="M14" s="127">
        <v>12085203</v>
      </c>
      <c r="N14" s="127">
        <v>0</v>
      </c>
      <c r="O14" s="127">
        <v>0</v>
      </c>
      <c r="P14" s="127">
        <v>0</v>
      </c>
      <c r="Q14" s="127">
        <v>0</v>
      </c>
      <c r="R14" s="127">
        <v>0</v>
      </c>
      <c r="S14" s="127">
        <v>0</v>
      </c>
      <c r="T14" s="127">
        <v>0</v>
      </c>
      <c r="U14" s="127">
        <v>0</v>
      </c>
      <c r="V14" s="127">
        <v>0</v>
      </c>
      <c r="W14" s="127">
        <v>0</v>
      </c>
      <c r="X14" s="127">
        <v>0</v>
      </c>
      <c r="Y14" s="127">
        <v>0</v>
      </c>
      <c r="Z14" s="127">
        <v>0</v>
      </c>
      <c r="AA14" s="127">
        <v>0</v>
      </c>
      <c r="AB14" s="127">
        <v>0</v>
      </c>
      <c r="AC14" s="127">
        <v>75691533</v>
      </c>
      <c r="AD14" s="127" t="s">
        <v>490</v>
      </c>
      <c r="AE14" s="127" t="s">
        <v>491</v>
      </c>
      <c r="AF14" s="190">
        <f>IF(Tabla1[[#This Row],[IVA]]=0,0,Tabla1[[#This Row],[Total]]/1.19)</f>
        <v>63606330.25210084</v>
      </c>
      <c r="AG14" s="190">
        <f>Tabla1[[#This Row],[Total]]-Tabla1[[#This Row],[GRAVADO]]-Tabla1[[#This Row],[IVA]]-Tabla1[[#This Row],[ICA]]-Tabla1[[#This Row],[IC]]-Tabla1[[#This Row],[INC]]-Tabla1[[#This Row],[Timbre]]</f>
        <v>-0.25210084021091461</v>
      </c>
      <c r="AH14" s="102" t="str">
        <f>CONCATENATE(Tabla1[[#This Row],[Prefijo]]," ",Tabla1[[#This Row],[Folio]])</f>
        <v>FEJ 2584</v>
      </c>
    </row>
    <row r="15" spans="1:34" x14ac:dyDescent="0.25">
      <c r="A15" s="127" t="s">
        <v>485</v>
      </c>
      <c r="B15" s="127" t="s">
        <v>1425</v>
      </c>
      <c r="C15" s="127" t="s">
        <v>670</v>
      </c>
      <c r="D15" s="127" t="s">
        <v>487</v>
      </c>
      <c r="E15" s="127" t="s">
        <v>488</v>
      </c>
      <c r="F15" s="127" t="s">
        <v>489</v>
      </c>
      <c r="G15" s="127" t="s">
        <v>615</v>
      </c>
      <c r="H15" s="127" t="s">
        <v>1426</v>
      </c>
      <c r="I15" s="127" t="s">
        <v>1393</v>
      </c>
      <c r="J15" s="127" t="s">
        <v>1394</v>
      </c>
      <c r="K15" s="127" t="s">
        <v>1405</v>
      </c>
      <c r="L15" s="127" t="s">
        <v>1406</v>
      </c>
      <c r="M15" s="127">
        <v>0</v>
      </c>
      <c r="N15" s="127">
        <v>0</v>
      </c>
      <c r="O15" s="127">
        <v>0</v>
      </c>
      <c r="P15" s="127">
        <v>0</v>
      </c>
      <c r="Q15" s="127">
        <v>0</v>
      </c>
      <c r="R15" s="127">
        <v>0</v>
      </c>
      <c r="S15" s="127">
        <v>0</v>
      </c>
      <c r="T15" s="127">
        <v>0</v>
      </c>
      <c r="U15" s="127">
        <v>0</v>
      </c>
      <c r="V15" s="127">
        <v>0</v>
      </c>
      <c r="W15" s="127">
        <v>0</v>
      </c>
      <c r="X15" s="127">
        <v>0</v>
      </c>
      <c r="Y15" s="127">
        <v>0</v>
      </c>
      <c r="Z15" s="127">
        <v>0</v>
      </c>
      <c r="AA15" s="127">
        <v>0</v>
      </c>
      <c r="AB15" s="127">
        <v>0</v>
      </c>
      <c r="AC15" s="127">
        <v>54790261</v>
      </c>
      <c r="AD15" s="127" t="s">
        <v>490</v>
      </c>
      <c r="AE15" s="127" t="s">
        <v>491</v>
      </c>
      <c r="AF15" s="190">
        <f>IF(Tabla1[[#This Row],[IVA]]=0,0,Tabla1[[#This Row],[Total]]/1.19)</f>
        <v>0</v>
      </c>
      <c r="AG15" s="190">
        <f>Tabla1[[#This Row],[Total]]-Tabla1[[#This Row],[GRAVADO]]-Tabla1[[#This Row],[IVA]]-Tabla1[[#This Row],[ICA]]-Tabla1[[#This Row],[IC]]-Tabla1[[#This Row],[INC]]-Tabla1[[#This Row],[Timbre]]</f>
        <v>54790261</v>
      </c>
      <c r="AH15" s="102" t="str">
        <f>CONCATENATE(Tabla1[[#This Row],[Prefijo]]," ",Tabla1[[#This Row],[Folio]])</f>
        <v>FEJ 2583</v>
      </c>
    </row>
    <row r="16" spans="1:34" x14ac:dyDescent="0.25">
      <c r="A16" s="127" t="s">
        <v>485</v>
      </c>
      <c r="B16" s="127" t="s">
        <v>1427</v>
      </c>
      <c r="C16" s="127" t="s">
        <v>670</v>
      </c>
      <c r="D16" s="127" t="s">
        <v>487</v>
      </c>
      <c r="E16" s="127" t="s">
        <v>488</v>
      </c>
      <c r="F16" s="127" t="s">
        <v>489</v>
      </c>
      <c r="G16" s="127" t="s">
        <v>615</v>
      </c>
      <c r="H16" s="127" t="s">
        <v>1428</v>
      </c>
      <c r="I16" s="127" t="s">
        <v>1393</v>
      </c>
      <c r="J16" s="127" t="s">
        <v>1394</v>
      </c>
      <c r="K16" s="127" t="s">
        <v>1405</v>
      </c>
      <c r="L16" s="127" t="s">
        <v>1406</v>
      </c>
      <c r="M16" s="127">
        <v>14636523</v>
      </c>
      <c r="N16" s="127">
        <v>0</v>
      </c>
      <c r="O16" s="127">
        <v>0</v>
      </c>
      <c r="P16" s="127">
        <v>0</v>
      </c>
      <c r="Q16" s="127">
        <v>0</v>
      </c>
      <c r="R16" s="127">
        <v>0</v>
      </c>
      <c r="S16" s="127">
        <v>0</v>
      </c>
      <c r="T16" s="127">
        <v>0</v>
      </c>
      <c r="U16" s="127">
        <v>0</v>
      </c>
      <c r="V16" s="127">
        <v>0</v>
      </c>
      <c r="W16" s="127">
        <v>0</v>
      </c>
      <c r="X16" s="127">
        <v>0</v>
      </c>
      <c r="Y16" s="127">
        <v>0</v>
      </c>
      <c r="Z16" s="127">
        <v>0</v>
      </c>
      <c r="AA16" s="127">
        <v>0</v>
      </c>
      <c r="AB16" s="127">
        <v>0</v>
      </c>
      <c r="AC16" s="127">
        <v>91670856</v>
      </c>
      <c r="AD16" s="127" t="s">
        <v>490</v>
      </c>
      <c r="AE16" s="127" t="s">
        <v>491</v>
      </c>
      <c r="AF16" s="190">
        <f>IF(Tabla1[[#This Row],[IVA]]=0,0,Tabla1[[#This Row],[Total]]/1.19)</f>
        <v>77034332.773109242</v>
      </c>
      <c r="AG16" s="190">
        <f>Tabla1[[#This Row],[Total]]-Tabla1[[#This Row],[GRAVADO]]-Tabla1[[#This Row],[IVA]]-Tabla1[[#This Row],[ICA]]-Tabla1[[#This Row],[IC]]-Tabla1[[#This Row],[INC]]-Tabla1[[#This Row],[Timbre]]</f>
        <v>0.22689075767993927</v>
      </c>
      <c r="AH16" s="102" t="str">
        <f>CONCATENATE(Tabla1[[#This Row],[Prefijo]]," ",Tabla1[[#This Row],[Folio]])</f>
        <v>FEJ 2582</v>
      </c>
    </row>
    <row r="17" spans="1:34" x14ac:dyDescent="0.25">
      <c r="A17" s="127" t="s">
        <v>485</v>
      </c>
      <c r="B17" s="127" t="s">
        <v>1429</v>
      </c>
      <c r="C17" s="127" t="s">
        <v>670</v>
      </c>
      <c r="D17" s="127" t="s">
        <v>487</v>
      </c>
      <c r="E17" s="127" t="s">
        <v>488</v>
      </c>
      <c r="F17" s="127" t="s">
        <v>489</v>
      </c>
      <c r="G17" s="127" t="s">
        <v>621</v>
      </c>
      <c r="H17" s="127" t="s">
        <v>1430</v>
      </c>
      <c r="I17" s="127" t="s">
        <v>1393</v>
      </c>
      <c r="J17" s="127" t="s">
        <v>1394</v>
      </c>
      <c r="K17" s="127" t="s">
        <v>1431</v>
      </c>
      <c r="L17" s="127" t="s">
        <v>1432</v>
      </c>
      <c r="M17" s="127">
        <v>0</v>
      </c>
      <c r="N17" s="127">
        <v>0</v>
      </c>
      <c r="O17" s="127">
        <v>0</v>
      </c>
      <c r="P17" s="127">
        <v>0</v>
      </c>
      <c r="Q17" s="127">
        <v>0</v>
      </c>
      <c r="R17" s="127">
        <v>0</v>
      </c>
      <c r="S17" s="127">
        <v>0</v>
      </c>
      <c r="T17" s="127">
        <v>0</v>
      </c>
      <c r="U17" s="127">
        <v>0</v>
      </c>
      <c r="V17" s="127">
        <v>0</v>
      </c>
      <c r="W17" s="127">
        <v>0</v>
      </c>
      <c r="X17" s="127">
        <v>0</v>
      </c>
      <c r="Y17" s="127">
        <v>0</v>
      </c>
      <c r="Z17" s="127">
        <v>0</v>
      </c>
      <c r="AA17" s="127">
        <v>0</v>
      </c>
      <c r="AB17" s="127">
        <v>0</v>
      </c>
      <c r="AC17" s="127">
        <v>552826</v>
      </c>
      <c r="AD17" s="127" t="s">
        <v>490</v>
      </c>
      <c r="AE17" s="127" t="s">
        <v>491</v>
      </c>
      <c r="AF17" s="190">
        <f>IF(Tabla1[[#This Row],[IVA]]=0,0,Tabla1[[#This Row],[Total]]/1.19)</f>
        <v>0</v>
      </c>
      <c r="AG17" s="190">
        <f>Tabla1[[#This Row],[Total]]-Tabla1[[#This Row],[GRAVADO]]-Tabla1[[#This Row],[IVA]]-Tabla1[[#This Row],[ICA]]-Tabla1[[#This Row],[IC]]-Tabla1[[#This Row],[INC]]-Tabla1[[#This Row],[Timbre]]</f>
        <v>552826</v>
      </c>
      <c r="AH17" s="102" t="str">
        <f>CONCATENATE(Tabla1[[#This Row],[Prefijo]]," ",Tabla1[[#This Row],[Folio]])</f>
        <v>FEJ 2581</v>
      </c>
    </row>
    <row r="18" spans="1:34" x14ac:dyDescent="0.25">
      <c r="A18" s="127" t="s">
        <v>485</v>
      </c>
      <c r="B18" s="127" t="s">
        <v>1433</v>
      </c>
      <c r="C18" s="127" t="s">
        <v>670</v>
      </c>
      <c r="D18" s="127" t="s">
        <v>487</v>
      </c>
      <c r="E18" s="127" t="s">
        <v>488</v>
      </c>
      <c r="F18" s="127" t="s">
        <v>489</v>
      </c>
      <c r="G18" s="127" t="s">
        <v>580</v>
      </c>
      <c r="H18" s="127" t="s">
        <v>1434</v>
      </c>
      <c r="I18" s="127" t="s">
        <v>1393</v>
      </c>
      <c r="J18" s="127" t="s">
        <v>1394</v>
      </c>
      <c r="K18" s="127" t="s">
        <v>1405</v>
      </c>
      <c r="L18" s="127" t="s">
        <v>1406</v>
      </c>
      <c r="M18" s="127">
        <v>3212140</v>
      </c>
      <c r="N18" s="127">
        <v>0</v>
      </c>
      <c r="O18" s="127">
        <v>0</v>
      </c>
      <c r="P18" s="127">
        <v>0</v>
      </c>
      <c r="Q18" s="127">
        <v>0</v>
      </c>
      <c r="R18" s="127">
        <v>0</v>
      </c>
      <c r="S18" s="127">
        <v>0</v>
      </c>
      <c r="T18" s="127">
        <v>0</v>
      </c>
      <c r="U18" s="127">
        <v>0</v>
      </c>
      <c r="V18" s="127">
        <v>0</v>
      </c>
      <c r="W18" s="127">
        <v>0</v>
      </c>
      <c r="X18" s="127">
        <v>0</v>
      </c>
      <c r="Y18" s="127">
        <v>0</v>
      </c>
      <c r="Z18" s="127">
        <v>0</v>
      </c>
      <c r="AA18" s="127">
        <v>0</v>
      </c>
      <c r="AB18" s="127">
        <v>0</v>
      </c>
      <c r="AC18" s="127">
        <v>20118140</v>
      </c>
      <c r="AD18" s="127" t="s">
        <v>490</v>
      </c>
      <c r="AE18" s="127" t="s">
        <v>491</v>
      </c>
      <c r="AF18" s="190">
        <f>IF(Tabla1[[#This Row],[IVA]]=0,0,Tabla1[[#This Row],[Total]]/1.19)</f>
        <v>16906000</v>
      </c>
      <c r="AG18" s="190">
        <f>Tabla1[[#This Row],[Total]]-Tabla1[[#This Row],[GRAVADO]]-Tabla1[[#This Row],[IVA]]-Tabla1[[#This Row],[ICA]]-Tabla1[[#This Row],[IC]]-Tabla1[[#This Row],[INC]]-Tabla1[[#This Row],[Timbre]]</f>
        <v>0</v>
      </c>
      <c r="AH18" s="102" t="str">
        <f>CONCATENATE(Tabla1[[#This Row],[Prefijo]]," ",Tabla1[[#This Row],[Folio]])</f>
        <v>FEJ 2555</v>
      </c>
    </row>
    <row r="19" spans="1:34" x14ac:dyDescent="0.25">
      <c r="A19" s="127" t="s">
        <v>485</v>
      </c>
      <c r="B19" s="127" t="s">
        <v>1435</v>
      </c>
      <c r="C19" s="127" t="s">
        <v>670</v>
      </c>
      <c r="D19" s="127" t="s">
        <v>487</v>
      </c>
      <c r="E19" s="127" t="s">
        <v>488</v>
      </c>
      <c r="F19" s="127" t="s">
        <v>489</v>
      </c>
      <c r="G19" s="127" t="s">
        <v>580</v>
      </c>
      <c r="H19" s="127" t="s">
        <v>1436</v>
      </c>
      <c r="I19" s="127" t="s">
        <v>1393</v>
      </c>
      <c r="J19" s="127" t="s">
        <v>1394</v>
      </c>
      <c r="K19" s="127" t="s">
        <v>1405</v>
      </c>
      <c r="L19" s="127" t="s">
        <v>1406</v>
      </c>
      <c r="M19" s="127">
        <v>1890690</v>
      </c>
      <c r="N19" s="127">
        <v>0</v>
      </c>
      <c r="O19" s="127">
        <v>0</v>
      </c>
      <c r="P19" s="127">
        <v>0</v>
      </c>
      <c r="Q19" s="127">
        <v>0</v>
      </c>
      <c r="R19" s="127">
        <v>0</v>
      </c>
      <c r="S19" s="127">
        <v>0</v>
      </c>
      <c r="T19" s="127">
        <v>0</v>
      </c>
      <c r="U19" s="127">
        <v>0</v>
      </c>
      <c r="V19" s="127">
        <v>0</v>
      </c>
      <c r="W19" s="127">
        <v>0</v>
      </c>
      <c r="X19" s="127">
        <v>0</v>
      </c>
      <c r="Y19" s="127">
        <v>0</v>
      </c>
      <c r="Z19" s="127">
        <v>0</v>
      </c>
      <c r="AA19" s="127">
        <v>0</v>
      </c>
      <c r="AB19" s="127">
        <v>0</v>
      </c>
      <c r="AC19" s="127">
        <v>11841690</v>
      </c>
      <c r="AD19" s="127" t="s">
        <v>490</v>
      </c>
      <c r="AE19" s="127" t="s">
        <v>491</v>
      </c>
      <c r="AF19" s="190">
        <f>IF(Tabla1[[#This Row],[IVA]]=0,0,Tabla1[[#This Row],[Total]]/1.19)</f>
        <v>9951000</v>
      </c>
      <c r="AG19" s="190">
        <f>Tabla1[[#This Row],[Total]]-Tabla1[[#This Row],[GRAVADO]]-Tabla1[[#This Row],[IVA]]-Tabla1[[#This Row],[ICA]]-Tabla1[[#This Row],[IC]]-Tabla1[[#This Row],[INC]]-Tabla1[[#This Row],[Timbre]]</f>
        <v>0</v>
      </c>
      <c r="AH19" s="102" t="str">
        <f>CONCATENATE(Tabla1[[#This Row],[Prefijo]]," ",Tabla1[[#This Row],[Folio]])</f>
        <v>FEJ 2556</v>
      </c>
    </row>
    <row r="20" spans="1:34" x14ac:dyDescent="0.25">
      <c r="A20" s="127" t="s">
        <v>485</v>
      </c>
      <c r="B20" s="127" t="s">
        <v>1437</v>
      </c>
      <c r="C20" s="127" t="s">
        <v>670</v>
      </c>
      <c r="D20" s="127" t="s">
        <v>487</v>
      </c>
      <c r="E20" s="127" t="s">
        <v>488</v>
      </c>
      <c r="F20" s="127" t="s">
        <v>489</v>
      </c>
      <c r="G20" s="127" t="s">
        <v>621</v>
      </c>
      <c r="H20" s="127" t="s">
        <v>1438</v>
      </c>
      <c r="I20" s="127" t="s">
        <v>1393</v>
      </c>
      <c r="J20" s="127" t="s">
        <v>1394</v>
      </c>
      <c r="K20" s="127" t="s">
        <v>1405</v>
      </c>
      <c r="L20" s="127" t="s">
        <v>1406</v>
      </c>
      <c r="M20" s="127">
        <v>15639343.880000001</v>
      </c>
      <c r="N20" s="127">
        <v>0</v>
      </c>
      <c r="O20" s="127">
        <v>0</v>
      </c>
      <c r="P20" s="127">
        <v>0</v>
      </c>
      <c r="Q20" s="127">
        <v>0</v>
      </c>
      <c r="R20" s="127">
        <v>0</v>
      </c>
      <c r="S20" s="127">
        <v>0</v>
      </c>
      <c r="T20" s="127">
        <v>0</v>
      </c>
      <c r="U20" s="127">
        <v>0</v>
      </c>
      <c r="V20" s="127">
        <v>0</v>
      </c>
      <c r="W20" s="127">
        <v>0</v>
      </c>
      <c r="X20" s="127">
        <v>0</v>
      </c>
      <c r="Y20" s="127">
        <v>0</v>
      </c>
      <c r="Z20" s="127">
        <v>0</v>
      </c>
      <c r="AA20" s="127">
        <v>0</v>
      </c>
      <c r="AB20" s="127">
        <v>0</v>
      </c>
      <c r="AC20" s="127">
        <v>97951682</v>
      </c>
      <c r="AD20" s="127" t="s">
        <v>490</v>
      </c>
      <c r="AE20" s="127" t="s">
        <v>491</v>
      </c>
      <c r="AF20" s="190">
        <f>IF(Tabla1[[#This Row],[IVA]]=0,0,Tabla1[[#This Row],[Total]]/1.19)</f>
        <v>82312337.815126061</v>
      </c>
      <c r="AG20" s="190">
        <f>Tabla1[[#This Row],[Total]]-Tabla1[[#This Row],[GRAVADO]]-Tabla1[[#This Row],[IVA]]-Tabla1[[#This Row],[ICA]]-Tabla1[[#This Row],[IC]]-Tabla1[[#This Row],[INC]]-Tabla1[[#This Row],[Timbre]]</f>
        <v>0.30487393774092197</v>
      </c>
      <c r="AH20" s="102" t="str">
        <f>CONCATENATE(Tabla1[[#This Row],[Prefijo]]," ",Tabla1[[#This Row],[Folio]])</f>
        <v>FEJ 2580</v>
      </c>
    </row>
    <row r="21" spans="1:34" x14ac:dyDescent="0.25">
      <c r="A21" s="127" t="s">
        <v>485</v>
      </c>
      <c r="B21" s="127" t="s">
        <v>1439</v>
      </c>
      <c r="C21" s="127" t="s">
        <v>670</v>
      </c>
      <c r="D21" s="127" t="s">
        <v>487</v>
      </c>
      <c r="E21" s="127" t="s">
        <v>488</v>
      </c>
      <c r="F21" s="127" t="s">
        <v>489</v>
      </c>
      <c r="G21" s="127" t="s">
        <v>633</v>
      </c>
      <c r="H21" s="127" t="s">
        <v>1440</v>
      </c>
      <c r="I21" s="127" t="s">
        <v>1393</v>
      </c>
      <c r="J21" s="127" t="s">
        <v>1394</v>
      </c>
      <c r="K21" s="127" t="s">
        <v>1399</v>
      </c>
      <c r="L21" s="127" t="s">
        <v>1400</v>
      </c>
      <c r="M21" s="127">
        <v>1650137</v>
      </c>
      <c r="N21" s="127">
        <v>0</v>
      </c>
      <c r="O21" s="127">
        <v>0</v>
      </c>
      <c r="P21" s="127">
        <v>0</v>
      </c>
      <c r="Q21" s="127">
        <v>0</v>
      </c>
      <c r="R21" s="127">
        <v>0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  <c r="AC21" s="127">
        <v>10335069</v>
      </c>
      <c r="AD21" s="127" t="s">
        <v>490</v>
      </c>
      <c r="AE21" s="127" t="s">
        <v>491</v>
      </c>
      <c r="AF21" s="190">
        <f>IF(Tabla1[[#This Row],[IVA]]=0,0,Tabla1[[#This Row],[Total]]/1.19)</f>
        <v>8684931.9327731095</v>
      </c>
      <c r="AG21" s="190">
        <f>Tabla1[[#This Row],[Total]]-Tabla1[[#This Row],[GRAVADO]]-Tabla1[[#This Row],[IVA]]-Tabla1[[#This Row],[ICA]]-Tabla1[[#This Row],[IC]]-Tabla1[[#This Row],[INC]]-Tabla1[[#This Row],[Timbre]]</f>
        <v>6.7226890474557877E-2</v>
      </c>
      <c r="AH21" s="102" t="str">
        <f>CONCATENATE(Tabla1[[#This Row],[Prefijo]]," ",Tabla1[[#This Row],[Folio]])</f>
        <v>FEJ 2579</v>
      </c>
    </row>
    <row r="22" spans="1:34" x14ac:dyDescent="0.25">
      <c r="A22" s="127" t="s">
        <v>485</v>
      </c>
      <c r="B22" s="127" t="s">
        <v>1441</v>
      </c>
      <c r="C22" s="127" t="s">
        <v>670</v>
      </c>
      <c r="D22" s="127" t="s">
        <v>487</v>
      </c>
      <c r="E22" s="127" t="s">
        <v>488</v>
      </c>
      <c r="F22" s="127" t="s">
        <v>489</v>
      </c>
      <c r="G22" s="127" t="s">
        <v>633</v>
      </c>
      <c r="H22" s="127" t="s">
        <v>1442</v>
      </c>
      <c r="I22" s="127" t="s">
        <v>1393</v>
      </c>
      <c r="J22" s="127" t="s">
        <v>1394</v>
      </c>
      <c r="K22" s="127" t="s">
        <v>1443</v>
      </c>
      <c r="L22" s="127" t="s">
        <v>1444</v>
      </c>
      <c r="M22" s="127">
        <v>139718</v>
      </c>
      <c r="N22" s="127">
        <v>0</v>
      </c>
      <c r="O22" s="127">
        <v>0</v>
      </c>
      <c r="P22" s="127">
        <v>0</v>
      </c>
      <c r="Q22" s="127"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  <c r="AC22" s="127">
        <v>7003029</v>
      </c>
      <c r="AD22" s="127" t="s">
        <v>490</v>
      </c>
      <c r="AE22" s="127" t="s">
        <v>491</v>
      </c>
      <c r="AF22" s="190">
        <f>IF(Tabla1[[#This Row],[IVA]]=0,0,Tabla1[[#This Row],[Total]]/1.19)</f>
        <v>5884898.3193277316</v>
      </c>
      <c r="AG22" s="190">
        <f>Tabla1[[#This Row],[Total]]-Tabla1[[#This Row],[GRAVADO]]-Tabla1[[#This Row],[IVA]]-Tabla1[[#This Row],[ICA]]-Tabla1[[#This Row],[IC]]-Tabla1[[#This Row],[INC]]-Tabla1[[#This Row],[Timbre]]</f>
        <v>978412.68067226838</v>
      </c>
      <c r="AH22" s="102" t="str">
        <f>CONCATENATE(Tabla1[[#This Row],[Prefijo]]," ",Tabla1[[#This Row],[Folio]])</f>
        <v>FEJ 2578</v>
      </c>
    </row>
    <row r="23" spans="1:34" x14ac:dyDescent="0.25">
      <c r="A23" s="127" t="s">
        <v>485</v>
      </c>
      <c r="B23" s="127" t="s">
        <v>1445</v>
      </c>
      <c r="C23" s="127" t="s">
        <v>670</v>
      </c>
      <c r="D23" s="127" t="s">
        <v>487</v>
      </c>
      <c r="E23" s="127" t="s">
        <v>488</v>
      </c>
      <c r="F23" s="127" t="s">
        <v>489</v>
      </c>
      <c r="G23" s="127" t="s">
        <v>633</v>
      </c>
      <c r="H23" s="127" t="s">
        <v>1446</v>
      </c>
      <c r="I23" s="127" t="s">
        <v>1393</v>
      </c>
      <c r="J23" s="127" t="s">
        <v>1394</v>
      </c>
      <c r="K23" s="127" t="s">
        <v>1405</v>
      </c>
      <c r="L23" s="127" t="s">
        <v>1406</v>
      </c>
      <c r="M23" s="127">
        <v>0</v>
      </c>
      <c r="N23" s="127">
        <v>0</v>
      </c>
      <c r="O23" s="127">
        <v>0</v>
      </c>
      <c r="P23" s="127">
        <v>0</v>
      </c>
      <c r="Q23" s="127">
        <v>0</v>
      </c>
      <c r="R23" s="127">
        <v>0</v>
      </c>
      <c r="S23" s="127">
        <v>0</v>
      </c>
      <c r="T23" s="127">
        <v>0</v>
      </c>
      <c r="U23" s="127">
        <v>0</v>
      </c>
      <c r="V23" s="127">
        <v>0</v>
      </c>
      <c r="W23" s="127">
        <v>0</v>
      </c>
      <c r="X23" s="127">
        <v>0</v>
      </c>
      <c r="Y23" s="127">
        <v>0</v>
      </c>
      <c r="Z23" s="127">
        <v>0</v>
      </c>
      <c r="AA23" s="127">
        <v>0</v>
      </c>
      <c r="AB23" s="127">
        <v>0</v>
      </c>
      <c r="AC23" s="127">
        <v>5175757</v>
      </c>
      <c r="AD23" s="127" t="s">
        <v>490</v>
      </c>
      <c r="AE23" s="127" t="s">
        <v>491</v>
      </c>
      <c r="AF23" s="190">
        <f>IF(Tabla1[[#This Row],[IVA]]=0,0,Tabla1[[#This Row],[Total]]/1.19)</f>
        <v>0</v>
      </c>
      <c r="AG23" s="190">
        <f>Tabla1[[#This Row],[Total]]-Tabla1[[#This Row],[GRAVADO]]-Tabla1[[#This Row],[IVA]]-Tabla1[[#This Row],[ICA]]-Tabla1[[#This Row],[IC]]-Tabla1[[#This Row],[INC]]-Tabla1[[#This Row],[Timbre]]</f>
        <v>5175757</v>
      </c>
      <c r="AH23" s="102" t="str">
        <f>CONCATENATE(Tabla1[[#This Row],[Prefijo]]," ",Tabla1[[#This Row],[Folio]])</f>
        <v>FEJ 2576</v>
      </c>
    </row>
    <row r="24" spans="1:34" x14ac:dyDescent="0.25">
      <c r="A24" s="127" t="s">
        <v>485</v>
      </c>
      <c r="B24" s="127" t="s">
        <v>1447</v>
      </c>
      <c r="C24" s="127" t="s">
        <v>670</v>
      </c>
      <c r="D24" s="127" t="s">
        <v>487</v>
      </c>
      <c r="E24" s="127" t="s">
        <v>488</v>
      </c>
      <c r="F24" s="127" t="s">
        <v>489</v>
      </c>
      <c r="G24" s="127" t="s">
        <v>633</v>
      </c>
      <c r="H24" s="127" t="s">
        <v>1448</v>
      </c>
      <c r="I24" s="127" t="s">
        <v>1393</v>
      </c>
      <c r="J24" s="127" t="s">
        <v>1394</v>
      </c>
      <c r="K24" s="127" t="s">
        <v>1405</v>
      </c>
      <c r="L24" s="127" t="s">
        <v>1406</v>
      </c>
      <c r="M24" s="127">
        <v>0</v>
      </c>
      <c r="N24" s="127">
        <v>0</v>
      </c>
      <c r="O24" s="127">
        <v>0</v>
      </c>
      <c r="P24" s="127">
        <v>0</v>
      </c>
      <c r="Q24" s="127">
        <v>0</v>
      </c>
      <c r="R24" s="127">
        <v>0</v>
      </c>
      <c r="S24" s="127">
        <v>0</v>
      </c>
      <c r="T24" s="127">
        <v>0</v>
      </c>
      <c r="U24" s="127">
        <v>0</v>
      </c>
      <c r="V24" s="127">
        <v>0</v>
      </c>
      <c r="W24" s="127">
        <v>0</v>
      </c>
      <c r="X24" s="127">
        <v>0</v>
      </c>
      <c r="Y24" s="127">
        <v>0</v>
      </c>
      <c r="Z24" s="127">
        <v>0</v>
      </c>
      <c r="AA24" s="127">
        <v>0</v>
      </c>
      <c r="AB24" s="127">
        <v>0</v>
      </c>
      <c r="AC24" s="127">
        <v>7611407</v>
      </c>
      <c r="AD24" s="127" t="s">
        <v>490</v>
      </c>
      <c r="AE24" s="127" t="s">
        <v>491</v>
      </c>
      <c r="AF24" s="190">
        <f>IF(Tabla1[[#This Row],[IVA]]=0,0,Tabla1[[#This Row],[Total]]/1.19)</f>
        <v>0</v>
      </c>
      <c r="AG24" s="190">
        <f>Tabla1[[#This Row],[Total]]-Tabla1[[#This Row],[GRAVADO]]-Tabla1[[#This Row],[IVA]]-Tabla1[[#This Row],[ICA]]-Tabla1[[#This Row],[IC]]-Tabla1[[#This Row],[INC]]-Tabla1[[#This Row],[Timbre]]</f>
        <v>7611407</v>
      </c>
      <c r="AH24" s="102" t="str">
        <f>CONCATENATE(Tabla1[[#This Row],[Prefijo]]," ",Tabla1[[#This Row],[Folio]])</f>
        <v>FEJ 2575</v>
      </c>
    </row>
    <row r="25" spans="1:34" x14ac:dyDescent="0.25">
      <c r="A25" s="127" t="s">
        <v>485</v>
      </c>
      <c r="B25" s="127" t="s">
        <v>1449</v>
      </c>
      <c r="C25" s="127" t="s">
        <v>670</v>
      </c>
      <c r="D25" s="127" t="s">
        <v>487</v>
      </c>
      <c r="E25" s="127" t="s">
        <v>488</v>
      </c>
      <c r="F25" s="127" t="s">
        <v>489</v>
      </c>
      <c r="G25" s="127" t="s">
        <v>646</v>
      </c>
      <c r="H25" s="127" t="s">
        <v>1450</v>
      </c>
      <c r="I25" s="127" t="s">
        <v>1393</v>
      </c>
      <c r="J25" s="127" t="s">
        <v>1394</v>
      </c>
      <c r="K25" s="127" t="s">
        <v>1405</v>
      </c>
      <c r="L25" s="127" t="s">
        <v>1406</v>
      </c>
      <c r="M25" s="127">
        <v>0</v>
      </c>
      <c r="N25" s="127">
        <v>0</v>
      </c>
      <c r="O25" s="127">
        <v>0</v>
      </c>
      <c r="P25" s="127">
        <v>0</v>
      </c>
      <c r="Q25" s="127">
        <v>0</v>
      </c>
      <c r="R25" s="127">
        <v>0</v>
      </c>
      <c r="S25" s="127">
        <v>0</v>
      </c>
      <c r="T25" s="127">
        <v>0</v>
      </c>
      <c r="U25" s="127">
        <v>0</v>
      </c>
      <c r="V25" s="127">
        <v>0</v>
      </c>
      <c r="W25" s="127">
        <v>0</v>
      </c>
      <c r="X25" s="127">
        <v>0</v>
      </c>
      <c r="Y25" s="127">
        <v>0</v>
      </c>
      <c r="Z25" s="127">
        <v>0</v>
      </c>
      <c r="AA25" s="127">
        <v>0</v>
      </c>
      <c r="AB25" s="127">
        <v>0</v>
      </c>
      <c r="AC25" s="127">
        <v>12644583</v>
      </c>
      <c r="AD25" s="127" t="s">
        <v>490</v>
      </c>
      <c r="AE25" s="127" t="s">
        <v>491</v>
      </c>
      <c r="AF25" s="190">
        <f>IF(Tabla1[[#This Row],[IVA]]=0,0,Tabla1[[#This Row],[Total]]/1.19)</f>
        <v>0</v>
      </c>
      <c r="AG25" s="190">
        <f>Tabla1[[#This Row],[Total]]-Tabla1[[#This Row],[GRAVADO]]-Tabla1[[#This Row],[IVA]]-Tabla1[[#This Row],[ICA]]-Tabla1[[#This Row],[IC]]-Tabla1[[#This Row],[INC]]-Tabla1[[#This Row],[Timbre]]</f>
        <v>12644583</v>
      </c>
      <c r="AH25" s="102" t="str">
        <f>CONCATENATE(Tabla1[[#This Row],[Prefijo]]," ",Tabla1[[#This Row],[Folio]])</f>
        <v>FEJ 2574</v>
      </c>
    </row>
    <row r="26" spans="1:34" x14ac:dyDescent="0.25">
      <c r="A26" s="127" t="s">
        <v>485</v>
      </c>
      <c r="B26" s="127" t="s">
        <v>1451</v>
      </c>
      <c r="C26" s="127" t="s">
        <v>670</v>
      </c>
      <c r="D26" s="127" t="s">
        <v>487</v>
      </c>
      <c r="E26" s="127" t="s">
        <v>488</v>
      </c>
      <c r="F26" s="127" t="s">
        <v>489</v>
      </c>
      <c r="G26" s="127" t="s">
        <v>646</v>
      </c>
      <c r="H26" s="127" t="s">
        <v>1452</v>
      </c>
      <c r="I26" s="127" t="s">
        <v>1393</v>
      </c>
      <c r="J26" s="127" t="s">
        <v>1394</v>
      </c>
      <c r="K26" s="127" t="s">
        <v>1405</v>
      </c>
      <c r="L26" s="127" t="s">
        <v>1406</v>
      </c>
      <c r="M26" s="127">
        <v>0</v>
      </c>
      <c r="N26" s="127">
        <v>0</v>
      </c>
      <c r="O26" s="127">
        <v>0</v>
      </c>
      <c r="P26" s="127">
        <v>0</v>
      </c>
      <c r="Q26" s="127">
        <v>0</v>
      </c>
      <c r="R26" s="127">
        <v>0</v>
      </c>
      <c r="S26" s="127">
        <v>0</v>
      </c>
      <c r="T26" s="127">
        <v>0</v>
      </c>
      <c r="U26" s="127">
        <v>0</v>
      </c>
      <c r="V26" s="127">
        <v>0</v>
      </c>
      <c r="W26" s="127">
        <v>0</v>
      </c>
      <c r="X26" s="127">
        <v>0</v>
      </c>
      <c r="Y26" s="127">
        <v>0</v>
      </c>
      <c r="Z26" s="127">
        <v>0</v>
      </c>
      <c r="AA26" s="127">
        <v>0</v>
      </c>
      <c r="AB26" s="127">
        <v>0</v>
      </c>
      <c r="AC26" s="127">
        <v>12644583</v>
      </c>
      <c r="AD26" s="127" t="s">
        <v>490</v>
      </c>
      <c r="AE26" s="127" t="s">
        <v>491</v>
      </c>
      <c r="AF26" s="190">
        <f>IF(Tabla1[[#This Row],[IVA]]=0,0,Tabla1[[#This Row],[Total]]/1.19)</f>
        <v>0</v>
      </c>
      <c r="AG26" s="190">
        <f>Tabla1[[#This Row],[Total]]-Tabla1[[#This Row],[GRAVADO]]-Tabla1[[#This Row],[IVA]]-Tabla1[[#This Row],[ICA]]-Tabla1[[#This Row],[IC]]-Tabla1[[#This Row],[INC]]-Tabla1[[#This Row],[Timbre]]</f>
        <v>12644583</v>
      </c>
      <c r="AH26" s="102" t="str">
        <f>CONCATENATE(Tabla1[[#This Row],[Prefijo]]," ",Tabla1[[#This Row],[Folio]])</f>
        <v>FEJ 2573</v>
      </c>
    </row>
    <row r="27" spans="1:34" x14ac:dyDescent="0.25">
      <c r="A27" s="127" t="s">
        <v>485</v>
      </c>
      <c r="B27" s="127" t="s">
        <v>1453</v>
      </c>
      <c r="C27" s="127" t="s">
        <v>670</v>
      </c>
      <c r="D27" s="127" t="s">
        <v>487</v>
      </c>
      <c r="E27" s="127" t="s">
        <v>488</v>
      </c>
      <c r="F27" s="127" t="s">
        <v>489</v>
      </c>
      <c r="G27" s="127" t="s">
        <v>650</v>
      </c>
      <c r="H27" s="127" t="s">
        <v>1454</v>
      </c>
      <c r="I27" s="127" t="s">
        <v>1393</v>
      </c>
      <c r="J27" s="127" t="s">
        <v>1394</v>
      </c>
      <c r="K27" s="127" t="s">
        <v>1405</v>
      </c>
      <c r="L27" s="127" t="s">
        <v>1406</v>
      </c>
      <c r="M27" s="127">
        <v>0</v>
      </c>
      <c r="N27" s="127">
        <v>0</v>
      </c>
      <c r="O27" s="127">
        <v>0</v>
      </c>
      <c r="P27" s="127">
        <v>0</v>
      </c>
      <c r="Q27" s="127">
        <v>0</v>
      </c>
      <c r="R27" s="127">
        <v>0</v>
      </c>
      <c r="S27" s="127">
        <v>0</v>
      </c>
      <c r="T27" s="127">
        <v>0</v>
      </c>
      <c r="U27" s="127">
        <v>0</v>
      </c>
      <c r="V27" s="127">
        <v>0</v>
      </c>
      <c r="W27" s="127">
        <v>0</v>
      </c>
      <c r="X27" s="127">
        <v>0</v>
      </c>
      <c r="Y27" s="127">
        <v>0</v>
      </c>
      <c r="Z27" s="127">
        <v>0</v>
      </c>
      <c r="AA27" s="127">
        <v>0</v>
      </c>
      <c r="AB27" s="127">
        <v>0</v>
      </c>
      <c r="AC27" s="127">
        <v>1449570</v>
      </c>
      <c r="AD27" s="127" t="s">
        <v>490</v>
      </c>
      <c r="AE27" s="127" t="s">
        <v>491</v>
      </c>
      <c r="AF27" s="190">
        <f>IF(Tabla1[[#This Row],[IVA]]=0,0,Tabla1[[#This Row],[Total]]/1.19)</f>
        <v>0</v>
      </c>
      <c r="AG27" s="190">
        <f>Tabla1[[#This Row],[Total]]-Tabla1[[#This Row],[GRAVADO]]-Tabla1[[#This Row],[IVA]]-Tabla1[[#This Row],[ICA]]-Tabla1[[#This Row],[IC]]-Tabla1[[#This Row],[INC]]-Tabla1[[#This Row],[Timbre]]</f>
        <v>1449570</v>
      </c>
      <c r="AH27" s="102" t="str">
        <f>CONCATENATE(Tabla1[[#This Row],[Prefijo]]," ",Tabla1[[#This Row],[Folio]])</f>
        <v>FEJ 2571</v>
      </c>
    </row>
    <row r="28" spans="1:34" x14ac:dyDescent="0.25">
      <c r="A28" s="127" t="s">
        <v>485</v>
      </c>
      <c r="B28" s="127" t="s">
        <v>1455</v>
      </c>
      <c r="C28" s="127" t="s">
        <v>670</v>
      </c>
      <c r="D28" s="127" t="s">
        <v>487</v>
      </c>
      <c r="E28" s="127" t="s">
        <v>488</v>
      </c>
      <c r="F28" s="127" t="s">
        <v>489</v>
      </c>
      <c r="G28" s="127" t="s">
        <v>650</v>
      </c>
      <c r="H28" s="127" t="s">
        <v>1456</v>
      </c>
      <c r="I28" s="127" t="s">
        <v>1393</v>
      </c>
      <c r="J28" s="127" t="s">
        <v>1394</v>
      </c>
      <c r="K28" s="127" t="s">
        <v>1405</v>
      </c>
      <c r="L28" s="127" t="s">
        <v>1406</v>
      </c>
      <c r="M28" s="127">
        <v>0</v>
      </c>
      <c r="N28" s="127">
        <v>0</v>
      </c>
      <c r="O28" s="127">
        <v>0</v>
      </c>
      <c r="P28" s="127">
        <v>0</v>
      </c>
      <c r="Q28" s="127">
        <v>0</v>
      </c>
      <c r="R28" s="127">
        <v>0</v>
      </c>
      <c r="S28" s="127">
        <v>0</v>
      </c>
      <c r="T28" s="127">
        <v>0</v>
      </c>
      <c r="U28" s="127">
        <v>0</v>
      </c>
      <c r="V28" s="127">
        <v>0</v>
      </c>
      <c r="W28" s="127">
        <v>0</v>
      </c>
      <c r="X28" s="127">
        <v>0</v>
      </c>
      <c r="Y28" s="127">
        <v>0</v>
      </c>
      <c r="Z28" s="127">
        <v>0</v>
      </c>
      <c r="AA28" s="127">
        <v>0</v>
      </c>
      <c r="AB28" s="127">
        <v>0</v>
      </c>
      <c r="AC28" s="127">
        <v>55247442</v>
      </c>
      <c r="AD28" s="127" t="s">
        <v>490</v>
      </c>
      <c r="AE28" s="127" t="s">
        <v>491</v>
      </c>
      <c r="AF28" s="190">
        <f>IF(Tabla1[[#This Row],[IVA]]=0,0,Tabla1[[#This Row],[Total]]/1.19)</f>
        <v>0</v>
      </c>
      <c r="AG28" s="190">
        <f>Tabla1[[#This Row],[Total]]-Tabla1[[#This Row],[GRAVADO]]-Tabla1[[#This Row],[IVA]]-Tabla1[[#This Row],[ICA]]-Tabla1[[#This Row],[IC]]-Tabla1[[#This Row],[INC]]-Tabla1[[#This Row],[Timbre]]</f>
        <v>55247442</v>
      </c>
      <c r="AH28" s="102" t="str">
        <f>CONCATENATE(Tabla1[[#This Row],[Prefijo]]," ",Tabla1[[#This Row],[Folio]])</f>
        <v>FEJ 2572</v>
      </c>
    </row>
    <row r="29" spans="1:34" x14ac:dyDescent="0.25">
      <c r="A29" s="127" t="s">
        <v>485</v>
      </c>
      <c r="B29" s="127" t="s">
        <v>1457</v>
      </c>
      <c r="C29" s="127" t="s">
        <v>670</v>
      </c>
      <c r="D29" s="127" t="s">
        <v>487</v>
      </c>
      <c r="E29" s="127" t="s">
        <v>488</v>
      </c>
      <c r="F29" s="127" t="s">
        <v>489</v>
      </c>
      <c r="G29" s="127" t="s">
        <v>650</v>
      </c>
      <c r="H29" s="127" t="s">
        <v>1458</v>
      </c>
      <c r="I29" s="127" t="s">
        <v>1393</v>
      </c>
      <c r="J29" s="127" t="s">
        <v>1394</v>
      </c>
      <c r="K29" s="127" t="s">
        <v>1405</v>
      </c>
      <c r="L29" s="127" t="s">
        <v>1406</v>
      </c>
      <c r="M29" s="127">
        <v>0</v>
      </c>
      <c r="N29" s="127">
        <v>0</v>
      </c>
      <c r="O29" s="127">
        <v>0</v>
      </c>
      <c r="P29" s="127">
        <v>0</v>
      </c>
      <c r="Q29" s="127">
        <v>0</v>
      </c>
      <c r="R29" s="127">
        <v>0</v>
      </c>
      <c r="S29" s="127">
        <v>0</v>
      </c>
      <c r="T29" s="127">
        <v>0</v>
      </c>
      <c r="U29" s="127">
        <v>0</v>
      </c>
      <c r="V29" s="127">
        <v>0</v>
      </c>
      <c r="W29" s="127">
        <v>0</v>
      </c>
      <c r="X29" s="127">
        <v>0</v>
      </c>
      <c r="Y29" s="127">
        <v>0</v>
      </c>
      <c r="Z29" s="127">
        <v>0</v>
      </c>
      <c r="AA29" s="127">
        <v>0</v>
      </c>
      <c r="AB29" s="127">
        <v>0</v>
      </c>
      <c r="AC29" s="127">
        <v>3220000</v>
      </c>
      <c r="AD29" s="127" t="s">
        <v>490</v>
      </c>
      <c r="AE29" s="127" t="s">
        <v>491</v>
      </c>
      <c r="AF29" s="190">
        <f>IF(Tabla1[[#This Row],[IVA]]=0,0,Tabla1[[#This Row],[Total]]/1.19)</f>
        <v>0</v>
      </c>
      <c r="AG29" s="190">
        <f>Tabla1[[#This Row],[Total]]-Tabla1[[#This Row],[GRAVADO]]-Tabla1[[#This Row],[IVA]]-Tabla1[[#This Row],[ICA]]-Tabla1[[#This Row],[IC]]-Tabla1[[#This Row],[INC]]-Tabla1[[#This Row],[Timbre]]</f>
        <v>3220000</v>
      </c>
      <c r="AH29" s="102" t="str">
        <f>CONCATENATE(Tabla1[[#This Row],[Prefijo]]," ",Tabla1[[#This Row],[Folio]])</f>
        <v>FEJ 2570</v>
      </c>
    </row>
    <row r="30" spans="1:34" x14ac:dyDescent="0.25">
      <c r="A30" s="127" t="s">
        <v>485</v>
      </c>
      <c r="B30" s="127" t="s">
        <v>1459</v>
      </c>
      <c r="C30" s="127" t="s">
        <v>670</v>
      </c>
      <c r="D30" s="127" t="s">
        <v>487</v>
      </c>
      <c r="E30" s="127" t="s">
        <v>488</v>
      </c>
      <c r="F30" s="127" t="s">
        <v>489</v>
      </c>
      <c r="G30" s="127" t="s">
        <v>650</v>
      </c>
      <c r="H30" s="127" t="s">
        <v>1460</v>
      </c>
      <c r="I30" s="127" t="s">
        <v>1393</v>
      </c>
      <c r="J30" s="127" t="s">
        <v>1394</v>
      </c>
      <c r="K30" s="127" t="s">
        <v>1405</v>
      </c>
      <c r="L30" s="127" t="s">
        <v>1406</v>
      </c>
      <c r="M30" s="127">
        <v>0</v>
      </c>
      <c r="N30" s="127">
        <v>0</v>
      </c>
      <c r="O30" s="127">
        <v>0</v>
      </c>
      <c r="P30" s="127">
        <v>0</v>
      </c>
      <c r="Q30" s="127">
        <v>0</v>
      </c>
      <c r="R30" s="127">
        <v>0</v>
      </c>
      <c r="S30" s="127">
        <v>0</v>
      </c>
      <c r="T30" s="127">
        <v>0</v>
      </c>
      <c r="U30" s="127">
        <v>0</v>
      </c>
      <c r="V30" s="127">
        <v>0</v>
      </c>
      <c r="W30" s="127">
        <v>0</v>
      </c>
      <c r="X30" s="127">
        <v>0</v>
      </c>
      <c r="Y30" s="127">
        <v>0</v>
      </c>
      <c r="Z30" s="127">
        <v>0</v>
      </c>
      <c r="AA30" s="127">
        <v>0</v>
      </c>
      <c r="AB30" s="127">
        <v>0</v>
      </c>
      <c r="AC30" s="127">
        <v>1745134</v>
      </c>
      <c r="AD30" s="127" t="s">
        <v>490</v>
      </c>
      <c r="AE30" s="127" t="s">
        <v>491</v>
      </c>
      <c r="AF30" s="190">
        <f>IF(Tabla1[[#This Row],[IVA]]=0,0,Tabla1[[#This Row],[Total]]/1.19)</f>
        <v>0</v>
      </c>
      <c r="AG30" s="190">
        <f>Tabla1[[#This Row],[Total]]-Tabla1[[#This Row],[GRAVADO]]-Tabla1[[#This Row],[IVA]]-Tabla1[[#This Row],[ICA]]-Tabla1[[#This Row],[IC]]-Tabla1[[#This Row],[INC]]-Tabla1[[#This Row],[Timbre]]</f>
        <v>1745134</v>
      </c>
      <c r="AH30" s="102" t="str">
        <f>CONCATENATE(Tabla1[[#This Row],[Prefijo]]," ",Tabla1[[#This Row],[Folio]])</f>
        <v>FEJ 2569</v>
      </c>
    </row>
    <row r="31" spans="1:34" x14ac:dyDescent="0.25">
      <c r="A31" s="127" t="s">
        <v>485</v>
      </c>
      <c r="B31" s="127" t="s">
        <v>1461</v>
      </c>
      <c r="C31" s="127" t="s">
        <v>670</v>
      </c>
      <c r="D31" s="127" t="s">
        <v>487</v>
      </c>
      <c r="E31" s="127" t="s">
        <v>488</v>
      </c>
      <c r="F31" s="127" t="s">
        <v>489</v>
      </c>
      <c r="G31" s="127" t="s">
        <v>650</v>
      </c>
      <c r="H31" s="127" t="s">
        <v>1462</v>
      </c>
      <c r="I31" s="127" t="s">
        <v>1393</v>
      </c>
      <c r="J31" s="127" t="s">
        <v>1394</v>
      </c>
      <c r="K31" s="127" t="s">
        <v>1405</v>
      </c>
      <c r="L31" s="127" t="s">
        <v>1406</v>
      </c>
      <c r="M31" s="127">
        <v>0</v>
      </c>
      <c r="N31" s="127">
        <v>0</v>
      </c>
      <c r="O31" s="127">
        <v>0</v>
      </c>
      <c r="P31" s="127">
        <v>0</v>
      </c>
      <c r="Q31" s="127">
        <v>0</v>
      </c>
      <c r="R31" s="127">
        <v>0</v>
      </c>
      <c r="S31" s="127">
        <v>0</v>
      </c>
      <c r="T31" s="127">
        <v>0</v>
      </c>
      <c r="U31" s="127">
        <v>0</v>
      </c>
      <c r="V31" s="127">
        <v>0</v>
      </c>
      <c r="W31" s="127">
        <v>0</v>
      </c>
      <c r="X31" s="127">
        <v>0</v>
      </c>
      <c r="Y31" s="127">
        <v>0</v>
      </c>
      <c r="Z31" s="127">
        <v>0</v>
      </c>
      <c r="AA31" s="127">
        <v>0</v>
      </c>
      <c r="AB31" s="127">
        <v>0</v>
      </c>
      <c r="AC31" s="127">
        <v>37630217</v>
      </c>
      <c r="AD31" s="127" t="s">
        <v>490</v>
      </c>
      <c r="AE31" s="127" t="s">
        <v>491</v>
      </c>
      <c r="AF31" s="190">
        <f>IF(Tabla1[[#This Row],[IVA]]=0,0,Tabla1[[#This Row],[Total]]/1.19)</f>
        <v>0</v>
      </c>
      <c r="AG31" s="190">
        <f>Tabla1[[#This Row],[Total]]-Tabla1[[#This Row],[GRAVADO]]-Tabla1[[#This Row],[IVA]]-Tabla1[[#This Row],[ICA]]-Tabla1[[#This Row],[IC]]-Tabla1[[#This Row],[INC]]-Tabla1[[#This Row],[Timbre]]</f>
        <v>37630217</v>
      </c>
      <c r="AH31" s="102" t="str">
        <f>CONCATENATE(Tabla1[[#This Row],[Prefijo]]," ",Tabla1[[#This Row],[Folio]])</f>
        <v>FEJ 2568</v>
      </c>
    </row>
    <row r="32" spans="1:34" x14ac:dyDescent="0.25">
      <c r="A32" s="127" t="s">
        <v>485</v>
      </c>
      <c r="B32" s="127" t="s">
        <v>1463</v>
      </c>
      <c r="C32" s="127" t="s">
        <v>670</v>
      </c>
      <c r="D32" s="127" t="s">
        <v>487</v>
      </c>
      <c r="E32" s="127" t="s">
        <v>488</v>
      </c>
      <c r="F32" s="127" t="s">
        <v>489</v>
      </c>
      <c r="G32" s="127" t="s">
        <v>650</v>
      </c>
      <c r="H32" s="127" t="s">
        <v>1464</v>
      </c>
      <c r="I32" s="127" t="s">
        <v>1393</v>
      </c>
      <c r="J32" s="127" t="s">
        <v>1394</v>
      </c>
      <c r="K32" s="127" t="s">
        <v>1405</v>
      </c>
      <c r="L32" s="127" t="s">
        <v>1406</v>
      </c>
      <c r="M32" s="127">
        <v>0</v>
      </c>
      <c r="N32" s="127">
        <v>0</v>
      </c>
      <c r="O32" s="127">
        <v>0</v>
      </c>
      <c r="P32" s="127">
        <v>0</v>
      </c>
      <c r="Q32" s="127">
        <v>0</v>
      </c>
      <c r="R32" s="127">
        <v>0</v>
      </c>
      <c r="S32" s="127">
        <v>0</v>
      </c>
      <c r="T32" s="127">
        <v>0</v>
      </c>
      <c r="U32" s="127">
        <v>0</v>
      </c>
      <c r="V32" s="127">
        <v>0</v>
      </c>
      <c r="W32" s="127">
        <v>0</v>
      </c>
      <c r="X32" s="127">
        <v>0</v>
      </c>
      <c r="Y32" s="127">
        <v>0</v>
      </c>
      <c r="Z32" s="127">
        <v>0</v>
      </c>
      <c r="AA32" s="127">
        <v>0</v>
      </c>
      <c r="AB32" s="127">
        <v>0</v>
      </c>
      <c r="AC32" s="127">
        <v>37630217</v>
      </c>
      <c r="AD32" s="127" t="s">
        <v>490</v>
      </c>
      <c r="AE32" s="127" t="s">
        <v>491</v>
      </c>
      <c r="AF32" s="190">
        <f>IF(Tabla1[[#This Row],[IVA]]=0,0,Tabla1[[#This Row],[Total]]/1.19)</f>
        <v>0</v>
      </c>
      <c r="AG32" s="190">
        <f>Tabla1[[#This Row],[Total]]-Tabla1[[#This Row],[GRAVADO]]-Tabla1[[#This Row],[IVA]]-Tabla1[[#This Row],[ICA]]-Tabla1[[#This Row],[IC]]-Tabla1[[#This Row],[INC]]-Tabla1[[#This Row],[Timbre]]</f>
        <v>37630217</v>
      </c>
      <c r="AH32" s="102" t="str">
        <f>CONCATENATE(Tabla1[[#This Row],[Prefijo]]," ",Tabla1[[#This Row],[Folio]])</f>
        <v>FEJ 2567</v>
      </c>
    </row>
    <row r="33" spans="1:35" x14ac:dyDescent="0.25">
      <c r="A33" s="127" t="s">
        <v>485</v>
      </c>
      <c r="B33" s="127" t="s">
        <v>1465</v>
      </c>
      <c r="C33" s="127" t="s">
        <v>670</v>
      </c>
      <c r="D33" s="127" t="s">
        <v>487</v>
      </c>
      <c r="E33" s="127" t="s">
        <v>488</v>
      </c>
      <c r="F33" s="127" t="s">
        <v>489</v>
      </c>
      <c r="G33" s="127" t="s">
        <v>572</v>
      </c>
      <c r="H33" s="127" t="s">
        <v>1466</v>
      </c>
      <c r="I33" s="127" t="s">
        <v>1393</v>
      </c>
      <c r="J33" s="127" t="s">
        <v>1394</v>
      </c>
      <c r="K33" s="127" t="s">
        <v>1405</v>
      </c>
      <c r="L33" s="127" t="s">
        <v>1406</v>
      </c>
      <c r="M33" s="127">
        <v>12637595.4</v>
      </c>
      <c r="N33" s="127">
        <v>0</v>
      </c>
      <c r="O33" s="127">
        <v>0</v>
      </c>
      <c r="P33" s="127">
        <v>0</v>
      </c>
      <c r="Q33" s="127">
        <v>0</v>
      </c>
      <c r="R33" s="127">
        <v>0</v>
      </c>
      <c r="S33" s="127">
        <v>0</v>
      </c>
      <c r="T33" s="127">
        <v>0</v>
      </c>
      <c r="U33" s="127">
        <v>0</v>
      </c>
      <c r="V33" s="127">
        <v>0</v>
      </c>
      <c r="W33" s="127">
        <v>0</v>
      </c>
      <c r="X33" s="127">
        <v>0</v>
      </c>
      <c r="Y33" s="127">
        <v>0</v>
      </c>
      <c r="Z33" s="127">
        <v>0</v>
      </c>
      <c r="AA33" s="127">
        <v>0</v>
      </c>
      <c r="AB33" s="127">
        <v>0</v>
      </c>
      <c r="AC33" s="127">
        <v>79151253</v>
      </c>
      <c r="AD33" s="127" t="s">
        <v>490</v>
      </c>
      <c r="AE33" s="127" t="s">
        <v>491</v>
      </c>
      <c r="AF33" s="190">
        <f>IF(Tabla1[[#This Row],[IVA]]=0,0,Tabla1[[#This Row],[Total]]/1.19)</f>
        <v>66513657.983193278</v>
      </c>
      <c r="AG33" s="190">
        <f>Tabla1[[#This Row],[Total]]-Tabla1[[#This Row],[GRAVADO]]-Tabla1[[#This Row],[IVA]]-Tabla1[[#This Row],[ICA]]-Tabla1[[#This Row],[IC]]-Tabla1[[#This Row],[INC]]-Tabla1[[#This Row],[Timbre]]</f>
        <v>-0.38319327868521214</v>
      </c>
      <c r="AH33" s="102" t="str">
        <f>CONCATENATE(Tabla1[[#This Row],[Prefijo]]," ",Tabla1[[#This Row],[Folio]])</f>
        <v>FEJ 2566</v>
      </c>
    </row>
    <row r="34" spans="1:35" x14ac:dyDescent="0.25">
      <c r="A34" s="127" t="s">
        <v>485</v>
      </c>
      <c r="B34" s="127" t="s">
        <v>1467</v>
      </c>
      <c r="C34" s="127" t="s">
        <v>670</v>
      </c>
      <c r="D34" s="127" t="s">
        <v>487</v>
      </c>
      <c r="E34" s="127" t="s">
        <v>488</v>
      </c>
      <c r="F34" s="127" t="s">
        <v>489</v>
      </c>
      <c r="G34" s="127" t="s">
        <v>572</v>
      </c>
      <c r="H34" s="127" t="s">
        <v>1468</v>
      </c>
      <c r="I34" s="127" t="s">
        <v>1393</v>
      </c>
      <c r="J34" s="127" t="s">
        <v>1394</v>
      </c>
      <c r="K34" s="127" t="s">
        <v>1405</v>
      </c>
      <c r="L34" s="127" t="s">
        <v>1406</v>
      </c>
      <c r="M34" s="127">
        <v>15124357.119999999</v>
      </c>
      <c r="N34" s="127">
        <v>0</v>
      </c>
      <c r="O34" s="127">
        <v>0</v>
      </c>
      <c r="P34" s="127">
        <v>0</v>
      </c>
      <c r="Q34" s="127">
        <v>0</v>
      </c>
      <c r="R34" s="127">
        <v>0</v>
      </c>
      <c r="S34" s="127">
        <v>0</v>
      </c>
      <c r="T34" s="127">
        <v>0</v>
      </c>
      <c r="U34" s="127">
        <v>0</v>
      </c>
      <c r="V34" s="127">
        <v>0</v>
      </c>
      <c r="W34" s="127">
        <v>0</v>
      </c>
      <c r="X34" s="127">
        <v>0</v>
      </c>
      <c r="Y34" s="127">
        <v>0</v>
      </c>
      <c r="Z34" s="127">
        <v>0</v>
      </c>
      <c r="AA34" s="127">
        <v>0</v>
      </c>
      <c r="AB34" s="127">
        <v>0</v>
      </c>
      <c r="AC34" s="127">
        <v>94726237</v>
      </c>
      <c r="AD34" s="127" t="s">
        <v>490</v>
      </c>
      <c r="AE34" s="127" t="s">
        <v>491</v>
      </c>
      <c r="AF34" s="190">
        <f>IF(Tabla1[[#This Row],[IVA]]=0,0,Tabla1[[#This Row],[Total]]/1.19)</f>
        <v>79601879.831932783</v>
      </c>
      <c r="AG34" s="190">
        <f>Tabla1[[#This Row],[Total]]-Tabla1[[#This Row],[GRAVADO]]-Tabla1[[#This Row],[IVA]]-Tabla1[[#This Row],[ICA]]-Tabla1[[#This Row],[IC]]-Tabla1[[#This Row],[INC]]-Tabla1[[#This Row],[Timbre]]</f>
        <v>4.8067217692732811E-2</v>
      </c>
      <c r="AH34" s="102" t="str">
        <f>CONCATENATE(Tabla1[[#This Row],[Prefijo]]," ",Tabla1[[#This Row],[Folio]])</f>
        <v>FEJ 2565</v>
      </c>
    </row>
    <row r="35" spans="1:35" x14ac:dyDescent="0.25">
      <c r="A35" s="127" t="s">
        <v>485</v>
      </c>
      <c r="B35" s="127" t="s">
        <v>1469</v>
      </c>
      <c r="C35" s="127" t="s">
        <v>670</v>
      </c>
      <c r="D35" s="127" t="s">
        <v>487</v>
      </c>
      <c r="E35" s="127" t="s">
        <v>488</v>
      </c>
      <c r="F35" s="127" t="s">
        <v>489</v>
      </c>
      <c r="G35" s="127" t="s">
        <v>1470</v>
      </c>
      <c r="H35" s="127" t="s">
        <v>1471</v>
      </c>
      <c r="I35" s="127" t="s">
        <v>1393</v>
      </c>
      <c r="J35" s="127" t="s">
        <v>1394</v>
      </c>
      <c r="K35" s="127" t="s">
        <v>1405</v>
      </c>
      <c r="L35" s="127" t="s">
        <v>1406</v>
      </c>
      <c r="M35" s="127">
        <v>0</v>
      </c>
      <c r="N35" s="127">
        <v>0</v>
      </c>
      <c r="O35" s="127">
        <v>0</v>
      </c>
      <c r="P35" s="127">
        <v>0</v>
      </c>
      <c r="Q35" s="127">
        <v>0</v>
      </c>
      <c r="R35" s="127">
        <v>0</v>
      </c>
      <c r="S35" s="127">
        <v>0</v>
      </c>
      <c r="T35" s="127">
        <v>0</v>
      </c>
      <c r="U35" s="127">
        <v>0</v>
      </c>
      <c r="V35" s="127">
        <v>0</v>
      </c>
      <c r="W35" s="127">
        <v>0</v>
      </c>
      <c r="X35" s="127">
        <v>0</v>
      </c>
      <c r="Y35" s="127">
        <v>0</v>
      </c>
      <c r="Z35" s="127">
        <v>0</v>
      </c>
      <c r="AA35" s="127">
        <v>0</v>
      </c>
      <c r="AB35" s="127">
        <v>0</v>
      </c>
      <c r="AC35" s="127">
        <v>2638622</v>
      </c>
      <c r="AD35" s="127" t="s">
        <v>490</v>
      </c>
      <c r="AE35" s="127" t="s">
        <v>491</v>
      </c>
      <c r="AF35" s="190">
        <f>IF(Tabla1[[#This Row],[IVA]]=0,0,Tabla1[[#This Row],[Total]]/1.19)</f>
        <v>0</v>
      </c>
      <c r="AG35" s="190">
        <f>Tabla1[[#This Row],[Total]]-Tabla1[[#This Row],[GRAVADO]]-Tabla1[[#This Row],[IVA]]-Tabla1[[#This Row],[ICA]]-Tabla1[[#This Row],[IC]]-Tabla1[[#This Row],[INC]]-Tabla1[[#This Row],[Timbre]]</f>
        <v>2638622</v>
      </c>
      <c r="AH35" s="102" t="str">
        <f>CONCATENATE(Tabla1[[#This Row],[Prefijo]]," ",Tabla1[[#This Row],[Folio]])</f>
        <v>FEJ 2564</v>
      </c>
    </row>
    <row r="36" spans="1:35" x14ac:dyDescent="0.25">
      <c r="A36" s="127" t="s">
        <v>485</v>
      </c>
      <c r="B36" s="127" t="s">
        <v>1472</v>
      </c>
      <c r="C36" s="127" t="s">
        <v>670</v>
      </c>
      <c r="D36" s="127" t="s">
        <v>487</v>
      </c>
      <c r="E36" s="127" t="s">
        <v>488</v>
      </c>
      <c r="F36" s="127" t="s">
        <v>489</v>
      </c>
      <c r="G36" s="127" t="s">
        <v>1470</v>
      </c>
      <c r="H36" s="127" t="s">
        <v>1473</v>
      </c>
      <c r="I36" s="127" t="s">
        <v>1393</v>
      </c>
      <c r="J36" s="127" t="s">
        <v>1394</v>
      </c>
      <c r="K36" s="127" t="s">
        <v>1405</v>
      </c>
      <c r="L36" s="127" t="s">
        <v>1406</v>
      </c>
      <c r="M36" s="127">
        <v>3951501.14</v>
      </c>
      <c r="N36" s="127">
        <v>0</v>
      </c>
      <c r="O36" s="127">
        <v>0</v>
      </c>
      <c r="P36" s="127">
        <v>0</v>
      </c>
      <c r="Q36" s="127">
        <v>0</v>
      </c>
      <c r="R36" s="127">
        <v>0</v>
      </c>
      <c r="S36" s="127">
        <v>0</v>
      </c>
      <c r="T36" s="127">
        <v>0</v>
      </c>
      <c r="U36" s="127">
        <v>0</v>
      </c>
      <c r="V36" s="127">
        <v>0</v>
      </c>
      <c r="W36" s="127">
        <v>0</v>
      </c>
      <c r="X36" s="127">
        <v>0</v>
      </c>
      <c r="Y36" s="127">
        <v>0</v>
      </c>
      <c r="Z36" s="127">
        <v>0</v>
      </c>
      <c r="AA36" s="127">
        <v>0</v>
      </c>
      <c r="AB36" s="127">
        <v>0</v>
      </c>
      <c r="AC36" s="127">
        <v>24748875</v>
      </c>
      <c r="AD36" s="127" t="s">
        <v>490</v>
      </c>
      <c r="AE36" s="127" t="s">
        <v>491</v>
      </c>
      <c r="AF36" s="190">
        <f>IF(Tabla1[[#This Row],[IVA]]=0,0,Tabla1[[#This Row],[Total]]/1.19)</f>
        <v>20797373.949579831</v>
      </c>
      <c r="AG36" s="190">
        <f>Tabla1[[#This Row],[Total]]-Tabla1[[#This Row],[GRAVADO]]-Tabla1[[#This Row],[IVA]]-Tabla1[[#This Row],[ICA]]-Tabla1[[#This Row],[IC]]-Tabla1[[#This Row],[INC]]-Tabla1[[#This Row],[Timbre]]</f>
        <v>-8.9579831343144178E-2</v>
      </c>
      <c r="AH36" s="102" t="str">
        <f>CONCATENATE(Tabla1[[#This Row],[Prefijo]]," ",Tabla1[[#This Row],[Folio]])</f>
        <v>FEJ 2563</v>
      </c>
    </row>
    <row r="37" spans="1:35" x14ac:dyDescent="0.25">
      <c r="A37" s="127" t="s">
        <v>485</v>
      </c>
      <c r="B37" s="127" t="s">
        <v>1474</v>
      </c>
      <c r="C37" s="127" t="s">
        <v>670</v>
      </c>
      <c r="D37" s="127" t="s">
        <v>487</v>
      </c>
      <c r="E37" s="127" t="s">
        <v>488</v>
      </c>
      <c r="F37" s="127" t="s">
        <v>489</v>
      </c>
      <c r="G37" s="127" t="s">
        <v>1470</v>
      </c>
      <c r="H37" s="127" t="s">
        <v>1475</v>
      </c>
      <c r="I37" s="127" t="s">
        <v>1393</v>
      </c>
      <c r="J37" s="127" t="s">
        <v>1394</v>
      </c>
      <c r="K37" s="127" t="s">
        <v>1405</v>
      </c>
      <c r="L37" s="127" t="s">
        <v>1406</v>
      </c>
      <c r="M37" s="127">
        <v>3951501.14</v>
      </c>
      <c r="N37" s="127">
        <v>0</v>
      </c>
      <c r="O37" s="127">
        <v>0</v>
      </c>
      <c r="P37" s="127">
        <v>0</v>
      </c>
      <c r="Q37" s="127">
        <v>0</v>
      </c>
      <c r="R37" s="127">
        <v>0</v>
      </c>
      <c r="S37" s="127">
        <v>0</v>
      </c>
      <c r="T37" s="127">
        <v>0</v>
      </c>
      <c r="U37" s="127">
        <v>0</v>
      </c>
      <c r="V37" s="127">
        <v>0</v>
      </c>
      <c r="W37" s="127">
        <v>0</v>
      </c>
      <c r="X37" s="127">
        <v>0</v>
      </c>
      <c r="Y37" s="127">
        <v>0</v>
      </c>
      <c r="Z37" s="127">
        <v>0</v>
      </c>
      <c r="AA37" s="127">
        <v>0</v>
      </c>
      <c r="AB37" s="127">
        <v>0</v>
      </c>
      <c r="AC37" s="127">
        <v>24748875</v>
      </c>
      <c r="AD37" s="127" t="s">
        <v>490</v>
      </c>
      <c r="AE37" s="127" t="s">
        <v>491</v>
      </c>
      <c r="AF37" s="190">
        <f>IF(Tabla1[[#This Row],[IVA]]=0,0,Tabla1[[#This Row],[Total]]/1.19)</f>
        <v>20797373.949579831</v>
      </c>
      <c r="AG37" s="190">
        <f>Tabla1[[#This Row],[Total]]-Tabla1[[#This Row],[GRAVADO]]-Tabla1[[#This Row],[IVA]]-Tabla1[[#This Row],[ICA]]-Tabla1[[#This Row],[IC]]-Tabla1[[#This Row],[INC]]-Tabla1[[#This Row],[Timbre]]</f>
        <v>-8.9579831343144178E-2</v>
      </c>
      <c r="AH37" s="102" t="str">
        <f>CONCATENATE(Tabla1[[#This Row],[Prefijo]]," ",Tabla1[[#This Row],[Folio]])</f>
        <v>FEJ 2562</v>
      </c>
    </row>
    <row r="38" spans="1:35" x14ac:dyDescent="0.25">
      <c r="A38" s="127" t="s">
        <v>485</v>
      </c>
      <c r="B38" s="127" t="s">
        <v>1476</v>
      </c>
      <c r="C38" s="127" t="s">
        <v>670</v>
      </c>
      <c r="D38" s="127" t="s">
        <v>487</v>
      </c>
      <c r="E38" s="127" t="s">
        <v>488</v>
      </c>
      <c r="F38" s="127" t="s">
        <v>489</v>
      </c>
      <c r="G38" s="127" t="s">
        <v>1470</v>
      </c>
      <c r="H38" s="127" t="s">
        <v>1477</v>
      </c>
      <c r="I38" s="127" t="s">
        <v>1393</v>
      </c>
      <c r="J38" s="127" t="s">
        <v>1394</v>
      </c>
      <c r="K38" s="127" t="s">
        <v>1405</v>
      </c>
      <c r="L38" s="127" t="s">
        <v>1406</v>
      </c>
      <c r="M38" s="127">
        <v>3828041.94</v>
      </c>
      <c r="N38" s="127">
        <v>0</v>
      </c>
      <c r="O38" s="127">
        <v>0</v>
      </c>
      <c r="P38" s="127">
        <v>0</v>
      </c>
      <c r="Q38" s="127">
        <v>0</v>
      </c>
      <c r="R38" s="127">
        <v>0</v>
      </c>
      <c r="S38" s="127">
        <v>0</v>
      </c>
      <c r="T38" s="127">
        <v>0</v>
      </c>
      <c r="U38" s="127">
        <v>0</v>
      </c>
      <c r="V38" s="127">
        <v>0</v>
      </c>
      <c r="W38" s="127">
        <v>0</v>
      </c>
      <c r="X38" s="127">
        <v>0</v>
      </c>
      <c r="Y38" s="127">
        <v>0</v>
      </c>
      <c r="Z38" s="127">
        <v>0</v>
      </c>
      <c r="AA38" s="127">
        <v>0</v>
      </c>
      <c r="AB38" s="127">
        <v>0</v>
      </c>
      <c r="AC38" s="127">
        <v>23975630</v>
      </c>
      <c r="AD38" s="127" t="s">
        <v>490</v>
      </c>
      <c r="AE38" s="127" t="s">
        <v>491</v>
      </c>
      <c r="AF38" s="190">
        <f>IF(Tabla1[[#This Row],[IVA]]=0,0,Tabla1[[#This Row],[Total]]/1.19)</f>
        <v>20147588.235294119</v>
      </c>
      <c r="AG38" s="190">
        <f>Tabla1[[#This Row],[Total]]-Tabla1[[#This Row],[GRAVADO]]-Tabla1[[#This Row],[IVA]]-Tabla1[[#This Row],[ICA]]-Tabla1[[#This Row],[IC]]-Tabla1[[#This Row],[INC]]-Tabla1[[#This Row],[Timbre]]</f>
        <v>-0.17529411846771836</v>
      </c>
      <c r="AH38" s="102" t="str">
        <f>CONCATENATE(Tabla1[[#This Row],[Prefijo]]," ",Tabla1[[#This Row],[Folio]])</f>
        <v>FEJ 2561</v>
      </c>
    </row>
    <row r="39" spans="1:35" x14ac:dyDescent="0.25">
      <c r="A39" s="127" t="s">
        <v>485</v>
      </c>
      <c r="B39" s="127" t="s">
        <v>1478</v>
      </c>
      <c r="C39" s="127" t="s">
        <v>670</v>
      </c>
      <c r="D39" s="127" t="s">
        <v>487</v>
      </c>
      <c r="E39" s="127" t="s">
        <v>488</v>
      </c>
      <c r="F39" s="127" t="s">
        <v>489</v>
      </c>
      <c r="G39" s="127" t="s">
        <v>1470</v>
      </c>
      <c r="H39" s="127" t="s">
        <v>1479</v>
      </c>
      <c r="I39" s="127" t="s">
        <v>1393</v>
      </c>
      <c r="J39" s="127" t="s">
        <v>1394</v>
      </c>
      <c r="K39" s="127" t="s">
        <v>1405</v>
      </c>
      <c r="L39" s="127" t="s">
        <v>1406</v>
      </c>
      <c r="M39" s="127">
        <v>11484124.82</v>
      </c>
      <c r="N39" s="127">
        <v>0</v>
      </c>
      <c r="O39" s="127">
        <v>0</v>
      </c>
      <c r="P39" s="127">
        <v>0</v>
      </c>
      <c r="Q39" s="127">
        <v>0</v>
      </c>
      <c r="R39" s="127">
        <v>0</v>
      </c>
      <c r="S39" s="127">
        <v>0</v>
      </c>
      <c r="T39" s="127">
        <v>0</v>
      </c>
      <c r="U39" s="127">
        <v>0</v>
      </c>
      <c r="V39" s="127">
        <v>0</v>
      </c>
      <c r="W39" s="127">
        <v>0</v>
      </c>
      <c r="X39" s="127">
        <v>0</v>
      </c>
      <c r="Y39" s="127">
        <v>0</v>
      </c>
      <c r="Z39" s="127">
        <v>0</v>
      </c>
      <c r="AA39" s="127">
        <v>0</v>
      </c>
      <c r="AB39" s="127">
        <v>0</v>
      </c>
      <c r="AC39" s="127">
        <v>71926889</v>
      </c>
      <c r="AD39" s="127" t="s">
        <v>490</v>
      </c>
      <c r="AE39" s="127" t="s">
        <v>491</v>
      </c>
      <c r="AF39" s="190">
        <f>IF(Tabla1[[#This Row],[IVA]]=0,0,Tabla1[[#This Row],[Total]]/1.19)</f>
        <v>60442763.865546219</v>
      </c>
      <c r="AG39" s="190">
        <f>Tabla1[[#This Row],[Total]]-Tabla1[[#This Row],[GRAVADO]]-Tabla1[[#This Row],[IVA]]-Tabla1[[#This Row],[ICA]]-Tabla1[[#This Row],[IC]]-Tabla1[[#This Row],[INC]]-Tabla1[[#This Row],[Timbre]]</f>
        <v>0.31445378065109253</v>
      </c>
      <c r="AH39" s="102" t="str">
        <f>CONCATENATE(Tabla1[[#This Row],[Prefijo]]," ",Tabla1[[#This Row],[Folio]])</f>
        <v>FEJ 2560</v>
      </c>
      <c r="AI39" s="203"/>
    </row>
    <row r="40" spans="1:35" x14ac:dyDescent="0.25">
      <c r="A40" s="127" t="s">
        <v>485</v>
      </c>
      <c r="B40" s="127" t="s">
        <v>1480</v>
      </c>
      <c r="C40" s="127" t="s">
        <v>670</v>
      </c>
      <c r="D40" s="127" t="s">
        <v>487</v>
      </c>
      <c r="E40" s="127" t="s">
        <v>488</v>
      </c>
      <c r="F40" s="127" t="s">
        <v>489</v>
      </c>
      <c r="G40" s="127" t="s">
        <v>1470</v>
      </c>
      <c r="H40" s="127" t="s">
        <v>1481</v>
      </c>
      <c r="I40" s="127" t="s">
        <v>1393</v>
      </c>
      <c r="J40" s="127" t="s">
        <v>1394</v>
      </c>
      <c r="K40" s="127" t="s">
        <v>1405</v>
      </c>
      <c r="L40" s="127" t="s">
        <v>1406</v>
      </c>
      <c r="M40" s="127">
        <v>12637595.4</v>
      </c>
      <c r="N40" s="127">
        <v>0</v>
      </c>
      <c r="O40" s="127">
        <v>0</v>
      </c>
      <c r="P40" s="127">
        <v>0</v>
      </c>
      <c r="Q40" s="127">
        <v>0</v>
      </c>
      <c r="R40" s="127">
        <v>0</v>
      </c>
      <c r="S40" s="127">
        <v>0</v>
      </c>
      <c r="T40" s="127">
        <v>0</v>
      </c>
      <c r="U40" s="127">
        <v>0</v>
      </c>
      <c r="V40" s="127">
        <v>0</v>
      </c>
      <c r="W40" s="127">
        <v>0</v>
      </c>
      <c r="X40" s="127">
        <v>0</v>
      </c>
      <c r="Y40" s="127">
        <v>0</v>
      </c>
      <c r="Z40" s="127">
        <v>0</v>
      </c>
      <c r="AA40" s="127">
        <v>0</v>
      </c>
      <c r="AB40" s="127">
        <v>0</v>
      </c>
      <c r="AC40" s="127">
        <v>79151253</v>
      </c>
      <c r="AD40" s="127" t="s">
        <v>490</v>
      </c>
      <c r="AE40" s="127" t="s">
        <v>491</v>
      </c>
      <c r="AF40" s="190">
        <f>IF(Tabla1[[#This Row],[IVA]]=0,0,Tabla1[[#This Row],[Total]]/1.19)</f>
        <v>66513657.983193278</v>
      </c>
      <c r="AG40" s="190">
        <f>Tabla1[[#This Row],[Total]]-Tabla1[[#This Row],[GRAVADO]]-Tabla1[[#This Row],[IVA]]-Tabla1[[#This Row],[ICA]]-Tabla1[[#This Row],[IC]]-Tabla1[[#This Row],[INC]]-Tabla1[[#This Row],[Timbre]]</f>
        <v>-0.38319327868521214</v>
      </c>
      <c r="AH40" s="102" t="str">
        <f>CONCATENATE(Tabla1[[#This Row],[Prefijo]]," ",Tabla1[[#This Row],[Folio]])</f>
        <v>FEJ 2559</v>
      </c>
    </row>
    <row r="41" spans="1:35" x14ac:dyDescent="0.25">
      <c r="A41" s="127" t="s">
        <v>485</v>
      </c>
      <c r="B41" s="127" t="s">
        <v>1482</v>
      </c>
      <c r="C41" s="127" t="s">
        <v>670</v>
      </c>
      <c r="D41" s="127" t="s">
        <v>487</v>
      </c>
      <c r="E41" s="127" t="s">
        <v>488</v>
      </c>
      <c r="F41" s="127" t="s">
        <v>489</v>
      </c>
      <c r="G41" s="127" t="s">
        <v>1470</v>
      </c>
      <c r="H41" s="127" t="s">
        <v>1483</v>
      </c>
      <c r="I41" s="127" t="s">
        <v>1393</v>
      </c>
      <c r="J41" s="127" t="s">
        <v>1394</v>
      </c>
      <c r="K41" s="127" t="s">
        <v>1405</v>
      </c>
      <c r="L41" s="127" t="s">
        <v>1406</v>
      </c>
      <c r="M41" s="127">
        <v>33807433.799999997</v>
      </c>
      <c r="N41" s="127">
        <v>0</v>
      </c>
      <c r="O41" s="127">
        <v>0</v>
      </c>
      <c r="P41" s="127">
        <v>0</v>
      </c>
      <c r="Q41" s="127">
        <v>0</v>
      </c>
      <c r="R41" s="127">
        <v>0</v>
      </c>
      <c r="S41" s="127">
        <v>0</v>
      </c>
      <c r="T41" s="127">
        <v>0</v>
      </c>
      <c r="U41" s="127">
        <v>0</v>
      </c>
      <c r="V41" s="127">
        <v>0</v>
      </c>
      <c r="W41" s="127">
        <v>0</v>
      </c>
      <c r="X41" s="127">
        <v>0</v>
      </c>
      <c r="Y41" s="127">
        <v>0</v>
      </c>
      <c r="Z41" s="127">
        <v>0</v>
      </c>
      <c r="AA41" s="127">
        <v>0</v>
      </c>
      <c r="AB41" s="127">
        <v>0</v>
      </c>
      <c r="AC41" s="127">
        <v>211741295</v>
      </c>
      <c r="AD41" s="127" t="s">
        <v>490</v>
      </c>
      <c r="AE41" s="127" t="s">
        <v>491</v>
      </c>
      <c r="AF41" s="190">
        <f>IF(Tabla1[[#This Row],[IVA]]=0,0,Tabla1[[#This Row],[Total]]/1.19)</f>
        <v>177933861.34453782</v>
      </c>
      <c r="AG41" s="190">
        <f>Tabla1[[#This Row],[Total]]-Tabla1[[#This Row],[GRAVADO]]-Tabla1[[#This Row],[IVA]]-Tabla1[[#This Row],[ICA]]-Tabla1[[#This Row],[IC]]-Tabla1[[#This Row],[INC]]-Tabla1[[#This Row],[Timbre]]</f>
        <v>-0.14453782141208649</v>
      </c>
      <c r="AH41" s="102" t="str">
        <f>CONCATENATE(Tabla1[[#This Row],[Prefijo]]," ",Tabla1[[#This Row],[Folio]])</f>
        <v>FEJ 2558</v>
      </c>
    </row>
    <row r="42" spans="1:35" x14ac:dyDescent="0.25">
      <c r="A42" s="127" t="s">
        <v>485</v>
      </c>
      <c r="B42" s="127" t="s">
        <v>1484</v>
      </c>
      <c r="C42" s="127" t="s">
        <v>670</v>
      </c>
      <c r="D42" s="127" t="s">
        <v>487</v>
      </c>
      <c r="E42" s="127" t="s">
        <v>488</v>
      </c>
      <c r="F42" s="127" t="s">
        <v>489</v>
      </c>
      <c r="G42" s="127" t="s">
        <v>628</v>
      </c>
      <c r="H42" s="127" t="s">
        <v>1485</v>
      </c>
      <c r="I42" s="127" t="s">
        <v>1393</v>
      </c>
      <c r="J42" s="127" t="s">
        <v>1394</v>
      </c>
      <c r="K42" s="127" t="s">
        <v>1431</v>
      </c>
      <c r="L42" s="127" t="s">
        <v>1432</v>
      </c>
      <c r="M42" s="127">
        <v>0</v>
      </c>
      <c r="N42" s="127">
        <v>0</v>
      </c>
      <c r="O42" s="127">
        <v>0</v>
      </c>
      <c r="P42" s="127">
        <v>0</v>
      </c>
      <c r="Q42" s="127">
        <v>0</v>
      </c>
      <c r="R42" s="127">
        <v>0</v>
      </c>
      <c r="S42" s="127">
        <v>0</v>
      </c>
      <c r="T42" s="127">
        <v>0</v>
      </c>
      <c r="U42" s="127">
        <v>0</v>
      </c>
      <c r="V42" s="127">
        <v>0</v>
      </c>
      <c r="W42" s="127">
        <v>0</v>
      </c>
      <c r="X42" s="127">
        <v>0</v>
      </c>
      <c r="Y42" s="127">
        <v>0</v>
      </c>
      <c r="Z42" s="127">
        <v>0</v>
      </c>
      <c r="AA42" s="127">
        <v>0</v>
      </c>
      <c r="AB42" s="127">
        <v>0</v>
      </c>
      <c r="AC42" s="127">
        <v>526000</v>
      </c>
      <c r="AD42" s="127" t="s">
        <v>490</v>
      </c>
      <c r="AE42" s="127" t="s">
        <v>491</v>
      </c>
      <c r="AF42" s="190">
        <f>IF(Tabla1[[#This Row],[IVA]]=0,0,Tabla1[[#This Row],[Total]]/1.19)</f>
        <v>0</v>
      </c>
      <c r="AG42" s="190">
        <f>Tabla1[[#This Row],[Total]]-Tabla1[[#This Row],[GRAVADO]]-Tabla1[[#This Row],[IVA]]-Tabla1[[#This Row],[ICA]]-Tabla1[[#This Row],[IC]]-Tabla1[[#This Row],[INC]]-Tabla1[[#This Row],[Timbre]]</f>
        <v>526000</v>
      </c>
      <c r="AH42" s="102" t="str">
        <f>CONCATENATE(Tabla1[[#This Row],[Prefijo]]," ",Tabla1[[#This Row],[Folio]])</f>
        <v>FEJ 2554</v>
      </c>
    </row>
    <row r="43" spans="1:35" x14ac:dyDescent="0.25">
      <c r="A43" s="127" t="s">
        <v>485</v>
      </c>
      <c r="B43" s="127" t="s">
        <v>1486</v>
      </c>
      <c r="C43" s="127" t="s">
        <v>670</v>
      </c>
      <c r="D43" s="127" t="s">
        <v>487</v>
      </c>
      <c r="E43" s="127" t="s">
        <v>488</v>
      </c>
      <c r="F43" s="127" t="s">
        <v>489</v>
      </c>
      <c r="G43" s="127" t="s">
        <v>628</v>
      </c>
      <c r="H43" s="127" t="s">
        <v>1487</v>
      </c>
      <c r="I43" s="127" t="s">
        <v>1393</v>
      </c>
      <c r="J43" s="127" t="s">
        <v>1394</v>
      </c>
      <c r="K43" s="127" t="s">
        <v>1443</v>
      </c>
      <c r="L43" s="127" t="s">
        <v>1444</v>
      </c>
      <c r="M43" s="127">
        <v>132937</v>
      </c>
      <c r="N43" s="127">
        <v>0</v>
      </c>
      <c r="O43" s="127">
        <v>0</v>
      </c>
      <c r="P43" s="127">
        <v>0</v>
      </c>
      <c r="Q43" s="127">
        <v>0</v>
      </c>
      <c r="R43" s="127">
        <v>0</v>
      </c>
      <c r="S43" s="127">
        <v>0</v>
      </c>
      <c r="T43" s="127">
        <v>0</v>
      </c>
      <c r="U43" s="127">
        <v>0</v>
      </c>
      <c r="V43" s="127">
        <v>0</v>
      </c>
      <c r="W43" s="127">
        <v>0</v>
      </c>
      <c r="X43" s="127">
        <v>0</v>
      </c>
      <c r="Y43" s="127">
        <v>0</v>
      </c>
      <c r="Z43" s="127">
        <v>0</v>
      </c>
      <c r="AA43" s="127">
        <v>0</v>
      </c>
      <c r="AB43" s="127">
        <v>0</v>
      </c>
      <c r="AC43" s="127">
        <v>6663209</v>
      </c>
      <c r="AD43" s="127" t="s">
        <v>490</v>
      </c>
      <c r="AE43" s="127" t="s">
        <v>491</v>
      </c>
      <c r="AF43" s="190">
        <f>IF(Tabla1[[#This Row],[IVA]]=0,0,Tabla1[[#This Row],[Total]]/1.19)</f>
        <v>5599335.2941176472</v>
      </c>
      <c r="AG43" s="190">
        <f>Tabla1[[#This Row],[Total]]-Tabla1[[#This Row],[GRAVADO]]-Tabla1[[#This Row],[IVA]]-Tabla1[[#This Row],[ICA]]-Tabla1[[#This Row],[IC]]-Tabla1[[#This Row],[INC]]-Tabla1[[#This Row],[Timbre]]</f>
        <v>930936.70588235278</v>
      </c>
      <c r="AH43" s="102" t="str">
        <f>CONCATENATE(Tabla1[[#This Row],[Prefijo]]," ",Tabla1[[#This Row],[Folio]])</f>
        <v>FEJ 2553</v>
      </c>
    </row>
    <row r="44" spans="1:35" x14ac:dyDescent="0.25">
      <c r="A44" s="127"/>
      <c r="B44" s="127"/>
      <c r="C44" s="127"/>
      <c r="D44" s="127"/>
      <c r="E44" s="127"/>
      <c r="F44" s="127"/>
      <c r="G44" s="127"/>
      <c r="H44" s="127"/>
      <c r="I44" s="127"/>
      <c r="J44" s="127"/>
      <c r="K44" s="127"/>
      <c r="L44" s="127"/>
      <c r="M44" s="127"/>
      <c r="N44" s="127"/>
      <c r="O44" s="127"/>
      <c r="P44" s="127"/>
      <c r="Q44" s="127"/>
      <c r="R44" s="127"/>
      <c r="S44" s="127"/>
      <c r="T44" s="127"/>
      <c r="U44" s="127"/>
      <c r="V44" s="127"/>
      <c r="W44" s="127"/>
      <c r="X44" s="127"/>
      <c r="Y44" s="127"/>
      <c r="Z44" s="127"/>
      <c r="AA44" s="127"/>
      <c r="AB44" s="127"/>
      <c r="AC44" s="414"/>
      <c r="AD44" s="127"/>
      <c r="AE44" s="127"/>
      <c r="AF44" s="190">
        <f>IF(Tabla1[[#This Row],[IVA]]=0,0,Tabla1[[#This Row],[Total]]/1.19)</f>
        <v>0</v>
      </c>
      <c r="AG44" s="190">
        <f>Tabla1[[#This Row],[Total]]-Tabla1[[#This Row],[GRAVADO]]-Tabla1[[#This Row],[IVA]]-Tabla1[[#This Row],[ICA]]-Tabla1[[#This Row],[IC]]-Tabla1[[#This Row],[INC]]-Tabla1[[#This Row],[Timbre]]</f>
        <v>0</v>
      </c>
      <c r="AH44" s="102" t="str">
        <f>CONCATENATE(Tabla1[[#This Row],[Prefijo]]," ",Tabla1[[#This Row],[Folio]])</f>
        <v xml:space="preserve"> </v>
      </c>
    </row>
    <row r="45" spans="1:35" x14ac:dyDescent="0.25">
      <c r="A45" s="127"/>
      <c r="B45" s="127"/>
      <c r="C45" s="127"/>
      <c r="D45" s="127"/>
      <c r="E45" s="127"/>
      <c r="F45" s="127"/>
      <c r="G45" s="127"/>
      <c r="H45" s="127"/>
      <c r="I45" s="127"/>
      <c r="J45" s="127"/>
      <c r="K45" s="127"/>
      <c r="L45" s="127"/>
      <c r="M45" s="127"/>
      <c r="N45" s="127"/>
      <c r="O45" s="127"/>
      <c r="P45" s="127"/>
      <c r="Q45" s="127"/>
      <c r="R45" s="127"/>
      <c r="S45" s="127"/>
      <c r="T45" s="127"/>
      <c r="U45" s="127"/>
      <c r="V45" s="127"/>
      <c r="W45" s="127"/>
      <c r="X45" s="127"/>
      <c r="Y45" s="127"/>
      <c r="Z45" s="127"/>
      <c r="AA45" s="127"/>
      <c r="AB45" s="127"/>
      <c r="AC45" s="414"/>
      <c r="AD45" s="127"/>
      <c r="AE45" s="127"/>
      <c r="AF45" s="190">
        <f>IF(Tabla1[[#This Row],[IVA]]=0,0,Tabla1[[#This Row],[Total]]/1.19)</f>
        <v>0</v>
      </c>
      <c r="AG45" s="190">
        <f>Tabla1[[#This Row],[Total]]-Tabla1[[#This Row],[GRAVADO]]-Tabla1[[#This Row],[IVA]]-Tabla1[[#This Row],[ICA]]-Tabla1[[#This Row],[IC]]-Tabla1[[#This Row],[INC]]-Tabla1[[#This Row],[Timbre]]</f>
        <v>0</v>
      </c>
      <c r="AH45" s="102" t="str">
        <f>CONCATENATE(Tabla1[[#This Row],[Prefijo]]," ",Tabla1[[#This Row],[Folio]])</f>
        <v xml:space="preserve"> </v>
      </c>
    </row>
    <row r="46" spans="1:35" x14ac:dyDescent="0.25">
      <c r="A46" s="127"/>
      <c r="B46" s="127"/>
      <c r="C46" s="127"/>
      <c r="D46" s="127"/>
      <c r="E46" s="127"/>
      <c r="F46" s="127"/>
      <c r="G46" s="127"/>
      <c r="H46" s="127"/>
      <c r="I46" s="127"/>
      <c r="J46" s="127"/>
      <c r="K46" s="127"/>
      <c r="L46" s="127"/>
      <c r="M46" s="127"/>
      <c r="N46" s="127"/>
      <c r="O46" s="127"/>
      <c r="P46" s="127"/>
      <c r="Q46" s="127"/>
      <c r="R46" s="127"/>
      <c r="S46" s="127"/>
      <c r="T46" s="127"/>
      <c r="U46" s="127"/>
      <c r="V46" s="127"/>
      <c r="W46" s="127"/>
      <c r="X46" s="127"/>
      <c r="Y46" s="127"/>
      <c r="Z46" s="127"/>
      <c r="AA46" s="127"/>
      <c r="AB46" s="127"/>
      <c r="AC46" s="414"/>
      <c r="AD46" s="127"/>
      <c r="AE46" s="127"/>
      <c r="AF46" s="190">
        <f>IF(Tabla1[[#This Row],[IVA]]=0,0,Tabla1[[#This Row],[Total]]/1.19)</f>
        <v>0</v>
      </c>
      <c r="AG46" s="190">
        <f>Tabla1[[#This Row],[Total]]-Tabla1[[#This Row],[GRAVADO]]-Tabla1[[#This Row],[IVA]]-Tabla1[[#This Row],[ICA]]-Tabla1[[#This Row],[IC]]-Tabla1[[#This Row],[INC]]-Tabla1[[#This Row],[Timbre]]</f>
        <v>0</v>
      </c>
      <c r="AH46" s="102" t="str">
        <f>CONCATENATE(Tabla1[[#This Row],[Prefijo]]," ",Tabla1[[#This Row],[Folio]])</f>
        <v xml:space="preserve"> </v>
      </c>
    </row>
    <row r="47" spans="1:35" x14ac:dyDescent="0.25">
      <c r="A47" s="127"/>
      <c r="B47" s="127"/>
      <c r="C47" s="127"/>
      <c r="D47" s="127"/>
      <c r="E47" s="127"/>
      <c r="F47" s="127"/>
      <c r="G47" s="127"/>
      <c r="H47" s="127"/>
      <c r="I47" s="127"/>
      <c r="J47" s="127"/>
      <c r="K47" s="127"/>
      <c r="L47" s="127"/>
      <c r="M47" s="127"/>
      <c r="N47" s="127"/>
      <c r="O47" s="127"/>
      <c r="P47" s="127"/>
      <c r="Q47" s="127"/>
      <c r="R47" s="127"/>
      <c r="S47" s="127"/>
      <c r="T47" s="127"/>
      <c r="U47" s="127"/>
      <c r="V47" s="127"/>
      <c r="W47" s="127"/>
      <c r="X47" s="127"/>
      <c r="Y47" s="127"/>
      <c r="Z47" s="127"/>
      <c r="AA47" s="127"/>
      <c r="AB47" s="127"/>
      <c r="AC47" s="414"/>
      <c r="AD47" s="127"/>
      <c r="AE47" s="127"/>
      <c r="AF47" s="190">
        <f>IF(Tabla1[[#This Row],[IVA]]=0,0,Tabla1[[#This Row],[Total]]/1.19)</f>
        <v>0</v>
      </c>
      <c r="AG47" s="190">
        <f>Tabla1[[#This Row],[Total]]-Tabla1[[#This Row],[GRAVADO]]-Tabla1[[#This Row],[IVA]]-Tabla1[[#This Row],[ICA]]-Tabla1[[#This Row],[IC]]-Tabla1[[#This Row],[INC]]-Tabla1[[#This Row],[Timbre]]</f>
        <v>0</v>
      </c>
      <c r="AH47" s="102" t="str">
        <f>CONCATENATE(Tabla1[[#This Row],[Prefijo]]," ",Tabla1[[#This Row],[Folio]])</f>
        <v xml:space="preserve"> </v>
      </c>
    </row>
    <row r="48" spans="1:35" x14ac:dyDescent="0.25">
      <c r="A48" s="127"/>
      <c r="B48" s="127"/>
      <c r="C48" s="127"/>
      <c r="D48" s="127"/>
      <c r="E48" s="127"/>
      <c r="F48" s="127"/>
      <c r="G48" s="127"/>
      <c r="H48" s="127"/>
      <c r="I48" s="127"/>
      <c r="J48" s="127"/>
      <c r="K48" s="127"/>
      <c r="L48" s="127"/>
      <c r="M48" s="127"/>
      <c r="N48" s="127"/>
      <c r="O48" s="127"/>
      <c r="P48" s="127"/>
      <c r="Q48" s="127"/>
      <c r="R48" s="127"/>
      <c r="S48" s="127"/>
      <c r="T48" s="127"/>
      <c r="U48" s="127"/>
      <c r="V48" s="127"/>
      <c r="W48" s="127"/>
      <c r="X48" s="127"/>
      <c r="Y48" s="127"/>
      <c r="Z48" s="127"/>
      <c r="AA48" s="127"/>
      <c r="AB48" s="127"/>
      <c r="AC48" s="414"/>
      <c r="AD48" s="127"/>
      <c r="AE48" s="127"/>
      <c r="AF48" s="190">
        <f>IF(Tabla1[[#This Row],[IVA]]=0,0,Tabla1[[#This Row],[Total]]/1.19)</f>
        <v>0</v>
      </c>
      <c r="AG48" s="190">
        <f>Tabla1[[#This Row],[Total]]-Tabla1[[#This Row],[GRAVADO]]-Tabla1[[#This Row],[IVA]]-Tabla1[[#This Row],[ICA]]-Tabla1[[#This Row],[IC]]-Tabla1[[#This Row],[INC]]-Tabla1[[#This Row],[Timbre]]</f>
        <v>0</v>
      </c>
      <c r="AH48" s="102" t="str">
        <f>CONCATENATE(Tabla1[[#This Row],[Prefijo]]," ",Tabla1[[#This Row],[Folio]])</f>
        <v xml:space="preserve"> </v>
      </c>
    </row>
    <row r="49" spans="1:34" x14ac:dyDescent="0.25">
      <c r="A49" s="127"/>
      <c r="B49" s="127"/>
      <c r="C49" s="127"/>
      <c r="D49" s="127"/>
      <c r="E49" s="127"/>
      <c r="F49" s="127"/>
      <c r="G49" s="127"/>
      <c r="H49" s="127"/>
      <c r="I49" s="127"/>
      <c r="J49" s="127"/>
      <c r="K49" s="127"/>
      <c r="L49" s="127"/>
      <c r="M49" s="127"/>
      <c r="N49" s="127"/>
      <c r="O49" s="127"/>
      <c r="P49" s="127"/>
      <c r="Q49" s="127"/>
      <c r="R49" s="127"/>
      <c r="S49" s="127"/>
      <c r="T49" s="127"/>
      <c r="U49" s="127"/>
      <c r="V49" s="127"/>
      <c r="W49" s="127"/>
      <c r="X49" s="127"/>
      <c r="Y49" s="127"/>
      <c r="Z49" s="127"/>
      <c r="AA49" s="127"/>
      <c r="AB49" s="127"/>
      <c r="AC49" s="414"/>
      <c r="AD49" s="127"/>
      <c r="AE49" s="127"/>
      <c r="AF49" s="190">
        <f>IF(Tabla1[[#This Row],[IVA]]=0,0,Tabla1[[#This Row],[Total]]/1.19)</f>
        <v>0</v>
      </c>
      <c r="AG49" s="190">
        <f>Tabla1[[#This Row],[Total]]-Tabla1[[#This Row],[GRAVADO]]-Tabla1[[#This Row],[IVA]]-Tabla1[[#This Row],[ICA]]-Tabla1[[#This Row],[IC]]-Tabla1[[#This Row],[INC]]-Tabla1[[#This Row],[Timbre]]</f>
        <v>0</v>
      </c>
      <c r="AH49" s="102" t="str">
        <f>CONCATENATE(Tabla1[[#This Row],[Prefijo]]," ",Tabla1[[#This Row],[Folio]])</f>
        <v xml:space="preserve"> </v>
      </c>
    </row>
    <row r="50" spans="1:34" x14ac:dyDescent="0.25">
      <c r="A50" s="127"/>
      <c r="B50" s="127"/>
      <c r="C50" s="127"/>
      <c r="D50" s="127"/>
      <c r="E50" s="127"/>
      <c r="F50" s="127"/>
      <c r="G50" s="127"/>
      <c r="H50" s="127"/>
      <c r="I50" s="127"/>
      <c r="J50" s="127"/>
      <c r="K50" s="127"/>
      <c r="L50" s="127"/>
      <c r="M50" s="127"/>
      <c r="N50" s="127"/>
      <c r="O50" s="127"/>
      <c r="P50" s="127"/>
      <c r="Q50" s="127"/>
      <c r="R50" s="127"/>
      <c r="S50" s="127"/>
      <c r="T50" s="127"/>
      <c r="U50" s="127"/>
      <c r="V50" s="127"/>
      <c r="W50" s="127"/>
      <c r="X50" s="127"/>
      <c r="Y50" s="127"/>
      <c r="Z50" s="127"/>
      <c r="AA50" s="127"/>
      <c r="AB50" s="127"/>
      <c r="AC50" s="414"/>
      <c r="AD50" s="127"/>
      <c r="AE50" s="127"/>
      <c r="AF50" s="190">
        <f>IF(Tabla1[[#This Row],[IVA]]=0,0,Tabla1[[#This Row],[Total]]/1.19)</f>
        <v>0</v>
      </c>
      <c r="AG50" s="190">
        <f>Tabla1[[#This Row],[Total]]-Tabla1[[#This Row],[GRAVADO]]-Tabla1[[#This Row],[IVA]]-Tabla1[[#This Row],[ICA]]-Tabla1[[#This Row],[IC]]-Tabla1[[#This Row],[INC]]-Tabla1[[#This Row],[Timbre]]</f>
        <v>0</v>
      </c>
      <c r="AH50" s="102" t="str">
        <f>CONCATENATE(Tabla1[[#This Row],[Prefijo]]," ",Tabla1[[#This Row],[Folio]])</f>
        <v xml:space="preserve"> </v>
      </c>
    </row>
    <row r="51" spans="1:34" x14ac:dyDescent="0.25">
      <c r="A51" s="127"/>
      <c r="B51" s="127"/>
      <c r="C51" s="127"/>
      <c r="D51" s="127"/>
      <c r="E51" s="127"/>
      <c r="F51" s="127"/>
      <c r="G51" s="127"/>
      <c r="H51" s="127"/>
      <c r="I51" s="127"/>
      <c r="J51" s="127"/>
      <c r="K51" s="127"/>
      <c r="L51" s="127"/>
      <c r="M51" s="127"/>
      <c r="N51" s="127"/>
      <c r="O51" s="127"/>
      <c r="P51" s="127"/>
      <c r="Q51" s="127"/>
      <c r="R51" s="127"/>
      <c r="S51" s="127"/>
      <c r="T51" s="127"/>
      <c r="U51" s="127"/>
      <c r="V51" s="127"/>
      <c r="W51" s="127"/>
      <c r="X51" s="127"/>
      <c r="Y51" s="127"/>
      <c r="Z51" s="127"/>
      <c r="AA51" s="127"/>
      <c r="AB51" s="127"/>
      <c r="AC51" s="414"/>
      <c r="AD51" s="127"/>
      <c r="AE51" s="127"/>
      <c r="AF51" s="190">
        <f>IF(Tabla1[[#This Row],[IVA]]=0,0,Tabla1[[#This Row],[Total]]/1.19)</f>
        <v>0</v>
      </c>
      <c r="AG51" s="190">
        <f>Tabla1[[#This Row],[Total]]-Tabla1[[#This Row],[GRAVADO]]-Tabla1[[#This Row],[IVA]]-Tabla1[[#This Row],[ICA]]-Tabla1[[#This Row],[IC]]-Tabla1[[#This Row],[INC]]-Tabla1[[#This Row],[Timbre]]</f>
        <v>0</v>
      </c>
      <c r="AH51" s="102" t="str">
        <f>CONCATENATE(Tabla1[[#This Row],[Prefijo]]," ",Tabla1[[#This Row],[Folio]])</f>
        <v xml:space="preserve"> </v>
      </c>
    </row>
    <row r="52" spans="1:34" x14ac:dyDescent="0.25">
      <c r="A52" s="127"/>
      <c r="B52" s="127"/>
      <c r="C52" s="127"/>
      <c r="D52" s="127"/>
      <c r="E52" s="127"/>
      <c r="F52" s="127"/>
      <c r="G52" s="127"/>
      <c r="H52" s="127"/>
      <c r="I52" s="127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414"/>
      <c r="AD52" s="127"/>
      <c r="AE52" s="127"/>
      <c r="AF52" s="190">
        <f>IF(Tabla1[[#This Row],[IVA]]=0,0,Tabla1[[#This Row],[Total]]/1.19)</f>
        <v>0</v>
      </c>
      <c r="AG52" s="190">
        <f>Tabla1[[#This Row],[Total]]-Tabla1[[#This Row],[GRAVADO]]-Tabla1[[#This Row],[IVA]]-Tabla1[[#This Row],[ICA]]-Tabla1[[#This Row],[IC]]-Tabla1[[#This Row],[INC]]-Tabla1[[#This Row],[Timbre]]</f>
        <v>0</v>
      </c>
      <c r="AH52" s="102" t="str">
        <f>CONCATENATE(Tabla1[[#This Row],[Prefijo]]," ",Tabla1[[#This Row],[Folio]])</f>
        <v xml:space="preserve"> </v>
      </c>
    </row>
    <row r="53" spans="1:34" x14ac:dyDescent="0.25">
      <c r="A53" s="127"/>
      <c r="B53" s="127"/>
      <c r="C53" s="127"/>
      <c r="D53" s="127"/>
      <c r="E53" s="127"/>
      <c r="F53" s="127"/>
      <c r="G53" s="127"/>
      <c r="H53" s="127"/>
      <c r="I53" s="127"/>
      <c r="J53" s="127"/>
      <c r="K53" s="127"/>
      <c r="L53" s="127"/>
      <c r="M53" s="127"/>
      <c r="N53" s="127"/>
      <c r="O53" s="127"/>
      <c r="P53" s="127"/>
      <c r="Q53" s="127"/>
      <c r="R53" s="127"/>
      <c r="S53" s="127"/>
      <c r="T53" s="127"/>
      <c r="U53" s="127"/>
      <c r="V53" s="127"/>
      <c r="W53" s="127"/>
      <c r="X53" s="127"/>
      <c r="Y53" s="127"/>
      <c r="Z53" s="127"/>
      <c r="AA53" s="127"/>
      <c r="AB53" s="127"/>
      <c r="AC53" s="414"/>
      <c r="AD53" s="127"/>
      <c r="AE53" s="127"/>
      <c r="AF53" s="190">
        <f>IF(Tabla1[[#This Row],[IVA]]=0,0,Tabla1[[#This Row],[Total]]/1.19)</f>
        <v>0</v>
      </c>
      <c r="AG53" s="190">
        <f>Tabla1[[#This Row],[Total]]-Tabla1[[#This Row],[GRAVADO]]-Tabla1[[#This Row],[IVA]]-Tabla1[[#This Row],[ICA]]-Tabla1[[#This Row],[IC]]-Tabla1[[#This Row],[INC]]-Tabla1[[#This Row],[Timbre]]</f>
        <v>0</v>
      </c>
      <c r="AH53" s="102" t="str">
        <f>CONCATENATE(Tabla1[[#This Row],[Prefijo]]," ",Tabla1[[#This Row],[Folio]])</f>
        <v xml:space="preserve"> </v>
      </c>
    </row>
    <row r="54" spans="1:34" x14ac:dyDescent="0.25">
      <c r="A54" s="127"/>
      <c r="B54" s="127"/>
      <c r="C54" s="127"/>
      <c r="D54" s="127"/>
      <c r="E54" s="127"/>
      <c r="F54" s="127"/>
      <c r="G54" s="127"/>
      <c r="H54" s="127"/>
      <c r="I54" s="127"/>
      <c r="J54" s="127"/>
      <c r="K54" s="127"/>
      <c r="L54" s="127"/>
      <c r="M54" s="127"/>
      <c r="N54" s="127"/>
      <c r="O54" s="127"/>
      <c r="P54" s="127"/>
      <c r="Q54" s="127"/>
      <c r="R54" s="127"/>
      <c r="S54" s="127"/>
      <c r="T54" s="127"/>
      <c r="U54" s="127"/>
      <c r="V54" s="127"/>
      <c r="W54" s="127"/>
      <c r="X54" s="127"/>
      <c r="Y54" s="127"/>
      <c r="Z54" s="127"/>
      <c r="AA54" s="127"/>
      <c r="AB54" s="127"/>
      <c r="AC54" s="414"/>
      <c r="AD54" s="127"/>
      <c r="AE54" s="127"/>
      <c r="AF54" s="190">
        <f>IF(Tabla1[[#This Row],[IVA]]=0,0,Tabla1[[#This Row],[Total]]/1.19)</f>
        <v>0</v>
      </c>
      <c r="AG54" s="190">
        <f>Tabla1[[#This Row],[Total]]-Tabla1[[#This Row],[GRAVADO]]-Tabla1[[#This Row],[IVA]]-Tabla1[[#This Row],[ICA]]-Tabla1[[#This Row],[IC]]-Tabla1[[#This Row],[INC]]-Tabla1[[#This Row],[Timbre]]</f>
        <v>0</v>
      </c>
      <c r="AH54" s="102" t="str">
        <f>CONCATENATE(Tabla1[[#This Row],[Prefijo]]," ",Tabla1[[#This Row],[Folio]])</f>
        <v xml:space="preserve"> </v>
      </c>
    </row>
    <row r="55" spans="1:34" x14ac:dyDescent="0.25">
      <c r="A55" s="127"/>
      <c r="B55" s="127"/>
      <c r="C55" s="127"/>
      <c r="D55" s="127"/>
      <c r="E55" s="127"/>
      <c r="F55" s="127"/>
      <c r="G55" s="127"/>
      <c r="H55" s="127"/>
      <c r="I55" s="127"/>
      <c r="J55" s="127"/>
      <c r="K55" s="127"/>
      <c r="L55" s="127"/>
      <c r="M55" s="127"/>
      <c r="N55" s="127"/>
      <c r="O55" s="127"/>
      <c r="P55" s="127"/>
      <c r="Q55" s="127"/>
      <c r="R55" s="127"/>
      <c r="S55" s="127"/>
      <c r="T55" s="127"/>
      <c r="U55" s="127"/>
      <c r="V55" s="127"/>
      <c r="W55" s="127"/>
      <c r="X55" s="127"/>
      <c r="Y55" s="127"/>
      <c r="Z55" s="127"/>
      <c r="AA55" s="127"/>
      <c r="AB55" s="127"/>
      <c r="AC55" s="414"/>
      <c r="AD55" s="127"/>
      <c r="AE55" s="127"/>
      <c r="AF55" s="190">
        <f>IF(Tabla1[[#This Row],[IVA]]=0,0,Tabla1[[#This Row],[Total]]/1.19)</f>
        <v>0</v>
      </c>
      <c r="AG55" s="190">
        <f>Tabla1[[#This Row],[Total]]-Tabla1[[#This Row],[GRAVADO]]-Tabla1[[#This Row],[IVA]]-Tabla1[[#This Row],[ICA]]-Tabla1[[#This Row],[IC]]-Tabla1[[#This Row],[INC]]-Tabla1[[#This Row],[Timbre]]</f>
        <v>0</v>
      </c>
      <c r="AH55" s="102" t="str">
        <f>CONCATENATE(Tabla1[[#This Row],[Prefijo]]," ",Tabla1[[#This Row],[Folio]])</f>
        <v xml:space="preserve"> </v>
      </c>
    </row>
    <row r="56" spans="1:34" x14ac:dyDescent="0.25">
      <c r="A56" s="127"/>
      <c r="B56" s="127"/>
      <c r="C56" s="127"/>
      <c r="D56" s="127"/>
      <c r="E56" s="127"/>
      <c r="F56" s="127"/>
      <c r="G56" s="127"/>
      <c r="H56" s="127"/>
      <c r="I56" s="127"/>
      <c r="J56" s="127"/>
      <c r="K56" s="127"/>
      <c r="L56" s="127"/>
      <c r="M56" s="127"/>
      <c r="N56" s="127"/>
      <c r="O56" s="127"/>
      <c r="P56" s="127"/>
      <c r="Q56" s="127"/>
      <c r="R56" s="127"/>
      <c r="S56" s="127"/>
      <c r="T56" s="127"/>
      <c r="U56" s="127"/>
      <c r="V56" s="127"/>
      <c r="W56" s="127"/>
      <c r="X56" s="127"/>
      <c r="Y56" s="127"/>
      <c r="Z56" s="127"/>
      <c r="AA56" s="127"/>
      <c r="AB56" s="127"/>
      <c r="AC56" s="414"/>
      <c r="AD56" s="127"/>
      <c r="AE56" s="127"/>
      <c r="AF56" s="190">
        <f>IF(Tabla1[[#This Row],[IVA]]=0,0,Tabla1[[#This Row],[Total]]/1.19)</f>
        <v>0</v>
      </c>
      <c r="AG56" s="190">
        <f>Tabla1[[#This Row],[Total]]-Tabla1[[#This Row],[GRAVADO]]-Tabla1[[#This Row],[IVA]]-Tabla1[[#This Row],[ICA]]-Tabla1[[#This Row],[IC]]-Tabla1[[#This Row],[INC]]-Tabla1[[#This Row],[Timbre]]</f>
        <v>0</v>
      </c>
      <c r="AH56" s="102" t="str">
        <f>CONCATENATE(Tabla1[[#This Row],[Prefijo]]," ",Tabla1[[#This Row],[Folio]])</f>
        <v xml:space="preserve"> </v>
      </c>
    </row>
    <row r="57" spans="1:34" x14ac:dyDescent="0.25">
      <c r="A57" s="127"/>
      <c r="B57" s="127"/>
      <c r="C57" s="127"/>
      <c r="D57" s="127"/>
      <c r="E57" s="127"/>
      <c r="F57" s="127"/>
      <c r="G57" s="127"/>
      <c r="H57" s="127"/>
      <c r="I57" s="127"/>
      <c r="J57" s="127"/>
      <c r="K57" s="127"/>
      <c r="L57" s="127"/>
      <c r="M57" s="127"/>
      <c r="N57" s="127"/>
      <c r="O57" s="127"/>
      <c r="P57" s="127"/>
      <c r="Q57" s="127"/>
      <c r="R57" s="127"/>
      <c r="S57" s="127"/>
      <c r="T57" s="127"/>
      <c r="U57" s="127"/>
      <c r="V57" s="127"/>
      <c r="W57" s="127"/>
      <c r="X57" s="127"/>
      <c r="Y57" s="127"/>
      <c r="Z57" s="127"/>
      <c r="AA57" s="127"/>
      <c r="AB57" s="127"/>
      <c r="AC57" s="414"/>
      <c r="AD57" s="127"/>
      <c r="AE57" s="127"/>
      <c r="AF57" s="190">
        <f>IF(Tabla1[[#This Row],[IVA]]=0,0,Tabla1[[#This Row],[Total]]/1.19)</f>
        <v>0</v>
      </c>
      <c r="AG57" s="190">
        <f>Tabla1[[#This Row],[Total]]-Tabla1[[#This Row],[GRAVADO]]-Tabla1[[#This Row],[IVA]]-Tabla1[[#This Row],[ICA]]-Tabla1[[#This Row],[IC]]-Tabla1[[#This Row],[INC]]-Tabla1[[#This Row],[Timbre]]</f>
        <v>0</v>
      </c>
      <c r="AH57" s="102" t="str">
        <f>CONCATENATE(Tabla1[[#This Row],[Prefijo]]," ",Tabla1[[#This Row],[Folio]])</f>
        <v xml:space="preserve"> </v>
      </c>
    </row>
    <row r="58" spans="1:34" x14ac:dyDescent="0.25">
      <c r="A58" s="127"/>
      <c r="B58" s="127"/>
      <c r="C58" s="127"/>
      <c r="D58" s="127"/>
      <c r="E58" s="127"/>
      <c r="F58" s="127"/>
      <c r="G58" s="127"/>
      <c r="H58" s="127"/>
      <c r="I58" s="127"/>
      <c r="J58" s="127"/>
      <c r="K58" s="127"/>
      <c r="L58" s="127"/>
      <c r="M58" s="127"/>
      <c r="N58" s="127"/>
      <c r="O58" s="127"/>
      <c r="P58" s="127"/>
      <c r="Q58" s="127"/>
      <c r="R58" s="127"/>
      <c r="S58" s="127"/>
      <c r="T58" s="127"/>
      <c r="U58" s="127"/>
      <c r="V58" s="127"/>
      <c r="W58" s="127"/>
      <c r="X58" s="127"/>
      <c r="Y58" s="127"/>
      <c r="Z58" s="127"/>
      <c r="AA58" s="127"/>
      <c r="AB58" s="127"/>
      <c r="AC58" s="414"/>
      <c r="AD58" s="127"/>
      <c r="AE58" s="127"/>
      <c r="AF58" s="190">
        <f>IF(Tabla1[[#This Row],[IVA]]=0,0,Tabla1[[#This Row],[Total]]/1.19)</f>
        <v>0</v>
      </c>
      <c r="AG58" s="190">
        <f>Tabla1[[#This Row],[Total]]-Tabla1[[#This Row],[GRAVADO]]-Tabla1[[#This Row],[IVA]]-Tabla1[[#This Row],[ICA]]-Tabla1[[#This Row],[IC]]-Tabla1[[#This Row],[INC]]-Tabla1[[#This Row],[Timbre]]</f>
        <v>0</v>
      </c>
      <c r="AH58" s="102" t="str">
        <f>CONCATENATE(Tabla1[[#This Row],[Prefijo]]," ",Tabla1[[#This Row],[Folio]])</f>
        <v xml:space="preserve"> </v>
      </c>
    </row>
    <row r="59" spans="1:34" x14ac:dyDescent="0.25">
      <c r="A59" s="127"/>
      <c r="B59" s="127"/>
      <c r="C59" s="127"/>
      <c r="D59" s="127"/>
      <c r="E59" s="127"/>
      <c r="F59" s="127"/>
      <c r="G59" s="127"/>
      <c r="H59" s="127"/>
      <c r="I59" s="127"/>
      <c r="J59" s="127"/>
      <c r="K59" s="127"/>
      <c r="L59" s="127"/>
      <c r="M59" s="127"/>
      <c r="N59" s="127"/>
      <c r="O59" s="127"/>
      <c r="P59" s="127"/>
      <c r="Q59" s="127"/>
      <c r="R59" s="127"/>
      <c r="S59" s="127"/>
      <c r="T59" s="127"/>
      <c r="U59" s="127"/>
      <c r="V59" s="127"/>
      <c r="W59" s="127"/>
      <c r="X59" s="127"/>
      <c r="Y59" s="127"/>
      <c r="Z59" s="127"/>
      <c r="AA59" s="127"/>
      <c r="AB59" s="127"/>
      <c r="AC59" s="414"/>
      <c r="AD59" s="127"/>
      <c r="AE59" s="127"/>
      <c r="AF59" s="190">
        <f>IF(Tabla1[[#This Row],[IVA]]=0,0,Tabla1[[#This Row],[Total]]/1.19)</f>
        <v>0</v>
      </c>
      <c r="AG59" s="190">
        <f>Tabla1[[#This Row],[Total]]-Tabla1[[#This Row],[GRAVADO]]-Tabla1[[#This Row],[IVA]]-Tabla1[[#This Row],[ICA]]-Tabla1[[#This Row],[IC]]-Tabla1[[#This Row],[INC]]-Tabla1[[#This Row],[Timbre]]</f>
        <v>0</v>
      </c>
      <c r="AH59" s="102" t="str">
        <f>CONCATENATE(Tabla1[[#This Row],[Prefijo]]," ",Tabla1[[#This Row],[Folio]])</f>
        <v xml:space="preserve"> </v>
      </c>
    </row>
    <row r="60" spans="1:34" x14ac:dyDescent="0.25">
      <c r="A60" s="127"/>
      <c r="B60" s="127"/>
      <c r="C60" s="127"/>
      <c r="D60" s="127"/>
      <c r="E60" s="127"/>
      <c r="F60" s="127"/>
      <c r="G60" s="127"/>
      <c r="H60" s="127"/>
      <c r="I60" s="127"/>
      <c r="J60" s="127"/>
      <c r="K60" s="127"/>
      <c r="L60" s="127"/>
      <c r="M60" s="127"/>
      <c r="N60" s="127"/>
      <c r="O60" s="127"/>
      <c r="P60" s="127"/>
      <c r="Q60" s="127"/>
      <c r="R60" s="127"/>
      <c r="S60" s="127"/>
      <c r="T60" s="127"/>
      <c r="U60" s="127"/>
      <c r="V60" s="127"/>
      <c r="W60" s="127"/>
      <c r="X60" s="127"/>
      <c r="Y60" s="127"/>
      <c r="Z60" s="127"/>
      <c r="AA60" s="127"/>
      <c r="AB60" s="127"/>
      <c r="AC60" s="414"/>
      <c r="AD60" s="127"/>
      <c r="AE60" s="127"/>
      <c r="AF60" s="190">
        <f>IF(Tabla1[[#This Row],[IVA]]=0,0,Tabla1[[#This Row],[Total]]/1.19)</f>
        <v>0</v>
      </c>
      <c r="AG60" s="190">
        <f>Tabla1[[#This Row],[Total]]-Tabla1[[#This Row],[GRAVADO]]-Tabla1[[#This Row],[IVA]]-Tabla1[[#This Row],[ICA]]-Tabla1[[#This Row],[IC]]-Tabla1[[#This Row],[INC]]-Tabla1[[#This Row],[Timbre]]</f>
        <v>0</v>
      </c>
      <c r="AH60" s="102" t="str">
        <f>CONCATENATE(Tabla1[[#This Row],[Prefijo]]," ",Tabla1[[#This Row],[Folio]])</f>
        <v xml:space="preserve"> </v>
      </c>
    </row>
    <row r="61" spans="1:34" x14ac:dyDescent="0.25">
      <c r="A61" s="127"/>
      <c r="B61" s="127"/>
      <c r="C61" s="127"/>
      <c r="D61" s="127"/>
      <c r="E61" s="127"/>
      <c r="F61" s="127"/>
      <c r="G61" s="127"/>
      <c r="H61" s="127"/>
      <c r="I61" s="127"/>
      <c r="J61" s="127"/>
      <c r="K61" s="127"/>
      <c r="L61" s="127"/>
      <c r="M61" s="127"/>
      <c r="N61" s="127"/>
      <c r="O61" s="127"/>
      <c r="P61" s="127"/>
      <c r="Q61" s="127"/>
      <c r="R61" s="127"/>
      <c r="S61" s="127"/>
      <c r="T61" s="127"/>
      <c r="U61" s="127"/>
      <c r="V61" s="127"/>
      <c r="W61" s="127"/>
      <c r="X61" s="127"/>
      <c r="Y61" s="127"/>
      <c r="Z61" s="127"/>
      <c r="AA61" s="127"/>
      <c r="AB61" s="127"/>
      <c r="AC61" s="414"/>
      <c r="AD61" s="127"/>
      <c r="AE61" s="127"/>
      <c r="AF61" s="190">
        <f>IF(Tabla1[[#This Row],[IVA]]=0,0,Tabla1[[#This Row],[Total]]/1.19)</f>
        <v>0</v>
      </c>
      <c r="AG61" s="190">
        <f>Tabla1[[#This Row],[Total]]-Tabla1[[#This Row],[GRAVADO]]-Tabla1[[#This Row],[IVA]]-Tabla1[[#This Row],[ICA]]-Tabla1[[#This Row],[IC]]-Tabla1[[#This Row],[INC]]-Tabla1[[#This Row],[Timbre]]</f>
        <v>0</v>
      </c>
      <c r="AH61" s="102" t="str">
        <f>CONCATENATE(Tabla1[[#This Row],[Prefijo]]," ",Tabla1[[#This Row],[Folio]])</f>
        <v xml:space="preserve"> </v>
      </c>
    </row>
    <row r="62" spans="1:34" x14ac:dyDescent="0.25">
      <c r="A62" s="127"/>
      <c r="B62" s="127"/>
      <c r="C62" s="127"/>
      <c r="D62" s="127"/>
      <c r="E62" s="127"/>
      <c r="F62" s="127"/>
      <c r="G62" s="127"/>
      <c r="H62" s="127"/>
      <c r="I62" s="127"/>
      <c r="J62" s="127"/>
      <c r="K62" s="127"/>
      <c r="L62" s="127"/>
      <c r="M62" s="127"/>
      <c r="N62" s="127"/>
      <c r="O62" s="127"/>
      <c r="P62" s="127"/>
      <c r="Q62" s="127"/>
      <c r="R62" s="127"/>
      <c r="S62" s="127"/>
      <c r="T62" s="127"/>
      <c r="U62" s="127"/>
      <c r="V62" s="127"/>
      <c r="W62" s="127"/>
      <c r="X62" s="127"/>
      <c r="Y62" s="127"/>
      <c r="Z62" s="127"/>
      <c r="AA62" s="127"/>
      <c r="AB62" s="127"/>
      <c r="AC62" s="414"/>
      <c r="AD62" s="127"/>
      <c r="AE62" s="127"/>
      <c r="AF62" s="190">
        <f>IF(Tabla1[[#This Row],[IVA]]=0,0,Tabla1[[#This Row],[Total]]/1.19)</f>
        <v>0</v>
      </c>
      <c r="AG62" s="190">
        <f>Tabla1[[#This Row],[Total]]-Tabla1[[#This Row],[GRAVADO]]-Tabla1[[#This Row],[IVA]]-Tabla1[[#This Row],[ICA]]-Tabla1[[#This Row],[IC]]-Tabla1[[#This Row],[INC]]-Tabla1[[#This Row],[Timbre]]</f>
        <v>0</v>
      </c>
      <c r="AH62" s="102" t="str">
        <f>CONCATENATE(Tabla1[[#This Row],[Prefijo]]," ",Tabla1[[#This Row],[Folio]])</f>
        <v xml:space="preserve"> </v>
      </c>
    </row>
    <row r="63" spans="1:34" x14ac:dyDescent="0.25">
      <c r="A63" s="127"/>
      <c r="B63" s="127"/>
      <c r="C63" s="127"/>
      <c r="D63" s="127"/>
      <c r="E63" s="127"/>
      <c r="F63" s="127"/>
      <c r="G63" s="127"/>
      <c r="H63" s="127"/>
      <c r="I63" s="127"/>
      <c r="J63" s="127"/>
      <c r="K63" s="127"/>
      <c r="L63" s="127"/>
      <c r="M63" s="127"/>
      <c r="N63" s="127"/>
      <c r="O63" s="127"/>
      <c r="P63" s="127"/>
      <c r="Q63" s="127"/>
      <c r="R63" s="127"/>
      <c r="S63" s="127"/>
      <c r="T63" s="127"/>
      <c r="U63" s="127"/>
      <c r="V63" s="127"/>
      <c r="W63" s="127"/>
      <c r="X63" s="127"/>
      <c r="Y63" s="127"/>
      <c r="Z63" s="127"/>
      <c r="AA63" s="127"/>
      <c r="AB63" s="127"/>
      <c r="AC63" s="414"/>
      <c r="AD63" s="127"/>
      <c r="AE63" s="127"/>
      <c r="AF63" s="190">
        <f>IF(Tabla1[[#This Row],[IVA]]=0,0,Tabla1[[#This Row],[Total]]/1.19)</f>
        <v>0</v>
      </c>
      <c r="AG63" s="190">
        <f>Tabla1[[#This Row],[Total]]-Tabla1[[#This Row],[GRAVADO]]-Tabla1[[#This Row],[IVA]]-Tabla1[[#This Row],[ICA]]-Tabla1[[#This Row],[IC]]-Tabla1[[#This Row],[INC]]-Tabla1[[#This Row],[Timbre]]</f>
        <v>0</v>
      </c>
      <c r="AH63" s="102" t="str">
        <f>CONCATENATE(Tabla1[[#This Row],[Prefijo]]," ",Tabla1[[#This Row],[Folio]])</f>
        <v xml:space="preserve"> </v>
      </c>
    </row>
    <row r="64" spans="1:34" x14ac:dyDescent="0.25">
      <c r="A64" s="127"/>
      <c r="B64" s="127"/>
      <c r="C64" s="127"/>
      <c r="D64" s="127"/>
      <c r="E64" s="127"/>
      <c r="F64" s="127"/>
      <c r="G64" s="127"/>
      <c r="H64" s="127"/>
      <c r="I64" s="127"/>
      <c r="J64" s="127"/>
      <c r="K64" s="127"/>
      <c r="L64" s="127"/>
      <c r="M64" s="127"/>
      <c r="N64" s="127"/>
      <c r="O64" s="127"/>
      <c r="P64" s="127"/>
      <c r="Q64" s="127"/>
      <c r="R64" s="127"/>
      <c r="S64" s="127"/>
      <c r="T64" s="127"/>
      <c r="U64" s="127"/>
      <c r="V64" s="127"/>
      <c r="W64" s="127"/>
      <c r="X64" s="127"/>
      <c r="Y64" s="127"/>
      <c r="Z64" s="127"/>
      <c r="AA64" s="127"/>
      <c r="AB64" s="127"/>
      <c r="AC64" s="414"/>
      <c r="AD64" s="127"/>
      <c r="AE64" s="127"/>
      <c r="AF64" s="190">
        <f>IF(Tabla1[[#This Row],[IVA]]=0,0,Tabla1[[#This Row],[Total]]/1.19)</f>
        <v>0</v>
      </c>
      <c r="AG64" s="190">
        <f>Tabla1[[#This Row],[Total]]-Tabla1[[#This Row],[GRAVADO]]-Tabla1[[#This Row],[IVA]]-Tabla1[[#This Row],[ICA]]-Tabla1[[#This Row],[IC]]-Tabla1[[#This Row],[INC]]-Tabla1[[#This Row],[Timbre]]</f>
        <v>0</v>
      </c>
      <c r="AH64" s="102" t="str">
        <f>CONCATENATE(Tabla1[[#This Row],[Prefijo]]," ",Tabla1[[#This Row],[Folio]])</f>
        <v xml:space="preserve"> </v>
      </c>
    </row>
    <row r="65" spans="1:34" x14ac:dyDescent="0.25">
      <c r="A65" s="127"/>
      <c r="B65" s="127"/>
      <c r="C65" s="127"/>
      <c r="D65" s="127"/>
      <c r="E65" s="127"/>
      <c r="F65" s="127"/>
      <c r="G65" s="127"/>
      <c r="H65" s="127"/>
      <c r="I65" s="127"/>
      <c r="J65" s="127"/>
      <c r="K65" s="127"/>
      <c r="L65" s="127"/>
      <c r="M65" s="127"/>
      <c r="N65" s="127"/>
      <c r="O65" s="127"/>
      <c r="P65" s="127"/>
      <c r="Q65" s="127"/>
      <c r="R65" s="127"/>
      <c r="S65" s="127"/>
      <c r="T65" s="127"/>
      <c r="U65" s="127"/>
      <c r="V65" s="127"/>
      <c r="W65" s="127"/>
      <c r="X65" s="127"/>
      <c r="Y65" s="127"/>
      <c r="Z65" s="127"/>
      <c r="AA65" s="127"/>
      <c r="AB65" s="127"/>
      <c r="AC65" s="414"/>
      <c r="AD65" s="127"/>
      <c r="AE65" s="127"/>
      <c r="AF65" s="190">
        <f>IF(Tabla1[[#This Row],[IVA]]=0,0,Tabla1[[#This Row],[Total]]/1.19)</f>
        <v>0</v>
      </c>
      <c r="AG65" s="190">
        <f>Tabla1[[#This Row],[Total]]-Tabla1[[#This Row],[GRAVADO]]-Tabla1[[#This Row],[IVA]]-Tabla1[[#This Row],[ICA]]-Tabla1[[#This Row],[IC]]-Tabla1[[#This Row],[INC]]-Tabla1[[#This Row],[Timbre]]</f>
        <v>0</v>
      </c>
      <c r="AH65" s="102" t="str">
        <f>CONCATENATE(Tabla1[[#This Row],[Prefijo]]," ",Tabla1[[#This Row],[Folio]])</f>
        <v xml:space="preserve"> </v>
      </c>
    </row>
    <row r="66" spans="1:34" x14ac:dyDescent="0.25">
      <c r="A66" s="127"/>
      <c r="B66" s="127"/>
      <c r="C66" s="127"/>
      <c r="D66" s="127"/>
      <c r="E66" s="127"/>
      <c r="F66" s="127"/>
      <c r="G66" s="127"/>
      <c r="H66" s="127"/>
      <c r="I66" s="127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414"/>
      <c r="AD66" s="127"/>
      <c r="AE66" s="127"/>
      <c r="AF66" s="190">
        <f>IF(Tabla1[[#This Row],[IVA]]=0,0,Tabla1[[#This Row],[Total]]/1.19)</f>
        <v>0</v>
      </c>
      <c r="AG66" s="190">
        <f>Tabla1[[#This Row],[Total]]-Tabla1[[#This Row],[GRAVADO]]-Tabla1[[#This Row],[IVA]]-Tabla1[[#This Row],[ICA]]-Tabla1[[#This Row],[IC]]-Tabla1[[#This Row],[INC]]-Tabla1[[#This Row],[Timbre]]</f>
        <v>0</v>
      </c>
      <c r="AH66" s="102" t="str">
        <f>CONCATENATE(Tabla1[[#This Row],[Prefijo]]," ",Tabla1[[#This Row],[Folio]])</f>
        <v xml:space="preserve"> </v>
      </c>
    </row>
    <row r="67" spans="1:34" x14ac:dyDescent="0.25">
      <c r="A67" s="127"/>
      <c r="B67" s="127"/>
      <c r="C67" s="127"/>
      <c r="D67" s="127"/>
      <c r="E67" s="127"/>
      <c r="F67" s="127"/>
      <c r="G67" s="127"/>
      <c r="H67" s="127"/>
      <c r="I67" s="127"/>
      <c r="J67" s="127"/>
      <c r="K67" s="127"/>
      <c r="L67" s="127"/>
      <c r="M67" s="127"/>
      <c r="N67" s="127"/>
      <c r="O67" s="127"/>
      <c r="P67" s="127"/>
      <c r="Q67" s="127"/>
      <c r="R67" s="127"/>
      <c r="S67" s="127"/>
      <c r="T67" s="127"/>
      <c r="U67" s="127"/>
      <c r="V67" s="127"/>
      <c r="W67" s="127"/>
      <c r="X67" s="127"/>
      <c r="Y67" s="127"/>
      <c r="Z67" s="127"/>
      <c r="AA67" s="127"/>
      <c r="AB67" s="127"/>
      <c r="AC67" s="414"/>
      <c r="AD67" s="127"/>
      <c r="AE67" s="127"/>
      <c r="AF67" s="190">
        <f>IF(Tabla1[[#This Row],[IVA]]=0,0,Tabla1[[#This Row],[Total]]/1.19)</f>
        <v>0</v>
      </c>
      <c r="AG67" s="190">
        <f>Tabla1[[#This Row],[Total]]-Tabla1[[#This Row],[GRAVADO]]-Tabla1[[#This Row],[IVA]]-Tabla1[[#This Row],[ICA]]-Tabla1[[#This Row],[IC]]-Tabla1[[#This Row],[INC]]-Tabla1[[#This Row],[Timbre]]</f>
        <v>0</v>
      </c>
      <c r="AH67" s="102" t="str">
        <f>CONCATENATE(Tabla1[[#This Row],[Prefijo]]," ",Tabla1[[#This Row],[Folio]])</f>
        <v xml:space="preserve"> </v>
      </c>
    </row>
    <row r="68" spans="1:34" x14ac:dyDescent="0.25">
      <c r="A68" s="127"/>
      <c r="B68" s="127"/>
      <c r="C68" s="127"/>
      <c r="D68" s="127"/>
      <c r="E68" s="127"/>
      <c r="F68" s="127"/>
      <c r="G68" s="127"/>
      <c r="H68" s="127"/>
      <c r="I68" s="127"/>
      <c r="J68" s="127"/>
      <c r="K68" s="127"/>
      <c r="L68" s="127"/>
      <c r="M68" s="127"/>
      <c r="N68" s="127"/>
      <c r="O68" s="127"/>
      <c r="P68" s="127"/>
      <c r="Q68" s="127"/>
      <c r="R68" s="127"/>
      <c r="S68" s="127"/>
      <c r="T68" s="127"/>
      <c r="U68" s="127"/>
      <c r="V68" s="127"/>
      <c r="W68" s="127"/>
      <c r="X68" s="127"/>
      <c r="Y68" s="127"/>
      <c r="Z68" s="127"/>
      <c r="AA68" s="127"/>
      <c r="AB68" s="127"/>
      <c r="AC68" s="414"/>
      <c r="AD68" s="127"/>
      <c r="AE68" s="127"/>
      <c r="AF68" s="190">
        <f>IF(Tabla1[[#This Row],[IVA]]=0,0,Tabla1[[#This Row],[Total]]/1.19)</f>
        <v>0</v>
      </c>
      <c r="AG68" s="190">
        <f>Tabla1[[#This Row],[Total]]-Tabla1[[#This Row],[GRAVADO]]-Tabla1[[#This Row],[IVA]]-Tabla1[[#This Row],[ICA]]-Tabla1[[#This Row],[IC]]-Tabla1[[#This Row],[INC]]-Tabla1[[#This Row],[Timbre]]</f>
        <v>0</v>
      </c>
      <c r="AH68" s="102" t="str">
        <f>CONCATENATE(Tabla1[[#This Row],[Prefijo]]," ",Tabla1[[#This Row],[Folio]])</f>
        <v xml:space="preserve"> </v>
      </c>
    </row>
    <row r="69" spans="1:34" x14ac:dyDescent="0.25">
      <c r="A69" s="127"/>
      <c r="B69" s="127"/>
      <c r="C69" s="127"/>
      <c r="D69" s="127"/>
      <c r="E69" s="127"/>
      <c r="F69" s="127"/>
      <c r="G69" s="127"/>
      <c r="H69" s="127"/>
      <c r="I69" s="127"/>
      <c r="J69" s="127"/>
      <c r="K69" s="127"/>
      <c r="L69" s="127"/>
      <c r="M69" s="127"/>
      <c r="N69" s="127"/>
      <c r="O69" s="127"/>
      <c r="P69" s="127"/>
      <c r="Q69" s="127"/>
      <c r="R69" s="127"/>
      <c r="S69" s="127"/>
      <c r="T69" s="127"/>
      <c r="U69" s="127"/>
      <c r="V69" s="127"/>
      <c r="W69" s="127"/>
      <c r="X69" s="127"/>
      <c r="Y69" s="127"/>
      <c r="Z69" s="127"/>
      <c r="AA69" s="127"/>
      <c r="AB69" s="127"/>
      <c r="AC69" s="414"/>
      <c r="AD69" s="127"/>
      <c r="AE69" s="127"/>
      <c r="AF69" s="190">
        <f>IF(Tabla1[[#This Row],[IVA]]=0,0,Tabla1[[#This Row],[Total]]/1.19)</f>
        <v>0</v>
      </c>
      <c r="AG69" s="190">
        <f>Tabla1[[#This Row],[Total]]-Tabla1[[#This Row],[GRAVADO]]-Tabla1[[#This Row],[IVA]]-Tabla1[[#This Row],[ICA]]-Tabla1[[#This Row],[IC]]-Tabla1[[#This Row],[INC]]-Tabla1[[#This Row],[Timbre]]</f>
        <v>0</v>
      </c>
      <c r="AH69" s="102" t="str">
        <f>CONCATENATE(Tabla1[[#This Row],[Prefijo]]," ",Tabla1[[#This Row],[Folio]])</f>
        <v xml:space="preserve"> </v>
      </c>
    </row>
    <row r="70" spans="1:34" x14ac:dyDescent="0.25">
      <c r="A70" s="127"/>
      <c r="B70" s="127"/>
      <c r="C70" s="127"/>
      <c r="D70" s="127"/>
      <c r="E70" s="127"/>
      <c r="F70" s="127"/>
      <c r="G70" s="127"/>
      <c r="H70" s="127"/>
      <c r="I70" s="127"/>
      <c r="J70" s="127"/>
      <c r="K70" s="127"/>
      <c r="L70" s="127"/>
      <c r="M70" s="127"/>
      <c r="N70" s="127"/>
      <c r="O70" s="127"/>
      <c r="P70" s="127"/>
      <c r="Q70" s="127"/>
      <c r="R70" s="127"/>
      <c r="S70" s="127"/>
      <c r="T70" s="127"/>
      <c r="U70" s="127"/>
      <c r="V70" s="127"/>
      <c r="W70" s="127"/>
      <c r="X70" s="127"/>
      <c r="Y70" s="127"/>
      <c r="Z70" s="127"/>
      <c r="AA70" s="127"/>
      <c r="AB70" s="127"/>
      <c r="AC70" s="414"/>
      <c r="AD70" s="127"/>
      <c r="AE70" s="127"/>
      <c r="AF70" s="190">
        <f>IF(Tabla1[[#This Row],[IVA]]=0,0,Tabla1[[#This Row],[Total]]/1.19)</f>
        <v>0</v>
      </c>
      <c r="AG70" s="190">
        <f>Tabla1[[#This Row],[Total]]-Tabla1[[#This Row],[GRAVADO]]-Tabla1[[#This Row],[IVA]]-Tabla1[[#This Row],[ICA]]-Tabla1[[#This Row],[IC]]-Tabla1[[#This Row],[INC]]-Tabla1[[#This Row],[Timbre]]</f>
        <v>0</v>
      </c>
      <c r="AH70" s="102" t="str">
        <f>CONCATENATE(Tabla1[[#This Row],[Prefijo]]," ",Tabla1[[#This Row],[Folio]])</f>
        <v xml:space="preserve"> </v>
      </c>
    </row>
    <row r="71" spans="1:34" x14ac:dyDescent="0.25">
      <c r="A71" s="127"/>
      <c r="B71" s="127"/>
      <c r="C71" s="127"/>
      <c r="D71" s="127"/>
      <c r="E71" s="127"/>
      <c r="F71" s="127"/>
      <c r="G71" s="127"/>
      <c r="H71" s="127"/>
      <c r="I71" s="127"/>
      <c r="J71" s="127"/>
      <c r="K71" s="127"/>
      <c r="L71" s="127"/>
      <c r="M71" s="127"/>
      <c r="N71" s="127"/>
      <c r="O71" s="127"/>
      <c r="P71" s="127"/>
      <c r="Q71" s="127"/>
      <c r="R71" s="127"/>
      <c r="S71" s="127"/>
      <c r="T71" s="127"/>
      <c r="U71" s="127"/>
      <c r="V71" s="127"/>
      <c r="W71" s="127"/>
      <c r="X71" s="127"/>
      <c r="Y71" s="127"/>
      <c r="Z71" s="127"/>
      <c r="AA71" s="127"/>
      <c r="AB71" s="127"/>
      <c r="AC71" s="414"/>
      <c r="AD71" s="127"/>
      <c r="AE71" s="127"/>
      <c r="AF71" s="190">
        <f>IF(Tabla1[[#This Row],[IVA]]=0,0,Tabla1[[#This Row],[Total]]/1.19)</f>
        <v>0</v>
      </c>
      <c r="AG71" s="190">
        <f>Tabla1[[#This Row],[Total]]-Tabla1[[#This Row],[GRAVADO]]-Tabla1[[#This Row],[IVA]]-Tabla1[[#This Row],[ICA]]-Tabla1[[#This Row],[IC]]-Tabla1[[#This Row],[INC]]-Tabla1[[#This Row],[Timbre]]</f>
        <v>0</v>
      </c>
      <c r="AH71" s="102" t="str">
        <f>CONCATENATE(Tabla1[[#This Row],[Prefijo]]," ",Tabla1[[#This Row],[Folio]])</f>
        <v xml:space="preserve"> </v>
      </c>
    </row>
    <row r="72" spans="1:34" x14ac:dyDescent="0.25">
      <c r="A72" s="127"/>
      <c r="B72" s="127"/>
      <c r="C72" s="127"/>
      <c r="D72" s="127"/>
      <c r="E72" s="127"/>
      <c r="F72" s="127"/>
      <c r="G72" s="127"/>
      <c r="H72" s="127"/>
      <c r="I72" s="127"/>
      <c r="J72" s="127"/>
      <c r="K72" s="127"/>
      <c r="L72" s="127"/>
      <c r="M72" s="127"/>
      <c r="N72" s="127"/>
      <c r="O72" s="127"/>
      <c r="P72" s="127"/>
      <c r="Q72" s="127"/>
      <c r="R72" s="127"/>
      <c r="S72" s="127"/>
      <c r="T72" s="127"/>
      <c r="U72" s="127"/>
      <c r="V72" s="127"/>
      <c r="W72" s="127"/>
      <c r="X72" s="127"/>
      <c r="Y72" s="127"/>
      <c r="Z72" s="127"/>
      <c r="AA72" s="127"/>
      <c r="AB72" s="127"/>
      <c r="AC72" s="414"/>
      <c r="AD72" s="127"/>
      <c r="AE72" s="127"/>
      <c r="AF72" s="190">
        <f>IF(Tabla1[[#This Row],[IVA]]=0,0,Tabla1[[#This Row],[Total]]/1.19)</f>
        <v>0</v>
      </c>
      <c r="AG72" s="190">
        <f>Tabla1[[#This Row],[Total]]-Tabla1[[#This Row],[GRAVADO]]-Tabla1[[#This Row],[IVA]]-Tabla1[[#This Row],[ICA]]-Tabla1[[#This Row],[IC]]-Tabla1[[#This Row],[INC]]-Tabla1[[#This Row],[Timbre]]</f>
        <v>0</v>
      </c>
      <c r="AH72" s="102" t="str">
        <f>CONCATENATE(Tabla1[[#This Row],[Prefijo]]," ",Tabla1[[#This Row],[Folio]])</f>
        <v xml:space="preserve"> </v>
      </c>
    </row>
    <row r="73" spans="1:34" x14ac:dyDescent="0.25">
      <c r="A73" s="127"/>
      <c r="B73" s="127"/>
      <c r="C73" s="127"/>
      <c r="D73" s="127"/>
      <c r="E73" s="127"/>
      <c r="F73" s="127"/>
      <c r="G73" s="127"/>
      <c r="H73" s="127"/>
      <c r="I73" s="127"/>
      <c r="J73" s="127"/>
      <c r="K73" s="127"/>
      <c r="L73" s="127"/>
      <c r="M73" s="127"/>
      <c r="N73" s="127"/>
      <c r="O73" s="127"/>
      <c r="P73" s="127"/>
      <c r="Q73" s="127"/>
      <c r="R73" s="127"/>
      <c r="S73" s="127"/>
      <c r="T73" s="127"/>
      <c r="U73" s="127"/>
      <c r="V73" s="127"/>
      <c r="W73" s="127"/>
      <c r="X73" s="127"/>
      <c r="Y73" s="127"/>
      <c r="Z73" s="127"/>
      <c r="AA73" s="127"/>
      <c r="AB73" s="127"/>
      <c r="AC73" s="414"/>
      <c r="AD73" s="127"/>
      <c r="AE73" s="127"/>
      <c r="AF73" s="190">
        <f>IF(Tabla1[[#This Row],[IVA]]=0,0,Tabla1[[#This Row],[Total]]/1.19)</f>
        <v>0</v>
      </c>
      <c r="AG73" s="190">
        <f>Tabla1[[#This Row],[Total]]-Tabla1[[#This Row],[GRAVADO]]-Tabla1[[#This Row],[IVA]]-Tabla1[[#This Row],[ICA]]-Tabla1[[#This Row],[IC]]-Tabla1[[#This Row],[INC]]-Tabla1[[#This Row],[Timbre]]</f>
        <v>0</v>
      </c>
      <c r="AH73" s="102" t="str">
        <f>CONCATENATE(Tabla1[[#This Row],[Prefijo]]," ",Tabla1[[#This Row],[Folio]])</f>
        <v xml:space="preserve"> </v>
      </c>
    </row>
    <row r="74" spans="1:34" x14ac:dyDescent="0.25">
      <c r="A74" s="127"/>
      <c r="B74" s="127"/>
      <c r="C74" s="127"/>
      <c r="D74" s="127"/>
      <c r="E74" s="127"/>
      <c r="F74" s="127"/>
      <c r="G74" s="127"/>
      <c r="H74" s="127"/>
      <c r="I74" s="127"/>
      <c r="J74" s="127"/>
      <c r="K74" s="127"/>
      <c r="L74" s="127"/>
      <c r="M74" s="127"/>
      <c r="N74" s="127"/>
      <c r="O74" s="127"/>
      <c r="P74" s="127"/>
      <c r="Q74" s="127"/>
      <c r="R74" s="127"/>
      <c r="S74" s="127"/>
      <c r="T74" s="127"/>
      <c r="U74" s="127"/>
      <c r="V74" s="127"/>
      <c r="W74" s="127"/>
      <c r="X74" s="127"/>
      <c r="Y74" s="127"/>
      <c r="Z74" s="127"/>
      <c r="AA74" s="127"/>
      <c r="AB74" s="127"/>
      <c r="AC74" s="414"/>
      <c r="AD74" s="127"/>
      <c r="AE74" s="127"/>
      <c r="AF74" s="190">
        <f>IF(Tabla1[[#This Row],[IVA]]=0,0,Tabla1[[#This Row],[Total]]/1.19)</f>
        <v>0</v>
      </c>
      <c r="AG74" s="190">
        <f>Tabla1[[#This Row],[Total]]-Tabla1[[#This Row],[GRAVADO]]-Tabla1[[#This Row],[IVA]]-Tabla1[[#This Row],[ICA]]-Tabla1[[#This Row],[IC]]-Tabla1[[#This Row],[INC]]-Tabla1[[#This Row],[Timbre]]</f>
        <v>0</v>
      </c>
      <c r="AH74" s="102" t="str">
        <f>CONCATENATE(Tabla1[[#This Row],[Prefijo]]," ",Tabla1[[#This Row],[Folio]])</f>
        <v xml:space="preserve"> </v>
      </c>
    </row>
    <row r="75" spans="1:34" x14ac:dyDescent="0.25">
      <c r="A75" s="127"/>
      <c r="B75" s="127"/>
      <c r="C75" s="127"/>
      <c r="D75" s="127"/>
      <c r="E75" s="127"/>
      <c r="F75" s="127"/>
      <c r="G75" s="127"/>
      <c r="H75" s="127"/>
      <c r="I75" s="127"/>
      <c r="J75" s="127"/>
      <c r="K75" s="127"/>
      <c r="L75" s="127"/>
      <c r="M75" s="127"/>
      <c r="N75" s="127"/>
      <c r="O75" s="127"/>
      <c r="P75" s="127"/>
      <c r="Q75" s="127"/>
      <c r="R75" s="127"/>
      <c r="S75" s="127"/>
      <c r="T75" s="127"/>
      <c r="U75" s="127"/>
      <c r="V75" s="127"/>
      <c r="W75" s="127"/>
      <c r="X75" s="127"/>
      <c r="Y75" s="127"/>
      <c r="Z75" s="127"/>
      <c r="AA75" s="127"/>
      <c r="AB75" s="127"/>
      <c r="AC75" s="414"/>
      <c r="AD75" s="127"/>
      <c r="AE75" s="127"/>
      <c r="AF75" s="190">
        <f>IF(Tabla1[[#This Row],[IVA]]=0,0,Tabla1[[#This Row],[Total]]/1.19)</f>
        <v>0</v>
      </c>
      <c r="AG75" s="190">
        <f>Tabla1[[#This Row],[Total]]-Tabla1[[#This Row],[GRAVADO]]-Tabla1[[#This Row],[IVA]]-Tabla1[[#This Row],[ICA]]-Tabla1[[#This Row],[IC]]-Tabla1[[#This Row],[INC]]-Tabla1[[#This Row],[Timbre]]</f>
        <v>0</v>
      </c>
      <c r="AH75" s="102" t="str">
        <f>CONCATENATE(Tabla1[[#This Row],[Prefijo]]," ",Tabla1[[#This Row],[Folio]])</f>
        <v xml:space="preserve"> </v>
      </c>
    </row>
    <row r="76" spans="1:34" x14ac:dyDescent="0.25">
      <c r="A76" s="127"/>
      <c r="B76" s="127"/>
      <c r="C76" s="127"/>
      <c r="D76" s="127"/>
      <c r="E76" s="127"/>
      <c r="F76" s="127"/>
      <c r="G76" s="127"/>
      <c r="H76" s="127"/>
      <c r="I76" s="127"/>
      <c r="J76" s="127"/>
      <c r="K76" s="127"/>
      <c r="L76" s="127"/>
      <c r="M76" s="127"/>
      <c r="N76" s="127"/>
      <c r="O76" s="127"/>
      <c r="P76" s="127"/>
      <c r="Q76" s="127"/>
      <c r="R76" s="127"/>
      <c r="S76" s="127"/>
      <c r="T76" s="127"/>
      <c r="U76" s="127"/>
      <c r="V76" s="127"/>
      <c r="W76" s="127"/>
      <c r="X76" s="127"/>
      <c r="Y76" s="127"/>
      <c r="Z76" s="127"/>
      <c r="AA76" s="127"/>
      <c r="AB76" s="127"/>
      <c r="AC76" s="414"/>
      <c r="AD76" s="127"/>
      <c r="AE76" s="127"/>
      <c r="AF76" s="190">
        <f>IF(Tabla1[[#This Row],[IVA]]=0,0,Tabla1[[#This Row],[Total]]/1.19)</f>
        <v>0</v>
      </c>
      <c r="AG76" s="190">
        <f>Tabla1[[#This Row],[Total]]-Tabla1[[#This Row],[GRAVADO]]-Tabla1[[#This Row],[IVA]]-Tabla1[[#This Row],[ICA]]-Tabla1[[#This Row],[IC]]-Tabla1[[#This Row],[INC]]-Tabla1[[#This Row],[Timbre]]</f>
        <v>0</v>
      </c>
      <c r="AH76" s="102" t="str">
        <f>CONCATENATE(Tabla1[[#This Row],[Prefijo]]," ",Tabla1[[#This Row],[Folio]])</f>
        <v xml:space="preserve"> </v>
      </c>
    </row>
    <row r="77" spans="1:34" x14ac:dyDescent="0.25">
      <c r="A77" s="127"/>
      <c r="B77" s="127"/>
      <c r="C77" s="127"/>
      <c r="D77" s="127"/>
      <c r="E77" s="127"/>
      <c r="F77" s="127"/>
      <c r="G77" s="127"/>
      <c r="H77" s="127"/>
      <c r="I77" s="127"/>
      <c r="J77" s="127"/>
      <c r="K77" s="127"/>
      <c r="L77" s="127"/>
      <c r="M77" s="127"/>
      <c r="N77" s="127"/>
      <c r="O77" s="127"/>
      <c r="P77" s="127"/>
      <c r="Q77" s="127"/>
      <c r="R77" s="127"/>
      <c r="S77" s="127"/>
      <c r="T77" s="127"/>
      <c r="U77" s="127"/>
      <c r="V77" s="127"/>
      <c r="W77" s="127"/>
      <c r="X77" s="127"/>
      <c r="Y77" s="127"/>
      <c r="Z77" s="127"/>
      <c r="AA77" s="127"/>
      <c r="AB77" s="127"/>
      <c r="AC77" s="414"/>
      <c r="AD77" s="127"/>
      <c r="AE77" s="127"/>
      <c r="AF77" s="190">
        <f>IF(Tabla1[[#This Row],[IVA]]=0,0,Tabla1[[#This Row],[Total]]/1.19)</f>
        <v>0</v>
      </c>
      <c r="AG77" s="190">
        <f>Tabla1[[#This Row],[Total]]-Tabla1[[#This Row],[GRAVADO]]-Tabla1[[#This Row],[IVA]]-Tabla1[[#This Row],[ICA]]-Tabla1[[#This Row],[IC]]-Tabla1[[#This Row],[INC]]-Tabla1[[#This Row],[Timbre]]</f>
        <v>0</v>
      </c>
      <c r="AH77" s="102" t="str">
        <f>CONCATENATE(Tabla1[[#This Row],[Prefijo]]," ",Tabla1[[#This Row],[Folio]])</f>
        <v xml:space="preserve"> </v>
      </c>
    </row>
    <row r="78" spans="1:34" x14ac:dyDescent="0.25">
      <c r="A78" s="127"/>
      <c r="B78" s="127"/>
      <c r="C78" s="127"/>
      <c r="D78" s="127"/>
      <c r="E78" s="127"/>
      <c r="F78" s="127"/>
      <c r="G78" s="127"/>
      <c r="H78" s="127"/>
      <c r="I78" s="127"/>
      <c r="J78" s="127"/>
      <c r="K78" s="127"/>
      <c r="L78" s="127"/>
      <c r="M78" s="127"/>
      <c r="N78" s="127"/>
      <c r="O78" s="127"/>
      <c r="P78" s="127"/>
      <c r="Q78" s="127"/>
      <c r="R78" s="127"/>
      <c r="S78" s="127"/>
      <c r="T78" s="127"/>
      <c r="U78" s="127"/>
      <c r="V78" s="127"/>
      <c r="W78" s="127"/>
      <c r="X78" s="127"/>
      <c r="Y78" s="127"/>
      <c r="Z78" s="127"/>
      <c r="AA78" s="127"/>
      <c r="AB78" s="127"/>
      <c r="AC78" s="414"/>
      <c r="AD78" s="127"/>
      <c r="AE78" s="127"/>
      <c r="AF78" s="190">
        <f>IF(Tabla1[[#This Row],[IVA]]=0,0,Tabla1[[#This Row],[Total]]/1.19)</f>
        <v>0</v>
      </c>
      <c r="AG78" s="190">
        <f>Tabla1[[#This Row],[Total]]-Tabla1[[#This Row],[GRAVADO]]-Tabla1[[#This Row],[IVA]]-Tabla1[[#This Row],[ICA]]-Tabla1[[#This Row],[IC]]-Tabla1[[#This Row],[INC]]-Tabla1[[#This Row],[Timbre]]</f>
        <v>0</v>
      </c>
      <c r="AH78" s="102" t="str">
        <f>CONCATENATE(Tabla1[[#This Row],[Prefijo]]," ",Tabla1[[#This Row],[Folio]])</f>
        <v xml:space="preserve"> </v>
      </c>
    </row>
    <row r="79" spans="1:34" x14ac:dyDescent="0.25">
      <c r="A79" s="127"/>
      <c r="B79" s="127"/>
      <c r="C79" s="127"/>
      <c r="D79" s="127"/>
      <c r="E79" s="127"/>
      <c r="F79" s="127"/>
      <c r="G79" s="127"/>
      <c r="H79" s="127"/>
      <c r="I79" s="127"/>
      <c r="J79" s="127"/>
      <c r="K79" s="127"/>
      <c r="L79" s="127"/>
      <c r="M79" s="127"/>
      <c r="N79" s="127"/>
      <c r="O79" s="127"/>
      <c r="P79" s="127"/>
      <c r="Q79" s="127"/>
      <c r="R79" s="127"/>
      <c r="S79" s="127"/>
      <c r="T79" s="127"/>
      <c r="U79" s="127"/>
      <c r="V79" s="127"/>
      <c r="W79" s="127"/>
      <c r="X79" s="127"/>
      <c r="Y79" s="127"/>
      <c r="Z79" s="127"/>
      <c r="AA79" s="127"/>
      <c r="AB79" s="127"/>
      <c r="AC79" s="414"/>
      <c r="AD79" s="127"/>
      <c r="AE79" s="127"/>
      <c r="AF79" s="190">
        <f>IF(Tabla1[[#This Row],[IVA]]=0,0,Tabla1[[#This Row],[Total]]/1.19)</f>
        <v>0</v>
      </c>
      <c r="AG79" s="190">
        <f>Tabla1[[#This Row],[Total]]-Tabla1[[#This Row],[GRAVADO]]-Tabla1[[#This Row],[IVA]]-Tabla1[[#This Row],[ICA]]-Tabla1[[#This Row],[IC]]-Tabla1[[#This Row],[INC]]-Tabla1[[#This Row],[Timbre]]</f>
        <v>0</v>
      </c>
      <c r="AH79" s="102" t="str">
        <f>CONCATENATE(Tabla1[[#This Row],[Prefijo]]," ",Tabla1[[#This Row],[Folio]])</f>
        <v xml:space="preserve"> </v>
      </c>
    </row>
    <row r="80" spans="1:34" x14ac:dyDescent="0.25">
      <c r="A80" s="127"/>
      <c r="B80" s="127"/>
      <c r="C80" s="127"/>
      <c r="D80" s="127"/>
      <c r="E80" s="127"/>
      <c r="F80" s="127"/>
      <c r="G80" s="127"/>
      <c r="H80" s="127"/>
      <c r="I80" s="127"/>
      <c r="J80" s="127"/>
      <c r="K80" s="127"/>
      <c r="L80" s="127"/>
      <c r="M80" s="127"/>
      <c r="N80" s="127"/>
      <c r="O80" s="127"/>
      <c r="P80" s="127"/>
      <c r="Q80" s="127"/>
      <c r="R80" s="127"/>
      <c r="S80" s="127"/>
      <c r="T80" s="127"/>
      <c r="U80" s="127"/>
      <c r="V80" s="127"/>
      <c r="W80" s="127"/>
      <c r="X80" s="127"/>
      <c r="Y80" s="127"/>
      <c r="Z80" s="127"/>
      <c r="AA80" s="127"/>
      <c r="AB80" s="127"/>
      <c r="AC80" s="414"/>
      <c r="AD80" s="127"/>
      <c r="AE80" s="127"/>
      <c r="AF80" s="190">
        <f>IF(Tabla1[[#This Row],[IVA]]=0,0,Tabla1[[#This Row],[Total]]/1.19)</f>
        <v>0</v>
      </c>
      <c r="AG80" s="190">
        <f>Tabla1[[#This Row],[Total]]-Tabla1[[#This Row],[GRAVADO]]-Tabla1[[#This Row],[IVA]]-Tabla1[[#This Row],[ICA]]-Tabla1[[#This Row],[IC]]-Tabla1[[#This Row],[INC]]-Tabla1[[#This Row],[Timbre]]</f>
        <v>0</v>
      </c>
      <c r="AH80" s="102" t="str">
        <f>CONCATENATE(Tabla1[[#This Row],[Prefijo]]," ",Tabla1[[#This Row],[Folio]])</f>
        <v xml:space="preserve"> </v>
      </c>
    </row>
    <row r="81" spans="1:34" x14ac:dyDescent="0.25">
      <c r="A81" s="127"/>
      <c r="B81" s="127"/>
      <c r="C81" s="127"/>
      <c r="D81" s="127"/>
      <c r="E81" s="127"/>
      <c r="F81" s="127"/>
      <c r="G81" s="127"/>
      <c r="H81" s="127"/>
      <c r="I81" s="127"/>
      <c r="J81" s="127"/>
      <c r="K81" s="127"/>
      <c r="L81" s="127"/>
      <c r="M81" s="127"/>
      <c r="N81" s="127"/>
      <c r="O81" s="127"/>
      <c r="P81" s="127"/>
      <c r="Q81" s="127"/>
      <c r="R81" s="127"/>
      <c r="S81" s="127"/>
      <c r="T81" s="127"/>
      <c r="U81" s="127"/>
      <c r="V81" s="127"/>
      <c r="W81" s="127"/>
      <c r="X81" s="127"/>
      <c r="Y81" s="127"/>
      <c r="Z81" s="127"/>
      <c r="AA81" s="127"/>
      <c r="AB81" s="127"/>
      <c r="AC81" s="414"/>
      <c r="AD81" s="127"/>
      <c r="AE81" s="127"/>
      <c r="AF81" s="190">
        <f>IF(Tabla1[[#This Row],[IVA]]=0,0,Tabla1[[#This Row],[Total]]/1.19)</f>
        <v>0</v>
      </c>
      <c r="AG81" s="190">
        <f>Tabla1[[#This Row],[Total]]-Tabla1[[#This Row],[GRAVADO]]-Tabla1[[#This Row],[IVA]]-Tabla1[[#This Row],[ICA]]-Tabla1[[#This Row],[IC]]-Tabla1[[#This Row],[INC]]-Tabla1[[#This Row],[Timbre]]</f>
        <v>0</v>
      </c>
      <c r="AH81" s="102" t="str">
        <f>CONCATENATE(Tabla1[[#This Row],[Prefijo]]," ",Tabla1[[#This Row],[Folio]])</f>
        <v xml:space="preserve"> </v>
      </c>
    </row>
    <row r="82" spans="1:34" x14ac:dyDescent="0.25">
      <c r="A82" s="127"/>
      <c r="B82" s="127"/>
      <c r="C82" s="127"/>
      <c r="D82" s="127"/>
      <c r="E82" s="127"/>
      <c r="F82" s="127"/>
      <c r="G82" s="127"/>
      <c r="H82" s="127"/>
      <c r="I82" s="127"/>
      <c r="J82" s="127"/>
      <c r="K82" s="127"/>
      <c r="L82" s="127"/>
      <c r="M82" s="127"/>
      <c r="N82" s="127"/>
      <c r="O82" s="127"/>
      <c r="P82" s="127"/>
      <c r="Q82" s="127"/>
      <c r="R82" s="127"/>
      <c r="S82" s="127"/>
      <c r="T82" s="127"/>
      <c r="U82" s="127"/>
      <c r="V82" s="127"/>
      <c r="W82" s="127"/>
      <c r="X82" s="127"/>
      <c r="Y82" s="127"/>
      <c r="Z82" s="127"/>
      <c r="AA82" s="127"/>
      <c r="AB82" s="127"/>
      <c r="AC82" s="414"/>
      <c r="AD82" s="127"/>
      <c r="AE82" s="127"/>
      <c r="AF82" s="190">
        <f>IF(Tabla1[[#This Row],[IVA]]=0,0,Tabla1[[#This Row],[Total]]/1.19)</f>
        <v>0</v>
      </c>
      <c r="AG82" s="190">
        <f>Tabla1[[#This Row],[Total]]-Tabla1[[#This Row],[GRAVADO]]-Tabla1[[#This Row],[IVA]]-Tabla1[[#This Row],[ICA]]-Tabla1[[#This Row],[IC]]-Tabla1[[#This Row],[INC]]-Tabla1[[#This Row],[Timbre]]</f>
        <v>0</v>
      </c>
      <c r="AH82" s="102" t="str">
        <f>CONCATENATE(Tabla1[[#This Row],[Prefijo]]," ",Tabla1[[#This Row],[Folio]])</f>
        <v xml:space="preserve"> </v>
      </c>
    </row>
    <row r="83" spans="1:34" x14ac:dyDescent="0.25">
      <c r="A83" s="127"/>
      <c r="B83" s="127"/>
      <c r="C83" s="127"/>
      <c r="D83" s="127"/>
      <c r="E83" s="127"/>
      <c r="F83" s="127"/>
      <c r="G83" s="127"/>
      <c r="H83" s="127"/>
      <c r="I83" s="127"/>
      <c r="J83" s="127"/>
      <c r="K83" s="127"/>
      <c r="L83" s="127"/>
      <c r="M83" s="127"/>
      <c r="N83" s="127"/>
      <c r="O83" s="127"/>
      <c r="P83" s="127"/>
      <c r="Q83" s="127"/>
      <c r="R83" s="127"/>
      <c r="S83" s="127"/>
      <c r="T83" s="127"/>
      <c r="U83" s="127"/>
      <c r="V83" s="127"/>
      <c r="W83" s="127"/>
      <c r="X83" s="127"/>
      <c r="Y83" s="127"/>
      <c r="Z83" s="127"/>
      <c r="AA83" s="127"/>
      <c r="AB83" s="127"/>
      <c r="AC83" s="414"/>
      <c r="AD83" s="127"/>
      <c r="AE83" s="127"/>
      <c r="AF83" s="201">
        <f>IF(Tabla1[[#This Row],[IVA]]=0,0,Tabla1[[#This Row],[Total]]/1.19)</f>
        <v>0</v>
      </c>
      <c r="AG83" s="201">
        <f>Tabla1[[#This Row],[Total]]-Tabla1[[#This Row],[GRAVADO]]-Tabla1[[#This Row],[IVA]]-Tabla1[[#This Row],[ICA]]-Tabla1[[#This Row],[IC]]-Tabla1[[#This Row],[INC]]-Tabla1[[#This Row],[Timbre]]</f>
        <v>0</v>
      </c>
      <c r="AH83" s="102" t="str">
        <f>CONCATENATE(Tabla1[[#This Row],[Prefijo]]," ",Tabla1[[#This Row],[Folio]])</f>
        <v xml:space="preserve"> </v>
      </c>
    </row>
    <row r="84" spans="1:34" x14ac:dyDescent="0.25">
      <c r="A84" s="127"/>
      <c r="B84" s="127"/>
      <c r="C84" s="127"/>
      <c r="D84" s="127"/>
      <c r="E84" s="127"/>
      <c r="F84" s="127"/>
      <c r="G84" s="127"/>
      <c r="H84" s="127"/>
      <c r="I84" s="127"/>
      <c r="J84" s="127"/>
      <c r="K84" s="127"/>
      <c r="L84" s="127"/>
      <c r="M84" s="127"/>
      <c r="N84" s="127"/>
      <c r="O84" s="127"/>
      <c r="P84" s="127"/>
      <c r="Q84" s="127"/>
      <c r="R84" s="127"/>
      <c r="S84" s="127"/>
      <c r="T84" s="127"/>
      <c r="U84" s="127"/>
      <c r="V84" s="127"/>
      <c r="W84" s="127"/>
      <c r="X84" s="127"/>
      <c r="Y84" s="127"/>
      <c r="Z84" s="127"/>
      <c r="AA84" s="127"/>
      <c r="AB84" s="127"/>
      <c r="AC84" s="414"/>
      <c r="AD84" s="127"/>
      <c r="AE84" s="127"/>
      <c r="AF84" s="201">
        <f>IF(Tabla1[[#This Row],[IVA]]=0,0,Tabla1[[#This Row],[Total]]/1.19)</f>
        <v>0</v>
      </c>
      <c r="AG84" s="201">
        <f>Tabla1[[#This Row],[Total]]-Tabla1[[#This Row],[GRAVADO]]-Tabla1[[#This Row],[IVA]]-Tabla1[[#This Row],[ICA]]-Tabla1[[#This Row],[IC]]-Tabla1[[#This Row],[INC]]-Tabla1[[#This Row],[Timbre]]</f>
        <v>0</v>
      </c>
      <c r="AH84" s="102" t="str">
        <f>CONCATENATE(Tabla1[[#This Row],[Prefijo]]," ",Tabla1[[#This Row],[Folio]])</f>
        <v xml:space="preserve"> </v>
      </c>
    </row>
    <row r="85" spans="1:34" x14ac:dyDescent="0.25">
      <c r="A85" s="127"/>
      <c r="B85" s="127"/>
      <c r="C85" s="127"/>
      <c r="D85" s="127"/>
      <c r="E85" s="127"/>
      <c r="F85" s="127"/>
      <c r="G85" s="127"/>
      <c r="H85" s="127"/>
      <c r="I85" s="127"/>
      <c r="J85" s="127"/>
      <c r="K85" s="127"/>
      <c r="L85" s="127"/>
      <c r="M85" s="127"/>
      <c r="N85" s="127"/>
      <c r="O85" s="127"/>
      <c r="P85" s="127"/>
      <c r="Q85" s="127"/>
      <c r="R85" s="127"/>
      <c r="S85" s="127"/>
      <c r="T85" s="127"/>
      <c r="U85" s="127"/>
      <c r="V85" s="127"/>
      <c r="W85" s="127"/>
      <c r="X85" s="127"/>
      <c r="Y85" s="127"/>
      <c r="Z85" s="127"/>
      <c r="AA85" s="127"/>
      <c r="AB85" s="127"/>
      <c r="AC85" s="414"/>
      <c r="AD85" s="127"/>
      <c r="AE85" s="127"/>
      <c r="AF85" s="201">
        <f>IF(Tabla1[[#This Row],[IVA]]=0,0,Tabla1[[#This Row],[Total]]/1.19)</f>
        <v>0</v>
      </c>
      <c r="AG85" s="201">
        <f>Tabla1[[#This Row],[Total]]-Tabla1[[#This Row],[GRAVADO]]-Tabla1[[#This Row],[IVA]]-Tabla1[[#This Row],[ICA]]-Tabla1[[#This Row],[IC]]-Tabla1[[#This Row],[INC]]-Tabla1[[#This Row],[Timbre]]</f>
        <v>0</v>
      </c>
      <c r="AH85" s="102" t="str">
        <f>CONCATENATE(Tabla1[[#This Row],[Prefijo]]," ",Tabla1[[#This Row],[Folio]])</f>
        <v xml:space="preserve"> </v>
      </c>
    </row>
    <row r="86" spans="1:34" x14ac:dyDescent="0.25">
      <c r="A86" s="127"/>
      <c r="B86" s="127"/>
      <c r="C86" s="127"/>
      <c r="D86" s="127"/>
      <c r="E86" s="127"/>
      <c r="F86" s="127"/>
      <c r="G86" s="127"/>
      <c r="H86" s="127"/>
      <c r="I86" s="127"/>
      <c r="J86" s="127"/>
      <c r="K86" s="127"/>
      <c r="L86" s="127"/>
      <c r="M86" s="127"/>
      <c r="N86" s="127"/>
      <c r="O86" s="127"/>
      <c r="P86" s="127"/>
      <c r="Q86" s="127"/>
      <c r="R86" s="127"/>
      <c r="S86" s="127"/>
      <c r="T86" s="127"/>
      <c r="U86" s="127"/>
      <c r="V86" s="127"/>
      <c r="W86" s="127"/>
      <c r="X86" s="127"/>
      <c r="Y86" s="127"/>
      <c r="Z86" s="127"/>
      <c r="AA86" s="127"/>
      <c r="AB86" s="127"/>
      <c r="AC86" s="414"/>
      <c r="AD86" s="127"/>
      <c r="AE86" s="127"/>
      <c r="AF86" s="201">
        <f>IF(Tabla1[[#This Row],[IVA]]=0,0,Tabla1[[#This Row],[Total]]/1.19)</f>
        <v>0</v>
      </c>
      <c r="AG86" s="201">
        <f>Tabla1[[#This Row],[Total]]-Tabla1[[#This Row],[GRAVADO]]-Tabla1[[#This Row],[IVA]]-Tabla1[[#This Row],[ICA]]-Tabla1[[#This Row],[IC]]-Tabla1[[#This Row],[INC]]-Tabla1[[#This Row],[Timbre]]</f>
        <v>0</v>
      </c>
      <c r="AH86" s="102" t="str">
        <f>CONCATENATE(Tabla1[[#This Row],[Prefijo]]," ",Tabla1[[#This Row],[Folio]])</f>
        <v xml:space="preserve"> </v>
      </c>
    </row>
    <row r="87" spans="1:34" x14ac:dyDescent="0.25">
      <c r="A87" s="127"/>
      <c r="B87" s="127"/>
      <c r="C87" s="127"/>
      <c r="D87" s="127"/>
      <c r="E87" s="127"/>
      <c r="F87" s="127"/>
      <c r="G87" s="127"/>
      <c r="H87" s="127"/>
      <c r="I87" s="127"/>
      <c r="J87" s="127"/>
      <c r="K87" s="127"/>
      <c r="L87" s="127"/>
      <c r="M87" s="127"/>
      <c r="N87" s="127"/>
      <c r="O87" s="127"/>
      <c r="P87" s="127"/>
      <c r="Q87" s="127"/>
      <c r="R87" s="127"/>
      <c r="S87" s="127"/>
      <c r="T87" s="127"/>
      <c r="U87" s="127"/>
      <c r="V87" s="127"/>
      <c r="W87" s="127"/>
      <c r="X87" s="127"/>
      <c r="Y87" s="127"/>
      <c r="Z87" s="127"/>
      <c r="AA87" s="127"/>
      <c r="AB87" s="127"/>
      <c r="AC87" s="414"/>
      <c r="AD87" s="127"/>
      <c r="AE87" s="127"/>
      <c r="AF87" s="201">
        <f>IF(Tabla1[[#This Row],[IVA]]=0,0,Tabla1[[#This Row],[Total]]/1.19)</f>
        <v>0</v>
      </c>
      <c r="AG87" s="201">
        <f>Tabla1[[#This Row],[Total]]-Tabla1[[#This Row],[GRAVADO]]-Tabla1[[#This Row],[IVA]]-Tabla1[[#This Row],[ICA]]-Tabla1[[#This Row],[IC]]-Tabla1[[#This Row],[INC]]-Tabla1[[#This Row],[Timbre]]</f>
        <v>0</v>
      </c>
      <c r="AH87" s="102" t="str">
        <f>CONCATENATE(Tabla1[[#This Row],[Prefijo]]," ",Tabla1[[#This Row],[Folio]])</f>
        <v xml:space="preserve"> </v>
      </c>
    </row>
    <row r="88" spans="1:34" x14ac:dyDescent="0.25">
      <c r="A88" s="127"/>
      <c r="B88" s="127"/>
      <c r="C88" s="127"/>
      <c r="D88" s="127"/>
      <c r="E88" s="127"/>
      <c r="F88" s="127"/>
      <c r="G88" s="127"/>
      <c r="H88" s="127"/>
      <c r="I88" s="127"/>
      <c r="J88" s="127"/>
      <c r="K88" s="127"/>
      <c r="L88" s="127"/>
      <c r="M88" s="127"/>
      <c r="N88" s="127"/>
      <c r="O88" s="127"/>
      <c r="P88" s="127"/>
      <c r="Q88" s="127"/>
      <c r="R88" s="127"/>
      <c r="S88" s="127"/>
      <c r="T88" s="127"/>
      <c r="U88" s="127"/>
      <c r="V88" s="127"/>
      <c r="W88" s="127"/>
      <c r="X88" s="127"/>
      <c r="Y88" s="127"/>
      <c r="Z88" s="127"/>
      <c r="AA88" s="127"/>
      <c r="AB88" s="127"/>
      <c r="AC88" s="414"/>
      <c r="AD88" s="127"/>
      <c r="AE88" s="127"/>
      <c r="AF88" s="201">
        <f>IF(Tabla1[[#This Row],[IVA]]=0,0,Tabla1[[#This Row],[Total]]/1.19)</f>
        <v>0</v>
      </c>
      <c r="AG88" s="201">
        <f>Tabla1[[#This Row],[Total]]-Tabla1[[#This Row],[GRAVADO]]-Tabla1[[#This Row],[IVA]]-Tabla1[[#This Row],[ICA]]-Tabla1[[#This Row],[IC]]-Tabla1[[#This Row],[INC]]-Tabla1[[#This Row],[Timbre]]</f>
        <v>0</v>
      </c>
      <c r="AH88" s="102" t="str">
        <f>CONCATENATE(Tabla1[[#This Row],[Prefijo]]," ",Tabla1[[#This Row],[Folio]])</f>
        <v xml:space="preserve"> </v>
      </c>
    </row>
    <row r="89" spans="1:34" x14ac:dyDescent="0.25">
      <c r="A89" s="127"/>
      <c r="B89" s="127"/>
      <c r="C89" s="127"/>
      <c r="D89" s="127"/>
      <c r="E89" s="127"/>
      <c r="F89" s="127"/>
      <c r="G89" s="127"/>
      <c r="H89" s="127"/>
      <c r="I89" s="127"/>
      <c r="J89" s="127"/>
      <c r="K89" s="127"/>
      <c r="L89" s="127"/>
      <c r="M89" s="127"/>
      <c r="N89" s="127"/>
      <c r="O89" s="127"/>
      <c r="P89" s="127"/>
      <c r="Q89" s="127"/>
      <c r="R89" s="127"/>
      <c r="S89" s="127"/>
      <c r="T89" s="127"/>
      <c r="U89" s="127"/>
      <c r="V89" s="127"/>
      <c r="W89" s="127"/>
      <c r="X89" s="127"/>
      <c r="Y89" s="127"/>
      <c r="Z89" s="127"/>
      <c r="AA89" s="127"/>
      <c r="AB89" s="127"/>
      <c r="AC89" s="414"/>
      <c r="AD89" s="127"/>
      <c r="AE89" s="127"/>
      <c r="AF89" s="201">
        <f>IF(Tabla1[[#This Row],[IVA]]=0,0,Tabla1[[#This Row],[Total]]/1.19)</f>
        <v>0</v>
      </c>
      <c r="AG89" s="201">
        <f>Tabla1[[#This Row],[Total]]-Tabla1[[#This Row],[GRAVADO]]-Tabla1[[#This Row],[IVA]]-Tabla1[[#This Row],[ICA]]-Tabla1[[#This Row],[IC]]-Tabla1[[#This Row],[INC]]-Tabla1[[#This Row],[Timbre]]</f>
        <v>0</v>
      </c>
      <c r="AH89" s="102" t="str">
        <f>CONCATENATE(Tabla1[[#This Row],[Prefijo]]," ",Tabla1[[#This Row],[Folio]])</f>
        <v xml:space="preserve"> </v>
      </c>
    </row>
    <row r="90" spans="1:34" x14ac:dyDescent="0.25">
      <c r="A90" s="127"/>
      <c r="B90" s="127"/>
      <c r="C90" s="127"/>
      <c r="D90" s="127"/>
      <c r="E90" s="127"/>
      <c r="F90" s="127"/>
      <c r="G90" s="127"/>
      <c r="H90" s="127"/>
      <c r="I90" s="127"/>
      <c r="J90" s="127"/>
      <c r="K90" s="127"/>
      <c r="L90" s="127"/>
      <c r="M90" s="127"/>
      <c r="N90" s="127"/>
      <c r="O90" s="127"/>
      <c r="P90" s="127"/>
      <c r="Q90" s="127"/>
      <c r="R90" s="127"/>
      <c r="S90" s="127"/>
      <c r="T90" s="127"/>
      <c r="U90" s="127"/>
      <c r="V90" s="127"/>
      <c r="W90" s="127"/>
      <c r="X90" s="127"/>
      <c r="Y90" s="127"/>
      <c r="Z90" s="127"/>
      <c r="AA90" s="127"/>
      <c r="AB90" s="127"/>
      <c r="AC90" s="414"/>
      <c r="AD90" s="127"/>
      <c r="AE90" s="127"/>
      <c r="AF90" s="201">
        <f>IF(Tabla1[[#This Row],[IVA]]=0,0,Tabla1[[#This Row],[Total]]/1.19)</f>
        <v>0</v>
      </c>
      <c r="AG90" s="201">
        <f>Tabla1[[#This Row],[Total]]-Tabla1[[#This Row],[GRAVADO]]-Tabla1[[#This Row],[IVA]]-Tabla1[[#This Row],[ICA]]-Tabla1[[#This Row],[IC]]-Tabla1[[#This Row],[INC]]-Tabla1[[#This Row],[Timbre]]</f>
        <v>0</v>
      </c>
      <c r="AH90" s="102" t="str">
        <f>CONCATENATE(Tabla1[[#This Row],[Prefijo]]," ",Tabla1[[#This Row],[Folio]])</f>
        <v xml:space="preserve"> </v>
      </c>
    </row>
    <row r="91" spans="1:34" x14ac:dyDescent="0.25">
      <c r="A91" s="127"/>
      <c r="B91" s="127"/>
      <c r="C91" s="127"/>
      <c r="D91" s="127"/>
      <c r="E91" s="127"/>
      <c r="F91" s="127"/>
      <c r="G91" s="127"/>
      <c r="H91" s="127"/>
      <c r="I91" s="127"/>
      <c r="J91" s="127"/>
      <c r="K91" s="127"/>
      <c r="L91" s="127"/>
      <c r="M91" s="127"/>
      <c r="N91" s="127"/>
      <c r="O91" s="127"/>
      <c r="P91" s="127"/>
      <c r="Q91" s="127"/>
      <c r="R91" s="127"/>
      <c r="S91" s="127"/>
      <c r="T91" s="127"/>
      <c r="U91" s="127"/>
      <c r="V91" s="127"/>
      <c r="W91" s="127"/>
      <c r="X91" s="127"/>
      <c r="Y91" s="127"/>
      <c r="Z91" s="127"/>
      <c r="AA91" s="127"/>
      <c r="AB91" s="127"/>
      <c r="AC91" s="414"/>
      <c r="AD91" s="127"/>
      <c r="AE91" s="127"/>
      <c r="AF91" s="201">
        <f>IF(Tabla1[[#This Row],[IVA]]=0,0,Tabla1[[#This Row],[Total]]/1.19)</f>
        <v>0</v>
      </c>
      <c r="AG91" s="201">
        <f>Tabla1[[#This Row],[Total]]-Tabla1[[#This Row],[GRAVADO]]-Tabla1[[#This Row],[IVA]]-Tabla1[[#This Row],[ICA]]-Tabla1[[#This Row],[IC]]-Tabla1[[#This Row],[INC]]-Tabla1[[#This Row],[Timbre]]</f>
        <v>0</v>
      </c>
      <c r="AH91" s="102" t="str">
        <f>CONCATENATE(Tabla1[[#This Row],[Prefijo]]," ",Tabla1[[#This Row],[Folio]])</f>
        <v xml:space="preserve"> </v>
      </c>
    </row>
    <row r="92" spans="1:34" x14ac:dyDescent="0.25">
      <c r="A92" s="127"/>
      <c r="B92" s="127"/>
      <c r="C92" s="127"/>
      <c r="D92" s="127"/>
      <c r="E92" s="127"/>
      <c r="F92" s="127"/>
      <c r="G92" s="127"/>
      <c r="H92" s="127"/>
      <c r="I92" s="127"/>
      <c r="J92" s="127"/>
      <c r="K92" s="127"/>
      <c r="L92" s="127"/>
      <c r="M92" s="127"/>
      <c r="N92" s="127"/>
      <c r="O92" s="127"/>
      <c r="P92" s="127"/>
      <c r="Q92" s="127"/>
      <c r="R92" s="127"/>
      <c r="S92" s="127"/>
      <c r="T92" s="127"/>
      <c r="U92" s="127"/>
      <c r="V92" s="127"/>
      <c r="W92" s="127"/>
      <c r="X92" s="127"/>
      <c r="Y92" s="127"/>
      <c r="Z92" s="127"/>
      <c r="AA92" s="127"/>
      <c r="AB92" s="127"/>
      <c r="AC92" s="414"/>
      <c r="AD92" s="127"/>
      <c r="AE92" s="127"/>
      <c r="AF92" s="201">
        <f>IF(Tabla1[[#This Row],[IVA]]=0,0,Tabla1[[#This Row],[Total]]/1.19)</f>
        <v>0</v>
      </c>
      <c r="AG92" s="201">
        <f>Tabla1[[#This Row],[Total]]-Tabla1[[#This Row],[GRAVADO]]-Tabla1[[#This Row],[IVA]]-Tabla1[[#This Row],[ICA]]-Tabla1[[#This Row],[IC]]-Tabla1[[#This Row],[INC]]-Tabla1[[#This Row],[Timbre]]</f>
        <v>0</v>
      </c>
      <c r="AH92" s="102" t="str">
        <f>CONCATENATE(Tabla1[[#This Row],[Prefijo]]," ",Tabla1[[#This Row],[Folio]])</f>
        <v xml:space="preserve"> </v>
      </c>
    </row>
    <row r="93" spans="1:34" x14ac:dyDescent="0.25">
      <c r="A93" s="127"/>
      <c r="B93" s="127"/>
      <c r="C93" s="127"/>
      <c r="D93" s="127"/>
      <c r="E93" s="127"/>
      <c r="F93" s="127"/>
      <c r="G93" s="127"/>
      <c r="H93" s="127"/>
      <c r="I93" s="127"/>
      <c r="J93" s="127"/>
      <c r="K93" s="127"/>
      <c r="L93" s="127"/>
      <c r="M93" s="127"/>
      <c r="N93" s="127"/>
      <c r="O93" s="127"/>
      <c r="P93" s="127"/>
      <c r="Q93" s="127"/>
      <c r="R93" s="127"/>
      <c r="S93" s="127"/>
      <c r="T93" s="127"/>
      <c r="U93" s="127"/>
      <c r="V93" s="127"/>
      <c r="W93" s="127"/>
      <c r="X93" s="127"/>
      <c r="Y93" s="127"/>
      <c r="Z93" s="127"/>
      <c r="AA93" s="127"/>
      <c r="AB93" s="127"/>
      <c r="AC93" s="414"/>
      <c r="AD93" s="127"/>
      <c r="AE93" s="127"/>
      <c r="AF93" s="201">
        <f>IF(Tabla1[[#This Row],[IVA]]=0,0,Tabla1[[#This Row],[Total]]/1.19)</f>
        <v>0</v>
      </c>
      <c r="AG93" s="201">
        <f>Tabla1[[#This Row],[Total]]-Tabla1[[#This Row],[GRAVADO]]-Tabla1[[#This Row],[IVA]]-Tabla1[[#This Row],[ICA]]-Tabla1[[#This Row],[IC]]-Tabla1[[#This Row],[INC]]-Tabla1[[#This Row],[Timbre]]</f>
        <v>0</v>
      </c>
      <c r="AH93" s="102" t="str">
        <f>CONCATENATE(Tabla1[[#This Row],[Prefijo]]," ",Tabla1[[#This Row],[Folio]])</f>
        <v xml:space="preserve"> </v>
      </c>
    </row>
    <row r="94" spans="1:34" x14ac:dyDescent="0.25">
      <c r="A94" s="127"/>
      <c r="B94" s="127"/>
      <c r="C94" s="127"/>
      <c r="D94" s="127"/>
      <c r="E94" s="127"/>
      <c r="F94" s="127"/>
      <c r="G94" s="127"/>
      <c r="H94" s="127"/>
      <c r="I94" s="127"/>
      <c r="J94" s="127"/>
      <c r="K94" s="127"/>
      <c r="L94" s="127"/>
      <c r="M94" s="127"/>
      <c r="N94" s="127"/>
      <c r="O94" s="127"/>
      <c r="P94" s="127"/>
      <c r="Q94" s="127"/>
      <c r="R94" s="127"/>
      <c r="S94" s="127"/>
      <c r="T94" s="127"/>
      <c r="U94" s="127"/>
      <c r="V94" s="127"/>
      <c r="W94" s="127"/>
      <c r="X94" s="127"/>
      <c r="Y94" s="127"/>
      <c r="Z94" s="127"/>
      <c r="AA94" s="127"/>
      <c r="AB94" s="127"/>
      <c r="AC94" s="414"/>
      <c r="AD94" s="127"/>
      <c r="AE94" s="127"/>
      <c r="AF94" s="190">
        <f>IF(Tabla1[[#This Row],[IVA]]=0,0,Tabla1[[#This Row],[Total]]/1.19)</f>
        <v>0</v>
      </c>
      <c r="AG94" s="190">
        <f>Tabla1[[#This Row],[Total]]-Tabla1[[#This Row],[GRAVADO]]-Tabla1[[#This Row],[IVA]]-Tabla1[[#This Row],[ICA]]-Tabla1[[#This Row],[IC]]-Tabla1[[#This Row],[INC]]-Tabla1[[#This Row],[Timbre]]</f>
        <v>0</v>
      </c>
      <c r="AH94" s="127" t="str">
        <f>CONCATENATE(Tabla1[[#This Row],[Prefijo]]," ",Tabla1[[#This Row],[Folio]])</f>
        <v xml:space="preserve"> </v>
      </c>
    </row>
    <row r="95" spans="1:34" x14ac:dyDescent="0.25">
      <c r="A95" s="127"/>
      <c r="B95" s="127"/>
      <c r="C95" s="127"/>
      <c r="D95" s="127"/>
      <c r="E95" s="127"/>
      <c r="F95" s="127"/>
      <c r="G95" s="127"/>
      <c r="H95" s="127"/>
      <c r="I95" s="127"/>
      <c r="J95" s="127"/>
      <c r="K95" s="127"/>
      <c r="L95" s="127"/>
      <c r="M95" s="127"/>
      <c r="N95" s="127"/>
      <c r="O95" s="127"/>
      <c r="P95" s="127"/>
      <c r="Q95" s="127"/>
      <c r="R95" s="127"/>
      <c r="S95" s="127"/>
      <c r="T95" s="127"/>
      <c r="U95" s="127"/>
      <c r="V95" s="127"/>
      <c r="W95" s="127"/>
      <c r="X95" s="127"/>
      <c r="Y95" s="127"/>
      <c r="Z95" s="127"/>
      <c r="AA95" s="127"/>
      <c r="AB95" s="127"/>
      <c r="AC95" s="414"/>
      <c r="AD95" s="127"/>
      <c r="AE95" s="127"/>
      <c r="AF95" s="190">
        <f>IF(Tabla1[[#This Row],[IVA]]=0,0,Tabla1[[#This Row],[Total]]/1.19)</f>
        <v>0</v>
      </c>
      <c r="AG95" s="190">
        <f>Tabla1[[#This Row],[Total]]-Tabla1[[#This Row],[GRAVADO]]-Tabla1[[#This Row],[IVA]]-Tabla1[[#This Row],[ICA]]-Tabla1[[#This Row],[IC]]-Tabla1[[#This Row],[INC]]-Tabla1[[#This Row],[Timbre]]</f>
        <v>0</v>
      </c>
      <c r="AH95" s="127" t="str">
        <f>CONCATENATE(Tabla1[[#This Row],[Prefijo]]," ",Tabla1[[#This Row],[Folio]])</f>
        <v xml:space="preserve"> </v>
      </c>
    </row>
    <row r="96" spans="1:34" x14ac:dyDescent="0.25">
      <c r="A96" s="127"/>
      <c r="B96" s="127"/>
      <c r="C96" s="127"/>
      <c r="D96" s="127"/>
      <c r="E96" s="127"/>
      <c r="F96" s="127"/>
      <c r="G96" s="127"/>
      <c r="H96" s="127"/>
      <c r="I96" s="127"/>
      <c r="J96" s="127"/>
      <c r="K96" s="127"/>
      <c r="L96" s="127"/>
      <c r="M96" s="127"/>
      <c r="N96" s="127"/>
      <c r="O96" s="127"/>
      <c r="P96" s="127"/>
      <c r="Q96" s="127"/>
      <c r="R96" s="127"/>
      <c r="S96" s="127"/>
      <c r="T96" s="127"/>
      <c r="U96" s="127"/>
      <c r="V96" s="127"/>
      <c r="W96" s="127"/>
      <c r="X96" s="127"/>
      <c r="Y96" s="127"/>
      <c r="Z96" s="127"/>
      <c r="AA96" s="127"/>
      <c r="AB96" s="127"/>
      <c r="AC96" s="414"/>
      <c r="AD96" s="127"/>
      <c r="AE96" s="127"/>
      <c r="AF96" s="190">
        <f>IF(Tabla1[[#This Row],[IVA]]=0,0,Tabla1[[#This Row],[Total]]/1.19)</f>
        <v>0</v>
      </c>
      <c r="AG96" s="190">
        <f>Tabla1[[#This Row],[Total]]-Tabla1[[#This Row],[GRAVADO]]-Tabla1[[#This Row],[IVA]]-Tabla1[[#This Row],[ICA]]-Tabla1[[#This Row],[IC]]-Tabla1[[#This Row],[INC]]-Tabla1[[#This Row],[Timbre]]</f>
        <v>0</v>
      </c>
      <c r="AH96" s="127" t="str">
        <f>CONCATENATE(Tabla1[[#This Row],[Prefijo]]," ",Tabla1[[#This Row],[Folio]])</f>
        <v xml:space="preserve"> </v>
      </c>
    </row>
    <row r="97" spans="1:34" x14ac:dyDescent="0.25">
      <c r="A97" s="127"/>
      <c r="B97" s="127"/>
      <c r="C97" s="127"/>
      <c r="D97" s="127"/>
      <c r="E97" s="127"/>
      <c r="F97" s="127"/>
      <c r="G97" s="127"/>
      <c r="H97" s="127"/>
      <c r="I97" s="127"/>
      <c r="J97" s="127"/>
      <c r="K97" s="127"/>
      <c r="L97" s="127"/>
      <c r="M97" s="127"/>
      <c r="N97" s="127"/>
      <c r="O97" s="127"/>
      <c r="P97" s="127"/>
      <c r="Q97" s="127"/>
      <c r="R97" s="127"/>
      <c r="S97" s="127"/>
      <c r="T97" s="127"/>
      <c r="U97" s="127"/>
      <c r="V97" s="127"/>
      <c r="W97" s="127"/>
      <c r="X97" s="127"/>
      <c r="Y97" s="127"/>
      <c r="Z97" s="127"/>
      <c r="AA97" s="127"/>
      <c r="AB97" s="127"/>
      <c r="AC97" s="414"/>
      <c r="AD97" s="127"/>
      <c r="AE97" s="127"/>
      <c r="AF97" s="190">
        <f>IF(Tabla1[[#This Row],[IVA]]=0,0,Tabla1[[#This Row],[Total]]/1.19)</f>
        <v>0</v>
      </c>
      <c r="AG97" s="190">
        <f>Tabla1[[#This Row],[Total]]-Tabla1[[#This Row],[GRAVADO]]-Tabla1[[#This Row],[IVA]]-Tabla1[[#This Row],[ICA]]-Tabla1[[#This Row],[IC]]-Tabla1[[#This Row],[INC]]-Tabla1[[#This Row],[Timbre]]</f>
        <v>0</v>
      </c>
      <c r="AH97" s="127" t="str">
        <f>CONCATENATE(Tabla1[[#This Row],[Prefijo]]," ",Tabla1[[#This Row],[Folio]])</f>
        <v xml:space="preserve"> </v>
      </c>
    </row>
    <row r="98" spans="1:34" x14ac:dyDescent="0.25">
      <c r="A98" s="127"/>
      <c r="B98" s="127"/>
      <c r="C98" s="127"/>
      <c r="D98" s="127"/>
      <c r="E98" s="127"/>
      <c r="F98" s="127"/>
      <c r="G98" s="127"/>
      <c r="H98" s="127"/>
      <c r="I98" s="127"/>
      <c r="J98" s="127"/>
      <c r="K98" s="127"/>
      <c r="L98" s="127"/>
      <c r="M98" s="127"/>
      <c r="N98" s="127"/>
      <c r="O98" s="127"/>
      <c r="P98" s="127"/>
      <c r="Q98" s="127"/>
      <c r="R98" s="127"/>
      <c r="S98" s="127"/>
      <c r="T98" s="127"/>
      <c r="U98" s="127"/>
      <c r="V98" s="127"/>
      <c r="W98" s="127"/>
      <c r="X98" s="127"/>
      <c r="Y98" s="127"/>
      <c r="Z98" s="127"/>
      <c r="AA98" s="127"/>
      <c r="AB98" s="127"/>
      <c r="AC98" s="414"/>
      <c r="AD98" s="127"/>
      <c r="AE98" s="127"/>
      <c r="AF98" s="190">
        <f>IF(Tabla1[[#This Row],[IVA]]=0,0,Tabla1[[#This Row],[Total]]/1.19)</f>
        <v>0</v>
      </c>
      <c r="AG98" s="190">
        <f>Tabla1[[#This Row],[Total]]-Tabla1[[#This Row],[GRAVADO]]-Tabla1[[#This Row],[IVA]]-Tabla1[[#This Row],[ICA]]-Tabla1[[#This Row],[IC]]-Tabla1[[#This Row],[INC]]-Tabla1[[#This Row],[Timbre]]</f>
        <v>0</v>
      </c>
      <c r="AH98" s="127" t="str">
        <f>CONCATENATE(Tabla1[[#This Row],[Prefijo]]," ",Tabla1[[#This Row],[Folio]])</f>
        <v xml:space="preserve"> </v>
      </c>
    </row>
    <row r="99" spans="1:34" x14ac:dyDescent="0.25">
      <c r="A99" s="127"/>
      <c r="B99" s="127"/>
      <c r="C99" s="127"/>
      <c r="D99" s="127"/>
      <c r="E99" s="127"/>
      <c r="F99" s="127"/>
      <c r="G99" s="127"/>
      <c r="H99" s="127"/>
      <c r="I99" s="127"/>
      <c r="J99" s="127"/>
      <c r="K99" s="127"/>
      <c r="L99" s="127"/>
      <c r="M99" s="127"/>
      <c r="N99" s="127"/>
      <c r="O99" s="127"/>
      <c r="P99" s="127"/>
      <c r="Q99" s="127"/>
      <c r="R99" s="127"/>
      <c r="S99" s="127"/>
      <c r="T99" s="127"/>
      <c r="U99" s="127"/>
      <c r="V99" s="127"/>
      <c r="W99" s="127"/>
      <c r="X99" s="127"/>
      <c r="Y99" s="127"/>
      <c r="Z99" s="127"/>
      <c r="AA99" s="127"/>
      <c r="AB99" s="127"/>
      <c r="AC99" s="414"/>
      <c r="AD99" s="127"/>
      <c r="AE99" s="127"/>
      <c r="AF99" s="190">
        <f>IF(Tabla1[[#This Row],[IVA]]=0,0,Tabla1[[#This Row],[Total]]/1.19)</f>
        <v>0</v>
      </c>
      <c r="AG99" s="190">
        <f>Tabla1[[#This Row],[Total]]-Tabla1[[#This Row],[GRAVADO]]-Tabla1[[#This Row],[IVA]]-Tabla1[[#This Row],[ICA]]-Tabla1[[#This Row],[IC]]-Tabla1[[#This Row],[INC]]-Tabla1[[#This Row],[Timbre]]</f>
        <v>0</v>
      </c>
      <c r="AH99" s="127" t="str">
        <f>CONCATENATE(Tabla1[[#This Row],[Prefijo]]," ",Tabla1[[#This Row],[Folio]])</f>
        <v xml:space="preserve"> </v>
      </c>
    </row>
    <row r="100" spans="1:34" x14ac:dyDescent="0.25">
      <c r="A100" s="127"/>
      <c r="B100" s="127"/>
      <c r="C100" s="127"/>
      <c r="D100" s="127"/>
      <c r="E100" s="127"/>
      <c r="F100" s="127"/>
      <c r="G100" s="127"/>
      <c r="H100" s="127"/>
      <c r="I100" s="127"/>
      <c r="J100" s="127"/>
      <c r="K100" s="127"/>
      <c r="L100" s="127"/>
      <c r="M100" s="127"/>
      <c r="N100" s="127"/>
      <c r="O100" s="127"/>
      <c r="P100" s="127"/>
      <c r="Q100" s="127"/>
      <c r="R100" s="127"/>
      <c r="S100" s="127"/>
      <c r="T100" s="127"/>
      <c r="U100" s="127"/>
      <c r="V100" s="127"/>
      <c r="W100" s="127"/>
      <c r="X100" s="127"/>
      <c r="Y100" s="127"/>
      <c r="Z100" s="127"/>
      <c r="AA100" s="127"/>
      <c r="AB100" s="127"/>
      <c r="AC100" s="414"/>
      <c r="AD100" s="127"/>
      <c r="AE100" s="127"/>
      <c r="AF100" s="190">
        <f>IF(Tabla1[[#This Row],[IVA]]=0,0,Tabla1[[#This Row],[Total]]/1.19)</f>
        <v>0</v>
      </c>
      <c r="AG100" s="190">
        <f>Tabla1[[#This Row],[Total]]-Tabla1[[#This Row],[GRAVADO]]-Tabla1[[#This Row],[IVA]]-Tabla1[[#This Row],[ICA]]-Tabla1[[#This Row],[IC]]-Tabla1[[#This Row],[INC]]-Tabla1[[#This Row],[Timbre]]</f>
        <v>0</v>
      </c>
      <c r="AH100" s="127" t="str">
        <f>CONCATENATE(Tabla1[[#This Row],[Prefijo]]," ",Tabla1[[#This Row],[Folio]])</f>
        <v xml:space="preserve"> </v>
      </c>
    </row>
    <row r="101" spans="1:34" x14ac:dyDescent="0.25">
      <c r="A101" s="127"/>
      <c r="B101" s="127"/>
      <c r="C101" s="127"/>
      <c r="D101" s="127"/>
      <c r="E101" s="127"/>
      <c r="F101" s="127"/>
      <c r="G101" s="127"/>
      <c r="H101" s="127"/>
      <c r="I101" s="127"/>
      <c r="J101" s="127"/>
      <c r="K101" s="127"/>
      <c r="L101" s="127"/>
      <c r="M101" s="127"/>
      <c r="N101" s="127"/>
      <c r="O101" s="127"/>
      <c r="P101" s="127"/>
      <c r="Q101" s="127"/>
      <c r="R101" s="127"/>
      <c r="S101" s="127"/>
      <c r="T101" s="127"/>
      <c r="U101" s="127"/>
      <c r="V101" s="127"/>
      <c r="W101" s="127"/>
      <c r="X101" s="127"/>
      <c r="Y101" s="127"/>
      <c r="Z101" s="127"/>
      <c r="AA101" s="127"/>
      <c r="AB101" s="127"/>
      <c r="AC101" s="414"/>
      <c r="AD101" s="127"/>
      <c r="AE101" s="127"/>
      <c r="AF101" s="190">
        <f>IF(Tabla1[[#This Row],[IVA]]=0,0,Tabla1[[#This Row],[Total]]/1.19)</f>
        <v>0</v>
      </c>
      <c r="AG101" s="190">
        <f>Tabla1[[#This Row],[Total]]-Tabla1[[#This Row],[GRAVADO]]-Tabla1[[#This Row],[IVA]]-Tabla1[[#This Row],[ICA]]-Tabla1[[#This Row],[IC]]-Tabla1[[#This Row],[INC]]-Tabla1[[#This Row],[Timbre]]</f>
        <v>0</v>
      </c>
      <c r="AH101" s="127" t="str">
        <f>CONCATENATE(Tabla1[[#This Row],[Prefijo]]," ",Tabla1[[#This Row],[Folio]])</f>
        <v xml:space="preserve"> </v>
      </c>
    </row>
    <row r="102" spans="1:34" x14ac:dyDescent="0.25">
      <c r="A102" s="127"/>
      <c r="B102" s="127"/>
      <c r="C102" s="127"/>
      <c r="D102" s="127"/>
      <c r="E102" s="127"/>
      <c r="F102" s="127"/>
      <c r="G102" s="127"/>
      <c r="H102" s="127"/>
      <c r="I102" s="127"/>
      <c r="J102" s="127"/>
      <c r="K102" s="127"/>
      <c r="L102" s="127"/>
      <c r="M102" s="127"/>
      <c r="N102" s="127"/>
      <c r="O102" s="127"/>
      <c r="P102" s="127"/>
      <c r="Q102" s="127"/>
      <c r="R102" s="127"/>
      <c r="S102" s="127"/>
      <c r="T102" s="127"/>
      <c r="U102" s="127"/>
      <c r="V102" s="127"/>
      <c r="W102" s="127"/>
      <c r="X102" s="127"/>
      <c r="Y102" s="127"/>
      <c r="Z102" s="127"/>
      <c r="AA102" s="127"/>
      <c r="AB102" s="127"/>
      <c r="AC102" s="414"/>
      <c r="AD102" s="127"/>
      <c r="AE102" s="127"/>
      <c r="AF102" s="190">
        <f>IF(Tabla1[[#This Row],[IVA]]=0,0,Tabla1[[#This Row],[Total]]/1.19)</f>
        <v>0</v>
      </c>
      <c r="AG102" s="190">
        <f>Tabla1[[#This Row],[Total]]-Tabla1[[#This Row],[GRAVADO]]-Tabla1[[#This Row],[IVA]]-Tabla1[[#This Row],[ICA]]-Tabla1[[#This Row],[IC]]-Tabla1[[#This Row],[INC]]-Tabla1[[#This Row],[Timbre]]</f>
        <v>0</v>
      </c>
      <c r="AH102" s="127" t="str">
        <f>CONCATENATE(Tabla1[[#This Row],[Prefijo]]," ",Tabla1[[#This Row],[Folio]])</f>
        <v xml:space="preserve"> </v>
      </c>
    </row>
    <row r="103" spans="1:34" x14ac:dyDescent="0.25">
      <c r="A103" s="127"/>
      <c r="B103" s="127"/>
      <c r="C103" s="127"/>
      <c r="D103" s="127"/>
      <c r="E103" s="127"/>
      <c r="F103" s="127"/>
      <c r="G103" s="127"/>
      <c r="H103" s="127"/>
      <c r="I103" s="127"/>
      <c r="J103" s="127"/>
      <c r="K103" s="127"/>
      <c r="L103" s="127"/>
      <c r="M103" s="127"/>
      <c r="N103" s="127"/>
      <c r="O103" s="127"/>
      <c r="P103" s="127"/>
      <c r="Q103" s="127"/>
      <c r="R103" s="127"/>
      <c r="S103" s="127"/>
      <c r="T103" s="127"/>
      <c r="U103" s="127"/>
      <c r="V103" s="127"/>
      <c r="W103" s="127"/>
      <c r="X103" s="127"/>
      <c r="Y103" s="127"/>
      <c r="Z103" s="127"/>
      <c r="AA103" s="127"/>
      <c r="AB103" s="127"/>
      <c r="AC103" s="414"/>
      <c r="AD103" s="127"/>
      <c r="AE103" s="127"/>
      <c r="AF103" s="201">
        <f>IF(Tabla1[[#This Row],[IVA]]=0,0,Tabla1[[#This Row],[Total]]/1.19)</f>
        <v>0</v>
      </c>
      <c r="AG103" s="201">
        <f>Tabla1[[#This Row],[Total]]-Tabla1[[#This Row],[GRAVADO]]-Tabla1[[#This Row],[IVA]]-Tabla1[[#This Row],[ICA]]-Tabla1[[#This Row],[IC]]-Tabla1[[#This Row],[INC]]-Tabla1[[#This Row],[Timbre]]</f>
        <v>0</v>
      </c>
      <c r="AH103" s="102" t="str">
        <f>CONCATENATE(Tabla1[[#This Row],[Prefijo]]," ",Tabla1[[#This Row],[Folio]])</f>
        <v xml:space="preserve"> </v>
      </c>
    </row>
    <row r="104" spans="1:34" x14ac:dyDescent="0.25">
      <c r="A104" s="127"/>
      <c r="B104" s="127"/>
      <c r="C104" s="127"/>
      <c r="D104" s="127"/>
      <c r="E104" s="127"/>
      <c r="F104" s="127"/>
      <c r="G104" s="127"/>
      <c r="H104" s="127"/>
      <c r="I104" s="127"/>
      <c r="J104" s="127"/>
      <c r="K104" s="127"/>
      <c r="L104" s="127"/>
      <c r="M104" s="127"/>
      <c r="N104" s="127"/>
      <c r="O104" s="127"/>
      <c r="P104" s="127"/>
      <c r="Q104" s="127"/>
      <c r="R104" s="127"/>
      <c r="S104" s="127"/>
      <c r="T104" s="127"/>
      <c r="U104" s="127"/>
      <c r="V104" s="127"/>
      <c r="W104" s="127"/>
      <c r="X104" s="127"/>
      <c r="Y104" s="127"/>
      <c r="Z104" s="127"/>
      <c r="AA104" s="127"/>
      <c r="AB104" s="127"/>
      <c r="AC104" s="414"/>
      <c r="AD104" s="127"/>
      <c r="AE104" s="127"/>
      <c r="AF104" s="201">
        <f>IF(Tabla1[[#This Row],[IVA]]=0,0,Tabla1[[#This Row],[Total]]/1.19)</f>
        <v>0</v>
      </c>
      <c r="AG104" s="201">
        <f>Tabla1[[#This Row],[Total]]-Tabla1[[#This Row],[GRAVADO]]-Tabla1[[#This Row],[IVA]]-Tabla1[[#This Row],[ICA]]-Tabla1[[#This Row],[IC]]-Tabla1[[#This Row],[INC]]-Tabla1[[#This Row],[Timbre]]</f>
        <v>0</v>
      </c>
      <c r="AH104" s="102" t="str">
        <f>CONCATENATE(Tabla1[[#This Row],[Prefijo]]," ",Tabla1[[#This Row],[Folio]])</f>
        <v xml:space="preserve"> </v>
      </c>
    </row>
    <row r="105" spans="1:34" x14ac:dyDescent="0.25">
      <c r="A105" s="127"/>
      <c r="B105" s="127"/>
      <c r="C105" s="127"/>
      <c r="D105" s="127"/>
      <c r="E105" s="127"/>
      <c r="F105" s="127"/>
      <c r="G105" s="127"/>
      <c r="H105" s="127"/>
      <c r="I105" s="127"/>
      <c r="J105" s="127"/>
      <c r="K105" s="127"/>
      <c r="L105" s="127"/>
      <c r="M105" s="127"/>
      <c r="N105" s="127"/>
      <c r="O105" s="127"/>
      <c r="P105" s="127"/>
      <c r="Q105" s="127"/>
      <c r="R105" s="127"/>
      <c r="S105" s="127"/>
      <c r="T105" s="127"/>
      <c r="U105" s="127"/>
      <c r="V105" s="127"/>
      <c r="W105" s="127"/>
      <c r="X105" s="127"/>
      <c r="Y105" s="127"/>
      <c r="Z105" s="127"/>
      <c r="AA105" s="127"/>
      <c r="AB105" s="127"/>
      <c r="AC105" s="414"/>
      <c r="AD105" s="127"/>
      <c r="AE105" s="127"/>
      <c r="AF105" s="201">
        <f>IF(Tabla1[[#This Row],[IVA]]=0,0,Tabla1[[#This Row],[Total]]/1.19)</f>
        <v>0</v>
      </c>
      <c r="AG105" s="201">
        <f>Tabla1[[#This Row],[Total]]-Tabla1[[#This Row],[GRAVADO]]-Tabla1[[#This Row],[IVA]]-Tabla1[[#This Row],[ICA]]-Tabla1[[#This Row],[IC]]-Tabla1[[#This Row],[INC]]-Tabla1[[#This Row],[Timbre]]</f>
        <v>0</v>
      </c>
      <c r="AH105" s="102" t="str">
        <f>CONCATENATE(Tabla1[[#This Row],[Prefijo]]," ",Tabla1[[#This Row],[Folio]])</f>
        <v xml:space="preserve"> </v>
      </c>
    </row>
    <row r="106" spans="1:34" x14ac:dyDescent="0.25">
      <c r="A106" s="127"/>
      <c r="B106" s="127"/>
      <c r="C106" s="127"/>
      <c r="D106" s="127"/>
      <c r="E106" s="127"/>
      <c r="F106" s="127"/>
      <c r="G106" s="127"/>
      <c r="H106" s="127"/>
      <c r="I106" s="127"/>
      <c r="J106" s="127"/>
      <c r="K106" s="127"/>
      <c r="L106" s="127"/>
      <c r="M106" s="127"/>
      <c r="N106" s="127"/>
      <c r="O106" s="127"/>
      <c r="P106" s="127"/>
      <c r="Q106" s="127"/>
      <c r="R106" s="127"/>
      <c r="S106" s="127"/>
      <c r="T106" s="127"/>
      <c r="U106" s="127"/>
      <c r="V106" s="127"/>
      <c r="W106" s="127"/>
      <c r="X106" s="127"/>
      <c r="Y106" s="127"/>
      <c r="Z106" s="127"/>
      <c r="AA106" s="127"/>
      <c r="AB106" s="127"/>
      <c r="AC106" s="414"/>
      <c r="AD106" s="127"/>
      <c r="AE106" s="127"/>
      <c r="AF106" s="201">
        <f>IF(Tabla1[[#This Row],[IVA]]=0,0,Tabla1[[#This Row],[Total]]/1.19)</f>
        <v>0</v>
      </c>
      <c r="AG106" s="201">
        <f>Tabla1[[#This Row],[Total]]-Tabla1[[#This Row],[GRAVADO]]-Tabla1[[#This Row],[IVA]]-Tabla1[[#This Row],[ICA]]-Tabla1[[#This Row],[IC]]-Tabla1[[#This Row],[INC]]-Tabla1[[#This Row],[Timbre]]</f>
        <v>0</v>
      </c>
      <c r="AH106" s="102" t="str">
        <f>CONCATENATE(Tabla1[[#This Row],[Prefijo]]," ",Tabla1[[#This Row],[Folio]])</f>
        <v xml:space="preserve"> </v>
      </c>
    </row>
    <row r="107" spans="1:34" x14ac:dyDescent="0.25">
      <c r="A107" s="127"/>
      <c r="B107" s="127"/>
      <c r="C107" s="127"/>
      <c r="D107" s="127"/>
      <c r="E107" s="127"/>
      <c r="F107" s="127"/>
      <c r="G107" s="127"/>
      <c r="H107" s="127"/>
      <c r="I107" s="127"/>
      <c r="J107" s="127"/>
      <c r="K107" s="127"/>
      <c r="L107" s="127"/>
      <c r="M107" s="127"/>
      <c r="N107" s="127"/>
      <c r="O107" s="127"/>
      <c r="P107" s="127"/>
      <c r="Q107" s="127"/>
      <c r="R107" s="127"/>
      <c r="S107" s="127"/>
      <c r="T107" s="127"/>
      <c r="U107" s="127"/>
      <c r="V107" s="127"/>
      <c r="W107" s="127"/>
      <c r="X107" s="127"/>
      <c r="Y107" s="127"/>
      <c r="Z107" s="127"/>
      <c r="AA107" s="127"/>
      <c r="AB107" s="127"/>
      <c r="AC107" s="414"/>
      <c r="AD107" s="127"/>
      <c r="AE107" s="127"/>
      <c r="AF107" s="201">
        <f>IF(Tabla1[[#This Row],[IVA]]=0,0,Tabla1[[#This Row],[Total]]/1.19)</f>
        <v>0</v>
      </c>
      <c r="AG107" s="201">
        <f>Tabla1[[#This Row],[Total]]-Tabla1[[#This Row],[GRAVADO]]-Tabla1[[#This Row],[IVA]]-Tabla1[[#This Row],[ICA]]-Tabla1[[#This Row],[IC]]-Tabla1[[#This Row],[INC]]-Tabla1[[#This Row],[Timbre]]</f>
        <v>0</v>
      </c>
      <c r="AH107" s="102" t="str">
        <f>CONCATENATE(Tabla1[[#This Row],[Prefijo]]," ",Tabla1[[#This Row],[Folio]])</f>
        <v xml:space="preserve"> </v>
      </c>
    </row>
    <row r="108" spans="1:34" x14ac:dyDescent="0.25">
      <c r="A108" s="127"/>
      <c r="B108" s="127"/>
      <c r="C108" s="127"/>
      <c r="D108" s="127"/>
      <c r="E108" s="127"/>
      <c r="F108" s="127"/>
      <c r="G108" s="127"/>
      <c r="H108" s="127"/>
      <c r="I108" s="127"/>
      <c r="J108" s="127"/>
      <c r="K108" s="127"/>
      <c r="L108" s="127"/>
      <c r="M108" s="127"/>
      <c r="N108" s="127"/>
      <c r="O108" s="127"/>
      <c r="P108" s="127"/>
      <c r="Q108" s="127"/>
      <c r="R108" s="127"/>
      <c r="S108" s="127"/>
      <c r="T108" s="127"/>
      <c r="U108" s="127"/>
      <c r="V108" s="127"/>
      <c r="W108" s="127"/>
      <c r="X108" s="127"/>
      <c r="Y108" s="127"/>
      <c r="Z108" s="127"/>
      <c r="AA108" s="127"/>
      <c r="AB108" s="127"/>
      <c r="AC108" s="414"/>
      <c r="AD108" s="127"/>
      <c r="AE108" s="127"/>
      <c r="AF108" s="201">
        <f>IF(Tabla1[[#This Row],[IVA]]=0,0,Tabla1[[#This Row],[Total]]/1.19)</f>
        <v>0</v>
      </c>
      <c r="AG108" s="201">
        <f>Tabla1[[#This Row],[Total]]-Tabla1[[#This Row],[GRAVADO]]-Tabla1[[#This Row],[IVA]]-Tabla1[[#This Row],[ICA]]-Tabla1[[#This Row],[IC]]-Tabla1[[#This Row],[INC]]-Tabla1[[#This Row],[Timbre]]</f>
        <v>0</v>
      </c>
      <c r="AH108" s="102" t="str">
        <f>CONCATENATE(Tabla1[[#This Row],[Prefijo]]," ",Tabla1[[#This Row],[Folio]])</f>
        <v xml:space="preserve"> </v>
      </c>
    </row>
    <row r="109" spans="1:34" x14ac:dyDescent="0.25">
      <c r="A109" s="127"/>
      <c r="B109" s="127"/>
      <c r="C109" s="127"/>
      <c r="D109" s="127"/>
      <c r="E109" s="127"/>
      <c r="F109" s="127"/>
      <c r="G109" s="127"/>
      <c r="H109" s="127"/>
      <c r="I109" s="127"/>
      <c r="J109" s="127"/>
      <c r="K109" s="127"/>
      <c r="L109" s="127"/>
      <c r="M109" s="127"/>
      <c r="N109" s="127"/>
      <c r="O109" s="127"/>
      <c r="P109" s="127"/>
      <c r="Q109" s="127"/>
      <c r="R109" s="127"/>
      <c r="S109" s="127"/>
      <c r="T109" s="127"/>
      <c r="U109" s="127"/>
      <c r="V109" s="127"/>
      <c r="W109" s="127"/>
      <c r="X109" s="127"/>
      <c r="Y109" s="127"/>
      <c r="Z109" s="127"/>
      <c r="AA109" s="127"/>
      <c r="AB109" s="127"/>
      <c r="AC109" s="414"/>
      <c r="AD109" s="127"/>
      <c r="AE109" s="127"/>
      <c r="AF109" s="201">
        <f>IF(Tabla1[[#This Row],[IVA]]=0,0,Tabla1[[#This Row],[Total]]/1.19)</f>
        <v>0</v>
      </c>
      <c r="AG109" s="201">
        <f>Tabla1[[#This Row],[Total]]-Tabla1[[#This Row],[GRAVADO]]-Tabla1[[#This Row],[IVA]]-Tabla1[[#This Row],[ICA]]-Tabla1[[#This Row],[IC]]-Tabla1[[#This Row],[INC]]-Tabla1[[#This Row],[Timbre]]</f>
        <v>0</v>
      </c>
      <c r="AH109" s="102" t="str">
        <f>CONCATENATE(Tabla1[[#This Row],[Prefijo]]," ",Tabla1[[#This Row],[Folio]])</f>
        <v xml:space="preserve"> </v>
      </c>
    </row>
    <row r="110" spans="1:34" x14ac:dyDescent="0.25">
      <c r="A110" s="127"/>
      <c r="B110" s="127"/>
      <c r="C110" s="127"/>
      <c r="D110" s="127"/>
      <c r="E110" s="127"/>
      <c r="F110" s="127"/>
      <c r="G110" s="127"/>
      <c r="H110" s="127"/>
      <c r="I110" s="127"/>
      <c r="J110" s="127"/>
      <c r="K110" s="127"/>
      <c r="L110" s="127"/>
      <c r="M110" s="127"/>
      <c r="N110" s="127"/>
      <c r="O110" s="127"/>
      <c r="P110" s="127"/>
      <c r="Q110" s="127"/>
      <c r="R110" s="127"/>
      <c r="S110" s="127"/>
      <c r="T110" s="127"/>
      <c r="U110" s="127"/>
      <c r="V110" s="127"/>
      <c r="W110" s="127"/>
      <c r="X110" s="127"/>
      <c r="Y110" s="127"/>
      <c r="Z110" s="127"/>
      <c r="AA110" s="127"/>
      <c r="AB110" s="127"/>
      <c r="AC110" s="414"/>
      <c r="AD110" s="127"/>
      <c r="AE110" s="127"/>
      <c r="AF110" s="201">
        <f>IF(Tabla1[[#This Row],[IVA]]=0,0,Tabla1[[#This Row],[Total]]/1.19)</f>
        <v>0</v>
      </c>
      <c r="AG110" s="201">
        <f>Tabla1[[#This Row],[Total]]-Tabla1[[#This Row],[GRAVADO]]-Tabla1[[#This Row],[IVA]]-Tabla1[[#This Row],[ICA]]-Tabla1[[#This Row],[IC]]-Tabla1[[#This Row],[INC]]-Tabla1[[#This Row],[Timbre]]</f>
        <v>0</v>
      </c>
      <c r="AH110" s="102" t="str">
        <f>CONCATENATE(Tabla1[[#This Row],[Prefijo]]," ",Tabla1[[#This Row],[Folio]])</f>
        <v xml:space="preserve"> </v>
      </c>
    </row>
    <row r="111" spans="1:34" x14ac:dyDescent="0.25">
      <c r="A111" s="127"/>
      <c r="B111" s="127"/>
      <c r="C111" s="127"/>
      <c r="D111" s="127"/>
      <c r="E111" s="127"/>
      <c r="F111" s="127"/>
      <c r="G111" s="127"/>
      <c r="H111" s="127"/>
      <c r="I111" s="127"/>
      <c r="J111" s="127"/>
      <c r="K111" s="127"/>
      <c r="L111" s="127"/>
      <c r="M111" s="127"/>
      <c r="N111" s="127"/>
      <c r="O111" s="127"/>
      <c r="P111" s="127"/>
      <c r="Q111" s="127"/>
      <c r="R111" s="127"/>
      <c r="S111" s="127"/>
      <c r="T111" s="127"/>
      <c r="U111" s="127"/>
      <c r="V111" s="127"/>
      <c r="W111" s="127"/>
      <c r="X111" s="127"/>
      <c r="Y111" s="127"/>
      <c r="Z111" s="127"/>
      <c r="AA111" s="127"/>
      <c r="AB111" s="127"/>
      <c r="AC111" s="414"/>
      <c r="AD111" s="127"/>
      <c r="AE111" s="127"/>
      <c r="AF111" s="201">
        <f>IF(Tabla1[[#This Row],[IVA]]=0,0,Tabla1[[#This Row],[Total]]/1.19)</f>
        <v>0</v>
      </c>
      <c r="AG111" s="201">
        <f>Tabla1[[#This Row],[Total]]-Tabla1[[#This Row],[GRAVADO]]-Tabla1[[#This Row],[IVA]]-Tabla1[[#This Row],[ICA]]-Tabla1[[#This Row],[IC]]-Tabla1[[#This Row],[INC]]-Tabla1[[#This Row],[Timbre]]</f>
        <v>0</v>
      </c>
      <c r="AH111" s="102" t="str">
        <f>CONCATENATE(Tabla1[[#This Row],[Prefijo]]," ",Tabla1[[#This Row],[Folio]])</f>
        <v xml:space="preserve"> </v>
      </c>
    </row>
    <row r="112" spans="1:34" x14ac:dyDescent="0.25">
      <c r="A112" s="127"/>
      <c r="B112" s="127"/>
      <c r="C112" s="127"/>
      <c r="D112" s="127"/>
      <c r="E112" s="127"/>
      <c r="F112" s="127"/>
      <c r="G112" s="127"/>
      <c r="H112" s="127"/>
      <c r="I112" s="127"/>
      <c r="J112" s="127"/>
      <c r="K112" s="127"/>
      <c r="L112" s="127"/>
      <c r="M112" s="127"/>
      <c r="N112" s="127"/>
      <c r="O112" s="127"/>
      <c r="P112" s="127"/>
      <c r="Q112" s="127"/>
      <c r="R112" s="127"/>
      <c r="S112" s="127"/>
      <c r="T112" s="127"/>
      <c r="U112" s="127"/>
      <c r="V112" s="127"/>
      <c r="W112" s="127"/>
      <c r="X112" s="127"/>
      <c r="Y112" s="127"/>
      <c r="Z112" s="127"/>
      <c r="AA112" s="127"/>
      <c r="AB112" s="127"/>
      <c r="AC112" s="414"/>
      <c r="AD112" s="127"/>
      <c r="AE112" s="127"/>
      <c r="AF112" s="201">
        <f>IF(Tabla1[[#This Row],[IVA]]=0,0,Tabla1[[#This Row],[Total]]/1.19)</f>
        <v>0</v>
      </c>
      <c r="AG112" s="201">
        <f>Tabla1[[#This Row],[Total]]-Tabla1[[#This Row],[GRAVADO]]-Tabla1[[#This Row],[IVA]]-Tabla1[[#This Row],[ICA]]-Tabla1[[#This Row],[IC]]-Tabla1[[#This Row],[INC]]-Tabla1[[#This Row],[Timbre]]</f>
        <v>0</v>
      </c>
      <c r="AH112" s="102" t="str">
        <f>CONCATENATE(Tabla1[[#This Row],[Prefijo]]," ",Tabla1[[#This Row],[Folio]])</f>
        <v xml:space="preserve"> </v>
      </c>
    </row>
    <row r="113" spans="1:34" x14ac:dyDescent="0.25">
      <c r="A113" s="127"/>
      <c r="B113" s="127"/>
      <c r="C113" s="127"/>
      <c r="D113" s="127"/>
      <c r="E113" s="127"/>
      <c r="F113" s="127"/>
      <c r="G113" s="127"/>
      <c r="H113" s="127"/>
      <c r="I113" s="127"/>
      <c r="J113" s="127"/>
      <c r="K113" s="127"/>
      <c r="L113" s="127"/>
      <c r="M113" s="127"/>
      <c r="N113" s="127"/>
      <c r="O113" s="127"/>
      <c r="P113" s="127"/>
      <c r="Q113" s="127"/>
      <c r="R113" s="127"/>
      <c r="S113" s="127"/>
      <c r="T113" s="127"/>
      <c r="U113" s="127"/>
      <c r="V113" s="127"/>
      <c r="W113" s="127"/>
      <c r="X113" s="127"/>
      <c r="Y113" s="127"/>
      <c r="Z113" s="127"/>
      <c r="AA113" s="127"/>
      <c r="AB113" s="127"/>
      <c r="AC113" s="414"/>
      <c r="AD113" s="127"/>
      <c r="AE113" s="127"/>
      <c r="AF113" s="201">
        <f>IF(Tabla1[[#This Row],[IVA]]=0,0,Tabla1[[#This Row],[Total]]/1.19)</f>
        <v>0</v>
      </c>
      <c r="AG113" s="201">
        <f>Tabla1[[#This Row],[Total]]-Tabla1[[#This Row],[GRAVADO]]-Tabla1[[#This Row],[IVA]]-Tabla1[[#This Row],[ICA]]-Tabla1[[#This Row],[IC]]-Tabla1[[#This Row],[INC]]-Tabla1[[#This Row],[Timbre]]</f>
        <v>0</v>
      </c>
      <c r="AH113" s="102" t="str">
        <f>CONCATENATE(Tabla1[[#This Row],[Prefijo]]," ",Tabla1[[#This Row],[Folio]])</f>
        <v xml:space="preserve"> </v>
      </c>
    </row>
    <row r="114" spans="1:34" x14ac:dyDescent="0.25">
      <c r="A114" s="127"/>
      <c r="B114" s="127"/>
      <c r="C114" s="127"/>
      <c r="D114" s="127"/>
      <c r="E114" s="127"/>
      <c r="F114" s="127"/>
      <c r="G114" s="127"/>
      <c r="H114" s="127"/>
      <c r="I114" s="127"/>
      <c r="J114" s="127"/>
      <c r="K114" s="127"/>
      <c r="L114" s="127"/>
      <c r="M114" s="127"/>
      <c r="N114" s="127"/>
      <c r="O114" s="127"/>
      <c r="P114" s="127"/>
      <c r="Q114" s="127"/>
      <c r="R114" s="127"/>
      <c r="S114" s="127"/>
      <c r="T114" s="127"/>
      <c r="U114" s="127"/>
      <c r="V114" s="127"/>
      <c r="W114" s="127"/>
      <c r="X114" s="127"/>
      <c r="Y114" s="127"/>
      <c r="Z114" s="127"/>
      <c r="AA114" s="127"/>
      <c r="AB114" s="127"/>
      <c r="AC114" s="414"/>
      <c r="AD114" s="127"/>
      <c r="AE114" s="127"/>
      <c r="AF114" s="201">
        <f>IF(Tabla1[[#This Row],[IVA]]=0,0,Tabla1[[#This Row],[Total]]/1.19)</f>
        <v>0</v>
      </c>
      <c r="AG114" s="201">
        <f>Tabla1[[#This Row],[Total]]-Tabla1[[#This Row],[GRAVADO]]-Tabla1[[#This Row],[IVA]]-Tabla1[[#This Row],[ICA]]-Tabla1[[#This Row],[IC]]-Tabla1[[#This Row],[INC]]-Tabla1[[#This Row],[Timbre]]</f>
        <v>0</v>
      </c>
      <c r="AH114" s="102" t="str">
        <f>CONCATENATE(Tabla1[[#This Row],[Prefijo]]," ",Tabla1[[#This Row],[Folio]])</f>
        <v xml:space="preserve"> </v>
      </c>
    </row>
    <row r="115" spans="1:34" x14ac:dyDescent="0.25">
      <c r="A115" s="127"/>
      <c r="B115" s="127"/>
      <c r="C115" s="127"/>
      <c r="D115" s="127"/>
      <c r="E115" s="127"/>
      <c r="F115" s="127"/>
      <c r="G115" s="127"/>
      <c r="H115" s="127"/>
      <c r="I115" s="127"/>
      <c r="J115" s="127"/>
      <c r="K115" s="127"/>
      <c r="L115" s="127"/>
      <c r="M115" s="127"/>
      <c r="N115" s="127"/>
      <c r="O115" s="127"/>
      <c r="P115" s="127"/>
      <c r="Q115" s="127"/>
      <c r="R115" s="127"/>
      <c r="S115" s="127"/>
      <c r="T115" s="127"/>
      <c r="U115" s="127"/>
      <c r="V115" s="127"/>
      <c r="W115" s="127"/>
      <c r="X115" s="127"/>
      <c r="Y115" s="127"/>
      <c r="Z115" s="127"/>
      <c r="AA115" s="127"/>
      <c r="AB115" s="127"/>
      <c r="AC115" s="414"/>
      <c r="AD115" s="127"/>
      <c r="AE115" s="127"/>
      <c r="AF115" s="201">
        <f>IF(Tabla1[[#This Row],[IVA]]=0,0,Tabla1[[#This Row],[Total]]/1.19)</f>
        <v>0</v>
      </c>
      <c r="AG115" s="201">
        <f>Tabla1[[#This Row],[Total]]-Tabla1[[#This Row],[GRAVADO]]-Tabla1[[#This Row],[IVA]]-Tabla1[[#This Row],[ICA]]-Tabla1[[#This Row],[IC]]-Tabla1[[#This Row],[INC]]-Tabla1[[#This Row],[Timbre]]</f>
        <v>0</v>
      </c>
      <c r="AH115" s="102" t="str">
        <f>CONCATENATE(Tabla1[[#This Row],[Prefijo]]," ",Tabla1[[#This Row],[Folio]])</f>
        <v xml:space="preserve"> </v>
      </c>
    </row>
    <row r="116" spans="1:34" x14ac:dyDescent="0.25">
      <c r="A116" s="127"/>
      <c r="B116" s="127"/>
      <c r="C116" s="127"/>
      <c r="D116" s="127"/>
      <c r="E116" s="127"/>
      <c r="F116" s="127"/>
      <c r="G116" s="127"/>
      <c r="H116" s="127"/>
      <c r="I116" s="127"/>
      <c r="J116" s="127"/>
      <c r="K116" s="127"/>
      <c r="L116" s="127"/>
      <c r="M116" s="127"/>
      <c r="N116" s="127"/>
      <c r="O116" s="127"/>
      <c r="P116" s="127"/>
      <c r="Q116" s="127"/>
      <c r="R116" s="127"/>
      <c r="S116" s="127"/>
      <c r="T116" s="127"/>
      <c r="U116" s="127"/>
      <c r="V116" s="127"/>
      <c r="W116" s="127"/>
      <c r="X116" s="127"/>
      <c r="Y116" s="127"/>
      <c r="Z116" s="127"/>
      <c r="AA116" s="127"/>
      <c r="AB116" s="127"/>
      <c r="AC116" s="414"/>
      <c r="AD116" s="127"/>
      <c r="AE116" s="127"/>
      <c r="AF116" s="201">
        <f>IF(Tabla1[[#This Row],[IVA]]=0,0,Tabla1[[#This Row],[Total]]/1.19)</f>
        <v>0</v>
      </c>
      <c r="AG116" s="201">
        <f>Tabla1[[#This Row],[Total]]-Tabla1[[#This Row],[GRAVADO]]-Tabla1[[#This Row],[IVA]]-Tabla1[[#This Row],[ICA]]-Tabla1[[#This Row],[IC]]-Tabla1[[#This Row],[INC]]-Tabla1[[#This Row],[Timbre]]</f>
        <v>0</v>
      </c>
      <c r="AH116" s="102" t="str">
        <f>CONCATENATE(Tabla1[[#This Row],[Prefijo]]," ",Tabla1[[#This Row],[Folio]])</f>
        <v xml:space="preserve"> </v>
      </c>
    </row>
    <row r="117" spans="1:34" x14ac:dyDescent="0.25">
      <c r="A117" s="127"/>
      <c r="B117" s="127"/>
      <c r="C117" s="127"/>
      <c r="D117" s="127"/>
      <c r="E117" s="127"/>
      <c r="F117" s="127"/>
      <c r="G117" s="127"/>
      <c r="H117" s="127"/>
      <c r="I117" s="127"/>
      <c r="J117" s="127"/>
      <c r="K117" s="127"/>
      <c r="L117" s="127"/>
      <c r="M117" s="127"/>
      <c r="N117" s="127"/>
      <c r="O117" s="127"/>
      <c r="P117" s="127"/>
      <c r="Q117" s="127"/>
      <c r="R117" s="127"/>
      <c r="S117" s="127"/>
      <c r="T117" s="127"/>
      <c r="U117" s="127"/>
      <c r="V117" s="127"/>
      <c r="W117" s="127"/>
      <c r="X117" s="127"/>
      <c r="Y117" s="127"/>
      <c r="Z117" s="127"/>
      <c r="AA117" s="127"/>
      <c r="AB117" s="127"/>
      <c r="AC117" s="414"/>
      <c r="AD117" s="127"/>
      <c r="AE117" s="127"/>
      <c r="AF117" s="201">
        <f>IF(Tabla1[[#This Row],[IVA]]=0,0,Tabla1[[#This Row],[Total]]/1.19)</f>
        <v>0</v>
      </c>
      <c r="AG117" s="201">
        <f>Tabla1[[#This Row],[Total]]-Tabla1[[#This Row],[GRAVADO]]-Tabla1[[#This Row],[IVA]]-Tabla1[[#This Row],[ICA]]-Tabla1[[#This Row],[IC]]-Tabla1[[#This Row],[INC]]-Tabla1[[#This Row],[Timbre]]</f>
        <v>0</v>
      </c>
      <c r="AH117" s="102" t="str">
        <f>CONCATENATE(Tabla1[[#This Row],[Prefijo]]," ",Tabla1[[#This Row],[Folio]])</f>
        <v xml:space="preserve"> </v>
      </c>
    </row>
    <row r="118" spans="1:34" x14ac:dyDescent="0.25">
      <c r="A118" s="127"/>
      <c r="B118" s="127"/>
      <c r="C118" s="127"/>
      <c r="D118" s="127"/>
      <c r="E118" s="127"/>
      <c r="F118" s="127"/>
      <c r="G118" s="127"/>
      <c r="H118" s="127"/>
      <c r="I118" s="127"/>
      <c r="J118" s="127"/>
      <c r="K118" s="127"/>
      <c r="L118" s="127"/>
      <c r="M118" s="127"/>
      <c r="N118" s="127"/>
      <c r="O118" s="127"/>
      <c r="P118" s="127"/>
      <c r="Q118" s="127"/>
      <c r="R118" s="127"/>
      <c r="S118" s="127"/>
      <c r="T118" s="127"/>
      <c r="U118" s="127"/>
      <c r="V118" s="127"/>
      <c r="W118" s="127"/>
      <c r="X118" s="127"/>
      <c r="Y118" s="127"/>
      <c r="Z118" s="127"/>
      <c r="AA118" s="127"/>
      <c r="AB118" s="127"/>
      <c r="AC118" s="414"/>
      <c r="AD118" s="127"/>
      <c r="AE118" s="127"/>
      <c r="AF118" s="201">
        <f>IF(Tabla1[[#This Row],[IVA]]=0,0,Tabla1[[#This Row],[Total]]/1.19)</f>
        <v>0</v>
      </c>
      <c r="AG118" s="201">
        <f>Tabla1[[#This Row],[Total]]-Tabla1[[#This Row],[GRAVADO]]-Tabla1[[#This Row],[IVA]]-Tabla1[[#This Row],[ICA]]-Tabla1[[#This Row],[IC]]-Tabla1[[#This Row],[INC]]-Tabla1[[#This Row],[Timbre]]</f>
        <v>0</v>
      </c>
      <c r="AH118" s="102" t="str">
        <f>CONCATENATE(Tabla1[[#This Row],[Prefijo]]," ",Tabla1[[#This Row],[Folio]])</f>
        <v xml:space="preserve"> </v>
      </c>
    </row>
    <row r="119" spans="1:34" x14ac:dyDescent="0.25">
      <c r="A119" s="127"/>
      <c r="B119" s="127"/>
      <c r="C119" s="127"/>
      <c r="D119" s="127"/>
      <c r="E119" s="127"/>
      <c r="F119" s="127"/>
      <c r="G119" s="127"/>
      <c r="H119" s="127"/>
      <c r="I119" s="127"/>
      <c r="J119" s="127"/>
      <c r="K119" s="127"/>
      <c r="L119" s="127"/>
      <c r="M119" s="127"/>
      <c r="N119" s="127"/>
      <c r="O119" s="127"/>
      <c r="P119" s="127"/>
      <c r="Q119" s="127"/>
      <c r="R119" s="127"/>
      <c r="S119" s="127"/>
      <c r="T119" s="127"/>
      <c r="U119" s="127"/>
      <c r="V119" s="127"/>
      <c r="W119" s="127"/>
      <c r="X119" s="127"/>
      <c r="Y119" s="127"/>
      <c r="Z119" s="127"/>
      <c r="AA119" s="127"/>
      <c r="AB119" s="127"/>
      <c r="AC119" s="414"/>
      <c r="AD119" s="127"/>
      <c r="AE119" s="127"/>
      <c r="AF119" s="201">
        <f>IF(Tabla1[[#This Row],[IVA]]=0,0,Tabla1[[#This Row],[Total]]/1.19)</f>
        <v>0</v>
      </c>
      <c r="AG119" s="201">
        <f>Tabla1[[#This Row],[Total]]-Tabla1[[#This Row],[GRAVADO]]-Tabla1[[#This Row],[IVA]]-Tabla1[[#This Row],[ICA]]-Tabla1[[#This Row],[IC]]-Tabla1[[#This Row],[INC]]-Tabla1[[#This Row],[Timbre]]</f>
        <v>0</v>
      </c>
      <c r="AH119" s="102" t="str">
        <f>CONCATENATE(Tabla1[[#This Row],[Prefijo]]," ",Tabla1[[#This Row],[Folio]])</f>
        <v xml:space="preserve"> </v>
      </c>
    </row>
    <row r="120" spans="1:34" x14ac:dyDescent="0.25">
      <c r="A120" s="127"/>
      <c r="B120" s="127"/>
      <c r="C120" s="127"/>
      <c r="D120" s="127"/>
      <c r="E120" s="127"/>
      <c r="F120" s="127"/>
      <c r="G120" s="127"/>
      <c r="H120" s="127"/>
      <c r="I120" s="127"/>
      <c r="J120" s="127"/>
      <c r="K120" s="127"/>
      <c r="L120" s="127"/>
      <c r="M120" s="127"/>
      <c r="N120" s="127"/>
      <c r="O120" s="127"/>
      <c r="P120" s="127"/>
      <c r="Q120" s="127"/>
      <c r="R120" s="127"/>
      <c r="S120" s="127"/>
      <c r="T120" s="127"/>
      <c r="U120" s="127"/>
      <c r="V120" s="127"/>
      <c r="W120" s="127"/>
      <c r="X120" s="127"/>
      <c r="Y120" s="127"/>
      <c r="Z120" s="127"/>
      <c r="AA120" s="127"/>
      <c r="AB120" s="127"/>
      <c r="AC120" s="414"/>
      <c r="AD120" s="127"/>
      <c r="AE120" s="127"/>
      <c r="AF120" s="201">
        <f>IF(Tabla1[[#This Row],[IVA]]=0,0,Tabla1[[#This Row],[Total]]/1.19)</f>
        <v>0</v>
      </c>
      <c r="AG120" s="201">
        <f>Tabla1[[#This Row],[Total]]-Tabla1[[#This Row],[GRAVADO]]-Tabla1[[#This Row],[IVA]]-Tabla1[[#This Row],[ICA]]-Tabla1[[#This Row],[IC]]-Tabla1[[#This Row],[INC]]-Tabla1[[#This Row],[Timbre]]</f>
        <v>0</v>
      </c>
      <c r="AH120" s="102" t="str">
        <f>CONCATENATE(Tabla1[[#This Row],[Prefijo]]," ",Tabla1[[#This Row],[Folio]])</f>
        <v xml:space="preserve"> </v>
      </c>
    </row>
    <row r="121" spans="1:34" x14ac:dyDescent="0.25">
      <c r="A121" s="127"/>
      <c r="B121" s="127"/>
      <c r="C121" s="127"/>
      <c r="D121" s="127"/>
      <c r="E121" s="127"/>
      <c r="F121" s="127"/>
      <c r="G121" s="127"/>
      <c r="H121" s="127"/>
      <c r="I121" s="127"/>
      <c r="J121" s="127"/>
      <c r="K121" s="127"/>
      <c r="L121" s="127"/>
      <c r="M121" s="127"/>
      <c r="N121" s="127"/>
      <c r="O121" s="127"/>
      <c r="P121" s="127"/>
      <c r="Q121" s="127"/>
      <c r="R121" s="127"/>
      <c r="S121" s="127"/>
      <c r="T121" s="127"/>
      <c r="U121" s="127"/>
      <c r="V121" s="127"/>
      <c r="W121" s="127"/>
      <c r="X121" s="127"/>
      <c r="Y121" s="127"/>
      <c r="Z121" s="127"/>
      <c r="AA121" s="127"/>
      <c r="AB121" s="127"/>
      <c r="AC121" s="414"/>
      <c r="AD121" s="127"/>
      <c r="AE121" s="127"/>
      <c r="AF121" s="201">
        <f>IF(Tabla1[[#This Row],[IVA]]=0,0,Tabla1[[#This Row],[Total]]/1.19)</f>
        <v>0</v>
      </c>
      <c r="AG121" s="201">
        <f>Tabla1[[#This Row],[Total]]-Tabla1[[#This Row],[GRAVADO]]-Tabla1[[#This Row],[IVA]]-Tabla1[[#This Row],[ICA]]-Tabla1[[#This Row],[IC]]-Tabla1[[#This Row],[INC]]-Tabla1[[#This Row],[Timbre]]</f>
        <v>0</v>
      </c>
      <c r="AH121" s="102" t="str">
        <f>CONCATENATE(Tabla1[[#This Row],[Prefijo]]," ",Tabla1[[#This Row],[Folio]])</f>
        <v xml:space="preserve"> </v>
      </c>
    </row>
    <row r="122" spans="1:34" x14ac:dyDescent="0.25">
      <c r="A122" s="127"/>
      <c r="B122" s="127"/>
      <c r="C122" s="127"/>
      <c r="D122" s="127"/>
      <c r="E122" s="127"/>
      <c r="F122" s="127"/>
      <c r="G122" s="127"/>
      <c r="H122" s="127"/>
      <c r="I122" s="127"/>
      <c r="J122" s="127"/>
      <c r="K122" s="127"/>
      <c r="L122" s="127"/>
      <c r="M122" s="127"/>
      <c r="N122" s="127"/>
      <c r="O122" s="127"/>
      <c r="P122" s="127"/>
      <c r="Q122" s="127"/>
      <c r="R122" s="127"/>
      <c r="S122" s="127"/>
      <c r="T122" s="127"/>
      <c r="U122" s="127"/>
      <c r="V122" s="127"/>
      <c r="W122" s="127"/>
      <c r="X122" s="127"/>
      <c r="Y122" s="127"/>
      <c r="Z122" s="127"/>
      <c r="AA122" s="127"/>
      <c r="AB122" s="127"/>
      <c r="AC122" s="414"/>
      <c r="AD122" s="127"/>
      <c r="AE122" s="127"/>
      <c r="AF122" s="201">
        <f>IF(Tabla1[[#This Row],[IVA]]=0,0,Tabla1[[#This Row],[Total]]/1.19)</f>
        <v>0</v>
      </c>
      <c r="AG122" s="201">
        <f>Tabla1[[#This Row],[Total]]-Tabla1[[#This Row],[GRAVADO]]-Tabla1[[#This Row],[IVA]]-Tabla1[[#This Row],[ICA]]-Tabla1[[#This Row],[IC]]-Tabla1[[#This Row],[INC]]-Tabla1[[#This Row],[Timbre]]</f>
        <v>0</v>
      </c>
      <c r="AH122" s="102" t="str">
        <f>CONCATENATE(Tabla1[[#This Row],[Prefijo]]," ",Tabla1[[#This Row],[Folio]])</f>
        <v xml:space="preserve"> </v>
      </c>
    </row>
    <row r="123" spans="1:34" x14ac:dyDescent="0.25">
      <c r="A123" s="127"/>
      <c r="B123" s="127"/>
      <c r="C123" s="127"/>
      <c r="D123" s="127"/>
      <c r="E123" s="127"/>
      <c r="F123" s="127"/>
      <c r="G123" s="127"/>
      <c r="H123" s="127"/>
      <c r="I123" s="127"/>
      <c r="J123" s="127"/>
      <c r="K123" s="127"/>
      <c r="L123" s="127"/>
      <c r="M123" s="127"/>
      <c r="N123" s="127"/>
      <c r="O123" s="127"/>
      <c r="P123" s="127"/>
      <c r="Q123" s="127"/>
      <c r="R123" s="127"/>
      <c r="S123" s="127"/>
      <c r="T123" s="127"/>
      <c r="U123" s="127"/>
      <c r="V123" s="127"/>
      <c r="W123" s="127"/>
      <c r="X123" s="127"/>
      <c r="Y123" s="127"/>
      <c r="Z123" s="127"/>
      <c r="AA123" s="127"/>
      <c r="AB123" s="127"/>
      <c r="AC123" s="414"/>
      <c r="AD123" s="127"/>
      <c r="AE123" s="127"/>
      <c r="AF123" s="201">
        <f>IF(Tabla1[[#This Row],[IVA]]=0,0,Tabla1[[#This Row],[Total]]/1.19)</f>
        <v>0</v>
      </c>
      <c r="AG123" s="201">
        <f>Tabla1[[#This Row],[Total]]-Tabla1[[#This Row],[GRAVADO]]-Tabla1[[#This Row],[IVA]]-Tabla1[[#This Row],[ICA]]-Tabla1[[#This Row],[IC]]-Tabla1[[#This Row],[INC]]-Tabla1[[#This Row],[Timbre]]</f>
        <v>0</v>
      </c>
      <c r="AH123" s="102" t="str">
        <f>CONCATENATE(Tabla1[[#This Row],[Prefijo]]," ",Tabla1[[#This Row],[Folio]])</f>
        <v xml:space="preserve"> </v>
      </c>
    </row>
    <row r="124" spans="1:34" x14ac:dyDescent="0.25">
      <c r="A124" s="127"/>
      <c r="B124" s="127"/>
      <c r="C124" s="127"/>
      <c r="D124" s="127"/>
      <c r="E124" s="127"/>
      <c r="F124" s="127"/>
      <c r="G124" s="127"/>
      <c r="H124" s="127"/>
      <c r="I124" s="127"/>
      <c r="J124" s="127"/>
      <c r="K124" s="127"/>
      <c r="L124" s="127"/>
      <c r="M124" s="127"/>
      <c r="N124" s="127"/>
      <c r="O124" s="127"/>
      <c r="P124" s="127"/>
      <c r="Q124" s="127"/>
      <c r="R124" s="127"/>
      <c r="S124" s="127"/>
      <c r="T124" s="127"/>
      <c r="U124" s="127"/>
      <c r="V124" s="127"/>
      <c r="W124" s="127"/>
      <c r="X124" s="127"/>
      <c r="Y124" s="127"/>
      <c r="Z124" s="127"/>
      <c r="AA124" s="127"/>
      <c r="AB124" s="127"/>
      <c r="AC124" s="414"/>
      <c r="AD124" s="127"/>
      <c r="AE124" s="127"/>
      <c r="AF124" s="201">
        <f>IF(Tabla1[[#This Row],[IVA]]=0,0,Tabla1[[#This Row],[Total]]/1.19)</f>
        <v>0</v>
      </c>
      <c r="AG124" s="201">
        <f>Tabla1[[#This Row],[Total]]-Tabla1[[#This Row],[GRAVADO]]-Tabla1[[#This Row],[IVA]]-Tabla1[[#This Row],[ICA]]-Tabla1[[#This Row],[IC]]-Tabla1[[#This Row],[INC]]-Tabla1[[#This Row],[Timbre]]</f>
        <v>0</v>
      </c>
      <c r="AH124" s="102" t="str">
        <f>CONCATENATE(Tabla1[[#This Row],[Prefijo]]," ",Tabla1[[#This Row],[Folio]])</f>
        <v xml:space="preserve"> </v>
      </c>
    </row>
    <row r="125" spans="1:34" x14ac:dyDescent="0.25">
      <c r="A125" s="127"/>
      <c r="B125" s="127"/>
      <c r="C125" s="127"/>
      <c r="D125" s="127"/>
      <c r="E125" s="127"/>
      <c r="F125" s="127"/>
      <c r="G125" s="127"/>
      <c r="H125" s="127"/>
      <c r="I125" s="127"/>
      <c r="J125" s="127"/>
      <c r="K125" s="127"/>
      <c r="L125" s="127"/>
      <c r="M125" s="127"/>
      <c r="N125" s="127"/>
      <c r="O125" s="127"/>
      <c r="P125" s="127"/>
      <c r="Q125" s="127"/>
      <c r="R125" s="127"/>
      <c r="S125" s="127"/>
      <c r="T125" s="127"/>
      <c r="U125" s="127"/>
      <c r="V125" s="127"/>
      <c r="W125" s="127"/>
      <c r="X125" s="127"/>
      <c r="Y125" s="127"/>
      <c r="Z125" s="127"/>
      <c r="AA125" s="127"/>
      <c r="AB125" s="127"/>
      <c r="AC125" s="414"/>
      <c r="AD125" s="127"/>
      <c r="AE125" s="127"/>
      <c r="AF125" s="201">
        <f>IF(Tabla1[[#This Row],[IVA]]=0,0,Tabla1[[#This Row],[Total]]/1.19)</f>
        <v>0</v>
      </c>
      <c r="AG125" s="201">
        <f>Tabla1[[#This Row],[Total]]-Tabla1[[#This Row],[GRAVADO]]-Tabla1[[#This Row],[IVA]]-Tabla1[[#This Row],[ICA]]-Tabla1[[#This Row],[IC]]-Tabla1[[#This Row],[INC]]-Tabla1[[#This Row],[Timbre]]</f>
        <v>0</v>
      </c>
      <c r="AH125" s="102" t="str">
        <f>CONCATENATE(Tabla1[[#This Row],[Prefijo]]," ",Tabla1[[#This Row],[Folio]])</f>
        <v xml:space="preserve"> </v>
      </c>
    </row>
    <row r="126" spans="1:34" x14ac:dyDescent="0.25">
      <c r="A126" s="127"/>
      <c r="B126" s="127"/>
      <c r="C126" s="127"/>
      <c r="D126" s="127"/>
      <c r="E126" s="127"/>
      <c r="F126" s="127"/>
      <c r="G126" s="127"/>
      <c r="H126" s="127"/>
      <c r="I126" s="127"/>
      <c r="J126" s="127"/>
      <c r="K126" s="127"/>
      <c r="L126" s="127"/>
      <c r="M126" s="127"/>
      <c r="N126" s="127"/>
      <c r="O126" s="127"/>
      <c r="P126" s="127"/>
      <c r="Q126" s="127"/>
      <c r="R126" s="127"/>
      <c r="S126" s="127"/>
      <c r="T126" s="127"/>
      <c r="U126" s="127"/>
      <c r="V126" s="127"/>
      <c r="W126" s="127"/>
      <c r="X126" s="127"/>
      <c r="Y126" s="127"/>
      <c r="Z126" s="127"/>
      <c r="AA126" s="127"/>
      <c r="AB126" s="127"/>
      <c r="AC126" s="414"/>
      <c r="AD126" s="127"/>
      <c r="AE126" s="127"/>
      <c r="AF126" s="201">
        <f>IF(Tabla1[[#This Row],[IVA]]=0,0,Tabla1[[#This Row],[Total]]/1.19)</f>
        <v>0</v>
      </c>
      <c r="AG126" s="201">
        <f>Tabla1[[#This Row],[Total]]-Tabla1[[#This Row],[GRAVADO]]-Tabla1[[#This Row],[IVA]]-Tabla1[[#This Row],[ICA]]-Tabla1[[#This Row],[IC]]-Tabla1[[#This Row],[INC]]-Tabla1[[#This Row],[Timbre]]</f>
        <v>0</v>
      </c>
      <c r="AH126" s="102" t="str">
        <f>CONCATENATE(Tabla1[[#This Row],[Prefijo]]," ",Tabla1[[#This Row],[Folio]])</f>
        <v xml:space="preserve"> </v>
      </c>
    </row>
    <row r="127" spans="1:34" x14ac:dyDescent="0.25">
      <c r="A127" s="127"/>
      <c r="B127" s="127"/>
      <c r="C127" s="127"/>
      <c r="D127" s="127"/>
      <c r="E127" s="127"/>
      <c r="F127" s="127"/>
      <c r="G127" s="127"/>
      <c r="H127" s="127"/>
      <c r="I127" s="127"/>
      <c r="J127" s="127"/>
      <c r="K127" s="127"/>
      <c r="L127" s="127"/>
      <c r="M127" s="127"/>
      <c r="N127" s="127"/>
      <c r="O127" s="127"/>
      <c r="P127" s="127"/>
      <c r="Q127" s="127"/>
      <c r="R127" s="127"/>
      <c r="S127" s="127"/>
      <c r="T127" s="127"/>
      <c r="U127" s="127"/>
      <c r="V127" s="127"/>
      <c r="W127" s="127"/>
      <c r="X127" s="127"/>
      <c r="Y127" s="127"/>
      <c r="Z127" s="127"/>
      <c r="AA127" s="127"/>
      <c r="AB127" s="127"/>
      <c r="AC127" s="414"/>
      <c r="AD127" s="127"/>
      <c r="AE127" s="127"/>
      <c r="AF127" s="201">
        <f>IF(Tabla1[[#This Row],[IVA]]=0,0,Tabla1[[#This Row],[Total]]/1.19)</f>
        <v>0</v>
      </c>
      <c r="AG127" s="201">
        <f>Tabla1[[#This Row],[Total]]-Tabla1[[#This Row],[GRAVADO]]-Tabla1[[#This Row],[IVA]]-Tabla1[[#This Row],[ICA]]-Tabla1[[#This Row],[IC]]-Tabla1[[#This Row],[INC]]-Tabla1[[#This Row],[Timbre]]</f>
        <v>0</v>
      </c>
      <c r="AH127" s="102" t="str">
        <f>CONCATENATE(Tabla1[[#This Row],[Prefijo]]," ",Tabla1[[#This Row],[Folio]])</f>
        <v xml:space="preserve"> </v>
      </c>
    </row>
    <row r="128" spans="1:34" x14ac:dyDescent="0.25">
      <c r="A128" s="127"/>
      <c r="B128" s="127"/>
      <c r="C128" s="127"/>
      <c r="D128" s="127"/>
      <c r="E128" s="127"/>
      <c r="F128" s="127"/>
      <c r="G128" s="127"/>
      <c r="H128" s="127"/>
      <c r="I128" s="127"/>
      <c r="J128" s="127"/>
      <c r="K128" s="127"/>
      <c r="L128" s="127"/>
      <c r="M128" s="127"/>
      <c r="N128" s="127"/>
      <c r="O128" s="127"/>
      <c r="P128" s="127"/>
      <c r="Q128" s="127"/>
      <c r="R128" s="127"/>
      <c r="S128" s="127"/>
      <c r="T128" s="127"/>
      <c r="U128" s="127"/>
      <c r="V128" s="127"/>
      <c r="W128" s="127"/>
      <c r="X128" s="127"/>
      <c r="Y128" s="127"/>
      <c r="Z128" s="127"/>
      <c r="AA128" s="127"/>
      <c r="AB128" s="127"/>
      <c r="AC128" s="414"/>
      <c r="AD128" s="127"/>
      <c r="AE128" s="127"/>
      <c r="AF128" s="201">
        <f>IF(Tabla1[[#This Row],[IVA]]=0,0,Tabla1[[#This Row],[Total]]/1.19)</f>
        <v>0</v>
      </c>
      <c r="AG128" s="201">
        <f>Tabla1[[#This Row],[Total]]-Tabla1[[#This Row],[GRAVADO]]-Tabla1[[#This Row],[IVA]]-Tabla1[[#This Row],[ICA]]-Tabla1[[#This Row],[IC]]-Tabla1[[#This Row],[INC]]-Tabla1[[#This Row],[Timbre]]</f>
        <v>0</v>
      </c>
      <c r="AH128" s="102" t="str">
        <f>CONCATENATE(Tabla1[[#This Row],[Prefijo]]," ",Tabla1[[#This Row],[Folio]])</f>
        <v xml:space="preserve"> </v>
      </c>
    </row>
    <row r="129" spans="1:34" x14ac:dyDescent="0.25">
      <c r="A129" s="127"/>
      <c r="B129" s="127"/>
      <c r="C129" s="127"/>
      <c r="D129" s="127"/>
      <c r="E129" s="127"/>
      <c r="F129" s="127"/>
      <c r="G129" s="127"/>
      <c r="H129" s="127"/>
      <c r="I129" s="127"/>
      <c r="J129" s="127"/>
      <c r="K129" s="127"/>
      <c r="L129" s="127"/>
      <c r="M129" s="127"/>
      <c r="N129" s="127"/>
      <c r="O129" s="127"/>
      <c r="P129" s="127"/>
      <c r="Q129" s="127"/>
      <c r="R129" s="127"/>
      <c r="S129" s="127"/>
      <c r="T129" s="127"/>
      <c r="U129" s="127"/>
      <c r="V129" s="127"/>
      <c r="W129" s="127"/>
      <c r="X129" s="127"/>
      <c r="Y129" s="127"/>
      <c r="Z129" s="127"/>
      <c r="AA129" s="127"/>
      <c r="AB129" s="127"/>
      <c r="AC129" s="414"/>
      <c r="AD129" s="127"/>
      <c r="AE129" s="127"/>
      <c r="AF129" s="201">
        <f>IF(Tabla1[[#This Row],[IVA]]=0,0,Tabla1[[#This Row],[Total]]/1.19)</f>
        <v>0</v>
      </c>
      <c r="AG129" s="201">
        <f>Tabla1[[#This Row],[Total]]-Tabla1[[#This Row],[GRAVADO]]-Tabla1[[#This Row],[IVA]]-Tabla1[[#This Row],[ICA]]-Tabla1[[#This Row],[IC]]-Tabla1[[#This Row],[INC]]-Tabla1[[#This Row],[Timbre]]</f>
        <v>0</v>
      </c>
      <c r="AH129" s="102" t="str">
        <f>CONCATENATE(Tabla1[[#This Row],[Prefijo]]," ",Tabla1[[#This Row],[Folio]])</f>
        <v xml:space="preserve"> </v>
      </c>
    </row>
    <row r="130" spans="1:34" x14ac:dyDescent="0.25">
      <c r="A130" s="127"/>
      <c r="B130" s="127"/>
      <c r="C130" s="127"/>
      <c r="D130" s="127"/>
      <c r="E130" s="127"/>
      <c r="F130" s="127"/>
      <c r="G130" s="127"/>
      <c r="H130" s="127"/>
      <c r="I130" s="127"/>
      <c r="J130" s="127"/>
      <c r="K130" s="127"/>
      <c r="L130" s="127"/>
      <c r="M130" s="127"/>
      <c r="N130" s="127"/>
      <c r="O130" s="127"/>
      <c r="P130" s="127"/>
      <c r="Q130" s="127"/>
      <c r="R130" s="127"/>
      <c r="S130" s="127"/>
      <c r="T130" s="127"/>
      <c r="U130" s="127"/>
      <c r="V130" s="127"/>
      <c r="W130" s="127"/>
      <c r="X130" s="127"/>
      <c r="Y130" s="127"/>
      <c r="Z130" s="127"/>
      <c r="AA130" s="127"/>
      <c r="AB130" s="127"/>
      <c r="AC130" s="414"/>
      <c r="AD130" s="127"/>
      <c r="AE130" s="127"/>
      <c r="AF130" s="201">
        <f>IF(Tabla1[[#This Row],[IVA]]=0,0,Tabla1[[#This Row],[Total]]/1.19)</f>
        <v>0</v>
      </c>
      <c r="AG130" s="201">
        <f>Tabla1[[#This Row],[Total]]-Tabla1[[#This Row],[GRAVADO]]-Tabla1[[#This Row],[IVA]]-Tabla1[[#This Row],[ICA]]-Tabla1[[#This Row],[IC]]-Tabla1[[#This Row],[INC]]-Tabla1[[#This Row],[Timbre]]</f>
        <v>0</v>
      </c>
      <c r="AH130" s="102" t="str">
        <f>CONCATENATE(Tabla1[[#This Row],[Prefijo]]," ",Tabla1[[#This Row],[Folio]])</f>
        <v xml:space="preserve"> </v>
      </c>
    </row>
    <row r="131" spans="1:34" x14ac:dyDescent="0.25">
      <c r="A131" s="127"/>
      <c r="B131" s="127"/>
      <c r="C131" s="127"/>
      <c r="D131" s="127"/>
      <c r="E131" s="127"/>
      <c r="F131" s="127"/>
      <c r="G131" s="127"/>
      <c r="H131" s="127"/>
      <c r="I131" s="127"/>
      <c r="J131" s="127"/>
      <c r="K131" s="127"/>
      <c r="L131" s="127"/>
      <c r="M131" s="127"/>
      <c r="N131" s="127"/>
      <c r="O131" s="127"/>
      <c r="P131" s="127"/>
      <c r="Q131" s="127"/>
      <c r="R131" s="127"/>
      <c r="S131" s="127"/>
      <c r="T131" s="127"/>
      <c r="U131" s="127"/>
      <c r="V131" s="127"/>
      <c r="W131" s="127"/>
      <c r="X131" s="127"/>
      <c r="Y131" s="127"/>
      <c r="Z131" s="127"/>
      <c r="AA131" s="127"/>
      <c r="AB131" s="127"/>
      <c r="AC131" s="414"/>
      <c r="AD131" s="127"/>
      <c r="AE131" s="127"/>
      <c r="AF131" s="201">
        <f>IF(Tabla1[[#This Row],[IVA]]=0,0,Tabla1[[#This Row],[Total]]/1.19)</f>
        <v>0</v>
      </c>
      <c r="AG131" s="201">
        <f>Tabla1[[#This Row],[Total]]-Tabla1[[#This Row],[GRAVADO]]-Tabla1[[#This Row],[IVA]]-Tabla1[[#This Row],[ICA]]-Tabla1[[#This Row],[IC]]-Tabla1[[#This Row],[INC]]-Tabla1[[#This Row],[Timbre]]</f>
        <v>0</v>
      </c>
      <c r="AH131" s="102" t="str">
        <f>CONCATENATE(Tabla1[[#This Row],[Prefijo]]," ",Tabla1[[#This Row],[Folio]])</f>
        <v xml:space="preserve"> </v>
      </c>
    </row>
    <row r="132" spans="1:34" x14ac:dyDescent="0.25">
      <c r="A132" s="127"/>
      <c r="B132" s="127"/>
      <c r="C132" s="127"/>
      <c r="D132" s="127"/>
      <c r="E132" s="127"/>
      <c r="F132" s="127"/>
      <c r="G132" s="127"/>
      <c r="H132" s="127"/>
      <c r="I132" s="127"/>
      <c r="J132" s="127"/>
      <c r="K132" s="127"/>
      <c r="L132" s="127"/>
      <c r="M132" s="127"/>
      <c r="N132" s="127"/>
      <c r="O132" s="127"/>
      <c r="P132" s="127"/>
      <c r="Q132" s="127"/>
      <c r="R132" s="127"/>
      <c r="S132" s="127"/>
      <c r="T132" s="127"/>
      <c r="U132" s="127"/>
      <c r="V132" s="127"/>
      <c r="W132" s="127"/>
      <c r="X132" s="127"/>
      <c r="Y132" s="127"/>
      <c r="Z132" s="127"/>
      <c r="AA132" s="127"/>
      <c r="AB132" s="127"/>
      <c r="AC132" s="414"/>
      <c r="AD132" s="127"/>
      <c r="AE132" s="127"/>
      <c r="AF132" s="201">
        <f>IF(Tabla1[[#This Row],[IVA]]=0,0,Tabla1[[#This Row],[Total]]/1.19)</f>
        <v>0</v>
      </c>
      <c r="AG132" s="201">
        <f>Tabla1[[#This Row],[Total]]-Tabla1[[#This Row],[GRAVADO]]-Tabla1[[#This Row],[IVA]]-Tabla1[[#This Row],[ICA]]-Tabla1[[#This Row],[IC]]-Tabla1[[#This Row],[INC]]-Tabla1[[#This Row],[Timbre]]</f>
        <v>0</v>
      </c>
      <c r="AH132" s="102" t="str">
        <f>CONCATENATE(Tabla1[[#This Row],[Prefijo]]," ",Tabla1[[#This Row],[Folio]])</f>
        <v xml:space="preserve"> </v>
      </c>
    </row>
    <row r="133" spans="1:34" x14ac:dyDescent="0.25">
      <c r="A133" s="127"/>
      <c r="B133" s="127"/>
      <c r="C133" s="127"/>
      <c r="D133" s="127"/>
      <c r="E133" s="127"/>
      <c r="F133" s="127"/>
      <c r="G133" s="127"/>
      <c r="H133" s="127"/>
      <c r="I133" s="127"/>
      <c r="J133" s="127"/>
      <c r="K133" s="127"/>
      <c r="L133" s="127"/>
      <c r="M133" s="127"/>
      <c r="N133" s="127"/>
      <c r="O133" s="127"/>
      <c r="P133" s="127"/>
      <c r="Q133" s="127"/>
      <c r="R133" s="127"/>
      <c r="S133" s="127"/>
      <c r="T133" s="127"/>
      <c r="U133" s="127"/>
      <c r="V133" s="127"/>
      <c r="W133" s="127"/>
      <c r="X133" s="127"/>
      <c r="Y133" s="127"/>
      <c r="Z133" s="127"/>
      <c r="AA133" s="127"/>
      <c r="AB133" s="127"/>
      <c r="AC133" s="414"/>
      <c r="AD133" s="127"/>
      <c r="AE133" s="127"/>
      <c r="AF133" s="201">
        <f>IF(Tabla1[[#This Row],[IVA]]=0,0,Tabla1[[#This Row],[Total]]/1.19)</f>
        <v>0</v>
      </c>
      <c r="AG133" s="201">
        <f>Tabla1[[#This Row],[Total]]-Tabla1[[#This Row],[GRAVADO]]-Tabla1[[#This Row],[IVA]]-Tabla1[[#This Row],[ICA]]-Tabla1[[#This Row],[IC]]-Tabla1[[#This Row],[INC]]-Tabla1[[#This Row],[Timbre]]</f>
        <v>0</v>
      </c>
      <c r="AH133" s="102" t="str">
        <f>CONCATENATE(Tabla1[[#This Row],[Prefijo]]," ",Tabla1[[#This Row],[Folio]])</f>
        <v xml:space="preserve"> </v>
      </c>
    </row>
    <row r="134" spans="1:34" x14ac:dyDescent="0.25">
      <c r="A134" s="127"/>
      <c r="B134" s="127"/>
      <c r="C134" s="127"/>
      <c r="D134" s="127"/>
      <c r="E134" s="127"/>
      <c r="F134" s="127"/>
      <c r="G134" s="127"/>
      <c r="H134" s="127"/>
      <c r="I134" s="127"/>
      <c r="J134" s="127"/>
      <c r="K134" s="127"/>
      <c r="L134" s="127"/>
      <c r="M134" s="127"/>
      <c r="N134" s="127"/>
      <c r="O134" s="127"/>
      <c r="P134" s="127"/>
      <c r="Q134" s="127"/>
      <c r="R134" s="127"/>
      <c r="S134" s="127"/>
      <c r="T134" s="127"/>
      <c r="U134" s="127"/>
      <c r="V134" s="127"/>
      <c r="W134" s="127"/>
      <c r="X134" s="127"/>
      <c r="Y134" s="127"/>
      <c r="Z134" s="127"/>
      <c r="AA134" s="127"/>
      <c r="AB134" s="127"/>
      <c r="AC134" s="414"/>
      <c r="AD134" s="127"/>
      <c r="AE134" s="127"/>
      <c r="AF134" s="201">
        <f>IF(Tabla1[[#This Row],[IVA]]=0,0,Tabla1[[#This Row],[Total]]/1.19)</f>
        <v>0</v>
      </c>
      <c r="AG134" s="201">
        <f>Tabla1[[#This Row],[Total]]-Tabla1[[#This Row],[GRAVADO]]-Tabla1[[#This Row],[IVA]]-Tabla1[[#This Row],[ICA]]-Tabla1[[#This Row],[IC]]-Tabla1[[#This Row],[INC]]-Tabla1[[#This Row],[Timbre]]</f>
        <v>0</v>
      </c>
      <c r="AH134" s="102" t="str">
        <f>CONCATENATE(Tabla1[[#This Row],[Prefijo]]," ",Tabla1[[#This Row],[Folio]])</f>
        <v xml:space="preserve"> </v>
      </c>
    </row>
    <row r="135" spans="1:34" x14ac:dyDescent="0.25">
      <c r="A135" s="127"/>
      <c r="B135" s="127"/>
      <c r="C135" s="127"/>
      <c r="D135" s="127"/>
      <c r="E135" s="127"/>
      <c r="F135" s="127"/>
      <c r="G135" s="127"/>
      <c r="H135" s="127"/>
      <c r="I135" s="127"/>
      <c r="J135" s="127"/>
      <c r="K135" s="127"/>
      <c r="L135" s="127"/>
      <c r="M135" s="127"/>
      <c r="N135" s="127"/>
      <c r="O135" s="127"/>
      <c r="P135" s="127"/>
      <c r="Q135" s="127"/>
      <c r="R135" s="127"/>
      <c r="S135" s="127"/>
      <c r="T135" s="127"/>
      <c r="U135" s="127"/>
      <c r="V135" s="127"/>
      <c r="W135" s="127"/>
      <c r="X135" s="127"/>
      <c r="Y135" s="127"/>
      <c r="Z135" s="127"/>
      <c r="AA135" s="127"/>
      <c r="AB135" s="127"/>
      <c r="AC135" s="414"/>
      <c r="AD135" s="127"/>
      <c r="AE135" s="127"/>
      <c r="AF135" s="201">
        <f>IF(Tabla1[[#This Row],[IVA]]=0,0,Tabla1[[#This Row],[Total]]/1.19)</f>
        <v>0</v>
      </c>
      <c r="AG135" s="201">
        <f>Tabla1[[#This Row],[Total]]-Tabla1[[#This Row],[GRAVADO]]-Tabla1[[#This Row],[IVA]]-Tabla1[[#This Row],[ICA]]-Tabla1[[#This Row],[IC]]-Tabla1[[#This Row],[INC]]-Tabla1[[#This Row],[Timbre]]</f>
        <v>0</v>
      </c>
      <c r="AH135" s="102" t="str">
        <f>CONCATENATE(Tabla1[[#This Row],[Prefijo]]," ",Tabla1[[#This Row],[Folio]])</f>
        <v xml:space="preserve"> </v>
      </c>
    </row>
    <row r="136" spans="1:34" x14ac:dyDescent="0.25">
      <c r="A136" s="127"/>
      <c r="B136" s="127"/>
      <c r="C136" s="127"/>
      <c r="D136" s="127"/>
      <c r="E136" s="127"/>
      <c r="F136" s="127"/>
      <c r="G136" s="127"/>
      <c r="H136" s="127"/>
      <c r="I136" s="127"/>
      <c r="J136" s="127"/>
      <c r="K136" s="127"/>
      <c r="L136" s="127"/>
      <c r="M136" s="127"/>
      <c r="N136" s="127"/>
      <c r="O136" s="127"/>
      <c r="P136" s="127"/>
      <c r="Q136" s="127"/>
      <c r="R136" s="127"/>
      <c r="S136" s="127"/>
      <c r="T136" s="127"/>
      <c r="U136" s="127"/>
      <c r="V136" s="127"/>
      <c r="W136" s="127"/>
      <c r="X136" s="127"/>
      <c r="Y136" s="127"/>
      <c r="Z136" s="127"/>
      <c r="AA136" s="127"/>
      <c r="AB136" s="127"/>
      <c r="AC136" s="414"/>
      <c r="AD136" s="127"/>
      <c r="AE136" s="127"/>
      <c r="AF136" s="201">
        <f>IF(Tabla1[[#This Row],[IVA]]=0,0,Tabla1[[#This Row],[Total]]/1.19)</f>
        <v>0</v>
      </c>
      <c r="AG136" s="201">
        <f>Tabla1[[#This Row],[Total]]-Tabla1[[#This Row],[GRAVADO]]-Tabla1[[#This Row],[IVA]]-Tabla1[[#This Row],[ICA]]-Tabla1[[#This Row],[IC]]-Tabla1[[#This Row],[INC]]-Tabla1[[#This Row],[Timbre]]</f>
        <v>0</v>
      </c>
      <c r="AH136" s="102" t="str">
        <f>CONCATENATE(Tabla1[[#This Row],[Prefijo]]," ",Tabla1[[#This Row],[Folio]])</f>
        <v xml:space="preserve"> </v>
      </c>
    </row>
    <row r="137" spans="1:34" x14ac:dyDescent="0.25">
      <c r="A137" s="127"/>
      <c r="B137" s="127"/>
      <c r="C137" s="127"/>
      <c r="D137" s="127"/>
      <c r="E137" s="127"/>
      <c r="F137" s="127"/>
      <c r="G137" s="127"/>
      <c r="H137" s="127"/>
      <c r="I137" s="127"/>
      <c r="J137" s="127"/>
      <c r="K137" s="127"/>
      <c r="L137" s="127"/>
      <c r="M137" s="127"/>
      <c r="N137" s="127"/>
      <c r="O137" s="127"/>
      <c r="P137" s="127"/>
      <c r="Q137" s="127"/>
      <c r="R137" s="127"/>
      <c r="S137" s="127"/>
      <c r="T137" s="127"/>
      <c r="U137" s="127"/>
      <c r="V137" s="127"/>
      <c r="W137" s="127"/>
      <c r="X137" s="127"/>
      <c r="Y137" s="127"/>
      <c r="Z137" s="127"/>
      <c r="AA137" s="127"/>
      <c r="AB137" s="127"/>
      <c r="AC137" s="414"/>
      <c r="AD137" s="127"/>
      <c r="AE137" s="127"/>
      <c r="AF137" s="201">
        <f>IF(Tabla1[[#This Row],[IVA]]=0,0,Tabla1[[#This Row],[Total]]/1.19)</f>
        <v>0</v>
      </c>
      <c r="AG137" s="201">
        <f>Tabla1[[#This Row],[Total]]-Tabla1[[#This Row],[GRAVADO]]-Tabla1[[#This Row],[IVA]]-Tabla1[[#This Row],[ICA]]-Tabla1[[#This Row],[IC]]-Tabla1[[#This Row],[INC]]-Tabla1[[#This Row],[Timbre]]</f>
        <v>0</v>
      </c>
      <c r="AH137" s="102" t="str">
        <f>CONCATENATE(Tabla1[[#This Row],[Prefijo]]," ",Tabla1[[#This Row],[Folio]])</f>
        <v xml:space="preserve"> </v>
      </c>
    </row>
    <row r="138" spans="1:34" x14ac:dyDescent="0.25">
      <c r="A138" s="127"/>
      <c r="B138" s="127"/>
      <c r="C138" s="127"/>
      <c r="D138" s="127"/>
      <c r="E138" s="127"/>
      <c r="F138" s="127"/>
      <c r="G138" s="127"/>
      <c r="H138" s="127"/>
      <c r="I138" s="127"/>
      <c r="J138" s="127"/>
      <c r="K138" s="127"/>
      <c r="L138" s="127"/>
      <c r="M138" s="127"/>
      <c r="N138" s="127"/>
      <c r="O138" s="127"/>
      <c r="P138" s="127"/>
      <c r="Q138" s="127"/>
      <c r="R138" s="127"/>
      <c r="S138" s="127"/>
      <c r="T138" s="127"/>
      <c r="U138" s="127"/>
      <c r="V138" s="127"/>
      <c r="W138" s="127"/>
      <c r="X138" s="127"/>
      <c r="Y138" s="127"/>
      <c r="Z138" s="127"/>
      <c r="AA138" s="127"/>
      <c r="AB138" s="127"/>
      <c r="AC138" s="414"/>
      <c r="AD138" s="127"/>
      <c r="AE138" s="127"/>
      <c r="AF138" s="201">
        <f>IF(Tabla1[[#This Row],[IVA]]=0,0,Tabla1[[#This Row],[Total]]/1.19)</f>
        <v>0</v>
      </c>
      <c r="AG138" s="201">
        <f>Tabla1[[#This Row],[Total]]-Tabla1[[#This Row],[GRAVADO]]-Tabla1[[#This Row],[IVA]]-Tabla1[[#This Row],[ICA]]-Tabla1[[#This Row],[IC]]-Tabla1[[#This Row],[INC]]-Tabla1[[#This Row],[Timbre]]</f>
        <v>0</v>
      </c>
      <c r="AH138" s="102" t="str">
        <f>CONCATENATE(Tabla1[[#This Row],[Prefijo]]," ",Tabla1[[#This Row],[Folio]])</f>
        <v xml:space="preserve"> </v>
      </c>
    </row>
    <row r="139" spans="1:34" x14ac:dyDescent="0.25">
      <c r="A139" s="127"/>
      <c r="B139" s="127"/>
      <c r="C139" s="127"/>
      <c r="D139" s="127"/>
      <c r="E139" s="127"/>
      <c r="F139" s="127"/>
      <c r="G139" s="127"/>
      <c r="H139" s="127"/>
      <c r="I139" s="127"/>
      <c r="J139" s="127"/>
      <c r="K139" s="127"/>
      <c r="L139" s="127"/>
      <c r="M139" s="127"/>
      <c r="N139" s="127"/>
      <c r="O139" s="127"/>
      <c r="P139" s="127"/>
      <c r="Q139" s="127"/>
      <c r="R139" s="127"/>
      <c r="S139" s="127"/>
      <c r="T139" s="127"/>
      <c r="U139" s="127"/>
      <c r="V139" s="127"/>
      <c r="W139" s="127"/>
      <c r="X139" s="127"/>
      <c r="Y139" s="127"/>
      <c r="Z139" s="127"/>
      <c r="AA139" s="127"/>
      <c r="AB139" s="127"/>
      <c r="AC139" s="414"/>
      <c r="AD139" s="127"/>
      <c r="AE139" s="127"/>
      <c r="AF139" s="201">
        <f>IF(Tabla1[[#This Row],[IVA]]=0,0,Tabla1[[#This Row],[Total]]/1.19)</f>
        <v>0</v>
      </c>
      <c r="AG139" s="201">
        <f>Tabla1[[#This Row],[Total]]-Tabla1[[#This Row],[GRAVADO]]-Tabla1[[#This Row],[IVA]]-Tabla1[[#This Row],[ICA]]-Tabla1[[#This Row],[IC]]-Tabla1[[#This Row],[INC]]-Tabla1[[#This Row],[Timbre]]</f>
        <v>0</v>
      </c>
      <c r="AH139" s="102" t="str">
        <f>CONCATENATE(Tabla1[[#This Row],[Prefijo]]," ",Tabla1[[#This Row],[Folio]])</f>
        <v xml:space="preserve"> </v>
      </c>
    </row>
    <row r="140" spans="1:34" x14ac:dyDescent="0.25">
      <c r="A140" s="127"/>
      <c r="B140" s="127"/>
      <c r="C140" s="127"/>
      <c r="D140" s="127"/>
      <c r="E140" s="127"/>
      <c r="F140" s="127"/>
      <c r="G140" s="127"/>
      <c r="H140" s="127"/>
      <c r="I140" s="127"/>
      <c r="J140" s="127"/>
      <c r="K140" s="127"/>
      <c r="L140" s="127"/>
      <c r="M140" s="127"/>
      <c r="N140" s="127"/>
      <c r="O140" s="127"/>
      <c r="P140" s="127"/>
      <c r="Q140" s="127"/>
      <c r="R140" s="127"/>
      <c r="S140" s="127"/>
      <c r="T140" s="127"/>
      <c r="U140" s="127"/>
      <c r="V140" s="127"/>
      <c r="W140" s="127"/>
      <c r="X140" s="127"/>
      <c r="Y140" s="127"/>
      <c r="Z140" s="127"/>
      <c r="AA140" s="127"/>
      <c r="AB140" s="127"/>
      <c r="AC140" s="414"/>
      <c r="AD140" s="127"/>
      <c r="AE140" s="127"/>
      <c r="AF140" s="201">
        <f>IF(Tabla1[[#This Row],[IVA]]=0,0,Tabla1[[#This Row],[Total]]/1.19)</f>
        <v>0</v>
      </c>
      <c r="AG140" s="201">
        <f>Tabla1[[#This Row],[Total]]-Tabla1[[#This Row],[GRAVADO]]-Tabla1[[#This Row],[IVA]]-Tabla1[[#This Row],[ICA]]-Tabla1[[#This Row],[IC]]-Tabla1[[#This Row],[INC]]-Tabla1[[#This Row],[Timbre]]</f>
        <v>0</v>
      </c>
      <c r="AH140" s="102" t="str">
        <f>CONCATENATE(Tabla1[[#This Row],[Prefijo]]," ",Tabla1[[#This Row],[Folio]])</f>
        <v xml:space="preserve"> </v>
      </c>
    </row>
    <row r="141" spans="1:34" x14ac:dyDescent="0.25">
      <c r="A141" s="127"/>
      <c r="B141" s="127"/>
      <c r="C141" s="127"/>
      <c r="D141" s="127"/>
      <c r="E141" s="127"/>
      <c r="F141" s="127"/>
      <c r="G141" s="127"/>
      <c r="H141" s="127"/>
      <c r="I141" s="127"/>
      <c r="J141" s="127"/>
      <c r="K141" s="127"/>
      <c r="L141" s="127"/>
      <c r="M141" s="127"/>
      <c r="N141" s="127"/>
      <c r="O141" s="127"/>
      <c r="P141" s="127"/>
      <c r="Q141" s="127"/>
      <c r="R141" s="127"/>
      <c r="S141" s="127"/>
      <c r="T141" s="127"/>
      <c r="U141" s="127"/>
      <c r="V141" s="127"/>
      <c r="W141" s="127"/>
      <c r="X141" s="127"/>
      <c r="Y141" s="127"/>
      <c r="Z141" s="127"/>
      <c r="AA141" s="127"/>
      <c r="AB141" s="127"/>
      <c r="AC141" s="414"/>
      <c r="AD141" s="127"/>
      <c r="AE141" s="127"/>
      <c r="AF141" s="201">
        <f>IF(Tabla1[[#This Row],[IVA]]=0,0,Tabla1[[#This Row],[Total]]/1.19)</f>
        <v>0</v>
      </c>
      <c r="AG141" s="201">
        <f>Tabla1[[#This Row],[Total]]-Tabla1[[#This Row],[GRAVADO]]-Tabla1[[#This Row],[IVA]]-Tabla1[[#This Row],[ICA]]-Tabla1[[#This Row],[IC]]-Tabla1[[#This Row],[INC]]-Tabla1[[#This Row],[Timbre]]</f>
        <v>0</v>
      </c>
      <c r="AH141" s="102" t="str">
        <f>CONCATENATE(Tabla1[[#This Row],[Prefijo]]," ",Tabla1[[#This Row],[Folio]])</f>
        <v xml:space="preserve"> </v>
      </c>
    </row>
    <row r="142" spans="1:34" x14ac:dyDescent="0.25">
      <c r="A142" s="127"/>
      <c r="B142" s="127"/>
      <c r="C142" s="127"/>
      <c r="D142" s="127"/>
      <c r="E142" s="127"/>
      <c r="F142" s="127"/>
      <c r="G142" s="127"/>
      <c r="H142" s="127"/>
      <c r="I142" s="127"/>
      <c r="J142" s="127"/>
      <c r="K142" s="127"/>
      <c r="L142" s="127"/>
      <c r="M142" s="127"/>
      <c r="N142" s="127"/>
      <c r="O142" s="127"/>
      <c r="P142" s="127"/>
      <c r="Q142" s="127"/>
      <c r="R142" s="127"/>
      <c r="S142" s="127"/>
      <c r="T142" s="127"/>
      <c r="U142" s="127"/>
      <c r="V142" s="127"/>
      <c r="W142" s="127"/>
      <c r="X142" s="127"/>
      <c r="Y142" s="127"/>
      <c r="Z142" s="127"/>
      <c r="AA142" s="127"/>
      <c r="AB142" s="127"/>
      <c r="AC142" s="414"/>
      <c r="AD142" s="127"/>
      <c r="AE142" s="127"/>
      <c r="AF142" s="201">
        <f>IF(Tabla1[[#This Row],[IVA]]=0,0,Tabla1[[#This Row],[Total]]/1.19)</f>
        <v>0</v>
      </c>
      <c r="AG142" s="201">
        <f>Tabla1[[#This Row],[Total]]-Tabla1[[#This Row],[GRAVADO]]-Tabla1[[#This Row],[IVA]]-Tabla1[[#This Row],[ICA]]-Tabla1[[#This Row],[IC]]-Tabla1[[#This Row],[INC]]-Tabla1[[#This Row],[Timbre]]</f>
        <v>0</v>
      </c>
      <c r="AH142" s="102" t="str">
        <f>CONCATENATE(Tabla1[[#This Row],[Prefijo]]," ",Tabla1[[#This Row],[Folio]])</f>
        <v xml:space="preserve"> </v>
      </c>
    </row>
    <row r="143" spans="1:34" x14ac:dyDescent="0.25">
      <c r="A143" s="127"/>
      <c r="B143" s="127"/>
      <c r="C143" s="127"/>
      <c r="D143" s="127"/>
      <c r="E143" s="127"/>
      <c r="F143" s="127"/>
      <c r="G143" s="127"/>
      <c r="H143" s="127"/>
      <c r="I143" s="127"/>
      <c r="J143" s="127"/>
      <c r="K143" s="127"/>
      <c r="L143" s="127"/>
      <c r="M143" s="127"/>
      <c r="N143" s="127"/>
      <c r="O143" s="127"/>
      <c r="P143" s="127"/>
      <c r="Q143" s="127"/>
      <c r="R143" s="127"/>
      <c r="S143" s="127"/>
      <c r="T143" s="127"/>
      <c r="U143" s="127"/>
      <c r="V143" s="127"/>
      <c r="W143" s="127"/>
      <c r="X143" s="127"/>
      <c r="Y143" s="127"/>
      <c r="Z143" s="127"/>
      <c r="AA143" s="127"/>
      <c r="AB143" s="127"/>
      <c r="AC143" s="414"/>
      <c r="AD143" s="127"/>
      <c r="AE143" s="127"/>
      <c r="AF143" s="201">
        <f>IF(Tabla1[[#This Row],[IVA]]=0,0,Tabla1[[#This Row],[Total]]/1.19)</f>
        <v>0</v>
      </c>
      <c r="AG143" s="201">
        <f>Tabla1[[#This Row],[Total]]-Tabla1[[#This Row],[GRAVADO]]-Tabla1[[#This Row],[IVA]]-Tabla1[[#This Row],[ICA]]-Tabla1[[#This Row],[IC]]-Tabla1[[#This Row],[INC]]-Tabla1[[#This Row],[Timbre]]</f>
        <v>0</v>
      </c>
      <c r="AH143" s="102" t="str">
        <f>CONCATENATE(Tabla1[[#This Row],[Prefijo]]," ",Tabla1[[#This Row],[Folio]])</f>
        <v xml:space="preserve"> </v>
      </c>
    </row>
    <row r="144" spans="1:34" x14ac:dyDescent="0.25">
      <c r="A144" s="127"/>
      <c r="B144" s="127"/>
      <c r="C144" s="127"/>
      <c r="D144" s="127"/>
      <c r="E144" s="127"/>
      <c r="F144" s="127"/>
      <c r="G144" s="127"/>
      <c r="H144" s="127"/>
      <c r="I144" s="127"/>
      <c r="J144" s="127"/>
      <c r="K144" s="127"/>
      <c r="L144" s="127"/>
      <c r="M144" s="127"/>
      <c r="N144" s="127"/>
      <c r="O144" s="127"/>
      <c r="P144" s="127"/>
      <c r="Q144" s="127"/>
      <c r="R144" s="127"/>
      <c r="S144" s="127"/>
      <c r="T144" s="127"/>
      <c r="U144" s="127"/>
      <c r="V144" s="127"/>
      <c r="W144" s="127"/>
      <c r="X144" s="127"/>
      <c r="Y144" s="127"/>
      <c r="Z144" s="127"/>
      <c r="AA144" s="127"/>
      <c r="AB144" s="127"/>
      <c r="AC144" s="414"/>
      <c r="AD144" s="127"/>
      <c r="AE144" s="127"/>
      <c r="AF144" s="201">
        <f>IF(Tabla1[[#This Row],[IVA]]=0,0,Tabla1[[#This Row],[Total]]/1.19)</f>
        <v>0</v>
      </c>
      <c r="AG144" s="201">
        <f>Tabla1[[#This Row],[Total]]-Tabla1[[#This Row],[GRAVADO]]-Tabla1[[#This Row],[IVA]]-Tabla1[[#This Row],[ICA]]-Tabla1[[#This Row],[IC]]-Tabla1[[#This Row],[INC]]-Tabla1[[#This Row],[Timbre]]</f>
        <v>0</v>
      </c>
      <c r="AH144" s="102" t="str">
        <f>CONCATENATE(Tabla1[[#This Row],[Prefijo]]," ",Tabla1[[#This Row],[Folio]])</f>
        <v xml:space="preserve"> </v>
      </c>
    </row>
    <row r="145" spans="1:34" x14ac:dyDescent="0.25">
      <c r="A145" s="127"/>
      <c r="B145" s="127"/>
      <c r="C145" s="127"/>
      <c r="D145" s="127"/>
      <c r="E145" s="127"/>
      <c r="F145" s="127"/>
      <c r="G145" s="127"/>
      <c r="H145" s="127"/>
      <c r="I145" s="127"/>
      <c r="J145" s="127"/>
      <c r="K145" s="127"/>
      <c r="L145" s="127"/>
      <c r="M145" s="127"/>
      <c r="N145" s="127"/>
      <c r="O145" s="127"/>
      <c r="P145" s="127"/>
      <c r="Q145" s="127"/>
      <c r="R145" s="127"/>
      <c r="S145" s="127"/>
      <c r="T145" s="127"/>
      <c r="U145" s="127"/>
      <c r="V145" s="127"/>
      <c r="W145" s="127"/>
      <c r="X145" s="127"/>
      <c r="Y145" s="127"/>
      <c r="Z145" s="127"/>
      <c r="AA145" s="127"/>
      <c r="AB145" s="127"/>
      <c r="AC145" s="414"/>
      <c r="AD145" s="127"/>
      <c r="AE145" s="127"/>
      <c r="AF145" s="201">
        <f>IF(Tabla1[[#This Row],[IVA]]=0,0,Tabla1[[#This Row],[Total]]/1.19)</f>
        <v>0</v>
      </c>
      <c r="AG145" s="201">
        <f>Tabla1[[#This Row],[Total]]-Tabla1[[#This Row],[GRAVADO]]-Tabla1[[#This Row],[IVA]]-Tabla1[[#This Row],[ICA]]-Tabla1[[#This Row],[IC]]-Tabla1[[#This Row],[INC]]-Tabla1[[#This Row],[Timbre]]</f>
        <v>0</v>
      </c>
      <c r="AH145" s="102" t="str">
        <f>CONCATENATE(Tabla1[[#This Row],[Prefijo]]," ",Tabla1[[#This Row],[Folio]])</f>
        <v xml:space="preserve"> </v>
      </c>
    </row>
    <row r="146" spans="1:34" x14ac:dyDescent="0.25">
      <c r="A146" s="127"/>
      <c r="B146" s="127"/>
      <c r="C146" s="127"/>
      <c r="D146" s="127"/>
      <c r="E146" s="127"/>
      <c r="F146" s="127"/>
      <c r="G146" s="127"/>
      <c r="H146" s="127"/>
      <c r="I146" s="127"/>
      <c r="J146" s="127"/>
      <c r="K146" s="127"/>
      <c r="L146" s="127"/>
      <c r="M146" s="127"/>
      <c r="N146" s="127"/>
      <c r="O146" s="127"/>
      <c r="P146" s="127"/>
      <c r="Q146" s="127"/>
      <c r="R146" s="127"/>
      <c r="S146" s="127"/>
      <c r="T146" s="127"/>
      <c r="U146" s="127"/>
      <c r="V146" s="127"/>
      <c r="W146" s="127"/>
      <c r="X146" s="127"/>
      <c r="Y146" s="127"/>
      <c r="Z146" s="127"/>
      <c r="AA146" s="127"/>
      <c r="AB146" s="127"/>
      <c r="AC146" s="414"/>
      <c r="AD146" s="127"/>
      <c r="AE146" s="127"/>
      <c r="AF146" s="201">
        <f>IF(Tabla1[[#This Row],[IVA]]=0,0,Tabla1[[#This Row],[Total]]/1.19)</f>
        <v>0</v>
      </c>
      <c r="AG146" s="201">
        <f>Tabla1[[#This Row],[Total]]-Tabla1[[#This Row],[GRAVADO]]-Tabla1[[#This Row],[IVA]]-Tabla1[[#This Row],[ICA]]-Tabla1[[#This Row],[IC]]-Tabla1[[#This Row],[INC]]-Tabla1[[#This Row],[Timbre]]</f>
        <v>0</v>
      </c>
      <c r="AH146" s="102" t="str">
        <f>CONCATENATE(Tabla1[[#This Row],[Prefijo]]," ",Tabla1[[#This Row],[Folio]])</f>
        <v xml:space="preserve"> </v>
      </c>
    </row>
    <row r="147" spans="1:34" x14ac:dyDescent="0.25">
      <c r="A147" s="127"/>
      <c r="B147" s="127"/>
      <c r="C147" s="127"/>
      <c r="D147" s="127"/>
      <c r="E147" s="127"/>
      <c r="F147" s="127"/>
      <c r="G147" s="127"/>
      <c r="H147" s="127"/>
      <c r="I147" s="127"/>
      <c r="J147" s="127"/>
      <c r="K147" s="127"/>
      <c r="L147" s="127"/>
      <c r="M147" s="127"/>
      <c r="N147" s="127"/>
      <c r="O147" s="127"/>
      <c r="P147" s="127"/>
      <c r="Q147" s="127"/>
      <c r="R147" s="127"/>
      <c r="S147" s="127"/>
      <c r="T147" s="127"/>
      <c r="U147" s="127"/>
      <c r="V147" s="127"/>
      <c r="W147" s="127"/>
      <c r="X147" s="127"/>
      <c r="Y147" s="127"/>
      <c r="Z147" s="127"/>
      <c r="AA147" s="127"/>
      <c r="AB147" s="127"/>
      <c r="AC147" s="414"/>
      <c r="AD147" s="127"/>
      <c r="AE147" s="127"/>
      <c r="AF147" s="201">
        <f>IF(Tabla1[[#This Row],[IVA]]=0,0,Tabla1[[#This Row],[Total]]/1.19)</f>
        <v>0</v>
      </c>
      <c r="AG147" s="201">
        <f>Tabla1[[#This Row],[Total]]-Tabla1[[#This Row],[GRAVADO]]-Tabla1[[#This Row],[IVA]]-Tabla1[[#This Row],[ICA]]-Tabla1[[#This Row],[IC]]-Tabla1[[#This Row],[INC]]-Tabla1[[#This Row],[Timbre]]</f>
        <v>0</v>
      </c>
      <c r="AH147" s="102" t="str">
        <f>CONCATENATE(Tabla1[[#This Row],[Prefijo]]," ",Tabla1[[#This Row],[Folio]])</f>
        <v xml:space="preserve"> </v>
      </c>
    </row>
    <row r="148" spans="1:34" x14ac:dyDescent="0.25">
      <c r="A148" s="127"/>
      <c r="B148" s="127"/>
      <c r="C148" s="127"/>
      <c r="D148" s="127"/>
      <c r="E148" s="127"/>
      <c r="F148" s="127"/>
      <c r="G148" s="127"/>
      <c r="H148" s="127"/>
      <c r="I148" s="127"/>
      <c r="J148" s="127"/>
      <c r="K148" s="127"/>
      <c r="L148" s="127"/>
      <c r="M148" s="127"/>
      <c r="N148" s="127"/>
      <c r="O148" s="127"/>
      <c r="P148" s="127"/>
      <c r="Q148" s="127"/>
      <c r="R148" s="127"/>
      <c r="S148" s="127"/>
      <c r="T148" s="127"/>
      <c r="U148" s="127"/>
      <c r="V148" s="127"/>
      <c r="W148" s="127"/>
      <c r="X148" s="127"/>
      <c r="Y148" s="127"/>
      <c r="Z148" s="127"/>
      <c r="AA148" s="127"/>
      <c r="AB148" s="127"/>
      <c r="AC148" s="414"/>
      <c r="AD148" s="127"/>
      <c r="AE148" s="127"/>
      <c r="AF148" s="201">
        <f>IF(Tabla1[[#This Row],[IVA]]=0,0,Tabla1[[#This Row],[Total]]/1.19)</f>
        <v>0</v>
      </c>
      <c r="AG148" s="201">
        <f>Tabla1[[#This Row],[Total]]-Tabla1[[#This Row],[GRAVADO]]-Tabla1[[#This Row],[IVA]]-Tabla1[[#This Row],[ICA]]-Tabla1[[#This Row],[IC]]-Tabla1[[#This Row],[INC]]-Tabla1[[#This Row],[Timbre]]</f>
        <v>0</v>
      </c>
      <c r="AH148" s="102" t="str">
        <f>CONCATENATE(Tabla1[[#This Row],[Prefijo]]," ",Tabla1[[#This Row],[Folio]])</f>
        <v xml:space="preserve"> </v>
      </c>
    </row>
    <row r="149" spans="1:34" x14ac:dyDescent="0.25">
      <c r="A149" s="127"/>
      <c r="B149" s="127"/>
      <c r="C149" s="127"/>
      <c r="D149" s="127"/>
      <c r="E149" s="127"/>
      <c r="F149" s="127"/>
      <c r="G149" s="127"/>
      <c r="H149" s="127"/>
      <c r="I149" s="127"/>
      <c r="J149" s="127"/>
      <c r="K149" s="127"/>
      <c r="L149" s="127"/>
      <c r="M149" s="127"/>
      <c r="N149" s="127"/>
      <c r="O149" s="127"/>
      <c r="P149" s="127"/>
      <c r="Q149" s="127"/>
      <c r="R149" s="127"/>
      <c r="S149" s="127"/>
      <c r="T149" s="127"/>
      <c r="U149" s="127"/>
      <c r="V149" s="127"/>
      <c r="W149" s="127"/>
      <c r="X149" s="127"/>
      <c r="Y149" s="127"/>
      <c r="Z149" s="127"/>
      <c r="AA149" s="127"/>
      <c r="AB149" s="127"/>
      <c r="AC149" s="414"/>
      <c r="AD149" s="127"/>
      <c r="AE149" s="127"/>
      <c r="AF149" s="201">
        <f>IF(Tabla1[[#This Row],[IVA]]=0,0,Tabla1[[#This Row],[Total]]/1.19)</f>
        <v>0</v>
      </c>
      <c r="AG149" s="201">
        <f>Tabla1[[#This Row],[Total]]-Tabla1[[#This Row],[GRAVADO]]-Tabla1[[#This Row],[IVA]]-Tabla1[[#This Row],[ICA]]-Tabla1[[#This Row],[IC]]-Tabla1[[#This Row],[INC]]-Tabla1[[#This Row],[Timbre]]</f>
        <v>0</v>
      </c>
      <c r="AH149" s="102" t="str">
        <f>CONCATENATE(Tabla1[[#This Row],[Prefijo]]," ",Tabla1[[#This Row],[Folio]])</f>
        <v xml:space="preserve"> </v>
      </c>
    </row>
    <row r="150" spans="1:34" x14ac:dyDescent="0.25">
      <c r="A150" s="127"/>
      <c r="B150" s="127"/>
      <c r="C150" s="127"/>
      <c r="D150" s="127"/>
      <c r="E150" s="127"/>
      <c r="F150" s="127"/>
      <c r="G150" s="127"/>
      <c r="H150" s="127"/>
      <c r="I150" s="127"/>
      <c r="J150" s="127"/>
      <c r="K150" s="127"/>
      <c r="L150" s="127"/>
      <c r="M150" s="127"/>
      <c r="N150" s="127"/>
      <c r="O150" s="127"/>
      <c r="P150" s="127"/>
      <c r="Q150" s="127"/>
      <c r="R150" s="127"/>
      <c r="S150" s="127"/>
      <c r="T150" s="127"/>
      <c r="U150" s="127"/>
      <c r="V150" s="127"/>
      <c r="W150" s="127"/>
      <c r="X150" s="127"/>
      <c r="Y150" s="127"/>
      <c r="Z150" s="127"/>
      <c r="AA150" s="127"/>
      <c r="AB150" s="127"/>
      <c r="AC150" s="414"/>
      <c r="AD150" s="127"/>
      <c r="AE150" s="127"/>
      <c r="AF150" s="201">
        <f>IF(Tabla1[[#This Row],[IVA]]=0,0,Tabla1[[#This Row],[Total]]/1.19)</f>
        <v>0</v>
      </c>
      <c r="AG150" s="201">
        <f>Tabla1[[#This Row],[Total]]-Tabla1[[#This Row],[GRAVADO]]-Tabla1[[#This Row],[IVA]]-Tabla1[[#This Row],[ICA]]-Tabla1[[#This Row],[IC]]-Tabla1[[#This Row],[INC]]-Tabla1[[#This Row],[Timbre]]</f>
        <v>0</v>
      </c>
      <c r="AH150" s="102" t="str">
        <f>CONCATENATE(Tabla1[[#This Row],[Prefijo]]," ",Tabla1[[#This Row],[Folio]])</f>
        <v xml:space="preserve"> </v>
      </c>
    </row>
    <row r="151" spans="1:34" x14ac:dyDescent="0.25">
      <c r="A151" s="127"/>
      <c r="B151" s="127"/>
      <c r="C151" s="127"/>
      <c r="D151" s="127"/>
      <c r="E151" s="127"/>
      <c r="F151" s="127"/>
      <c r="G151" s="127"/>
      <c r="H151" s="127"/>
      <c r="I151" s="127"/>
      <c r="J151" s="127"/>
      <c r="K151" s="127"/>
      <c r="L151" s="127"/>
      <c r="M151" s="127"/>
      <c r="N151" s="127"/>
      <c r="O151" s="127"/>
      <c r="P151" s="127"/>
      <c r="Q151" s="127"/>
      <c r="R151" s="127"/>
      <c r="S151" s="127"/>
      <c r="T151" s="127"/>
      <c r="U151" s="127"/>
      <c r="V151" s="127"/>
      <c r="W151" s="127"/>
      <c r="X151" s="127"/>
      <c r="Y151" s="127"/>
      <c r="Z151" s="127"/>
      <c r="AA151" s="127"/>
      <c r="AB151" s="127"/>
      <c r="AC151" s="414"/>
      <c r="AD151" s="127"/>
      <c r="AE151" s="127"/>
      <c r="AF151" s="201">
        <f>IF(Tabla1[[#This Row],[IVA]]=0,0,Tabla1[[#This Row],[Total]]/1.19)</f>
        <v>0</v>
      </c>
      <c r="AG151" s="201">
        <f>Tabla1[[#This Row],[Total]]-Tabla1[[#This Row],[GRAVADO]]-Tabla1[[#This Row],[IVA]]-Tabla1[[#This Row],[ICA]]-Tabla1[[#This Row],[IC]]-Tabla1[[#This Row],[INC]]-Tabla1[[#This Row],[Timbre]]</f>
        <v>0</v>
      </c>
      <c r="AH151" s="102" t="str">
        <f>CONCATENATE(Tabla1[[#This Row],[Prefijo]]," ",Tabla1[[#This Row],[Folio]])</f>
        <v xml:space="preserve"> </v>
      </c>
    </row>
    <row r="152" spans="1:34" x14ac:dyDescent="0.25">
      <c r="A152" s="127"/>
      <c r="B152" s="127"/>
      <c r="C152" s="127"/>
      <c r="D152" s="127"/>
      <c r="E152" s="127"/>
      <c r="F152" s="127"/>
      <c r="G152" s="127"/>
      <c r="H152" s="127"/>
      <c r="I152" s="127"/>
      <c r="J152" s="127"/>
      <c r="K152" s="127"/>
      <c r="L152" s="127"/>
      <c r="M152" s="127"/>
      <c r="N152" s="127"/>
      <c r="O152" s="127"/>
      <c r="P152" s="127"/>
      <c r="Q152" s="127"/>
      <c r="R152" s="127"/>
      <c r="S152" s="127"/>
      <c r="T152" s="127"/>
      <c r="U152" s="127"/>
      <c r="V152" s="127"/>
      <c r="W152" s="127"/>
      <c r="X152" s="127"/>
      <c r="Y152" s="127"/>
      <c r="Z152" s="127"/>
      <c r="AA152" s="127"/>
      <c r="AB152" s="127"/>
      <c r="AC152" s="414"/>
      <c r="AD152" s="127"/>
      <c r="AE152" s="127"/>
      <c r="AF152" s="201">
        <f>IF(Tabla1[[#This Row],[IVA]]=0,0,Tabla1[[#This Row],[Total]]/1.19)</f>
        <v>0</v>
      </c>
      <c r="AG152" s="201">
        <f>Tabla1[[#This Row],[Total]]-Tabla1[[#This Row],[GRAVADO]]-Tabla1[[#This Row],[IVA]]-Tabla1[[#This Row],[ICA]]-Tabla1[[#This Row],[IC]]-Tabla1[[#This Row],[INC]]-Tabla1[[#This Row],[Timbre]]</f>
        <v>0</v>
      </c>
      <c r="AH152" s="102" t="str">
        <f>CONCATENATE(Tabla1[[#This Row],[Prefijo]]," ",Tabla1[[#This Row],[Folio]])</f>
        <v xml:space="preserve"> </v>
      </c>
    </row>
    <row r="153" spans="1:34" x14ac:dyDescent="0.25">
      <c r="A153" s="127"/>
      <c r="B153" s="127"/>
      <c r="C153" s="127"/>
      <c r="D153" s="127"/>
      <c r="E153" s="127"/>
      <c r="F153" s="127"/>
      <c r="G153" s="127"/>
      <c r="H153" s="127"/>
      <c r="I153" s="127"/>
      <c r="J153" s="127"/>
      <c r="K153" s="127"/>
      <c r="L153" s="127"/>
      <c r="M153" s="127"/>
      <c r="N153" s="127"/>
      <c r="O153" s="127"/>
      <c r="P153" s="127"/>
      <c r="Q153" s="127"/>
      <c r="R153" s="127"/>
      <c r="S153" s="127"/>
      <c r="T153" s="127"/>
      <c r="U153" s="127"/>
      <c r="V153" s="127"/>
      <c r="W153" s="127"/>
      <c r="X153" s="127"/>
      <c r="Y153" s="127"/>
      <c r="Z153" s="127"/>
      <c r="AA153" s="127"/>
      <c r="AB153" s="127"/>
      <c r="AC153" s="414"/>
      <c r="AD153" s="127"/>
      <c r="AE153" s="127"/>
      <c r="AF153" s="201">
        <f>IF(Tabla1[[#This Row],[IVA]]=0,0,Tabla1[[#This Row],[Total]]/1.19)</f>
        <v>0</v>
      </c>
      <c r="AG153" s="201">
        <f>Tabla1[[#This Row],[Total]]-Tabla1[[#This Row],[GRAVADO]]-Tabla1[[#This Row],[IVA]]-Tabla1[[#This Row],[ICA]]-Tabla1[[#This Row],[IC]]-Tabla1[[#This Row],[INC]]-Tabla1[[#This Row],[Timbre]]</f>
        <v>0</v>
      </c>
      <c r="AH153" s="102" t="str">
        <f>CONCATENATE(Tabla1[[#This Row],[Prefijo]]," ",Tabla1[[#This Row],[Folio]])</f>
        <v xml:space="preserve"> </v>
      </c>
    </row>
    <row r="154" spans="1:34" x14ac:dyDescent="0.25">
      <c r="A154" s="127"/>
      <c r="B154" s="127"/>
      <c r="C154" s="127"/>
      <c r="D154" s="127"/>
      <c r="E154" s="127"/>
      <c r="F154" s="127"/>
      <c r="G154" s="127"/>
      <c r="H154" s="127"/>
      <c r="I154" s="127"/>
      <c r="J154" s="127"/>
      <c r="K154" s="127"/>
      <c r="L154" s="127"/>
      <c r="M154" s="127"/>
      <c r="N154" s="127"/>
      <c r="O154" s="127"/>
      <c r="P154" s="127"/>
      <c r="Q154" s="127"/>
      <c r="R154" s="127"/>
      <c r="S154" s="127"/>
      <c r="T154" s="127"/>
      <c r="U154" s="127"/>
      <c r="V154" s="127"/>
      <c r="W154" s="127"/>
      <c r="X154" s="127"/>
      <c r="Y154" s="127"/>
      <c r="Z154" s="127"/>
      <c r="AA154" s="127"/>
      <c r="AB154" s="127"/>
      <c r="AC154" s="414"/>
      <c r="AD154" s="127"/>
      <c r="AE154" s="127"/>
      <c r="AF154" s="201">
        <f>IF(Tabla1[[#This Row],[IVA]]=0,0,Tabla1[[#This Row],[Total]]/1.19)</f>
        <v>0</v>
      </c>
      <c r="AG154" s="201">
        <f>Tabla1[[#This Row],[Total]]-Tabla1[[#This Row],[GRAVADO]]-Tabla1[[#This Row],[IVA]]-Tabla1[[#This Row],[ICA]]-Tabla1[[#This Row],[IC]]-Tabla1[[#This Row],[INC]]-Tabla1[[#This Row],[Timbre]]</f>
        <v>0</v>
      </c>
      <c r="AH154" s="102" t="str">
        <f>CONCATENATE(Tabla1[[#This Row],[Prefijo]]," ",Tabla1[[#This Row],[Folio]])</f>
        <v xml:space="preserve"> </v>
      </c>
    </row>
    <row r="155" spans="1:34" x14ac:dyDescent="0.25">
      <c r="A155" s="127"/>
      <c r="B155" s="127"/>
      <c r="C155" s="127"/>
      <c r="D155" s="127"/>
      <c r="E155" s="127"/>
      <c r="F155" s="127"/>
      <c r="G155" s="127"/>
      <c r="H155" s="127"/>
      <c r="I155" s="127"/>
      <c r="J155" s="127"/>
      <c r="K155" s="127"/>
      <c r="L155" s="127"/>
      <c r="M155" s="127"/>
      <c r="N155" s="127"/>
      <c r="O155" s="127"/>
      <c r="P155" s="127"/>
      <c r="Q155" s="127"/>
      <c r="R155" s="127"/>
      <c r="S155" s="127"/>
      <c r="T155" s="127"/>
      <c r="U155" s="127"/>
      <c r="V155" s="127"/>
      <c r="W155" s="127"/>
      <c r="X155" s="127"/>
      <c r="Y155" s="127"/>
      <c r="Z155" s="127"/>
      <c r="AA155" s="127"/>
      <c r="AB155" s="127"/>
      <c r="AC155" s="414"/>
      <c r="AD155" s="127"/>
      <c r="AE155" s="127"/>
      <c r="AF155" s="201">
        <f>IF(Tabla1[[#This Row],[IVA]]=0,0,Tabla1[[#This Row],[Total]]/1.19)</f>
        <v>0</v>
      </c>
      <c r="AG155" s="201">
        <f>Tabla1[[#This Row],[Total]]-Tabla1[[#This Row],[GRAVADO]]-Tabla1[[#This Row],[IVA]]-Tabla1[[#This Row],[ICA]]-Tabla1[[#This Row],[IC]]-Tabla1[[#This Row],[INC]]-Tabla1[[#This Row],[Timbre]]</f>
        <v>0</v>
      </c>
      <c r="AH155" s="102" t="str">
        <f>CONCATENATE(Tabla1[[#This Row],[Prefijo]]," ",Tabla1[[#This Row],[Folio]])</f>
        <v xml:space="preserve"> </v>
      </c>
    </row>
    <row r="156" spans="1:34" x14ac:dyDescent="0.25">
      <c r="A156" s="127"/>
      <c r="B156" s="127"/>
      <c r="C156" s="127"/>
      <c r="D156" s="127"/>
      <c r="E156" s="127"/>
      <c r="F156" s="127"/>
      <c r="G156" s="127"/>
      <c r="H156" s="127"/>
      <c r="I156" s="127"/>
      <c r="J156" s="127"/>
      <c r="K156" s="127"/>
      <c r="L156" s="127"/>
      <c r="M156" s="127"/>
      <c r="N156" s="127"/>
      <c r="O156" s="127"/>
      <c r="P156" s="127"/>
      <c r="Q156" s="127"/>
      <c r="R156" s="127"/>
      <c r="S156" s="127"/>
      <c r="T156" s="127"/>
      <c r="U156" s="127"/>
      <c r="V156" s="127"/>
      <c r="W156" s="127"/>
      <c r="X156" s="127"/>
      <c r="Y156" s="127"/>
      <c r="Z156" s="127"/>
      <c r="AA156" s="127"/>
      <c r="AB156" s="127"/>
      <c r="AC156" s="414"/>
      <c r="AD156" s="127"/>
      <c r="AE156" s="127"/>
      <c r="AF156" s="201">
        <f>IF(Tabla1[[#This Row],[IVA]]=0,0,Tabla1[[#This Row],[Total]]/1.19)</f>
        <v>0</v>
      </c>
      <c r="AG156" s="201">
        <f>Tabla1[[#This Row],[Total]]-Tabla1[[#This Row],[GRAVADO]]-Tabla1[[#This Row],[IVA]]-Tabla1[[#This Row],[ICA]]-Tabla1[[#This Row],[IC]]-Tabla1[[#This Row],[INC]]-Tabla1[[#This Row],[Timbre]]</f>
        <v>0</v>
      </c>
      <c r="AH156" s="102" t="str">
        <f>CONCATENATE(Tabla1[[#This Row],[Prefijo]]," ",Tabla1[[#This Row],[Folio]])</f>
        <v xml:space="preserve"> </v>
      </c>
    </row>
    <row r="157" spans="1:34" x14ac:dyDescent="0.25">
      <c r="A157" s="127"/>
      <c r="B157" s="127"/>
      <c r="C157" s="127"/>
      <c r="D157" s="127"/>
      <c r="E157" s="127"/>
      <c r="F157" s="127"/>
      <c r="G157" s="127"/>
      <c r="H157" s="127"/>
      <c r="I157" s="127"/>
      <c r="J157" s="127"/>
      <c r="K157" s="127"/>
      <c r="L157" s="127"/>
      <c r="M157" s="127"/>
      <c r="N157" s="127"/>
      <c r="O157" s="127"/>
      <c r="P157" s="127"/>
      <c r="Q157" s="127"/>
      <c r="R157" s="127"/>
      <c r="S157" s="127"/>
      <c r="T157" s="127"/>
      <c r="U157" s="127"/>
      <c r="V157" s="127"/>
      <c r="W157" s="127"/>
      <c r="X157" s="127"/>
      <c r="Y157" s="127"/>
      <c r="Z157" s="127"/>
      <c r="AA157" s="127"/>
      <c r="AB157" s="127"/>
      <c r="AC157" s="414"/>
      <c r="AD157" s="127"/>
      <c r="AE157" s="127"/>
      <c r="AF157" s="201">
        <f>IF(Tabla1[[#This Row],[IVA]]=0,0,Tabla1[[#This Row],[Total]]/1.19)</f>
        <v>0</v>
      </c>
      <c r="AG157" s="201">
        <f>Tabla1[[#This Row],[Total]]-Tabla1[[#This Row],[GRAVADO]]-Tabla1[[#This Row],[IVA]]-Tabla1[[#This Row],[ICA]]-Tabla1[[#This Row],[IC]]-Tabla1[[#This Row],[INC]]-Tabla1[[#This Row],[Timbre]]</f>
        <v>0</v>
      </c>
      <c r="AH157" s="102" t="str">
        <f>CONCATENATE(Tabla1[[#This Row],[Prefijo]]," ",Tabla1[[#This Row],[Folio]])</f>
        <v xml:space="preserve"> </v>
      </c>
    </row>
    <row r="158" spans="1:34" x14ac:dyDescent="0.25">
      <c r="A158" s="127"/>
      <c r="B158" s="127"/>
      <c r="C158" s="127"/>
      <c r="D158" s="127"/>
      <c r="E158" s="127"/>
      <c r="F158" s="127"/>
      <c r="G158" s="127"/>
      <c r="H158" s="127"/>
      <c r="I158" s="127"/>
      <c r="J158" s="127"/>
      <c r="K158" s="127"/>
      <c r="L158" s="127"/>
      <c r="M158" s="127"/>
      <c r="N158" s="127"/>
      <c r="O158" s="127"/>
      <c r="P158" s="127"/>
      <c r="Q158" s="127"/>
      <c r="R158" s="127"/>
      <c r="S158" s="127"/>
      <c r="T158" s="127"/>
      <c r="U158" s="127"/>
      <c r="V158" s="127"/>
      <c r="W158" s="127"/>
      <c r="X158" s="127"/>
      <c r="Y158" s="127"/>
      <c r="Z158" s="127"/>
      <c r="AA158" s="127"/>
      <c r="AB158" s="127"/>
      <c r="AC158" s="414"/>
      <c r="AD158" s="127"/>
      <c r="AE158" s="127"/>
      <c r="AF158" s="201">
        <f>IF(Tabla1[[#This Row],[IVA]]=0,0,Tabla1[[#This Row],[Total]]/1.19)</f>
        <v>0</v>
      </c>
      <c r="AG158" s="201">
        <f>Tabla1[[#This Row],[Total]]-Tabla1[[#This Row],[GRAVADO]]-Tabla1[[#This Row],[IVA]]-Tabla1[[#This Row],[ICA]]-Tabla1[[#This Row],[IC]]-Tabla1[[#This Row],[INC]]-Tabla1[[#This Row],[Timbre]]</f>
        <v>0</v>
      </c>
      <c r="AH158" s="102" t="str">
        <f>CONCATENATE(Tabla1[[#This Row],[Prefijo]]," ",Tabla1[[#This Row],[Folio]])</f>
        <v xml:space="preserve"> </v>
      </c>
    </row>
    <row r="159" spans="1:34" x14ac:dyDescent="0.25">
      <c r="A159" s="127"/>
      <c r="B159" s="127"/>
      <c r="C159" s="127"/>
      <c r="D159" s="127"/>
      <c r="E159" s="127"/>
      <c r="F159" s="127"/>
      <c r="G159" s="127"/>
      <c r="H159" s="127"/>
      <c r="I159" s="127"/>
      <c r="J159" s="127"/>
      <c r="K159" s="127"/>
      <c r="L159" s="127"/>
      <c r="M159" s="127"/>
      <c r="N159" s="127"/>
      <c r="O159" s="127"/>
      <c r="P159" s="127"/>
      <c r="Q159" s="127"/>
      <c r="R159" s="127"/>
      <c r="S159" s="127"/>
      <c r="T159" s="127"/>
      <c r="U159" s="127"/>
      <c r="V159" s="127"/>
      <c r="W159" s="127"/>
      <c r="X159" s="127"/>
      <c r="Y159" s="127"/>
      <c r="Z159" s="127"/>
      <c r="AA159" s="127"/>
      <c r="AB159" s="127"/>
      <c r="AC159" s="414"/>
      <c r="AD159" s="127"/>
      <c r="AE159" s="127"/>
      <c r="AF159" s="201">
        <f>IF(Tabla1[[#This Row],[IVA]]=0,0,Tabla1[[#This Row],[Total]]/1.19)</f>
        <v>0</v>
      </c>
      <c r="AG159" s="201">
        <f>Tabla1[[#This Row],[Total]]-Tabla1[[#This Row],[GRAVADO]]-Tabla1[[#This Row],[IVA]]-Tabla1[[#This Row],[ICA]]-Tabla1[[#This Row],[IC]]-Tabla1[[#This Row],[INC]]-Tabla1[[#This Row],[Timbre]]</f>
        <v>0</v>
      </c>
      <c r="AH159" s="102" t="str">
        <f>CONCATENATE(Tabla1[[#This Row],[Prefijo]]," ",Tabla1[[#This Row],[Folio]])</f>
        <v xml:space="preserve"> </v>
      </c>
    </row>
    <row r="160" spans="1:34" x14ac:dyDescent="0.25">
      <c r="A160" s="127"/>
      <c r="B160" s="127"/>
      <c r="C160" s="127"/>
      <c r="D160" s="127"/>
      <c r="E160" s="127"/>
      <c r="F160" s="127"/>
      <c r="G160" s="127"/>
      <c r="H160" s="127"/>
      <c r="I160" s="127"/>
      <c r="J160" s="127"/>
      <c r="K160" s="127"/>
      <c r="L160" s="127"/>
      <c r="M160" s="127"/>
      <c r="N160" s="127"/>
      <c r="O160" s="127"/>
      <c r="P160" s="127"/>
      <c r="Q160" s="127"/>
      <c r="R160" s="127"/>
      <c r="S160" s="127"/>
      <c r="T160" s="127"/>
      <c r="U160" s="127"/>
      <c r="V160" s="127"/>
      <c r="W160" s="127"/>
      <c r="X160" s="127"/>
      <c r="Y160" s="127"/>
      <c r="Z160" s="127"/>
      <c r="AA160" s="127"/>
      <c r="AB160" s="127"/>
      <c r="AC160" s="414"/>
      <c r="AD160" s="127"/>
      <c r="AE160" s="127"/>
      <c r="AF160" s="201">
        <f>IF(Tabla1[[#This Row],[IVA]]=0,0,Tabla1[[#This Row],[Total]]/1.19)</f>
        <v>0</v>
      </c>
      <c r="AG160" s="201">
        <f>Tabla1[[#This Row],[Total]]-Tabla1[[#This Row],[GRAVADO]]-Tabla1[[#This Row],[IVA]]-Tabla1[[#This Row],[ICA]]-Tabla1[[#This Row],[IC]]-Tabla1[[#This Row],[INC]]-Tabla1[[#This Row],[Timbre]]</f>
        <v>0</v>
      </c>
      <c r="AH160" s="102" t="str">
        <f>CONCATENATE(Tabla1[[#This Row],[Prefijo]]," ",Tabla1[[#This Row],[Folio]])</f>
        <v xml:space="preserve"> </v>
      </c>
    </row>
    <row r="161" spans="1:34" x14ac:dyDescent="0.25">
      <c r="A161" s="127"/>
      <c r="B161" s="127"/>
      <c r="C161" s="127"/>
      <c r="D161" s="127"/>
      <c r="E161" s="127"/>
      <c r="F161" s="127"/>
      <c r="G161" s="127"/>
      <c r="H161" s="127"/>
      <c r="I161" s="127"/>
      <c r="J161" s="127"/>
      <c r="K161" s="127"/>
      <c r="L161" s="127"/>
      <c r="M161" s="127"/>
      <c r="N161" s="127"/>
      <c r="O161" s="127"/>
      <c r="P161" s="127"/>
      <c r="Q161" s="127"/>
      <c r="R161" s="127"/>
      <c r="S161" s="127"/>
      <c r="T161" s="127"/>
      <c r="U161" s="127"/>
      <c r="V161" s="127"/>
      <c r="W161" s="127"/>
      <c r="X161" s="127"/>
      <c r="Y161" s="127"/>
      <c r="Z161" s="127"/>
      <c r="AA161" s="127"/>
      <c r="AB161" s="127"/>
      <c r="AC161" s="414"/>
      <c r="AD161" s="127"/>
      <c r="AE161" s="127"/>
      <c r="AF161" s="201">
        <f>IF(Tabla1[[#This Row],[IVA]]=0,0,Tabla1[[#This Row],[Total]]/1.19)</f>
        <v>0</v>
      </c>
      <c r="AG161" s="201">
        <f>Tabla1[[#This Row],[Total]]-Tabla1[[#This Row],[GRAVADO]]-Tabla1[[#This Row],[IVA]]-Tabla1[[#This Row],[ICA]]-Tabla1[[#This Row],[IC]]-Tabla1[[#This Row],[INC]]-Tabla1[[#This Row],[Timbre]]</f>
        <v>0</v>
      </c>
      <c r="AH161" s="102" t="str">
        <f>CONCATENATE(Tabla1[[#This Row],[Prefijo]]," ",Tabla1[[#This Row],[Folio]])</f>
        <v xml:space="preserve"> </v>
      </c>
    </row>
    <row r="162" spans="1:34" x14ac:dyDescent="0.25">
      <c r="A162" s="127"/>
      <c r="B162" s="127"/>
      <c r="C162" s="127"/>
      <c r="D162" s="127"/>
      <c r="E162" s="127"/>
      <c r="F162" s="127"/>
      <c r="G162" s="127"/>
      <c r="H162" s="127"/>
      <c r="I162" s="127"/>
      <c r="J162" s="127"/>
      <c r="K162" s="127"/>
      <c r="L162" s="127"/>
      <c r="M162" s="127"/>
      <c r="N162" s="127"/>
      <c r="O162" s="127"/>
      <c r="P162" s="127"/>
      <c r="Q162" s="127"/>
      <c r="R162" s="127"/>
      <c r="S162" s="127"/>
      <c r="T162" s="127"/>
      <c r="U162" s="127"/>
      <c r="V162" s="127"/>
      <c r="W162" s="127"/>
      <c r="X162" s="127"/>
      <c r="Y162" s="127"/>
      <c r="Z162" s="127"/>
      <c r="AA162" s="127"/>
      <c r="AB162" s="127"/>
      <c r="AC162" s="414"/>
      <c r="AD162" s="127"/>
      <c r="AE162" s="127"/>
      <c r="AF162" s="201">
        <f>IF(Tabla1[[#This Row],[IVA]]=0,0,Tabla1[[#This Row],[Total]]/1.19)</f>
        <v>0</v>
      </c>
      <c r="AG162" s="201">
        <f>Tabla1[[#This Row],[Total]]-Tabla1[[#This Row],[GRAVADO]]-Tabla1[[#This Row],[IVA]]-Tabla1[[#This Row],[ICA]]-Tabla1[[#This Row],[IC]]-Tabla1[[#This Row],[INC]]-Tabla1[[#This Row],[Timbre]]</f>
        <v>0</v>
      </c>
      <c r="AH162" s="102" t="str">
        <f>CONCATENATE(Tabla1[[#This Row],[Prefijo]]," ",Tabla1[[#This Row],[Folio]])</f>
        <v xml:space="preserve"> </v>
      </c>
    </row>
    <row r="163" spans="1:34" x14ac:dyDescent="0.25">
      <c r="A163" s="127"/>
      <c r="B163" s="127"/>
      <c r="C163" s="127"/>
      <c r="D163" s="127"/>
      <c r="E163" s="127"/>
      <c r="F163" s="127"/>
      <c r="G163" s="127"/>
      <c r="H163" s="127"/>
      <c r="I163" s="127"/>
      <c r="J163" s="127"/>
      <c r="K163" s="127"/>
      <c r="L163" s="127"/>
      <c r="M163" s="127"/>
      <c r="N163" s="127"/>
      <c r="O163" s="127"/>
      <c r="P163" s="127"/>
      <c r="Q163" s="127"/>
      <c r="R163" s="127"/>
      <c r="S163" s="127"/>
      <c r="T163" s="127"/>
      <c r="U163" s="127"/>
      <c r="V163" s="127"/>
      <c r="W163" s="127"/>
      <c r="X163" s="127"/>
      <c r="Y163" s="127"/>
      <c r="Z163" s="127"/>
      <c r="AA163" s="127"/>
      <c r="AB163" s="127"/>
      <c r="AC163" s="414"/>
      <c r="AD163" s="127"/>
      <c r="AE163" s="127"/>
      <c r="AF163" s="201">
        <f>IF(Tabla1[[#This Row],[IVA]]=0,0,Tabla1[[#This Row],[Total]]/1.19)</f>
        <v>0</v>
      </c>
      <c r="AG163" s="201">
        <f>Tabla1[[#This Row],[Total]]-Tabla1[[#This Row],[GRAVADO]]-Tabla1[[#This Row],[IVA]]-Tabla1[[#This Row],[ICA]]-Tabla1[[#This Row],[IC]]-Tabla1[[#This Row],[INC]]-Tabla1[[#This Row],[Timbre]]</f>
        <v>0</v>
      </c>
      <c r="AH163" s="102" t="str">
        <f>CONCATENATE(Tabla1[[#This Row],[Prefijo]]," ",Tabla1[[#This Row],[Folio]])</f>
        <v xml:space="preserve"> </v>
      </c>
    </row>
    <row r="164" spans="1:34" x14ac:dyDescent="0.25">
      <c r="A164" s="127"/>
      <c r="B164" s="127"/>
      <c r="C164" s="127"/>
      <c r="D164" s="127"/>
      <c r="E164" s="127"/>
      <c r="F164" s="127"/>
      <c r="G164" s="127"/>
      <c r="H164" s="127"/>
      <c r="I164" s="127"/>
      <c r="J164" s="127"/>
      <c r="K164" s="127"/>
      <c r="L164" s="127"/>
      <c r="M164" s="127"/>
      <c r="N164" s="127"/>
      <c r="O164" s="127"/>
      <c r="P164" s="127"/>
      <c r="Q164" s="127"/>
      <c r="R164" s="127"/>
      <c r="S164" s="127"/>
      <c r="T164" s="127"/>
      <c r="U164" s="127"/>
      <c r="V164" s="127"/>
      <c r="W164" s="127"/>
      <c r="X164" s="127"/>
      <c r="Y164" s="127"/>
      <c r="Z164" s="127"/>
      <c r="AA164" s="127"/>
      <c r="AB164" s="127"/>
      <c r="AC164" s="414"/>
      <c r="AD164" s="127"/>
      <c r="AE164" s="127"/>
      <c r="AF164" s="201">
        <f>IF(Tabla1[[#This Row],[IVA]]=0,0,Tabla1[[#This Row],[Total]]/1.19)</f>
        <v>0</v>
      </c>
      <c r="AG164" s="201">
        <f>Tabla1[[#This Row],[Total]]-Tabla1[[#This Row],[GRAVADO]]-Tabla1[[#This Row],[IVA]]-Tabla1[[#This Row],[ICA]]-Tabla1[[#This Row],[IC]]-Tabla1[[#This Row],[INC]]-Tabla1[[#This Row],[Timbre]]</f>
        <v>0</v>
      </c>
      <c r="AH164" s="102" t="str">
        <f>CONCATENATE(Tabla1[[#This Row],[Prefijo]]," ",Tabla1[[#This Row],[Folio]])</f>
        <v xml:space="preserve"> </v>
      </c>
    </row>
    <row r="165" spans="1:34" x14ac:dyDescent="0.25">
      <c r="A165" s="127"/>
      <c r="B165" s="127"/>
      <c r="C165" s="127"/>
      <c r="D165" s="127"/>
      <c r="E165" s="127"/>
      <c r="F165" s="127"/>
      <c r="G165" s="127"/>
      <c r="H165" s="127"/>
      <c r="I165" s="127"/>
      <c r="J165" s="127"/>
      <c r="K165" s="127"/>
      <c r="L165" s="127"/>
      <c r="M165" s="127"/>
      <c r="N165" s="127"/>
      <c r="O165" s="127"/>
      <c r="P165" s="127"/>
      <c r="Q165" s="127"/>
      <c r="R165" s="127"/>
      <c r="S165" s="127"/>
      <c r="T165" s="127"/>
      <c r="U165" s="127"/>
      <c r="V165" s="127"/>
      <c r="W165" s="127"/>
      <c r="X165" s="127"/>
      <c r="Y165" s="127"/>
      <c r="Z165" s="127"/>
      <c r="AA165" s="127"/>
      <c r="AB165" s="127"/>
      <c r="AC165" s="414"/>
      <c r="AD165" s="127"/>
      <c r="AE165" s="127"/>
      <c r="AF165" s="201">
        <f>IF(Tabla1[[#This Row],[IVA]]=0,0,Tabla1[[#This Row],[Total]]/1.19)</f>
        <v>0</v>
      </c>
      <c r="AG165" s="201">
        <f>Tabla1[[#This Row],[Total]]-Tabla1[[#This Row],[GRAVADO]]-Tabla1[[#This Row],[IVA]]-Tabla1[[#This Row],[ICA]]-Tabla1[[#This Row],[IC]]-Tabla1[[#This Row],[INC]]-Tabla1[[#This Row],[Timbre]]</f>
        <v>0</v>
      </c>
      <c r="AH165" s="102" t="str">
        <f>CONCATENATE(Tabla1[[#This Row],[Prefijo]]," ",Tabla1[[#This Row],[Folio]])</f>
        <v xml:space="preserve"> </v>
      </c>
    </row>
    <row r="166" spans="1:34" x14ac:dyDescent="0.25">
      <c r="A166" s="127"/>
      <c r="B166" s="127"/>
      <c r="C166" s="127"/>
      <c r="D166" s="127"/>
      <c r="E166" s="127"/>
      <c r="F166" s="127"/>
      <c r="G166" s="127"/>
      <c r="H166" s="127"/>
      <c r="I166" s="127"/>
      <c r="J166" s="127"/>
      <c r="K166" s="127"/>
      <c r="L166" s="127"/>
      <c r="M166" s="127"/>
      <c r="N166" s="127"/>
      <c r="O166" s="127"/>
      <c r="P166" s="127"/>
      <c r="Q166" s="127"/>
      <c r="R166" s="127"/>
      <c r="S166" s="127"/>
      <c r="T166" s="127"/>
      <c r="U166" s="127"/>
      <c r="V166" s="127"/>
      <c r="W166" s="127"/>
      <c r="X166" s="127"/>
      <c r="Y166" s="127"/>
      <c r="Z166" s="127"/>
      <c r="AA166" s="127"/>
      <c r="AB166" s="127"/>
      <c r="AC166" s="414"/>
      <c r="AD166" s="127"/>
      <c r="AE166" s="127"/>
      <c r="AF166" s="201">
        <f>IF(Tabla1[[#This Row],[IVA]]=0,0,Tabla1[[#This Row],[Total]]/1.19)</f>
        <v>0</v>
      </c>
      <c r="AG166" s="201">
        <f>Tabla1[[#This Row],[Total]]-Tabla1[[#This Row],[GRAVADO]]-Tabla1[[#This Row],[IVA]]-Tabla1[[#This Row],[ICA]]-Tabla1[[#This Row],[IC]]-Tabla1[[#This Row],[INC]]-Tabla1[[#This Row],[Timbre]]</f>
        <v>0</v>
      </c>
      <c r="AH166" s="102" t="str">
        <f>CONCATENATE(Tabla1[[#This Row],[Prefijo]]," ",Tabla1[[#This Row],[Folio]])</f>
        <v xml:space="preserve"> </v>
      </c>
    </row>
    <row r="167" spans="1:34" x14ac:dyDescent="0.25">
      <c r="A167" s="127"/>
      <c r="B167" s="127"/>
      <c r="C167" s="127"/>
      <c r="D167" s="127"/>
      <c r="E167" s="127"/>
      <c r="F167" s="127"/>
      <c r="G167" s="127"/>
      <c r="H167" s="127"/>
      <c r="I167" s="127"/>
      <c r="J167" s="127"/>
      <c r="K167" s="127"/>
      <c r="L167" s="127"/>
      <c r="M167" s="127"/>
      <c r="N167" s="127"/>
      <c r="O167" s="127"/>
      <c r="P167" s="127"/>
      <c r="Q167" s="127"/>
      <c r="R167" s="127"/>
      <c r="S167" s="127"/>
      <c r="T167" s="127"/>
      <c r="U167" s="127"/>
      <c r="V167" s="127"/>
      <c r="W167" s="127"/>
      <c r="X167" s="127"/>
      <c r="Y167" s="127"/>
      <c r="Z167" s="127"/>
      <c r="AA167" s="127"/>
      <c r="AB167" s="127"/>
      <c r="AC167" s="414"/>
      <c r="AD167" s="127"/>
      <c r="AE167" s="127"/>
      <c r="AF167" s="201">
        <f>IF(Tabla1[[#This Row],[IVA]]=0,0,Tabla1[[#This Row],[Total]]/1.19)</f>
        <v>0</v>
      </c>
      <c r="AG167" s="201">
        <f>Tabla1[[#This Row],[Total]]-Tabla1[[#This Row],[GRAVADO]]-Tabla1[[#This Row],[IVA]]-Tabla1[[#This Row],[ICA]]-Tabla1[[#This Row],[IC]]-Tabla1[[#This Row],[INC]]-Tabla1[[#This Row],[Timbre]]</f>
        <v>0</v>
      </c>
      <c r="AH167" s="102" t="str">
        <f>CONCATENATE(Tabla1[[#This Row],[Prefijo]]," ",Tabla1[[#This Row],[Folio]])</f>
        <v xml:space="preserve"> </v>
      </c>
    </row>
    <row r="168" spans="1:34" x14ac:dyDescent="0.25">
      <c r="A168" s="127"/>
      <c r="B168" s="127"/>
      <c r="C168" s="127"/>
      <c r="D168" s="127"/>
      <c r="E168" s="127"/>
      <c r="F168" s="127"/>
      <c r="G168" s="127"/>
      <c r="H168" s="127"/>
      <c r="I168" s="127"/>
      <c r="J168" s="127"/>
      <c r="K168" s="127"/>
      <c r="L168" s="127"/>
      <c r="M168" s="127"/>
      <c r="N168" s="127"/>
      <c r="O168" s="127"/>
      <c r="P168" s="127"/>
      <c r="Q168" s="127"/>
      <c r="R168" s="127"/>
      <c r="S168" s="127"/>
      <c r="T168" s="127"/>
      <c r="U168" s="127"/>
      <c r="V168" s="127"/>
      <c r="W168" s="127"/>
      <c r="X168" s="127"/>
      <c r="Y168" s="127"/>
      <c r="Z168" s="127"/>
      <c r="AA168" s="127"/>
      <c r="AB168" s="127"/>
      <c r="AC168" s="414"/>
      <c r="AD168" s="127"/>
      <c r="AE168" s="127"/>
      <c r="AF168" s="201">
        <f>IF(Tabla1[[#This Row],[IVA]]=0,0,Tabla1[[#This Row],[Total]]/1.19)</f>
        <v>0</v>
      </c>
      <c r="AG168" s="201">
        <f>Tabla1[[#This Row],[Total]]-Tabla1[[#This Row],[GRAVADO]]-Tabla1[[#This Row],[IVA]]-Tabla1[[#This Row],[ICA]]-Tabla1[[#This Row],[IC]]-Tabla1[[#This Row],[INC]]-Tabla1[[#This Row],[Timbre]]</f>
        <v>0</v>
      </c>
      <c r="AH168" s="102" t="str">
        <f>CONCATENATE(Tabla1[[#This Row],[Prefijo]]," ",Tabla1[[#This Row],[Folio]])</f>
        <v xml:space="preserve"> </v>
      </c>
    </row>
    <row r="169" spans="1:34" x14ac:dyDescent="0.25">
      <c r="A169" s="127"/>
      <c r="B169" s="127"/>
      <c r="C169" s="127"/>
      <c r="D169" s="127"/>
      <c r="E169" s="127"/>
      <c r="F169" s="127"/>
      <c r="G169" s="127"/>
      <c r="H169" s="127"/>
      <c r="I169" s="127"/>
      <c r="J169" s="127"/>
      <c r="K169" s="127"/>
      <c r="L169" s="127"/>
      <c r="M169" s="127"/>
      <c r="N169" s="127"/>
      <c r="O169" s="127"/>
      <c r="P169" s="127"/>
      <c r="Q169" s="127"/>
      <c r="R169" s="127"/>
      <c r="S169" s="127"/>
      <c r="T169" s="127"/>
      <c r="U169" s="127"/>
      <c r="V169" s="127"/>
      <c r="W169" s="127"/>
      <c r="X169" s="127"/>
      <c r="Y169" s="127"/>
      <c r="Z169" s="127"/>
      <c r="AA169" s="127"/>
      <c r="AB169" s="127"/>
      <c r="AC169" s="414"/>
      <c r="AD169" s="127"/>
      <c r="AE169" s="127"/>
      <c r="AF169" s="201">
        <f>IF(Tabla1[[#This Row],[IVA]]=0,0,Tabla1[[#This Row],[Total]]/1.19)</f>
        <v>0</v>
      </c>
      <c r="AG169" s="201">
        <f>Tabla1[[#This Row],[Total]]-Tabla1[[#This Row],[GRAVADO]]-Tabla1[[#This Row],[IVA]]-Tabla1[[#This Row],[ICA]]-Tabla1[[#This Row],[IC]]-Tabla1[[#This Row],[INC]]-Tabla1[[#This Row],[Timbre]]</f>
        <v>0</v>
      </c>
      <c r="AH169" s="102" t="str">
        <f>CONCATENATE(Tabla1[[#This Row],[Prefijo]]," ",Tabla1[[#This Row],[Folio]])</f>
        <v xml:space="preserve"> </v>
      </c>
    </row>
    <row r="170" spans="1:34" x14ac:dyDescent="0.25">
      <c r="A170" s="127"/>
      <c r="B170" s="127"/>
      <c r="C170" s="127"/>
      <c r="D170" s="127"/>
      <c r="E170" s="127"/>
      <c r="F170" s="127"/>
      <c r="G170" s="127"/>
      <c r="H170" s="127"/>
      <c r="I170" s="127"/>
      <c r="J170" s="127"/>
      <c r="K170" s="127"/>
      <c r="L170" s="127"/>
      <c r="M170" s="127"/>
      <c r="N170" s="127"/>
      <c r="O170" s="127"/>
      <c r="P170" s="127"/>
      <c r="Q170" s="127"/>
      <c r="R170" s="127"/>
      <c r="S170" s="127"/>
      <c r="T170" s="127"/>
      <c r="U170" s="127"/>
      <c r="V170" s="127"/>
      <c r="W170" s="127"/>
      <c r="X170" s="127"/>
      <c r="Y170" s="127"/>
      <c r="Z170" s="127"/>
      <c r="AA170" s="127"/>
      <c r="AB170" s="127"/>
      <c r="AC170" s="414"/>
      <c r="AD170" s="127"/>
      <c r="AE170" s="127"/>
      <c r="AF170" s="201">
        <f>IF(Tabla1[[#This Row],[IVA]]=0,0,Tabla1[[#This Row],[Total]]/1.19)</f>
        <v>0</v>
      </c>
      <c r="AG170" s="201">
        <f>Tabla1[[#This Row],[Total]]-Tabla1[[#This Row],[GRAVADO]]-Tabla1[[#This Row],[IVA]]-Tabla1[[#This Row],[ICA]]-Tabla1[[#This Row],[IC]]-Tabla1[[#This Row],[INC]]-Tabla1[[#This Row],[Timbre]]</f>
        <v>0</v>
      </c>
      <c r="AH170" s="102" t="str">
        <f>CONCATENATE(Tabla1[[#This Row],[Prefijo]]," ",Tabla1[[#This Row],[Folio]])</f>
        <v xml:space="preserve"> </v>
      </c>
    </row>
    <row r="171" spans="1:34" x14ac:dyDescent="0.25">
      <c r="A171" s="127"/>
      <c r="B171" s="127"/>
      <c r="C171" s="127"/>
      <c r="D171" s="127"/>
      <c r="E171" s="127"/>
      <c r="F171" s="127"/>
      <c r="G171" s="127"/>
      <c r="H171" s="127"/>
      <c r="I171" s="127"/>
      <c r="J171" s="127"/>
      <c r="K171" s="127"/>
      <c r="L171" s="127"/>
      <c r="M171" s="127"/>
      <c r="N171" s="127"/>
      <c r="O171" s="127"/>
      <c r="P171" s="127"/>
      <c r="Q171" s="127"/>
      <c r="R171" s="127"/>
      <c r="S171" s="127"/>
      <c r="T171" s="127"/>
      <c r="U171" s="127"/>
      <c r="V171" s="127"/>
      <c r="W171" s="127"/>
      <c r="X171" s="127"/>
      <c r="Y171" s="127"/>
      <c r="Z171" s="127"/>
      <c r="AA171" s="127"/>
      <c r="AB171" s="127"/>
      <c r="AC171" s="414"/>
      <c r="AD171" s="127"/>
      <c r="AE171" s="127"/>
      <c r="AF171" s="201">
        <f>IF(Tabla1[[#This Row],[IVA]]=0,0,Tabla1[[#This Row],[Total]]/1.19)</f>
        <v>0</v>
      </c>
      <c r="AG171" s="201">
        <f>Tabla1[[#This Row],[Total]]-Tabla1[[#This Row],[GRAVADO]]-Tabla1[[#This Row],[IVA]]-Tabla1[[#This Row],[ICA]]-Tabla1[[#This Row],[IC]]-Tabla1[[#This Row],[INC]]-Tabla1[[#This Row],[Timbre]]</f>
        <v>0</v>
      </c>
      <c r="AH171" s="102" t="str">
        <f>CONCATENATE(Tabla1[[#This Row],[Prefijo]]," ",Tabla1[[#This Row],[Folio]])</f>
        <v xml:space="preserve"> </v>
      </c>
    </row>
    <row r="172" spans="1:34" x14ac:dyDescent="0.25">
      <c r="A172" s="127"/>
      <c r="B172" s="127"/>
      <c r="C172" s="127"/>
      <c r="D172" s="127"/>
      <c r="E172" s="127"/>
      <c r="F172" s="127"/>
      <c r="G172" s="127"/>
      <c r="H172" s="127"/>
      <c r="I172" s="127"/>
      <c r="J172" s="127"/>
      <c r="K172" s="127"/>
      <c r="L172" s="127"/>
      <c r="M172" s="127"/>
      <c r="N172" s="127"/>
      <c r="O172" s="127"/>
      <c r="P172" s="127"/>
      <c r="Q172" s="127"/>
      <c r="R172" s="127"/>
      <c r="S172" s="127"/>
      <c r="T172" s="127"/>
      <c r="U172" s="127"/>
      <c r="V172" s="127"/>
      <c r="W172" s="127"/>
      <c r="X172" s="127"/>
      <c r="Y172" s="127"/>
      <c r="Z172" s="127"/>
      <c r="AA172" s="127"/>
      <c r="AB172" s="127"/>
      <c r="AC172" s="414"/>
      <c r="AD172" s="127"/>
      <c r="AE172" s="127"/>
      <c r="AF172" s="201">
        <f>IF(Tabla1[[#This Row],[IVA]]=0,0,Tabla1[[#This Row],[Total]]/1.19)</f>
        <v>0</v>
      </c>
      <c r="AG172" s="201">
        <f>Tabla1[[#This Row],[Total]]-Tabla1[[#This Row],[GRAVADO]]-Tabla1[[#This Row],[IVA]]-Tabla1[[#This Row],[ICA]]-Tabla1[[#This Row],[IC]]-Tabla1[[#This Row],[INC]]-Tabla1[[#This Row],[Timbre]]</f>
        <v>0</v>
      </c>
      <c r="AH172" s="102" t="str">
        <f>CONCATENATE(Tabla1[[#This Row],[Prefijo]]," ",Tabla1[[#This Row],[Folio]])</f>
        <v xml:space="preserve"> </v>
      </c>
    </row>
    <row r="173" spans="1:34" x14ac:dyDescent="0.25">
      <c r="A173" s="127"/>
      <c r="B173" s="127"/>
      <c r="C173" s="127"/>
      <c r="D173" s="127"/>
      <c r="E173" s="127"/>
      <c r="F173" s="127"/>
      <c r="G173" s="127"/>
      <c r="H173" s="127"/>
      <c r="I173" s="127"/>
      <c r="J173" s="127"/>
      <c r="K173" s="127"/>
      <c r="L173" s="127"/>
      <c r="M173" s="127"/>
      <c r="N173" s="127"/>
      <c r="O173" s="127"/>
      <c r="P173" s="127"/>
      <c r="Q173" s="127"/>
      <c r="R173" s="127"/>
      <c r="S173" s="127"/>
      <c r="T173" s="127"/>
      <c r="U173" s="127"/>
      <c r="V173" s="127"/>
      <c r="W173" s="127"/>
      <c r="X173" s="127"/>
      <c r="Y173" s="127"/>
      <c r="Z173" s="127"/>
      <c r="AA173" s="127"/>
      <c r="AB173" s="127"/>
      <c r="AC173" s="414"/>
      <c r="AD173" s="127"/>
      <c r="AE173" s="127"/>
      <c r="AF173" s="201">
        <f>IF(Tabla1[[#This Row],[IVA]]=0,0,Tabla1[[#This Row],[Total]]/1.19)</f>
        <v>0</v>
      </c>
      <c r="AG173" s="201">
        <f>Tabla1[[#This Row],[Total]]-Tabla1[[#This Row],[GRAVADO]]-Tabla1[[#This Row],[IVA]]-Tabla1[[#This Row],[ICA]]-Tabla1[[#This Row],[IC]]-Tabla1[[#This Row],[INC]]-Tabla1[[#This Row],[Timbre]]</f>
        <v>0</v>
      </c>
      <c r="AH173" s="102" t="str">
        <f>CONCATENATE(Tabla1[[#This Row],[Prefijo]]," ",Tabla1[[#This Row],[Folio]])</f>
        <v xml:space="preserve"> </v>
      </c>
    </row>
    <row r="174" spans="1:34" x14ac:dyDescent="0.25">
      <c r="A174" s="127"/>
      <c r="B174" s="127"/>
      <c r="C174" s="127"/>
      <c r="D174" s="127"/>
      <c r="E174" s="127"/>
      <c r="F174" s="127"/>
      <c r="G174" s="127"/>
      <c r="H174" s="127"/>
      <c r="I174" s="127"/>
      <c r="J174" s="127"/>
      <c r="K174" s="127"/>
      <c r="L174" s="127"/>
      <c r="M174" s="127"/>
      <c r="N174" s="127"/>
      <c r="O174" s="127"/>
      <c r="P174" s="127"/>
      <c r="Q174" s="127"/>
      <c r="R174" s="127"/>
      <c r="S174" s="127"/>
      <c r="T174" s="127"/>
      <c r="U174" s="127"/>
      <c r="V174" s="127"/>
      <c r="W174" s="127"/>
      <c r="X174" s="127"/>
      <c r="Y174" s="127"/>
      <c r="Z174" s="127"/>
      <c r="AA174" s="127"/>
      <c r="AB174" s="127"/>
      <c r="AC174" s="414"/>
      <c r="AD174" s="127"/>
      <c r="AE174" s="127"/>
      <c r="AF174" s="201">
        <f>IF(Tabla1[[#This Row],[IVA]]=0,0,Tabla1[[#This Row],[Total]]/1.19)</f>
        <v>0</v>
      </c>
      <c r="AG174" s="201">
        <f>Tabla1[[#This Row],[Total]]-Tabla1[[#This Row],[GRAVADO]]-Tabla1[[#This Row],[IVA]]-Tabla1[[#This Row],[ICA]]-Tabla1[[#This Row],[IC]]-Tabla1[[#This Row],[INC]]-Tabla1[[#This Row],[Timbre]]</f>
        <v>0</v>
      </c>
      <c r="AH174" s="102" t="str">
        <f>CONCATENATE(Tabla1[[#This Row],[Prefijo]]," ",Tabla1[[#This Row],[Folio]])</f>
        <v xml:space="preserve"> </v>
      </c>
    </row>
    <row r="175" spans="1:34" x14ac:dyDescent="0.25">
      <c r="A175" s="127"/>
      <c r="B175" s="127"/>
      <c r="C175" s="127"/>
      <c r="D175" s="127"/>
      <c r="E175" s="127"/>
      <c r="F175" s="127"/>
      <c r="G175" s="127"/>
      <c r="H175" s="127"/>
      <c r="I175" s="127"/>
      <c r="J175" s="127"/>
      <c r="K175" s="127"/>
      <c r="L175" s="127"/>
      <c r="M175" s="127"/>
      <c r="N175" s="127"/>
      <c r="O175" s="127"/>
      <c r="P175" s="127"/>
      <c r="Q175" s="127"/>
      <c r="R175" s="127"/>
      <c r="S175" s="127"/>
      <c r="T175" s="127"/>
      <c r="U175" s="127"/>
      <c r="V175" s="127"/>
      <c r="W175" s="127"/>
      <c r="X175" s="127"/>
      <c r="Y175" s="127"/>
      <c r="Z175" s="127"/>
      <c r="AA175" s="127"/>
      <c r="AB175" s="127"/>
      <c r="AC175" s="414"/>
      <c r="AD175" s="127"/>
      <c r="AE175" s="127"/>
      <c r="AF175" s="201">
        <f>IF(Tabla1[[#This Row],[IVA]]=0,0,Tabla1[[#This Row],[Total]]/1.19)</f>
        <v>0</v>
      </c>
      <c r="AG175" s="201">
        <f>Tabla1[[#This Row],[Total]]-Tabla1[[#This Row],[GRAVADO]]-Tabla1[[#This Row],[IVA]]-Tabla1[[#This Row],[ICA]]-Tabla1[[#This Row],[IC]]-Tabla1[[#This Row],[INC]]-Tabla1[[#This Row],[Timbre]]</f>
        <v>0</v>
      </c>
      <c r="AH175" s="102" t="str">
        <f>CONCATENATE(Tabla1[[#This Row],[Prefijo]]," ",Tabla1[[#This Row],[Folio]])</f>
        <v xml:space="preserve"> </v>
      </c>
    </row>
    <row r="176" spans="1:34" x14ac:dyDescent="0.25">
      <c r="A176" s="127"/>
      <c r="B176" s="127"/>
      <c r="C176" s="127"/>
      <c r="D176" s="127"/>
      <c r="E176" s="127"/>
      <c r="F176" s="127"/>
      <c r="G176" s="127"/>
      <c r="H176" s="127"/>
      <c r="I176" s="127"/>
      <c r="J176" s="127"/>
      <c r="K176" s="127"/>
      <c r="L176" s="127"/>
      <c r="M176" s="127"/>
      <c r="N176" s="127"/>
      <c r="O176" s="127"/>
      <c r="P176" s="127"/>
      <c r="Q176" s="127"/>
      <c r="R176" s="127"/>
      <c r="S176" s="127"/>
      <c r="T176" s="127"/>
      <c r="U176" s="127"/>
      <c r="V176" s="127"/>
      <c r="W176" s="127"/>
      <c r="X176" s="127"/>
      <c r="Y176" s="127"/>
      <c r="Z176" s="127"/>
      <c r="AA176" s="127"/>
      <c r="AB176" s="127"/>
      <c r="AC176" s="414"/>
      <c r="AD176" s="127"/>
      <c r="AE176" s="127"/>
      <c r="AF176" s="201">
        <f>IF(Tabla1[[#This Row],[IVA]]=0,0,Tabla1[[#This Row],[Total]]/1.19)</f>
        <v>0</v>
      </c>
      <c r="AG176" s="201">
        <f>Tabla1[[#This Row],[Total]]-Tabla1[[#This Row],[GRAVADO]]-Tabla1[[#This Row],[IVA]]-Tabla1[[#This Row],[ICA]]-Tabla1[[#This Row],[IC]]-Tabla1[[#This Row],[INC]]-Tabla1[[#This Row],[Timbre]]</f>
        <v>0</v>
      </c>
      <c r="AH176" s="102" t="str">
        <f>CONCATENATE(Tabla1[[#This Row],[Prefijo]]," ",Tabla1[[#This Row],[Folio]])</f>
        <v xml:space="preserve"> </v>
      </c>
    </row>
    <row r="177" spans="1:34" x14ac:dyDescent="0.25">
      <c r="A177" s="127"/>
      <c r="B177" s="127"/>
      <c r="C177" s="127"/>
      <c r="D177" s="127"/>
      <c r="E177" s="127"/>
      <c r="F177" s="127"/>
      <c r="G177" s="127"/>
      <c r="H177" s="127"/>
      <c r="I177" s="127"/>
      <c r="J177" s="127"/>
      <c r="K177" s="127"/>
      <c r="L177" s="127"/>
      <c r="M177" s="127"/>
      <c r="N177" s="127"/>
      <c r="O177" s="127"/>
      <c r="P177" s="127"/>
      <c r="Q177" s="127"/>
      <c r="R177" s="127"/>
      <c r="S177" s="127"/>
      <c r="T177" s="127"/>
      <c r="U177" s="127"/>
      <c r="V177" s="127"/>
      <c r="W177" s="127"/>
      <c r="X177" s="127"/>
      <c r="Y177" s="127"/>
      <c r="Z177" s="127"/>
      <c r="AA177" s="127"/>
      <c r="AB177" s="127"/>
      <c r="AC177" s="414"/>
      <c r="AD177" s="127"/>
      <c r="AE177" s="127"/>
      <c r="AF177" s="201">
        <f>IF(Tabla1[[#This Row],[IVA]]=0,0,Tabla1[[#This Row],[Total]]/1.19)</f>
        <v>0</v>
      </c>
      <c r="AG177" s="201">
        <f>Tabla1[[#This Row],[Total]]-Tabla1[[#This Row],[GRAVADO]]-Tabla1[[#This Row],[IVA]]-Tabla1[[#This Row],[ICA]]-Tabla1[[#This Row],[IC]]-Tabla1[[#This Row],[INC]]-Tabla1[[#This Row],[Timbre]]</f>
        <v>0</v>
      </c>
      <c r="AH177" s="102" t="str">
        <f>CONCATENATE(Tabla1[[#This Row],[Prefijo]]," ",Tabla1[[#This Row],[Folio]])</f>
        <v xml:space="preserve"> </v>
      </c>
    </row>
    <row r="178" spans="1:34" x14ac:dyDescent="0.25">
      <c r="A178" s="127"/>
      <c r="B178" s="127"/>
      <c r="C178" s="127"/>
      <c r="D178" s="127"/>
      <c r="E178" s="127"/>
      <c r="F178" s="127"/>
      <c r="G178" s="127"/>
      <c r="H178" s="127"/>
      <c r="I178" s="127"/>
      <c r="J178" s="127"/>
      <c r="K178" s="127"/>
      <c r="L178" s="127"/>
      <c r="M178" s="127"/>
      <c r="N178" s="127"/>
      <c r="O178" s="127"/>
      <c r="P178" s="127"/>
      <c r="Q178" s="127"/>
      <c r="R178" s="127"/>
      <c r="S178" s="127"/>
      <c r="T178" s="127"/>
      <c r="U178" s="127"/>
      <c r="V178" s="127"/>
      <c r="W178" s="127"/>
      <c r="X178" s="127"/>
      <c r="Y178" s="127"/>
      <c r="Z178" s="127"/>
      <c r="AA178" s="127"/>
      <c r="AB178" s="127"/>
      <c r="AC178" s="414"/>
      <c r="AD178" s="127"/>
      <c r="AE178" s="127"/>
      <c r="AF178" s="201">
        <f>IF(Tabla1[[#This Row],[IVA]]=0,0,Tabla1[[#This Row],[Total]]/1.19)</f>
        <v>0</v>
      </c>
      <c r="AG178" s="201">
        <f>Tabla1[[#This Row],[Total]]-Tabla1[[#This Row],[GRAVADO]]-Tabla1[[#This Row],[IVA]]-Tabla1[[#This Row],[ICA]]-Tabla1[[#This Row],[IC]]-Tabla1[[#This Row],[INC]]-Tabla1[[#This Row],[Timbre]]</f>
        <v>0</v>
      </c>
      <c r="AH178" s="102" t="str">
        <f>CONCATENATE(Tabla1[[#This Row],[Prefijo]]," ",Tabla1[[#This Row],[Folio]])</f>
        <v xml:space="preserve"> </v>
      </c>
    </row>
    <row r="179" spans="1:34" x14ac:dyDescent="0.25">
      <c r="A179" s="127"/>
      <c r="B179" s="127"/>
      <c r="C179" s="127"/>
      <c r="D179" s="127"/>
      <c r="E179" s="127"/>
      <c r="F179" s="127"/>
      <c r="G179" s="127"/>
      <c r="H179" s="127"/>
      <c r="I179" s="127"/>
      <c r="J179" s="127"/>
      <c r="K179" s="127"/>
      <c r="L179" s="127"/>
      <c r="M179" s="127"/>
      <c r="N179" s="127"/>
      <c r="O179" s="127"/>
      <c r="P179" s="127"/>
      <c r="Q179" s="127"/>
      <c r="R179" s="127"/>
      <c r="S179" s="127"/>
      <c r="T179" s="127"/>
      <c r="U179" s="127"/>
      <c r="V179" s="127"/>
      <c r="W179" s="127"/>
      <c r="X179" s="127"/>
      <c r="Y179" s="127"/>
      <c r="Z179" s="127"/>
      <c r="AA179" s="127"/>
      <c r="AB179" s="127"/>
      <c r="AC179" s="414"/>
      <c r="AD179" s="127"/>
      <c r="AE179" s="127"/>
      <c r="AF179" s="201">
        <f>IF(Tabla1[[#This Row],[IVA]]=0,0,Tabla1[[#This Row],[Total]]/1.19)</f>
        <v>0</v>
      </c>
      <c r="AG179" s="201">
        <f>Tabla1[[#This Row],[Total]]-Tabla1[[#This Row],[GRAVADO]]-Tabla1[[#This Row],[IVA]]-Tabla1[[#This Row],[ICA]]-Tabla1[[#This Row],[IC]]-Tabla1[[#This Row],[INC]]-Tabla1[[#This Row],[Timbre]]</f>
        <v>0</v>
      </c>
      <c r="AH179" s="102" t="str">
        <f>CONCATENATE(Tabla1[[#This Row],[Prefijo]]," ",Tabla1[[#This Row],[Folio]])</f>
        <v xml:space="preserve"> </v>
      </c>
    </row>
    <row r="180" spans="1:34" x14ac:dyDescent="0.25">
      <c r="A180" s="127"/>
      <c r="B180" s="127"/>
      <c r="C180" s="127"/>
      <c r="D180" s="127"/>
      <c r="E180" s="127"/>
      <c r="F180" s="127"/>
      <c r="G180" s="127"/>
      <c r="H180" s="127"/>
      <c r="I180" s="127"/>
      <c r="J180" s="127"/>
      <c r="K180" s="127"/>
      <c r="L180" s="127"/>
      <c r="M180" s="127"/>
      <c r="N180" s="127"/>
      <c r="O180" s="127"/>
      <c r="P180" s="127"/>
      <c r="Q180" s="127"/>
      <c r="R180" s="127"/>
      <c r="S180" s="127"/>
      <c r="T180" s="127"/>
      <c r="U180" s="127"/>
      <c r="V180" s="127"/>
      <c r="W180" s="127"/>
      <c r="X180" s="127"/>
      <c r="Y180" s="127"/>
      <c r="Z180" s="127"/>
      <c r="AA180" s="127"/>
      <c r="AB180" s="127"/>
      <c r="AC180" s="414"/>
      <c r="AD180" s="127"/>
      <c r="AE180" s="127"/>
      <c r="AF180" s="201">
        <f>IF(Tabla1[[#This Row],[IVA]]=0,0,Tabla1[[#This Row],[Total]]/1.19)</f>
        <v>0</v>
      </c>
      <c r="AG180" s="201">
        <f>Tabla1[[#This Row],[Total]]-Tabla1[[#This Row],[GRAVADO]]-Tabla1[[#This Row],[IVA]]-Tabla1[[#This Row],[ICA]]-Tabla1[[#This Row],[IC]]-Tabla1[[#This Row],[INC]]-Tabla1[[#This Row],[Timbre]]</f>
        <v>0</v>
      </c>
      <c r="AH180" s="102" t="str">
        <f>CONCATENATE(Tabla1[[#This Row],[Prefijo]]," ",Tabla1[[#This Row],[Folio]])</f>
        <v xml:space="preserve"> </v>
      </c>
    </row>
    <row r="181" spans="1:34" x14ac:dyDescent="0.25">
      <c r="A181" s="127"/>
      <c r="B181" s="127"/>
      <c r="C181" s="127"/>
      <c r="D181" s="127"/>
      <c r="E181" s="127"/>
      <c r="F181" s="127"/>
      <c r="G181" s="127"/>
      <c r="H181" s="127"/>
      <c r="I181" s="127"/>
      <c r="J181" s="127"/>
      <c r="K181" s="127"/>
      <c r="L181" s="127"/>
      <c r="M181" s="127"/>
      <c r="N181" s="127"/>
      <c r="O181" s="127"/>
      <c r="P181" s="127"/>
      <c r="Q181" s="127"/>
      <c r="R181" s="127"/>
      <c r="S181" s="127"/>
      <c r="T181" s="127"/>
      <c r="U181" s="127"/>
      <c r="V181" s="127"/>
      <c r="W181" s="127"/>
      <c r="X181" s="127"/>
      <c r="Y181" s="127"/>
      <c r="Z181" s="127"/>
      <c r="AA181" s="127"/>
      <c r="AB181" s="127"/>
      <c r="AC181" s="414"/>
      <c r="AD181" s="127"/>
      <c r="AE181" s="127"/>
      <c r="AF181" s="201">
        <f>IF(Tabla1[[#This Row],[IVA]]=0,0,Tabla1[[#This Row],[Total]]/1.19)</f>
        <v>0</v>
      </c>
      <c r="AG181" s="201">
        <f>Tabla1[[#This Row],[Total]]-Tabla1[[#This Row],[GRAVADO]]-Tabla1[[#This Row],[IVA]]-Tabla1[[#This Row],[ICA]]-Tabla1[[#This Row],[IC]]-Tabla1[[#This Row],[INC]]-Tabla1[[#This Row],[Timbre]]</f>
        <v>0</v>
      </c>
      <c r="AH181" s="102" t="str">
        <f>CONCATENATE(Tabla1[[#This Row],[Prefijo]]," ",Tabla1[[#This Row],[Folio]])</f>
        <v xml:space="preserve"> </v>
      </c>
    </row>
    <row r="182" spans="1:34" x14ac:dyDescent="0.25">
      <c r="A182" s="127"/>
      <c r="B182" s="127"/>
      <c r="C182" s="127"/>
      <c r="D182" s="127"/>
      <c r="E182" s="127"/>
      <c r="F182" s="127"/>
      <c r="G182" s="127"/>
      <c r="H182" s="127"/>
      <c r="I182" s="127"/>
      <c r="J182" s="127"/>
      <c r="K182" s="127"/>
      <c r="L182" s="127"/>
      <c r="M182" s="127"/>
      <c r="N182" s="127"/>
      <c r="O182" s="127"/>
      <c r="P182" s="127"/>
      <c r="Q182" s="127"/>
      <c r="R182" s="127"/>
      <c r="S182" s="127"/>
      <c r="T182" s="127"/>
      <c r="U182" s="127"/>
      <c r="V182" s="127"/>
      <c r="W182" s="127"/>
      <c r="X182" s="127"/>
      <c r="Y182" s="127"/>
      <c r="Z182" s="127"/>
      <c r="AA182" s="127"/>
      <c r="AB182" s="127"/>
      <c r="AC182" s="414"/>
      <c r="AD182" s="127"/>
      <c r="AE182" s="127"/>
      <c r="AF182" s="201">
        <f>IF(Tabla1[[#This Row],[IVA]]=0,0,Tabla1[[#This Row],[Total]]/1.19)</f>
        <v>0</v>
      </c>
      <c r="AG182" s="201">
        <f>Tabla1[[#This Row],[Total]]-Tabla1[[#This Row],[GRAVADO]]-Tabla1[[#This Row],[IVA]]-Tabla1[[#This Row],[ICA]]-Tabla1[[#This Row],[IC]]-Tabla1[[#This Row],[INC]]-Tabla1[[#This Row],[Timbre]]</f>
        <v>0</v>
      </c>
      <c r="AH182" s="102" t="str">
        <f>CONCATENATE(Tabla1[[#This Row],[Prefijo]]," ",Tabla1[[#This Row],[Folio]])</f>
        <v xml:space="preserve"> </v>
      </c>
    </row>
    <row r="183" spans="1:34" x14ac:dyDescent="0.25">
      <c r="A183" s="127"/>
      <c r="B183" s="127"/>
      <c r="C183" s="127"/>
      <c r="D183" s="127"/>
      <c r="E183" s="127"/>
      <c r="F183" s="127"/>
      <c r="G183" s="127"/>
      <c r="H183" s="127"/>
      <c r="I183" s="127"/>
      <c r="J183" s="127"/>
      <c r="K183" s="127"/>
      <c r="L183" s="127"/>
      <c r="M183" s="127"/>
      <c r="N183" s="127"/>
      <c r="O183" s="127"/>
      <c r="P183" s="127"/>
      <c r="Q183" s="127"/>
      <c r="R183" s="127"/>
      <c r="S183" s="127"/>
      <c r="T183" s="127"/>
      <c r="U183" s="127"/>
      <c r="V183" s="127"/>
      <c r="W183" s="127"/>
      <c r="X183" s="127"/>
      <c r="Y183" s="127"/>
      <c r="Z183" s="127"/>
      <c r="AA183" s="127"/>
      <c r="AB183" s="127"/>
      <c r="AC183" s="414"/>
      <c r="AD183" s="127"/>
      <c r="AE183" s="127"/>
      <c r="AF183" s="201">
        <f>IF(Tabla1[[#This Row],[IVA]]=0,0,Tabla1[[#This Row],[Total]]/1.19)</f>
        <v>0</v>
      </c>
      <c r="AG183" s="201">
        <f>Tabla1[[#This Row],[Total]]-Tabla1[[#This Row],[GRAVADO]]-Tabla1[[#This Row],[IVA]]-Tabla1[[#This Row],[ICA]]-Tabla1[[#This Row],[IC]]-Tabla1[[#This Row],[INC]]-Tabla1[[#This Row],[Timbre]]</f>
        <v>0</v>
      </c>
      <c r="AH183" s="102" t="str">
        <f>CONCATENATE(Tabla1[[#This Row],[Prefijo]]," ",Tabla1[[#This Row],[Folio]])</f>
        <v xml:space="preserve"> </v>
      </c>
    </row>
    <row r="184" spans="1:34" x14ac:dyDescent="0.25">
      <c r="A184" s="127"/>
      <c r="B184" s="127"/>
      <c r="C184" s="127"/>
      <c r="D184" s="127"/>
      <c r="E184" s="127"/>
      <c r="F184" s="127"/>
      <c r="G184" s="127"/>
      <c r="H184" s="127"/>
      <c r="I184" s="127"/>
      <c r="J184" s="127"/>
      <c r="K184" s="127"/>
      <c r="L184" s="127"/>
      <c r="M184" s="127"/>
      <c r="N184" s="127"/>
      <c r="O184" s="127"/>
      <c r="P184" s="127"/>
      <c r="Q184" s="127"/>
      <c r="R184" s="127"/>
      <c r="S184" s="127"/>
      <c r="T184" s="127"/>
      <c r="U184" s="127"/>
      <c r="V184" s="127"/>
      <c r="W184" s="127"/>
      <c r="X184" s="127"/>
      <c r="Y184" s="127"/>
      <c r="Z184" s="127"/>
      <c r="AA184" s="127"/>
      <c r="AB184" s="127"/>
      <c r="AC184" s="414"/>
      <c r="AD184" s="127"/>
      <c r="AE184" s="127"/>
      <c r="AF184" s="201">
        <f>IF(Tabla1[[#This Row],[IVA]]=0,0,Tabla1[[#This Row],[Total]]/1.19)</f>
        <v>0</v>
      </c>
      <c r="AG184" s="201">
        <f>Tabla1[[#This Row],[Total]]-Tabla1[[#This Row],[GRAVADO]]-Tabla1[[#This Row],[IVA]]-Tabla1[[#This Row],[ICA]]-Tabla1[[#This Row],[IC]]-Tabla1[[#This Row],[INC]]-Tabla1[[#This Row],[Timbre]]</f>
        <v>0</v>
      </c>
      <c r="AH184" s="102" t="str">
        <f>CONCATENATE(Tabla1[[#This Row],[Prefijo]]," ",Tabla1[[#This Row],[Folio]])</f>
        <v xml:space="preserve"> </v>
      </c>
    </row>
    <row r="185" spans="1:34" x14ac:dyDescent="0.25">
      <c r="A185" s="127"/>
      <c r="B185" s="127"/>
      <c r="C185" s="127"/>
      <c r="D185" s="127"/>
      <c r="E185" s="127"/>
      <c r="F185" s="127"/>
      <c r="G185" s="127"/>
      <c r="H185" s="127"/>
      <c r="I185" s="127"/>
      <c r="J185" s="127"/>
      <c r="K185" s="127"/>
      <c r="L185" s="127"/>
      <c r="M185" s="127"/>
      <c r="N185" s="127"/>
      <c r="O185" s="127"/>
      <c r="P185" s="127"/>
      <c r="Q185" s="127"/>
      <c r="R185" s="127"/>
      <c r="S185" s="127"/>
      <c r="T185" s="127"/>
      <c r="U185" s="127"/>
      <c r="V185" s="127"/>
      <c r="W185" s="127"/>
      <c r="X185" s="127"/>
      <c r="Y185" s="127"/>
      <c r="Z185" s="127"/>
      <c r="AA185" s="127"/>
      <c r="AB185" s="127"/>
      <c r="AC185" s="414"/>
      <c r="AD185" s="127"/>
      <c r="AE185" s="127"/>
      <c r="AF185" s="201">
        <f>IF(Tabla1[[#This Row],[IVA]]=0,0,Tabla1[[#This Row],[Total]]/1.19)</f>
        <v>0</v>
      </c>
      <c r="AG185" s="201">
        <f>Tabla1[[#This Row],[Total]]-Tabla1[[#This Row],[GRAVADO]]-Tabla1[[#This Row],[IVA]]-Tabla1[[#This Row],[ICA]]-Tabla1[[#This Row],[IC]]-Tabla1[[#This Row],[INC]]-Tabla1[[#This Row],[Timbre]]</f>
        <v>0</v>
      </c>
      <c r="AH185" s="102" t="str">
        <f>CONCATENATE(Tabla1[[#This Row],[Prefijo]]," ",Tabla1[[#This Row],[Folio]])</f>
        <v xml:space="preserve"> </v>
      </c>
    </row>
    <row r="186" spans="1:34" x14ac:dyDescent="0.25">
      <c r="A186" s="127"/>
      <c r="B186" s="127"/>
      <c r="C186" s="127"/>
      <c r="D186" s="127"/>
      <c r="E186" s="127"/>
      <c r="F186" s="127"/>
      <c r="G186" s="127"/>
      <c r="H186" s="127"/>
      <c r="I186" s="127"/>
      <c r="J186" s="127"/>
      <c r="K186" s="127"/>
      <c r="L186" s="127"/>
      <c r="M186" s="127"/>
      <c r="N186" s="127"/>
      <c r="O186" s="127"/>
      <c r="P186" s="127"/>
      <c r="Q186" s="127"/>
      <c r="R186" s="127"/>
      <c r="S186" s="127"/>
      <c r="T186" s="127"/>
      <c r="U186" s="127"/>
      <c r="V186" s="127"/>
      <c r="W186" s="127"/>
      <c r="X186" s="127"/>
      <c r="Y186" s="127"/>
      <c r="Z186" s="127"/>
      <c r="AA186" s="127"/>
      <c r="AB186" s="127"/>
      <c r="AC186" s="414"/>
      <c r="AD186" s="127"/>
      <c r="AE186" s="127"/>
      <c r="AF186" s="201">
        <f>IF(Tabla1[[#This Row],[IVA]]=0,0,Tabla1[[#This Row],[Total]]/1.19)</f>
        <v>0</v>
      </c>
      <c r="AG186" s="201">
        <f>Tabla1[[#This Row],[Total]]-Tabla1[[#This Row],[GRAVADO]]-Tabla1[[#This Row],[IVA]]-Tabla1[[#This Row],[ICA]]-Tabla1[[#This Row],[IC]]-Tabla1[[#This Row],[INC]]-Tabla1[[#This Row],[Timbre]]</f>
        <v>0</v>
      </c>
      <c r="AH186" s="102" t="str">
        <f>CONCATENATE(Tabla1[[#This Row],[Prefijo]]," ",Tabla1[[#This Row],[Folio]])</f>
        <v xml:space="preserve"> </v>
      </c>
    </row>
    <row r="187" spans="1:34" x14ac:dyDescent="0.25">
      <c r="A187" s="127"/>
      <c r="B187" s="127"/>
      <c r="C187" s="127"/>
      <c r="D187" s="127"/>
      <c r="E187" s="127"/>
      <c r="F187" s="127"/>
      <c r="G187" s="127"/>
      <c r="H187" s="127"/>
      <c r="I187" s="127"/>
      <c r="J187" s="127"/>
      <c r="K187" s="127"/>
      <c r="L187" s="127"/>
      <c r="M187" s="127"/>
      <c r="N187" s="127"/>
      <c r="O187" s="127"/>
      <c r="P187" s="127"/>
      <c r="Q187" s="127"/>
      <c r="R187" s="127"/>
      <c r="S187" s="127"/>
      <c r="T187" s="127"/>
      <c r="U187" s="127"/>
      <c r="V187" s="127"/>
      <c r="W187" s="127"/>
      <c r="X187" s="127"/>
      <c r="Y187" s="127"/>
      <c r="Z187" s="127"/>
      <c r="AA187" s="127"/>
      <c r="AB187" s="127"/>
      <c r="AC187" s="414"/>
      <c r="AD187" s="127"/>
      <c r="AE187" s="127"/>
      <c r="AF187" s="201">
        <f>IF(Tabla1[[#This Row],[IVA]]=0,0,Tabla1[[#This Row],[Total]]/1.19)</f>
        <v>0</v>
      </c>
      <c r="AG187" s="201">
        <f>Tabla1[[#This Row],[Total]]-Tabla1[[#This Row],[GRAVADO]]-Tabla1[[#This Row],[IVA]]-Tabla1[[#This Row],[ICA]]-Tabla1[[#This Row],[IC]]-Tabla1[[#This Row],[INC]]-Tabla1[[#This Row],[Timbre]]</f>
        <v>0</v>
      </c>
      <c r="AH187" s="102" t="str">
        <f>CONCATENATE(Tabla1[[#This Row],[Prefijo]]," ",Tabla1[[#This Row],[Folio]])</f>
        <v xml:space="preserve"> </v>
      </c>
    </row>
    <row r="188" spans="1:34" x14ac:dyDescent="0.25">
      <c r="A188" s="127"/>
      <c r="B188" s="127"/>
      <c r="C188" s="127"/>
      <c r="D188" s="127"/>
      <c r="E188" s="127"/>
      <c r="F188" s="127"/>
      <c r="G188" s="127"/>
      <c r="H188" s="127"/>
      <c r="I188" s="127"/>
      <c r="J188" s="127"/>
      <c r="K188" s="127"/>
      <c r="L188" s="127"/>
      <c r="M188" s="127"/>
      <c r="N188" s="127"/>
      <c r="O188" s="127"/>
      <c r="P188" s="127"/>
      <c r="Q188" s="127"/>
      <c r="R188" s="127"/>
      <c r="S188" s="127"/>
      <c r="T188" s="127"/>
      <c r="U188" s="127"/>
      <c r="V188" s="127"/>
      <c r="W188" s="127"/>
      <c r="X188" s="127"/>
      <c r="Y188" s="127"/>
      <c r="Z188" s="127"/>
      <c r="AA188" s="127"/>
      <c r="AB188" s="127"/>
      <c r="AC188" s="414"/>
      <c r="AD188" s="127"/>
      <c r="AE188" s="127"/>
      <c r="AF188" s="201">
        <f>IF(Tabla1[[#This Row],[IVA]]=0,0,Tabla1[[#This Row],[Total]]/1.19)</f>
        <v>0</v>
      </c>
      <c r="AG188" s="201">
        <f>Tabla1[[#This Row],[Total]]-Tabla1[[#This Row],[GRAVADO]]-Tabla1[[#This Row],[IVA]]-Tabla1[[#This Row],[ICA]]-Tabla1[[#This Row],[IC]]-Tabla1[[#This Row],[INC]]-Tabla1[[#This Row],[Timbre]]</f>
        <v>0</v>
      </c>
      <c r="AH188" s="102" t="str">
        <f>CONCATENATE(Tabla1[[#This Row],[Prefijo]]," ",Tabla1[[#This Row],[Folio]])</f>
        <v xml:space="preserve"> </v>
      </c>
    </row>
    <row r="189" spans="1:34" x14ac:dyDescent="0.25">
      <c r="A189" s="127"/>
      <c r="B189" s="127"/>
      <c r="C189" s="127"/>
      <c r="D189" s="127"/>
      <c r="E189" s="127"/>
      <c r="F189" s="127"/>
      <c r="G189" s="127"/>
      <c r="H189" s="127"/>
      <c r="I189" s="127"/>
      <c r="J189" s="127"/>
      <c r="K189" s="127"/>
      <c r="L189" s="127"/>
      <c r="M189" s="127"/>
      <c r="N189" s="127"/>
      <c r="O189" s="127"/>
      <c r="P189" s="127"/>
      <c r="Q189" s="127"/>
      <c r="R189" s="127"/>
      <c r="S189" s="127"/>
      <c r="T189" s="127"/>
      <c r="U189" s="127"/>
      <c r="V189" s="127"/>
      <c r="W189" s="127"/>
      <c r="X189" s="127"/>
      <c r="Y189" s="127"/>
      <c r="Z189" s="127"/>
      <c r="AA189" s="127"/>
      <c r="AB189" s="127"/>
      <c r="AC189" s="414"/>
      <c r="AD189" s="127"/>
      <c r="AE189" s="127"/>
      <c r="AF189" s="201">
        <f>IF(Tabla1[[#This Row],[IVA]]=0,0,Tabla1[[#This Row],[Total]]/1.19)</f>
        <v>0</v>
      </c>
      <c r="AG189" s="201">
        <f>Tabla1[[#This Row],[Total]]-Tabla1[[#This Row],[GRAVADO]]-Tabla1[[#This Row],[IVA]]-Tabla1[[#This Row],[ICA]]-Tabla1[[#This Row],[IC]]-Tabla1[[#This Row],[INC]]-Tabla1[[#This Row],[Timbre]]</f>
        <v>0</v>
      </c>
      <c r="AH189" s="102" t="str">
        <f>CONCATENATE(Tabla1[[#This Row],[Prefijo]]," ",Tabla1[[#This Row],[Folio]])</f>
        <v xml:space="preserve"> </v>
      </c>
    </row>
    <row r="190" spans="1:34" x14ac:dyDescent="0.25">
      <c r="A190" s="127"/>
      <c r="B190" s="127"/>
      <c r="C190" s="127"/>
      <c r="D190" s="127"/>
      <c r="E190" s="127"/>
      <c r="F190" s="127"/>
      <c r="G190" s="127"/>
      <c r="H190" s="127"/>
      <c r="I190" s="127"/>
      <c r="J190" s="127"/>
      <c r="K190" s="127"/>
      <c r="L190" s="127"/>
      <c r="M190" s="127"/>
      <c r="N190" s="127"/>
      <c r="O190" s="127"/>
      <c r="P190" s="127"/>
      <c r="Q190" s="127"/>
      <c r="R190" s="127"/>
      <c r="S190" s="127"/>
      <c r="T190" s="127"/>
      <c r="U190" s="127"/>
      <c r="V190" s="127"/>
      <c r="W190" s="127"/>
      <c r="X190" s="127"/>
      <c r="Y190" s="127"/>
      <c r="Z190" s="127"/>
      <c r="AA190" s="127"/>
      <c r="AB190" s="127"/>
      <c r="AC190" s="414"/>
      <c r="AD190" s="127"/>
      <c r="AE190" s="127"/>
      <c r="AF190" s="201">
        <f>IF(Tabla1[[#This Row],[IVA]]=0,0,Tabla1[[#This Row],[Total]]/1.19)</f>
        <v>0</v>
      </c>
      <c r="AG190" s="201">
        <f>Tabla1[[#This Row],[Total]]-Tabla1[[#This Row],[GRAVADO]]-Tabla1[[#This Row],[IVA]]-Tabla1[[#This Row],[ICA]]-Tabla1[[#This Row],[IC]]-Tabla1[[#This Row],[INC]]-Tabla1[[#This Row],[Timbre]]</f>
        <v>0</v>
      </c>
      <c r="AH190" s="102" t="str">
        <f>CONCATENATE(Tabla1[[#This Row],[Prefijo]]," ",Tabla1[[#This Row],[Folio]])</f>
        <v xml:space="preserve"> </v>
      </c>
    </row>
    <row r="191" spans="1:34" x14ac:dyDescent="0.25">
      <c r="A191" s="127"/>
      <c r="B191" s="127"/>
      <c r="C191" s="127"/>
      <c r="D191" s="127"/>
      <c r="E191" s="127"/>
      <c r="F191" s="127"/>
      <c r="G191" s="127"/>
      <c r="H191" s="127"/>
      <c r="I191" s="127"/>
      <c r="J191" s="127"/>
      <c r="K191" s="127"/>
      <c r="L191" s="127"/>
      <c r="M191" s="127"/>
      <c r="N191" s="127"/>
      <c r="O191" s="127"/>
      <c r="P191" s="127"/>
      <c r="Q191" s="127"/>
      <c r="R191" s="127"/>
      <c r="S191" s="127"/>
      <c r="T191" s="127"/>
      <c r="U191" s="127"/>
      <c r="V191" s="127"/>
      <c r="W191" s="127"/>
      <c r="X191" s="127"/>
      <c r="Y191" s="127"/>
      <c r="Z191" s="127"/>
      <c r="AA191" s="127"/>
      <c r="AB191" s="127"/>
      <c r="AC191" s="414"/>
      <c r="AD191" s="127"/>
      <c r="AE191" s="127"/>
      <c r="AF191" s="201">
        <f>IF(Tabla1[[#This Row],[IVA]]=0,0,Tabla1[[#This Row],[Total]]/1.19)</f>
        <v>0</v>
      </c>
      <c r="AG191" s="201">
        <f>Tabla1[[#This Row],[Total]]-Tabla1[[#This Row],[GRAVADO]]-Tabla1[[#This Row],[IVA]]-Tabla1[[#This Row],[ICA]]-Tabla1[[#This Row],[IC]]-Tabla1[[#This Row],[INC]]-Tabla1[[#This Row],[Timbre]]</f>
        <v>0</v>
      </c>
      <c r="AH191" s="102" t="str">
        <f>CONCATENATE(Tabla1[[#This Row],[Prefijo]]," ",Tabla1[[#This Row],[Folio]])</f>
        <v xml:space="preserve"> </v>
      </c>
    </row>
    <row r="192" spans="1:34" x14ac:dyDescent="0.25">
      <c r="A192" s="127"/>
      <c r="B192" s="127"/>
      <c r="C192" s="127"/>
      <c r="D192" s="127"/>
      <c r="E192" s="127"/>
      <c r="F192" s="127"/>
      <c r="G192" s="127"/>
      <c r="H192" s="127"/>
      <c r="I192" s="127"/>
      <c r="J192" s="127"/>
      <c r="K192" s="127"/>
      <c r="L192" s="127"/>
      <c r="M192" s="127"/>
      <c r="N192" s="127"/>
      <c r="O192" s="127"/>
      <c r="P192" s="127"/>
      <c r="Q192" s="127"/>
      <c r="R192" s="127"/>
      <c r="S192" s="127"/>
      <c r="T192" s="127"/>
      <c r="U192" s="127"/>
      <c r="V192" s="127"/>
      <c r="W192" s="127"/>
      <c r="X192" s="127"/>
      <c r="Y192" s="127"/>
      <c r="Z192" s="127"/>
      <c r="AA192" s="127"/>
      <c r="AB192" s="127"/>
      <c r="AC192" s="414"/>
      <c r="AD192" s="127"/>
      <c r="AE192" s="127"/>
      <c r="AF192" s="201">
        <f>IF(Tabla1[[#This Row],[IVA]]=0,0,Tabla1[[#This Row],[Total]]/1.19)</f>
        <v>0</v>
      </c>
      <c r="AG192" s="201">
        <f>Tabla1[[#This Row],[Total]]-Tabla1[[#This Row],[GRAVADO]]-Tabla1[[#This Row],[IVA]]-Tabla1[[#This Row],[ICA]]-Tabla1[[#This Row],[IC]]-Tabla1[[#This Row],[INC]]-Tabla1[[#This Row],[Timbre]]</f>
        <v>0</v>
      </c>
      <c r="AH192" s="102" t="str">
        <f>CONCATENATE(Tabla1[[#This Row],[Prefijo]]," ",Tabla1[[#This Row],[Folio]])</f>
        <v xml:space="preserve"> </v>
      </c>
    </row>
    <row r="193" spans="1:34" x14ac:dyDescent="0.25">
      <c r="A193" s="127"/>
      <c r="B193" s="127"/>
      <c r="C193" s="127"/>
      <c r="D193" s="127"/>
      <c r="E193" s="127"/>
      <c r="F193" s="127"/>
      <c r="G193" s="127"/>
      <c r="H193" s="127"/>
      <c r="I193" s="127"/>
      <c r="J193" s="127"/>
      <c r="K193" s="127"/>
      <c r="L193" s="127"/>
      <c r="M193" s="127"/>
      <c r="N193" s="127"/>
      <c r="O193" s="127"/>
      <c r="P193" s="127"/>
      <c r="Q193" s="127"/>
      <c r="R193" s="127"/>
      <c r="S193" s="127"/>
      <c r="T193" s="127"/>
      <c r="U193" s="127"/>
      <c r="V193" s="127"/>
      <c r="W193" s="127"/>
      <c r="X193" s="127"/>
      <c r="Y193" s="127"/>
      <c r="Z193" s="127"/>
      <c r="AA193" s="127"/>
      <c r="AB193" s="127"/>
      <c r="AC193" s="414"/>
      <c r="AD193" s="127"/>
      <c r="AE193" s="127"/>
      <c r="AF193" s="201">
        <f>IF(Tabla1[[#This Row],[IVA]]=0,0,Tabla1[[#This Row],[Total]]/1.19)</f>
        <v>0</v>
      </c>
      <c r="AG193" s="201">
        <f>Tabla1[[#This Row],[Total]]-Tabla1[[#This Row],[GRAVADO]]-Tabla1[[#This Row],[IVA]]-Tabla1[[#This Row],[ICA]]-Tabla1[[#This Row],[IC]]-Tabla1[[#This Row],[INC]]-Tabla1[[#This Row],[Timbre]]</f>
        <v>0</v>
      </c>
      <c r="AH193" s="102" t="str">
        <f>CONCATENATE(Tabla1[[#This Row],[Prefijo]]," ",Tabla1[[#This Row],[Folio]])</f>
        <v xml:space="preserve"> </v>
      </c>
    </row>
    <row r="194" spans="1:34" x14ac:dyDescent="0.25">
      <c r="A194" s="127"/>
      <c r="B194" s="127"/>
      <c r="C194" s="127"/>
      <c r="D194" s="127"/>
      <c r="E194" s="127"/>
      <c r="F194" s="127"/>
      <c r="G194" s="127"/>
      <c r="H194" s="127"/>
      <c r="I194" s="127"/>
      <c r="J194" s="127"/>
      <c r="K194" s="127"/>
      <c r="L194" s="127"/>
      <c r="M194" s="127"/>
      <c r="N194" s="127"/>
      <c r="O194" s="127"/>
      <c r="P194" s="127"/>
      <c r="Q194" s="127"/>
      <c r="R194" s="127"/>
      <c r="S194" s="127"/>
      <c r="T194" s="127"/>
      <c r="U194" s="127"/>
      <c r="V194" s="127"/>
      <c r="W194" s="127"/>
      <c r="X194" s="127"/>
      <c r="Y194" s="127"/>
      <c r="Z194" s="127"/>
      <c r="AA194" s="127"/>
      <c r="AB194" s="127"/>
      <c r="AC194" s="414"/>
      <c r="AD194" s="127"/>
      <c r="AE194" s="127"/>
      <c r="AF194" s="201">
        <f>IF(Tabla1[[#This Row],[IVA]]=0,0,Tabla1[[#This Row],[Total]]/1.19)</f>
        <v>0</v>
      </c>
      <c r="AG194" s="201">
        <f>Tabla1[[#This Row],[Total]]-Tabla1[[#This Row],[GRAVADO]]-Tabla1[[#This Row],[IVA]]-Tabla1[[#This Row],[ICA]]-Tabla1[[#This Row],[IC]]-Tabla1[[#This Row],[INC]]-Tabla1[[#This Row],[Timbre]]</f>
        <v>0</v>
      </c>
      <c r="AH194" s="102" t="str">
        <f>CONCATENATE(Tabla1[[#This Row],[Prefijo]]," ",Tabla1[[#This Row],[Folio]])</f>
        <v xml:space="preserve"> </v>
      </c>
    </row>
    <row r="195" spans="1:34" x14ac:dyDescent="0.25">
      <c r="A195" s="127"/>
      <c r="B195" s="127"/>
      <c r="C195" s="127"/>
      <c r="D195" s="127"/>
      <c r="E195" s="127"/>
      <c r="F195" s="127"/>
      <c r="G195" s="127"/>
      <c r="H195" s="127"/>
      <c r="I195" s="127"/>
      <c r="J195" s="127"/>
      <c r="K195" s="127"/>
      <c r="L195" s="127"/>
      <c r="M195" s="127"/>
      <c r="N195" s="127"/>
      <c r="O195" s="127"/>
      <c r="P195" s="127"/>
      <c r="Q195" s="127"/>
      <c r="R195" s="127"/>
      <c r="S195" s="127"/>
      <c r="T195" s="127"/>
      <c r="U195" s="127"/>
      <c r="V195" s="127"/>
      <c r="W195" s="127"/>
      <c r="X195" s="127"/>
      <c r="Y195" s="127"/>
      <c r="Z195" s="127"/>
      <c r="AA195" s="127"/>
      <c r="AB195" s="127"/>
      <c r="AC195" s="414"/>
      <c r="AD195" s="127"/>
      <c r="AE195" s="127"/>
      <c r="AF195" s="201">
        <f>IF(Tabla1[[#This Row],[IVA]]=0,0,Tabla1[[#This Row],[Total]]/1.19)</f>
        <v>0</v>
      </c>
      <c r="AG195" s="201">
        <f>Tabla1[[#This Row],[Total]]-Tabla1[[#This Row],[GRAVADO]]-Tabla1[[#This Row],[IVA]]-Tabla1[[#This Row],[ICA]]-Tabla1[[#This Row],[IC]]-Tabla1[[#This Row],[INC]]-Tabla1[[#This Row],[Timbre]]</f>
        <v>0</v>
      </c>
      <c r="AH195" s="102" t="str">
        <f>CONCATENATE(Tabla1[[#This Row],[Prefijo]]," ",Tabla1[[#This Row],[Folio]])</f>
        <v xml:space="preserve"> </v>
      </c>
    </row>
    <row r="196" spans="1:34" x14ac:dyDescent="0.25">
      <c r="A196" s="127"/>
      <c r="B196" s="127"/>
      <c r="C196" s="127"/>
      <c r="D196" s="127"/>
      <c r="E196" s="127"/>
      <c r="F196" s="127"/>
      <c r="G196" s="127"/>
      <c r="H196" s="127"/>
      <c r="I196" s="127"/>
      <c r="J196" s="127"/>
      <c r="K196" s="127"/>
      <c r="L196" s="127"/>
      <c r="M196" s="127"/>
      <c r="N196" s="127"/>
      <c r="O196" s="127"/>
      <c r="P196" s="127"/>
      <c r="Q196" s="127"/>
      <c r="R196" s="127"/>
      <c r="S196" s="127"/>
      <c r="T196" s="127"/>
      <c r="U196" s="127"/>
      <c r="V196" s="127"/>
      <c r="W196" s="127"/>
      <c r="X196" s="127"/>
      <c r="Y196" s="127"/>
      <c r="Z196" s="127"/>
      <c r="AA196" s="127"/>
      <c r="AB196" s="127"/>
      <c r="AC196" s="414"/>
      <c r="AD196" s="127"/>
      <c r="AE196" s="127"/>
      <c r="AF196" s="201">
        <f>IF(Tabla1[[#This Row],[IVA]]=0,0,Tabla1[[#This Row],[Total]]/1.19)</f>
        <v>0</v>
      </c>
      <c r="AG196" s="201">
        <f>Tabla1[[#This Row],[Total]]-Tabla1[[#This Row],[GRAVADO]]-Tabla1[[#This Row],[IVA]]-Tabla1[[#This Row],[ICA]]-Tabla1[[#This Row],[IC]]-Tabla1[[#This Row],[INC]]-Tabla1[[#This Row],[Timbre]]</f>
        <v>0</v>
      </c>
      <c r="AH196" s="102" t="str">
        <f>CONCATENATE(Tabla1[[#This Row],[Prefijo]]," ",Tabla1[[#This Row],[Folio]])</f>
        <v xml:space="preserve"> </v>
      </c>
    </row>
    <row r="197" spans="1:34" x14ac:dyDescent="0.25">
      <c r="A197" s="127"/>
      <c r="B197" s="127"/>
      <c r="C197" s="127"/>
      <c r="D197" s="127"/>
      <c r="E197" s="127"/>
      <c r="F197" s="127"/>
      <c r="G197" s="127"/>
      <c r="H197" s="127"/>
      <c r="I197" s="127"/>
      <c r="J197" s="127"/>
      <c r="K197" s="127"/>
      <c r="L197" s="127"/>
      <c r="M197" s="127"/>
      <c r="N197" s="127"/>
      <c r="O197" s="127"/>
      <c r="P197" s="127"/>
      <c r="Q197" s="127"/>
      <c r="R197" s="127"/>
      <c r="S197" s="127"/>
      <c r="T197" s="127"/>
      <c r="U197" s="127"/>
      <c r="V197" s="127"/>
      <c r="W197" s="127"/>
      <c r="X197" s="127"/>
      <c r="Y197" s="127"/>
      <c r="Z197" s="127"/>
      <c r="AA197" s="127"/>
      <c r="AB197" s="127"/>
      <c r="AC197" s="414"/>
      <c r="AD197" s="127"/>
      <c r="AE197" s="127"/>
      <c r="AF197" s="201">
        <f>IF(Tabla1[[#This Row],[IVA]]=0,0,Tabla1[[#This Row],[Total]]/1.19)</f>
        <v>0</v>
      </c>
      <c r="AG197" s="201">
        <f>Tabla1[[#This Row],[Total]]-Tabla1[[#This Row],[GRAVADO]]-Tabla1[[#This Row],[IVA]]-Tabla1[[#This Row],[ICA]]-Tabla1[[#This Row],[IC]]-Tabla1[[#This Row],[INC]]-Tabla1[[#This Row],[Timbre]]</f>
        <v>0</v>
      </c>
      <c r="AH197" s="102" t="str">
        <f>CONCATENATE(Tabla1[[#This Row],[Prefijo]]," ",Tabla1[[#This Row],[Folio]])</f>
        <v xml:space="preserve"> </v>
      </c>
    </row>
    <row r="198" spans="1:34" x14ac:dyDescent="0.25">
      <c r="A198" s="127"/>
      <c r="B198" s="127"/>
      <c r="C198" s="127"/>
      <c r="D198" s="127"/>
      <c r="E198" s="127"/>
      <c r="F198" s="127"/>
      <c r="G198" s="127"/>
      <c r="H198" s="127"/>
      <c r="I198" s="127"/>
      <c r="J198" s="127"/>
      <c r="K198" s="127"/>
      <c r="L198" s="127"/>
      <c r="M198" s="127"/>
      <c r="N198" s="127"/>
      <c r="O198" s="127"/>
      <c r="P198" s="127"/>
      <c r="Q198" s="127"/>
      <c r="R198" s="127"/>
      <c r="S198" s="127"/>
      <c r="T198" s="127"/>
      <c r="U198" s="127"/>
      <c r="V198" s="127"/>
      <c r="W198" s="127"/>
      <c r="X198" s="127"/>
      <c r="Y198" s="127"/>
      <c r="Z198" s="127"/>
      <c r="AA198" s="127"/>
      <c r="AB198" s="127"/>
      <c r="AC198" s="414"/>
      <c r="AD198" s="127"/>
      <c r="AE198" s="127"/>
      <c r="AF198" s="201">
        <f>IF(Tabla1[[#This Row],[IVA]]=0,0,Tabla1[[#This Row],[Total]]/1.19)</f>
        <v>0</v>
      </c>
      <c r="AG198" s="201">
        <f>Tabla1[[#This Row],[Total]]-Tabla1[[#This Row],[GRAVADO]]-Tabla1[[#This Row],[IVA]]-Tabla1[[#This Row],[ICA]]-Tabla1[[#This Row],[IC]]-Tabla1[[#This Row],[INC]]-Tabla1[[#This Row],[Timbre]]</f>
        <v>0</v>
      </c>
      <c r="AH198" s="102" t="str">
        <f>CONCATENATE(Tabla1[[#This Row],[Prefijo]]," ",Tabla1[[#This Row],[Folio]])</f>
        <v xml:space="preserve"> </v>
      </c>
    </row>
    <row r="199" spans="1:34" x14ac:dyDescent="0.25">
      <c r="A199" s="127"/>
      <c r="B199" s="127"/>
      <c r="C199" s="127"/>
      <c r="D199" s="127"/>
      <c r="E199" s="127"/>
      <c r="F199" s="127"/>
      <c r="G199" s="127"/>
      <c r="H199" s="127"/>
      <c r="I199" s="127"/>
      <c r="J199" s="127"/>
      <c r="K199" s="127"/>
      <c r="L199" s="127"/>
      <c r="M199" s="127"/>
      <c r="N199" s="127"/>
      <c r="O199" s="127"/>
      <c r="P199" s="127"/>
      <c r="Q199" s="127"/>
      <c r="R199" s="127"/>
      <c r="S199" s="127"/>
      <c r="T199" s="127"/>
      <c r="U199" s="127"/>
      <c r="V199" s="127"/>
      <c r="W199" s="127"/>
      <c r="X199" s="127"/>
      <c r="Y199" s="127"/>
      <c r="Z199" s="127"/>
      <c r="AA199" s="127"/>
      <c r="AB199" s="127"/>
      <c r="AC199" s="414"/>
      <c r="AD199" s="127"/>
      <c r="AE199" s="127"/>
      <c r="AF199" s="201">
        <f>IF(Tabla1[[#This Row],[IVA]]=0,0,Tabla1[[#This Row],[Total]]/1.19)</f>
        <v>0</v>
      </c>
      <c r="AG199" s="201">
        <f>Tabla1[[#This Row],[Total]]-Tabla1[[#This Row],[GRAVADO]]-Tabla1[[#This Row],[IVA]]-Tabla1[[#This Row],[ICA]]-Tabla1[[#This Row],[IC]]-Tabla1[[#This Row],[INC]]-Tabla1[[#This Row],[Timbre]]</f>
        <v>0</v>
      </c>
      <c r="AH199" s="102" t="str">
        <f>CONCATENATE(Tabla1[[#This Row],[Prefijo]]," ",Tabla1[[#This Row],[Folio]])</f>
        <v xml:space="preserve"> </v>
      </c>
    </row>
    <row r="200" spans="1:34" x14ac:dyDescent="0.25">
      <c r="A200" s="127"/>
      <c r="B200" s="127"/>
      <c r="C200" s="127"/>
      <c r="D200" s="127"/>
      <c r="E200" s="127"/>
      <c r="F200" s="127"/>
      <c r="G200" s="127"/>
      <c r="H200" s="127"/>
      <c r="I200" s="127"/>
      <c r="J200" s="127"/>
      <c r="K200" s="127"/>
      <c r="L200" s="127"/>
      <c r="M200" s="127"/>
      <c r="N200" s="127"/>
      <c r="O200" s="127"/>
      <c r="P200" s="127"/>
      <c r="Q200" s="127"/>
      <c r="R200" s="127"/>
      <c r="S200" s="127"/>
      <c r="T200" s="127"/>
      <c r="U200" s="127"/>
      <c r="V200" s="127"/>
      <c r="W200" s="127"/>
      <c r="X200" s="127"/>
      <c r="Y200" s="127"/>
      <c r="Z200" s="127"/>
      <c r="AA200" s="127"/>
      <c r="AB200" s="127"/>
      <c r="AC200" s="414"/>
      <c r="AD200" s="127"/>
      <c r="AE200" s="127"/>
      <c r="AF200" s="201">
        <f>IF(Tabla1[[#This Row],[IVA]]=0,0,Tabla1[[#This Row],[Total]]/1.19)</f>
        <v>0</v>
      </c>
      <c r="AG200" s="201">
        <f>Tabla1[[#This Row],[Total]]-Tabla1[[#This Row],[GRAVADO]]-Tabla1[[#This Row],[IVA]]-Tabla1[[#This Row],[ICA]]-Tabla1[[#This Row],[IC]]-Tabla1[[#This Row],[INC]]-Tabla1[[#This Row],[Timbre]]</f>
        <v>0</v>
      </c>
      <c r="AH200" s="102" t="str">
        <f>CONCATENATE(Tabla1[[#This Row],[Prefijo]]," ",Tabla1[[#This Row],[Folio]])</f>
        <v xml:space="preserve"> </v>
      </c>
    </row>
    <row r="201" spans="1:34" x14ac:dyDescent="0.25">
      <c r="A201" s="127"/>
      <c r="B201" s="127"/>
      <c r="C201" s="127"/>
      <c r="D201" s="127"/>
      <c r="E201" s="127"/>
      <c r="F201" s="127"/>
      <c r="G201" s="127"/>
      <c r="H201" s="127"/>
      <c r="I201" s="127"/>
      <c r="J201" s="127"/>
      <c r="K201" s="127"/>
      <c r="L201" s="127"/>
      <c r="M201" s="127"/>
      <c r="N201" s="127"/>
      <c r="O201" s="127"/>
      <c r="P201" s="127"/>
      <c r="Q201" s="127"/>
      <c r="R201" s="127"/>
      <c r="S201" s="127"/>
      <c r="T201" s="127"/>
      <c r="U201" s="127"/>
      <c r="V201" s="127"/>
      <c r="W201" s="127"/>
      <c r="X201" s="127"/>
      <c r="Y201" s="127"/>
      <c r="Z201" s="127"/>
      <c r="AA201" s="127"/>
      <c r="AB201" s="127"/>
      <c r="AC201" s="414"/>
      <c r="AD201" s="127"/>
      <c r="AE201" s="127"/>
      <c r="AF201" s="201">
        <f>IF(Tabla1[[#This Row],[IVA]]=0,0,Tabla1[[#This Row],[Total]]/1.19)</f>
        <v>0</v>
      </c>
      <c r="AG201" s="201">
        <f>Tabla1[[#This Row],[Total]]-Tabla1[[#This Row],[GRAVADO]]-Tabla1[[#This Row],[IVA]]-Tabla1[[#This Row],[ICA]]-Tabla1[[#This Row],[IC]]-Tabla1[[#This Row],[INC]]-Tabla1[[#This Row],[Timbre]]</f>
        <v>0</v>
      </c>
      <c r="AH201" s="102" t="str">
        <f>CONCATENATE(Tabla1[[#This Row],[Prefijo]]," ",Tabla1[[#This Row],[Folio]])</f>
        <v xml:space="preserve"> </v>
      </c>
    </row>
    <row r="202" spans="1:34" x14ac:dyDescent="0.25">
      <c r="A202" s="127"/>
      <c r="B202" s="127"/>
      <c r="C202" s="127"/>
      <c r="D202" s="127"/>
      <c r="E202" s="127"/>
      <c r="F202" s="127"/>
      <c r="G202" s="127"/>
      <c r="H202" s="127"/>
      <c r="I202" s="127"/>
      <c r="J202" s="127"/>
      <c r="K202" s="127"/>
      <c r="L202" s="127"/>
      <c r="M202" s="127"/>
      <c r="N202" s="127"/>
      <c r="O202" s="127"/>
      <c r="P202" s="127"/>
      <c r="Q202" s="127"/>
      <c r="R202" s="127"/>
      <c r="S202" s="127"/>
      <c r="T202" s="127"/>
      <c r="U202" s="127"/>
      <c r="V202" s="127"/>
      <c r="W202" s="127"/>
      <c r="X202" s="127"/>
      <c r="Y202" s="127"/>
      <c r="Z202" s="127"/>
      <c r="AA202" s="127"/>
      <c r="AB202" s="127"/>
      <c r="AC202" s="414"/>
      <c r="AD202" s="127"/>
      <c r="AE202" s="127"/>
      <c r="AF202" s="201">
        <f>IF(Tabla1[[#This Row],[IVA]]=0,0,Tabla1[[#This Row],[Total]]/1.19)</f>
        <v>0</v>
      </c>
      <c r="AG202" s="201">
        <f>Tabla1[[#This Row],[Total]]-Tabla1[[#This Row],[GRAVADO]]-Tabla1[[#This Row],[IVA]]-Tabla1[[#This Row],[ICA]]-Tabla1[[#This Row],[IC]]-Tabla1[[#This Row],[INC]]-Tabla1[[#This Row],[Timbre]]</f>
        <v>0</v>
      </c>
      <c r="AH202" s="102" t="str">
        <f>CONCATENATE(Tabla1[[#This Row],[Prefijo]]," ",Tabla1[[#This Row],[Folio]])</f>
        <v xml:space="preserve"> </v>
      </c>
    </row>
    <row r="203" spans="1:34" x14ac:dyDescent="0.25">
      <c r="A203" s="127"/>
      <c r="B203" s="127"/>
      <c r="C203" s="127"/>
      <c r="D203" s="127"/>
      <c r="E203" s="127"/>
      <c r="F203" s="127"/>
      <c r="G203" s="127"/>
      <c r="H203" s="127"/>
      <c r="I203" s="127"/>
      <c r="J203" s="127"/>
      <c r="K203" s="127"/>
      <c r="L203" s="127"/>
      <c r="M203" s="127"/>
      <c r="N203" s="127"/>
      <c r="O203" s="127"/>
      <c r="P203" s="127"/>
      <c r="Q203" s="127"/>
      <c r="R203" s="127"/>
      <c r="S203" s="127"/>
      <c r="T203" s="127"/>
      <c r="U203" s="127"/>
      <c r="V203" s="127"/>
      <c r="W203" s="127"/>
      <c r="X203" s="127"/>
      <c r="Y203" s="127"/>
      <c r="Z203" s="127"/>
      <c r="AA203" s="127"/>
      <c r="AB203" s="127"/>
      <c r="AC203" s="414"/>
      <c r="AD203" s="127"/>
      <c r="AE203" s="127"/>
      <c r="AF203" s="201">
        <f>IF(Tabla1[[#This Row],[IVA]]=0,0,Tabla1[[#This Row],[Total]]/1.19)</f>
        <v>0</v>
      </c>
      <c r="AG203" s="201">
        <f>Tabla1[[#This Row],[Total]]-Tabla1[[#This Row],[GRAVADO]]-Tabla1[[#This Row],[IVA]]-Tabla1[[#This Row],[ICA]]-Tabla1[[#This Row],[IC]]-Tabla1[[#This Row],[INC]]-Tabla1[[#This Row],[Timbre]]</f>
        <v>0</v>
      </c>
      <c r="AH203" s="102" t="str">
        <f>CONCATENATE(Tabla1[[#This Row],[Prefijo]]," ",Tabla1[[#This Row],[Folio]])</f>
        <v xml:space="preserve"> </v>
      </c>
    </row>
    <row r="204" spans="1:34" x14ac:dyDescent="0.25">
      <c r="A204" s="127"/>
      <c r="B204" s="127"/>
      <c r="C204" s="127"/>
      <c r="D204" s="127"/>
      <c r="E204" s="127"/>
      <c r="F204" s="127"/>
      <c r="G204" s="127"/>
      <c r="H204" s="127"/>
      <c r="I204" s="127"/>
      <c r="J204" s="127"/>
      <c r="K204" s="127"/>
      <c r="L204" s="127"/>
      <c r="M204" s="127"/>
      <c r="N204" s="127"/>
      <c r="O204" s="127"/>
      <c r="P204" s="127"/>
      <c r="Q204" s="127"/>
      <c r="R204" s="127"/>
      <c r="S204" s="127"/>
      <c r="T204" s="127"/>
      <c r="U204" s="127"/>
      <c r="V204" s="127"/>
      <c r="W204" s="127"/>
      <c r="X204" s="127"/>
      <c r="Y204" s="127"/>
      <c r="Z204" s="127"/>
      <c r="AA204" s="127"/>
      <c r="AB204" s="127"/>
      <c r="AC204" s="414"/>
      <c r="AD204" s="127"/>
      <c r="AE204" s="127"/>
      <c r="AF204" s="201">
        <f>IF(Tabla1[[#This Row],[IVA]]=0,0,Tabla1[[#This Row],[Total]]/1.19)</f>
        <v>0</v>
      </c>
      <c r="AG204" s="201">
        <f>Tabla1[[#This Row],[Total]]-Tabla1[[#This Row],[GRAVADO]]-Tabla1[[#This Row],[IVA]]-Tabla1[[#This Row],[ICA]]-Tabla1[[#This Row],[IC]]-Tabla1[[#This Row],[INC]]-Tabla1[[#This Row],[Timbre]]</f>
        <v>0</v>
      </c>
      <c r="AH204" s="102" t="str">
        <f>CONCATENATE(Tabla1[[#This Row],[Prefijo]]," ",Tabla1[[#This Row],[Folio]])</f>
        <v xml:space="preserve"> </v>
      </c>
    </row>
    <row r="205" spans="1:34" x14ac:dyDescent="0.25">
      <c r="A205" s="127"/>
      <c r="B205" s="127"/>
      <c r="C205" s="127"/>
      <c r="D205" s="127"/>
      <c r="E205" s="127"/>
      <c r="F205" s="127"/>
      <c r="G205" s="127"/>
      <c r="H205" s="127"/>
      <c r="I205" s="127"/>
      <c r="J205" s="127"/>
      <c r="K205" s="127"/>
      <c r="L205" s="127"/>
      <c r="M205" s="127"/>
      <c r="N205" s="127"/>
      <c r="O205" s="127"/>
      <c r="P205" s="127"/>
      <c r="Q205" s="127"/>
      <c r="R205" s="127"/>
      <c r="S205" s="127"/>
      <c r="T205" s="127"/>
      <c r="U205" s="127"/>
      <c r="V205" s="127"/>
      <c r="W205" s="127"/>
      <c r="X205" s="127"/>
      <c r="Y205" s="127"/>
      <c r="Z205" s="127"/>
      <c r="AA205" s="127"/>
      <c r="AB205" s="127"/>
      <c r="AC205" s="414"/>
      <c r="AD205" s="127"/>
      <c r="AE205" s="127"/>
      <c r="AF205" s="201">
        <f>IF(Tabla1[[#This Row],[IVA]]=0,0,Tabla1[[#This Row],[Total]]/1.19)</f>
        <v>0</v>
      </c>
      <c r="AG205" s="201">
        <f>Tabla1[[#This Row],[Total]]-Tabla1[[#This Row],[GRAVADO]]-Tabla1[[#This Row],[IVA]]-Tabla1[[#This Row],[ICA]]-Tabla1[[#This Row],[IC]]-Tabla1[[#This Row],[INC]]-Tabla1[[#This Row],[Timbre]]</f>
        <v>0</v>
      </c>
      <c r="AH205" s="102" t="str">
        <f>CONCATENATE(Tabla1[[#This Row],[Prefijo]]," ",Tabla1[[#This Row],[Folio]])</f>
        <v xml:space="preserve"> </v>
      </c>
    </row>
    <row r="206" spans="1:34" x14ac:dyDescent="0.25">
      <c r="A206" s="127"/>
      <c r="B206" s="127"/>
      <c r="C206" s="127"/>
      <c r="D206" s="127"/>
      <c r="E206" s="127"/>
      <c r="F206" s="127"/>
      <c r="G206" s="127"/>
      <c r="H206" s="127"/>
      <c r="I206" s="127"/>
      <c r="J206" s="127"/>
      <c r="K206" s="127"/>
      <c r="L206" s="127"/>
      <c r="M206" s="127"/>
      <c r="N206" s="127"/>
      <c r="O206" s="127"/>
      <c r="P206" s="127"/>
      <c r="Q206" s="127"/>
      <c r="R206" s="127"/>
      <c r="S206" s="127"/>
      <c r="T206" s="127"/>
      <c r="U206" s="127"/>
      <c r="V206" s="127"/>
      <c r="W206" s="127"/>
      <c r="X206" s="127"/>
      <c r="Y206" s="127"/>
      <c r="Z206" s="127"/>
      <c r="AA206" s="127"/>
      <c r="AB206" s="127"/>
      <c r="AC206" s="414"/>
      <c r="AD206" s="127"/>
      <c r="AE206" s="127"/>
      <c r="AF206" s="201">
        <f>IF(Tabla1[[#This Row],[IVA]]=0,0,Tabla1[[#This Row],[Total]]/1.19)</f>
        <v>0</v>
      </c>
      <c r="AG206" s="201">
        <f>Tabla1[[#This Row],[Total]]-Tabla1[[#This Row],[GRAVADO]]-Tabla1[[#This Row],[IVA]]-Tabla1[[#This Row],[ICA]]-Tabla1[[#This Row],[IC]]-Tabla1[[#This Row],[INC]]-Tabla1[[#This Row],[Timbre]]</f>
        <v>0</v>
      </c>
      <c r="AH206" s="102" t="str">
        <f>CONCATENATE(Tabla1[[#This Row],[Prefijo]]," ",Tabla1[[#This Row],[Folio]])</f>
        <v xml:space="preserve"> </v>
      </c>
    </row>
    <row r="207" spans="1:34" x14ac:dyDescent="0.25">
      <c r="A207" s="127"/>
      <c r="B207" s="127"/>
      <c r="C207" s="127"/>
      <c r="D207" s="127"/>
      <c r="E207" s="127"/>
      <c r="F207" s="127"/>
      <c r="G207" s="127"/>
      <c r="H207" s="127"/>
      <c r="I207" s="127"/>
      <c r="J207" s="127"/>
      <c r="K207" s="127"/>
      <c r="L207" s="127"/>
      <c r="M207" s="127"/>
      <c r="N207" s="127"/>
      <c r="O207" s="127"/>
      <c r="P207" s="127"/>
      <c r="Q207" s="127"/>
      <c r="R207" s="127"/>
      <c r="S207" s="127"/>
      <c r="T207" s="127"/>
      <c r="U207" s="127"/>
      <c r="V207" s="127"/>
      <c r="W207" s="127"/>
      <c r="X207" s="127"/>
      <c r="Y207" s="127"/>
      <c r="Z207" s="127"/>
      <c r="AA207" s="127"/>
      <c r="AB207" s="127"/>
      <c r="AC207" s="414"/>
      <c r="AD207" s="127"/>
      <c r="AE207" s="127"/>
      <c r="AF207" s="201">
        <f>IF(Tabla1[[#This Row],[IVA]]=0,0,Tabla1[[#This Row],[Total]]/1.19)</f>
        <v>0</v>
      </c>
      <c r="AG207" s="201">
        <f>Tabla1[[#This Row],[Total]]-Tabla1[[#This Row],[GRAVADO]]-Tabla1[[#This Row],[IVA]]-Tabla1[[#This Row],[ICA]]-Tabla1[[#This Row],[IC]]-Tabla1[[#This Row],[INC]]-Tabla1[[#This Row],[Timbre]]</f>
        <v>0</v>
      </c>
      <c r="AH207" s="102" t="str">
        <f>CONCATENATE(Tabla1[[#This Row],[Prefijo]]," ",Tabla1[[#This Row],[Folio]])</f>
        <v xml:space="preserve"> </v>
      </c>
    </row>
    <row r="208" spans="1:34" x14ac:dyDescent="0.25">
      <c r="A208" s="127"/>
      <c r="B208" s="127"/>
      <c r="C208" s="127"/>
      <c r="D208" s="127"/>
      <c r="E208" s="127"/>
      <c r="F208" s="127"/>
      <c r="G208" s="127"/>
      <c r="H208" s="127"/>
      <c r="I208" s="127"/>
      <c r="J208" s="127"/>
      <c r="K208" s="127"/>
      <c r="L208" s="127"/>
      <c r="M208" s="127"/>
      <c r="N208" s="127"/>
      <c r="O208" s="127"/>
      <c r="P208" s="127"/>
      <c r="Q208" s="127"/>
      <c r="R208" s="127"/>
      <c r="S208" s="127"/>
      <c r="T208" s="127"/>
      <c r="U208" s="127"/>
      <c r="V208" s="127"/>
      <c r="W208" s="127"/>
      <c r="X208" s="127"/>
      <c r="Y208" s="127"/>
      <c r="Z208" s="127"/>
      <c r="AA208" s="127"/>
      <c r="AB208" s="127"/>
      <c r="AC208" s="414"/>
      <c r="AD208" s="127"/>
      <c r="AE208" s="127"/>
      <c r="AF208" s="201">
        <f>IF(Tabla1[[#This Row],[IVA]]=0,0,Tabla1[[#This Row],[Total]]/1.19)</f>
        <v>0</v>
      </c>
      <c r="AG208" s="201">
        <f>Tabla1[[#This Row],[Total]]-Tabla1[[#This Row],[GRAVADO]]-Tabla1[[#This Row],[IVA]]-Tabla1[[#This Row],[ICA]]-Tabla1[[#This Row],[IC]]-Tabla1[[#This Row],[INC]]-Tabla1[[#This Row],[Timbre]]</f>
        <v>0</v>
      </c>
      <c r="AH208" s="102" t="str">
        <f>CONCATENATE(Tabla1[[#This Row],[Prefijo]]," ",Tabla1[[#This Row],[Folio]])</f>
        <v xml:space="preserve"> </v>
      </c>
    </row>
    <row r="209" spans="1:34" x14ac:dyDescent="0.25">
      <c r="A209" s="127"/>
      <c r="B209" s="127"/>
      <c r="C209" s="127"/>
      <c r="D209" s="127"/>
      <c r="E209" s="127"/>
      <c r="F209" s="127"/>
      <c r="G209" s="127"/>
      <c r="H209" s="127"/>
      <c r="I209" s="127"/>
      <c r="J209" s="127"/>
      <c r="K209" s="127"/>
      <c r="L209" s="127"/>
      <c r="M209" s="127"/>
      <c r="N209" s="127"/>
      <c r="O209" s="127"/>
      <c r="P209" s="127"/>
      <c r="Q209" s="127"/>
      <c r="R209" s="127"/>
      <c r="S209" s="127"/>
      <c r="T209" s="127"/>
      <c r="U209" s="127"/>
      <c r="V209" s="127"/>
      <c r="W209" s="127"/>
      <c r="X209" s="127"/>
      <c r="Y209" s="127"/>
      <c r="Z209" s="127"/>
      <c r="AA209" s="127"/>
      <c r="AB209" s="127"/>
      <c r="AC209" s="414"/>
      <c r="AD209" s="127"/>
      <c r="AE209" s="127"/>
      <c r="AF209" s="201">
        <f>IF(Tabla1[[#This Row],[IVA]]=0,0,Tabla1[[#This Row],[Total]]/1.19)</f>
        <v>0</v>
      </c>
      <c r="AG209" s="201">
        <f>Tabla1[[#This Row],[Total]]-Tabla1[[#This Row],[GRAVADO]]-Tabla1[[#This Row],[IVA]]-Tabla1[[#This Row],[ICA]]-Tabla1[[#This Row],[IC]]-Tabla1[[#This Row],[INC]]-Tabla1[[#This Row],[Timbre]]</f>
        <v>0</v>
      </c>
      <c r="AH209" s="102" t="str">
        <f>CONCATENATE(Tabla1[[#This Row],[Prefijo]]," ",Tabla1[[#This Row],[Folio]])</f>
        <v xml:space="preserve"> </v>
      </c>
    </row>
    <row r="210" spans="1:34" x14ac:dyDescent="0.25">
      <c r="A210" s="127"/>
      <c r="B210" s="127"/>
      <c r="C210" s="127"/>
      <c r="D210" s="127"/>
      <c r="E210" s="127"/>
      <c r="F210" s="127"/>
      <c r="G210" s="127"/>
      <c r="H210" s="127"/>
      <c r="I210" s="127"/>
      <c r="J210" s="127"/>
      <c r="K210" s="127"/>
      <c r="L210" s="127"/>
      <c r="M210" s="127"/>
      <c r="N210" s="127"/>
      <c r="O210" s="127"/>
      <c r="P210" s="127"/>
      <c r="Q210" s="127"/>
      <c r="R210" s="127"/>
      <c r="S210" s="127"/>
      <c r="T210" s="127"/>
      <c r="U210" s="127"/>
      <c r="V210" s="127"/>
      <c r="W210" s="127"/>
      <c r="X210" s="127"/>
      <c r="Y210" s="127"/>
      <c r="Z210" s="127"/>
      <c r="AA210" s="127"/>
      <c r="AB210" s="127"/>
      <c r="AC210" s="414"/>
      <c r="AD210" s="127"/>
      <c r="AE210" s="127"/>
      <c r="AF210" s="201">
        <f>IF(Tabla1[[#This Row],[IVA]]=0,0,Tabla1[[#This Row],[Total]]/1.19)</f>
        <v>0</v>
      </c>
      <c r="AG210" s="201">
        <f>Tabla1[[#This Row],[Total]]-Tabla1[[#This Row],[GRAVADO]]-Tabla1[[#This Row],[IVA]]-Tabla1[[#This Row],[ICA]]-Tabla1[[#This Row],[IC]]-Tabla1[[#This Row],[INC]]-Tabla1[[#This Row],[Timbre]]</f>
        <v>0</v>
      </c>
      <c r="AH210" s="102" t="str">
        <f>CONCATENATE(Tabla1[[#This Row],[Prefijo]]," ",Tabla1[[#This Row],[Folio]])</f>
        <v xml:space="preserve"> </v>
      </c>
    </row>
    <row r="211" spans="1:34" x14ac:dyDescent="0.25">
      <c r="A211" s="127"/>
      <c r="B211" s="127"/>
      <c r="C211" s="127"/>
      <c r="D211" s="127"/>
      <c r="E211" s="127"/>
      <c r="F211" s="127"/>
      <c r="G211" s="127"/>
      <c r="H211" s="127"/>
      <c r="I211" s="127"/>
      <c r="J211" s="127"/>
      <c r="K211" s="127"/>
      <c r="L211" s="127"/>
      <c r="M211" s="127"/>
      <c r="N211" s="127"/>
      <c r="O211" s="127"/>
      <c r="P211" s="127"/>
      <c r="Q211" s="127"/>
      <c r="R211" s="127"/>
      <c r="S211" s="127"/>
      <c r="T211" s="127"/>
      <c r="U211" s="127"/>
      <c r="V211" s="127"/>
      <c r="W211" s="127"/>
      <c r="X211" s="127"/>
      <c r="Y211" s="127"/>
      <c r="Z211" s="127"/>
      <c r="AA211" s="127"/>
      <c r="AB211" s="127"/>
      <c r="AC211" s="414"/>
      <c r="AD211" s="127"/>
      <c r="AE211" s="127"/>
      <c r="AF211" s="201">
        <f>IF(Tabla1[[#This Row],[IVA]]=0,0,Tabla1[[#This Row],[Total]]/1.19)</f>
        <v>0</v>
      </c>
      <c r="AG211" s="201">
        <f>Tabla1[[#This Row],[Total]]-Tabla1[[#This Row],[GRAVADO]]-Tabla1[[#This Row],[IVA]]-Tabla1[[#This Row],[ICA]]-Tabla1[[#This Row],[IC]]-Tabla1[[#This Row],[INC]]-Tabla1[[#This Row],[Timbre]]</f>
        <v>0</v>
      </c>
      <c r="AH211" s="102" t="str">
        <f>CONCATENATE(Tabla1[[#This Row],[Prefijo]]," ",Tabla1[[#This Row],[Folio]])</f>
        <v xml:space="preserve"> </v>
      </c>
    </row>
    <row r="212" spans="1:34" x14ac:dyDescent="0.25">
      <c r="A212" s="127"/>
      <c r="B212" s="127"/>
      <c r="C212" s="127"/>
      <c r="D212" s="127"/>
      <c r="E212" s="127"/>
      <c r="F212" s="127"/>
      <c r="G212" s="127"/>
      <c r="H212" s="127"/>
      <c r="I212" s="127"/>
      <c r="J212" s="127"/>
      <c r="K212" s="127"/>
      <c r="L212" s="127"/>
      <c r="M212" s="127"/>
      <c r="N212" s="127"/>
      <c r="O212" s="127"/>
      <c r="P212" s="127"/>
      <c r="Q212" s="127"/>
      <c r="R212" s="127"/>
      <c r="S212" s="127"/>
      <c r="T212" s="127"/>
      <c r="U212" s="127"/>
      <c r="V212" s="127"/>
      <c r="W212" s="127"/>
      <c r="X212" s="127"/>
      <c r="Y212" s="127"/>
      <c r="Z212" s="127"/>
      <c r="AA212" s="127"/>
      <c r="AB212" s="127"/>
      <c r="AC212" s="414"/>
      <c r="AD212" s="127"/>
      <c r="AE212" s="127"/>
      <c r="AF212" s="201">
        <f>IF(Tabla1[[#This Row],[IVA]]=0,0,Tabla1[[#This Row],[Total]]/1.19)</f>
        <v>0</v>
      </c>
      <c r="AG212" s="201">
        <f>Tabla1[[#This Row],[Total]]-Tabla1[[#This Row],[GRAVADO]]-Tabla1[[#This Row],[IVA]]-Tabla1[[#This Row],[ICA]]-Tabla1[[#This Row],[IC]]-Tabla1[[#This Row],[INC]]-Tabla1[[#This Row],[Timbre]]</f>
        <v>0</v>
      </c>
      <c r="AH212" s="102" t="str">
        <f>CONCATENATE(Tabla1[[#This Row],[Prefijo]]," ",Tabla1[[#This Row],[Folio]])</f>
        <v xml:space="preserve"> </v>
      </c>
    </row>
    <row r="213" spans="1:34" x14ac:dyDescent="0.25">
      <c r="A213" s="127"/>
      <c r="B213" s="127"/>
      <c r="C213" s="127"/>
      <c r="D213" s="127"/>
      <c r="E213" s="127"/>
      <c r="F213" s="127"/>
      <c r="G213" s="127"/>
      <c r="H213" s="127"/>
      <c r="I213" s="127"/>
      <c r="J213" s="127"/>
      <c r="K213" s="127"/>
      <c r="L213" s="127"/>
      <c r="M213" s="127"/>
      <c r="N213" s="127"/>
      <c r="O213" s="127"/>
      <c r="P213" s="127"/>
      <c r="Q213" s="127"/>
      <c r="R213" s="127"/>
      <c r="S213" s="127"/>
      <c r="T213" s="127"/>
      <c r="U213" s="127"/>
      <c r="V213" s="127"/>
      <c r="W213" s="127"/>
      <c r="X213" s="127"/>
      <c r="Y213" s="127"/>
      <c r="Z213" s="127"/>
      <c r="AA213" s="127"/>
      <c r="AB213" s="127"/>
      <c r="AC213" s="414"/>
      <c r="AD213" s="127"/>
      <c r="AE213" s="127"/>
      <c r="AF213" s="201">
        <f>IF(Tabla1[[#This Row],[IVA]]=0,0,Tabla1[[#This Row],[Total]]/1.19)</f>
        <v>0</v>
      </c>
      <c r="AG213" s="201">
        <f>Tabla1[[#This Row],[Total]]-Tabla1[[#This Row],[GRAVADO]]-Tabla1[[#This Row],[IVA]]-Tabla1[[#This Row],[ICA]]-Tabla1[[#This Row],[IC]]-Tabla1[[#This Row],[INC]]-Tabla1[[#This Row],[Timbre]]</f>
        <v>0</v>
      </c>
      <c r="AH213" s="102" t="str">
        <f>CONCATENATE(Tabla1[[#This Row],[Prefijo]]," ",Tabla1[[#This Row],[Folio]])</f>
        <v xml:space="preserve"> </v>
      </c>
    </row>
    <row r="214" spans="1:34" x14ac:dyDescent="0.25">
      <c r="A214" s="127"/>
      <c r="B214" s="127"/>
      <c r="C214" s="127"/>
      <c r="D214" s="127"/>
      <c r="E214" s="127"/>
      <c r="F214" s="127"/>
      <c r="G214" s="127"/>
      <c r="H214" s="127"/>
      <c r="I214" s="127"/>
      <c r="J214" s="127"/>
      <c r="K214" s="127"/>
      <c r="L214" s="127"/>
      <c r="M214" s="127"/>
      <c r="N214" s="127"/>
      <c r="O214" s="127"/>
      <c r="P214" s="127"/>
      <c r="Q214" s="127"/>
      <c r="R214" s="127"/>
      <c r="S214" s="127"/>
      <c r="T214" s="127"/>
      <c r="U214" s="127"/>
      <c r="V214" s="127"/>
      <c r="W214" s="127"/>
      <c r="X214" s="127"/>
      <c r="Y214" s="127"/>
      <c r="Z214" s="127"/>
      <c r="AA214" s="127"/>
      <c r="AB214" s="127"/>
      <c r="AC214" s="414"/>
      <c r="AD214" s="127"/>
      <c r="AE214" s="127"/>
      <c r="AF214" s="201">
        <f>IF(Tabla1[[#This Row],[IVA]]=0,0,Tabla1[[#This Row],[Total]]/1.19)</f>
        <v>0</v>
      </c>
      <c r="AG214" s="201">
        <f>Tabla1[[#This Row],[Total]]-Tabla1[[#This Row],[GRAVADO]]-Tabla1[[#This Row],[IVA]]-Tabla1[[#This Row],[ICA]]-Tabla1[[#This Row],[IC]]-Tabla1[[#This Row],[INC]]-Tabla1[[#This Row],[Timbre]]</f>
        <v>0</v>
      </c>
      <c r="AH214" s="102" t="str">
        <f>CONCATENATE(Tabla1[[#This Row],[Prefijo]]," ",Tabla1[[#This Row],[Folio]])</f>
        <v xml:space="preserve"> </v>
      </c>
    </row>
    <row r="215" spans="1:34" x14ac:dyDescent="0.25">
      <c r="A215" s="127"/>
      <c r="B215" s="127"/>
      <c r="C215" s="127"/>
      <c r="D215" s="127"/>
      <c r="E215" s="127"/>
      <c r="F215" s="127"/>
      <c r="G215" s="127"/>
      <c r="H215" s="127"/>
      <c r="I215" s="127"/>
      <c r="J215" s="127"/>
      <c r="K215" s="127"/>
      <c r="L215" s="127"/>
      <c r="M215" s="127"/>
      <c r="N215" s="127"/>
      <c r="O215" s="127"/>
      <c r="P215" s="127"/>
      <c r="Q215" s="127"/>
      <c r="R215" s="127"/>
      <c r="S215" s="127"/>
      <c r="T215" s="127"/>
      <c r="U215" s="127"/>
      <c r="V215" s="127"/>
      <c r="W215" s="127"/>
      <c r="X215" s="127"/>
      <c r="Y215" s="127"/>
      <c r="Z215" s="127"/>
      <c r="AA215" s="127"/>
      <c r="AB215" s="127"/>
      <c r="AC215" s="414"/>
      <c r="AD215" s="127"/>
      <c r="AE215" s="127"/>
      <c r="AF215" s="201">
        <f>IF(Tabla1[[#This Row],[IVA]]=0,0,Tabla1[[#This Row],[Total]]/1.19)</f>
        <v>0</v>
      </c>
      <c r="AG215" s="201">
        <f>Tabla1[[#This Row],[Total]]-Tabla1[[#This Row],[GRAVADO]]-Tabla1[[#This Row],[IVA]]-Tabla1[[#This Row],[ICA]]-Tabla1[[#This Row],[IC]]-Tabla1[[#This Row],[INC]]-Tabla1[[#This Row],[Timbre]]</f>
        <v>0</v>
      </c>
      <c r="AH215" s="102" t="str">
        <f>CONCATENATE(Tabla1[[#This Row],[Prefijo]]," ",Tabla1[[#This Row],[Folio]])</f>
        <v xml:space="preserve"> </v>
      </c>
    </row>
    <row r="216" spans="1:34" x14ac:dyDescent="0.25">
      <c r="A216" s="127"/>
      <c r="B216" s="127"/>
      <c r="C216" s="127"/>
      <c r="D216" s="127"/>
      <c r="E216" s="127"/>
      <c r="F216" s="127"/>
      <c r="G216" s="127"/>
      <c r="H216" s="127"/>
      <c r="I216" s="127"/>
      <c r="J216" s="127"/>
      <c r="K216" s="127"/>
      <c r="L216" s="127"/>
      <c r="M216" s="127"/>
      <c r="N216" s="127"/>
      <c r="O216" s="127"/>
      <c r="P216" s="127"/>
      <c r="Q216" s="127"/>
      <c r="R216" s="127"/>
      <c r="S216" s="127"/>
      <c r="T216" s="127"/>
      <c r="U216" s="127"/>
      <c r="V216" s="127"/>
      <c r="W216" s="127"/>
      <c r="X216" s="127"/>
      <c r="Y216" s="127"/>
      <c r="Z216" s="127"/>
      <c r="AA216" s="127"/>
      <c r="AB216" s="127"/>
      <c r="AC216" s="414"/>
      <c r="AD216" s="127"/>
      <c r="AE216" s="127"/>
      <c r="AF216" s="201">
        <f>IF(Tabla1[[#This Row],[IVA]]=0,0,Tabla1[[#This Row],[Total]]/1.19)</f>
        <v>0</v>
      </c>
      <c r="AG216" s="201">
        <f>Tabla1[[#This Row],[Total]]-Tabla1[[#This Row],[GRAVADO]]-Tabla1[[#This Row],[IVA]]-Tabla1[[#This Row],[ICA]]-Tabla1[[#This Row],[IC]]-Tabla1[[#This Row],[INC]]-Tabla1[[#This Row],[Timbre]]</f>
        <v>0</v>
      </c>
      <c r="AH216" s="102" t="str">
        <f>CONCATENATE(Tabla1[[#This Row],[Prefijo]]," ",Tabla1[[#This Row],[Folio]])</f>
        <v xml:space="preserve"> </v>
      </c>
    </row>
    <row r="217" spans="1:34" x14ac:dyDescent="0.25">
      <c r="A217" s="127"/>
      <c r="B217" s="127"/>
      <c r="C217" s="127"/>
      <c r="D217" s="127"/>
      <c r="E217" s="127"/>
      <c r="F217" s="127"/>
      <c r="G217" s="127"/>
      <c r="H217" s="127"/>
      <c r="I217" s="127"/>
      <c r="J217" s="127"/>
      <c r="K217" s="127"/>
      <c r="L217" s="127"/>
      <c r="M217" s="127"/>
      <c r="N217" s="127"/>
      <c r="O217" s="127"/>
      <c r="P217" s="127"/>
      <c r="Q217" s="127"/>
      <c r="R217" s="127"/>
      <c r="S217" s="127"/>
      <c r="T217" s="127"/>
      <c r="U217" s="127"/>
      <c r="V217" s="127"/>
      <c r="W217" s="127"/>
      <c r="X217" s="127"/>
      <c r="Y217" s="127"/>
      <c r="Z217" s="127"/>
      <c r="AA217" s="127"/>
      <c r="AB217" s="127"/>
      <c r="AC217" s="414"/>
      <c r="AD217" s="127"/>
      <c r="AE217" s="127"/>
      <c r="AF217" s="201">
        <f>IF(Tabla1[[#This Row],[IVA]]=0,0,Tabla1[[#This Row],[Total]]/1.19)</f>
        <v>0</v>
      </c>
      <c r="AG217" s="201">
        <f>Tabla1[[#This Row],[Total]]-Tabla1[[#This Row],[GRAVADO]]-Tabla1[[#This Row],[IVA]]-Tabla1[[#This Row],[ICA]]-Tabla1[[#This Row],[IC]]-Tabla1[[#This Row],[INC]]-Tabla1[[#This Row],[Timbre]]</f>
        <v>0</v>
      </c>
      <c r="AH217" s="102" t="str">
        <f>CONCATENATE(Tabla1[[#This Row],[Prefijo]]," ",Tabla1[[#This Row],[Folio]])</f>
        <v xml:space="preserve"> </v>
      </c>
    </row>
    <row r="218" spans="1:34" x14ac:dyDescent="0.25">
      <c r="A218" s="127"/>
      <c r="B218" s="127"/>
      <c r="C218" s="127"/>
      <c r="D218" s="127"/>
      <c r="E218" s="127"/>
      <c r="F218" s="127"/>
      <c r="G218" s="127"/>
      <c r="H218" s="127"/>
      <c r="I218" s="127"/>
      <c r="J218" s="127"/>
      <c r="K218" s="127"/>
      <c r="L218" s="127"/>
      <c r="M218" s="127"/>
      <c r="N218" s="127"/>
      <c r="O218" s="127"/>
      <c r="P218" s="127"/>
      <c r="Q218" s="127"/>
      <c r="R218" s="127"/>
      <c r="S218" s="127"/>
      <c r="T218" s="127"/>
      <c r="U218" s="127"/>
      <c r="V218" s="127"/>
      <c r="W218" s="127"/>
      <c r="X218" s="127"/>
      <c r="Y218" s="127"/>
      <c r="Z218" s="127"/>
      <c r="AA218" s="127"/>
      <c r="AB218" s="127"/>
      <c r="AC218" s="414"/>
      <c r="AD218" s="127"/>
      <c r="AE218" s="127"/>
      <c r="AF218" s="201">
        <f>IF(Tabla1[[#This Row],[IVA]]=0,0,Tabla1[[#This Row],[Total]]/1.19)</f>
        <v>0</v>
      </c>
      <c r="AG218" s="201">
        <f>Tabla1[[#This Row],[Total]]-Tabla1[[#This Row],[GRAVADO]]-Tabla1[[#This Row],[IVA]]-Tabla1[[#This Row],[ICA]]-Tabla1[[#This Row],[IC]]-Tabla1[[#This Row],[INC]]-Tabla1[[#This Row],[Timbre]]</f>
        <v>0</v>
      </c>
      <c r="AH218" s="102" t="str">
        <f>CONCATENATE(Tabla1[[#This Row],[Prefijo]]," ",Tabla1[[#This Row],[Folio]])</f>
        <v xml:space="preserve"> </v>
      </c>
    </row>
    <row r="219" spans="1:34" x14ac:dyDescent="0.25">
      <c r="A219" s="127"/>
      <c r="B219" s="127"/>
      <c r="C219" s="127"/>
      <c r="D219" s="127"/>
      <c r="E219" s="127"/>
      <c r="F219" s="127"/>
      <c r="G219" s="127"/>
      <c r="H219" s="127"/>
      <c r="I219" s="127"/>
      <c r="J219" s="127"/>
      <c r="K219" s="127"/>
      <c r="L219" s="127"/>
      <c r="M219" s="127"/>
      <c r="N219" s="127"/>
      <c r="O219" s="127"/>
      <c r="P219" s="127"/>
      <c r="Q219" s="127"/>
      <c r="R219" s="127"/>
      <c r="S219" s="127"/>
      <c r="T219" s="127"/>
      <c r="U219" s="127"/>
      <c r="V219" s="127"/>
      <c r="W219" s="127"/>
      <c r="X219" s="127"/>
      <c r="Y219" s="127"/>
      <c r="Z219" s="127"/>
      <c r="AA219" s="127"/>
      <c r="AB219" s="127"/>
      <c r="AC219" s="414"/>
      <c r="AD219" s="127"/>
      <c r="AE219" s="127"/>
      <c r="AF219" s="201">
        <f>IF(Tabla1[[#This Row],[IVA]]=0,0,Tabla1[[#This Row],[Total]]/1.19)</f>
        <v>0</v>
      </c>
      <c r="AG219" s="201">
        <f>Tabla1[[#This Row],[Total]]-Tabla1[[#This Row],[GRAVADO]]-Tabla1[[#This Row],[IVA]]-Tabla1[[#This Row],[ICA]]-Tabla1[[#This Row],[IC]]-Tabla1[[#This Row],[INC]]-Tabla1[[#This Row],[Timbre]]</f>
        <v>0</v>
      </c>
      <c r="AH219" s="102" t="str">
        <f>CONCATENATE(Tabla1[[#This Row],[Prefijo]]," ",Tabla1[[#This Row],[Folio]])</f>
        <v xml:space="preserve"> </v>
      </c>
    </row>
    <row r="220" spans="1:34" x14ac:dyDescent="0.25">
      <c r="A220" s="127"/>
      <c r="B220" s="127"/>
      <c r="C220" s="127"/>
      <c r="D220" s="127"/>
      <c r="E220" s="127"/>
      <c r="F220" s="127"/>
      <c r="G220" s="127"/>
      <c r="H220" s="127"/>
      <c r="I220" s="127"/>
      <c r="J220" s="127"/>
      <c r="K220" s="127"/>
      <c r="L220" s="127"/>
      <c r="M220" s="127"/>
      <c r="N220" s="127"/>
      <c r="O220" s="127"/>
      <c r="P220" s="127"/>
      <c r="Q220" s="127"/>
      <c r="R220" s="127"/>
      <c r="S220" s="127"/>
      <c r="T220" s="127"/>
      <c r="U220" s="127"/>
      <c r="V220" s="127"/>
      <c r="W220" s="127"/>
      <c r="X220" s="127"/>
      <c r="Y220" s="127"/>
      <c r="Z220" s="127"/>
      <c r="AA220" s="127"/>
      <c r="AB220" s="127"/>
      <c r="AC220" s="414"/>
      <c r="AD220" s="127"/>
      <c r="AE220" s="127"/>
      <c r="AF220" s="201">
        <f>IF(Tabla1[[#This Row],[IVA]]=0,0,Tabla1[[#This Row],[Total]]/1.19)</f>
        <v>0</v>
      </c>
      <c r="AG220" s="201">
        <f>Tabla1[[#This Row],[Total]]-Tabla1[[#This Row],[GRAVADO]]-Tabla1[[#This Row],[IVA]]-Tabla1[[#This Row],[ICA]]-Tabla1[[#This Row],[IC]]-Tabla1[[#This Row],[INC]]-Tabla1[[#This Row],[Timbre]]</f>
        <v>0</v>
      </c>
      <c r="AH220" s="102" t="str">
        <f>CONCATENATE(Tabla1[[#This Row],[Prefijo]]," ",Tabla1[[#This Row],[Folio]])</f>
        <v xml:space="preserve"> </v>
      </c>
    </row>
    <row r="221" spans="1:34" x14ac:dyDescent="0.25">
      <c r="A221" s="127"/>
      <c r="B221" s="127"/>
      <c r="C221" s="127"/>
      <c r="D221" s="127"/>
      <c r="E221" s="127"/>
      <c r="F221" s="127"/>
      <c r="G221" s="127"/>
      <c r="H221" s="127"/>
      <c r="I221" s="127"/>
      <c r="J221" s="127"/>
      <c r="K221" s="127"/>
      <c r="L221" s="127"/>
      <c r="M221" s="127"/>
      <c r="N221" s="127"/>
      <c r="O221" s="127"/>
      <c r="P221" s="127"/>
      <c r="Q221" s="127"/>
      <c r="R221" s="127"/>
      <c r="S221" s="127"/>
      <c r="T221" s="127"/>
      <c r="U221" s="127"/>
      <c r="V221" s="127"/>
      <c r="W221" s="127"/>
      <c r="X221" s="127"/>
      <c r="Y221" s="127"/>
      <c r="Z221" s="127"/>
      <c r="AA221" s="127"/>
      <c r="AB221" s="127"/>
      <c r="AC221" s="414"/>
      <c r="AD221" s="127"/>
      <c r="AE221" s="127"/>
      <c r="AF221" s="201">
        <f>IF(Tabla1[[#This Row],[IVA]]=0,0,Tabla1[[#This Row],[Total]]/1.19)</f>
        <v>0</v>
      </c>
      <c r="AG221" s="201">
        <f>Tabla1[[#This Row],[Total]]-Tabla1[[#This Row],[GRAVADO]]-Tabla1[[#This Row],[IVA]]-Tabla1[[#This Row],[ICA]]-Tabla1[[#This Row],[IC]]-Tabla1[[#This Row],[INC]]-Tabla1[[#This Row],[Timbre]]</f>
        <v>0</v>
      </c>
      <c r="AH221" s="102" t="str">
        <f>CONCATENATE(Tabla1[[#This Row],[Prefijo]]," ",Tabla1[[#This Row],[Folio]])</f>
        <v xml:space="preserve"> </v>
      </c>
    </row>
    <row r="222" spans="1:34" x14ac:dyDescent="0.25">
      <c r="A222" s="127"/>
      <c r="B222" s="127"/>
      <c r="C222" s="127"/>
      <c r="D222" s="127"/>
      <c r="E222" s="127"/>
      <c r="F222" s="127"/>
      <c r="G222" s="127"/>
      <c r="H222" s="127"/>
      <c r="I222" s="127"/>
      <c r="J222" s="127"/>
      <c r="K222" s="127"/>
      <c r="L222" s="127"/>
      <c r="M222" s="127"/>
      <c r="N222" s="127"/>
      <c r="O222" s="127"/>
      <c r="P222" s="127"/>
      <c r="Q222" s="127"/>
      <c r="R222" s="127"/>
      <c r="S222" s="127"/>
      <c r="T222" s="127"/>
      <c r="U222" s="127"/>
      <c r="V222" s="127"/>
      <c r="W222" s="127"/>
      <c r="X222" s="127"/>
      <c r="Y222" s="127"/>
      <c r="Z222" s="127"/>
      <c r="AA222" s="127"/>
      <c r="AB222" s="127"/>
      <c r="AC222" s="414"/>
      <c r="AD222" s="127"/>
      <c r="AE222" s="127"/>
      <c r="AF222" s="201">
        <f>IF(Tabla1[[#This Row],[IVA]]=0,0,Tabla1[[#This Row],[Total]]/1.19)</f>
        <v>0</v>
      </c>
      <c r="AG222" s="201">
        <f>Tabla1[[#This Row],[Total]]-Tabla1[[#This Row],[GRAVADO]]-Tabla1[[#This Row],[IVA]]-Tabla1[[#This Row],[ICA]]-Tabla1[[#This Row],[IC]]-Tabla1[[#This Row],[INC]]-Tabla1[[#This Row],[Timbre]]</f>
        <v>0</v>
      </c>
      <c r="AH222" s="102" t="str">
        <f>CONCATENATE(Tabla1[[#This Row],[Prefijo]]," ",Tabla1[[#This Row],[Folio]])</f>
        <v xml:space="preserve"> </v>
      </c>
    </row>
    <row r="223" spans="1:34" x14ac:dyDescent="0.25">
      <c r="A223" s="127"/>
      <c r="B223" s="127"/>
      <c r="C223" s="127"/>
      <c r="D223" s="127"/>
      <c r="E223" s="127"/>
      <c r="F223" s="127"/>
      <c r="G223" s="127"/>
      <c r="H223" s="127"/>
      <c r="I223" s="127"/>
      <c r="J223" s="127"/>
      <c r="K223" s="127"/>
      <c r="L223" s="127"/>
      <c r="M223" s="127"/>
      <c r="N223" s="127"/>
      <c r="O223" s="127"/>
      <c r="P223" s="127"/>
      <c r="Q223" s="127"/>
      <c r="R223" s="127"/>
      <c r="S223" s="127"/>
      <c r="T223" s="127"/>
      <c r="U223" s="127"/>
      <c r="V223" s="127"/>
      <c r="W223" s="127"/>
      <c r="X223" s="127"/>
      <c r="Y223" s="127"/>
      <c r="Z223" s="127"/>
      <c r="AA223" s="127"/>
      <c r="AB223" s="127"/>
      <c r="AC223" s="414"/>
      <c r="AD223" s="127"/>
      <c r="AE223" s="127"/>
      <c r="AF223" s="201">
        <f>IF(Tabla1[[#This Row],[IVA]]=0,0,Tabla1[[#This Row],[Total]]/1.19)</f>
        <v>0</v>
      </c>
      <c r="AG223" s="201">
        <f>Tabla1[[#This Row],[Total]]-Tabla1[[#This Row],[GRAVADO]]-Tabla1[[#This Row],[IVA]]-Tabla1[[#This Row],[ICA]]-Tabla1[[#This Row],[IC]]-Tabla1[[#This Row],[INC]]-Tabla1[[#This Row],[Timbre]]</f>
        <v>0</v>
      </c>
      <c r="AH223" s="102" t="str">
        <f>CONCATENATE(Tabla1[[#This Row],[Prefijo]]," ",Tabla1[[#This Row],[Folio]])</f>
        <v xml:space="preserve"> </v>
      </c>
    </row>
    <row r="224" spans="1:34" x14ac:dyDescent="0.25">
      <c r="A224" s="127"/>
      <c r="B224" s="127"/>
      <c r="C224" s="127"/>
      <c r="D224" s="127"/>
      <c r="E224" s="127"/>
      <c r="F224" s="127"/>
      <c r="G224" s="127"/>
      <c r="H224" s="127"/>
      <c r="I224" s="127"/>
      <c r="J224" s="127"/>
      <c r="K224" s="127"/>
      <c r="L224" s="127"/>
      <c r="M224" s="127"/>
      <c r="N224" s="127"/>
      <c r="O224" s="127"/>
      <c r="P224" s="127"/>
      <c r="Q224" s="127"/>
      <c r="R224" s="127"/>
      <c r="S224" s="127"/>
      <c r="T224" s="127"/>
      <c r="U224" s="127"/>
      <c r="V224" s="127"/>
      <c r="W224" s="127"/>
      <c r="X224" s="127"/>
      <c r="Y224" s="127"/>
      <c r="Z224" s="127"/>
      <c r="AA224" s="127"/>
      <c r="AB224" s="127"/>
      <c r="AC224" s="414"/>
      <c r="AD224" s="127"/>
      <c r="AE224" s="127"/>
      <c r="AF224" s="201">
        <f>IF(Tabla1[[#This Row],[IVA]]=0,0,Tabla1[[#This Row],[Total]]/1.19)</f>
        <v>0</v>
      </c>
      <c r="AG224" s="201">
        <f>Tabla1[[#This Row],[Total]]-Tabla1[[#This Row],[GRAVADO]]-Tabla1[[#This Row],[IVA]]-Tabla1[[#This Row],[ICA]]-Tabla1[[#This Row],[IC]]-Tabla1[[#This Row],[INC]]-Tabla1[[#This Row],[Timbre]]</f>
        <v>0</v>
      </c>
      <c r="AH224" s="102" t="str">
        <f>CONCATENATE(Tabla1[[#This Row],[Prefijo]]," ",Tabla1[[#This Row],[Folio]])</f>
        <v xml:space="preserve"> </v>
      </c>
    </row>
    <row r="225" spans="1:34" x14ac:dyDescent="0.25">
      <c r="A225" s="127"/>
      <c r="B225" s="127"/>
      <c r="C225" s="127"/>
      <c r="D225" s="127"/>
      <c r="E225" s="127"/>
      <c r="F225" s="127"/>
      <c r="G225" s="127"/>
      <c r="H225" s="127"/>
      <c r="I225" s="127"/>
      <c r="J225" s="127"/>
      <c r="K225" s="127"/>
      <c r="L225" s="127"/>
      <c r="M225" s="127"/>
      <c r="N225" s="127"/>
      <c r="O225" s="127"/>
      <c r="P225" s="127"/>
      <c r="Q225" s="127"/>
      <c r="R225" s="127"/>
      <c r="S225" s="127"/>
      <c r="T225" s="127"/>
      <c r="U225" s="127"/>
      <c r="V225" s="127"/>
      <c r="W225" s="127"/>
      <c r="X225" s="127"/>
      <c r="Y225" s="127"/>
      <c r="Z225" s="127"/>
      <c r="AA225" s="127"/>
      <c r="AB225" s="127"/>
      <c r="AC225" s="414"/>
      <c r="AD225" s="127"/>
      <c r="AE225" s="127"/>
      <c r="AF225" s="201">
        <f>IF(Tabla1[[#This Row],[IVA]]=0,0,Tabla1[[#This Row],[Total]]/1.19)</f>
        <v>0</v>
      </c>
      <c r="AG225" s="201">
        <f>Tabla1[[#This Row],[Total]]-Tabla1[[#This Row],[GRAVADO]]-Tabla1[[#This Row],[IVA]]-Tabla1[[#This Row],[ICA]]-Tabla1[[#This Row],[IC]]-Tabla1[[#This Row],[INC]]-Tabla1[[#This Row],[Timbre]]</f>
        <v>0</v>
      </c>
      <c r="AH225" s="102" t="str">
        <f>CONCATENATE(Tabla1[[#This Row],[Prefijo]]," ",Tabla1[[#This Row],[Folio]])</f>
        <v xml:space="preserve"> </v>
      </c>
    </row>
    <row r="226" spans="1:34" x14ac:dyDescent="0.25">
      <c r="A226" s="127"/>
      <c r="B226" s="127"/>
      <c r="C226" s="127"/>
      <c r="D226" s="127"/>
      <c r="E226" s="127"/>
      <c r="F226" s="127"/>
      <c r="G226" s="127"/>
      <c r="H226" s="127"/>
      <c r="I226" s="127"/>
      <c r="J226" s="127"/>
      <c r="K226" s="127"/>
      <c r="L226" s="127"/>
      <c r="M226" s="127"/>
      <c r="N226" s="127"/>
      <c r="O226" s="127"/>
      <c r="P226" s="127"/>
      <c r="Q226" s="127"/>
      <c r="R226" s="127"/>
      <c r="S226" s="127"/>
      <c r="T226" s="127"/>
      <c r="U226" s="127"/>
      <c r="V226" s="127"/>
      <c r="W226" s="127"/>
      <c r="X226" s="127"/>
      <c r="Y226" s="127"/>
      <c r="Z226" s="127"/>
      <c r="AA226" s="127"/>
      <c r="AB226" s="127"/>
      <c r="AC226" s="414"/>
      <c r="AD226" s="127"/>
      <c r="AE226" s="127"/>
      <c r="AF226" s="201">
        <f>IF(Tabla1[[#This Row],[IVA]]=0,0,Tabla1[[#This Row],[Total]]/1.19)</f>
        <v>0</v>
      </c>
      <c r="AG226" s="201">
        <f>Tabla1[[#This Row],[Total]]-Tabla1[[#This Row],[GRAVADO]]-Tabla1[[#This Row],[IVA]]-Tabla1[[#This Row],[ICA]]-Tabla1[[#This Row],[IC]]-Tabla1[[#This Row],[INC]]-Tabla1[[#This Row],[Timbre]]</f>
        <v>0</v>
      </c>
      <c r="AH226" s="102" t="str">
        <f>CONCATENATE(Tabla1[[#This Row],[Prefijo]]," ",Tabla1[[#This Row],[Folio]])</f>
        <v xml:space="preserve"> </v>
      </c>
    </row>
    <row r="227" spans="1:34" x14ac:dyDescent="0.25">
      <c r="A227" s="127"/>
      <c r="B227" s="127"/>
      <c r="C227" s="127"/>
      <c r="D227" s="127"/>
      <c r="E227" s="127"/>
      <c r="F227" s="127"/>
      <c r="G227" s="127"/>
      <c r="H227" s="127"/>
      <c r="I227" s="127"/>
      <c r="J227" s="127"/>
      <c r="K227" s="127"/>
      <c r="L227" s="127"/>
      <c r="M227" s="127"/>
      <c r="N227" s="127"/>
      <c r="O227" s="127"/>
      <c r="P227" s="127"/>
      <c r="Q227" s="127"/>
      <c r="R227" s="127"/>
      <c r="S227" s="127"/>
      <c r="T227" s="127"/>
      <c r="U227" s="127"/>
      <c r="V227" s="127"/>
      <c r="W227" s="127"/>
      <c r="X227" s="127"/>
      <c r="Y227" s="127"/>
      <c r="Z227" s="127"/>
      <c r="AA227" s="127"/>
      <c r="AB227" s="127"/>
      <c r="AC227" s="414"/>
      <c r="AD227" s="127"/>
      <c r="AE227" s="127"/>
      <c r="AF227" s="201">
        <f>IF(Tabla1[[#This Row],[IVA]]=0,0,Tabla1[[#This Row],[Total]]/1.19)</f>
        <v>0</v>
      </c>
      <c r="AG227" s="201">
        <f>Tabla1[[#This Row],[Total]]-Tabla1[[#This Row],[GRAVADO]]-Tabla1[[#This Row],[IVA]]-Tabla1[[#This Row],[ICA]]-Tabla1[[#This Row],[IC]]-Tabla1[[#This Row],[INC]]-Tabla1[[#This Row],[Timbre]]</f>
        <v>0</v>
      </c>
      <c r="AH227" s="102" t="str">
        <f>CONCATENATE(Tabla1[[#This Row],[Prefijo]]," ",Tabla1[[#This Row],[Folio]])</f>
        <v xml:space="preserve"> </v>
      </c>
    </row>
    <row r="228" spans="1:34" x14ac:dyDescent="0.25">
      <c r="A228" s="127"/>
      <c r="B228" s="127"/>
      <c r="C228" s="127"/>
      <c r="D228" s="127"/>
      <c r="E228" s="127"/>
      <c r="F228" s="127"/>
      <c r="G228" s="127"/>
      <c r="H228" s="127"/>
      <c r="I228" s="127"/>
      <c r="J228" s="127"/>
      <c r="K228" s="127"/>
      <c r="L228" s="127"/>
      <c r="M228" s="127"/>
      <c r="N228" s="127"/>
      <c r="O228" s="127"/>
      <c r="P228" s="127"/>
      <c r="Q228" s="127"/>
      <c r="R228" s="127"/>
      <c r="S228" s="127"/>
      <c r="T228" s="127"/>
      <c r="U228" s="127"/>
      <c r="V228" s="127"/>
      <c r="W228" s="127"/>
      <c r="X228" s="127"/>
      <c r="Y228" s="127"/>
      <c r="Z228" s="127"/>
      <c r="AA228" s="127"/>
      <c r="AB228" s="127"/>
      <c r="AC228" s="414"/>
      <c r="AD228" s="127"/>
      <c r="AE228" s="127"/>
      <c r="AF228" s="201">
        <f>IF(Tabla1[[#This Row],[IVA]]=0,0,Tabla1[[#This Row],[Total]]/1.19)</f>
        <v>0</v>
      </c>
      <c r="AG228" s="201">
        <f>Tabla1[[#This Row],[Total]]-Tabla1[[#This Row],[GRAVADO]]-Tabla1[[#This Row],[IVA]]-Tabla1[[#This Row],[ICA]]-Tabla1[[#This Row],[IC]]-Tabla1[[#This Row],[INC]]-Tabla1[[#This Row],[Timbre]]</f>
        <v>0</v>
      </c>
      <c r="AH228" s="102" t="str">
        <f>CONCATENATE(Tabla1[[#This Row],[Prefijo]]," ",Tabla1[[#This Row],[Folio]])</f>
        <v xml:space="preserve"> </v>
      </c>
    </row>
    <row r="229" spans="1:34" x14ac:dyDescent="0.25">
      <c r="A229" s="127"/>
      <c r="B229" s="127"/>
      <c r="C229" s="127"/>
      <c r="D229" s="127"/>
      <c r="E229" s="127"/>
      <c r="F229" s="127"/>
      <c r="G229" s="127"/>
      <c r="H229" s="127"/>
      <c r="I229" s="127"/>
      <c r="J229" s="127"/>
      <c r="K229" s="127"/>
      <c r="L229" s="127"/>
      <c r="M229" s="127"/>
      <c r="N229" s="127"/>
      <c r="O229" s="127"/>
      <c r="P229" s="127"/>
      <c r="Q229" s="127"/>
      <c r="R229" s="127"/>
      <c r="S229" s="127"/>
      <c r="T229" s="127"/>
      <c r="U229" s="127"/>
      <c r="V229" s="127"/>
      <c r="W229" s="127"/>
      <c r="X229" s="127"/>
      <c r="Y229" s="127"/>
      <c r="Z229" s="127"/>
      <c r="AA229" s="127"/>
      <c r="AB229" s="127"/>
      <c r="AC229" s="414"/>
      <c r="AD229" s="127"/>
      <c r="AE229" s="127"/>
      <c r="AF229" s="201">
        <f>IF(Tabla1[[#This Row],[IVA]]=0,0,Tabla1[[#This Row],[Total]]/1.19)</f>
        <v>0</v>
      </c>
      <c r="AG229" s="201">
        <f>Tabla1[[#This Row],[Total]]-Tabla1[[#This Row],[GRAVADO]]-Tabla1[[#This Row],[IVA]]-Tabla1[[#This Row],[ICA]]-Tabla1[[#This Row],[IC]]-Tabla1[[#This Row],[INC]]-Tabla1[[#This Row],[Timbre]]</f>
        <v>0</v>
      </c>
      <c r="AH229" s="102" t="str">
        <f>CONCATENATE(Tabla1[[#This Row],[Prefijo]]," ",Tabla1[[#This Row],[Folio]])</f>
        <v xml:space="preserve"> </v>
      </c>
    </row>
    <row r="230" spans="1:34" x14ac:dyDescent="0.25">
      <c r="A230" s="127"/>
      <c r="B230" s="127"/>
      <c r="C230" s="127"/>
      <c r="D230" s="127"/>
      <c r="E230" s="127"/>
      <c r="F230" s="127"/>
      <c r="G230" s="127"/>
      <c r="H230" s="127"/>
      <c r="I230" s="127"/>
      <c r="J230" s="127"/>
      <c r="K230" s="127"/>
      <c r="L230" s="127"/>
      <c r="M230" s="127"/>
      <c r="N230" s="127"/>
      <c r="O230" s="127"/>
      <c r="P230" s="127"/>
      <c r="Q230" s="127"/>
      <c r="R230" s="127"/>
      <c r="S230" s="127"/>
      <c r="T230" s="127"/>
      <c r="U230" s="127"/>
      <c r="V230" s="127"/>
      <c r="W230" s="127"/>
      <c r="X230" s="127"/>
      <c r="Y230" s="127"/>
      <c r="Z230" s="127"/>
      <c r="AA230" s="127"/>
      <c r="AB230" s="127"/>
      <c r="AC230" s="414"/>
      <c r="AD230" s="127"/>
      <c r="AE230" s="127"/>
      <c r="AF230" s="201">
        <f>IF(Tabla1[[#This Row],[IVA]]=0,0,Tabla1[[#This Row],[Total]]/1.19)</f>
        <v>0</v>
      </c>
      <c r="AG230" s="201">
        <f>Tabla1[[#This Row],[Total]]-Tabla1[[#This Row],[GRAVADO]]-Tabla1[[#This Row],[IVA]]-Tabla1[[#This Row],[ICA]]-Tabla1[[#This Row],[IC]]-Tabla1[[#This Row],[INC]]-Tabla1[[#This Row],[Timbre]]</f>
        <v>0</v>
      </c>
      <c r="AH230" s="102" t="str">
        <f>CONCATENATE(Tabla1[[#This Row],[Prefijo]]," ",Tabla1[[#This Row],[Folio]])</f>
        <v xml:space="preserve"> </v>
      </c>
    </row>
    <row r="231" spans="1:34" x14ac:dyDescent="0.25">
      <c r="A231" s="127"/>
      <c r="B231" s="127"/>
      <c r="C231" s="127"/>
      <c r="D231" s="127"/>
      <c r="E231" s="127"/>
      <c r="F231" s="127"/>
      <c r="G231" s="127"/>
      <c r="H231" s="127"/>
      <c r="I231" s="127"/>
      <c r="J231" s="127"/>
      <c r="K231" s="127"/>
      <c r="L231" s="127"/>
      <c r="M231" s="127"/>
      <c r="N231" s="127"/>
      <c r="O231" s="127"/>
      <c r="P231" s="127"/>
      <c r="Q231" s="127"/>
      <c r="R231" s="127"/>
      <c r="S231" s="127"/>
      <c r="T231" s="127"/>
      <c r="U231" s="127"/>
      <c r="V231" s="127"/>
      <c r="W231" s="127"/>
      <c r="X231" s="127"/>
      <c r="Y231" s="127"/>
      <c r="Z231" s="127"/>
      <c r="AA231" s="127"/>
      <c r="AB231" s="127"/>
      <c r="AC231" s="414"/>
      <c r="AD231" s="127"/>
      <c r="AE231" s="127"/>
      <c r="AF231" s="201">
        <f>IF(Tabla1[[#This Row],[IVA]]=0,0,Tabla1[[#This Row],[Total]]/1.19)</f>
        <v>0</v>
      </c>
      <c r="AG231" s="201">
        <f>Tabla1[[#This Row],[Total]]-Tabla1[[#This Row],[GRAVADO]]-Tabla1[[#This Row],[IVA]]-Tabla1[[#This Row],[ICA]]-Tabla1[[#This Row],[IC]]-Tabla1[[#This Row],[INC]]-Tabla1[[#This Row],[Timbre]]</f>
        <v>0</v>
      </c>
      <c r="AH231" s="102" t="str">
        <f>CONCATENATE(Tabla1[[#This Row],[Prefijo]]," ",Tabla1[[#This Row],[Folio]])</f>
        <v xml:space="preserve"> </v>
      </c>
    </row>
    <row r="232" spans="1:34" x14ac:dyDescent="0.25">
      <c r="A232" s="127"/>
      <c r="B232" s="127"/>
      <c r="C232" s="127"/>
      <c r="D232" s="127"/>
      <c r="E232" s="127"/>
      <c r="F232" s="127"/>
      <c r="G232" s="127"/>
      <c r="H232" s="127"/>
      <c r="I232" s="127"/>
      <c r="J232" s="127"/>
      <c r="K232" s="127"/>
      <c r="L232" s="127"/>
      <c r="M232" s="127"/>
      <c r="N232" s="127"/>
      <c r="O232" s="127"/>
      <c r="P232" s="127"/>
      <c r="Q232" s="127"/>
      <c r="R232" s="127"/>
      <c r="S232" s="127"/>
      <c r="T232" s="127"/>
      <c r="U232" s="127"/>
      <c r="V232" s="127"/>
      <c r="W232" s="127"/>
      <c r="X232" s="127"/>
      <c r="Y232" s="127"/>
      <c r="Z232" s="127"/>
      <c r="AA232" s="127"/>
      <c r="AB232" s="127"/>
      <c r="AC232" s="414"/>
      <c r="AD232" s="127"/>
      <c r="AE232" s="127"/>
      <c r="AF232" s="201">
        <f>IF(Tabla1[[#This Row],[IVA]]=0,0,Tabla1[[#This Row],[Total]]/1.19)</f>
        <v>0</v>
      </c>
      <c r="AG232" s="201">
        <f>Tabla1[[#This Row],[Total]]-Tabla1[[#This Row],[GRAVADO]]-Tabla1[[#This Row],[IVA]]-Tabla1[[#This Row],[ICA]]-Tabla1[[#This Row],[IC]]-Tabla1[[#This Row],[INC]]-Tabla1[[#This Row],[Timbre]]</f>
        <v>0</v>
      </c>
      <c r="AH232" s="102" t="str">
        <f>CONCATENATE(Tabla1[[#This Row],[Prefijo]]," ",Tabla1[[#This Row],[Folio]])</f>
        <v xml:space="preserve"> </v>
      </c>
    </row>
    <row r="233" spans="1:34" x14ac:dyDescent="0.25">
      <c r="A233" s="127"/>
      <c r="B233" s="127"/>
      <c r="C233" s="127"/>
      <c r="D233" s="127"/>
      <c r="E233" s="127"/>
      <c r="F233" s="127"/>
      <c r="G233" s="127"/>
      <c r="H233" s="127"/>
      <c r="I233" s="127"/>
      <c r="J233" s="127"/>
      <c r="K233" s="127"/>
      <c r="L233" s="127"/>
      <c r="M233" s="127"/>
      <c r="N233" s="127"/>
      <c r="O233" s="127"/>
      <c r="P233" s="127"/>
      <c r="Q233" s="127"/>
      <c r="R233" s="127"/>
      <c r="S233" s="127"/>
      <c r="T233" s="127"/>
      <c r="U233" s="127"/>
      <c r="V233" s="127"/>
      <c r="W233" s="127"/>
      <c r="X233" s="127"/>
      <c r="Y233" s="127"/>
      <c r="Z233" s="127"/>
      <c r="AA233" s="127"/>
      <c r="AB233" s="127"/>
      <c r="AC233" s="414"/>
      <c r="AD233" s="127"/>
      <c r="AE233" s="127"/>
      <c r="AF233" s="201">
        <f>IF(Tabla1[[#This Row],[IVA]]=0,0,Tabla1[[#This Row],[Total]]/1.19)</f>
        <v>0</v>
      </c>
      <c r="AG233" s="201">
        <f>Tabla1[[#This Row],[Total]]-Tabla1[[#This Row],[GRAVADO]]-Tabla1[[#This Row],[IVA]]-Tabla1[[#This Row],[ICA]]-Tabla1[[#This Row],[IC]]-Tabla1[[#This Row],[INC]]-Tabla1[[#This Row],[Timbre]]</f>
        <v>0</v>
      </c>
      <c r="AH233" s="102" t="str">
        <f>CONCATENATE(Tabla1[[#This Row],[Prefijo]]," ",Tabla1[[#This Row],[Folio]])</f>
        <v xml:space="preserve"> </v>
      </c>
    </row>
    <row r="234" spans="1:34" x14ac:dyDescent="0.25">
      <c r="A234" s="127"/>
      <c r="B234" s="127"/>
      <c r="C234" s="127"/>
      <c r="D234" s="127"/>
      <c r="E234" s="127"/>
      <c r="F234" s="127"/>
      <c r="G234" s="127"/>
      <c r="H234" s="127"/>
      <c r="I234" s="127"/>
      <c r="J234" s="127"/>
      <c r="K234" s="127"/>
      <c r="L234" s="127"/>
      <c r="M234" s="127"/>
      <c r="N234" s="127"/>
      <c r="O234" s="127"/>
      <c r="P234" s="127"/>
      <c r="Q234" s="127"/>
      <c r="R234" s="127"/>
      <c r="S234" s="127"/>
      <c r="T234" s="127"/>
      <c r="U234" s="127"/>
      <c r="V234" s="127"/>
      <c r="W234" s="127"/>
      <c r="X234" s="127"/>
      <c r="Y234" s="127"/>
      <c r="Z234" s="127"/>
      <c r="AA234" s="127"/>
      <c r="AB234" s="127"/>
      <c r="AC234" s="414"/>
      <c r="AD234" s="127"/>
      <c r="AE234" s="127"/>
      <c r="AF234" s="201">
        <f>IF(Tabla1[[#This Row],[IVA]]=0,0,Tabla1[[#This Row],[Total]]/1.19)</f>
        <v>0</v>
      </c>
      <c r="AG234" s="201">
        <f>Tabla1[[#This Row],[Total]]-Tabla1[[#This Row],[GRAVADO]]-Tabla1[[#This Row],[IVA]]-Tabla1[[#This Row],[ICA]]-Tabla1[[#This Row],[IC]]-Tabla1[[#This Row],[INC]]-Tabla1[[#This Row],[Timbre]]</f>
        <v>0</v>
      </c>
      <c r="AH234" s="102" t="str">
        <f>CONCATENATE(Tabla1[[#This Row],[Prefijo]]," ",Tabla1[[#This Row],[Folio]])</f>
        <v xml:space="preserve"> </v>
      </c>
    </row>
    <row r="235" spans="1:34" x14ac:dyDescent="0.25">
      <c r="A235" s="127"/>
      <c r="B235" s="127"/>
      <c r="C235" s="127"/>
      <c r="D235" s="127"/>
      <c r="E235" s="127"/>
      <c r="F235" s="127"/>
      <c r="G235" s="127"/>
      <c r="H235" s="127"/>
      <c r="I235" s="127"/>
      <c r="J235" s="127"/>
      <c r="K235" s="127"/>
      <c r="L235" s="127"/>
      <c r="M235" s="127"/>
      <c r="N235" s="127"/>
      <c r="O235" s="127"/>
      <c r="P235" s="127"/>
      <c r="Q235" s="127"/>
      <c r="R235" s="127"/>
      <c r="S235" s="127"/>
      <c r="T235" s="127"/>
      <c r="U235" s="127"/>
      <c r="V235" s="127"/>
      <c r="W235" s="127"/>
      <c r="X235" s="127"/>
      <c r="Y235" s="127"/>
      <c r="Z235" s="127"/>
      <c r="AA235" s="127"/>
      <c r="AB235" s="127"/>
      <c r="AC235" s="414"/>
      <c r="AD235" s="127"/>
      <c r="AE235" s="127"/>
      <c r="AF235" s="201">
        <f>IF(Tabla1[[#This Row],[IVA]]=0,0,Tabla1[[#This Row],[Total]]/1.19)</f>
        <v>0</v>
      </c>
      <c r="AG235" s="201">
        <f>Tabla1[[#This Row],[Total]]-Tabla1[[#This Row],[GRAVADO]]-Tabla1[[#This Row],[IVA]]-Tabla1[[#This Row],[ICA]]-Tabla1[[#This Row],[IC]]-Tabla1[[#This Row],[INC]]-Tabla1[[#This Row],[Timbre]]</f>
        <v>0</v>
      </c>
      <c r="AH235" s="102" t="str">
        <f>CONCATENATE(Tabla1[[#This Row],[Prefijo]]," ",Tabla1[[#This Row],[Folio]])</f>
        <v xml:space="preserve"> </v>
      </c>
    </row>
    <row r="236" spans="1:34" x14ac:dyDescent="0.25">
      <c r="A236" s="127"/>
      <c r="B236" s="127"/>
      <c r="C236" s="127"/>
      <c r="D236" s="127"/>
      <c r="E236" s="127"/>
      <c r="F236" s="127"/>
      <c r="G236" s="127"/>
      <c r="H236" s="127"/>
      <c r="I236" s="127"/>
      <c r="J236" s="127"/>
      <c r="K236" s="127"/>
      <c r="L236" s="127"/>
      <c r="M236" s="127"/>
      <c r="N236" s="127"/>
      <c r="O236" s="127"/>
      <c r="P236" s="127"/>
      <c r="Q236" s="127"/>
      <c r="R236" s="127"/>
      <c r="S236" s="127"/>
      <c r="T236" s="127"/>
      <c r="U236" s="127"/>
      <c r="V236" s="127"/>
      <c r="W236" s="127"/>
      <c r="X236" s="127"/>
      <c r="Y236" s="127"/>
      <c r="Z236" s="127"/>
      <c r="AA236" s="127"/>
      <c r="AB236" s="127"/>
      <c r="AC236" s="414"/>
      <c r="AD236" s="127"/>
      <c r="AE236" s="127"/>
      <c r="AF236" s="201">
        <f>IF(Tabla1[[#This Row],[IVA]]=0,0,Tabla1[[#This Row],[Total]]/1.19)</f>
        <v>0</v>
      </c>
      <c r="AG236" s="201">
        <f>Tabla1[[#This Row],[Total]]-Tabla1[[#This Row],[GRAVADO]]-Tabla1[[#This Row],[IVA]]-Tabla1[[#This Row],[ICA]]-Tabla1[[#This Row],[IC]]-Tabla1[[#This Row],[INC]]-Tabla1[[#This Row],[Timbre]]</f>
        <v>0</v>
      </c>
      <c r="AH236" s="102" t="str">
        <f>CONCATENATE(Tabla1[[#This Row],[Prefijo]]," ",Tabla1[[#This Row],[Folio]])</f>
        <v xml:space="preserve"> </v>
      </c>
    </row>
    <row r="237" spans="1:34" x14ac:dyDescent="0.25">
      <c r="A237" s="127"/>
      <c r="B237" s="127"/>
      <c r="C237" s="127"/>
      <c r="D237" s="127"/>
      <c r="E237" s="127"/>
      <c r="F237" s="127"/>
      <c r="G237" s="127"/>
      <c r="H237" s="127"/>
      <c r="I237" s="127"/>
      <c r="J237" s="127"/>
      <c r="K237" s="127"/>
      <c r="L237" s="127"/>
      <c r="M237" s="127"/>
      <c r="N237" s="127"/>
      <c r="O237" s="127"/>
      <c r="P237" s="127"/>
      <c r="Q237" s="127"/>
      <c r="R237" s="127"/>
      <c r="S237" s="127"/>
      <c r="T237" s="127"/>
      <c r="U237" s="127"/>
      <c r="V237" s="127"/>
      <c r="W237" s="127"/>
      <c r="X237" s="127"/>
      <c r="Y237" s="127"/>
      <c r="Z237" s="127"/>
      <c r="AA237" s="127"/>
      <c r="AB237" s="127"/>
      <c r="AC237" s="414"/>
      <c r="AD237" s="127"/>
      <c r="AE237" s="127"/>
      <c r="AF237" s="201">
        <f>IF(Tabla1[[#This Row],[IVA]]=0,0,Tabla1[[#This Row],[Total]]/1.19)</f>
        <v>0</v>
      </c>
      <c r="AG237" s="201">
        <f>Tabla1[[#This Row],[Total]]-Tabla1[[#This Row],[GRAVADO]]-Tabla1[[#This Row],[IVA]]-Tabla1[[#This Row],[ICA]]-Tabla1[[#This Row],[IC]]-Tabla1[[#This Row],[INC]]-Tabla1[[#This Row],[Timbre]]</f>
        <v>0</v>
      </c>
      <c r="AH237" s="102" t="str">
        <f>CONCATENATE(Tabla1[[#This Row],[Prefijo]]," ",Tabla1[[#This Row],[Folio]])</f>
        <v xml:space="preserve"> </v>
      </c>
    </row>
    <row r="238" spans="1:34" x14ac:dyDescent="0.25">
      <c r="A238" s="127"/>
      <c r="B238" s="127"/>
      <c r="C238" s="127"/>
      <c r="D238" s="127"/>
      <c r="E238" s="127"/>
      <c r="F238" s="127"/>
      <c r="G238" s="127"/>
      <c r="H238" s="127"/>
      <c r="I238" s="127"/>
      <c r="J238" s="127"/>
      <c r="K238" s="127"/>
      <c r="L238" s="127"/>
      <c r="M238" s="127"/>
      <c r="N238" s="127"/>
      <c r="O238" s="127"/>
      <c r="P238" s="127"/>
      <c r="Q238" s="127"/>
      <c r="R238" s="127"/>
      <c r="S238" s="127"/>
      <c r="T238" s="127"/>
      <c r="U238" s="127"/>
      <c r="V238" s="127"/>
      <c r="W238" s="127"/>
      <c r="X238" s="127"/>
      <c r="Y238" s="127"/>
      <c r="Z238" s="127"/>
      <c r="AA238" s="127"/>
      <c r="AB238" s="127"/>
      <c r="AC238" s="414"/>
      <c r="AD238" s="127"/>
      <c r="AE238" s="127"/>
      <c r="AF238" s="201">
        <f>IF(Tabla1[[#This Row],[IVA]]=0,0,Tabla1[[#This Row],[Total]]/1.19)</f>
        <v>0</v>
      </c>
      <c r="AG238" s="201">
        <f>Tabla1[[#This Row],[Total]]-Tabla1[[#This Row],[GRAVADO]]-Tabla1[[#This Row],[IVA]]-Tabla1[[#This Row],[ICA]]-Tabla1[[#This Row],[IC]]-Tabla1[[#This Row],[INC]]-Tabla1[[#This Row],[Timbre]]</f>
        <v>0</v>
      </c>
      <c r="AH238" s="102" t="str">
        <f>CONCATENATE(Tabla1[[#This Row],[Prefijo]]," ",Tabla1[[#This Row],[Folio]])</f>
        <v xml:space="preserve"> </v>
      </c>
    </row>
    <row r="239" spans="1:34" x14ac:dyDescent="0.25">
      <c r="A239" s="127"/>
      <c r="B239" s="127"/>
      <c r="C239" s="127"/>
      <c r="D239" s="127"/>
      <c r="E239" s="127"/>
      <c r="F239" s="127"/>
      <c r="G239" s="127"/>
      <c r="H239" s="127"/>
      <c r="I239" s="127"/>
      <c r="J239" s="127"/>
      <c r="K239" s="127"/>
      <c r="L239" s="127"/>
      <c r="M239" s="127"/>
      <c r="N239" s="127"/>
      <c r="O239" s="127"/>
      <c r="P239" s="127"/>
      <c r="Q239" s="127"/>
      <c r="R239" s="127"/>
      <c r="S239" s="127"/>
      <c r="T239" s="127"/>
      <c r="U239" s="127"/>
      <c r="V239" s="127"/>
      <c r="W239" s="127"/>
      <c r="X239" s="127"/>
      <c r="Y239" s="127"/>
      <c r="Z239" s="127"/>
      <c r="AA239" s="127"/>
      <c r="AB239" s="127"/>
      <c r="AC239" s="414"/>
      <c r="AD239" s="127"/>
      <c r="AE239" s="127"/>
      <c r="AF239" s="201">
        <f>IF(Tabla1[[#This Row],[IVA]]=0,0,Tabla1[[#This Row],[Total]]/1.19)</f>
        <v>0</v>
      </c>
      <c r="AG239" s="201">
        <f>Tabla1[[#This Row],[Total]]-Tabla1[[#This Row],[GRAVADO]]-Tabla1[[#This Row],[IVA]]-Tabla1[[#This Row],[ICA]]-Tabla1[[#This Row],[IC]]-Tabla1[[#This Row],[INC]]-Tabla1[[#This Row],[Timbre]]</f>
        <v>0</v>
      </c>
      <c r="AH239" s="102" t="str">
        <f>CONCATENATE(Tabla1[[#This Row],[Prefijo]]," ",Tabla1[[#This Row],[Folio]])</f>
        <v xml:space="preserve"> </v>
      </c>
    </row>
    <row r="240" spans="1:34" x14ac:dyDescent="0.25">
      <c r="A240" s="127"/>
      <c r="B240" s="127"/>
      <c r="C240" s="127"/>
      <c r="D240" s="127"/>
      <c r="E240" s="127"/>
      <c r="F240" s="127"/>
      <c r="G240" s="127"/>
      <c r="H240" s="127"/>
      <c r="I240" s="127"/>
      <c r="J240" s="127"/>
      <c r="K240" s="127"/>
      <c r="L240" s="127"/>
      <c r="M240" s="127"/>
      <c r="N240" s="127"/>
      <c r="O240" s="127"/>
      <c r="P240" s="127"/>
      <c r="Q240" s="127"/>
      <c r="R240" s="127"/>
      <c r="S240" s="127"/>
      <c r="T240" s="127"/>
      <c r="U240" s="127"/>
      <c r="V240" s="127"/>
      <c r="W240" s="127"/>
      <c r="X240" s="127"/>
      <c r="Y240" s="127"/>
      <c r="Z240" s="127"/>
      <c r="AA240" s="127"/>
      <c r="AB240" s="127"/>
      <c r="AC240" s="414"/>
      <c r="AD240" s="127"/>
      <c r="AE240" s="127"/>
      <c r="AF240" s="201">
        <f>IF(Tabla1[[#This Row],[IVA]]=0,0,Tabla1[[#This Row],[Total]]/1.19)</f>
        <v>0</v>
      </c>
      <c r="AG240" s="201">
        <f>Tabla1[[#This Row],[Total]]-Tabla1[[#This Row],[GRAVADO]]-Tabla1[[#This Row],[IVA]]-Tabla1[[#This Row],[ICA]]-Tabla1[[#This Row],[IC]]-Tabla1[[#This Row],[INC]]-Tabla1[[#This Row],[Timbre]]</f>
        <v>0</v>
      </c>
      <c r="AH240" s="102" t="str">
        <f>CONCATENATE(Tabla1[[#This Row],[Prefijo]]," ",Tabla1[[#This Row],[Folio]])</f>
        <v xml:space="preserve"> </v>
      </c>
    </row>
    <row r="241" spans="1:34" x14ac:dyDescent="0.25">
      <c r="A241" s="127"/>
      <c r="B241" s="127"/>
      <c r="C241" s="127"/>
      <c r="D241" s="127"/>
      <c r="E241" s="127"/>
      <c r="F241" s="127"/>
      <c r="G241" s="127"/>
      <c r="H241" s="127"/>
      <c r="I241" s="127"/>
      <c r="J241" s="127"/>
      <c r="K241" s="127"/>
      <c r="L241" s="127"/>
      <c r="M241" s="127"/>
      <c r="N241" s="127"/>
      <c r="O241" s="127"/>
      <c r="P241" s="127"/>
      <c r="Q241" s="127"/>
      <c r="R241" s="127"/>
      <c r="S241" s="127"/>
      <c r="T241" s="127"/>
      <c r="U241" s="127"/>
      <c r="V241" s="127"/>
      <c r="W241" s="127"/>
      <c r="X241" s="127"/>
      <c r="Y241" s="127"/>
      <c r="Z241" s="127"/>
      <c r="AA241" s="127"/>
      <c r="AB241" s="127"/>
      <c r="AC241" s="414"/>
      <c r="AD241" s="127"/>
      <c r="AE241" s="127"/>
      <c r="AF241" s="201">
        <f>IF(Tabla1[[#This Row],[IVA]]=0,0,Tabla1[[#This Row],[Total]]/1.19)</f>
        <v>0</v>
      </c>
      <c r="AG241" s="201">
        <f>Tabla1[[#This Row],[Total]]-Tabla1[[#This Row],[GRAVADO]]-Tabla1[[#This Row],[IVA]]-Tabla1[[#This Row],[ICA]]-Tabla1[[#This Row],[IC]]-Tabla1[[#This Row],[INC]]-Tabla1[[#This Row],[Timbre]]</f>
        <v>0</v>
      </c>
      <c r="AH241" s="102" t="str">
        <f>CONCATENATE(Tabla1[[#This Row],[Prefijo]]," ",Tabla1[[#This Row],[Folio]])</f>
        <v xml:space="preserve"> </v>
      </c>
    </row>
    <row r="242" spans="1:34" x14ac:dyDescent="0.25">
      <c r="A242" s="127"/>
      <c r="B242" s="127"/>
      <c r="C242" s="127"/>
      <c r="D242" s="127"/>
      <c r="E242" s="127"/>
      <c r="F242" s="127"/>
      <c r="G242" s="127"/>
      <c r="H242" s="127"/>
      <c r="I242" s="127"/>
      <c r="J242" s="127"/>
      <c r="K242" s="127"/>
      <c r="L242" s="127"/>
      <c r="M242" s="127"/>
      <c r="N242" s="127"/>
      <c r="O242" s="127"/>
      <c r="P242" s="127"/>
      <c r="Q242" s="127"/>
      <c r="R242" s="127"/>
      <c r="S242" s="127"/>
      <c r="T242" s="127"/>
      <c r="U242" s="127"/>
      <c r="V242" s="127"/>
      <c r="W242" s="127"/>
      <c r="X242" s="127"/>
      <c r="Y242" s="127"/>
      <c r="Z242" s="127"/>
      <c r="AA242" s="127"/>
      <c r="AB242" s="127"/>
      <c r="AC242" s="414"/>
      <c r="AD242" s="127"/>
      <c r="AE242" s="127"/>
      <c r="AF242" s="201">
        <f>IF(Tabla1[[#This Row],[IVA]]=0,0,Tabla1[[#This Row],[Total]]/1.19)</f>
        <v>0</v>
      </c>
      <c r="AG242" s="201">
        <f>Tabla1[[#This Row],[Total]]-Tabla1[[#This Row],[GRAVADO]]-Tabla1[[#This Row],[IVA]]-Tabla1[[#This Row],[ICA]]-Tabla1[[#This Row],[IC]]-Tabla1[[#This Row],[INC]]-Tabla1[[#This Row],[Timbre]]</f>
        <v>0</v>
      </c>
      <c r="AH242" s="102" t="str">
        <f>CONCATENATE(Tabla1[[#This Row],[Prefijo]]," ",Tabla1[[#This Row],[Folio]])</f>
        <v xml:space="preserve"> </v>
      </c>
    </row>
    <row r="243" spans="1:34" x14ac:dyDescent="0.25">
      <c r="A243" s="127"/>
      <c r="B243" s="127"/>
      <c r="C243" s="127"/>
      <c r="D243" s="127"/>
      <c r="E243" s="127"/>
      <c r="F243" s="127"/>
      <c r="G243" s="127"/>
      <c r="H243" s="127"/>
      <c r="I243" s="127"/>
      <c r="J243" s="127"/>
      <c r="K243" s="127"/>
      <c r="L243" s="127"/>
      <c r="M243" s="127"/>
      <c r="N243" s="127"/>
      <c r="O243" s="127"/>
      <c r="P243" s="127"/>
      <c r="Q243" s="127"/>
      <c r="R243" s="127"/>
      <c r="S243" s="127"/>
      <c r="T243" s="127"/>
      <c r="U243" s="127"/>
      <c r="V243" s="127"/>
      <c r="W243" s="127"/>
      <c r="X243" s="127"/>
      <c r="Y243" s="127"/>
      <c r="Z243" s="127"/>
      <c r="AA243" s="127"/>
      <c r="AB243" s="127"/>
      <c r="AC243" s="414"/>
      <c r="AD243" s="127"/>
      <c r="AE243" s="127"/>
      <c r="AF243" s="201">
        <f>IF(Tabla1[[#This Row],[IVA]]=0,0,Tabla1[[#This Row],[Total]]/1.19)</f>
        <v>0</v>
      </c>
      <c r="AG243" s="201">
        <f>Tabla1[[#This Row],[Total]]-Tabla1[[#This Row],[GRAVADO]]-Tabla1[[#This Row],[IVA]]-Tabla1[[#This Row],[ICA]]-Tabla1[[#This Row],[IC]]-Tabla1[[#This Row],[INC]]-Tabla1[[#This Row],[Timbre]]</f>
        <v>0</v>
      </c>
      <c r="AH243" s="102" t="str">
        <f>CONCATENATE(Tabla1[[#This Row],[Prefijo]]," ",Tabla1[[#This Row],[Folio]])</f>
        <v xml:space="preserve"> </v>
      </c>
    </row>
    <row r="244" spans="1:34" x14ac:dyDescent="0.25">
      <c r="A244" s="127"/>
      <c r="B244" s="127"/>
      <c r="C244" s="127"/>
      <c r="D244" s="127"/>
      <c r="E244" s="127"/>
      <c r="F244" s="127"/>
      <c r="G244" s="127"/>
      <c r="H244" s="127"/>
      <c r="I244" s="127"/>
      <c r="J244" s="127"/>
      <c r="K244" s="127"/>
      <c r="L244" s="127"/>
      <c r="M244" s="127"/>
      <c r="N244" s="127"/>
      <c r="O244" s="127"/>
      <c r="P244" s="127"/>
      <c r="Q244" s="127"/>
      <c r="R244" s="127"/>
      <c r="S244" s="127"/>
      <c r="T244" s="127"/>
      <c r="U244" s="127"/>
      <c r="V244" s="127"/>
      <c r="W244" s="127"/>
      <c r="X244" s="127"/>
      <c r="Y244" s="127"/>
      <c r="Z244" s="127"/>
      <c r="AA244" s="127"/>
      <c r="AB244" s="127"/>
      <c r="AC244" s="414"/>
      <c r="AD244" s="127"/>
      <c r="AE244" s="127"/>
      <c r="AF244" s="201">
        <f>IF(Tabla1[[#This Row],[IVA]]=0,0,Tabla1[[#This Row],[Total]]/1.19)</f>
        <v>0</v>
      </c>
      <c r="AG244" s="201">
        <f>Tabla1[[#This Row],[Total]]-Tabla1[[#This Row],[GRAVADO]]-Tabla1[[#This Row],[IVA]]-Tabla1[[#This Row],[ICA]]-Tabla1[[#This Row],[IC]]-Tabla1[[#This Row],[INC]]-Tabla1[[#This Row],[Timbre]]</f>
        <v>0</v>
      </c>
      <c r="AH244" s="102" t="str">
        <f>CONCATENATE(Tabla1[[#This Row],[Prefijo]]," ",Tabla1[[#This Row],[Folio]])</f>
        <v xml:space="preserve"> </v>
      </c>
    </row>
    <row r="245" spans="1:34" x14ac:dyDescent="0.25">
      <c r="A245" s="127"/>
      <c r="B245" s="127"/>
      <c r="C245" s="127"/>
      <c r="D245" s="127"/>
      <c r="E245" s="127"/>
      <c r="F245" s="127"/>
      <c r="G245" s="127"/>
      <c r="H245" s="127"/>
      <c r="I245" s="127"/>
      <c r="J245" s="127"/>
      <c r="K245" s="127"/>
      <c r="L245" s="127"/>
      <c r="M245" s="127"/>
      <c r="N245" s="127"/>
      <c r="O245" s="127"/>
      <c r="P245" s="127"/>
      <c r="Q245" s="127"/>
      <c r="R245" s="127"/>
      <c r="S245" s="127"/>
      <c r="T245" s="127"/>
      <c r="U245" s="127"/>
      <c r="V245" s="127"/>
      <c r="W245" s="127"/>
      <c r="X245" s="127"/>
      <c r="Y245" s="127"/>
      <c r="Z245" s="127"/>
      <c r="AA245" s="127"/>
      <c r="AB245" s="127"/>
      <c r="AC245" s="414"/>
      <c r="AD245" s="127"/>
      <c r="AE245" s="127"/>
      <c r="AF245" s="201">
        <f>IF(Tabla1[[#This Row],[IVA]]=0,0,Tabla1[[#This Row],[Total]]/1.19)</f>
        <v>0</v>
      </c>
      <c r="AG245" s="201">
        <f>Tabla1[[#This Row],[Total]]-Tabla1[[#This Row],[GRAVADO]]-Tabla1[[#This Row],[IVA]]-Tabla1[[#This Row],[ICA]]-Tabla1[[#This Row],[IC]]-Tabla1[[#This Row],[INC]]-Tabla1[[#This Row],[Timbre]]</f>
        <v>0</v>
      </c>
      <c r="AH245" s="102" t="str">
        <f>CONCATENATE(Tabla1[[#This Row],[Prefijo]]," ",Tabla1[[#This Row],[Folio]])</f>
        <v xml:space="preserve"> </v>
      </c>
    </row>
    <row r="246" spans="1:34" x14ac:dyDescent="0.25">
      <c r="A246" s="127"/>
      <c r="B246" s="127"/>
      <c r="C246" s="127"/>
      <c r="D246" s="127"/>
      <c r="E246" s="127"/>
      <c r="F246" s="127"/>
      <c r="G246" s="127"/>
      <c r="H246" s="127"/>
      <c r="I246" s="127"/>
      <c r="J246" s="127"/>
      <c r="K246" s="127"/>
      <c r="L246" s="127"/>
      <c r="M246" s="127"/>
      <c r="N246" s="127"/>
      <c r="O246" s="127"/>
      <c r="P246" s="127"/>
      <c r="Q246" s="127"/>
      <c r="R246" s="127"/>
      <c r="S246" s="127"/>
      <c r="T246" s="127"/>
      <c r="U246" s="127"/>
      <c r="V246" s="127"/>
      <c r="W246" s="127"/>
      <c r="X246" s="127"/>
      <c r="Y246" s="127"/>
      <c r="Z246" s="127"/>
      <c r="AA246" s="127"/>
      <c r="AB246" s="127"/>
      <c r="AC246" s="414"/>
      <c r="AD246" s="127"/>
      <c r="AE246" s="127"/>
      <c r="AF246" s="201">
        <f>IF(Tabla1[[#This Row],[IVA]]=0,0,Tabla1[[#This Row],[Total]]/1.19)</f>
        <v>0</v>
      </c>
      <c r="AG246" s="201">
        <f>Tabla1[[#This Row],[Total]]-Tabla1[[#This Row],[GRAVADO]]-Tabla1[[#This Row],[IVA]]-Tabla1[[#This Row],[ICA]]-Tabla1[[#This Row],[IC]]-Tabla1[[#This Row],[INC]]-Tabla1[[#This Row],[Timbre]]</f>
        <v>0</v>
      </c>
      <c r="AH246" s="102" t="str">
        <f>CONCATENATE(Tabla1[[#This Row],[Prefijo]]," ",Tabla1[[#This Row],[Folio]])</f>
        <v xml:space="preserve"> </v>
      </c>
    </row>
    <row r="247" spans="1:34" x14ac:dyDescent="0.25">
      <c r="A247" s="127"/>
      <c r="B247" s="127"/>
      <c r="C247" s="127"/>
      <c r="D247" s="127"/>
      <c r="E247" s="127"/>
      <c r="F247" s="127"/>
      <c r="G247" s="127"/>
      <c r="H247" s="127"/>
      <c r="I247" s="127"/>
      <c r="J247" s="127"/>
      <c r="K247" s="127"/>
      <c r="L247" s="127"/>
      <c r="M247" s="127"/>
      <c r="N247" s="127"/>
      <c r="O247" s="127"/>
      <c r="P247" s="127"/>
      <c r="Q247" s="127"/>
      <c r="R247" s="127"/>
      <c r="S247" s="127"/>
      <c r="T247" s="127"/>
      <c r="U247" s="127"/>
      <c r="V247" s="127"/>
      <c r="W247" s="127"/>
      <c r="X247" s="127"/>
      <c r="Y247" s="127"/>
      <c r="Z247" s="127"/>
      <c r="AA247" s="127"/>
      <c r="AB247" s="127"/>
      <c r="AC247" s="414"/>
      <c r="AD247" s="127"/>
      <c r="AE247" s="127"/>
      <c r="AF247" s="201">
        <f>IF(Tabla1[[#This Row],[IVA]]=0,0,Tabla1[[#This Row],[Total]]/1.19)</f>
        <v>0</v>
      </c>
      <c r="AG247" s="201">
        <f>Tabla1[[#This Row],[Total]]-Tabla1[[#This Row],[GRAVADO]]-Tabla1[[#This Row],[IVA]]-Tabla1[[#This Row],[ICA]]-Tabla1[[#This Row],[IC]]-Tabla1[[#This Row],[INC]]-Tabla1[[#This Row],[Timbre]]</f>
        <v>0</v>
      </c>
      <c r="AH247" s="102" t="str">
        <f>CONCATENATE(Tabla1[[#This Row],[Prefijo]]," ",Tabla1[[#This Row],[Folio]])</f>
        <v xml:space="preserve"> </v>
      </c>
    </row>
    <row r="248" spans="1:34" x14ac:dyDescent="0.25">
      <c r="A248" s="127"/>
      <c r="B248" s="127"/>
      <c r="C248" s="127"/>
      <c r="D248" s="127"/>
      <c r="E248" s="127"/>
      <c r="F248" s="127"/>
      <c r="G248" s="127"/>
      <c r="H248" s="127"/>
      <c r="I248" s="127"/>
      <c r="J248" s="127"/>
      <c r="K248" s="127"/>
      <c r="L248" s="127"/>
      <c r="M248" s="127"/>
      <c r="N248" s="127"/>
      <c r="O248" s="127"/>
      <c r="P248" s="127"/>
      <c r="Q248" s="127"/>
      <c r="R248" s="127"/>
      <c r="S248" s="127"/>
      <c r="T248" s="127"/>
      <c r="U248" s="127"/>
      <c r="V248" s="127"/>
      <c r="W248" s="127"/>
      <c r="X248" s="127"/>
      <c r="Y248" s="127"/>
      <c r="Z248" s="127"/>
      <c r="AA248" s="127"/>
      <c r="AB248" s="127"/>
      <c r="AC248" s="414"/>
      <c r="AD248" s="127"/>
      <c r="AE248" s="127"/>
      <c r="AF248" s="201">
        <f>IF(Tabla1[[#This Row],[IVA]]=0,0,Tabla1[[#This Row],[Total]]/1.19)</f>
        <v>0</v>
      </c>
      <c r="AG248" s="201">
        <f>Tabla1[[#This Row],[Total]]-Tabla1[[#This Row],[GRAVADO]]-Tabla1[[#This Row],[IVA]]-Tabla1[[#This Row],[ICA]]-Tabla1[[#This Row],[IC]]-Tabla1[[#This Row],[INC]]-Tabla1[[#This Row],[Timbre]]</f>
        <v>0</v>
      </c>
      <c r="AH248" s="102" t="str">
        <f>CONCATENATE(Tabla1[[#This Row],[Prefijo]]," ",Tabla1[[#This Row],[Folio]])</f>
        <v xml:space="preserve"> </v>
      </c>
    </row>
    <row r="249" spans="1:34" x14ac:dyDescent="0.25">
      <c r="A249" s="127"/>
      <c r="B249" s="127"/>
      <c r="C249" s="127"/>
      <c r="D249" s="127"/>
      <c r="E249" s="127"/>
      <c r="F249" s="127"/>
      <c r="G249" s="127"/>
      <c r="H249" s="127"/>
      <c r="I249" s="127"/>
      <c r="J249" s="127"/>
      <c r="K249" s="127"/>
      <c r="L249" s="127"/>
      <c r="M249" s="127"/>
      <c r="N249" s="127"/>
      <c r="O249" s="127"/>
      <c r="P249" s="127"/>
      <c r="Q249" s="127"/>
      <c r="R249" s="127"/>
      <c r="S249" s="127"/>
      <c r="T249" s="127"/>
      <c r="U249" s="127"/>
      <c r="V249" s="127"/>
      <c r="W249" s="127"/>
      <c r="X249" s="127"/>
      <c r="Y249" s="127"/>
      <c r="Z249" s="127"/>
      <c r="AA249" s="127"/>
      <c r="AB249" s="127"/>
      <c r="AC249" s="414"/>
      <c r="AD249" s="127"/>
      <c r="AE249" s="127"/>
      <c r="AF249" s="201">
        <f>IF(Tabla1[[#This Row],[IVA]]=0,0,Tabla1[[#This Row],[Total]]/1.19)</f>
        <v>0</v>
      </c>
      <c r="AG249" s="201">
        <f>Tabla1[[#This Row],[Total]]-Tabla1[[#This Row],[GRAVADO]]-Tabla1[[#This Row],[IVA]]-Tabla1[[#This Row],[ICA]]-Tabla1[[#This Row],[IC]]-Tabla1[[#This Row],[INC]]-Tabla1[[#This Row],[Timbre]]</f>
        <v>0</v>
      </c>
      <c r="AH249" s="102" t="str">
        <f>CONCATENATE(Tabla1[[#This Row],[Prefijo]]," ",Tabla1[[#This Row],[Folio]])</f>
        <v xml:space="preserve"> </v>
      </c>
    </row>
    <row r="250" spans="1:34" x14ac:dyDescent="0.25">
      <c r="A250" s="127"/>
      <c r="B250" s="127"/>
      <c r="C250" s="127"/>
      <c r="D250" s="127"/>
      <c r="E250" s="127"/>
      <c r="F250" s="127"/>
      <c r="G250" s="127"/>
      <c r="H250" s="127"/>
      <c r="I250" s="127"/>
      <c r="J250" s="127"/>
      <c r="K250" s="127"/>
      <c r="L250" s="127"/>
      <c r="M250" s="127"/>
      <c r="N250" s="127"/>
      <c r="O250" s="127"/>
      <c r="P250" s="127"/>
      <c r="Q250" s="127"/>
      <c r="R250" s="127"/>
      <c r="S250" s="127"/>
      <c r="T250" s="127"/>
      <c r="U250" s="127"/>
      <c r="V250" s="127"/>
      <c r="W250" s="127"/>
      <c r="X250" s="127"/>
      <c r="Y250" s="127"/>
      <c r="Z250" s="127"/>
      <c r="AA250" s="127"/>
      <c r="AB250" s="127"/>
      <c r="AC250" s="414"/>
      <c r="AD250" s="127"/>
      <c r="AE250" s="127"/>
      <c r="AF250" s="201">
        <f>IF(Tabla1[[#This Row],[IVA]]=0,0,Tabla1[[#This Row],[Total]]/1.19)</f>
        <v>0</v>
      </c>
      <c r="AG250" s="201">
        <f>Tabla1[[#This Row],[Total]]-Tabla1[[#This Row],[GRAVADO]]-Tabla1[[#This Row],[IVA]]-Tabla1[[#This Row],[ICA]]-Tabla1[[#This Row],[IC]]-Tabla1[[#This Row],[INC]]-Tabla1[[#This Row],[Timbre]]</f>
        <v>0</v>
      </c>
      <c r="AH250" s="102" t="str">
        <f>CONCATENATE(Tabla1[[#This Row],[Prefijo]]," ",Tabla1[[#This Row],[Folio]])</f>
        <v xml:space="preserve"> </v>
      </c>
    </row>
    <row r="251" spans="1:34" x14ac:dyDescent="0.25">
      <c r="A251" s="127"/>
      <c r="B251" s="127"/>
      <c r="C251" s="127"/>
      <c r="D251" s="127"/>
      <c r="E251" s="127"/>
      <c r="F251" s="127"/>
      <c r="G251" s="127"/>
      <c r="H251" s="127"/>
      <c r="I251" s="127"/>
      <c r="J251" s="127"/>
      <c r="K251" s="127"/>
      <c r="L251" s="127"/>
      <c r="M251" s="127"/>
      <c r="N251" s="127"/>
      <c r="O251" s="127"/>
      <c r="P251" s="127"/>
      <c r="Q251" s="127"/>
      <c r="R251" s="127"/>
      <c r="S251" s="127"/>
      <c r="T251" s="127"/>
      <c r="U251" s="127"/>
      <c r="V251" s="127"/>
      <c r="W251" s="127"/>
      <c r="X251" s="127"/>
      <c r="Y251" s="127"/>
      <c r="Z251" s="127"/>
      <c r="AA251" s="127"/>
      <c r="AB251" s="127"/>
      <c r="AC251" s="414"/>
      <c r="AD251" s="127"/>
      <c r="AE251" s="127"/>
      <c r="AF251" s="201">
        <f>IF(Tabla1[[#This Row],[IVA]]=0,0,Tabla1[[#This Row],[Total]]/1.19)</f>
        <v>0</v>
      </c>
      <c r="AG251" s="201">
        <f>Tabla1[[#This Row],[Total]]-Tabla1[[#This Row],[GRAVADO]]-Tabla1[[#This Row],[IVA]]-Tabla1[[#This Row],[ICA]]-Tabla1[[#This Row],[IC]]-Tabla1[[#This Row],[INC]]-Tabla1[[#This Row],[Timbre]]</f>
        <v>0</v>
      </c>
      <c r="AH251" s="102" t="str">
        <f>CONCATENATE(Tabla1[[#This Row],[Prefijo]]," ",Tabla1[[#This Row],[Folio]])</f>
        <v xml:space="preserve"> </v>
      </c>
    </row>
    <row r="252" spans="1:34" x14ac:dyDescent="0.25">
      <c r="A252" s="127"/>
      <c r="B252" s="127"/>
      <c r="C252" s="127"/>
      <c r="D252" s="127"/>
      <c r="E252" s="127"/>
      <c r="F252" s="127"/>
      <c r="G252" s="127"/>
      <c r="H252" s="127"/>
      <c r="I252" s="127"/>
      <c r="J252" s="127"/>
      <c r="K252" s="127"/>
      <c r="L252" s="127"/>
      <c r="M252" s="127"/>
      <c r="N252" s="127"/>
      <c r="O252" s="127"/>
      <c r="P252" s="127"/>
      <c r="Q252" s="127"/>
      <c r="R252" s="127"/>
      <c r="S252" s="127"/>
      <c r="T252" s="127"/>
      <c r="U252" s="127"/>
      <c r="V252" s="127"/>
      <c r="W252" s="127"/>
      <c r="X252" s="127"/>
      <c r="Y252" s="127"/>
      <c r="Z252" s="127"/>
      <c r="AA252" s="127"/>
      <c r="AB252" s="127"/>
      <c r="AC252" s="414"/>
      <c r="AD252" s="127"/>
      <c r="AE252" s="127"/>
      <c r="AF252" s="201">
        <f>IF(Tabla1[[#This Row],[IVA]]=0,0,Tabla1[[#This Row],[Total]]/1.19)</f>
        <v>0</v>
      </c>
      <c r="AG252" s="201">
        <f>Tabla1[[#This Row],[Total]]-Tabla1[[#This Row],[GRAVADO]]-Tabla1[[#This Row],[IVA]]-Tabla1[[#This Row],[ICA]]-Tabla1[[#This Row],[IC]]-Tabla1[[#This Row],[INC]]-Tabla1[[#This Row],[Timbre]]</f>
        <v>0</v>
      </c>
      <c r="AH252" s="102" t="str">
        <f>CONCATENATE(Tabla1[[#This Row],[Prefijo]]," ",Tabla1[[#This Row],[Folio]])</f>
        <v xml:space="preserve"> </v>
      </c>
    </row>
    <row r="253" spans="1:34" x14ac:dyDescent="0.25">
      <c r="A253" s="127"/>
      <c r="B253" s="127"/>
      <c r="C253" s="127"/>
      <c r="D253" s="127"/>
      <c r="E253" s="127"/>
      <c r="F253" s="127"/>
      <c r="G253" s="127"/>
      <c r="H253" s="127"/>
      <c r="I253" s="127"/>
      <c r="J253" s="127"/>
      <c r="K253" s="127"/>
      <c r="L253" s="127"/>
      <c r="M253" s="127"/>
      <c r="N253" s="127"/>
      <c r="O253" s="127"/>
      <c r="P253" s="127"/>
      <c r="Q253" s="127"/>
      <c r="R253" s="127"/>
      <c r="S253" s="127"/>
      <c r="T253" s="127"/>
      <c r="U253" s="127"/>
      <c r="V253" s="127"/>
      <c r="W253" s="127"/>
      <c r="X253" s="127"/>
      <c r="Y253" s="127"/>
      <c r="Z253" s="127"/>
      <c r="AA253" s="127"/>
      <c r="AB253" s="127"/>
      <c r="AC253" s="414"/>
      <c r="AD253" s="127"/>
      <c r="AE253" s="127"/>
      <c r="AF253" s="201">
        <f>IF(Tabla1[[#This Row],[IVA]]=0,0,Tabla1[[#This Row],[Total]]/1.19)</f>
        <v>0</v>
      </c>
      <c r="AG253" s="201">
        <f>Tabla1[[#This Row],[Total]]-Tabla1[[#This Row],[GRAVADO]]-Tabla1[[#This Row],[IVA]]-Tabla1[[#This Row],[ICA]]-Tabla1[[#This Row],[IC]]-Tabla1[[#This Row],[INC]]-Tabla1[[#This Row],[Timbre]]</f>
        <v>0</v>
      </c>
      <c r="AH253" s="102" t="str">
        <f>CONCATENATE(Tabla1[[#This Row],[Prefijo]]," ",Tabla1[[#This Row],[Folio]])</f>
        <v xml:space="preserve"> </v>
      </c>
    </row>
    <row r="254" spans="1:34" x14ac:dyDescent="0.25">
      <c r="A254" s="127"/>
      <c r="B254" s="127"/>
      <c r="C254" s="127"/>
      <c r="D254" s="127"/>
      <c r="E254" s="127"/>
      <c r="F254" s="127"/>
      <c r="G254" s="127"/>
      <c r="H254" s="127"/>
      <c r="I254" s="127"/>
      <c r="J254" s="127"/>
      <c r="K254" s="127"/>
      <c r="L254" s="127"/>
      <c r="M254" s="127"/>
      <c r="N254" s="127"/>
      <c r="O254" s="127"/>
      <c r="P254" s="127"/>
      <c r="Q254" s="127"/>
      <c r="R254" s="127"/>
      <c r="S254" s="127"/>
      <c r="T254" s="127"/>
      <c r="U254" s="127"/>
      <c r="V254" s="127"/>
      <c r="W254" s="127"/>
      <c r="X254" s="127"/>
      <c r="Y254" s="127"/>
      <c r="Z254" s="127"/>
      <c r="AA254" s="127"/>
      <c r="AB254" s="127"/>
      <c r="AC254" s="414"/>
      <c r="AD254" s="127"/>
      <c r="AE254" s="127"/>
      <c r="AF254" s="201">
        <f>IF(Tabla1[[#This Row],[IVA]]=0,0,Tabla1[[#This Row],[Total]]/1.19)</f>
        <v>0</v>
      </c>
      <c r="AG254" s="201">
        <f>Tabla1[[#This Row],[Total]]-Tabla1[[#This Row],[GRAVADO]]-Tabla1[[#This Row],[IVA]]-Tabla1[[#This Row],[ICA]]-Tabla1[[#This Row],[IC]]-Tabla1[[#This Row],[INC]]-Tabla1[[#This Row],[Timbre]]</f>
        <v>0</v>
      </c>
      <c r="AH254" s="102" t="str">
        <f>CONCATENATE(Tabla1[[#This Row],[Prefijo]]," ",Tabla1[[#This Row],[Folio]])</f>
        <v xml:space="preserve"> </v>
      </c>
    </row>
    <row r="255" spans="1:34" x14ac:dyDescent="0.25">
      <c r="A255" s="127"/>
      <c r="B255" s="127"/>
      <c r="C255" s="127"/>
      <c r="D255" s="127"/>
      <c r="E255" s="127"/>
      <c r="F255" s="127"/>
      <c r="G255" s="127"/>
      <c r="H255" s="127"/>
      <c r="I255" s="127"/>
      <c r="J255" s="127"/>
      <c r="K255" s="127"/>
      <c r="L255" s="127"/>
      <c r="M255" s="127"/>
      <c r="N255" s="127"/>
      <c r="O255" s="127"/>
      <c r="P255" s="127"/>
      <c r="Q255" s="127"/>
      <c r="R255" s="127"/>
      <c r="S255" s="127"/>
      <c r="T255" s="127"/>
      <c r="U255" s="127"/>
      <c r="V255" s="127"/>
      <c r="W255" s="127"/>
      <c r="X255" s="127"/>
      <c r="Y255" s="127"/>
      <c r="Z255" s="127"/>
      <c r="AA255" s="127"/>
      <c r="AB255" s="127"/>
      <c r="AC255" s="414"/>
      <c r="AD255" s="127"/>
      <c r="AE255" s="127"/>
      <c r="AF255" s="201">
        <f>IF(Tabla1[[#This Row],[IVA]]=0,0,Tabla1[[#This Row],[Total]]/1.19)</f>
        <v>0</v>
      </c>
      <c r="AG255" s="201">
        <f>Tabla1[[#This Row],[Total]]-Tabla1[[#This Row],[GRAVADO]]-Tabla1[[#This Row],[IVA]]-Tabla1[[#This Row],[ICA]]-Tabla1[[#This Row],[IC]]-Tabla1[[#This Row],[INC]]-Tabla1[[#This Row],[Timbre]]</f>
        <v>0</v>
      </c>
      <c r="AH255" s="102" t="str">
        <f>CONCATENATE(Tabla1[[#This Row],[Prefijo]]," ",Tabla1[[#This Row],[Folio]])</f>
        <v xml:space="preserve"> </v>
      </c>
    </row>
    <row r="256" spans="1:34" x14ac:dyDescent="0.25">
      <c r="A256" s="127"/>
      <c r="B256" s="127"/>
      <c r="C256" s="127"/>
      <c r="D256" s="127"/>
      <c r="E256" s="127"/>
      <c r="F256" s="127"/>
      <c r="G256" s="127"/>
      <c r="H256" s="127"/>
      <c r="I256" s="127"/>
      <c r="J256" s="127"/>
      <c r="K256" s="127"/>
      <c r="L256" s="127"/>
      <c r="M256" s="127"/>
      <c r="N256" s="127"/>
      <c r="O256" s="127"/>
      <c r="P256" s="127"/>
      <c r="Q256" s="127"/>
      <c r="R256" s="127"/>
      <c r="S256" s="127"/>
      <c r="T256" s="127"/>
      <c r="U256" s="127"/>
      <c r="V256" s="127"/>
      <c r="W256" s="127"/>
      <c r="X256" s="127"/>
      <c r="Y256" s="127"/>
      <c r="Z256" s="127"/>
      <c r="AA256" s="127"/>
      <c r="AB256" s="127"/>
      <c r="AC256" s="414"/>
      <c r="AD256" s="127"/>
      <c r="AE256" s="127"/>
      <c r="AF256" s="201">
        <f>IF(Tabla1[[#This Row],[IVA]]=0,0,Tabla1[[#This Row],[Total]]/1.19)</f>
        <v>0</v>
      </c>
      <c r="AG256" s="201">
        <f>Tabla1[[#This Row],[Total]]-Tabla1[[#This Row],[GRAVADO]]-Tabla1[[#This Row],[IVA]]-Tabla1[[#This Row],[ICA]]-Tabla1[[#This Row],[IC]]-Tabla1[[#This Row],[INC]]-Tabla1[[#This Row],[Timbre]]</f>
        <v>0</v>
      </c>
      <c r="AH256" s="102" t="str">
        <f>CONCATENATE(Tabla1[[#This Row],[Prefijo]]," ",Tabla1[[#This Row],[Folio]])</f>
        <v xml:space="preserve"> </v>
      </c>
    </row>
    <row r="257" spans="1:34" x14ac:dyDescent="0.25">
      <c r="A257" s="127"/>
      <c r="B257" s="127"/>
      <c r="C257" s="127"/>
      <c r="D257" s="127"/>
      <c r="E257" s="127"/>
      <c r="F257" s="127"/>
      <c r="G257" s="127"/>
      <c r="H257" s="127"/>
      <c r="I257" s="127"/>
      <c r="J257" s="127"/>
      <c r="K257" s="127"/>
      <c r="L257" s="127"/>
      <c r="M257" s="127"/>
      <c r="N257" s="127"/>
      <c r="O257" s="127"/>
      <c r="P257" s="127"/>
      <c r="Q257" s="127"/>
      <c r="R257" s="127"/>
      <c r="S257" s="127"/>
      <c r="T257" s="127"/>
      <c r="U257" s="127"/>
      <c r="V257" s="127"/>
      <c r="W257" s="127"/>
      <c r="X257" s="127"/>
      <c r="Y257" s="127"/>
      <c r="Z257" s="127"/>
      <c r="AA257" s="127"/>
      <c r="AB257" s="127"/>
      <c r="AC257" s="414"/>
      <c r="AD257" s="127"/>
      <c r="AE257" s="127"/>
      <c r="AF257" s="201">
        <f>IF(Tabla1[[#This Row],[IVA]]=0,0,Tabla1[[#This Row],[Total]]/1.19)</f>
        <v>0</v>
      </c>
      <c r="AG257" s="201">
        <f>Tabla1[[#This Row],[Total]]-Tabla1[[#This Row],[GRAVADO]]-Tabla1[[#This Row],[IVA]]-Tabla1[[#This Row],[ICA]]-Tabla1[[#This Row],[IC]]-Tabla1[[#This Row],[INC]]-Tabla1[[#This Row],[Timbre]]</f>
        <v>0</v>
      </c>
      <c r="AH257" s="102" t="str">
        <f>CONCATENATE(Tabla1[[#This Row],[Prefijo]]," ",Tabla1[[#This Row],[Folio]])</f>
        <v xml:space="preserve"> </v>
      </c>
    </row>
    <row r="258" spans="1:34" x14ac:dyDescent="0.25">
      <c r="A258" s="127"/>
      <c r="B258" s="127"/>
      <c r="C258" s="127"/>
      <c r="D258" s="127"/>
      <c r="E258" s="127"/>
      <c r="F258" s="127"/>
      <c r="G258" s="127"/>
      <c r="H258" s="127"/>
      <c r="I258" s="127"/>
      <c r="J258" s="127"/>
      <c r="K258" s="127"/>
      <c r="L258" s="127"/>
      <c r="M258" s="127"/>
      <c r="N258" s="127"/>
      <c r="O258" s="127"/>
      <c r="P258" s="127"/>
      <c r="Q258" s="127"/>
      <c r="R258" s="127"/>
      <c r="S258" s="127"/>
      <c r="T258" s="127"/>
      <c r="U258" s="127"/>
      <c r="V258" s="127"/>
      <c r="W258" s="127"/>
      <c r="X258" s="127"/>
      <c r="Y258" s="127"/>
      <c r="Z258" s="127"/>
      <c r="AA258" s="127"/>
      <c r="AB258" s="127"/>
      <c r="AC258" s="414"/>
      <c r="AD258" s="127"/>
      <c r="AE258" s="127"/>
      <c r="AF258" s="201">
        <f>IF(Tabla1[[#This Row],[IVA]]=0,0,Tabla1[[#This Row],[Total]]/1.19)</f>
        <v>0</v>
      </c>
      <c r="AG258" s="201">
        <f>Tabla1[[#This Row],[Total]]-Tabla1[[#This Row],[GRAVADO]]-Tabla1[[#This Row],[IVA]]-Tabla1[[#This Row],[ICA]]-Tabla1[[#This Row],[IC]]-Tabla1[[#This Row],[INC]]-Tabla1[[#This Row],[Timbre]]</f>
        <v>0</v>
      </c>
      <c r="AH258" s="102" t="str">
        <f>CONCATENATE(Tabla1[[#This Row],[Prefijo]]," ",Tabla1[[#This Row],[Folio]])</f>
        <v xml:space="preserve"> </v>
      </c>
    </row>
    <row r="259" spans="1:34" x14ac:dyDescent="0.25">
      <c r="A259" s="127"/>
      <c r="B259" s="127"/>
      <c r="C259" s="127"/>
      <c r="D259" s="127"/>
      <c r="E259" s="127"/>
      <c r="F259" s="127"/>
      <c r="G259" s="127"/>
      <c r="H259" s="127"/>
      <c r="I259" s="127"/>
      <c r="J259" s="127"/>
      <c r="K259" s="127"/>
      <c r="L259" s="127"/>
      <c r="M259" s="127"/>
      <c r="N259" s="127"/>
      <c r="O259" s="127"/>
      <c r="P259" s="127"/>
      <c r="Q259" s="127"/>
      <c r="R259" s="127"/>
      <c r="S259" s="127"/>
      <c r="T259" s="127"/>
      <c r="U259" s="127"/>
      <c r="V259" s="127"/>
      <c r="W259" s="127"/>
      <c r="X259" s="127"/>
      <c r="Y259" s="127"/>
      <c r="Z259" s="127"/>
      <c r="AA259" s="127"/>
      <c r="AB259" s="127"/>
      <c r="AC259" s="414"/>
      <c r="AD259" s="127"/>
      <c r="AE259" s="127"/>
      <c r="AF259" s="201">
        <f>IF(Tabla1[[#This Row],[IVA]]=0,0,Tabla1[[#This Row],[Total]]/1.19)</f>
        <v>0</v>
      </c>
      <c r="AG259" s="201">
        <f>Tabla1[[#This Row],[Total]]-Tabla1[[#This Row],[GRAVADO]]-Tabla1[[#This Row],[IVA]]-Tabla1[[#This Row],[ICA]]-Tabla1[[#This Row],[IC]]-Tabla1[[#This Row],[INC]]-Tabla1[[#This Row],[Timbre]]</f>
        <v>0</v>
      </c>
      <c r="AH259" s="102" t="str">
        <f>CONCATENATE(Tabla1[[#This Row],[Prefijo]]," ",Tabla1[[#This Row],[Folio]])</f>
        <v xml:space="preserve"> </v>
      </c>
    </row>
    <row r="260" spans="1:34" x14ac:dyDescent="0.25">
      <c r="A260" s="127"/>
      <c r="B260" s="127"/>
      <c r="C260" s="127"/>
      <c r="D260" s="127"/>
      <c r="E260" s="127"/>
      <c r="F260" s="127"/>
      <c r="G260" s="127"/>
      <c r="H260" s="127"/>
      <c r="I260" s="127"/>
      <c r="J260" s="127"/>
      <c r="K260" s="127"/>
      <c r="L260" s="127"/>
      <c r="M260" s="127"/>
      <c r="N260" s="127"/>
      <c r="O260" s="127"/>
      <c r="P260" s="127"/>
      <c r="Q260" s="127"/>
      <c r="R260" s="127"/>
      <c r="S260" s="127"/>
      <c r="T260" s="127"/>
      <c r="U260" s="127"/>
      <c r="V260" s="127"/>
      <c r="W260" s="127"/>
      <c r="X260" s="127"/>
      <c r="Y260" s="127"/>
      <c r="Z260" s="127"/>
      <c r="AA260" s="127"/>
      <c r="AB260" s="127"/>
      <c r="AC260" s="414"/>
      <c r="AD260" s="127"/>
      <c r="AE260" s="127"/>
      <c r="AF260" s="201">
        <f>IF(Tabla1[[#This Row],[IVA]]=0,0,Tabla1[[#This Row],[Total]]/1.19)</f>
        <v>0</v>
      </c>
      <c r="AG260" s="201">
        <f>Tabla1[[#This Row],[Total]]-Tabla1[[#This Row],[GRAVADO]]-Tabla1[[#This Row],[IVA]]-Tabla1[[#This Row],[ICA]]-Tabla1[[#This Row],[IC]]-Tabla1[[#This Row],[INC]]-Tabla1[[#This Row],[Timbre]]</f>
        <v>0</v>
      </c>
      <c r="AH260" s="102" t="str">
        <f>CONCATENATE(Tabla1[[#This Row],[Prefijo]]," ",Tabla1[[#This Row],[Folio]])</f>
        <v xml:space="preserve"> </v>
      </c>
    </row>
    <row r="261" spans="1:34" x14ac:dyDescent="0.25">
      <c r="A261" s="127"/>
      <c r="B261" s="127"/>
      <c r="C261" s="127"/>
      <c r="D261" s="127"/>
      <c r="E261" s="127"/>
      <c r="F261" s="127"/>
      <c r="G261" s="127"/>
      <c r="H261" s="127"/>
      <c r="I261" s="127"/>
      <c r="J261" s="127"/>
      <c r="K261" s="127"/>
      <c r="L261" s="127"/>
      <c r="M261" s="127"/>
      <c r="N261" s="127"/>
      <c r="O261" s="127"/>
      <c r="P261" s="127"/>
      <c r="Q261" s="127"/>
      <c r="R261" s="127"/>
      <c r="S261" s="127"/>
      <c r="T261" s="127"/>
      <c r="U261" s="127"/>
      <c r="V261" s="127"/>
      <c r="W261" s="127"/>
      <c r="X261" s="127"/>
      <c r="Y261" s="127"/>
      <c r="Z261" s="127"/>
      <c r="AA261" s="127"/>
      <c r="AB261" s="127"/>
      <c r="AC261" s="414"/>
      <c r="AD261" s="127"/>
      <c r="AE261" s="127"/>
      <c r="AF261" s="201">
        <f>IF(Tabla1[[#This Row],[IVA]]=0,0,Tabla1[[#This Row],[Total]]/1.19)</f>
        <v>0</v>
      </c>
      <c r="AG261" s="201">
        <f>Tabla1[[#This Row],[Total]]-Tabla1[[#This Row],[GRAVADO]]-Tabla1[[#This Row],[IVA]]-Tabla1[[#This Row],[ICA]]-Tabla1[[#This Row],[IC]]-Tabla1[[#This Row],[INC]]-Tabla1[[#This Row],[Timbre]]</f>
        <v>0</v>
      </c>
      <c r="AH261" s="102" t="str">
        <f>CONCATENATE(Tabla1[[#This Row],[Prefijo]]," ",Tabla1[[#This Row],[Folio]])</f>
        <v xml:space="preserve"> </v>
      </c>
    </row>
    <row r="262" spans="1:34" x14ac:dyDescent="0.25">
      <c r="A262" s="127"/>
      <c r="B262" s="127"/>
      <c r="C262" s="127"/>
      <c r="D262" s="127"/>
      <c r="E262" s="127"/>
      <c r="F262" s="127"/>
      <c r="G262" s="127"/>
      <c r="H262" s="127"/>
      <c r="I262" s="127"/>
      <c r="J262" s="127"/>
      <c r="K262" s="127"/>
      <c r="L262" s="127"/>
      <c r="M262" s="127"/>
      <c r="N262" s="127"/>
      <c r="O262" s="127"/>
      <c r="P262" s="127"/>
      <c r="Q262" s="127"/>
      <c r="R262" s="127"/>
      <c r="S262" s="127"/>
      <c r="T262" s="127"/>
      <c r="U262" s="127"/>
      <c r="V262" s="127"/>
      <c r="W262" s="127"/>
      <c r="X262" s="127"/>
      <c r="Y262" s="127"/>
      <c r="Z262" s="127"/>
      <c r="AA262" s="127"/>
      <c r="AB262" s="127"/>
      <c r="AC262" s="414"/>
      <c r="AD262" s="127"/>
      <c r="AE262" s="127"/>
      <c r="AF262" s="201">
        <f>IF(Tabla1[[#This Row],[IVA]]=0,0,Tabla1[[#This Row],[Total]]/1.19)</f>
        <v>0</v>
      </c>
      <c r="AG262" s="201">
        <f>Tabla1[[#This Row],[Total]]-Tabla1[[#This Row],[GRAVADO]]-Tabla1[[#This Row],[IVA]]-Tabla1[[#This Row],[ICA]]-Tabla1[[#This Row],[IC]]-Tabla1[[#This Row],[INC]]-Tabla1[[#This Row],[Timbre]]</f>
        <v>0</v>
      </c>
      <c r="AH262" s="102" t="str">
        <f>CONCATENATE(Tabla1[[#This Row],[Prefijo]]," ",Tabla1[[#This Row],[Folio]])</f>
        <v xml:space="preserve"> </v>
      </c>
    </row>
    <row r="263" spans="1:34" x14ac:dyDescent="0.25">
      <c r="A263" s="127"/>
      <c r="B263" s="127"/>
      <c r="C263" s="127"/>
      <c r="D263" s="127"/>
      <c r="E263" s="127"/>
      <c r="F263" s="127"/>
      <c r="G263" s="127"/>
      <c r="H263" s="127"/>
      <c r="I263" s="127"/>
      <c r="J263" s="127"/>
      <c r="K263" s="127"/>
      <c r="L263" s="127"/>
      <c r="M263" s="127"/>
      <c r="N263" s="127"/>
      <c r="O263" s="127"/>
      <c r="P263" s="127"/>
      <c r="Q263" s="127"/>
      <c r="R263" s="127"/>
      <c r="S263" s="127"/>
      <c r="T263" s="127"/>
      <c r="U263" s="127"/>
      <c r="V263" s="127"/>
      <c r="W263" s="127"/>
      <c r="X263" s="127"/>
      <c r="Y263" s="127"/>
      <c r="Z263" s="127"/>
      <c r="AA263" s="127"/>
      <c r="AB263" s="127"/>
      <c r="AC263" s="414"/>
      <c r="AD263" s="127"/>
      <c r="AE263" s="127"/>
      <c r="AF263" s="201">
        <f>IF(Tabla1[[#This Row],[IVA]]=0,0,Tabla1[[#This Row],[Total]]/1.19)</f>
        <v>0</v>
      </c>
      <c r="AG263" s="201">
        <f>Tabla1[[#This Row],[Total]]-Tabla1[[#This Row],[GRAVADO]]-Tabla1[[#This Row],[IVA]]-Tabla1[[#This Row],[ICA]]-Tabla1[[#This Row],[IC]]-Tabla1[[#This Row],[INC]]-Tabla1[[#This Row],[Timbre]]</f>
        <v>0</v>
      </c>
      <c r="AH263" s="102" t="str">
        <f>CONCATENATE(Tabla1[[#This Row],[Prefijo]]," ",Tabla1[[#This Row],[Folio]])</f>
        <v xml:space="preserve"> </v>
      </c>
    </row>
    <row r="264" spans="1:34" x14ac:dyDescent="0.25">
      <c r="A264" s="127"/>
      <c r="B264" s="127"/>
      <c r="C264" s="127"/>
      <c r="D264" s="127"/>
      <c r="E264" s="127"/>
      <c r="F264" s="127"/>
      <c r="G264" s="127"/>
      <c r="H264" s="127"/>
      <c r="I264" s="127"/>
      <c r="J264" s="127"/>
      <c r="K264" s="127"/>
      <c r="L264" s="127"/>
      <c r="M264" s="127"/>
      <c r="N264" s="127"/>
      <c r="O264" s="127"/>
      <c r="P264" s="127"/>
      <c r="Q264" s="127"/>
      <c r="R264" s="127"/>
      <c r="S264" s="127"/>
      <c r="T264" s="127"/>
      <c r="U264" s="127"/>
      <c r="V264" s="127"/>
      <c r="W264" s="127"/>
      <c r="X264" s="127"/>
      <c r="Y264" s="127"/>
      <c r="Z264" s="127"/>
      <c r="AA264" s="127"/>
      <c r="AB264" s="127"/>
      <c r="AC264" s="414"/>
      <c r="AD264" s="127"/>
      <c r="AE264" s="127"/>
      <c r="AF264" s="201">
        <f>IF(Tabla1[[#This Row],[IVA]]=0,0,Tabla1[[#This Row],[Total]]/1.19)</f>
        <v>0</v>
      </c>
      <c r="AG264" s="201">
        <f>Tabla1[[#This Row],[Total]]-Tabla1[[#This Row],[GRAVADO]]-Tabla1[[#This Row],[IVA]]-Tabla1[[#This Row],[ICA]]-Tabla1[[#This Row],[IC]]-Tabla1[[#This Row],[INC]]-Tabla1[[#This Row],[Timbre]]</f>
        <v>0</v>
      </c>
      <c r="AH264" s="102" t="str">
        <f>CONCATENATE(Tabla1[[#This Row],[Prefijo]]," ",Tabla1[[#This Row],[Folio]])</f>
        <v xml:space="preserve"> </v>
      </c>
    </row>
    <row r="265" spans="1:34" x14ac:dyDescent="0.25">
      <c r="A265" s="127"/>
      <c r="B265" s="127"/>
      <c r="C265" s="127"/>
      <c r="D265" s="127"/>
      <c r="E265" s="127"/>
      <c r="F265" s="127"/>
      <c r="G265" s="127"/>
      <c r="H265" s="127"/>
      <c r="I265" s="127"/>
      <c r="J265" s="127"/>
      <c r="K265" s="127"/>
      <c r="L265" s="127"/>
      <c r="M265" s="127"/>
      <c r="N265" s="127"/>
      <c r="O265" s="127"/>
      <c r="P265" s="127"/>
      <c r="Q265" s="127"/>
      <c r="R265" s="127"/>
      <c r="S265" s="127"/>
      <c r="T265" s="127"/>
      <c r="U265" s="127"/>
      <c r="V265" s="127"/>
      <c r="W265" s="127"/>
      <c r="X265" s="127"/>
      <c r="Y265" s="127"/>
      <c r="Z265" s="127"/>
      <c r="AA265" s="127"/>
      <c r="AB265" s="127"/>
      <c r="AC265" s="414"/>
      <c r="AD265" s="127"/>
      <c r="AE265" s="127"/>
      <c r="AF265" s="201">
        <f>IF(Tabla1[[#This Row],[IVA]]=0,0,Tabla1[[#This Row],[Total]]/1.19)</f>
        <v>0</v>
      </c>
      <c r="AG265" s="201">
        <f>Tabla1[[#This Row],[Total]]-Tabla1[[#This Row],[GRAVADO]]-Tabla1[[#This Row],[IVA]]-Tabla1[[#This Row],[ICA]]-Tabla1[[#This Row],[IC]]-Tabla1[[#This Row],[INC]]-Tabla1[[#This Row],[Timbre]]</f>
        <v>0</v>
      </c>
      <c r="AH265" s="102" t="str">
        <f>CONCATENATE(Tabla1[[#This Row],[Prefijo]]," ",Tabla1[[#This Row],[Folio]])</f>
        <v xml:space="preserve"> </v>
      </c>
    </row>
    <row r="266" spans="1:34" x14ac:dyDescent="0.25">
      <c r="A266" s="127"/>
      <c r="B266" s="127"/>
      <c r="C266" s="127"/>
      <c r="D266" s="127"/>
      <c r="E266" s="127"/>
      <c r="F266" s="127"/>
      <c r="G266" s="127"/>
      <c r="H266" s="127"/>
      <c r="I266" s="127"/>
      <c r="J266" s="127"/>
      <c r="K266" s="127"/>
      <c r="L266" s="127"/>
      <c r="M266" s="127"/>
      <c r="N266" s="127"/>
      <c r="O266" s="127"/>
      <c r="P266" s="127"/>
      <c r="Q266" s="127"/>
      <c r="R266" s="127"/>
      <c r="S266" s="127"/>
      <c r="T266" s="127"/>
      <c r="U266" s="127"/>
      <c r="V266" s="127"/>
      <c r="W266" s="127"/>
      <c r="X266" s="127"/>
      <c r="Y266" s="127"/>
      <c r="Z266" s="127"/>
      <c r="AA266" s="127"/>
      <c r="AB266" s="127"/>
      <c r="AC266" s="414"/>
      <c r="AD266" s="127"/>
      <c r="AE266" s="127"/>
      <c r="AF266" s="201">
        <f>IF(Tabla1[[#This Row],[IVA]]=0,0,Tabla1[[#This Row],[Total]]/1.19)</f>
        <v>0</v>
      </c>
      <c r="AG266" s="201">
        <f>Tabla1[[#This Row],[Total]]-Tabla1[[#This Row],[GRAVADO]]-Tabla1[[#This Row],[IVA]]-Tabla1[[#This Row],[ICA]]-Tabla1[[#This Row],[IC]]-Tabla1[[#This Row],[INC]]-Tabla1[[#This Row],[Timbre]]</f>
        <v>0</v>
      </c>
      <c r="AH266" s="102" t="str">
        <f>CONCATENATE(Tabla1[[#This Row],[Prefijo]]," ",Tabla1[[#This Row],[Folio]])</f>
        <v xml:space="preserve"> </v>
      </c>
    </row>
    <row r="267" spans="1:34" x14ac:dyDescent="0.25">
      <c r="A267" s="127"/>
      <c r="B267" s="127"/>
      <c r="C267" s="127"/>
      <c r="D267" s="127"/>
      <c r="E267" s="127"/>
      <c r="F267" s="127"/>
      <c r="G267" s="127"/>
      <c r="H267" s="127"/>
      <c r="I267" s="127"/>
      <c r="J267" s="127"/>
      <c r="K267" s="127"/>
      <c r="L267" s="127"/>
      <c r="M267" s="127"/>
      <c r="N267" s="127"/>
      <c r="O267" s="127"/>
      <c r="P267" s="127"/>
      <c r="Q267" s="127"/>
      <c r="R267" s="127"/>
      <c r="S267" s="127"/>
      <c r="T267" s="127"/>
      <c r="U267" s="127"/>
      <c r="V267" s="127"/>
      <c r="W267" s="127"/>
      <c r="X267" s="127"/>
      <c r="Y267" s="127"/>
      <c r="Z267" s="127"/>
      <c r="AA267" s="127"/>
      <c r="AB267" s="127"/>
      <c r="AC267" s="414"/>
      <c r="AD267" s="127"/>
      <c r="AE267" s="127"/>
      <c r="AF267" s="201">
        <f>IF(Tabla1[[#This Row],[IVA]]=0,0,Tabla1[[#This Row],[Total]]/1.19)</f>
        <v>0</v>
      </c>
      <c r="AG267" s="201">
        <f>Tabla1[[#This Row],[Total]]-Tabla1[[#This Row],[GRAVADO]]-Tabla1[[#This Row],[IVA]]-Tabla1[[#This Row],[ICA]]-Tabla1[[#This Row],[IC]]-Tabla1[[#This Row],[INC]]-Tabla1[[#This Row],[Timbre]]</f>
        <v>0</v>
      </c>
      <c r="AH267" s="102" t="str">
        <f>CONCATENATE(Tabla1[[#This Row],[Prefijo]]," ",Tabla1[[#This Row],[Folio]])</f>
        <v xml:space="preserve"> </v>
      </c>
    </row>
    <row r="268" spans="1:34" x14ac:dyDescent="0.25">
      <c r="A268" s="127"/>
      <c r="B268" s="127"/>
      <c r="C268" s="127"/>
      <c r="D268" s="127"/>
      <c r="E268" s="127"/>
      <c r="F268" s="127"/>
      <c r="G268" s="127"/>
      <c r="H268" s="127"/>
      <c r="I268" s="127"/>
      <c r="J268" s="127"/>
      <c r="K268" s="127"/>
      <c r="L268" s="127"/>
      <c r="M268" s="127"/>
      <c r="N268" s="127"/>
      <c r="O268" s="127"/>
      <c r="P268" s="127"/>
      <c r="Q268" s="127"/>
      <c r="R268" s="127"/>
      <c r="S268" s="127"/>
      <c r="T268" s="127"/>
      <c r="U268" s="127"/>
      <c r="V268" s="127"/>
      <c r="W268" s="127"/>
      <c r="X268" s="127"/>
      <c r="Y268" s="127"/>
      <c r="Z268" s="127"/>
      <c r="AA268" s="127"/>
      <c r="AB268" s="127"/>
      <c r="AC268" s="414"/>
      <c r="AD268" s="127"/>
      <c r="AE268" s="127"/>
      <c r="AF268" s="201">
        <f>IF(Tabla1[[#This Row],[IVA]]=0,0,Tabla1[[#This Row],[Total]]/1.19)</f>
        <v>0</v>
      </c>
      <c r="AG268" s="201">
        <f>Tabla1[[#This Row],[Total]]-Tabla1[[#This Row],[GRAVADO]]-Tabla1[[#This Row],[IVA]]-Tabla1[[#This Row],[ICA]]-Tabla1[[#This Row],[IC]]-Tabla1[[#This Row],[INC]]-Tabla1[[#This Row],[Timbre]]</f>
        <v>0</v>
      </c>
      <c r="AH268" s="102" t="str">
        <f>CONCATENATE(Tabla1[[#This Row],[Prefijo]]," ",Tabla1[[#This Row],[Folio]])</f>
        <v xml:space="preserve"> </v>
      </c>
    </row>
    <row r="269" spans="1:34" x14ac:dyDescent="0.25">
      <c r="A269" s="127"/>
      <c r="B269" s="127"/>
      <c r="C269" s="127"/>
      <c r="D269" s="127"/>
      <c r="E269" s="127"/>
      <c r="F269" s="127"/>
      <c r="G269" s="127"/>
      <c r="H269" s="127"/>
      <c r="I269" s="127"/>
      <c r="J269" s="127"/>
      <c r="K269" s="127"/>
      <c r="L269" s="127"/>
      <c r="M269" s="127"/>
      <c r="N269" s="127"/>
      <c r="O269" s="127"/>
      <c r="P269" s="127"/>
      <c r="Q269" s="127"/>
      <c r="R269" s="127"/>
      <c r="S269" s="127"/>
      <c r="T269" s="127"/>
      <c r="U269" s="127"/>
      <c r="V269" s="127"/>
      <c r="W269" s="127"/>
      <c r="X269" s="127"/>
      <c r="Y269" s="127"/>
      <c r="Z269" s="127"/>
      <c r="AA269" s="127"/>
      <c r="AB269" s="127"/>
      <c r="AC269" s="414"/>
      <c r="AD269" s="127"/>
      <c r="AE269" s="127"/>
      <c r="AF269" s="201">
        <f>IF(Tabla1[[#This Row],[IVA]]=0,0,Tabla1[[#This Row],[Total]]/1.19)</f>
        <v>0</v>
      </c>
      <c r="AG269" s="201">
        <f>Tabla1[[#This Row],[Total]]-Tabla1[[#This Row],[GRAVADO]]-Tabla1[[#This Row],[IVA]]-Tabla1[[#This Row],[ICA]]-Tabla1[[#This Row],[IC]]-Tabla1[[#This Row],[INC]]-Tabla1[[#This Row],[Timbre]]</f>
        <v>0</v>
      </c>
      <c r="AH269" s="102" t="str">
        <f>CONCATENATE(Tabla1[[#This Row],[Prefijo]]," ",Tabla1[[#This Row],[Folio]])</f>
        <v xml:space="preserve"> </v>
      </c>
    </row>
    <row r="270" spans="1:34" x14ac:dyDescent="0.25">
      <c r="A270" s="127"/>
      <c r="B270" s="127"/>
      <c r="C270" s="127"/>
      <c r="D270" s="127"/>
      <c r="E270" s="127"/>
      <c r="F270" s="127"/>
      <c r="G270" s="127"/>
      <c r="H270" s="127"/>
      <c r="I270" s="127"/>
      <c r="J270" s="127"/>
      <c r="K270" s="127"/>
      <c r="L270" s="127"/>
      <c r="M270" s="127"/>
      <c r="N270" s="127"/>
      <c r="O270" s="127"/>
      <c r="P270" s="127"/>
      <c r="Q270" s="127"/>
      <c r="R270" s="127"/>
      <c r="S270" s="127"/>
      <c r="T270" s="127"/>
      <c r="U270" s="127"/>
      <c r="V270" s="127"/>
      <c r="W270" s="127"/>
      <c r="X270" s="127"/>
      <c r="Y270" s="127"/>
      <c r="Z270" s="127"/>
      <c r="AA270" s="127"/>
      <c r="AB270" s="127"/>
      <c r="AC270" s="414"/>
      <c r="AD270" s="127"/>
      <c r="AE270" s="127"/>
      <c r="AF270" s="201">
        <f>IF(Tabla1[[#This Row],[IVA]]=0,0,Tabla1[[#This Row],[Total]]/1.19)</f>
        <v>0</v>
      </c>
      <c r="AG270" s="201">
        <f>Tabla1[[#This Row],[Total]]-Tabla1[[#This Row],[GRAVADO]]-Tabla1[[#This Row],[IVA]]-Tabla1[[#This Row],[ICA]]-Tabla1[[#This Row],[IC]]-Tabla1[[#This Row],[INC]]-Tabla1[[#This Row],[Timbre]]</f>
        <v>0</v>
      </c>
      <c r="AH270" s="102" t="str">
        <f>CONCATENATE(Tabla1[[#This Row],[Prefijo]]," ",Tabla1[[#This Row],[Folio]])</f>
        <v xml:space="preserve"> </v>
      </c>
    </row>
    <row r="271" spans="1:34" x14ac:dyDescent="0.25">
      <c r="A271" s="127"/>
      <c r="B271" s="127"/>
      <c r="C271" s="127"/>
      <c r="D271" s="127"/>
      <c r="E271" s="127"/>
      <c r="F271" s="127"/>
      <c r="G271" s="127"/>
      <c r="H271" s="127"/>
      <c r="I271" s="127"/>
      <c r="J271" s="127"/>
      <c r="K271" s="127"/>
      <c r="L271" s="127"/>
      <c r="M271" s="127"/>
      <c r="N271" s="127"/>
      <c r="O271" s="127"/>
      <c r="P271" s="127"/>
      <c r="Q271" s="127"/>
      <c r="R271" s="127"/>
      <c r="S271" s="127"/>
      <c r="T271" s="127"/>
      <c r="U271" s="127"/>
      <c r="V271" s="127"/>
      <c r="W271" s="127"/>
      <c r="X271" s="127"/>
      <c r="Y271" s="127"/>
      <c r="Z271" s="127"/>
      <c r="AA271" s="127"/>
      <c r="AB271" s="127"/>
      <c r="AC271" s="414"/>
      <c r="AD271" s="127"/>
      <c r="AE271" s="127"/>
      <c r="AF271" s="201">
        <f>IF(Tabla1[[#This Row],[IVA]]=0,0,Tabla1[[#This Row],[Total]]/1.19)</f>
        <v>0</v>
      </c>
      <c r="AG271" s="201">
        <f>Tabla1[[#This Row],[Total]]-Tabla1[[#This Row],[GRAVADO]]-Tabla1[[#This Row],[IVA]]-Tabla1[[#This Row],[ICA]]-Tabla1[[#This Row],[IC]]-Tabla1[[#This Row],[INC]]-Tabla1[[#This Row],[Timbre]]</f>
        <v>0</v>
      </c>
      <c r="AH271" s="102" t="str">
        <f>CONCATENATE(Tabla1[[#This Row],[Prefijo]]," ",Tabla1[[#This Row],[Folio]])</f>
        <v xml:space="preserve"> </v>
      </c>
    </row>
    <row r="272" spans="1:34" x14ac:dyDescent="0.25">
      <c r="A272" s="127"/>
      <c r="B272" s="127"/>
      <c r="C272" s="127"/>
      <c r="D272" s="127"/>
      <c r="E272" s="127"/>
      <c r="F272" s="127"/>
      <c r="G272" s="127"/>
      <c r="H272" s="127"/>
      <c r="I272" s="127"/>
      <c r="J272" s="127"/>
      <c r="K272" s="127"/>
      <c r="L272" s="127"/>
      <c r="M272" s="127"/>
      <c r="N272" s="127"/>
      <c r="O272" s="127"/>
      <c r="P272" s="127"/>
      <c r="Q272" s="127"/>
      <c r="R272" s="127"/>
      <c r="S272" s="127"/>
      <c r="T272" s="127"/>
      <c r="U272" s="127"/>
      <c r="V272" s="127"/>
      <c r="W272" s="127"/>
      <c r="X272" s="127"/>
      <c r="Y272" s="127"/>
      <c r="Z272" s="127"/>
      <c r="AA272" s="127"/>
      <c r="AB272" s="127"/>
      <c r="AC272" s="414"/>
      <c r="AD272" s="127"/>
      <c r="AE272" s="127"/>
      <c r="AF272" s="201">
        <f>IF(Tabla1[[#This Row],[IVA]]=0,0,Tabla1[[#This Row],[Total]]/1.19)</f>
        <v>0</v>
      </c>
      <c r="AG272" s="201">
        <f>Tabla1[[#This Row],[Total]]-Tabla1[[#This Row],[GRAVADO]]-Tabla1[[#This Row],[IVA]]-Tabla1[[#This Row],[ICA]]-Tabla1[[#This Row],[IC]]-Tabla1[[#This Row],[INC]]-Tabla1[[#This Row],[Timbre]]</f>
        <v>0</v>
      </c>
      <c r="AH272" s="102" t="str">
        <f>CONCATENATE(Tabla1[[#This Row],[Prefijo]]," ",Tabla1[[#This Row],[Folio]])</f>
        <v xml:space="preserve"> </v>
      </c>
    </row>
    <row r="273" spans="1:34" x14ac:dyDescent="0.25">
      <c r="A273" s="127"/>
      <c r="B273" s="127"/>
      <c r="C273" s="127"/>
      <c r="D273" s="127"/>
      <c r="E273" s="127"/>
      <c r="F273" s="127"/>
      <c r="G273" s="127"/>
      <c r="H273" s="127"/>
      <c r="I273" s="127"/>
      <c r="J273" s="127"/>
      <c r="K273" s="127"/>
      <c r="L273" s="127"/>
      <c r="M273" s="127"/>
      <c r="N273" s="127"/>
      <c r="O273" s="127"/>
      <c r="P273" s="127"/>
      <c r="Q273" s="127"/>
      <c r="R273" s="127"/>
      <c r="S273" s="127"/>
      <c r="T273" s="127"/>
      <c r="U273" s="127"/>
      <c r="V273" s="127"/>
      <c r="W273" s="127"/>
      <c r="X273" s="127"/>
      <c r="Y273" s="127"/>
      <c r="Z273" s="127"/>
      <c r="AA273" s="127"/>
      <c r="AB273" s="127"/>
      <c r="AC273" s="414"/>
      <c r="AD273" s="127"/>
      <c r="AE273" s="127"/>
      <c r="AF273" s="201">
        <f>IF(Tabla1[[#This Row],[IVA]]=0,0,Tabla1[[#This Row],[Total]]/1.19)</f>
        <v>0</v>
      </c>
      <c r="AG273" s="201">
        <f>Tabla1[[#This Row],[Total]]-Tabla1[[#This Row],[GRAVADO]]-Tabla1[[#This Row],[IVA]]-Tabla1[[#This Row],[ICA]]-Tabla1[[#This Row],[IC]]-Tabla1[[#This Row],[INC]]-Tabla1[[#This Row],[Timbre]]</f>
        <v>0</v>
      </c>
      <c r="AH273" s="102" t="str">
        <f>CONCATENATE(Tabla1[[#This Row],[Prefijo]]," ",Tabla1[[#This Row],[Folio]])</f>
        <v xml:space="preserve"> </v>
      </c>
    </row>
    <row r="274" spans="1:34" x14ac:dyDescent="0.25">
      <c r="A274" s="127"/>
      <c r="B274" s="127"/>
      <c r="C274" s="127"/>
      <c r="D274" s="127"/>
      <c r="E274" s="127"/>
      <c r="F274" s="127"/>
      <c r="G274" s="127"/>
      <c r="H274" s="127"/>
      <c r="I274" s="127"/>
      <c r="J274" s="127"/>
      <c r="K274" s="127"/>
      <c r="L274" s="127"/>
      <c r="M274" s="127"/>
      <c r="N274" s="127"/>
      <c r="O274" s="127"/>
      <c r="P274" s="127"/>
      <c r="Q274" s="127"/>
      <c r="R274" s="127"/>
      <c r="S274" s="127"/>
      <c r="T274" s="127"/>
      <c r="U274" s="127"/>
      <c r="V274" s="127"/>
      <c r="W274" s="127"/>
      <c r="X274" s="127"/>
      <c r="Y274" s="127"/>
      <c r="Z274" s="127"/>
      <c r="AA274" s="127"/>
      <c r="AB274" s="127"/>
      <c r="AC274" s="414"/>
      <c r="AD274" s="127"/>
      <c r="AE274" s="127"/>
      <c r="AF274" s="201">
        <f>IF(Tabla1[[#This Row],[IVA]]=0,0,Tabla1[[#This Row],[Total]]/1.19)</f>
        <v>0</v>
      </c>
      <c r="AG274" s="201">
        <f>Tabla1[[#This Row],[Total]]-Tabla1[[#This Row],[GRAVADO]]-Tabla1[[#This Row],[IVA]]-Tabla1[[#This Row],[ICA]]-Tabla1[[#This Row],[IC]]-Tabla1[[#This Row],[INC]]-Tabla1[[#This Row],[Timbre]]</f>
        <v>0</v>
      </c>
      <c r="AH274" s="102" t="str">
        <f>CONCATENATE(Tabla1[[#This Row],[Prefijo]]," ",Tabla1[[#This Row],[Folio]])</f>
        <v xml:space="preserve"> </v>
      </c>
    </row>
    <row r="275" spans="1:34" x14ac:dyDescent="0.25">
      <c r="A275" s="127"/>
      <c r="B275" s="127"/>
      <c r="C275" s="127"/>
      <c r="D275" s="127"/>
      <c r="E275" s="127"/>
      <c r="F275" s="127"/>
      <c r="G275" s="127"/>
      <c r="H275" s="127"/>
      <c r="I275" s="127"/>
      <c r="J275" s="127"/>
      <c r="K275" s="127"/>
      <c r="L275" s="127"/>
      <c r="M275" s="127"/>
      <c r="N275" s="127"/>
      <c r="O275" s="127"/>
      <c r="P275" s="127"/>
      <c r="Q275" s="127"/>
      <c r="R275" s="127"/>
      <c r="S275" s="127"/>
      <c r="T275" s="127"/>
      <c r="U275" s="127"/>
      <c r="V275" s="127"/>
      <c r="W275" s="127"/>
      <c r="X275" s="127"/>
      <c r="Y275" s="127"/>
      <c r="Z275" s="127"/>
      <c r="AA275" s="127"/>
      <c r="AB275" s="127"/>
      <c r="AC275" s="414"/>
      <c r="AD275" s="127"/>
      <c r="AE275" s="127"/>
      <c r="AF275" s="201">
        <f>IF(Tabla1[[#This Row],[IVA]]=0,0,Tabla1[[#This Row],[Total]]/1.19)</f>
        <v>0</v>
      </c>
      <c r="AG275" s="201">
        <f>Tabla1[[#This Row],[Total]]-Tabla1[[#This Row],[GRAVADO]]-Tabla1[[#This Row],[IVA]]-Tabla1[[#This Row],[ICA]]-Tabla1[[#This Row],[IC]]-Tabla1[[#This Row],[INC]]-Tabla1[[#This Row],[Timbre]]</f>
        <v>0</v>
      </c>
      <c r="AH275" s="102" t="str">
        <f>CONCATENATE(Tabla1[[#This Row],[Prefijo]]," ",Tabla1[[#This Row],[Folio]])</f>
        <v xml:space="preserve"> </v>
      </c>
    </row>
    <row r="276" spans="1:34" x14ac:dyDescent="0.25">
      <c r="A276" s="127"/>
      <c r="B276" s="127"/>
      <c r="C276" s="127"/>
      <c r="D276" s="127"/>
      <c r="E276" s="127"/>
      <c r="F276" s="127"/>
      <c r="G276" s="127"/>
      <c r="H276" s="127"/>
      <c r="I276" s="127"/>
      <c r="J276" s="127"/>
      <c r="K276" s="127"/>
      <c r="L276" s="127"/>
      <c r="M276" s="127"/>
      <c r="N276" s="127"/>
      <c r="O276" s="127"/>
      <c r="P276" s="127"/>
      <c r="Q276" s="127"/>
      <c r="R276" s="127"/>
      <c r="S276" s="127"/>
      <c r="T276" s="127"/>
      <c r="U276" s="127"/>
      <c r="V276" s="127"/>
      <c r="W276" s="127"/>
      <c r="X276" s="127"/>
      <c r="Y276" s="127"/>
      <c r="Z276" s="127"/>
      <c r="AA276" s="127"/>
      <c r="AB276" s="127"/>
      <c r="AC276" s="414"/>
      <c r="AD276" s="127"/>
      <c r="AE276" s="127"/>
      <c r="AF276" s="201">
        <f>IF(Tabla1[[#This Row],[IVA]]=0,0,Tabla1[[#This Row],[Total]]/1.19)</f>
        <v>0</v>
      </c>
      <c r="AG276" s="201">
        <f>Tabla1[[#This Row],[Total]]-Tabla1[[#This Row],[GRAVADO]]-Tabla1[[#This Row],[IVA]]-Tabla1[[#This Row],[ICA]]-Tabla1[[#This Row],[IC]]-Tabla1[[#This Row],[INC]]-Tabla1[[#This Row],[Timbre]]</f>
        <v>0</v>
      </c>
      <c r="AH276" s="102" t="str">
        <f>CONCATENATE(Tabla1[[#This Row],[Prefijo]]," ",Tabla1[[#This Row],[Folio]])</f>
        <v xml:space="preserve"> </v>
      </c>
    </row>
    <row r="277" spans="1:34" x14ac:dyDescent="0.25">
      <c r="A277" s="127"/>
      <c r="B277" s="127"/>
      <c r="C277" s="127"/>
      <c r="D277" s="127"/>
      <c r="E277" s="127"/>
      <c r="F277" s="127"/>
      <c r="G277" s="127"/>
      <c r="H277" s="127"/>
      <c r="I277" s="127"/>
      <c r="J277" s="127"/>
      <c r="K277" s="127"/>
      <c r="L277" s="127"/>
      <c r="M277" s="127"/>
      <c r="N277" s="127"/>
      <c r="O277" s="127"/>
      <c r="P277" s="127"/>
      <c r="Q277" s="127"/>
      <c r="R277" s="127"/>
      <c r="S277" s="127"/>
      <c r="T277" s="127"/>
      <c r="U277" s="127"/>
      <c r="V277" s="127"/>
      <c r="W277" s="127"/>
      <c r="X277" s="127"/>
      <c r="Y277" s="127"/>
      <c r="Z277" s="127"/>
      <c r="AA277" s="127"/>
      <c r="AB277" s="127"/>
      <c r="AC277" s="414"/>
      <c r="AD277" s="127"/>
      <c r="AE277" s="127"/>
      <c r="AF277" s="201">
        <f>IF(Tabla1[[#This Row],[IVA]]=0,0,Tabla1[[#This Row],[Total]]/1.19)</f>
        <v>0</v>
      </c>
      <c r="AG277" s="201">
        <f>Tabla1[[#This Row],[Total]]-Tabla1[[#This Row],[GRAVADO]]-Tabla1[[#This Row],[IVA]]-Tabla1[[#This Row],[ICA]]-Tabla1[[#This Row],[IC]]-Tabla1[[#This Row],[INC]]-Tabla1[[#This Row],[Timbre]]</f>
        <v>0</v>
      </c>
      <c r="AH277" s="102" t="str">
        <f>CONCATENATE(Tabla1[[#This Row],[Prefijo]]," ",Tabla1[[#This Row],[Folio]])</f>
        <v xml:space="preserve"> </v>
      </c>
    </row>
    <row r="278" spans="1:34" x14ac:dyDescent="0.25">
      <c r="A278" s="127"/>
      <c r="B278" s="127"/>
      <c r="C278" s="127"/>
      <c r="D278" s="127"/>
      <c r="E278" s="127"/>
      <c r="F278" s="127"/>
      <c r="G278" s="127"/>
      <c r="H278" s="127"/>
      <c r="I278" s="127"/>
      <c r="J278" s="127"/>
      <c r="K278" s="127"/>
      <c r="L278" s="127"/>
      <c r="M278" s="127"/>
      <c r="N278" s="127"/>
      <c r="O278" s="127"/>
      <c r="P278" s="127"/>
      <c r="Q278" s="127"/>
      <c r="R278" s="127"/>
      <c r="S278" s="127"/>
      <c r="T278" s="127"/>
      <c r="U278" s="127"/>
      <c r="V278" s="127"/>
      <c r="W278" s="127"/>
      <c r="X278" s="127"/>
      <c r="Y278" s="127"/>
      <c r="Z278" s="127"/>
      <c r="AA278" s="127"/>
      <c r="AB278" s="127"/>
      <c r="AC278" s="414"/>
      <c r="AD278" s="127"/>
      <c r="AE278" s="127"/>
      <c r="AF278" s="201">
        <f>IF(Tabla1[[#This Row],[IVA]]=0,0,Tabla1[[#This Row],[Total]]/1.19)</f>
        <v>0</v>
      </c>
      <c r="AG278" s="201">
        <f>Tabla1[[#This Row],[Total]]-Tabla1[[#This Row],[GRAVADO]]-Tabla1[[#This Row],[IVA]]-Tabla1[[#This Row],[ICA]]-Tabla1[[#This Row],[IC]]-Tabla1[[#This Row],[INC]]-Tabla1[[#This Row],[Timbre]]</f>
        <v>0</v>
      </c>
      <c r="AH278" s="102" t="str">
        <f>CONCATENATE(Tabla1[[#This Row],[Prefijo]]," ",Tabla1[[#This Row],[Folio]])</f>
        <v xml:space="preserve"> </v>
      </c>
    </row>
    <row r="279" spans="1:34" x14ac:dyDescent="0.25">
      <c r="A279" s="127"/>
      <c r="B279" s="127"/>
      <c r="C279" s="127"/>
      <c r="D279" s="127"/>
      <c r="E279" s="127"/>
      <c r="F279" s="127"/>
      <c r="G279" s="127"/>
      <c r="H279" s="127"/>
      <c r="I279" s="127"/>
      <c r="J279" s="127"/>
      <c r="K279" s="127"/>
      <c r="L279" s="127"/>
      <c r="M279" s="127"/>
      <c r="N279" s="127"/>
      <c r="O279" s="127"/>
      <c r="P279" s="127"/>
      <c r="Q279" s="127"/>
      <c r="R279" s="127"/>
      <c r="S279" s="127"/>
      <c r="T279" s="127"/>
      <c r="U279" s="127"/>
      <c r="V279" s="127"/>
      <c r="W279" s="127"/>
      <c r="X279" s="127"/>
      <c r="Y279" s="127"/>
      <c r="Z279" s="127"/>
      <c r="AA279" s="127"/>
      <c r="AB279" s="127"/>
      <c r="AC279" s="414"/>
      <c r="AD279" s="127"/>
      <c r="AE279" s="127"/>
      <c r="AF279" s="201">
        <f>IF(Tabla1[[#This Row],[IVA]]=0,0,Tabla1[[#This Row],[Total]]/1.19)</f>
        <v>0</v>
      </c>
      <c r="AG279" s="201">
        <f>Tabla1[[#This Row],[Total]]-Tabla1[[#This Row],[GRAVADO]]-Tabla1[[#This Row],[IVA]]-Tabla1[[#This Row],[ICA]]-Tabla1[[#This Row],[IC]]-Tabla1[[#This Row],[INC]]-Tabla1[[#This Row],[Timbre]]</f>
        <v>0</v>
      </c>
      <c r="AH279" s="102" t="str">
        <f>CONCATENATE(Tabla1[[#This Row],[Prefijo]]," ",Tabla1[[#This Row],[Folio]])</f>
        <v xml:space="preserve"> </v>
      </c>
    </row>
    <row r="280" spans="1:34" x14ac:dyDescent="0.25">
      <c r="A280" s="127"/>
      <c r="B280" s="127"/>
      <c r="C280" s="127"/>
      <c r="D280" s="127"/>
      <c r="E280" s="127"/>
      <c r="F280" s="127"/>
      <c r="G280" s="127"/>
      <c r="H280" s="127"/>
      <c r="I280" s="127"/>
      <c r="J280" s="127"/>
      <c r="K280" s="127"/>
      <c r="L280" s="127"/>
      <c r="M280" s="127"/>
      <c r="N280" s="127"/>
      <c r="O280" s="127"/>
      <c r="P280" s="127"/>
      <c r="Q280" s="127"/>
      <c r="R280" s="127"/>
      <c r="S280" s="127"/>
      <c r="T280" s="127"/>
      <c r="U280" s="127"/>
      <c r="V280" s="127"/>
      <c r="W280" s="127"/>
      <c r="X280" s="127"/>
      <c r="Y280" s="127"/>
      <c r="Z280" s="127"/>
      <c r="AA280" s="127"/>
      <c r="AB280" s="127"/>
      <c r="AC280" s="414"/>
      <c r="AD280" s="127"/>
      <c r="AE280" s="127"/>
      <c r="AF280" s="201">
        <f>IF(Tabla1[[#This Row],[IVA]]=0,0,Tabla1[[#This Row],[Total]]/1.19)</f>
        <v>0</v>
      </c>
      <c r="AG280" s="201">
        <f>Tabla1[[#This Row],[Total]]-Tabla1[[#This Row],[GRAVADO]]-Tabla1[[#This Row],[IVA]]-Tabla1[[#This Row],[ICA]]-Tabla1[[#This Row],[IC]]-Tabla1[[#This Row],[INC]]-Tabla1[[#This Row],[Timbre]]</f>
        <v>0</v>
      </c>
      <c r="AH280" s="102" t="str">
        <f>CONCATENATE(Tabla1[[#This Row],[Prefijo]]," ",Tabla1[[#This Row],[Folio]])</f>
        <v xml:space="preserve"> </v>
      </c>
    </row>
    <row r="281" spans="1:34" x14ac:dyDescent="0.25">
      <c r="A281" s="127"/>
      <c r="B281" s="127"/>
      <c r="C281" s="127"/>
      <c r="D281" s="127"/>
      <c r="E281" s="127"/>
      <c r="F281" s="127"/>
      <c r="G281" s="127"/>
      <c r="H281" s="127"/>
      <c r="I281" s="127"/>
      <c r="J281" s="127"/>
      <c r="K281" s="127"/>
      <c r="L281" s="127"/>
      <c r="M281" s="127"/>
      <c r="N281" s="127"/>
      <c r="O281" s="127"/>
      <c r="P281" s="127"/>
      <c r="Q281" s="127"/>
      <c r="R281" s="127"/>
      <c r="S281" s="127"/>
      <c r="T281" s="127"/>
      <c r="U281" s="127"/>
      <c r="V281" s="127"/>
      <c r="W281" s="127"/>
      <c r="X281" s="127"/>
      <c r="Y281" s="127"/>
      <c r="Z281" s="127"/>
      <c r="AA281" s="127"/>
      <c r="AB281" s="127"/>
      <c r="AC281" s="414"/>
      <c r="AD281" s="127"/>
      <c r="AE281" s="127"/>
      <c r="AF281" s="201">
        <f>IF(Tabla1[[#This Row],[IVA]]=0,0,Tabla1[[#This Row],[Total]]/1.19)</f>
        <v>0</v>
      </c>
      <c r="AG281" s="201">
        <f>Tabla1[[#This Row],[Total]]-Tabla1[[#This Row],[GRAVADO]]-Tabla1[[#This Row],[IVA]]-Tabla1[[#This Row],[ICA]]-Tabla1[[#This Row],[IC]]-Tabla1[[#This Row],[INC]]-Tabla1[[#This Row],[Timbre]]</f>
        <v>0</v>
      </c>
      <c r="AH281" s="102" t="str">
        <f>CONCATENATE(Tabla1[[#This Row],[Prefijo]]," ",Tabla1[[#This Row],[Folio]])</f>
        <v xml:space="preserve"> </v>
      </c>
    </row>
    <row r="282" spans="1:34" x14ac:dyDescent="0.25">
      <c r="A282" s="127"/>
      <c r="B282" s="127"/>
      <c r="C282" s="127"/>
      <c r="D282" s="127"/>
      <c r="E282" s="127"/>
      <c r="F282" s="127"/>
      <c r="G282" s="127"/>
      <c r="H282" s="127"/>
      <c r="I282" s="127"/>
      <c r="J282" s="127"/>
      <c r="K282" s="127"/>
      <c r="L282" s="127"/>
      <c r="M282" s="127"/>
      <c r="N282" s="127"/>
      <c r="O282" s="127"/>
      <c r="P282" s="127"/>
      <c r="Q282" s="127"/>
      <c r="R282" s="127"/>
      <c r="S282" s="127"/>
      <c r="T282" s="127"/>
      <c r="U282" s="127"/>
      <c r="V282" s="127"/>
      <c r="W282" s="127"/>
      <c r="X282" s="127"/>
      <c r="Y282" s="127"/>
      <c r="Z282" s="127"/>
      <c r="AA282" s="127"/>
      <c r="AB282" s="127"/>
      <c r="AC282" s="414"/>
      <c r="AD282" s="127"/>
      <c r="AE282" s="127"/>
      <c r="AF282" s="201">
        <f>IF(Tabla1[[#This Row],[IVA]]=0,0,Tabla1[[#This Row],[Total]]/1.19)</f>
        <v>0</v>
      </c>
      <c r="AG282" s="201">
        <f>Tabla1[[#This Row],[Total]]-Tabla1[[#This Row],[GRAVADO]]-Tabla1[[#This Row],[IVA]]-Tabla1[[#This Row],[ICA]]-Tabla1[[#This Row],[IC]]-Tabla1[[#This Row],[INC]]-Tabla1[[#This Row],[Timbre]]</f>
        <v>0</v>
      </c>
      <c r="AH282" s="102" t="str">
        <f>CONCATENATE(Tabla1[[#This Row],[Prefijo]]," ",Tabla1[[#This Row],[Folio]])</f>
        <v xml:space="preserve"> </v>
      </c>
    </row>
    <row r="283" spans="1:34" x14ac:dyDescent="0.25">
      <c r="A283" s="127"/>
      <c r="B283" s="127"/>
      <c r="C283" s="127"/>
      <c r="D283" s="127"/>
      <c r="E283" s="127"/>
      <c r="F283" s="127"/>
      <c r="G283" s="127"/>
      <c r="H283" s="127"/>
      <c r="I283" s="127"/>
      <c r="J283" s="127"/>
      <c r="K283" s="127"/>
      <c r="L283" s="127"/>
      <c r="M283" s="127"/>
      <c r="N283" s="127"/>
      <c r="O283" s="127"/>
      <c r="P283" s="127"/>
      <c r="Q283" s="127"/>
      <c r="R283" s="127"/>
      <c r="S283" s="127"/>
      <c r="T283" s="127"/>
      <c r="U283" s="127"/>
      <c r="V283" s="127"/>
      <c r="W283" s="127"/>
      <c r="X283" s="127"/>
      <c r="Y283" s="127"/>
      <c r="Z283" s="127"/>
      <c r="AA283" s="127"/>
      <c r="AB283" s="127"/>
      <c r="AC283" s="414"/>
      <c r="AD283" s="127"/>
      <c r="AE283" s="127"/>
      <c r="AF283" s="201">
        <f>IF(Tabla1[[#This Row],[IVA]]=0,0,Tabla1[[#This Row],[Total]]/1.19)</f>
        <v>0</v>
      </c>
      <c r="AG283" s="201">
        <f>Tabla1[[#This Row],[Total]]-Tabla1[[#This Row],[GRAVADO]]-Tabla1[[#This Row],[IVA]]-Tabla1[[#This Row],[ICA]]-Tabla1[[#This Row],[IC]]-Tabla1[[#This Row],[INC]]-Tabla1[[#This Row],[Timbre]]</f>
        <v>0</v>
      </c>
      <c r="AH283" s="102" t="str">
        <f>CONCATENATE(Tabla1[[#This Row],[Prefijo]]," ",Tabla1[[#This Row],[Folio]])</f>
        <v xml:space="preserve"> </v>
      </c>
    </row>
    <row r="284" spans="1:34" x14ac:dyDescent="0.25">
      <c r="A284" s="127"/>
      <c r="B284" s="127"/>
      <c r="C284" s="127"/>
      <c r="D284" s="127"/>
      <c r="E284" s="127"/>
      <c r="F284" s="127"/>
      <c r="G284" s="127"/>
      <c r="H284" s="127"/>
      <c r="I284" s="127"/>
      <c r="J284" s="127"/>
      <c r="K284" s="127"/>
      <c r="L284" s="127"/>
      <c r="M284" s="127"/>
      <c r="N284" s="127"/>
      <c r="O284" s="127"/>
      <c r="P284" s="127"/>
      <c r="Q284" s="127"/>
      <c r="R284" s="127"/>
      <c r="S284" s="127"/>
      <c r="T284" s="127"/>
      <c r="U284" s="127"/>
      <c r="V284" s="127"/>
      <c r="W284" s="127"/>
      <c r="X284" s="127"/>
      <c r="Y284" s="127"/>
      <c r="Z284" s="127"/>
      <c r="AA284" s="127"/>
      <c r="AB284" s="127"/>
      <c r="AC284" s="414"/>
      <c r="AD284" s="127"/>
      <c r="AE284" s="127"/>
      <c r="AF284" s="201">
        <f>IF(Tabla1[[#This Row],[IVA]]=0,0,Tabla1[[#This Row],[Total]]/1.19)</f>
        <v>0</v>
      </c>
      <c r="AG284" s="201">
        <f>Tabla1[[#This Row],[Total]]-Tabla1[[#This Row],[GRAVADO]]-Tabla1[[#This Row],[IVA]]-Tabla1[[#This Row],[ICA]]-Tabla1[[#This Row],[IC]]-Tabla1[[#This Row],[INC]]-Tabla1[[#This Row],[Timbre]]</f>
        <v>0</v>
      </c>
      <c r="AH284" s="102" t="str">
        <f>CONCATENATE(Tabla1[[#This Row],[Prefijo]]," ",Tabla1[[#This Row],[Folio]])</f>
        <v xml:space="preserve"> </v>
      </c>
    </row>
    <row r="285" spans="1:34" x14ac:dyDescent="0.25">
      <c r="A285" s="127"/>
      <c r="B285" s="127"/>
      <c r="C285" s="127"/>
      <c r="D285" s="127"/>
      <c r="E285" s="127"/>
      <c r="F285" s="127"/>
      <c r="G285" s="127"/>
      <c r="H285" s="127"/>
      <c r="I285" s="127"/>
      <c r="J285" s="127"/>
      <c r="K285" s="127"/>
      <c r="L285" s="127"/>
      <c r="M285" s="127"/>
      <c r="N285" s="127"/>
      <c r="O285" s="127"/>
      <c r="P285" s="127"/>
      <c r="Q285" s="127"/>
      <c r="R285" s="127"/>
      <c r="S285" s="127"/>
      <c r="T285" s="127"/>
      <c r="U285" s="127"/>
      <c r="V285" s="127"/>
      <c r="W285" s="127"/>
      <c r="X285" s="127"/>
      <c r="Y285" s="127"/>
      <c r="Z285" s="127"/>
      <c r="AA285" s="127"/>
      <c r="AB285" s="127"/>
      <c r="AC285" s="414"/>
      <c r="AD285" s="127"/>
      <c r="AE285" s="127"/>
      <c r="AF285" s="201">
        <f>IF(Tabla1[[#This Row],[IVA]]=0,0,Tabla1[[#This Row],[Total]]/1.19)</f>
        <v>0</v>
      </c>
      <c r="AG285" s="201">
        <f>Tabla1[[#This Row],[Total]]-Tabla1[[#This Row],[GRAVADO]]-Tabla1[[#This Row],[IVA]]-Tabla1[[#This Row],[ICA]]-Tabla1[[#This Row],[IC]]-Tabla1[[#This Row],[INC]]-Tabla1[[#This Row],[Timbre]]</f>
        <v>0</v>
      </c>
      <c r="AH285" s="102" t="str">
        <f>CONCATENATE(Tabla1[[#This Row],[Prefijo]]," ",Tabla1[[#This Row],[Folio]])</f>
        <v xml:space="preserve"> </v>
      </c>
    </row>
    <row r="286" spans="1:34" x14ac:dyDescent="0.25">
      <c r="A286" s="127"/>
      <c r="B286" s="127"/>
      <c r="C286" s="127"/>
      <c r="D286" s="127"/>
      <c r="E286" s="127"/>
      <c r="F286" s="127"/>
      <c r="G286" s="127"/>
      <c r="H286" s="127"/>
      <c r="I286" s="127"/>
      <c r="J286" s="127"/>
      <c r="K286" s="127"/>
      <c r="L286" s="127"/>
      <c r="M286" s="127"/>
      <c r="N286" s="127"/>
      <c r="O286" s="127"/>
      <c r="P286" s="127"/>
      <c r="Q286" s="127"/>
      <c r="R286" s="127"/>
      <c r="S286" s="127"/>
      <c r="T286" s="127"/>
      <c r="U286" s="127"/>
      <c r="V286" s="127"/>
      <c r="W286" s="127"/>
      <c r="X286" s="127"/>
      <c r="Y286" s="127"/>
      <c r="Z286" s="127"/>
      <c r="AA286" s="127"/>
      <c r="AB286" s="127"/>
      <c r="AC286" s="414"/>
      <c r="AD286" s="127"/>
      <c r="AE286" s="127"/>
      <c r="AF286" s="201">
        <f>IF(Tabla1[[#This Row],[IVA]]=0,0,Tabla1[[#This Row],[Total]]/1.19)</f>
        <v>0</v>
      </c>
      <c r="AG286" s="201">
        <f>Tabla1[[#This Row],[Total]]-Tabla1[[#This Row],[GRAVADO]]-Tabla1[[#This Row],[IVA]]-Tabla1[[#This Row],[ICA]]-Tabla1[[#This Row],[IC]]-Tabla1[[#This Row],[INC]]-Tabla1[[#This Row],[Timbre]]</f>
        <v>0</v>
      </c>
      <c r="AH286" s="102" t="str">
        <f>CONCATENATE(Tabla1[[#This Row],[Prefijo]]," ",Tabla1[[#This Row],[Folio]])</f>
        <v xml:space="preserve"> </v>
      </c>
    </row>
    <row r="287" spans="1:34" x14ac:dyDescent="0.25">
      <c r="A287" s="127"/>
      <c r="B287" s="127"/>
      <c r="C287" s="127"/>
      <c r="D287" s="127"/>
      <c r="E287" s="127"/>
      <c r="F287" s="127"/>
      <c r="G287" s="127"/>
      <c r="H287" s="127"/>
      <c r="I287" s="127"/>
      <c r="J287" s="127"/>
      <c r="K287" s="127"/>
      <c r="L287" s="127"/>
      <c r="M287" s="127"/>
      <c r="N287" s="127"/>
      <c r="O287" s="127"/>
      <c r="P287" s="127"/>
      <c r="Q287" s="127"/>
      <c r="R287" s="127"/>
      <c r="S287" s="127"/>
      <c r="T287" s="127"/>
      <c r="U287" s="127"/>
      <c r="V287" s="127"/>
      <c r="W287" s="127"/>
      <c r="X287" s="127"/>
      <c r="Y287" s="127"/>
      <c r="Z287" s="127"/>
      <c r="AA287" s="127"/>
      <c r="AB287" s="127"/>
      <c r="AC287" s="414"/>
      <c r="AD287" s="127"/>
      <c r="AE287" s="127"/>
      <c r="AF287" s="201">
        <f>IF(Tabla1[[#This Row],[IVA]]=0,0,Tabla1[[#This Row],[Total]]/1.19)</f>
        <v>0</v>
      </c>
      <c r="AG287" s="201">
        <f>Tabla1[[#This Row],[Total]]-Tabla1[[#This Row],[GRAVADO]]-Tabla1[[#This Row],[IVA]]-Tabla1[[#This Row],[ICA]]-Tabla1[[#This Row],[IC]]-Tabla1[[#This Row],[INC]]-Tabla1[[#This Row],[Timbre]]</f>
        <v>0</v>
      </c>
      <c r="AH287" s="102" t="str">
        <f>CONCATENATE(Tabla1[[#This Row],[Prefijo]]," ",Tabla1[[#This Row],[Folio]])</f>
        <v xml:space="preserve"> </v>
      </c>
    </row>
    <row r="288" spans="1:34" x14ac:dyDescent="0.25">
      <c r="A288" s="127"/>
      <c r="B288" s="127"/>
      <c r="C288" s="127"/>
      <c r="D288" s="127"/>
      <c r="E288" s="127"/>
      <c r="F288" s="127"/>
      <c r="G288" s="127"/>
      <c r="H288" s="127"/>
      <c r="I288" s="127"/>
      <c r="J288" s="127"/>
      <c r="K288" s="127"/>
      <c r="L288" s="127"/>
      <c r="M288" s="127"/>
      <c r="N288" s="127"/>
      <c r="O288" s="127"/>
      <c r="P288" s="127"/>
      <c r="Q288" s="127"/>
      <c r="R288" s="127"/>
      <c r="S288" s="127"/>
      <c r="T288" s="127"/>
      <c r="U288" s="127"/>
      <c r="V288" s="127"/>
      <c r="W288" s="127"/>
      <c r="X288" s="127"/>
      <c r="Y288" s="127"/>
      <c r="Z288" s="127"/>
      <c r="AA288" s="127"/>
      <c r="AB288" s="127"/>
      <c r="AC288" s="414"/>
      <c r="AD288" s="127"/>
      <c r="AE288" s="127"/>
      <c r="AF288" s="201">
        <f>IF(Tabla1[[#This Row],[IVA]]=0,0,Tabla1[[#This Row],[Total]]/1.19)</f>
        <v>0</v>
      </c>
      <c r="AG288" s="201">
        <f>Tabla1[[#This Row],[Total]]-Tabla1[[#This Row],[GRAVADO]]-Tabla1[[#This Row],[IVA]]-Tabla1[[#This Row],[ICA]]-Tabla1[[#This Row],[IC]]-Tabla1[[#This Row],[INC]]-Tabla1[[#This Row],[Timbre]]</f>
        <v>0</v>
      </c>
      <c r="AH288" s="102" t="str">
        <f>CONCATENATE(Tabla1[[#This Row],[Prefijo]]," ",Tabla1[[#This Row],[Folio]])</f>
        <v xml:space="preserve"> </v>
      </c>
    </row>
    <row r="289" spans="1:34" x14ac:dyDescent="0.25">
      <c r="A289" s="127"/>
      <c r="B289" s="127"/>
      <c r="C289" s="127"/>
      <c r="D289" s="127"/>
      <c r="E289" s="127"/>
      <c r="F289" s="127"/>
      <c r="G289" s="127"/>
      <c r="H289" s="127"/>
      <c r="I289" s="127"/>
      <c r="J289" s="127"/>
      <c r="K289" s="127"/>
      <c r="L289" s="127"/>
      <c r="M289" s="127"/>
      <c r="N289" s="127"/>
      <c r="O289" s="127"/>
      <c r="P289" s="127"/>
      <c r="Q289" s="127"/>
      <c r="R289" s="127"/>
      <c r="S289" s="127"/>
      <c r="T289" s="127"/>
      <c r="U289" s="127"/>
      <c r="V289" s="127"/>
      <c r="W289" s="127"/>
      <c r="X289" s="127"/>
      <c r="Y289" s="127"/>
      <c r="Z289" s="127"/>
      <c r="AA289" s="127"/>
      <c r="AB289" s="127"/>
      <c r="AC289" s="414"/>
      <c r="AD289" s="127"/>
      <c r="AE289" s="127"/>
      <c r="AF289" s="201">
        <f>IF(Tabla1[[#This Row],[IVA]]=0,0,Tabla1[[#This Row],[Total]]/1.19)</f>
        <v>0</v>
      </c>
      <c r="AG289" s="201">
        <f>Tabla1[[#This Row],[Total]]-Tabla1[[#This Row],[GRAVADO]]-Tabla1[[#This Row],[IVA]]-Tabla1[[#This Row],[ICA]]-Tabla1[[#This Row],[IC]]-Tabla1[[#This Row],[INC]]-Tabla1[[#This Row],[Timbre]]</f>
        <v>0</v>
      </c>
      <c r="AH289" s="102" t="str">
        <f>CONCATENATE(Tabla1[[#This Row],[Prefijo]]," ",Tabla1[[#This Row],[Folio]])</f>
        <v xml:space="preserve"> </v>
      </c>
    </row>
    <row r="290" spans="1:34" x14ac:dyDescent="0.25">
      <c r="A290" s="127"/>
      <c r="B290" s="127"/>
      <c r="C290" s="127"/>
      <c r="D290" s="127"/>
      <c r="E290" s="127"/>
      <c r="F290" s="127"/>
      <c r="G290" s="127"/>
      <c r="H290" s="127"/>
      <c r="I290" s="127"/>
      <c r="J290" s="127"/>
      <c r="K290" s="127"/>
      <c r="L290" s="127"/>
      <c r="M290" s="127"/>
      <c r="N290" s="127"/>
      <c r="O290" s="127"/>
      <c r="P290" s="127"/>
      <c r="Q290" s="127"/>
      <c r="R290" s="127"/>
      <c r="S290" s="127"/>
      <c r="T290" s="127"/>
      <c r="U290" s="127"/>
      <c r="V290" s="127"/>
      <c r="W290" s="127"/>
      <c r="X290" s="127"/>
      <c r="Y290" s="127"/>
      <c r="Z290" s="127"/>
      <c r="AA290" s="127"/>
      <c r="AB290" s="127"/>
      <c r="AC290" s="414"/>
      <c r="AD290" s="127"/>
      <c r="AE290" s="127"/>
      <c r="AF290" s="201">
        <f>IF(Tabla1[[#This Row],[IVA]]=0,0,Tabla1[[#This Row],[Total]]/1.19)</f>
        <v>0</v>
      </c>
      <c r="AG290" s="201">
        <f>Tabla1[[#This Row],[Total]]-Tabla1[[#This Row],[GRAVADO]]-Tabla1[[#This Row],[IVA]]-Tabla1[[#This Row],[ICA]]-Tabla1[[#This Row],[IC]]-Tabla1[[#This Row],[INC]]-Tabla1[[#This Row],[Timbre]]</f>
        <v>0</v>
      </c>
      <c r="AH290" s="102" t="str">
        <f>CONCATENATE(Tabla1[[#This Row],[Prefijo]]," ",Tabla1[[#This Row],[Folio]])</f>
        <v xml:space="preserve"> </v>
      </c>
    </row>
    <row r="291" spans="1:34" x14ac:dyDescent="0.25">
      <c r="A291" s="127"/>
      <c r="B291" s="127"/>
      <c r="C291" s="127"/>
      <c r="D291" s="127"/>
      <c r="E291" s="127"/>
      <c r="F291" s="127"/>
      <c r="G291" s="127"/>
      <c r="H291" s="127"/>
      <c r="I291" s="127"/>
      <c r="J291" s="127"/>
      <c r="K291" s="127"/>
      <c r="L291" s="127"/>
      <c r="M291" s="127"/>
      <c r="N291" s="127"/>
      <c r="O291" s="127"/>
      <c r="P291" s="127"/>
      <c r="Q291" s="127"/>
      <c r="R291" s="127"/>
      <c r="S291" s="127"/>
      <c r="T291" s="127"/>
      <c r="U291" s="127"/>
      <c r="V291" s="127"/>
      <c r="W291" s="127"/>
      <c r="X291" s="127"/>
      <c r="Y291" s="127"/>
      <c r="Z291" s="127"/>
      <c r="AA291" s="127"/>
      <c r="AB291" s="127"/>
      <c r="AC291" s="414"/>
      <c r="AD291" s="127"/>
      <c r="AE291" s="127"/>
      <c r="AF291" s="201">
        <f>IF(Tabla1[[#This Row],[IVA]]=0,0,Tabla1[[#This Row],[Total]]/1.19)</f>
        <v>0</v>
      </c>
      <c r="AG291" s="201">
        <f>Tabla1[[#This Row],[Total]]-Tabla1[[#This Row],[GRAVADO]]-Tabla1[[#This Row],[IVA]]-Tabla1[[#This Row],[ICA]]-Tabla1[[#This Row],[IC]]-Tabla1[[#This Row],[INC]]-Tabla1[[#This Row],[Timbre]]</f>
        <v>0</v>
      </c>
      <c r="AH291" s="102" t="str">
        <f>CONCATENATE(Tabla1[[#This Row],[Prefijo]]," ",Tabla1[[#This Row],[Folio]])</f>
        <v xml:space="preserve"> </v>
      </c>
    </row>
    <row r="292" spans="1:34" x14ac:dyDescent="0.25">
      <c r="A292" s="127"/>
      <c r="B292" s="127"/>
      <c r="C292" s="127"/>
      <c r="D292" s="127"/>
      <c r="E292" s="127"/>
      <c r="F292" s="127"/>
      <c r="G292" s="127"/>
      <c r="H292" s="127"/>
      <c r="I292" s="127"/>
      <c r="J292" s="127"/>
      <c r="K292" s="127"/>
      <c r="L292" s="127"/>
      <c r="M292" s="127"/>
      <c r="N292" s="127"/>
      <c r="O292" s="127"/>
      <c r="P292" s="127"/>
      <c r="Q292" s="127"/>
      <c r="R292" s="127"/>
      <c r="S292" s="127"/>
      <c r="T292" s="127"/>
      <c r="U292" s="127"/>
      <c r="V292" s="127"/>
      <c r="W292" s="127"/>
      <c r="X292" s="127"/>
      <c r="Y292" s="127"/>
      <c r="Z292" s="127"/>
      <c r="AA292" s="127"/>
      <c r="AB292" s="127"/>
      <c r="AC292" s="414"/>
      <c r="AD292" s="127"/>
      <c r="AE292" s="127"/>
      <c r="AF292" s="201">
        <f>IF(Tabla1[[#This Row],[IVA]]=0,0,Tabla1[[#This Row],[Total]]/1.19)</f>
        <v>0</v>
      </c>
      <c r="AG292" s="201">
        <f>Tabla1[[#This Row],[Total]]-Tabla1[[#This Row],[GRAVADO]]-Tabla1[[#This Row],[IVA]]-Tabla1[[#This Row],[ICA]]-Tabla1[[#This Row],[IC]]-Tabla1[[#This Row],[INC]]-Tabla1[[#This Row],[Timbre]]</f>
        <v>0</v>
      </c>
      <c r="AH292" s="102" t="str">
        <f>CONCATENATE(Tabla1[[#This Row],[Prefijo]]," ",Tabla1[[#This Row],[Folio]])</f>
        <v xml:space="preserve"> </v>
      </c>
    </row>
    <row r="293" spans="1:34" x14ac:dyDescent="0.25">
      <c r="A293" s="127"/>
      <c r="B293" s="127"/>
      <c r="C293" s="127"/>
      <c r="D293" s="127"/>
      <c r="E293" s="127"/>
      <c r="F293" s="127"/>
      <c r="G293" s="127"/>
      <c r="H293" s="127"/>
      <c r="I293" s="127"/>
      <c r="J293" s="127"/>
      <c r="K293" s="127"/>
      <c r="L293" s="127"/>
      <c r="M293" s="127"/>
      <c r="N293" s="127"/>
      <c r="O293" s="127"/>
      <c r="P293" s="127"/>
      <c r="Q293" s="127"/>
      <c r="R293" s="127"/>
      <c r="S293" s="127"/>
      <c r="T293" s="127"/>
      <c r="U293" s="127"/>
      <c r="V293" s="127"/>
      <c r="W293" s="127"/>
      <c r="X293" s="127"/>
      <c r="Y293" s="127"/>
      <c r="Z293" s="127"/>
      <c r="AA293" s="127"/>
      <c r="AB293" s="127"/>
      <c r="AC293" s="414"/>
      <c r="AD293" s="127"/>
      <c r="AE293" s="127"/>
      <c r="AF293" s="201">
        <f>IF(Tabla1[[#This Row],[IVA]]=0,0,Tabla1[[#This Row],[Total]]/1.19)</f>
        <v>0</v>
      </c>
      <c r="AG293" s="201">
        <f>Tabla1[[#This Row],[Total]]-Tabla1[[#This Row],[GRAVADO]]-Tabla1[[#This Row],[IVA]]-Tabla1[[#This Row],[ICA]]-Tabla1[[#This Row],[IC]]-Tabla1[[#This Row],[INC]]-Tabla1[[#This Row],[Timbre]]</f>
        <v>0</v>
      </c>
      <c r="AH293" s="102" t="str">
        <f>CONCATENATE(Tabla1[[#This Row],[Prefijo]]," ",Tabla1[[#This Row],[Folio]])</f>
        <v xml:space="preserve"> </v>
      </c>
    </row>
    <row r="294" spans="1:34" x14ac:dyDescent="0.25">
      <c r="A294" s="127"/>
      <c r="B294" s="127"/>
      <c r="C294" s="127"/>
      <c r="D294" s="127"/>
      <c r="E294" s="127"/>
      <c r="F294" s="127"/>
      <c r="G294" s="127"/>
      <c r="H294" s="127"/>
      <c r="I294" s="127"/>
      <c r="J294" s="127"/>
      <c r="K294" s="127"/>
      <c r="L294" s="127"/>
      <c r="M294" s="127"/>
      <c r="N294" s="127"/>
      <c r="O294" s="127"/>
      <c r="P294" s="127"/>
      <c r="Q294" s="127"/>
      <c r="R294" s="127"/>
      <c r="S294" s="127"/>
      <c r="T294" s="127"/>
      <c r="U294" s="127"/>
      <c r="V294" s="127"/>
      <c r="W294" s="127"/>
      <c r="X294" s="127"/>
      <c r="Y294" s="127"/>
      <c r="Z294" s="127"/>
      <c r="AA294" s="127"/>
      <c r="AB294" s="127"/>
      <c r="AC294" s="414"/>
      <c r="AD294" s="127"/>
      <c r="AE294" s="127"/>
      <c r="AF294" s="201">
        <f>IF(Tabla1[[#This Row],[IVA]]=0,0,Tabla1[[#This Row],[Total]]/1.19)</f>
        <v>0</v>
      </c>
      <c r="AG294" s="201">
        <f>Tabla1[[#This Row],[Total]]-Tabla1[[#This Row],[GRAVADO]]-Tabla1[[#This Row],[IVA]]-Tabla1[[#This Row],[ICA]]-Tabla1[[#This Row],[IC]]-Tabla1[[#This Row],[INC]]-Tabla1[[#This Row],[Timbre]]</f>
        <v>0</v>
      </c>
      <c r="AH294" s="102" t="str">
        <f>CONCATENATE(Tabla1[[#This Row],[Prefijo]]," ",Tabla1[[#This Row],[Folio]])</f>
        <v xml:space="preserve"> </v>
      </c>
    </row>
    <row r="295" spans="1:34" x14ac:dyDescent="0.25">
      <c r="A295" s="127"/>
      <c r="B295" s="127"/>
      <c r="C295" s="127"/>
      <c r="D295" s="127"/>
      <c r="E295" s="127"/>
      <c r="F295" s="127"/>
      <c r="G295" s="127"/>
      <c r="H295" s="127"/>
      <c r="I295" s="127"/>
      <c r="J295" s="127"/>
      <c r="K295" s="127"/>
      <c r="L295" s="127"/>
      <c r="M295" s="127"/>
      <c r="N295" s="127"/>
      <c r="O295" s="127"/>
      <c r="P295" s="127"/>
      <c r="Q295" s="127"/>
      <c r="R295" s="127"/>
      <c r="S295" s="127"/>
      <c r="T295" s="127"/>
      <c r="U295" s="127"/>
      <c r="V295" s="127"/>
      <c r="W295" s="127"/>
      <c r="X295" s="127"/>
      <c r="Y295" s="127"/>
      <c r="Z295" s="127"/>
      <c r="AA295" s="127"/>
      <c r="AB295" s="127"/>
      <c r="AC295" s="414"/>
      <c r="AD295" s="127"/>
      <c r="AE295" s="127"/>
      <c r="AF295" s="201">
        <f>IF(Tabla1[[#This Row],[IVA]]=0,0,Tabla1[[#This Row],[Total]]/1.19)</f>
        <v>0</v>
      </c>
      <c r="AG295" s="201">
        <f>Tabla1[[#This Row],[Total]]-Tabla1[[#This Row],[GRAVADO]]-Tabla1[[#This Row],[IVA]]-Tabla1[[#This Row],[ICA]]-Tabla1[[#This Row],[IC]]-Tabla1[[#This Row],[INC]]-Tabla1[[#This Row],[Timbre]]</f>
        <v>0</v>
      </c>
      <c r="AH295" s="102" t="str">
        <f>CONCATENATE(Tabla1[[#This Row],[Prefijo]]," ",Tabla1[[#This Row],[Folio]])</f>
        <v xml:space="preserve"> </v>
      </c>
    </row>
    <row r="296" spans="1:34" x14ac:dyDescent="0.25">
      <c r="A296" s="127"/>
      <c r="B296" s="127"/>
      <c r="C296" s="127"/>
      <c r="D296" s="127"/>
      <c r="E296" s="127"/>
      <c r="F296" s="127"/>
      <c r="G296" s="127"/>
      <c r="H296" s="127"/>
      <c r="I296" s="127"/>
      <c r="J296" s="127"/>
      <c r="K296" s="127"/>
      <c r="L296" s="127"/>
      <c r="M296" s="127"/>
      <c r="N296" s="127"/>
      <c r="O296" s="127"/>
      <c r="P296" s="127"/>
      <c r="Q296" s="127"/>
      <c r="R296" s="127"/>
      <c r="S296" s="127"/>
      <c r="T296" s="127"/>
      <c r="U296" s="127"/>
      <c r="V296" s="127"/>
      <c r="W296" s="127"/>
      <c r="X296" s="127"/>
      <c r="Y296" s="127"/>
      <c r="Z296" s="127"/>
      <c r="AA296" s="127"/>
      <c r="AB296" s="127"/>
      <c r="AC296" s="414"/>
      <c r="AD296" s="127"/>
      <c r="AE296" s="127"/>
      <c r="AF296" s="201">
        <f>IF(Tabla1[[#This Row],[IVA]]=0,0,Tabla1[[#This Row],[Total]]/1.19)</f>
        <v>0</v>
      </c>
      <c r="AG296" s="201">
        <f>Tabla1[[#This Row],[Total]]-Tabla1[[#This Row],[GRAVADO]]-Tabla1[[#This Row],[IVA]]-Tabla1[[#This Row],[ICA]]-Tabla1[[#This Row],[IC]]-Tabla1[[#This Row],[INC]]-Tabla1[[#This Row],[Timbre]]</f>
        <v>0</v>
      </c>
      <c r="AH296" s="102" t="str">
        <f>CONCATENATE(Tabla1[[#This Row],[Prefijo]]," ",Tabla1[[#This Row],[Folio]])</f>
        <v xml:space="preserve"> </v>
      </c>
    </row>
    <row r="297" spans="1:34" x14ac:dyDescent="0.25">
      <c r="A297" s="127"/>
      <c r="B297" s="127"/>
      <c r="C297" s="127"/>
      <c r="D297" s="127"/>
      <c r="E297" s="127"/>
      <c r="F297" s="127"/>
      <c r="G297" s="127"/>
      <c r="H297" s="127"/>
      <c r="I297" s="127"/>
      <c r="J297" s="127"/>
      <c r="K297" s="127"/>
      <c r="L297" s="127"/>
      <c r="M297" s="127"/>
      <c r="N297" s="127"/>
      <c r="O297" s="127"/>
      <c r="P297" s="127"/>
      <c r="Q297" s="127"/>
      <c r="R297" s="127"/>
      <c r="S297" s="127"/>
      <c r="T297" s="127"/>
      <c r="U297" s="127"/>
      <c r="V297" s="127"/>
      <c r="W297" s="127"/>
      <c r="X297" s="127"/>
      <c r="Y297" s="127"/>
      <c r="Z297" s="127"/>
      <c r="AA297" s="127"/>
      <c r="AB297" s="127"/>
      <c r="AC297" s="414"/>
      <c r="AD297" s="127"/>
      <c r="AE297" s="127"/>
      <c r="AF297" s="201">
        <f>IF(Tabla1[[#This Row],[IVA]]=0,0,Tabla1[[#This Row],[Total]]/1.19)</f>
        <v>0</v>
      </c>
      <c r="AG297" s="201">
        <f>Tabla1[[#This Row],[Total]]-Tabla1[[#This Row],[GRAVADO]]-Tabla1[[#This Row],[IVA]]-Tabla1[[#This Row],[ICA]]-Tabla1[[#This Row],[IC]]-Tabla1[[#This Row],[INC]]-Tabla1[[#This Row],[Timbre]]</f>
        <v>0</v>
      </c>
      <c r="AH297" s="102" t="str">
        <f>CONCATENATE(Tabla1[[#This Row],[Prefijo]]," ",Tabla1[[#This Row],[Folio]])</f>
        <v xml:space="preserve"> </v>
      </c>
    </row>
    <row r="298" spans="1:34" x14ac:dyDescent="0.25">
      <c r="A298" s="127"/>
      <c r="B298" s="127"/>
      <c r="C298" s="127"/>
      <c r="D298" s="127"/>
      <c r="E298" s="127"/>
      <c r="F298" s="127"/>
      <c r="G298" s="127"/>
      <c r="H298" s="127"/>
      <c r="I298" s="127"/>
      <c r="J298" s="127"/>
      <c r="K298" s="127"/>
      <c r="L298" s="127"/>
      <c r="M298" s="127"/>
      <c r="N298" s="127"/>
      <c r="O298" s="127"/>
      <c r="P298" s="127"/>
      <c r="Q298" s="127"/>
      <c r="R298" s="127"/>
      <c r="S298" s="127"/>
      <c r="T298" s="127"/>
      <c r="U298" s="127"/>
      <c r="V298" s="127"/>
      <c r="W298" s="127"/>
      <c r="X298" s="127"/>
      <c r="Y298" s="127"/>
      <c r="Z298" s="127"/>
      <c r="AA298" s="127"/>
      <c r="AB298" s="127"/>
      <c r="AC298" s="414"/>
      <c r="AD298" s="127"/>
      <c r="AE298" s="127"/>
      <c r="AF298" s="201">
        <f>IF(Tabla1[[#This Row],[IVA]]=0,0,Tabla1[[#This Row],[Total]]/1.19)</f>
        <v>0</v>
      </c>
      <c r="AG298" s="201">
        <f>Tabla1[[#This Row],[Total]]-Tabla1[[#This Row],[GRAVADO]]-Tabla1[[#This Row],[IVA]]-Tabla1[[#This Row],[ICA]]-Tabla1[[#This Row],[IC]]-Tabla1[[#This Row],[INC]]-Tabla1[[#This Row],[Timbre]]</f>
        <v>0</v>
      </c>
      <c r="AH298" s="102" t="str">
        <f>CONCATENATE(Tabla1[[#This Row],[Prefijo]]," ",Tabla1[[#This Row],[Folio]])</f>
        <v xml:space="preserve"> </v>
      </c>
    </row>
    <row r="299" spans="1:34" x14ac:dyDescent="0.25">
      <c r="A299" s="127"/>
      <c r="B299" s="127"/>
      <c r="C299" s="127"/>
      <c r="D299" s="127"/>
      <c r="E299" s="127"/>
      <c r="F299" s="127"/>
      <c r="G299" s="127"/>
      <c r="H299" s="127"/>
      <c r="I299" s="127"/>
      <c r="J299" s="127"/>
      <c r="K299" s="127"/>
      <c r="L299" s="127"/>
      <c r="M299" s="127"/>
      <c r="N299" s="127"/>
      <c r="O299" s="127"/>
      <c r="P299" s="127"/>
      <c r="Q299" s="127"/>
      <c r="R299" s="127"/>
      <c r="S299" s="127"/>
      <c r="T299" s="127"/>
      <c r="U299" s="127"/>
      <c r="V299" s="127"/>
      <c r="W299" s="127"/>
      <c r="X299" s="127"/>
      <c r="Y299" s="127"/>
      <c r="Z299" s="127"/>
      <c r="AA299" s="127"/>
      <c r="AB299" s="127"/>
      <c r="AC299" s="414"/>
      <c r="AD299" s="127"/>
      <c r="AE299" s="127"/>
      <c r="AF299" s="201">
        <f>IF(Tabla1[[#This Row],[IVA]]=0,0,Tabla1[[#This Row],[Total]]/1.19)</f>
        <v>0</v>
      </c>
      <c r="AG299" s="201">
        <f>Tabla1[[#This Row],[Total]]-Tabla1[[#This Row],[GRAVADO]]-Tabla1[[#This Row],[IVA]]-Tabla1[[#This Row],[ICA]]-Tabla1[[#This Row],[IC]]-Tabla1[[#This Row],[INC]]-Tabla1[[#This Row],[Timbre]]</f>
        <v>0</v>
      </c>
      <c r="AH299" s="102" t="str">
        <f>CONCATENATE(Tabla1[[#This Row],[Prefijo]]," ",Tabla1[[#This Row],[Folio]])</f>
        <v xml:space="preserve"> </v>
      </c>
    </row>
    <row r="300" spans="1:34" x14ac:dyDescent="0.25">
      <c r="A300" s="127"/>
      <c r="B300" s="127"/>
      <c r="C300" s="127"/>
      <c r="D300" s="127"/>
      <c r="E300" s="127"/>
      <c r="F300" s="127"/>
      <c r="G300" s="127"/>
      <c r="H300" s="127"/>
      <c r="I300" s="127"/>
      <c r="J300" s="127"/>
      <c r="K300" s="127"/>
      <c r="L300" s="127"/>
      <c r="M300" s="127"/>
      <c r="N300" s="127"/>
      <c r="O300" s="127"/>
      <c r="P300" s="127"/>
      <c r="Q300" s="127"/>
      <c r="R300" s="127"/>
      <c r="S300" s="127"/>
      <c r="T300" s="127"/>
      <c r="U300" s="127"/>
      <c r="V300" s="127"/>
      <c r="W300" s="127"/>
      <c r="X300" s="127"/>
      <c r="Y300" s="127"/>
      <c r="Z300" s="127"/>
      <c r="AA300" s="127"/>
      <c r="AB300" s="127"/>
      <c r="AC300" s="414"/>
      <c r="AD300" s="127"/>
      <c r="AE300" s="127"/>
      <c r="AF300" s="201">
        <f>IF(Tabla1[[#This Row],[IVA]]=0,0,Tabla1[[#This Row],[Total]]/1.19)</f>
        <v>0</v>
      </c>
      <c r="AG300" s="201">
        <f>Tabla1[[#This Row],[Total]]-Tabla1[[#This Row],[GRAVADO]]-Tabla1[[#This Row],[IVA]]-Tabla1[[#This Row],[ICA]]-Tabla1[[#This Row],[IC]]-Tabla1[[#This Row],[INC]]-Tabla1[[#This Row],[Timbre]]</f>
        <v>0</v>
      </c>
      <c r="AH300" s="102" t="str">
        <f>CONCATENATE(Tabla1[[#This Row],[Prefijo]]," ",Tabla1[[#This Row],[Folio]])</f>
        <v xml:space="preserve"> </v>
      </c>
    </row>
    <row r="301" spans="1:34" x14ac:dyDescent="0.25">
      <c r="A301" s="127"/>
      <c r="B301" s="127"/>
      <c r="C301" s="127"/>
      <c r="D301" s="127"/>
      <c r="E301" s="127"/>
      <c r="F301" s="127"/>
      <c r="G301" s="127"/>
      <c r="H301" s="127"/>
      <c r="I301" s="127"/>
      <c r="J301" s="127"/>
      <c r="K301" s="127"/>
      <c r="L301" s="127"/>
      <c r="M301" s="127"/>
      <c r="N301" s="127"/>
      <c r="O301" s="127"/>
      <c r="P301" s="127"/>
      <c r="Q301" s="127"/>
      <c r="R301" s="127"/>
      <c r="S301" s="127"/>
      <c r="T301" s="127"/>
      <c r="U301" s="127"/>
      <c r="V301" s="127"/>
      <c r="W301" s="127"/>
      <c r="X301" s="127"/>
      <c r="Y301" s="127"/>
      <c r="Z301" s="127"/>
      <c r="AA301" s="127"/>
      <c r="AB301" s="127"/>
      <c r="AC301" s="414"/>
      <c r="AD301" s="127"/>
      <c r="AE301" s="127"/>
      <c r="AF301" s="201">
        <f>IF(Tabla1[[#This Row],[IVA]]=0,0,Tabla1[[#This Row],[Total]]/1.19)</f>
        <v>0</v>
      </c>
      <c r="AG301" s="201">
        <f>Tabla1[[#This Row],[Total]]-Tabla1[[#This Row],[GRAVADO]]-Tabla1[[#This Row],[IVA]]-Tabla1[[#This Row],[ICA]]-Tabla1[[#This Row],[IC]]-Tabla1[[#This Row],[INC]]-Tabla1[[#This Row],[Timbre]]</f>
        <v>0</v>
      </c>
      <c r="AH301" s="102" t="str">
        <f>CONCATENATE(Tabla1[[#This Row],[Prefijo]]," ",Tabla1[[#This Row],[Folio]])</f>
        <v xml:space="preserve"> </v>
      </c>
    </row>
    <row r="302" spans="1:34" x14ac:dyDescent="0.25">
      <c r="A302" s="127"/>
      <c r="B302" s="127"/>
      <c r="C302" s="127"/>
      <c r="D302" s="127"/>
      <c r="E302" s="127"/>
      <c r="F302" s="127"/>
      <c r="G302" s="127"/>
      <c r="H302" s="127"/>
      <c r="I302" s="127"/>
      <c r="J302" s="127"/>
      <c r="K302" s="127"/>
      <c r="L302" s="127"/>
      <c r="M302" s="127"/>
      <c r="N302" s="127"/>
      <c r="O302" s="127"/>
      <c r="P302" s="127"/>
      <c r="Q302" s="127"/>
      <c r="R302" s="127"/>
      <c r="S302" s="127"/>
      <c r="T302" s="127"/>
      <c r="U302" s="127"/>
      <c r="V302" s="127"/>
      <c r="W302" s="127"/>
      <c r="X302" s="127"/>
      <c r="Y302" s="127"/>
      <c r="Z302" s="127"/>
      <c r="AA302" s="127"/>
      <c r="AB302" s="127"/>
      <c r="AC302" s="414"/>
      <c r="AD302" s="127"/>
      <c r="AE302" s="127"/>
      <c r="AF302" s="201">
        <f>IF(Tabla1[[#This Row],[IVA]]=0,0,Tabla1[[#This Row],[Total]]/1.19)</f>
        <v>0</v>
      </c>
      <c r="AG302" s="201">
        <f>Tabla1[[#This Row],[Total]]-Tabla1[[#This Row],[GRAVADO]]-Tabla1[[#This Row],[IVA]]-Tabla1[[#This Row],[ICA]]-Tabla1[[#This Row],[IC]]-Tabla1[[#This Row],[INC]]-Tabla1[[#This Row],[Timbre]]</f>
        <v>0</v>
      </c>
      <c r="AH302" s="102" t="str">
        <f>CONCATENATE(Tabla1[[#This Row],[Prefijo]]," ",Tabla1[[#This Row],[Folio]])</f>
        <v xml:space="preserve"> </v>
      </c>
    </row>
    <row r="303" spans="1:34" x14ac:dyDescent="0.25">
      <c r="A303" s="127"/>
      <c r="B303" s="127"/>
      <c r="C303" s="127"/>
      <c r="D303" s="127"/>
      <c r="E303" s="127"/>
      <c r="F303" s="127"/>
      <c r="G303" s="127"/>
      <c r="H303" s="127"/>
      <c r="I303" s="127"/>
      <c r="J303" s="127"/>
      <c r="K303" s="127"/>
      <c r="L303" s="127"/>
      <c r="M303" s="127"/>
      <c r="N303" s="127"/>
      <c r="O303" s="127"/>
      <c r="P303" s="127"/>
      <c r="Q303" s="127"/>
      <c r="R303" s="127"/>
      <c r="S303" s="127"/>
      <c r="T303" s="127"/>
      <c r="U303" s="127"/>
      <c r="V303" s="127"/>
      <c r="W303" s="127"/>
      <c r="X303" s="127"/>
      <c r="Y303" s="127"/>
      <c r="Z303" s="127"/>
      <c r="AA303" s="127"/>
      <c r="AB303" s="127"/>
      <c r="AC303" s="414"/>
      <c r="AD303" s="127"/>
      <c r="AE303" s="127"/>
      <c r="AF303" s="201">
        <f>IF(Tabla1[[#This Row],[IVA]]=0,0,Tabla1[[#This Row],[Total]]/1.19)</f>
        <v>0</v>
      </c>
      <c r="AG303" s="201">
        <f>Tabla1[[#This Row],[Total]]-Tabla1[[#This Row],[GRAVADO]]-Tabla1[[#This Row],[IVA]]-Tabla1[[#This Row],[ICA]]-Tabla1[[#This Row],[IC]]-Tabla1[[#This Row],[INC]]-Tabla1[[#This Row],[Timbre]]</f>
        <v>0</v>
      </c>
      <c r="AH303" s="102" t="str">
        <f>CONCATENATE(Tabla1[[#This Row],[Prefijo]]," ",Tabla1[[#This Row],[Folio]])</f>
        <v xml:space="preserve"> </v>
      </c>
    </row>
    <row r="304" spans="1:34" x14ac:dyDescent="0.25">
      <c r="A304" s="127"/>
      <c r="B304" s="127"/>
      <c r="C304" s="127"/>
      <c r="D304" s="127"/>
      <c r="E304" s="127"/>
      <c r="F304" s="127"/>
      <c r="G304" s="127"/>
      <c r="H304" s="127"/>
      <c r="I304" s="127"/>
      <c r="J304" s="127"/>
      <c r="K304" s="127"/>
      <c r="L304" s="127"/>
      <c r="M304" s="127"/>
      <c r="N304" s="127"/>
      <c r="O304" s="127"/>
      <c r="P304" s="127"/>
      <c r="Q304" s="127"/>
      <c r="R304" s="127"/>
      <c r="S304" s="127"/>
      <c r="T304" s="127"/>
      <c r="U304" s="127"/>
      <c r="V304" s="127"/>
      <c r="W304" s="127"/>
      <c r="X304" s="127"/>
      <c r="Y304" s="127"/>
      <c r="Z304" s="127"/>
      <c r="AA304" s="127"/>
      <c r="AB304" s="127"/>
      <c r="AC304" s="414"/>
      <c r="AD304" s="127"/>
      <c r="AE304" s="127"/>
      <c r="AF304" s="201">
        <f>IF(Tabla1[[#This Row],[IVA]]=0,0,Tabla1[[#This Row],[Total]]/1.19)</f>
        <v>0</v>
      </c>
      <c r="AG304" s="201">
        <f>Tabla1[[#This Row],[Total]]-Tabla1[[#This Row],[GRAVADO]]-Tabla1[[#This Row],[IVA]]-Tabla1[[#This Row],[ICA]]-Tabla1[[#This Row],[IC]]-Tabla1[[#This Row],[INC]]-Tabla1[[#This Row],[Timbre]]</f>
        <v>0</v>
      </c>
      <c r="AH304" s="102" t="str">
        <f>CONCATENATE(Tabla1[[#This Row],[Prefijo]]," ",Tabla1[[#This Row],[Folio]])</f>
        <v xml:space="preserve"> </v>
      </c>
    </row>
    <row r="305" spans="1:34" x14ac:dyDescent="0.25">
      <c r="A305" s="127"/>
      <c r="B305" s="127"/>
      <c r="C305" s="127"/>
      <c r="D305" s="127"/>
      <c r="E305" s="127"/>
      <c r="F305" s="127"/>
      <c r="G305" s="127"/>
      <c r="H305" s="127"/>
      <c r="I305" s="127"/>
      <c r="J305" s="127"/>
      <c r="K305" s="127"/>
      <c r="L305" s="127"/>
      <c r="M305" s="127"/>
      <c r="N305" s="127"/>
      <c r="O305" s="127"/>
      <c r="P305" s="127"/>
      <c r="Q305" s="127"/>
      <c r="R305" s="127"/>
      <c r="S305" s="127"/>
      <c r="T305" s="127"/>
      <c r="U305" s="127"/>
      <c r="V305" s="127"/>
      <c r="W305" s="127"/>
      <c r="X305" s="127"/>
      <c r="Y305" s="127"/>
      <c r="Z305" s="127"/>
      <c r="AA305" s="127"/>
      <c r="AB305" s="127"/>
      <c r="AC305" s="414"/>
      <c r="AD305" s="127"/>
      <c r="AE305" s="127"/>
      <c r="AF305" s="201">
        <f>IF(Tabla1[[#This Row],[IVA]]=0,0,Tabla1[[#This Row],[Total]]/1.19)</f>
        <v>0</v>
      </c>
      <c r="AG305" s="201">
        <f>Tabla1[[#This Row],[Total]]-Tabla1[[#This Row],[GRAVADO]]-Tabla1[[#This Row],[IVA]]-Tabla1[[#This Row],[ICA]]-Tabla1[[#This Row],[IC]]-Tabla1[[#This Row],[INC]]-Tabla1[[#This Row],[Timbre]]</f>
        <v>0</v>
      </c>
      <c r="AH305" s="102" t="str">
        <f>CONCATENATE(Tabla1[[#This Row],[Prefijo]]," ",Tabla1[[#This Row],[Folio]])</f>
        <v xml:space="preserve"> </v>
      </c>
    </row>
    <row r="306" spans="1:34" x14ac:dyDescent="0.25">
      <c r="A306" s="127"/>
      <c r="B306" s="127"/>
      <c r="C306" s="127"/>
      <c r="D306" s="127"/>
      <c r="E306" s="127"/>
      <c r="F306" s="127"/>
      <c r="G306" s="127"/>
      <c r="H306" s="127"/>
      <c r="I306" s="127"/>
      <c r="J306" s="127"/>
      <c r="K306" s="127"/>
      <c r="L306" s="127"/>
      <c r="M306" s="127"/>
      <c r="N306" s="127"/>
      <c r="O306" s="127"/>
      <c r="P306" s="127"/>
      <c r="Q306" s="127"/>
      <c r="R306" s="127"/>
      <c r="S306" s="127"/>
      <c r="T306" s="127"/>
      <c r="U306" s="127"/>
      <c r="V306" s="127"/>
      <c r="W306" s="127"/>
      <c r="X306" s="127"/>
      <c r="Y306" s="127"/>
      <c r="Z306" s="127"/>
      <c r="AA306" s="127"/>
      <c r="AB306" s="127"/>
      <c r="AC306" s="414"/>
      <c r="AD306" s="127"/>
      <c r="AE306" s="127"/>
      <c r="AF306" s="201">
        <f>IF(Tabla1[[#This Row],[IVA]]=0,0,Tabla1[[#This Row],[Total]]/1.19)</f>
        <v>0</v>
      </c>
      <c r="AG306" s="201">
        <f>Tabla1[[#This Row],[Total]]-Tabla1[[#This Row],[GRAVADO]]-Tabla1[[#This Row],[IVA]]-Tabla1[[#This Row],[ICA]]-Tabla1[[#This Row],[IC]]-Tabla1[[#This Row],[INC]]-Tabla1[[#This Row],[Timbre]]</f>
        <v>0</v>
      </c>
      <c r="AH306" s="102" t="str">
        <f>CONCATENATE(Tabla1[[#This Row],[Prefijo]]," ",Tabla1[[#This Row],[Folio]])</f>
        <v xml:space="preserve"> </v>
      </c>
    </row>
    <row r="307" spans="1:34" x14ac:dyDescent="0.25">
      <c r="A307" s="127"/>
      <c r="B307" s="127"/>
      <c r="C307" s="127"/>
      <c r="D307" s="127"/>
      <c r="E307" s="127"/>
      <c r="F307" s="127"/>
      <c r="G307" s="127"/>
      <c r="H307" s="127"/>
      <c r="I307" s="127"/>
      <c r="J307" s="127"/>
      <c r="K307" s="127"/>
      <c r="L307" s="127"/>
      <c r="M307" s="127"/>
      <c r="N307" s="127"/>
      <c r="O307" s="127"/>
      <c r="P307" s="127"/>
      <c r="Q307" s="127"/>
      <c r="R307" s="127"/>
      <c r="S307" s="127"/>
      <c r="T307" s="127"/>
      <c r="U307" s="127"/>
      <c r="V307" s="127"/>
      <c r="W307" s="127"/>
      <c r="X307" s="127"/>
      <c r="Y307" s="127"/>
      <c r="Z307" s="127"/>
      <c r="AA307" s="127"/>
      <c r="AB307" s="127"/>
      <c r="AC307" s="414"/>
      <c r="AD307" s="127"/>
      <c r="AE307" s="127"/>
      <c r="AF307" s="201">
        <f>IF(Tabla1[[#This Row],[IVA]]=0,0,Tabla1[[#This Row],[Total]]/1.19)</f>
        <v>0</v>
      </c>
      <c r="AG307" s="201">
        <f>Tabla1[[#This Row],[Total]]-Tabla1[[#This Row],[GRAVADO]]-Tabla1[[#This Row],[IVA]]-Tabla1[[#This Row],[ICA]]-Tabla1[[#This Row],[IC]]-Tabla1[[#This Row],[INC]]-Tabla1[[#This Row],[Timbre]]</f>
        <v>0</v>
      </c>
      <c r="AH307" s="102" t="str">
        <f>CONCATENATE(Tabla1[[#This Row],[Prefijo]]," ",Tabla1[[#This Row],[Folio]])</f>
        <v xml:space="preserve"> </v>
      </c>
    </row>
    <row r="308" spans="1:34" x14ac:dyDescent="0.25">
      <c r="A308" s="127"/>
      <c r="B308" s="127"/>
      <c r="C308" s="127"/>
      <c r="D308" s="127"/>
      <c r="E308" s="127"/>
      <c r="F308" s="127"/>
      <c r="G308" s="127"/>
      <c r="H308" s="127"/>
      <c r="I308" s="127"/>
      <c r="J308" s="127"/>
      <c r="K308" s="127"/>
      <c r="L308" s="127"/>
      <c r="M308" s="127"/>
      <c r="N308" s="127"/>
      <c r="O308" s="127"/>
      <c r="P308" s="127"/>
      <c r="Q308" s="127"/>
      <c r="R308" s="127"/>
      <c r="S308" s="127"/>
      <c r="T308" s="127"/>
      <c r="U308" s="127"/>
      <c r="V308" s="127"/>
      <c r="W308" s="127"/>
      <c r="X308" s="127"/>
      <c r="Y308" s="127"/>
      <c r="Z308" s="127"/>
      <c r="AA308" s="127"/>
      <c r="AB308" s="127"/>
      <c r="AC308" s="414"/>
      <c r="AD308" s="127"/>
      <c r="AE308" s="127"/>
      <c r="AF308" s="201">
        <f>IF(Tabla1[[#This Row],[IVA]]=0,0,Tabla1[[#This Row],[Total]]/1.19)</f>
        <v>0</v>
      </c>
      <c r="AG308" s="201">
        <f>Tabla1[[#This Row],[Total]]-Tabla1[[#This Row],[GRAVADO]]-Tabla1[[#This Row],[IVA]]-Tabla1[[#This Row],[ICA]]-Tabla1[[#This Row],[IC]]-Tabla1[[#This Row],[INC]]-Tabla1[[#This Row],[Timbre]]</f>
        <v>0</v>
      </c>
      <c r="AH308" s="102" t="str">
        <f>CONCATENATE(Tabla1[[#This Row],[Prefijo]]," ",Tabla1[[#This Row],[Folio]])</f>
        <v xml:space="preserve"> </v>
      </c>
    </row>
    <row r="309" spans="1:34" x14ac:dyDescent="0.25">
      <c r="A309" s="127"/>
      <c r="B309" s="127"/>
      <c r="C309" s="127"/>
      <c r="D309" s="127"/>
      <c r="E309" s="127"/>
      <c r="F309" s="127"/>
      <c r="G309" s="127"/>
      <c r="H309" s="127"/>
      <c r="I309" s="127"/>
      <c r="J309" s="127"/>
      <c r="K309" s="127"/>
      <c r="L309" s="127"/>
      <c r="M309" s="127"/>
      <c r="N309" s="127"/>
      <c r="O309" s="127"/>
      <c r="P309" s="127"/>
      <c r="Q309" s="127"/>
      <c r="R309" s="127"/>
      <c r="S309" s="127"/>
      <c r="T309" s="127"/>
      <c r="U309" s="127"/>
      <c r="V309" s="127"/>
      <c r="W309" s="127"/>
      <c r="X309" s="127"/>
      <c r="Y309" s="127"/>
      <c r="Z309" s="127"/>
      <c r="AA309" s="127"/>
      <c r="AB309" s="127"/>
      <c r="AC309" s="414"/>
      <c r="AD309" s="127"/>
      <c r="AE309" s="127"/>
      <c r="AF309" s="201">
        <f>IF(Tabla1[[#This Row],[IVA]]=0,0,Tabla1[[#This Row],[Total]]/1.19)</f>
        <v>0</v>
      </c>
      <c r="AG309" s="201">
        <f>Tabla1[[#This Row],[Total]]-Tabla1[[#This Row],[GRAVADO]]-Tabla1[[#This Row],[IVA]]-Tabla1[[#This Row],[ICA]]-Tabla1[[#This Row],[IC]]-Tabla1[[#This Row],[INC]]-Tabla1[[#This Row],[Timbre]]</f>
        <v>0</v>
      </c>
      <c r="AH309" s="102" t="str">
        <f>CONCATENATE(Tabla1[[#This Row],[Prefijo]]," ",Tabla1[[#This Row],[Folio]])</f>
        <v xml:space="preserve"> </v>
      </c>
    </row>
    <row r="310" spans="1:34" x14ac:dyDescent="0.25">
      <c r="A310" s="127"/>
      <c r="B310" s="127"/>
      <c r="C310" s="127"/>
      <c r="D310" s="127"/>
      <c r="E310" s="127"/>
      <c r="F310" s="127"/>
      <c r="G310" s="127"/>
      <c r="H310" s="127"/>
      <c r="I310" s="127"/>
      <c r="J310" s="127"/>
      <c r="K310" s="127"/>
      <c r="L310" s="127"/>
      <c r="M310" s="127"/>
      <c r="N310" s="127"/>
      <c r="O310" s="127"/>
      <c r="P310" s="127"/>
      <c r="Q310" s="127"/>
      <c r="R310" s="127"/>
      <c r="S310" s="127"/>
      <c r="T310" s="127"/>
      <c r="U310" s="127"/>
      <c r="V310" s="127"/>
      <c r="W310" s="127"/>
      <c r="X310" s="127"/>
      <c r="Y310" s="127"/>
      <c r="Z310" s="127"/>
      <c r="AA310" s="127"/>
      <c r="AB310" s="127"/>
      <c r="AC310" s="414"/>
      <c r="AD310" s="127"/>
      <c r="AE310" s="127"/>
      <c r="AF310" s="201">
        <f>IF(Tabla1[[#This Row],[IVA]]=0,0,Tabla1[[#This Row],[Total]]/1.19)</f>
        <v>0</v>
      </c>
      <c r="AG310" s="201">
        <f>Tabla1[[#This Row],[Total]]-Tabla1[[#This Row],[GRAVADO]]-Tabla1[[#This Row],[IVA]]-Tabla1[[#This Row],[ICA]]-Tabla1[[#This Row],[IC]]-Tabla1[[#This Row],[INC]]-Tabla1[[#This Row],[Timbre]]</f>
        <v>0</v>
      </c>
      <c r="AH310" s="102" t="str">
        <f>CONCATENATE(Tabla1[[#This Row],[Prefijo]]," ",Tabla1[[#This Row],[Folio]])</f>
        <v xml:space="preserve"> </v>
      </c>
    </row>
    <row r="311" spans="1:34" x14ac:dyDescent="0.25">
      <c r="A311" s="127"/>
      <c r="B311" s="127"/>
      <c r="C311" s="127"/>
      <c r="D311" s="127"/>
      <c r="E311" s="127"/>
      <c r="F311" s="127"/>
      <c r="G311" s="127"/>
      <c r="H311" s="127"/>
      <c r="I311" s="127"/>
      <c r="J311" s="127"/>
      <c r="K311" s="127"/>
      <c r="L311" s="127"/>
      <c r="M311" s="127"/>
      <c r="N311" s="127"/>
      <c r="O311" s="127"/>
      <c r="P311" s="127"/>
      <c r="Q311" s="127"/>
      <c r="R311" s="127"/>
      <c r="S311" s="127"/>
      <c r="T311" s="127"/>
      <c r="U311" s="127"/>
      <c r="V311" s="127"/>
      <c r="W311" s="127"/>
      <c r="X311" s="127"/>
      <c r="Y311" s="127"/>
      <c r="Z311" s="127"/>
      <c r="AA311" s="127"/>
      <c r="AB311" s="127"/>
      <c r="AC311" s="414"/>
      <c r="AD311" s="127"/>
      <c r="AE311" s="127"/>
      <c r="AF311" s="201">
        <f>IF(Tabla1[[#This Row],[IVA]]=0,0,Tabla1[[#This Row],[Total]]/1.19)</f>
        <v>0</v>
      </c>
      <c r="AG311" s="201">
        <f>Tabla1[[#This Row],[Total]]-Tabla1[[#This Row],[GRAVADO]]-Tabla1[[#This Row],[IVA]]-Tabla1[[#This Row],[ICA]]-Tabla1[[#This Row],[IC]]-Tabla1[[#This Row],[INC]]-Tabla1[[#This Row],[Timbre]]</f>
        <v>0</v>
      </c>
      <c r="AH311" s="102" t="str">
        <f>CONCATENATE(Tabla1[[#This Row],[Prefijo]]," ",Tabla1[[#This Row],[Folio]])</f>
        <v xml:space="preserve"> </v>
      </c>
    </row>
    <row r="312" spans="1:34" x14ac:dyDescent="0.25">
      <c r="A312" s="127"/>
      <c r="B312" s="127"/>
      <c r="C312" s="127"/>
      <c r="D312" s="127"/>
      <c r="E312" s="127"/>
      <c r="F312" s="127"/>
      <c r="G312" s="127"/>
      <c r="H312" s="127"/>
      <c r="I312" s="127"/>
      <c r="J312" s="127"/>
      <c r="K312" s="127"/>
      <c r="L312" s="127"/>
      <c r="M312" s="127"/>
      <c r="N312" s="127"/>
      <c r="O312" s="127"/>
      <c r="P312" s="127"/>
      <c r="Q312" s="127"/>
      <c r="R312" s="127"/>
      <c r="S312" s="127"/>
      <c r="T312" s="127"/>
      <c r="U312" s="127"/>
      <c r="V312" s="127"/>
      <c r="W312" s="127"/>
      <c r="X312" s="127"/>
      <c r="Y312" s="127"/>
      <c r="Z312" s="127"/>
      <c r="AA312" s="127"/>
      <c r="AB312" s="127"/>
      <c r="AC312" s="414"/>
      <c r="AD312" s="127"/>
      <c r="AE312" s="127"/>
      <c r="AF312" s="201">
        <f>IF(Tabla1[[#This Row],[IVA]]=0,0,Tabla1[[#This Row],[Total]]/1.19)</f>
        <v>0</v>
      </c>
      <c r="AG312" s="201">
        <f>Tabla1[[#This Row],[Total]]-Tabla1[[#This Row],[GRAVADO]]-Tabla1[[#This Row],[IVA]]-Tabla1[[#This Row],[ICA]]-Tabla1[[#This Row],[IC]]-Tabla1[[#This Row],[INC]]-Tabla1[[#This Row],[Timbre]]</f>
        <v>0</v>
      </c>
      <c r="AH312" s="102" t="str">
        <f>CONCATENATE(Tabla1[[#This Row],[Prefijo]]," ",Tabla1[[#This Row],[Folio]])</f>
        <v xml:space="preserve"> </v>
      </c>
    </row>
    <row r="313" spans="1:34" x14ac:dyDescent="0.25">
      <c r="A313" s="127"/>
      <c r="B313" s="127"/>
      <c r="C313" s="127"/>
      <c r="D313" s="127"/>
      <c r="E313" s="127"/>
      <c r="F313" s="127"/>
      <c r="G313" s="127"/>
      <c r="H313" s="127"/>
      <c r="I313" s="127"/>
      <c r="J313" s="127"/>
      <c r="K313" s="127"/>
      <c r="L313" s="127"/>
      <c r="M313" s="127"/>
      <c r="N313" s="127"/>
      <c r="O313" s="127"/>
      <c r="P313" s="127"/>
      <c r="Q313" s="127"/>
      <c r="R313" s="127"/>
      <c r="S313" s="127"/>
      <c r="T313" s="127"/>
      <c r="U313" s="127"/>
      <c r="V313" s="127"/>
      <c r="W313" s="127"/>
      <c r="X313" s="127"/>
      <c r="Y313" s="127"/>
      <c r="Z313" s="127"/>
      <c r="AA313" s="127"/>
      <c r="AB313" s="127"/>
      <c r="AC313" s="414"/>
      <c r="AD313" s="127"/>
      <c r="AE313" s="127"/>
      <c r="AF313" s="201">
        <f>IF(Tabla1[[#This Row],[IVA]]=0,0,Tabla1[[#This Row],[Total]]/1.19)</f>
        <v>0</v>
      </c>
      <c r="AG313" s="201">
        <f>Tabla1[[#This Row],[Total]]-Tabla1[[#This Row],[GRAVADO]]-Tabla1[[#This Row],[IVA]]-Tabla1[[#This Row],[ICA]]-Tabla1[[#This Row],[IC]]-Tabla1[[#This Row],[INC]]-Tabla1[[#This Row],[Timbre]]</f>
        <v>0</v>
      </c>
      <c r="AH313" s="102" t="str">
        <f>CONCATENATE(Tabla1[[#This Row],[Prefijo]]," ",Tabla1[[#This Row],[Folio]])</f>
        <v xml:space="preserve"> </v>
      </c>
    </row>
    <row r="314" spans="1:34" x14ac:dyDescent="0.25">
      <c r="A314" s="127"/>
      <c r="B314" s="127"/>
      <c r="C314" s="127"/>
      <c r="D314" s="127"/>
      <c r="E314" s="127"/>
      <c r="F314" s="127"/>
      <c r="G314" s="127"/>
      <c r="H314" s="127"/>
      <c r="I314" s="127"/>
      <c r="J314" s="127"/>
      <c r="K314" s="127"/>
      <c r="L314" s="127"/>
      <c r="M314" s="127"/>
      <c r="N314" s="127"/>
      <c r="O314" s="127"/>
      <c r="P314" s="127"/>
      <c r="Q314" s="127"/>
      <c r="R314" s="127"/>
      <c r="S314" s="127"/>
      <c r="T314" s="127"/>
      <c r="U314" s="127"/>
      <c r="V314" s="127"/>
      <c r="W314" s="127"/>
      <c r="X314" s="127"/>
      <c r="Y314" s="127"/>
      <c r="Z314" s="127"/>
      <c r="AA314" s="127"/>
      <c r="AB314" s="127"/>
      <c r="AC314" s="414"/>
      <c r="AD314" s="127"/>
      <c r="AE314" s="127"/>
      <c r="AF314" s="201">
        <f>IF(Tabla1[[#This Row],[IVA]]=0,0,Tabla1[[#This Row],[Total]]/1.19)</f>
        <v>0</v>
      </c>
      <c r="AG314" s="201">
        <f>Tabla1[[#This Row],[Total]]-Tabla1[[#This Row],[GRAVADO]]-Tabla1[[#This Row],[IVA]]-Tabla1[[#This Row],[ICA]]-Tabla1[[#This Row],[IC]]-Tabla1[[#This Row],[INC]]-Tabla1[[#This Row],[Timbre]]</f>
        <v>0</v>
      </c>
      <c r="AH314" s="102" t="str">
        <f>CONCATENATE(Tabla1[[#This Row],[Prefijo]]," ",Tabla1[[#This Row],[Folio]])</f>
        <v xml:space="preserve"> </v>
      </c>
    </row>
    <row r="315" spans="1:34" x14ac:dyDescent="0.25">
      <c r="A315" s="127"/>
      <c r="B315" s="127"/>
      <c r="C315" s="127"/>
      <c r="D315" s="127"/>
      <c r="E315" s="127"/>
      <c r="F315" s="127"/>
      <c r="G315" s="127"/>
      <c r="H315" s="127"/>
      <c r="I315" s="127"/>
      <c r="J315" s="127"/>
      <c r="K315" s="127"/>
      <c r="L315" s="127"/>
      <c r="M315" s="127"/>
      <c r="N315" s="127"/>
      <c r="O315" s="127"/>
      <c r="P315" s="127"/>
      <c r="Q315" s="127"/>
      <c r="R315" s="127"/>
      <c r="S315" s="127"/>
      <c r="T315" s="127"/>
      <c r="U315" s="127"/>
      <c r="V315" s="127"/>
      <c r="W315" s="127"/>
      <c r="X315" s="127"/>
      <c r="Y315" s="127"/>
      <c r="Z315" s="127"/>
      <c r="AA315" s="127"/>
      <c r="AB315" s="127"/>
      <c r="AC315" s="414"/>
      <c r="AD315" s="127"/>
      <c r="AE315" s="127"/>
      <c r="AF315" s="201">
        <f>IF(Tabla1[[#This Row],[IVA]]=0,0,Tabla1[[#This Row],[Total]]/1.19)</f>
        <v>0</v>
      </c>
      <c r="AG315" s="201">
        <f>Tabla1[[#This Row],[Total]]-Tabla1[[#This Row],[GRAVADO]]-Tabla1[[#This Row],[IVA]]-Tabla1[[#This Row],[ICA]]-Tabla1[[#This Row],[IC]]-Tabla1[[#This Row],[INC]]-Tabla1[[#This Row],[Timbre]]</f>
        <v>0</v>
      </c>
      <c r="AH315" s="102" t="str">
        <f>CONCATENATE(Tabla1[[#This Row],[Prefijo]]," ",Tabla1[[#This Row],[Folio]])</f>
        <v xml:space="preserve"> </v>
      </c>
    </row>
    <row r="316" spans="1:34" x14ac:dyDescent="0.25">
      <c r="A316" s="127"/>
      <c r="B316" s="127"/>
      <c r="C316" s="127"/>
      <c r="D316" s="127"/>
      <c r="E316" s="127"/>
      <c r="F316" s="127"/>
      <c r="G316" s="127"/>
      <c r="H316" s="127"/>
      <c r="I316" s="127"/>
      <c r="J316" s="127"/>
      <c r="K316" s="127"/>
      <c r="L316" s="127"/>
      <c r="M316" s="127"/>
      <c r="N316" s="127"/>
      <c r="O316" s="127"/>
      <c r="P316" s="127"/>
      <c r="Q316" s="127"/>
      <c r="R316" s="127"/>
      <c r="S316" s="127"/>
      <c r="T316" s="127"/>
      <c r="U316" s="127"/>
      <c r="V316" s="127"/>
      <c r="W316" s="127"/>
      <c r="X316" s="127"/>
      <c r="Y316" s="127"/>
      <c r="Z316" s="127"/>
      <c r="AA316" s="127"/>
      <c r="AB316" s="127"/>
      <c r="AC316" s="414"/>
      <c r="AD316" s="127"/>
      <c r="AE316" s="127"/>
      <c r="AF316" s="201">
        <f>IF(Tabla1[[#This Row],[IVA]]=0,0,Tabla1[[#This Row],[Total]]/1.19)</f>
        <v>0</v>
      </c>
      <c r="AG316" s="201">
        <f>Tabla1[[#This Row],[Total]]-Tabla1[[#This Row],[GRAVADO]]-Tabla1[[#This Row],[IVA]]-Tabla1[[#This Row],[ICA]]-Tabla1[[#This Row],[IC]]-Tabla1[[#This Row],[INC]]-Tabla1[[#This Row],[Timbre]]</f>
        <v>0</v>
      </c>
      <c r="AH316" s="102" t="str">
        <f>CONCATENATE(Tabla1[[#This Row],[Prefijo]]," ",Tabla1[[#This Row],[Folio]])</f>
        <v xml:space="preserve"> </v>
      </c>
    </row>
    <row r="317" spans="1:34" x14ac:dyDescent="0.25">
      <c r="A317" s="127"/>
      <c r="B317" s="127"/>
      <c r="C317" s="127"/>
      <c r="D317" s="127"/>
      <c r="E317" s="127"/>
      <c r="F317" s="127"/>
      <c r="G317" s="127"/>
      <c r="H317" s="127"/>
      <c r="I317" s="127"/>
      <c r="J317" s="127"/>
      <c r="K317" s="127"/>
      <c r="L317" s="127"/>
      <c r="M317" s="127"/>
      <c r="N317" s="127"/>
      <c r="O317" s="127"/>
      <c r="P317" s="127"/>
      <c r="Q317" s="127"/>
      <c r="R317" s="127"/>
      <c r="S317" s="127"/>
      <c r="T317" s="127"/>
      <c r="U317" s="127"/>
      <c r="V317" s="127"/>
      <c r="W317" s="127"/>
      <c r="X317" s="127"/>
      <c r="Y317" s="127"/>
      <c r="Z317" s="127"/>
      <c r="AA317" s="127"/>
      <c r="AB317" s="127"/>
      <c r="AC317" s="414"/>
      <c r="AD317" s="127"/>
      <c r="AE317" s="127"/>
      <c r="AF317" s="201">
        <f>IF(Tabla1[[#This Row],[IVA]]=0,0,Tabla1[[#This Row],[Total]]/1.19)</f>
        <v>0</v>
      </c>
      <c r="AG317" s="201">
        <f>Tabla1[[#This Row],[Total]]-Tabla1[[#This Row],[GRAVADO]]-Tabla1[[#This Row],[IVA]]-Tabla1[[#This Row],[ICA]]-Tabla1[[#This Row],[IC]]-Tabla1[[#This Row],[INC]]-Tabla1[[#This Row],[Timbre]]</f>
        <v>0</v>
      </c>
      <c r="AH317" s="102" t="str">
        <f>CONCATENATE(Tabla1[[#This Row],[Prefijo]]," ",Tabla1[[#This Row],[Folio]])</f>
        <v xml:space="preserve"> </v>
      </c>
    </row>
    <row r="318" spans="1:34" x14ac:dyDescent="0.25">
      <c r="A318" s="127"/>
      <c r="B318" s="127"/>
      <c r="C318" s="127"/>
      <c r="D318" s="127"/>
      <c r="E318" s="127"/>
      <c r="F318" s="127"/>
      <c r="G318" s="127"/>
      <c r="H318" s="127"/>
      <c r="I318" s="127"/>
      <c r="J318" s="127"/>
      <c r="K318" s="127"/>
      <c r="L318" s="127"/>
      <c r="M318" s="127"/>
      <c r="N318" s="127"/>
      <c r="O318" s="127"/>
      <c r="P318" s="127"/>
      <c r="Q318" s="127"/>
      <c r="R318" s="127"/>
      <c r="S318" s="127"/>
      <c r="T318" s="127"/>
      <c r="U318" s="127"/>
      <c r="V318" s="127"/>
      <c r="W318" s="127"/>
      <c r="X318" s="127"/>
      <c r="Y318" s="127"/>
      <c r="Z318" s="127"/>
      <c r="AA318" s="127"/>
      <c r="AB318" s="127"/>
      <c r="AC318" s="414"/>
      <c r="AD318" s="127"/>
      <c r="AE318" s="127"/>
      <c r="AF318" s="201">
        <f>IF(Tabla1[[#This Row],[IVA]]=0,0,Tabla1[[#This Row],[Total]]/1.19)</f>
        <v>0</v>
      </c>
      <c r="AG318" s="201">
        <f>Tabla1[[#This Row],[Total]]-Tabla1[[#This Row],[GRAVADO]]-Tabla1[[#This Row],[IVA]]-Tabla1[[#This Row],[ICA]]-Tabla1[[#This Row],[IC]]-Tabla1[[#This Row],[INC]]-Tabla1[[#This Row],[Timbre]]</f>
        <v>0</v>
      </c>
      <c r="AH318" s="102" t="str">
        <f>CONCATENATE(Tabla1[[#This Row],[Prefijo]]," ",Tabla1[[#This Row],[Folio]])</f>
        <v xml:space="preserve"> </v>
      </c>
    </row>
    <row r="319" spans="1:34" x14ac:dyDescent="0.25">
      <c r="A319" s="127"/>
      <c r="B319" s="127"/>
      <c r="C319" s="127"/>
      <c r="D319" s="127"/>
      <c r="E319" s="127"/>
      <c r="F319" s="127"/>
      <c r="G319" s="127"/>
      <c r="H319" s="127"/>
      <c r="I319" s="127"/>
      <c r="J319" s="127"/>
      <c r="K319" s="127"/>
      <c r="L319" s="127"/>
      <c r="M319" s="127"/>
      <c r="N319" s="127"/>
      <c r="O319" s="127"/>
      <c r="P319" s="127"/>
      <c r="Q319" s="127"/>
      <c r="R319" s="127"/>
      <c r="S319" s="127"/>
      <c r="T319" s="127"/>
      <c r="U319" s="127"/>
      <c r="V319" s="127"/>
      <c r="W319" s="127"/>
      <c r="X319" s="127"/>
      <c r="Y319" s="127"/>
      <c r="Z319" s="127"/>
      <c r="AA319" s="127"/>
      <c r="AB319" s="127"/>
      <c r="AC319" s="414"/>
      <c r="AD319" s="127"/>
      <c r="AE319" s="127"/>
      <c r="AF319" s="201">
        <f>IF(Tabla1[[#This Row],[IVA]]=0,0,Tabla1[[#This Row],[Total]]/1.19)</f>
        <v>0</v>
      </c>
      <c r="AG319" s="201">
        <f>Tabla1[[#This Row],[Total]]-Tabla1[[#This Row],[GRAVADO]]-Tabla1[[#This Row],[IVA]]-Tabla1[[#This Row],[ICA]]-Tabla1[[#This Row],[IC]]-Tabla1[[#This Row],[INC]]-Tabla1[[#This Row],[Timbre]]</f>
        <v>0</v>
      </c>
      <c r="AH319" s="102" t="str">
        <f>CONCATENATE(Tabla1[[#This Row],[Prefijo]]," ",Tabla1[[#This Row],[Folio]])</f>
        <v xml:space="preserve"> </v>
      </c>
    </row>
    <row r="320" spans="1:34" x14ac:dyDescent="0.25">
      <c r="A320" s="127"/>
      <c r="B320" s="127"/>
      <c r="C320" s="127"/>
      <c r="D320" s="127"/>
      <c r="E320" s="127"/>
      <c r="F320" s="127"/>
      <c r="G320" s="127"/>
      <c r="H320" s="127"/>
      <c r="I320" s="127"/>
      <c r="J320" s="127"/>
      <c r="K320" s="127"/>
      <c r="L320" s="127"/>
      <c r="M320" s="127"/>
      <c r="N320" s="127"/>
      <c r="O320" s="127"/>
      <c r="P320" s="127"/>
      <c r="Q320" s="127"/>
      <c r="R320" s="127"/>
      <c r="S320" s="127"/>
      <c r="T320" s="127"/>
      <c r="U320" s="127"/>
      <c r="V320" s="127"/>
      <c r="W320" s="127"/>
      <c r="X320" s="127"/>
      <c r="Y320" s="127"/>
      <c r="Z320" s="127"/>
      <c r="AA320" s="127"/>
      <c r="AB320" s="127"/>
      <c r="AC320" s="414"/>
      <c r="AD320" s="127"/>
      <c r="AE320" s="127"/>
      <c r="AF320" s="201">
        <f>IF(Tabla1[[#This Row],[IVA]]=0,0,Tabla1[[#This Row],[Total]]/1.19)</f>
        <v>0</v>
      </c>
      <c r="AG320" s="201">
        <f>Tabla1[[#This Row],[Total]]-Tabla1[[#This Row],[GRAVADO]]-Tabla1[[#This Row],[IVA]]-Tabla1[[#This Row],[ICA]]-Tabla1[[#This Row],[IC]]-Tabla1[[#This Row],[INC]]-Tabla1[[#This Row],[Timbre]]</f>
        <v>0</v>
      </c>
      <c r="AH320" s="102" t="str">
        <f>CONCATENATE(Tabla1[[#This Row],[Prefijo]]," ",Tabla1[[#This Row],[Folio]])</f>
        <v xml:space="preserve"> </v>
      </c>
    </row>
    <row r="321" spans="1:34" x14ac:dyDescent="0.25">
      <c r="A321" s="127"/>
      <c r="B321" s="127"/>
      <c r="C321" s="127"/>
      <c r="D321" s="127"/>
      <c r="E321" s="127"/>
      <c r="F321" s="127"/>
      <c r="G321" s="127"/>
      <c r="H321" s="127"/>
      <c r="I321" s="127"/>
      <c r="J321" s="127"/>
      <c r="K321" s="127"/>
      <c r="L321" s="127"/>
      <c r="M321" s="127"/>
      <c r="N321" s="127"/>
      <c r="O321" s="127"/>
      <c r="P321" s="127"/>
      <c r="Q321" s="127"/>
      <c r="R321" s="127"/>
      <c r="S321" s="127"/>
      <c r="T321" s="127"/>
      <c r="U321" s="127"/>
      <c r="V321" s="127"/>
      <c r="W321" s="127"/>
      <c r="X321" s="127"/>
      <c r="Y321" s="127"/>
      <c r="Z321" s="127"/>
      <c r="AA321" s="127"/>
      <c r="AB321" s="127"/>
      <c r="AC321" s="414"/>
      <c r="AD321" s="127"/>
      <c r="AE321" s="127"/>
      <c r="AF321" s="201">
        <f>IF(Tabla1[[#This Row],[IVA]]=0,0,Tabla1[[#This Row],[Total]]/1.19)</f>
        <v>0</v>
      </c>
      <c r="AG321" s="201">
        <f>Tabla1[[#This Row],[Total]]-Tabla1[[#This Row],[GRAVADO]]-Tabla1[[#This Row],[IVA]]-Tabla1[[#This Row],[ICA]]-Tabla1[[#This Row],[IC]]-Tabla1[[#This Row],[INC]]-Tabla1[[#This Row],[Timbre]]</f>
        <v>0</v>
      </c>
      <c r="AH321" s="102" t="str">
        <f>CONCATENATE(Tabla1[[#This Row],[Prefijo]]," ",Tabla1[[#This Row],[Folio]])</f>
        <v xml:space="preserve"> </v>
      </c>
    </row>
    <row r="322" spans="1:34" x14ac:dyDescent="0.25">
      <c r="A322" s="127"/>
      <c r="B322" s="127"/>
      <c r="C322" s="127"/>
      <c r="D322" s="127"/>
      <c r="E322" s="127"/>
      <c r="F322" s="127"/>
      <c r="G322" s="127"/>
      <c r="H322" s="127"/>
      <c r="I322" s="127"/>
      <c r="J322" s="127"/>
      <c r="K322" s="127"/>
      <c r="L322" s="127"/>
      <c r="M322" s="127"/>
      <c r="N322" s="127"/>
      <c r="O322" s="127"/>
      <c r="P322" s="127"/>
      <c r="Q322" s="127"/>
      <c r="R322" s="127"/>
      <c r="S322" s="127"/>
      <c r="T322" s="127"/>
      <c r="U322" s="127"/>
      <c r="V322" s="127"/>
      <c r="W322" s="127"/>
      <c r="X322" s="127"/>
      <c r="Y322" s="127"/>
      <c r="Z322" s="127"/>
      <c r="AA322" s="127"/>
      <c r="AB322" s="127"/>
      <c r="AC322" s="414"/>
      <c r="AD322" s="127"/>
      <c r="AE322" s="127"/>
      <c r="AF322" s="201">
        <f>IF(Tabla1[[#This Row],[IVA]]=0,0,Tabla1[[#This Row],[Total]]/1.19)</f>
        <v>0</v>
      </c>
      <c r="AG322" s="201">
        <f>Tabla1[[#This Row],[Total]]-Tabla1[[#This Row],[GRAVADO]]-Tabla1[[#This Row],[IVA]]-Tabla1[[#This Row],[ICA]]-Tabla1[[#This Row],[IC]]-Tabla1[[#This Row],[INC]]-Tabla1[[#This Row],[Timbre]]</f>
        <v>0</v>
      </c>
      <c r="AH322" s="102" t="str">
        <f>CONCATENATE(Tabla1[[#This Row],[Prefijo]]," ",Tabla1[[#This Row],[Folio]])</f>
        <v xml:space="preserve"> </v>
      </c>
    </row>
    <row r="323" spans="1:34" x14ac:dyDescent="0.25">
      <c r="A323" s="127"/>
      <c r="B323" s="127"/>
      <c r="C323" s="127"/>
      <c r="D323" s="127"/>
      <c r="E323" s="127"/>
      <c r="F323" s="127"/>
      <c r="G323" s="127"/>
      <c r="H323" s="127"/>
      <c r="I323" s="127"/>
      <c r="J323" s="127"/>
      <c r="K323" s="127"/>
      <c r="L323" s="127"/>
      <c r="M323" s="127"/>
      <c r="N323" s="127"/>
      <c r="O323" s="127"/>
      <c r="P323" s="127"/>
      <c r="Q323" s="127"/>
      <c r="R323" s="127"/>
      <c r="S323" s="127"/>
      <c r="T323" s="127"/>
      <c r="U323" s="127"/>
      <c r="V323" s="127"/>
      <c r="W323" s="127"/>
      <c r="X323" s="127"/>
      <c r="Y323" s="127"/>
      <c r="Z323" s="127"/>
      <c r="AA323" s="127"/>
      <c r="AB323" s="127"/>
      <c r="AC323" s="414"/>
      <c r="AD323" s="127"/>
      <c r="AE323" s="127"/>
      <c r="AF323" s="201">
        <f>IF(Tabla1[[#This Row],[IVA]]=0,0,Tabla1[[#This Row],[Total]]/1.19)</f>
        <v>0</v>
      </c>
      <c r="AG323" s="201">
        <f>Tabla1[[#This Row],[Total]]-Tabla1[[#This Row],[GRAVADO]]-Tabla1[[#This Row],[IVA]]-Tabla1[[#This Row],[ICA]]-Tabla1[[#This Row],[IC]]-Tabla1[[#This Row],[INC]]-Tabla1[[#This Row],[Timbre]]</f>
        <v>0</v>
      </c>
      <c r="AH323" s="102" t="str">
        <f>CONCATENATE(Tabla1[[#This Row],[Prefijo]]," ",Tabla1[[#This Row],[Folio]])</f>
        <v xml:space="preserve"> </v>
      </c>
    </row>
    <row r="324" spans="1:34" x14ac:dyDescent="0.25">
      <c r="A324" s="127"/>
      <c r="B324" s="127"/>
      <c r="C324" s="127"/>
      <c r="D324" s="127"/>
      <c r="E324" s="127"/>
      <c r="F324" s="127"/>
      <c r="G324" s="127"/>
      <c r="H324" s="127"/>
      <c r="I324" s="127"/>
      <c r="J324" s="127"/>
      <c r="K324" s="127"/>
      <c r="L324" s="127"/>
      <c r="M324" s="127"/>
      <c r="N324" s="127"/>
      <c r="O324" s="127"/>
      <c r="P324" s="127"/>
      <c r="Q324" s="127"/>
      <c r="R324" s="127"/>
      <c r="S324" s="127"/>
      <c r="T324" s="127"/>
      <c r="U324" s="127"/>
      <c r="V324" s="127"/>
      <c r="W324" s="127"/>
      <c r="X324" s="127"/>
      <c r="Y324" s="127"/>
      <c r="Z324" s="127"/>
      <c r="AA324" s="127"/>
      <c r="AB324" s="127"/>
      <c r="AC324" s="414"/>
      <c r="AD324" s="127"/>
      <c r="AE324" s="127"/>
      <c r="AF324" s="201">
        <f>IF(Tabla1[[#This Row],[IVA]]=0,0,Tabla1[[#This Row],[Total]]/1.19)</f>
        <v>0</v>
      </c>
      <c r="AG324" s="201">
        <f>Tabla1[[#This Row],[Total]]-Tabla1[[#This Row],[GRAVADO]]-Tabla1[[#This Row],[IVA]]-Tabla1[[#This Row],[ICA]]-Tabla1[[#This Row],[IC]]-Tabla1[[#This Row],[INC]]-Tabla1[[#This Row],[Timbre]]</f>
        <v>0</v>
      </c>
      <c r="AH324" s="102" t="str">
        <f>CONCATENATE(Tabla1[[#This Row],[Prefijo]]," ",Tabla1[[#This Row],[Folio]])</f>
        <v xml:space="preserve"> </v>
      </c>
    </row>
    <row r="325" spans="1:34" x14ac:dyDescent="0.25">
      <c r="A325" s="127"/>
      <c r="B325" s="127"/>
      <c r="C325" s="127"/>
      <c r="D325" s="127"/>
      <c r="E325" s="127"/>
      <c r="F325" s="127"/>
      <c r="G325" s="127"/>
      <c r="H325" s="127"/>
      <c r="I325" s="127"/>
      <c r="J325" s="127"/>
      <c r="K325" s="127"/>
      <c r="L325" s="127"/>
      <c r="M325" s="127"/>
      <c r="N325" s="127"/>
      <c r="O325" s="127"/>
      <c r="P325" s="127"/>
      <c r="Q325" s="127"/>
      <c r="R325" s="127"/>
      <c r="S325" s="127"/>
      <c r="T325" s="127"/>
      <c r="U325" s="127"/>
      <c r="V325" s="127"/>
      <c r="W325" s="127"/>
      <c r="X325" s="127"/>
      <c r="Y325" s="127"/>
      <c r="Z325" s="127"/>
      <c r="AA325" s="127"/>
      <c r="AB325" s="127"/>
      <c r="AC325" s="414"/>
      <c r="AD325" s="127"/>
      <c r="AE325" s="127"/>
      <c r="AF325" s="201">
        <f>IF(Tabla1[[#This Row],[IVA]]=0,0,Tabla1[[#This Row],[Total]]/1.19)</f>
        <v>0</v>
      </c>
      <c r="AG325" s="201">
        <f>Tabla1[[#This Row],[Total]]-Tabla1[[#This Row],[GRAVADO]]-Tabla1[[#This Row],[IVA]]-Tabla1[[#This Row],[ICA]]-Tabla1[[#This Row],[IC]]-Tabla1[[#This Row],[INC]]-Tabla1[[#This Row],[Timbre]]</f>
        <v>0</v>
      </c>
      <c r="AH325" s="102" t="str">
        <f>CONCATENATE(Tabla1[[#This Row],[Prefijo]]," ",Tabla1[[#This Row],[Folio]])</f>
        <v xml:space="preserve"> </v>
      </c>
    </row>
    <row r="326" spans="1:34" x14ac:dyDescent="0.25">
      <c r="A326" s="127"/>
      <c r="B326" s="127"/>
      <c r="C326" s="127"/>
      <c r="D326" s="127"/>
      <c r="E326" s="127"/>
      <c r="F326" s="127"/>
      <c r="G326" s="127"/>
      <c r="H326" s="127"/>
      <c r="I326" s="127"/>
      <c r="J326" s="127"/>
      <c r="K326" s="127"/>
      <c r="L326" s="127"/>
      <c r="M326" s="127"/>
      <c r="N326" s="127"/>
      <c r="O326" s="127"/>
      <c r="P326" s="127"/>
      <c r="Q326" s="127"/>
      <c r="R326" s="127"/>
      <c r="S326" s="127"/>
      <c r="T326" s="127"/>
      <c r="U326" s="127"/>
      <c r="V326" s="127"/>
      <c r="W326" s="127"/>
      <c r="X326" s="127"/>
      <c r="Y326" s="127"/>
      <c r="Z326" s="127"/>
      <c r="AA326" s="127"/>
      <c r="AB326" s="127"/>
      <c r="AC326" s="414"/>
      <c r="AD326" s="127"/>
      <c r="AE326" s="127"/>
      <c r="AF326" s="201">
        <f>IF(Tabla1[[#This Row],[IVA]]=0,0,Tabla1[[#This Row],[Total]]/1.19)</f>
        <v>0</v>
      </c>
      <c r="AG326" s="201">
        <f>Tabla1[[#This Row],[Total]]-Tabla1[[#This Row],[GRAVADO]]-Tabla1[[#This Row],[IVA]]-Tabla1[[#This Row],[ICA]]-Tabla1[[#This Row],[IC]]-Tabla1[[#This Row],[INC]]-Tabla1[[#This Row],[Timbre]]</f>
        <v>0</v>
      </c>
      <c r="AH326" s="102" t="str">
        <f>CONCATENATE(Tabla1[[#This Row],[Prefijo]]," ",Tabla1[[#This Row],[Folio]])</f>
        <v xml:space="preserve"> </v>
      </c>
    </row>
    <row r="327" spans="1:34" x14ac:dyDescent="0.25">
      <c r="A327" s="127"/>
      <c r="B327" s="127"/>
      <c r="C327" s="127"/>
      <c r="D327" s="127"/>
      <c r="E327" s="127"/>
      <c r="F327" s="127"/>
      <c r="G327" s="127"/>
      <c r="H327" s="127"/>
      <c r="I327" s="127"/>
      <c r="J327" s="127"/>
      <c r="K327" s="127"/>
      <c r="L327" s="127"/>
      <c r="M327" s="127"/>
      <c r="N327" s="127"/>
      <c r="O327" s="127"/>
      <c r="P327" s="127"/>
      <c r="Q327" s="127"/>
      <c r="R327" s="127"/>
      <c r="S327" s="127"/>
      <c r="T327" s="127"/>
      <c r="U327" s="127"/>
      <c r="V327" s="127"/>
      <c r="W327" s="127"/>
      <c r="X327" s="127"/>
      <c r="Y327" s="127"/>
      <c r="Z327" s="127"/>
      <c r="AA327" s="127"/>
      <c r="AB327" s="127"/>
      <c r="AC327" s="414"/>
      <c r="AD327" s="127"/>
      <c r="AE327" s="127"/>
      <c r="AF327" s="201">
        <f>IF(Tabla1[[#This Row],[IVA]]=0,0,Tabla1[[#This Row],[Total]]/1.19)</f>
        <v>0</v>
      </c>
      <c r="AG327" s="201">
        <f>Tabla1[[#This Row],[Total]]-Tabla1[[#This Row],[GRAVADO]]-Tabla1[[#This Row],[IVA]]-Tabla1[[#This Row],[ICA]]-Tabla1[[#This Row],[IC]]-Tabla1[[#This Row],[INC]]-Tabla1[[#This Row],[Timbre]]</f>
        <v>0</v>
      </c>
      <c r="AH327" s="102" t="str">
        <f>CONCATENATE(Tabla1[[#This Row],[Prefijo]]," ",Tabla1[[#This Row],[Folio]])</f>
        <v xml:space="preserve"> </v>
      </c>
    </row>
    <row r="328" spans="1:34" x14ac:dyDescent="0.25">
      <c r="A328" s="127"/>
      <c r="B328" s="127"/>
      <c r="C328" s="127"/>
      <c r="D328" s="127"/>
      <c r="E328" s="127"/>
      <c r="F328" s="127"/>
      <c r="G328" s="127"/>
      <c r="H328" s="127"/>
      <c r="I328" s="127"/>
      <c r="J328" s="127"/>
      <c r="K328" s="127"/>
      <c r="L328" s="127"/>
      <c r="M328" s="127"/>
      <c r="N328" s="127"/>
      <c r="O328" s="127"/>
      <c r="P328" s="127"/>
      <c r="Q328" s="127"/>
      <c r="R328" s="127"/>
      <c r="S328" s="127"/>
      <c r="T328" s="127"/>
      <c r="U328" s="127"/>
      <c r="V328" s="127"/>
      <c r="W328" s="127"/>
      <c r="X328" s="127"/>
      <c r="Y328" s="127"/>
      <c r="Z328" s="127"/>
      <c r="AA328" s="127"/>
      <c r="AB328" s="127"/>
      <c r="AC328" s="414"/>
      <c r="AD328" s="127"/>
      <c r="AE328" s="127"/>
      <c r="AF328" s="201">
        <f>IF(Tabla1[[#This Row],[IVA]]=0,0,Tabla1[[#This Row],[Total]]/1.19)</f>
        <v>0</v>
      </c>
      <c r="AG328" s="201">
        <f>Tabla1[[#This Row],[Total]]-Tabla1[[#This Row],[GRAVADO]]-Tabla1[[#This Row],[IVA]]-Tabla1[[#This Row],[ICA]]-Tabla1[[#This Row],[IC]]-Tabla1[[#This Row],[INC]]-Tabla1[[#This Row],[Timbre]]</f>
        <v>0</v>
      </c>
      <c r="AH328" s="102" t="str">
        <f>CONCATENATE(Tabla1[[#This Row],[Prefijo]]," ",Tabla1[[#This Row],[Folio]])</f>
        <v xml:space="preserve"> </v>
      </c>
    </row>
    <row r="329" spans="1:34" x14ac:dyDescent="0.25">
      <c r="A329" s="127"/>
      <c r="B329" s="127"/>
      <c r="C329" s="127"/>
      <c r="D329" s="127"/>
      <c r="E329" s="127"/>
      <c r="F329" s="127"/>
      <c r="G329" s="127"/>
      <c r="H329" s="127"/>
      <c r="I329" s="127"/>
      <c r="J329" s="127"/>
      <c r="K329" s="127"/>
      <c r="L329" s="127"/>
      <c r="M329" s="127"/>
      <c r="N329" s="127"/>
      <c r="O329" s="127"/>
      <c r="P329" s="127"/>
      <c r="Q329" s="127"/>
      <c r="R329" s="127"/>
      <c r="S329" s="127"/>
      <c r="T329" s="127"/>
      <c r="U329" s="127"/>
      <c r="V329" s="127"/>
      <c r="W329" s="127"/>
      <c r="X329" s="127"/>
      <c r="Y329" s="127"/>
      <c r="Z329" s="127"/>
      <c r="AA329" s="127"/>
      <c r="AB329" s="127"/>
      <c r="AC329" s="414"/>
      <c r="AD329" s="127"/>
      <c r="AE329" s="127"/>
      <c r="AF329" s="201">
        <f>IF(Tabla1[[#This Row],[IVA]]=0,0,Tabla1[[#This Row],[Total]]/1.19)</f>
        <v>0</v>
      </c>
      <c r="AG329" s="201">
        <f>Tabla1[[#This Row],[Total]]-Tabla1[[#This Row],[GRAVADO]]-Tabla1[[#This Row],[IVA]]-Tabla1[[#This Row],[ICA]]-Tabla1[[#This Row],[IC]]-Tabla1[[#This Row],[INC]]-Tabla1[[#This Row],[Timbre]]</f>
        <v>0</v>
      </c>
      <c r="AH329" s="102" t="str">
        <f>CONCATENATE(Tabla1[[#This Row],[Prefijo]]," ",Tabla1[[#This Row],[Folio]])</f>
        <v xml:space="preserve"> </v>
      </c>
    </row>
    <row r="330" spans="1:34" x14ac:dyDescent="0.25">
      <c r="A330" s="127"/>
      <c r="B330" s="127"/>
      <c r="C330" s="127"/>
      <c r="D330" s="127"/>
      <c r="E330" s="127"/>
      <c r="F330" s="127"/>
      <c r="G330" s="127"/>
      <c r="H330" s="127"/>
      <c r="I330" s="127"/>
      <c r="J330" s="127"/>
      <c r="K330" s="127"/>
      <c r="L330" s="127"/>
      <c r="M330" s="127"/>
      <c r="N330" s="127"/>
      <c r="O330" s="127"/>
      <c r="P330" s="127"/>
      <c r="Q330" s="127"/>
      <c r="R330" s="127"/>
      <c r="S330" s="127"/>
      <c r="T330" s="127"/>
      <c r="U330" s="127"/>
      <c r="V330" s="127"/>
      <c r="W330" s="127"/>
      <c r="X330" s="127"/>
      <c r="Y330" s="127"/>
      <c r="Z330" s="127"/>
      <c r="AA330" s="127"/>
      <c r="AB330" s="127"/>
      <c r="AC330" s="414"/>
      <c r="AD330" s="127"/>
      <c r="AE330" s="127"/>
      <c r="AF330" s="201">
        <f>IF(Tabla1[[#This Row],[IVA]]=0,0,Tabla1[[#This Row],[Total]]/1.19)</f>
        <v>0</v>
      </c>
      <c r="AG330" s="201">
        <f>Tabla1[[#This Row],[Total]]-Tabla1[[#This Row],[GRAVADO]]-Tabla1[[#This Row],[IVA]]-Tabla1[[#This Row],[ICA]]-Tabla1[[#This Row],[IC]]-Tabla1[[#This Row],[INC]]-Tabla1[[#This Row],[Timbre]]</f>
        <v>0</v>
      </c>
      <c r="AH330" s="102" t="str">
        <f>CONCATENATE(Tabla1[[#This Row],[Prefijo]]," ",Tabla1[[#This Row],[Folio]])</f>
        <v xml:space="preserve"> </v>
      </c>
    </row>
    <row r="331" spans="1:34" x14ac:dyDescent="0.25">
      <c r="A331" s="127"/>
      <c r="B331" s="127"/>
      <c r="C331" s="127"/>
      <c r="D331" s="127"/>
      <c r="E331" s="127"/>
      <c r="F331" s="127"/>
      <c r="G331" s="127"/>
      <c r="H331" s="127"/>
      <c r="I331" s="127"/>
      <c r="J331" s="127"/>
      <c r="K331" s="127"/>
      <c r="L331" s="127"/>
      <c r="M331" s="127"/>
      <c r="N331" s="127"/>
      <c r="O331" s="127"/>
      <c r="P331" s="127"/>
      <c r="Q331" s="127"/>
      <c r="R331" s="127"/>
      <c r="S331" s="127"/>
      <c r="T331" s="127"/>
      <c r="U331" s="127"/>
      <c r="V331" s="127"/>
      <c r="W331" s="127"/>
      <c r="X331" s="127"/>
      <c r="Y331" s="127"/>
      <c r="Z331" s="127"/>
      <c r="AA331" s="127"/>
      <c r="AB331" s="127"/>
      <c r="AC331" s="414"/>
      <c r="AD331" s="127"/>
      <c r="AE331" s="127"/>
      <c r="AF331" s="201">
        <f>IF(Tabla1[[#This Row],[IVA]]=0,0,Tabla1[[#This Row],[Total]]/1.19)</f>
        <v>0</v>
      </c>
      <c r="AG331" s="201">
        <f>Tabla1[[#This Row],[Total]]-Tabla1[[#This Row],[GRAVADO]]-Tabla1[[#This Row],[IVA]]-Tabla1[[#This Row],[ICA]]-Tabla1[[#This Row],[IC]]-Tabla1[[#This Row],[INC]]-Tabla1[[#This Row],[Timbre]]</f>
        <v>0</v>
      </c>
      <c r="AH331" s="102" t="str">
        <f>CONCATENATE(Tabla1[[#This Row],[Prefijo]]," ",Tabla1[[#This Row],[Folio]])</f>
        <v xml:space="preserve"> </v>
      </c>
    </row>
    <row r="332" spans="1:34" x14ac:dyDescent="0.25">
      <c r="A332" s="127"/>
      <c r="B332" s="127"/>
      <c r="C332" s="127"/>
      <c r="D332" s="127"/>
      <c r="E332" s="127"/>
      <c r="F332" s="127"/>
      <c r="G332" s="127"/>
      <c r="H332" s="127"/>
      <c r="I332" s="127"/>
      <c r="J332" s="127"/>
      <c r="K332" s="127"/>
      <c r="L332" s="127"/>
      <c r="M332" s="127"/>
      <c r="N332" s="127"/>
      <c r="O332" s="127"/>
      <c r="P332" s="127"/>
      <c r="Q332" s="127"/>
      <c r="R332" s="127"/>
      <c r="S332" s="127"/>
      <c r="T332" s="127"/>
      <c r="U332" s="127"/>
      <c r="V332" s="127"/>
      <c r="W332" s="127"/>
      <c r="X332" s="127"/>
      <c r="Y332" s="127"/>
      <c r="Z332" s="127"/>
      <c r="AA332" s="127"/>
      <c r="AB332" s="127"/>
      <c r="AC332" s="414"/>
      <c r="AD332" s="127"/>
      <c r="AE332" s="127"/>
      <c r="AF332" s="201">
        <f>IF(Tabla1[[#This Row],[IVA]]=0,0,Tabla1[[#This Row],[Total]]/1.19)</f>
        <v>0</v>
      </c>
      <c r="AG332" s="201">
        <f>Tabla1[[#This Row],[Total]]-Tabla1[[#This Row],[GRAVADO]]-Tabla1[[#This Row],[IVA]]-Tabla1[[#This Row],[ICA]]-Tabla1[[#This Row],[IC]]-Tabla1[[#This Row],[INC]]-Tabla1[[#This Row],[Timbre]]</f>
        <v>0</v>
      </c>
      <c r="AH332" s="102" t="str">
        <f>CONCATENATE(Tabla1[[#This Row],[Prefijo]]," ",Tabla1[[#This Row],[Folio]])</f>
        <v xml:space="preserve"> </v>
      </c>
    </row>
    <row r="333" spans="1:34" x14ac:dyDescent="0.25">
      <c r="A333" s="127"/>
      <c r="B333" s="127"/>
      <c r="C333" s="127"/>
      <c r="D333" s="127"/>
      <c r="E333" s="127"/>
      <c r="F333" s="127"/>
      <c r="G333" s="127"/>
      <c r="H333" s="127"/>
      <c r="I333" s="127"/>
      <c r="J333" s="127"/>
      <c r="K333" s="127"/>
      <c r="L333" s="127"/>
      <c r="M333" s="127"/>
      <c r="N333" s="127"/>
      <c r="O333" s="127"/>
      <c r="P333" s="127"/>
      <c r="Q333" s="127"/>
      <c r="R333" s="127"/>
      <c r="S333" s="127"/>
      <c r="T333" s="127"/>
      <c r="U333" s="127"/>
      <c r="V333" s="127"/>
      <c r="W333" s="127"/>
      <c r="X333" s="127"/>
      <c r="Y333" s="127"/>
      <c r="Z333" s="127"/>
      <c r="AA333" s="127"/>
      <c r="AB333" s="127"/>
      <c r="AC333" s="414"/>
      <c r="AD333" s="127"/>
      <c r="AE333" s="127"/>
      <c r="AF333" s="201">
        <f>IF(Tabla1[[#This Row],[IVA]]=0,0,Tabla1[[#This Row],[Total]]/1.19)</f>
        <v>0</v>
      </c>
      <c r="AG333" s="201">
        <f>Tabla1[[#This Row],[Total]]-Tabla1[[#This Row],[GRAVADO]]-Tabla1[[#This Row],[IVA]]-Tabla1[[#This Row],[ICA]]-Tabla1[[#This Row],[IC]]-Tabla1[[#This Row],[INC]]-Tabla1[[#This Row],[Timbre]]</f>
        <v>0</v>
      </c>
      <c r="AH333" s="102" t="str">
        <f>CONCATENATE(Tabla1[[#This Row],[Prefijo]]," ",Tabla1[[#This Row],[Folio]])</f>
        <v xml:space="preserve"> </v>
      </c>
    </row>
    <row r="334" spans="1:34" x14ac:dyDescent="0.25">
      <c r="A334" s="127"/>
      <c r="B334" s="127"/>
      <c r="C334" s="127"/>
      <c r="D334" s="127"/>
      <c r="E334" s="127"/>
      <c r="F334" s="127"/>
      <c r="G334" s="127"/>
      <c r="H334" s="127"/>
      <c r="I334" s="127"/>
      <c r="J334" s="127"/>
      <c r="K334" s="127"/>
      <c r="L334" s="127"/>
      <c r="M334" s="127"/>
      <c r="N334" s="127"/>
      <c r="O334" s="127"/>
      <c r="P334" s="127"/>
      <c r="Q334" s="127"/>
      <c r="R334" s="127"/>
      <c r="S334" s="127"/>
      <c r="T334" s="127"/>
      <c r="U334" s="127"/>
      <c r="V334" s="127"/>
      <c r="W334" s="127"/>
      <c r="X334" s="127"/>
      <c r="Y334" s="127"/>
      <c r="Z334" s="127"/>
      <c r="AA334" s="127"/>
      <c r="AB334" s="127"/>
      <c r="AC334" s="414"/>
      <c r="AD334" s="127"/>
      <c r="AE334" s="127"/>
      <c r="AF334" s="201">
        <f>IF(Tabla1[[#This Row],[IVA]]=0,0,Tabla1[[#This Row],[Total]]/1.19)</f>
        <v>0</v>
      </c>
      <c r="AG334" s="201">
        <f>Tabla1[[#This Row],[Total]]-Tabla1[[#This Row],[GRAVADO]]-Tabla1[[#This Row],[IVA]]-Tabla1[[#This Row],[ICA]]-Tabla1[[#This Row],[IC]]-Tabla1[[#This Row],[INC]]-Tabla1[[#This Row],[Timbre]]</f>
        <v>0</v>
      </c>
      <c r="AH334" s="102" t="str">
        <f>CONCATENATE(Tabla1[[#This Row],[Prefijo]]," ",Tabla1[[#This Row],[Folio]])</f>
        <v xml:space="preserve"> </v>
      </c>
    </row>
    <row r="335" spans="1:34" x14ac:dyDescent="0.25">
      <c r="A335" s="127"/>
      <c r="B335" s="127"/>
      <c r="C335" s="127"/>
      <c r="D335" s="127"/>
      <c r="E335" s="127"/>
      <c r="F335" s="127"/>
      <c r="G335" s="127"/>
      <c r="H335" s="127"/>
      <c r="I335" s="127"/>
      <c r="J335" s="127"/>
      <c r="K335" s="127"/>
      <c r="L335" s="127"/>
      <c r="M335" s="127"/>
      <c r="N335" s="127"/>
      <c r="O335" s="127"/>
      <c r="P335" s="127"/>
      <c r="Q335" s="127"/>
      <c r="R335" s="127"/>
      <c r="S335" s="127"/>
      <c r="T335" s="127"/>
      <c r="U335" s="127"/>
      <c r="V335" s="127"/>
      <c r="W335" s="127"/>
      <c r="X335" s="127"/>
      <c r="Y335" s="127"/>
      <c r="Z335" s="127"/>
      <c r="AA335" s="127"/>
      <c r="AB335" s="127"/>
      <c r="AC335" s="414"/>
      <c r="AD335" s="127"/>
      <c r="AE335" s="127"/>
      <c r="AF335" s="201">
        <f>IF(Tabla1[[#This Row],[IVA]]=0,0,Tabla1[[#This Row],[Total]]/1.19)</f>
        <v>0</v>
      </c>
      <c r="AG335" s="201">
        <f>Tabla1[[#This Row],[Total]]-Tabla1[[#This Row],[GRAVADO]]-Tabla1[[#This Row],[IVA]]-Tabla1[[#This Row],[ICA]]-Tabla1[[#This Row],[IC]]-Tabla1[[#This Row],[INC]]-Tabla1[[#This Row],[Timbre]]</f>
        <v>0</v>
      </c>
      <c r="AH335" s="102" t="str">
        <f>CONCATENATE(Tabla1[[#This Row],[Prefijo]]," ",Tabla1[[#This Row],[Folio]])</f>
        <v xml:space="preserve"> </v>
      </c>
    </row>
    <row r="336" spans="1:34" x14ac:dyDescent="0.25">
      <c r="A336" s="127"/>
      <c r="B336" s="127"/>
      <c r="C336" s="127"/>
      <c r="D336" s="127"/>
      <c r="E336" s="127"/>
      <c r="F336" s="127"/>
      <c r="G336" s="127"/>
      <c r="H336" s="127"/>
      <c r="I336" s="127"/>
      <c r="J336" s="127"/>
      <c r="K336" s="127"/>
      <c r="L336" s="127"/>
      <c r="M336" s="127"/>
      <c r="N336" s="127"/>
      <c r="O336" s="127"/>
      <c r="P336" s="127"/>
      <c r="Q336" s="127"/>
      <c r="R336" s="127"/>
      <c r="S336" s="127"/>
      <c r="T336" s="127"/>
      <c r="U336" s="127"/>
      <c r="V336" s="127"/>
      <c r="W336" s="127"/>
      <c r="X336" s="127"/>
      <c r="Y336" s="127"/>
      <c r="Z336" s="127"/>
      <c r="AA336" s="127"/>
      <c r="AB336" s="127"/>
      <c r="AC336" s="414"/>
      <c r="AD336" s="127"/>
      <c r="AE336" s="127"/>
      <c r="AF336" s="201">
        <f>IF(Tabla1[[#This Row],[IVA]]=0,0,Tabla1[[#This Row],[Total]]/1.19)</f>
        <v>0</v>
      </c>
      <c r="AG336" s="201">
        <f>Tabla1[[#This Row],[Total]]-Tabla1[[#This Row],[GRAVADO]]-Tabla1[[#This Row],[IVA]]-Tabla1[[#This Row],[ICA]]-Tabla1[[#This Row],[IC]]-Tabla1[[#This Row],[INC]]-Tabla1[[#This Row],[Timbre]]</f>
        <v>0</v>
      </c>
      <c r="AH336" s="102" t="str">
        <f>CONCATENATE(Tabla1[[#This Row],[Prefijo]]," ",Tabla1[[#This Row],[Folio]])</f>
        <v xml:space="preserve"> </v>
      </c>
    </row>
    <row r="337" spans="1:34" x14ac:dyDescent="0.25">
      <c r="A337" s="127"/>
      <c r="B337" s="127"/>
      <c r="C337" s="127"/>
      <c r="D337" s="127"/>
      <c r="E337" s="127"/>
      <c r="F337" s="127"/>
      <c r="G337" s="127"/>
      <c r="H337" s="127"/>
      <c r="I337" s="127"/>
      <c r="J337" s="127"/>
      <c r="K337" s="127"/>
      <c r="L337" s="127"/>
      <c r="M337" s="127"/>
      <c r="N337" s="127"/>
      <c r="O337" s="127"/>
      <c r="P337" s="127"/>
      <c r="Q337" s="127"/>
      <c r="R337" s="127"/>
      <c r="S337" s="127"/>
      <c r="T337" s="127"/>
      <c r="U337" s="127"/>
      <c r="V337" s="127"/>
      <c r="W337" s="127"/>
      <c r="X337" s="127"/>
      <c r="Y337" s="127"/>
      <c r="Z337" s="127"/>
      <c r="AA337" s="127"/>
      <c r="AB337" s="127"/>
      <c r="AC337" s="414"/>
      <c r="AD337" s="127"/>
      <c r="AE337" s="127"/>
      <c r="AF337" s="201">
        <f>IF(Tabla1[[#This Row],[IVA]]=0,0,Tabla1[[#This Row],[Total]]/1.19)</f>
        <v>0</v>
      </c>
      <c r="AG337" s="201">
        <f>Tabla1[[#This Row],[Total]]-Tabla1[[#This Row],[GRAVADO]]-Tabla1[[#This Row],[IVA]]-Tabla1[[#This Row],[ICA]]-Tabla1[[#This Row],[IC]]-Tabla1[[#This Row],[INC]]-Tabla1[[#This Row],[Timbre]]</f>
        <v>0</v>
      </c>
      <c r="AH337" s="102" t="str">
        <f>CONCATENATE(Tabla1[[#This Row],[Prefijo]]," ",Tabla1[[#This Row],[Folio]])</f>
        <v xml:space="preserve"> </v>
      </c>
    </row>
    <row r="338" spans="1:34" x14ac:dyDescent="0.25">
      <c r="A338" s="127"/>
      <c r="B338" s="127"/>
      <c r="C338" s="127"/>
      <c r="D338" s="127"/>
      <c r="E338" s="127"/>
      <c r="F338" s="127"/>
      <c r="G338" s="127"/>
      <c r="H338" s="127"/>
      <c r="I338" s="127"/>
      <c r="J338" s="127"/>
      <c r="K338" s="127"/>
      <c r="L338" s="127"/>
      <c r="M338" s="127"/>
      <c r="N338" s="127"/>
      <c r="O338" s="127"/>
      <c r="P338" s="127"/>
      <c r="Q338" s="127"/>
      <c r="R338" s="127"/>
      <c r="S338" s="127"/>
      <c r="T338" s="127"/>
      <c r="U338" s="127"/>
      <c r="V338" s="127"/>
      <c r="W338" s="127"/>
      <c r="X338" s="127"/>
      <c r="Y338" s="127"/>
      <c r="Z338" s="127"/>
      <c r="AA338" s="127"/>
      <c r="AB338" s="127"/>
      <c r="AC338" s="414"/>
      <c r="AD338" s="127"/>
      <c r="AE338" s="127"/>
      <c r="AF338" s="201">
        <f>IF(Tabla1[[#This Row],[IVA]]=0,0,Tabla1[[#This Row],[Total]]/1.19)</f>
        <v>0</v>
      </c>
      <c r="AG338" s="201">
        <f>Tabla1[[#This Row],[Total]]-Tabla1[[#This Row],[GRAVADO]]-Tabla1[[#This Row],[IVA]]-Tabla1[[#This Row],[ICA]]-Tabla1[[#This Row],[IC]]-Tabla1[[#This Row],[INC]]-Tabla1[[#This Row],[Timbre]]</f>
        <v>0</v>
      </c>
      <c r="AH338" s="102" t="str">
        <f>CONCATENATE(Tabla1[[#This Row],[Prefijo]]," ",Tabla1[[#This Row],[Folio]])</f>
        <v xml:space="preserve"> </v>
      </c>
    </row>
    <row r="339" spans="1:34" x14ac:dyDescent="0.25">
      <c r="A339" s="127"/>
      <c r="B339" s="127"/>
      <c r="C339" s="127"/>
      <c r="D339" s="127"/>
      <c r="E339" s="127"/>
      <c r="F339" s="127"/>
      <c r="G339" s="127"/>
      <c r="H339" s="127"/>
      <c r="I339" s="127"/>
      <c r="J339" s="127"/>
      <c r="K339" s="127"/>
      <c r="L339" s="127"/>
      <c r="M339" s="127"/>
      <c r="N339" s="127"/>
      <c r="O339" s="127"/>
      <c r="P339" s="127"/>
      <c r="Q339" s="127"/>
      <c r="R339" s="127"/>
      <c r="S339" s="127"/>
      <c r="T339" s="127"/>
      <c r="U339" s="127"/>
      <c r="V339" s="127"/>
      <c r="W339" s="127"/>
      <c r="X339" s="127"/>
      <c r="Y339" s="127"/>
      <c r="Z339" s="127"/>
      <c r="AA339" s="127"/>
      <c r="AB339" s="127"/>
      <c r="AC339" s="414"/>
      <c r="AD339" s="127"/>
      <c r="AE339" s="127"/>
      <c r="AF339" s="201">
        <f>IF(Tabla1[[#This Row],[IVA]]=0,0,Tabla1[[#This Row],[Total]]/1.19)</f>
        <v>0</v>
      </c>
      <c r="AG339" s="201">
        <f>Tabla1[[#This Row],[Total]]-Tabla1[[#This Row],[GRAVADO]]-Tabla1[[#This Row],[IVA]]-Tabla1[[#This Row],[ICA]]-Tabla1[[#This Row],[IC]]-Tabla1[[#This Row],[INC]]-Tabla1[[#This Row],[Timbre]]</f>
        <v>0</v>
      </c>
      <c r="AH339" s="102" t="str">
        <f>CONCATENATE(Tabla1[[#This Row],[Prefijo]]," ",Tabla1[[#This Row],[Folio]])</f>
        <v xml:space="preserve"> </v>
      </c>
    </row>
    <row r="340" spans="1:34" x14ac:dyDescent="0.25">
      <c r="A340" s="127"/>
      <c r="B340" s="127"/>
      <c r="C340" s="127"/>
      <c r="D340" s="127"/>
      <c r="E340" s="127"/>
      <c r="F340" s="127"/>
      <c r="G340" s="127"/>
      <c r="H340" s="127"/>
      <c r="I340" s="127"/>
      <c r="J340" s="127"/>
      <c r="K340" s="127"/>
      <c r="L340" s="127"/>
      <c r="M340" s="127"/>
      <c r="N340" s="127"/>
      <c r="O340" s="127"/>
      <c r="P340" s="127"/>
      <c r="Q340" s="127"/>
      <c r="R340" s="127"/>
      <c r="S340" s="127"/>
      <c r="T340" s="127"/>
      <c r="U340" s="127"/>
      <c r="V340" s="127"/>
      <c r="W340" s="127"/>
      <c r="X340" s="127"/>
      <c r="Y340" s="127"/>
      <c r="Z340" s="127"/>
      <c r="AA340" s="127"/>
      <c r="AB340" s="127"/>
      <c r="AC340" s="414"/>
      <c r="AD340" s="127"/>
      <c r="AE340" s="127"/>
      <c r="AF340" s="201">
        <f>IF(Tabla1[[#This Row],[IVA]]=0,0,Tabla1[[#This Row],[Total]]/1.19)</f>
        <v>0</v>
      </c>
      <c r="AG340" s="201">
        <f>Tabla1[[#This Row],[Total]]-Tabla1[[#This Row],[GRAVADO]]-Tabla1[[#This Row],[IVA]]-Tabla1[[#This Row],[ICA]]-Tabla1[[#This Row],[IC]]-Tabla1[[#This Row],[INC]]-Tabla1[[#This Row],[Timbre]]</f>
        <v>0</v>
      </c>
      <c r="AH340" s="102" t="str">
        <f>CONCATENATE(Tabla1[[#This Row],[Prefijo]]," ",Tabla1[[#This Row],[Folio]])</f>
        <v xml:space="preserve"> </v>
      </c>
    </row>
    <row r="341" spans="1:34" x14ac:dyDescent="0.25">
      <c r="A341" s="127"/>
      <c r="B341" s="127"/>
      <c r="C341" s="127"/>
      <c r="D341" s="127"/>
      <c r="E341" s="127"/>
      <c r="F341" s="127"/>
      <c r="G341" s="127"/>
      <c r="H341" s="127"/>
      <c r="I341" s="127"/>
      <c r="J341" s="127"/>
      <c r="K341" s="127"/>
      <c r="L341" s="127"/>
      <c r="M341" s="127"/>
      <c r="N341" s="127"/>
      <c r="O341" s="127"/>
      <c r="P341" s="127"/>
      <c r="Q341" s="127"/>
      <c r="R341" s="127"/>
      <c r="S341" s="127"/>
      <c r="T341" s="127"/>
      <c r="U341" s="127"/>
      <c r="V341" s="127"/>
      <c r="W341" s="127"/>
      <c r="X341" s="127"/>
      <c r="Y341" s="127"/>
      <c r="Z341" s="127"/>
      <c r="AA341" s="127"/>
      <c r="AB341" s="127"/>
      <c r="AC341" s="414"/>
      <c r="AD341" s="127"/>
      <c r="AE341" s="127"/>
      <c r="AF341" s="201">
        <f>IF(Tabla1[[#This Row],[IVA]]=0,0,Tabla1[[#This Row],[Total]]/1.19)</f>
        <v>0</v>
      </c>
      <c r="AG341" s="201">
        <f>Tabla1[[#This Row],[Total]]-Tabla1[[#This Row],[GRAVADO]]-Tabla1[[#This Row],[IVA]]-Tabla1[[#This Row],[ICA]]-Tabla1[[#This Row],[IC]]-Tabla1[[#This Row],[INC]]-Tabla1[[#This Row],[Timbre]]</f>
        <v>0</v>
      </c>
      <c r="AH341" s="102" t="str">
        <f>CONCATENATE(Tabla1[[#This Row],[Prefijo]]," ",Tabla1[[#This Row],[Folio]])</f>
        <v xml:space="preserve"> </v>
      </c>
    </row>
    <row r="342" spans="1:34" x14ac:dyDescent="0.25">
      <c r="A342" s="127"/>
      <c r="B342" s="127"/>
      <c r="C342" s="127"/>
      <c r="D342" s="127"/>
      <c r="E342" s="127"/>
      <c r="F342" s="127"/>
      <c r="G342" s="127"/>
      <c r="H342" s="127"/>
      <c r="I342" s="127"/>
      <c r="J342" s="127"/>
      <c r="K342" s="127"/>
      <c r="L342" s="127"/>
      <c r="M342" s="127"/>
      <c r="N342" s="127"/>
      <c r="O342" s="127"/>
      <c r="P342" s="127"/>
      <c r="Q342" s="127"/>
      <c r="R342" s="127"/>
      <c r="S342" s="127"/>
      <c r="T342" s="127"/>
      <c r="U342" s="127"/>
      <c r="V342" s="127"/>
      <c r="W342" s="127"/>
      <c r="X342" s="127"/>
      <c r="Y342" s="127"/>
      <c r="Z342" s="127"/>
      <c r="AA342" s="127"/>
      <c r="AB342" s="127"/>
      <c r="AC342" s="414"/>
      <c r="AD342" s="127"/>
      <c r="AE342" s="127"/>
      <c r="AF342" s="201">
        <f>IF(Tabla1[[#This Row],[IVA]]=0,0,Tabla1[[#This Row],[Total]]/1.19)</f>
        <v>0</v>
      </c>
      <c r="AG342" s="201">
        <f>Tabla1[[#This Row],[Total]]-Tabla1[[#This Row],[GRAVADO]]-Tabla1[[#This Row],[IVA]]-Tabla1[[#This Row],[ICA]]-Tabla1[[#This Row],[IC]]-Tabla1[[#This Row],[INC]]-Tabla1[[#This Row],[Timbre]]</f>
        <v>0</v>
      </c>
      <c r="AH342" s="102" t="str">
        <f>CONCATENATE(Tabla1[[#This Row],[Prefijo]]," ",Tabla1[[#This Row],[Folio]])</f>
        <v xml:space="preserve"> </v>
      </c>
    </row>
    <row r="343" spans="1:34" x14ac:dyDescent="0.25">
      <c r="A343" s="127"/>
      <c r="B343" s="127"/>
      <c r="C343" s="127"/>
      <c r="D343" s="127"/>
      <c r="E343" s="127"/>
      <c r="F343" s="127"/>
      <c r="G343" s="127"/>
      <c r="H343" s="127"/>
      <c r="I343" s="127"/>
      <c r="J343" s="127"/>
      <c r="K343" s="127"/>
      <c r="L343" s="127"/>
      <c r="M343" s="127"/>
      <c r="N343" s="127"/>
      <c r="O343" s="127"/>
      <c r="P343" s="127"/>
      <c r="Q343" s="127"/>
      <c r="R343" s="127"/>
      <c r="S343" s="127"/>
      <c r="T343" s="127"/>
      <c r="U343" s="127"/>
      <c r="V343" s="127"/>
      <c r="W343" s="127"/>
      <c r="X343" s="127"/>
      <c r="Y343" s="127"/>
      <c r="Z343" s="127"/>
      <c r="AA343" s="127"/>
      <c r="AB343" s="127"/>
      <c r="AC343" s="414"/>
      <c r="AD343" s="127"/>
      <c r="AE343" s="127"/>
      <c r="AF343" s="201">
        <f>IF(Tabla1[[#This Row],[IVA]]=0,0,Tabla1[[#This Row],[Total]]/1.19)</f>
        <v>0</v>
      </c>
      <c r="AG343" s="201">
        <f>Tabla1[[#This Row],[Total]]-Tabla1[[#This Row],[GRAVADO]]-Tabla1[[#This Row],[IVA]]-Tabla1[[#This Row],[ICA]]-Tabla1[[#This Row],[IC]]-Tabla1[[#This Row],[INC]]-Tabla1[[#This Row],[Timbre]]</f>
        <v>0</v>
      </c>
      <c r="AH343" s="102" t="str">
        <f>CONCATENATE(Tabla1[[#This Row],[Prefijo]]," ",Tabla1[[#This Row],[Folio]])</f>
        <v xml:space="preserve"> </v>
      </c>
    </row>
    <row r="344" spans="1:34" x14ac:dyDescent="0.25">
      <c r="A344" s="127"/>
      <c r="B344" s="127"/>
      <c r="C344" s="127"/>
      <c r="D344" s="127"/>
      <c r="E344" s="127"/>
      <c r="F344" s="127"/>
      <c r="G344" s="127"/>
      <c r="H344" s="127"/>
      <c r="I344" s="127"/>
      <c r="J344" s="127"/>
      <c r="K344" s="127"/>
      <c r="L344" s="127"/>
      <c r="M344" s="127"/>
      <c r="N344" s="127"/>
      <c r="O344" s="127"/>
      <c r="P344" s="127"/>
      <c r="Q344" s="127"/>
      <c r="R344" s="127"/>
      <c r="S344" s="127"/>
      <c r="T344" s="127"/>
      <c r="U344" s="127"/>
      <c r="V344" s="127"/>
      <c r="W344" s="127"/>
      <c r="X344" s="127"/>
      <c r="Y344" s="127"/>
      <c r="Z344" s="127"/>
      <c r="AA344" s="127"/>
      <c r="AB344" s="127"/>
      <c r="AC344" s="414"/>
      <c r="AD344" s="127"/>
      <c r="AE344" s="127"/>
      <c r="AF344" s="201">
        <f>IF(Tabla1[[#This Row],[IVA]]=0,0,Tabla1[[#This Row],[Total]]/1.19)</f>
        <v>0</v>
      </c>
      <c r="AG344" s="201">
        <f>Tabla1[[#This Row],[Total]]-Tabla1[[#This Row],[GRAVADO]]-Tabla1[[#This Row],[IVA]]-Tabla1[[#This Row],[ICA]]-Tabla1[[#This Row],[IC]]-Tabla1[[#This Row],[INC]]-Tabla1[[#This Row],[Timbre]]</f>
        <v>0</v>
      </c>
      <c r="AH344" s="102" t="str">
        <f>CONCATENATE(Tabla1[[#This Row],[Prefijo]]," ",Tabla1[[#This Row],[Folio]])</f>
        <v xml:space="preserve"> </v>
      </c>
    </row>
    <row r="345" spans="1:34" x14ac:dyDescent="0.25">
      <c r="A345" s="127"/>
      <c r="B345" s="127"/>
      <c r="C345" s="127"/>
      <c r="D345" s="127"/>
      <c r="E345" s="127"/>
      <c r="F345" s="127"/>
      <c r="G345" s="127"/>
      <c r="H345" s="127"/>
      <c r="I345" s="127"/>
      <c r="J345" s="127"/>
      <c r="K345" s="127"/>
      <c r="L345" s="127"/>
      <c r="M345" s="127"/>
      <c r="N345" s="127"/>
      <c r="O345" s="127"/>
      <c r="P345" s="127"/>
      <c r="Q345" s="127"/>
      <c r="R345" s="127"/>
      <c r="S345" s="127"/>
      <c r="T345" s="127"/>
      <c r="U345" s="127"/>
      <c r="V345" s="127"/>
      <c r="W345" s="127"/>
      <c r="X345" s="127"/>
      <c r="Y345" s="127"/>
      <c r="Z345" s="127"/>
      <c r="AA345" s="127"/>
      <c r="AB345" s="127"/>
      <c r="AC345" s="414"/>
      <c r="AD345" s="127"/>
      <c r="AE345" s="127"/>
      <c r="AF345" s="201">
        <f>IF(Tabla1[[#This Row],[IVA]]=0,0,Tabla1[[#This Row],[Total]]/1.19)</f>
        <v>0</v>
      </c>
      <c r="AG345" s="201">
        <f>Tabla1[[#This Row],[Total]]-Tabla1[[#This Row],[GRAVADO]]-Tabla1[[#This Row],[IVA]]-Tabla1[[#This Row],[ICA]]-Tabla1[[#This Row],[IC]]-Tabla1[[#This Row],[INC]]-Tabla1[[#This Row],[Timbre]]</f>
        <v>0</v>
      </c>
      <c r="AH345" s="102" t="str">
        <f>CONCATENATE(Tabla1[[#This Row],[Prefijo]]," ",Tabla1[[#This Row],[Folio]])</f>
        <v xml:space="preserve"> </v>
      </c>
    </row>
    <row r="346" spans="1:34" x14ac:dyDescent="0.25">
      <c r="A346" s="127"/>
      <c r="B346" s="127"/>
      <c r="C346" s="127"/>
      <c r="D346" s="127"/>
      <c r="E346" s="127"/>
      <c r="F346" s="127"/>
      <c r="G346" s="127"/>
      <c r="H346" s="127"/>
      <c r="I346" s="127"/>
      <c r="J346" s="127"/>
      <c r="K346" s="127"/>
      <c r="L346" s="127"/>
      <c r="M346" s="127"/>
      <c r="N346" s="127"/>
      <c r="O346" s="127"/>
      <c r="P346" s="127"/>
      <c r="Q346" s="127"/>
      <c r="R346" s="127"/>
      <c r="S346" s="127"/>
      <c r="T346" s="127"/>
      <c r="U346" s="127"/>
      <c r="V346" s="127"/>
      <c r="W346" s="127"/>
      <c r="X346" s="127"/>
      <c r="Y346" s="127"/>
      <c r="Z346" s="127"/>
      <c r="AA346" s="127"/>
      <c r="AB346" s="127"/>
      <c r="AC346" s="414"/>
      <c r="AD346" s="127"/>
      <c r="AE346" s="127"/>
      <c r="AF346" s="201">
        <f>IF(Tabla1[[#This Row],[IVA]]=0,0,Tabla1[[#This Row],[Total]]/1.19)</f>
        <v>0</v>
      </c>
      <c r="AG346" s="201">
        <f>Tabla1[[#This Row],[Total]]-Tabla1[[#This Row],[GRAVADO]]-Tabla1[[#This Row],[IVA]]-Tabla1[[#This Row],[ICA]]-Tabla1[[#This Row],[IC]]-Tabla1[[#This Row],[INC]]-Tabla1[[#This Row],[Timbre]]</f>
        <v>0</v>
      </c>
      <c r="AH346" s="102" t="str">
        <f>CONCATENATE(Tabla1[[#This Row],[Prefijo]]," ",Tabla1[[#This Row],[Folio]])</f>
        <v xml:space="preserve"> </v>
      </c>
    </row>
    <row r="347" spans="1:34" x14ac:dyDescent="0.25">
      <c r="A347" s="127"/>
      <c r="B347" s="127"/>
      <c r="C347" s="127"/>
      <c r="D347" s="127"/>
      <c r="E347" s="127"/>
      <c r="F347" s="127"/>
      <c r="G347" s="127"/>
      <c r="H347" s="127"/>
      <c r="I347" s="127"/>
      <c r="J347" s="127"/>
      <c r="K347" s="127"/>
      <c r="L347" s="127"/>
      <c r="M347" s="127"/>
      <c r="N347" s="127"/>
      <c r="O347" s="127"/>
      <c r="P347" s="127"/>
      <c r="Q347" s="127"/>
      <c r="R347" s="127"/>
      <c r="S347" s="127"/>
      <c r="T347" s="127"/>
      <c r="U347" s="127"/>
      <c r="V347" s="127"/>
      <c r="W347" s="127"/>
      <c r="X347" s="127"/>
      <c r="Y347" s="127"/>
      <c r="Z347" s="127"/>
      <c r="AA347" s="127"/>
      <c r="AB347" s="127"/>
      <c r="AC347" s="414"/>
      <c r="AD347" s="127"/>
      <c r="AE347" s="127"/>
      <c r="AF347" s="201">
        <f>IF(Tabla1[[#This Row],[IVA]]=0,0,Tabla1[[#This Row],[Total]]/1.19)</f>
        <v>0</v>
      </c>
      <c r="AG347" s="201">
        <f>Tabla1[[#This Row],[Total]]-Tabla1[[#This Row],[GRAVADO]]-Tabla1[[#This Row],[IVA]]-Tabla1[[#This Row],[ICA]]-Tabla1[[#This Row],[IC]]-Tabla1[[#This Row],[INC]]-Tabla1[[#This Row],[Timbre]]</f>
        <v>0</v>
      </c>
      <c r="AH347" s="102" t="str">
        <f>CONCATENATE(Tabla1[[#This Row],[Prefijo]]," ",Tabla1[[#This Row],[Folio]])</f>
        <v xml:space="preserve"> </v>
      </c>
    </row>
    <row r="348" spans="1:34" x14ac:dyDescent="0.25">
      <c r="A348" s="127"/>
      <c r="B348" s="127"/>
      <c r="C348" s="127"/>
      <c r="D348" s="127"/>
      <c r="E348" s="127"/>
      <c r="F348" s="127"/>
      <c r="G348" s="127"/>
      <c r="H348" s="127"/>
      <c r="I348" s="127"/>
      <c r="J348" s="127"/>
      <c r="K348" s="127"/>
      <c r="L348" s="127"/>
      <c r="M348" s="127"/>
      <c r="N348" s="127"/>
      <c r="O348" s="127"/>
      <c r="P348" s="127"/>
      <c r="Q348" s="127"/>
      <c r="R348" s="127"/>
      <c r="S348" s="127"/>
      <c r="T348" s="127"/>
      <c r="U348" s="127"/>
      <c r="V348" s="127"/>
      <c r="W348" s="127"/>
      <c r="X348" s="127"/>
      <c r="Y348" s="127"/>
      <c r="Z348" s="127"/>
      <c r="AA348" s="127"/>
      <c r="AB348" s="127"/>
      <c r="AC348" s="414"/>
      <c r="AD348" s="127"/>
      <c r="AE348" s="127"/>
      <c r="AF348" s="201">
        <f>IF(Tabla1[[#This Row],[IVA]]=0,0,Tabla1[[#This Row],[Total]]/1.19)</f>
        <v>0</v>
      </c>
      <c r="AG348" s="201">
        <f>Tabla1[[#This Row],[Total]]-Tabla1[[#This Row],[GRAVADO]]-Tabla1[[#This Row],[IVA]]-Tabla1[[#This Row],[ICA]]-Tabla1[[#This Row],[IC]]-Tabla1[[#This Row],[INC]]-Tabla1[[#This Row],[Timbre]]</f>
        <v>0</v>
      </c>
      <c r="AH348" s="102" t="str">
        <f>CONCATENATE(Tabla1[[#This Row],[Prefijo]]," ",Tabla1[[#This Row],[Folio]])</f>
        <v xml:space="preserve"> </v>
      </c>
    </row>
    <row r="349" spans="1:34" x14ac:dyDescent="0.25">
      <c r="A349" s="127"/>
      <c r="B349" s="127"/>
      <c r="C349" s="127"/>
      <c r="D349" s="127"/>
      <c r="E349" s="127"/>
      <c r="F349" s="127"/>
      <c r="G349" s="127"/>
      <c r="H349" s="127"/>
      <c r="I349" s="127"/>
      <c r="J349" s="127"/>
      <c r="K349" s="127"/>
      <c r="L349" s="127"/>
      <c r="M349" s="127"/>
      <c r="N349" s="127"/>
      <c r="O349" s="127"/>
      <c r="P349" s="127"/>
      <c r="Q349" s="127"/>
      <c r="R349" s="127"/>
      <c r="S349" s="127"/>
      <c r="T349" s="127"/>
      <c r="U349" s="127"/>
      <c r="V349" s="127"/>
      <c r="W349" s="127"/>
      <c r="X349" s="127"/>
      <c r="Y349" s="127"/>
      <c r="Z349" s="127"/>
      <c r="AA349" s="127"/>
      <c r="AB349" s="127"/>
      <c r="AC349" s="414"/>
      <c r="AD349" s="127"/>
      <c r="AE349" s="127"/>
      <c r="AF349" s="201">
        <f>IF(Tabla1[[#This Row],[IVA]]=0,0,Tabla1[[#This Row],[Total]]/1.19)</f>
        <v>0</v>
      </c>
      <c r="AG349" s="201">
        <f>Tabla1[[#This Row],[Total]]-Tabla1[[#This Row],[GRAVADO]]-Tabla1[[#This Row],[IVA]]-Tabla1[[#This Row],[ICA]]-Tabla1[[#This Row],[IC]]-Tabla1[[#This Row],[INC]]-Tabla1[[#This Row],[Timbre]]</f>
        <v>0</v>
      </c>
      <c r="AH349" s="102" t="str">
        <f>CONCATENATE(Tabla1[[#This Row],[Prefijo]]," ",Tabla1[[#This Row],[Folio]])</f>
        <v xml:space="preserve"> </v>
      </c>
    </row>
    <row r="350" spans="1:34" x14ac:dyDescent="0.25">
      <c r="A350" s="127"/>
      <c r="B350" s="127"/>
      <c r="C350" s="127"/>
      <c r="D350" s="127"/>
      <c r="E350" s="127"/>
      <c r="F350" s="127"/>
      <c r="G350" s="127"/>
      <c r="H350" s="127"/>
      <c r="I350" s="127"/>
      <c r="J350" s="127"/>
      <c r="K350" s="127"/>
      <c r="L350" s="127"/>
      <c r="M350" s="127"/>
      <c r="N350" s="127"/>
      <c r="O350" s="127"/>
      <c r="P350" s="127"/>
      <c r="Q350" s="127"/>
      <c r="R350" s="127"/>
      <c r="S350" s="127"/>
      <c r="T350" s="127"/>
      <c r="U350" s="127"/>
      <c r="V350" s="127"/>
      <c r="W350" s="127"/>
      <c r="X350" s="127"/>
      <c r="Y350" s="127"/>
      <c r="Z350" s="127"/>
      <c r="AA350" s="127"/>
      <c r="AB350" s="127"/>
      <c r="AC350" s="414"/>
      <c r="AD350" s="127"/>
      <c r="AE350" s="127"/>
      <c r="AF350" s="201">
        <f>IF(Tabla1[[#This Row],[IVA]]=0,0,Tabla1[[#This Row],[Total]]/1.19)</f>
        <v>0</v>
      </c>
      <c r="AG350" s="201">
        <f>Tabla1[[#This Row],[Total]]-Tabla1[[#This Row],[GRAVADO]]-Tabla1[[#This Row],[IVA]]-Tabla1[[#This Row],[ICA]]-Tabla1[[#This Row],[IC]]-Tabla1[[#This Row],[INC]]-Tabla1[[#This Row],[Timbre]]</f>
        <v>0</v>
      </c>
      <c r="AH350" s="102" t="str">
        <f>CONCATENATE(Tabla1[[#This Row],[Prefijo]]," ",Tabla1[[#This Row],[Folio]])</f>
        <v xml:space="preserve"> </v>
      </c>
    </row>
    <row r="351" spans="1:34" x14ac:dyDescent="0.25">
      <c r="A351" s="127"/>
      <c r="B351" s="127"/>
      <c r="C351" s="127"/>
      <c r="D351" s="127"/>
      <c r="E351" s="127"/>
      <c r="F351" s="127"/>
      <c r="G351" s="127"/>
      <c r="H351" s="127"/>
      <c r="I351" s="127"/>
      <c r="J351" s="127"/>
      <c r="K351" s="127"/>
      <c r="L351" s="127"/>
      <c r="M351" s="127"/>
      <c r="N351" s="127"/>
      <c r="O351" s="127"/>
      <c r="P351" s="127"/>
      <c r="Q351" s="127"/>
      <c r="R351" s="127"/>
      <c r="S351" s="127"/>
      <c r="T351" s="127"/>
      <c r="U351" s="127"/>
      <c r="V351" s="127"/>
      <c r="W351" s="127"/>
      <c r="X351" s="127"/>
      <c r="Y351" s="127"/>
      <c r="Z351" s="127"/>
      <c r="AA351" s="127"/>
      <c r="AB351" s="127"/>
      <c r="AC351" s="414"/>
      <c r="AD351" s="127"/>
      <c r="AE351" s="127"/>
      <c r="AF351" s="201">
        <f>IF(Tabla1[[#This Row],[IVA]]=0,0,Tabla1[[#This Row],[Total]]/1.19)</f>
        <v>0</v>
      </c>
      <c r="AG351" s="201">
        <f>Tabla1[[#This Row],[Total]]-Tabla1[[#This Row],[GRAVADO]]-Tabla1[[#This Row],[IVA]]-Tabla1[[#This Row],[ICA]]-Tabla1[[#This Row],[IC]]-Tabla1[[#This Row],[INC]]-Tabla1[[#This Row],[Timbre]]</f>
        <v>0</v>
      </c>
      <c r="AH351" s="102" t="str">
        <f>CONCATENATE(Tabla1[[#This Row],[Prefijo]]," ",Tabla1[[#This Row],[Folio]])</f>
        <v xml:space="preserve"> </v>
      </c>
    </row>
    <row r="352" spans="1:34" x14ac:dyDescent="0.25">
      <c r="A352" s="127"/>
      <c r="B352" s="127"/>
      <c r="C352" s="127"/>
      <c r="D352" s="127"/>
      <c r="E352" s="127"/>
      <c r="F352" s="127"/>
      <c r="G352" s="127"/>
      <c r="H352" s="127"/>
      <c r="I352" s="127"/>
      <c r="J352" s="127"/>
      <c r="K352" s="127"/>
      <c r="L352" s="127"/>
      <c r="M352" s="127"/>
      <c r="N352" s="127"/>
      <c r="O352" s="127"/>
      <c r="P352" s="127"/>
      <c r="Q352" s="127"/>
      <c r="R352" s="127"/>
      <c r="S352" s="127"/>
      <c r="T352" s="127"/>
      <c r="U352" s="127"/>
      <c r="V352" s="127"/>
      <c r="W352" s="127"/>
      <c r="X352" s="127"/>
      <c r="Y352" s="127"/>
      <c r="Z352" s="127"/>
      <c r="AA352" s="127"/>
      <c r="AB352" s="127"/>
      <c r="AC352" s="414"/>
      <c r="AD352" s="127"/>
      <c r="AE352" s="127"/>
      <c r="AF352" s="201">
        <f>IF(Tabla1[[#This Row],[IVA]]=0,0,Tabla1[[#This Row],[Total]]/1.19)</f>
        <v>0</v>
      </c>
      <c r="AG352" s="201">
        <f>Tabla1[[#This Row],[Total]]-Tabla1[[#This Row],[GRAVADO]]-Tabla1[[#This Row],[IVA]]-Tabla1[[#This Row],[ICA]]-Tabla1[[#This Row],[IC]]-Tabla1[[#This Row],[INC]]-Tabla1[[#This Row],[Timbre]]</f>
        <v>0</v>
      </c>
      <c r="AH352" s="102" t="str">
        <f>CONCATENATE(Tabla1[[#This Row],[Prefijo]]," ",Tabla1[[#This Row],[Folio]])</f>
        <v xml:space="preserve"> </v>
      </c>
    </row>
    <row r="353" spans="1:34" x14ac:dyDescent="0.25">
      <c r="A353" s="127"/>
      <c r="B353" s="127"/>
      <c r="C353" s="127"/>
      <c r="D353" s="127"/>
      <c r="E353" s="127"/>
      <c r="F353" s="127"/>
      <c r="G353" s="127"/>
      <c r="H353" s="127"/>
      <c r="I353" s="127"/>
      <c r="J353" s="127"/>
      <c r="K353" s="127"/>
      <c r="L353" s="127"/>
      <c r="M353" s="127"/>
      <c r="N353" s="127"/>
      <c r="O353" s="127"/>
      <c r="P353" s="127"/>
      <c r="Q353" s="127"/>
      <c r="R353" s="127"/>
      <c r="S353" s="127"/>
      <c r="T353" s="127"/>
      <c r="U353" s="127"/>
      <c r="V353" s="127"/>
      <c r="W353" s="127"/>
      <c r="X353" s="127"/>
      <c r="Y353" s="127"/>
      <c r="Z353" s="127"/>
      <c r="AA353" s="127"/>
      <c r="AB353" s="127"/>
      <c r="AC353" s="414"/>
      <c r="AD353" s="127"/>
      <c r="AE353" s="127"/>
      <c r="AF353" s="201">
        <f>IF(Tabla1[[#This Row],[IVA]]=0,0,Tabla1[[#This Row],[Total]]/1.19)</f>
        <v>0</v>
      </c>
      <c r="AG353" s="201">
        <f>Tabla1[[#This Row],[Total]]-Tabla1[[#This Row],[GRAVADO]]-Tabla1[[#This Row],[IVA]]-Tabla1[[#This Row],[ICA]]-Tabla1[[#This Row],[IC]]-Tabla1[[#This Row],[INC]]-Tabla1[[#This Row],[Timbre]]</f>
        <v>0</v>
      </c>
      <c r="AH353" s="102" t="str">
        <f>CONCATENATE(Tabla1[[#This Row],[Prefijo]]," ",Tabla1[[#This Row],[Folio]])</f>
        <v xml:space="preserve"> </v>
      </c>
    </row>
    <row r="354" spans="1:34" x14ac:dyDescent="0.25">
      <c r="A354" s="127"/>
      <c r="B354" s="127"/>
      <c r="C354" s="127"/>
      <c r="D354" s="127"/>
      <c r="E354" s="127"/>
      <c r="F354" s="127"/>
      <c r="G354" s="127"/>
      <c r="H354" s="127"/>
      <c r="I354" s="127"/>
      <c r="J354" s="127"/>
      <c r="K354" s="127"/>
      <c r="L354" s="127"/>
      <c r="M354" s="127"/>
      <c r="N354" s="127"/>
      <c r="O354" s="127"/>
      <c r="P354" s="127"/>
      <c r="Q354" s="127"/>
      <c r="R354" s="127"/>
      <c r="S354" s="127"/>
      <c r="T354" s="127"/>
      <c r="U354" s="127"/>
      <c r="V354" s="127"/>
      <c r="W354" s="127"/>
      <c r="X354" s="127"/>
      <c r="Y354" s="127"/>
      <c r="Z354" s="127"/>
      <c r="AA354" s="127"/>
      <c r="AB354" s="127"/>
      <c r="AC354" s="414"/>
      <c r="AD354" s="127"/>
      <c r="AE354" s="127"/>
      <c r="AF354" s="201">
        <f>IF(Tabla1[[#This Row],[IVA]]=0,0,Tabla1[[#This Row],[Total]]/1.19)</f>
        <v>0</v>
      </c>
      <c r="AG354" s="201">
        <f>Tabla1[[#This Row],[Total]]-Tabla1[[#This Row],[GRAVADO]]-Tabla1[[#This Row],[IVA]]-Tabla1[[#This Row],[ICA]]-Tabla1[[#This Row],[IC]]-Tabla1[[#This Row],[INC]]-Tabla1[[#This Row],[Timbre]]</f>
        <v>0</v>
      </c>
      <c r="AH354" s="102" t="str">
        <f>CONCATENATE(Tabla1[[#This Row],[Prefijo]]," ",Tabla1[[#This Row],[Folio]])</f>
        <v xml:space="preserve"> </v>
      </c>
    </row>
    <row r="355" spans="1:34" x14ac:dyDescent="0.25">
      <c r="A355" s="127"/>
      <c r="B355" s="127"/>
      <c r="C355" s="127"/>
      <c r="D355" s="127"/>
      <c r="E355" s="127"/>
      <c r="F355" s="127"/>
      <c r="G355" s="127"/>
      <c r="H355" s="127"/>
      <c r="I355" s="127"/>
      <c r="J355" s="127"/>
      <c r="K355" s="127"/>
      <c r="L355" s="127"/>
      <c r="M355" s="127"/>
      <c r="N355" s="127"/>
      <c r="O355" s="127"/>
      <c r="P355" s="127"/>
      <c r="Q355" s="127"/>
      <c r="R355" s="127"/>
      <c r="S355" s="127"/>
      <c r="T355" s="127"/>
      <c r="U355" s="127"/>
      <c r="V355" s="127"/>
      <c r="W355" s="127"/>
      <c r="X355" s="127"/>
      <c r="Y355" s="127"/>
      <c r="Z355" s="127"/>
      <c r="AA355" s="127"/>
      <c r="AB355" s="127"/>
      <c r="AC355" s="414"/>
      <c r="AD355" s="127"/>
      <c r="AE355" s="127"/>
      <c r="AF355" s="201">
        <f>IF(Tabla1[[#This Row],[IVA]]=0,0,Tabla1[[#This Row],[Total]]/1.19)</f>
        <v>0</v>
      </c>
      <c r="AG355" s="201">
        <f>Tabla1[[#This Row],[Total]]-Tabla1[[#This Row],[GRAVADO]]-Tabla1[[#This Row],[IVA]]-Tabla1[[#This Row],[ICA]]-Tabla1[[#This Row],[IC]]-Tabla1[[#This Row],[INC]]-Tabla1[[#This Row],[Timbre]]</f>
        <v>0</v>
      </c>
      <c r="AH355" s="102" t="str">
        <f>CONCATENATE(Tabla1[[#This Row],[Prefijo]]," ",Tabla1[[#This Row],[Folio]])</f>
        <v xml:space="preserve"> </v>
      </c>
    </row>
    <row r="356" spans="1:34" x14ac:dyDescent="0.25">
      <c r="A356" s="127"/>
      <c r="B356" s="127"/>
      <c r="C356" s="127"/>
      <c r="D356" s="127"/>
      <c r="E356" s="127"/>
      <c r="F356" s="127"/>
      <c r="G356" s="127"/>
      <c r="H356" s="127"/>
      <c r="I356" s="127"/>
      <c r="J356" s="127"/>
      <c r="K356" s="127"/>
      <c r="L356" s="127"/>
      <c r="M356" s="127"/>
      <c r="N356" s="127"/>
      <c r="O356" s="127"/>
      <c r="P356" s="127"/>
      <c r="Q356" s="127"/>
      <c r="R356" s="127"/>
      <c r="S356" s="127"/>
      <c r="T356" s="127"/>
      <c r="U356" s="127"/>
      <c r="V356" s="127"/>
      <c r="W356" s="127"/>
      <c r="X356" s="127"/>
      <c r="Y356" s="127"/>
      <c r="Z356" s="127"/>
      <c r="AA356" s="127"/>
      <c r="AB356" s="127"/>
      <c r="AC356" s="414"/>
      <c r="AD356" s="127"/>
      <c r="AE356" s="127"/>
      <c r="AF356" s="201">
        <f>IF(Tabla1[[#This Row],[IVA]]=0,0,Tabla1[[#This Row],[Total]]/1.19)</f>
        <v>0</v>
      </c>
      <c r="AG356" s="201">
        <f>Tabla1[[#This Row],[Total]]-Tabla1[[#This Row],[GRAVADO]]-Tabla1[[#This Row],[IVA]]-Tabla1[[#This Row],[ICA]]-Tabla1[[#This Row],[IC]]-Tabla1[[#This Row],[INC]]-Tabla1[[#This Row],[Timbre]]</f>
        <v>0</v>
      </c>
      <c r="AH356" s="102" t="str">
        <f>CONCATENATE(Tabla1[[#This Row],[Prefijo]]," ",Tabla1[[#This Row],[Folio]])</f>
        <v xml:space="preserve"> </v>
      </c>
    </row>
    <row r="357" spans="1:34" x14ac:dyDescent="0.25">
      <c r="A357" s="127"/>
      <c r="B357" s="127"/>
      <c r="C357" s="127"/>
      <c r="D357" s="127"/>
      <c r="E357" s="127"/>
      <c r="F357" s="127"/>
      <c r="G357" s="127"/>
      <c r="H357" s="127"/>
      <c r="I357" s="127"/>
      <c r="J357" s="127"/>
      <c r="K357" s="127"/>
      <c r="L357" s="127"/>
      <c r="M357" s="127"/>
      <c r="N357" s="127"/>
      <c r="O357" s="127"/>
      <c r="P357" s="127"/>
      <c r="Q357" s="127"/>
      <c r="R357" s="127"/>
      <c r="S357" s="127"/>
      <c r="T357" s="127"/>
      <c r="U357" s="127"/>
      <c r="V357" s="127"/>
      <c r="W357" s="127"/>
      <c r="X357" s="127"/>
      <c r="Y357" s="127"/>
      <c r="Z357" s="127"/>
      <c r="AA357" s="127"/>
      <c r="AB357" s="127"/>
      <c r="AC357" s="414"/>
      <c r="AD357" s="127"/>
      <c r="AE357" s="127"/>
      <c r="AF357" s="201">
        <f>IF(Tabla1[[#This Row],[IVA]]=0,0,Tabla1[[#This Row],[Total]]/1.19)</f>
        <v>0</v>
      </c>
      <c r="AG357" s="201">
        <f>Tabla1[[#This Row],[Total]]-Tabla1[[#This Row],[GRAVADO]]-Tabla1[[#This Row],[IVA]]-Tabla1[[#This Row],[ICA]]-Tabla1[[#This Row],[IC]]-Tabla1[[#This Row],[INC]]-Tabla1[[#This Row],[Timbre]]</f>
        <v>0</v>
      </c>
      <c r="AH357" s="102" t="str">
        <f>CONCATENATE(Tabla1[[#This Row],[Prefijo]]," ",Tabla1[[#This Row],[Folio]])</f>
        <v xml:space="preserve"> </v>
      </c>
    </row>
    <row r="358" spans="1:34" x14ac:dyDescent="0.25">
      <c r="A358" s="127"/>
      <c r="B358" s="127"/>
      <c r="C358" s="127"/>
      <c r="D358" s="127"/>
      <c r="E358" s="127"/>
      <c r="F358" s="127"/>
      <c r="G358" s="127"/>
      <c r="H358" s="127"/>
      <c r="I358" s="127"/>
      <c r="J358" s="127"/>
      <c r="K358" s="127"/>
      <c r="L358" s="127"/>
      <c r="M358" s="127"/>
      <c r="N358" s="127"/>
      <c r="O358" s="127"/>
      <c r="P358" s="127"/>
      <c r="Q358" s="127"/>
      <c r="R358" s="127"/>
      <c r="S358" s="127"/>
      <c r="T358" s="127"/>
      <c r="U358" s="127"/>
      <c r="V358" s="127"/>
      <c r="W358" s="127"/>
      <c r="X358" s="127"/>
      <c r="Y358" s="127"/>
      <c r="Z358" s="127"/>
      <c r="AA358" s="127"/>
      <c r="AB358" s="127"/>
      <c r="AC358" s="414"/>
      <c r="AD358" s="127"/>
      <c r="AE358" s="127"/>
      <c r="AF358" s="201">
        <f>IF(Tabla1[[#This Row],[IVA]]=0,0,Tabla1[[#This Row],[Total]]/1.19)</f>
        <v>0</v>
      </c>
      <c r="AG358" s="201">
        <f>Tabla1[[#This Row],[Total]]-Tabla1[[#This Row],[GRAVADO]]-Tabla1[[#This Row],[IVA]]-Tabla1[[#This Row],[ICA]]-Tabla1[[#This Row],[IC]]-Tabla1[[#This Row],[INC]]-Tabla1[[#This Row],[Timbre]]</f>
        <v>0</v>
      </c>
      <c r="AH358" s="102" t="str">
        <f>CONCATENATE(Tabla1[[#This Row],[Prefijo]]," ",Tabla1[[#This Row],[Folio]])</f>
        <v xml:space="preserve"> </v>
      </c>
    </row>
    <row r="359" spans="1:34" x14ac:dyDescent="0.25">
      <c r="A359" s="127"/>
      <c r="B359" s="127"/>
      <c r="C359" s="127"/>
      <c r="D359" s="127"/>
      <c r="E359" s="127"/>
      <c r="F359" s="127"/>
      <c r="G359" s="127"/>
      <c r="H359" s="127"/>
      <c r="I359" s="127"/>
      <c r="J359" s="127"/>
      <c r="K359" s="127"/>
      <c r="L359" s="127"/>
      <c r="M359" s="127"/>
      <c r="N359" s="127"/>
      <c r="O359" s="127"/>
      <c r="P359" s="127"/>
      <c r="Q359" s="127"/>
      <c r="R359" s="127"/>
      <c r="S359" s="127"/>
      <c r="T359" s="127"/>
      <c r="U359" s="127"/>
      <c r="V359" s="127"/>
      <c r="W359" s="127"/>
      <c r="X359" s="127"/>
      <c r="Y359" s="127"/>
      <c r="Z359" s="127"/>
      <c r="AA359" s="127"/>
      <c r="AB359" s="127"/>
      <c r="AC359" s="414"/>
      <c r="AD359" s="127"/>
      <c r="AE359" s="127"/>
      <c r="AF359" s="201">
        <f>IF(Tabla1[[#This Row],[IVA]]=0,0,Tabla1[[#This Row],[Total]]/1.19)</f>
        <v>0</v>
      </c>
      <c r="AG359" s="201">
        <f>Tabla1[[#This Row],[Total]]-Tabla1[[#This Row],[GRAVADO]]-Tabla1[[#This Row],[IVA]]-Tabla1[[#This Row],[ICA]]-Tabla1[[#This Row],[IC]]-Tabla1[[#This Row],[INC]]-Tabla1[[#This Row],[Timbre]]</f>
        <v>0</v>
      </c>
      <c r="AH359" s="102" t="str">
        <f>CONCATENATE(Tabla1[[#This Row],[Prefijo]]," ",Tabla1[[#This Row],[Folio]])</f>
        <v xml:space="preserve"> </v>
      </c>
    </row>
    <row r="360" spans="1:34" x14ac:dyDescent="0.25">
      <c r="A360" s="127"/>
      <c r="B360" s="127"/>
      <c r="C360" s="127"/>
      <c r="D360" s="127"/>
      <c r="E360" s="127"/>
      <c r="F360" s="127"/>
      <c r="G360" s="127"/>
      <c r="H360" s="127"/>
      <c r="I360" s="127"/>
      <c r="J360" s="127"/>
      <c r="K360" s="127"/>
      <c r="L360" s="127"/>
      <c r="M360" s="127"/>
      <c r="N360" s="127"/>
      <c r="O360" s="127"/>
      <c r="P360" s="127"/>
      <c r="Q360" s="127"/>
      <c r="R360" s="127"/>
      <c r="S360" s="127"/>
      <c r="T360" s="127"/>
      <c r="U360" s="127"/>
      <c r="V360" s="127"/>
      <c r="W360" s="127"/>
      <c r="X360" s="127"/>
      <c r="Y360" s="127"/>
      <c r="Z360" s="127"/>
      <c r="AA360" s="127"/>
      <c r="AB360" s="127"/>
      <c r="AC360" s="414"/>
      <c r="AD360" s="127"/>
      <c r="AE360" s="127"/>
      <c r="AF360" s="201">
        <f>IF(Tabla1[[#This Row],[IVA]]=0,0,Tabla1[[#This Row],[Total]]/1.19)</f>
        <v>0</v>
      </c>
      <c r="AG360" s="201">
        <f>Tabla1[[#This Row],[Total]]-Tabla1[[#This Row],[GRAVADO]]-Tabla1[[#This Row],[IVA]]-Tabla1[[#This Row],[ICA]]-Tabla1[[#This Row],[IC]]-Tabla1[[#This Row],[INC]]-Tabla1[[#This Row],[Timbre]]</f>
        <v>0</v>
      </c>
      <c r="AH360" s="102" t="str">
        <f>CONCATENATE(Tabla1[[#This Row],[Prefijo]]," ",Tabla1[[#This Row],[Folio]])</f>
        <v xml:space="preserve"> </v>
      </c>
    </row>
    <row r="361" spans="1:34" x14ac:dyDescent="0.25">
      <c r="A361" s="127"/>
      <c r="B361" s="127"/>
      <c r="C361" s="127"/>
      <c r="D361" s="127"/>
      <c r="E361" s="127"/>
      <c r="F361" s="127"/>
      <c r="G361" s="127"/>
      <c r="H361" s="127"/>
      <c r="I361" s="127"/>
      <c r="J361" s="127"/>
      <c r="K361" s="127"/>
      <c r="L361" s="127"/>
      <c r="M361" s="127"/>
      <c r="N361" s="127"/>
      <c r="O361" s="127"/>
      <c r="P361" s="127"/>
      <c r="Q361" s="127"/>
      <c r="R361" s="127"/>
      <c r="S361" s="127"/>
      <c r="T361" s="127"/>
      <c r="U361" s="127"/>
      <c r="V361" s="127"/>
      <c r="W361" s="127"/>
      <c r="X361" s="127"/>
      <c r="Y361" s="127"/>
      <c r="Z361" s="127"/>
      <c r="AA361" s="127"/>
      <c r="AB361" s="127"/>
      <c r="AC361" s="414"/>
      <c r="AD361" s="127"/>
      <c r="AE361" s="127"/>
      <c r="AF361" s="201">
        <f>IF(Tabla1[[#This Row],[IVA]]=0,0,Tabla1[[#This Row],[Total]]/1.19)</f>
        <v>0</v>
      </c>
      <c r="AG361" s="201">
        <f>Tabla1[[#This Row],[Total]]-Tabla1[[#This Row],[GRAVADO]]-Tabla1[[#This Row],[IVA]]-Tabla1[[#This Row],[ICA]]-Tabla1[[#This Row],[IC]]-Tabla1[[#This Row],[INC]]-Tabla1[[#This Row],[Timbre]]</f>
        <v>0</v>
      </c>
      <c r="AH361" s="102" t="str">
        <f>CONCATENATE(Tabla1[[#This Row],[Prefijo]]," ",Tabla1[[#This Row],[Folio]])</f>
        <v xml:space="preserve"> </v>
      </c>
    </row>
    <row r="362" spans="1:34" x14ac:dyDescent="0.25">
      <c r="A362" s="127"/>
      <c r="B362" s="127"/>
      <c r="C362" s="127"/>
      <c r="D362" s="127"/>
      <c r="E362" s="127"/>
      <c r="F362" s="127"/>
      <c r="G362" s="127"/>
      <c r="H362" s="127"/>
      <c r="I362" s="127"/>
      <c r="J362" s="127"/>
      <c r="K362" s="127"/>
      <c r="L362" s="127"/>
      <c r="M362" s="127"/>
      <c r="N362" s="127"/>
      <c r="O362" s="127"/>
      <c r="P362" s="127"/>
      <c r="Q362" s="127"/>
      <c r="R362" s="127"/>
      <c r="S362" s="127"/>
      <c r="T362" s="127"/>
      <c r="U362" s="127"/>
      <c r="V362" s="127"/>
      <c r="W362" s="127"/>
      <c r="X362" s="127"/>
      <c r="Y362" s="127"/>
      <c r="Z362" s="127"/>
      <c r="AA362" s="127"/>
      <c r="AB362" s="127"/>
      <c r="AC362" s="414"/>
      <c r="AD362" s="127"/>
      <c r="AE362" s="127"/>
      <c r="AF362" s="201">
        <f>IF(Tabla1[[#This Row],[IVA]]=0,0,Tabla1[[#This Row],[Total]]/1.19)</f>
        <v>0</v>
      </c>
      <c r="AG362" s="201">
        <f>Tabla1[[#This Row],[Total]]-Tabla1[[#This Row],[GRAVADO]]-Tabla1[[#This Row],[IVA]]-Tabla1[[#This Row],[ICA]]-Tabla1[[#This Row],[IC]]-Tabla1[[#This Row],[INC]]-Tabla1[[#This Row],[Timbre]]</f>
        <v>0</v>
      </c>
      <c r="AH362" s="102" t="str">
        <f>CONCATENATE(Tabla1[[#This Row],[Prefijo]]," ",Tabla1[[#This Row],[Folio]])</f>
        <v xml:space="preserve"> </v>
      </c>
    </row>
    <row r="363" spans="1:34" x14ac:dyDescent="0.25">
      <c r="A363" s="127"/>
      <c r="B363" s="127"/>
      <c r="C363" s="127"/>
      <c r="D363" s="127"/>
      <c r="E363" s="127"/>
      <c r="F363" s="127"/>
      <c r="G363" s="127"/>
      <c r="H363" s="127"/>
      <c r="I363" s="127"/>
      <c r="J363" s="127"/>
      <c r="K363" s="127"/>
      <c r="L363" s="127"/>
      <c r="M363" s="127"/>
      <c r="N363" s="127"/>
      <c r="O363" s="127"/>
      <c r="P363" s="127"/>
      <c r="Q363" s="127"/>
      <c r="R363" s="127"/>
      <c r="S363" s="127"/>
      <c r="T363" s="127"/>
      <c r="U363" s="127"/>
      <c r="V363" s="127"/>
      <c r="W363" s="127"/>
      <c r="X363" s="127"/>
      <c r="Y363" s="127"/>
      <c r="Z363" s="127"/>
      <c r="AA363" s="127"/>
      <c r="AB363" s="127"/>
      <c r="AC363" s="414"/>
      <c r="AD363" s="127"/>
      <c r="AE363" s="127"/>
      <c r="AF363" s="201">
        <f>IF(Tabla1[[#This Row],[IVA]]=0,0,Tabla1[[#This Row],[Total]]/1.19)</f>
        <v>0</v>
      </c>
      <c r="AG363" s="201">
        <f>Tabla1[[#This Row],[Total]]-Tabla1[[#This Row],[GRAVADO]]-Tabla1[[#This Row],[IVA]]-Tabla1[[#This Row],[ICA]]-Tabla1[[#This Row],[IC]]-Tabla1[[#This Row],[INC]]-Tabla1[[#This Row],[Timbre]]</f>
        <v>0</v>
      </c>
      <c r="AH363" s="102" t="str">
        <f>CONCATENATE(Tabla1[[#This Row],[Prefijo]]," ",Tabla1[[#This Row],[Folio]])</f>
        <v xml:space="preserve"> </v>
      </c>
    </row>
    <row r="364" spans="1:34" x14ac:dyDescent="0.25">
      <c r="A364" s="127"/>
      <c r="B364" s="127"/>
      <c r="C364" s="127"/>
      <c r="D364" s="127"/>
      <c r="E364" s="127"/>
      <c r="F364" s="127"/>
      <c r="G364" s="127"/>
      <c r="H364" s="127"/>
      <c r="I364" s="127"/>
      <c r="J364" s="127"/>
      <c r="K364" s="127"/>
      <c r="L364" s="127"/>
      <c r="M364" s="127"/>
      <c r="N364" s="127"/>
      <c r="O364" s="127"/>
      <c r="P364" s="127"/>
      <c r="Q364" s="127"/>
      <c r="R364" s="127"/>
      <c r="S364" s="127"/>
      <c r="T364" s="127"/>
      <c r="U364" s="127"/>
      <c r="V364" s="127"/>
      <c r="W364" s="127"/>
      <c r="X364" s="127"/>
      <c r="Y364" s="127"/>
      <c r="Z364" s="127"/>
      <c r="AA364" s="127"/>
      <c r="AB364" s="127"/>
      <c r="AC364" s="414"/>
      <c r="AD364" s="127"/>
      <c r="AE364" s="127"/>
      <c r="AF364" s="201">
        <f>IF(Tabla1[[#This Row],[IVA]]=0,0,Tabla1[[#This Row],[Total]]/1.19)</f>
        <v>0</v>
      </c>
      <c r="AG364" s="201">
        <f>Tabla1[[#This Row],[Total]]-Tabla1[[#This Row],[GRAVADO]]-Tabla1[[#This Row],[IVA]]-Tabla1[[#This Row],[ICA]]-Tabla1[[#This Row],[IC]]-Tabla1[[#This Row],[INC]]-Tabla1[[#This Row],[Timbre]]</f>
        <v>0</v>
      </c>
      <c r="AH364" s="102" t="str">
        <f>CONCATENATE(Tabla1[[#This Row],[Prefijo]]," ",Tabla1[[#This Row],[Folio]])</f>
        <v xml:space="preserve"> </v>
      </c>
    </row>
    <row r="365" spans="1:34" x14ac:dyDescent="0.25">
      <c r="A365" s="127"/>
      <c r="B365" s="127"/>
      <c r="C365" s="127"/>
      <c r="D365" s="127"/>
      <c r="E365" s="127"/>
      <c r="F365" s="127"/>
      <c r="G365" s="127"/>
      <c r="H365" s="127"/>
      <c r="I365" s="127"/>
      <c r="J365" s="127"/>
      <c r="K365" s="127"/>
      <c r="L365" s="127"/>
      <c r="M365" s="127"/>
      <c r="N365" s="127"/>
      <c r="O365" s="127"/>
      <c r="P365" s="127"/>
      <c r="Q365" s="127"/>
      <c r="R365" s="127"/>
      <c r="S365" s="127"/>
      <c r="T365" s="127"/>
      <c r="U365" s="127"/>
      <c r="V365" s="127"/>
      <c r="W365" s="127"/>
      <c r="X365" s="127"/>
      <c r="Y365" s="127"/>
      <c r="Z365" s="127"/>
      <c r="AA365" s="127"/>
      <c r="AB365" s="127"/>
      <c r="AC365" s="414"/>
      <c r="AD365" s="127"/>
      <c r="AE365" s="127"/>
      <c r="AF365" s="201">
        <f>IF(Tabla1[[#This Row],[IVA]]=0,0,Tabla1[[#This Row],[Total]]/1.19)</f>
        <v>0</v>
      </c>
      <c r="AG365" s="201">
        <f>Tabla1[[#This Row],[Total]]-Tabla1[[#This Row],[GRAVADO]]-Tabla1[[#This Row],[IVA]]-Tabla1[[#This Row],[ICA]]-Tabla1[[#This Row],[IC]]-Tabla1[[#This Row],[INC]]-Tabla1[[#This Row],[Timbre]]</f>
        <v>0</v>
      </c>
      <c r="AH365" s="102" t="str">
        <f>CONCATENATE(Tabla1[[#This Row],[Prefijo]]," ",Tabla1[[#This Row],[Folio]])</f>
        <v xml:space="preserve"> </v>
      </c>
    </row>
    <row r="366" spans="1:34" x14ac:dyDescent="0.25">
      <c r="A366" s="127"/>
      <c r="B366" s="127"/>
      <c r="C366" s="127"/>
      <c r="D366" s="127"/>
      <c r="E366" s="127"/>
      <c r="F366" s="127"/>
      <c r="G366" s="127"/>
      <c r="H366" s="127"/>
      <c r="I366" s="127"/>
      <c r="J366" s="127"/>
      <c r="K366" s="127"/>
      <c r="L366" s="127"/>
      <c r="M366" s="127"/>
      <c r="N366" s="127"/>
      <c r="O366" s="127"/>
      <c r="P366" s="127"/>
      <c r="Q366" s="127"/>
      <c r="R366" s="127"/>
      <c r="S366" s="127"/>
      <c r="T366" s="127"/>
      <c r="U366" s="127"/>
      <c r="V366" s="127"/>
      <c r="W366" s="127"/>
      <c r="X366" s="127"/>
      <c r="Y366" s="127"/>
      <c r="Z366" s="127"/>
      <c r="AA366" s="127"/>
      <c r="AB366" s="127"/>
      <c r="AC366" s="414"/>
      <c r="AD366" s="127"/>
      <c r="AE366" s="127"/>
      <c r="AF366" s="201">
        <f>IF(Tabla1[[#This Row],[IVA]]=0,0,Tabla1[[#This Row],[Total]]/1.19)</f>
        <v>0</v>
      </c>
      <c r="AG366" s="201">
        <f>Tabla1[[#This Row],[Total]]-Tabla1[[#This Row],[GRAVADO]]-Tabla1[[#This Row],[IVA]]-Tabla1[[#This Row],[ICA]]-Tabla1[[#This Row],[IC]]-Tabla1[[#This Row],[INC]]-Tabla1[[#This Row],[Timbre]]</f>
        <v>0</v>
      </c>
      <c r="AH366" s="102" t="str">
        <f>CONCATENATE(Tabla1[[#This Row],[Prefijo]]," ",Tabla1[[#This Row],[Folio]])</f>
        <v xml:space="preserve"> </v>
      </c>
    </row>
    <row r="367" spans="1:34" x14ac:dyDescent="0.25">
      <c r="A367" s="127"/>
      <c r="B367" s="127"/>
      <c r="C367" s="127"/>
      <c r="D367" s="127"/>
      <c r="E367" s="127"/>
      <c r="F367" s="127"/>
      <c r="G367" s="127"/>
      <c r="H367" s="127"/>
      <c r="I367" s="127"/>
      <c r="J367" s="127"/>
      <c r="K367" s="127"/>
      <c r="L367" s="127"/>
      <c r="M367" s="127"/>
      <c r="N367" s="127"/>
      <c r="O367" s="127"/>
      <c r="P367" s="127"/>
      <c r="Q367" s="127"/>
      <c r="R367" s="127"/>
      <c r="S367" s="127"/>
      <c r="T367" s="127"/>
      <c r="U367" s="127"/>
      <c r="V367" s="127"/>
      <c r="W367" s="127"/>
      <c r="X367" s="127"/>
      <c r="Y367" s="127"/>
      <c r="Z367" s="127"/>
      <c r="AA367" s="127"/>
      <c r="AB367" s="127"/>
      <c r="AC367" s="414"/>
      <c r="AD367" s="127"/>
      <c r="AE367" s="127"/>
      <c r="AF367" s="201">
        <f>IF(Tabla1[[#This Row],[IVA]]=0,0,Tabla1[[#This Row],[Total]]/1.19)</f>
        <v>0</v>
      </c>
      <c r="AG367" s="201">
        <f>Tabla1[[#This Row],[Total]]-Tabla1[[#This Row],[GRAVADO]]-Tabla1[[#This Row],[IVA]]-Tabla1[[#This Row],[ICA]]-Tabla1[[#This Row],[IC]]-Tabla1[[#This Row],[INC]]-Tabla1[[#This Row],[Timbre]]</f>
        <v>0</v>
      </c>
      <c r="AH367" s="102" t="str">
        <f>CONCATENATE(Tabla1[[#This Row],[Prefijo]]," ",Tabla1[[#This Row],[Folio]])</f>
        <v xml:space="preserve"> </v>
      </c>
    </row>
    <row r="368" spans="1:34" x14ac:dyDescent="0.25">
      <c r="A368" s="127"/>
      <c r="B368" s="127"/>
      <c r="C368" s="127"/>
      <c r="D368" s="127"/>
      <c r="E368" s="127"/>
      <c r="F368" s="127"/>
      <c r="G368" s="127"/>
      <c r="H368" s="127"/>
      <c r="I368" s="127"/>
      <c r="J368" s="127"/>
      <c r="K368" s="127"/>
      <c r="L368" s="127"/>
      <c r="M368" s="127"/>
      <c r="N368" s="127"/>
      <c r="O368" s="127"/>
      <c r="P368" s="127"/>
      <c r="Q368" s="127"/>
      <c r="R368" s="127"/>
      <c r="S368" s="127"/>
      <c r="T368" s="127"/>
      <c r="U368" s="127"/>
      <c r="V368" s="127"/>
      <c r="W368" s="127"/>
      <c r="X368" s="127"/>
      <c r="Y368" s="127"/>
      <c r="Z368" s="127"/>
      <c r="AA368" s="127"/>
      <c r="AB368" s="127"/>
      <c r="AC368" s="414"/>
      <c r="AD368" s="127"/>
      <c r="AE368" s="127"/>
      <c r="AF368" s="201">
        <f>IF(Tabla1[[#This Row],[IVA]]=0,0,Tabla1[[#This Row],[Total]]/1.19)</f>
        <v>0</v>
      </c>
      <c r="AG368" s="201">
        <f>Tabla1[[#This Row],[Total]]-Tabla1[[#This Row],[GRAVADO]]-Tabla1[[#This Row],[IVA]]-Tabla1[[#This Row],[ICA]]-Tabla1[[#This Row],[IC]]-Tabla1[[#This Row],[INC]]-Tabla1[[#This Row],[Timbre]]</f>
        <v>0</v>
      </c>
      <c r="AH368" s="102" t="str">
        <f>CONCATENATE(Tabla1[[#This Row],[Prefijo]]," ",Tabla1[[#This Row],[Folio]])</f>
        <v xml:space="preserve"> </v>
      </c>
    </row>
    <row r="369" spans="1:34" x14ac:dyDescent="0.25">
      <c r="A369" s="127"/>
      <c r="B369" s="127"/>
      <c r="C369" s="127"/>
      <c r="D369" s="127"/>
      <c r="E369" s="127"/>
      <c r="F369" s="127"/>
      <c r="G369" s="127"/>
      <c r="H369" s="127"/>
      <c r="I369" s="127"/>
      <c r="J369" s="127"/>
      <c r="K369" s="127"/>
      <c r="L369" s="127"/>
      <c r="M369" s="127"/>
      <c r="N369" s="127"/>
      <c r="O369" s="127"/>
      <c r="P369" s="127"/>
      <c r="Q369" s="127"/>
      <c r="R369" s="127"/>
      <c r="S369" s="127"/>
      <c r="T369" s="127"/>
      <c r="U369" s="127"/>
      <c r="V369" s="127"/>
      <c r="W369" s="127"/>
      <c r="X369" s="127"/>
      <c r="Y369" s="127"/>
      <c r="Z369" s="127"/>
      <c r="AA369" s="127"/>
      <c r="AB369" s="127"/>
      <c r="AC369" s="414"/>
      <c r="AD369" s="127"/>
      <c r="AE369" s="127"/>
      <c r="AF369" s="201">
        <f>IF(Tabla1[[#This Row],[IVA]]=0,0,Tabla1[[#This Row],[Total]]/1.19)</f>
        <v>0</v>
      </c>
      <c r="AG369" s="201">
        <f>Tabla1[[#This Row],[Total]]-Tabla1[[#This Row],[GRAVADO]]-Tabla1[[#This Row],[IVA]]-Tabla1[[#This Row],[ICA]]-Tabla1[[#This Row],[IC]]-Tabla1[[#This Row],[INC]]-Tabla1[[#This Row],[Timbre]]</f>
        <v>0</v>
      </c>
      <c r="AH369" s="102" t="str">
        <f>CONCATENATE(Tabla1[[#This Row],[Prefijo]]," ",Tabla1[[#This Row],[Folio]])</f>
        <v xml:space="preserve"> </v>
      </c>
    </row>
    <row r="370" spans="1:34" x14ac:dyDescent="0.25">
      <c r="A370" s="127"/>
      <c r="B370" s="127"/>
      <c r="C370" s="127"/>
      <c r="D370" s="127"/>
      <c r="E370" s="127"/>
      <c r="F370" s="127"/>
      <c r="G370" s="127"/>
      <c r="H370" s="127"/>
      <c r="I370" s="127"/>
      <c r="J370" s="127"/>
      <c r="K370" s="127"/>
      <c r="L370" s="127"/>
      <c r="M370" s="127"/>
      <c r="N370" s="127"/>
      <c r="O370" s="127"/>
      <c r="P370" s="127"/>
      <c r="Q370" s="127"/>
      <c r="R370" s="127"/>
      <c r="S370" s="127"/>
      <c r="T370" s="127"/>
      <c r="U370" s="127"/>
      <c r="V370" s="127"/>
      <c r="W370" s="127"/>
      <c r="X370" s="127"/>
      <c r="Y370" s="127"/>
      <c r="Z370" s="127"/>
      <c r="AA370" s="127"/>
      <c r="AB370" s="127"/>
      <c r="AC370" s="414"/>
      <c r="AD370" s="127"/>
      <c r="AE370" s="127"/>
      <c r="AF370" s="201">
        <f>IF(Tabla1[[#This Row],[IVA]]=0,0,Tabla1[[#This Row],[Total]]/1.19)</f>
        <v>0</v>
      </c>
      <c r="AG370" s="201">
        <f>Tabla1[[#This Row],[Total]]-Tabla1[[#This Row],[GRAVADO]]-Tabla1[[#This Row],[IVA]]-Tabla1[[#This Row],[ICA]]-Tabla1[[#This Row],[IC]]-Tabla1[[#This Row],[INC]]-Tabla1[[#This Row],[Timbre]]</f>
        <v>0</v>
      </c>
      <c r="AH370" s="102" t="str">
        <f>CONCATENATE(Tabla1[[#This Row],[Prefijo]]," ",Tabla1[[#This Row],[Folio]])</f>
        <v xml:space="preserve"> </v>
      </c>
    </row>
    <row r="371" spans="1:34" x14ac:dyDescent="0.25">
      <c r="A371" s="127"/>
      <c r="B371" s="127"/>
      <c r="C371" s="127"/>
      <c r="D371" s="127"/>
      <c r="E371" s="127"/>
      <c r="F371" s="127"/>
      <c r="G371" s="127"/>
      <c r="H371" s="127"/>
      <c r="I371" s="127"/>
      <c r="J371" s="127"/>
      <c r="K371" s="127"/>
      <c r="L371" s="127"/>
      <c r="M371" s="127"/>
      <c r="N371" s="127"/>
      <c r="O371" s="127"/>
      <c r="P371" s="127"/>
      <c r="Q371" s="127"/>
      <c r="R371" s="127"/>
      <c r="S371" s="127"/>
      <c r="T371" s="127"/>
      <c r="U371" s="127"/>
      <c r="V371" s="127"/>
      <c r="W371" s="127"/>
      <c r="X371" s="127"/>
      <c r="Y371" s="127"/>
      <c r="Z371" s="127"/>
      <c r="AA371" s="127"/>
      <c r="AB371" s="127"/>
      <c r="AC371" s="414"/>
      <c r="AD371" s="127"/>
      <c r="AE371" s="127"/>
      <c r="AF371" s="201">
        <f>IF(Tabla1[[#This Row],[IVA]]=0,0,Tabla1[[#This Row],[Total]]/1.19)</f>
        <v>0</v>
      </c>
      <c r="AG371" s="201">
        <f>Tabla1[[#This Row],[Total]]-Tabla1[[#This Row],[GRAVADO]]-Tabla1[[#This Row],[IVA]]-Tabla1[[#This Row],[ICA]]-Tabla1[[#This Row],[IC]]-Tabla1[[#This Row],[INC]]-Tabla1[[#This Row],[Timbre]]</f>
        <v>0</v>
      </c>
      <c r="AH371" s="102" t="str">
        <f>CONCATENATE(Tabla1[[#This Row],[Prefijo]]," ",Tabla1[[#This Row],[Folio]])</f>
        <v xml:space="preserve"> </v>
      </c>
    </row>
    <row r="372" spans="1:34" x14ac:dyDescent="0.25">
      <c r="A372" s="127"/>
      <c r="B372" s="127"/>
      <c r="C372" s="127"/>
      <c r="D372" s="127"/>
      <c r="E372" s="127"/>
      <c r="F372" s="127"/>
      <c r="G372" s="127"/>
      <c r="H372" s="127"/>
      <c r="I372" s="127"/>
      <c r="J372" s="127"/>
      <c r="K372" s="127"/>
      <c r="L372" s="127"/>
      <c r="M372" s="127"/>
      <c r="N372" s="127"/>
      <c r="O372" s="127"/>
      <c r="P372" s="127"/>
      <c r="Q372" s="127"/>
      <c r="R372" s="127"/>
      <c r="S372" s="127"/>
      <c r="T372" s="127"/>
      <c r="U372" s="127"/>
      <c r="V372" s="127"/>
      <c r="W372" s="127"/>
      <c r="X372" s="127"/>
      <c r="Y372" s="127"/>
      <c r="Z372" s="127"/>
      <c r="AA372" s="127"/>
      <c r="AB372" s="127"/>
      <c r="AC372" s="414"/>
      <c r="AD372" s="127"/>
      <c r="AE372" s="127"/>
      <c r="AF372" s="201">
        <f>IF(Tabla1[[#This Row],[IVA]]=0,0,Tabla1[[#This Row],[Total]]/1.19)</f>
        <v>0</v>
      </c>
      <c r="AG372" s="201">
        <f>Tabla1[[#This Row],[Total]]-Tabla1[[#This Row],[GRAVADO]]-Tabla1[[#This Row],[IVA]]-Tabla1[[#This Row],[ICA]]-Tabla1[[#This Row],[IC]]-Tabla1[[#This Row],[INC]]-Tabla1[[#This Row],[Timbre]]</f>
        <v>0</v>
      </c>
      <c r="AH372" s="102" t="str">
        <f>CONCATENATE(Tabla1[[#This Row],[Prefijo]]," ",Tabla1[[#This Row],[Folio]])</f>
        <v xml:space="preserve"> </v>
      </c>
    </row>
    <row r="373" spans="1:34" x14ac:dyDescent="0.25">
      <c r="A373" s="127"/>
      <c r="B373" s="127"/>
      <c r="C373" s="127"/>
      <c r="D373" s="127"/>
      <c r="E373" s="127"/>
      <c r="F373" s="127"/>
      <c r="G373" s="127"/>
      <c r="H373" s="127"/>
      <c r="I373" s="127"/>
      <c r="J373" s="127"/>
      <c r="K373" s="127"/>
      <c r="L373" s="127"/>
      <c r="M373" s="127"/>
      <c r="N373" s="127"/>
      <c r="O373" s="127"/>
      <c r="P373" s="127"/>
      <c r="Q373" s="127"/>
      <c r="R373" s="127"/>
      <c r="S373" s="127"/>
      <c r="T373" s="127"/>
      <c r="U373" s="127"/>
      <c r="V373" s="127"/>
      <c r="W373" s="127"/>
      <c r="X373" s="127"/>
      <c r="Y373" s="127"/>
      <c r="Z373" s="127"/>
      <c r="AA373" s="127"/>
      <c r="AB373" s="127"/>
      <c r="AC373" s="414"/>
      <c r="AD373" s="127"/>
      <c r="AE373" s="127"/>
      <c r="AF373" s="201">
        <f>IF(Tabla1[[#This Row],[IVA]]=0,0,Tabla1[[#This Row],[Total]]/1.19)</f>
        <v>0</v>
      </c>
      <c r="AG373" s="201">
        <f>Tabla1[[#This Row],[Total]]-Tabla1[[#This Row],[GRAVADO]]-Tabla1[[#This Row],[IVA]]-Tabla1[[#This Row],[ICA]]-Tabla1[[#This Row],[IC]]-Tabla1[[#This Row],[INC]]-Tabla1[[#This Row],[Timbre]]</f>
        <v>0</v>
      </c>
      <c r="AH373" s="102" t="str">
        <f>CONCATENATE(Tabla1[[#This Row],[Prefijo]]," ",Tabla1[[#This Row],[Folio]])</f>
        <v xml:space="preserve"> </v>
      </c>
    </row>
    <row r="374" spans="1:34" x14ac:dyDescent="0.25">
      <c r="A374" s="127"/>
      <c r="B374" s="127"/>
      <c r="C374" s="127"/>
      <c r="D374" s="127"/>
      <c r="E374" s="127"/>
      <c r="F374" s="127"/>
      <c r="G374" s="127"/>
      <c r="H374" s="127"/>
      <c r="I374" s="127"/>
      <c r="J374" s="127"/>
      <c r="K374" s="127"/>
      <c r="L374" s="127"/>
      <c r="M374" s="127"/>
      <c r="N374" s="127"/>
      <c r="O374" s="127"/>
      <c r="P374" s="127"/>
      <c r="Q374" s="127"/>
      <c r="R374" s="127"/>
      <c r="S374" s="127"/>
      <c r="T374" s="127"/>
      <c r="U374" s="127"/>
      <c r="V374" s="127"/>
      <c r="W374" s="127"/>
      <c r="X374" s="127"/>
      <c r="Y374" s="127"/>
      <c r="Z374" s="127"/>
      <c r="AA374" s="127"/>
      <c r="AB374" s="127"/>
      <c r="AC374" s="414"/>
      <c r="AD374" s="127"/>
      <c r="AE374" s="127"/>
      <c r="AF374" s="201">
        <f>IF(Tabla1[[#This Row],[IVA]]=0,0,Tabla1[[#This Row],[Total]]/1.19)</f>
        <v>0</v>
      </c>
      <c r="AG374" s="201">
        <f>Tabla1[[#This Row],[Total]]-Tabla1[[#This Row],[GRAVADO]]-Tabla1[[#This Row],[IVA]]-Tabla1[[#This Row],[ICA]]-Tabla1[[#This Row],[IC]]-Tabla1[[#This Row],[INC]]-Tabla1[[#This Row],[Timbre]]</f>
        <v>0</v>
      </c>
      <c r="AH374" s="102" t="str">
        <f>CONCATENATE(Tabla1[[#This Row],[Prefijo]]," ",Tabla1[[#This Row],[Folio]])</f>
        <v xml:space="preserve"> </v>
      </c>
    </row>
    <row r="375" spans="1:34" x14ac:dyDescent="0.25">
      <c r="A375" s="127"/>
      <c r="B375" s="127"/>
      <c r="C375" s="127"/>
      <c r="D375" s="127"/>
      <c r="E375" s="127"/>
      <c r="F375" s="127"/>
      <c r="G375" s="127"/>
      <c r="H375" s="127"/>
      <c r="I375" s="127"/>
      <c r="J375" s="127"/>
      <c r="K375" s="127"/>
      <c r="L375" s="127"/>
      <c r="M375" s="127"/>
      <c r="N375" s="127"/>
      <c r="O375" s="127"/>
      <c r="P375" s="127"/>
      <c r="Q375" s="127"/>
      <c r="R375" s="127"/>
      <c r="S375" s="127"/>
      <c r="T375" s="127"/>
      <c r="U375" s="127"/>
      <c r="V375" s="127"/>
      <c r="W375" s="127"/>
      <c r="X375" s="127"/>
      <c r="Y375" s="127"/>
      <c r="Z375" s="127"/>
      <c r="AA375" s="127"/>
      <c r="AB375" s="127"/>
      <c r="AC375" s="414"/>
      <c r="AD375" s="127"/>
      <c r="AE375" s="127"/>
      <c r="AF375" s="201">
        <f>IF(Tabla1[[#This Row],[IVA]]=0,0,Tabla1[[#This Row],[Total]]/1.19)</f>
        <v>0</v>
      </c>
      <c r="AG375" s="201">
        <f>Tabla1[[#This Row],[Total]]-Tabla1[[#This Row],[GRAVADO]]-Tabla1[[#This Row],[IVA]]-Tabla1[[#This Row],[ICA]]-Tabla1[[#This Row],[IC]]-Tabla1[[#This Row],[INC]]-Tabla1[[#This Row],[Timbre]]</f>
        <v>0</v>
      </c>
      <c r="AH375" s="102" t="str">
        <f>CONCATENATE(Tabla1[[#This Row],[Prefijo]]," ",Tabla1[[#This Row],[Folio]])</f>
        <v xml:space="preserve"> </v>
      </c>
    </row>
    <row r="376" spans="1:34" x14ac:dyDescent="0.25">
      <c r="A376" s="127"/>
      <c r="B376" s="127"/>
      <c r="C376" s="127"/>
      <c r="D376" s="127"/>
      <c r="E376" s="127"/>
      <c r="F376" s="127"/>
      <c r="G376" s="127"/>
      <c r="H376" s="127"/>
      <c r="I376" s="127"/>
      <c r="J376" s="127"/>
      <c r="K376" s="127"/>
      <c r="L376" s="127"/>
      <c r="M376" s="127"/>
      <c r="N376" s="127"/>
      <c r="O376" s="127"/>
      <c r="P376" s="127"/>
      <c r="Q376" s="127"/>
      <c r="R376" s="127"/>
      <c r="S376" s="127"/>
      <c r="T376" s="127"/>
      <c r="U376" s="127"/>
      <c r="V376" s="127"/>
      <c r="W376" s="127"/>
      <c r="X376" s="127"/>
      <c r="Y376" s="127"/>
      <c r="Z376" s="127"/>
      <c r="AA376" s="127"/>
      <c r="AB376" s="127"/>
      <c r="AC376" s="414"/>
      <c r="AD376" s="127"/>
      <c r="AE376" s="127"/>
      <c r="AF376" s="201">
        <f>IF(Tabla1[[#This Row],[IVA]]=0,0,Tabla1[[#This Row],[Total]]/1.19)</f>
        <v>0</v>
      </c>
      <c r="AG376" s="201">
        <f>Tabla1[[#This Row],[Total]]-Tabla1[[#This Row],[GRAVADO]]-Tabla1[[#This Row],[IVA]]-Tabla1[[#This Row],[ICA]]-Tabla1[[#This Row],[IC]]-Tabla1[[#This Row],[INC]]-Tabla1[[#This Row],[Timbre]]</f>
        <v>0</v>
      </c>
      <c r="AH376" s="102" t="str">
        <f>CONCATENATE(Tabla1[[#This Row],[Prefijo]]," ",Tabla1[[#This Row],[Folio]])</f>
        <v xml:space="preserve"> </v>
      </c>
    </row>
    <row r="377" spans="1:34" x14ac:dyDescent="0.25">
      <c r="A377" s="127"/>
      <c r="B377" s="127"/>
      <c r="C377" s="127"/>
      <c r="D377" s="127"/>
      <c r="E377" s="127"/>
      <c r="F377" s="127"/>
      <c r="G377" s="127"/>
      <c r="H377" s="127"/>
      <c r="I377" s="127"/>
      <c r="J377" s="127"/>
      <c r="K377" s="127"/>
      <c r="L377" s="127"/>
      <c r="M377" s="127"/>
      <c r="N377" s="127"/>
      <c r="O377" s="127"/>
      <c r="P377" s="127"/>
      <c r="Q377" s="127"/>
      <c r="R377" s="127"/>
      <c r="S377" s="127"/>
      <c r="T377" s="127"/>
      <c r="U377" s="127"/>
      <c r="V377" s="127"/>
      <c r="W377" s="127"/>
      <c r="X377" s="127"/>
      <c r="Y377" s="127"/>
      <c r="Z377" s="127"/>
      <c r="AA377" s="127"/>
      <c r="AB377" s="127"/>
      <c r="AC377" s="414"/>
      <c r="AD377" s="127"/>
      <c r="AE377" s="127"/>
      <c r="AF377" s="201">
        <f>IF(Tabla1[[#This Row],[IVA]]=0,0,Tabla1[[#This Row],[Total]]/1.19)</f>
        <v>0</v>
      </c>
      <c r="AG377" s="201">
        <f>Tabla1[[#This Row],[Total]]-Tabla1[[#This Row],[GRAVADO]]-Tabla1[[#This Row],[IVA]]-Tabla1[[#This Row],[ICA]]-Tabla1[[#This Row],[IC]]-Tabla1[[#This Row],[INC]]-Tabla1[[#This Row],[Timbre]]</f>
        <v>0</v>
      </c>
      <c r="AH377" s="102" t="str">
        <f>CONCATENATE(Tabla1[[#This Row],[Prefijo]]," ",Tabla1[[#This Row],[Folio]])</f>
        <v xml:space="preserve"> </v>
      </c>
    </row>
    <row r="378" spans="1:34" x14ac:dyDescent="0.25">
      <c r="A378" s="127"/>
      <c r="B378" s="127"/>
      <c r="C378" s="127"/>
      <c r="D378" s="127"/>
      <c r="E378" s="127"/>
      <c r="F378" s="127"/>
      <c r="G378" s="127"/>
      <c r="H378" s="127"/>
      <c r="I378" s="127"/>
      <c r="J378" s="127"/>
      <c r="K378" s="127"/>
      <c r="L378" s="127"/>
      <c r="M378" s="127"/>
      <c r="N378" s="127"/>
      <c r="O378" s="127"/>
      <c r="P378" s="127"/>
      <c r="Q378" s="127"/>
      <c r="R378" s="127"/>
      <c r="S378" s="127"/>
      <c r="T378" s="127"/>
      <c r="U378" s="127"/>
      <c r="V378" s="127"/>
      <c r="W378" s="127"/>
      <c r="X378" s="127"/>
      <c r="Y378" s="127"/>
      <c r="Z378" s="127"/>
      <c r="AA378" s="127"/>
      <c r="AB378" s="127"/>
      <c r="AC378" s="414"/>
      <c r="AD378" s="127"/>
      <c r="AE378" s="127"/>
      <c r="AF378" s="201">
        <f>IF(Tabla1[[#This Row],[IVA]]=0,0,Tabla1[[#This Row],[Total]]/1.19)</f>
        <v>0</v>
      </c>
      <c r="AG378" s="201">
        <f>Tabla1[[#This Row],[Total]]-Tabla1[[#This Row],[GRAVADO]]-Tabla1[[#This Row],[IVA]]-Tabla1[[#This Row],[ICA]]-Tabla1[[#This Row],[IC]]-Tabla1[[#This Row],[INC]]-Tabla1[[#This Row],[Timbre]]</f>
        <v>0</v>
      </c>
      <c r="AH378" s="102" t="str">
        <f>CONCATENATE(Tabla1[[#This Row],[Prefijo]]," ",Tabla1[[#This Row],[Folio]])</f>
        <v xml:space="preserve"> </v>
      </c>
    </row>
    <row r="379" spans="1:34" x14ac:dyDescent="0.25">
      <c r="A379" s="127"/>
      <c r="B379" s="127"/>
      <c r="C379" s="127"/>
      <c r="D379" s="127"/>
      <c r="E379" s="127"/>
      <c r="F379" s="127"/>
      <c r="G379" s="127"/>
      <c r="H379" s="127"/>
      <c r="I379" s="127"/>
      <c r="J379" s="127"/>
      <c r="K379" s="127"/>
      <c r="L379" s="127"/>
      <c r="M379" s="127"/>
      <c r="N379" s="127"/>
      <c r="O379" s="127"/>
      <c r="P379" s="127"/>
      <c r="Q379" s="127"/>
      <c r="R379" s="127"/>
      <c r="S379" s="127"/>
      <c r="T379" s="127"/>
      <c r="U379" s="127"/>
      <c r="V379" s="127"/>
      <c r="W379" s="127"/>
      <c r="X379" s="127"/>
      <c r="Y379" s="127"/>
      <c r="Z379" s="127"/>
      <c r="AA379" s="127"/>
      <c r="AB379" s="127"/>
      <c r="AC379" s="414"/>
      <c r="AD379" s="127"/>
      <c r="AE379" s="127"/>
      <c r="AF379" s="201">
        <f>IF(Tabla1[[#This Row],[IVA]]=0,0,Tabla1[[#This Row],[Total]]/1.19)</f>
        <v>0</v>
      </c>
      <c r="AG379" s="201">
        <f>Tabla1[[#This Row],[Total]]-Tabla1[[#This Row],[GRAVADO]]-Tabla1[[#This Row],[IVA]]-Tabla1[[#This Row],[ICA]]-Tabla1[[#This Row],[IC]]-Tabla1[[#This Row],[INC]]-Tabla1[[#This Row],[Timbre]]</f>
        <v>0</v>
      </c>
      <c r="AH379" s="102" t="str">
        <f>CONCATENATE(Tabla1[[#This Row],[Prefijo]]," ",Tabla1[[#This Row],[Folio]])</f>
        <v xml:space="preserve"> </v>
      </c>
    </row>
    <row r="380" spans="1:34" x14ac:dyDescent="0.25">
      <c r="A380" s="127"/>
      <c r="B380" s="127"/>
      <c r="C380" s="127"/>
      <c r="D380" s="127"/>
      <c r="E380" s="127"/>
      <c r="F380" s="127"/>
      <c r="G380" s="127"/>
      <c r="H380" s="127"/>
      <c r="I380" s="127"/>
      <c r="J380" s="127"/>
      <c r="K380" s="127"/>
      <c r="L380" s="127"/>
      <c r="M380" s="127"/>
      <c r="N380" s="127"/>
      <c r="O380" s="127"/>
      <c r="P380" s="127"/>
      <c r="Q380" s="127"/>
      <c r="R380" s="127"/>
      <c r="S380" s="127"/>
      <c r="T380" s="127"/>
      <c r="U380" s="127"/>
      <c r="V380" s="127"/>
      <c r="W380" s="127"/>
      <c r="X380" s="127"/>
      <c r="Y380" s="127"/>
      <c r="Z380" s="127"/>
      <c r="AA380" s="127"/>
      <c r="AB380" s="127"/>
      <c r="AC380" s="414"/>
      <c r="AD380" s="127"/>
      <c r="AE380" s="127"/>
      <c r="AF380" s="201">
        <f>IF(Tabla1[[#This Row],[IVA]]=0,0,Tabla1[[#This Row],[Total]]/1.19)</f>
        <v>0</v>
      </c>
      <c r="AG380" s="201">
        <f>Tabla1[[#This Row],[Total]]-Tabla1[[#This Row],[GRAVADO]]-Tabla1[[#This Row],[IVA]]-Tabla1[[#This Row],[ICA]]-Tabla1[[#This Row],[IC]]-Tabla1[[#This Row],[INC]]-Tabla1[[#This Row],[Timbre]]</f>
        <v>0</v>
      </c>
      <c r="AH380" s="102" t="str">
        <f>CONCATENATE(Tabla1[[#This Row],[Prefijo]]," ",Tabla1[[#This Row],[Folio]])</f>
        <v xml:space="preserve"> </v>
      </c>
    </row>
    <row r="381" spans="1:34" x14ac:dyDescent="0.25">
      <c r="A381" s="127"/>
      <c r="B381" s="127"/>
      <c r="C381" s="127"/>
      <c r="D381" s="127"/>
      <c r="E381" s="127"/>
      <c r="F381" s="127"/>
      <c r="G381" s="127"/>
      <c r="H381" s="127"/>
      <c r="I381" s="127"/>
      <c r="J381" s="127"/>
      <c r="K381" s="127"/>
      <c r="L381" s="127"/>
      <c r="M381" s="127"/>
      <c r="N381" s="127"/>
      <c r="O381" s="127"/>
      <c r="P381" s="127"/>
      <c r="Q381" s="127"/>
      <c r="R381" s="127"/>
      <c r="S381" s="127"/>
      <c r="T381" s="127"/>
      <c r="U381" s="127"/>
      <c r="V381" s="127"/>
      <c r="W381" s="127"/>
      <c r="X381" s="127"/>
      <c r="Y381" s="127"/>
      <c r="Z381" s="127"/>
      <c r="AA381" s="127"/>
      <c r="AB381" s="127"/>
      <c r="AC381" s="414"/>
      <c r="AD381" s="127"/>
      <c r="AE381" s="127"/>
      <c r="AF381" s="201">
        <f>IF(Tabla1[[#This Row],[IVA]]=0,0,Tabla1[[#This Row],[Total]]/1.19)</f>
        <v>0</v>
      </c>
      <c r="AG381" s="201">
        <f>Tabla1[[#This Row],[Total]]-Tabla1[[#This Row],[GRAVADO]]-Tabla1[[#This Row],[IVA]]-Tabla1[[#This Row],[ICA]]-Tabla1[[#This Row],[IC]]-Tabla1[[#This Row],[INC]]-Tabla1[[#This Row],[Timbre]]</f>
        <v>0</v>
      </c>
      <c r="AH381" s="102" t="str">
        <f>CONCATENATE(Tabla1[[#This Row],[Prefijo]]," ",Tabla1[[#This Row],[Folio]])</f>
        <v xml:space="preserve"> </v>
      </c>
    </row>
    <row r="382" spans="1:34" x14ac:dyDescent="0.25">
      <c r="A382" s="127"/>
      <c r="B382" s="127"/>
      <c r="C382" s="127"/>
      <c r="D382" s="127"/>
      <c r="E382" s="127"/>
      <c r="F382" s="127"/>
      <c r="G382" s="127"/>
      <c r="H382" s="127"/>
      <c r="I382" s="127"/>
      <c r="J382" s="127"/>
      <c r="K382" s="127"/>
      <c r="L382" s="127"/>
      <c r="M382" s="127"/>
      <c r="N382" s="127"/>
      <c r="O382" s="127"/>
      <c r="P382" s="127"/>
      <c r="Q382" s="127"/>
      <c r="R382" s="127"/>
      <c r="S382" s="127"/>
      <c r="T382" s="127"/>
      <c r="U382" s="127"/>
      <c r="V382" s="127"/>
      <c r="W382" s="127"/>
      <c r="X382" s="127"/>
      <c r="Y382" s="127"/>
      <c r="Z382" s="127"/>
      <c r="AA382" s="127"/>
      <c r="AB382" s="127"/>
      <c r="AC382" s="414"/>
      <c r="AD382" s="127"/>
      <c r="AE382" s="127"/>
      <c r="AF382" s="201">
        <f>IF(Tabla1[[#This Row],[IVA]]=0,0,Tabla1[[#This Row],[Total]]/1.19)</f>
        <v>0</v>
      </c>
      <c r="AG382" s="201">
        <f>Tabla1[[#This Row],[Total]]-Tabla1[[#This Row],[GRAVADO]]-Tabla1[[#This Row],[IVA]]-Tabla1[[#This Row],[ICA]]-Tabla1[[#This Row],[IC]]-Tabla1[[#This Row],[INC]]-Tabla1[[#This Row],[Timbre]]</f>
        <v>0</v>
      </c>
      <c r="AH382" s="102" t="str">
        <f>CONCATENATE(Tabla1[[#This Row],[Prefijo]]," ",Tabla1[[#This Row],[Folio]])</f>
        <v xml:space="preserve"> </v>
      </c>
    </row>
    <row r="383" spans="1:34" x14ac:dyDescent="0.25">
      <c r="A383" s="127"/>
      <c r="B383" s="127"/>
      <c r="C383" s="127"/>
      <c r="D383" s="127"/>
      <c r="E383" s="127"/>
      <c r="F383" s="127"/>
      <c r="G383" s="127"/>
      <c r="H383" s="127"/>
      <c r="I383" s="127"/>
      <c r="J383" s="127"/>
      <c r="K383" s="127"/>
      <c r="L383" s="127"/>
      <c r="M383" s="127"/>
      <c r="N383" s="127"/>
      <c r="O383" s="127"/>
      <c r="P383" s="127"/>
      <c r="Q383" s="127"/>
      <c r="R383" s="127"/>
      <c r="S383" s="127"/>
      <c r="T383" s="127"/>
      <c r="U383" s="127"/>
      <c r="V383" s="127"/>
      <c r="W383" s="127"/>
      <c r="X383" s="127"/>
      <c r="Y383" s="127"/>
      <c r="Z383" s="127"/>
      <c r="AA383" s="127"/>
      <c r="AB383" s="127"/>
      <c r="AC383" s="414"/>
      <c r="AD383" s="127"/>
      <c r="AE383" s="127"/>
      <c r="AF383" s="201">
        <f>IF(Tabla1[[#This Row],[IVA]]=0,0,Tabla1[[#This Row],[Total]]/1.19)</f>
        <v>0</v>
      </c>
      <c r="AG383" s="201">
        <f>Tabla1[[#This Row],[Total]]-Tabla1[[#This Row],[GRAVADO]]-Tabla1[[#This Row],[IVA]]-Tabla1[[#This Row],[ICA]]-Tabla1[[#This Row],[IC]]-Tabla1[[#This Row],[INC]]-Tabla1[[#This Row],[Timbre]]</f>
        <v>0</v>
      </c>
      <c r="AH383" s="102" t="str">
        <f>CONCATENATE(Tabla1[[#This Row],[Prefijo]]," ",Tabla1[[#This Row],[Folio]])</f>
        <v xml:space="preserve"> </v>
      </c>
    </row>
    <row r="384" spans="1:34" x14ac:dyDescent="0.25">
      <c r="A384" s="127"/>
      <c r="B384" s="127"/>
      <c r="C384" s="127"/>
      <c r="D384" s="127"/>
      <c r="E384" s="127"/>
      <c r="F384" s="127"/>
      <c r="G384" s="127"/>
      <c r="H384" s="127"/>
      <c r="I384" s="127"/>
      <c r="J384" s="127"/>
      <c r="K384" s="127"/>
      <c r="L384" s="127"/>
      <c r="M384" s="127"/>
      <c r="N384" s="127"/>
      <c r="O384" s="127"/>
      <c r="P384" s="127"/>
      <c r="Q384" s="127"/>
      <c r="R384" s="127"/>
      <c r="S384" s="127"/>
      <c r="T384" s="127"/>
      <c r="U384" s="127"/>
      <c r="V384" s="127"/>
      <c r="W384" s="127"/>
      <c r="X384" s="127"/>
      <c r="Y384" s="127"/>
      <c r="Z384" s="127"/>
      <c r="AA384" s="127"/>
      <c r="AB384" s="127"/>
      <c r="AC384" s="414"/>
      <c r="AD384" s="127"/>
      <c r="AE384" s="127"/>
      <c r="AF384" s="201">
        <f>IF(Tabla1[[#This Row],[IVA]]=0,0,Tabla1[[#This Row],[Total]]/1.19)</f>
        <v>0</v>
      </c>
      <c r="AG384" s="201">
        <f>Tabla1[[#This Row],[Total]]-Tabla1[[#This Row],[GRAVADO]]-Tabla1[[#This Row],[IVA]]-Tabla1[[#This Row],[ICA]]-Tabla1[[#This Row],[IC]]-Tabla1[[#This Row],[INC]]-Tabla1[[#This Row],[Timbre]]</f>
        <v>0</v>
      </c>
      <c r="AH384" s="102" t="str">
        <f>CONCATENATE(Tabla1[[#This Row],[Prefijo]]," ",Tabla1[[#This Row],[Folio]])</f>
        <v xml:space="preserve"> </v>
      </c>
    </row>
    <row r="385" spans="1:34" x14ac:dyDescent="0.25">
      <c r="A385" s="127"/>
      <c r="B385" s="127"/>
      <c r="C385" s="127"/>
      <c r="D385" s="127"/>
      <c r="E385" s="127"/>
      <c r="F385" s="127"/>
      <c r="G385" s="127"/>
      <c r="H385" s="127"/>
      <c r="I385" s="127"/>
      <c r="J385" s="127"/>
      <c r="K385" s="127"/>
      <c r="L385" s="127"/>
      <c r="M385" s="127"/>
      <c r="N385" s="127"/>
      <c r="O385" s="127"/>
      <c r="P385" s="127"/>
      <c r="Q385" s="127"/>
      <c r="R385" s="127"/>
      <c r="S385" s="127"/>
      <c r="T385" s="127"/>
      <c r="U385" s="127"/>
      <c r="V385" s="127"/>
      <c r="W385" s="127"/>
      <c r="X385" s="127"/>
      <c r="Y385" s="127"/>
      <c r="Z385" s="127"/>
      <c r="AA385" s="127"/>
      <c r="AB385" s="127"/>
      <c r="AC385" s="414"/>
      <c r="AD385" s="127"/>
      <c r="AE385" s="127"/>
      <c r="AF385" s="201">
        <f>IF(Tabla1[[#This Row],[IVA]]=0,0,Tabla1[[#This Row],[Total]]/1.19)</f>
        <v>0</v>
      </c>
      <c r="AG385" s="201">
        <f>Tabla1[[#This Row],[Total]]-Tabla1[[#This Row],[GRAVADO]]-Tabla1[[#This Row],[IVA]]-Tabla1[[#This Row],[ICA]]-Tabla1[[#This Row],[IC]]-Tabla1[[#This Row],[INC]]-Tabla1[[#This Row],[Timbre]]</f>
        <v>0</v>
      </c>
      <c r="AH385" s="102" t="str">
        <f>CONCATENATE(Tabla1[[#This Row],[Prefijo]]," ",Tabla1[[#This Row],[Folio]])</f>
        <v xml:space="preserve"> </v>
      </c>
    </row>
    <row r="386" spans="1:34" x14ac:dyDescent="0.25">
      <c r="A386" s="127"/>
      <c r="B386" s="127"/>
      <c r="C386" s="127"/>
      <c r="D386" s="127"/>
      <c r="E386" s="127"/>
      <c r="F386" s="127"/>
      <c r="G386" s="127"/>
      <c r="H386" s="127"/>
      <c r="I386" s="127"/>
      <c r="J386" s="127"/>
      <c r="K386" s="127"/>
      <c r="L386" s="127"/>
      <c r="M386" s="127"/>
      <c r="N386" s="127"/>
      <c r="O386" s="127"/>
      <c r="P386" s="127"/>
      <c r="Q386" s="127"/>
      <c r="R386" s="127"/>
      <c r="S386" s="127"/>
      <c r="T386" s="127"/>
      <c r="U386" s="127"/>
      <c r="V386" s="127"/>
      <c r="W386" s="127"/>
      <c r="X386" s="127"/>
      <c r="Y386" s="127"/>
      <c r="Z386" s="127"/>
      <c r="AA386" s="127"/>
      <c r="AB386" s="127"/>
      <c r="AC386" s="414"/>
      <c r="AD386" s="127"/>
      <c r="AE386" s="127"/>
      <c r="AF386" s="201">
        <f>IF(Tabla1[[#This Row],[IVA]]=0,0,Tabla1[[#This Row],[Total]]/1.19)</f>
        <v>0</v>
      </c>
      <c r="AG386" s="201">
        <f>Tabla1[[#This Row],[Total]]-Tabla1[[#This Row],[GRAVADO]]-Tabla1[[#This Row],[IVA]]-Tabla1[[#This Row],[ICA]]-Tabla1[[#This Row],[IC]]-Tabla1[[#This Row],[INC]]-Tabla1[[#This Row],[Timbre]]</f>
        <v>0</v>
      </c>
      <c r="AH386" s="102" t="str">
        <f>CONCATENATE(Tabla1[[#This Row],[Prefijo]]," ",Tabla1[[#This Row],[Folio]])</f>
        <v xml:space="preserve"> </v>
      </c>
    </row>
    <row r="387" spans="1:34" x14ac:dyDescent="0.25">
      <c r="A387" s="127"/>
      <c r="B387" s="127"/>
      <c r="C387" s="127"/>
      <c r="D387" s="127"/>
      <c r="E387" s="127"/>
      <c r="F387" s="127"/>
      <c r="G387" s="127"/>
      <c r="H387" s="127"/>
      <c r="I387" s="127"/>
      <c r="J387" s="127"/>
      <c r="K387" s="127"/>
      <c r="L387" s="127"/>
      <c r="M387" s="127"/>
      <c r="N387" s="127"/>
      <c r="O387" s="127"/>
      <c r="P387" s="127"/>
      <c r="Q387" s="127"/>
      <c r="R387" s="127"/>
      <c r="S387" s="127"/>
      <c r="T387" s="127"/>
      <c r="U387" s="127"/>
      <c r="V387" s="127"/>
      <c r="W387" s="127"/>
      <c r="X387" s="127"/>
      <c r="Y387" s="127"/>
      <c r="Z387" s="127"/>
      <c r="AA387" s="127"/>
      <c r="AB387" s="127"/>
      <c r="AC387" s="414"/>
      <c r="AD387" s="127"/>
      <c r="AE387" s="127"/>
      <c r="AF387" s="201">
        <f>IF(Tabla1[[#This Row],[IVA]]=0,0,Tabla1[[#This Row],[Total]]/1.19)</f>
        <v>0</v>
      </c>
      <c r="AG387" s="201">
        <f>Tabla1[[#This Row],[Total]]-Tabla1[[#This Row],[GRAVADO]]-Tabla1[[#This Row],[IVA]]-Tabla1[[#This Row],[ICA]]-Tabla1[[#This Row],[IC]]-Tabla1[[#This Row],[INC]]-Tabla1[[#This Row],[Timbre]]</f>
        <v>0</v>
      </c>
      <c r="AH387" s="102" t="str">
        <f>CONCATENATE(Tabla1[[#This Row],[Prefijo]]," ",Tabla1[[#This Row],[Folio]])</f>
        <v xml:space="preserve"> </v>
      </c>
    </row>
    <row r="388" spans="1:34" x14ac:dyDescent="0.25">
      <c r="A388" s="127"/>
      <c r="B388" s="127"/>
      <c r="C388" s="127"/>
      <c r="D388" s="127"/>
      <c r="E388" s="127"/>
      <c r="F388" s="127"/>
      <c r="G388" s="127"/>
      <c r="H388" s="127"/>
      <c r="I388" s="127"/>
      <c r="J388" s="127"/>
      <c r="K388" s="127"/>
      <c r="L388" s="127"/>
      <c r="M388" s="127"/>
      <c r="N388" s="127"/>
      <c r="O388" s="127"/>
      <c r="P388" s="127"/>
      <c r="Q388" s="127"/>
      <c r="R388" s="127"/>
      <c r="S388" s="127"/>
      <c r="T388" s="127"/>
      <c r="U388" s="127"/>
      <c r="V388" s="127"/>
      <c r="W388" s="127"/>
      <c r="X388" s="127"/>
      <c r="Y388" s="127"/>
      <c r="Z388" s="127"/>
      <c r="AA388" s="127"/>
      <c r="AB388" s="127"/>
      <c r="AC388" s="414"/>
      <c r="AD388" s="127"/>
      <c r="AE388" s="127"/>
      <c r="AF388" s="201">
        <f>IF(Tabla1[[#This Row],[IVA]]=0,0,Tabla1[[#This Row],[Total]]/1.19)</f>
        <v>0</v>
      </c>
      <c r="AG388" s="201">
        <f>Tabla1[[#This Row],[Total]]-Tabla1[[#This Row],[GRAVADO]]-Tabla1[[#This Row],[IVA]]-Tabla1[[#This Row],[ICA]]-Tabla1[[#This Row],[IC]]-Tabla1[[#This Row],[INC]]-Tabla1[[#This Row],[Timbre]]</f>
        <v>0</v>
      </c>
      <c r="AH388" s="102" t="str">
        <f>CONCATENATE(Tabla1[[#This Row],[Prefijo]]," ",Tabla1[[#This Row],[Folio]])</f>
        <v xml:space="preserve"> </v>
      </c>
    </row>
    <row r="389" spans="1:34" x14ac:dyDescent="0.25">
      <c r="A389" s="127"/>
      <c r="B389" s="127"/>
      <c r="C389" s="127"/>
      <c r="D389" s="127"/>
      <c r="E389" s="127"/>
      <c r="F389" s="127"/>
      <c r="G389" s="127"/>
      <c r="H389" s="127"/>
      <c r="I389" s="127"/>
      <c r="J389" s="127"/>
      <c r="K389" s="127"/>
      <c r="L389" s="127"/>
      <c r="M389" s="127"/>
      <c r="N389" s="127"/>
      <c r="O389" s="127"/>
      <c r="P389" s="127"/>
      <c r="Q389" s="127"/>
      <c r="R389" s="127"/>
      <c r="S389" s="127"/>
      <c r="T389" s="127"/>
      <c r="U389" s="127"/>
      <c r="V389" s="127"/>
      <c r="W389" s="127"/>
      <c r="X389" s="127"/>
      <c r="Y389" s="127"/>
      <c r="Z389" s="127"/>
      <c r="AA389" s="127"/>
      <c r="AB389" s="127"/>
      <c r="AC389" s="414"/>
      <c r="AD389" s="127"/>
      <c r="AE389" s="127"/>
      <c r="AF389" s="201">
        <f>IF(Tabla1[[#This Row],[IVA]]=0,0,Tabla1[[#This Row],[Total]]/1.19)</f>
        <v>0</v>
      </c>
      <c r="AG389" s="201">
        <f>Tabla1[[#This Row],[Total]]-Tabla1[[#This Row],[GRAVADO]]-Tabla1[[#This Row],[IVA]]-Tabla1[[#This Row],[ICA]]-Tabla1[[#This Row],[IC]]-Tabla1[[#This Row],[INC]]-Tabla1[[#This Row],[Timbre]]</f>
        <v>0</v>
      </c>
      <c r="AH389" s="102" t="str">
        <f>CONCATENATE(Tabla1[[#This Row],[Prefijo]]," ",Tabla1[[#This Row],[Folio]])</f>
        <v xml:space="preserve"> </v>
      </c>
    </row>
    <row r="390" spans="1:34" x14ac:dyDescent="0.25">
      <c r="A390" s="127"/>
      <c r="B390" s="127"/>
      <c r="C390" s="127"/>
      <c r="D390" s="127"/>
      <c r="E390" s="127"/>
      <c r="F390" s="127"/>
      <c r="G390" s="127"/>
      <c r="H390" s="127"/>
      <c r="I390" s="127"/>
      <c r="J390" s="127"/>
      <c r="K390" s="127"/>
      <c r="L390" s="127"/>
      <c r="M390" s="127"/>
      <c r="N390" s="127"/>
      <c r="O390" s="127"/>
      <c r="P390" s="127"/>
      <c r="Q390" s="127"/>
      <c r="R390" s="127"/>
      <c r="S390" s="127"/>
      <c r="T390" s="127"/>
      <c r="U390" s="127"/>
      <c r="V390" s="127"/>
      <c r="W390" s="127"/>
      <c r="X390" s="127"/>
      <c r="Y390" s="127"/>
      <c r="Z390" s="127"/>
      <c r="AA390" s="127"/>
      <c r="AB390" s="127"/>
      <c r="AC390" s="414"/>
      <c r="AD390" s="127"/>
      <c r="AE390" s="127"/>
      <c r="AF390" s="201">
        <f>IF(Tabla1[[#This Row],[IVA]]=0,0,Tabla1[[#This Row],[Total]]/1.19)</f>
        <v>0</v>
      </c>
      <c r="AG390" s="201">
        <f>Tabla1[[#This Row],[Total]]-Tabla1[[#This Row],[GRAVADO]]-Tabla1[[#This Row],[IVA]]-Tabla1[[#This Row],[ICA]]-Tabla1[[#This Row],[IC]]-Tabla1[[#This Row],[INC]]-Tabla1[[#This Row],[Timbre]]</f>
        <v>0</v>
      </c>
      <c r="AH390" s="102" t="str">
        <f>CONCATENATE(Tabla1[[#This Row],[Prefijo]]," ",Tabla1[[#This Row],[Folio]])</f>
        <v xml:space="preserve"> </v>
      </c>
    </row>
    <row r="391" spans="1:34" x14ac:dyDescent="0.25">
      <c r="A391" s="127"/>
      <c r="B391" s="127"/>
      <c r="C391" s="127"/>
      <c r="D391" s="127"/>
      <c r="E391" s="127"/>
      <c r="F391" s="127"/>
      <c r="G391" s="127"/>
      <c r="H391" s="127"/>
      <c r="I391" s="127"/>
      <c r="J391" s="127"/>
      <c r="K391" s="127"/>
      <c r="L391" s="127"/>
      <c r="M391" s="127"/>
      <c r="N391" s="127"/>
      <c r="O391" s="127"/>
      <c r="P391" s="127"/>
      <c r="Q391" s="127"/>
      <c r="R391" s="127"/>
      <c r="S391" s="127"/>
      <c r="T391" s="127"/>
      <c r="U391" s="127"/>
      <c r="V391" s="127"/>
      <c r="W391" s="127"/>
      <c r="X391" s="127"/>
      <c r="Y391" s="127"/>
      <c r="Z391" s="127"/>
      <c r="AA391" s="127"/>
      <c r="AB391" s="127"/>
      <c r="AC391" s="414"/>
      <c r="AD391" s="127"/>
      <c r="AE391" s="127"/>
      <c r="AF391" s="201">
        <f>IF(Tabla1[[#This Row],[IVA]]=0,0,Tabla1[[#This Row],[Total]]/1.19)</f>
        <v>0</v>
      </c>
      <c r="AG391" s="201">
        <f>Tabla1[[#This Row],[Total]]-Tabla1[[#This Row],[GRAVADO]]-Tabla1[[#This Row],[IVA]]-Tabla1[[#This Row],[ICA]]-Tabla1[[#This Row],[IC]]-Tabla1[[#This Row],[INC]]-Tabla1[[#This Row],[Timbre]]</f>
        <v>0</v>
      </c>
      <c r="AH391" s="102" t="str">
        <f>CONCATENATE(Tabla1[[#This Row],[Prefijo]]," ",Tabla1[[#This Row],[Folio]])</f>
        <v xml:space="preserve"> </v>
      </c>
    </row>
    <row r="392" spans="1:34" x14ac:dyDescent="0.25">
      <c r="A392" s="127"/>
      <c r="B392" s="127"/>
      <c r="C392" s="127"/>
      <c r="D392" s="127"/>
      <c r="E392" s="127"/>
      <c r="F392" s="127"/>
      <c r="G392" s="127"/>
      <c r="H392" s="127"/>
      <c r="I392" s="127"/>
      <c r="J392" s="127"/>
      <c r="K392" s="127"/>
      <c r="L392" s="127"/>
      <c r="M392" s="127"/>
      <c r="N392" s="127"/>
      <c r="O392" s="127"/>
      <c r="P392" s="127"/>
      <c r="Q392" s="127"/>
      <c r="R392" s="127"/>
      <c r="S392" s="127"/>
      <c r="T392" s="127"/>
      <c r="U392" s="127"/>
      <c r="V392" s="127"/>
      <c r="W392" s="127"/>
      <c r="X392" s="127"/>
      <c r="Y392" s="127"/>
      <c r="Z392" s="127"/>
      <c r="AA392" s="127"/>
      <c r="AB392" s="127"/>
      <c r="AC392" s="414"/>
      <c r="AD392" s="127"/>
      <c r="AE392" s="127"/>
      <c r="AF392" s="201">
        <f>IF(Tabla1[[#This Row],[IVA]]=0,0,Tabla1[[#This Row],[Total]]/1.19)</f>
        <v>0</v>
      </c>
      <c r="AG392" s="201">
        <f>Tabla1[[#This Row],[Total]]-Tabla1[[#This Row],[GRAVADO]]-Tabla1[[#This Row],[IVA]]-Tabla1[[#This Row],[ICA]]-Tabla1[[#This Row],[IC]]-Tabla1[[#This Row],[INC]]-Tabla1[[#This Row],[Timbre]]</f>
        <v>0</v>
      </c>
      <c r="AH392" s="102" t="str">
        <f>CONCATENATE(Tabla1[[#This Row],[Prefijo]]," ",Tabla1[[#This Row],[Folio]])</f>
        <v xml:space="preserve"> </v>
      </c>
    </row>
    <row r="393" spans="1:34" x14ac:dyDescent="0.25">
      <c r="A393" s="127"/>
      <c r="B393" s="127"/>
      <c r="C393" s="127"/>
      <c r="D393" s="127"/>
      <c r="E393" s="127"/>
      <c r="F393" s="127"/>
      <c r="G393" s="127"/>
      <c r="H393" s="127"/>
      <c r="I393" s="127"/>
      <c r="J393" s="127"/>
      <c r="K393" s="127"/>
      <c r="L393" s="127"/>
      <c r="M393" s="127"/>
      <c r="N393" s="127"/>
      <c r="O393" s="127"/>
      <c r="P393" s="127"/>
      <c r="Q393" s="127"/>
      <c r="R393" s="127"/>
      <c r="S393" s="127"/>
      <c r="T393" s="127"/>
      <c r="U393" s="127"/>
      <c r="V393" s="127"/>
      <c r="W393" s="127"/>
      <c r="X393" s="127"/>
      <c r="Y393" s="127"/>
      <c r="Z393" s="127"/>
      <c r="AA393" s="127"/>
      <c r="AB393" s="127"/>
      <c r="AC393" s="414"/>
      <c r="AD393" s="127"/>
      <c r="AE393" s="127"/>
      <c r="AF393" s="201">
        <f>IF(Tabla1[[#This Row],[IVA]]=0,0,Tabla1[[#This Row],[Total]]/1.19)</f>
        <v>0</v>
      </c>
      <c r="AG393" s="201">
        <f>Tabla1[[#This Row],[Total]]-Tabla1[[#This Row],[GRAVADO]]-Tabla1[[#This Row],[IVA]]-Tabla1[[#This Row],[ICA]]-Tabla1[[#This Row],[IC]]-Tabla1[[#This Row],[INC]]-Tabla1[[#This Row],[Timbre]]</f>
        <v>0</v>
      </c>
      <c r="AH393" s="102" t="str">
        <f>CONCATENATE(Tabla1[[#This Row],[Prefijo]]," ",Tabla1[[#This Row],[Folio]])</f>
        <v xml:space="preserve"> </v>
      </c>
    </row>
    <row r="394" spans="1:34" x14ac:dyDescent="0.25">
      <c r="A394" s="127"/>
      <c r="B394" s="127"/>
      <c r="C394" s="127"/>
      <c r="D394" s="127"/>
      <c r="E394" s="127"/>
      <c r="F394" s="127"/>
      <c r="G394" s="127"/>
      <c r="H394" s="127"/>
      <c r="I394" s="127"/>
      <c r="J394" s="127"/>
      <c r="K394" s="127"/>
      <c r="L394" s="127"/>
      <c r="M394" s="127"/>
      <c r="N394" s="127"/>
      <c r="O394" s="127"/>
      <c r="P394" s="127"/>
      <c r="Q394" s="127"/>
      <c r="R394" s="127"/>
      <c r="S394" s="127"/>
      <c r="T394" s="127"/>
      <c r="U394" s="127"/>
      <c r="V394" s="127"/>
      <c r="W394" s="127"/>
      <c r="X394" s="127"/>
      <c r="Y394" s="127"/>
      <c r="Z394" s="127"/>
      <c r="AA394" s="127"/>
      <c r="AB394" s="127"/>
      <c r="AC394" s="414"/>
      <c r="AD394" s="127"/>
      <c r="AE394" s="127"/>
      <c r="AF394" s="201">
        <f>IF(Tabla1[[#This Row],[IVA]]=0,0,Tabla1[[#This Row],[Total]]/1.19)</f>
        <v>0</v>
      </c>
      <c r="AG394" s="201">
        <f>Tabla1[[#This Row],[Total]]-Tabla1[[#This Row],[GRAVADO]]-Tabla1[[#This Row],[IVA]]-Tabla1[[#This Row],[ICA]]-Tabla1[[#This Row],[IC]]-Tabla1[[#This Row],[INC]]-Tabla1[[#This Row],[Timbre]]</f>
        <v>0</v>
      </c>
      <c r="AH394" s="102" t="str">
        <f>CONCATENATE(Tabla1[[#This Row],[Prefijo]]," ",Tabla1[[#This Row],[Folio]])</f>
        <v xml:space="preserve"> </v>
      </c>
    </row>
    <row r="395" spans="1:34" x14ac:dyDescent="0.25">
      <c r="A395" s="127"/>
      <c r="B395" s="127"/>
      <c r="C395" s="127"/>
      <c r="D395" s="127"/>
      <c r="E395" s="127"/>
      <c r="F395" s="127"/>
      <c r="G395" s="127"/>
      <c r="H395" s="127"/>
      <c r="I395" s="127"/>
      <c r="J395" s="127"/>
      <c r="K395" s="127"/>
      <c r="L395" s="127"/>
      <c r="M395" s="127"/>
      <c r="N395" s="127"/>
      <c r="O395" s="127"/>
      <c r="P395" s="127"/>
      <c r="Q395" s="127"/>
      <c r="R395" s="127"/>
      <c r="S395" s="127"/>
      <c r="T395" s="127"/>
      <c r="U395" s="127"/>
      <c r="V395" s="127"/>
      <c r="W395" s="127"/>
      <c r="X395" s="127"/>
      <c r="Y395" s="127"/>
      <c r="Z395" s="127"/>
      <c r="AA395" s="127"/>
      <c r="AB395" s="127"/>
      <c r="AC395" s="414"/>
      <c r="AD395" s="127"/>
      <c r="AE395" s="127"/>
      <c r="AF395" s="201">
        <f>IF(Tabla1[[#This Row],[IVA]]=0,0,Tabla1[[#This Row],[Total]]/1.19)</f>
        <v>0</v>
      </c>
      <c r="AG395" s="201">
        <f>Tabla1[[#This Row],[Total]]-Tabla1[[#This Row],[GRAVADO]]-Tabla1[[#This Row],[IVA]]-Tabla1[[#This Row],[ICA]]-Tabla1[[#This Row],[IC]]-Tabla1[[#This Row],[INC]]-Tabla1[[#This Row],[Timbre]]</f>
        <v>0</v>
      </c>
      <c r="AH395" s="102" t="str">
        <f>CONCATENATE(Tabla1[[#This Row],[Prefijo]]," ",Tabla1[[#This Row],[Folio]])</f>
        <v xml:space="preserve"> </v>
      </c>
    </row>
    <row r="396" spans="1:34" x14ac:dyDescent="0.25">
      <c r="A396" s="127"/>
      <c r="B396" s="127"/>
      <c r="C396" s="127"/>
      <c r="D396" s="127"/>
      <c r="E396" s="127"/>
      <c r="F396" s="127"/>
      <c r="G396" s="127"/>
      <c r="H396" s="127"/>
      <c r="I396" s="127"/>
      <c r="J396" s="127"/>
      <c r="K396" s="127"/>
      <c r="L396" s="127"/>
      <c r="M396" s="127"/>
      <c r="N396" s="127"/>
      <c r="O396" s="127"/>
      <c r="P396" s="127"/>
      <c r="Q396" s="127"/>
      <c r="R396" s="127"/>
      <c r="S396" s="127"/>
      <c r="T396" s="127"/>
      <c r="U396" s="127"/>
      <c r="V396" s="127"/>
      <c r="W396" s="127"/>
      <c r="X396" s="127"/>
      <c r="Y396" s="127"/>
      <c r="Z396" s="127"/>
      <c r="AA396" s="127"/>
      <c r="AB396" s="127"/>
      <c r="AC396" s="414"/>
      <c r="AD396" s="127"/>
      <c r="AE396" s="127"/>
      <c r="AF396" s="201">
        <f>IF(Tabla1[[#This Row],[IVA]]=0,0,Tabla1[[#This Row],[Total]]/1.19)</f>
        <v>0</v>
      </c>
      <c r="AG396" s="201">
        <f>Tabla1[[#This Row],[Total]]-Tabla1[[#This Row],[GRAVADO]]-Tabla1[[#This Row],[IVA]]-Tabla1[[#This Row],[ICA]]-Tabla1[[#This Row],[IC]]-Tabla1[[#This Row],[INC]]-Tabla1[[#This Row],[Timbre]]</f>
        <v>0</v>
      </c>
      <c r="AH396" s="102" t="str">
        <f>CONCATENATE(Tabla1[[#This Row],[Prefijo]]," ",Tabla1[[#This Row],[Folio]])</f>
        <v xml:space="preserve"> </v>
      </c>
    </row>
    <row r="397" spans="1:34" x14ac:dyDescent="0.25">
      <c r="A397" s="127"/>
      <c r="B397" s="127"/>
      <c r="C397" s="127"/>
      <c r="D397" s="127"/>
      <c r="E397" s="127"/>
      <c r="F397" s="127"/>
      <c r="G397" s="127"/>
      <c r="H397" s="127"/>
      <c r="I397" s="127"/>
      <c r="J397" s="127"/>
      <c r="K397" s="127"/>
      <c r="L397" s="127"/>
      <c r="M397" s="127"/>
      <c r="N397" s="127"/>
      <c r="O397" s="127"/>
      <c r="P397" s="127"/>
      <c r="Q397" s="127"/>
      <c r="R397" s="127"/>
      <c r="S397" s="127"/>
      <c r="T397" s="127"/>
      <c r="U397" s="127"/>
      <c r="V397" s="127"/>
      <c r="W397" s="127"/>
      <c r="X397" s="127"/>
      <c r="Y397" s="127"/>
      <c r="Z397" s="127"/>
      <c r="AA397" s="127"/>
      <c r="AB397" s="127"/>
      <c r="AC397" s="414"/>
      <c r="AD397" s="127"/>
      <c r="AE397" s="127"/>
      <c r="AF397" s="201">
        <f>IF(Tabla1[[#This Row],[IVA]]=0,0,Tabla1[[#This Row],[Total]]/1.19)</f>
        <v>0</v>
      </c>
      <c r="AG397" s="201">
        <f>Tabla1[[#This Row],[Total]]-Tabla1[[#This Row],[GRAVADO]]-Tabla1[[#This Row],[IVA]]-Tabla1[[#This Row],[ICA]]-Tabla1[[#This Row],[IC]]-Tabla1[[#This Row],[INC]]-Tabla1[[#This Row],[Timbre]]</f>
        <v>0</v>
      </c>
      <c r="AH397" s="102" t="str">
        <f>CONCATENATE(Tabla1[[#This Row],[Prefijo]]," ",Tabla1[[#This Row],[Folio]])</f>
        <v xml:space="preserve"> </v>
      </c>
    </row>
    <row r="398" spans="1:34" x14ac:dyDescent="0.25">
      <c r="A398" s="127"/>
      <c r="B398" s="127"/>
      <c r="C398" s="127"/>
      <c r="D398" s="127"/>
      <c r="E398" s="127"/>
      <c r="F398" s="127"/>
      <c r="G398" s="127"/>
      <c r="H398" s="127"/>
      <c r="I398" s="127"/>
      <c r="J398" s="127"/>
      <c r="K398" s="127"/>
      <c r="L398" s="127"/>
      <c r="M398" s="127"/>
      <c r="N398" s="127"/>
      <c r="O398" s="127"/>
      <c r="P398" s="127"/>
      <c r="Q398" s="127"/>
      <c r="R398" s="127"/>
      <c r="S398" s="127"/>
      <c r="T398" s="127"/>
      <c r="U398" s="127"/>
      <c r="V398" s="127"/>
      <c r="W398" s="127"/>
      <c r="X398" s="127"/>
      <c r="Y398" s="127"/>
      <c r="Z398" s="127"/>
      <c r="AA398" s="127"/>
      <c r="AB398" s="127"/>
      <c r="AC398" s="414"/>
      <c r="AD398" s="127"/>
      <c r="AE398" s="127"/>
      <c r="AF398" s="201">
        <f>IF(Tabla1[[#This Row],[IVA]]=0,0,Tabla1[[#This Row],[Total]]/1.19)</f>
        <v>0</v>
      </c>
      <c r="AG398" s="201">
        <f>Tabla1[[#This Row],[Total]]-Tabla1[[#This Row],[GRAVADO]]-Tabla1[[#This Row],[IVA]]-Tabla1[[#This Row],[ICA]]-Tabla1[[#This Row],[IC]]-Tabla1[[#This Row],[INC]]-Tabla1[[#This Row],[Timbre]]</f>
        <v>0</v>
      </c>
      <c r="AH398" s="102" t="str">
        <f>CONCATENATE(Tabla1[[#This Row],[Prefijo]]," ",Tabla1[[#This Row],[Folio]])</f>
        <v xml:space="preserve"> </v>
      </c>
    </row>
    <row r="399" spans="1:34" x14ac:dyDescent="0.25">
      <c r="A399" s="127"/>
      <c r="B399" s="127"/>
      <c r="C399" s="127"/>
      <c r="D399" s="127"/>
      <c r="E399" s="127"/>
      <c r="F399" s="127"/>
      <c r="G399" s="127"/>
      <c r="H399" s="127"/>
      <c r="I399" s="127"/>
      <c r="J399" s="127"/>
      <c r="K399" s="127"/>
      <c r="L399" s="127"/>
      <c r="M399" s="127"/>
      <c r="N399" s="127"/>
      <c r="O399" s="127"/>
      <c r="P399" s="127"/>
      <c r="Q399" s="127"/>
      <c r="R399" s="127"/>
      <c r="S399" s="127"/>
      <c r="T399" s="127"/>
      <c r="U399" s="127"/>
      <c r="V399" s="127"/>
      <c r="W399" s="127"/>
      <c r="X399" s="127"/>
      <c r="Y399" s="127"/>
      <c r="Z399" s="127"/>
      <c r="AA399" s="127"/>
      <c r="AB399" s="127"/>
      <c r="AC399" s="414"/>
      <c r="AD399" s="127"/>
      <c r="AE399" s="127"/>
      <c r="AF399" s="201">
        <f>IF(Tabla1[[#This Row],[IVA]]=0,0,Tabla1[[#This Row],[Total]]/1.19)</f>
        <v>0</v>
      </c>
      <c r="AG399" s="201">
        <f>Tabla1[[#This Row],[Total]]-Tabla1[[#This Row],[GRAVADO]]-Tabla1[[#This Row],[IVA]]-Tabla1[[#This Row],[ICA]]-Tabla1[[#This Row],[IC]]-Tabla1[[#This Row],[INC]]-Tabla1[[#This Row],[Timbre]]</f>
        <v>0</v>
      </c>
      <c r="AH399" s="102" t="str">
        <f>CONCATENATE(Tabla1[[#This Row],[Prefijo]]," ",Tabla1[[#This Row],[Folio]])</f>
        <v xml:space="preserve"> </v>
      </c>
    </row>
    <row r="400" spans="1:34" x14ac:dyDescent="0.25">
      <c r="A400" s="127"/>
      <c r="B400" s="127"/>
      <c r="C400" s="127"/>
      <c r="D400" s="127"/>
      <c r="E400" s="127"/>
      <c r="F400" s="127"/>
      <c r="G400" s="127"/>
      <c r="H400" s="127"/>
      <c r="I400" s="127"/>
      <c r="J400" s="127"/>
      <c r="K400" s="127"/>
      <c r="L400" s="127"/>
      <c r="M400" s="127"/>
      <c r="N400" s="127"/>
      <c r="O400" s="127"/>
      <c r="P400" s="127"/>
      <c r="Q400" s="127"/>
      <c r="R400" s="127"/>
      <c r="S400" s="127"/>
      <c r="T400" s="127"/>
      <c r="U400" s="127"/>
      <c r="V400" s="127"/>
      <c r="W400" s="127"/>
      <c r="X400" s="127"/>
      <c r="Y400" s="127"/>
      <c r="Z400" s="127"/>
      <c r="AA400" s="127"/>
      <c r="AB400" s="127"/>
      <c r="AC400" s="414"/>
      <c r="AD400" s="127"/>
      <c r="AE400" s="127"/>
      <c r="AF400" s="201">
        <f>IF(Tabla1[[#This Row],[IVA]]=0,0,Tabla1[[#This Row],[Total]]/1.19)</f>
        <v>0</v>
      </c>
      <c r="AG400" s="201">
        <f>Tabla1[[#This Row],[Total]]-Tabla1[[#This Row],[GRAVADO]]-Tabla1[[#This Row],[IVA]]-Tabla1[[#This Row],[ICA]]-Tabla1[[#This Row],[IC]]-Tabla1[[#This Row],[INC]]-Tabla1[[#This Row],[Timbre]]</f>
        <v>0</v>
      </c>
      <c r="AH400" s="102" t="str">
        <f>CONCATENATE(Tabla1[[#This Row],[Prefijo]]," ",Tabla1[[#This Row],[Folio]])</f>
        <v xml:space="preserve"> </v>
      </c>
    </row>
    <row r="401" spans="1:34" x14ac:dyDescent="0.25">
      <c r="A401" s="127"/>
      <c r="B401" s="127"/>
      <c r="C401" s="127"/>
      <c r="D401" s="127"/>
      <c r="E401" s="127"/>
      <c r="F401" s="127"/>
      <c r="G401" s="127"/>
      <c r="H401" s="127"/>
      <c r="I401" s="127"/>
      <c r="J401" s="127"/>
      <c r="K401" s="127"/>
      <c r="L401" s="127"/>
      <c r="M401" s="127"/>
      <c r="N401" s="127"/>
      <c r="O401" s="127"/>
      <c r="P401" s="127"/>
      <c r="Q401" s="127"/>
      <c r="R401" s="127"/>
      <c r="S401" s="127"/>
      <c r="T401" s="127"/>
      <c r="U401" s="127"/>
      <c r="V401" s="127"/>
      <c r="W401" s="127"/>
      <c r="X401" s="127"/>
      <c r="Y401" s="127"/>
      <c r="Z401" s="127"/>
      <c r="AA401" s="127"/>
      <c r="AB401" s="127"/>
      <c r="AC401" s="414"/>
      <c r="AD401" s="127"/>
      <c r="AE401" s="127"/>
      <c r="AF401" s="201">
        <f>IF(Tabla1[[#This Row],[IVA]]=0,0,Tabla1[[#This Row],[Total]]/1.19)</f>
        <v>0</v>
      </c>
      <c r="AG401" s="201">
        <f>Tabla1[[#This Row],[Total]]-Tabla1[[#This Row],[GRAVADO]]-Tabla1[[#This Row],[IVA]]-Tabla1[[#This Row],[ICA]]-Tabla1[[#This Row],[IC]]-Tabla1[[#This Row],[INC]]-Tabla1[[#This Row],[Timbre]]</f>
        <v>0</v>
      </c>
      <c r="AH401" s="102" t="str">
        <f>CONCATENATE(Tabla1[[#This Row],[Prefijo]]," ",Tabla1[[#This Row],[Folio]])</f>
        <v xml:space="preserve"> </v>
      </c>
    </row>
    <row r="402" spans="1:34" x14ac:dyDescent="0.25">
      <c r="A402" s="127"/>
      <c r="B402" s="127"/>
      <c r="C402" s="127"/>
      <c r="D402" s="127"/>
      <c r="E402" s="127"/>
      <c r="F402" s="127"/>
      <c r="G402" s="127"/>
      <c r="H402" s="127"/>
      <c r="I402" s="127"/>
      <c r="J402" s="127"/>
      <c r="K402" s="127"/>
      <c r="L402" s="127"/>
      <c r="M402" s="127"/>
      <c r="N402" s="127"/>
      <c r="O402" s="127"/>
      <c r="P402" s="127"/>
      <c r="Q402" s="127"/>
      <c r="R402" s="127"/>
      <c r="S402" s="127"/>
      <c r="T402" s="127"/>
      <c r="U402" s="127"/>
      <c r="V402" s="127"/>
      <c r="W402" s="127"/>
      <c r="X402" s="127"/>
      <c r="Y402" s="127"/>
      <c r="Z402" s="127"/>
      <c r="AA402" s="127"/>
      <c r="AB402" s="127"/>
      <c r="AC402" s="414"/>
      <c r="AD402" s="127"/>
      <c r="AE402" s="127"/>
      <c r="AF402" s="201">
        <f>IF(Tabla1[[#This Row],[IVA]]=0,0,Tabla1[[#This Row],[Total]]/1.19)</f>
        <v>0</v>
      </c>
      <c r="AG402" s="201">
        <f>Tabla1[[#This Row],[Total]]-Tabla1[[#This Row],[GRAVADO]]-Tabla1[[#This Row],[IVA]]-Tabla1[[#This Row],[ICA]]-Tabla1[[#This Row],[IC]]-Tabla1[[#This Row],[INC]]-Tabla1[[#This Row],[Timbre]]</f>
        <v>0</v>
      </c>
      <c r="AH402" s="102" t="str">
        <f>CONCATENATE(Tabla1[[#This Row],[Prefijo]]," ",Tabla1[[#This Row],[Folio]])</f>
        <v xml:space="preserve"> </v>
      </c>
    </row>
    <row r="403" spans="1:34" x14ac:dyDescent="0.25">
      <c r="A403" s="127"/>
      <c r="B403" s="127"/>
      <c r="C403" s="127"/>
      <c r="D403" s="127"/>
      <c r="E403" s="127"/>
      <c r="F403" s="127"/>
      <c r="G403" s="127"/>
      <c r="H403" s="127"/>
      <c r="I403" s="127"/>
      <c r="J403" s="127"/>
      <c r="K403" s="127"/>
      <c r="L403" s="127"/>
      <c r="M403" s="127"/>
      <c r="N403" s="127"/>
      <c r="O403" s="127"/>
      <c r="P403" s="127"/>
      <c r="Q403" s="127"/>
      <c r="R403" s="127"/>
      <c r="S403" s="127"/>
      <c r="T403" s="127"/>
      <c r="U403" s="127"/>
      <c r="V403" s="127"/>
      <c r="W403" s="127"/>
      <c r="X403" s="127"/>
      <c r="Y403" s="127"/>
      <c r="Z403" s="127"/>
      <c r="AA403" s="127"/>
      <c r="AB403" s="127"/>
      <c r="AC403" s="414"/>
      <c r="AD403" s="127"/>
      <c r="AE403" s="127"/>
      <c r="AF403" s="201">
        <f>IF(Tabla1[[#This Row],[IVA]]=0,0,Tabla1[[#This Row],[Total]]/1.19)</f>
        <v>0</v>
      </c>
      <c r="AG403" s="201">
        <f>Tabla1[[#This Row],[Total]]-Tabla1[[#This Row],[GRAVADO]]-Tabla1[[#This Row],[IVA]]-Tabla1[[#This Row],[ICA]]-Tabla1[[#This Row],[IC]]-Tabla1[[#This Row],[INC]]-Tabla1[[#This Row],[Timbre]]</f>
        <v>0</v>
      </c>
      <c r="AH403" s="102" t="str">
        <f>CONCATENATE(Tabla1[[#This Row],[Prefijo]]," ",Tabla1[[#This Row],[Folio]])</f>
        <v xml:space="preserve"> </v>
      </c>
    </row>
    <row r="404" spans="1:34" x14ac:dyDescent="0.25">
      <c r="A404" s="127"/>
      <c r="B404" s="127"/>
      <c r="C404" s="127"/>
      <c r="D404" s="127"/>
      <c r="E404" s="127"/>
      <c r="F404" s="127"/>
      <c r="G404" s="127"/>
      <c r="H404" s="127"/>
      <c r="I404" s="127"/>
      <c r="J404" s="127"/>
      <c r="K404" s="127"/>
      <c r="L404" s="127"/>
      <c r="M404" s="127"/>
      <c r="N404" s="127"/>
      <c r="O404" s="127"/>
      <c r="P404" s="127"/>
      <c r="Q404" s="127"/>
      <c r="R404" s="127"/>
      <c r="S404" s="127"/>
      <c r="T404" s="127"/>
      <c r="U404" s="127"/>
      <c r="V404" s="127"/>
      <c r="W404" s="127"/>
      <c r="X404" s="127"/>
      <c r="Y404" s="127"/>
      <c r="Z404" s="127"/>
      <c r="AA404" s="127"/>
      <c r="AB404" s="127"/>
      <c r="AC404" s="414"/>
      <c r="AD404" s="127"/>
      <c r="AE404" s="127"/>
      <c r="AF404" s="201">
        <f>IF(Tabla1[[#This Row],[IVA]]=0,0,Tabla1[[#This Row],[Total]]/1.19)</f>
        <v>0</v>
      </c>
      <c r="AG404" s="201">
        <f>Tabla1[[#This Row],[Total]]-Tabla1[[#This Row],[GRAVADO]]-Tabla1[[#This Row],[IVA]]-Tabla1[[#This Row],[ICA]]-Tabla1[[#This Row],[IC]]-Tabla1[[#This Row],[INC]]-Tabla1[[#This Row],[Timbre]]</f>
        <v>0</v>
      </c>
      <c r="AH404" s="102" t="str">
        <f>CONCATENATE(Tabla1[[#This Row],[Prefijo]]," ",Tabla1[[#This Row],[Folio]])</f>
        <v xml:space="preserve"> </v>
      </c>
    </row>
    <row r="405" spans="1:34" x14ac:dyDescent="0.25">
      <c r="A405" s="127"/>
      <c r="B405" s="127"/>
      <c r="C405" s="127"/>
      <c r="D405" s="127"/>
      <c r="E405" s="127"/>
      <c r="F405" s="127"/>
      <c r="G405" s="127"/>
      <c r="H405" s="127"/>
      <c r="I405" s="127"/>
      <c r="J405" s="127"/>
      <c r="K405" s="127"/>
      <c r="L405" s="127"/>
      <c r="M405" s="127"/>
      <c r="N405" s="127"/>
      <c r="O405" s="127"/>
      <c r="P405" s="127"/>
      <c r="Q405" s="127"/>
      <c r="R405" s="127"/>
      <c r="S405" s="127"/>
      <c r="T405" s="127"/>
      <c r="U405" s="127"/>
      <c r="V405" s="127"/>
      <c r="W405" s="127"/>
      <c r="X405" s="127"/>
      <c r="Y405" s="127"/>
      <c r="Z405" s="127"/>
      <c r="AA405" s="127"/>
      <c r="AB405" s="127"/>
      <c r="AC405" s="414"/>
      <c r="AD405" s="127"/>
      <c r="AE405" s="127"/>
      <c r="AF405" s="201">
        <f>IF(Tabla1[[#This Row],[IVA]]=0,0,Tabla1[[#This Row],[Total]]/1.19)</f>
        <v>0</v>
      </c>
      <c r="AG405" s="201">
        <f>Tabla1[[#This Row],[Total]]-Tabla1[[#This Row],[GRAVADO]]-Tabla1[[#This Row],[IVA]]-Tabla1[[#This Row],[ICA]]-Tabla1[[#This Row],[IC]]-Tabla1[[#This Row],[INC]]-Tabla1[[#This Row],[Timbre]]</f>
        <v>0</v>
      </c>
      <c r="AH405" s="102" t="str">
        <f>CONCATENATE(Tabla1[[#This Row],[Prefijo]]," ",Tabla1[[#This Row],[Folio]])</f>
        <v xml:space="preserve"> </v>
      </c>
    </row>
    <row r="406" spans="1:34" x14ac:dyDescent="0.25">
      <c r="A406" s="127"/>
      <c r="B406" s="127"/>
      <c r="C406" s="127"/>
      <c r="D406" s="127"/>
      <c r="E406" s="127"/>
      <c r="F406" s="127"/>
      <c r="G406" s="127"/>
      <c r="H406" s="127"/>
      <c r="I406" s="127"/>
      <c r="J406" s="127"/>
      <c r="K406" s="127"/>
      <c r="L406" s="127"/>
      <c r="M406" s="127"/>
      <c r="N406" s="127"/>
      <c r="O406" s="127"/>
      <c r="P406" s="127"/>
      <c r="Q406" s="127"/>
      <c r="R406" s="127"/>
      <c r="S406" s="127"/>
      <c r="T406" s="127"/>
      <c r="U406" s="127"/>
      <c r="V406" s="127"/>
      <c r="W406" s="127"/>
      <c r="X406" s="127"/>
      <c r="Y406" s="127"/>
      <c r="Z406" s="127"/>
      <c r="AA406" s="127"/>
      <c r="AB406" s="127"/>
      <c r="AC406" s="414"/>
      <c r="AD406" s="127"/>
      <c r="AE406" s="127"/>
      <c r="AF406" s="201">
        <f>IF(Tabla1[[#This Row],[IVA]]=0,0,Tabla1[[#This Row],[Total]]/1.19)</f>
        <v>0</v>
      </c>
      <c r="AG406" s="201">
        <f>Tabla1[[#This Row],[Total]]-Tabla1[[#This Row],[GRAVADO]]-Tabla1[[#This Row],[IVA]]-Tabla1[[#This Row],[ICA]]-Tabla1[[#This Row],[IC]]-Tabla1[[#This Row],[INC]]-Tabla1[[#This Row],[Timbre]]</f>
        <v>0</v>
      </c>
      <c r="AH406" s="102" t="str">
        <f>CONCATENATE(Tabla1[[#This Row],[Prefijo]]," ",Tabla1[[#This Row],[Folio]])</f>
        <v xml:space="preserve"> </v>
      </c>
    </row>
    <row r="407" spans="1:34" x14ac:dyDescent="0.25">
      <c r="A407" s="127"/>
      <c r="B407" s="127"/>
      <c r="C407" s="127"/>
      <c r="D407" s="127"/>
      <c r="E407" s="127"/>
      <c r="F407" s="127"/>
      <c r="G407" s="127"/>
      <c r="H407" s="127"/>
      <c r="I407" s="127"/>
      <c r="J407" s="127"/>
      <c r="K407" s="127"/>
      <c r="L407" s="127"/>
      <c r="M407" s="127"/>
      <c r="N407" s="127"/>
      <c r="O407" s="127"/>
      <c r="P407" s="127"/>
      <c r="Q407" s="127"/>
      <c r="R407" s="127"/>
      <c r="S407" s="127"/>
      <c r="T407" s="127"/>
      <c r="U407" s="127"/>
      <c r="V407" s="127"/>
      <c r="W407" s="127"/>
      <c r="X407" s="127"/>
      <c r="Y407" s="127"/>
      <c r="Z407" s="127"/>
      <c r="AA407" s="127"/>
      <c r="AB407" s="127"/>
      <c r="AC407" s="414"/>
      <c r="AD407" s="127"/>
      <c r="AE407" s="127"/>
      <c r="AF407" s="201">
        <f>IF(Tabla1[[#This Row],[IVA]]=0,0,Tabla1[[#This Row],[Total]]/1.19)</f>
        <v>0</v>
      </c>
      <c r="AG407" s="201">
        <f>Tabla1[[#This Row],[Total]]-Tabla1[[#This Row],[GRAVADO]]-Tabla1[[#This Row],[IVA]]-Tabla1[[#This Row],[ICA]]-Tabla1[[#This Row],[IC]]-Tabla1[[#This Row],[INC]]-Tabla1[[#This Row],[Timbre]]</f>
        <v>0</v>
      </c>
      <c r="AH407" s="102" t="str">
        <f>CONCATENATE(Tabla1[[#This Row],[Prefijo]]," ",Tabla1[[#This Row],[Folio]])</f>
        <v xml:space="preserve"> </v>
      </c>
    </row>
    <row r="408" spans="1:34" x14ac:dyDescent="0.25">
      <c r="A408" s="127"/>
      <c r="B408" s="127"/>
      <c r="C408" s="127"/>
      <c r="D408" s="127"/>
      <c r="E408" s="127"/>
      <c r="F408" s="127"/>
      <c r="G408" s="127"/>
      <c r="H408" s="127"/>
      <c r="I408" s="127"/>
      <c r="J408" s="127"/>
      <c r="K408" s="127"/>
      <c r="L408" s="127"/>
      <c r="M408" s="127"/>
      <c r="N408" s="127"/>
      <c r="O408" s="127"/>
      <c r="P408" s="127"/>
      <c r="Q408" s="127"/>
      <c r="R408" s="127"/>
      <c r="S408" s="127"/>
      <c r="T408" s="127"/>
      <c r="U408" s="127"/>
      <c r="V408" s="127"/>
      <c r="W408" s="127"/>
      <c r="X408" s="127"/>
      <c r="Y408" s="127"/>
      <c r="Z408" s="127"/>
      <c r="AA408" s="127"/>
      <c r="AB408" s="127"/>
      <c r="AC408" s="414"/>
      <c r="AD408" s="127"/>
      <c r="AE408" s="127"/>
      <c r="AF408" s="201">
        <f>IF(Tabla1[[#This Row],[IVA]]=0,0,Tabla1[[#This Row],[Total]]/1.19)</f>
        <v>0</v>
      </c>
      <c r="AG408" s="201">
        <f>Tabla1[[#This Row],[Total]]-Tabla1[[#This Row],[GRAVADO]]-Tabla1[[#This Row],[IVA]]-Tabla1[[#This Row],[ICA]]-Tabla1[[#This Row],[IC]]-Tabla1[[#This Row],[INC]]-Tabla1[[#This Row],[Timbre]]</f>
        <v>0</v>
      </c>
      <c r="AH408" s="102" t="str">
        <f>CONCATENATE(Tabla1[[#This Row],[Prefijo]]," ",Tabla1[[#This Row],[Folio]])</f>
        <v xml:space="preserve"> </v>
      </c>
    </row>
    <row r="409" spans="1:34" x14ac:dyDescent="0.25">
      <c r="A409" s="127"/>
      <c r="B409" s="127"/>
      <c r="C409" s="127"/>
      <c r="D409" s="127"/>
      <c r="E409" s="127"/>
      <c r="F409" s="127"/>
      <c r="G409" s="127"/>
      <c r="H409" s="127"/>
      <c r="I409" s="127"/>
      <c r="J409" s="127"/>
      <c r="K409" s="127"/>
      <c r="L409" s="127"/>
      <c r="M409" s="127"/>
      <c r="N409" s="127"/>
      <c r="O409" s="127"/>
      <c r="P409" s="127"/>
      <c r="Q409" s="127"/>
      <c r="R409" s="127"/>
      <c r="S409" s="127"/>
      <c r="T409" s="127"/>
      <c r="U409" s="127"/>
      <c r="V409" s="127"/>
      <c r="W409" s="127"/>
      <c r="X409" s="127"/>
      <c r="Y409" s="127"/>
      <c r="Z409" s="127"/>
      <c r="AA409" s="127"/>
      <c r="AB409" s="127"/>
      <c r="AC409" s="414"/>
      <c r="AD409" s="127"/>
      <c r="AE409" s="127"/>
      <c r="AF409" s="201">
        <f>IF(Tabla1[[#This Row],[IVA]]=0,0,Tabla1[[#This Row],[Total]]/1.19)</f>
        <v>0</v>
      </c>
      <c r="AG409" s="201">
        <f>Tabla1[[#This Row],[Total]]-Tabla1[[#This Row],[GRAVADO]]-Tabla1[[#This Row],[IVA]]-Tabla1[[#This Row],[ICA]]-Tabla1[[#This Row],[IC]]-Tabla1[[#This Row],[INC]]-Tabla1[[#This Row],[Timbre]]</f>
        <v>0</v>
      </c>
      <c r="AH409" s="102" t="str">
        <f>CONCATENATE(Tabla1[[#This Row],[Prefijo]]," ",Tabla1[[#This Row],[Folio]])</f>
        <v xml:space="preserve"> </v>
      </c>
    </row>
    <row r="410" spans="1:34" x14ac:dyDescent="0.25">
      <c r="A410" s="127"/>
      <c r="B410" s="127"/>
      <c r="C410" s="127"/>
      <c r="D410" s="127"/>
      <c r="E410" s="127"/>
      <c r="F410" s="127"/>
      <c r="G410" s="127"/>
      <c r="H410" s="127"/>
      <c r="I410" s="127"/>
      <c r="J410" s="127"/>
      <c r="K410" s="127"/>
      <c r="L410" s="127"/>
      <c r="M410" s="127"/>
      <c r="N410" s="127"/>
      <c r="O410" s="127"/>
      <c r="P410" s="127"/>
      <c r="Q410" s="127"/>
      <c r="R410" s="127"/>
      <c r="S410" s="127"/>
      <c r="T410" s="127"/>
      <c r="U410" s="127"/>
      <c r="V410" s="127"/>
      <c r="W410" s="127"/>
      <c r="X410" s="127"/>
      <c r="Y410" s="127"/>
      <c r="Z410" s="127"/>
      <c r="AA410" s="127"/>
      <c r="AB410" s="127"/>
      <c r="AC410" s="414"/>
      <c r="AD410" s="127"/>
      <c r="AE410" s="127"/>
      <c r="AF410" s="201">
        <f>IF(Tabla1[[#This Row],[IVA]]=0,0,Tabla1[[#This Row],[Total]]/1.19)</f>
        <v>0</v>
      </c>
      <c r="AG410" s="201">
        <f>Tabla1[[#This Row],[Total]]-Tabla1[[#This Row],[GRAVADO]]-Tabla1[[#This Row],[IVA]]-Tabla1[[#This Row],[ICA]]-Tabla1[[#This Row],[IC]]-Tabla1[[#This Row],[INC]]-Tabla1[[#This Row],[Timbre]]</f>
        <v>0</v>
      </c>
      <c r="AH410" s="102" t="str">
        <f>CONCATENATE(Tabla1[[#This Row],[Prefijo]]," ",Tabla1[[#This Row],[Folio]])</f>
        <v xml:space="preserve"> </v>
      </c>
    </row>
    <row r="411" spans="1:34" x14ac:dyDescent="0.25">
      <c r="A411" s="127"/>
      <c r="B411" s="127"/>
      <c r="C411" s="127"/>
      <c r="D411" s="127"/>
      <c r="E411" s="127"/>
      <c r="F411" s="127"/>
      <c r="G411" s="127"/>
      <c r="H411" s="127"/>
      <c r="I411" s="127"/>
      <c r="J411" s="127"/>
      <c r="K411" s="127"/>
      <c r="L411" s="127"/>
      <c r="M411" s="127"/>
      <c r="N411" s="127"/>
      <c r="O411" s="127"/>
      <c r="P411" s="127"/>
      <c r="Q411" s="127"/>
      <c r="R411" s="127"/>
      <c r="S411" s="127"/>
      <c r="T411" s="127"/>
      <c r="U411" s="127"/>
      <c r="V411" s="127"/>
      <c r="W411" s="127"/>
      <c r="X411" s="127"/>
      <c r="Y411" s="127"/>
      <c r="Z411" s="127"/>
      <c r="AA411" s="127"/>
      <c r="AB411" s="127"/>
      <c r="AC411" s="414"/>
      <c r="AD411" s="127"/>
      <c r="AE411" s="127"/>
      <c r="AF411" s="201">
        <f>IF(Tabla1[[#This Row],[IVA]]=0,0,Tabla1[[#This Row],[Total]]/1.19)</f>
        <v>0</v>
      </c>
      <c r="AG411" s="201">
        <f>Tabla1[[#This Row],[Total]]-Tabla1[[#This Row],[GRAVADO]]-Tabla1[[#This Row],[IVA]]-Tabla1[[#This Row],[ICA]]-Tabla1[[#This Row],[IC]]-Tabla1[[#This Row],[INC]]-Tabla1[[#This Row],[Timbre]]</f>
        <v>0</v>
      </c>
      <c r="AH411" s="102" t="str">
        <f>CONCATENATE(Tabla1[[#This Row],[Prefijo]]," ",Tabla1[[#This Row],[Folio]])</f>
        <v xml:space="preserve"> </v>
      </c>
    </row>
    <row r="412" spans="1:34" x14ac:dyDescent="0.25">
      <c r="A412" s="127"/>
      <c r="B412" s="127"/>
      <c r="C412" s="127"/>
      <c r="D412" s="127"/>
      <c r="E412" s="127"/>
      <c r="F412" s="127"/>
      <c r="G412" s="127"/>
      <c r="H412" s="127"/>
      <c r="I412" s="127"/>
      <c r="J412" s="127"/>
      <c r="K412" s="127"/>
      <c r="L412" s="127"/>
      <c r="M412" s="127"/>
      <c r="N412" s="127"/>
      <c r="O412" s="127"/>
      <c r="P412" s="127"/>
      <c r="Q412" s="127"/>
      <c r="R412" s="127"/>
      <c r="S412" s="127"/>
      <c r="T412" s="127"/>
      <c r="U412" s="127"/>
      <c r="V412" s="127"/>
      <c r="W412" s="127"/>
      <c r="X412" s="127"/>
      <c r="Y412" s="127"/>
      <c r="Z412" s="127"/>
      <c r="AA412" s="127"/>
      <c r="AB412" s="127"/>
      <c r="AC412" s="414"/>
      <c r="AD412" s="127"/>
      <c r="AE412" s="127"/>
      <c r="AF412" s="201">
        <f>IF(Tabla1[[#This Row],[IVA]]=0,0,Tabla1[[#This Row],[Total]]/1.19)</f>
        <v>0</v>
      </c>
      <c r="AG412" s="201">
        <f>Tabla1[[#This Row],[Total]]-Tabla1[[#This Row],[GRAVADO]]-Tabla1[[#This Row],[IVA]]-Tabla1[[#This Row],[ICA]]-Tabla1[[#This Row],[IC]]-Tabla1[[#This Row],[INC]]-Tabla1[[#This Row],[Timbre]]</f>
        <v>0</v>
      </c>
      <c r="AH412" s="102" t="str">
        <f>CONCATENATE(Tabla1[[#This Row],[Prefijo]]," ",Tabla1[[#This Row],[Folio]])</f>
        <v xml:space="preserve"> </v>
      </c>
    </row>
    <row r="413" spans="1:34" x14ac:dyDescent="0.25">
      <c r="A413" s="127"/>
      <c r="B413" s="127"/>
      <c r="C413" s="127"/>
      <c r="D413" s="127"/>
      <c r="E413" s="127"/>
      <c r="F413" s="127"/>
      <c r="G413" s="127"/>
      <c r="H413" s="127"/>
      <c r="I413" s="127"/>
      <c r="J413" s="127"/>
      <c r="K413" s="127"/>
      <c r="L413" s="127"/>
      <c r="M413" s="127"/>
      <c r="N413" s="127"/>
      <c r="O413" s="127"/>
      <c r="P413" s="127"/>
      <c r="Q413" s="127"/>
      <c r="R413" s="127"/>
      <c r="S413" s="127"/>
      <c r="T413" s="127"/>
      <c r="U413" s="127"/>
      <c r="V413" s="127"/>
      <c r="W413" s="127"/>
      <c r="X413" s="127"/>
      <c r="Y413" s="127"/>
      <c r="Z413" s="127"/>
      <c r="AA413" s="127"/>
      <c r="AB413" s="127"/>
      <c r="AC413" s="414"/>
      <c r="AD413" s="127"/>
      <c r="AE413" s="127"/>
      <c r="AF413" s="201">
        <f>IF(Tabla1[[#This Row],[IVA]]=0,0,Tabla1[[#This Row],[Total]]/1.19)</f>
        <v>0</v>
      </c>
      <c r="AG413" s="201">
        <f>Tabla1[[#This Row],[Total]]-Tabla1[[#This Row],[GRAVADO]]-Tabla1[[#This Row],[IVA]]-Tabla1[[#This Row],[ICA]]-Tabla1[[#This Row],[IC]]-Tabla1[[#This Row],[INC]]-Tabla1[[#This Row],[Timbre]]</f>
        <v>0</v>
      </c>
      <c r="AH413" s="102" t="str">
        <f>CONCATENATE(Tabla1[[#This Row],[Prefijo]]," ",Tabla1[[#This Row],[Folio]])</f>
        <v xml:space="preserve"> </v>
      </c>
    </row>
    <row r="414" spans="1:34" x14ac:dyDescent="0.25">
      <c r="A414" s="127"/>
      <c r="B414" s="127"/>
      <c r="C414" s="127"/>
      <c r="D414" s="127"/>
      <c r="E414" s="127"/>
      <c r="F414" s="127"/>
      <c r="G414" s="127"/>
      <c r="H414" s="127"/>
      <c r="I414" s="127"/>
      <c r="J414" s="127"/>
      <c r="K414" s="127"/>
      <c r="L414" s="127"/>
      <c r="M414" s="127"/>
      <c r="N414" s="127"/>
      <c r="O414" s="127"/>
      <c r="P414" s="127"/>
      <c r="Q414" s="127"/>
      <c r="R414" s="127"/>
      <c r="S414" s="127"/>
      <c r="T414" s="127"/>
      <c r="U414" s="127"/>
      <c r="V414" s="127"/>
      <c r="W414" s="127"/>
      <c r="X414" s="127"/>
      <c r="Y414" s="127"/>
      <c r="Z414" s="127"/>
      <c r="AA414" s="127"/>
      <c r="AB414" s="127"/>
      <c r="AC414" s="414"/>
      <c r="AD414" s="127"/>
      <c r="AE414" s="127"/>
      <c r="AF414" s="201">
        <f>IF(Tabla1[[#This Row],[IVA]]=0,0,Tabla1[[#This Row],[Total]]/1.19)</f>
        <v>0</v>
      </c>
      <c r="AG414" s="201">
        <f>Tabla1[[#This Row],[Total]]-Tabla1[[#This Row],[GRAVADO]]-Tabla1[[#This Row],[IVA]]-Tabla1[[#This Row],[ICA]]-Tabla1[[#This Row],[IC]]-Tabla1[[#This Row],[INC]]-Tabla1[[#This Row],[Timbre]]</f>
        <v>0</v>
      </c>
      <c r="AH414" s="102" t="str">
        <f>CONCATENATE(Tabla1[[#This Row],[Prefijo]]," ",Tabla1[[#This Row],[Folio]])</f>
        <v xml:space="preserve"> </v>
      </c>
    </row>
    <row r="415" spans="1:34" x14ac:dyDescent="0.25">
      <c r="A415" s="127"/>
      <c r="B415" s="127"/>
      <c r="C415" s="127"/>
      <c r="D415" s="127"/>
      <c r="E415" s="127"/>
      <c r="F415" s="127"/>
      <c r="G415" s="127"/>
      <c r="H415" s="127"/>
      <c r="I415" s="127"/>
      <c r="J415" s="127"/>
      <c r="K415" s="127"/>
      <c r="L415" s="127"/>
      <c r="M415" s="127"/>
      <c r="N415" s="127"/>
      <c r="O415" s="127"/>
      <c r="P415" s="127"/>
      <c r="Q415" s="127"/>
      <c r="R415" s="127"/>
      <c r="S415" s="127"/>
      <c r="T415" s="127"/>
      <c r="U415" s="127"/>
      <c r="V415" s="127"/>
      <c r="W415" s="127"/>
      <c r="X415" s="127"/>
      <c r="Y415" s="127"/>
      <c r="Z415" s="127"/>
      <c r="AA415" s="127"/>
      <c r="AB415" s="127"/>
      <c r="AC415" s="414"/>
      <c r="AD415" s="127"/>
      <c r="AE415" s="127"/>
      <c r="AF415" s="201">
        <f>IF(Tabla1[[#This Row],[IVA]]=0,0,Tabla1[[#This Row],[Total]]/1.19)</f>
        <v>0</v>
      </c>
      <c r="AG415" s="201">
        <f>Tabla1[[#This Row],[Total]]-Tabla1[[#This Row],[GRAVADO]]-Tabla1[[#This Row],[IVA]]-Tabla1[[#This Row],[ICA]]-Tabla1[[#This Row],[IC]]-Tabla1[[#This Row],[INC]]-Tabla1[[#This Row],[Timbre]]</f>
        <v>0</v>
      </c>
      <c r="AH415" s="102" t="str">
        <f>CONCATENATE(Tabla1[[#This Row],[Prefijo]]," ",Tabla1[[#This Row],[Folio]])</f>
        <v xml:space="preserve"> </v>
      </c>
    </row>
    <row r="416" spans="1:34" x14ac:dyDescent="0.25">
      <c r="A416" s="127"/>
      <c r="B416" s="127"/>
      <c r="C416" s="127"/>
      <c r="D416" s="127"/>
      <c r="E416" s="127"/>
      <c r="F416" s="127"/>
      <c r="G416" s="127"/>
      <c r="H416" s="127"/>
      <c r="I416" s="127"/>
      <c r="J416" s="127"/>
      <c r="K416" s="127"/>
      <c r="L416" s="127"/>
      <c r="M416" s="127"/>
      <c r="N416" s="127"/>
      <c r="O416" s="127"/>
      <c r="P416" s="127"/>
      <c r="Q416" s="127"/>
      <c r="R416" s="127"/>
      <c r="S416" s="127"/>
      <c r="T416" s="127"/>
      <c r="U416" s="127"/>
      <c r="V416" s="127"/>
      <c r="W416" s="127"/>
      <c r="X416" s="127"/>
      <c r="Y416" s="127"/>
      <c r="Z416" s="127"/>
      <c r="AA416" s="127"/>
      <c r="AB416" s="127"/>
      <c r="AC416" s="414"/>
      <c r="AD416" s="127"/>
      <c r="AE416" s="127"/>
      <c r="AF416" s="201">
        <f>IF(Tabla1[[#This Row],[IVA]]=0,0,Tabla1[[#This Row],[Total]]/1.19)</f>
        <v>0</v>
      </c>
      <c r="AG416" s="201">
        <f>Tabla1[[#This Row],[Total]]-Tabla1[[#This Row],[GRAVADO]]-Tabla1[[#This Row],[IVA]]-Tabla1[[#This Row],[ICA]]-Tabla1[[#This Row],[IC]]-Tabla1[[#This Row],[INC]]-Tabla1[[#This Row],[Timbre]]</f>
        <v>0</v>
      </c>
      <c r="AH416" s="102" t="str">
        <f>CONCATENATE(Tabla1[[#This Row],[Prefijo]]," ",Tabla1[[#This Row],[Folio]])</f>
        <v xml:space="preserve"> </v>
      </c>
    </row>
    <row r="417" spans="1:34" x14ac:dyDescent="0.25">
      <c r="A417" s="127"/>
      <c r="B417" s="127"/>
      <c r="C417" s="127"/>
      <c r="D417" s="127"/>
      <c r="E417" s="127"/>
      <c r="F417" s="127"/>
      <c r="G417" s="127"/>
      <c r="H417" s="127"/>
      <c r="I417" s="127"/>
      <c r="J417" s="127"/>
      <c r="K417" s="127"/>
      <c r="L417" s="127"/>
      <c r="M417" s="127"/>
      <c r="N417" s="127"/>
      <c r="O417" s="127"/>
      <c r="P417" s="127"/>
      <c r="Q417" s="127"/>
      <c r="R417" s="127"/>
      <c r="S417" s="127"/>
      <c r="T417" s="127"/>
      <c r="U417" s="127"/>
      <c r="V417" s="127"/>
      <c r="W417" s="127"/>
      <c r="X417" s="127"/>
      <c r="Y417" s="127"/>
      <c r="Z417" s="127"/>
      <c r="AA417" s="127"/>
      <c r="AB417" s="127"/>
      <c r="AC417" s="414"/>
      <c r="AD417" s="127"/>
      <c r="AE417" s="127"/>
      <c r="AF417" s="201">
        <f>IF(Tabla1[[#This Row],[IVA]]=0,0,Tabla1[[#This Row],[Total]]/1.19)</f>
        <v>0</v>
      </c>
      <c r="AG417" s="201">
        <f>Tabla1[[#This Row],[Total]]-Tabla1[[#This Row],[GRAVADO]]-Tabla1[[#This Row],[IVA]]-Tabla1[[#This Row],[ICA]]-Tabla1[[#This Row],[IC]]-Tabla1[[#This Row],[INC]]-Tabla1[[#This Row],[Timbre]]</f>
        <v>0</v>
      </c>
      <c r="AH417" s="102" t="str">
        <f>CONCATENATE(Tabla1[[#This Row],[Prefijo]]," ",Tabla1[[#This Row],[Folio]])</f>
        <v xml:space="preserve"> </v>
      </c>
    </row>
    <row r="418" spans="1:34" x14ac:dyDescent="0.25">
      <c r="A418" s="127"/>
      <c r="B418" s="127"/>
      <c r="C418" s="127"/>
      <c r="D418" s="127"/>
      <c r="E418" s="127"/>
      <c r="F418" s="127"/>
      <c r="G418" s="127"/>
      <c r="H418" s="127"/>
      <c r="I418" s="127"/>
      <c r="J418" s="127"/>
      <c r="K418" s="127"/>
      <c r="L418" s="127"/>
      <c r="M418" s="127"/>
      <c r="N418" s="127"/>
      <c r="O418" s="127"/>
      <c r="P418" s="127"/>
      <c r="Q418" s="127"/>
      <c r="R418" s="127"/>
      <c r="S418" s="127"/>
      <c r="T418" s="127"/>
      <c r="U418" s="127"/>
      <c r="V418" s="127"/>
      <c r="W418" s="127"/>
      <c r="X418" s="127"/>
      <c r="Y418" s="127"/>
      <c r="Z418" s="127"/>
      <c r="AA418" s="127"/>
      <c r="AB418" s="127"/>
      <c r="AC418" s="414"/>
      <c r="AD418" s="127"/>
      <c r="AE418" s="127"/>
      <c r="AF418" s="201">
        <f>IF(Tabla1[[#This Row],[IVA]]=0,0,Tabla1[[#This Row],[Total]]/1.19)</f>
        <v>0</v>
      </c>
      <c r="AG418" s="201">
        <f>Tabla1[[#This Row],[Total]]-Tabla1[[#This Row],[GRAVADO]]-Tabla1[[#This Row],[IVA]]-Tabla1[[#This Row],[ICA]]-Tabla1[[#This Row],[IC]]-Tabla1[[#This Row],[INC]]-Tabla1[[#This Row],[Timbre]]</f>
        <v>0</v>
      </c>
      <c r="AH418" s="102" t="str">
        <f>CONCATENATE(Tabla1[[#This Row],[Prefijo]]," ",Tabla1[[#This Row],[Folio]])</f>
        <v xml:space="preserve"> </v>
      </c>
    </row>
    <row r="419" spans="1:34" x14ac:dyDescent="0.25">
      <c r="A419" s="127"/>
      <c r="B419" s="127"/>
      <c r="C419" s="127"/>
      <c r="D419" s="127"/>
      <c r="E419" s="127"/>
      <c r="F419" s="127"/>
      <c r="G419" s="127"/>
      <c r="H419" s="127"/>
      <c r="I419" s="127"/>
      <c r="J419" s="127"/>
      <c r="K419" s="127"/>
      <c r="L419" s="127"/>
      <c r="M419" s="127"/>
      <c r="N419" s="127"/>
      <c r="O419" s="127"/>
      <c r="P419" s="127"/>
      <c r="Q419" s="127"/>
      <c r="R419" s="127"/>
      <c r="S419" s="127"/>
      <c r="T419" s="127"/>
      <c r="U419" s="127"/>
      <c r="V419" s="127"/>
      <c r="W419" s="127"/>
      <c r="X419" s="127"/>
      <c r="Y419" s="127"/>
      <c r="Z419" s="127"/>
      <c r="AA419" s="127"/>
      <c r="AB419" s="127"/>
      <c r="AC419" s="414"/>
      <c r="AD419" s="127"/>
      <c r="AE419" s="127"/>
      <c r="AF419" s="201">
        <f>IF(Tabla1[[#This Row],[IVA]]=0,0,Tabla1[[#This Row],[Total]]/1.19)</f>
        <v>0</v>
      </c>
      <c r="AG419" s="201">
        <f>Tabla1[[#This Row],[Total]]-Tabla1[[#This Row],[GRAVADO]]-Tabla1[[#This Row],[IVA]]-Tabla1[[#This Row],[ICA]]-Tabla1[[#This Row],[IC]]-Tabla1[[#This Row],[INC]]-Tabla1[[#This Row],[Timbre]]</f>
        <v>0</v>
      </c>
      <c r="AH419" s="102" t="str">
        <f>CONCATENATE(Tabla1[[#This Row],[Prefijo]]," ",Tabla1[[#This Row],[Folio]])</f>
        <v xml:space="preserve"> </v>
      </c>
    </row>
    <row r="420" spans="1:34" x14ac:dyDescent="0.25">
      <c r="A420" s="127"/>
      <c r="B420" s="127"/>
      <c r="C420" s="127"/>
      <c r="D420" s="127"/>
      <c r="E420" s="127"/>
      <c r="F420" s="127"/>
      <c r="G420" s="127"/>
      <c r="H420" s="127"/>
      <c r="I420" s="127"/>
      <c r="J420" s="127"/>
      <c r="K420" s="127"/>
      <c r="L420" s="127"/>
      <c r="M420" s="127"/>
      <c r="N420" s="127"/>
      <c r="O420" s="127"/>
      <c r="P420" s="127"/>
      <c r="Q420" s="127"/>
      <c r="R420" s="127"/>
      <c r="S420" s="127"/>
      <c r="T420" s="127"/>
      <c r="U420" s="127"/>
      <c r="V420" s="127"/>
      <c r="W420" s="127"/>
      <c r="X420" s="127"/>
      <c r="Y420" s="127"/>
      <c r="Z420" s="127"/>
      <c r="AA420" s="127"/>
      <c r="AB420" s="127"/>
      <c r="AC420" s="414"/>
      <c r="AD420" s="127"/>
      <c r="AE420" s="127"/>
      <c r="AF420" s="201">
        <f>IF(Tabla1[[#This Row],[IVA]]=0,0,Tabla1[[#This Row],[Total]]/1.19)</f>
        <v>0</v>
      </c>
      <c r="AG420" s="201">
        <f>Tabla1[[#This Row],[Total]]-Tabla1[[#This Row],[GRAVADO]]-Tabla1[[#This Row],[IVA]]-Tabla1[[#This Row],[ICA]]-Tabla1[[#This Row],[IC]]-Tabla1[[#This Row],[INC]]-Tabla1[[#This Row],[Timbre]]</f>
        <v>0</v>
      </c>
      <c r="AH420" s="102" t="str">
        <f>CONCATENATE(Tabla1[[#This Row],[Prefijo]]," ",Tabla1[[#This Row],[Folio]])</f>
        <v xml:space="preserve"> </v>
      </c>
    </row>
    <row r="421" spans="1:34" x14ac:dyDescent="0.25">
      <c r="A421" s="127"/>
      <c r="B421" s="127"/>
      <c r="C421" s="127"/>
      <c r="D421" s="127"/>
      <c r="E421" s="127"/>
      <c r="F421" s="127"/>
      <c r="G421" s="127"/>
      <c r="H421" s="127"/>
      <c r="I421" s="127"/>
      <c r="J421" s="127"/>
      <c r="K421" s="127"/>
      <c r="L421" s="127"/>
      <c r="M421" s="127"/>
      <c r="N421" s="127"/>
      <c r="O421" s="127"/>
      <c r="P421" s="127"/>
      <c r="Q421" s="127"/>
      <c r="R421" s="127"/>
      <c r="S421" s="127"/>
      <c r="T421" s="127"/>
      <c r="U421" s="127"/>
      <c r="V421" s="127"/>
      <c r="W421" s="127"/>
      <c r="X421" s="127"/>
      <c r="Y421" s="127"/>
      <c r="Z421" s="127"/>
      <c r="AA421" s="127"/>
      <c r="AB421" s="127"/>
      <c r="AC421" s="414"/>
      <c r="AD421" s="127"/>
      <c r="AE421" s="127"/>
      <c r="AF421" s="201">
        <f>IF(Tabla1[[#This Row],[IVA]]=0,0,Tabla1[[#This Row],[Total]]/1.19)</f>
        <v>0</v>
      </c>
      <c r="AG421" s="201">
        <f>Tabla1[[#This Row],[Total]]-Tabla1[[#This Row],[GRAVADO]]-Tabla1[[#This Row],[IVA]]-Tabla1[[#This Row],[ICA]]-Tabla1[[#This Row],[IC]]-Tabla1[[#This Row],[INC]]-Tabla1[[#This Row],[Timbre]]</f>
        <v>0</v>
      </c>
      <c r="AH421" s="102" t="str">
        <f>CONCATENATE(Tabla1[[#This Row],[Prefijo]]," ",Tabla1[[#This Row],[Folio]])</f>
        <v xml:space="preserve"> </v>
      </c>
    </row>
    <row r="422" spans="1:34" x14ac:dyDescent="0.25">
      <c r="A422" s="127"/>
      <c r="B422" s="127"/>
      <c r="C422" s="127"/>
      <c r="D422" s="127"/>
      <c r="E422" s="127"/>
      <c r="F422" s="127"/>
      <c r="G422" s="127"/>
      <c r="H422" s="127"/>
      <c r="I422" s="127"/>
      <c r="J422" s="127"/>
      <c r="K422" s="127"/>
      <c r="L422" s="127"/>
      <c r="M422" s="127"/>
      <c r="N422" s="127"/>
      <c r="O422" s="127"/>
      <c r="P422" s="127"/>
      <c r="Q422" s="127"/>
      <c r="R422" s="127"/>
      <c r="S422" s="127"/>
      <c r="T422" s="127"/>
      <c r="U422" s="127"/>
      <c r="V422" s="127"/>
      <c r="W422" s="127"/>
      <c r="X422" s="127"/>
      <c r="Y422" s="127"/>
      <c r="Z422" s="127"/>
      <c r="AA422" s="127"/>
      <c r="AB422" s="127"/>
      <c r="AC422" s="414"/>
      <c r="AD422" s="127"/>
      <c r="AE422" s="127"/>
      <c r="AF422" s="201">
        <f>IF(Tabla1[[#This Row],[IVA]]=0,0,Tabla1[[#This Row],[Total]]/1.19)</f>
        <v>0</v>
      </c>
      <c r="AG422" s="201">
        <f>Tabla1[[#This Row],[Total]]-Tabla1[[#This Row],[GRAVADO]]-Tabla1[[#This Row],[IVA]]-Tabla1[[#This Row],[ICA]]-Tabla1[[#This Row],[IC]]-Tabla1[[#This Row],[INC]]-Tabla1[[#This Row],[Timbre]]</f>
        <v>0</v>
      </c>
      <c r="AH422" s="102" t="str">
        <f>CONCATENATE(Tabla1[[#This Row],[Prefijo]]," ",Tabla1[[#This Row],[Folio]])</f>
        <v xml:space="preserve"> </v>
      </c>
    </row>
    <row r="423" spans="1:34" x14ac:dyDescent="0.25">
      <c r="A423" s="127"/>
      <c r="B423" s="127"/>
      <c r="C423" s="127"/>
      <c r="D423" s="127"/>
      <c r="E423" s="127"/>
      <c r="F423" s="127"/>
      <c r="G423" s="127"/>
      <c r="H423" s="127"/>
      <c r="I423" s="127"/>
      <c r="J423" s="127"/>
      <c r="K423" s="127"/>
      <c r="L423" s="127"/>
      <c r="M423" s="127"/>
      <c r="N423" s="127"/>
      <c r="O423" s="127"/>
      <c r="P423" s="127"/>
      <c r="Q423" s="127"/>
      <c r="R423" s="127"/>
      <c r="S423" s="127"/>
      <c r="T423" s="127"/>
      <c r="U423" s="127"/>
      <c r="V423" s="127"/>
      <c r="W423" s="127"/>
      <c r="X423" s="127"/>
      <c r="Y423" s="127"/>
      <c r="Z423" s="127"/>
      <c r="AA423" s="127"/>
      <c r="AB423" s="127"/>
      <c r="AC423" s="414"/>
      <c r="AD423" s="127"/>
      <c r="AE423" s="127"/>
      <c r="AF423" s="201">
        <f>IF(Tabla1[[#This Row],[IVA]]=0,0,Tabla1[[#This Row],[Total]]/1.19)</f>
        <v>0</v>
      </c>
      <c r="AG423" s="201">
        <f>Tabla1[[#This Row],[Total]]-Tabla1[[#This Row],[GRAVADO]]-Tabla1[[#This Row],[IVA]]-Tabla1[[#This Row],[ICA]]-Tabla1[[#This Row],[IC]]-Tabla1[[#This Row],[INC]]-Tabla1[[#This Row],[Timbre]]</f>
        <v>0</v>
      </c>
      <c r="AH423" s="102" t="str">
        <f>CONCATENATE(Tabla1[[#This Row],[Prefijo]]," ",Tabla1[[#This Row],[Folio]])</f>
        <v xml:space="preserve"> </v>
      </c>
    </row>
    <row r="424" spans="1:34" x14ac:dyDescent="0.25">
      <c r="A424" s="127"/>
      <c r="B424" s="127"/>
      <c r="C424" s="127"/>
      <c r="D424" s="127"/>
      <c r="E424" s="127"/>
      <c r="F424" s="127"/>
      <c r="G424" s="127"/>
      <c r="H424" s="127"/>
      <c r="I424" s="127"/>
      <c r="J424" s="127"/>
      <c r="K424" s="127"/>
      <c r="L424" s="127"/>
      <c r="M424" s="127"/>
      <c r="N424" s="127"/>
      <c r="O424" s="127"/>
      <c r="P424" s="127"/>
      <c r="Q424" s="127"/>
      <c r="R424" s="127"/>
      <c r="S424" s="127"/>
      <c r="T424" s="127"/>
      <c r="U424" s="127"/>
      <c r="V424" s="127"/>
      <c r="W424" s="127"/>
      <c r="X424" s="127"/>
      <c r="Y424" s="127"/>
      <c r="Z424" s="127"/>
      <c r="AA424" s="127"/>
      <c r="AB424" s="127"/>
      <c r="AC424" s="414"/>
      <c r="AD424" s="127"/>
      <c r="AE424" s="127"/>
      <c r="AF424" s="201">
        <f>IF(Tabla1[[#This Row],[IVA]]=0,0,Tabla1[[#This Row],[Total]]/1.19)</f>
        <v>0</v>
      </c>
      <c r="AG424" s="201">
        <f>Tabla1[[#This Row],[Total]]-Tabla1[[#This Row],[GRAVADO]]-Tabla1[[#This Row],[IVA]]-Tabla1[[#This Row],[ICA]]-Tabla1[[#This Row],[IC]]-Tabla1[[#This Row],[INC]]-Tabla1[[#This Row],[Timbre]]</f>
        <v>0</v>
      </c>
      <c r="AH424" s="102" t="str">
        <f>CONCATENATE(Tabla1[[#This Row],[Prefijo]]," ",Tabla1[[#This Row],[Folio]])</f>
        <v xml:space="preserve"> </v>
      </c>
    </row>
    <row r="425" spans="1:34" x14ac:dyDescent="0.25">
      <c r="A425" s="127"/>
      <c r="B425" s="127"/>
      <c r="C425" s="127"/>
      <c r="D425" s="127"/>
      <c r="E425" s="127"/>
      <c r="F425" s="127"/>
      <c r="G425" s="127"/>
      <c r="H425" s="127"/>
      <c r="I425" s="127"/>
      <c r="J425" s="127"/>
      <c r="K425" s="127"/>
      <c r="L425" s="127"/>
      <c r="M425" s="127"/>
      <c r="N425" s="127"/>
      <c r="O425" s="127"/>
      <c r="P425" s="127"/>
      <c r="Q425" s="127"/>
      <c r="R425" s="127"/>
      <c r="S425" s="127"/>
      <c r="T425" s="127"/>
      <c r="U425" s="127"/>
      <c r="V425" s="127"/>
      <c r="W425" s="127"/>
      <c r="X425" s="127"/>
      <c r="Y425" s="127"/>
      <c r="Z425" s="127"/>
      <c r="AA425" s="127"/>
      <c r="AB425" s="127"/>
      <c r="AC425" s="414"/>
      <c r="AD425" s="127"/>
      <c r="AE425" s="127"/>
      <c r="AF425" s="201">
        <f>IF(Tabla1[[#This Row],[IVA]]=0,0,Tabla1[[#This Row],[Total]]/1.19)</f>
        <v>0</v>
      </c>
      <c r="AG425" s="201">
        <f>Tabla1[[#This Row],[Total]]-Tabla1[[#This Row],[GRAVADO]]-Tabla1[[#This Row],[IVA]]-Tabla1[[#This Row],[ICA]]-Tabla1[[#This Row],[IC]]-Tabla1[[#This Row],[INC]]-Tabla1[[#This Row],[Timbre]]</f>
        <v>0</v>
      </c>
      <c r="AH425" s="102" t="str">
        <f>CONCATENATE(Tabla1[[#This Row],[Prefijo]]," ",Tabla1[[#This Row],[Folio]])</f>
        <v xml:space="preserve"> </v>
      </c>
    </row>
    <row r="426" spans="1:34" x14ac:dyDescent="0.25">
      <c r="A426" s="127"/>
      <c r="B426" s="127"/>
      <c r="C426" s="127"/>
      <c r="D426" s="127"/>
      <c r="E426" s="127"/>
      <c r="F426" s="127"/>
      <c r="G426" s="127"/>
      <c r="H426" s="127"/>
      <c r="I426" s="127"/>
      <c r="J426" s="127"/>
      <c r="K426" s="127"/>
      <c r="L426" s="127"/>
      <c r="M426" s="127"/>
      <c r="N426" s="127"/>
      <c r="O426" s="127"/>
      <c r="P426" s="127"/>
      <c r="Q426" s="127"/>
      <c r="R426" s="127"/>
      <c r="S426" s="127"/>
      <c r="T426" s="127"/>
      <c r="U426" s="127"/>
      <c r="V426" s="127"/>
      <c r="W426" s="127"/>
      <c r="X426" s="127"/>
      <c r="Y426" s="127"/>
      <c r="Z426" s="127"/>
      <c r="AA426" s="127"/>
      <c r="AB426" s="127"/>
      <c r="AC426" s="414"/>
      <c r="AD426" s="127"/>
      <c r="AE426" s="127"/>
      <c r="AF426" s="201">
        <f>IF(Tabla1[[#This Row],[IVA]]=0,0,Tabla1[[#This Row],[Total]]/1.19)</f>
        <v>0</v>
      </c>
      <c r="AG426" s="201">
        <f>Tabla1[[#This Row],[Total]]-Tabla1[[#This Row],[GRAVADO]]-Tabla1[[#This Row],[IVA]]-Tabla1[[#This Row],[ICA]]-Tabla1[[#This Row],[IC]]-Tabla1[[#This Row],[INC]]-Tabla1[[#This Row],[Timbre]]</f>
        <v>0</v>
      </c>
      <c r="AH426" s="102" t="str">
        <f>CONCATENATE(Tabla1[[#This Row],[Prefijo]]," ",Tabla1[[#This Row],[Folio]])</f>
        <v xml:space="preserve"> </v>
      </c>
    </row>
    <row r="427" spans="1:34" x14ac:dyDescent="0.25">
      <c r="A427" s="127"/>
      <c r="B427" s="127"/>
      <c r="C427" s="127"/>
      <c r="D427" s="127"/>
      <c r="E427" s="127"/>
      <c r="F427" s="127"/>
      <c r="G427" s="127"/>
      <c r="H427" s="127"/>
      <c r="I427" s="127"/>
      <c r="J427" s="127"/>
      <c r="K427" s="127"/>
      <c r="L427" s="127"/>
      <c r="M427" s="127"/>
      <c r="N427" s="127"/>
      <c r="O427" s="127"/>
      <c r="P427" s="127"/>
      <c r="Q427" s="127"/>
      <c r="R427" s="127"/>
      <c r="S427" s="127"/>
      <c r="T427" s="127"/>
      <c r="U427" s="127"/>
      <c r="V427" s="127"/>
      <c r="W427" s="127"/>
      <c r="X427" s="127"/>
      <c r="Y427" s="127"/>
      <c r="Z427" s="127"/>
      <c r="AA427" s="127"/>
      <c r="AB427" s="127"/>
      <c r="AC427" s="414"/>
      <c r="AD427" s="127"/>
      <c r="AE427" s="127"/>
      <c r="AF427" s="201">
        <f>IF(Tabla1[[#This Row],[IVA]]=0,0,Tabla1[[#This Row],[Total]]/1.19)</f>
        <v>0</v>
      </c>
      <c r="AG427" s="201">
        <f>Tabla1[[#This Row],[Total]]-Tabla1[[#This Row],[GRAVADO]]-Tabla1[[#This Row],[IVA]]-Tabla1[[#This Row],[ICA]]-Tabla1[[#This Row],[IC]]-Tabla1[[#This Row],[INC]]-Tabla1[[#This Row],[Timbre]]</f>
        <v>0</v>
      </c>
      <c r="AH427" s="102" t="str">
        <f>CONCATENATE(Tabla1[[#This Row],[Prefijo]]," ",Tabla1[[#This Row],[Folio]])</f>
        <v xml:space="preserve"> </v>
      </c>
    </row>
    <row r="428" spans="1:34" x14ac:dyDescent="0.25">
      <c r="A428" s="127"/>
      <c r="B428" s="127"/>
      <c r="C428" s="127"/>
      <c r="D428" s="127"/>
      <c r="E428" s="127"/>
      <c r="F428" s="127"/>
      <c r="G428" s="127"/>
      <c r="H428" s="127"/>
      <c r="I428" s="127"/>
      <c r="J428" s="127"/>
      <c r="K428" s="127"/>
      <c r="L428" s="127"/>
      <c r="M428" s="127"/>
      <c r="N428" s="127"/>
      <c r="O428" s="127"/>
      <c r="P428" s="127"/>
      <c r="Q428" s="127"/>
      <c r="R428" s="127"/>
      <c r="S428" s="127"/>
      <c r="T428" s="127"/>
      <c r="U428" s="127"/>
      <c r="V428" s="127"/>
      <c r="W428" s="127"/>
      <c r="X428" s="127"/>
      <c r="Y428" s="127"/>
      <c r="Z428" s="127"/>
      <c r="AA428" s="127"/>
      <c r="AB428" s="127"/>
      <c r="AC428" s="414"/>
      <c r="AD428" s="127"/>
      <c r="AE428" s="127"/>
      <c r="AF428" s="201">
        <f>IF(Tabla1[[#This Row],[IVA]]=0,0,Tabla1[[#This Row],[Total]]/1.19)</f>
        <v>0</v>
      </c>
      <c r="AG428" s="201">
        <f>Tabla1[[#This Row],[Total]]-Tabla1[[#This Row],[GRAVADO]]-Tabla1[[#This Row],[IVA]]-Tabla1[[#This Row],[ICA]]-Tabla1[[#This Row],[IC]]-Tabla1[[#This Row],[INC]]-Tabla1[[#This Row],[Timbre]]</f>
        <v>0</v>
      </c>
      <c r="AH428" s="102" t="str">
        <f>CONCATENATE(Tabla1[[#This Row],[Prefijo]]," ",Tabla1[[#This Row],[Folio]])</f>
        <v xml:space="preserve"> </v>
      </c>
    </row>
    <row r="429" spans="1:34" x14ac:dyDescent="0.25">
      <c r="A429" s="127"/>
      <c r="B429" s="127"/>
      <c r="C429" s="127"/>
      <c r="D429" s="127"/>
      <c r="E429" s="127"/>
      <c r="F429" s="127"/>
      <c r="G429" s="127"/>
      <c r="H429" s="127"/>
      <c r="I429" s="127"/>
      <c r="J429" s="127"/>
      <c r="K429" s="127"/>
      <c r="L429" s="127"/>
      <c r="M429" s="127"/>
      <c r="N429" s="127"/>
      <c r="O429" s="127"/>
      <c r="P429" s="127"/>
      <c r="Q429" s="127"/>
      <c r="R429" s="127"/>
      <c r="S429" s="127"/>
      <c r="T429" s="127"/>
      <c r="U429" s="127"/>
      <c r="V429" s="127"/>
      <c r="W429" s="127"/>
      <c r="X429" s="127"/>
      <c r="Y429" s="127"/>
      <c r="Z429" s="127"/>
      <c r="AA429" s="127"/>
      <c r="AB429" s="127"/>
      <c r="AC429" s="414"/>
      <c r="AD429" s="127"/>
      <c r="AE429" s="127"/>
      <c r="AF429" s="201">
        <f>IF(Tabla1[[#This Row],[IVA]]=0,0,Tabla1[[#This Row],[Total]]/1.19)</f>
        <v>0</v>
      </c>
      <c r="AG429" s="201">
        <f>Tabla1[[#This Row],[Total]]-Tabla1[[#This Row],[GRAVADO]]-Tabla1[[#This Row],[IVA]]-Tabla1[[#This Row],[ICA]]-Tabla1[[#This Row],[IC]]-Tabla1[[#This Row],[INC]]-Tabla1[[#This Row],[Timbre]]</f>
        <v>0</v>
      </c>
      <c r="AH429" s="102" t="str">
        <f>CONCATENATE(Tabla1[[#This Row],[Prefijo]]," ",Tabla1[[#This Row],[Folio]])</f>
        <v xml:space="preserve"> </v>
      </c>
    </row>
    <row r="430" spans="1:34" x14ac:dyDescent="0.25">
      <c r="A430" s="127"/>
      <c r="B430" s="127"/>
      <c r="C430" s="127"/>
      <c r="D430" s="127"/>
      <c r="E430" s="127"/>
      <c r="F430" s="127"/>
      <c r="G430" s="127"/>
      <c r="H430" s="127"/>
      <c r="I430" s="127"/>
      <c r="J430" s="127"/>
      <c r="K430" s="127"/>
      <c r="L430" s="127"/>
      <c r="M430" s="127"/>
      <c r="N430" s="127"/>
      <c r="O430" s="127"/>
      <c r="P430" s="127"/>
      <c r="Q430" s="127"/>
      <c r="R430" s="127"/>
      <c r="S430" s="127"/>
      <c r="T430" s="127"/>
      <c r="U430" s="127"/>
      <c r="V430" s="127"/>
      <c r="W430" s="127"/>
      <c r="X430" s="127"/>
      <c r="Y430" s="127"/>
      <c r="Z430" s="127"/>
      <c r="AA430" s="127"/>
      <c r="AB430" s="127"/>
      <c r="AC430" s="414"/>
      <c r="AD430" s="127"/>
      <c r="AE430" s="127"/>
      <c r="AF430" s="201">
        <f>IF(Tabla1[[#This Row],[IVA]]=0,0,Tabla1[[#This Row],[Total]]/1.19)</f>
        <v>0</v>
      </c>
      <c r="AG430" s="201">
        <f>Tabla1[[#This Row],[Total]]-Tabla1[[#This Row],[GRAVADO]]-Tabla1[[#This Row],[IVA]]-Tabla1[[#This Row],[ICA]]-Tabla1[[#This Row],[IC]]-Tabla1[[#This Row],[INC]]-Tabla1[[#This Row],[Timbre]]</f>
        <v>0</v>
      </c>
      <c r="AH430" s="102" t="str">
        <f>CONCATENATE(Tabla1[[#This Row],[Prefijo]]," ",Tabla1[[#This Row],[Folio]])</f>
        <v xml:space="preserve"> </v>
      </c>
    </row>
    <row r="431" spans="1:34" x14ac:dyDescent="0.25">
      <c r="A431" s="127"/>
      <c r="B431" s="127"/>
      <c r="C431" s="127"/>
      <c r="D431" s="127"/>
      <c r="E431" s="127"/>
      <c r="F431" s="127"/>
      <c r="G431" s="127"/>
      <c r="H431" s="127"/>
      <c r="I431" s="127"/>
      <c r="J431" s="127"/>
      <c r="K431" s="127"/>
      <c r="L431" s="127"/>
      <c r="M431" s="127"/>
      <c r="N431" s="127"/>
      <c r="O431" s="127"/>
      <c r="P431" s="127"/>
      <c r="Q431" s="127"/>
      <c r="R431" s="127"/>
      <c r="S431" s="127"/>
      <c r="T431" s="127"/>
      <c r="U431" s="127"/>
      <c r="V431" s="127"/>
      <c r="W431" s="127"/>
      <c r="X431" s="127"/>
      <c r="Y431" s="127"/>
      <c r="Z431" s="127"/>
      <c r="AA431" s="127"/>
      <c r="AB431" s="127"/>
      <c r="AC431" s="414"/>
      <c r="AD431" s="127"/>
      <c r="AE431" s="127"/>
      <c r="AF431" s="201">
        <f>IF(Tabla1[[#This Row],[IVA]]=0,0,Tabla1[[#This Row],[Total]]/1.19)</f>
        <v>0</v>
      </c>
      <c r="AG431" s="201">
        <f>Tabla1[[#This Row],[Total]]-Tabla1[[#This Row],[GRAVADO]]-Tabla1[[#This Row],[IVA]]-Tabla1[[#This Row],[ICA]]-Tabla1[[#This Row],[IC]]-Tabla1[[#This Row],[INC]]-Tabla1[[#This Row],[Timbre]]</f>
        <v>0</v>
      </c>
      <c r="AH431" s="102" t="str">
        <f>CONCATENATE(Tabla1[[#This Row],[Prefijo]]," ",Tabla1[[#This Row],[Folio]])</f>
        <v xml:space="preserve"> </v>
      </c>
    </row>
    <row r="432" spans="1:34" x14ac:dyDescent="0.25">
      <c r="A432" s="127"/>
      <c r="B432" s="127"/>
      <c r="C432" s="127"/>
      <c r="D432" s="127"/>
      <c r="E432" s="127"/>
      <c r="F432" s="127"/>
      <c r="G432" s="127"/>
      <c r="H432" s="127"/>
      <c r="I432" s="127"/>
      <c r="J432" s="127"/>
      <c r="K432" s="127"/>
      <c r="L432" s="127"/>
      <c r="M432" s="127"/>
      <c r="N432" s="127"/>
      <c r="O432" s="127"/>
      <c r="P432" s="127"/>
      <c r="Q432" s="127"/>
      <c r="R432" s="127"/>
      <c r="S432" s="127"/>
      <c r="T432" s="127"/>
      <c r="U432" s="127"/>
      <c r="V432" s="127"/>
      <c r="W432" s="127"/>
      <c r="X432" s="127"/>
      <c r="Y432" s="127"/>
      <c r="Z432" s="127"/>
      <c r="AA432" s="127"/>
      <c r="AB432" s="127"/>
      <c r="AC432" s="414"/>
      <c r="AD432" s="127"/>
      <c r="AE432" s="127"/>
      <c r="AF432" s="201">
        <f>IF(Tabla1[[#This Row],[IVA]]=0,0,Tabla1[[#This Row],[Total]]/1.19)</f>
        <v>0</v>
      </c>
      <c r="AG432" s="201">
        <f>Tabla1[[#This Row],[Total]]-Tabla1[[#This Row],[GRAVADO]]-Tabla1[[#This Row],[IVA]]-Tabla1[[#This Row],[ICA]]-Tabla1[[#This Row],[IC]]-Tabla1[[#This Row],[INC]]-Tabla1[[#This Row],[Timbre]]</f>
        <v>0</v>
      </c>
      <c r="AH432" s="102" t="str">
        <f>CONCATENATE(Tabla1[[#This Row],[Prefijo]]," ",Tabla1[[#This Row],[Folio]])</f>
        <v xml:space="preserve"> </v>
      </c>
    </row>
    <row r="433" spans="1:34" x14ac:dyDescent="0.25">
      <c r="A433" s="127"/>
      <c r="B433" s="127"/>
      <c r="C433" s="127"/>
      <c r="D433" s="127"/>
      <c r="E433" s="127"/>
      <c r="F433" s="127"/>
      <c r="G433" s="127"/>
      <c r="H433" s="127"/>
      <c r="I433" s="127"/>
      <c r="J433" s="127"/>
      <c r="K433" s="127"/>
      <c r="L433" s="127"/>
      <c r="M433" s="127"/>
      <c r="N433" s="127"/>
      <c r="O433" s="127"/>
      <c r="P433" s="127"/>
      <c r="Q433" s="127"/>
      <c r="R433" s="127"/>
      <c r="S433" s="127"/>
      <c r="T433" s="127"/>
      <c r="U433" s="127"/>
      <c r="V433" s="127"/>
      <c r="W433" s="127"/>
      <c r="X433" s="127"/>
      <c r="Y433" s="127"/>
      <c r="Z433" s="127"/>
      <c r="AA433" s="127"/>
      <c r="AB433" s="127"/>
      <c r="AC433" s="414"/>
      <c r="AD433" s="127"/>
      <c r="AE433" s="127"/>
      <c r="AF433" s="201">
        <f>IF(Tabla1[[#This Row],[IVA]]=0,0,Tabla1[[#This Row],[Total]]/1.19)</f>
        <v>0</v>
      </c>
      <c r="AG433" s="201">
        <f>Tabla1[[#This Row],[Total]]-Tabla1[[#This Row],[GRAVADO]]-Tabla1[[#This Row],[IVA]]-Tabla1[[#This Row],[ICA]]-Tabla1[[#This Row],[IC]]-Tabla1[[#This Row],[INC]]-Tabla1[[#This Row],[Timbre]]</f>
        <v>0</v>
      </c>
      <c r="AH433" s="102" t="str">
        <f>CONCATENATE(Tabla1[[#This Row],[Prefijo]]," ",Tabla1[[#This Row],[Folio]])</f>
        <v xml:space="preserve"> </v>
      </c>
    </row>
    <row r="434" spans="1:34" x14ac:dyDescent="0.25">
      <c r="A434" s="127"/>
      <c r="B434" s="127"/>
      <c r="C434" s="127"/>
      <c r="D434" s="127"/>
      <c r="E434" s="127"/>
      <c r="F434" s="127"/>
      <c r="G434" s="127"/>
      <c r="H434" s="127"/>
      <c r="I434" s="127"/>
      <c r="J434" s="127"/>
      <c r="K434" s="127"/>
      <c r="L434" s="127"/>
      <c r="M434" s="127"/>
      <c r="N434" s="127"/>
      <c r="O434" s="127"/>
      <c r="P434" s="127"/>
      <c r="Q434" s="127"/>
      <c r="R434" s="127"/>
      <c r="S434" s="127"/>
      <c r="T434" s="127"/>
      <c r="U434" s="127"/>
      <c r="V434" s="127"/>
      <c r="W434" s="127"/>
      <c r="X434" s="127"/>
      <c r="Y434" s="127"/>
      <c r="Z434" s="127"/>
      <c r="AA434" s="127"/>
      <c r="AB434" s="127"/>
      <c r="AC434" s="414"/>
      <c r="AD434" s="127"/>
      <c r="AE434" s="127"/>
      <c r="AF434" s="201">
        <f>IF(Tabla1[[#This Row],[IVA]]=0,0,Tabla1[[#This Row],[Total]]/1.19)</f>
        <v>0</v>
      </c>
      <c r="AG434" s="201">
        <f>Tabla1[[#This Row],[Total]]-Tabla1[[#This Row],[GRAVADO]]-Tabla1[[#This Row],[IVA]]-Tabla1[[#This Row],[ICA]]-Tabla1[[#This Row],[IC]]-Tabla1[[#This Row],[INC]]-Tabla1[[#This Row],[Timbre]]</f>
        <v>0</v>
      </c>
      <c r="AH434" s="102" t="str">
        <f>CONCATENATE(Tabla1[[#This Row],[Prefijo]]," ",Tabla1[[#This Row],[Folio]])</f>
        <v xml:space="preserve"> </v>
      </c>
    </row>
    <row r="435" spans="1:34" x14ac:dyDescent="0.25">
      <c r="A435" s="127"/>
      <c r="B435" s="127"/>
      <c r="C435" s="127"/>
      <c r="D435" s="127"/>
      <c r="E435" s="127"/>
      <c r="F435" s="127"/>
      <c r="G435" s="127"/>
      <c r="H435" s="127"/>
      <c r="I435" s="127"/>
      <c r="J435" s="127"/>
      <c r="K435" s="127"/>
      <c r="L435" s="127"/>
      <c r="M435" s="127"/>
      <c r="N435" s="127"/>
      <c r="O435" s="127"/>
      <c r="P435" s="127"/>
      <c r="Q435" s="127"/>
      <c r="R435" s="127"/>
      <c r="S435" s="127"/>
      <c r="T435" s="127"/>
      <c r="U435" s="127"/>
      <c r="V435" s="127"/>
      <c r="W435" s="127"/>
      <c r="X435" s="127"/>
      <c r="Y435" s="127"/>
      <c r="Z435" s="127"/>
      <c r="AA435" s="127"/>
      <c r="AB435" s="127"/>
      <c r="AC435" s="414"/>
      <c r="AD435" s="127"/>
      <c r="AE435" s="127"/>
      <c r="AF435" s="201">
        <f>IF(Tabla1[[#This Row],[IVA]]=0,0,Tabla1[[#This Row],[Total]]/1.19)</f>
        <v>0</v>
      </c>
      <c r="AG435" s="201">
        <f>Tabla1[[#This Row],[Total]]-Tabla1[[#This Row],[GRAVADO]]-Tabla1[[#This Row],[IVA]]-Tabla1[[#This Row],[ICA]]-Tabla1[[#This Row],[IC]]-Tabla1[[#This Row],[INC]]-Tabla1[[#This Row],[Timbre]]</f>
        <v>0</v>
      </c>
      <c r="AH435" s="102" t="str">
        <f>CONCATENATE(Tabla1[[#This Row],[Prefijo]]," ",Tabla1[[#This Row],[Folio]])</f>
        <v xml:space="preserve"> </v>
      </c>
    </row>
    <row r="436" spans="1:34" x14ac:dyDescent="0.25">
      <c r="A436" s="127"/>
      <c r="B436" s="127"/>
      <c r="C436" s="127"/>
      <c r="D436" s="127"/>
      <c r="E436" s="127"/>
      <c r="F436" s="127"/>
      <c r="G436" s="127"/>
      <c r="H436" s="127"/>
      <c r="I436" s="127"/>
      <c r="J436" s="127"/>
      <c r="K436" s="127"/>
      <c r="L436" s="127"/>
      <c r="M436" s="127"/>
      <c r="N436" s="127"/>
      <c r="O436" s="127"/>
      <c r="P436" s="127"/>
      <c r="Q436" s="127"/>
      <c r="R436" s="127"/>
      <c r="S436" s="127"/>
      <c r="T436" s="127"/>
      <c r="U436" s="127"/>
      <c r="V436" s="127"/>
      <c r="W436" s="127"/>
      <c r="X436" s="127"/>
      <c r="Y436" s="127"/>
      <c r="Z436" s="127"/>
      <c r="AA436" s="127"/>
      <c r="AB436" s="127"/>
      <c r="AC436" s="414"/>
      <c r="AD436" s="127"/>
      <c r="AE436" s="127"/>
      <c r="AF436" s="201">
        <f>IF(Tabla1[[#This Row],[IVA]]=0,0,Tabla1[[#This Row],[Total]]/1.19)</f>
        <v>0</v>
      </c>
      <c r="AG436" s="201">
        <f>Tabla1[[#This Row],[Total]]-Tabla1[[#This Row],[GRAVADO]]-Tabla1[[#This Row],[IVA]]-Tabla1[[#This Row],[ICA]]-Tabla1[[#This Row],[IC]]-Tabla1[[#This Row],[INC]]-Tabla1[[#This Row],[Timbre]]</f>
        <v>0</v>
      </c>
      <c r="AH436" s="102" t="str">
        <f>CONCATENATE(Tabla1[[#This Row],[Prefijo]]," ",Tabla1[[#This Row],[Folio]])</f>
        <v xml:space="preserve"> </v>
      </c>
    </row>
    <row r="437" spans="1:34" x14ac:dyDescent="0.25">
      <c r="A437" s="127"/>
      <c r="B437" s="127"/>
      <c r="C437" s="127"/>
      <c r="D437" s="127"/>
      <c r="E437" s="127"/>
      <c r="F437" s="127"/>
      <c r="G437" s="127"/>
      <c r="H437" s="127"/>
      <c r="I437" s="127"/>
      <c r="J437" s="127"/>
      <c r="K437" s="127"/>
      <c r="L437" s="127"/>
      <c r="M437" s="127"/>
      <c r="N437" s="127"/>
      <c r="O437" s="127"/>
      <c r="P437" s="127"/>
      <c r="Q437" s="127"/>
      <c r="R437" s="127"/>
      <c r="S437" s="127"/>
      <c r="T437" s="127"/>
      <c r="U437" s="127"/>
      <c r="V437" s="127"/>
      <c r="W437" s="127"/>
      <c r="X437" s="127"/>
      <c r="Y437" s="127"/>
      <c r="Z437" s="127"/>
      <c r="AA437" s="127"/>
      <c r="AB437" s="127"/>
      <c r="AC437" s="414"/>
      <c r="AD437" s="127"/>
      <c r="AE437" s="127"/>
      <c r="AF437" s="201">
        <f>IF(Tabla1[[#This Row],[IVA]]=0,0,Tabla1[[#This Row],[Total]]/1.19)</f>
        <v>0</v>
      </c>
      <c r="AG437" s="201">
        <f>Tabla1[[#This Row],[Total]]-Tabla1[[#This Row],[GRAVADO]]-Tabla1[[#This Row],[IVA]]-Tabla1[[#This Row],[ICA]]-Tabla1[[#This Row],[IC]]-Tabla1[[#This Row],[INC]]-Tabla1[[#This Row],[Timbre]]</f>
        <v>0</v>
      </c>
      <c r="AH437" s="102" t="str">
        <f>CONCATENATE(Tabla1[[#This Row],[Prefijo]]," ",Tabla1[[#This Row],[Folio]])</f>
        <v xml:space="preserve"> </v>
      </c>
    </row>
    <row r="438" spans="1:34" x14ac:dyDescent="0.25">
      <c r="A438" s="127"/>
      <c r="B438" s="127"/>
      <c r="C438" s="127"/>
      <c r="D438" s="127"/>
      <c r="E438" s="127"/>
      <c r="F438" s="127"/>
      <c r="G438" s="127"/>
      <c r="H438" s="127"/>
      <c r="I438" s="127"/>
      <c r="J438" s="127"/>
      <c r="K438" s="127"/>
      <c r="L438" s="127"/>
      <c r="M438" s="127"/>
      <c r="N438" s="127"/>
      <c r="O438" s="127"/>
      <c r="P438" s="127"/>
      <c r="Q438" s="127"/>
      <c r="R438" s="127"/>
      <c r="S438" s="127"/>
      <c r="T438" s="127"/>
      <c r="U438" s="127"/>
      <c r="V438" s="127"/>
      <c r="W438" s="127"/>
      <c r="X438" s="127"/>
      <c r="Y438" s="127"/>
      <c r="Z438" s="127"/>
      <c r="AA438" s="127"/>
      <c r="AB438" s="127"/>
      <c r="AC438" s="414"/>
      <c r="AD438" s="127"/>
      <c r="AE438" s="127"/>
      <c r="AF438" s="201">
        <f>IF(Tabla1[[#This Row],[IVA]]=0,0,Tabla1[[#This Row],[Total]]/1.19)</f>
        <v>0</v>
      </c>
      <c r="AG438" s="201">
        <f>Tabla1[[#This Row],[Total]]-Tabla1[[#This Row],[GRAVADO]]-Tabla1[[#This Row],[IVA]]-Tabla1[[#This Row],[ICA]]-Tabla1[[#This Row],[IC]]-Tabla1[[#This Row],[INC]]-Tabla1[[#This Row],[Timbre]]</f>
        <v>0</v>
      </c>
      <c r="AH438" s="102" t="str">
        <f>CONCATENATE(Tabla1[[#This Row],[Prefijo]]," ",Tabla1[[#This Row],[Folio]])</f>
        <v xml:space="preserve"> </v>
      </c>
    </row>
    <row r="439" spans="1:34" x14ac:dyDescent="0.25">
      <c r="A439" s="127"/>
      <c r="B439" s="127"/>
      <c r="C439" s="127"/>
      <c r="D439" s="127"/>
      <c r="E439" s="127"/>
      <c r="F439" s="127"/>
      <c r="G439" s="127"/>
      <c r="H439" s="127"/>
      <c r="I439" s="127"/>
      <c r="J439" s="127"/>
      <c r="K439" s="127"/>
      <c r="L439" s="127"/>
      <c r="M439" s="127"/>
      <c r="N439" s="127"/>
      <c r="O439" s="127"/>
      <c r="P439" s="127"/>
      <c r="Q439" s="127"/>
      <c r="R439" s="127"/>
      <c r="S439" s="127"/>
      <c r="T439" s="127"/>
      <c r="U439" s="127"/>
      <c r="V439" s="127"/>
      <c r="W439" s="127"/>
      <c r="X439" s="127"/>
      <c r="Y439" s="127"/>
      <c r="Z439" s="127"/>
      <c r="AA439" s="127"/>
      <c r="AB439" s="127"/>
      <c r="AC439" s="414"/>
      <c r="AD439" s="127"/>
      <c r="AE439" s="127"/>
      <c r="AF439" s="201">
        <f>IF(Tabla1[[#This Row],[IVA]]=0,0,Tabla1[[#This Row],[Total]]/1.19)</f>
        <v>0</v>
      </c>
      <c r="AG439" s="201">
        <f>Tabla1[[#This Row],[Total]]-Tabla1[[#This Row],[GRAVADO]]-Tabla1[[#This Row],[IVA]]-Tabla1[[#This Row],[ICA]]-Tabla1[[#This Row],[IC]]-Tabla1[[#This Row],[INC]]-Tabla1[[#This Row],[Timbre]]</f>
        <v>0</v>
      </c>
      <c r="AH439" s="102" t="str">
        <f>CONCATENATE(Tabla1[[#This Row],[Prefijo]]," ",Tabla1[[#This Row],[Folio]])</f>
        <v xml:space="preserve"> </v>
      </c>
    </row>
    <row r="440" spans="1:34" x14ac:dyDescent="0.25">
      <c r="A440" s="127"/>
      <c r="B440" s="127"/>
      <c r="C440" s="127"/>
      <c r="D440" s="127"/>
      <c r="E440" s="127"/>
      <c r="F440" s="127"/>
      <c r="G440" s="127"/>
      <c r="H440" s="127"/>
      <c r="I440" s="127"/>
      <c r="J440" s="127"/>
      <c r="K440" s="127"/>
      <c r="L440" s="127"/>
      <c r="M440" s="127"/>
      <c r="N440" s="127"/>
      <c r="O440" s="127"/>
      <c r="P440" s="127"/>
      <c r="Q440" s="127"/>
      <c r="R440" s="127"/>
      <c r="S440" s="127"/>
      <c r="T440" s="127"/>
      <c r="U440" s="127"/>
      <c r="V440" s="127"/>
      <c r="W440" s="127"/>
      <c r="X440" s="127"/>
      <c r="Y440" s="127"/>
      <c r="Z440" s="127"/>
      <c r="AA440" s="127"/>
      <c r="AB440" s="127"/>
      <c r="AC440" s="414"/>
      <c r="AD440" s="127"/>
      <c r="AE440" s="127"/>
      <c r="AF440" s="201">
        <f>IF(Tabla1[[#This Row],[IVA]]=0,0,Tabla1[[#This Row],[Total]]/1.19)</f>
        <v>0</v>
      </c>
      <c r="AG440" s="201">
        <f>Tabla1[[#This Row],[Total]]-Tabla1[[#This Row],[GRAVADO]]-Tabla1[[#This Row],[IVA]]-Tabla1[[#This Row],[ICA]]-Tabla1[[#This Row],[IC]]-Tabla1[[#This Row],[INC]]-Tabla1[[#This Row],[Timbre]]</f>
        <v>0</v>
      </c>
      <c r="AH440" s="102" t="str">
        <f>CONCATENATE(Tabla1[[#This Row],[Prefijo]]," ",Tabla1[[#This Row],[Folio]])</f>
        <v xml:space="preserve"> </v>
      </c>
    </row>
    <row r="441" spans="1:34" x14ac:dyDescent="0.25">
      <c r="A441" s="127"/>
      <c r="B441" s="127"/>
      <c r="C441" s="127"/>
      <c r="D441" s="127"/>
      <c r="E441" s="127"/>
      <c r="F441" s="127"/>
      <c r="G441" s="127"/>
      <c r="H441" s="127"/>
      <c r="I441" s="127"/>
      <c r="J441" s="127"/>
      <c r="K441" s="127"/>
      <c r="L441" s="127"/>
      <c r="M441" s="127"/>
      <c r="N441" s="127"/>
      <c r="O441" s="127"/>
      <c r="P441" s="127"/>
      <c r="Q441" s="127"/>
      <c r="R441" s="127"/>
      <c r="S441" s="127"/>
      <c r="T441" s="127"/>
      <c r="U441" s="127"/>
      <c r="V441" s="127"/>
      <c r="W441" s="127"/>
      <c r="X441" s="127"/>
      <c r="Y441" s="127"/>
      <c r="Z441" s="127"/>
      <c r="AA441" s="127"/>
      <c r="AB441" s="127"/>
      <c r="AC441" s="414"/>
      <c r="AD441" s="127"/>
      <c r="AE441" s="127"/>
      <c r="AF441" s="201">
        <f>IF(Tabla1[[#This Row],[IVA]]=0,0,Tabla1[[#This Row],[Total]]/1.19)</f>
        <v>0</v>
      </c>
      <c r="AG441" s="201">
        <f>Tabla1[[#This Row],[Total]]-Tabla1[[#This Row],[GRAVADO]]-Tabla1[[#This Row],[IVA]]-Tabla1[[#This Row],[ICA]]-Tabla1[[#This Row],[IC]]-Tabla1[[#This Row],[INC]]-Tabla1[[#This Row],[Timbre]]</f>
        <v>0</v>
      </c>
      <c r="AH441" s="102" t="str">
        <f>CONCATENATE(Tabla1[[#This Row],[Prefijo]]," ",Tabla1[[#This Row],[Folio]])</f>
        <v xml:space="preserve"> </v>
      </c>
    </row>
    <row r="442" spans="1:34" x14ac:dyDescent="0.25">
      <c r="A442" s="127"/>
      <c r="B442" s="127"/>
      <c r="C442" s="127"/>
      <c r="D442" s="127"/>
      <c r="E442" s="127"/>
      <c r="F442" s="127"/>
      <c r="G442" s="127"/>
      <c r="H442" s="127"/>
      <c r="I442" s="127"/>
      <c r="J442" s="127"/>
      <c r="K442" s="127"/>
      <c r="L442" s="127"/>
      <c r="M442" s="127"/>
      <c r="N442" s="127"/>
      <c r="O442" s="127"/>
      <c r="P442" s="127"/>
      <c r="Q442" s="127"/>
      <c r="R442" s="127"/>
      <c r="S442" s="127"/>
      <c r="T442" s="127"/>
      <c r="U442" s="127"/>
      <c r="V442" s="127"/>
      <c r="W442" s="127"/>
      <c r="X442" s="127"/>
      <c r="Y442" s="127"/>
      <c r="Z442" s="127"/>
      <c r="AA442" s="127"/>
      <c r="AB442" s="127"/>
      <c r="AC442" s="414"/>
      <c r="AD442" s="127"/>
      <c r="AE442" s="127"/>
      <c r="AF442" s="201">
        <f>IF(Tabla1[[#This Row],[IVA]]=0,0,Tabla1[[#This Row],[Total]]/1.19)</f>
        <v>0</v>
      </c>
      <c r="AG442" s="201">
        <f>Tabla1[[#This Row],[Total]]-Tabla1[[#This Row],[GRAVADO]]-Tabla1[[#This Row],[IVA]]-Tabla1[[#This Row],[ICA]]-Tabla1[[#This Row],[IC]]-Tabla1[[#This Row],[INC]]-Tabla1[[#This Row],[Timbre]]</f>
        <v>0</v>
      </c>
      <c r="AH442" s="102" t="str">
        <f>CONCATENATE(Tabla1[[#This Row],[Prefijo]]," ",Tabla1[[#This Row],[Folio]])</f>
        <v xml:space="preserve"> </v>
      </c>
    </row>
    <row r="443" spans="1:34" x14ac:dyDescent="0.25">
      <c r="A443" s="127"/>
      <c r="B443" s="127"/>
      <c r="C443" s="127"/>
      <c r="D443" s="127"/>
      <c r="E443" s="127"/>
      <c r="F443" s="127"/>
      <c r="G443" s="127"/>
      <c r="H443" s="127"/>
      <c r="I443" s="127"/>
      <c r="J443" s="127"/>
      <c r="K443" s="127"/>
      <c r="L443" s="127"/>
      <c r="M443" s="127"/>
      <c r="N443" s="127"/>
      <c r="O443" s="127"/>
      <c r="P443" s="127"/>
      <c r="Q443" s="127"/>
      <c r="R443" s="127"/>
      <c r="S443" s="127"/>
      <c r="T443" s="127"/>
      <c r="U443" s="127"/>
      <c r="V443" s="127"/>
      <c r="W443" s="127"/>
      <c r="X443" s="127"/>
      <c r="Y443" s="127"/>
      <c r="Z443" s="127"/>
      <c r="AA443" s="127"/>
      <c r="AB443" s="127"/>
      <c r="AC443" s="414"/>
      <c r="AD443" s="127"/>
      <c r="AE443" s="127"/>
      <c r="AF443" s="201">
        <f>IF(Tabla1[[#This Row],[IVA]]=0,0,Tabla1[[#This Row],[Total]]/1.19)</f>
        <v>0</v>
      </c>
      <c r="AG443" s="201">
        <f>Tabla1[[#This Row],[Total]]-Tabla1[[#This Row],[GRAVADO]]-Tabla1[[#This Row],[IVA]]-Tabla1[[#This Row],[ICA]]-Tabla1[[#This Row],[IC]]-Tabla1[[#This Row],[INC]]-Tabla1[[#This Row],[Timbre]]</f>
        <v>0</v>
      </c>
      <c r="AH443" s="102" t="str">
        <f>CONCATENATE(Tabla1[[#This Row],[Prefijo]]," ",Tabla1[[#This Row],[Folio]])</f>
        <v xml:space="preserve"> </v>
      </c>
    </row>
    <row r="444" spans="1:34" x14ac:dyDescent="0.25">
      <c r="A444" s="127"/>
      <c r="B444" s="127"/>
      <c r="C444" s="127"/>
      <c r="D444" s="127"/>
      <c r="E444" s="127"/>
      <c r="F444" s="127"/>
      <c r="G444" s="127"/>
      <c r="H444" s="127"/>
      <c r="I444" s="127"/>
      <c r="J444" s="127"/>
      <c r="K444" s="127"/>
      <c r="L444" s="127"/>
      <c r="M444" s="127"/>
      <c r="N444" s="127"/>
      <c r="O444" s="127"/>
      <c r="P444" s="127"/>
      <c r="Q444" s="127"/>
      <c r="R444" s="127"/>
      <c r="S444" s="127"/>
      <c r="T444" s="127"/>
      <c r="U444" s="127"/>
      <c r="V444" s="127"/>
      <c r="W444" s="127"/>
      <c r="X444" s="127"/>
      <c r="Y444" s="127"/>
      <c r="Z444" s="127"/>
      <c r="AA444" s="127"/>
      <c r="AB444" s="127"/>
      <c r="AC444" s="414"/>
      <c r="AD444" s="127"/>
      <c r="AE444" s="127"/>
      <c r="AF444" s="201">
        <f>IF(Tabla1[[#This Row],[IVA]]=0,0,Tabla1[[#This Row],[Total]]/1.19)</f>
        <v>0</v>
      </c>
      <c r="AG444" s="201">
        <f>Tabla1[[#This Row],[Total]]-Tabla1[[#This Row],[GRAVADO]]-Tabla1[[#This Row],[IVA]]-Tabla1[[#This Row],[ICA]]-Tabla1[[#This Row],[IC]]-Tabla1[[#This Row],[INC]]-Tabla1[[#This Row],[Timbre]]</f>
        <v>0</v>
      </c>
      <c r="AH444" s="102" t="str">
        <f>CONCATENATE(Tabla1[[#This Row],[Prefijo]]," ",Tabla1[[#This Row],[Folio]])</f>
        <v xml:space="preserve"> </v>
      </c>
    </row>
    <row r="445" spans="1:34" x14ac:dyDescent="0.25">
      <c r="A445" s="127"/>
      <c r="B445" s="127"/>
      <c r="C445" s="127"/>
      <c r="D445" s="127"/>
      <c r="E445" s="127"/>
      <c r="F445" s="127"/>
      <c r="G445" s="127"/>
      <c r="H445" s="127"/>
      <c r="I445" s="127"/>
      <c r="J445" s="127"/>
      <c r="K445" s="127"/>
      <c r="L445" s="127"/>
      <c r="M445" s="127"/>
      <c r="N445" s="127"/>
      <c r="O445" s="127"/>
      <c r="P445" s="127"/>
      <c r="Q445" s="127"/>
      <c r="R445" s="127"/>
      <c r="S445" s="127"/>
      <c r="T445" s="127"/>
      <c r="U445" s="127"/>
      <c r="V445" s="127"/>
      <c r="W445" s="127"/>
      <c r="X445" s="127"/>
      <c r="Y445" s="127"/>
      <c r="Z445" s="127"/>
      <c r="AA445" s="127"/>
      <c r="AB445" s="127"/>
      <c r="AC445" s="414"/>
      <c r="AD445" s="127"/>
      <c r="AE445" s="127"/>
      <c r="AF445" s="201">
        <f>IF(Tabla1[[#This Row],[IVA]]=0,0,Tabla1[[#This Row],[Total]]/1.19)</f>
        <v>0</v>
      </c>
      <c r="AG445" s="201">
        <f>Tabla1[[#This Row],[Total]]-Tabla1[[#This Row],[GRAVADO]]-Tabla1[[#This Row],[IVA]]-Tabla1[[#This Row],[ICA]]-Tabla1[[#This Row],[IC]]-Tabla1[[#This Row],[INC]]-Tabla1[[#This Row],[Timbre]]</f>
        <v>0</v>
      </c>
      <c r="AH445" s="102" t="str">
        <f>CONCATENATE(Tabla1[[#This Row],[Prefijo]]," ",Tabla1[[#This Row],[Folio]])</f>
        <v xml:space="preserve"> </v>
      </c>
    </row>
    <row r="446" spans="1:34" x14ac:dyDescent="0.25">
      <c r="A446" s="127"/>
      <c r="B446" s="127"/>
      <c r="C446" s="127"/>
      <c r="D446" s="127"/>
      <c r="E446" s="127"/>
      <c r="F446" s="127"/>
      <c r="G446" s="127"/>
      <c r="H446" s="127"/>
      <c r="I446" s="127"/>
      <c r="J446" s="127"/>
      <c r="K446" s="127"/>
      <c r="L446" s="127"/>
      <c r="M446" s="127"/>
      <c r="N446" s="127"/>
      <c r="O446" s="127"/>
      <c r="P446" s="127"/>
      <c r="Q446" s="127"/>
      <c r="R446" s="127"/>
      <c r="S446" s="127"/>
      <c r="T446" s="127"/>
      <c r="U446" s="127"/>
      <c r="V446" s="127"/>
      <c r="W446" s="127"/>
      <c r="X446" s="127"/>
      <c r="Y446" s="127"/>
      <c r="Z446" s="127"/>
      <c r="AA446" s="127"/>
      <c r="AB446" s="127"/>
      <c r="AC446" s="414"/>
      <c r="AD446" s="127"/>
      <c r="AE446" s="127"/>
      <c r="AF446" s="201">
        <f>IF(Tabla1[[#This Row],[IVA]]=0,0,Tabla1[[#This Row],[Total]]/1.19)</f>
        <v>0</v>
      </c>
      <c r="AG446" s="201">
        <f>Tabla1[[#This Row],[Total]]-Tabla1[[#This Row],[GRAVADO]]-Tabla1[[#This Row],[IVA]]-Tabla1[[#This Row],[ICA]]-Tabla1[[#This Row],[IC]]-Tabla1[[#This Row],[INC]]-Tabla1[[#This Row],[Timbre]]</f>
        <v>0</v>
      </c>
      <c r="AH446" s="102" t="str">
        <f>CONCATENATE(Tabla1[[#This Row],[Prefijo]]," ",Tabla1[[#This Row],[Folio]])</f>
        <v xml:space="preserve"> </v>
      </c>
    </row>
    <row r="447" spans="1:34" x14ac:dyDescent="0.25">
      <c r="A447" s="127"/>
      <c r="B447" s="127"/>
      <c r="C447" s="127"/>
      <c r="D447" s="127"/>
      <c r="E447" s="127"/>
      <c r="F447" s="127"/>
      <c r="G447" s="127"/>
      <c r="H447" s="127"/>
      <c r="I447" s="127"/>
      <c r="J447" s="127"/>
      <c r="K447" s="127"/>
      <c r="L447" s="127"/>
      <c r="M447" s="127"/>
      <c r="N447" s="127"/>
      <c r="O447" s="127"/>
      <c r="P447" s="127"/>
      <c r="Q447" s="127"/>
      <c r="R447" s="127"/>
      <c r="S447" s="127"/>
      <c r="T447" s="127"/>
      <c r="U447" s="127"/>
      <c r="V447" s="127"/>
      <c r="W447" s="127"/>
      <c r="X447" s="127"/>
      <c r="Y447" s="127"/>
      <c r="Z447" s="127"/>
      <c r="AA447" s="127"/>
      <c r="AB447" s="127"/>
      <c r="AC447" s="414"/>
      <c r="AD447" s="127"/>
      <c r="AE447" s="127"/>
      <c r="AF447" s="201">
        <f>IF(Tabla1[[#This Row],[IVA]]=0,0,Tabla1[[#This Row],[Total]]/1.19)</f>
        <v>0</v>
      </c>
      <c r="AG447" s="201">
        <f>Tabla1[[#This Row],[Total]]-Tabla1[[#This Row],[GRAVADO]]-Tabla1[[#This Row],[IVA]]-Tabla1[[#This Row],[ICA]]-Tabla1[[#This Row],[IC]]-Tabla1[[#This Row],[INC]]-Tabla1[[#This Row],[Timbre]]</f>
        <v>0</v>
      </c>
      <c r="AH447" s="102" t="str">
        <f>CONCATENATE(Tabla1[[#This Row],[Prefijo]]," ",Tabla1[[#This Row],[Folio]])</f>
        <v xml:space="preserve"> </v>
      </c>
    </row>
    <row r="448" spans="1:34" x14ac:dyDescent="0.25">
      <c r="A448" s="127"/>
      <c r="B448" s="127"/>
      <c r="C448" s="127"/>
      <c r="D448" s="127"/>
      <c r="E448" s="127"/>
      <c r="F448" s="127"/>
      <c r="G448" s="127"/>
      <c r="H448" s="127"/>
      <c r="I448" s="127"/>
      <c r="J448" s="127"/>
      <c r="K448" s="127"/>
      <c r="L448" s="127"/>
      <c r="M448" s="127"/>
      <c r="N448" s="127"/>
      <c r="O448" s="127"/>
      <c r="P448" s="127"/>
      <c r="Q448" s="127"/>
      <c r="R448" s="127"/>
      <c r="S448" s="127"/>
      <c r="T448" s="127"/>
      <c r="U448" s="127"/>
      <c r="V448" s="127"/>
      <c r="W448" s="127"/>
      <c r="X448" s="127"/>
      <c r="Y448" s="127"/>
      <c r="Z448" s="127"/>
      <c r="AA448" s="127"/>
      <c r="AB448" s="127"/>
      <c r="AC448" s="414"/>
      <c r="AD448" s="127"/>
      <c r="AE448" s="127"/>
      <c r="AF448" s="201">
        <f>IF(Tabla1[[#This Row],[IVA]]=0,0,Tabla1[[#This Row],[Total]]/1.19)</f>
        <v>0</v>
      </c>
      <c r="AG448" s="201">
        <f>Tabla1[[#This Row],[Total]]-Tabla1[[#This Row],[GRAVADO]]-Tabla1[[#This Row],[IVA]]-Tabla1[[#This Row],[ICA]]-Tabla1[[#This Row],[IC]]-Tabla1[[#This Row],[INC]]-Tabla1[[#This Row],[Timbre]]</f>
        <v>0</v>
      </c>
      <c r="AH448" s="102" t="str">
        <f>CONCATENATE(Tabla1[[#This Row],[Prefijo]]," ",Tabla1[[#This Row],[Folio]])</f>
        <v xml:space="preserve"> </v>
      </c>
    </row>
    <row r="449" spans="1:34" x14ac:dyDescent="0.25">
      <c r="A449" s="127"/>
      <c r="B449" s="127"/>
      <c r="C449" s="127"/>
      <c r="D449" s="127"/>
      <c r="E449" s="127"/>
      <c r="F449" s="127"/>
      <c r="G449" s="127"/>
      <c r="H449" s="127"/>
      <c r="I449" s="127"/>
      <c r="J449" s="127"/>
      <c r="K449" s="127"/>
      <c r="L449" s="127"/>
      <c r="M449" s="127"/>
      <c r="N449" s="127"/>
      <c r="O449" s="127"/>
      <c r="P449" s="127"/>
      <c r="Q449" s="127"/>
      <c r="R449" s="127"/>
      <c r="S449" s="127"/>
      <c r="T449" s="127"/>
      <c r="U449" s="127"/>
      <c r="V449" s="127"/>
      <c r="W449" s="127"/>
      <c r="X449" s="127"/>
      <c r="Y449" s="127"/>
      <c r="Z449" s="127"/>
      <c r="AA449" s="127"/>
      <c r="AB449" s="127"/>
      <c r="AC449" s="414"/>
      <c r="AD449" s="127"/>
      <c r="AE449" s="127"/>
      <c r="AF449" s="201">
        <f>IF(Tabla1[[#This Row],[IVA]]=0,0,Tabla1[[#This Row],[Total]]/1.19)</f>
        <v>0</v>
      </c>
      <c r="AG449" s="201">
        <f>Tabla1[[#This Row],[Total]]-Tabla1[[#This Row],[GRAVADO]]-Tabla1[[#This Row],[IVA]]-Tabla1[[#This Row],[ICA]]-Tabla1[[#This Row],[IC]]-Tabla1[[#This Row],[INC]]-Tabla1[[#This Row],[Timbre]]</f>
        <v>0</v>
      </c>
      <c r="AH449" s="102" t="str">
        <f>CONCATENATE(Tabla1[[#This Row],[Prefijo]]," ",Tabla1[[#This Row],[Folio]])</f>
        <v xml:space="preserve"> </v>
      </c>
    </row>
    <row r="450" spans="1:34" x14ac:dyDescent="0.25">
      <c r="A450" s="127"/>
      <c r="B450" s="127"/>
      <c r="C450" s="127"/>
      <c r="D450" s="127"/>
      <c r="E450" s="127"/>
      <c r="F450" s="127"/>
      <c r="G450" s="127"/>
      <c r="H450" s="127"/>
      <c r="I450" s="127"/>
      <c r="J450" s="127"/>
      <c r="K450" s="127"/>
      <c r="L450" s="127"/>
      <c r="M450" s="127"/>
      <c r="N450" s="127"/>
      <c r="O450" s="127"/>
      <c r="P450" s="127"/>
      <c r="Q450" s="127"/>
      <c r="R450" s="127"/>
      <c r="S450" s="127"/>
      <c r="T450" s="127"/>
      <c r="U450" s="127"/>
      <c r="V450" s="127"/>
      <c r="W450" s="127"/>
      <c r="X450" s="127"/>
      <c r="Y450" s="127"/>
      <c r="Z450" s="127"/>
      <c r="AA450" s="127"/>
      <c r="AB450" s="127"/>
      <c r="AC450" s="414"/>
      <c r="AD450" s="127"/>
      <c r="AE450" s="127"/>
      <c r="AF450" s="201">
        <f>IF(Tabla1[[#This Row],[IVA]]=0,0,Tabla1[[#This Row],[Total]]/1.19)</f>
        <v>0</v>
      </c>
      <c r="AG450" s="201">
        <f>Tabla1[[#This Row],[Total]]-Tabla1[[#This Row],[GRAVADO]]-Tabla1[[#This Row],[IVA]]-Tabla1[[#This Row],[ICA]]-Tabla1[[#This Row],[IC]]-Tabla1[[#This Row],[INC]]-Tabla1[[#This Row],[Timbre]]</f>
        <v>0</v>
      </c>
      <c r="AH450" s="102" t="str">
        <f>CONCATENATE(Tabla1[[#This Row],[Prefijo]]," ",Tabla1[[#This Row],[Folio]])</f>
        <v xml:space="preserve"> </v>
      </c>
    </row>
    <row r="451" spans="1:34" x14ac:dyDescent="0.25">
      <c r="A451" s="127"/>
      <c r="B451" s="127"/>
      <c r="C451" s="127"/>
      <c r="D451" s="127"/>
      <c r="E451" s="127"/>
      <c r="F451" s="127"/>
      <c r="G451" s="127"/>
      <c r="H451" s="127"/>
      <c r="I451" s="127"/>
      <c r="J451" s="127"/>
      <c r="K451" s="127"/>
      <c r="L451" s="127"/>
      <c r="M451" s="127"/>
      <c r="N451" s="127"/>
      <c r="O451" s="127"/>
      <c r="P451" s="127"/>
      <c r="Q451" s="127"/>
      <c r="R451" s="127"/>
      <c r="S451" s="127"/>
      <c r="T451" s="127"/>
      <c r="U451" s="127"/>
      <c r="V451" s="127"/>
      <c r="W451" s="127"/>
      <c r="X451" s="127"/>
      <c r="Y451" s="127"/>
      <c r="Z451" s="127"/>
      <c r="AA451" s="127"/>
      <c r="AB451" s="127"/>
      <c r="AC451" s="414"/>
      <c r="AD451" s="127"/>
      <c r="AE451" s="127"/>
      <c r="AF451" s="201">
        <f>IF(Tabla1[[#This Row],[IVA]]=0,0,Tabla1[[#This Row],[Total]]/1.19)</f>
        <v>0</v>
      </c>
      <c r="AG451" s="201">
        <f>Tabla1[[#This Row],[Total]]-Tabla1[[#This Row],[GRAVADO]]-Tabla1[[#This Row],[IVA]]-Tabla1[[#This Row],[ICA]]-Tabla1[[#This Row],[IC]]-Tabla1[[#This Row],[INC]]-Tabla1[[#This Row],[Timbre]]</f>
        <v>0</v>
      </c>
      <c r="AH451" s="102" t="str">
        <f>CONCATENATE(Tabla1[[#This Row],[Prefijo]]," ",Tabla1[[#This Row],[Folio]])</f>
        <v xml:space="preserve"> </v>
      </c>
    </row>
    <row r="452" spans="1:34" x14ac:dyDescent="0.25">
      <c r="A452" s="127"/>
      <c r="B452" s="127"/>
      <c r="C452" s="127"/>
      <c r="D452" s="127"/>
      <c r="E452" s="127"/>
      <c r="F452" s="127"/>
      <c r="G452" s="127"/>
      <c r="H452" s="127"/>
      <c r="I452" s="127"/>
      <c r="J452" s="127"/>
      <c r="K452" s="127"/>
      <c r="L452" s="127"/>
      <c r="M452" s="127"/>
      <c r="N452" s="127"/>
      <c r="O452" s="127"/>
      <c r="P452" s="127"/>
      <c r="Q452" s="127"/>
      <c r="R452" s="127"/>
      <c r="S452" s="127"/>
      <c r="T452" s="127"/>
      <c r="U452" s="127"/>
      <c r="V452" s="127"/>
      <c r="W452" s="127"/>
      <c r="X452" s="127"/>
      <c r="Y452" s="127"/>
      <c r="Z452" s="127"/>
      <c r="AA452" s="127"/>
      <c r="AB452" s="127"/>
      <c r="AC452" s="414"/>
      <c r="AD452" s="127"/>
      <c r="AE452" s="127"/>
      <c r="AF452" s="201">
        <f>IF(Tabla1[[#This Row],[IVA]]=0,0,Tabla1[[#This Row],[Total]]/1.19)</f>
        <v>0</v>
      </c>
      <c r="AG452" s="201">
        <f>Tabla1[[#This Row],[Total]]-Tabla1[[#This Row],[GRAVADO]]-Tabla1[[#This Row],[IVA]]-Tabla1[[#This Row],[ICA]]-Tabla1[[#This Row],[IC]]-Tabla1[[#This Row],[INC]]-Tabla1[[#This Row],[Timbre]]</f>
        <v>0</v>
      </c>
      <c r="AH452" s="102" t="str">
        <f>CONCATENATE(Tabla1[[#This Row],[Prefijo]]," ",Tabla1[[#This Row],[Folio]])</f>
        <v xml:space="preserve"> </v>
      </c>
    </row>
    <row r="453" spans="1:34" x14ac:dyDescent="0.25">
      <c r="A453" s="127"/>
      <c r="B453" s="127"/>
      <c r="C453" s="127"/>
      <c r="D453" s="127"/>
      <c r="E453" s="127"/>
      <c r="F453" s="127"/>
      <c r="G453" s="127"/>
      <c r="H453" s="127"/>
      <c r="I453" s="127"/>
      <c r="J453" s="127"/>
      <c r="K453" s="127"/>
      <c r="L453" s="127"/>
      <c r="M453" s="127"/>
      <c r="N453" s="127"/>
      <c r="O453" s="127"/>
      <c r="P453" s="127"/>
      <c r="Q453" s="127"/>
      <c r="R453" s="127"/>
      <c r="S453" s="127"/>
      <c r="T453" s="127"/>
      <c r="U453" s="127"/>
      <c r="V453" s="127"/>
      <c r="W453" s="127"/>
      <c r="X453" s="127"/>
      <c r="Y453" s="127"/>
      <c r="Z453" s="127"/>
      <c r="AA453" s="127"/>
      <c r="AB453" s="127"/>
      <c r="AC453" s="414"/>
      <c r="AD453" s="127"/>
      <c r="AE453" s="127"/>
      <c r="AF453" s="201">
        <f>IF(Tabla1[[#This Row],[IVA]]=0,0,Tabla1[[#This Row],[Total]]/1.19)</f>
        <v>0</v>
      </c>
      <c r="AG453" s="201">
        <f>Tabla1[[#This Row],[Total]]-Tabla1[[#This Row],[GRAVADO]]-Tabla1[[#This Row],[IVA]]-Tabla1[[#This Row],[ICA]]-Tabla1[[#This Row],[IC]]-Tabla1[[#This Row],[INC]]-Tabla1[[#This Row],[Timbre]]</f>
        <v>0</v>
      </c>
      <c r="AH453" s="102" t="str">
        <f>CONCATENATE(Tabla1[[#This Row],[Prefijo]]," ",Tabla1[[#This Row],[Folio]])</f>
        <v xml:space="preserve"> </v>
      </c>
    </row>
    <row r="454" spans="1:34" x14ac:dyDescent="0.25">
      <c r="A454" s="127"/>
      <c r="B454" s="127"/>
      <c r="C454" s="127"/>
      <c r="D454" s="127"/>
      <c r="E454" s="127"/>
      <c r="F454" s="127"/>
      <c r="G454" s="127"/>
      <c r="H454" s="127"/>
      <c r="I454" s="127"/>
      <c r="J454" s="127"/>
      <c r="K454" s="127"/>
      <c r="L454" s="127"/>
      <c r="M454" s="127"/>
      <c r="N454" s="127"/>
      <c r="O454" s="127"/>
      <c r="P454" s="127"/>
      <c r="Q454" s="127"/>
      <c r="R454" s="127"/>
      <c r="S454" s="127"/>
      <c r="T454" s="127"/>
      <c r="U454" s="127"/>
      <c r="V454" s="127"/>
      <c r="W454" s="127"/>
      <c r="X454" s="127"/>
      <c r="Y454" s="127"/>
      <c r="Z454" s="127"/>
      <c r="AA454" s="127"/>
      <c r="AB454" s="127"/>
      <c r="AC454" s="414"/>
      <c r="AD454" s="127"/>
      <c r="AE454" s="127"/>
      <c r="AF454" s="201">
        <f>IF(Tabla1[[#This Row],[IVA]]=0,0,Tabla1[[#This Row],[Total]]/1.19)</f>
        <v>0</v>
      </c>
      <c r="AG454" s="201">
        <f>Tabla1[[#This Row],[Total]]-Tabla1[[#This Row],[GRAVADO]]-Tabla1[[#This Row],[IVA]]-Tabla1[[#This Row],[ICA]]-Tabla1[[#This Row],[IC]]-Tabla1[[#This Row],[INC]]-Tabla1[[#This Row],[Timbre]]</f>
        <v>0</v>
      </c>
      <c r="AH454" s="102" t="str">
        <f>CONCATENATE(Tabla1[[#This Row],[Prefijo]]," ",Tabla1[[#This Row],[Folio]])</f>
        <v xml:space="preserve"> </v>
      </c>
    </row>
    <row r="455" spans="1:34" x14ac:dyDescent="0.25">
      <c r="A455" s="127"/>
      <c r="B455" s="127"/>
      <c r="C455" s="127"/>
      <c r="D455" s="127"/>
      <c r="E455" s="127"/>
      <c r="F455" s="127"/>
      <c r="G455" s="127"/>
      <c r="H455" s="127"/>
      <c r="I455" s="127"/>
      <c r="J455" s="127"/>
      <c r="K455" s="127"/>
      <c r="L455" s="127"/>
      <c r="M455" s="127"/>
      <c r="N455" s="127"/>
      <c r="O455" s="127"/>
      <c r="P455" s="127"/>
      <c r="Q455" s="127"/>
      <c r="R455" s="127"/>
      <c r="S455" s="127"/>
      <c r="T455" s="127"/>
      <c r="U455" s="127"/>
      <c r="V455" s="127"/>
      <c r="W455" s="127"/>
      <c r="X455" s="127"/>
      <c r="Y455" s="127"/>
      <c r="Z455" s="127"/>
      <c r="AA455" s="127"/>
      <c r="AB455" s="127"/>
      <c r="AC455" s="414"/>
      <c r="AD455" s="127"/>
      <c r="AE455" s="127"/>
      <c r="AF455" s="201">
        <f>IF(Tabla1[[#This Row],[IVA]]=0,0,Tabla1[[#This Row],[Total]]/1.19)</f>
        <v>0</v>
      </c>
      <c r="AG455" s="201">
        <f>Tabla1[[#This Row],[Total]]-Tabla1[[#This Row],[GRAVADO]]-Tabla1[[#This Row],[IVA]]-Tabla1[[#This Row],[ICA]]-Tabla1[[#This Row],[IC]]-Tabla1[[#This Row],[INC]]-Tabla1[[#This Row],[Timbre]]</f>
        <v>0</v>
      </c>
      <c r="AH455" s="102" t="str">
        <f>CONCATENATE(Tabla1[[#This Row],[Prefijo]]," ",Tabla1[[#This Row],[Folio]])</f>
        <v xml:space="preserve"> </v>
      </c>
    </row>
    <row r="456" spans="1:34" x14ac:dyDescent="0.25">
      <c r="A456" s="127"/>
      <c r="B456" s="127"/>
      <c r="C456" s="127"/>
      <c r="D456" s="127"/>
      <c r="E456" s="127"/>
      <c r="F456" s="127"/>
      <c r="G456" s="127"/>
      <c r="H456" s="127"/>
      <c r="I456" s="127"/>
      <c r="J456" s="127"/>
      <c r="K456" s="127"/>
      <c r="L456" s="127"/>
      <c r="M456" s="127"/>
      <c r="N456" s="127"/>
      <c r="O456" s="127"/>
      <c r="P456" s="127"/>
      <c r="Q456" s="127"/>
      <c r="R456" s="127"/>
      <c r="S456" s="127"/>
      <c r="T456" s="127"/>
      <c r="U456" s="127"/>
      <c r="V456" s="127"/>
      <c r="W456" s="127"/>
      <c r="X456" s="127"/>
      <c r="Y456" s="127"/>
      <c r="Z456" s="127"/>
      <c r="AA456" s="127"/>
      <c r="AB456" s="127"/>
      <c r="AC456" s="414"/>
      <c r="AD456" s="127"/>
      <c r="AE456" s="127"/>
      <c r="AF456" s="201">
        <f>IF(Tabla1[[#This Row],[IVA]]=0,0,Tabla1[[#This Row],[Total]]/1.19)</f>
        <v>0</v>
      </c>
      <c r="AG456" s="201">
        <f>Tabla1[[#This Row],[Total]]-Tabla1[[#This Row],[GRAVADO]]-Tabla1[[#This Row],[IVA]]-Tabla1[[#This Row],[ICA]]-Tabla1[[#This Row],[IC]]-Tabla1[[#This Row],[INC]]-Tabla1[[#This Row],[Timbre]]</f>
        <v>0</v>
      </c>
      <c r="AH456" s="102" t="str">
        <f>CONCATENATE(Tabla1[[#This Row],[Prefijo]]," ",Tabla1[[#This Row],[Folio]])</f>
        <v xml:space="preserve"> </v>
      </c>
    </row>
    <row r="457" spans="1:34" x14ac:dyDescent="0.25">
      <c r="A457" s="127"/>
      <c r="B457" s="127"/>
      <c r="C457" s="127"/>
      <c r="D457" s="127"/>
      <c r="E457" s="127"/>
      <c r="F457" s="127"/>
      <c r="G457" s="127"/>
      <c r="H457" s="127"/>
      <c r="I457" s="127"/>
      <c r="J457" s="127"/>
      <c r="K457" s="127"/>
      <c r="L457" s="127"/>
      <c r="M457" s="127"/>
      <c r="N457" s="127"/>
      <c r="O457" s="127"/>
      <c r="P457" s="127"/>
      <c r="Q457" s="127"/>
      <c r="R457" s="127"/>
      <c r="S457" s="127"/>
      <c r="T457" s="127"/>
      <c r="U457" s="127"/>
      <c r="V457" s="127"/>
      <c r="W457" s="127"/>
      <c r="X457" s="127"/>
      <c r="Y457" s="127"/>
      <c r="Z457" s="127"/>
      <c r="AA457" s="127"/>
      <c r="AB457" s="127"/>
      <c r="AC457" s="414"/>
      <c r="AD457" s="127"/>
      <c r="AE457" s="127"/>
      <c r="AF457" s="201">
        <f>IF(Tabla1[[#This Row],[IVA]]=0,0,Tabla1[[#This Row],[Total]]/1.19)</f>
        <v>0</v>
      </c>
      <c r="AG457" s="201">
        <f>Tabla1[[#This Row],[Total]]-Tabla1[[#This Row],[GRAVADO]]-Tabla1[[#This Row],[IVA]]-Tabla1[[#This Row],[ICA]]-Tabla1[[#This Row],[IC]]-Tabla1[[#This Row],[INC]]-Tabla1[[#This Row],[Timbre]]</f>
        <v>0</v>
      </c>
      <c r="AH457" s="102" t="str">
        <f>CONCATENATE(Tabla1[[#This Row],[Prefijo]]," ",Tabla1[[#This Row],[Folio]])</f>
        <v xml:space="preserve"> </v>
      </c>
    </row>
    <row r="458" spans="1:34" x14ac:dyDescent="0.25">
      <c r="A458" s="127"/>
      <c r="B458" s="127"/>
      <c r="C458" s="127"/>
      <c r="D458" s="127"/>
      <c r="E458" s="127"/>
      <c r="F458" s="127"/>
      <c r="G458" s="127"/>
      <c r="H458" s="127"/>
      <c r="I458" s="127"/>
      <c r="J458" s="127"/>
      <c r="K458" s="127"/>
      <c r="L458" s="127"/>
      <c r="M458" s="127"/>
      <c r="N458" s="127"/>
      <c r="O458" s="127"/>
      <c r="P458" s="127"/>
      <c r="Q458" s="127"/>
      <c r="R458" s="127"/>
      <c r="S458" s="127"/>
      <c r="T458" s="127"/>
      <c r="U458" s="127"/>
      <c r="V458" s="127"/>
      <c r="W458" s="127"/>
      <c r="X458" s="127"/>
      <c r="Y458" s="127"/>
      <c r="Z458" s="127"/>
      <c r="AA458" s="127"/>
      <c r="AB458" s="127"/>
      <c r="AC458" s="414"/>
      <c r="AD458" s="127"/>
      <c r="AE458" s="127"/>
      <c r="AF458" s="201">
        <f>IF(Tabla1[[#This Row],[IVA]]=0,0,Tabla1[[#This Row],[Total]]/1.19)</f>
        <v>0</v>
      </c>
      <c r="AG458" s="201">
        <f>Tabla1[[#This Row],[Total]]-Tabla1[[#This Row],[GRAVADO]]-Tabla1[[#This Row],[IVA]]-Tabla1[[#This Row],[ICA]]-Tabla1[[#This Row],[IC]]-Tabla1[[#This Row],[INC]]-Tabla1[[#This Row],[Timbre]]</f>
        <v>0</v>
      </c>
      <c r="AH458" s="102" t="str">
        <f>CONCATENATE(Tabla1[[#This Row],[Prefijo]]," ",Tabla1[[#This Row],[Folio]])</f>
        <v xml:space="preserve"> </v>
      </c>
    </row>
    <row r="459" spans="1:34" x14ac:dyDescent="0.25">
      <c r="A459" s="127"/>
      <c r="B459" s="127"/>
      <c r="C459" s="127"/>
      <c r="D459" s="127"/>
      <c r="E459" s="127"/>
      <c r="F459" s="127"/>
      <c r="G459" s="127"/>
      <c r="H459" s="127"/>
      <c r="I459" s="127"/>
      <c r="J459" s="127"/>
      <c r="K459" s="127"/>
      <c r="L459" s="127"/>
      <c r="M459" s="127"/>
      <c r="N459" s="127"/>
      <c r="O459" s="127"/>
      <c r="P459" s="127"/>
      <c r="Q459" s="127"/>
      <c r="R459" s="127"/>
      <c r="S459" s="127"/>
      <c r="T459" s="127"/>
      <c r="U459" s="127"/>
      <c r="V459" s="127"/>
      <c r="W459" s="127"/>
      <c r="X459" s="127"/>
      <c r="Y459" s="127"/>
      <c r="Z459" s="127"/>
      <c r="AA459" s="127"/>
      <c r="AB459" s="127"/>
      <c r="AC459" s="414"/>
      <c r="AD459" s="127"/>
      <c r="AE459" s="127"/>
      <c r="AF459" s="201">
        <f>IF(Tabla1[[#This Row],[IVA]]=0,0,Tabla1[[#This Row],[Total]]/1.19)</f>
        <v>0</v>
      </c>
      <c r="AG459" s="201">
        <f>Tabla1[[#This Row],[Total]]-Tabla1[[#This Row],[GRAVADO]]-Tabla1[[#This Row],[IVA]]-Tabla1[[#This Row],[ICA]]-Tabla1[[#This Row],[IC]]-Tabla1[[#This Row],[INC]]-Tabla1[[#This Row],[Timbre]]</f>
        <v>0</v>
      </c>
      <c r="AH459" s="102" t="str">
        <f>CONCATENATE(Tabla1[[#This Row],[Prefijo]]," ",Tabla1[[#This Row],[Folio]])</f>
        <v xml:space="preserve"> </v>
      </c>
    </row>
    <row r="460" spans="1:34" x14ac:dyDescent="0.25">
      <c r="A460" s="127"/>
      <c r="B460" s="127"/>
      <c r="C460" s="127"/>
      <c r="D460" s="127"/>
      <c r="E460" s="127"/>
      <c r="F460" s="127"/>
      <c r="G460" s="127"/>
      <c r="H460" s="127"/>
      <c r="I460" s="127"/>
      <c r="J460" s="127"/>
      <c r="K460" s="127"/>
      <c r="L460" s="127"/>
      <c r="M460" s="127"/>
      <c r="N460" s="127"/>
      <c r="O460" s="127"/>
      <c r="P460" s="127"/>
      <c r="Q460" s="127"/>
      <c r="R460" s="127"/>
      <c r="S460" s="127"/>
      <c r="T460" s="127"/>
      <c r="U460" s="127"/>
      <c r="V460" s="127"/>
      <c r="W460" s="127"/>
      <c r="X460" s="127"/>
      <c r="Y460" s="127"/>
      <c r="Z460" s="127"/>
      <c r="AA460" s="127"/>
      <c r="AB460" s="127"/>
      <c r="AC460" s="414"/>
      <c r="AD460" s="127"/>
      <c r="AE460" s="127"/>
      <c r="AF460" s="201">
        <f>IF(Tabla1[[#This Row],[IVA]]=0,0,Tabla1[[#This Row],[Total]]/1.19)</f>
        <v>0</v>
      </c>
      <c r="AG460" s="201">
        <f>Tabla1[[#This Row],[Total]]-Tabla1[[#This Row],[GRAVADO]]-Tabla1[[#This Row],[IVA]]-Tabla1[[#This Row],[ICA]]-Tabla1[[#This Row],[IC]]-Tabla1[[#This Row],[INC]]-Tabla1[[#This Row],[Timbre]]</f>
        <v>0</v>
      </c>
      <c r="AH460" s="102" t="str">
        <f>CONCATENATE(Tabla1[[#This Row],[Prefijo]]," ",Tabla1[[#This Row],[Folio]])</f>
        <v xml:space="preserve"> </v>
      </c>
    </row>
    <row r="461" spans="1:34" x14ac:dyDescent="0.25">
      <c r="A461" s="127"/>
      <c r="B461" s="127"/>
      <c r="C461" s="127"/>
      <c r="D461" s="127"/>
      <c r="E461" s="127"/>
      <c r="F461" s="127"/>
      <c r="G461" s="127"/>
      <c r="H461" s="127"/>
      <c r="I461" s="127"/>
      <c r="J461" s="127"/>
      <c r="K461" s="127"/>
      <c r="L461" s="127"/>
      <c r="M461" s="127"/>
      <c r="N461" s="127"/>
      <c r="O461" s="127"/>
      <c r="P461" s="127"/>
      <c r="Q461" s="127"/>
      <c r="R461" s="127"/>
      <c r="S461" s="127"/>
      <c r="T461" s="127"/>
      <c r="U461" s="127"/>
      <c r="V461" s="127"/>
      <c r="W461" s="127"/>
      <c r="X461" s="127"/>
      <c r="Y461" s="127"/>
      <c r="Z461" s="127"/>
      <c r="AA461" s="127"/>
      <c r="AB461" s="127"/>
      <c r="AC461" s="414"/>
      <c r="AD461" s="127"/>
      <c r="AE461" s="127"/>
      <c r="AF461" s="201">
        <f>IF(Tabla1[[#This Row],[IVA]]=0,0,Tabla1[[#This Row],[Total]]/1.19)</f>
        <v>0</v>
      </c>
      <c r="AG461" s="201">
        <f>Tabla1[[#This Row],[Total]]-Tabla1[[#This Row],[GRAVADO]]-Tabla1[[#This Row],[IVA]]-Tabla1[[#This Row],[ICA]]-Tabla1[[#This Row],[IC]]-Tabla1[[#This Row],[INC]]-Tabla1[[#This Row],[Timbre]]</f>
        <v>0</v>
      </c>
      <c r="AH461" s="102" t="str">
        <f>CONCATENATE(Tabla1[[#This Row],[Prefijo]]," ",Tabla1[[#This Row],[Folio]])</f>
        <v xml:space="preserve"> </v>
      </c>
    </row>
    <row r="462" spans="1:34" x14ac:dyDescent="0.25">
      <c r="A462" s="127"/>
      <c r="B462" s="127"/>
      <c r="C462" s="127"/>
      <c r="D462" s="127"/>
      <c r="E462" s="127"/>
      <c r="F462" s="127"/>
      <c r="G462" s="127"/>
      <c r="H462" s="127"/>
      <c r="I462" s="127"/>
      <c r="J462" s="127"/>
      <c r="K462" s="127"/>
      <c r="L462" s="127"/>
      <c r="M462" s="127"/>
      <c r="N462" s="127"/>
      <c r="O462" s="127"/>
      <c r="P462" s="127"/>
      <c r="Q462" s="127"/>
      <c r="R462" s="127"/>
      <c r="S462" s="127"/>
      <c r="T462" s="127"/>
      <c r="U462" s="127"/>
      <c r="V462" s="127"/>
      <c r="W462" s="127"/>
      <c r="X462" s="127"/>
      <c r="Y462" s="127"/>
      <c r="Z462" s="127"/>
      <c r="AA462" s="127"/>
      <c r="AB462" s="127"/>
      <c r="AC462" s="414"/>
      <c r="AD462" s="127"/>
      <c r="AE462" s="127"/>
      <c r="AF462" s="201">
        <f>IF(Tabla1[[#This Row],[IVA]]=0,0,Tabla1[[#This Row],[Total]]/1.19)</f>
        <v>0</v>
      </c>
      <c r="AG462" s="201">
        <f>Tabla1[[#This Row],[Total]]-Tabla1[[#This Row],[GRAVADO]]-Tabla1[[#This Row],[IVA]]-Tabla1[[#This Row],[ICA]]-Tabla1[[#This Row],[IC]]-Tabla1[[#This Row],[INC]]-Tabla1[[#This Row],[Timbre]]</f>
        <v>0</v>
      </c>
      <c r="AH462" s="102" t="str">
        <f>CONCATENATE(Tabla1[[#This Row],[Prefijo]]," ",Tabla1[[#This Row],[Folio]])</f>
        <v xml:space="preserve"> </v>
      </c>
    </row>
    <row r="463" spans="1:34" x14ac:dyDescent="0.25">
      <c r="A463" s="127"/>
      <c r="B463" s="127"/>
      <c r="C463" s="127"/>
      <c r="D463" s="127"/>
      <c r="E463" s="127"/>
      <c r="F463" s="127"/>
      <c r="G463" s="127"/>
      <c r="H463" s="127"/>
      <c r="I463" s="127"/>
      <c r="J463" s="127"/>
      <c r="K463" s="127"/>
      <c r="L463" s="127"/>
      <c r="M463" s="127"/>
      <c r="N463" s="127"/>
      <c r="O463" s="127"/>
      <c r="P463" s="127"/>
      <c r="Q463" s="127"/>
      <c r="R463" s="127"/>
      <c r="S463" s="127"/>
      <c r="T463" s="127"/>
      <c r="U463" s="127"/>
      <c r="V463" s="127"/>
      <c r="W463" s="127"/>
      <c r="X463" s="127"/>
      <c r="Y463" s="127"/>
      <c r="Z463" s="127"/>
      <c r="AA463" s="127"/>
      <c r="AB463" s="127"/>
      <c r="AC463" s="414"/>
      <c r="AD463" s="127"/>
      <c r="AE463" s="127"/>
      <c r="AF463" s="201">
        <f>IF(Tabla1[[#This Row],[IVA]]=0,0,Tabla1[[#This Row],[Total]]/1.19)</f>
        <v>0</v>
      </c>
      <c r="AG463" s="201">
        <f>Tabla1[[#This Row],[Total]]-Tabla1[[#This Row],[GRAVADO]]-Tabla1[[#This Row],[IVA]]-Tabla1[[#This Row],[ICA]]-Tabla1[[#This Row],[IC]]-Tabla1[[#This Row],[INC]]-Tabla1[[#This Row],[Timbre]]</f>
        <v>0</v>
      </c>
      <c r="AH463" s="102" t="str">
        <f>CONCATENATE(Tabla1[[#This Row],[Prefijo]]," ",Tabla1[[#This Row],[Folio]])</f>
        <v xml:space="preserve"> </v>
      </c>
    </row>
    <row r="464" spans="1:34" x14ac:dyDescent="0.25">
      <c r="A464" s="127"/>
      <c r="B464" s="127"/>
      <c r="C464" s="127"/>
      <c r="D464" s="127"/>
      <c r="E464" s="127"/>
      <c r="F464" s="127"/>
      <c r="G464" s="127"/>
      <c r="H464" s="127"/>
      <c r="I464" s="127"/>
      <c r="J464" s="127"/>
      <c r="K464" s="127"/>
      <c r="L464" s="127"/>
      <c r="M464" s="127"/>
      <c r="N464" s="127"/>
      <c r="O464" s="127"/>
      <c r="P464" s="127"/>
      <c r="Q464" s="127"/>
      <c r="R464" s="127"/>
      <c r="S464" s="127"/>
      <c r="T464" s="127"/>
      <c r="U464" s="127"/>
      <c r="V464" s="127"/>
      <c r="W464" s="127"/>
      <c r="X464" s="127"/>
      <c r="Y464" s="127"/>
      <c r="Z464" s="127"/>
      <c r="AA464" s="127"/>
      <c r="AB464" s="127"/>
      <c r="AC464" s="414"/>
      <c r="AD464" s="127"/>
      <c r="AE464" s="127"/>
      <c r="AF464" s="201">
        <f>IF(Tabla1[[#This Row],[IVA]]=0,0,Tabla1[[#This Row],[Total]]/1.19)</f>
        <v>0</v>
      </c>
      <c r="AG464" s="201">
        <f>Tabla1[[#This Row],[Total]]-Tabla1[[#This Row],[GRAVADO]]-Tabla1[[#This Row],[IVA]]-Tabla1[[#This Row],[ICA]]-Tabla1[[#This Row],[IC]]-Tabla1[[#This Row],[INC]]-Tabla1[[#This Row],[Timbre]]</f>
        <v>0</v>
      </c>
      <c r="AH464" s="102" t="str">
        <f>CONCATENATE(Tabla1[[#This Row],[Prefijo]]," ",Tabla1[[#This Row],[Folio]])</f>
        <v xml:space="preserve"> </v>
      </c>
    </row>
    <row r="465" spans="1:34" x14ac:dyDescent="0.25">
      <c r="A465" s="127"/>
      <c r="B465" s="127"/>
      <c r="C465" s="127"/>
      <c r="D465" s="127"/>
      <c r="E465" s="127"/>
      <c r="F465" s="127"/>
      <c r="G465" s="127"/>
      <c r="H465" s="127"/>
      <c r="I465" s="127"/>
      <c r="J465" s="127"/>
      <c r="K465" s="127"/>
      <c r="L465" s="127"/>
      <c r="M465" s="127"/>
      <c r="N465" s="127"/>
      <c r="O465" s="127"/>
      <c r="P465" s="127"/>
      <c r="Q465" s="127"/>
      <c r="R465" s="127"/>
      <c r="S465" s="127"/>
      <c r="T465" s="127"/>
      <c r="U465" s="127"/>
      <c r="V465" s="127"/>
      <c r="W465" s="127"/>
      <c r="X465" s="127"/>
      <c r="Y465" s="127"/>
      <c r="Z465" s="127"/>
      <c r="AA465" s="127"/>
      <c r="AB465" s="127"/>
      <c r="AC465" s="414"/>
      <c r="AD465" s="127"/>
      <c r="AE465" s="127"/>
      <c r="AF465" s="201">
        <f>IF(Tabla1[[#This Row],[IVA]]=0,0,Tabla1[[#This Row],[Total]]/1.19)</f>
        <v>0</v>
      </c>
      <c r="AG465" s="201">
        <f>Tabla1[[#This Row],[Total]]-Tabla1[[#This Row],[GRAVADO]]-Tabla1[[#This Row],[IVA]]-Tabla1[[#This Row],[ICA]]-Tabla1[[#This Row],[IC]]-Tabla1[[#This Row],[INC]]-Tabla1[[#This Row],[Timbre]]</f>
        <v>0</v>
      </c>
      <c r="AH465" s="102" t="str">
        <f>CONCATENATE(Tabla1[[#This Row],[Prefijo]]," ",Tabla1[[#This Row],[Folio]])</f>
        <v xml:space="preserve"> </v>
      </c>
    </row>
    <row r="466" spans="1:34" x14ac:dyDescent="0.25">
      <c r="A466" s="127"/>
      <c r="B466" s="127"/>
      <c r="C466" s="127"/>
      <c r="D466" s="127"/>
      <c r="E466" s="127"/>
      <c r="F466" s="127"/>
      <c r="G466" s="127"/>
      <c r="H466" s="127"/>
      <c r="I466" s="127"/>
      <c r="J466" s="127"/>
      <c r="K466" s="127"/>
      <c r="L466" s="127"/>
      <c r="M466" s="127"/>
      <c r="N466" s="127"/>
      <c r="O466" s="127"/>
      <c r="P466" s="127"/>
      <c r="Q466" s="127"/>
      <c r="R466" s="127"/>
      <c r="S466" s="127"/>
      <c r="T466" s="127"/>
      <c r="U466" s="127"/>
      <c r="V466" s="127"/>
      <c r="W466" s="127"/>
      <c r="X466" s="127"/>
      <c r="Y466" s="127"/>
      <c r="Z466" s="127"/>
      <c r="AA466" s="127"/>
      <c r="AB466" s="127"/>
      <c r="AC466" s="414"/>
      <c r="AD466" s="127"/>
      <c r="AE466" s="127"/>
      <c r="AF466" s="201">
        <f>IF(Tabla1[[#This Row],[IVA]]=0,0,Tabla1[[#This Row],[Total]]/1.19)</f>
        <v>0</v>
      </c>
      <c r="AG466" s="201">
        <f>Tabla1[[#This Row],[Total]]-Tabla1[[#This Row],[GRAVADO]]-Tabla1[[#This Row],[IVA]]-Tabla1[[#This Row],[ICA]]-Tabla1[[#This Row],[IC]]-Tabla1[[#This Row],[INC]]-Tabla1[[#This Row],[Timbre]]</f>
        <v>0</v>
      </c>
      <c r="AH466" s="102" t="str">
        <f>CONCATENATE(Tabla1[[#This Row],[Prefijo]]," ",Tabla1[[#This Row],[Folio]])</f>
        <v xml:space="preserve"> </v>
      </c>
    </row>
    <row r="467" spans="1:34" x14ac:dyDescent="0.25">
      <c r="A467" s="127"/>
      <c r="B467" s="127"/>
      <c r="C467" s="127"/>
      <c r="D467" s="127"/>
      <c r="E467" s="127"/>
      <c r="F467" s="127"/>
      <c r="G467" s="127"/>
      <c r="H467" s="127"/>
      <c r="I467" s="127"/>
      <c r="J467" s="127"/>
      <c r="K467" s="127"/>
      <c r="L467" s="127"/>
      <c r="M467" s="127"/>
      <c r="N467" s="127"/>
      <c r="O467" s="127"/>
      <c r="P467" s="127"/>
      <c r="Q467" s="127"/>
      <c r="R467" s="127"/>
      <c r="S467" s="127"/>
      <c r="T467" s="127"/>
      <c r="U467" s="127"/>
      <c r="V467" s="127"/>
      <c r="W467" s="127"/>
      <c r="X467" s="127"/>
      <c r="Y467" s="127"/>
      <c r="Z467" s="127"/>
      <c r="AA467" s="127"/>
      <c r="AB467" s="127"/>
      <c r="AC467" s="414"/>
      <c r="AD467" s="127"/>
      <c r="AE467" s="127"/>
      <c r="AF467" s="201">
        <f>IF(Tabla1[[#This Row],[IVA]]=0,0,Tabla1[[#This Row],[Total]]/1.19)</f>
        <v>0</v>
      </c>
      <c r="AG467" s="201">
        <f>Tabla1[[#This Row],[Total]]-Tabla1[[#This Row],[GRAVADO]]-Tabla1[[#This Row],[IVA]]-Tabla1[[#This Row],[ICA]]-Tabla1[[#This Row],[IC]]-Tabla1[[#This Row],[INC]]-Tabla1[[#This Row],[Timbre]]</f>
        <v>0</v>
      </c>
      <c r="AH467" s="102" t="str">
        <f>CONCATENATE(Tabla1[[#This Row],[Prefijo]]," ",Tabla1[[#This Row],[Folio]])</f>
        <v xml:space="preserve"> </v>
      </c>
    </row>
    <row r="468" spans="1:34" x14ac:dyDescent="0.25">
      <c r="A468" s="127"/>
      <c r="B468" s="127"/>
      <c r="C468" s="127"/>
      <c r="D468" s="127"/>
      <c r="E468" s="127"/>
      <c r="F468" s="127"/>
      <c r="G468" s="127"/>
      <c r="H468" s="127"/>
      <c r="I468" s="127"/>
      <c r="J468" s="127"/>
      <c r="K468" s="127"/>
      <c r="L468" s="127"/>
      <c r="M468" s="127"/>
      <c r="N468" s="127"/>
      <c r="O468" s="127"/>
      <c r="P468" s="127"/>
      <c r="Q468" s="127"/>
      <c r="R468" s="127"/>
      <c r="S468" s="127"/>
      <c r="T468" s="127"/>
      <c r="U468" s="127"/>
      <c r="V468" s="127"/>
      <c r="W468" s="127"/>
      <c r="X468" s="127"/>
      <c r="Y468" s="127"/>
      <c r="Z468" s="127"/>
      <c r="AA468" s="127"/>
      <c r="AB468" s="127"/>
      <c r="AC468" s="414"/>
      <c r="AD468" s="127"/>
      <c r="AE468" s="127"/>
      <c r="AF468" s="201">
        <f>IF(Tabla1[[#This Row],[IVA]]=0,0,Tabla1[[#This Row],[Total]]/1.19)</f>
        <v>0</v>
      </c>
      <c r="AG468" s="201">
        <f>Tabla1[[#This Row],[Total]]-Tabla1[[#This Row],[GRAVADO]]-Tabla1[[#This Row],[IVA]]-Tabla1[[#This Row],[ICA]]-Tabla1[[#This Row],[IC]]-Tabla1[[#This Row],[INC]]-Tabla1[[#This Row],[Timbre]]</f>
        <v>0</v>
      </c>
      <c r="AH468" s="102" t="str">
        <f>CONCATENATE(Tabla1[[#This Row],[Prefijo]]," ",Tabla1[[#This Row],[Folio]])</f>
        <v xml:space="preserve"> </v>
      </c>
    </row>
    <row r="469" spans="1:34" x14ac:dyDescent="0.25">
      <c r="A469" s="127"/>
      <c r="B469" s="127"/>
      <c r="C469" s="127"/>
      <c r="D469" s="127"/>
      <c r="E469" s="127"/>
      <c r="F469" s="127"/>
      <c r="G469" s="127"/>
      <c r="H469" s="127"/>
      <c r="I469" s="127"/>
      <c r="J469" s="127"/>
      <c r="K469" s="127"/>
      <c r="L469" s="127"/>
      <c r="M469" s="127"/>
      <c r="N469" s="127"/>
      <c r="O469" s="127"/>
      <c r="P469" s="127"/>
      <c r="Q469" s="127"/>
      <c r="R469" s="127"/>
      <c r="S469" s="127"/>
      <c r="T469" s="127"/>
      <c r="U469" s="127"/>
      <c r="V469" s="127"/>
      <c r="W469" s="127"/>
      <c r="X469" s="127"/>
      <c r="Y469" s="127"/>
      <c r="Z469" s="127"/>
      <c r="AA469" s="127"/>
      <c r="AB469" s="127"/>
      <c r="AC469" s="414"/>
      <c r="AD469" s="127"/>
      <c r="AE469" s="127"/>
      <c r="AF469" s="201">
        <f>IF(Tabla1[[#This Row],[IVA]]=0,0,Tabla1[[#This Row],[Total]]/1.19)</f>
        <v>0</v>
      </c>
      <c r="AG469" s="201">
        <f>Tabla1[[#This Row],[Total]]-Tabla1[[#This Row],[GRAVADO]]-Tabla1[[#This Row],[IVA]]-Tabla1[[#This Row],[ICA]]-Tabla1[[#This Row],[IC]]-Tabla1[[#This Row],[INC]]-Tabla1[[#This Row],[Timbre]]</f>
        <v>0</v>
      </c>
      <c r="AH469" s="102" t="str">
        <f>CONCATENATE(Tabla1[[#This Row],[Prefijo]]," ",Tabla1[[#This Row],[Folio]])</f>
        <v xml:space="preserve"> </v>
      </c>
    </row>
    <row r="470" spans="1:34" x14ac:dyDescent="0.25">
      <c r="A470" s="127"/>
      <c r="B470" s="127"/>
      <c r="C470" s="127"/>
      <c r="D470" s="127"/>
      <c r="E470" s="127"/>
      <c r="F470" s="127"/>
      <c r="G470" s="127"/>
      <c r="H470" s="127"/>
      <c r="I470" s="127"/>
      <c r="J470" s="127"/>
      <c r="K470" s="127"/>
      <c r="L470" s="127"/>
      <c r="M470" s="127"/>
      <c r="N470" s="127"/>
      <c r="O470" s="127"/>
      <c r="P470" s="127"/>
      <c r="Q470" s="127"/>
      <c r="R470" s="127"/>
      <c r="S470" s="127"/>
      <c r="T470" s="127"/>
      <c r="U470" s="127"/>
      <c r="V470" s="127"/>
      <c r="W470" s="127"/>
      <c r="X470" s="127"/>
      <c r="Y470" s="127"/>
      <c r="Z470" s="127"/>
      <c r="AA470" s="127"/>
      <c r="AB470" s="127"/>
      <c r="AC470" s="414"/>
      <c r="AD470" s="127"/>
      <c r="AE470" s="127"/>
      <c r="AF470" s="201">
        <f>IF(Tabla1[[#This Row],[IVA]]=0,0,Tabla1[[#This Row],[Total]]/1.19)</f>
        <v>0</v>
      </c>
      <c r="AG470" s="201">
        <f>Tabla1[[#This Row],[Total]]-Tabla1[[#This Row],[GRAVADO]]-Tabla1[[#This Row],[IVA]]-Tabla1[[#This Row],[ICA]]-Tabla1[[#This Row],[IC]]-Tabla1[[#This Row],[INC]]-Tabla1[[#This Row],[Timbre]]</f>
        <v>0</v>
      </c>
      <c r="AH470" s="102" t="str">
        <f>CONCATENATE(Tabla1[[#This Row],[Prefijo]]," ",Tabla1[[#This Row],[Folio]])</f>
        <v xml:space="preserve"> </v>
      </c>
    </row>
    <row r="471" spans="1:34" x14ac:dyDescent="0.25">
      <c r="A471" s="127"/>
      <c r="B471" s="127"/>
      <c r="C471" s="127"/>
      <c r="D471" s="127"/>
      <c r="E471" s="127"/>
      <c r="F471" s="127"/>
      <c r="G471" s="127"/>
      <c r="H471" s="127"/>
      <c r="I471" s="127"/>
      <c r="J471" s="127"/>
      <c r="K471" s="127"/>
      <c r="L471" s="127"/>
      <c r="M471" s="127"/>
      <c r="N471" s="127"/>
      <c r="O471" s="127"/>
      <c r="P471" s="127"/>
      <c r="Q471" s="127"/>
      <c r="R471" s="127"/>
      <c r="S471" s="127"/>
      <c r="T471" s="127"/>
      <c r="U471" s="127"/>
      <c r="V471" s="127"/>
      <c r="W471" s="127"/>
      <c r="X471" s="127"/>
      <c r="Y471" s="127"/>
      <c r="Z471" s="127"/>
      <c r="AA471" s="127"/>
      <c r="AB471" s="127"/>
      <c r="AC471" s="414"/>
      <c r="AD471" s="127"/>
      <c r="AE471" s="127"/>
      <c r="AF471" s="201">
        <f>IF(Tabla1[[#This Row],[IVA]]=0,0,Tabla1[[#This Row],[Total]]/1.19)</f>
        <v>0</v>
      </c>
      <c r="AG471" s="201">
        <f>Tabla1[[#This Row],[Total]]-Tabla1[[#This Row],[GRAVADO]]-Tabla1[[#This Row],[IVA]]-Tabla1[[#This Row],[ICA]]-Tabla1[[#This Row],[IC]]-Tabla1[[#This Row],[INC]]-Tabla1[[#This Row],[Timbre]]</f>
        <v>0</v>
      </c>
      <c r="AH471" s="102" t="str">
        <f>CONCATENATE(Tabla1[[#This Row],[Prefijo]]," ",Tabla1[[#This Row],[Folio]])</f>
        <v xml:space="preserve"> </v>
      </c>
    </row>
    <row r="472" spans="1:34" x14ac:dyDescent="0.25">
      <c r="A472" s="127"/>
      <c r="B472" s="127"/>
      <c r="C472" s="127"/>
      <c r="D472" s="127"/>
      <c r="E472" s="127"/>
      <c r="F472" s="127"/>
      <c r="G472" s="127"/>
      <c r="H472" s="127"/>
      <c r="I472" s="127"/>
      <c r="J472" s="127"/>
      <c r="K472" s="127"/>
      <c r="L472" s="127"/>
      <c r="M472" s="127"/>
      <c r="N472" s="127"/>
      <c r="O472" s="127"/>
      <c r="P472" s="127"/>
      <c r="Q472" s="127"/>
      <c r="R472" s="127"/>
      <c r="S472" s="127"/>
      <c r="T472" s="127"/>
      <c r="U472" s="127"/>
      <c r="V472" s="127"/>
      <c r="W472" s="127"/>
      <c r="X472" s="127"/>
      <c r="Y472" s="127"/>
      <c r="Z472" s="127"/>
      <c r="AA472" s="127"/>
      <c r="AB472" s="127"/>
      <c r="AC472" s="414"/>
      <c r="AD472" s="127"/>
      <c r="AE472" s="127"/>
      <c r="AF472" s="201">
        <f>IF(Tabla1[[#This Row],[IVA]]=0,0,Tabla1[[#This Row],[Total]]/1.19)</f>
        <v>0</v>
      </c>
      <c r="AG472" s="201">
        <f>Tabla1[[#This Row],[Total]]-Tabla1[[#This Row],[GRAVADO]]-Tabla1[[#This Row],[IVA]]-Tabla1[[#This Row],[ICA]]-Tabla1[[#This Row],[IC]]-Tabla1[[#This Row],[INC]]-Tabla1[[#This Row],[Timbre]]</f>
        <v>0</v>
      </c>
      <c r="AH472" s="102" t="str">
        <f>CONCATENATE(Tabla1[[#This Row],[Prefijo]]," ",Tabla1[[#This Row],[Folio]])</f>
        <v xml:space="preserve"> </v>
      </c>
    </row>
    <row r="473" spans="1:34" x14ac:dyDescent="0.25">
      <c r="A473" s="127"/>
      <c r="B473" s="127"/>
      <c r="C473" s="127"/>
      <c r="D473" s="127"/>
      <c r="E473" s="127"/>
      <c r="F473" s="127"/>
      <c r="G473" s="127"/>
      <c r="H473" s="127"/>
      <c r="I473" s="127"/>
      <c r="J473" s="127"/>
      <c r="K473" s="127"/>
      <c r="L473" s="127"/>
      <c r="M473" s="127"/>
      <c r="N473" s="127"/>
      <c r="O473" s="127"/>
      <c r="P473" s="127"/>
      <c r="Q473" s="127"/>
      <c r="R473" s="127"/>
      <c r="S473" s="127"/>
      <c r="T473" s="127"/>
      <c r="U473" s="127"/>
      <c r="V473" s="127"/>
      <c r="W473" s="127"/>
      <c r="X473" s="127"/>
      <c r="Y473" s="127"/>
      <c r="Z473" s="127"/>
      <c r="AA473" s="127"/>
      <c r="AB473" s="127"/>
      <c r="AC473" s="414"/>
      <c r="AD473" s="127"/>
      <c r="AE473" s="127"/>
      <c r="AF473" s="201">
        <f>IF(Tabla1[[#This Row],[IVA]]=0,0,Tabla1[[#This Row],[Total]]/1.19)</f>
        <v>0</v>
      </c>
      <c r="AG473" s="201">
        <f>Tabla1[[#This Row],[Total]]-Tabla1[[#This Row],[GRAVADO]]-Tabla1[[#This Row],[IVA]]-Tabla1[[#This Row],[ICA]]-Tabla1[[#This Row],[IC]]-Tabla1[[#This Row],[INC]]-Tabla1[[#This Row],[Timbre]]</f>
        <v>0</v>
      </c>
      <c r="AH473" s="102" t="str">
        <f>CONCATENATE(Tabla1[[#This Row],[Prefijo]]," ",Tabla1[[#This Row],[Folio]])</f>
        <v xml:space="preserve"> </v>
      </c>
    </row>
    <row r="474" spans="1:34" x14ac:dyDescent="0.25">
      <c r="A474" s="127"/>
      <c r="B474" s="127"/>
      <c r="C474" s="127"/>
      <c r="D474" s="127"/>
      <c r="E474" s="127"/>
      <c r="F474" s="127"/>
      <c r="G474" s="127"/>
      <c r="H474" s="127"/>
      <c r="I474" s="127"/>
      <c r="J474" s="127"/>
      <c r="K474" s="127"/>
      <c r="L474" s="127"/>
      <c r="M474" s="127"/>
      <c r="N474" s="127"/>
      <c r="O474" s="127"/>
      <c r="P474" s="127"/>
      <c r="Q474" s="127"/>
      <c r="R474" s="127"/>
      <c r="S474" s="127"/>
      <c r="T474" s="127"/>
      <c r="U474" s="127"/>
      <c r="V474" s="127"/>
      <c r="W474" s="127"/>
      <c r="X474" s="127"/>
      <c r="Y474" s="127"/>
      <c r="Z474" s="127"/>
      <c r="AA474" s="127"/>
      <c r="AB474" s="127"/>
      <c r="AC474" s="414"/>
      <c r="AD474" s="127"/>
      <c r="AE474" s="127"/>
      <c r="AF474" s="201">
        <f>IF(Tabla1[[#This Row],[IVA]]=0,0,Tabla1[[#This Row],[Total]]/1.19)</f>
        <v>0</v>
      </c>
      <c r="AG474" s="201">
        <f>Tabla1[[#This Row],[Total]]-Tabla1[[#This Row],[GRAVADO]]-Tabla1[[#This Row],[IVA]]-Tabla1[[#This Row],[ICA]]-Tabla1[[#This Row],[IC]]-Tabla1[[#This Row],[INC]]-Tabla1[[#This Row],[Timbre]]</f>
        <v>0</v>
      </c>
      <c r="AH474" s="102" t="str">
        <f>CONCATENATE(Tabla1[[#This Row],[Prefijo]]," ",Tabla1[[#This Row],[Folio]])</f>
        <v xml:space="preserve"> </v>
      </c>
    </row>
    <row r="475" spans="1:34" x14ac:dyDescent="0.25">
      <c r="A475" s="127"/>
      <c r="B475" s="127"/>
      <c r="C475" s="127"/>
      <c r="D475" s="127"/>
      <c r="E475" s="127"/>
      <c r="F475" s="127"/>
      <c r="G475" s="127"/>
      <c r="H475" s="127"/>
      <c r="I475" s="127"/>
      <c r="J475" s="127"/>
      <c r="K475" s="127"/>
      <c r="L475" s="127"/>
      <c r="M475" s="127"/>
      <c r="N475" s="127"/>
      <c r="O475" s="127"/>
      <c r="P475" s="127"/>
      <c r="Q475" s="127"/>
      <c r="R475" s="127"/>
      <c r="S475" s="127"/>
      <c r="T475" s="127"/>
      <c r="U475" s="127"/>
      <c r="V475" s="127"/>
      <c r="W475" s="127"/>
      <c r="X475" s="127"/>
      <c r="Y475" s="127"/>
      <c r="Z475" s="127"/>
      <c r="AA475" s="127"/>
      <c r="AB475" s="127"/>
      <c r="AC475" s="414"/>
      <c r="AD475" s="127"/>
      <c r="AE475" s="127"/>
      <c r="AF475" s="201">
        <f>IF(Tabla1[[#This Row],[IVA]]=0,0,Tabla1[[#This Row],[Total]]/1.19)</f>
        <v>0</v>
      </c>
      <c r="AG475" s="201">
        <f>Tabla1[[#This Row],[Total]]-Tabla1[[#This Row],[GRAVADO]]-Tabla1[[#This Row],[IVA]]-Tabla1[[#This Row],[ICA]]-Tabla1[[#This Row],[IC]]-Tabla1[[#This Row],[INC]]-Tabla1[[#This Row],[Timbre]]</f>
        <v>0</v>
      </c>
      <c r="AH475" s="102" t="str">
        <f>CONCATENATE(Tabla1[[#This Row],[Prefijo]]," ",Tabla1[[#This Row],[Folio]])</f>
        <v xml:space="preserve"> </v>
      </c>
    </row>
    <row r="476" spans="1:34" x14ac:dyDescent="0.25">
      <c r="A476" s="127"/>
      <c r="B476" s="127"/>
      <c r="C476" s="127"/>
      <c r="D476" s="127"/>
      <c r="E476" s="127"/>
      <c r="F476" s="127"/>
      <c r="G476" s="127"/>
      <c r="H476" s="127"/>
      <c r="I476" s="127"/>
      <c r="J476" s="127"/>
      <c r="K476" s="127"/>
      <c r="L476" s="127"/>
      <c r="M476" s="127"/>
      <c r="N476" s="127"/>
      <c r="O476" s="127"/>
      <c r="P476" s="127"/>
      <c r="Q476" s="127"/>
      <c r="R476" s="127"/>
      <c r="S476" s="127"/>
      <c r="T476" s="127"/>
      <c r="U476" s="127"/>
      <c r="V476" s="127"/>
      <c r="W476" s="127"/>
      <c r="X476" s="127"/>
      <c r="Y476" s="127"/>
      <c r="Z476" s="127"/>
      <c r="AA476" s="127"/>
      <c r="AB476" s="127"/>
      <c r="AC476" s="414"/>
      <c r="AD476" s="127"/>
      <c r="AE476" s="127"/>
      <c r="AF476" s="201">
        <f>IF(Tabla1[[#This Row],[IVA]]=0,0,Tabla1[[#This Row],[Total]]/1.19)</f>
        <v>0</v>
      </c>
      <c r="AG476" s="201">
        <f>Tabla1[[#This Row],[Total]]-Tabla1[[#This Row],[GRAVADO]]-Tabla1[[#This Row],[IVA]]-Tabla1[[#This Row],[ICA]]-Tabla1[[#This Row],[IC]]-Tabla1[[#This Row],[INC]]-Tabla1[[#This Row],[Timbre]]</f>
        <v>0</v>
      </c>
      <c r="AH476" s="102" t="str">
        <f>CONCATENATE(Tabla1[[#This Row],[Prefijo]]," ",Tabla1[[#This Row],[Folio]])</f>
        <v xml:space="preserve"> </v>
      </c>
    </row>
    <row r="477" spans="1:34" x14ac:dyDescent="0.25">
      <c r="A477" s="127"/>
      <c r="B477" s="127"/>
      <c r="C477" s="127"/>
      <c r="D477" s="127"/>
      <c r="E477" s="127"/>
      <c r="F477" s="127"/>
      <c r="G477" s="127"/>
      <c r="H477" s="127"/>
      <c r="I477" s="127"/>
      <c r="J477" s="127"/>
      <c r="K477" s="127"/>
      <c r="L477" s="127"/>
      <c r="M477" s="127"/>
      <c r="N477" s="127"/>
      <c r="O477" s="127"/>
      <c r="P477" s="127"/>
      <c r="Q477" s="127"/>
      <c r="R477" s="127"/>
      <c r="S477" s="127"/>
      <c r="T477" s="127"/>
      <c r="U477" s="127"/>
      <c r="V477" s="127"/>
      <c r="W477" s="127"/>
      <c r="X477" s="127"/>
      <c r="Y477" s="127"/>
      <c r="Z477" s="127"/>
      <c r="AA477" s="127"/>
      <c r="AB477" s="127"/>
      <c r="AC477" s="414"/>
      <c r="AD477" s="127"/>
      <c r="AE477" s="127"/>
      <c r="AF477" s="201">
        <f>IF(Tabla1[[#This Row],[IVA]]=0,0,Tabla1[[#This Row],[Total]]/1.19)</f>
        <v>0</v>
      </c>
      <c r="AG477" s="201">
        <f>Tabla1[[#This Row],[Total]]-Tabla1[[#This Row],[GRAVADO]]-Tabla1[[#This Row],[IVA]]-Tabla1[[#This Row],[ICA]]-Tabla1[[#This Row],[IC]]-Tabla1[[#This Row],[INC]]-Tabla1[[#This Row],[Timbre]]</f>
        <v>0</v>
      </c>
      <c r="AH477" s="102" t="str">
        <f>CONCATENATE(Tabla1[[#This Row],[Prefijo]]," ",Tabla1[[#This Row],[Folio]])</f>
        <v xml:space="preserve"> </v>
      </c>
    </row>
    <row r="478" spans="1:34" x14ac:dyDescent="0.25">
      <c r="A478" s="127"/>
      <c r="B478" s="127"/>
      <c r="C478" s="127"/>
      <c r="D478" s="127"/>
      <c r="E478" s="127"/>
      <c r="F478" s="127"/>
      <c r="G478" s="127"/>
      <c r="H478" s="127"/>
      <c r="I478" s="127"/>
      <c r="J478" s="127"/>
      <c r="K478" s="127"/>
      <c r="L478" s="127"/>
      <c r="M478" s="127"/>
      <c r="N478" s="127"/>
      <c r="O478" s="127"/>
      <c r="P478" s="127"/>
      <c r="Q478" s="127"/>
      <c r="R478" s="127"/>
      <c r="S478" s="127"/>
      <c r="T478" s="127"/>
      <c r="U478" s="127"/>
      <c r="V478" s="127"/>
      <c r="W478" s="127"/>
      <c r="X478" s="127"/>
      <c r="Y478" s="127"/>
      <c r="Z478" s="127"/>
      <c r="AA478" s="127"/>
      <c r="AB478" s="127"/>
      <c r="AC478" s="414"/>
      <c r="AD478" s="127"/>
      <c r="AE478" s="127"/>
      <c r="AF478" s="201">
        <f>IF(Tabla1[[#This Row],[IVA]]=0,0,Tabla1[[#This Row],[Total]]/1.19)</f>
        <v>0</v>
      </c>
      <c r="AG478" s="201">
        <f>Tabla1[[#This Row],[Total]]-Tabla1[[#This Row],[GRAVADO]]-Tabla1[[#This Row],[IVA]]-Tabla1[[#This Row],[ICA]]-Tabla1[[#This Row],[IC]]-Tabla1[[#This Row],[INC]]-Tabla1[[#This Row],[Timbre]]</f>
        <v>0</v>
      </c>
      <c r="AH478" s="102" t="str">
        <f>CONCATENATE(Tabla1[[#This Row],[Prefijo]]," ",Tabla1[[#This Row],[Folio]])</f>
        <v xml:space="preserve"> </v>
      </c>
    </row>
    <row r="479" spans="1:34" x14ac:dyDescent="0.25">
      <c r="A479" s="127"/>
      <c r="B479" s="127"/>
      <c r="C479" s="127"/>
      <c r="D479" s="127"/>
      <c r="E479" s="127"/>
      <c r="F479" s="127"/>
      <c r="G479" s="127"/>
      <c r="H479" s="127"/>
      <c r="I479" s="127"/>
      <c r="J479" s="127"/>
      <c r="K479" s="127"/>
      <c r="L479" s="127"/>
      <c r="M479" s="127"/>
      <c r="N479" s="127"/>
      <c r="O479" s="127"/>
      <c r="P479" s="127"/>
      <c r="Q479" s="127"/>
      <c r="R479" s="127"/>
      <c r="S479" s="127"/>
      <c r="T479" s="127"/>
      <c r="U479" s="127"/>
      <c r="V479" s="127"/>
      <c r="W479" s="127"/>
      <c r="X479" s="127"/>
      <c r="Y479" s="127"/>
      <c r="Z479" s="127"/>
      <c r="AA479" s="127"/>
      <c r="AB479" s="127"/>
      <c r="AC479" s="414"/>
      <c r="AD479" s="127"/>
      <c r="AE479" s="127"/>
      <c r="AF479" s="201">
        <f>IF(Tabla1[[#This Row],[IVA]]=0,0,Tabla1[[#This Row],[Total]]/1.19)</f>
        <v>0</v>
      </c>
      <c r="AG479" s="201">
        <f>Tabla1[[#This Row],[Total]]-Tabla1[[#This Row],[GRAVADO]]-Tabla1[[#This Row],[IVA]]-Tabla1[[#This Row],[ICA]]-Tabla1[[#This Row],[IC]]-Tabla1[[#This Row],[INC]]-Tabla1[[#This Row],[Timbre]]</f>
        <v>0</v>
      </c>
      <c r="AH479" s="102" t="str">
        <f>CONCATENATE(Tabla1[[#This Row],[Prefijo]]," ",Tabla1[[#This Row],[Folio]])</f>
        <v xml:space="preserve"> </v>
      </c>
    </row>
    <row r="480" spans="1:34" x14ac:dyDescent="0.25">
      <c r="A480" s="127"/>
      <c r="B480" s="127"/>
      <c r="C480" s="127"/>
      <c r="D480" s="127"/>
      <c r="E480" s="127"/>
      <c r="F480" s="127"/>
      <c r="G480" s="127"/>
      <c r="H480" s="127"/>
      <c r="I480" s="127"/>
      <c r="J480" s="127"/>
      <c r="K480" s="127"/>
      <c r="L480" s="127"/>
      <c r="M480" s="127"/>
      <c r="N480" s="127"/>
      <c r="O480" s="127"/>
      <c r="P480" s="127"/>
      <c r="Q480" s="127"/>
      <c r="R480" s="127"/>
      <c r="S480" s="127"/>
      <c r="T480" s="127"/>
      <c r="U480" s="127"/>
      <c r="V480" s="127"/>
      <c r="W480" s="127"/>
      <c r="X480" s="127"/>
      <c r="Y480" s="127"/>
      <c r="Z480" s="127"/>
      <c r="AA480" s="127"/>
      <c r="AB480" s="127"/>
      <c r="AC480" s="414"/>
      <c r="AD480" s="127"/>
      <c r="AE480" s="127"/>
      <c r="AF480" s="201">
        <f>IF(Tabla1[[#This Row],[IVA]]=0,0,Tabla1[[#This Row],[Total]]/1.19)</f>
        <v>0</v>
      </c>
      <c r="AG480" s="201">
        <f>Tabla1[[#This Row],[Total]]-Tabla1[[#This Row],[GRAVADO]]-Tabla1[[#This Row],[IVA]]-Tabla1[[#This Row],[ICA]]-Tabla1[[#This Row],[IC]]-Tabla1[[#This Row],[INC]]-Tabla1[[#This Row],[Timbre]]</f>
        <v>0</v>
      </c>
      <c r="AH480" s="102" t="str">
        <f>CONCATENATE(Tabla1[[#This Row],[Prefijo]]," ",Tabla1[[#This Row],[Folio]])</f>
        <v xml:space="preserve"> </v>
      </c>
    </row>
    <row r="481" spans="1:34" x14ac:dyDescent="0.25">
      <c r="A481" s="127"/>
      <c r="B481" s="127"/>
      <c r="C481" s="127"/>
      <c r="D481" s="127"/>
      <c r="E481" s="127"/>
      <c r="F481" s="127"/>
      <c r="G481" s="127"/>
      <c r="H481" s="127"/>
      <c r="I481" s="127"/>
      <c r="J481" s="127"/>
      <c r="K481" s="127"/>
      <c r="L481" s="127"/>
      <c r="M481" s="127"/>
      <c r="N481" s="127"/>
      <c r="O481" s="127"/>
      <c r="P481" s="127"/>
      <c r="Q481" s="127"/>
      <c r="R481" s="127"/>
      <c r="S481" s="127"/>
      <c r="T481" s="127"/>
      <c r="U481" s="127"/>
      <c r="V481" s="127"/>
      <c r="W481" s="127"/>
      <c r="X481" s="127"/>
      <c r="Y481" s="127"/>
      <c r="Z481" s="127"/>
      <c r="AA481" s="127"/>
      <c r="AB481" s="127"/>
      <c r="AC481" s="414"/>
      <c r="AD481" s="127"/>
      <c r="AE481" s="127"/>
      <c r="AF481" s="201">
        <f>IF(Tabla1[[#This Row],[IVA]]=0,0,Tabla1[[#This Row],[Total]]/1.19)</f>
        <v>0</v>
      </c>
      <c r="AG481" s="201">
        <f>Tabla1[[#This Row],[Total]]-Tabla1[[#This Row],[GRAVADO]]-Tabla1[[#This Row],[IVA]]-Tabla1[[#This Row],[ICA]]-Tabla1[[#This Row],[IC]]-Tabla1[[#This Row],[INC]]-Tabla1[[#This Row],[Timbre]]</f>
        <v>0</v>
      </c>
      <c r="AH481" s="102" t="str">
        <f>CONCATENATE(Tabla1[[#This Row],[Prefijo]]," ",Tabla1[[#This Row],[Folio]])</f>
        <v xml:space="preserve"> </v>
      </c>
    </row>
    <row r="482" spans="1:34" x14ac:dyDescent="0.25">
      <c r="A482" s="127"/>
      <c r="B482" s="127"/>
      <c r="C482" s="127"/>
      <c r="D482" s="127"/>
      <c r="E482" s="127"/>
      <c r="F482" s="127"/>
      <c r="G482" s="127"/>
      <c r="H482" s="127"/>
      <c r="I482" s="127"/>
      <c r="J482" s="127"/>
      <c r="K482" s="127"/>
      <c r="L482" s="127"/>
      <c r="M482" s="127"/>
      <c r="N482" s="127"/>
      <c r="O482" s="127"/>
      <c r="P482" s="127"/>
      <c r="Q482" s="127"/>
      <c r="R482" s="127"/>
      <c r="S482" s="127"/>
      <c r="T482" s="127"/>
      <c r="U482" s="127"/>
      <c r="V482" s="127"/>
      <c r="W482" s="127"/>
      <c r="X482" s="127"/>
      <c r="Y482" s="127"/>
      <c r="Z482" s="127"/>
      <c r="AA482" s="127"/>
      <c r="AB482" s="127"/>
      <c r="AC482" s="414"/>
      <c r="AD482" s="127"/>
      <c r="AE482" s="127"/>
      <c r="AF482" s="201">
        <f>IF(Tabla1[[#This Row],[IVA]]=0,0,Tabla1[[#This Row],[Total]]/1.19)</f>
        <v>0</v>
      </c>
      <c r="AG482" s="201">
        <f>Tabla1[[#This Row],[Total]]-Tabla1[[#This Row],[GRAVADO]]-Tabla1[[#This Row],[IVA]]-Tabla1[[#This Row],[ICA]]-Tabla1[[#This Row],[IC]]-Tabla1[[#This Row],[INC]]-Tabla1[[#This Row],[Timbre]]</f>
        <v>0</v>
      </c>
      <c r="AH482" s="102" t="str">
        <f>CONCATENATE(Tabla1[[#This Row],[Prefijo]]," ",Tabla1[[#This Row],[Folio]])</f>
        <v xml:space="preserve"> </v>
      </c>
    </row>
    <row r="483" spans="1:34" x14ac:dyDescent="0.25">
      <c r="A483" s="127"/>
      <c r="B483" s="127"/>
      <c r="C483" s="127"/>
      <c r="D483" s="127"/>
      <c r="E483" s="127"/>
      <c r="F483" s="127"/>
      <c r="G483" s="127"/>
      <c r="H483" s="127"/>
      <c r="I483" s="127"/>
      <c r="J483" s="127"/>
      <c r="K483" s="127"/>
      <c r="L483" s="127"/>
      <c r="M483" s="127"/>
      <c r="N483" s="127"/>
      <c r="O483" s="127"/>
      <c r="P483" s="127"/>
      <c r="Q483" s="127"/>
      <c r="R483" s="127"/>
      <c r="S483" s="127"/>
      <c r="T483" s="127"/>
      <c r="U483" s="127"/>
      <c r="V483" s="127"/>
      <c r="W483" s="127"/>
      <c r="X483" s="127"/>
      <c r="Y483" s="127"/>
      <c r="Z483" s="127"/>
      <c r="AA483" s="127"/>
      <c r="AB483" s="127"/>
      <c r="AC483" s="414"/>
      <c r="AD483" s="127"/>
      <c r="AE483" s="127"/>
      <c r="AF483" s="201">
        <f>IF(Tabla1[[#This Row],[IVA]]=0,0,Tabla1[[#This Row],[Total]]/1.19)</f>
        <v>0</v>
      </c>
      <c r="AG483" s="201">
        <f>Tabla1[[#This Row],[Total]]-Tabla1[[#This Row],[GRAVADO]]-Tabla1[[#This Row],[IVA]]-Tabla1[[#This Row],[ICA]]-Tabla1[[#This Row],[IC]]-Tabla1[[#This Row],[INC]]-Tabla1[[#This Row],[Timbre]]</f>
        <v>0</v>
      </c>
      <c r="AH483" s="102" t="str">
        <f>CONCATENATE(Tabla1[[#This Row],[Prefijo]]," ",Tabla1[[#This Row],[Folio]])</f>
        <v xml:space="preserve"> </v>
      </c>
    </row>
    <row r="484" spans="1:34" x14ac:dyDescent="0.25">
      <c r="A484" s="127"/>
      <c r="B484" s="127"/>
      <c r="C484" s="127"/>
      <c r="D484" s="127"/>
      <c r="E484" s="127"/>
      <c r="F484" s="127"/>
      <c r="G484" s="127"/>
      <c r="H484" s="127"/>
      <c r="I484" s="127"/>
      <c r="J484" s="127"/>
      <c r="K484" s="127"/>
      <c r="L484" s="127"/>
      <c r="M484" s="127"/>
      <c r="N484" s="127"/>
      <c r="O484" s="127"/>
      <c r="P484" s="127"/>
      <c r="Q484" s="127"/>
      <c r="R484" s="127"/>
      <c r="S484" s="127"/>
      <c r="T484" s="127"/>
      <c r="U484" s="127"/>
      <c r="V484" s="127"/>
      <c r="W484" s="127"/>
      <c r="X484" s="127"/>
      <c r="Y484" s="127"/>
      <c r="Z484" s="127"/>
      <c r="AA484" s="127"/>
      <c r="AB484" s="127"/>
      <c r="AC484" s="414"/>
      <c r="AD484" s="127"/>
      <c r="AE484" s="127"/>
      <c r="AF484" s="201">
        <f>IF(Tabla1[[#This Row],[IVA]]=0,0,Tabla1[[#This Row],[Total]]/1.19)</f>
        <v>0</v>
      </c>
      <c r="AG484" s="201">
        <f>Tabla1[[#This Row],[Total]]-Tabla1[[#This Row],[GRAVADO]]-Tabla1[[#This Row],[IVA]]-Tabla1[[#This Row],[ICA]]-Tabla1[[#This Row],[IC]]-Tabla1[[#This Row],[INC]]-Tabla1[[#This Row],[Timbre]]</f>
        <v>0</v>
      </c>
      <c r="AH484" s="102" t="str">
        <f>CONCATENATE(Tabla1[[#This Row],[Prefijo]]," ",Tabla1[[#This Row],[Folio]])</f>
        <v xml:space="preserve"> </v>
      </c>
    </row>
    <row r="485" spans="1:34" x14ac:dyDescent="0.25">
      <c r="A485" s="127"/>
      <c r="B485" s="127"/>
      <c r="C485" s="127"/>
      <c r="D485" s="127"/>
      <c r="E485" s="127"/>
      <c r="F485" s="127"/>
      <c r="G485" s="127"/>
      <c r="H485" s="127"/>
      <c r="I485" s="127"/>
      <c r="J485" s="127"/>
      <c r="K485" s="127"/>
      <c r="L485" s="127"/>
      <c r="M485" s="127"/>
      <c r="N485" s="127"/>
      <c r="O485" s="127"/>
      <c r="P485" s="127"/>
      <c r="Q485" s="127"/>
      <c r="R485" s="127"/>
      <c r="S485" s="127"/>
      <c r="T485" s="127"/>
      <c r="U485" s="127"/>
      <c r="V485" s="127"/>
      <c r="W485" s="127"/>
      <c r="X485" s="127"/>
      <c r="Y485" s="127"/>
      <c r="Z485" s="127"/>
      <c r="AA485" s="127"/>
      <c r="AB485" s="127"/>
      <c r="AC485" s="414"/>
      <c r="AD485" s="127"/>
      <c r="AE485" s="127"/>
      <c r="AF485" s="201">
        <f>IF(Tabla1[[#This Row],[IVA]]=0,0,Tabla1[[#This Row],[Total]]/1.19)</f>
        <v>0</v>
      </c>
      <c r="AG485" s="201">
        <f>Tabla1[[#This Row],[Total]]-Tabla1[[#This Row],[GRAVADO]]-Tabla1[[#This Row],[IVA]]-Tabla1[[#This Row],[ICA]]-Tabla1[[#This Row],[IC]]-Tabla1[[#This Row],[INC]]-Tabla1[[#This Row],[Timbre]]</f>
        <v>0</v>
      </c>
      <c r="AH485" s="102" t="str">
        <f>CONCATENATE(Tabla1[[#This Row],[Prefijo]]," ",Tabla1[[#This Row],[Folio]])</f>
        <v xml:space="preserve"> </v>
      </c>
    </row>
    <row r="486" spans="1:34" x14ac:dyDescent="0.25">
      <c r="A486" s="127"/>
      <c r="B486" s="127"/>
      <c r="C486" s="127"/>
      <c r="D486" s="127"/>
      <c r="E486" s="127"/>
      <c r="F486" s="127"/>
      <c r="G486" s="127"/>
      <c r="H486" s="127"/>
      <c r="I486" s="127"/>
      <c r="J486" s="127"/>
      <c r="K486" s="127"/>
      <c r="L486" s="127"/>
      <c r="M486" s="127"/>
      <c r="N486" s="127"/>
      <c r="O486" s="127"/>
      <c r="P486" s="127"/>
      <c r="Q486" s="127"/>
      <c r="R486" s="127"/>
      <c r="S486" s="127"/>
      <c r="T486" s="127"/>
      <c r="U486" s="127"/>
      <c r="V486" s="127"/>
      <c r="W486" s="127"/>
      <c r="X486" s="127"/>
      <c r="Y486" s="127"/>
      <c r="Z486" s="127"/>
      <c r="AA486" s="127"/>
      <c r="AB486" s="127"/>
      <c r="AC486" s="414"/>
      <c r="AD486" s="127"/>
      <c r="AE486" s="127"/>
      <c r="AF486" s="201">
        <f>IF(Tabla1[[#This Row],[IVA]]=0,0,Tabla1[[#This Row],[Total]]/1.19)</f>
        <v>0</v>
      </c>
      <c r="AG486" s="201">
        <f>Tabla1[[#This Row],[Total]]-Tabla1[[#This Row],[GRAVADO]]-Tabla1[[#This Row],[IVA]]-Tabla1[[#This Row],[ICA]]-Tabla1[[#This Row],[IC]]-Tabla1[[#This Row],[INC]]-Tabla1[[#This Row],[Timbre]]</f>
        <v>0</v>
      </c>
      <c r="AH486" s="102" t="str">
        <f>CONCATENATE(Tabla1[[#This Row],[Prefijo]]," ",Tabla1[[#This Row],[Folio]])</f>
        <v xml:space="preserve"> </v>
      </c>
    </row>
    <row r="487" spans="1:34" x14ac:dyDescent="0.25">
      <c r="A487" s="127"/>
      <c r="B487" s="127"/>
      <c r="C487" s="127"/>
      <c r="D487" s="127"/>
      <c r="E487" s="127"/>
      <c r="F487" s="127"/>
      <c r="G487" s="127"/>
      <c r="H487" s="127"/>
      <c r="I487" s="127"/>
      <c r="J487" s="127"/>
      <c r="K487" s="127"/>
      <c r="L487" s="127"/>
      <c r="M487" s="127"/>
      <c r="N487" s="127"/>
      <c r="O487" s="127"/>
      <c r="P487" s="127"/>
      <c r="Q487" s="127"/>
      <c r="R487" s="127"/>
      <c r="S487" s="127"/>
      <c r="T487" s="127"/>
      <c r="U487" s="127"/>
      <c r="V487" s="127"/>
      <c r="W487" s="127"/>
      <c r="X487" s="127"/>
      <c r="Y487" s="127"/>
      <c r="Z487" s="127"/>
      <c r="AA487" s="127"/>
      <c r="AB487" s="127"/>
      <c r="AC487" s="414"/>
      <c r="AD487" s="127"/>
      <c r="AE487" s="127"/>
      <c r="AF487" s="201">
        <f>IF(Tabla1[[#This Row],[IVA]]=0,0,Tabla1[[#This Row],[Total]]/1.19)</f>
        <v>0</v>
      </c>
      <c r="AG487" s="201">
        <f>Tabla1[[#This Row],[Total]]-Tabla1[[#This Row],[GRAVADO]]-Tabla1[[#This Row],[IVA]]-Tabla1[[#This Row],[ICA]]-Tabla1[[#This Row],[IC]]-Tabla1[[#This Row],[INC]]-Tabla1[[#This Row],[Timbre]]</f>
        <v>0</v>
      </c>
      <c r="AH487" s="102" t="str">
        <f>CONCATENATE(Tabla1[[#This Row],[Prefijo]]," ",Tabla1[[#This Row],[Folio]])</f>
        <v xml:space="preserve"> </v>
      </c>
    </row>
    <row r="488" spans="1:34" x14ac:dyDescent="0.25">
      <c r="A488" s="127"/>
      <c r="B488" s="127"/>
      <c r="C488" s="127"/>
      <c r="D488" s="127"/>
      <c r="E488" s="127"/>
      <c r="F488" s="127"/>
      <c r="G488" s="127"/>
      <c r="H488" s="127"/>
      <c r="I488" s="127"/>
      <c r="J488" s="127"/>
      <c r="K488" s="127"/>
      <c r="L488" s="127"/>
      <c r="M488" s="127"/>
      <c r="N488" s="127"/>
      <c r="O488" s="127"/>
      <c r="P488" s="127"/>
      <c r="Q488" s="127"/>
      <c r="R488" s="127"/>
      <c r="S488" s="127"/>
      <c r="T488" s="127"/>
      <c r="U488" s="127"/>
      <c r="V488" s="127"/>
      <c r="W488" s="127"/>
      <c r="X488" s="127"/>
      <c r="Y488" s="127"/>
      <c r="Z488" s="127"/>
      <c r="AA488" s="127"/>
      <c r="AB488" s="127"/>
      <c r="AC488" s="414"/>
      <c r="AD488" s="127"/>
      <c r="AE488" s="127"/>
      <c r="AF488" s="201">
        <f>IF(Tabla1[[#This Row],[IVA]]=0,0,Tabla1[[#This Row],[Total]]/1.19)</f>
        <v>0</v>
      </c>
      <c r="AG488" s="201">
        <f>Tabla1[[#This Row],[Total]]-Tabla1[[#This Row],[GRAVADO]]-Tabla1[[#This Row],[IVA]]-Tabla1[[#This Row],[ICA]]-Tabla1[[#This Row],[IC]]-Tabla1[[#This Row],[INC]]-Tabla1[[#This Row],[Timbre]]</f>
        <v>0</v>
      </c>
      <c r="AH488" s="102" t="str">
        <f>CONCATENATE(Tabla1[[#This Row],[Prefijo]]," ",Tabla1[[#This Row],[Folio]])</f>
        <v xml:space="preserve"> </v>
      </c>
    </row>
    <row r="489" spans="1:34" x14ac:dyDescent="0.25">
      <c r="A489" s="127"/>
      <c r="B489" s="127"/>
      <c r="C489" s="127"/>
      <c r="D489" s="127"/>
      <c r="E489" s="127"/>
      <c r="F489" s="127"/>
      <c r="G489" s="127"/>
      <c r="H489" s="127"/>
      <c r="I489" s="127"/>
      <c r="J489" s="127"/>
      <c r="K489" s="127"/>
      <c r="L489" s="127"/>
      <c r="M489" s="127"/>
      <c r="N489" s="127"/>
      <c r="O489" s="127"/>
      <c r="P489" s="127"/>
      <c r="Q489" s="127"/>
      <c r="R489" s="127"/>
      <c r="S489" s="127"/>
      <c r="T489" s="127"/>
      <c r="U489" s="127"/>
      <c r="V489" s="127"/>
      <c r="W489" s="127"/>
      <c r="X489" s="127"/>
      <c r="Y489" s="127"/>
      <c r="Z489" s="127"/>
      <c r="AA489" s="127"/>
      <c r="AB489" s="127"/>
      <c r="AC489" s="414"/>
      <c r="AD489" s="127"/>
      <c r="AE489" s="127"/>
      <c r="AF489" s="201">
        <f>IF(Tabla1[[#This Row],[IVA]]=0,0,Tabla1[[#This Row],[Total]]/1.19)</f>
        <v>0</v>
      </c>
      <c r="AG489" s="201">
        <f>Tabla1[[#This Row],[Total]]-Tabla1[[#This Row],[GRAVADO]]-Tabla1[[#This Row],[IVA]]-Tabla1[[#This Row],[ICA]]-Tabla1[[#This Row],[IC]]-Tabla1[[#This Row],[INC]]-Tabla1[[#This Row],[Timbre]]</f>
        <v>0</v>
      </c>
      <c r="AH489" s="102" t="str">
        <f>CONCATENATE(Tabla1[[#This Row],[Prefijo]]," ",Tabla1[[#This Row],[Folio]])</f>
        <v xml:space="preserve"> </v>
      </c>
    </row>
    <row r="490" spans="1:34" x14ac:dyDescent="0.25">
      <c r="A490" s="127"/>
      <c r="B490" s="127"/>
      <c r="C490" s="127"/>
      <c r="D490" s="127"/>
      <c r="E490" s="127"/>
      <c r="F490" s="127"/>
      <c r="G490" s="127"/>
      <c r="H490" s="127"/>
      <c r="I490" s="127"/>
      <c r="J490" s="127"/>
      <c r="K490" s="127"/>
      <c r="L490" s="127"/>
      <c r="M490" s="127"/>
      <c r="N490" s="127"/>
      <c r="O490" s="127"/>
      <c r="P490" s="127"/>
      <c r="Q490" s="127"/>
      <c r="R490" s="127"/>
      <c r="S490" s="127"/>
      <c r="T490" s="127"/>
      <c r="U490" s="127"/>
      <c r="V490" s="127"/>
      <c r="W490" s="127"/>
      <c r="X490" s="127"/>
      <c r="Y490" s="127"/>
      <c r="Z490" s="127"/>
      <c r="AA490" s="127"/>
      <c r="AB490" s="127"/>
      <c r="AC490" s="414"/>
      <c r="AD490" s="127"/>
      <c r="AE490" s="127"/>
      <c r="AF490" s="201">
        <f>IF(Tabla1[[#This Row],[IVA]]=0,0,Tabla1[[#This Row],[Total]]/1.19)</f>
        <v>0</v>
      </c>
      <c r="AG490" s="201">
        <f>Tabla1[[#This Row],[Total]]-Tabla1[[#This Row],[GRAVADO]]-Tabla1[[#This Row],[IVA]]-Tabla1[[#This Row],[ICA]]-Tabla1[[#This Row],[IC]]-Tabla1[[#This Row],[INC]]-Tabla1[[#This Row],[Timbre]]</f>
        <v>0</v>
      </c>
      <c r="AH490" s="102" t="str">
        <f>CONCATENATE(Tabla1[[#This Row],[Prefijo]]," ",Tabla1[[#This Row],[Folio]])</f>
        <v xml:space="preserve"> </v>
      </c>
    </row>
    <row r="491" spans="1:34" x14ac:dyDescent="0.25">
      <c r="A491" s="127"/>
      <c r="B491" s="127"/>
      <c r="C491" s="127"/>
      <c r="D491" s="127"/>
      <c r="E491" s="127"/>
      <c r="F491" s="127"/>
      <c r="G491" s="127"/>
      <c r="H491" s="127"/>
      <c r="I491" s="127"/>
      <c r="J491" s="127"/>
      <c r="K491" s="127"/>
      <c r="L491" s="127"/>
      <c r="M491" s="127"/>
      <c r="N491" s="127"/>
      <c r="O491" s="127"/>
      <c r="P491" s="127"/>
      <c r="Q491" s="127"/>
      <c r="R491" s="127"/>
      <c r="S491" s="127"/>
      <c r="T491" s="127"/>
      <c r="U491" s="127"/>
      <c r="V491" s="127"/>
      <c r="W491" s="127"/>
      <c r="X491" s="127"/>
      <c r="Y491" s="127"/>
      <c r="Z491" s="127"/>
      <c r="AA491" s="127"/>
      <c r="AB491" s="127"/>
      <c r="AC491" s="414"/>
      <c r="AD491" s="127"/>
      <c r="AE491" s="127"/>
      <c r="AF491" s="201">
        <f>IF(Tabla1[[#This Row],[IVA]]=0,0,Tabla1[[#This Row],[Total]]/1.19)</f>
        <v>0</v>
      </c>
      <c r="AG491" s="201">
        <f>Tabla1[[#This Row],[Total]]-Tabla1[[#This Row],[GRAVADO]]-Tabla1[[#This Row],[IVA]]-Tabla1[[#This Row],[ICA]]-Tabla1[[#This Row],[IC]]-Tabla1[[#This Row],[INC]]-Tabla1[[#This Row],[Timbre]]</f>
        <v>0</v>
      </c>
      <c r="AH491" s="102" t="str">
        <f>CONCATENATE(Tabla1[[#This Row],[Prefijo]]," ",Tabla1[[#This Row],[Folio]])</f>
        <v xml:space="preserve"> </v>
      </c>
    </row>
    <row r="492" spans="1:34" x14ac:dyDescent="0.25">
      <c r="A492" s="127"/>
      <c r="B492" s="127"/>
      <c r="C492" s="127"/>
      <c r="D492" s="127"/>
      <c r="E492" s="127"/>
      <c r="F492" s="127"/>
      <c r="G492" s="127"/>
      <c r="H492" s="127"/>
      <c r="I492" s="127"/>
      <c r="J492" s="127"/>
      <c r="K492" s="127"/>
      <c r="L492" s="127"/>
      <c r="M492" s="127"/>
      <c r="N492" s="127"/>
      <c r="O492" s="127"/>
      <c r="P492" s="127"/>
      <c r="Q492" s="127"/>
      <c r="R492" s="127"/>
      <c r="S492" s="127"/>
      <c r="T492" s="127"/>
      <c r="U492" s="127"/>
      <c r="V492" s="127"/>
      <c r="W492" s="127"/>
      <c r="X492" s="127"/>
      <c r="Y492" s="127"/>
      <c r="Z492" s="127"/>
      <c r="AA492" s="127"/>
      <c r="AB492" s="127"/>
      <c r="AC492" s="414"/>
      <c r="AD492" s="127"/>
      <c r="AE492" s="127"/>
      <c r="AF492" s="201">
        <f>IF(Tabla1[[#This Row],[IVA]]=0,0,Tabla1[[#This Row],[Total]]/1.19)</f>
        <v>0</v>
      </c>
      <c r="AG492" s="201">
        <f>Tabla1[[#This Row],[Total]]-Tabla1[[#This Row],[GRAVADO]]-Tabla1[[#This Row],[IVA]]-Tabla1[[#This Row],[ICA]]-Tabla1[[#This Row],[IC]]-Tabla1[[#This Row],[INC]]-Tabla1[[#This Row],[Timbre]]</f>
        <v>0</v>
      </c>
      <c r="AH492" s="102" t="str">
        <f>CONCATENATE(Tabla1[[#This Row],[Prefijo]]," ",Tabla1[[#This Row],[Folio]])</f>
        <v xml:space="preserve"> </v>
      </c>
    </row>
    <row r="493" spans="1:34" x14ac:dyDescent="0.25">
      <c r="A493" s="127"/>
      <c r="B493" s="127"/>
      <c r="C493" s="127"/>
      <c r="D493" s="127"/>
      <c r="E493" s="127"/>
      <c r="F493" s="127"/>
      <c r="G493" s="127"/>
      <c r="H493" s="127"/>
      <c r="I493" s="127"/>
      <c r="J493" s="127"/>
      <c r="K493" s="127"/>
      <c r="L493" s="127"/>
      <c r="M493" s="127"/>
      <c r="N493" s="127"/>
      <c r="O493" s="127"/>
      <c r="P493" s="127"/>
      <c r="Q493" s="127"/>
      <c r="R493" s="127"/>
      <c r="S493" s="127"/>
      <c r="T493" s="127"/>
      <c r="U493" s="127"/>
      <c r="V493" s="127"/>
      <c r="W493" s="127"/>
      <c r="X493" s="127"/>
      <c r="Y493" s="127"/>
      <c r="Z493" s="127"/>
      <c r="AA493" s="127"/>
      <c r="AB493" s="127"/>
      <c r="AC493" s="127"/>
      <c r="AD493" s="127"/>
      <c r="AE493" s="127"/>
      <c r="AF493" s="201">
        <f>IF(Tabla1[[#This Row],[IVA]]=0,0,Tabla1[[#This Row],[Total]]/1.19)</f>
        <v>0</v>
      </c>
      <c r="AG493" s="201">
        <f>Tabla1[[#This Row],[Total]]-Tabla1[[#This Row],[GRAVADO]]-Tabla1[[#This Row],[IVA]]-Tabla1[[#This Row],[ICA]]-Tabla1[[#This Row],[IC]]-Tabla1[[#This Row],[INC]]-Tabla1[[#This Row],[Timbre]]</f>
        <v>0</v>
      </c>
      <c r="AH493" s="102" t="str">
        <f>CONCATENATE(Tabla1[[#This Row],[Prefijo]]," ",Tabla1[[#This Row],[Folio]])</f>
        <v xml:space="preserve"> </v>
      </c>
    </row>
    <row r="494" spans="1:34" x14ac:dyDescent="0.25">
      <c r="A494" s="127"/>
      <c r="B494" s="127"/>
      <c r="C494" s="127"/>
      <c r="D494" s="127"/>
      <c r="E494" s="127"/>
      <c r="F494" s="127"/>
      <c r="G494" s="127"/>
      <c r="H494" s="127"/>
      <c r="I494" s="127"/>
      <c r="J494" s="127"/>
      <c r="K494" s="127"/>
      <c r="L494" s="127"/>
      <c r="M494" s="127"/>
      <c r="N494" s="127"/>
      <c r="O494" s="127"/>
      <c r="P494" s="127"/>
      <c r="Q494" s="127"/>
      <c r="R494" s="127"/>
      <c r="S494" s="127"/>
      <c r="T494" s="127"/>
      <c r="U494" s="127"/>
      <c r="V494" s="127"/>
      <c r="W494" s="127"/>
      <c r="X494" s="127"/>
      <c r="Y494" s="127"/>
      <c r="Z494" s="127"/>
      <c r="AA494" s="127"/>
      <c r="AB494" s="127"/>
      <c r="AC494" s="127"/>
      <c r="AD494" s="127"/>
      <c r="AE494" s="127"/>
      <c r="AF494" s="201">
        <f>IF(Tabla1[[#This Row],[IVA]]=0,0,Tabla1[[#This Row],[Total]]/1.19)</f>
        <v>0</v>
      </c>
      <c r="AG494" s="201">
        <f>Tabla1[[#This Row],[Total]]-Tabla1[[#This Row],[GRAVADO]]-Tabla1[[#This Row],[IVA]]-Tabla1[[#This Row],[ICA]]-Tabla1[[#This Row],[IC]]-Tabla1[[#This Row],[INC]]-Tabla1[[#This Row],[Timbre]]</f>
        <v>0</v>
      </c>
      <c r="AH494" s="102" t="str">
        <f>CONCATENATE(Tabla1[[#This Row],[Prefijo]]," ",Tabla1[[#This Row],[Folio]])</f>
        <v xml:space="preserve"> </v>
      </c>
    </row>
    <row r="495" spans="1:34" x14ac:dyDescent="0.25">
      <c r="A495" s="127"/>
      <c r="B495" s="127"/>
      <c r="C495" s="127"/>
      <c r="D495" s="127"/>
      <c r="E495" s="127"/>
      <c r="F495" s="127"/>
      <c r="G495" s="127"/>
      <c r="H495" s="127"/>
      <c r="I495" s="127"/>
      <c r="J495" s="127"/>
      <c r="K495" s="127"/>
      <c r="L495" s="127"/>
      <c r="M495" s="127"/>
      <c r="N495" s="127"/>
      <c r="O495" s="127"/>
      <c r="P495" s="127"/>
      <c r="Q495" s="127"/>
      <c r="R495" s="127"/>
      <c r="S495" s="127"/>
      <c r="T495" s="127"/>
      <c r="U495" s="127"/>
      <c r="V495" s="127"/>
      <c r="W495" s="127"/>
      <c r="X495" s="127"/>
      <c r="Y495" s="127"/>
      <c r="Z495" s="127"/>
      <c r="AA495" s="127"/>
      <c r="AB495" s="127"/>
      <c r="AC495" s="127"/>
      <c r="AD495" s="127"/>
      <c r="AE495" s="127"/>
      <c r="AF495" s="201">
        <f>IF(Tabla1[[#This Row],[IVA]]=0,0,Tabla1[[#This Row],[Total]]/1.19)</f>
        <v>0</v>
      </c>
      <c r="AG495" s="201">
        <f>Tabla1[[#This Row],[Total]]-Tabla1[[#This Row],[GRAVADO]]-Tabla1[[#This Row],[IVA]]-Tabla1[[#This Row],[ICA]]-Tabla1[[#This Row],[IC]]-Tabla1[[#This Row],[INC]]-Tabla1[[#This Row],[Timbre]]</f>
        <v>0</v>
      </c>
      <c r="AH495" s="102" t="str">
        <f>CONCATENATE(Tabla1[[#This Row],[Prefijo]]," ",Tabla1[[#This Row],[Folio]])</f>
        <v xml:space="preserve"> </v>
      </c>
    </row>
    <row r="496" spans="1:34" x14ac:dyDescent="0.25">
      <c r="A496" s="127"/>
      <c r="B496" s="127"/>
      <c r="C496" s="127"/>
      <c r="D496" s="127"/>
      <c r="E496" s="127"/>
      <c r="F496" s="127"/>
      <c r="G496" s="127"/>
      <c r="H496" s="127"/>
      <c r="I496" s="127"/>
      <c r="J496" s="127"/>
      <c r="K496" s="127"/>
      <c r="L496" s="127"/>
      <c r="M496" s="127"/>
      <c r="N496" s="127"/>
      <c r="O496" s="127"/>
      <c r="P496" s="127"/>
      <c r="Q496" s="127"/>
      <c r="R496" s="127"/>
      <c r="S496" s="127"/>
      <c r="T496" s="127"/>
      <c r="U496" s="127"/>
      <c r="V496" s="127"/>
      <c r="W496" s="127"/>
      <c r="X496" s="127"/>
      <c r="Y496" s="127"/>
      <c r="Z496" s="127"/>
      <c r="AA496" s="127"/>
      <c r="AB496" s="127"/>
      <c r="AC496" s="127"/>
      <c r="AD496" s="127"/>
      <c r="AE496" s="127"/>
      <c r="AF496" s="201">
        <f>IF(Tabla1[[#This Row],[IVA]]=0,0,Tabla1[[#This Row],[Total]]/1.19)</f>
        <v>0</v>
      </c>
      <c r="AG496" s="201">
        <f>Tabla1[[#This Row],[Total]]-Tabla1[[#This Row],[GRAVADO]]-Tabla1[[#This Row],[IVA]]-Tabla1[[#This Row],[ICA]]-Tabla1[[#This Row],[IC]]-Tabla1[[#This Row],[INC]]-Tabla1[[#This Row],[Timbre]]</f>
        <v>0</v>
      </c>
      <c r="AH496" s="102" t="str">
        <f>CONCATENATE(Tabla1[[#This Row],[Prefijo]]," ",Tabla1[[#This Row],[Folio]])</f>
        <v xml:space="preserve"> </v>
      </c>
    </row>
    <row r="497" spans="1:34" x14ac:dyDescent="0.25">
      <c r="A497" s="127"/>
      <c r="B497" s="127"/>
      <c r="C497" s="127"/>
      <c r="D497" s="127"/>
      <c r="E497" s="127"/>
      <c r="F497" s="127"/>
      <c r="G497" s="127"/>
      <c r="H497" s="127"/>
      <c r="I497" s="127"/>
      <c r="J497" s="127"/>
      <c r="K497" s="127"/>
      <c r="L497" s="127"/>
      <c r="M497" s="127"/>
      <c r="N497" s="127"/>
      <c r="O497" s="127"/>
      <c r="P497" s="127"/>
      <c r="Q497" s="127"/>
      <c r="R497" s="127"/>
      <c r="S497" s="127"/>
      <c r="T497" s="127"/>
      <c r="U497" s="127"/>
      <c r="V497" s="127"/>
      <c r="W497" s="127"/>
      <c r="X497" s="127"/>
      <c r="Y497" s="127"/>
      <c r="Z497" s="127"/>
      <c r="AA497" s="127"/>
      <c r="AB497" s="127"/>
      <c r="AC497" s="127"/>
      <c r="AD497" s="127"/>
      <c r="AE497" s="127"/>
      <c r="AF497" s="201">
        <f>IF(Tabla1[[#This Row],[IVA]]=0,0,Tabla1[[#This Row],[Total]]/1.19)</f>
        <v>0</v>
      </c>
      <c r="AG497" s="201">
        <f>Tabla1[[#This Row],[Total]]-Tabla1[[#This Row],[GRAVADO]]-Tabla1[[#This Row],[IVA]]-Tabla1[[#This Row],[ICA]]-Tabla1[[#This Row],[IC]]-Tabla1[[#This Row],[INC]]-Tabla1[[#This Row],[Timbre]]</f>
        <v>0</v>
      </c>
      <c r="AH497" s="102" t="str">
        <f>CONCATENATE(Tabla1[[#This Row],[Prefijo]]," ",Tabla1[[#This Row],[Folio]])</f>
        <v xml:space="preserve"> </v>
      </c>
    </row>
    <row r="498" spans="1:34" x14ac:dyDescent="0.25">
      <c r="A498" s="127"/>
      <c r="B498" s="127"/>
      <c r="C498" s="127"/>
      <c r="D498" s="127"/>
      <c r="E498" s="127"/>
      <c r="F498" s="127"/>
      <c r="G498" s="127"/>
      <c r="H498" s="127"/>
      <c r="I498" s="127"/>
      <c r="J498" s="127"/>
      <c r="K498" s="127"/>
      <c r="L498" s="127"/>
      <c r="M498" s="127"/>
      <c r="N498" s="127"/>
      <c r="O498" s="127"/>
      <c r="P498" s="127"/>
      <c r="Q498" s="127"/>
      <c r="R498" s="127"/>
      <c r="S498" s="127"/>
      <c r="T498" s="127"/>
      <c r="U498" s="127"/>
      <c r="V498" s="127"/>
      <c r="W498" s="127"/>
      <c r="X498" s="127"/>
      <c r="Y498" s="127"/>
      <c r="Z498" s="127"/>
      <c r="AA498" s="127"/>
      <c r="AB498" s="127"/>
      <c r="AC498" s="127"/>
      <c r="AD498" s="127"/>
      <c r="AE498" s="127"/>
      <c r="AF498" s="201">
        <f>IF(Tabla1[[#This Row],[IVA]]=0,0,Tabla1[[#This Row],[Total]]/1.19)</f>
        <v>0</v>
      </c>
      <c r="AG498" s="201">
        <f>Tabla1[[#This Row],[Total]]-Tabla1[[#This Row],[GRAVADO]]-Tabla1[[#This Row],[IVA]]-Tabla1[[#This Row],[ICA]]-Tabla1[[#This Row],[IC]]-Tabla1[[#This Row],[INC]]-Tabla1[[#This Row],[Timbre]]</f>
        <v>0</v>
      </c>
      <c r="AH498" s="102" t="str">
        <f>CONCATENATE(Tabla1[[#This Row],[Prefijo]]," ",Tabla1[[#This Row],[Folio]])</f>
        <v xml:space="preserve"> </v>
      </c>
    </row>
    <row r="499" spans="1:34" x14ac:dyDescent="0.25">
      <c r="A499" s="127"/>
      <c r="B499" s="127"/>
      <c r="C499" s="127"/>
      <c r="D499" s="127"/>
      <c r="E499" s="127"/>
      <c r="F499" s="127"/>
      <c r="G499" s="127"/>
      <c r="H499" s="127"/>
      <c r="I499" s="127"/>
      <c r="J499" s="127"/>
      <c r="K499" s="127"/>
      <c r="L499" s="127"/>
      <c r="M499" s="127"/>
      <c r="N499" s="127"/>
      <c r="O499" s="127"/>
      <c r="P499" s="127"/>
      <c r="Q499" s="127"/>
      <c r="R499" s="127"/>
      <c r="S499" s="127"/>
      <c r="T499" s="127"/>
      <c r="U499" s="127"/>
      <c r="V499" s="127"/>
      <c r="W499" s="127"/>
      <c r="X499" s="127"/>
      <c r="Y499" s="127"/>
      <c r="Z499" s="127"/>
      <c r="AA499" s="127"/>
      <c r="AB499" s="127"/>
      <c r="AC499" s="127"/>
      <c r="AD499" s="127"/>
      <c r="AE499" s="127"/>
      <c r="AF499" s="201">
        <f>IF(Tabla1[[#This Row],[IVA]]=0,0,Tabla1[[#This Row],[Total]]/1.19)</f>
        <v>0</v>
      </c>
      <c r="AG499" s="201">
        <f>Tabla1[[#This Row],[Total]]-Tabla1[[#This Row],[GRAVADO]]-Tabla1[[#This Row],[IVA]]-Tabla1[[#This Row],[ICA]]-Tabla1[[#This Row],[IC]]-Tabla1[[#This Row],[INC]]-Tabla1[[#This Row],[Timbre]]</f>
        <v>0</v>
      </c>
      <c r="AH499" s="102" t="str">
        <f>CONCATENATE(Tabla1[[#This Row],[Prefijo]]," ",Tabla1[[#This Row],[Folio]])</f>
        <v xml:space="preserve"> </v>
      </c>
    </row>
    <row r="500" spans="1:34" x14ac:dyDescent="0.25">
      <c r="A500" s="127"/>
      <c r="B500" s="127"/>
      <c r="C500" s="127"/>
      <c r="D500" s="127"/>
      <c r="E500" s="127"/>
      <c r="F500" s="127"/>
      <c r="G500" s="127"/>
      <c r="H500" s="127"/>
      <c r="I500" s="127"/>
      <c r="J500" s="127"/>
      <c r="K500" s="127"/>
      <c r="L500" s="127"/>
      <c r="M500" s="127"/>
      <c r="N500" s="127"/>
      <c r="O500" s="127"/>
      <c r="P500" s="127"/>
      <c r="Q500" s="127"/>
      <c r="R500" s="127"/>
      <c r="S500" s="127"/>
      <c r="T500" s="127"/>
      <c r="U500" s="127"/>
      <c r="V500" s="127"/>
      <c r="W500" s="127"/>
      <c r="X500" s="127"/>
      <c r="Y500" s="127"/>
      <c r="Z500" s="127"/>
      <c r="AA500" s="127"/>
      <c r="AB500" s="127"/>
      <c r="AC500" s="127"/>
      <c r="AD500" s="127"/>
      <c r="AE500" s="127"/>
      <c r="AF500" s="201">
        <f>IF(Tabla1[[#This Row],[IVA]]=0,0,Tabla1[[#This Row],[Total]]/1.19)</f>
        <v>0</v>
      </c>
      <c r="AG500" s="201">
        <f>Tabla1[[#This Row],[Total]]-Tabla1[[#This Row],[GRAVADO]]-Tabla1[[#This Row],[IVA]]-Tabla1[[#This Row],[ICA]]-Tabla1[[#This Row],[IC]]-Tabla1[[#This Row],[INC]]-Tabla1[[#This Row],[Timbre]]</f>
        <v>0</v>
      </c>
      <c r="AH500" s="102" t="str">
        <f>CONCATENATE(Tabla1[[#This Row],[Prefijo]]," ",Tabla1[[#This Row],[Folio]])</f>
        <v xml:space="preserve"> </v>
      </c>
    </row>
    <row r="501" spans="1:34" x14ac:dyDescent="0.25">
      <c r="A501" s="127"/>
      <c r="B501" s="127"/>
      <c r="C501" s="127"/>
      <c r="D501" s="127"/>
      <c r="E501" s="127"/>
      <c r="F501" s="127"/>
      <c r="G501" s="127"/>
      <c r="H501" s="127"/>
      <c r="I501" s="127"/>
      <c r="J501" s="127"/>
      <c r="K501" s="127"/>
      <c r="L501" s="127"/>
      <c r="M501" s="127"/>
      <c r="N501" s="127"/>
      <c r="O501" s="127"/>
      <c r="P501" s="127"/>
      <c r="Q501" s="127"/>
      <c r="R501" s="127"/>
      <c r="S501" s="127"/>
      <c r="T501" s="127"/>
      <c r="U501" s="127"/>
      <c r="V501" s="127"/>
      <c r="W501" s="127"/>
      <c r="X501" s="127"/>
      <c r="Y501" s="127"/>
      <c r="Z501" s="127"/>
      <c r="AA501" s="127"/>
      <c r="AB501" s="127"/>
      <c r="AC501" s="127"/>
      <c r="AD501" s="127"/>
      <c r="AE501" s="127"/>
      <c r="AF501" s="201">
        <f>IF(Tabla1[[#This Row],[IVA]]=0,0,Tabla1[[#This Row],[Total]]/1.19)</f>
        <v>0</v>
      </c>
      <c r="AG501" s="201">
        <f>Tabla1[[#This Row],[Total]]-Tabla1[[#This Row],[GRAVADO]]-Tabla1[[#This Row],[IVA]]-Tabla1[[#This Row],[ICA]]-Tabla1[[#This Row],[IC]]-Tabla1[[#This Row],[INC]]-Tabla1[[#This Row],[Timbre]]</f>
        <v>0</v>
      </c>
      <c r="AH501" s="102" t="str">
        <f>CONCATENATE(Tabla1[[#This Row],[Prefijo]]," ",Tabla1[[#This Row],[Folio]])</f>
        <v xml:space="preserve"> </v>
      </c>
    </row>
    <row r="502" spans="1:34" x14ac:dyDescent="0.25">
      <c r="A502" s="127"/>
      <c r="B502" s="127"/>
      <c r="C502" s="127"/>
      <c r="D502" s="127"/>
      <c r="E502" s="127"/>
      <c r="F502" s="127"/>
      <c r="G502" s="127"/>
      <c r="H502" s="127"/>
      <c r="I502" s="127"/>
      <c r="J502" s="127"/>
      <c r="K502" s="127"/>
      <c r="L502" s="127"/>
      <c r="M502" s="127"/>
      <c r="N502" s="127"/>
      <c r="O502" s="127"/>
      <c r="P502" s="127"/>
      <c r="Q502" s="127"/>
      <c r="R502" s="127"/>
      <c r="S502" s="127"/>
      <c r="T502" s="127"/>
      <c r="U502" s="127"/>
      <c r="V502" s="127"/>
      <c r="W502" s="127"/>
      <c r="X502" s="127"/>
      <c r="Y502" s="127"/>
      <c r="Z502" s="127"/>
      <c r="AA502" s="127"/>
      <c r="AB502" s="127"/>
      <c r="AC502" s="127"/>
      <c r="AD502" s="127"/>
      <c r="AE502" s="127"/>
      <c r="AF502" s="201">
        <f>IF(Tabla1[[#This Row],[IVA]]=0,0,Tabla1[[#This Row],[Total]]/1.19)</f>
        <v>0</v>
      </c>
      <c r="AG502" s="201">
        <f>Tabla1[[#This Row],[Total]]-Tabla1[[#This Row],[GRAVADO]]-Tabla1[[#This Row],[IVA]]-Tabla1[[#This Row],[ICA]]-Tabla1[[#This Row],[IC]]-Tabla1[[#This Row],[INC]]-Tabla1[[#This Row],[Timbre]]</f>
        <v>0</v>
      </c>
      <c r="AH502" s="102" t="str">
        <f>CONCATENATE(Tabla1[[#This Row],[Prefijo]]," ",Tabla1[[#This Row],[Folio]])</f>
        <v xml:space="preserve"> </v>
      </c>
    </row>
    <row r="503" spans="1:34" x14ac:dyDescent="0.25">
      <c r="A503" s="127"/>
      <c r="B503" s="127"/>
      <c r="C503" s="127"/>
      <c r="D503" s="127"/>
      <c r="E503" s="127"/>
      <c r="F503" s="127"/>
      <c r="G503" s="127"/>
      <c r="H503" s="127"/>
      <c r="I503" s="127"/>
      <c r="J503" s="127"/>
      <c r="K503" s="127"/>
      <c r="L503" s="127"/>
      <c r="M503" s="127"/>
      <c r="N503" s="127"/>
      <c r="O503" s="127"/>
      <c r="P503" s="127"/>
      <c r="Q503" s="127"/>
      <c r="R503" s="127"/>
      <c r="S503" s="127"/>
      <c r="T503" s="127"/>
      <c r="U503" s="127"/>
      <c r="V503" s="127"/>
      <c r="W503" s="127"/>
      <c r="X503" s="127"/>
      <c r="Y503" s="127"/>
      <c r="Z503" s="127"/>
      <c r="AA503" s="127"/>
      <c r="AB503" s="127"/>
      <c r="AC503" s="127"/>
      <c r="AD503" s="127"/>
      <c r="AE503" s="127"/>
      <c r="AF503" s="201">
        <f>IF(Tabla1[[#This Row],[IVA]]=0,0,Tabla1[[#This Row],[Total]]/1.19)</f>
        <v>0</v>
      </c>
      <c r="AG503" s="201">
        <f>Tabla1[[#This Row],[Total]]-Tabla1[[#This Row],[GRAVADO]]-Tabla1[[#This Row],[IVA]]-Tabla1[[#This Row],[ICA]]-Tabla1[[#This Row],[IC]]-Tabla1[[#This Row],[INC]]-Tabla1[[#This Row],[Timbre]]</f>
        <v>0</v>
      </c>
      <c r="AH503" s="102" t="str">
        <f>CONCATENATE(Tabla1[[#This Row],[Prefijo]]," ",Tabla1[[#This Row],[Folio]])</f>
        <v xml:space="preserve"> </v>
      </c>
    </row>
    <row r="504" spans="1:34" x14ac:dyDescent="0.25">
      <c r="A504" s="127"/>
      <c r="B504" s="127"/>
      <c r="C504" s="127"/>
      <c r="D504" s="127"/>
      <c r="E504" s="127"/>
      <c r="F504" s="127"/>
      <c r="G504" s="127"/>
      <c r="H504" s="127"/>
      <c r="I504" s="127"/>
      <c r="J504" s="127"/>
      <c r="K504" s="127"/>
      <c r="L504" s="127"/>
      <c r="M504" s="128"/>
      <c r="N504" s="128">
        <f>SUBTOTAL(109,Tabla1[ICA])</f>
        <v>0</v>
      </c>
      <c r="O504" s="127"/>
      <c r="P504" s="127"/>
      <c r="Q504" s="127"/>
      <c r="R504" s="127"/>
      <c r="S504" s="127"/>
      <c r="T504" s="127"/>
      <c r="U504" s="127"/>
      <c r="V504" s="127"/>
      <c r="W504" s="127"/>
      <c r="X504" s="127"/>
      <c r="Y504" s="127"/>
      <c r="Z504" s="127"/>
      <c r="AA504" s="127"/>
      <c r="AB504" s="128">
        <f>SUBTOTAL(109,Tabla1[Rete ICA])</f>
        <v>0</v>
      </c>
      <c r="AC504" s="128"/>
      <c r="AD504" s="127"/>
      <c r="AE504" s="127"/>
      <c r="AF504" s="128">
        <f>SUBTOTAL(109,Tabla1[GRAVADO])</f>
        <v>1054231407.5630252</v>
      </c>
      <c r="AG504" s="128">
        <f>SUBTOTAL(109,Tabla1[NO GRAVADO])</f>
        <v>242646806.18697473</v>
      </c>
      <c r="AH504" s="127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D7A96-C57B-4D5A-BDD5-3DEE7DD0DDDA}">
  <sheetPr codeName="Hoja13"/>
  <dimension ref="A1:AJ724"/>
  <sheetViews>
    <sheetView workbookViewId="0">
      <selection activeCell="A2" sqref="A2:AE373"/>
    </sheetView>
  </sheetViews>
  <sheetFormatPr baseColWidth="10" defaultColWidth="9.140625" defaultRowHeight="12.75" x14ac:dyDescent="0.2"/>
  <cols>
    <col min="1" max="12" width="9.140625" style="102"/>
    <col min="13" max="13" width="13.42578125" style="102" bestFit="1" customWidth="1"/>
    <col min="14" max="14" width="13.85546875" style="103" bestFit="1" customWidth="1"/>
    <col min="15" max="29" width="9.28515625" style="103" bestFit="1" customWidth="1"/>
    <col min="30" max="30" width="13.85546875" style="103" bestFit="1" customWidth="1"/>
    <col min="31" max="31" width="13.85546875" style="103" customWidth="1"/>
    <col min="32" max="32" width="15.7109375" style="102" bestFit="1" customWidth="1"/>
    <col min="33" max="33" width="18.7109375" style="102" bestFit="1" customWidth="1"/>
    <col min="34" max="16384" width="9.140625" style="102"/>
  </cols>
  <sheetData>
    <row r="1" spans="1:33" x14ac:dyDescent="0.2">
      <c r="A1" s="125" t="s">
        <v>64</v>
      </c>
      <c r="B1" s="125" t="s">
        <v>65</v>
      </c>
      <c r="C1" s="125" t="s">
        <v>66</v>
      </c>
      <c r="D1" s="125" t="s">
        <v>67</v>
      </c>
      <c r="E1" s="125" t="s">
        <v>68</v>
      </c>
      <c r="F1" s="125" t="s">
        <v>69</v>
      </c>
      <c r="G1" s="125" t="s">
        <v>70</v>
      </c>
      <c r="H1" s="125" t="s">
        <v>71</v>
      </c>
      <c r="I1" s="125" t="s">
        <v>72</v>
      </c>
      <c r="J1" s="125" t="s">
        <v>73</v>
      </c>
      <c r="K1" s="125" t="s">
        <v>74</v>
      </c>
      <c r="L1" s="125" t="s">
        <v>75</v>
      </c>
      <c r="M1" s="200" t="s">
        <v>76</v>
      </c>
      <c r="N1" s="125" t="s">
        <v>126</v>
      </c>
      <c r="O1" s="125" t="s">
        <v>127</v>
      </c>
      <c r="P1" s="125" t="s">
        <v>77</v>
      </c>
      <c r="Q1" s="125" t="s">
        <v>78</v>
      </c>
      <c r="R1" s="125" t="s">
        <v>79</v>
      </c>
      <c r="S1" s="125" t="s">
        <v>80</v>
      </c>
      <c r="T1" s="125" t="s">
        <v>81</v>
      </c>
      <c r="U1" s="125" t="s">
        <v>82</v>
      </c>
      <c r="V1" s="125" t="s">
        <v>83</v>
      </c>
      <c r="W1" s="125" t="s">
        <v>84</v>
      </c>
      <c r="X1" s="125" t="s">
        <v>85</v>
      </c>
      <c r="Y1" s="125" t="s">
        <v>86</v>
      </c>
      <c r="Z1" s="125" t="s">
        <v>87</v>
      </c>
      <c r="AA1" s="125" t="s">
        <v>174</v>
      </c>
      <c r="AB1" s="125" t="s">
        <v>175</v>
      </c>
      <c r="AC1" s="125" t="s">
        <v>88</v>
      </c>
      <c r="AD1" s="125" t="s">
        <v>89</v>
      </c>
      <c r="AE1" s="125" t="s">
        <v>90</v>
      </c>
      <c r="AF1" s="126" t="s">
        <v>123</v>
      </c>
      <c r="AG1" s="126" t="s">
        <v>124</v>
      </c>
    </row>
    <row r="2" spans="1:33" x14ac:dyDescent="0.2">
      <c r="A2" s="127" t="s">
        <v>508</v>
      </c>
      <c r="B2" s="127" t="s">
        <v>1488</v>
      </c>
      <c r="C2" s="127" t="s">
        <v>564</v>
      </c>
      <c r="D2" s="127" t="s">
        <v>487</v>
      </c>
      <c r="E2" s="127" t="s">
        <v>488</v>
      </c>
      <c r="F2" s="127" t="s">
        <v>489</v>
      </c>
      <c r="G2" s="127" t="s">
        <v>682</v>
      </c>
      <c r="H2" s="127" t="s">
        <v>1489</v>
      </c>
      <c r="I2" s="127" t="s">
        <v>1393</v>
      </c>
      <c r="J2" s="127" t="s">
        <v>1394</v>
      </c>
      <c r="K2" s="127" t="s">
        <v>1490</v>
      </c>
      <c r="L2" s="127" t="s">
        <v>1491</v>
      </c>
      <c r="M2" s="127">
        <v>0</v>
      </c>
      <c r="N2" s="127">
        <v>0</v>
      </c>
      <c r="O2" s="127">
        <v>0</v>
      </c>
      <c r="P2" s="127">
        <v>0</v>
      </c>
      <c r="Q2" s="127">
        <v>0</v>
      </c>
      <c r="R2" s="127">
        <v>0</v>
      </c>
      <c r="S2" s="127">
        <v>0</v>
      </c>
      <c r="T2" s="127">
        <v>0</v>
      </c>
      <c r="U2" s="127">
        <v>0</v>
      </c>
      <c r="V2" s="127">
        <v>0</v>
      </c>
      <c r="W2" s="127">
        <v>0</v>
      </c>
      <c r="X2" s="127">
        <v>0</v>
      </c>
      <c r="Y2" s="127">
        <v>0</v>
      </c>
      <c r="Z2" s="127">
        <v>0</v>
      </c>
      <c r="AA2" s="127">
        <v>0</v>
      </c>
      <c r="AB2" s="127">
        <v>0</v>
      </c>
      <c r="AC2" s="127">
        <v>90000</v>
      </c>
      <c r="AD2" s="127" t="s">
        <v>490</v>
      </c>
      <c r="AE2" s="127" t="s">
        <v>491</v>
      </c>
      <c r="AF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90000</v>
      </c>
    </row>
    <row r="3" spans="1:33" x14ac:dyDescent="0.2">
      <c r="A3" s="127" t="s">
        <v>508</v>
      </c>
      <c r="B3" s="127" t="s">
        <v>1492</v>
      </c>
      <c r="C3" s="127" t="s">
        <v>564</v>
      </c>
      <c r="D3" s="127" t="s">
        <v>487</v>
      </c>
      <c r="E3" s="127" t="s">
        <v>488</v>
      </c>
      <c r="F3" s="127" t="s">
        <v>489</v>
      </c>
      <c r="G3" s="127" t="s">
        <v>682</v>
      </c>
      <c r="H3" s="127" t="s">
        <v>1493</v>
      </c>
      <c r="I3" s="127" t="s">
        <v>1393</v>
      </c>
      <c r="J3" s="127" t="s">
        <v>1394</v>
      </c>
      <c r="K3" s="127" t="s">
        <v>1494</v>
      </c>
      <c r="L3" s="127" t="s">
        <v>1495</v>
      </c>
      <c r="M3" s="127">
        <v>0</v>
      </c>
      <c r="N3" s="127">
        <v>0</v>
      </c>
      <c r="O3" s="127">
        <v>0</v>
      </c>
      <c r="P3" s="127">
        <v>0</v>
      </c>
      <c r="Q3" s="127">
        <v>0</v>
      </c>
      <c r="R3" s="127">
        <v>0</v>
      </c>
      <c r="S3" s="127">
        <v>0</v>
      </c>
      <c r="T3" s="127">
        <v>0</v>
      </c>
      <c r="U3" s="127">
        <v>0</v>
      </c>
      <c r="V3" s="127">
        <v>0</v>
      </c>
      <c r="W3" s="127">
        <v>0</v>
      </c>
      <c r="X3" s="127">
        <v>0</v>
      </c>
      <c r="Y3" s="127">
        <v>0</v>
      </c>
      <c r="Z3" s="127">
        <v>0</v>
      </c>
      <c r="AA3" s="127">
        <v>0</v>
      </c>
      <c r="AB3" s="127">
        <v>0</v>
      </c>
      <c r="AC3" s="127">
        <v>2552122</v>
      </c>
      <c r="AD3" s="127" t="s">
        <v>490</v>
      </c>
      <c r="AE3" s="127" t="s">
        <v>491</v>
      </c>
      <c r="AF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2552122</v>
      </c>
    </row>
    <row r="4" spans="1:33" x14ac:dyDescent="0.2">
      <c r="A4" s="127" t="s">
        <v>508</v>
      </c>
      <c r="B4" s="127" t="s">
        <v>1496</v>
      </c>
      <c r="C4" s="127" t="s">
        <v>564</v>
      </c>
      <c r="D4" s="127" t="s">
        <v>487</v>
      </c>
      <c r="E4" s="127" t="s">
        <v>488</v>
      </c>
      <c r="F4" s="127" t="s">
        <v>489</v>
      </c>
      <c r="G4" s="127" t="s">
        <v>682</v>
      </c>
      <c r="H4" s="127" t="s">
        <v>1497</v>
      </c>
      <c r="I4" s="127" t="s">
        <v>1393</v>
      </c>
      <c r="J4" s="127" t="s">
        <v>1394</v>
      </c>
      <c r="K4" s="127" t="s">
        <v>1498</v>
      </c>
      <c r="L4" s="127" t="s">
        <v>1499</v>
      </c>
      <c r="M4" s="127">
        <v>0</v>
      </c>
      <c r="N4" s="127">
        <v>0</v>
      </c>
      <c r="O4" s="127">
        <v>0</v>
      </c>
      <c r="P4" s="127">
        <v>0</v>
      </c>
      <c r="Q4" s="127">
        <v>0</v>
      </c>
      <c r="R4" s="127">
        <v>0</v>
      </c>
      <c r="S4" s="127">
        <v>0</v>
      </c>
      <c r="T4" s="127">
        <v>0</v>
      </c>
      <c r="U4" s="127">
        <v>0</v>
      </c>
      <c r="V4" s="127">
        <v>0</v>
      </c>
      <c r="W4" s="127">
        <v>0</v>
      </c>
      <c r="X4" s="127">
        <v>0</v>
      </c>
      <c r="Y4" s="127">
        <v>0</v>
      </c>
      <c r="Z4" s="127">
        <v>0</v>
      </c>
      <c r="AA4" s="127">
        <v>0</v>
      </c>
      <c r="AB4" s="127">
        <v>0</v>
      </c>
      <c r="AC4" s="127">
        <v>2729071</v>
      </c>
      <c r="AD4" s="127" t="s">
        <v>490</v>
      </c>
      <c r="AE4" s="127" t="s">
        <v>491</v>
      </c>
      <c r="AF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2729071</v>
      </c>
    </row>
    <row r="5" spans="1:33" x14ac:dyDescent="0.2">
      <c r="A5" s="127" t="s">
        <v>508</v>
      </c>
      <c r="B5" s="127" t="s">
        <v>1500</v>
      </c>
      <c r="C5" s="127" t="s">
        <v>564</v>
      </c>
      <c r="D5" s="127" t="s">
        <v>487</v>
      </c>
      <c r="E5" s="127" t="s">
        <v>488</v>
      </c>
      <c r="F5" s="127" t="s">
        <v>489</v>
      </c>
      <c r="G5" s="127" t="s">
        <v>682</v>
      </c>
      <c r="H5" s="127" t="s">
        <v>1501</v>
      </c>
      <c r="I5" s="127" t="s">
        <v>1393</v>
      </c>
      <c r="J5" s="127" t="s">
        <v>1394</v>
      </c>
      <c r="K5" s="127" t="s">
        <v>1502</v>
      </c>
      <c r="L5" s="127" t="s">
        <v>1503</v>
      </c>
      <c r="M5" s="127">
        <v>0</v>
      </c>
      <c r="N5" s="127">
        <v>0</v>
      </c>
      <c r="O5" s="127">
        <v>0</v>
      </c>
      <c r="P5" s="127">
        <v>0</v>
      </c>
      <c r="Q5" s="127">
        <v>0</v>
      </c>
      <c r="R5" s="127">
        <v>0</v>
      </c>
      <c r="S5" s="127">
        <v>0</v>
      </c>
      <c r="T5" s="127">
        <v>0</v>
      </c>
      <c r="U5" s="127">
        <v>0</v>
      </c>
      <c r="V5" s="127">
        <v>0</v>
      </c>
      <c r="W5" s="127">
        <v>0</v>
      </c>
      <c r="X5" s="127">
        <v>0</v>
      </c>
      <c r="Y5" s="127">
        <v>0</v>
      </c>
      <c r="Z5" s="127">
        <v>0</v>
      </c>
      <c r="AA5" s="127">
        <v>0</v>
      </c>
      <c r="AB5" s="127">
        <v>0</v>
      </c>
      <c r="AC5" s="127">
        <v>1939928</v>
      </c>
      <c r="AD5" s="127" t="s">
        <v>490</v>
      </c>
      <c r="AE5" s="127" t="s">
        <v>491</v>
      </c>
      <c r="AF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1939928</v>
      </c>
    </row>
    <row r="6" spans="1:33" x14ac:dyDescent="0.2">
      <c r="A6" s="127" t="s">
        <v>508</v>
      </c>
      <c r="B6" s="127" t="s">
        <v>1504</v>
      </c>
      <c r="C6" s="127" t="s">
        <v>564</v>
      </c>
      <c r="D6" s="127" t="s">
        <v>487</v>
      </c>
      <c r="E6" s="127" t="s">
        <v>488</v>
      </c>
      <c r="F6" s="127" t="s">
        <v>489</v>
      </c>
      <c r="G6" s="127" t="s">
        <v>682</v>
      </c>
      <c r="H6" s="127" t="s">
        <v>1505</v>
      </c>
      <c r="I6" s="127" t="s">
        <v>1393</v>
      </c>
      <c r="J6" s="127" t="s">
        <v>1394</v>
      </c>
      <c r="K6" s="127" t="s">
        <v>1506</v>
      </c>
      <c r="L6" s="127" t="s">
        <v>1507</v>
      </c>
      <c r="M6" s="127">
        <v>0</v>
      </c>
      <c r="N6" s="127">
        <v>0</v>
      </c>
      <c r="O6" s="127">
        <v>0</v>
      </c>
      <c r="P6" s="127">
        <v>0</v>
      </c>
      <c r="Q6" s="127">
        <v>0</v>
      </c>
      <c r="R6" s="127">
        <v>0</v>
      </c>
      <c r="S6" s="127">
        <v>0</v>
      </c>
      <c r="T6" s="127">
        <v>0</v>
      </c>
      <c r="U6" s="127">
        <v>0</v>
      </c>
      <c r="V6" s="127">
        <v>0</v>
      </c>
      <c r="W6" s="127">
        <v>0</v>
      </c>
      <c r="X6" s="127">
        <v>0</v>
      </c>
      <c r="Y6" s="127">
        <v>0</v>
      </c>
      <c r="Z6" s="127">
        <v>0</v>
      </c>
      <c r="AA6" s="127">
        <v>0</v>
      </c>
      <c r="AB6" s="127">
        <v>0</v>
      </c>
      <c r="AC6" s="127">
        <v>794625</v>
      </c>
      <c r="AD6" s="127" t="s">
        <v>490</v>
      </c>
      <c r="AE6" s="127" t="s">
        <v>491</v>
      </c>
      <c r="AF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794625</v>
      </c>
    </row>
    <row r="7" spans="1:33" x14ac:dyDescent="0.2">
      <c r="A7" s="127" t="s">
        <v>508</v>
      </c>
      <c r="B7" s="127" t="s">
        <v>1508</v>
      </c>
      <c r="C7" s="127" t="s">
        <v>564</v>
      </c>
      <c r="D7" s="127" t="s">
        <v>487</v>
      </c>
      <c r="E7" s="127" t="s">
        <v>488</v>
      </c>
      <c r="F7" s="127" t="s">
        <v>489</v>
      </c>
      <c r="G7" s="127" t="s">
        <v>682</v>
      </c>
      <c r="H7" s="127" t="s">
        <v>1509</v>
      </c>
      <c r="I7" s="127" t="s">
        <v>1393</v>
      </c>
      <c r="J7" s="127" t="s">
        <v>1394</v>
      </c>
      <c r="K7" s="127" t="s">
        <v>1510</v>
      </c>
      <c r="L7" s="127" t="s">
        <v>1511</v>
      </c>
      <c r="M7" s="127">
        <v>0</v>
      </c>
      <c r="N7" s="127">
        <v>0</v>
      </c>
      <c r="O7" s="127">
        <v>0</v>
      </c>
      <c r="P7" s="127">
        <v>0</v>
      </c>
      <c r="Q7" s="127">
        <v>0</v>
      </c>
      <c r="R7" s="127">
        <v>0</v>
      </c>
      <c r="S7" s="127">
        <v>0</v>
      </c>
      <c r="T7" s="127">
        <v>0</v>
      </c>
      <c r="U7" s="127">
        <v>0</v>
      </c>
      <c r="V7" s="127">
        <v>0</v>
      </c>
      <c r="W7" s="127">
        <v>0</v>
      </c>
      <c r="X7" s="127">
        <v>0</v>
      </c>
      <c r="Y7" s="127">
        <v>0</v>
      </c>
      <c r="Z7" s="127">
        <v>0</v>
      </c>
      <c r="AA7" s="127">
        <v>0</v>
      </c>
      <c r="AB7" s="127">
        <v>0</v>
      </c>
      <c r="AC7" s="127">
        <v>2194928</v>
      </c>
      <c r="AD7" s="127" t="s">
        <v>490</v>
      </c>
      <c r="AE7" s="127" t="s">
        <v>491</v>
      </c>
      <c r="AF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2194928</v>
      </c>
    </row>
    <row r="8" spans="1:33" x14ac:dyDescent="0.2">
      <c r="A8" s="127" t="s">
        <v>508</v>
      </c>
      <c r="B8" s="127" t="s">
        <v>1512</v>
      </c>
      <c r="C8" s="127" t="s">
        <v>564</v>
      </c>
      <c r="D8" s="127" t="s">
        <v>487</v>
      </c>
      <c r="E8" s="127" t="s">
        <v>488</v>
      </c>
      <c r="F8" s="127" t="s">
        <v>489</v>
      </c>
      <c r="G8" s="127" t="s">
        <v>681</v>
      </c>
      <c r="H8" s="127" t="s">
        <v>1513</v>
      </c>
      <c r="I8" s="127" t="s">
        <v>1393</v>
      </c>
      <c r="J8" s="127" t="s">
        <v>1394</v>
      </c>
      <c r="K8" s="127" t="s">
        <v>1514</v>
      </c>
      <c r="L8" s="127" t="s">
        <v>1515</v>
      </c>
      <c r="M8" s="127">
        <v>0</v>
      </c>
      <c r="N8" s="127">
        <v>0</v>
      </c>
      <c r="O8" s="127">
        <v>0</v>
      </c>
      <c r="P8" s="127">
        <v>0</v>
      </c>
      <c r="Q8" s="127">
        <v>0</v>
      </c>
      <c r="R8" s="127">
        <v>0</v>
      </c>
      <c r="S8" s="127">
        <v>0</v>
      </c>
      <c r="T8" s="127">
        <v>0</v>
      </c>
      <c r="U8" s="127">
        <v>0</v>
      </c>
      <c r="V8" s="127">
        <v>0</v>
      </c>
      <c r="W8" s="127">
        <v>0</v>
      </c>
      <c r="X8" s="127">
        <v>0</v>
      </c>
      <c r="Y8" s="127">
        <v>0</v>
      </c>
      <c r="Z8" s="127">
        <v>0</v>
      </c>
      <c r="AA8" s="127">
        <v>0</v>
      </c>
      <c r="AB8" s="127">
        <v>0</v>
      </c>
      <c r="AC8" s="127">
        <v>2500000</v>
      </c>
      <c r="AD8" s="127" t="s">
        <v>490</v>
      </c>
      <c r="AE8" s="127" t="s">
        <v>491</v>
      </c>
      <c r="AF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2500000</v>
      </c>
    </row>
    <row r="9" spans="1:33" x14ac:dyDescent="0.2">
      <c r="A9" s="127" t="s">
        <v>508</v>
      </c>
      <c r="B9" s="127" t="s">
        <v>1516</v>
      </c>
      <c r="C9" s="127" t="s">
        <v>564</v>
      </c>
      <c r="D9" s="127" t="s">
        <v>487</v>
      </c>
      <c r="E9" s="127" t="s">
        <v>488</v>
      </c>
      <c r="F9" s="127" t="s">
        <v>489</v>
      </c>
      <c r="G9" s="127" t="s">
        <v>682</v>
      </c>
      <c r="H9" s="127" t="s">
        <v>1517</v>
      </c>
      <c r="I9" s="127" t="s">
        <v>1393</v>
      </c>
      <c r="J9" s="127" t="s">
        <v>1394</v>
      </c>
      <c r="K9" s="127" t="s">
        <v>1518</v>
      </c>
      <c r="L9" s="127" t="s">
        <v>1519</v>
      </c>
      <c r="M9" s="127">
        <v>0</v>
      </c>
      <c r="N9" s="127">
        <v>0</v>
      </c>
      <c r="O9" s="127">
        <v>0</v>
      </c>
      <c r="P9" s="127">
        <v>0</v>
      </c>
      <c r="Q9" s="127">
        <v>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  <c r="AC9" s="127">
        <v>2992197</v>
      </c>
      <c r="AD9" s="127" t="s">
        <v>490</v>
      </c>
      <c r="AE9" s="127" t="s">
        <v>491</v>
      </c>
      <c r="AF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2992197</v>
      </c>
    </row>
    <row r="10" spans="1:33" x14ac:dyDescent="0.2">
      <c r="A10" s="127" t="s">
        <v>508</v>
      </c>
      <c r="B10" s="127" t="s">
        <v>1520</v>
      </c>
      <c r="C10" s="127" t="s">
        <v>564</v>
      </c>
      <c r="D10" s="127" t="s">
        <v>487</v>
      </c>
      <c r="E10" s="127" t="s">
        <v>488</v>
      </c>
      <c r="F10" s="127" t="s">
        <v>489</v>
      </c>
      <c r="G10" s="127" t="s">
        <v>681</v>
      </c>
      <c r="H10" s="127" t="s">
        <v>1521</v>
      </c>
      <c r="I10" s="127" t="s">
        <v>1393</v>
      </c>
      <c r="J10" s="127" t="s">
        <v>1394</v>
      </c>
      <c r="K10" s="127" t="s">
        <v>1514</v>
      </c>
      <c r="L10" s="127" t="s">
        <v>1515</v>
      </c>
      <c r="M10" s="127">
        <v>0</v>
      </c>
      <c r="N10" s="127">
        <v>0</v>
      </c>
      <c r="O10" s="127">
        <v>0</v>
      </c>
      <c r="P10" s="127">
        <v>0</v>
      </c>
      <c r="Q10" s="127">
        <v>0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  <c r="AC10" s="127">
        <v>350000</v>
      </c>
      <c r="AD10" s="127" t="s">
        <v>490</v>
      </c>
      <c r="AE10" s="127" t="s">
        <v>491</v>
      </c>
      <c r="AF1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1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350000</v>
      </c>
    </row>
    <row r="11" spans="1:33" x14ac:dyDescent="0.2">
      <c r="A11" s="127" t="s">
        <v>508</v>
      </c>
      <c r="B11" s="127" t="s">
        <v>1522</v>
      </c>
      <c r="C11" s="127" t="s">
        <v>564</v>
      </c>
      <c r="D11" s="127" t="s">
        <v>487</v>
      </c>
      <c r="E11" s="127" t="s">
        <v>488</v>
      </c>
      <c r="F11" s="127" t="s">
        <v>489</v>
      </c>
      <c r="G11" s="127" t="s">
        <v>681</v>
      </c>
      <c r="H11" s="127" t="s">
        <v>1523</v>
      </c>
      <c r="I11" s="127" t="s">
        <v>1393</v>
      </c>
      <c r="J11" s="127" t="s">
        <v>1394</v>
      </c>
      <c r="K11" s="127" t="s">
        <v>1514</v>
      </c>
      <c r="L11" s="127" t="s">
        <v>1515</v>
      </c>
      <c r="M11" s="127">
        <v>0</v>
      </c>
      <c r="N11" s="127">
        <v>0</v>
      </c>
      <c r="O11" s="127">
        <v>0</v>
      </c>
      <c r="P11" s="127">
        <v>0</v>
      </c>
      <c r="Q11" s="127">
        <v>0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  <c r="AC11" s="127">
        <v>1200000</v>
      </c>
      <c r="AD11" s="127" t="s">
        <v>490</v>
      </c>
      <c r="AE11" s="127" t="s">
        <v>491</v>
      </c>
      <c r="AF1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1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1200000</v>
      </c>
    </row>
    <row r="12" spans="1:33" x14ac:dyDescent="0.2">
      <c r="A12" s="127" t="s">
        <v>508</v>
      </c>
      <c r="B12" s="127" t="s">
        <v>1524</v>
      </c>
      <c r="C12" s="127" t="s">
        <v>564</v>
      </c>
      <c r="D12" s="127" t="s">
        <v>487</v>
      </c>
      <c r="E12" s="127" t="s">
        <v>488</v>
      </c>
      <c r="F12" s="127" t="s">
        <v>489</v>
      </c>
      <c r="G12" s="127" t="s">
        <v>681</v>
      </c>
      <c r="H12" s="127" t="s">
        <v>1525</v>
      </c>
      <c r="I12" s="127" t="s">
        <v>1393</v>
      </c>
      <c r="J12" s="127" t="s">
        <v>1394</v>
      </c>
      <c r="K12" s="127" t="s">
        <v>1514</v>
      </c>
      <c r="L12" s="127" t="s">
        <v>1515</v>
      </c>
      <c r="M12" s="127">
        <v>0</v>
      </c>
      <c r="N12" s="127">
        <v>0</v>
      </c>
      <c r="O12" s="127">
        <v>0</v>
      </c>
      <c r="P12" s="127">
        <v>0</v>
      </c>
      <c r="Q12" s="127">
        <v>0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  <c r="AC12" s="127">
        <v>600000</v>
      </c>
      <c r="AD12" s="127" t="s">
        <v>490</v>
      </c>
      <c r="AE12" s="127" t="s">
        <v>491</v>
      </c>
      <c r="AF1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1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600000</v>
      </c>
    </row>
    <row r="13" spans="1:33" x14ac:dyDescent="0.2">
      <c r="A13" s="127" t="s">
        <v>508</v>
      </c>
      <c r="B13" s="127" t="s">
        <v>1526</v>
      </c>
      <c r="C13" s="127" t="s">
        <v>564</v>
      </c>
      <c r="D13" s="127" t="s">
        <v>487</v>
      </c>
      <c r="E13" s="127" t="s">
        <v>488</v>
      </c>
      <c r="F13" s="127" t="s">
        <v>489</v>
      </c>
      <c r="G13" s="127" t="s">
        <v>681</v>
      </c>
      <c r="H13" s="127" t="s">
        <v>1527</v>
      </c>
      <c r="I13" s="127" t="s">
        <v>1393</v>
      </c>
      <c r="J13" s="127" t="s">
        <v>1394</v>
      </c>
      <c r="K13" s="127" t="s">
        <v>1514</v>
      </c>
      <c r="L13" s="127" t="s">
        <v>1515</v>
      </c>
      <c r="M13" s="127">
        <v>0</v>
      </c>
      <c r="N13" s="127">
        <v>0</v>
      </c>
      <c r="O13" s="127">
        <v>0</v>
      </c>
      <c r="P13" s="127">
        <v>0</v>
      </c>
      <c r="Q13" s="127">
        <v>0</v>
      </c>
      <c r="R13" s="127">
        <v>0</v>
      </c>
      <c r="S13" s="127">
        <v>0</v>
      </c>
      <c r="T13" s="127">
        <v>0</v>
      </c>
      <c r="U13" s="127">
        <v>0</v>
      </c>
      <c r="V13" s="127">
        <v>0</v>
      </c>
      <c r="W13" s="127">
        <v>0</v>
      </c>
      <c r="X13" s="127">
        <v>0</v>
      </c>
      <c r="Y13" s="127">
        <v>0</v>
      </c>
      <c r="Z13" s="127">
        <v>0</v>
      </c>
      <c r="AA13" s="127">
        <v>0</v>
      </c>
      <c r="AB13" s="127">
        <v>0</v>
      </c>
      <c r="AC13" s="127">
        <v>2500000</v>
      </c>
      <c r="AD13" s="127" t="s">
        <v>490</v>
      </c>
      <c r="AE13" s="127" t="s">
        <v>491</v>
      </c>
      <c r="AF1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1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2500000</v>
      </c>
    </row>
    <row r="14" spans="1:33" x14ac:dyDescent="0.2">
      <c r="A14" s="127" t="s">
        <v>508</v>
      </c>
      <c r="B14" s="127" t="s">
        <v>1528</v>
      </c>
      <c r="C14" s="127" t="s">
        <v>564</v>
      </c>
      <c r="D14" s="127" t="s">
        <v>487</v>
      </c>
      <c r="E14" s="127" t="s">
        <v>488</v>
      </c>
      <c r="F14" s="127" t="s">
        <v>489</v>
      </c>
      <c r="G14" s="127" t="s">
        <v>681</v>
      </c>
      <c r="H14" s="127" t="s">
        <v>1529</v>
      </c>
      <c r="I14" s="127" t="s">
        <v>1393</v>
      </c>
      <c r="J14" s="127" t="s">
        <v>1394</v>
      </c>
      <c r="K14" s="127" t="s">
        <v>1514</v>
      </c>
      <c r="L14" s="127" t="s">
        <v>1515</v>
      </c>
      <c r="M14" s="127">
        <v>0</v>
      </c>
      <c r="N14" s="127">
        <v>0</v>
      </c>
      <c r="O14" s="127">
        <v>0</v>
      </c>
      <c r="P14" s="127">
        <v>0</v>
      </c>
      <c r="Q14" s="127">
        <v>0</v>
      </c>
      <c r="R14" s="127">
        <v>0</v>
      </c>
      <c r="S14" s="127">
        <v>0</v>
      </c>
      <c r="T14" s="127">
        <v>0</v>
      </c>
      <c r="U14" s="127">
        <v>0</v>
      </c>
      <c r="V14" s="127">
        <v>0</v>
      </c>
      <c r="W14" s="127">
        <v>0</v>
      </c>
      <c r="X14" s="127">
        <v>0</v>
      </c>
      <c r="Y14" s="127">
        <v>0</v>
      </c>
      <c r="Z14" s="127">
        <v>0</v>
      </c>
      <c r="AA14" s="127">
        <v>0</v>
      </c>
      <c r="AB14" s="127">
        <v>0</v>
      </c>
      <c r="AC14" s="127">
        <v>350000</v>
      </c>
      <c r="AD14" s="127" t="s">
        <v>490</v>
      </c>
      <c r="AE14" s="127" t="s">
        <v>491</v>
      </c>
      <c r="AF1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1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350000</v>
      </c>
    </row>
    <row r="15" spans="1:33" x14ac:dyDescent="0.2">
      <c r="A15" s="127" t="s">
        <v>508</v>
      </c>
      <c r="B15" s="127" t="s">
        <v>1530</v>
      </c>
      <c r="C15" s="127" t="s">
        <v>564</v>
      </c>
      <c r="D15" s="127" t="s">
        <v>487</v>
      </c>
      <c r="E15" s="127" t="s">
        <v>488</v>
      </c>
      <c r="F15" s="127" t="s">
        <v>489</v>
      </c>
      <c r="G15" s="127" t="s">
        <v>681</v>
      </c>
      <c r="H15" s="127" t="s">
        <v>1531</v>
      </c>
      <c r="I15" s="127" t="s">
        <v>1393</v>
      </c>
      <c r="J15" s="127" t="s">
        <v>1394</v>
      </c>
      <c r="K15" s="127" t="s">
        <v>1514</v>
      </c>
      <c r="L15" s="127" t="s">
        <v>1515</v>
      </c>
      <c r="M15" s="127">
        <v>0</v>
      </c>
      <c r="N15" s="127">
        <v>0</v>
      </c>
      <c r="O15" s="127">
        <v>0</v>
      </c>
      <c r="P15" s="127">
        <v>0</v>
      </c>
      <c r="Q15" s="127">
        <v>0</v>
      </c>
      <c r="R15" s="127">
        <v>0</v>
      </c>
      <c r="S15" s="127">
        <v>0</v>
      </c>
      <c r="T15" s="127">
        <v>0</v>
      </c>
      <c r="U15" s="127">
        <v>0</v>
      </c>
      <c r="V15" s="127">
        <v>0</v>
      </c>
      <c r="W15" s="127">
        <v>0</v>
      </c>
      <c r="X15" s="127">
        <v>0</v>
      </c>
      <c r="Y15" s="127">
        <v>0</v>
      </c>
      <c r="Z15" s="127">
        <v>0</v>
      </c>
      <c r="AA15" s="127">
        <v>0</v>
      </c>
      <c r="AB15" s="127">
        <v>0</v>
      </c>
      <c r="AC15" s="127">
        <v>4500000</v>
      </c>
      <c r="AD15" s="127" t="s">
        <v>490</v>
      </c>
      <c r="AE15" s="127" t="s">
        <v>491</v>
      </c>
      <c r="AF1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1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4500000</v>
      </c>
    </row>
    <row r="16" spans="1:33" x14ac:dyDescent="0.2">
      <c r="A16" s="127" t="s">
        <v>508</v>
      </c>
      <c r="B16" s="127" t="s">
        <v>1532</v>
      </c>
      <c r="C16" s="127" t="s">
        <v>564</v>
      </c>
      <c r="D16" s="127" t="s">
        <v>487</v>
      </c>
      <c r="E16" s="127" t="s">
        <v>488</v>
      </c>
      <c r="F16" s="127" t="s">
        <v>489</v>
      </c>
      <c r="G16" s="127" t="s">
        <v>681</v>
      </c>
      <c r="H16" s="127" t="s">
        <v>1533</v>
      </c>
      <c r="I16" s="127" t="s">
        <v>1393</v>
      </c>
      <c r="J16" s="127" t="s">
        <v>1394</v>
      </c>
      <c r="K16" s="127" t="s">
        <v>1514</v>
      </c>
      <c r="L16" s="127" t="s">
        <v>1515</v>
      </c>
      <c r="M16" s="127">
        <v>0</v>
      </c>
      <c r="N16" s="127">
        <v>0</v>
      </c>
      <c r="O16" s="127">
        <v>0</v>
      </c>
      <c r="P16" s="127">
        <v>0</v>
      </c>
      <c r="Q16" s="127">
        <v>0</v>
      </c>
      <c r="R16" s="127">
        <v>0</v>
      </c>
      <c r="S16" s="127">
        <v>0</v>
      </c>
      <c r="T16" s="127">
        <v>0</v>
      </c>
      <c r="U16" s="127">
        <v>0</v>
      </c>
      <c r="V16" s="127">
        <v>0</v>
      </c>
      <c r="W16" s="127">
        <v>0</v>
      </c>
      <c r="X16" s="127">
        <v>0</v>
      </c>
      <c r="Y16" s="127">
        <v>0</v>
      </c>
      <c r="Z16" s="127">
        <v>0</v>
      </c>
      <c r="AA16" s="127">
        <v>0</v>
      </c>
      <c r="AB16" s="127">
        <v>0</v>
      </c>
      <c r="AC16" s="127">
        <v>500000</v>
      </c>
      <c r="AD16" s="127" t="s">
        <v>490</v>
      </c>
      <c r="AE16" s="127" t="s">
        <v>491</v>
      </c>
      <c r="AF1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1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500000</v>
      </c>
    </row>
    <row r="17" spans="1:33" x14ac:dyDescent="0.2">
      <c r="A17" s="127" t="s">
        <v>508</v>
      </c>
      <c r="B17" s="127" t="s">
        <v>1534</v>
      </c>
      <c r="C17" s="127" t="s">
        <v>564</v>
      </c>
      <c r="D17" s="127" t="s">
        <v>487</v>
      </c>
      <c r="E17" s="127" t="s">
        <v>488</v>
      </c>
      <c r="F17" s="127" t="s">
        <v>489</v>
      </c>
      <c r="G17" s="127" t="s">
        <v>675</v>
      </c>
      <c r="H17" s="127" t="s">
        <v>1535</v>
      </c>
      <c r="I17" s="127" t="s">
        <v>1393</v>
      </c>
      <c r="J17" s="127" t="s">
        <v>1394</v>
      </c>
      <c r="K17" s="127" t="s">
        <v>1536</v>
      </c>
      <c r="L17" s="127" t="s">
        <v>1537</v>
      </c>
      <c r="M17" s="127">
        <v>0</v>
      </c>
      <c r="N17" s="127">
        <v>0</v>
      </c>
      <c r="O17" s="127">
        <v>0</v>
      </c>
      <c r="P17" s="127">
        <v>0</v>
      </c>
      <c r="Q17" s="127">
        <v>0</v>
      </c>
      <c r="R17" s="127">
        <v>0</v>
      </c>
      <c r="S17" s="127">
        <v>0</v>
      </c>
      <c r="T17" s="127">
        <v>0</v>
      </c>
      <c r="U17" s="127">
        <v>0</v>
      </c>
      <c r="V17" s="127">
        <v>0</v>
      </c>
      <c r="W17" s="127">
        <v>0</v>
      </c>
      <c r="X17" s="127">
        <v>0</v>
      </c>
      <c r="Y17" s="127">
        <v>0</v>
      </c>
      <c r="Z17" s="127">
        <v>0</v>
      </c>
      <c r="AA17" s="127">
        <v>0</v>
      </c>
      <c r="AB17" s="127">
        <v>0</v>
      </c>
      <c r="AC17" s="127">
        <v>250000</v>
      </c>
      <c r="AD17" s="127" t="s">
        <v>490</v>
      </c>
      <c r="AE17" s="127" t="s">
        <v>491</v>
      </c>
      <c r="AF1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1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250000</v>
      </c>
    </row>
    <row r="18" spans="1:33" x14ac:dyDescent="0.2">
      <c r="A18" s="127" t="s">
        <v>508</v>
      </c>
      <c r="B18" s="127" t="s">
        <v>1538</v>
      </c>
      <c r="C18" s="127" t="s">
        <v>564</v>
      </c>
      <c r="D18" s="127" t="s">
        <v>487</v>
      </c>
      <c r="E18" s="127" t="s">
        <v>488</v>
      </c>
      <c r="F18" s="127" t="s">
        <v>489</v>
      </c>
      <c r="G18" s="127" t="s">
        <v>681</v>
      </c>
      <c r="H18" s="127" t="s">
        <v>1539</v>
      </c>
      <c r="I18" s="127" t="s">
        <v>1393</v>
      </c>
      <c r="J18" s="127" t="s">
        <v>1394</v>
      </c>
      <c r="K18" s="127" t="s">
        <v>1514</v>
      </c>
      <c r="L18" s="127" t="s">
        <v>1515</v>
      </c>
      <c r="M18" s="127">
        <v>0</v>
      </c>
      <c r="N18" s="127">
        <v>0</v>
      </c>
      <c r="O18" s="127">
        <v>0</v>
      </c>
      <c r="P18" s="127">
        <v>0</v>
      </c>
      <c r="Q18" s="127">
        <v>0</v>
      </c>
      <c r="R18" s="127">
        <v>0</v>
      </c>
      <c r="S18" s="127">
        <v>0</v>
      </c>
      <c r="T18" s="127">
        <v>0</v>
      </c>
      <c r="U18" s="127">
        <v>0</v>
      </c>
      <c r="V18" s="127">
        <v>0</v>
      </c>
      <c r="W18" s="127">
        <v>0</v>
      </c>
      <c r="X18" s="127">
        <v>0</v>
      </c>
      <c r="Y18" s="127">
        <v>0</v>
      </c>
      <c r="Z18" s="127">
        <v>0</v>
      </c>
      <c r="AA18" s="127">
        <v>0</v>
      </c>
      <c r="AB18" s="127">
        <v>0</v>
      </c>
      <c r="AC18" s="127">
        <v>1800000</v>
      </c>
      <c r="AD18" s="127" t="s">
        <v>490</v>
      </c>
      <c r="AE18" s="127" t="s">
        <v>491</v>
      </c>
      <c r="AF1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1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1800000</v>
      </c>
    </row>
    <row r="19" spans="1:33" x14ac:dyDescent="0.2">
      <c r="A19" s="127" t="s">
        <v>508</v>
      </c>
      <c r="B19" s="127" t="s">
        <v>1540</v>
      </c>
      <c r="C19" s="127" t="s">
        <v>564</v>
      </c>
      <c r="D19" s="127" t="s">
        <v>487</v>
      </c>
      <c r="E19" s="127" t="s">
        <v>488</v>
      </c>
      <c r="F19" s="127" t="s">
        <v>489</v>
      </c>
      <c r="G19" s="127" t="s">
        <v>675</v>
      </c>
      <c r="H19" s="127" t="s">
        <v>1541</v>
      </c>
      <c r="I19" s="127" t="s">
        <v>1393</v>
      </c>
      <c r="J19" s="127" t="s">
        <v>1394</v>
      </c>
      <c r="K19" s="127" t="s">
        <v>1542</v>
      </c>
      <c r="L19" s="127" t="s">
        <v>1543</v>
      </c>
      <c r="M19" s="127">
        <v>0</v>
      </c>
      <c r="N19" s="127">
        <v>0</v>
      </c>
      <c r="O19" s="127">
        <v>0</v>
      </c>
      <c r="P19" s="127">
        <v>0</v>
      </c>
      <c r="Q19" s="127">
        <v>0</v>
      </c>
      <c r="R19" s="127">
        <v>0</v>
      </c>
      <c r="S19" s="127">
        <v>0</v>
      </c>
      <c r="T19" s="127">
        <v>0</v>
      </c>
      <c r="U19" s="127">
        <v>0</v>
      </c>
      <c r="V19" s="127">
        <v>0</v>
      </c>
      <c r="W19" s="127">
        <v>0</v>
      </c>
      <c r="X19" s="127">
        <v>0</v>
      </c>
      <c r="Y19" s="127">
        <v>0</v>
      </c>
      <c r="Z19" s="127">
        <v>0</v>
      </c>
      <c r="AA19" s="127">
        <v>0</v>
      </c>
      <c r="AB19" s="127">
        <v>0</v>
      </c>
      <c r="AC19" s="127">
        <v>5281000</v>
      </c>
      <c r="AD19" s="127" t="s">
        <v>490</v>
      </c>
      <c r="AE19" s="127" t="s">
        <v>491</v>
      </c>
      <c r="AF1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1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5281000</v>
      </c>
    </row>
    <row r="20" spans="1:33" x14ac:dyDescent="0.2">
      <c r="A20" s="127" t="s">
        <v>508</v>
      </c>
      <c r="B20" s="127" t="s">
        <v>1544</v>
      </c>
      <c r="C20" s="127" t="s">
        <v>564</v>
      </c>
      <c r="D20" s="127" t="s">
        <v>487</v>
      </c>
      <c r="E20" s="127" t="s">
        <v>488</v>
      </c>
      <c r="F20" s="127" t="s">
        <v>489</v>
      </c>
      <c r="G20" s="127" t="s">
        <v>565</v>
      </c>
      <c r="H20" s="127" t="s">
        <v>1545</v>
      </c>
      <c r="I20" s="127" t="s">
        <v>1393</v>
      </c>
      <c r="J20" s="127" t="s">
        <v>1394</v>
      </c>
      <c r="K20" s="127" t="s">
        <v>1546</v>
      </c>
      <c r="L20" s="127" t="s">
        <v>1547</v>
      </c>
      <c r="M20" s="127">
        <v>0</v>
      </c>
      <c r="N20" s="127">
        <v>0</v>
      </c>
      <c r="O20" s="127">
        <v>0</v>
      </c>
      <c r="P20" s="127">
        <v>0</v>
      </c>
      <c r="Q20" s="127">
        <v>0</v>
      </c>
      <c r="R20" s="127">
        <v>0</v>
      </c>
      <c r="S20" s="127">
        <v>0</v>
      </c>
      <c r="T20" s="127">
        <v>0</v>
      </c>
      <c r="U20" s="127">
        <v>0</v>
      </c>
      <c r="V20" s="127">
        <v>0</v>
      </c>
      <c r="W20" s="127">
        <v>0</v>
      </c>
      <c r="X20" s="127">
        <v>0</v>
      </c>
      <c r="Y20" s="127">
        <v>0</v>
      </c>
      <c r="Z20" s="127">
        <v>0</v>
      </c>
      <c r="AA20" s="127">
        <v>0</v>
      </c>
      <c r="AB20" s="127">
        <v>0</v>
      </c>
      <c r="AC20" s="127">
        <v>220000</v>
      </c>
      <c r="AD20" s="127" t="s">
        <v>490</v>
      </c>
      <c r="AE20" s="127" t="s">
        <v>491</v>
      </c>
      <c r="AF2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2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220000</v>
      </c>
    </row>
    <row r="21" spans="1:33" x14ac:dyDescent="0.2">
      <c r="A21" s="127" t="s">
        <v>508</v>
      </c>
      <c r="B21" s="127" t="s">
        <v>1548</v>
      </c>
      <c r="C21" s="127" t="s">
        <v>564</v>
      </c>
      <c r="D21" s="127" t="s">
        <v>487</v>
      </c>
      <c r="E21" s="127" t="s">
        <v>488</v>
      </c>
      <c r="F21" s="127" t="s">
        <v>489</v>
      </c>
      <c r="G21" s="127" t="s">
        <v>1549</v>
      </c>
      <c r="H21" s="127" t="s">
        <v>1550</v>
      </c>
      <c r="I21" s="127" t="s">
        <v>1393</v>
      </c>
      <c r="J21" s="127" t="s">
        <v>1394</v>
      </c>
      <c r="K21" s="127" t="s">
        <v>1551</v>
      </c>
      <c r="L21" s="127" t="s">
        <v>1552</v>
      </c>
      <c r="M21" s="127">
        <v>0</v>
      </c>
      <c r="N21" s="127">
        <v>0</v>
      </c>
      <c r="O21" s="127">
        <v>0</v>
      </c>
      <c r="P21" s="127">
        <v>0</v>
      </c>
      <c r="Q21" s="127">
        <v>0</v>
      </c>
      <c r="R21" s="127">
        <v>0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  <c r="AC21" s="127">
        <v>637400</v>
      </c>
      <c r="AD21" s="127" t="s">
        <v>490</v>
      </c>
      <c r="AE21" s="127" t="s">
        <v>491</v>
      </c>
      <c r="AF2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2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637400</v>
      </c>
    </row>
    <row r="22" spans="1:33" x14ac:dyDescent="0.2">
      <c r="A22" s="127" t="s">
        <v>508</v>
      </c>
      <c r="B22" s="127" t="s">
        <v>1553</v>
      </c>
      <c r="C22" s="127" t="s">
        <v>564</v>
      </c>
      <c r="D22" s="127" t="s">
        <v>487</v>
      </c>
      <c r="E22" s="127" t="s">
        <v>488</v>
      </c>
      <c r="F22" s="127" t="s">
        <v>489</v>
      </c>
      <c r="G22" s="127" t="s">
        <v>566</v>
      </c>
      <c r="H22" s="127" t="s">
        <v>1554</v>
      </c>
      <c r="I22" s="127" t="s">
        <v>1393</v>
      </c>
      <c r="J22" s="127" t="s">
        <v>1394</v>
      </c>
      <c r="K22" s="127" t="s">
        <v>1555</v>
      </c>
      <c r="L22" s="127" t="s">
        <v>1556</v>
      </c>
      <c r="M22" s="127">
        <v>0</v>
      </c>
      <c r="N22" s="127">
        <v>0</v>
      </c>
      <c r="O22" s="127">
        <v>0</v>
      </c>
      <c r="P22" s="127">
        <v>0</v>
      </c>
      <c r="Q22" s="127"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  <c r="AC22" s="127">
        <v>200000</v>
      </c>
      <c r="AD22" s="127" t="s">
        <v>490</v>
      </c>
      <c r="AE22" s="127" t="s">
        <v>491</v>
      </c>
      <c r="AF2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2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200000</v>
      </c>
    </row>
    <row r="23" spans="1:33" x14ac:dyDescent="0.2">
      <c r="A23" s="127" t="s">
        <v>508</v>
      </c>
      <c r="B23" s="127" t="s">
        <v>1557</v>
      </c>
      <c r="C23" s="127" t="s">
        <v>564</v>
      </c>
      <c r="D23" s="127" t="s">
        <v>487</v>
      </c>
      <c r="E23" s="127" t="s">
        <v>488</v>
      </c>
      <c r="F23" s="127" t="s">
        <v>489</v>
      </c>
      <c r="G23" s="127" t="s">
        <v>567</v>
      </c>
      <c r="H23" s="127" t="s">
        <v>1558</v>
      </c>
      <c r="I23" s="127" t="s">
        <v>1393</v>
      </c>
      <c r="J23" s="127" t="s">
        <v>1394</v>
      </c>
      <c r="K23" s="127" t="s">
        <v>1559</v>
      </c>
      <c r="L23" s="127" t="s">
        <v>1560</v>
      </c>
      <c r="M23" s="127">
        <v>0</v>
      </c>
      <c r="N23" s="127">
        <v>0</v>
      </c>
      <c r="O23" s="127">
        <v>0</v>
      </c>
      <c r="P23" s="127">
        <v>0</v>
      </c>
      <c r="Q23" s="127">
        <v>0</v>
      </c>
      <c r="R23" s="127">
        <v>0</v>
      </c>
      <c r="S23" s="127">
        <v>0</v>
      </c>
      <c r="T23" s="127">
        <v>0</v>
      </c>
      <c r="U23" s="127">
        <v>0</v>
      </c>
      <c r="V23" s="127">
        <v>0</v>
      </c>
      <c r="W23" s="127">
        <v>0</v>
      </c>
      <c r="X23" s="127">
        <v>0</v>
      </c>
      <c r="Y23" s="127">
        <v>0</v>
      </c>
      <c r="Z23" s="127">
        <v>0</v>
      </c>
      <c r="AA23" s="127">
        <v>0</v>
      </c>
      <c r="AB23" s="127">
        <v>0</v>
      </c>
      <c r="AC23" s="127">
        <v>920000</v>
      </c>
      <c r="AD23" s="127" t="s">
        <v>490</v>
      </c>
      <c r="AE23" s="127" t="s">
        <v>491</v>
      </c>
      <c r="AF2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2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920000</v>
      </c>
    </row>
    <row r="24" spans="1:33" x14ac:dyDescent="0.2">
      <c r="A24" s="127" t="s">
        <v>508</v>
      </c>
      <c r="B24" s="127" t="s">
        <v>1561</v>
      </c>
      <c r="C24" s="127" t="s">
        <v>564</v>
      </c>
      <c r="D24" s="127" t="s">
        <v>487</v>
      </c>
      <c r="E24" s="127" t="s">
        <v>488</v>
      </c>
      <c r="F24" s="127" t="s">
        <v>489</v>
      </c>
      <c r="G24" s="127" t="s">
        <v>567</v>
      </c>
      <c r="H24" s="127" t="s">
        <v>1562</v>
      </c>
      <c r="I24" s="127" t="s">
        <v>1393</v>
      </c>
      <c r="J24" s="127" t="s">
        <v>1394</v>
      </c>
      <c r="K24" s="127" t="s">
        <v>1563</v>
      </c>
      <c r="L24" s="127" t="s">
        <v>1564</v>
      </c>
      <c r="M24" s="127">
        <v>0</v>
      </c>
      <c r="N24" s="127">
        <v>0</v>
      </c>
      <c r="O24" s="127">
        <v>0</v>
      </c>
      <c r="P24" s="127">
        <v>0</v>
      </c>
      <c r="Q24" s="127">
        <v>0</v>
      </c>
      <c r="R24" s="127">
        <v>0</v>
      </c>
      <c r="S24" s="127">
        <v>0</v>
      </c>
      <c r="T24" s="127">
        <v>0</v>
      </c>
      <c r="U24" s="127">
        <v>0</v>
      </c>
      <c r="V24" s="127">
        <v>0</v>
      </c>
      <c r="W24" s="127">
        <v>0</v>
      </c>
      <c r="X24" s="127">
        <v>0</v>
      </c>
      <c r="Y24" s="127">
        <v>0</v>
      </c>
      <c r="Z24" s="127">
        <v>0</v>
      </c>
      <c r="AA24" s="127">
        <v>0</v>
      </c>
      <c r="AB24" s="127">
        <v>0</v>
      </c>
      <c r="AC24" s="127">
        <v>4500000</v>
      </c>
      <c r="AD24" s="127" t="s">
        <v>490</v>
      </c>
      <c r="AE24" s="127" t="s">
        <v>491</v>
      </c>
      <c r="AF2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2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4500000</v>
      </c>
    </row>
    <row r="25" spans="1:33" x14ac:dyDescent="0.2">
      <c r="A25" s="127" t="s">
        <v>508</v>
      </c>
      <c r="B25" s="127" t="s">
        <v>1565</v>
      </c>
      <c r="C25" s="127" t="s">
        <v>564</v>
      </c>
      <c r="D25" s="127" t="s">
        <v>487</v>
      </c>
      <c r="E25" s="127" t="s">
        <v>488</v>
      </c>
      <c r="F25" s="127" t="s">
        <v>489</v>
      </c>
      <c r="G25" s="127" t="s">
        <v>566</v>
      </c>
      <c r="H25" s="127" t="s">
        <v>1566</v>
      </c>
      <c r="I25" s="127" t="s">
        <v>1393</v>
      </c>
      <c r="J25" s="127" t="s">
        <v>1394</v>
      </c>
      <c r="K25" s="127" t="s">
        <v>1563</v>
      </c>
      <c r="L25" s="127" t="s">
        <v>1564</v>
      </c>
      <c r="M25" s="127">
        <v>0</v>
      </c>
      <c r="N25" s="127">
        <v>0</v>
      </c>
      <c r="O25" s="127">
        <v>0</v>
      </c>
      <c r="P25" s="127">
        <v>0</v>
      </c>
      <c r="Q25" s="127">
        <v>0</v>
      </c>
      <c r="R25" s="127">
        <v>0</v>
      </c>
      <c r="S25" s="127">
        <v>0</v>
      </c>
      <c r="T25" s="127">
        <v>0</v>
      </c>
      <c r="U25" s="127">
        <v>0</v>
      </c>
      <c r="V25" s="127">
        <v>0</v>
      </c>
      <c r="W25" s="127">
        <v>0</v>
      </c>
      <c r="X25" s="127">
        <v>0</v>
      </c>
      <c r="Y25" s="127">
        <v>0</v>
      </c>
      <c r="Z25" s="127">
        <v>0</v>
      </c>
      <c r="AA25" s="127">
        <v>0</v>
      </c>
      <c r="AB25" s="127">
        <v>0</v>
      </c>
      <c r="AC25" s="127">
        <v>100000</v>
      </c>
      <c r="AD25" s="127" t="s">
        <v>490</v>
      </c>
      <c r="AE25" s="127" t="s">
        <v>491</v>
      </c>
      <c r="AF2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2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100000</v>
      </c>
    </row>
    <row r="26" spans="1:33" x14ac:dyDescent="0.2">
      <c r="A26" s="127" t="s">
        <v>508</v>
      </c>
      <c r="B26" s="127" t="s">
        <v>1567</v>
      </c>
      <c r="C26" s="127" t="s">
        <v>564</v>
      </c>
      <c r="D26" s="127" t="s">
        <v>487</v>
      </c>
      <c r="E26" s="127" t="s">
        <v>488</v>
      </c>
      <c r="F26" s="127" t="s">
        <v>489</v>
      </c>
      <c r="G26" s="127" t="s">
        <v>567</v>
      </c>
      <c r="H26" s="127" t="s">
        <v>1568</v>
      </c>
      <c r="I26" s="127" t="s">
        <v>1393</v>
      </c>
      <c r="J26" s="127" t="s">
        <v>1394</v>
      </c>
      <c r="K26" s="127" t="s">
        <v>1569</v>
      </c>
      <c r="L26" s="127" t="s">
        <v>1570</v>
      </c>
      <c r="M26" s="127">
        <v>0</v>
      </c>
      <c r="N26" s="127">
        <v>0</v>
      </c>
      <c r="O26" s="127">
        <v>0</v>
      </c>
      <c r="P26" s="127">
        <v>0</v>
      </c>
      <c r="Q26" s="127">
        <v>0</v>
      </c>
      <c r="R26" s="127">
        <v>0</v>
      </c>
      <c r="S26" s="127">
        <v>0</v>
      </c>
      <c r="T26" s="127">
        <v>0</v>
      </c>
      <c r="U26" s="127">
        <v>0</v>
      </c>
      <c r="V26" s="127">
        <v>0</v>
      </c>
      <c r="W26" s="127">
        <v>0</v>
      </c>
      <c r="X26" s="127">
        <v>0</v>
      </c>
      <c r="Y26" s="127">
        <v>0</v>
      </c>
      <c r="Z26" s="127">
        <v>0</v>
      </c>
      <c r="AA26" s="127">
        <v>0</v>
      </c>
      <c r="AB26" s="127">
        <v>0</v>
      </c>
      <c r="AC26" s="127">
        <v>830000</v>
      </c>
      <c r="AD26" s="127" t="s">
        <v>490</v>
      </c>
      <c r="AE26" s="127" t="s">
        <v>491</v>
      </c>
      <c r="AF2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2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830000</v>
      </c>
    </row>
    <row r="27" spans="1:33" x14ac:dyDescent="0.2">
      <c r="A27" s="127" t="s">
        <v>508</v>
      </c>
      <c r="B27" s="127" t="s">
        <v>1571</v>
      </c>
      <c r="C27" s="127" t="s">
        <v>564</v>
      </c>
      <c r="D27" s="127" t="s">
        <v>487</v>
      </c>
      <c r="E27" s="127" t="s">
        <v>488</v>
      </c>
      <c r="F27" s="127" t="s">
        <v>489</v>
      </c>
      <c r="G27" s="127" t="s">
        <v>567</v>
      </c>
      <c r="H27" s="127" t="s">
        <v>1572</v>
      </c>
      <c r="I27" s="127" t="s">
        <v>1393</v>
      </c>
      <c r="J27" s="127" t="s">
        <v>1394</v>
      </c>
      <c r="K27" s="127" t="s">
        <v>1573</v>
      </c>
      <c r="L27" s="127" t="s">
        <v>1574</v>
      </c>
      <c r="M27" s="127">
        <v>0</v>
      </c>
      <c r="N27" s="127">
        <v>0</v>
      </c>
      <c r="O27" s="127">
        <v>0</v>
      </c>
      <c r="P27" s="127">
        <v>0</v>
      </c>
      <c r="Q27" s="127">
        <v>0</v>
      </c>
      <c r="R27" s="127">
        <v>0</v>
      </c>
      <c r="S27" s="127">
        <v>0</v>
      </c>
      <c r="T27" s="127">
        <v>0</v>
      </c>
      <c r="U27" s="127">
        <v>0</v>
      </c>
      <c r="V27" s="127">
        <v>0</v>
      </c>
      <c r="W27" s="127">
        <v>0</v>
      </c>
      <c r="X27" s="127">
        <v>0</v>
      </c>
      <c r="Y27" s="127">
        <v>0</v>
      </c>
      <c r="Z27" s="127">
        <v>0</v>
      </c>
      <c r="AA27" s="127">
        <v>0</v>
      </c>
      <c r="AB27" s="127">
        <v>0</v>
      </c>
      <c r="AC27" s="127">
        <v>200000</v>
      </c>
      <c r="AD27" s="127" t="s">
        <v>490</v>
      </c>
      <c r="AE27" s="127" t="s">
        <v>491</v>
      </c>
      <c r="AF2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2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200000</v>
      </c>
    </row>
    <row r="28" spans="1:33" x14ac:dyDescent="0.2">
      <c r="A28" s="127" t="s">
        <v>508</v>
      </c>
      <c r="B28" s="127" t="s">
        <v>1575</v>
      </c>
      <c r="C28" s="127" t="s">
        <v>564</v>
      </c>
      <c r="D28" s="127" t="s">
        <v>487</v>
      </c>
      <c r="E28" s="127" t="s">
        <v>488</v>
      </c>
      <c r="F28" s="127" t="s">
        <v>489</v>
      </c>
      <c r="G28" s="127" t="s">
        <v>567</v>
      </c>
      <c r="H28" s="127" t="s">
        <v>1576</v>
      </c>
      <c r="I28" s="127" t="s">
        <v>1393</v>
      </c>
      <c r="J28" s="127" t="s">
        <v>1394</v>
      </c>
      <c r="K28" s="127" t="s">
        <v>1490</v>
      </c>
      <c r="L28" s="127" t="s">
        <v>1491</v>
      </c>
      <c r="M28" s="127">
        <v>0</v>
      </c>
      <c r="N28" s="127">
        <v>0</v>
      </c>
      <c r="O28" s="127">
        <v>0</v>
      </c>
      <c r="P28" s="127">
        <v>0</v>
      </c>
      <c r="Q28" s="127">
        <v>0</v>
      </c>
      <c r="R28" s="127">
        <v>0</v>
      </c>
      <c r="S28" s="127">
        <v>0</v>
      </c>
      <c r="T28" s="127">
        <v>0</v>
      </c>
      <c r="U28" s="127">
        <v>0</v>
      </c>
      <c r="V28" s="127">
        <v>0</v>
      </c>
      <c r="W28" s="127">
        <v>0</v>
      </c>
      <c r="X28" s="127">
        <v>0</v>
      </c>
      <c r="Y28" s="127">
        <v>0</v>
      </c>
      <c r="Z28" s="127">
        <v>0</v>
      </c>
      <c r="AA28" s="127">
        <v>0</v>
      </c>
      <c r="AB28" s="127">
        <v>0</v>
      </c>
      <c r="AC28" s="127">
        <v>220000</v>
      </c>
      <c r="AD28" s="127" t="s">
        <v>490</v>
      </c>
      <c r="AE28" s="127" t="s">
        <v>491</v>
      </c>
      <c r="AF2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2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220000</v>
      </c>
    </row>
    <row r="29" spans="1:33" x14ac:dyDescent="0.2">
      <c r="A29" s="127" t="s">
        <v>508</v>
      </c>
      <c r="B29" s="127" t="s">
        <v>1577</v>
      </c>
      <c r="C29" s="127" t="s">
        <v>564</v>
      </c>
      <c r="D29" s="127" t="s">
        <v>487</v>
      </c>
      <c r="E29" s="127" t="s">
        <v>488</v>
      </c>
      <c r="F29" s="127" t="s">
        <v>489</v>
      </c>
      <c r="G29" s="127" t="s">
        <v>568</v>
      </c>
      <c r="H29" s="127" t="s">
        <v>1578</v>
      </c>
      <c r="I29" s="127" t="s">
        <v>1393</v>
      </c>
      <c r="J29" s="127" t="s">
        <v>1394</v>
      </c>
      <c r="K29" s="127" t="s">
        <v>1490</v>
      </c>
      <c r="L29" s="127" t="s">
        <v>1491</v>
      </c>
      <c r="M29" s="127">
        <v>0</v>
      </c>
      <c r="N29" s="127">
        <v>0</v>
      </c>
      <c r="O29" s="127">
        <v>0</v>
      </c>
      <c r="P29" s="127">
        <v>0</v>
      </c>
      <c r="Q29" s="127">
        <v>0</v>
      </c>
      <c r="R29" s="127">
        <v>0</v>
      </c>
      <c r="S29" s="127">
        <v>0</v>
      </c>
      <c r="T29" s="127">
        <v>0</v>
      </c>
      <c r="U29" s="127">
        <v>0</v>
      </c>
      <c r="V29" s="127">
        <v>0</v>
      </c>
      <c r="W29" s="127">
        <v>0</v>
      </c>
      <c r="X29" s="127">
        <v>0</v>
      </c>
      <c r="Y29" s="127">
        <v>0</v>
      </c>
      <c r="Z29" s="127">
        <v>0</v>
      </c>
      <c r="AA29" s="127">
        <v>0</v>
      </c>
      <c r="AB29" s="127">
        <v>0</v>
      </c>
      <c r="AC29" s="127">
        <v>340000</v>
      </c>
      <c r="AD29" s="127" t="s">
        <v>490</v>
      </c>
      <c r="AE29" s="127" t="s">
        <v>491</v>
      </c>
      <c r="AF2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2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340000</v>
      </c>
    </row>
    <row r="30" spans="1:33" x14ac:dyDescent="0.2">
      <c r="A30" s="127" t="s">
        <v>508</v>
      </c>
      <c r="B30" s="127" t="s">
        <v>1579</v>
      </c>
      <c r="C30" s="127" t="s">
        <v>564</v>
      </c>
      <c r="D30" s="127" t="s">
        <v>487</v>
      </c>
      <c r="E30" s="127" t="s">
        <v>488</v>
      </c>
      <c r="F30" s="127" t="s">
        <v>489</v>
      </c>
      <c r="G30" s="127" t="s">
        <v>569</v>
      </c>
      <c r="H30" s="127" t="s">
        <v>1580</v>
      </c>
      <c r="I30" s="127" t="s">
        <v>1393</v>
      </c>
      <c r="J30" s="127" t="s">
        <v>1394</v>
      </c>
      <c r="K30" s="127" t="s">
        <v>1490</v>
      </c>
      <c r="L30" s="127" t="s">
        <v>1491</v>
      </c>
      <c r="M30" s="127">
        <v>0</v>
      </c>
      <c r="N30" s="127">
        <v>0</v>
      </c>
      <c r="O30" s="127">
        <v>0</v>
      </c>
      <c r="P30" s="127">
        <v>0</v>
      </c>
      <c r="Q30" s="127">
        <v>0</v>
      </c>
      <c r="R30" s="127">
        <v>0</v>
      </c>
      <c r="S30" s="127">
        <v>0</v>
      </c>
      <c r="T30" s="127">
        <v>0</v>
      </c>
      <c r="U30" s="127">
        <v>0</v>
      </c>
      <c r="V30" s="127">
        <v>0</v>
      </c>
      <c r="W30" s="127">
        <v>0</v>
      </c>
      <c r="X30" s="127">
        <v>0</v>
      </c>
      <c r="Y30" s="127">
        <v>0</v>
      </c>
      <c r="Z30" s="127">
        <v>0</v>
      </c>
      <c r="AA30" s="127">
        <v>0</v>
      </c>
      <c r="AB30" s="127">
        <v>0</v>
      </c>
      <c r="AC30" s="127">
        <v>575000</v>
      </c>
      <c r="AD30" s="127" t="s">
        <v>490</v>
      </c>
      <c r="AE30" s="127" t="s">
        <v>491</v>
      </c>
      <c r="AF3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3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575000</v>
      </c>
    </row>
    <row r="31" spans="1:33" x14ac:dyDescent="0.2">
      <c r="A31" s="127" t="s">
        <v>508</v>
      </c>
      <c r="B31" s="127" t="s">
        <v>1581</v>
      </c>
      <c r="C31" s="127" t="s">
        <v>564</v>
      </c>
      <c r="D31" s="127" t="s">
        <v>487</v>
      </c>
      <c r="E31" s="127" t="s">
        <v>488</v>
      </c>
      <c r="F31" s="127" t="s">
        <v>489</v>
      </c>
      <c r="G31" s="127" t="s">
        <v>569</v>
      </c>
      <c r="H31" s="127" t="s">
        <v>1582</v>
      </c>
      <c r="I31" s="127" t="s">
        <v>1393</v>
      </c>
      <c r="J31" s="127" t="s">
        <v>1394</v>
      </c>
      <c r="K31" s="127" t="s">
        <v>1583</v>
      </c>
      <c r="L31" s="127" t="s">
        <v>1584</v>
      </c>
      <c r="M31" s="127">
        <v>0</v>
      </c>
      <c r="N31" s="127">
        <v>0</v>
      </c>
      <c r="O31" s="127">
        <v>0</v>
      </c>
      <c r="P31" s="127">
        <v>0</v>
      </c>
      <c r="Q31" s="127">
        <v>0</v>
      </c>
      <c r="R31" s="127">
        <v>0</v>
      </c>
      <c r="S31" s="127">
        <v>0</v>
      </c>
      <c r="T31" s="127">
        <v>0</v>
      </c>
      <c r="U31" s="127">
        <v>0</v>
      </c>
      <c r="V31" s="127">
        <v>0</v>
      </c>
      <c r="W31" s="127">
        <v>0</v>
      </c>
      <c r="X31" s="127">
        <v>0</v>
      </c>
      <c r="Y31" s="127">
        <v>0</v>
      </c>
      <c r="Z31" s="127">
        <v>0</v>
      </c>
      <c r="AA31" s="127">
        <v>0</v>
      </c>
      <c r="AB31" s="127">
        <v>0</v>
      </c>
      <c r="AC31" s="127">
        <v>600000</v>
      </c>
      <c r="AD31" s="127" t="s">
        <v>490</v>
      </c>
      <c r="AE31" s="127" t="s">
        <v>491</v>
      </c>
      <c r="AF3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3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600000</v>
      </c>
    </row>
    <row r="32" spans="1:33" x14ac:dyDescent="0.2">
      <c r="A32" s="127" t="s">
        <v>508</v>
      </c>
      <c r="B32" s="127" t="s">
        <v>1585</v>
      </c>
      <c r="C32" s="127" t="s">
        <v>564</v>
      </c>
      <c r="D32" s="127" t="s">
        <v>487</v>
      </c>
      <c r="E32" s="127" t="s">
        <v>488</v>
      </c>
      <c r="F32" s="127" t="s">
        <v>489</v>
      </c>
      <c r="G32" s="127" t="s">
        <v>570</v>
      </c>
      <c r="H32" s="127" t="s">
        <v>1586</v>
      </c>
      <c r="I32" s="127" t="s">
        <v>1393</v>
      </c>
      <c r="J32" s="127" t="s">
        <v>1394</v>
      </c>
      <c r="K32" s="127" t="s">
        <v>1536</v>
      </c>
      <c r="L32" s="127" t="s">
        <v>1537</v>
      </c>
      <c r="M32" s="127">
        <v>0</v>
      </c>
      <c r="N32" s="127">
        <v>0</v>
      </c>
      <c r="O32" s="127">
        <v>0</v>
      </c>
      <c r="P32" s="127">
        <v>0</v>
      </c>
      <c r="Q32" s="127">
        <v>0</v>
      </c>
      <c r="R32" s="127">
        <v>0</v>
      </c>
      <c r="S32" s="127">
        <v>0</v>
      </c>
      <c r="T32" s="127">
        <v>0</v>
      </c>
      <c r="U32" s="127">
        <v>0</v>
      </c>
      <c r="V32" s="127">
        <v>0</v>
      </c>
      <c r="W32" s="127">
        <v>0</v>
      </c>
      <c r="X32" s="127">
        <v>0</v>
      </c>
      <c r="Y32" s="127">
        <v>0</v>
      </c>
      <c r="Z32" s="127">
        <v>0</v>
      </c>
      <c r="AA32" s="127">
        <v>0</v>
      </c>
      <c r="AB32" s="127">
        <v>0</v>
      </c>
      <c r="AC32" s="127">
        <v>60000</v>
      </c>
      <c r="AD32" s="127" t="s">
        <v>490</v>
      </c>
      <c r="AE32" s="127" t="s">
        <v>491</v>
      </c>
      <c r="AF3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3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60000</v>
      </c>
    </row>
    <row r="33" spans="1:33" x14ac:dyDescent="0.2">
      <c r="A33" s="127" t="s">
        <v>508</v>
      </c>
      <c r="B33" s="127" t="s">
        <v>1587</v>
      </c>
      <c r="C33" s="127" t="s">
        <v>564</v>
      </c>
      <c r="D33" s="127" t="s">
        <v>487</v>
      </c>
      <c r="E33" s="127" t="s">
        <v>488</v>
      </c>
      <c r="F33" s="127" t="s">
        <v>489</v>
      </c>
      <c r="G33" s="127" t="s">
        <v>570</v>
      </c>
      <c r="H33" s="127" t="s">
        <v>1588</v>
      </c>
      <c r="I33" s="127" t="s">
        <v>1393</v>
      </c>
      <c r="J33" s="127" t="s">
        <v>1394</v>
      </c>
      <c r="K33" s="127" t="s">
        <v>1510</v>
      </c>
      <c r="L33" s="127" t="s">
        <v>1511</v>
      </c>
      <c r="M33" s="127">
        <v>0</v>
      </c>
      <c r="N33" s="127">
        <v>0</v>
      </c>
      <c r="O33" s="127">
        <v>0</v>
      </c>
      <c r="P33" s="127">
        <v>0</v>
      </c>
      <c r="Q33" s="127">
        <v>0</v>
      </c>
      <c r="R33" s="127">
        <v>0</v>
      </c>
      <c r="S33" s="127">
        <v>0</v>
      </c>
      <c r="T33" s="127">
        <v>0</v>
      </c>
      <c r="U33" s="127">
        <v>0</v>
      </c>
      <c r="V33" s="127">
        <v>0</v>
      </c>
      <c r="W33" s="127">
        <v>0</v>
      </c>
      <c r="X33" s="127">
        <v>0</v>
      </c>
      <c r="Y33" s="127">
        <v>0</v>
      </c>
      <c r="Z33" s="127">
        <v>0</v>
      </c>
      <c r="AA33" s="127">
        <v>0</v>
      </c>
      <c r="AB33" s="127">
        <v>0</v>
      </c>
      <c r="AC33" s="127">
        <v>320000</v>
      </c>
      <c r="AD33" s="127" t="s">
        <v>490</v>
      </c>
      <c r="AE33" s="127" t="s">
        <v>491</v>
      </c>
      <c r="AF3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3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320000</v>
      </c>
    </row>
    <row r="34" spans="1:33" x14ac:dyDescent="0.2">
      <c r="A34" s="127" t="s">
        <v>508</v>
      </c>
      <c r="B34" s="127" t="s">
        <v>1589</v>
      </c>
      <c r="C34" s="127" t="s">
        <v>564</v>
      </c>
      <c r="D34" s="127" t="s">
        <v>487</v>
      </c>
      <c r="E34" s="127" t="s">
        <v>488</v>
      </c>
      <c r="F34" s="127" t="s">
        <v>489</v>
      </c>
      <c r="G34" s="127" t="s">
        <v>570</v>
      </c>
      <c r="H34" s="127" t="s">
        <v>1590</v>
      </c>
      <c r="I34" s="127" t="s">
        <v>1393</v>
      </c>
      <c r="J34" s="127" t="s">
        <v>1394</v>
      </c>
      <c r="K34" s="127" t="s">
        <v>1591</v>
      </c>
      <c r="L34" s="127" t="s">
        <v>1592</v>
      </c>
      <c r="M34" s="127">
        <v>0</v>
      </c>
      <c r="N34" s="127">
        <v>0</v>
      </c>
      <c r="O34" s="127">
        <v>0</v>
      </c>
      <c r="P34" s="127">
        <v>0</v>
      </c>
      <c r="Q34" s="127">
        <v>0</v>
      </c>
      <c r="R34" s="127">
        <v>0</v>
      </c>
      <c r="S34" s="127">
        <v>0</v>
      </c>
      <c r="T34" s="127">
        <v>0</v>
      </c>
      <c r="U34" s="127">
        <v>0</v>
      </c>
      <c r="V34" s="127">
        <v>0</v>
      </c>
      <c r="W34" s="127">
        <v>0</v>
      </c>
      <c r="X34" s="127">
        <v>0</v>
      </c>
      <c r="Y34" s="127">
        <v>0</v>
      </c>
      <c r="Z34" s="127">
        <v>0</v>
      </c>
      <c r="AA34" s="127">
        <v>0</v>
      </c>
      <c r="AB34" s="127">
        <v>0</v>
      </c>
      <c r="AC34" s="127">
        <v>250000</v>
      </c>
      <c r="AD34" s="127" t="s">
        <v>490</v>
      </c>
      <c r="AE34" s="127" t="s">
        <v>491</v>
      </c>
      <c r="AF3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3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250000</v>
      </c>
    </row>
    <row r="35" spans="1:33" x14ac:dyDescent="0.2">
      <c r="A35" s="127" t="s">
        <v>508</v>
      </c>
      <c r="B35" s="127" t="s">
        <v>1593</v>
      </c>
      <c r="C35" s="127" t="s">
        <v>564</v>
      </c>
      <c r="D35" s="127" t="s">
        <v>487</v>
      </c>
      <c r="E35" s="127" t="s">
        <v>488</v>
      </c>
      <c r="F35" s="127" t="s">
        <v>489</v>
      </c>
      <c r="G35" s="127" t="s">
        <v>571</v>
      </c>
      <c r="H35" s="127" t="s">
        <v>1594</v>
      </c>
      <c r="I35" s="127" t="s">
        <v>1393</v>
      </c>
      <c r="J35" s="127" t="s">
        <v>1394</v>
      </c>
      <c r="K35" s="127" t="s">
        <v>1595</v>
      </c>
      <c r="L35" s="127" t="s">
        <v>1596</v>
      </c>
      <c r="M35" s="127">
        <v>0</v>
      </c>
      <c r="N35" s="127">
        <v>0</v>
      </c>
      <c r="O35" s="127">
        <v>0</v>
      </c>
      <c r="P35" s="127">
        <v>0</v>
      </c>
      <c r="Q35" s="127">
        <v>0</v>
      </c>
      <c r="R35" s="127">
        <v>0</v>
      </c>
      <c r="S35" s="127">
        <v>0</v>
      </c>
      <c r="T35" s="127">
        <v>0</v>
      </c>
      <c r="U35" s="127">
        <v>0</v>
      </c>
      <c r="V35" s="127">
        <v>0</v>
      </c>
      <c r="W35" s="127">
        <v>0</v>
      </c>
      <c r="X35" s="127">
        <v>0</v>
      </c>
      <c r="Y35" s="127">
        <v>0</v>
      </c>
      <c r="Z35" s="127">
        <v>0</v>
      </c>
      <c r="AA35" s="127">
        <v>0</v>
      </c>
      <c r="AB35" s="127">
        <v>0</v>
      </c>
      <c r="AC35" s="127">
        <v>8700000</v>
      </c>
      <c r="AD35" s="127" t="s">
        <v>490</v>
      </c>
      <c r="AE35" s="127" t="s">
        <v>491</v>
      </c>
      <c r="AF3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3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8700000</v>
      </c>
    </row>
    <row r="36" spans="1:33" x14ac:dyDescent="0.2">
      <c r="A36" s="127" t="s">
        <v>508</v>
      </c>
      <c r="B36" s="127" t="s">
        <v>1597</v>
      </c>
      <c r="C36" s="127" t="s">
        <v>564</v>
      </c>
      <c r="D36" s="127" t="s">
        <v>487</v>
      </c>
      <c r="E36" s="127" t="s">
        <v>488</v>
      </c>
      <c r="F36" s="127" t="s">
        <v>489</v>
      </c>
      <c r="G36" s="127" t="s">
        <v>570</v>
      </c>
      <c r="H36" s="127" t="s">
        <v>1598</v>
      </c>
      <c r="I36" s="127" t="s">
        <v>1393</v>
      </c>
      <c r="J36" s="127" t="s">
        <v>1394</v>
      </c>
      <c r="K36" s="127" t="s">
        <v>1494</v>
      </c>
      <c r="L36" s="127" t="s">
        <v>1495</v>
      </c>
      <c r="M36" s="127">
        <v>0</v>
      </c>
      <c r="N36" s="127">
        <v>0</v>
      </c>
      <c r="O36" s="127">
        <v>0</v>
      </c>
      <c r="P36" s="127">
        <v>0</v>
      </c>
      <c r="Q36" s="127">
        <v>0</v>
      </c>
      <c r="R36" s="127">
        <v>0</v>
      </c>
      <c r="S36" s="127">
        <v>0</v>
      </c>
      <c r="T36" s="127">
        <v>0</v>
      </c>
      <c r="U36" s="127">
        <v>0</v>
      </c>
      <c r="V36" s="127">
        <v>0</v>
      </c>
      <c r="W36" s="127">
        <v>0</v>
      </c>
      <c r="X36" s="127">
        <v>0</v>
      </c>
      <c r="Y36" s="127">
        <v>0</v>
      </c>
      <c r="Z36" s="127">
        <v>0</v>
      </c>
      <c r="AA36" s="127">
        <v>0</v>
      </c>
      <c r="AB36" s="127">
        <v>0</v>
      </c>
      <c r="AC36" s="127">
        <v>220000</v>
      </c>
      <c r="AD36" s="127" t="s">
        <v>490</v>
      </c>
      <c r="AE36" s="127" t="s">
        <v>491</v>
      </c>
      <c r="AF3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3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220000</v>
      </c>
    </row>
    <row r="37" spans="1:33" x14ac:dyDescent="0.2">
      <c r="A37" s="127" t="s">
        <v>508</v>
      </c>
      <c r="B37" s="127" t="s">
        <v>1599</v>
      </c>
      <c r="C37" s="127" t="s">
        <v>564</v>
      </c>
      <c r="D37" s="127" t="s">
        <v>487</v>
      </c>
      <c r="E37" s="127" t="s">
        <v>488</v>
      </c>
      <c r="F37" s="127" t="s">
        <v>489</v>
      </c>
      <c r="G37" s="127" t="s">
        <v>570</v>
      </c>
      <c r="H37" s="127" t="s">
        <v>1600</v>
      </c>
      <c r="I37" s="127" t="s">
        <v>1393</v>
      </c>
      <c r="J37" s="127" t="s">
        <v>1394</v>
      </c>
      <c r="K37" s="127" t="s">
        <v>1546</v>
      </c>
      <c r="L37" s="127" t="s">
        <v>1547</v>
      </c>
      <c r="M37" s="127">
        <v>0</v>
      </c>
      <c r="N37" s="127">
        <v>0</v>
      </c>
      <c r="O37" s="127">
        <v>0</v>
      </c>
      <c r="P37" s="127">
        <v>0</v>
      </c>
      <c r="Q37" s="127">
        <v>0</v>
      </c>
      <c r="R37" s="127">
        <v>0</v>
      </c>
      <c r="S37" s="127">
        <v>0</v>
      </c>
      <c r="T37" s="127">
        <v>0</v>
      </c>
      <c r="U37" s="127">
        <v>0</v>
      </c>
      <c r="V37" s="127">
        <v>0</v>
      </c>
      <c r="W37" s="127">
        <v>0</v>
      </c>
      <c r="X37" s="127">
        <v>0</v>
      </c>
      <c r="Y37" s="127">
        <v>0</v>
      </c>
      <c r="Z37" s="127">
        <v>0</v>
      </c>
      <c r="AA37" s="127">
        <v>0</v>
      </c>
      <c r="AB37" s="127">
        <v>0</v>
      </c>
      <c r="AC37" s="127">
        <v>110000</v>
      </c>
      <c r="AD37" s="127" t="s">
        <v>490</v>
      </c>
      <c r="AE37" s="127" t="s">
        <v>491</v>
      </c>
      <c r="AF3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3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110000</v>
      </c>
    </row>
    <row r="38" spans="1:33" x14ac:dyDescent="0.2">
      <c r="A38" s="127" t="s">
        <v>508</v>
      </c>
      <c r="B38" s="127" t="s">
        <v>1601</v>
      </c>
      <c r="C38" s="127" t="s">
        <v>564</v>
      </c>
      <c r="D38" s="127" t="s">
        <v>487</v>
      </c>
      <c r="E38" s="127" t="s">
        <v>488</v>
      </c>
      <c r="F38" s="127" t="s">
        <v>489</v>
      </c>
      <c r="G38" s="127" t="s">
        <v>571</v>
      </c>
      <c r="H38" s="127" t="s">
        <v>1602</v>
      </c>
      <c r="I38" s="127" t="s">
        <v>1393</v>
      </c>
      <c r="J38" s="127" t="s">
        <v>1394</v>
      </c>
      <c r="K38" s="127" t="s">
        <v>1603</v>
      </c>
      <c r="L38" s="127" t="s">
        <v>1604</v>
      </c>
      <c r="M38" s="127">
        <v>0</v>
      </c>
      <c r="N38" s="127">
        <v>0</v>
      </c>
      <c r="O38" s="127">
        <v>0</v>
      </c>
      <c r="P38" s="127">
        <v>0</v>
      </c>
      <c r="Q38" s="127">
        <v>0</v>
      </c>
      <c r="R38" s="127">
        <v>0</v>
      </c>
      <c r="S38" s="127">
        <v>0</v>
      </c>
      <c r="T38" s="127">
        <v>0</v>
      </c>
      <c r="U38" s="127">
        <v>0</v>
      </c>
      <c r="V38" s="127">
        <v>0</v>
      </c>
      <c r="W38" s="127">
        <v>0</v>
      </c>
      <c r="X38" s="127">
        <v>0</v>
      </c>
      <c r="Y38" s="127">
        <v>0</v>
      </c>
      <c r="Z38" s="127">
        <v>0</v>
      </c>
      <c r="AA38" s="127">
        <v>0</v>
      </c>
      <c r="AB38" s="127">
        <v>0</v>
      </c>
      <c r="AC38" s="127">
        <v>255000</v>
      </c>
      <c r="AD38" s="127" t="s">
        <v>490</v>
      </c>
      <c r="AE38" s="127" t="s">
        <v>491</v>
      </c>
      <c r="AF3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3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255000</v>
      </c>
    </row>
    <row r="39" spans="1:33" x14ac:dyDescent="0.2">
      <c r="A39" s="127" t="s">
        <v>508</v>
      </c>
      <c r="B39" s="127" t="s">
        <v>1605</v>
      </c>
      <c r="C39" s="127" t="s">
        <v>564</v>
      </c>
      <c r="D39" s="127" t="s">
        <v>487</v>
      </c>
      <c r="E39" s="127" t="s">
        <v>488</v>
      </c>
      <c r="F39" s="127" t="s">
        <v>489</v>
      </c>
      <c r="G39" s="127" t="s">
        <v>572</v>
      </c>
      <c r="H39" s="127" t="s">
        <v>1606</v>
      </c>
      <c r="I39" s="127" t="s">
        <v>1393</v>
      </c>
      <c r="J39" s="127" t="s">
        <v>1394</v>
      </c>
      <c r="K39" s="127" t="s">
        <v>1607</v>
      </c>
      <c r="L39" s="127" t="s">
        <v>1608</v>
      </c>
      <c r="M39" s="127">
        <v>0</v>
      </c>
      <c r="N39" s="127">
        <v>0</v>
      </c>
      <c r="O39" s="127">
        <v>0</v>
      </c>
      <c r="P39" s="127">
        <v>0</v>
      </c>
      <c r="Q39" s="127">
        <v>0</v>
      </c>
      <c r="R39" s="127">
        <v>0</v>
      </c>
      <c r="S39" s="127">
        <v>0</v>
      </c>
      <c r="T39" s="127">
        <v>0</v>
      </c>
      <c r="U39" s="127">
        <v>0</v>
      </c>
      <c r="V39" s="127">
        <v>0</v>
      </c>
      <c r="W39" s="127">
        <v>0</v>
      </c>
      <c r="X39" s="127">
        <v>0</v>
      </c>
      <c r="Y39" s="127">
        <v>0</v>
      </c>
      <c r="Z39" s="127">
        <v>0</v>
      </c>
      <c r="AA39" s="127">
        <v>0</v>
      </c>
      <c r="AB39" s="127">
        <v>0</v>
      </c>
      <c r="AC39" s="127">
        <v>70000</v>
      </c>
      <c r="AD39" s="127" t="s">
        <v>490</v>
      </c>
      <c r="AE39" s="127" t="s">
        <v>491</v>
      </c>
      <c r="AF3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3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70000</v>
      </c>
    </row>
    <row r="40" spans="1:33" x14ac:dyDescent="0.2">
      <c r="A40" s="127" t="s">
        <v>508</v>
      </c>
      <c r="B40" s="127" t="s">
        <v>1609</v>
      </c>
      <c r="C40" s="127" t="s">
        <v>564</v>
      </c>
      <c r="D40" s="127" t="s">
        <v>487</v>
      </c>
      <c r="E40" s="127" t="s">
        <v>488</v>
      </c>
      <c r="F40" s="127" t="s">
        <v>489</v>
      </c>
      <c r="G40" s="127" t="s">
        <v>571</v>
      </c>
      <c r="H40" s="127" t="s">
        <v>1610</v>
      </c>
      <c r="I40" s="127" t="s">
        <v>1393</v>
      </c>
      <c r="J40" s="127" t="s">
        <v>1394</v>
      </c>
      <c r="K40" s="127" t="s">
        <v>1490</v>
      </c>
      <c r="L40" s="127" t="s">
        <v>1491</v>
      </c>
      <c r="M40" s="127">
        <v>0</v>
      </c>
      <c r="N40" s="127">
        <v>0</v>
      </c>
      <c r="O40" s="127">
        <v>0</v>
      </c>
      <c r="P40" s="127">
        <v>0</v>
      </c>
      <c r="Q40" s="127">
        <v>0</v>
      </c>
      <c r="R40" s="127">
        <v>0</v>
      </c>
      <c r="S40" s="127">
        <v>0</v>
      </c>
      <c r="T40" s="127">
        <v>0</v>
      </c>
      <c r="U40" s="127">
        <v>0</v>
      </c>
      <c r="V40" s="127">
        <v>0</v>
      </c>
      <c r="W40" s="127">
        <v>0</v>
      </c>
      <c r="X40" s="127">
        <v>0</v>
      </c>
      <c r="Y40" s="127">
        <v>0</v>
      </c>
      <c r="Z40" s="127">
        <v>0</v>
      </c>
      <c r="AA40" s="127">
        <v>0</v>
      </c>
      <c r="AB40" s="127">
        <v>0</v>
      </c>
      <c r="AC40" s="127">
        <v>655000</v>
      </c>
      <c r="AD40" s="127" t="s">
        <v>490</v>
      </c>
      <c r="AE40" s="127" t="s">
        <v>491</v>
      </c>
      <c r="AF4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655000</v>
      </c>
    </row>
    <row r="41" spans="1:33" x14ac:dyDescent="0.2">
      <c r="A41" s="127" t="s">
        <v>508</v>
      </c>
      <c r="B41" s="127" t="s">
        <v>1611</v>
      </c>
      <c r="C41" s="127" t="s">
        <v>564</v>
      </c>
      <c r="D41" s="127" t="s">
        <v>487</v>
      </c>
      <c r="E41" s="127" t="s">
        <v>488</v>
      </c>
      <c r="F41" s="127" t="s">
        <v>489</v>
      </c>
      <c r="G41" s="127" t="s">
        <v>571</v>
      </c>
      <c r="H41" s="127" t="s">
        <v>1606</v>
      </c>
      <c r="I41" s="127" t="s">
        <v>1393</v>
      </c>
      <c r="J41" s="127" t="s">
        <v>1394</v>
      </c>
      <c r="K41" s="127" t="s">
        <v>1607</v>
      </c>
      <c r="L41" s="127" t="s">
        <v>1608</v>
      </c>
      <c r="M41" s="127">
        <v>0</v>
      </c>
      <c r="N41" s="127">
        <v>0</v>
      </c>
      <c r="O41" s="127">
        <v>0</v>
      </c>
      <c r="P41" s="127">
        <v>0</v>
      </c>
      <c r="Q41" s="127">
        <v>0</v>
      </c>
      <c r="R41" s="127">
        <v>0</v>
      </c>
      <c r="S41" s="127">
        <v>0</v>
      </c>
      <c r="T41" s="127">
        <v>0</v>
      </c>
      <c r="U41" s="127">
        <v>0</v>
      </c>
      <c r="V41" s="127">
        <v>0</v>
      </c>
      <c r="W41" s="127">
        <v>0</v>
      </c>
      <c r="X41" s="127">
        <v>0</v>
      </c>
      <c r="Y41" s="127">
        <v>0</v>
      </c>
      <c r="Z41" s="127">
        <v>0</v>
      </c>
      <c r="AA41" s="127">
        <v>0</v>
      </c>
      <c r="AB41" s="127">
        <v>0</v>
      </c>
      <c r="AC41" s="127">
        <v>40000</v>
      </c>
      <c r="AD41" s="127" t="s">
        <v>490</v>
      </c>
      <c r="AE41" s="127" t="s">
        <v>491</v>
      </c>
      <c r="AF4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40000</v>
      </c>
    </row>
    <row r="42" spans="1:33" x14ac:dyDescent="0.2">
      <c r="A42" s="127" t="s">
        <v>508</v>
      </c>
      <c r="B42" s="127" t="s">
        <v>1612</v>
      </c>
      <c r="C42" s="127" t="s">
        <v>564</v>
      </c>
      <c r="D42" s="127" t="s">
        <v>487</v>
      </c>
      <c r="E42" s="127" t="s">
        <v>488</v>
      </c>
      <c r="F42" s="127" t="s">
        <v>489</v>
      </c>
      <c r="G42" s="127" t="s">
        <v>572</v>
      </c>
      <c r="H42" s="127" t="s">
        <v>1613</v>
      </c>
      <c r="I42" s="127" t="s">
        <v>1393</v>
      </c>
      <c r="J42" s="127" t="s">
        <v>1394</v>
      </c>
      <c r="K42" s="127" t="s">
        <v>1614</v>
      </c>
      <c r="L42" s="127" t="s">
        <v>1615</v>
      </c>
      <c r="M42" s="127">
        <v>0</v>
      </c>
      <c r="N42" s="127">
        <v>0</v>
      </c>
      <c r="O42" s="127">
        <v>0</v>
      </c>
      <c r="P42" s="127">
        <v>0</v>
      </c>
      <c r="Q42" s="127">
        <v>0</v>
      </c>
      <c r="R42" s="127">
        <v>0</v>
      </c>
      <c r="S42" s="127">
        <v>0</v>
      </c>
      <c r="T42" s="127">
        <v>0</v>
      </c>
      <c r="U42" s="127">
        <v>0</v>
      </c>
      <c r="V42" s="127">
        <v>0</v>
      </c>
      <c r="W42" s="127">
        <v>0</v>
      </c>
      <c r="X42" s="127">
        <v>0</v>
      </c>
      <c r="Y42" s="127">
        <v>0</v>
      </c>
      <c r="Z42" s="127">
        <v>0</v>
      </c>
      <c r="AA42" s="127">
        <v>0</v>
      </c>
      <c r="AB42" s="127">
        <v>0</v>
      </c>
      <c r="AC42" s="127">
        <v>369000</v>
      </c>
      <c r="AD42" s="127" t="s">
        <v>490</v>
      </c>
      <c r="AE42" s="127" t="s">
        <v>491</v>
      </c>
      <c r="AF4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369000</v>
      </c>
    </row>
    <row r="43" spans="1:33" x14ac:dyDescent="0.2">
      <c r="A43" s="127" t="s">
        <v>508</v>
      </c>
      <c r="B43" s="127" t="s">
        <v>1616</v>
      </c>
      <c r="C43" s="127" t="s">
        <v>564</v>
      </c>
      <c r="D43" s="127" t="s">
        <v>487</v>
      </c>
      <c r="E43" s="127" t="s">
        <v>488</v>
      </c>
      <c r="F43" s="127" t="s">
        <v>489</v>
      </c>
      <c r="G43" s="127" t="s">
        <v>573</v>
      </c>
      <c r="H43" s="127" t="s">
        <v>1617</v>
      </c>
      <c r="I43" s="127" t="s">
        <v>1393</v>
      </c>
      <c r="J43" s="127" t="s">
        <v>1394</v>
      </c>
      <c r="K43" s="127" t="s">
        <v>1618</v>
      </c>
      <c r="L43" s="127" t="s">
        <v>1619</v>
      </c>
      <c r="M43" s="127">
        <v>0</v>
      </c>
      <c r="N43" s="127">
        <v>0</v>
      </c>
      <c r="O43" s="127">
        <v>0</v>
      </c>
      <c r="P43" s="127">
        <v>0</v>
      </c>
      <c r="Q43" s="127">
        <v>0</v>
      </c>
      <c r="R43" s="127">
        <v>0</v>
      </c>
      <c r="S43" s="127">
        <v>0</v>
      </c>
      <c r="T43" s="127">
        <v>0</v>
      </c>
      <c r="U43" s="127">
        <v>0</v>
      </c>
      <c r="V43" s="127">
        <v>0</v>
      </c>
      <c r="W43" s="127">
        <v>0</v>
      </c>
      <c r="X43" s="127">
        <v>0</v>
      </c>
      <c r="Y43" s="127">
        <v>0</v>
      </c>
      <c r="Z43" s="127">
        <v>0</v>
      </c>
      <c r="AA43" s="127">
        <v>0</v>
      </c>
      <c r="AB43" s="127">
        <v>0</v>
      </c>
      <c r="AC43" s="127">
        <v>60000</v>
      </c>
      <c r="AD43" s="127" t="s">
        <v>490</v>
      </c>
      <c r="AE43" s="127" t="s">
        <v>491</v>
      </c>
      <c r="AF4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60000</v>
      </c>
    </row>
    <row r="44" spans="1:33" x14ac:dyDescent="0.2">
      <c r="A44" s="127" t="s">
        <v>508</v>
      </c>
      <c r="B44" s="127" t="s">
        <v>1620</v>
      </c>
      <c r="C44" s="127" t="s">
        <v>564</v>
      </c>
      <c r="D44" s="127" t="s">
        <v>487</v>
      </c>
      <c r="E44" s="127" t="s">
        <v>488</v>
      </c>
      <c r="F44" s="127" t="s">
        <v>489</v>
      </c>
      <c r="G44" s="127" t="s">
        <v>573</v>
      </c>
      <c r="H44" s="127" t="s">
        <v>1621</v>
      </c>
      <c r="I44" s="127" t="s">
        <v>1393</v>
      </c>
      <c r="J44" s="127" t="s">
        <v>1394</v>
      </c>
      <c r="K44" s="127" t="s">
        <v>1490</v>
      </c>
      <c r="L44" s="127" t="s">
        <v>1491</v>
      </c>
      <c r="M44" s="127">
        <v>0</v>
      </c>
      <c r="N44" s="127">
        <v>0</v>
      </c>
      <c r="O44" s="127">
        <v>0</v>
      </c>
      <c r="P44" s="127">
        <v>0</v>
      </c>
      <c r="Q44" s="127">
        <v>0</v>
      </c>
      <c r="R44" s="127">
        <v>0</v>
      </c>
      <c r="S44" s="127">
        <v>0</v>
      </c>
      <c r="T44" s="127">
        <v>0</v>
      </c>
      <c r="U44" s="127">
        <v>0</v>
      </c>
      <c r="V44" s="127">
        <v>0</v>
      </c>
      <c r="W44" s="127">
        <v>0</v>
      </c>
      <c r="X44" s="127">
        <v>0</v>
      </c>
      <c r="Y44" s="127">
        <v>0</v>
      </c>
      <c r="Z44" s="127">
        <v>0</v>
      </c>
      <c r="AA44" s="127">
        <v>0</v>
      </c>
      <c r="AB44" s="127">
        <v>0</v>
      </c>
      <c r="AC44" s="127">
        <v>405000</v>
      </c>
      <c r="AD44" s="127" t="s">
        <v>490</v>
      </c>
      <c r="AE44" s="127" t="s">
        <v>491</v>
      </c>
      <c r="AF4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405000</v>
      </c>
    </row>
    <row r="45" spans="1:33" x14ac:dyDescent="0.2">
      <c r="A45" s="127" t="s">
        <v>508</v>
      </c>
      <c r="B45" s="127" t="s">
        <v>1622</v>
      </c>
      <c r="C45" s="127" t="s">
        <v>564</v>
      </c>
      <c r="D45" s="127" t="s">
        <v>487</v>
      </c>
      <c r="E45" s="127" t="s">
        <v>488</v>
      </c>
      <c r="F45" s="127" t="s">
        <v>489</v>
      </c>
      <c r="G45" s="127" t="s">
        <v>574</v>
      </c>
      <c r="H45" s="127" t="s">
        <v>1623</v>
      </c>
      <c r="I45" s="127" t="s">
        <v>1393</v>
      </c>
      <c r="J45" s="127" t="s">
        <v>1394</v>
      </c>
      <c r="K45" s="127" t="s">
        <v>1510</v>
      </c>
      <c r="L45" s="127" t="s">
        <v>1511</v>
      </c>
      <c r="M45" s="127">
        <v>0</v>
      </c>
      <c r="N45" s="127">
        <v>0</v>
      </c>
      <c r="O45" s="127">
        <v>0</v>
      </c>
      <c r="P45" s="127">
        <v>0</v>
      </c>
      <c r="Q45" s="127">
        <v>0</v>
      </c>
      <c r="R45" s="127">
        <v>0</v>
      </c>
      <c r="S45" s="127">
        <v>0</v>
      </c>
      <c r="T45" s="127">
        <v>0</v>
      </c>
      <c r="U45" s="127">
        <v>0</v>
      </c>
      <c r="V45" s="127">
        <v>0</v>
      </c>
      <c r="W45" s="127">
        <v>0</v>
      </c>
      <c r="X45" s="127">
        <v>0</v>
      </c>
      <c r="Y45" s="127">
        <v>0</v>
      </c>
      <c r="Z45" s="127">
        <v>0</v>
      </c>
      <c r="AA45" s="127">
        <v>0</v>
      </c>
      <c r="AB45" s="127">
        <v>0</v>
      </c>
      <c r="AC45" s="127">
        <v>2277788</v>
      </c>
      <c r="AD45" s="127" t="s">
        <v>490</v>
      </c>
      <c r="AE45" s="127" t="s">
        <v>491</v>
      </c>
      <c r="AF4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2277788</v>
      </c>
    </row>
    <row r="46" spans="1:33" x14ac:dyDescent="0.2">
      <c r="A46" s="127" t="s">
        <v>508</v>
      </c>
      <c r="B46" s="127" t="s">
        <v>1624</v>
      </c>
      <c r="C46" s="127" t="s">
        <v>564</v>
      </c>
      <c r="D46" s="127" t="s">
        <v>487</v>
      </c>
      <c r="E46" s="127" t="s">
        <v>488</v>
      </c>
      <c r="F46" s="127" t="s">
        <v>489</v>
      </c>
      <c r="G46" s="127" t="s">
        <v>574</v>
      </c>
      <c r="H46" s="127" t="s">
        <v>1625</v>
      </c>
      <c r="I46" s="127" t="s">
        <v>1393</v>
      </c>
      <c r="J46" s="127" t="s">
        <v>1394</v>
      </c>
      <c r="K46" s="127" t="s">
        <v>1502</v>
      </c>
      <c r="L46" s="127" t="s">
        <v>1503</v>
      </c>
      <c r="M46" s="127">
        <v>0</v>
      </c>
      <c r="N46" s="127">
        <v>0</v>
      </c>
      <c r="O46" s="127">
        <v>0</v>
      </c>
      <c r="P46" s="127">
        <v>0</v>
      </c>
      <c r="Q46" s="127">
        <v>0</v>
      </c>
      <c r="R46" s="127">
        <v>0</v>
      </c>
      <c r="S46" s="127">
        <v>0</v>
      </c>
      <c r="T46" s="127">
        <v>0</v>
      </c>
      <c r="U46" s="127">
        <v>0</v>
      </c>
      <c r="V46" s="127">
        <v>0</v>
      </c>
      <c r="W46" s="127">
        <v>0</v>
      </c>
      <c r="X46" s="127">
        <v>0</v>
      </c>
      <c r="Y46" s="127">
        <v>0</v>
      </c>
      <c r="Z46" s="127">
        <v>0</v>
      </c>
      <c r="AA46" s="127">
        <v>0</v>
      </c>
      <c r="AB46" s="127">
        <v>0</v>
      </c>
      <c r="AC46" s="127">
        <v>2136372</v>
      </c>
      <c r="AD46" s="127" t="s">
        <v>490</v>
      </c>
      <c r="AE46" s="127" t="s">
        <v>491</v>
      </c>
      <c r="AF4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2136372</v>
      </c>
    </row>
    <row r="47" spans="1:33" x14ac:dyDescent="0.2">
      <c r="A47" s="127" t="s">
        <v>508</v>
      </c>
      <c r="B47" s="127" t="s">
        <v>1626</v>
      </c>
      <c r="C47" s="127" t="s">
        <v>564</v>
      </c>
      <c r="D47" s="127" t="s">
        <v>487</v>
      </c>
      <c r="E47" s="127" t="s">
        <v>488</v>
      </c>
      <c r="F47" s="127" t="s">
        <v>489</v>
      </c>
      <c r="G47" s="127" t="s">
        <v>574</v>
      </c>
      <c r="H47" s="127" t="s">
        <v>1627</v>
      </c>
      <c r="I47" s="127" t="s">
        <v>1393</v>
      </c>
      <c r="J47" s="127" t="s">
        <v>1394</v>
      </c>
      <c r="K47" s="127" t="s">
        <v>1506</v>
      </c>
      <c r="L47" s="127" t="s">
        <v>1507</v>
      </c>
      <c r="M47" s="127">
        <v>0</v>
      </c>
      <c r="N47" s="127">
        <v>0</v>
      </c>
      <c r="O47" s="127">
        <v>0</v>
      </c>
      <c r="P47" s="127">
        <v>0</v>
      </c>
      <c r="Q47" s="127">
        <v>0</v>
      </c>
      <c r="R47" s="127">
        <v>0</v>
      </c>
      <c r="S47" s="127">
        <v>0</v>
      </c>
      <c r="T47" s="127">
        <v>0</v>
      </c>
      <c r="U47" s="127">
        <v>0</v>
      </c>
      <c r="V47" s="127">
        <v>0</v>
      </c>
      <c r="W47" s="127">
        <v>0</v>
      </c>
      <c r="X47" s="127">
        <v>0</v>
      </c>
      <c r="Y47" s="127">
        <v>0</v>
      </c>
      <c r="Z47" s="127">
        <v>0</v>
      </c>
      <c r="AA47" s="127">
        <v>0</v>
      </c>
      <c r="AB47" s="127">
        <v>0</v>
      </c>
      <c r="AC47" s="127">
        <v>794625</v>
      </c>
      <c r="AD47" s="127" t="s">
        <v>490</v>
      </c>
      <c r="AE47" s="127" t="s">
        <v>491</v>
      </c>
      <c r="AF4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794625</v>
      </c>
    </row>
    <row r="48" spans="1:33" x14ac:dyDescent="0.2">
      <c r="A48" s="127" t="s">
        <v>508</v>
      </c>
      <c r="B48" s="127" t="s">
        <v>1628</v>
      </c>
      <c r="C48" s="127" t="s">
        <v>564</v>
      </c>
      <c r="D48" s="127" t="s">
        <v>487</v>
      </c>
      <c r="E48" s="127" t="s">
        <v>488</v>
      </c>
      <c r="F48" s="127" t="s">
        <v>489</v>
      </c>
      <c r="G48" s="127" t="s">
        <v>574</v>
      </c>
      <c r="H48" s="127" t="s">
        <v>1629</v>
      </c>
      <c r="I48" s="127" t="s">
        <v>1393</v>
      </c>
      <c r="J48" s="127" t="s">
        <v>1394</v>
      </c>
      <c r="K48" s="127" t="s">
        <v>1498</v>
      </c>
      <c r="L48" s="127" t="s">
        <v>1499</v>
      </c>
      <c r="M48" s="127">
        <v>0</v>
      </c>
      <c r="N48" s="127">
        <v>0</v>
      </c>
      <c r="O48" s="127">
        <v>0</v>
      </c>
      <c r="P48" s="127">
        <v>0</v>
      </c>
      <c r="Q48" s="127">
        <v>0</v>
      </c>
      <c r="R48" s="127">
        <v>0</v>
      </c>
      <c r="S48" s="127">
        <v>0</v>
      </c>
      <c r="T48" s="127">
        <v>0</v>
      </c>
      <c r="U48" s="127">
        <v>0</v>
      </c>
      <c r="V48" s="127">
        <v>0</v>
      </c>
      <c r="W48" s="127">
        <v>0</v>
      </c>
      <c r="X48" s="127">
        <v>0</v>
      </c>
      <c r="Y48" s="127">
        <v>0</v>
      </c>
      <c r="Z48" s="127">
        <v>0</v>
      </c>
      <c r="AA48" s="127">
        <v>0</v>
      </c>
      <c r="AB48" s="127">
        <v>0</v>
      </c>
      <c r="AC48" s="127">
        <v>2924973</v>
      </c>
      <c r="AD48" s="127" t="s">
        <v>490</v>
      </c>
      <c r="AE48" s="127" t="s">
        <v>491</v>
      </c>
      <c r="AF4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2924973</v>
      </c>
    </row>
    <row r="49" spans="1:33" x14ac:dyDescent="0.2">
      <c r="A49" s="127" t="s">
        <v>508</v>
      </c>
      <c r="B49" s="127" t="s">
        <v>1630</v>
      </c>
      <c r="C49" s="127" t="s">
        <v>564</v>
      </c>
      <c r="D49" s="127" t="s">
        <v>487</v>
      </c>
      <c r="E49" s="127" t="s">
        <v>488</v>
      </c>
      <c r="F49" s="127" t="s">
        <v>489</v>
      </c>
      <c r="G49" s="127" t="s">
        <v>575</v>
      </c>
      <c r="H49" s="127" t="s">
        <v>1631</v>
      </c>
      <c r="I49" s="127" t="s">
        <v>1393</v>
      </c>
      <c r="J49" s="127" t="s">
        <v>1394</v>
      </c>
      <c r="K49" s="127" t="s">
        <v>1591</v>
      </c>
      <c r="L49" s="127" t="s">
        <v>1592</v>
      </c>
      <c r="M49" s="127">
        <v>0</v>
      </c>
      <c r="N49" s="127">
        <v>0</v>
      </c>
      <c r="O49" s="127">
        <v>0</v>
      </c>
      <c r="P49" s="127">
        <v>0</v>
      </c>
      <c r="Q49" s="127">
        <v>0</v>
      </c>
      <c r="R49" s="127">
        <v>0</v>
      </c>
      <c r="S49" s="127">
        <v>0</v>
      </c>
      <c r="T49" s="127">
        <v>0</v>
      </c>
      <c r="U49" s="127">
        <v>0</v>
      </c>
      <c r="V49" s="127">
        <v>0</v>
      </c>
      <c r="W49" s="127">
        <v>0</v>
      </c>
      <c r="X49" s="127">
        <v>0</v>
      </c>
      <c r="Y49" s="127">
        <v>0</v>
      </c>
      <c r="Z49" s="127">
        <v>0</v>
      </c>
      <c r="AA49" s="127">
        <v>0</v>
      </c>
      <c r="AB49" s="127">
        <v>0</v>
      </c>
      <c r="AC49" s="127">
        <v>160000</v>
      </c>
      <c r="AD49" s="127" t="s">
        <v>490</v>
      </c>
      <c r="AE49" s="127" t="s">
        <v>491</v>
      </c>
      <c r="AF4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160000</v>
      </c>
    </row>
    <row r="50" spans="1:33" x14ac:dyDescent="0.2">
      <c r="A50" s="127" t="s">
        <v>508</v>
      </c>
      <c r="B50" s="127" t="s">
        <v>1632</v>
      </c>
      <c r="C50" s="127" t="s">
        <v>564</v>
      </c>
      <c r="D50" s="127" t="s">
        <v>487</v>
      </c>
      <c r="E50" s="127" t="s">
        <v>488</v>
      </c>
      <c r="F50" s="127" t="s">
        <v>489</v>
      </c>
      <c r="G50" s="127" t="s">
        <v>576</v>
      </c>
      <c r="H50" s="127" t="s">
        <v>1633</v>
      </c>
      <c r="I50" s="127" t="s">
        <v>1393</v>
      </c>
      <c r="J50" s="127" t="s">
        <v>1394</v>
      </c>
      <c r="K50" s="127" t="s">
        <v>1536</v>
      </c>
      <c r="L50" s="127" t="s">
        <v>1537</v>
      </c>
      <c r="M50" s="127">
        <v>0</v>
      </c>
      <c r="N50" s="127">
        <v>0</v>
      </c>
      <c r="O50" s="127">
        <v>0</v>
      </c>
      <c r="P50" s="127">
        <v>0</v>
      </c>
      <c r="Q50" s="127">
        <v>0</v>
      </c>
      <c r="R50" s="127">
        <v>0</v>
      </c>
      <c r="S50" s="127">
        <v>0</v>
      </c>
      <c r="T50" s="127">
        <v>0</v>
      </c>
      <c r="U50" s="127">
        <v>0</v>
      </c>
      <c r="V50" s="127">
        <v>0</v>
      </c>
      <c r="W50" s="127">
        <v>0</v>
      </c>
      <c r="X50" s="127">
        <v>0</v>
      </c>
      <c r="Y50" s="127">
        <v>0</v>
      </c>
      <c r="Z50" s="127">
        <v>0</v>
      </c>
      <c r="AA50" s="127">
        <v>0</v>
      </c>
      <c r="AB50" s="127">
        <v>0</v>
      </c>
      <c r="AC50" s="127">
        <v>170000</v>
      </c>
      <c r="AD50" s="127" t="s">
        <v>490</v>
      </c>
      <c r="AE50" s="127" t="s">
        <v>491</v>
      </c>
      <c r="AF5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170000</v>
      </c>
    </row>
    <row r="51" spans="1:33" x14ac:dyDescent="0.2">
      <c r="A51" s="127" t="s">
        <v>508</v>
      </c>
      <c r="B51" s="127" t="s">
        <v>1634</v>
      </c>
      <c r="C51" s="127" t="s">
        <v>564</v>
      </c>
      <c r="D51" s="127" t="s">
        <v>487</v>
      </c>
      <c r="E51" s="127" t="s">
        <v>488</v>
      </c>
      <c r="F51" s="127" t="s">
        <v>489</v>
      </c>
      <c r="G51" s="127" t="s">
        <v>574</v>
      </c>
      <c r="H51" s="127" t="s">
        <v>1635</v>
      </c>
      <c r="I51" s="127" t="s">
        <v>1393</v>
      </c>
      <c r="J51" s="127" t="s">
        <v>1394</v>
      </c>
      <c r="K51" s="127" t="s">
        <v>1494</v>
      </c>
      <c r="L51" s="127" t="s">
        <v>1495</v>
      </c>
      <c r="M51" s="127">
        <v>0</v>
      </c>
      <c r="N51" s="127">
        <v>0</v>
      </c>
      <c r="O51" s="127">
        <v>0</v>
      </c>
      <c r="P51" s="127">
        <v>0</v>
      </c>
      <c r="Q51" s="127">
        <v>0</v>
      </c>
      <c r="R51" s="127">
        <v>0</v>
      </c>
      <c r="S51" s="127">
        <v>0</v>
      </c>
      <c r="T51" s="127">
        <v>0</v>
      </c>
      <c r="U51" s="127">
        <v>0</v>
      </c>
      <c r="V51" s="127">
        <v>0</v>
      </c>
      <c r="W51" s="127">
        <v>0</v>
      </c>
      <c r="X51" s="127">
        <v>0</v>
      </c>
      <c r="Y51" s="127">
        <v>0</v>
      </c>
      <c r="Z51" s="127">
        <v>0</v>
      </c>
      <c r="AA51" s="127">
        <v>0</v>
      </c>
      <c r="AB51" s="127">
        <v>0</v>
      </c>
      <c r="AC51" s="127">
        <v>3003236</v>
      </c>
      <c r="AD51" s="127" t="s">
        <v>490</v>
      </c>
      <c r="AE51" s="127" t="s">
        <v>491</v>
      </c>
      <c r="AF5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3003236</v>
      </c>
    </row>
    <row r="52" spans="1:33" x14ac:dyDescent="0.2">
      <c r="A52" s="127" t="s">
        <v>508</v>
      </c>
      <c r="B52" s="127" t="s">
        <v>1636</v>
      </c>
      <c r="C52" s="127" t="s">
        <v>564</v>
      </c>
      <c r="D52" s="127" t="s">
        <v>487</v>
      </c>
      <c r="E52" s="127" t="s">
        <v>488</v>
      </c>
      <c r="F52" s="127" t="s">
        <v>489</v>
      </c>
      <c r="G52" s="127" t="s">
        <v>577</v>
      </c>
      <c r="H52" s="127" t="s">
        <v>1637</v>
      </c>
      <c r="I52" s="127" t="s">
        <v>1393</v>
      </c>
      <c r="J52" s="127" t="s">
        <v>1394</v>
      </c>
      <c r="K52" s="127" t="s">
        <v>1542</v>
      </c>
      <c r="L52" s="127" t="s">
        <v>1543</v>
      </c>
      <c r="M52" s="127">
        <v>0</v>
      </c>
      <c r="N52" s="127">
        <v>0</v>
      </c>
      <c r="O52" s="127">
        <v>0</v>
      </c>
      <c r="P52" s="127">
        <v>0</v>
      </c>
      <c r="Q52" s="127">
        <v>0</v>
      </c>
      <c r="R52" s="127">
        <v>0</v>
      </c>
      <c r="S52" s="127">
        <v>0</v>
      </c>
      <c r="T52" s="127">
        <v>0</v>
      </c>
      <c r="U52" s="127">
        <v>0</v>
      </c>
      <c r="V52" s="127">
        <v>0</v>
      </c>
      <c r="W52" s="127">
        <v>0</v>
      </c>
      <c r="X52" s="127">
        <v>0</v>
      </c>
      <c r="Y52" s="127">
        <v>0</v>
      </c>
      <c r="Z52" s="127">
        <v>0</v>
      </c>
      <c r="AA52" s="127">
        <v>0</v>
      </c>
      <c r="AB52" s="127">
        <v>0</v>
      </c>
      <c r="AC52" s="127">
        <v>5281000</v>
      </c>
      <c r="AD52" s="127" t="s">
        <v>490</v>
      </c>
      <c r="AE52" s="127" t="s">
        <v>491</v>
      </c>
      <c r="AF5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5281000</v>
      </c>
    </row>
    <row r="53" spans="1:33" x14ac:dyDescent="0.2">
      <c r="A53" s="127" t="s">
        <v>508</v>
      </c>
      <c r="B53" s="127" t="s">
        <v>1638</v>
      </c>
      <c r="C53" s="127" t="s">
        <v>564</v>
      </c>
      <c r="D53" s="127" t="s">
        <v>487</v>
      </c>
      <c r="E53" s="127" t="s">
        <v>488</v>
      </c>
      <c r="F53" s="127" t="s">
        <v>489</v>
      </c>
      <c r="G53" s="127" t="s">
        <v>578</v>
      </c>
      <c r="H53" s="127" t="s">
        <v>1639</v>
      </c>
      <c r="I53" s="127" t="s">
        <v>1393</v>
      </c>
      <c r="J53" s="127" t="s">
        <v>1394</v>
      </c>
      <c r="K53" s="127" t="s">
        <v>1614</v>
      </c>
      <c r="L53" s="127" t="s">
        <v>1615</v>
      </c>
      <c r="M53" s="127">
        <v>0</v>
      </c>
      <c r="N53" s="127">
        <v>0</v>
      </c>
      <c r="O53" s="127">
        <v>0</v>
      </c>
      <c r="P53" s="127">
        <v>0</v>
      </c>
      <c r="Q53" s="127">
        <v>0</v>
      </c>
      <c r="R53" s="127">
        <v>0</v>
      </c>
      <c r="S53" s="127">
        <v>0</v>
      </c>
      <c r="T53" s="127">
        <v>0</v>
      </c>
      <c r="U53" s="127">
        <v>0</v>
      </c>
      <c r="V53" s="127">
        <v>0</v>
      </c>
      <c r="W53" s="127">
        <v>0</v>
      </c>
      <c r="X53" s="127">
        <v>0</v>
      </c>
      <c r="Y53" s="127">
        <v>0</v>
      </c>
      <c r="Z53" s="127">
        <v>0</v>
      </c>
      <c r="AA53" s="127">
        <v>0</v>
      </c>
      <c r="AB53" s="127">
        <v>0</v>
      </c>
      <c r="AC53" s="127">
        <v>100000</v>
      </c>
      <c r="AD53" s="127" t="s">
        <v>490</v>
      </c>
      <c r="AE53" s="127" t="s">
        <v>491</v>
      </c>
      <c r="AF5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100000</v>
      </c>
    </row>
    <row r="54" spans="1:33" x14ac:dyDescent="0.2">
      <c r="A54" s="127" t="s">
        <v>508</v>
      </c>
      <c r="B54" s="127" t="s">
        <v>1640</v>
      </c>
      <c r="C54" s="127" t="s">
        <v>564</v>
      </c>
      <c r="D54" s="127" t="s">
        <v>487</v>
      </c>
      <c r="E54" s="127" t="s">
        <v>488</v>
      </c>
      <c r="F54" s="127" t="s">
        <v>489</v>
      </c>
      <c r="G54" s="127" t="s">
        <v>574</v>
      </c>
      <c r="H54" s="127" t="s">
        <v>1641</v>
      </c>
      <c r="I54" s="127" t="s">
        <v>1393</v>
      </c>
      <c r="J54" s="127" t="s">
        <v>1394</v>
      </c>
      <c r="K54" s="127" t="s">
        <v>1642</v>
      </c>
      <c r="L54" s="127" t="s">
        <v>1643</v>
      </c>
      <c r="M54" s="127">
        <v>0</v>
      </c>
      <c r="N54" s="127">
        <v>0</v>
      </c>
      <c r="O54" s="127">
        <v>0</v>
      </c>
      <c r="P54" s="127">
        <v>0</v>
      </c>
      <c r="Q54" s="127">
        <v>0</v>
      </c>
      <c r="R54" s="127">
        <v>0</v>
      </c>
      <c r="S54" s="127">
        <v>0</v>
      </c>
      <c r="T54" s="127">
        <v>0</v>
      </c>
      <c r="U54" s="127">
        <v>0</v>
      </c>
      <c r="V54" s="127">
        <v>0</v>
      </c>
      <c r="W54" s="127">
        <v>0</v>
      </c>
      <c r="X54" s="127">
        <v>0</v>
      </c>
      <c r="Y54" s="127">
        <v>0</v>
      </c>
      <c r="Z54" s="127">
        <v>0</v>
      </c>
      <c r="AA54" s="127">
        <v>0</v>
      </c>
      <c r="AB54" s="127">
        <v>0</v>
      </c>
      <c r="AC54" s="127">
        <v>370000</v>
      </c>
      <c r="AD54" s="127" t="s">
        <v>490</v>
      </c>
      <c r="AE54" s="127" t="s">
        <v>491</v>
      </c>
      <c r="AF5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370000</v>
      </c>
    </row>
    <row r="55" spans="1:33" x14ac:dyDescent="0.2">
      <c r="A55" s="127" t="s">
        <v>508</v>
      </c>
      <c r="B55" s="127" t="s">
        <v>1644</v>
      </c>
      <c r="C55" s="127" t="s">
        <v>564</v>
      </c>
      <c r="D55" s="127" t="s">
        <v>487</v>
      </c>
      <c r="E55" s="127" t="s">
        <v>488</v>
      </c>
      <c r="F55" s="127" t="s">
        <v>489</v>
      </c>
      <c r="G55" s="127" t="s">
        <v>577</v>
      </c>
      <c r="H55" s="127" t="s">
        <v>1645</v>
      </c>
      <c r="I55" s="127" t="s">
        <v>1393</v>
      </c>
      <c r="J55" s="127" t="s">
        <v>1394</v>
      </c>
      <c r="K55" s="127" t="s">
        <v>1518</v>
      </c>
      <c r="L55" s="127" t="s">
        <v>1519</v>
      </c>
      <c r="M55" s="127">
        <v>0</v>
      </c>
      <c r="N55" s="127">
        <v>0</v>
      </c>
      <c r="O55" s="127">
        <v>0</v>
      </c>
      <c r="P55" s="127">
        <v>0</v>
      </c>
      <c r="Q55" s="127">
        <v>0</v>
      </c>
      <c r="R55" s="127">
        <v>0</v>
      </c>
      <c r="S55" s="127">
        <v>0</v>
      </c>
      <c r="T55" s="127">
        <v>0</v>
      </c>
      <c r="U55" s="127">
        <v>0</v>
      </c>
      <c r="V55" s="127">
        <v>0</v>
      </c>
      <c r="W55" s="127">
        <v>0</v>
      </c>
      <c r="X55" s="127">
        <v>0</v>
      </c>
      <c r="Y55" s="127">
        <v>0</v>
      </c>
      <c r="Z55" s="127">
        <v>0</v>
      </c>
      <c r="AA55" s="127">
        <v>0</v>
      </c>
      <c r="AB55" s="127">
        <v>0</v>
      </c>
      <c r="AC55" s="127">
        <v>2847000</v>
      </c>
      <c r="AD55" s="127" t="s">
        <v>490</v>
      </c>
      <c r="AE55" s="127" t="s">
        <v>491</v>
      </c>
      <c r="AF5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2847000</v>
      </c>
    </row>
    <row r="56" spans="1:33" x14ac:dyDescent="0.2">
      <c r="A56" s="127" t="s">
        <v>508</v>
      </c>
      <c r="B56" s="127" t="s">
        <v>1646</v>
      </c>
      <c r="C56" s="127" t="s">
        <v>564</v>
      </c>
      <c r="D56" s="127" t="s">
        <v>487</v>
      </c>
      <c r="E56" s="127" t="s">
        <v>488</v>
      </c>
      <c r="F56" s="127" t="s">
        <v>489</v>
      </c>
      <c r="G56" s="127" t="s">
        <v>577</v>
      </c>
      <c r="H56" s="127" t="s">
        <v>1647</v>
      </c>
      <c r="I56" s="127" t="s">
        <v>1393</v>
      </c>
      <c r="J56" s="127" t="s">
        <v>1394</v>
      </c>
      <c r="K56" s="127" t="s">
        <v>1648</v>
      </c>
      <c r="L56" s="127" t="s">
        <v>1649</v>
      </c>
      <c r="M56" s="127">
        <v>0</v>
      </c>
      <c r="N56" s="127">
        <v>0</v>
      </c>
      <c r="O56" s="127">
        <v>0</v>
      </c>
      <c r="P56" s="127">
        <v>0</v>
      </c>
      <c r="Q56" s="127">
        <v>0</v>
      </c>
      <c r="R56" s="127">
        <v>0</v>
      </c>
      <c r="S56" s="127">
        <v>0</v>
      </c>
      <c r="T56" s="127">
        <v>0</v>
      </c>
      <c r="U56" s="127">
        <v>0</v>
      </c>
      <c r="V56" s="127">
        <v>0</v>
      </c>
      <c r="W56" s="127">
        <v>0</v>
      </c>
      <c r="X56" s="127">
        <v>0</v>
      </c>
      <c r="Y56" s="127">
        <v>0</v>
      </c>
      <c r="Z56" s="127">
        <v>0</v>
      </c>
      <c r="AA56" s="127">
        <v>0</v>
      </c>
      <c r="AB56" s="127">
        <v>0</v>
      </c>
      <c r="AC56" s="127">
        <v>30000</v>
      </c>
      <c r="AD56" s="127" t="s">
        <v>490</v>
      </c>
      <c r="AE56" s="127" t="s">
        <v>491</v>
      </c>
      <c r="AF5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30000</v>
      </c>
    </row>
    <row r="57" spans="1:33" x14ac:dyDescent="0.2">
      <c r="A57" s="127" t="s">
        <v>508</v>
      </c>
      <c r="B57" s="127" t="s">
        <v>1650</v>
      </c>
      <c r="C57" s="127" t="s">
        <v>564</v>
      </c>
      <c r="D57" s="127" t="s">
        <v>487</v>
      </c>
      <c r="E57" s="127" t="s">
        <v>488</v>
      </c>
      <c r="F57" s="127" t="s">
        <v>489</v>
      </c>
      <c r="G57" s="127" t="s">
        <v>579</v>
      </c>
      <c r="H57" s="127" t="s">
        <v>1651</v>
      </c>
      <c r="I57" s="127" t="s">
        <v>1393</v>
      </c>
      <c r="J57" s="127" t="s">
        <v>1394</v>
      </c>
      <c r="K57" s="127" t="s">
        <v>1607</v>
      </c>
      <c r="L57" s="127" t="s">
        <v>1608</v>
      </c>
      <c r="M57" s="127">
        <v>0</v>
      </c>
      <c r="N57" s="127">
        <v>0</v>
      </c>
      <c r="O57" s="127">
        <v>0</v>
      </c>
      <c r="P57" s="127">
        <v>0</v>
      </c>
      <c r="Q57" s="127">
        <v>0</v>
      </c>
      <c r="R57" s="127">
        <v>0</v>
      </c>
      <c r="S57" s="127">
        <v>0</v>
      </c>
      <c r="T57" s="127">
        <v>0</v>
      </c>
      <c r="U57" s="127">
        <v>0</v>
      </c>
      <c r="V57" s="127">
        <v>0</v>
      </c>
      <c r="W57" s="127">
        <v>0</v>
      </c>
      <c r="X57" s="127">
        <v>0</v>
      </c>
      <c r="Y57" s="127">
        <v>0</v>
      </c>
      <c r="Z57" s="127">
        <v>0</v>
      </c>
      <c r="AA57" s="127">
        <v>0</v>
      </c>
      <c r="AB57" s="127">
        <v>0</v>
      </c>
      <c r="AC57" s="127">
        <v>50000</v>
      </c>
      <c r="AD57" s="127" t="s">
        <v>490</v>
      </c>
      <c r="AE57" s="127" t="s">
        <v>491</v>
      </c>
      <c r="AF5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50000</v>
      </c>
    </row>
    <row r="58" spans="1:33" x14ac:dyDescent="0.2">
      <c r="A58" s="127" t="s">
        <v>508</v>
      </c>
      <c r="B58" s="127" t="s">
        <v>1652</v>
      </c>
      <c r="C58" s="127" t="s">
        <v>564</v>
      </c>
      <c r="D58" s="127" t="s">
        <v>487</v>
      </c>
      <c r="E58" s="127" t="s">
        <v>488</v>
      </c>
      <c r="F58" s="127" t="s">
        <v>489</v>
      </c>
      <c r="G58" s="127" t="s">
        <v>580</v>
      </c>
      <c r="H58" s="127" t="s">
        <v>1653</v>
      </c>
      <c r="I58" s="127" t="s">
        <v>1393</v>
      </c>
      <c r="J58" s="127" t="s">
        <v>1394</v>
      </c>
      <c r="K58" s="127" t="s">
        <v>1546</v>
      </c>
      <c r="L58" s="127" t="s">
        <v>1547</v>
      </c>
      <c r="M58" s="127">
        <v>0</v>
      </c>
      <c r="N58" s="127">
        <v>0</v>
      </c>
      <c r="O58" s="127">
        <v>0</v>
      </c>
      <c r="P58" s="127">
        <v>0</v>
      </c>
      <c r="Q58" s="127">
        <v>0</v>
      </c>
      <c r="R58" s="127">
        <v>0</v>
      </c>
      <c r="S58" s="127">
        <v>0</v>
      </c>
      <c r="T58" s="127">
        <v>0</v>
      </c>
      <c r="U58" s="127">
        <v>0</v>
      </c>
      <c r="V58" s="127">
        <v>0</v>
      </c>
      <c r="W58" s="127">
        <v>0</v>
      </c>
      <c r="X58" s="127">
        <v>0</v>
      </c>
      <c r="Y58" s="127">
        <v>0</v>
      </c>
      <c r="Z58" s="127">
        <v>0</v>
      </c>
      <c r="AA58" s="127">
        <v>0</v>
      </c>
      <c r="AB58" s="127">
        <v>0</v>
      </c>
      <c r="AC58" s="127">
        <v>110000</v>
      </c>
      <c r="AD58" s="127" t="s">
        <v>490</v>
      </c>
      <c r="AE58" s="127" t="s">
        <v>491</v>
      </c>
      <c r="AF5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110000</v>
      </c>
    </row>
    <row r="59" spans="1:33" x14ac:dyDescent="0.2">
      <c r="A59" s="127" t="s">
        <v>508</v>
      </c>
      <c r="B59" s="127" t="s">
        <v>1654</v>
      </c>
      <c r="C59" s="127" t="s">
        <v>564</v>
      </c>
      <c r="D59" s="127" t="s">
        <v>487</v>
      </c>
      <c r="E59" s="127" t="s">
        <v>488</v>
      </c>
      <c r="F59" s="127" t="s">
        <v>489</v>
      </c>
      <c r="G59" s="127" t="s">
        <v>580</v>
      </c>
      <c r="H59" s="127" t="s">
        <v>1655</v>
      </c>
      <c r="I59" s="127" t="s">
        <v>1393</v>
      </c>
      <c r="J59" s="127" t="s">
        <v>1394</v>
      </c>
      <c r="K59" s="127" t="s">
        <v>1536</v>
      </c>
      <c r="L59" s="127" t="s">
        <v>1537</v>
      </c>
      <c r="M59" s="127">
        <v>0</v>
      </c>
      <c r="N59" s="127">
        <v>0</v>
      </c>
      <c r="O59" s="127">
        <v>0</v>
      </c>
      <c r="P59" s="127">
        <v>0</v>
      </c>
      <c r="Q59" s="127">
        <v>0</v>
      </c>
      <c r="R59" s="127">
        <v>0</v>
      </c>
      <c r="S59" s="127">
        <v>0</v>
      </c>
      <c r="T59" s="127">
        <v>0</v>
      </c>
      <c r="U59" s="127">
        <v>0</v>
      </c>
      <c r="V59" s="127">
        <v>0</v>
      </c>
      <c r="W59" s="127">
        <v>0</v>
      </c>
      <c r="X59" s="127">
        <v>0</v>
      </c>
      <c r="Y59" s="127">
        <v>0</v>
      </c>
      <c r="Z59" s="127">
        <v>0</v>
      </c>
      <c r="AA59" s="127">
        <v>0</v>
      </c>
      <c r="AB59" s="127">
        <v>0</v>
      </c>
      <c r="AC59" s="127">
        <v>190000</v>
      </c>
      <c r="AD59" s="127" t="s">
        <v>490</v>
      </c>
      <c r="AE59" s="127" t="s">
        <v>491</v>
      </c>
      <c r="AF5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190000</v>
      </c>
    </row>
    <row r="60" spans="1:33" x14ac:dyDescent="0.2">
      <c r="A60" s="127" t="s">
        <v>508</v>
      </c>
      <c r="B60" s="127" t="s">
        <v>1656</v>
      </c>
      <c r="C60" s="127" t="s">
        <v>564</v>
      </c>
      <c r="D60" s="127" t="s">
        <v>487</v>
      </c>
      <c r="E60" s="127" t="s">
        <v>488</v>
      </c>
      <c r="F60" s="127" t="s">
        <v>489</v>
      </c>
      <c r="G60" s="127" t="s">
        <v>581</v>
      </c>
      <c r="H60" s="127" t="s">
        <v>1657</v>
      </c>
      <c r="I60" s="127" t="s">
        <v>1393</v>
      </c>
      <c r="J60" s="127" t="s">
        <v>1394</v>
      </c>
      <c r="K60" s="127" t="s">
        <v>1583</v>
      </c>
      <c r="L60" s="127" t="s">
        <v>1584</v>
      </c>
      <c r="M60" s="127">
        <v>0</v>
      </c>
      <c r="N60" s="127">
        <v>0</v>
      </c>
      <c r="O60" s="127">
        <v>0</v>
      </c>
      <c r="P60" s="127">
        <v>0</v>
      </c>
      <c r="Q60" s="127">
        <v>0</v>
      </c>
      <c r="R60" s="127">
        <v>0</v>
      </c>
      <c r="S60" s="127">
        <v>0</v>
      </c>
      <c r="T60" s="127">
        <v>0</v>
      </c>
      <c r="U60" s="127">
        <v>0</v>
      </c>
      <c r="V60" s="127">
        <v>0</v>
      </c>
      <c r="W60" s="127">
        <v>0</v>
      </c>
      <c r="X60" s="127">
        <v>0</v>
      </c>
      <c r="Y60" s="127">
        <v>0</v>
      </c>
      <c r="Z60" s="127">
        <v>0</v>
      </c>
      <c r="AA60" s="127">
        <v>0</v>
      </c>
      <c r="AB60" s="127">
        <v>0</v>
      </c>
      <c r="AC60" s="127">
        <v>3500000</v>
      </c>
      <c r="AD60" s="127" t="s">
        <v>490</v>
      </c>
      <c r="AE60" s="127" t="s">
        <v>491</v>
      </c>
      <c r="AF6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3500000</v>
      </c>
    </row>
    <row r="61" spans="1:33" x14ac:dyDescent="0.2">
      <c r="A61" s="127" t="s">
        <v>508</v>
      </c>
      <c r="B61" s="127" t="s">
        <v>1658</v>
      </c>
      <c r="C61" s="127" t="s">
        <v>564</v>
      </c>
      <c r="D61" s="127" t="s">
        <v>487</v>
      </c>
      <c r="E61" s="127" t="s">
        <v>488</v>
      </c>
      <c r="F61" s="127" t="s">
        <v>489</v>
      </c>
      <c r="G61" s="127" t="s">
        <v>574</v>
      </c>
      <c r="H61" s="127" t="s">
        <v>1659</v>
      </c>
      <c r="I61" s="127" t="s">
        <v>1393</v>
      </c>
      <c r="J61" s="127" t="s">
        <v>1394</v>
      </c>
      <c r="K61" s="127" t="s">
        <v>1607</v>
      </c>
      <c r="L61" s="127" t="s">
        <v>1608</v>
      </c>
      <c r="M61" s="127">
        <v>0</v>
      </c>
      <c r="N61" s="127">
        <v>0</v>
      </c>
      <c r="O61" s="127">
        <v>0</v>
      </c>
      <c r="P61" s="127">
        <v>0</v>
      </c>
      <c r="Q61" s="127">
        <v>0</v>
      </c>
      <c r="R61" s="127">
        <v>0</v>
      </c>
      <c r="S61" s="127">
        <v>0</v>
      </c>
      <c r="T61" s="127">
        <v>0</v>
      </c>
      <c r="U61" s="127">
        <v>0</v>
      </c>
      <c r="V61" s="127">
        <v>0</v>
      </c>
      <c r="W61" s="127">
        <v>0</v>
      </c>
      <c r="X61" s="127">
        <v>0</v>
      </c>
      <c r="Y61" s="127">
        <v>0</v>
      </c>
      <c r="Z61" s="127">
        <v>0</v>
      </c>
      <c r="AA61" s="127">
        <v>0</v>
      </c>
      <c r="AB61" s="127">
        <v>0</v>
      </c>
      <c r="AC61" s="127">
        <v>40000</v>
      </c>
      <c r="AD61" s="127" t="s">
        <v>490</v>
      </c>
      <c r="AE61" s="127" t="s">
        <v>491</v>
      </c>
      <c r="AF6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40000</v>
      </c>
    </row>
    <row r="62" spans="1:33" x14ac:dyDescent="0.2">
      <c r="A62" s="127" t="s">
        <v>508</v>
      </c>
      <c r="B62" s="127" t="s">
        <v>1660</v>
      </c>
      <c r="C62" s="127" t="s">
        <v>564</v>
      </c>
      <c r="D62" s="127" t="s">
        <v>487</v>
      </c>
      <c r="E62" s="127" t="s">
        <v>488</v>
      </c>
      <c r="F62" s="127" t="s">
        <v>489</v>
      </c>
      <c r="G62" s="127" t="s">
        <v>582</v>
      </c>
      <c r="H62" s="127" t="s">
        <v>1661</v>
      </c>
      <c r="I62" s="127" t="s">
        <v>1393</v>
      </c>
      <c r="J62" s="127" t="s">
        <v>1394</v>
      </c>
      <c r="K62" s="127" t="s">
        <v>1614</v>
      </c>
      <c r="L62" s="127" t="s">
        <v>1615</v>
      </c>
      <c r="M62" s="127">
        <v>0</v>
      </c>
      <c r="N62" s="127">
        <v>0</v>
      </c>
      <c r="O62" s="127">
        <v>0</v>
      </c>
      <c r="P62" s="127">
        <v>0</v>
      </c>
      <c r="Q62" s="127">
        <v>0</v>
      </c>
      <c r="R62" s="127">
        <v>0</v>
      </c>
      <c r="S62" s="127">
        <v>0</v>
      </c>
      <c r="T62" s="127">
        <v>0</v>
      </c>
      <c r="U62" s="127">
        <v>0</v>
      </c>
      <c r="V62" s="127">
        <v>0</v>
      </c>
      <c r="W62" s="127">
        <v>0</v>
      </c>
      <c r="X62" s="127">
        <v>0</v>
      </c>
      <c r="Y62" s="127">
        <v>0</v>
      </c>
      <c r="Z62" s="127">
        <v>0</v>
      </c>
      <c r="AA62" s="127">
        <v>0</v>
      </c>
      <c r="AB62" s="127">
        <v>0</v>
      </c>
      <c r="AC62" s="127">
        <v>20000</v>
      </c>
      <c r="AD62" s="127" t="s">
        <v>490</v>
      </c>
      <c r="AE62" s="127" t="s">
        <v>491</v>
      </c>
      <c r="AF6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20000</v>
      </c>
    </row>
    <row r="63" spans="1:33" x14ac:dyDescent="0.2">
      <c r="A63" s="127" t="s">
        <v>508</v>
      </c>
      <c r="B63" s="127" t="s">
        <v>1662</v>
      </c>
      <c r="C63" s="127" t="s">
        <v>564</v>
      </c>
      <c r="D63" s="127" t="s">
        <v>487</v>
      </c>
      <c r="E63" s="127" t="s">
        <v>488</v>
      </c>
      <c r="F63" s="127" t="s">
        <v>489</v>
      </c>
      <c r="G63" s="127" t="s">
        <v>583</v>
      </c>
      <c r="H63" s="127" t="s">
        <v>1663</v>
      </c>
      <c r="I63" s="127" t="s">
        <v>1393</v>
      </c>
      <c r="J63" s="127" t="s">
        <v>1394</v>
      </c>
      <c r="K63" s="127" t="s">
        <v>1583</v>
      </c>
      <c r="L63" s="127" t="s">
        <v>1584</v>
      </c>
      <c r="M63" s="127">
        <v>0</v>
      </c>
      <c r="N63" s="127">
        <v>0</v>
      </c>
      <c r="O63" s="127">
        <v>0</v>
      </c>
      <c r="P63" s="127">
        <v>0</v>
      </c>
      <c r="Q63" s="127">
        <v>0</v>
      </c>
      <c r="R63" s="127">
        <v>0</v>
      </c>
      <c r="S63" s="127">
        <v>0</v>
      </c>
      <c r="T63" s="127">
        <v>0</v>
      </c>
      <c r="U63" s="127">
        <v>0</v>
      </c>
      <c r="V63" s="127">
        <v>0</v>
      </c>
      <c r="W63" s="127">
        <v>0</v>
      </c>
      <c r="X63" s="127">
        <v>0</v>
      </c>
      <c r="Y63" s="127">
        <v>0</v>
      </c>
      <c r="Z63" s="127">
        <v>0</v>
      </c>
      <c r="AA63" s="127">
        <v>0</v>
      </c>
      <c r="AB63" s="127">
        <v>0</v>
      </c>
      <c r="AC63" s="127">
        <v>300000</v>
      </c>
      <c r="AD63" s="127" t="s">
        <v>490</v>
      </c>
      <c r="AE63" s="127" t="s">
        <v>491</v>
      </c>
      <c r="AF6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300000</v>
      </c>
    </row>
    <row r="64" spans="1:33" x14ac:dyDescent="0.2">
      <c r="A64" s="127" t="s">
        <v>508</v>
      </c>
      <c r="B64" s="127" t="s">
        <v>1664</v>
      </c>
      <c r="C64" s="127" t="s">
        <v>564</v>
      </c>
      <c r="D64" s="127" t="s">
        <v>487</v>
      </c>
      <c r="E64" s="127" t="s">
        <v>488</v>
      </c>
      <c r="F64" s="127" t="s">
        <v>489</v>
      </c>
      <c r="G64" s="127" t="s">
        <v>576</v>
      </c>
      <c r="H64" s="127" t="s">
        <v>1665</v>
      </c>
      <c r="I64" s="127" t="s">
        <v>1393</v>
      </c>
      <c r="J64" s="127" t="s">
        <v>1394</v>
      </c>
      <c r="K64" s="127" t="s">
        <v>1583</v>
      </c>
      <c r="L64" s="127" t="s">
        <v>1584</v>
      </c>
      <c r="M64" s="127">
        <v>0</v>
      </c>
      <c r="N64" s="127">
        <v>0</v>
      </c>
      <c r="O64" s="127">
        <v>0</v>
      </c>
      <c r="P64" s="127">
        <v>0</v>
      </c>
      <c r="Q64" s="127">
        <v>0</v>
      </c>
      <c r="R64" s="127">
        <v>0</v>
      </c>
      <c r="S64" s="127">
        <v>0</v>
      </c>
      <c r="T64" s="127">
        <v>0</v>
      </c>
      <c r="U64" s="127">
        <v>0</v>
      </c>
      <c r="V64" s="127">
        <v>0</v>
      </c>
      <c r="W64" s="127">
        <v>0</v>
      </c>
      <c r="X64" s="127">
        <v>0</v>
      </c>
      <c r="Y64" s="127">
        <v>0</v>
      </c>
      <c r="Z64" s="127">
        <v>0</v>
      </c>
      <c r="AA64" s="127">
        <v>0</v>
      </c>
      <c r="AB64" s="127">
        <v>0</v>
      </c>
      <c r="AC64" s="127">
        <v>380000</v>
      </c>
      <c r="AD64" s="127" t="s">
        <v>490</v>
      </c>
      <c r="AE64" s="127" t="s">
        <v>491</v>
      </c>
      <c r="AF6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380000</v>
      </c>
    </row>
    <row r="65" spans="1:33" x14ac:dyDescent="0.2">
      <c r="A65" s="127" t="s">
        <v>508</v>
      </c>
      <c r="B65" s="127" t="s">
        <v>1666</v>
      </c>
      <c r="C65" s="127" t="s">
        <v>564</v>
      </c>
      <c r="D65" s="127" t="s">
        <v>487</v>
      </c>
      <c r="E65" s="127" t="s">
        <v>488</v>
      </c>
      <c r="F65" s="127" t="s">
        <v>489</v>
      </c>
      <c r="G65" s="127" t="s">
        <v>574</v>
      </c>
      <c r="H65" s="127" t="s">
        <v>1667</v>
      </c>
      <c r="I65" s="127" t="s">
        <v>1393</v>
      </c>
      <c r="J65" s="127" t="s">
        <v>1394</v>
      </c>
      <c r="K65" s="127" t="s">
        <v>1668</v>
      </c>
      <c r="L65" s="127" t="s">
        <v>1669</v>
      </c>
      <c r="M65" s="127">
        <v>0</v>
      </c>
      <c r="N65" s="127">
        <v>0</v>
      </c>
      <c r="O65" s="127">
        <v>0</v>
      </c>
      <c r="P65" s="127">
        <v>0</v>
      </c>
      <c r="Q65" s="127">
        <v>0</v>
      </c>
      <c r="R65" s="127">
        <v>0</v>
      </c>
      <c r="S65" s="127">
        <v>0</v>
      </c>
      <c r="T65" s="127">
        <v>0</v>
      </c>
      <c r="U65" s="127">
        <v>0</v>
      </c>
      <c r="V65" s="127">
        <v>0</v>
      </c>
      <c r="W65" s="127">
        <v>0</v>
      </c>
      <c r="X65" s="127">
        <v>0</v>
      </c>
      <c r="Y65" s="127">
        <v>0</v>
      </c>
      <c r="Z65" s="127">
        <v>0</v>
      </c>
      <c r="AA65" s="127">
        <v>0</v>
      </c>
      <c r="AB65" s="127">
        <v>0</v>
      </c>
      <c r="AC65" s="127">
        <v>60000</v>
      </c>
      <c r="AD65" s="127" t="s">
        <v>490</v>
      </c>
      <c r="AE65" s="127" t="s">
        <v>491</v>
      </c>
      <c r="AF6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60000</v>
      </c>
    </row>
    <row r="66" spans="1:33" x14ac:dyDescent="0.2">
      <c r="A66" s="127" t="s">
        <v>508</v>
      </c>
      <c r="B66" s="127" t="s">
        <v>1670</v>
      </c>
      <c r="C66" s="127" t="s">
        <v>564</v>
      </c>
      <c r="D66" s="127" t="s">
        <v>487</v>
      </c>
      <c r="E66" s="127" t="s">
        <v>488</v>
      </c>
      <c r="F66" s="127" t="s">
        <v>489</v>
      </c>
      <c r="G66" s="127" t="s">
        <v>584</v>
      </c>
      <c r="H66" s="127" t="s">
        <v>1671</v>
      </c>
      <c r="I66" s="127" t="s">
        <v>1393</v>
      </c>
      <c r="J66" s="127" t="s">
        <v>1394</v>
      </c>
      <c r="K66" s="127" t="s">
        <v>1573</v>
      </c>
      <c r="L66" s="127" t="s">
        <v>1574</v>
      </c>
      <c r="M66" s="127">
        <v>0</v>
      </c>
      <c r="N66" s="127">
        <v>0</v>
      </c>
      <c r="O66" s="127">
        <v>0</v>
      </c>
      <c r="P66" s="127">
        <v>0</v>
      </c>
      <c r="Q66" s="127">
        <v>0</v>
      </c>
      <c r="R66" s="127">
        <v>0</v>
      </c>
      <c r="S66" s="127">
        <v>0</v>
      </c>
      <c r="T66" s="127">
        <v>0</v>
      </c>
      <c r="U66" s="127">
        <v>0</v>
      </c>
      <c r="V66" s="127">
        <v>0</v>
      </c>
      <c r="W66" s="127">
        <v>0</v>
      </c>
      <c r="X66" s="127">
        <v>0</v>
      </c>
      <c r="Y66" s="127">
        <v>0</v>
      </c>
      <c r="Z66" s="127">
        <v>0</v>
      </c>
      <c r="AA66" s="127">
        <v>0</v>
      </c>
      <c r="AB66" s="127">
        <v>0</v>
      </c>
      <c r="AC66" s="127">
        <v>80000</v>
      </c>
      <c r="AD66" s="127" t="s">
        <v>490</v>
      </c>
      <c r="AE66" s="127" t="s">
        <v>491</v>
      </c>
      <c r="AF6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80000</v>
      </c>
    </row>
    <row r="67" spans="1:33" x14ac:dyDescent="0.2">
      <c r="A67" s="127" t="s">
        <v>508</v>
      </c>
      <c r="B67" s="127" t="s">
        <v>1672</v>
      </c>
      <c r="C67" s="127" t="s">
        <v>564</v>
      </c>
      <c r="D67" s="127" t="s">
        <v>487</v>
      </c>
      <c r="E67" s="127" t="s">
        <v>488</v>
      </c>
      <c r="F67" s="127" t="s">
        <v>489</v>
      </c>
      <c r="G67" s="127" t="s">
        <v>585</v>
      </c>
      <c r="H67" s="127" t="s">
        <v>1673</v>
      </c>
      <c r="I67" s="127" t="s">
        <v>1393</v>
      </c>
      <c r="J67" s="127" t="s">
        <v>1394</v>
      </c>
      <c r="K67" s="127" t="s">
        <v>1648</v>
      </c>
      <c r="L67" s="127" t="s">
        <v>1649</v>
      </c>
      <c r="M67" s="127">
        <v>0</v>
      </c>
      <c r="N67" s="127">
        <v>0</v>
      </c>
      <c r="O67" s="127">
        <v>0</v>
      </c>
      <c r="P67" s="127">
        <v>0</v>
      </c>
      <c r="Q67" s="127">
        <v>0</v>
      </c>
      <c r="R67" s="127">
        <v>0</v>
      </c>
      <c r="S67" s="127">
        <v>0</v>
      </c>
      <c r="T67" s="127">
        <v>0</v>
      </c>
      <c r="U67" s="127">
        <v>0</v>
      </c>
      <c r="V67" s="127">
        <v>0</v>
      </c>
      <c r="W67" s="127">
        <v>0</v>
      </c>
      <c r="X67" s="127">
        <v>0</v>
      </c>
      <c r="Y67" s="127">
        <v>0</v>
      </c>
      <c r="Z67" s="127">
        <v>0</v>
      </c>
      <c r="AA67" s="127">
        <v>0</v>
      </c>
      <c r="AB67" s="127">
        <v>0</v>
      </c>
      <c r="AC67" s="127">
        <v>30000</v>
      </c>
      <c r="AD67" s="127" t="s">
        <v>490</v>
      </c>
      <c r="AE67" s="127" t="s">
        <v>491</v>
      </c>
      <c r="AF6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30000</v>
      </c>
    </row>
    <row r="68" spans="1:33" x14ac:dyDescent="0.2">
      <c r="A68" s="127" t="s">
        <v>508</v>
      </c>
      <c r="B68" s="127" t="s">
        <v>1674</v>
      </c>
      <c r="C68" s="127" t="s">
        <v>564</v>
      </c>
      <c r="D68" s="127" t="s">
        <v>487</v>
      </c>
      <c r="E68" s="127" t="s">
        <v>488</v>
      </c>
      <c r="F68" s="127" t="s">
        <v>489</v>
      </c>
      <c r="G68" s="127" t="s">
        <v>586</v>
      </c>
      <c r="H68" s="127" t="s">
        <v>1675</v>
      </c>
      <c r="I68" s="127" t="s">
        <v>1393</v>
      </c>
      <c r="J68" s="127" t="s">
        <v>1394</v>
      </c>
      <c r="K68" s="127" t="s">
        <v>1536</v>
      </c>
      <c r="L68" s="127" t="s">
        <v>1537</v>
      </c>
      <c r="M68" s="127">
        <v>0</v>
      </c>
      <c r="N68" s="127">
        <v>0</v>
      </c>
      <c r="O68" s="127">
        <v>0</v>
      </c>
      <c r="P68" s="127">
        <v>0</v>
      </c>
      <c r="Q68" s="127">
        <v>0</v>
      </c>
      <c r="R68" s="127">
        <v>0</v>
      </c>
      <c r="S68" s="127">
        <v>0</v>
      </c>
      <c r="T68" s="127">
        <v>0</v>
      </c>
      <c r="U68" s="127">
        <v>0</v>
      </c>
      <c r="V68" s="127">
        <v>0</v>
      </c>
      <c r="W68" s="127">
        <v>0</v>
      </c>
      <c r="X68" s="127">
        <v>0</v>
      </c>
      <c r="Y68" s="127">
        <v>0</v>
      </c>
      <c r="Z68" s="127">
        <v>0</v>
      </c>
      <c r="AA68" s="127">
        <v>0</v>
      </c>
      <c r="AB68" s="127">
        <v>0</v>
      </c>
      <c r="AC68" s="127">
        <v>1250000</v>
      </c>
      <c r="AD68" s="127" t="s">
        <v>490</v>
      </c>
      <c r="AE68" s="127" t="s">
        <v>491</v>
      </c>
      <c r="AF6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1250000</v>
      </c>
    </row>
    <row r="69" spans="1:33" x14ac:dyDescent="0.2">
      <c r="A69" s="127" t="s">
        <v>485</v>
      </c>
      <c r="B69" s="127" t="s">
        <v>1676</v>
      </c>
      <c r="C69" s="127"/>
      <c r="D69" s="127" t="s">
        <v>487</v>
      </c>
      <c r="E69" s="127" t="s">
        <v>493</v>
      </c>
      <c r="F69" s="127" t="s">
        <v>636</v>
      </c>
      <c r="G69" s="127" t="s">
        <v>682</v>
      </c>
      <c r="H69" s="127" t="s">
        <v>1677</v>
      </c>
      <c r="I69" s="127" t="s">
        <v>1678</v>
      </c>
      <c r="J69" s="127" t="s">
        <v>1679</v>
      </c>
      <c r="K69" s="127" t="s">
        <v>1393</v>
      </c>
      <c r="L69" s="127" t="s">
        <v>1680</v>
      </c>
      <c r="M69" s="127">
        <v>0</v>
      </c>
      <c r="N69" s="127">
        <v>0</v>
      </c>
      <c r="O69" s="127">
        <v>0</v>
      </c>
      <c r="P69" s="127">
        <v>0</v>
      </c>
      <c r="Q69" s="127">
        <v>0</v>
      </c>
      <c r="R69" s="127">
        <v>0</v>
      </c>
      <c r="S69" s="127">
        <v>0</v>
      </c>
      <c r="T69" s="127">
        <v>0</v>
      </c>
      <c r="U69" s="127">
        <v>0</v>
      </c>
      <c r="V69" s="127">
        <v>0</v>
      </c>
      <c r="W69" s="127">
        <v>0</v>
      </c>
      <c r="X69" s="127">
        <v>0</v>
      </c>
      <c r="Y69" s="127">
        <v>0</v>
      </c>
      <c r="Z69" s="127">
        <v>0</v>
      </c>
      <c r="AA69" s="127">
        <v>0</v>
      </c>
      <c r="AB69" s="127">
        <v>0</v>
      </c>
      <c r="AC69" s="127">
        <v>307000</v>
      </c>
      <c r="AD69" s="127" t="s">
        <v>490</v>
      </c>
      <c r="AE69" s="127" t="s">
        <v>495</v>
      </c>
      <c r="AF6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307000</v>
      </c>
    </row>
    <row r="70" spans="1:33" x14ac:dyDescent="0.2">
      <c r="A70" s="127" t="s">
        <v>485</v>
      </c>
      <c r="B70" s="127" t="s">
        <v>1681</v>
      </c>
      <c r="C70" s="127" t="s">
        <v>1682</v>
      </c>
      <c r="D70" s="127" t="s">
        <v>487</v>
      </c>
      <c r="E70" s="127" t="s">
        <v>488</v>
      </c>
      <c r="F70" s="127" t="s">
        <v>489</v>
      </c>
      <c r="G70" s="127" t="s">
        <v>682</v>
      </c>
      <c r="H70" s="127" t="s">
        <v>1683</v>
      </c>
      <c r="I70" s="127" t="s">
        <v>1684</v>
      </c>
      <c r="J70" s="127" t="s">
        <v>1685</v>
      </c>
      <c r="K70" s="127" t="s">
        <v>1393</v>
      </c>
      <c r="L70" s="127" t="s">
        <v>1686</v>
      </c>
      <c r="M70" s="127">
        <v>72884000</v>
      </c>
      <c r="N70" s="127">
        <v>0</v>
      </c>
      <c r="O70" s="127">
        <v>0</v>
      </c>
      <c r="P70" s="127">
        <v>0</v>
      </c>
      <c r="Q70" s="127">
        <v>0</v>
      </c>
      <c r="R70" s="127">
        <v>0</v>
      </c>
      <c r="S70" s="127">
        <v>0</v>
      </c>
      <c r="T70" s="127">
        <v>0</v>
      </c>
      <c r="U70" s="127">
        <v>0</v>
      </c>
      <c r="V70" s="127">
        <v>0</v>
      </c>
      <c r="W70" s="127">
        <v>0</v>
      </c>
      <c r="X70" s="127">
        <v>0</v>
      </c>
      <c r="Y70" s="127">
        <v>0</v>
      </c>
      <c r="Z70" s="127">
        <v>0</v>
      </c>
      <c r="AA70" s="127">
        <v>0</v>
      </c>
      <c r="AB70" s="127">
        <v>0</v>
      </c>
      <c r="AC70" s="127">
        <v>456484000</v>
      </c>
      <c r="AD70" s="127" t="s">
        <v>490</v>
      </c>
      <c r="AE70" s="127" t="s">
        <v>495</v>
      </c>
      <c r="AF7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383600000</v>
      </c>
      <c r="AG7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71" spans="1:33" x14ac:dyDescent="0.2">
      <c r="A71" s="127" t="s">
        <v>485</v>
      </c>
      <c r="B71" s="127" t="s">
        <v>1687</v>
      </c>
      <c r="C71" s="127" t="s">
        <v>486</v>
      </c>
      <c r="D71" s="127" t="s">
        <v>487</v>
      </c>
      <c r="E71" s="127" t="s">
        <v>488</v>
      </c>
      <c r="F71" s="127" t="s">
        <v>489</v>
      </c>
      <c r="G71" s="127" t="s">
        <v>682</v>
      </c>
      <c r="H71" s="127" t="s">
        <v>1688</v>
      </c>
      <c r="I71" s="127" t="s">
        <v>676</v>
      </c>
      <c r="J71" s="127" t="s">
        <v>683</v>
      </c>
      <c r="K71" s="127" t="s">
        <v>1393</v>
      </c>
      <c r="L71" s="127" t="s">
        <v>1689</v>
      </c>
      <c r="M71" s="127">
        <v>0</v>
      </c>
      <c r="N71" s="127">
        <v>0</v>
      </c>
      <c r="O71" s="127">
        <v>0</v>
      </c>
      <c r="P71" s="127">
        <v>0</v>
      </c>
      <c r="Q71" s="127">
        <v>0</v>
      </c>
      <c r="R71" s="127">
        <v>0</v>
      </c>
      <c r="S71" s="127">
        <v>0</v>
      </c>
      <c r="T71" s="127">
        <v>0</v>
      </c>
      <c r="U71" s="127">
        <v>0</v>
      </c>
      <c r="V71" s="127">
        <v>0</v>
      </c>
      <c r="W71" s="127">
        <v>0</v>
      </c>
      <c r="X71" s="127">
        <v>0</v>
      </c>
      <c r="Y71" s="127">
        <v>0</v>
      </c>
      <c r="Z71" s="127">
        <v>0</v>
      </c>
      <c r="AA71" s="127">
        <v>0</v>
      </c>
      <c r="AB71" s="127">
        <v>0</v>
      </c>
      <c r="AC71" s="127">
        <v>3952065</v>
      </c>
      <c r="AD71" s="127" t="s">
        <v>490</v>
      </c>
      <c r="AE71" s="127" t="s">
        <v>495</v>
      </c>
      <c r="AF7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7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3952065</v>
      </c>
    </row>
    <row r="72" spans="1:33" x14ac:dyDescent="0.2">
      <c r="A72" s="127" t="s">
        <v>485</v>
      </c>
      <c r="B72" s="127" t="s">
        <v>1690</v>
      </c>
      <c r="C72" s="127" t="s">
        <v>642</v>
      </c>
      <c r="D72" s="127" t="s">
        <v>487</v>
      </c>
      <c r="E72" s="127" t="s">
        <v>493</v>
      </c>
      <c r="F72" s="127" t="s">
        <v>496</v>
      </c>
      <c r="G72" s="127" t="s">
        <v>682</v>
      </c>
      <c r="H72" s="127" t="s">
        <v>1691</v>
      </c>
      <c r="I72" s="127" t="s">
        <v>1692</v>
      </c>
      <c r="J72" s="127" t="s">
        <v>1693</v>
      </c>
      <c r="K72" s="127" t="s">
        <v>1393</v>
      </c>
      <c r="L72" s="127" t="s">
        <v>1694</v>
      </c>
      <c r="M72" s="127">
        <v>0</v>
      </c>
      <c r="N72" s="127">
        <v>0</v>
      </c>
      <c r="O72" s="127">
        <v>0</v>
      </c>
      <c r="P72" s="127">
        <v>0</v>
      </c>
      <c r="Q72" s="127">
        <v>0</v>
      </c>
      <c r="R72" s="127">
        <v>0</v>
      </c>
      <c r="S72" s="127">
        <v>0</v>
      </c>
      <c r="T72" s="127">
        <v>0</v>
      </c>
      <c r="U72" s="127">
        <v>0</v>
      </c>
      <c r="V72" s="127">
        <v>0</v>
      </c>
      <c r="W72" s="127">
        <v>0</v>
      </c>
      <c r="X72" s="127">
        <v>0</v>
      </c>
      <c r="Y72" s="127">
        <v>0</v>
      </c>
      <c r="Z72" s="127">
        <v>0</v>
      </c>
      <c r="AA72" s="127">
        <v>0</v>
      </c>
      <c r="AB72" s="127">
        <v>0</v>
      </c>
      <c r="AC72" s="127">
        <v>50200</v>
      </c>
      <c r="AD72" s="127" t="s">
        <v>490</v>
      </c>
      <c r="AE72" s="127" t="s">
        <v>495</v>
      </c>
      <c r="AF7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7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50200</v>
      </c>
    </row>
    <row r="73" spans="1:33" x14ac:dyDescent="0.2">
      <c r="A73" s="127" t="s">
        <v>485</v>
      </c>
      <c r="B73" s="127" t="s">
        <v>1695</v>
      </c>
      <c r="C73" s="127" t="s">
        <v>486</v>
      </c>
      <c r="D73" s="127" t="s">
        <v>487</v>
      </c>
      <c r="E73" s="127" t="s">
        <v>493</v>
      </c>
      <c r="F73" s="127" t="s">
        <v>494</v>
      </c>
      <c r="G73" s="127" t="s">
        <v>681</v>
      </c>
      <c r="H73" s="127" t="s">
        <v>1696</v>
      </c>
      <c r="I73" s="127" t="s">
        <v>677</v>
      </c>
      <c r="J73" s="127" t="s">
        <v>678</v>
      </c>
      <c r="K73" s="127" t="s">
        <v>1393</v>
      </c>
      <c r="L73" s="127" t="s">
        <v>1697</v>
      </c>
      <c r="M73" s="127">
        <v>0</v>
      </c>
      <c r="N73" s="127">
        <v>0</v>
      </c>
      <c r="O73" s="127">
        <v>0</v>
      </c>
      <c r="P73" s="127">
        <v>0</v>
      </c>
      <c r="Q73" s="127">
        <v>0</v>
      </c>
      <c r="R73" s="127">
        <v>0</v>
      </c>
      <c r="S73" s="127">
        <v>0</v>
      </c>
      <c r="T73" s="127">
        <v>0</v>
      </c>
      <c r="U73" s="127">
        <v>0</v>
      </c>
      <c r="V73" s="127">
        <v>0</v>
      </c>
      <c r="W73" s="127">
        <v>0</v>
      </c>
      <c r="X73" s="127">
        <v>0</v>
      </c>
      <c r="Y73" s="127">
        <v>0</v>
      </c>
      <c r="Z73" s="127">
        <v>0</v>
      </c>
      <c r="AA73" s="127">
        <v>0</v>
      </c>
      <c r="AB73" s="127">
        <v>0</v>
      </c>
      <c r="AC73" s="127">
        <v>112200</v>
      </c>
      <c r="AD73" s="127" t="s">
        <v>490</v>
      </c>
      <c r="AE73" s="127" t="s">
        <v>495</v>
      </c>
      <c r="AF7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7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112200</v>
      </c>
    </row>
    <row r="74" spans="1:33" x14ac:dyDescent="0.2">
      <c r="A74" s="127" t="s">
        <v>485</v>
      </c>
      <c r="B74" s="127" t="s">
        <v>1698</v>
      </c>
      <c r="C74" s="127" t="s">
        <v>1699</v>
      </c>
      <c r="D74" s="127" t="s">
        <v>487</v>
      </c>
      <c r="E74" s="127" t="s">
        <v>488</v>
      </c>
      <c r="F74" s="127" t="s">
        <v>489</v>
      </c>
      <c r="G74" s="127" t="s">
        <v>681</v>
      </c>
      <c r="H74" s="127" t="s">
        <v>1700</v>
      </c>
      <c r="I74" s="127" t="s">
        <v>1701</v>
      </c>
      <c r="J74" s="127" t="s">
        <v>1702</v>
      </c>
      <c r="K74" s="127" t="s">
        <v>1393</v>
      </c>
      <c r="L74" s="127" t="s">
        <v>1703</v>
      </c>
      <c r="M74" s="127">
        <v>392073</v>
      </c>
      <c r="N74" s="127">
        <v>0</v>
      </c>
      <c r="O74" s="127">
        <v>0</v>
      </c>
      <c r="P74" s="127">
        <v>0</v>
      </c>
      <c r="Q74" s="127">
        <v>0</v>
      </c>
      <c r="R74" s="127">
        <v>0</v>
      </c>
      <c r="S74" s="127">
        <v>0</v>
      </c>
      <c r="T74" s="127">
        <v>0</v>
      </c>
      <c r="U74" s="127">
        <v>0</v>
      </c>
      <c r="V74" s="127">
        <v>0</v>
      </c>
      <c r="W74" s="127">
        <v>0</v>
      </c>
      <c r="X74" s="127">
        <v>0</v>
      </c>
      <c r="Y74" s="127">
        <v>0</v>
      </c>
      <c r="Z74" s="127">
        <v>0</v>
      </c>
      <c r="AA74" s="127">
        <v>0</v>
      </c>
      <c r="AB74" s="127">
        <v>0</v>
      </c>
      <c r="AC74" s="127">
        <v>2455615</v>
      </c>
      <c r="AD74" s="127" t="s">
        <v>490</v>
      </c>
      <c r="AE74" s="127" t="s">
        <v>495</v>
      </c>
      <c r="AF7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2063542.0168067229</v>
      </c>
      <c r="AG7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-1.6806722851470113E-2</v>
      </c>
    </row>
    <row r="75" spans="1:33" x14ac:dyDescent="0.2">
      <c r="A75" s="127" t="s">
        <v>485</v>
      </c>
      <c r="B75" s="127" t="s">
        <v>1704</v>
      </c>
      <c r="C75" s="127" t="s">
        <v>1699</v>
      </c>
      <c r="D75" s="127" t="s">
        <v>487</v>
      </c>
      <c r="E75" s="127" t="s">
        <v>488</v>
      </c>
      <c r="F75" s="127" t="s">
        <v>489</v>
      </c>
      <c r="G75" s="127" t="s">
        <v>681</v>
      </c>
      <c r="H75" s="127" t="s">
        <v>1705</v>
      </c>
      <c r="I75" s="127" t="s">
        <v>1701</v>
      </c>
      <c r="J75" s="127" t="s">
        <v>1702</v>
      </c>
      <c r="K75" s="127" t="s">
        <v>1393</v>
      </c>
      <c r="L75" s="127" t="s">
        <v>1703</v>
      </c>
      <c r="M75" s="127">
        <v>134119</v>
      </c>
      <c r="N75" s="127">
        <v>0</v>
      </c>
      <c r="O75" s="127">
        <v>0</v>
      </c>
      <c r="P75" s="127">
        <v>0</v>
      </c>
      <c r="Q75" s="127">
        <v>0</v>
      </c>
      <c r="R75" s="127">
        <v>0</v>
      </c>
      <c r="S75" s="127">
        <v>0</v>
      </c>
      <c r="T75" s="127">
        <v>0</v>
      </c>
      <c r="U75" s="127">
        <v>0</v>
      </c>
      <c r="V75" s="127">
        <v>0</v>
      </c>
      <c r="W75" s="127">
        <v>0</v>
      </c>
      <c r="X75" s="127">
        <v>0</v>
      </c>
      <c r="Y75" s="127">
        <v>0</v>
      </c>
      <c r="Z75" s="127">
        <v>0</v>
      </c>
      <c r="AA75" s="127">
        <v>0</v>
      </c>
      <c r="AB75" s="127">
        <v>0</v>
      </c>
      <c r="AC75" s="127">
        <v>840007</v>
      </c>
      <c r="AD75" s="127" t="s">
        <v>490</v>
      </c>
      <c r="AE75" s="127" t="s">
        <v>495</v>
      </c>
      <c r="AF7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705888.23529411771</v>
      </c>
      <c r="AG7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-0.23529411770869046</v>
      </c>
    </row>
    <row r="76" spans="1:33" x14ac:dyDescent="0.2">
      <c r="A76" s="127" t="s">
        <v>485</v>
      </c>
      <c r="B76" s="127" t="s">
        <v>1706</v>
      </c>
      <c r="C76" s="127" t="s">
        <v>1707</v>
      </c>
      <c r="D76" s="127" t="s">
        <v>487</v>
      </c>
      <c r="E76" s="127" t="s">
        <v>493</v>
      </c>
      <c r="F76" s="127" t="s">
        <v>506</v>
      </c>
      <c r="G76" s="127" t="s">
        <v>681</v>
      </c>
      <c r="H76" s="127" t="s">
        <v>1708</v>
      </c>
      <c r="I76" s="127" t="s">
        <v>1709</v>
      </c>
      <c r="J76" s="127" t="s">
        <v>1710</v>
      </c>
      <c r="K76" s="127" t="s">
        <v>1393</v>
      </c>
      <c r="L76" s="127" t="s">
        <v>1711</v>
      </c>
      <c r="M76" s="127">
        <v>1510272</v>
      </c>
      <c r="N76" s="127">
        <v>0</v>
      </c>
      <c r="O76" s="127">
        <v>0</v>
      </c>
      <c r="P76" s="127">
        <v>0</v>
      </c>
      <c r="Q76" s="127">
        <v>0</v>
      </c>
      <c r="R76" s="127">
        <v>0</v>
      </c>
      <c r="S76" s="127">
        <v>0</v>
      </c>
      <c r="T76" s="127">
        <v>0</v>
      </c>
      <c r="U76" s="127">
        <v>0</v>
      </c>
      <c r="V76" s="127">
        <v>0</v>
      </c>
      <c r="W76" s="127">
        <v>0</v>
      </c>
      <c r="X76" s="127">
        <v>0</v>
      </c>
      <c r="Y76" s="127">
        <v>0</v>
      </c>
      <c r="Z76" s="127">
        <v>0</v>
      </c>
      <c r="AA76" s="127">
        <v>0</v>
      </c>
      <c r="AB76" s="127">
        <v>0</v>
      </c>
      <c r="AC76" s="127">
        <v>9459072</v>
      </c>
      <c r="AD76" s="127" t="s">
        <v>490</v>
      </c>
      <c r="AE76" s="127" t="s">
        <v>495</v>
      </c>
      <c r="AF7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7948800</v>
      </c>
      <c r="AG7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77" spans="1:33" x14ac:dyDescent="0.2">
      <c r="A77" s="127" t="s">
        <v>485</v>
      </c>
      <c r="B77" s="127" t="s">
        <v>1712</v>
      </c>
      <c r="C77" s="127"/>
      <c r="D77" s="127" t="s">
        <v>487</v>
      </c>
      <c r="E77" s="127" t="s">
        <v>488</v>
      </c>
      <c r="F77" s="127" t="s">
        <v>493</v>
      </c>
      <c r="G77" s="127" t="s">
        <v>681</v>
      </c>
      <c r="H77" s="127" t="s">
        <v>1713</v>
      </c>
      <c r="I77" s="127" t="s">
        <v>1714</v>
      </c>
      <c r="J77" s="127" t="s">
        <v>1715</v>
      </c>
      <c r="K77" s="127" t="s">
        <v>1393</v>
      </c>
      <c r="L77" s="127" t="s">
        <v>1686</v>
      </c>
      <c r="M77" s="127">
        <v>0</v>
      </c>
      <c r="N77" s="127">
        <v>0</v>
      </c>
      <c r="O77" s="127">
        <v>0</v>
      </c>
      <c r="P77" s="127">
        <v>0</v>
      </c>
      <c r="Q77" s="127">
        <v>0</v>
      </c>
      <c r="R77" s="127">
        <v>0</v>
      </c>
      <c r="S77" s="127">
        <v>0</v>
      </c>
      <c r="T77" s="127">
        <v>0</v>
      </c>
      <c r="U77" s="127">
        <v>0</v>
      </c>
      <c r="V77" s="127">
        <v>0</v>
      </c>
      <c r="W77" s="127">
        <v>0</v>
      </c>
      <c r="X77" s="127">
        <v>0</v>
      </c>
      <c r="Y77" s="127">
        <v>0</v>
      </c>
      <c r="Z77" s="127">
        <v>0</v>
      </c>
      <c r="AA77" s="127">
        <v>0</v>
      </c>
      <c r="AB77" s="127">
        <v>0</v>
      </c>
      <c r="AC77" s="127">
        <v>25000</v>
      </c>
      <c r="AD77" s="127" t="s">
        <v>490</v>
      </c>
      <c r="AE77" s="127" t="s">
        <v>495</v>
      </c>
      <c r="AF7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7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25000</v>
      </c>
    </row>
    <row r="78" spans="1:33" x14ac:dyDescent="0.2">
      <c r="A78" s="127" t="s">
        <v>485</v>
      </c>
      <c r="B78" s="127" t="s">
        <v>1716</v>
      </c>
      <c r="C78" s="127" t="s">
        <v>1717</v>
      </c>
      <c r="D78" s="127" t="s">
        <v>487</v>
      </c>
      <c r="E78" s="127" t="s">
        <v>488</v>
      </c>
      <c r="F78" s="127" t="s">
        <v>489</v>
      </c>
      <c r="G78" s="127" t="s">
        <v>681</v>
      </c>
      <c r="H78" s="127" t="s">
        <v>1718</v>
      </c>
      <c r="I78" s="127" t="s">
        <v>1719</v>
      </c>
      <c r="J78" s="127" t="s">
        <v>1720</v>
      </c>
      <c r="K78" s="127" t="s">
        <v>1393</v>
      </c>
      <c r="L78" s="127" t="s">
        <v>1686</v>
      </c>
      <c r="M78" s="127">
        <v>426388</v>
      </c>
      <c r="N78" s="127">
        <v>0</v>
      </c>
      <c r="O78" s="127">
        <v>0</v>
      </c>
      <c r="P78" s="127">
        <v>0</v>
      </c>
      <c r="Q78" s="127">
        <v>0</v>
      </c>
      <c r="R78" s="127">
        <v>0</v>
      </c>
      <c r="S78" s="127">
        <v>0</v>
      </c>
      <c r="T78" s="127">
        <v>0</v>
      </c>
      <c r="U78" s="127">
        <v>0</v>
      </c>
      <c r="V78" s="127">
        <v>0</v>
      </c>
      <c r="W78" s="127">
        <v>0</v>
      </c>
      <c r="X78" s="127">
        <v>0</v>
      </c>
      <c r="Y78" s="127">
        <v>0</v>
      </c>
      <c r="Z78" s="127">
        <v>0</v>
      </c>
      <c r="AA78" s="127">
        <v>0</v>
      </c>
      <c r="AB78" s="127">
        <v>0</v>
      </c>
      <c r="AC78" s="127">
        <v>2670534</v>
      </c>
      <c r="AD78" s="127" t="s">
        <v>490</v>
      </c>
      <c r="AE78" s="127" t="s">
        <v>495</v>
      </c>
      <c r="AF7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2244146.218487395</v>
      </c>
      <c r="AG7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-0.21848739497363567</v>
      </c>
    </row>
    <row r="79" spans="1:33" x14ac:dyDescent="0.2">
      <c r="A79" s="127" t="s">
        <v>485</v>
      </c>
      <c r="B79" s="127" t="s">
        <v>1721</v>
      </c>
      <c r="C79" s="127" t="s">
        <v>1722</v>
      </c>
      <c r="D79" s="127" t="s">
        <v>487</v>
      </c>
      <c r="E79" s="127" t="s">
        <v>488</v>
      </c>
      <c r="F79" s="127" t="s">
        <v>489</v>
      </c>
      <c r="G79" s="127" t="s">
        <v>675</v>
      </c>
      <c r="H79" s="127" t="s">
        <v>1723</v>
      </c>
      <c r="I79" s="127" t="s">
        <v>1724</v>
      </c>
      <c r="J79" s="127" t="s">
        <v>1725</v>
      </c>
      <c r="K79" s="127" t="s">
        <v>1393</v>
      </c>
      <c r="L79" s="127" t="s">
        <v>1703</v>
      </c>
      <c r="M79" s="127">
        <v>864471.5</v>
      </c>
      <c r="N79" s="127">
        <v>0</v>
      </c>
      <c r="O79" s="127">
        <v>0</v>
      </c>
      <c r="P79" s="127">
        <v>0</v>
      </c>
      <c r="Q79" s="127">
        <v>0</v>
      </c>
      <c r="R79" s="127">
        <v>0</v>
      </c>
      <c r="S79" s="127">
        <v>0</v>
      </c>
      <c r="T79" s="127">
        <v>0</v>
      </c>
      <c r="U79" s="127">
        <v>0</v>
      </c>
      <c r="V79" s="127">
        <v>0</v>
      </c>
      <c r="W79" s="127">
        <v>0</v>
      </c>
      <c r="X79" s="127">
        <v>0</v>
      </c>
      <c r="Y79" s="127">
        <v>0</v>
      </c>
      <c r="Z79" s="127">
        <v>0</v>
      </c>
      <c r="AA79" s="127">
        <v>0</v>
      </c>
      <c r="AB79" s="127">
        <v>0</v>
      </c>
      <c r="AC79" s="127">
        <v>5414321.5</v>
      </c>
      <c r="AD79" s="127" t="s">
        <v>490</v>
      </c>
      <c r="AE79" s="127" t="s">
        <v>495</v>
      </c>
      <c r="AF7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4549850</v>
      </c>
      <c r="AG7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80" spans="1:33" x14ac:dyDescent="0.2">
      <c r="A80" s="127" t="s">
        <v>485</v>
      </c>
      <c r="B80" s="127" t="s">
        <v>1726</v>
      </c>
      <c r="C80" s="127" t="s">
        <v>597</v>
      </c>
      <c r="D80" s="127" t="s">
        <v>487</v>
      </c>
      <c r="E80" s="127" t="s">
        <v>493</v>
      </c>
      <c r="F80" s="127" t="s">
        <v>494</v>
      </c>
      <c r="G80" s="127" t="s">
        <v>675</v>
      </c>
      <c r="H80" s="127" t="s">
        <v>1727</v>
      </c>
      <c r="I80" s="127" t="s">
        <v>655</v>
      </c>
      <c r="J80" s="127" t="s">
        <v>1728</v>
      </c>
      <c r="K80" s="127" t="s">
        <v>1393</v>
      </c>
      <c r="L80" s="127" t="s">
        <v>1686</v>
      </c>
      <c r="M80" s="127">
        <v>0</v>
      </c>
      <c r="N80" s="127">
        <v>0</v>
      </c>
      <c r="O80" s="127">
        <v>0</v>
      </c>
      <c r="P80" s="127">
        <v>0</v>
      </c>
      <c r="Q80" s="127">
        <v>0</v>
      </c>
      <c r="R80" s="127">
        <v>0</v>
      </c>
      <c r="S80" s="127">
        <v>0</v>
      </c>
      <c r="T80" s="127">
        <v>0</v>
      </c>
      <c r="U80" s="127">
        <v>0</v>
      </c>
      <c r="V80" s="127">
        <v>0</v>
      </c>
      <c r="W80" s="127">
        <v>0</v>
      </c>
      <c r="X80" s="127">
        <v>0</v>
      </c>
      <c r="Y80" s="127">
        <v>0</v>
      </c>
      <c r="Z80" s="127">
        <v>0</v>
      </c>
      <c r="AA80" s="127">
        <v>0</v>
      </c>
      <c r="AB80" s="127">
        <v>0</v>
      </c>
      <c r="AC80" s="127">
        <v>17500</v>
      </c>
      <c r="AD80" s="127" t="s">
        <v>490</v>
      </c>
      <c r="AE80" s="127" t="s">
        <v>495</v>
      </c>
      <c r="AF8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8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17500</v>
      </c>
    </row>
    <row r="81" spans="1:33" x14ac:dyDescent="0.2">
      <c r="A81" s="127" t="s">
        <v>485</v>
      </c>
      <c r="B81" s="127" t="s">
        <v>1729</v>
      </c>
      <c r="C81" s="127" t="s">
        <v>1730</v>
      </c>
      <c r="D81" s="127" t="s">
        <v>487</v>
      </c>
      <c r="E81" s="127" t="s">
        <v>493</v>
      </c>
      <c r="F81" s="127" t="s">
        <v>494</v>
      </c>
      <c r="G81" s="127" t="s">
        <v>675</v>
      </c>
      <c r="H81" s="127" t="s">
        <v>1731</v>
      </c>
      <c r="I81" s="127" t="s">
        <v>1732</v>
      </c>
      <c r="J81" s="127" t="s">
        <v>1733</v>
      </c>
      <c r="K81" s="127" t="s">
        <v>1393</v>
      </c>
      <c r="L81" s="127" t="s">
        <v>1734</v>
      </c>
      <c r="M81" s="127">
        <v>16836.53</v>
      </c>
      <c r="N81" s="127">
        <v>0</v>
      </c>
      <c r="O81" s="127">
        <v>0</v>
      </c>
      <c r="P81" s="127">
        <v>0</v>
      </c>
      <c r="Q81" s="127">
        <v>0</v>
      </c>
      <c r="R81" s="127">
        <v>0</v>
      </c>
      <c r="S81" s="127">
        <v>0</v>
      </c>
      <c r="T81" s="127">
        <v>0</v>
      </c>
      <c r="U81" s="127">
        <v>0</v>
      </c>
      <c r="V81" s="127">
        <v>0</v>
      </c>
      <c r="W81" s="127">
        <v>0</v>
      </c>
      <c r="X81" s="127">
        <v>0</v>
      </c>
      <c r="Y81" s="127">
        <v>0</v>
      </c>
      <c r="Z81" s="127">
        <v>0</v>
      </c>
      <c r="AA81" s="127">
        <v>0</v>
      </c>
      <c r="AB81" s="127">
        <v>0</v>
      </c>
      <c r="AC81" s="127">
        <v>105449.88</v>
      </c>
      <c r="AD81" s="127" t="s">
        <v>490</v>
      </c>
      <c r="AE81" s="127" t="s">
        <v>495</v>
      </c>
      <c r="AF8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88613.344537815137</v>
      </c>
      <c r="AG8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5.4621848685201257E-3</v>
      </c>
    </row>
    <row r="82" spans="1:33" x14ac:dyDescent="0.2">
      <c r="A82" s="127" t="s">
        <v>485</v>
      </c>
      <c r="B82" s="127" t="s">
        <v>1735</v>
      </c>
      <c r="C82" s="127" t="s">
        <v>597</v>
      </c>
      <c r="D82" s="127" t="s">
        <v>487</v>
      </c>
      <c r="E82" s="127" t="s">
        <v>488</v>
      </c>
      <c r="F82" s="127" t="s">
        <v>489</v>
      </c>
      <c r="G82" s="127" t="s">
        <v>675</v>
      </c>
      <c r="H82" s="127" t="s">
        <v>1736</v>
      </c>
      <c r="I82" s="127" t="s">
        <v>1737</v>
      </c>
      <c r="J82" s="127" t="s">
        <v>1738</v>
      </c>
      <c r="K82" s="127" t="s">
        <v>1393</v>
      </c>
      <c r="L82" s="127" t="s">
        <v>1739</v>
      </c>
      <c r="M82" s="127">
        <v>53200</v>
      </c>
      <c r="N82" s="127">
        <v>0</v>
      </c>
      <c r="O82" s="127">
        <v>0</v>
      </c>
      <c r="P82" s="127">
        <v>0</v>
      </c>
      <c r="Q82" s="127">
        <v>0</v>
      </c>
      <c r="R82" s="127">
        <v>0</v>
      </c>
      <c r="S82" s="127">
        <v>0</v>
      </c>
      <c r="T82" s="127">
        <v>0</v>
      </c>
      <c r="U82" s="127">
        <v>0</v>
      </c>
      <c r="V82" s="127">
        <v>0</v>
      </c>
      <c r="W82" s="127">
        <v>0</v>
      </c>
      <c r="X82" s="127">
        <v>0</v>
      </c>
      <c r="Y82" s="127">
        <v>0</v>
      </c>
      <c r="Z82" s="127">
        <v>0</v>
      </c>
      <c r="AA82" s="127">
        <v>0</v>
      </c>
      <c r="AB82" s="127">
        <v>0</v>
      </c>
      <c r="AC82" s="127">
        <v>333200</v>
      </c>
      <c r="AD82" s="127" t="s">
        <v>490</v>
      </c>
      <c r="AE82" s="127" t="s">
        <v>495</v>
      </c>
      <c r="AF8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280000</v>
      </c>
      <c r="AG8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83" spans="1:33" x14ac:dyDescent="0.2">
      <c r="A83" s="127" t="s">
        <v>485</v>
      </c>
      <c r="B83" s="127" t="s">
        <v>1740</v>
      </c>
      <c r="C83" s="127" t="s">
        <v>1741</v>
      </c>
      <c r="D83" s="127" t="s">
        <v>487</v>
      </c>
      <c r="E83" s="127" t="s">
        <v>488</v>
      </c>
      <c r="F83" s="127" t="s">
        <v>489</v>
      </c>
      <c r="G83" s="127" t="s">
        <v>675</v>
      </c>
      <c r="H83" s="127" t="s">
        <v>1742</v>
      </c>
      <c r="I83" s="127" t="s">
        <v>1743</v>
      </c>
      <c r="J83" s="127" t="s">
        <v>1744</v>
      </c>
      <c r="K83" s="127" t="s">
        <v>1393</v>
      </c>
      <c r="L83" s="127" t="s">
        <v>1739</v>
      </c>
      <c r="M83" s="127">
        <v>0</v>
      </c>
      <c r="N83" s="127">
        <v>0</v>
      </c>
      <c r="O83" s="127">
        <v>0</v>
      </c>
      <c r="P83" s="127">
        <v>0</v>
      </c>
      <c r="Q83" s="127">
        <v>0</v>
      </c>
      <c r="R83" s="127">
        <v>0</v>
      </c>
      <c r="S83" s="127">
        <v>0</v>
      </c>
      <c r="T83" s="127">
        <v>0</v>
      </c>
      <c r="U83" s="127">
        <v>0</v>
      </c>
      <c r="V83" s="127">
        <v>0</v>
      </c>
      <c r="W83" s="127">
        <v>0</v>
      </c>
      <c r="X83" s="127">
        <v>0</v>
      </c>
      <c r="Y83" s="127">
        <v>0</v>
      </c>
      <c r="Z83" s="127">
        <v>0</v>
      </c>
      <c r="AA83" s="127">
        <v>0</v>
      </c>
      <c r="AB83" s="127">
        <v>0</v>
      </c>
      <c r="AC83" s="127">
        <v>136500</v>
      </c>
      <c r="AD83" s="127" t="s">
        <v>490</v>
      </c>
      <c r="AE83" s="127" t="s">
        <v>495</v>
      </c>
      <c r="AF8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8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136500</v>
      </c>
    </row>
    <row r="84" spans="1:33" x14ac:dyDescent="0.2">
      <c r="A84" s="127" t="s">
        <v>485</v>
      </c>
      <c r="B84" s="127" t="s">
        <v>1745</v>
      </c>
      <c r="C84" s="127" t="s">
        <v>486</v>
      </c>
      <c r="D84" s="127" t="s">
        <v>487</v>
      </c>
      <c r="E84" s="127" t="s">
        <v>488</v>
      </c>
      <c r="F84" s="127" t="s">
        <v>489</v>
      </c>
      <c r="G84" s="127" t="s">
        <v>565</v>
      </c>
      <c r="H84" s="127" t="s">
        <v>1746</v>
      </c>
      <c r="I84" s="127" t="s">
        <v>1747</v>
      </c>
      <c r="J84" s="127" t="s">
        <v>1748</v>
      </c>
      <c r="K84" s="127" t="s">
        <v>1393</v>
      </c>
      <c r="L84" s="127" t="s">
        <v>1686</v>
      </c>
      <c r="M84" s="127">
        <v>12773.11</v>
      </c>
      <c r="N84" s="127">
        <v>0</v>
      </c>
      <c r="O84" s="127">
        <v>0</v>
      </c>
      <c r="P84" s="127">
        <v>0</v>
      </c>
      <c r="Q84" s="127">
        <v>0</v>
      </c>
      <c r="R84" s="127">
        <v>0</v>
      </c>
      <c r="S84" s="127">
        <v>0</v>
      </c>
      <c r="T84" s="127">
        <v>0</v>
      </c>
      <c r="U84" s="127">
        <v>0</v>
      </c>
      <c r="V84" s="127">
        <v>0</v>
      </c>
      <c r="W84" s="127">
        <v>0</v>
      </c>
      <c r="X84" s="127">
        <v>0</v>
      </c>
      <c r="Y84" s="127">
        <v>0</v>
      </c>
      <c r="Z84" s="127">
        <v>0</v>
      </c>
      <c r="AA84" s="127">
        <v>0</v>
      </c>
      <c r="AB84" s="127">
        <v>0</v>
      </c>
      <c r="AC84" s="127">
        <v>80000</v>
      </c>
      <c r="AD84" s="127" t="s">
        <v>490</v>
      </c>
      <c r="AE84" s="127" t="s">
        <v>495</v>
      </c>
      <c r="AF8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67226.890756302528</v>
      </c>
      <c r="AG8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-7.5630252831615508E-4</v>
      </c>
    </row>
    <row r="85" spans="1:33" x14ac:dyDescent="0.2">
      <c r="A85" s="127" t="s">
        <v>485</v>
      </c>
      <c r="B85" s="127" t="s">
        <v>1749</v>
      </c>
      <c r="C85" s="127" t="s">
        <v>486</v>
      </c>
      <c r="D85" s="127" t="s">
        <v>487</v>
      </c>
      <c r="E85" s="127" t="s">
        <v>493</v>
      </c>
      <c r="F85" s="127" t="s">
        <v>496</v>
      </c>
      <c r="G85" s="127" t="s">
        <v>565</v>
      </c>
      <c r="H85" s="127" t="s">
        <v>1750</v>
      </c>
      <c r="I85" s="127" t="s">
        <v>1751</v>
      </c>
      <c r="J85" s="127" t="s">
        <v>1752</v>
      </c>
      <c r="K85" s="127" t="s">
        <v>1393</v>
      </c>
      <c r="L85" s="127" t="s">
        <v>1686</v>
      </c>
      <c r="M85" s="127">
        <v>0</v>
      </c>
      <c r="N85" s="127">
        <v>0</v>
      </c>
      <c r="O85" s="127">
        <v>0</v>
      </c>
      <c r="P85" s="127">
        <v>0</v>
      </c>
      <c r="Q85" s="127">
        <v>0</v>
      </c>
      <c r="R85" s="127">
        <v>0</v>
      </c>
      <c r="S85" s="127">
        <v>0</v>
      </c>
      <c r="T85" s="127">
        <v>0</v>
      </c>
      <c r="U85" s="127">
        <v>0</v>
      </c>
      <c r="V85" s="127">
        <v>0</v>
      </c>
      <c r="W85" s="127">
        <v>0</v>
      </c>
      <c r="X85" s="127">
        <v>0</v>
      </c>
      <c r="Y85" s="127">
        <v>0</v>
      </c>
      <c r="Z85" s="127">
        <v>0</v>
      </c>
      <c r="AA85" s="127">
        <v>0</v>
      </c>
      <c r="AB85" s="127">
        <v>0</v>
      </c>
      <c r="AC85" s="127">
        <v>600000</v>
      </c>
      <c r="AD85" s="127" t="s">
        <v>490</v>
      </c>
      <c r="AE85" s="127" t="s">
        <v>495</v>
      </c>
      <c r="AF8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8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600000</v>
      </c>
    </row>
    <row r="86" spans="1:33" x14ac:dyDescent="0.2">
      <c r="A86" s="127" t="s">
        <v>485</v>
      </c>
      <c r="B86" s="127" t="s">
        <v>1753</v>
      </c>
      <c r="C86" s="127" t="s">
        <v>1754</v>
      </c>
      <c r="D86" s="127" t="s">
        <v>487</v>
      </c>
      <c r="E86" s="127" t="s">
        <v>488</v>
      </c>
      <c r="F86" s="127" t="s">
        <v>587</v>
      </c>
      <c r="G86" s="127" t="s">
        <v>588</v>
      </c>
      <c r="H86" s="127" t="s">
        <v>1755</v>
      </c>
      <c r="I86" s="127" t="s">
        <v>1559</v>
      </c>
      <c r="J86" s="127" t="s">
        <v>1756</v>
      </c>
      <c r="K86" s="127" t="s">
        <v>1393</v>
      </c>
      <c r="L86" s="127" t="s">
        <v>1686</v>
      </c>
      <c r="M86" s="127">
        <v>0</v>
      </c>
      <c r="N86" s="127">
        <v>0</v>
      </c>
      <c r="O86" s="127">
        <v>0</v>
      </c>
      <c r="P86" s="127">
        <v>0</v>
      </c>
      <c r="Q86" s="127">
        <v>0</v>
      </c>
      <c r="R86" s="127">
        <v>0</v>
      </c>
      <c r="S86" s="127">
        <v>0</v>
      </c>
      <c r="T86" s="127">
        <v>0</v>
      </c>
      <c r="U86" s="127">
        <v>0</v>
      </c>
      <c r="V86" s="127">
        <v>0</v>
      </c>
      <c r="W86" s="127">
        <v>0</v>
      </c>
      <c r="X86" s="127">
        <v>0</v>
      </c>
      <c r="Y86" s="127">
        <v>0</v>
      </c>
      <c r="Z86" s="127">
        <v>0</v>
      </c>
      <c r="AA86" s="127">
        <v>0</v>
      </c>
      <c r="AB86" s="127">
        <v>0</v>
      </c>
      <c r="AC86" s="127">
        <v>830000</v>
      </c>
      <c r="AD86" s="127" t="s">
        <v>490</v>
      </c>
      <c r="AE86" s="127" t="s">
        <v>495</v>
      </c>
      <c r="AF8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8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830000</v>
      </c>
    </row>
    <row r="87" spans="1:33" x14ac:dyDescent="0.2">
      <c r="A87" s="127" t="s">
        <v>485</v>
      </c>
      <c r="B87" s="127" t="s">
        <v>1757</v>
      </c>
      <c r="C87" s="127" t="s">
        <v>1758</v>
      </c>
      <c r="D87" s="127" t="s">
        <v>487</v>
      </c>
      <c r="E87" s="127" t="s">
        <v>493</v>
      </c>
      <c r="F87" s="127" t="s">
        <v>506</v>
      </c>
      <c r="G87" s="127" t="s">
        <v>588</v>
      </c>
      <c r="H87" s="127" t="s">
        <v>1759</v>
      </c>
      <c r="I87" s="127" t="s">
        <v>1760</v>
      </c>
      <c r="J87" s="127" t="s">
        <v>1761</v>
      </c>
      <c r="K87" s="127" t="s">
        <v>1393</v>
      </c>
      <c r="L87" s="127" t="s">
        <v>1686</v>
      </c>
      <c r="M87" s="127">
        <v>18361.330000000002</v>
      </c>
      <c r="N87" s="127">
        <v>0</v>
      </c>
      <c r="O87" s="127">
        <v>0</v>
      </c>
      <c r="P87" s="127">
        <v>0</v>
      </c>
      <c r="Q87" s="127">
        <v>0</v>
      </c>
      <c r="R87" s="127">
        <v>0</v>
      </c>
      <c r="S87" s="127">
        <v>0</v>
      </c>
      <c r="T87" s="127">
        <v>0</v>
      </c>
      <c r="U87" s="127">
        <v>0</v>
      </c>
      <c r="V87" s="127">
        <v>0</v>
      </c>
      <c r="W87" s="127">
        <v>0</v>
      </c>
      <c r="X87" s="127">
        <v>0</v>
      </c>
      <c r="Y87" s="127">
        <v>0</v>
      </c>
      <c r="Z87" s="127">
        <v>0</v>
      </c>
      <c r="AA87" s="127">
        <v>0</v>
      </c>
      <c r="AB87" s="127">
        <v>0</v>
      </c>
      <c r="AC87" s="127">
        <v>114999.98</v>
      </c>
      <c r="AD87" s="127" t="s">
        <v>490</v>
      </c>
      <c r="AE87" s="127" t="s">
        <v>495</v>
      </c>
      <c r="AF8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96638.638655462186</v>
      </c>
      <c r="AG8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1.1344537808327004E-2</v>
      </c>
    </row>
    <row r="88" spans="1:33" x14ac:dyDescent="0.2">
      <c r="A88" s="127" t="s">
        <v>485</v>
      </c>
      <c r="B88" s="127" t="s">
        <v>1762</v>
      </c>
      <c r="C88" s="127" t="s">
        <v>1730</v>
      </c>
      <c r="D88" s="127" t="s">
        <v>487</v>
      </c>
      <c r="E88" s="127" t="s">
        <v>493</v>
      </c>
      <c r="F88" s="127" t="s">
        <v>494</v>
      </c>
      <c r="G88" s="127" t="s">
        <v>588</v>
      </c>
      <c r="H88" s="127" t="s">
        <v>1763</v>
      </c>
      <c r="I88" s="127" t="s">
        <v>1732</v>
      </c>
      <c r="J88" s="127" t="s">
        <v>1733</v>
      </c>
      <c r="K88" s="127" t="s">
        <v>1393</v>
      </c>
      <c r="L88" s="127" t="s">
        <v>1734</v>
      </c>
      <c r="M88" s="127">
        <v>11942.86</v>
      </c>
      <c r="N88" s="127">
        <v>0</v>
      </c>
      <c r="O88" s="127">
        <v>0</v>
      </c>
      <c r="P88" s="127">
        <v>0</v>
      </c>
      <c r="Q88" s="127">
        <v>0</v>
      </c>
      <c r="R88" s="127">
        <v>0</v>
      </c>
      <c r="S88" s="127">
        <v>0</v>
      </c>
      <c r="T88" s="127">
        <v>0</v>
      </c>
      <c r="U88" s="127">
        <v>0</v>
      </c>
      <c r="V88" s="127">
        <v>0</v>
      </c>
      <c r="W88" s="127">
        <v>0</v>
      </c>
      <c r="X88" s="127">
        <v>0</v>
      </c>
      <c r="Y88" s="127">
        <v>0</v>
      </c>
      <c r="Z88" s="127">
        <v>0</v>
      </c>
      <c r="AA88" s="127">
        <v>0</v>
      </c>
      <c r="AB88" s="127">
        <v>0</v>
      </c>
      <c r="AC88" s="127">
        <v>74800.039999999994</v>
      </c>
      <c r="AD88" s="127" t="s">
        <v>490</v>
      </c>
      <c r="AE88" s="127" t="s">
        <v>495</v>
      </c>
      <c r="AF8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62857.176470588231</v>
      </c>
      <c r="AG8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3.5294117624289356E-3</v>
      </c>
    </row>
    <row r="89" spans="1:33" x14ac:dyDescent="0.2">
      <c r="A89" s="127" t="s">
        <v>485</v>
      </c>
      <c r="B89" s="127" t="s">
        <v>589</v>
      </c>
      <c r="C89" s="127" t="s">
        <v>1764</v>
      </c>
      <c r="D89" s="127" t="s">
        <v>487</v>
      </c>
      <c r="E89" s="127" t="s">
        <v>488</v>
      </c>
      <c r="F89" s="127" t="s">
        <v>489</v>
      </c>
      <c r="G89" s="127" t="s">
        <v>588</v>
      </c>
      <c r="H89" s="127" t="s">
        <v>1765</v>
      </c>
      <c r="I89" s="127" t="s">
        <v>1766</v>
      </c>
      <c r="J89" s="127" t="s">
        <v>1767</v>
      </c>
      <c r="K89" s="127" t="s">
        <v>1393</v>
      </c>
      <c r="L89" s="127" t="s">
        <v>1739</v>
      </c>
      <c r="M89" s="127">
        <v>24209992</v>
      </c>
      <c r="N89" s="127">
        <v>0</v>
      </c>
      <c r="O89" s="127">
        <v>0</v>
      </c>
      <c r="P89" s="127">
        <v>0</v>
      </c>
      <c r="Q89" s="127">
        <v>0</v>
      </c>
      <c r="R89" s="127">
        <v>0</v>
      </c>
      <c r="S89" s="127">
        <v>0</v>
      </c>
      <c r="T89" s="127">
        <v>0</v>
      </c>
      <c r="U89" s="127">
        <v>0</v>
      </c>
      <c r="V89" s="127">
        <v>0</v>
      </c>
      <c r="W89" s="127">
        <v>0</v>
      </c>
      <c r="X89" s="127">
        <v>0</v>
      </c>
      <c r="Y89" s="127">
        <v>0</v>
      </c>
      <c r="Z89" s="127">
        <v>0</v>
      </c>
      <c r="AA89" s="127">
        <v>0</v>
      </c>
      <c r="AB89" s="127">
        <v>0</v>
      </c>
      <c r="AC89" s="127">
        <v>151631001</v>
      </c>
      <c r="AD89" s="127" t="s">
        <v>490</v>
      </c>
      <c r="AE89" s="127" t="s">
        <v>495</v>
      </c>
      <c r="AF8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127421009.24369748</v>
      </c>
      <c r="AG8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-0.24369747936725616</v>
      </c>
    </row>
    <row r="90" spans="1:33" x14ac:dyDescent="0.2">
      <c r="A90" s="127" t="s">
        <v>485</v>
      </c>
      <c r="B90" s="127" t="s">
        <v>1768</v>
      </c>
      <c r="C90" s="127"/>
      <c r="D90" s="127" t="s">
        <v>487</v>
      </c>
      <c r="E90" s="127" t="s">
        <v>488</v>
      </c>
      <c r="F90" s="127" t="s">
        <v>590</v>
      </c>
      <c r="G90" s="127" t="s">
        <v>591</v>
      </c>
      <c r="H90" s="127" t="s">
        <v>1769</v>
      </c>
      <c r="I90" s="127" t="s">
        <v>1770</v>
      </c>
      <c r="J90" s="127" t="s">
        <v>1771</v>
      </c>
      <c r="K90" s="127" t="s">
        <v>1393</v>
      </c>
      <c r="L90" s="127" t="s">
        <v>1686</v>
      </c>
      <c r="M90" s="127">
        <v>1689977.61</v>
      </c>
      <c r="N90" s="127">
        <v>0</v>
      </c>
      <c r="O90" s="127">
        <v>0</v>
      </c>
      <c r="P90" s="127">
        <v>0</v>
      </c>
      <c r="Q90" s="127">
        <v>0</v>
      </c>
      <c r="R90" s="127">
        <v>0</v>
      </c>
      <c r="S90" s="127">
        <v>0</v>
      </c>
      <c r="T90" s="127">
        <v>0</v>
      </c>
      <c r="U90" s="127">
        <v>0</v>
      </c>
      <c r="V90" s="127">
        <v>0</v>
      </c>
      <c r="W90" s="127">
        <v>0</v>
      </c>
      <c r="X90" s="127">
        <v>0</v>
      </c>
      <c r="Y90" s="127">
        <v>0</v>
      </c>
      <c r="Z90" s="127">
        <v>0</v>
      </c>
      <c r="AA90" s="127">
        <v>0</v>
      </c>
      <c r="AB90" s="127">
        <v>0</v>
      </c>
      <c r="AC90" s="127">
        <v>10584596.609999999</v>
      </c>
      <c r="AD90" s="127" t="s">
        <v>490</v>
      </c>
      <c r="AE90" s="127" t="s">
        <v>495</v>
      </c>
      <c r="AF9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8894619</v>
      </c>
      <c r="AG9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-6.9849193096160889E-10</v>
      </c>
    </row>
    <row r="91" spans="1:33" x14ac:dyDescent="0.2">
      <c r="A91" s="127" t="s">
        <v>485</v>
      </c>
      <c r="B91" s="127" t="s">
        <v>1772</v>
      </c>
      <c r="C91" s="127" t="s">
        <v>592</v>
      </c>
      <c r="D91" s="127" t="s">
        <v>487</v>
      </c>
      <c r="E91" s="127" t="s">
        <v>488</v>
      </c>
      <c r="F91" s="127" t="s">
        <v>489</v>
      </c>
      <c r="G91" s="127" t="s">
        <v>591</v>
      </c>
      <c r="H91" s="127" t="s">
        <v>1773</v>
      </c>
      <c r="I91" s="127" t="s">
        <v>1774</v>
      </c>
      <c r="J91" s="127" t="s">
        <v>1775</v>
      </c>
      <c r="K91" s="127" t="s">
        <v>1393</v>
      </c>
      <c r="L91" s="127" t="s">
        <v>1739</v>
      </c>
      <c r="M91" s="127">
        <v>0</v>
      </c>
      <c r="N91" s="127">
        <v>0</v>
      </c>
      <c r="O91" s="127">
        <v>0</v>
      </c>
      <c r="P91" s="127">
        <v>0</v>
      </c>
      <c r="Q91" s="127">
        <v>0</v>
      </c>
      <c r="R91" s="127">
        <v>0</v>
      </c>
      <c r="S91" s="127">
        <v>0</v>
      </c>
      <c r="T91" s="127">
        <v>0</v>
      </c>
      <c r="U91" s="127">
        <v>0</v>
      </c>
      <c r="V91" s="127">
        <v>0</v>
      </c>
      <c r="W91" s="127">
        <v>0</v>
      </c>
      <c r="X91" s="127">
        <v>0</v>
      </c>
      <c r="Y91" s="127">
        <v>0</v>
      </c>
      <c r="Z91" s="127">
        <v>0</v>
      </c>
      <c r="AA91" s="127">
        <v>0</v>
      </c>
      <c r="AB91" s="127">
        <v>0</v>
      </c>
      <c r="AC91" s="127">
        <v>4020285.09</v>
      </c>
      <c r="AD91" s="127" t="s">
        <v>490</v>
      </c>
      <c r="AE91" s="127" t="s">
        <v>495</v>
      </c>
      <c r="AF9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9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4020285.09</v>
      </c>
    </row>
    <row r="92" spans="1:33" x14ac:dyDescent="0.2">
      <c r="A92" s="127" t="s">
        <v>485</v>
      </c>
      <c r="B92" s="127" t="s">
        <v>1776</v>
      </c>
      <c r="C92" s="127" t="s">
        <v>1777</v>
      </c>
      <c r="D92" s="127" t="s">
        <v>487</v>
      </c>
      <c r="E92" s="127" t="s">
        <v>493</v>
      </c>
      <c r="F92" s="127" t="s">
        <v>593</v>
      </c>
      <c r="G92" s="127" t="s">
        <v>591</v>
      </c>
      <c r="H92" s="127" t="s">
        <v>1778</v>
      </c>
      <c r="I92" s="127" t="s">
        <v>1779</v>
      </c>
      <c r="J92" s="127" t="s">
        <v>1780</v>
      </c>
      <c r="K92" s="127" t="s">
        <v>1393</v>
      </c>
      <c r="L92" s="127" t="s">
        <v>1686</v>
      </c>
      <c r="M92" s="127">
        <v>146890</v>
      </c>
      <c r="N92" s="127">
        <v>0</v>
      </c>
      <c r="O92" s="127">
        <v>0</v>
      </c>
      <c r="P92" s="127">
        <v>0</v>
      </c>
      <c r="Q92" s="127">
        <v>0</v>
      </c>
      <c r="R92" s="127">
        <v>0</v>
      </c>
      <c r="S92" s="127">
        <v>0</v>
      </c>
      <c r="T92" s="127">
        <v>0</v>
      </c>
      <c r="U92" s="127">
        <v>0</v>
      </c>
      <c r="V92" s="127">
        <v>0</v>
      </c>
      <c r="W92" s="127">
        <v>0</v>
      </c>
      <c r="X92" s="127">
        <v>0</v>
      </c>
      <c r="Y92" s="127">
        <v>0</v>
      </c>
      <c r="Z92" s="127">
        <v>0</v>
      </c>
      <c r="AA92" s="127">
        <v>0</v>
      </c>
      <c r="AB92" s="127">
        <v>0</v>
      </c>
      <c r="AC92" s="127">
        <v>920000</v>
      </c>
      <c r="AD92" s="127" t="s">
        <v>490</v>
      </c>
      <c r="AE92" s="127" t="s">
        <v>495</v>
      </c>
      <c r="AF9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773109.24369747902</v>
      </c>
      <c r="AG9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0.7563025209819898</v>
      </c>
    </row>
    <row r="93" spans="1:33" x14ac:dyDescent="0.2">
      <c r="A93" s="127" t="s">
        <v>485</v>
      </c>
      <c r="B93" s="127" t="s">
        <v>1781</v>
      </c>
      <c r="C93" s="127" t="s">
        <v>1782</v>
      </c>
      <c r="D93" s="127" t="s">
        <v>487</v>
      </c>
      <c r="E93" s="127" t="s">
        <v>488</v>
      </c>
      <c r="F93" s="127" t="s">
        <v>493</v>
      </c>
      <c r="G93" s="127" t="s">
        <v>591</v>
      </c>
      <c r="H93" s="127" t="s">
        <v>1783</v>
      </c>
      <c r="I93" s="127" t="s">
        <v>1784</v>
      </c>
      <c r="J93" s="127" t="s">
        <v>1785</v>
      </c>
      <c r="K93" s="127" t="s">
        <v>1393</v>
      </c>
      <c r="L93" s="127" t="s">
        <v>1686</v>
      </c>
      <c r="M93" s="127">
        <v>110321.79</v>
      </c>
      <c r="N93" s="127">
        <v>0</v>
      </c>
      <c r="O93" s="127">
        <v>0</v>
      </c>
      <c r="P93" s="127">
        <v>0</v>
      </c>
      <c r="Q93" s="127">
        <v>0</v>
      </c>
      <c r="R93" s="127">
        <v>0</v>
      </c>
      <c r="S93" s="127">
        <v>0</v>
      </c>
      <c r="T93" s="127">
        <v>0</v>
      </c>
      <c r="U93" s="127">
        <v>0</v>
      </c>
      <c r="V93" s="127">
        <v>0</v>
      </c>
      <c r="W93" s="127">
        <v>0</v>
      </c>
      <c r="X93" s="127">
        <v>0</v>
      </c>
      <c r="Y93" s="127">
        <v>0</v>
      </c>
      <c r="Z93" s="127">
        <v>0</v>
      </c>
      <c r="AA93" s="127">
        <v>0</v>
      </c>
      <c r="AB93" s="127">
        <v>0</v>
      </c>
      <c r="AC93" s="127">
        <v>690963</v>
      </c>
      <c r="AD93" s="127" t="s">
        <v>490</v>
      </c>
      <c r="AE93" s="127" t="s">
        <v>495</v>
      </c>
      <c r="AF9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580641.17647058831</v>
      </c>
      <c r="AG9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3.3529411695781164E-2</v>
      </c>
    </row>
    <row r="94" spans="1:33" x14ac:dyDescent="0.2">
      <c r="A94" s="127" t="s">
        <v>485</v>
      </c>
      <c r="B94" s="127" t="s">
        <v>1786</v>
      </c>
      <c r="C94" s="127" t="s">
        <v>1787</v>
      </c>
      <c r="D94" s="127" t="s">
        <v>487</v>
      </c>
      <c r="E94" s="127" t="s">
        <v>488</v>
      </c>
      <c r="F94" s="127" t="s">
        <v>489</v>
      </c>
      <c r="G94" s="127" t="s">
        <v>594</v>
      </c>
      <c r="H94" s="127" t="s">
        <v>1788</v>
      </c>
      <c r="I94" s="127" t="s">
        <v>1789</v>
      </c>
      <c r="J94" s="127" t="s">
        <v>1790</v>
      </c>
      <c r="K94" s="127" t="s">
        <v>1393</v>
      </c>
      <c r="L94" s="127" t="s">
        <v>1686</v>
      </c>
      <c r="M94" s="127">
        <v>99789.92</v>
      </c>
      <c r="N94" s="127">
        <v>0</v>
      </c>
      <c r="O94" s="127">
        <v>0</v>
      </c>
      <c r="P94" s="127">
        <v>0</v>
      </c>
      <c r="Q94" s="127">
        <v>0</v>
      </c>
      <c r="R94" s="127">
        <v>0</v>
      </c>
      <c r="S94" s="127">
        <v>0</v>
      </c>
      <c r="T94" s="127">
        <v>0</v>
      </c>
      <c r="U94" s="127">
        <v>0</v>
      </c>
      <c r="V94" s="127">
        <v>0</v>
      </c>
      <c r="W94" s="127">
        <v>0</v>
      </c>
      <c r="X94" s="127">
        <v>0</v>
      </c>
      <c r="Y94" s="127">
        <v>0</v>
      </c>
      <c r="Z94" s="127">
        <v>0</v>
      </c>
      <c r="AA94" s="127">
        <v>0</v>
      </c>
      <c r="AB94" s="127">
        <v>0</v>
      </c>
      <c r="AC94" s="127">
        <v>625000</v>
      </c>
      <c r="AD94" s="127" t="s">
        <v>490</v>
      </c>
      <c r="AE94" s="127" t="s">
        <v>495</v>
      </c>
      <c r="AF9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525210.08403361344</v>
      </c>
      <c r="AG9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-4.0336134406970814E-3</v>
      </c>
    </row>
    <row r="95" spans="1:33" x14ac:dyDescent="0.2">
      <c r="A95" s="127" t="s">
        <v>485</v>
      </c>
      <c r="B95" s="127" t="s">
        <v>1791</v>
      </c>
      <c r="C95" s="127" t="s">
        <v>1792</v>
      </c>
      <c r="D95" s="127" t="s">
        <v>487</v>
      </c>
      <c r="E95" s="127" t="s">
        <v>488</v>
      </c>
      <c r="F95" s="127" t="s">
        <v>496</v>
      </c>
      <c r="G95" s="127" t="s">
        <v>1549</v>
      </c>
      <c r="H95" s="127" t="s">
        <v>1793</v>
      </c>
      <c r="I95" s="127" t="s">
        <v>1794</v>
      </c>
      <c r="J95" s="127" t="s">
        <v>1795</v>
      </c>
      <c r="K95" s="127" t="s">
        <v>1393</v>
      </c>
      <c r="L95" s="127" t="s">
        <v>1703</v>
      </c>
      <c r="M95" s="127">
        <v>39915.97</v>
      </c>
      <c r="N95" s="127">
        <v>0</v>
      </c>
      <c r="O95" s="127">
        <v>0</v>
      </c>
      <c r="P95" s="127">
        <v>0</v>
      </c>
      <c r="Q95" s="127">
        <v>0</v>
      </c>
      <c r="R95" s="127">
        <v>0</v>
      </c>
      <c r="S95" s="127">
        <v>0</v>
      </c>
      <c r="T95" s="127">
        <v>0</v>
      </c>
      <c r="U95" s="127">
        <v>0</v>
      </c>
      <c r="V95" s="127">
        <v>0</v>
      </c>
      <c r="W95" s="127">
        <v>0</v>
      </c>
      <c r="X95" s="127">
        <v>0</v>
      </c>
      <c r="Y95" s="127">
        <v>0</v>
      </c>
      <c r="Z95" s="127">
        <v>0</v>
      </c>
      <c r="AA95" s="127">
        <v>0</v>
      </c>
      <c r="AB95" s="127">
        <v>0</v>
      </c>
      <c r="AC95" s="127">
        <v>250000</v>
      </c>
      <c r="AD95" s="127" t="s">
        <v>490</v>
      </c>
      <c r="AE95" s="127" t="s">
        <v>495</v>
      </c>
      <c r="AF9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210084.03361344538</v>
      </c>
      <c r="AG9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-3.6134453839622438E-3</v>
      </c>
    </row>
    <row r="96" spans="1:33" x14ac:dyDescent="0.2">
      <c r="A96" s="127" t="s">
        <v>485</v>
      </c>
      <c r="B96" s="127" t="s">
        <v>1796</v>
      </c>
      <c r="C96" s="127" t="s">
        <v>1792</v>
      </c>
      <c r="D96" s="127" t="s">
        <v>487</v>
      </c>
      <c r="E96" s="127" t="s">
        <v>488</v>
      </c>
      <c r="F96" s="127" t="s">
        <v>496</v>
      </c>
      <c r="G96" s="127" t="s">
        <v>1549</v>
      </c>
      <c r="H96" s="127" t="s">
        <v>1797</v>
      </c>
      <c r="I96" s="127" t="s">
        <v>1794</v>
      </c>
      <c r="J96" s="127" t="s">
        <v>1795</v>
      </c>
      <c r="K96" s="127" t="s">
        <v>1393</v>
      </c>
      <c r="L96" s="127" t="s">
        <v>1703</v>
      </c>
      <c r="M96" s="127">
        <v>12773.09</v>
      </c>
      <c r="N96" s="127">
        <v>0</v>
      </c>
      <c r="O96" s="127">
        <v>0</v>
      </c>
      <c r="P96" s="127">
        <v>0</v>
      </c>
      <c r="Q96" s="127">
        <v>0</v>
      </c>
      <c r="R96" s="127">
        <v>0</v>
      </c>
      <c r="S96" s="127">
        <v>0</v>
      </c>
      <c r="T96" s="127">
        <v>0</v>
      </c>
      <c r="U96" s="127">
        <v>0</v>
      </c>
      <c r="V96" s="127">
        <v>0</v>
      </c>
      <c r="W96" s="127">
        <v>0</v>
      </c>
      <c r="X96" s="127">
        <v>0</v>
      </c>
      <c r="Y96" s="127">
        <v>0</v>
      </c>
      <c r="Z96" s="127">
        <v>0</v>
      </c>
      <c r="AA96" s="127">
        <v>0</v>
      </c>
      <c r="AB96" s="127">
        <v>0</v>
      </c>
      <c r="AC96" s="127">
        <v>79999.89</v>
      </c>
      <c r="AD96" s="127" t="s">
        <v>490</v>
      </c>
      <c r="AE96" s="127" t="s">
        <v>495</v>
      </c>
      <c r="AF9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67226.798319327732</v>
      </c>
      <c r="AG9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1.6806722669571172E-3</v>
      </c>
    </row>
    <row r="97" spans="1:33" x14ac:dyDescent="0.2">
      <c r="A97" s="127" t="s">
        <v>485</v>
      </c>
      <c r="B97" s="127" t="s">
        <v>1798</v>
      </c>
      <c r="C97" s="127" t="s">
        <v>1792</v>
      </c>
      <c r="D97" s="127" t="s">
        <v>487</v>
      </c>
      <c r="E97" s="127" t="s">
        <v>488</v>
      </c>
      <c r="F97" s="127" t="s">
        <v>496</v>
      </c>
      <c r="G97" s="127" t="s">
        <v>1549</v>
      </c>
      <c r="H97" s="127" t="s">
        <v>1799</v>
      </c>
      <c r="I97" s="127" t="s">
        <v>1794</v>
      </c>
      <c r="J97" s="127" t="s">
        <v>1795</v>
      </c>
      <c r="K97" s="127" t="s">
        <v>1393</v>
      </c>
      <c r="L97" s="127" t="s">
        <v>1703</v>
      </c>
      <c r="M97" s="127">
        <v>7983.19</v>
      </c>
      <c r="N97" s="127">
        <v>0</v>
      </c>
      <c r="O97" s="127">
        <v>0</v>
      </c>
      <c r="P97" s="127">
        <v>0</v>
      </c>
      <c r="Q97" s="127">
        <v>0</v>
      </c>
      <c r="R97" s="127">
        <v>0</v>
      </c>
      <c r="S97" s="127">
        <v>0</v>
      </c>
      <c r="T97" s="127">
        <v>0</v>
      </c>
      <c r="U97" s="127">
        <v>0</v>
      </c>
      <c r="V97" s="127">
        <v>0</v>
      </c>
      <c r="W97" s="127">
        <v>0</v>
      </c>
      <c r="X97" s="127">
        <v>0</v>
      </c>
      <c r="Y97" s="127">
        <v>0</v>
      </c>
      <c r="Z97" s="127">
        <v>0</v>
      </c>
      <c r="AA97" s="127">
        <v>0</v>
      </c>
      <c r="AB97" s="127">
        <v>0</v>
      </c>
      <c r="AC97" s="127">
        <v>50000</v>
      </c>
      <c r="AD97" s="127" t="s">
        <v>490</v>
      </c>
      <c r="AE97" s="127" t="s">
        <v>495</v>
      </c>
      <c r="AF9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42016.806722689078</v>
      </c>
      <c r="AG9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3.277310922385368E-3</v>
      </c>
    </row>
    <row r="98" spans="1:33" x14ac:dyDescent="0.2">
      <c r="A98" s="127" t="s">
        <v>485</v>
      </c>
      <c r="B98" s="127" t="s">
        <v>1800</v>
      </c>
      <c r="C98" s="127" t="s">
        <v>1792</v>
      </c>
      <c r="D98" s="127" t="s">
        <v>487</v>
      </c>
      <c r="E98" s="127" t="s">
        <v>488</v>
      </c>
      <c r="F98" s="127" t="s">
        <v>496</v>
      </c>
      <c r="G98" s="127" t="s">
        <v>1549</v>
      </c>
      <c r="H98" s="127" t="s">
        <v>1801</v>
      </c>
      <c r="I98" s="127" t="s">
        <v>1794</v>
      </c>
      <c r="J98" s="127" t="s">
        <v>1795</v>
      </c>
      <c r="K98" s="127" t="s">
        <v>1393</v>
      </c>
      <c r="L98" s="127" t="s">
        <v>1703</v>
      </c>
      <c r="M98" s="127">
        <v>3991.6</v>
      </c>
      <c r="N98" s="127">
        <v>0</v>
      </c>
      <c r="O98" s="127">
        <v>0</v>
      </c>
      <c r="P98" s="127">
        <v>0</v>
      </c>
      <c r="Q98" s="127">
        <v>0</v>
      </c>
      <c r="R98" s="127">
        <v>0</v>
      </c>
      <c r="S98" s="127">
        <v>0</v>
      </c>
      <c r="T98" s="127">
        <v>0</v>
      </c>
      <c r="U98" s="127">
        <v>0</v>
      </c>
      <c r="V98" s="127">
        <v>0</v>
      </c>
      <c r="W98" s="127">
        <v>0</v>
      </c>
      <c r="X98" s="127">
        <v>0</v>
      </c>
      <c r="Y98" s="127">
        <v>0</v>
      </c>
      <c r="Z98" s="127">
        <v>0</v>
      </c>
      <c r="AA98" s="127">
        <v>0</v>
      </c>
      <c r="AB98" s="127">
        <v>0</v>
      </c>
      <c r="AC98" s="127">
        <v>25000</v>
      </c>
      <c r="AD98" s="127" t="s">
        <v>490</v>
      </c>
      <c r="AE98" s="127" t="s">
        <v>495</v>
      </c>
      <c r="AF9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21008.403361344539</v>
      </c>
      <c r="AG9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-3.3613445389164553E-3</v>
      </c>
    </row>
    <row r="99" spans="1:33" x14ac:dyDescent="0.2">
      <c r="A99" s="127" t="s">
        <v>485</v>
      </c>
      <c r="B99" s="127" t="s">
        <v>1802</v>
      </c>
      <c r="C99" s="127" t="s">
        <v>1792</v>
      </c>
      <c r="D99" s="127" t="s">
        <v>487</v>
      </c>
      <c r="E99" s="127" t="s">
        <v>488</v>
      </c>
      <c r="F99" s="127" t="s">
        <v>496</v>
      </c>
      <c r="G99" s="127" t="s">
        <v>1549</v>
      </c>
      <c r="H99" s="127" t="s">
        <v>1803</v>
      </c>
      <c r="I99" s="127" t="s">
        <v>1794</v>
      </c>
      <c r="J99" s="127" t="s">
        <v>1795</v>
      </c>
      <c r="K99" s="127" t="s">
        <v>1393</v>
      </c>
      <c r="L99" s="127" t="s">
        <v>1703</v>
      </c>
      <c r="M99" s="127">
        <v>60672.27</v>
      </c>
      <c r="N99" s="127">
        <v>0</v>
      </c>
      <c r="O99" s="127">
        <v>0</v>
      </c>
      <c r="P99" s="127">
        <v>0</v>
      </c>
      <c r="Q99" s="127">
        <v>0</v>
      </c>
      <c r="R99" s="127">
        <v>0</v>
      </c>
      <c r="S99" s="127">
        <v>0</v>
      </c>
      <c r="T99" s="127">
        <v>0</v>
      </c>
      <c r="U99" s="127">
        <v>0</v>
      </c>
      <c r="V99" s="127">
        <v>0</v>
      </c>
      <c r="W99" s="127">
        <v>0</v>
      </c>
      <c r="X99" s="127">
        <v>0</v>
      </c>
      <c r="Y99" s="127">
        <v>0</v>
      </c>
      <c r="Z99" s="127">
        <v>0</v>
      </c>
      <c r="AA99" s="127">
        <v>0</v>
      </c>
      <c r="AB99" s="127">
        <v>0</v>
      </c>
      <c r="AC99" s="127">
        <v>380000</v>
      </c>
      <c r="AD99" s="127" t="s">
        <v>490</v>
      </c>
      <c r="AE99" s="127" t="s">
        <v>495</v>
      </c>
      <c r="AF9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319327.731092437</v>
      </c>
      <c r="AG9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-1.0924369926215149E-3</v>
      </c>
    </row>
    <row r="100" spans="1:33" x14ac:dyDescent="0.2">
      <c r="A100" s="127" t="s">
        <v>485</v>
      </c>
      <c r="B100" s="127" t="s">
        <v>1804</v>
      </c>
      <c r="C100" s="127" t="s">
        <v>1792</v>
      </c>
      <c r="D100" s="127" t="s">
        <v>487</v>
      </c>
      <c r="E100" s="127" t="s">
        <v>488</v>
      </c>
      <c r="F100" s="127" t="s">
        <v>496</v>
      </c>
      <c r="G100" s="127" t="s">
        <v>1549</v>
      </c>
      <c r="H100" s="127" t="s">
        <v>1805</v>
      </c>
      <c r="I100" s="127" t="s">
        <v>1794</v>
      </c>
      <c r="J100" s="127" t="s">
        <v>1795</v>
      </c>
      <c r="K100" s="127" t="s">
        <v>1393</v>
      </c>
      <c r="L100" s="127" t="s">
        <v>1703</v>
      </c>
      <c r="M100" s="127">
        <v>43109.24</v>
      </c>
      <c r="N100" s="127">
        <v>0</v>
      </c>
      <c r="O100" s="127">
        <v>0</v>
      </c>
      <c r="P100" s="127">
        <v>0</v>
      </c>
      <c r="Q100" s="127">
        <v>0</v>
      </c>
      <c r="R100" s="127">
        <v>0</v>
      </c>
      <c r="S100" s="127">
        <v>0</v>
      </c>
      <c r="T100" s="127">
        <v>0</v>
      </c>
      <c r="U100" s="127">
        <v>0</v>
      </c>
      <c r="V100" s="127">
        <v>0</v>
      </c>
      <c r="W100" s="127">
        <v>0</v>
      </c>
      <c r="X100" s="127">
        <v>0</v>
      </c>
      <c r="Y100" s="127">
        <v>0</v>
      </c>
      <c r="Z100" s="127">
        <v>0</v>
      </c>
      <c r="AA100" s="127">
        <v>0</v>
      </c>
      <c r="AB100" s="127">
        <v>0</v>
      </c>
      <c r="AC100" s="127">
        <v>270000</v>
      </c>
      <c r="AD100" s="127" t="s">
        <v>490</v>
      </c>
      <c r="AE100" s="127" t="s">
        <v>495</v>
      </c>
      <c r="AF10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226890.75630252101</v>
      </c>
      <c r="AG10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3.6974789909436367E-3</v>
      </c>
    </row>
    <row r="101" spans="1:33" x14ac:dyDescent="0.2">
      <c r="A101" s="127" t="s">
        <v>485</v>
      </c>
      <c r="B101" s="127" t="s">
        <v>1806</v>
      </c>
      <c r="C101" s="127" t="s">
        <v>1792</v>
      </c>
      <c r="D101" s="127" t="s">
        <v>487</v>
      </c>
      <c r="E101" s="127" t="s">
        <v>488</v>
      </c>
      <c r="F101" s="127" t="s">
        <v>496</v>
      </c>
      <c r="G101" s="127" t="s">
        <v>1549</v>
      </c>
      <c r="H101" s="127" t="s">
        <v>1807</v>
      </c>
      <c r="I101" s="127" t="s">
        <v>1794</v>
      </c>
      <c r="J101" s="127" t="s">
        <v>1795</v>
      </c>
      <c r="K101" s="127" t="s">
        <v>1393</v>
      </c>
      <c r="L101" s="127" t="s">
        <v>1703</v>
      </c>
      <c r="M101" s="127">
        <v>195428.42</v>
      </c>
      <c r="N101" s="127">
        <v>0</v>
      </c>
      <c r="O101" s="127">
        <v>0</v>
      </c>
      <c r="P101" s="127">
        <v>0</v>
      </c>
      <c r="Q101" s="127">
        <v>0</v>
      </c>
      <c r="R101" s="127">
        <v>0</v>
      </c>
      <c r="S101" s="127">
        <v>0</v>
      </c>
      <c r="T101" s="127">
        <v>0</v>
      </c>
      <c r="U101" s="127">
        <v>0</v>
      </c>
      <c r="V101" s="127">
        <v>0</v>
      </c>
      <c r="W101" s="127">
        <v>0</v>
      </c>
      <c r="X101" s="127">
        <v>0</v>
      </c>
      <c r="Y101" s="127">
        <v>0</v>
      </c>
      <c r="Z101" s="127">
        <v>0</v>
      </c>
      <c r="AA101" s="127">
        <v>0</v>
      </c>
      <c r="AB101" s="127">
        <v>0</v>
      </c>
      <c r="AC101" s="127">
        <v>1223999.03</v>
      </c>
      <c r="AD101" s="127" t="s">
        <v>490</v>
      </c>
      <c r="AE101" s="127" t="s">
        <v>495</v>
      </c>
      <c r="AF10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1028570.6134453783</v>
      </c>
      <c r="AG10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-3.445378242759034E-3</v>
      </c>
    </row>
    <row r="102" spans="1:33" x14ac:dyDescent="0.2">
      <c r="A102" s="127" t="s">
        <v>485</v>
      </c>
      <c r="B102" s="127" t="s">
        <v>1808</v>
      </c>
      <c r="C102" s="127" t="s">
        <v>592</v>
      </c>
      <c r="D102" s="127" t="s">
        <v>487</v>
      </c>
      <c r="E102" s="127" t="s">
        <v>493</v>
      </c>
      <c r="F102" s="127" t="s">
        <v>494</v>
      </c>
      <c r="G102" s="127" t="s">
        <v>1549</v>
      </c>
      <c r="H102" s="127" t="s">
        <v>1809</v>
      </c>
      <c r="I102" s="127" t="s">
        <v>595</v>
      </c>
      <c r="J102" s="127" t="s">
        <v>596</v>
      </c>
      <c r="K102" s="127" t="s">
        <v>1393</v>
      </c>
      <c r="L102" s="127" t="s">
        <v>1810</v>
      </c>
      <c r="M102" s="127">
        <v>0</v>
      </c>
      <c r="N102" s="127">
        <v>0</v>
      </c>
      <c r="O102" s="127">
        <v>0</v>
      </c>
      <c r="P102" s="127">
        <v>0</v>
      </c>
      <c r="Q102" s="127">
        <v>0</v>
      </c>
      <c r="R102" s="127">
        <v>0</v>
      </c>
      <c r="S102" s="127">
        <v>0</v>
      </c>
      <c r="T102" s="127">
        <v>0</v>
      </c>
      <c r="U102" s="127">
        <v>0</v>
      </c>
      <c r="V102" s="127">
        <v>0</v>
      </c>
      <c r="W102" s="127">
        <v>0</v>
      </c>
      <c r="X102" s="127">
        <v>0</v>
      </c>
      <c r="Y102" s="127">
        <v>0</v>
      </c>
      <c r="Z102" s="127">
        <v>0</v>
      </c>
      <c r="AA102" s="127">
        <v>0</v>
      </c>
      <c r="AB102" s="127">
        <v>0</v>
      </c>
      <c r="AC102" s="127">
        <v>104970</v>
      </c>
      <c r="AD102" s="127" t="s">
        <v>490</v>
      </c>
      <c r="AE102" s="127" t="s">
        <v>495</v>
      </c>
      <c r="AF10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10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104970</v>
      </c>
    </row>
    <row r="103" spans="1:33" x14ac:dyDescent="0.2">
      <c r="A103" s="127" t="s">
        <v>485</v>
      </c>
      <c r="B103" s="127" t="s">
        <v>1811</v>
      </c>
      <c r="C103" s="127" t="s">
        <v>597</v>
      </c>
      <c r="D103" s="127" t="s">
        <v>487</v>
      </c>
      <c r="E103" s="127" t="s">
        <v>488</v>
      </c>
      <c r="F103" s="127" t="s">
        <v>489</v>
      </c>
      <c r="G103" s="127" t="s">
        <v>1549</v>
      </c>
      <c r="H103" s="127" t="s">
        <v>1812</v>
      </c>
      <c r="I103" s="127" t="s">
        <v>1737</v>
      </c>
      <c r="J103" s="127" t="s">
        <v>1738</v>
      </c>
      <c r="K103" s="127" t="s">
        <v>1393</v>
      </c>
      <c r="L103" s="127" t="s">
        <v>1739</v>
      </c>
      <c r="M103" s="127">
        <v>228399.16</v>
      </c>
      <c r="N103" s="127">
        <v>0</v>
      </c>
      <c r="O103" s="127">
        <v>0</v>
      </c>
      <c r="P103" s="127">
        <v>0</v>
      </c>
      <c r="Q103" s="127">
        <v>0</v>
      </c>
      <c r="R103" s="127">
        <v>0</v>
      </c>
      <c r="S103" s="127">
        <v>0</v>
      </c>
      <c r="T103" s="127">
        <v>0</v>
      </c>
      <c r="U103" s="127">
        <v>0</v>
      </c>
      <c r="V103" s="127">
        <v>0</v>
      </c>
      <c r="W103" s="127">
        <v>0</v>
      </c>
      <c r="X103" s="127">
        <v>0</v>
      </c>
      <c r="Y103" s="127">
        <v>0</v>
      </c>
      <c r="Z103" s="127">
        <v>0</v>
      </c>
      <c r="AA103" s="127">
        <v>0</v>
      </c>
      <c r="AB103" s="127">
        <v>0</v>
      </c>
      <c r="AC103" s="127">
        <v>1430500</v>
      </c>
      <c r="AD103" s="127" t="s">
        <v>490</v>
      </c>
      <c r="AE103" s="127" t="s">
        <v>495</v>
      </c>
      <c r="AF10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1202100.8403361344</v>
      </c>
      <c r="AG10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-3.361344279255718E-4</v>
      </c>
    </row>
    <row r="104" spans="1:33" x14ac:dyDescent="0.2">
      <c r="A104" s="127" t="s">
        <v>485</v>
      </c>
      <c r="B104" s="127" t="s">
        <v>1813</v>
      </c>
      <c r="C104" s="127" t="s">
        <v>597</v>
      </c>
      <c r="D104" s="127" t="s">
        <v>487</v>
      </c>
      <c r="E104" s="127" t="s">
        <v>488</v>
      </c>
      <c r="F104" s="127" t="s">
        <v>489</v>
      </c>
      <c r="G104" s="127" t="s">
        <v>1549</v>
      </c>
      <c r="H104" s="127" t="s">
        <v>1814</v>
      </c>
      <c r="I104" s="127" t="s">
        <v>1737</v>
      </c>
      <c r="J104" s="127" t="s">
        <v>1738</v>
      </c>
      <c r="K104" s="127" t="s">
        <v>1393</v>
      </c>
      <c r="L104" s="127" t="s">
        <v>1739</v>
      </c>
      <c r="M104" s="127">
        <v>319327.73</v>
      </c>
      <c r="N104" s="127">
        <v>0</v>
      </c>
      <c r="O104" s="127">
        <v>0</v>
      </c>
      <c r="P104" s="127">
        <v>0</v>
      </c>
      <c r="Q104" s="127">
        <v>0</v>
      </c>
      <c r="R104" s="127">
        <v>0</v>
      </c>
      <c r="S104" s="127">
        <v>0</v>
      </c>
      <c r="T104" s="127">
        <v>0</v>
      </c>
      <c r="U104" s="127">
        <v>0</v>
      </c>
      <c r="V104" s="127">
        <v>0</v>
      </c>
      <c r="W104" s="127">
        <v>0</v>
      </c>
      <c r="X104" s="127">
        <v>0</v>
      </c>
      <c r="Y104" s="127">
        <v>0</v>
      </c>
      <c r="Z104" s="127">
        <v>0</v>
      </c>
      <c r="AA104" s="127">
        <v>0</v>
      </c>
      <c r="AB104" s="127">
        <v>0</v>
      </c>
      <c r="AC104" s="127">
        <v>2000000</v>
      </c>
      <c r="AD104" s="127" t="s">
        <v>490</v>
      </c>
      <c r="AE104" s="127" t="s">
        <v>495</v>
      </c>
      <c r="AF10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1680672.2689075631</v>
      </c>
      <c r="AG10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1.0924369562417269E-3</v>
      </c>
    </row>
    <row r="105" spans="1:33" x14ac:dyDescent="0.2">
      <c r="A105" s="127" t="s">
        <v>485</v>
      </c>
      <c r="B105" s="127" t="s">
        <v>1815</v>
      </c>
      <c r="C105" s="127" t="s">
        <v>597</v>
      </c>
      <c r="D105" s="127" t="s">
        <v>487</v>
      </c>
      <c r="E105" s="127" t="s">
        <v>488</v>
      </c>
      <c r="F105" s="127" t="s">
        <v>489</v>
      </c>
      <c r="G105" s="127" t="s">
        <v>1549</v>
      </c>
      <c r="H105" s="127" t="s">
        <v>1816</v>
      </c>
      <c r="I105" s="127" t="s">
        <v>1737</v>
      </c>
      <c r="J105" s="127" t="s">
        <v>1738</v>
      </c>
      <c r="K105" s="127" t="s">
        <v>1393</v>
      </c>
      <c r="L105" s="127" t="s">
        <v>1739</v>
      </c>
      <c r="M105" s="127">
        <v>60040</v>
      </c>
      <c r="N105" s="127">
        <v>0</v>
      </c>
      <c r="O105" s="127">
        <v>0</v>
      </c>
      <c r="P105" s="127">
        <v>0</v>
      </c>
      <c r="Q105" s="127">
        <v>0</v>
      </c>
      <c r="R105" s="127">
        <v>0</v>
      </c>
      <c r="S105" s="127">
        <v>0</v>
      </c>
      <c r="T105" s="127">
        <v>0</v>
      </c>
      <c r="U105" s="127">
        <v>0</v>
      </c>
      <c r="V105" s="127">
        <v>0</v>
      </c>
      <c r="W105" s="127">
        <v>0</v>
      </c>
      <c r="X105" s="127">
        <v>0</v>
      </c>
      <c r="Y105" s="127">
        <v>0</v>
      </c>
      <c r="Z105" s="127">
        <v>0</v>
      </c>
      <c r="AA105" s="127">
        <v>0</v>
      </c>
      <c r="AB105" s="127">
        <v>0</v>
      </c>
      <c r="AC105" s="127">
        <v>376040</v>
      </c>
      <c r="AD105" s="127" t="s">
        <v>490</v>
      </c>
      <c r="AE105" s="127" t="s">
        <v>495</v>
      </c>
      <c r="AF10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316000</v>
      </c>
      <c r="AG10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106" spans="1:33" x14ac:dyDescent="0.2">
      <c r="A106" s="127" t="s">
        <v>485</v>
      </c>
      <c r="B106" s="127" t="s">
        <v>1817</v>
      </c>
      <c r="C106" s="127" t="s">
        <v>598</v>
      </c>
      <c r="D106" s="127" t="s">
        <v>487</v>
      </c>
      <c r="E106" s="127" t="s">
        <v>493</v>
      </c>
      <c r="F106" s="127" t="s">
        <v>587</v>
      </c>
      <c r="G106" s="127" t="s">
        <v>1549</v>
      </c>
      <c r="H106" s="127" t="s">
        <v>1818</v>
      </c>
      <c r="I106" s="127" t="s">
        <v>1819</v>
      </c>
      <c r="J106" s="127" t="s">
        <v>1820</v>
      </c>
      <c r="K106" s="127" t="s">
        <v>1393</v>
      </c>
      <c r="L106" s="127" t="s">
        <v>1734</v>
      </c>
      <c r="M106" s="127">
        <v>8781.51</v>
      </c>
      <c r="N106" s="127">
        <v>0</v>
      </c>
      <c r="O106" s="127">
        <v>0</v>
      </c>
      <c r="P106" s="127">
        <v>0</v>
      </c>
      <c r="Q106" s="127">
        <v>0</v>
      </c>
      <c r="R106" s="127">
        <v>0</v>
      </c>
      <c r="S106" s="127">
        <v>0</v>
      </c>
      <c r="T106" s="127">
        <v>0</v>
      </c>
      <c r="U106" s="127">
        <v>0</v>
      </c>
      <c r="V106" s="127">
        <v>0</v>
      </c>
      <c r="W106" s="127">
        <v>0</v>
      </c>
      <c r="X106" s="127">
        <v>0</v>
      </c>
      <c r="Y106" s="127">
        <v>0</v>
      </c>
      <c r="Z106" s="127">
        <v>0</v>
      </c>
      <c r="AA106" s="127">
        <v>0</v>
      </c>
      <c r="AB106" s="127">
        <v>0</v>
      </c>
      <c r="AC106" s="127">
        <v>55000</v>
      </c>
      <c r="AD106" s="127" t="s">
        <v>490</v>
      </c>
      <c r="AE106" s="127" t="s">
        <v>495</v>
      </c>
      <c r="AF10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46218.487394957985</v>
      </c>
      <c r="AG10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2.6050420146930264E-3</v>
      </c>
    </row>
    <row r="107" spans="1:33" x14ac:dyDescent="0.2">
      <c r="A107" s="127" t="s">
        <v>485</v>
      </c>
      <c r="B107" s="127" t="s">
        <v>1821</v>
      </c>
      <c r="C107" s="127" t="s">
        <v>599</v>
      </c>
      <c r="D107" s="127" t="s">
        <v>487</v>
      </c>
      <c r="E107" s="127" t="s">
        <v>493</v>
      </c>
      <c r="F107" s="127" t="s">
        <v>496</v>
      </c>
      <c r="G107" s="127" t="s">
        <v>1549</v>
      </c>
      <c r="H107" s="127" t="s">
        <v>1822</v>
      </c>
      <c r="I107" s="127" t="s">
        <v>600</v>
      </c>
      <c r="J107" s="127" t="s">
        <v>601</v>
      </c>
      <c r="K107" s="127" t="s">
        <v>1393</v>
      </c>
      <c r="L107" s="127" t="s">
        <v>1823</v>
      </c>
      <c r="M107" s="127">
        <v>52916.73</v>
      </c>
      <c r="N107" s="127">
        <v>0</v>
      </c>
      <c r="O107" s="127">
        <v>0</v>
      </c>
      <c r="P107" s="127">
        <v>0</v>
      </c>
      <c r="Q107" s="127">
        <v>0</v>
      </c>
      <c r="R107" s="127">
        <v>0</v>
      </c>
      <c r="S107" s="127">
        <v>0</v>
      </c>
      <c r="T107" s="127">
        <v>0</v>
      </c>
      <c r="U107" s="127">
        <v>0</v>
      </c>
      <c r="V107" s="127">
        <v>0</v>
      </c>
      <c r="W107" s="127">
        <v>0</v>
      </c>
      <c r="X107" s="127">
        <v>0</v>
      </c>
      <c r="Y107" s="127">
        <v>0</v>
      </c>
      <c r="Z107" s="127">
        <v>0</v>
      </c>
      <c r="AA107" s="127">
        <v>0</v>
      </c>
      <c r="AB107" s="127">
        <v>0</v>
      </c>
      <c r="AC107" s="127">
        <v>515000</v>
      </c>
      <c r="AD107" s="127" t="s">
        <v>490</v>
      </c>
      <c r="AE107" s="127" t="s">
        <v>495</v>
      </c>
      <c r="AF10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432773.10924369749</v>
      </c>
      <c r="AG10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29310.16075630251</v>
      </c>
    </row>
    <row r="108" spans="1:33" x14ac:dyDescent="0.2">
      <c r="A108" s="127" t="s">
        <v>485</v>
      </c>
      <c r="B108" s="127" t="s">
        <v>1824</v>
      </c>
      <c r="C108" s="127" t="s">
        <v>597</v>
      </c>
      <c r="D108" s="127" t="s">
        <v>487</v>
      </c>
      <c r="E108" s="127" t="s">
        <v>488</v>
      </c>
      <c r="F108" s="127" t="s">
        <v>489</v>
      </c>
      <c r="G108" s="127" t="s">
        <v>566</v>
      </c>
      <c r="H108" s="127" t="s">
        <v>1825</v>
      </c>
      <c r="I108" s="127" t="s">
        <v>1737</v>
      </c>
      <c r="J108" s="127" t="s">
        <v>1738</v>
      </c>
      <c r="K108" s="127" t="s">
        <v>1393</v>
      </c>
      <c r="L108" s="127" t="s">
        <v>1739</v>
      </c>
      <c r="M108" s="127">
        <v>60040</v>
      </c>
      <c r="N108" s="127">
        <v>0</v>
      </c>
      <c r="O108" s="127">
        <v>0</v>
      </c>
      <c r="P108" s="127">
        <v>0</v>
      </c>
      <c r="Q108" s="127">
        <v>0</v>
      </c>
      <c r="R108" s="127">
        <v>0</v>
      </c>
      <c r="S108" s="127">
        <v>0</v>
      </c>
      <c r="T108" s="127">
        <v>0</v>
      </c>
      <c r="U108" s="127">
        <v>0</v>
      </c>
      <c r="V108" s="127">
        <v>0</v>
      </c>
      <c r="W108" s="127">
        <v>0</v>
      </c>
      <c r="X108" s="127">
        <v>0</v>
      </c>
      <c r="Y108" s="127">
        <v>0</v>
      </c>
      <c r="Z108" s="127">
        <v>0</v>
      </c>
      <c r="AA108" s="127">
        <v>0</v>
      </c>
      <c r="AB108" s="127">
        <v>0</v>
      </c>
      <c r="AC108" s="127">
        <v>376040</v>
      </c>
      <c r="AD108" s="127" t="s">
        <v>490</v>
      </c>
      <c r="AE108" s="127" t="s">
        <v>495</v>
      </c>
      <c r="AF10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316000</v>
      </c>
      <c r="AG10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109" spans="1:33" x14ac:dyDescent="0.2">
      <c r="A109" s="127" t="s">
        <v>485</v>
      </c>
      <c r="B109" s="127" t="s">
        <v>602</v>
      </c>
      <c r="C109" s="127"/>
      <c r="D109" s="127" t="s">
        <v>487</v>
      </c>
      <c r="E109" s="127" t="s">
        <v>488</v>
      </c>
      <c r="F109" s="127" t="s">
        <v>493</v>
      </c>
      <c r="G109" s="127" t="s">
        <v>566</v>
      </c>
      <c r="H109" s="127" t="s">
        <v>1826</v>
      </c>
      <c r="I109" s="127" t="s">
        <v>1714</v>
      </c>
      <c r="J109" s="127" t="s">
        <v>1715</v>
      </c>
      <c r="K109" s="127" t="s">
        <v>1393</v>
      </c>
      <c r="L109" s="127" t="s">
        <v>1686</v>
      </c>
      <c r="M109" s="127">
        <v>0</v>
      </c>
      <c r="N109" s="127">
        <v>0</v>
      </c>
      <c r="O109" s="127">
        <v>0</v>
      </c>
      <c r="P109" s="127">
        <v>0</v>
      </c>
      <c r="Q109" s="127">
        <v>0</v>
      </c>
      <c r="R109" s="127">
        <v>0</v>
      </c>
      <c r="S109" s="127">
        <v>0</v>
      </c>
      <c r="T109" s="127">
        <v>0</v>
      </c>
      <c r="U109" s="127">
        <v>0</v>
      </c>
      <c r="V109" s="127">
        <v>0</v>
      </c>
      <c r="W109" s="127">
        <v>0</v>
      </c>
      <c r="X109" s="127">
        <v>0</v>
      </c>
      <c r="Y109" s="127">
        <v>0</v>
      </c>
      <c r="Z109" s="127">
        <v>0</v>
      </c>
      <c r="AA109" s="127">
        <v>0</v>
      </c>
      <c r="AB109" s="127">
        <v>0</v>
      </c>
      <c r="AC109" s="127">
        <v>75000</v>
      </c>
      <c r="AD109" s="127" t="s">
        <v>490</v>
      </c>
      <c r="AE109" s="127" t="s">
        <v>495</v>
      </c>
      <c r="AF10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10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75000</v>
      </c>
    </row>
    <row r="110" spans="1:33" x14ac:dyDescent="0.2">
      <c r="A110" s="127" t="s">
        <v>485</v>
      </c>
      <c r="B110" s="127" t="s">
        <v>1827</v>
      </c>
      <c r="C110" s="127"/>
      <c r="D110" s="127" t="s">
        <v>487</v>
      </c>
      <c r="E110" s="127" t="s">
        <v>488</v>
      </c>
      <c r="F110" s="127" t="s">
        <v>493</v>
      </c>
      <c r="G110" s="127" t="s">
        <v>566</v>
      </c>
      <c r="H110" s="127" t="s">
        <v>1828</v>
      </c>
      <c r="I110" s="127" t="s">
        <v>1714</v>
      </c>
      <c r="J110" s="127" t="s">
        <v>1715</v>
      </c>
      <c r="K110" s="127" t="s">
        <v>1393</v>
      </c>
      <c r="L110" s="127" t="s">
        <v>1686</v>
      </c>
      <c r="M110" s="127">
        <v>0</v>
      </c>
      <c r="N110" s="127">
        <v>0</v>
      </c>
      <c r="O110" s="127">
        <v>0</v>
      </c>
      <c r="P110" s="127">
        <v>0</v>
      </c>
      <c r="Q110" s="127">
        <v>0</v>
      </c>
      <c r="R110" s="127">
        <v>0</v>
      </c>
      <c r="S110" s="127">
        <v>0</v>
      </c>
      <c r="T110" s="127">
        <v>0</v>
      </c>
      <c r="U110" s="127">
        <v>0</v>
      </c>
      <c r="V110" s="127">
        <v>0</v>
      </c>
      <c r="W110" s="127">
        <v>0</v>
      </c>
      <c r="X110" s="127">
        <v>0</v>
      </c>
      <c r="Y110" s="127">
        <v>0</v>
      </c>
      <c r="Z110" s="127">
        <v>0</v>
      </c>
      <c r="AA110" s="127">
        <v>0</v>
      </c>
      <c r="AB110" s="127">
        <v>0</v>
      </c>
      <c r="AC110" s="127">
        <v>540000</v>
      </c>
      <c r="AD110" s="127" t="s">
        <v>490</v>
      </c>
      <c r="AE110" s="127" t="s">
        <v>495</v>
      </c>
      <c r="AF11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11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540000</v>
      </c>
    </row>
    <row r="111" spans="1:33" x14ac:dyDescent="0.2">
      <c r="A111" s="127" t="s">
        <v>485</v>
      </c>
      <c r="B111" s="127" t="s">
        <v>1829</v>
      </c>
      <c r="C111" s="127" t="s">
        <v>1830</v>
      </c>
      <c r="D111" s="127" t="s">
        <v>487</v>
      </c>
      <c r="E111" s="127" t="s">
        <v>493</v>
      </c>
      <c r="F111" s="127" t="s">
        <v>496</v>
      </c>
      <c r="G111" s="127" t="s">
        <v>566</v>
      </c>
      <c r="H111" s="127" t="s">
        <v>1831</v>
      </c>
      <c r="I111" s="127" t="s">
        <v>1832</v>
      </c>
      <c r="J111" s="127" t="s">
        <v>1833</v>
      </c>
      <c r="K111" s="127" t="s">
        <v>1393</v>
      </c>
      <c r="L111" s="127" t="s">
        <v>1686</v>
      </c>
      <c r="M111" s="127">
        <v>2011764.69</v>
      </c>
      <c r="N111" s="127">
        <v>0</v>
      </c>
      <c r="O111" s="127">
        <v>0</v>
      </c>
      <c r="P111" s="127">
        <v>0</v>
      </c>
      <c r="Q111" s="127">
        <v>0</v>
      </c>
      <c r="R111" s="127">
        <v>0</v>
      </c>
      <c r="S111" s="127">
        <v>0</v>
      </c>
      <c r="T111" s="127">
        <v>0</v>
      </c>
      <c r="U111" s="127">
        <v>0</v>
      </c>
      <c r="V111" s="127">
        <v>0</v>
      </c>
      <c r="W111" s="127">
        <v>0</v>
      </c>
      <c r="X111" s="127">
        <v>0</v>
      </c>
      <c r="Y111" s="127">
        <v>0</v>
      </c>
      <c r="Z111" s="127">
        <v>0</v>
      </c>
      <c r="AA111" s="127">
        <v>0</v>
      </c>
      <c r="AB111" s="127">
        <v>0</v>
      </c>
      <c r="AC111" s="127">
        <v>13004999.91</v>
      </c>
      <c r="AD111" s="127" t="s">
        <v>490</v>
      </c>
      <c r="AE111" s="127" t="s">
        <v>495</v>
      </c>
      <c r="AF11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10928571.352941178</v>
      </c>
      <c r="AG11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64663.867058822419</v>
      </c>
    </row>
    <row r="112" spans="1:33" x14ac:dyDescent="0.2">
      <c r="A112" s="127" t="s">
        <v>485</v>
      </c>
      <c r="B112" s="127" t="s">
        <v>1834</v>
      </c>
      <c r="C112" s="127" t="s">
        <v>486</v>
      </c>
      <c r="D112" s="127" t="s">
        <v>487</v>
      </c>
      <c r="E112" s="127" t="s">
        <v>488</v>
      </c>
      <c r="F112" s="127" t="s">
        <v>493</v>
      </c>
      <c r="G112" s="127" t="s">
        <v>566</v>
      </c>
      <c r="H112" s="127" t="s">
        <v>1835</v>
      </c>
      <c r="I112" s="127" t="s">
        <v>1836</v>
      </c>
      <c r="J112" s="127" t="s">
        <v>1837</v>
      </c>
      <c r="K112" s="127" t="s">
        <v>1393</v>
      </c>
      <c r="L112" s="127" t="s">
        <v>1686</v>
      </c>
      <c r="M112" s="127">
        <v>37240</v>
      </c>
      <c r="N112" s="127">
        <v>0</v>
      </c>
      <c r="O112" s="127">
        <v>0</v>
      </c>
      <c r="P112" s="127">
        <v>0</v>
      </c>
      <c r="Q112" s="127">
        <v>0</v>
      </c>
      <c r="R112" s="127">
        <v>0</v>
      </c>
      <c r="S112" s="127">
        <v>0</v>
      </c>
      <c r="T112" s="127">
        <v>0</v>
      </c>
      <c r="U112" s="127">
        <v>0</v>
      </c>
      <c r="V112" s="127">
        <v>0</v>
      </c>
      <c r="W112" s="127">
        <v>0</v>
      </c>
      <c r="X112" s="127">
        <v>0</v>
      </c>
      <c r="Y112" s="127">
        <v>0</v>
      </c>
      <c r="Z112" s="127">
        <v>0</v>
      </c>
      <c r="AA112" s="127">
        <v>0</v>
      </c>
      <c r="AB112" s="127">
        <v>0</v>
      </c>
      <c r="AC112" s="127">
        <v>233240</v>
      </c>
      <c r="AD112" s="127" t="s">
        <v>490</v>
      </c>
      <c r="AE112" s="127" t="s">
        <v>495</v>
      </c>
      <c r="AF11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196000</v>
      </c>
      <c r="AG11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113" spans="1:33" x14ac:dyDescent="0.2">
      <c r="A113" s="127" t="s">
        <v>485</v>
      </c>
      <c r="B113" s="127" t="s">
        <v>1838</v>
      </c>
      <c r="C113" s="127" t="s">
        <v>603</v>
      </c>
      <c r="D113" s="127" t="s">
        <v>487</v>
      </c>
      <c r="E113" s="127" t="s">
        <v>493</v>
      </c>
      <c r="F113" s="127" t="s">
        <v>494</v>
      </c>
      <c r="G113" s="127" t="s">
        <v>566</v>
      </c>
      <c r="H113" s="127" t="s">
        <v>1839</v>
      </c>
      <c r="I113" s="127" t="s">
        <v>604</v>
      </c>
      <c r="J113" s="127" t="s">
        <v>605</v>
      </c>
      <c r="K113" s="127" t="s">
        <v>1393</v>
      </c>
      <c r="L113" s="127" t="s">
        <v>1703</v>
      </c>
      <c r="M113" s="127">
        <v>4789.92</v>
      </c>
      <c r="N113" s="127">
        <v>0</v>
      </c>
      <c r="O113" s="127">
        <v>0</v>
      </c>
      <c r="P113" s="127">
        <v>0</v>
      </c>
      <c r="Q113" s="127">
        <v>0</v>
      </c>
      <c r="R113" s="127">
        <v>0</v>
      </c>
      <c r="S113" s="127">
        <v>0</v>
      </c>
      <c r="T113" s="127">
        <v>0</v>
      </c>
      <c r="U113" s="127">
        <v>0</v>
      </c>
      <c r="V113" s="127">
        <v>0</v>
      </c>
      <c r="W113" s="127">
        <v>0</v>
      </c>
      <c r="X113" s="127">
        <v>0</v>
      </c>
      <c r="Y113" s="127">
        <v>0</v>
      </c>
      <c r="Z113" s="127">
        <v>0</v>
      </c>
      <c r="AA113" s="127">
        <v>0</v>
      </c>
      <c r="AB113" s="127">
        <v>0</v>
      </c>
      <c r="AC113" s="127">
        <v>30000</v>
      </c>
      <c r="AD113" s="127" t="s">
        <v>490</v>
      </c>
      <c r="AE113" s="127" t="s">
        <v>495</v>
      </c>
      <c r="AF11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25210.084033613446</v>
      </c>
      <c r="AG11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-4.0336134461540496E-3</v>
      </c>
    </row>
    <row r="114" spans="1:33" x14ac:dyDescent="0.2">
      <c r="A114" s="127" t="s">
        <v>485</v>
      </c>
      <c r="B114" s="127" t="s">
        <v>1840</v>
      </c>
      <c r="C114" s="127" t="s">
        <v>606</v>
      </c>
      <c r="D114" s="127" t="s">
        <v>487</v>
      </c>
      <c r="E114" s="127" t="s">
        <v>493</v>
      </c>
      <c r="F114" s="127" t="s">
        <v>489</v>
      </c>
      <c r="G114" s="127" t="s">
        <v>566</v>
      </c>
      <c r="H114" s="127" t="s">
        <v>1841</v>
      </c>
      <c r="I114" s="127" t="s">
        <v>607</v>
      </c>
      <c r="J114" s="127" t="s">
        <v>608</v>
      </c>
      <c r="K114" s="127" t="s">
        <v>1393</v>
      </c>
      <c r="L114" s="127" t="s">
        <v>1686</v>
      </c>
      <c r="M114" s="127">
        <v>70278.149999999994</v>
      </c>
      <c r="N114" s="127">
        <v>0</v>
      </c>
      <c r="O114" s="127">
        <v>0</v>
      </c>
      <c r="P114" s="127">
        <v>0</v>
      </c>
      <c r="Q114" s="127">
        <v>0</v>
      </c>
      <c r="R114" s="127">
        <v>0</v>
      </c>
      <c r="S114" s="127">
        <v>0</v>
      </c>
      <c r="T114" s="127">
        <v>0</v>
      </c>
      <c r="U114" s="127">
        <v>0</v>
      </c>
      <c r="V114" s="127">
        <v>0</v>
      </c>
      <c r="W114" s="127">
        <v>0</v>
      </c>
      <c r="X114" s="127">
        <v>0</v>
      </c>
      <c r="Y114" s="127">
        <v>0</v>
      </c>
      <c r="Z114" s="127">
        <v>0</v>
      </c>
      <c r="AA114" s="127">
        <v>0</v>
      </c>
      <c r="AB114" s="127">
        <v>0</v>
      </c>
      <c r="AC114" s="127">
        <v>500100</v>
      </c>
      <c r="AD114" s="127" t="s">
        <v>490</v>
      </c>
      <c r="AE114" s="127" t="s">
        <v>495</v>
      </c>
      <c r="AF11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420252.10084033618</v>
      </c>
      <c r="AG11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9569.7491596638283</v>
      </c>
    </row>
    <row r="115" spans="1:33" x14ac:dyDescent="0.2">
      <c r="A115" s="127" t="s">
        <v>485</v>
      </c>
      <c r="B115" s="127" t="s">
        <v>1842</v>
      </c>
      <c r="C115" s="127" t="s">
        <v>597</v>
      </c>
      <c r="D115" s="127" t="s">
        <v>487</v>
      </c>
      <c r="E115" s="127" t="s">
        <v>488</v>
      </c>
      <c r="F115" s="127" t="s">
        <v>489</v>
      </c>
      <c r="G115" s="127" t="s">
        <v>568</v>
      </c>
      <c r="H115" s="127" t="s">
        <v>1843</v>
      </c>
      <c r="I115" s="127" t="s">
        <v>1737</v>
      </c>
      <c r="J115" s="127" t="s">
        <v>1738</v>
      </c>
      <c r="K115" s="127" t="s">
        <v>1393</v>
      </c>
      <c r="L115" s="127" t="s">
        <v>1739</v>
      </c>
      <c r="M115" s="127">
        <v>22352.94</v>
      </c>
      <c r="N115" s="127">
        <v>0</v>
      </c>
      <c r="O115" s="127">
        <v>0</v>
      </c>
      <c r="P115" s="127">
        <v>0</v>
      </c>
      <c r="Q115" s="127">
        <v>0</v>
      </c>
      <c r="R115" s="127">
        <v>0</v>
      </c>
      <c r="S115" s="127">
        <v>0</v>
      </c>
      <c r="T115" s="127">
        <v>0</v>
      </c>
      <c r="U115" s="127">
        <v>0</v>
      </c>
      <c r="V115" s="127">
        <v>0</v>
      </c>
      <c r="W115" s="127">
        <v>0</v>
      </c>
      <c r="X115" s="127">
        <v>0</v>
      </c>
      <c r="Y115" s="127">
        <v>0</v>
      </c>
      <c r="Z115" s="127">
        <v>0</v>
      </c>
      <c r="AA115" s="127">
        <v>0</v>
      </c>
      <c r="AB115" s="127">
        <v>0</v>
      </c>
      <c r="AC115" s="127">
        <v>140000</v>
      </c>
      <c r="AD115" s="127" t="s">
        <v>490</v>
      </c>
      <c r="AE115" s="127" t="s">
        <v>495</v>
      </c>
      <c r="AF11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117647.05882352941</v>
      </c>
      <c r="AG11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1.1764705886889715E-3</v>
      </c>
    </row>
    <row r="116" spans="1:33" x14ac:dyDescent="0.2">
      <c r="A116" s="127" t="s">
        <v>485</v>
      </c>
      <c r="B116" s="127" t="s">
        <v>1844</v>
      </c>
      <c r="C116" s="127" t="s">
        <v>1845</v>
      </c>
      <c r="D116" s="127" t="s">
        <v>487</v>
      </c>
      <c r="E116" s="127" t="s">
        <v>493</v>
      </c>
      <c r="F116" s="127" t="s">
        <v>493</v>
      </c>
      <c r="G116" s="127" t="s">
        <v>568</v>
      </c>
      <c r="H116" s="127" t="s">
        <v>1846</v>
      </c>
      <c r="I116" s="127" t="s">
        <v>1847</v>
      </c>
      <c r="J116" s="127" t="s">
        <v>1848</v>
      </c>
      <c r="K116" s="127" t="s">
        <v>1393</v>
      </c>
      <c r="L116" s="127" t="s">
        <v>1703</v>
      </c>
      <c r="M116" s="127">
        <v>415780.67</v>
      </c>
      <c r="N116" s="127">
        <v>0</v>
      </c>
      <c r="O116" s="127">
        <v>0</v>
      </c>
      <c r="P116" s="127">
        <v>0</v>
      </c>
      <c r="Q116" s="127">
        <v>0</v>
      </c>
      <c r="R116" s="127">
        <v>0</v>
      </c>
      <c r="S116" s="127">
        <v>0</v>
      </c>
      <c r="T116" s="127">
        <v>0</v>
      </c>
      <c r="U116" s="127">
        <v>0</v>
      </c>
      <c r="V116" s="127">
        <v>0</v>
      </c>
      <c r="W116" s="127">
        <v>0</v>
      </c>
      <c r="X116" s="127">
        <v>0</v>
      </c>
      <c r="Y116" s="127">
        <v>0</v>
      </c>
      <c r="Z116" s="127">
        <v>0</v>
      </c>
      <c r="AA116" s="127">
        <v>0</v>
      </c>
      <c r="AB116" s="127">
        <v>0</v>
      </c>
      <c r="AC116" s="127">
        <v>2604100</v>
      </c>
      <c r="AD116" s="127" t="s">
        <v>490</v>
      </c>
      <c r="AE116" s="127" t="s">
        <v>495</v>
      </c>
      <c r="AF11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2188319.3277310925</v>
      </c>
      <c r="AG11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2.2689075558446348E-3</v>
      </c>
    </row>
    <row r="117" spans="1:33" x14ac:dyDescent="0.2">
      <c r="A117" s="127" t="s">
        <v>485</v>
      </c>
      <c r="B117" s="127" t="s">
        <v>1849</v>
      </c>
      <c r="C117" s="127" t="s">
        <v>1787</v>
      </c>
      <c r="D117" s="127" t="s">
        <v>487</v>
      </c>
      <c r="E117" s="127" t="s">
        <v>488</v>
      </c>
      <c r="F117" s="127" t="s">
        <v>489</v>
      </c>
      <c r="G117" s="127" t="s">
        <v>567</v>
      </c>
      <c r="H117" s="127" t="s">
        <v>1850</v>
      </c>
      <c r="I117" s="127" t="s">
        <v>1789</v>
      </c>
      <c r="J117" s="127" t="s">
        <v>1790</v>
      </c>
      <c r="K117" s="127" t="s">
        <v>1393</v>
      </c>
      <c r="L117" s="127" t="s">
        <v>1686</v>
      </c>
      <c r="M117" s="127">
        <v>47899.16</v>
      </c>
      <c r="N117" s="127">
        <v>0</v>
      </c>
      <c r="O117" s="127">
        <v>0</v>
      </c>
      <c r="P117" s="127">
        <v>0</v>
      </c>
      <c r="Q117" s="127">
        <v>0</v>
      </c>
      <c r="R117" s="127">
        <v>0</v>
      </c>
      <c r="S117" s="127">
        <v>0</v>
      </c>
      <c r="T117" s="127">
        <v>0</v>
      </c>
      <c r="U117" s="127">
        <v>0</v>
      </c>
      <c r="V117" s="127">
        <v>0</v>
      </c>
      <c r="W117" s="127">
        <v>0</v>
      </c>
      <c r="X117" s="127">
        <v>0</v>
      </c>
      <c r="Y117" s="127">
        <v>0</v>
      </c>
      <c r="Z117" s="127">
        <v>0</v>
      </c>
      <c r="AA117" s="127">
        <v>0</v>
      </c>
      <c r="AB117" s="127">
        <v>0</v>
      </c>
      <c r="AC117" s="127">
        <v>300000</v>
      </c>
      <c r="AD117" s="127" t="s">
        <v>490</v>
      </c>
      <c r="AE117" s="127" t="s">
        <v>495</v>
      </c>
      <c r="AF11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252100.84033613445</v>
      </c>
      <c r="AG11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-3.3613445702940226E-4</v>
      </c>
    </row>
    <row r="118" spans="1:33" x14ac:dyDescent="0.2">
      <c r="A118" s="127" t="s">
        <v>485</v>
      </c>
      <c r="B118" s="127" t="s">
        <v>1851</v>
      </c>
      <c r="C118" s="127" t="s">
        <v>597</v>
      </c>
      <c r="D118" s="127" t="s">
        <v>487</v>
      </c>
      <c r="E118" s="127" t="s">
        <v>488</v>
      </c>
      <c r="F118" s="127" t="s">
        <v>489</v>
      </c>
      <c r="G118" s="127" t="s">
        <v>567</v>
      </c>
      <c r="H118" s="127" t="s">
        <v>1852</v>
      </c>
      <c r="I118" s="127" t="s">
        <v>1737</v>
      </c>
      <c r="J118" s="127" t="s">
        <v>1738</v>
      </c>
      <c r="K118" s="127" t="s">
        <v>1393</v>
      </c>
      <c r="L118" s="127" t="s">
        <v>1739</v>
      </c>
      <c r="M118" s="127">
        <v>44705.88</v>
      </c>
      <c r="N118" s="127">
        <v>0</v>
      </c>
      <c r="O118" s="127">
        <v>0</v>
      </c>
      <c r="P118" s="127">
        <v>0</v>
      </c>
      <c r="Q118" s="127">
        <v>0</v>
      </c>
      <c r="R118" s="127">
        <v>0</v>
      </c>
      <c r="S118" s="127">
        <v>0</v>
      </c>
      <c r="T118" s="127">
        <v>0</v>
      </c>
      <c r="U118" s="127">
        <v>0</v>
      </c>
      <c r="V118" s="127">
        <v>0</v>
      </c>
      <c r="W118" s="127">
        <v>0</v>
      </c>
      <c r="X118" s="127">
        <v>0</v>
      </c>
      <c r="Y118" s="127">
        <v>0</v>
      </c>
      <c r="Z118" s="127">
        <v>0</v>
      </c>
      <c r="AA118" s="127">
        <v>0</v>
      </c>
      <c r="AB118" s="127">
        <v>0</v>
      </c>
      <c r="AC118" s="127">
        <v>280000</v>
      </c>
      <c r="AD118" s="127" t="s">
        <v>490</v>
      </c>
      <c r="AE118" s="127" t="s">
        <v>495</v>
      </c>
      <c r="AF11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235294.11764705883</v>
      </c>
      <c r="AG11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2.3529411773779429E-3</v>
      </c>
    </row>
    <row r="119" spans="1:33" x14ac:dyDescent="0.2">
      <c r="A119" s="127" t="s">
        <v>485</v>
      </c>
      <c r="B119" s="127" t="s">
        <v>1853</v>
      </c>
      <c r="C119" s="127" t="s">
        <v>609</v>
      </c>
      <c r="D119" s="127" t="s">
        <v>487</v>
      </c>
      <c r="E119" s="127" t="s">
        <v>493</v>
      </c>
      <c r="F119" s="127" t="s">
        <v>494</v>
      </c>
      <c r="G119" s="127" t="s">
        <v>568</v>
      </c>
      <c r="H119" s="127" t="s">
        <v>1854</v>
      </c>
      <c r="I119" s="127" t="s">
        <v>610</v>
      </c>
      <c r="J119" s="127" t="s">
        <v>611</v>
      </c>
      <c r="K119" s="127" t="s">
        <v>1393</v>
      </c>
      <c r="L119" s="127" t="s">
        <v>1734</v>
      </c>
      <c r="M119" s="127">
        <v>1915.97</v>
      </c>
      <c r="N119" s="127">
        <v>0</v>
      </c>
      <c r="O119" s="127">
        <v>0</v>
      </c>
      <c r="P119" s="127">
        <v>0</v>
      </c>
      <c r="Q119" s="127">
        <v>0</v>
      </c>
      <c r="R119" s="127">
        <v>0</v>
      </c>
      <c r="S119" s="127">
        <v>0</v>
      </c>
      <c r="T119" s="127">
        <v>0</v>
      </c>
      <c r="U119" s="127">
        <v>0</v>
      </c>
      <c r="V119" s="127">
        <v>0</v>
      </c>
      <c r="W119" s="127">
        <v>0</v>
      </c>
      <c r="X119" s="127">
        <v>0</v>
      </c>
      <c r="Y119" s="127">
        <v>0</v>
      </c>
      <c r="Z119" s="127">
        <v>0</v>
      </c>
      <c r="AA119" s="127">
        <v>0</v>
      </c>
      <c r="AB119" s="127">
        <v>0</v>
      </c>
      <c r="AC119" s="127">
        <v>12000</v>
      </c>
      <c r="AD119" s="127" t="s">
        <v>490</v>
      </c>
      <c r="AE119" s="127" t="s">
        <v>495</v>
      </c>
      <c r="AF11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10084.033613445379</v>
      </c>
      <c r="AG11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-3.6134453791873966E-3</v>
      </c>
    </row>
    <row r="120" spans="1:33" x14ac:dyDescent="0.2">
      <c r="A120" s="127" t="s">
        <v>485</v>
      </c>
      <c r="B120" s="127" t="s">
        <v>418</v>
      </c>
      <c r="C120" s="127" t="s">
        <v>612</v>
      </c>
      <c r="D120" s="127" t="s">
        <v>487</v>
      </c>
      <c r="E120" s="127" t="s">
        <v>493</v>
      </c>
      <c r="F120" s="127" t="s">
        <v>496</v>
      </c>
      <c r="G120" s="127" t="s">
        <v>568</v>
      </c>
      <c r="H120" s="127" t="s">
        <v>1855</v>
      </c>
      <c r="I120" s="127" t="s">
        <v>613</v>
      </c>
      <c r="J120" s="127" t="s">
        <v>614</v>
      </c>
      <c r="K120" s="127" t="s">
        <v>1393</v>
      </c>
      <c r="L120" s="127" t="s">
        <v>1856</v>
      </c>
      <c r="M120" s="127">
        <v>0</v>
      </c>
      <c r="N120" s="127">
        <v>0</v>
      </c>
      <c r="O120" s="127">
        <v>0</v>
      </c>
      <c r="P120" s="127">
        <v>0</v>
      </c>
      <c r="Q120" s="127">
        <v>0</v>
      </c>
      <c r="R120" s="127">
        <v>0</v>
      </c>
      <c r="S120" s="127">
        <v>0</v>
      </c>
      <c r="T120" s="127">
        <v>0</v>
      </c>
      <c r="U120" s="127">
        <v>0</v>
      </c>
      <c r="V120" s="127">
        <v>0</v>
      </c>
      <c r="W120" s="127">
        <v>0</v>
      </c>
      <c r="X120" s="127">
        <v>0</v>
      </c>
      <c r="Y120" s="127">
        <v>0</v>
      </c>
      <c r="Z120" s="127">
        <v>0</v>
      </c>
      <c r="AA120" s="127">
        <v>0</v>
      </c>
      <c r="AB120" s="127">
        <v>0</v>
      </c>
      <c r="AC120" s="127">
        <v>8611026.5</v>
      </c>
      <c r="AD120" s="127" t="s">
        <v>490</v>
      </c>
      <c r="AE120" s="127" t="s">
        <v>495</v>
      </c>
      <c r="AF12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12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8611026.5</v>
      </c>
    </row>
    <row r="121" spans="1:33" x14ac:dyDescent="0.2">
      <c r="A121" s="127" t="s">
        <v>485</v>
      </c>
      <c r="B121" s="127" t="s">
        <v>1857</v>
      </c>
      <c r="C121" s="127" t="s">
        <v>1777</v>
      </c>
      <c r="D121" s="127" t="s">
        <v>487</v>
      </c>
      <c r="E121" s="127" t="s">
        <v>488</v>
      </c>
      <c r="F121" s="127" t="s">
        <v>493</v>
      </c>
      <c r="G121" s="127" t="s">
        <v>569</v>
      </c>
      <c r="H121" s="127" t="s">
        <v>1858</v>
      </c>
      <c r="I121" s="127" t="s">
        <v>1779</v>
      </c>
      <c r="J121" s="127" t="s">
        <v>1780</v>
      </c>
      <c r="K121" s="127" t="s">
        <v>1393</v>
      </c>
      <c r="L121" s="127" t="s">
        <v>1686</v>
      </c>
      <c r="M121" s="127">
        <v>138908</v>
      </c>
      <c r="N121" s="127">
        <v>0</v>
      </c>
      <c r="O121" s="127">
        <v>0</v>
      </c>
      <c r="P121" s="127">
        <v>0</v>
      </c>
      <c r="Q121" s="127">
        <v>0</v>
      </c>
      <c r="R121" s="127">
        <v>0</v>
      </c>
      <c r="S121" s="127">
        <v>0</v>
      </c>
      <c r="T121" s="127">
        <v>0</v>
      </c>
      <c r="U121" s="127">
        <v>0</v>
      </c>
      <c r="V121" s="127">
        <v>0</v>
      </c>
      <c r="W121" s="127">
        <v>0</v>
      </c>
      <c r="X121" s="127">
        <v>0</v>
      </c>
      <c r="Y121" s="127">
        <v>0</v>
      </c>
      <c r="Z121" s="127">
        <v>0</v>
      </c>
      <c r="AA121" s="127">
        <v>0</v>
      </c>
      <c r="AB121" s="127">
        <v>0</v>
      </c>
      <c r="AC121" s="127">
        <v>870000</v>
      </c>
      <c r="AD121" s="127" t="s">
        <v>490</v>
      </c>
      <c r="AE121" s="127" t="s">
        <v>495</v>
      </c>
      <c r="AF12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731092.43697478995</v>
      </c>
      <c r="AG12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-0.43697478994727135</v>
      </c>
    </row>
    <row r="122" spans="1:33" x14ac:dyDescent="0.2">
      <c r="A122" s="127" t="s">
        <v>485</v>
      </c>
      <c r="B122" s="127" t="s">
        <v>1859</v>
      </c>
      <c r="C122" s="127" t="s">
        <v>1782</v>
      </c>
      <c r="D122" s="127" t="s">
        <v>487</v>
      </c>
      <c r="E122" s="127" t="s">
        <v>488</v>
      </c>
      <c r="F122" s="127" t="s">
        <v>493</v>
      </c>
      <c r="G122" s="127" t="s">
        <v>569</v>
      </c>
      <c r="H122" s="127" t="s">
        <v>1860</v>
      </c>
      <c r="I122" s="127" t="s">
        <v>1784</v>
      </c>
      <c r="J122" s="127" t="s">
        <v>1785</v>
      </c>
      <c r="K122" s="127" t="s">
        <v>1393</v>
      </c>
      <c r="L122" s="127" t="s">
        <v>1686</v>
      </c>
      <c r="M122" s="127">
        <v>112710.09</v>
      </c>
      <c r="N122" s="127">
        <v>0</v>
      </c>
      <c r="O122" s="127">
        <v>0</v>
      </c>
      <c r="P122" s="127">
        <v>0</v>
      </c>
      <c r="Q122" s="127">
        <v>0</v>
      </c>
      <c r="R122" s="127">
        <v>0</v>
      </c>
      <c r="S122" s="127">
        <v>0</v>
      </c>
      <c r="T122" s="127">
        <v>0</v>
      </c>
      <c r="U122" s="127">
        <v>0</v>
      </c>
      <c r="V122" s="127">
        <v>0</v>
      </c>
      <c r="W122" s="127">
        <v>0</v>
      </c>
      <c r="X122" s="127">
        <v>0</v>
      </c>
      <c r="Y122" s="127">
        <v>0</v>
      </c>
      <c r="Z122" s="127">
        <v>0</v>
      </c>
      <c r="AA122" s="127">
        <v>0</v>
      </c>
      <c r="AB122" s="127">
        <v>0</v>
      </c>
      <c r="AC122" s="127">
        <v>705921</v>
      </c>
      <c r="AD122" s="127" t="s">
        <v>490</v>
      </c>
      <c r="AE122" s="127" t="s">
        <v>495</v>
      </c>
      <c r="AF12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593210.92436974798</v>
      </c>
      <c r="AG12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-1.4369747979799286E-2</v>
      </c>
    </row>
    <row r="123" spans="1:33" x14ac:dyDescent="0.2">
      <c r="A123" s="127" t="s">
        <v>485</v>
      </c>
      <c r="B123" s="127" t="s">
        <v>1861</v>
      </c>
      <c r="C123" s="127" t="s">
        <v>598</v>
      </c>
      <c r="D123" s="127" t="s">
        <v>487</v>
      </c>
      <c r="E123" s="127" t="s">
        <v>488</v>
      </c>
      <c r="F123" s="127" t="s">
        <v>489</v>
      </c>
      <c r="G123" s="127" t="s">
        <v>569</v>
      </c>
      <c r="H123" s="127" t="s">
        <v>1862</v>
      </c>
      <c r="I123" s="127" t="s">
        <v>1863</v>
      </c>
      <c r="J123" s="127" t="s">
        <v>1864</v>
      </c>
      <c r="K123" s="127" t="s">
        <v>1393</v>
      </c>
      <c r="L123" s="127" t="s">
        <v>1734</v>
      </c>
      <c r="M123" s="127">
        <v>0</v>
      </c>
      <c r="N123" s="127">
        <v>0</v>
      </c>
      <c r="O123" s="127">
        <v>0</v>
      </c>
      <c r="P123" s="127">
        <v>0</v>
      </c>
      <c r="Q123" s="127">
        <v>0</v>
      </c>
      <c r="R123" s="127">
        <v>0</v>
      </c>
      <c r="S123" s="127">
        <v>0</v>
      </c>
      <c r="T123" s="127">
        <v>0</v>
      </c>
      <c r="U123" s="127">
        <v>0</v>
      </c>
      <c r="V123" s="127">
        <v>0</v>
      </c>
      <c r="W123" s="127">
        <v>0</v>
      </c>
      <c r="X123" s="127">
        <v>0</v>
      </c>
      <c r="Y123" s="127">
        <v>0</v>
      </c>
      <c r="Z123" s="127">
        <v>0</v>
      </c>
      <c r="AA123" s="127">
        <v>0</v>
      </c>
      <c r="AB123" s="127">
        <v>0</v>
      </c>
      <c r="AC123" s="127">
        <v>1263910</v>
      </c>
      <c r="AD123" s="127" t="s">
        <v>490</v>
      </c>
      <c r="AE123" s="127" t="s">
        <v>495</v>
      </c>
      <c r="AF12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12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1263910</v>
      </c>
    </row>
    <row r="124" spans="1:33" x14ac:dyDescent="0.2">
      <c r="A124" s="127" t="s">
        <v>485</v>
      </c>
      <c r="B124" s="127" t="s">
        <v>1865</v>
      </c>
      <c r="C124" s="127" t="s">
        <v>598</v>
      </c>
      <c r="D124" s="127" t="s">
        <v>487</v>
      </c>
      <c r="E124" s="127" t="s">
        <v>488</v>
      </c>
      <c r="F124" s="127" t="s">
        <v>489</v>
      </c>
      <c r="G124" s="127" t="s">
        <v>569</v>
      </c>
      <c r="H124" s="127" t="s">
        <v>1866</v>
      </c>
      <c r="I124" s="127" t="s">
        <v>1863</v>
      </c>
      <c r="J124" s="127" t="s">
        <v>1864</v>
      </c>
      <c r="K124" s="127" t="s">
        <v>1393</v>
      </c>
      <c r="L124" s="127" t="s">
        <v>1734</v>
      </c>
      <c r="M124" s="127">
        <v>0</v>
      </c>
      <c r="N124" s="127">
        <v>0</v>
      </c>
      <c r="O124" s="127">
        <v>0</v>
      </c>
      <c r="P124" s="127">
        <v>0</v>
      </c>
      <c r="Q124" s="127">
        <v>0</v>
      </c>
      <c r="R124" s="127">
        <v>0</v>
      </c>
      <c r="S124" s="127">
        <v>0</v>
      </c>
      <c r="T124" s="127">
        <v>0</v>
      </c>
      <c r="U124" s="127">
        <v>0</v>
      </c>
      <c r="V124" s="127">
        <v>0</v>
      </c>
      <c r="W124" s="127">
        <v>0</v>
      </c>
      <c r="X124" s="127">
        <v>0</v>
      </c>
      <c r="Y124" s="127">
        <v>0</v>
      </c>
      <c r="Z124" s="127">
        <v>0</v>
      </c>
      <c r="AA124" s="127">
        <v>0</v>
      </c>
      <c r="AB124" s="127">
        <v>0</v>
      </c>
      <c r="AC124" s="127">
        <v>901096.2</v>
      </c>
      <c r="AD124" s="127" t="s">
        <v>490</v>
      </c>
      <c r="AE124" s="127" t="s">
        <v>495</v>
      </c>
      <c r="AF12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12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901096.2</v>
      </c>
    </row>
    <row r="125" spans="1:33" x14ac:dyDescent="0.2">
      <c r="A125" s="127" t="s">
        <v>485</v>
      </c>
      <c r="B125" s="127" t="s">
        <v>1867</v>
      </c>
      <c r="C125" s="127" t="s">
        <v>1868</v>
      </c>
      <c r="D125" s="127" t="s">
        <v>487</v>
      </c>
      <c r="E125" s="127" t="s">
        <v>493</v>
      </c>
      <c r="F125" s="127" t="s">
        <v>494</v>
      </c>
      <c r="G125" s="127" t="s">
        <v>615</v>
      </c>
      <c r="H125" s="127" t="s">
        <v>1869</v>
      </c>
      <c r="I125" s="127" t="s">
        <v>1870</v>
      </c>
      <c r="J125" s="127" t="s">
        <v>1871</v>
      </c>
      <c r="K125" s="127" t="s">
        <v>1393</v>
      </c>
      <c r="L125" s="127" t="s">
        <v>1739</v>
      </c>
      <c r="M125" s="127">
        <v>1093.7</v>
      </c>
      <c r="N125" s="127">
        <v>0</v>
      </c>
      <c r="O125" s="127">
        <v>0</v>
      </c>
      <c r="P125" s="127">
        <v>0</v>
      </c>
      <c r="Q125" s="127">
        <v>0</v>
      </c>
      <c r="R125" s="127">
        <v>0</v>
      </c>
      <c r="S125" s="127">
        <v>0</v>
      </c>
      <c r="T125" s="127">
        <v>0</v>
      </c>
      <c r="U125" s="127">
        <v>0</v>
      </c>
      <c r="V125" s="127">
        <v>0</v>
      </c>
      <c r="W125" s="127">
        <v>0</v>
      </c>
      <c r="X125" s="127">
        <v>0</v>
      </c>
      <c r="Y125" s="127">
        <v>0</v>
      </c>
      <c r="Z125" s="127">
        <v>0</v>
      </c>
      <c r="AA125" s="127">
        <v>0</v>
      </c>
      <c r="AB125" s="127">
        <v>0</v>
      </c>
      <c r="AC125" s="127">
        <v>6850</v>
      </c>
      <c r="AD125" s="127" t="s">
        <v>490</v>
      </c>
      <c r="AE125" s="127" t="s">
        <v>495</v>
      </c>
      <c r="AF12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5756.3025210084033</v>
      </c>
      <c r="AG12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-2.5210084033915336E-3</v>
      </c>
    </row>
    <row r="126" spans="1:33" x14ac:dyDescent="0.2">
      <c r="A126" s="127" t="s">
        <v>485</v>
      </c>
      <c r="B126" s="127" t="s">
        <v>1872</v>
      </c>
      <c r="C126" s="127" t="s">
        <v>1792</v>
      </c>
      <c r="D126" s="127" t="s">
        <v>487</v>
      </c>
      <c r="E126" s="127" t="s">
        <v>488</v>
      </c>
      <c r="F126" s="127" t="s">
        <v>496</v>
      </c>
      <c r="G126" s="127" t="s">
        <v>615</v>
      </c>
      <c r="H126" s="127" t="s">
        <v>1873</v>
      </c>
      <c r="I126" s="127" t="s">
        <v>1794</v>
      </c>
      <c r="J126" s="127" t="s">
        <v>1795</v>
      </c>
      <c r="K126" s="127" t="s">
        <v>1393</v>
      </c>
      <c r="L126" s="127" t="s">
        <v>1703</v>
      </c>
      <c r="M126" s="127">
        <v>12773.09</v>
      </c>
      <c r="N126" s="127">
        <v>0</v>
      </c>
      <c r="O126" s="127">
        <v>0</v>
      </c>
      <c r="P126" s="127">
        <v>0</v>
      </c>
      <c r="Q126" s="127">
        <v>0</v>
      </c>
      <c r="R126" s="127">
        <v>0</v>
      </c>
      <c r="S126" s="127">
        <v>0</v>
      </c>
      <c r="T126" s="127">
        <v>0</v>
      </c>
      <c r="U126" s="127">
        <v>0</v>
      </c>
      <c r="V126" s="127">
        <v>0</v>
      </c>
      <c r="W126" s="127">
        <v>0</v>
      </c>
      <c r="X126" s="127">
        <v>0</v>
      </c>
      <c r="Y126" s="127">
        <v>0</v>
      </c>
      <c r="Z126" s="127">
        <v>0</v>
      </c>
      <c r="AA126" s="127">
        <v>0</v>
      </c>
      <c r="AB126" s="127">
        <v>0</v>
      </c>
      <c r="AC126" s="127">
        <v>79999.89</v>
      </c>
      <c r="AD126" s="127" t="s">
        <v>490</v>
      </c>
      <c r="AE126" s="127" t="s">
        <v>495</v>
      </c>
      <c r="AF12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67226.798319327732</v>
      </c>
      <c r="AG12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1.6806722669571172E-3</v>
      </c>
    </row>
    <row r="127" spans="1:33" x14ac:dyDescent="0.2">
      <c r="A127" s="127" t="s">
        <v>485</v>
      </c>
      <c r="B127" s="127" t="s">
        <v>1874</v>
      </c>
      <c r="C127" s="127" t="s">
        <v>1875</v>
      </c>
      <c r="D127" s="127" t="s">
        <v>487</v>
      </c>
      <c r="E127" s="127" t="s">
        <v>488</v>
      </c>
      <c r="F127" s="127" t="s">
        <v>489</v>
      </c>
      <c r="G127" s="127" t="s">
        <v>615</v>
      </c>
      <c r="H127" s="127" t="s">
        <v>1876</v>
      </c>
      <c r="I127" s="127" t="s">
        <v>1877</v>
      </c>
      <c r="J127" s="127" t="s">
        <v>1878</v>
      </c>
      <c r="K127" s="127" t="s">
        <v>1393</v>
      </c>
      <c r="L127" s="127" t="s">
        <v>1686</v>
      </c>
      <c r="M127" s="127">
        <v>0</v>
      </c>
      <c r="N127" s="127">
        <v>0</v>
      </c>
      <c r="O127" s="127">
        <v>0</v>
      </c>
      <c r="P127" s="127">
        <v>0</v>
      </c>
      <c r="Q127" s="127">
        <v>0</v>
      </c>
      <c r="R127" s="127">
        <v>0</v>
      </c>
      <c r="S127" s="127">
        <v>0</v>
      </c>
      <c r="T127" s="127">
        <v>0</v>
      </c>
      <c r="U127" s="127">
        <v>0</v>
      </c>
      <c r="V127" s="127">
        <v>0</v>
      </c>
      <c r="W127" s="127">
        <v>0</v>
      </c>
      <c r="X127" s="127">
        <v>0</v>
      </c>
      <c r="Y127" s="127">
        <v>0</v>
      </c>
      <c r="Z127" s="127">
        <v>0</v>
      </c>
      <c r="AA127" s="127">
        <v>0</v>
      </c>
      <c r="AB127" s="127">
        <v>0</v>
      </c>
      <c r="AC127" s="127">
        <v>372000</v>
      </c>
      <c r="AD127" s="127" t="s">
        <v>490</v>
      </c>
      <c r="AE127" s="127" t="s">
        <v>495</v>
      </c>
      <c r="AF12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12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372000</v>
      </c>
    </row>
    <row r="128" spans="1:33" x14ac:dyDescent="0.2">
      <c r="A128" s="127" t="s">
        <v>485</v>
      </c>
      <c r="B128" s="127" t="s">
        <v>1879</v>
      </c>
      <c r="C128" s="127"/>
      <c r="D128" s="127" t="s">
        <v>487</v>
      </c>
      <c r="E128" s="127" t="s">
        <v>493</v>
      </c>
      <c r="F128" s="127" t="s">
        <v>506</v>
      </c>
      <c r="G128" s="127" t="s">
        <v>615</v>
      </c>
      <c r="H128" s="127" t="s">
        <v>1880</v>
      </c>
      <c r="I128" s="127" t="s">
        <v>1881</v>
      </c>
      <c r="J128" s="127" t="s">
        <v>1882</v>
      </c>
      <c r="K128" s="127" t="s">
        <v>1393</v>
      </c>
      <c r="L128" s="127" t="s">
        <v>1686</v>
      </c>
      <c r="M128" s="127">
        <v>6386.55</v>
      </c>
      <c r="N128" s="127">
        <v>0</v>
      </c>
      <c r="O128" s="127">
        <v>0</v>
      </c>
      <c r="P128" s="127">
        <v>0</v>
      </c>
      <c r="Q128" s="127">
        <v>0</v>
      </c>
      <c r="R128" s="127">
        <v>0</v>
      </c>
      <c r="S128" s="127">
        <v>0</v>
      </c>
      <c r="T128" s="127">
        <v>0</v>
      </c>
      <c r="U128" s="127">
        <v>0</v>
      </c>
      <c r="V128" s="127">
        <v>0</v>
      </c>
      <c r="W128" s="127">
        <v>0</v>
      </c>
      <c r="X128" s="127">
        <v>0</v>
      </c>
      <c r="Y128" s="127">
        <v>0</v>
      </c>
      <c r="Z128" s="127">
        <v>0</v>
      </c>
      <c r="AA128" s="127">
        <v>0</v>
      </c>
      <c r="AB128" s="127">
        <v>0</v>
      </c>
      <c r="AC128" s="127">
        <v>39999.99</v>
      </c>
      <c r="AD128" s="127" t="s">
        <v>490</v>
      </c>
      <c r="AE128" s="127" t="s">
        <v>495</v>
      </c>
      <c r="AF12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33613.436974789918</v>
      </c>
      <c r="AG12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3.0252100796133163E-3</v>
      </c>
    </row>
    <row r="129" spans="1:33" x14ac:dyDescent="0.2">
      <c r="A129" s="127" t="s">
        <v>485</v>
      </c>
      <c r="B129" s="127" t="s">
        <v>1883</v>
      </c>
      <c r="C129" s="127" t="s">
        <v>486</v>
      </c>
      <c r="D129" s="127" t="s">
        <v>487</v>
      </c>
      <c r="E129" s="127" t="s">
        <v>493</v>
      </c>
      <c r="F129" s="127" t="s">
        <v>494</v>
      </c>
      <c r="G129" s="127" t="s">
        <v>615</v>
      </c>
      <c r="H129" s="127" t="s">
        <v>1884</v>
      </c>
      <c r="I129" s="127" t="s">
        <v>616</v>
      </c>
      <c r="J129" s="127" t="s">
        <v>617</v>
      </c>
      <c r="K129" s="127" t="s">
        <v>1393</v>
      </c>
      <c r="L129" s="127" t="s">
        <v>1686</v>
      </c>
      <c r="M129" s="127">
        <v>68256.33</v>
      </c>
      <c r="N129" s="127">
        <v>0</v>
      </c>
      <c r="O129" s="127">
        <v>0</v>
      </c>
      <c r="P129" s="127">
        <v>0</v>
      </c>
      <c r="Q129" s="127">
        <v>0</v>
      </c>
      <c r="R129" s="127">
        <v>0</v>
      </c>
      <c r="S129" s="127">
        <v>0</v>
      </c>
      <c r="T129" s="127">
        <v>0</v>
      </c>
      <c r="U129" s="127">
        <v>0</v>
      </c>
      <c r="V129" s="127">
        <v>0</v>
      </c>
      <c r="W129" s="127">
        <v>0</v>
      </c>
      <c r="X129" s="127">
        <v>0</v>
      </c>
      <c r="Y129" s="127">
        <v>0</v>
      </c>
      <c r="Z129" s="127">
        <v>0</v>
      </c>
      <c r="AA129" s="127">
        <v>0</v>
      </c>
      <c r="AB129" s="127">
        <v>0</v>
      </c>
      <c r="AC129" s="127">
        <v>451500</v>
      </c>
      <c r="AD129" s="127" t="s">
        <v>490</v>
      </c>
      <c r="AE129" s="127" t="s">
        <v>495</v>
      </c>
      <c r="AF12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379411.76470588235</v>
      </c>
      <c r="AG12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3831.9052941176487</v>
      </c>
    </row>
    <row r="130" spans="1:33" x14ac:dyDescent="0.2">
      <c r="A130" s="127" t="s">
        <v>485</v>
      </c>
      <c r="B130" s="127" t="s">
        <v>1885</v>
      </c>
      <c r="C130" s="127" t="s">
        <v>606</v>
      </c>
      <c r="D130" s="127" t="s">
        <v>487</v>
      </c>
      <c r="E130" s="127" t="s">
        <v>493</v>
      </c>
      <c r="F130" s="127" t="s">
        <v>489</v>
      </c>
      <c r="G130" s="127" t="s">
        <v>1886</v>
      </c>
      <c r="H130" s="127" t="s">
        <v>1887</v>
      </c>
      <c r="I130" s="127" t="s">
        <v>607</v>
      </c>
      <c r="J130" s="127" t="s">
        <v>608</v>
      </c>
      <c r="K130" s="127" t="s">
        <v>1393</v>
      </c>
      <c r="L130" s="127" t="s">
        <v>1686</v>
      </c>
      <c r="M130" s="127">
        <v>70278.149999999994</v>
      </c>
      <c r="N130" s="127">
        <v>0</v>
      </c>
      <c r="O130" s="127">
        <v>0</v>
      </c>
      <c r="P130" s="127">
        <v>0</v>
      </c>
      <c r="Q130" s="127">
        <v>0</v>
      </c>
      <c r="R130" s="127">
        <v>0</v>
      </c>
      <c r="S130" s="127">
        <v>0</v>
      </c>
      <c r="T130" s="127">
        <v>0</v>
      </c>
      <c r="U130" s="127">
        <v>0</v>
      </c>
      <c r="V130" s="127">
        <v>0</v>
      </c>
      <c r="W130" s="127">
        <v>0</v>
      </c>
      <c r="X130" s="127">
        <v>0</v>
      </c>
      <c r="Y130" s="127">
        <v>0</v>
      </c>
      <c r="Z130" s="127">
        <v>0</v>
      </c>
      <c r="AA130" s="127">
        <v>0</v>
      </c>
      <c r="AB130" s="127">
        <v>0</v>
      </c>
      <c r="AC130" s="127">
        <v>500100</v>
      </c>
      <c r="AD130" s="127" t="s">
        <v>490</v>
      </c>
      <c r="AE130" s="127" t="s">
        <v>495</v>
      </c>
      <c r="AF13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420252.10084033618</v>
      </c>
      <c r="AG13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9569.7491596638283</v>
      </c>
    </row>
    <row r="131" spans="1:33" x14ac:dyDescent="0.2">
      <c r="A131" s="127" t="s">
        <v>485</v>
      </c>
      <c r="B131" s="127" t="s">
        <v>1888</v>
      </c>
      <c r="C131" s="127" t="s">
        <v>486</v>
      </c>
      <c r="D131" s="127" t="s">
        <v>487</v>
      </c>
      <c r="E131" s="127" t="s">
        <v>493</v>
      </c>
      <c r="F131" s="127" t="s">
        <v>494</v>
      </c>
      <c r="G131" s="127" t="s">
        <v>618</v>
      </c>
      <c r="H131" s="127" t="s">
        <v>1889</v>
      </c>
      <c r="I131" s="127" t="s">
        <v>616</v>
      </c>
      <c r="J131" s="127" t="s">
        <v>617</v>
      </c>
      <c r="K131" s="127" t="s">
        <v>1393</v>
      </c>
      <c r="L131" s="127" t="s">
        <v>1686</v>
      </c>
      <c r="M131" s="127">
        <v>73844.56</v>
      </c>
      <c r="N131" s="127">
        <v>0</v>
      </c>
      <c r="O131" s="127">
        <v>0</v>
      </c>
      <c r="P131" s="127">
        <v>0</v>
      </c>
      <c r="Q131" s="127">
        <v>0</v>
      </c>
      <c r="R131" s="127">
        <v>0</v>
      </c>
      <c r="S131" s="127">
        <v>0</v>
      </c>
      <c r="T131" s="127">
        <v>0</v>
      </c>
      <c r="U131" s="127">
        <v>0</v>
      </c>
      <c r="V131" s="127">
        <v>0</v>
      </c>
      <c r="W131" s="127">
        <v>0</v>
      </c>
      <c r="X131" s="127">
        <v>0</v>
      </c>
      <c r="Y131" s="127">
        <v>0</v>
      </c>
      <c r="Z131" s="127">
        <v>0</v>
      </c>
      <c r="AA131" s="127">
        <v>0</v>
      </c>
      <c r="AB131" s="127">
        <v>0</v>
      </c>
      <c r="AC131" s="127">
        <v>486500</v>
      </c>
      <c r="AD131" s="127" t="s">
        <v>490</v>
      </c>
      <c r="AE131" s="127" t="s">
        <v>495</v>
      </c>
      <c r="AF13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408823.5294117647</v>
      </c>
      <c r="AG13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3831.9105882353033</v>
      </c>
    </row>
    <row r="132" spans="1:33" x14ac:dyDescent="0.2">
      <c r="A132" s="127" t="s">
        <v>485</v>
      </c>
      <c r="B132" s="127" t="s">
        <v>1890</v>
      </c>
      <c r="C132" s="127" t="s">
        <v>1891</v>
      </c>
      <c r="D132" s="127" t="s">
        <v>487</v>
      </c>
      <c r="E132" s="127" t="s">
        <v>488</v>
      </c>
      <c r="F132" s="127" t="s">
        <v>489</v>
      </c>
      <c r="G132" s="127" t="s">
        <v>618</v>
      </c>
      <c r="H132" s="127" t="s">
        <v>1892</v>
      </c>
      <c r="I132" s="127" t="s">
        <v>619</v>
      </c>
      <c r="J132" s="127" t="s">
        <v>620</v>
      </c>
      <c r="K132" s="127" t="s">
        <v>1393</v>
      </c>
      <c r="L132" s="127" t="s">
        <v>1893</v>
      </c>
      <c r="M132" s="127">
        <v>36211.760000000002</v>
      </c>
      <c r="N132" s="127">
        <v>0</v>
      </c>
      <c r="O132" s="127">
        <v>0</v>
      </c>
      <c r="P132" s="127">
        <v>0</v>
      </c>
      <c r="Q132" s="127">
        <v>0</v>
      </c>
      <c r="R132" s="127">
        <v>0</v>
      </c>
      <c r="S132" s="127">
        <v>0</v>
      </c>
      <c r="T132" s="127">
        <v>0</v>
      </c>
      <c r="U132" s="127">
        <v>0</v>
      </c>
      <c r="V132" s="127">
        <v>0</v>
      </c>
      <c r="W132" s="127">
        <v>0</v>
      </c>
      <c r="X132" s="127">
        <v>0</v>
      </c>
      <c r="Y132" s="127">
        <v>0</v>
      </c>
      <c r="Z132" s="127">
        <v>0</v>
      </c>
      <c r="AA132" s="127">
        <v>0</v>
      </c>
      <c r="AB132" s="127">
        <v>0</v>
      </c>
      <c r="AC132" s="127">
        <v>226800</v>
      </c>
      <c r="AD132" s="127" t="s">
        <v>490</v>
      </c>
      <c r="AE132" s="127" t="s">
        <v>495</v>
      </c>
      <c r="AF13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190588.23529411765</v>
      </c>
      <c r="AG13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4.7058823474799283E-3</v>
      </c>
    </row>
    <row r="133" spans="1:33" x14ac:dyDescent="0.2">
      <c r="A133" s="127" t="s">
        <v>485</v>
      </c>
      <c r="B133" s="127" t="s">
        <v>1894</v>
      </c>
      <c r="C133" s="127" t="s">
        <v>609</v>
      </c>
      <c r="D133" s="127" t="s">
        <v>487</v>
      </c>
      <c r="E133" s="127" t="s">
        <v>493</v>
      </c>
      <c r="F133" s="127" t="s">
        <v>494</v>
      </c>
      <c r="G133" s="127" t="s">
        <v>621</v>
      </c>
      <c r="H133" s="127" t="s">
        <v>1895</v>
      </c>
      <c r="I133" s="127" t="s">
        <v>610</v>
      </c>
      <c r="J133" s="127" t="s">
        <v>611</v>
      </c>
      <c r="K133" s="127" t="s">
        <v>1393</v>
      </c>
      <c r="L133" s="127" t="s">
        <v>1734</v>
      </c>
      <c r="M133" s="127">
        <v>2873.95</v>
      </c>
      <c r="N133" s="127">
        <v>0</v>
      </c>
      <c r="O133" s="127">
        <v>0</v>
      </c>
      <c r="P133" s="127">
        <v>0</v>
      </c>
      <c r="Q133" s="127">
        <v>0</v>
      </c>
      <c r="R133" s="127">
        <v>0</v>
      </c>
      <c r="S133" s="127">
        <v>0</v>
      </c>
      <c r="T133" s="127">
        <v>0</v>
      </c>
      <c r="U133" s="127">
        <v>0</v>
      </c>
      <c r="V133" s="127">
        <v>0</v>
      </c>
      <c r="W133" s="127">
        <v>0</v>
      </c>
      <c r="X133" s="127">
        <v>0</v>
      </c>
      <c r="Y133" s="127">
        <v>0</v>
      </c>
      <c r="Z133" s="127">
        <v>0</v>
      </c>
      <c r="AA133" s="127">
        <v>0</v>
      </c>
      <c r="AB133" s="127">
        <v>0</v>
      </c>
      <c r="AC133" s="127">
        <v>18000</v>
      </c>
      <c r="AD133" s="127" t="s">
        <v>490</v>
      </c>
      <c r="AE133" s="127" t="s">
        <v>495</v>
      </c>
      <c r="AF13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15126.050420168069</v>
      </c>
      <c r="AG13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-4.2016806855826871E-4</v>
      </c>
    </row>
    <row r="134" spans="1:33" x14ac:dyDescent="0.2">
      <c r="A134" s="127" t="s">
        <v>485</v>
      </c>
      <c r="B134" s="127" t="s">
        <v>1896</v>
      </c>
      <c r="C134" s="127" t="s">
        <v>1897</v>
      </c>
      <c r="D134" s="127" t="s">
        <v>487</v>
      </c>
      <c r="E134" s="127" t="s">
        <v>493</v>
      </c>
      <c r="F134" s="127" t="s">
        <v>496</v>
      </c>
      <c r="G134" s="127" t="s">
        <v>621</v>
      </c>
      <c r="H134" s="127" t="s">
        <v>1898</v>
      </c>
      <c r="I134" s="127" t="s">
        <v>619</v>
      </c>
      <c r="J134" s="127" t="s">
        <v>620</v>
      </c>
      <c r="K134" s="127" t="s">
        <v>1393</v>
      </c>
      <c r="L134" s="127" t="s">
        <v>1893</v>
      </c>
      <c r="M134" s="127">
        <v>126613.58</v>
      </c>
      <c r="N134" s="127">
        <v>0</v>
      </c>
      <c r="O134" s="127">
        <v>0</v>
      </c>
      <c r="P134" s="127">
        <v>0</v>
      </c>
      <c r="Q134" s="127">
        <v>0</v>
      </c>
      <c r="R134" s="127">
        <v>0</v>
      </c>
      <c r="S134" s="127">
        <v>0</v>
      </c>
      <c r="T134" s="127">
        <v>0</v>
      </c>
      <c r="U134" s="127">
        <v>0</v>
      </c>
      <c r="V134" s="127">
        <v>0</v>
      </c>
      <c r="W134" s="127">
        <v>0</v>
      </c>
      <c r="X134" s="127">
        <v>0</v>
      </c>
      <c r="Y134" s="127">
        <v>0</v>
      </c>
      <c r="Z134" s="127">
        <v>0</v>
      </c>
      <c r="AA134" s="127">
        <v>0</v>
      </c>
      <c r="AB134" s="127">
        <v>0</v>
      </c>
      <c r="AC134" s="127">
        <v>793000</v>
      </c>
      <c r="AD134" s="127" t="s">
        <v>490</v>
      </c>
      <c r="AE134" s="127" t="s">
        <v>495</v>
      </c>
      <c r="AF13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666386.55462184874</v>
      </c>
      <c r="AG13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-0.13462184874515515</v>
      </c>
    </row>
    <row r="135" spans="1:33" x14ac:dyDescent="0.2">
      <c r="A135" s="127" t="s">
        <v>485</v>
      </c>
      <c r="B135" s="127" t="s">
        <v>1899</v>
      </c>
      <c r="C135" s="127" t="s">
        <v>486</v>
      </c>
      <c r="D135" s="127" t="s">
        <v>487</v>
      </c>
      <c r="E135" s="127" t="s">
        <v>493</v>
      </c>
      <c r="F135" s="127" t="s">
        <v>494</v>
      </c>
      <c r="G135" s="127" t="s">
        <v>621</v>
      </c>
      <c r="H135" s="127" t="s">
        <v>1900</v>
      </c>
      <c r="I135" s="127" t="s">
        <v>616</v>
      </c>
      <c r="J135" s="127" t="s">
        <v>617</v>
      </c>
      <c r="K135" s="127" t="s">
        <v>1393</v>
      </c>
      <c r="L135" s="127" t="s">
        <v>1686</v>
      </c>
      <c r="M135" s="127">
        <v>59794.12</v>
      </c>
      <c r="N135" s="127">
        <v>0</v>
      </c>
      <c r="O135" s="127">
        <v>0</v>
      </c>
      <c r="P135" s="127">
        <v>0</v>
      </c>
      <c r="Q135" s="127">
        <v>0</v>
      </c>
      <c r="R135" s="127">
        <v>0</v>
      </c>
      <c r="S135" s="127">
        <v>0</v>
      </c>
      <c r="T135" s="127">
        <v>0</v>
      </c>
      <c r="U135" s="127">
        <v>0</v>
      </c>
      <c r="V135" s="127">
        <v>0</v>
      </c>
      <c r="W135" s="127">
        <v>0</v>
      </c>
      <c r="X135" s="127">
        <v>0</v>
      </c>
      <c r="Y135" s="127">
        <v>0</v>
      </c>
      <c r="Z135" s="127">
        <v>0</v>
      </c>
      <c r="AA135" s="127">
        <v>0</v>
      </c>
      <c r="AB135" s="127">
        <v>0</v>
      </c>
      <c r="AC135" s="127">
        <v>481500</v>
      </c>
      <c r="AD135" s="127" t="s">
        <v>490</v>
      </c>
      <c r="AE135" s="127" t="s">
        <v>495</v>
      </c>
      <c r="AF13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404621.84873949579</v>
      </c>
      <c r="AG13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17084.031260504205</v>
      </c>
    </row>
    <row r="136" spans="1:33" x14ac:dyDescent="0.2">
      <c r="A136" s="127" t="s">
        <v>485</v>
      </c>
      <c r="B136" s="127" t="s">
        <v>1901</v>
      </c>
      <c r="C136" s="127" t="s">
        <v>486</v>
      </c>
      <c r="D136" s="127" t="s">
        <v>487</v>
      </c>
      <c r="E136" s="127" t="s">
        <v>493</v>
      </c>
      <c r="F136" s="127" t="s">
        <v>494</v>
      </c>
      <c r="G136" s="127" t="s">
        <v>621</v>
      </c>
      <c r="H136" s="127" t="s">
        <v>1902</v>
      </c>
      <c r="I136" s="127" t="s">
        <v>616</v>
      </c>
      <c r="J136" s="127" t="s">
        <v>617</v>
      </c>
      <c r="K136" s="127" t="s">
        <v>1393</v>
      </c>
      <c r="L136" s="127" t="s">
        <v>1686</v>
      </c>
      <c r="M136" s="127">
        <v>64903.38</v>
      </c>
      <c r="N136" s="127">
        <v>0</v>
      </c>
      <c r="O136" s="127">
        <v>0</v>
      </c>
      <c r="P136" s="127">
        <v>0</v>
      </c>
      <c r="Q136" s="127">
        <v>0</v>
      </c>
      <c r="R136" s="127">
        <v>0</v>
      </c>
      <c r="S136" s="127">
        <v>0</v>
      </c>
      <c r="T136" s="127">
        <v>0</v>
      </c>
      <c r="U136" s="127">
        <v>0</v>
      </c>
      <c r="V136" s="127">
        <v>0</v>
      </c>
      <c r="W136" s="127">
        <v>0</v>
      </c>
      <c r="X136" s="127">
        <v>0</v>
      </c>
      <c r="Y136" s="127">
        <v>0</v>
      </c>
      <c r="Z136" s="127">
        <v>0</v>
      </c>
      <c r="AA136" s="127">
        <v>0</v>
      </c>
      <c r="AB136" s="127">
        <v>0</v>
      </c>
      <c r="AC136" s="127">
        <v>441500</v>
      </c>
      <c r="AD136" s="127" t="s">
        <v>490</v>
      </c>
      <c r="AE136" s="127" t="s">
        <v>495</v>
      </c>
      <c r="AF13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371008.40336134454</v>
      </c>
      <c r="AG13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5588.2166386554672</v>
      </c>
    </row>
    <row r="137" spans="1:33" x14ac:dyDescent="0.2">
      <c r="A137" s="127" t="s">
        <v>485</v>
      </c>
      <c r="B137" s="127" t="s">
        <v>1903</v>
      </c>
      <c r="C137" s="127" t="s">
        <v>1904</v>
      </c>
      <c r="D137" s="127" t="s">
        <v>487</v>
      </c>
      <c r="E137" s="127" t="s">
        <v>488</v>
      </c>
      <c r="F137" s="127" t="s">
        <v>489</v>
      </c>
      <c r="G137" s="127" t="s">
        <v>622</v>
      </c>
      <c r="H137" s="127" t="s">
        <v>1905</v>
      </c>
      <c r="I137" s="127" t="s">
        <v>1906</v>
      </c>
      <c r="J137" s="127" t="s">
        <v>1907</v>
      </c>
      <c r="K137" s="127" t="s">
        <v>1393</v>
      </c>
      <c r="L137" s="127" t="s">
        <v>1686</v>
      </c>
      <c r="M137" s="127">
        <v>0</v>
      </c>
      <c r="N137" s="127">
        <v>0</v>
      </c>
      <c r="O137" s="127">
        <v>0</v>
      </c>
      <c r="P137" s="127">
        <v>0</v>
      </c>
      <c r="Q137" s="127">
        <v>0</v>
      </c>
      <c r="R137" s="127">
        <v>0</v>
      </c>
      <c r="S137" s="127">
        <v>0</v>
      </c>
      <c r="T137" s="127">
        <v>0</v>
      </c>
      <c r="U137" s="127">
        <v>0</v>
      </c>
      <c r="V137" s="127">
        <v>0</v>
      </c>
      <c r="W137" s="127">
        <v>0</v>
      </c>
      <c r="X137" s="127">
        <v>0</v>
      </c>
      <c r="Y137" s="127">
        <v>0</v>
      </c>
      <c r="Z137" s="127">
        <v>0</v>
      </c>
      <c r="AA137" s="127">
        <v>0</v>
      </c>
      <c r="AB137" s="127">
        <v>0</v>
      </c>
      <c r="AC137" s="127">
        <v>40361780</v>
      </c>
      <c r="AD137" s="127" t="s">
        <v>490</v>
      </c>
      <c r="AE137" s="127" t="s">
        <v>495</v>
      </c>
      <c r="AF13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13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40361780</v>
      </c>
    </row>
    <row r="138" spans="1:33" x14ac:dyDescent="0.2">
      <c r="A138" s="127" t="s">
        <v>485</v>
      </c>
      <c r="B138" s="127" t="s">
        <v>1908</v>
      </c>
      <c r="C138" s="127" t="s">
        <v>597</v>
      </c>
      <c r="D138" s="127" t="s">
        <v>487</v>
      </c>
      <c r="E138" s="127" t="s">
        <v>488</v>
      </c>
      <c r="F138" s="127" t="s">
        <v>489</v>
      </c>
      <c r="G138" s="127" t="s">
        <v>622</v>
      </c>
      <c r="H138" s="127" t="s">
        <v>1909</v>
      </c>
      <c r="I138" s="127" t="s">
        <v>1737</v>
      </c>
      <c r="J138" s="127" t="s">
        <v>1738</v>
      </c>
      <c r="K138" s="127" t="s">
        <v>1393</v>
      </c>
      <c r="L138" s="127" t="s">
        <v>1739</v>
      </c>
      <c r="M138" s="127">
        <v>16764.71</v>
      </c>
      <c r="N138" s="127">
        <v>0</v>
      </c>
      <c r="O138" s="127">
        <v>0</v>
      </c>
      <c r="P138" s="127">
        <v>0</v>
      </c>
      <c r="Q138" s="127">
        <v>0</v>
      </c>
      <c r="R138" s="127">
        <v>0</v>
      </c>
      <c r="S138" s="127">
        <v>0</v>
      </c>
      <c r="T138" s="127">
        <v>0</v>
      </c>
      <c r="U138" s="127">
        <v>0</v>
      </c>
      <c r="V138" s="127">
        <v>0</v>
      </c>
      <c r="W138" s="127">
        <v>0</v>
      </c>
      <c r="X138" s="127">
        <v>0</v>
      </c>
      <c r="Y138" s="127">
        <v>0</v>
      </c>
      <c r="Z138" s="127">
        <v>0</v>
      </c>
      <c r="AA138" s="127">
        <v>0</v>
      </c>
      <c r="AB138" s="127">
        <v>0</v>
      </c>
      <c r="AC138" s="127">
        <v>105000</v>
      </c>
      <c r="AD138" s="127" t="s">
        <v>490</v>
      </c>
      <c r="AE138" s="127" t="s">
        <v>495</v>
      </c>
      <c r="AF13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88235.294117647063</v>
      </c>
      <c r="AG13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-4.1176470622303896E-3</v>
      </c>
    </row>
    <row r="139" spans="1:33" x14ac:dyDescent="0.2">
      <c r="A139" s="127" t="s">
        <v>485</v>
      </c>
      <c r="B139" s="127" t="s">
        <v>1910</v>
      </c>
      <c r="C139" s="127"/>
      <c r="D139" s="127" t="s">
        <v>487</v>
      </c>
      <c r="E139" s="127" t="s">
        <v>488</v>
      </c>
      <c r="F139" s="127" t="s">
        <v>590</v>
      </c>
      <c r="G139" s="127" t="s">
        <v>623</v>
      </c>
      <c r="H139" s="127" t="s">
        <v>1911</v>
      </c>
      <c r="I139" s="127" t="s">
        <v>1770</v>
      </c>
      <c r="J139" s="127" t="s">
        <v>1771</v>
      </c>
      <c r="K139" s="127" t="s">
        <v>1393</v>
      </c>
      <c r="L139" s="127" t="s">
        <v>1686</v>
      </c>
      <c r="M139" s="127">
        <v>1774141.15</v>
      </c>
      <c r="N139" s="127">
        <v>0</v>
      </c>
      <c r="O139" s="127">
        <v>0</v>
      </c>
      <c r="P139" s="127">
        <v>0</v>
      </c>
      <c r="Q139" s="127">
        <v>0</v>
      </c>
      <c r="R139" s="127">
        <v>0</v>
      </c>
      <c r="S139" s="127">
        <v>0</v>
      </c>
      <c r="T139" s="127">
        <v>0</v>
      </c>
      <c r="U139" s="127">
        <v>0</v>
      </c>
      <c r="V139" s="127">
        <v>0</v>
      </c>
      <c r="W139" s="127">
        <v>0</v>
      </c>
      <c r="X139" s="127">
        <v>0</v>
      </c>
      <c r="Y139" s="127">
        <v>0</v>
      </c>
      <c r="Z139" s="127">
        <v>0</v>
      </c>
      <c r="AA139" s="127">
        <v>0</v>
      </c>
      <c r="AB139" s="127">
        <v>0</v>
      </c>
      <c r="AC139" s="127">
        <v>11111726.15</v>
      </c>
      <c r="AD139" s="127" t="s">
        <v>490</v>
      </c>
      <c r="AE139" s="127" t="s">
        <v>495</v>
      </c>
      <c r="AF13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9337585</v>
      </c>
      <c r="AG13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4.6566128730773926E-10</v>
      </c>
    </row>
    <row r="140" spans="1:33" x14ac:dyDescent="0.2">
      <c r="A140" s="127" t="s">
        <v>485</v>
      </c>
      <c r="B140" s="127" t="s">
        <v>1912</v>
      </c>
      <c r="C140" s="127" t="s">
        <v>597</v>
      </c>
      <c r="D140" s="127" t="s">
        <v>487</v>
      </c>
      <c r="E140" s="127" t="s">
        <v>488</v>
      </c>
      <c r="F140" s="127" t="s">
        <v>489</v>
      </c>
      <c r="G140" s="127" t="s">
        <v>622</v>
      </c>
      <c r="H140" s="127" t="s">
        <v>1913</v>
      </c>
      <c r="I140" s="127" t="s">
        <v>1737</v>
      </c>
      <c r="J140" s="127" t="s">
        <v>1738</v>
      </c>
      <c r="K140" s="127" t="s">
        <v>1393</v>
      </c>
      <c r="L140" s="127" t="s">
        <v>1739</v>
      </c>
      <c r="M140" s="127">
        <v>150084.04</v>
      </c>
      <c r="N140" s="127">
        <v>0</v>
      </c>
      <c r="O140" s="127">
        <v>0</v>
      </c>
      <c r="P140" s="127">
        <v>0</v>
      </c>
      <c r="Q140" s="127">
        <v>0</v>
      </c>
      <c r="R140" s="127">
        <v>0</v>
      </c>
      <c r="S140" s="127">
        <v>0</v>
      </c>
      <c r="T140" s="127">
        <v>0</v>
      </c>
      <c r="U140" s="127">
        <v>0</v>
      </c>
      <c r="V140" s="127">
        <v>0</v>
      </c>
      <c r="W140" s="127">
        <v>0</v>
      </c>
      <c r="X140" s="127">
        <v>0</v>
      </c>
      <c r="Y140" s="127">
        <v>0</v>
      </c>
      <c r="Z140" s="127">
        <v>0</v>
      </c>
      <c r="AA140" s="127">
        <v>0</v>
      </c>
      <c r="AB140" s="127">
        <v>0</v>
      </c>
      <c r="AC140" s="127">
        <v>940000.06</v>
      </c>
      <c r="AD140" s="127" t="s">
        <v>490</v>
      </c>
      <c r="AE140" s="127" t="s">
        <v>495</v>
      </c>
      <c r="AF14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789916.01680672274</v>
      </c>
      <c r="AG14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3.193277312675491E-3</v>
      </c>
    </row>
    <row r="141" spans="1:33" x14ac:dyDescent="0.2">
      <c r="A141" s="127" t="s">
        <v>485</v>
      </c>
      <c r="B141" s="127" t="s">
        <v>1914</v>
      </c>
      <c r="C141" s="127" t="s">
        <v>597</v>
      </c>
      <c r="D141" s="127" t="s">
        <v>487</v>
      </c>
      <c r="E141" s="127" t="s">
        <v>488</v>
      </c>
      <c r="F141" s="127" t="s">
        <v>489</v>
      </c>
      <c r="G141" s="127" t="s">
        <v>623</v>
      </c>
      <c r="H141" s="127" t="s">
        <v>1915</v>
      </c>
      <c r="I141" s="127" t="s">
        <v>1737</v>
      </c>
      <c r="J141" s="127" t="s">
        <v>1738</v>
      </c>
      <c r="K141" s="127" t="s">
        <v>1393</v>
      </c>
      <c r="L141" s="127" t="s">
        <v>1739</v>
      </c>
      <c r="M141" s="127">
        <v>256500</v>
      </c>
      <c r="N141" s="127">
        <v>0</v>
      </c>
      <c r="O141" s="127">
        <v>0</v>
      </c>
      <c r="P141" s="127">
        <v>0</v>
      </c>
      <c r="Q141" s="127">
        <v>0</v>
      </c>
      <c r="R141" s="127">
        <v>0</v>
      </c>
      <c r="S141" s="127">
        <v>0</v>
      </c>
      <c r="T141" s="127">
        <v>0</v>
      </c>
      <c r="U141" s="127">
        <v>0</v>
      </c>
      <c r="V141" s="127">
        <v>0</v>
      </c>
      <c r="W141" s="127">
        <v>0</v>
      </c>
      <c r="X141" s="127">
        <v>0</v>
      </c>
      <c r="Y141" s="127">
        <v>0</v>
      </c>
      <c r="Z141" s="127">
        <v>0</v>
      </c>
      <c r="AA141" s="127">
        <v>0</v>
      </c>
      <c r="AB141" s="127">
        <v>0</v>
      </c>
      <c r="AC141" s="127">
        <v>1606500</v>
      </c>
      <c r="AD141" s="127" t="s">
        <v>490</v>
      </c>
      <c r="AE141" s="127" t="s">
        <v>495</v>
      </c>
      <c r="AF14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1350000</v>
      </c>
      <c r="AG14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142" spans="1:33" x14ac:dyDescent="0.2">
      <c r="A142" s="127" t="s">
        <v>485</v>
      </c>
      <c r="B142" s="127" t="s">
        <v>1916</v>
      </c>
      <c r="C142" s="127" t="s">
        <v>597</v>
      </c>
      <c r="D142" s="127" t="s">
        <v>487</v>
      </c>
      <c r="E142" s="127" t="s">
        <v>488</v>
      </c>
      <c r="F142" s="127" t="s">
        <v>489</v>
      </c>
      <c r="G142" s="127" t="s">
        <v>623</v>
      </c>
      <c r="H142" s="127" t="s">
        <v>1917</v>
      </c>
      <c r="I142" s="127" t="s">
        <v>1737</v>
      </c>
      <c r="J142" s="127" t="s">
        <v>1738</v>
      </c>
      <c r="K142" s="127" t="s">
        <v>1393</v>
      </c>
      <c r="L142" s="127" t="s">
        <v>1739</v>
      </c>
      <c r="M142" s="127">
        <v>23949.58</v>
      </c>
      <c r="N142" s="127">
        <v>0</v>
      </c>
      <c r="O142" s="127">
        <v>0</v>
      </c>
      <c r="P142" s="127">
        <v>0</v>
      </c>
      <c r="Q142" s="127">
        <v>0</v>
      </c>
      <c r="R142" s="127">
        <v>0</v>
      </c>
      <c r="S142" s="127">
        <v>0</v>
      </c>
      <c r="T142" s="127">
        <v>0</v>
      </c>
      <c r="U142" s="127">
        <v>0</v>
      </c>
      <c r="V142" s="127">
        <v>0</v>
      </c>
      <c r="W142" s="127">
        <v>0</v>
      </c>
      <c r="X142" s="127">
        <v>0</v>
      </c>
      <c r="Y142" s="127">
        <v>0</v>
      </c>
      <c r="Z142" s="127">
        <v>0</v>
      </c>
      <c r="AA142" s="127">
        <v>0</v>
      </c>
      <c r="AB142" s="127">
        <v>0</v>
      </c>
      <c r="AC142" s="127">
        <v>150000</v>
      </c>
      <c r="AD142" s="127" t="s">
        <v>490</v>
      </c>
      <c r="AE142" s="127" t="s">
        <v>495</v>
      </c>
      <c r="AF14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126050.42016806723</v>
      </c>
      <c r="AG14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-1.6806722851470113E-4</v>
      </c>
    </row>
    <row r="143" spans="1:33" x14ac:dyDescent="0.2">
      <c r="A143" s="127" t="s">
        <v>485</v>
      </c>
      <c r="B143" s="127" t="s">
        <v>1918</v>
      </c>
      <c r="C143" s="127" t="s">
        <v>597</v>
      </c>
      <c r="D143" s="127" t="s">
        <v>487</v>
      </c>
      <c r="E143" s="127" t="s">
        <v>488</v>
      </c>
      <c r="F143" s="127" t="s">
        <v>489</v>
      </c>
      <c r="G143" s="127" t="s">
        <v>623</v>
      </c>
      <c r="H143" s="127" t="s">
        <v>1919</v>
      </c>
      <c r="I143" s="127" t="s">
        <v>1737</v>
      </c>
      <c r="J143" s="127" t="s">
        <v>1738</v>
      </c>
      <c r="K143" s="127" t="s">
        <v>1393</v>
      </c>
      <c r="L143" s="127" t="s">
        <v>1739</v>
      </c>
      <c r="M143" s="127">
        <v>41800</v>
      </c>
      <c r="N143" s="127">
        <v>0</v>
      </c>
      <c r="O143" s="127">
        <v>0</v>
      </c>
      <c r="P143" s="127">
        <v>0</v>
      </c>
      <c r="Q143" s="127">
        <v>0</v>
      </c>
      <c r="R143" s="127">
        <v>0</v>
      </c>
      <c r="S143" s="127">
        <v>0</v>
      </c>
      <c r="T143" s="127">
        <v>0</v>
      </c>
      <c r="U143" s="127">
        <v>0</v>
      </c>
      <c r="V143" s="127">
        <v>0</v>
      </c>
      <c r="W143" s="127">
        <v>0</v>
      </c>
      <c r="X143" s="127">
        <v>0</v>
      </c>
      <c r="Y143" s="127">
        <v>0</v>
      </c>
      <c r="Z143" s="127">
        <v>0</v>
      </c>
      <c r="AA143" s="127">
        <v>0</v>
      </c>
      <c r="AB143" s="127">
        <v>0</v>
      </c>
      <c r="AC143" s="127">
        <v>261800</v>
      </c>
      <c r="AD143" s="127" t="s">
        <v>490</v>
      </c>
      <c r="AE143" s="127" t="s">
        <v>495</v>
      </c>
      <c r="AF14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220000</v>
      </c>
      <c r="AG14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144" spans="1:33" x14ac:dyDescent="0.2">
      <c r="A144" s="127" t="s">
        <v>485</v>
      </c>
      <c r="B144" s="127" t="s">
        <v>1920</v>
      </c>
      <c r="C144" s="127" t="s">
        <v>1792</v>
      </c>
      <c r="D144" s="127" t="s">
        <v>487</v>
      </c>
      <c r="E144" s="127" t="s">
        <v>488</v>
      </c>
      <c r="F144" s="127" t="s">
        <v>496</v>
      </c>
      <c r="G144" s="127" t="s">
        <v>624</v>
      </c>
      <c r="H144" s="127" t="s">
        <v>1921</v>
      </c>
      <c r="I144" s="127" t="s">
        <v>1794</v>
      </c>
      <c r="J144" s="127" t="s">
        <v>1795</v>
      </c>
      <c r="K144" s="127" t="s">
        <v>1393</v>
      </c>
      <c r="L144" s="127" t="s">
        <v>1703</v>
      </c>
      <c r="M144" s="127">
        <v>10553.76</v>
      </c>
      <c r="N144" s="127">
        <v>0</v>
      </c>
      <c r="O144" s="127">
        <v>0</v>
      </c>
      <c r="P144" s="127">
        <v>0</v>
      </c>
      <c r="Q144" s="127">
        <v>0</v>
      </c>
      <c r="R144" s="127">
        <v>0</v>
      </c>
      <c r="S144" s="127">
        <v>0</v>
      </c>
      <c r="T144" s="127">
        <v>0</v>
      </c>
      <c r="U144" s="127">
        <v>0</v>
      </c>
      <c r="V144" s="127">
        <v>0</v>
      </c>
      <c r="W144" s="127">
        <v>0</v>
      </c>
      <c r="X144" s="127">
        <v>0</v>
      </c>
      <c r="Y144" s="127">
        <v>0</v>
      </c>
      <c r="Z144" s="127">
        <v>0</v>
      </c>
      <c r="AA144" s="127">
        <v>0</v>
      </c>
      <c r="AB144" s="127">
        <v>0</v>
      </c>
      <c r="AC144" s="127">
        <v>66099.95</v>
      </c>
      <c r="AD144" s="127" t="s">
        <v>490</v>
      </c>
      <c r="AE144" s="127" t="s">
        <v>495</v>
      </c>
      <c r="AF14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55546.176470588238</v>
      </c>
      <c r="AG14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1.3529411759009236E-2</v>
      </c>
    </row>
    <row r="145" spans="1:33" x14ac:dyDescent="0.2">
      <c r="A145" s="127" t="s">
        <v>485</v>
      </c>
      <c r="B145" s="127" t="s">
        <v>1922</v>
      </c>
      <c r="C145" s="127" t="s">
        <v>597</v>
      </c>
      <c r="D145" s="127" t="s">
        <v>487</v>
      </c>
      <c r="E145" s="127" t="s">
        <v>488</v>
      </c>
      <c r="F145" s="127" t="s">
        <v>489</v>
      </c>
      <c r="G145" s="127" t="s">
        <v>624</v>
      </c>
      <c r="H145" s="127" t="s">
        <v>1923</v>
      </c>
      <c r="I145" s="127" t="s">
        <v>1737</v>
      </c>
      <c r="J145" s="127" t="s">
        <v>1738</v>
      </c>
      <c r="K145" s="127" t="s">
        <v>1393</v>
      </c>
      <c r="L145" s="127" t="s">
        <v>1739</v>
      </c>
      <c r="M145" s="127">
        <v>71848.740000000005</v>
      </c>
      <c r="N145" s="127">
        <v>0</v>
      </c>
      <c r="O145" s="127">
        <v>0</v>
      </c>
      <c r="P145" s="127">
        <v>0</v>
      </c>
      <c r="Q145" s="127">
        <v>0</v>
      </c>
      <c r="R145" s="127">
        <v>0</v>
      </c>
      <c r="S145" s="127">
        <v>0</v>
      </c>
      <c r="T145" s="127">
        <v>0</v>
      </c>
      <c r="U145" s="127">
        <v>0</v>
      </c>
      <c r="V145" s="127">
        <v>0</v>
      </c>
      <c r="W145" s="127">
        <v>0</v>
      </c>
      <c r="X145" s="127">
        <v>0</v>
      </c>
      <c r="Y145" s="127">
        <v>0</v>
      </c>
      <c r="Z145" s="127">
        <v>0</v>
      </c>
      <c r="AA145" s="127">
        <v>0</v>
      </c>
      <c r="AB145" s="127">
        <v>0</v>
      </c>
      <c r="AC145" s="127">
        <v>450000</v>
      </c>
      <c r="AD145" s="127" t="s">
        <v>490</v>
      </c>
      <c r="AE145" s="127" t="s">
        <v>495</v>
      </c>
      <c r="AF14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378151.26050420169</v>
      </c>
      <c r="AG14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-5.0420170009601861E-4</v>
      </c>
    </row>
    <row r="146" spans="1:33" x14ac:dyDescent="0.2">
      <c r="A146" s="127" t="s">
        <v>485</v>
      </c>
      <c r="B146" s="127" t="s">
        <v>1924</v>
      </c>
      <c r="C146" s="127" t="s">
        <v>1792</v>
      </c>
      <c r="D146" s="127" t="s">
        <v>487</v>
      </c>
      <c r="E146" s="127" t="s">
        <v>488</v>
      </c>
      <c r="F146" s="127" t="s">
        <v>496</v>
      </c>
      <c r="G146" s="127" t="s">
        <v>624</v>
      </c>
      <c r="H146" s="127" t="s">
        <v>1925</v>
      </c>
      <c r="I146" s="127" t="s">
        <v>1794</v>
      </c>
      <c r="J146" s="127" t="s">
        <v>1795</v>
      </c>
      <c r="K146" s="127" t="s">
        <v>1393</v>
      </c>
      <c r="L146" s="127" t="s">
        <v>1703</v>
      </c>
      <c r="M146" s="127">
        <v>175630.25</v>
      </c>
      <c r="N146" s="127">
        <v>0</v>
      </c>
      <c r="O146" s="127">
        <v>0</v>
      </c>
      <c r="P146" s="127">
        <v>0</v>
      </c>
      <c r="Q146" s="127">
        <v>0</v>
      </c>
      <c r="R146" s="127">
        <v>0</v>
      </c>
      <c r="S146" s="127">
        <v>0</v>
      </c>
      <c r="T146" s="127">
        <v>0</v>
      </c>
      <c r="U146" s="127">
        <v>0</v>
      </c>
      <c r="V146" s="127">
        <v>0</v>
      </c>
      <c r="W146" s="127">
        <v>0</v>
      </c>
      <c r="X146" s="127">
        <v>0</v>
      </c>
      <c r="Y146" s="127">
        <v>0</v>
      </c>
      <c r="Z146" s="127">
        <v>0</v>
      </c>
      <c r="AA146" s="127">
        <v>0</v>
      </c>
      <c r="AB146" s="127">
        <v>0</v>
      </c>
      <c r="AC146" s="127">
        <v>1099999.99</v>
      </c>
      <c r="AD146" s="127" t="s">
        <v>490</v>
      </c>
      <c r="AE146" s="127" t="s">
        <v>495</v>
      </c>
      <c r="AF14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924369.73949579836</v>
      </c>
      <c r="AG14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5.0420162733644247E-4</v>
      </c>
    </row>
    <row r="147" spans="1:33" x14ac:dyDescent="0.2">
      <c r="A147" s="127" t="s">
        <v>485</v>
      </c>
      <c r="B147" s="127" t="s">
        <v>1926</v>
      </c>
      <c r="C147" s="127" t="s">
        <v>597</v>
      </c>
      <c r="D147" s="127" t="s">
        <v>487</v>
      </c>
      <c r="E147" s="127" t="s">
        <v>488</v>
      </c>
      <c r="F147" s="127" t="s">
        <v>489</v>
      </c>
      <c r="G147" s="127" t="s">
        <v>624</v>
      </c>
      <c r="H147" s="127" t="s">
        <v>1927</v>
      </c>
      <c r="I147" s="127" t="s">
        <v>1737</v>
      </c>
      <c r="J147" s="127" t="s">
        <v>1738</v>
      </c>
      <c r="K147" s="127" t="s">
        <v>1393</v>
      </c>
      <c r="L147" s="127" t="s">
        <v>1739</v>
      </c>
      <c r="M147" s="127">
        <v>71848.740000000005</v>
      </c>
      <c r="N147" s="127">
        <v>0</v>
      </c>
      <c r="O147" s="127">
        <v>0</v>
      </c>
      <c r="P147" s="127">
        <v>0</v>
      </c>
      <c r="Q147" s="127">
        <v>0</v>
      </c>
      <c r="R147" s="127">
        <v>0</v>
      </c>
      <c r="S147" s="127">
        <v>0</v>
      </c>
      <c r="T147" s="127">
        <v>0</v>
      </c>
      <c r="U147" s="127">
        <v>0</v>
      </c>
      <c r="V147" s="127">
        <v>0</v>
      </c>
      <c r="W147" s="127">
        <v>0</v>
      </c>
      <c r="X147" s="127">
        <v>0</v>
      </c>
      <c r="Y147" s="127">
        <v>0</v>
      </c>
      <c r="Z147" s="127">
        <v>0</v>
      </c>
      <c r="AA147" s="127">
        <v>0</v>
      </c>
      <c r="AB147" s="127">
        <v>0</v>
      </c>
      <c r="AC147" s="127">
        <v>450000</v>
      </c>
      <c r="AD147" s="127" t="s">
        <v>490</v>
      </c>
      <c r="AE147" s="127" t="s">
        <v>495</v>
      </c>
      <c r="AF14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378151.26050420169</v>
      </c>
      <c r="AG14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-5.0420170009601861E-4</v>
      </c>
    </row>
    <row r="148" spans="1:33" x14ac:dyDescent="0.2">
      <c r="A148" s="127" t="s">
        <v>485</v>
      </c>
      <c r="B148" s="127" t="s">
        <v>1928</v>
      </c>
      <c r="C148" s="127" t="s">
        <v>597</v>
      </c>
      <c r="D148" s="127" t="s">
        <v>487</v>
      </c>
      <c r="E148" s="127" t="s">
        <v>488</v>
      </c>
      <c r="F148" s="127" t="s">
        <v>489</v>
      </c>
      <c r="G148" s="127" t="s">
        <v>624</v>
      </c>
      <c r="H148" s="127" t="s">
        <v>1929</v>
      </c>
      <c r="I148" s="127" t="s">
        <v>1737</v>
      </c>
      <c r="J148" s="127" t="s">
        <v>1738</v>
      </c>
      <c r="K148" s="127" t="s">
        <v>1393</v>
      </c>
      <c r="L148" s="127" t="s">
        <v>1739</v>
      </c>
      <c r="M148" s="127">
        <v>0</v>
      </c>
      <c r="N148" s="127">
        <v>0</v>
      </c>
      <c r="O148" s="127">
        <v>0</v>
      </c>
      <c r="P148" s="127">
        <v>0</v>
      </c>
      <c r="Q148" s="127">
        <v>0</v>
      </c>
      <c r="R148" s="127">
        <v>0</v>
      </c>
      <c r="S148" s="127">
        <v>0</v>
      </c>
      <c r="T148" s="127">
        <v>0</v>
      </c>
      <c r="U148" s="127">
        <v>0</v>
      </c>
      <c r="V148" s="127">
        <v>0</v>
      </c>
      <c r="W148" s="127">
        <v>0</v>
      </c>
      <c r="X148" s="127">
        <v>0</v>
      </c>
      <c r="Y148" s="127">
        <v>0</v>
      </c>
      <c r="Z148" s="127">
        <v>0</v>
      </c>
      <c r="AA148" s="127">
        <v>0</v>
      </c>
      <c r="AB148" s="127">
        <v>0</v>
      </c>
      <c r="AC148" s="127">
        <v>260310</v>
      </c>
      <c r="AD148" s="127" t="s">
        <v>490</v>
      </c>
      <c r="AE148" s="127" t="s">
        <v>495</v>
      </c>
      <c r="AF14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14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260310</v>
      </c>
    </row>
    <row r="149" spans="1:33" x14ac:dyDescent="0.2">
      <c r="A149" s="127" t="s">
        <v>485</v>
      </c>
      <c r="B149" s="127" t="s">
        <v>1930</v>
      </c>
      <c r="C149" s="127" t="s">
        <v>597</v>
      </c>
      <c r="D149" s="127" t="s">
        <v>487</v>
      </c>
      <c r="E149" s="127" t="s">
        <v>488</v>
      </c>
      <c r="F149" s="127" t="s">
        <v>489</v>
      </c>
      <c r="G149" s="127" t="s">
        <v>625</v>
      </c>
      <c r="H149" s="127" t="s">
        <v>1931</v>
      </c>
      <c r="I149" s="127" t="s">
        <v>1737</v>
      </c>
      <c r="J149" s="127" t="s">
        <v>1738</v>
      </c>
      <c r="K149" s="127" t="s">
        <v>1393</v>
      </c>
      <c r="L149" s="127" t="s">
        <v>1739</v>
      </c>
      <c r="M149" s="127">
        <v>44705.96</v>
      </c>
      <c r="N149" s="127">
        <v>0</v>
      </c>
      <c r="O149" s="127">
        <v>0</v>
      </c>
      <c r="P149" s="127">
        <v>0</v>
      </c>
      <c r="Q149" s="127">
        <v>0</v>
      </c>
      <c r="R149" s="127">
        <v>0</v>
      </c>
      <c r="S149" s="127">
        <v>0</v>
      </c>
      <c r="T149" s="127">
        <v>0</v>
      </c>
      <c r="U149" s="127">
        <v>0</v>
      </c>
      <c r="V149" s="127">
        <v>0</v>
      </c>
      <c r="W149" s="127">
        <v>0</v>
      </c>
      <c r="X149" s="127">
        <v>0</v>
      </c>
      <c r="Y149" s="127">
        <v>0</v>
      </c>
      <c r="Z149" s="127">
        <v>0</v>
      </c>
      <c r="AA149" s="127">
        <v>0</v>
      </c>
      <c r="AB149" s="127">
        <v>0</v>
      </c>
      <c r="AC149" s="127">
        <v>280000.48</v>
      </c>
      <c r="AD149" s="127" t="s">
        <v>490</v>
      </c>
      <c r="AE149" s="127" t="s">
        <v>495</v>
      </c>
      <c r="AF14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235294.52100840336</v>
      </c>
      <c r="AG14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-1.0084033783641644E-3</v>
      </c>
    </row>
    <row r="150" spans="1:33" x14ac:dyDescent="0.2">
      <c r="A150" s="127" t="s">
        <v>485</v>
      </c>
      <c r="B150" s="127" t="s">
        <v>1932</v>
      </c>
      <c r="C150" s="127" t="s">
        <v>486</v>
      </c>
      <c r="D150" s="127" t="s">
        <v>487</v>
      </c>
      <c r="E150" s="127" t="s">
        <v>488</v>
      </c>
      <c r="F150" s="127" t="s">
        <v>489</v>
      </c>
      <c r="G150" s="127" t="s">
        <v>626</v>
      </c>
      <c r="H150" s="127" t="s">
        <v>1933</v>
      </c>
      <c r="I150" s="127" t="s">
        <v>1934</v>
      </c>
      <c r="J150" s="127" t="s">
        <v>1935</v>
      </c>
      <c r="K150" s="127" t="s">
        <v>1393</v>
      </c>
      <c r="L150" s="127" t="s">
        <v>1739</v>
      </c>
      <c r="M150" s="127">
        <v>0</v>
      </c>
      <c r="N150" s="127">
        <v>0</v>
      </c>
      <c r="O150" s="127">
        <v>0</v>
      </c>
      <c r="P150" s="127">
        <v>0</v>
      </c>
      <c r="Q150" s="127">
        <v>0</v>
      </c>
      <c r="R150" s="127">
        <v>0</v>
      </c>
      <c r="S150" s="127">
        <v>0</v>
      </c>
      <c r="T150" s="127">
        <v>0</v>
      </c>
      <c r="U150" s="127">
        <v>0</v>
      </c>
      <c r="V150" s="127">
        <v>0</v>
      </c>
      <c r="W150" s="127">
        <v>0</v>
      </c>
      <c r="X150" s="127">
        <v>0</v>
      </c>
      <c r="Y150" s="127">
        <v>0</v>
      </c>
      <c r="Z150" s="127">
        <v>0</v>
      </c>
      <c r="AA150" s="127">
        <v>0</v>
      </c>
      <c r="AB150" s="127">
        <v>0</v>
      </c>
      <c r="AC150" s="127">
        <v>1960761</v>
      </c>
      <c r="AD150" s="127" t="s">
        <v>490</v>
      </c>
      <c r="AE150" s="127" t="s">
        <v>495</v>
      </c>
      <c r="AF15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15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1960761</v>
      </c>
    </row>
    <row r="151" spans="1:33" x14ac:dyDescent="0.2">
      <c r="A151" s="127" t="s">
        <v>485</v>
      </c>
      <c r="B151" s="127" t="s">
        <v>1936</v>
      </c>
      <c r="C151" s="127" t="s">
        <v>597</v>
      </c>
      <c r="D151" s="127" t="s">
        <v>487</v>
      </c>
      <c r="E151" s="127" t="s">
        <v>488</v>
      </c>
      <c r="F151" s="127" t="s">
        <v>489</v>
      </c>
      <c r="G151" s="127" t="s">
        <v>626</v>
      </c>
      <c r="H151" s="127" t="s">
        <v>1937</v>
      </c>
      <c r="I151" s="127" t="s">
        <v>1737</v>
      </c>
      <c r="J151" s="127" t="s">
        <v>1738</v>
      </c>
      <c r="K151" s="127" t="s">
        <v>1393</v>
      </c>
      <c r="L151" s="127" t="s">
        <v>1739</v>
      </c>
      <c r="M151" s="127">
        <v>28739.5</v>
      </c>
      <c r="N151" s="127">
        <v>0</v>
      </c>
      <c r="O151" s="127">
        <v>0</v>
      </c>
      <c r="P151" s="127">
        <v>0</v>
      </c>
      <c r="Q151" s="127">
        <v>0</v>
      </c>
      <c r="R151" s="127">
        <v>0</v>
      </c>
      <c r="S151" s="127">
        <v>0</v>
      </c>
      <c r="T151" s="127">
        <v>0</v>
      </c>
      <c r="U151" s="127">
        <v>0</v>
      </c>
      <c r="V151" s="127">
        <v>0</v>
      </c>
      <c r="W151" s="127">
        <v>0</v>
      </c>
      <c r="X151" s="127">
        <v>0</v>
      </c>
      <c r="Y151" s="127">
        <v>0</v>
      </c>
      <c r="Z151" s="127">
        <v>0</v>
      </c>
      <c r="AA151" s="127">
        <v>0</v>
      </c>
      <c r="AB151" s="127">
        <v>0</v>
      </c>
      <c r="AC151" s="127">
        <v>180000</v>
      </c>
      <c r="AD151" s="127" t="s">
        <v>490</v>
      </c>
      <c r="AE151" s="127" t="s">
        <v>495</v>
      </c>
      <c r="AF15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151260.50420168068</v>
      </c>
      <c r="AG15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-4.2016806837636977E-3</v>
      </c>
    </row>
    <row r="152" spans="1:33" x14ac:dyDescent="0.2">
      <c r="A152" s="127" t="s">
        <v>485</v>
      </c>
      <c r="B152" s="127" t="s">
        <v>1938</v>
      </c>
      <c r="C152" s="127" t="s">
        <v>597</v>
      </c>
      <c r="D152" s="127" t="s">
        <v>487</v>
      </c>
      <c r="E152" s="127" t="s">
        <v>488</v>
      </c>
      <c r="F152" s="127" t="s">
        <v>489</v>
      </c>
      <c r="G152" s="127" t="s">
        <v>627</v>
      </c>
      <c r="H152" s="127" t="s">
        <v>1939</v>
      </c>
      <c r="I152" s="127" t="s">
        <v>1737</v>
      </c>
      <c r="J152" s="127" t="s">
        <v>1738</v>
      </c>
      <c r="K152" s="127" t="s">
        <v>1393</v>
      </c>
      <c r="L152" s="127" t="s">
        <v>1739</v>
      </c>
      <c r="M152" s="127">
        <v>26823.53</v>
      </c>
      <c r="N152" s="127">
        <v>0</v>
      </c>
      <c r="O152" s="127">
        <v>0</v>
      </c>
      <c r="P152" s="127">
        <v>0</v>
      </c>
      <c r="Q152" s="127">
        <v>0</v>
      </c>
      <c r="R152" s="127">
        <v>0</v>
      </c>
      <c r="S152" s="127">
        <v>0</v>
      </c>
      <c r="T152" s="127">
        <v>0</v>
      </c>
      <c r="U152" s="127">
        <v>0</v>
      </c>
      <c r="V152" s="127">
        <v>0</v>
      </c>
      <c r="W152" s="127">
        <v>0</v>
      </c>
      <c r="X152" s="127">
        <v>0</v>
      </c>
      <c r="Y152" s="127">
        <v>0</v>
      </c>
      <c r="Z152" s="127">
        <v>0</v>
      </c>
      <c r="AA152" s="127">
        <v>0</v>
      </c>
      <c r="AB152" s="127">
        <v>0</v>
      </c>
      <c r="AC152" s="127">
        <v>168000</v>
      </c>
      <c r="AD152" s="127" t="s">
        <v>490</v>
      </c>
      <c r="AE152" s="127" t="s">
        <v>495</v>
      </c>
      <c r="AF15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141176.4705882353</v>
      </c>
      <c r="AG15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-5.8823529980145395E-4</v>
      </c>
    </row>
    <row r="153" spans="1:33" x14ac:dyDescent="0.2">
      <c r="A153" s="127" t="s">
        <v>485</v>
      </c>
      <c r="B153" s="127" t="s">
        <v>1940</v>
      </c>
      <c r="C153" s="127" t="s">
        <v>597</v>
      </c>
      <c r="D153" s="127" t="s">
        <v>487</v>
      </c>
      <c r="E153" s="127" t="s">
        <v>488</v>
      </c>
      <c r="F153" s="127" t="s">
        <v>489</v>
      </c>
      <c r="G153" s="127" t="s">
        <v>576</v>
      </c>
      <c r="H153" s="127" t="s">
        <v>1941</v>
      </c>
      <c r="I153" s="127" t="s">
        <v>1737</v>
      </c>
      <c r="J153" s="127" t="s">
        <v>1738</v>
      </c>
      <c r="K153" s="127" t="s">
        <v>1393</v>
      </c>
      <c r="L153" s="127" t="s">
        <v>1739</v>
      </c>
      <c r="M153" s="127">
        <v>11400</v>
      </c>
      <c r="N153" s="127">
        <v>0</v>
      </c>
      <c r="O153" s="127">
        <v>0</v>
      </c>
      <c r="P153" s="127">
        <v>0</v>
      </c>
      <c r="Q153" s="127">
        <v>0</v>
      </c>
      <c r="R153" s="127">
        <v>0</v>
      </c>
      <c r="S153" s="127">
        <v>0</v>
      </c>
      <c r="T153" s="127">
        <v>0</v>
      </c>
      <c r="U153" s="127">
        <v>0</v>
      </c>
      <c r="V153" s="127">
        <v>0</v>
      </c>
      <c r="W153" s="127">
        <v>0</v>
      </c>
      <c r="X153" s="127">
        <v>0</v>
      </c>
      <c r="Y153" s="127">
        <v>0</v>
      </c>
      <c r="Z153" s="127">
        <v>0</v>
      </c>
      <c r="AA153" s="127">
        <v>0</v>
      </c>
      <c r="AB153" s="127">
        <v>0</v>
      </c>
      <c r="AC153" s="127">
        <v>71400</v>
      </c>
      <c r="AD153" s="127" t="s">
        <v>490</v>
      </c>
      <c r="AE153" s="127" t="s">
        <v>495</v>
      </c>
      <c r="AF15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60000</v>
      </c>
      <c r="AG15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154" spans="1:33" x14ac:dyDescent="0.2">
      <c r="A154" s="127" t="s">
        <v>485</v>
      </c>
      <c r="B154" s="127" t="s">
        <v>1942</v>
      </c>
      <c r="C154" s="127" t="s">
        <v>1792</v>
      </c>
      <c r="D154" s="127" t="s">
        <v>487</v>
      </c>
      <c r="E154" s="127" t="s">
        <v>488</v>
      </c>
      <c r="F154" s="127" t="s">
        <v>496</v>
      </c>
      <c r="G154" s="127" t="s">
        <v>583</v>
      </c>
      <c r="H154" s="127" t="s">
        <v>1943</v>
      </c>
      <c r="I154" s="127" t="s">
        <v>1794</v>
      </c>
      <c r="J154" s="127" t="s">
        <v>1795</v>
      </c>
      <c r="K154" s="127" t="s">
        <v>1393</v>
      </c>
      <c r="L154" s="127" t="s">
        <v>1703</v>
      </c>
      <c r="M154" s="127">
        <v>175630.25</v>
      </c>
      <c r="N154" s="127">
        <v>0</v>
      </c>
      <c r="O154" s="127">
        <v>0</v>
      </c>
      <c r="P154" s="127">
        <v>0</v>
      </c>
      <c r="Q154" s="127">
        <v>0</v>
      </c>
      <c r="R154" s="127">
        <v>0</v>
      </c>
      <c r="S154" s="127">
        <v>0</v>
      </c>
      <c r="T154" s="127">
        <v>0</v>
      </c>
      <c r="U154" s="127">
        <v>0</v>
      </c>
      <c r="V154" s="127">
        <v>0</v>
      </c>
      <c r="W154" s="127">
        <v>0</v>
      </c>
      <c r="X154" s="127">
        <v>0</v>
      </c>
      <c r="Y154" s="127">
        <v>0</v>
      </c>
      <c r="Z154" s="127">
        <v>0</v>
      </c>
      <c r="AA154" s="127">
        <v>0</v>
      </c>
      <c r="AB154" s="127">
        <v>0</v>
      </c>
      <c r="AC154" s="127">
        <v>1099999.99</v>
      </c>
      <c r="AD154" s="127" t="s">
        <v>490</v>
      </c>
      <c r="AE154" s="127" t="s">
        <v>495</v>
      </c>
      <c r="AF15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924369.73949579836</v>
      </c>
      <c r="AG15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5.0420162733644247E-4</v>
      </c>
    </row>
    <row r="155" spans="1:33" x14ac:dyDescent="0.2">
      <c r="A155" s="127" t="s">
        <v>485</v>
      </c>
      <c r="B155" s="127" t="s">
        <v>1944</v>
      </c>
      <c r="C155" s="127" t="s">
        <v>1792</v>
      </c>
      <c r="D155" s="127" t="s">
        <v>487</v>
      </c>
      <c r="E155" s="127" t="s">
        <v>488</v>
      </c>
      <c r="F155" s="127" t="s">
        <v>496</v>
      </c>
      <c r="G155" s="127" t="s">
        <v>583</v>
      </c>
      <c r="H155" s="127" t="s">
        <v>1945</v>
      </c>
      <c r="I155" s="127" t="s">
        <v>1794</v>
      </c>
      <c r="J155" s="127" t="s">
        <v>1795</v>
      </c>
      <c r="K155" s="127" t="s">
        <v>1393</v>
      </c>
      <c r="L155" s="127" t="s">
        <v>1703</v>
      </c>
      <c r="M155" s="127">
        <v>124537.81</v>
      </c>
      <c r="N155" s="127">
        <v>0</v>
      </c>
      <c r="O155" s="127">
        <v>0</v>
      </c>
      <c r="P155" s="127">
        <v>0</v>
      </c>
      <c r="Q155" s="127">
        <v>0</v>
      </c>
      <c r="R155" s="127">
        <v>0</v>
      </c>
      <c r="S155" s="127">
        <v>0</v>
      </c>
      <c r="T155" s="127">
        <v>0</v>
      </c>
      <c r="U155" s="127">
        <v>0</v>
      </c>
      <c r="V155" s="127">
        <v>0</v>
      </c>
      <c r="W155" s="127">
        <v>0</v>
      </c>
      <c r="X155" s="127">
        <v>0</v>
      </c>
      <c r="Y155" s="127">
        <v>0</v>
      </c>
      <c r="Z155" s="127">
        <v>0</v>
      </c>
      <c r="AA155" s="127">
        <v>0</v>
      </c>
      <c r="AB155" s="127">
        <v>0</v>
      </c>
      <c r="AC155" s="127">
        <v>779999.99</v>
      </c>
      <c r="AD155" s="127" t="s">
        <v>490</v>
      </c>
      <c r="AE155" s="127" t="s">
        <v>495</v>
      </c>
      <c r="AF15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655462.17647058831</v>
      </c>
      <c r="AG15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3.5294116823934019E-3</v>
      </c>
    </row>
    <row r="156" spans="1:33" x14ac:dyDescent="0.2">
      <c r="A156" s="127" t="s">
        <v>485</v>
      </c>
      <c r="B156" s="127" t="s">
        <v>1946</v>
      </c>
      <c r="C156" s="127" t="s">
        <v>1792</v>
      </c>
      <c r="D156" s="127" t="s">
        <v>487</v>
      </c>
      <c r="E156" s="127" t="s">
        <v>488</v>
      </c>
      <c r="F156" s="127" t="s">
        <v>496</v>
      </c>
      <c r="G156" s="127" t="s">
        <v>583</v>
      </c>
      <c r="H156" s="127" t="s">
        <v>1947</v>
      </c>
      <c r="I156" s="127" t="s">
        <v>1794</v>
      </c>
      <c r="J156" s="127" t="s">
        <v>1795</v>
      </c>
      <c r="K156" s="127" t="s">
        <v>1393</v>
      </c>
      <c r="L156" s="127" t="s">
        <v>1703</v>
      </c>
      <c r="M156" s="127">
        <v>19159.66</v>
      </c>
      <c r="N156" s="127">
        <v>0</v>
      </c>
      <c r="O156" s="127">
        <v>0</v>
      </c>
      <c r="P156" s="127">
        <v>0</v>
      </c>
      <c r="Q156" s="127">
        <v>0</v>
      </c>
      <c r="R156" s="127">
        <v>0</v>
      </c>
      <c r="S156" s="127">
        <v>0</v>
      </c>
      <c r="T156" s="127">
        <v>0</v>
      </c>
      <c r="U156" s="127">
        <v>0</v>
      </c>
      <c r="V156" s="127">
        <v>0</v>
      </c>
      <c r="W156" s="127">
        <v>0</v>
      </c>
      <c r="X156" s="127">
        <v>0</v>
      </c>
      <c r="Y156" s="127">
        <v>0</v>
      </c>
      <c r="Z156" s="127">
        <v>0</v>
      </c>
      <c r="AA156" s="127">
        <v>0</v>
      </c>
      <c r="AB156" s="127">
        <v>0</v>
      </c>
      <c r="AC156" s="127">
        <v>120000</v>
      </c>
      <c r="AD156" s="127" t="s">
        <v>490</v>
      </c>
      <c r="AE156" s="127" t="s">
        <v>495</v>
      </c>
      <c r="AF15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100840.33613445378</v>
      </c>
      <c r="AG15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3.8655462158203591E-3</v>
      </c>
    </row>
    <row r="157" spans="1:33" x14ac:dyDescent="0.2">
      <c r="A157" s="127" t="s">
        <v>485</v>
      </c>
      <c r="B157" s="127" t="s">
        <v>1948</v>
      </c>
      <c r="C157" s="127" t="s">
        <v>597</v>
      </c>
      <c r="D157" s="127" t="s">
        <v>487</v>
      </c>
      <c r="E157" s="127" t="s">
        <v>488</v>
      </c>
      <c r="F157" s="127" t="s">
        <v>489</v>
      </c>
      <c r="G157" s="127" t="s">
        <v>628</v>
      </c>
      <c r="H157" s="127" t="s">
        <v>1949</v>
      </c>
      <c r="I157" s="127" t="s">
        <v>1737</v>
      </c>
      <c r="J157" s="127" t="s">
        <v>1738</v>
      </c>
      <c r="K157" s="127" t="s">
        <v>1393</v>
      </c>
      <c r="L157" s="127" t="s">
        <v>1739</v>
      </c>
      <c r="M157" s="127">
        <v>83600</v>
      </c>
      <c r="N157" s="127">
        <v>0</v>
      </c>
      <c r="O157" s="127">
        <v>0</v>
      </c>
      <c r="P157" s="127">
        <v>0</v>
      </c>
      <c r="Q157" s="127">
        <v>0</v>
      </c>
      <c r="R157" s="127">
        <v>0</v>
      </c>
      <c r="S157" s="127">
        <v>0</v>
      </c>
      <c r="T157" s="127">
        <v>0</v>
      </c>
      <c r="U157" s="127">
        <v>0</v>
      </c>
      <c r="V157" s="127">
        <v>0</v>
      </c>
      <c r="W157" s="127">
        <v>0</v>
      </c>
      <c r="X157" s="127">
        <v>0</v>
      </c>
      <c r="Y157" s="127">
        <v>0</v>
      </c>
      <c r="Z157" s="127">
        <v>0</v>
      </c>
      <c r="AA157" s="127">
        <v>0</v>
      </c>
      <c r="AB157" s="127">
        <v>0</v>
      </c>
      <c r="AC157" s="127">
        <v>523600</v>
      </c>
      <c r="AD157" s="127" t="s">
        <v>490</v>
      </c>
      <c r="AE157" s="127" t="s">
        <v>495</v>
      </c>
      <c r="AF15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440000</v>
      </c>
      <c r="AG15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158" spans="1:33" x14ac:dyDescent="0.2">
      <c r="A158" s="127" t="s">
        <v>485</v>
      </c>
      <c r="B158" s="127" t="s">
        <v>1950</v>
      </c>
      <c r="C158" s="127" t="s">
        <v>597</v>
      </c>
      <c r="D158" s="127" t="s">
        <v>487</v>
      </c>
      <c r="E158" s="127" t="s">
        <v>488</v>
      </c>
      <c r="F158" s="127" t="s">
        <v>489</v>
      </c>
      <c r="G158" s="127" t="s">
        <v>628</v>
      </c>
      <c r="H158" s="127" t="s">
        <v>1951</v>
      </c>
      <c r="I158" s="127" t="s">
        <v>1737</v>
      </c>
      <c r="J158" s="127" t="s">
        <v>1738</v>
      </c>
      <c r="K158" s="127" t="s">
        <v>1393</v>
      </c>
      <c r="L158" s="127" t="s">
        <v>1739</v>
      </c>
      <c r="M158" s="127">
        <v>95000</v>
      </c>
      <c r="N158" s="127">
        <v>0</v>
      </c>
      <c r="O158" s="127">
        <v>0</v>
      </c>
      <c r="P158" s="127">
        <v>0</v>
      </c>
      <c r="Q158" s="127">
        <v>0</v>
      </c>
      <c r="R158" s="127">
        <v>0</v>
      </c>
      <c r="S158" s="127">
        <v>0</v>
      </c>
      <c r="T158" s="127">
        <v>0</v>
      </c>
      <c r="U158" s="127">
        <v>0</v>
      </c>
      <c r="V158" s="127">
        <v>0</v>
      </c>
      <c r="W158" s="127">
        <v>0</v>
      </c>
      <c r="X158" s="127">
        <v>0</v>
      </c>
      <c r="Y158" s="127">
        <v>0</v>
      </c>
      <c r="Z158" s="127">
        <v>0</v>
      </c>
      <c r="AA158" s="127">
        <v>0</v>
      </c>
      <c r="AB158" s="127">
        <v>0</v>
      </c>
      <c r="AC158" s="127">
        <v>595000</v>
      </c>
      <c r="AD158" s="127" t="s">
        <v>490</v>
      </c>
      <c r="AE158" s="127" t="s">
        <v>495</v>
      </c>
      <c r="AF15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500000</v>
      </c>
      <c r="AG15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159" spans="1:33" x14ac:dyDescent="0.2">
      <c r="A159" s="127" t="s">
        <v>485</v>
      </c>
      <c r="B159" s="127" t="s">
        <v>1952</v>
      </c>
      <c r="C159" s="127" t="s">
        <v>1722</v>
      </c>
      <c r="D159" s="127" t="s">
        <v>487</v>
      </c>
      <c r="E159" s="127" t="s">
        <v>488</v>
      </c>
      <c r="F159" s="127" t="s">
        <v>489</v>
      </c>
      <c r="G159" s="127" t="s">
        <v>579</v>
      </c>
      <c r="H159" s="127" t="s">
        <v>1953</v>
      </c>
      <c r="I159" s="127" t="s">
        <v>1724</v>
      </c>
      <c r="J159" s="127" t="s">
        <v>1725</v>
      </c>
      <c r="K159" s="127" t="s">
        <v>1393</v>
      </c>
      <c r="L159" s="127" t="s">
        <v>1703</v>
      </c>
      <c r="M159" s="127">
        <v>1544937.5</v>
      </c>
      <c r="N159" s="127">
        <v>0</v>
      </c>
      <c r="O159" s="127">
        <v>0</v>
      </c>
      <c r="P159" s="127">
        <v>0</v>
      </c>
      <c r="Q159" s="127">
        <v>0</v>
      </c>
      <c r="R159" s="127">
        <v>0</v>
      </c>
      <c r="S159" s="127">
        <v>0</v>
      </c>
      <c r="T159" s="127">
        <v>0</v>
      </c>
      <c r="U159" s="127">
        <v>0</v>
      </c>
      <c r="V159" s="127">
        <v>0</v>
      </c>
      <c r="W159" s="127">
        <v>0</v>
      </c>
      <c r="X159" s="127">
        <v>0</v>
      </c>
      <c r="Y159" s="127">
        <v>0</v>
      </c>
      <c r="Z159" s="127">
        <v>0</v>
      </c>
      <c r="AA159" s="127">
        <v>0</v>
      </c>
      <c r="AB159" s="127">
        <v>0</v>
      </c>
      <c r="AC159" s="127">
        <v>9676187.5</v>
      </c>
      <c r="AD159" s="127" t="s">
        <v>490</v>
      </c>
      <c r="AE159" s="127" t="s">
        <v>495</v>
      </c>
      <c r="AF15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8131250</v>
      </c>
      <c r="AG15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160" spans="1:33" x14ac:dyDescent="0.2">
      <c r="A160" s="127" t="s">
        <v>485</v>
      </c>
      <c r="B160" s="127" t="s">
        <v>1954</v>
      </c>
      <c r="C160" s="127" t="s">
        <v>597</v>
      </c>
      <c r="D160" s="127" t="s">
        <v>487</v>
      </c>
      <c r="E160" s="127" t="s">
        <v>488</v>
      </c>
      <c r="F160" s="127" t="s">
        <v>489</v>
      </c>
      <c r="G160" s="127" t="s">
        <v>584</v>
      </c>
      <c r="H160" s="127" t="s">
        <v>1955</v>
      </c>
      <c r="I160" s="127" t="s">
        <v>1737</v>
      </c>
      <c r="J160" s="127" t="s">
        <v>1738</v>
      </c>
      <c r="K160" s="127" t="s">
        <v>1393</v>
      </c>
      <c r="L160" s="127" t="s">
        <v>1739</v>
      </c>
      <c r="M160" s="127">
        <v>70870</v>
      </c>
      <c r="N160" s="127">
        <v>0</v>
      </c>
      <c r="O160" s="127">
        <v>0</v>
      </c>
      <c r="P160" s="127">
        <v>0</v>
      </c>
      <c r="Q160" s="127">
        <v>0</v>
      </c>
      <c r="R160" s="127">
        <v>0</v>
      </c>
      <c r="S160" s="127">
        <v>0</v>
      </c>
      <c r="T160" s="127">
        <v>0</v>
      </c>
      <c r="U160" s="127">
        <v>0</v>
      </c>
      <c r="V160" s="127">
        <v>0</v>
      </c>
      <c r="W160" s="127">
        <v>0</v>
      </c>
      <c r="X160" s="127">
        <v>0</v>
      </c>
      <c r="Y160" s="127">
        <v>0</v>
      </c>
      <c r="Z160" s="127">
        <v>0</v>
      </c>
      <c r="AA160" s="127">
        <v>0</v>
      </c>
      <c r="AB160" s="127">
        <v>0</v>
      </c>
      <c r="AC160" s="127">
        <v>443870</v>
      </c>
      <c r="AD160" s="127" t="s">
        <v>490</v>
      </c>
      <c r="AE160" s="127" t="s">
        <v>495</v>
      </c>
      <c r="AF16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373000</v>
      </c>
      <c r="AG16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161" spans="1:33" x14ac:dyDescent="0.2">
      <c r="A161" s="127" t="s">
        <v>485</v>
      </c>
      <c r="B161" s="127" t="s">
        <v>1956</v>
      </c>
      <c r="C161" s="127" t="s">
        <v>597</v>
      </c>
      <c r="D161" s="127" t="s">
        <v>487</v>
      </c>
      <c r="E161" s="127" t="s">
        <v>488</v>
      </c>
      <c r="F161" s="127" t="s">
        <v>489</v>
      </c>
      <c r="G161" s="127" t="s">
        <v>580</v>
      </c>
      <c r="H161" s="127" t="s">
        <v>1957</v>
      </c>
      <c r="I161" s="127" t="s">
        <v>1737</v>
      </c>
      <c r="J161" s="127" t="s">
        <v>1738</v>
      </c>
      <c r="K161" s="127" t="s">
        <v>1393</v>
      </c>
      <c r="L161" s="127" t="s">
        <v>1739</v>
      </c>
      <c r="M161" s="127">
        <v>230813.46</v>
      </c>
      <c r="N161" s="127">
        <v>0</v>
      </c>
      <c r="O161" s="127">
        <v>0</v>
      </c>
      <c r="P161" s="127">
        <v>0</v>
      </c>
      <c r="Q161" s="127">
        <v>0</v>
      </c>
      <c r="R161" s="127">
        <v>0</v>
      </c>
      <c r="S161" s="127">
        <v>0</v>
      </c>
      <c r="T161" s="127">
        <v>0</v>
      </c>
      <c r="U161" s="127">
        <v>0</v>
      </c>
      <c r="V161" s="127">
        <v>0</v>
      </c>
      <c r="W161" s="127">
        <v>0</v>
      </c>
      <c r="X161" s="127">
        <v>0</v>
      </c>
      <c r="Y161" s="127">
        <v>0</v>
      </c>
      <c r="Z161" s="127">
        <v>0</v>
      </c>
      <c r="AA161" s="127">
        <v>0</v>
      </c>
      <c r="AB161" s="127">
        <v>0</v>
      </c>
      <c r="AC161" s="127">
        <v>1445621.16</v>
      </c>
      <c r="AD161" s="127" t="s">
        <v>490</v>
      </c>
      <c r="AE161" s="127" t="s">
        <v>495</v>
      </c>
      <c r="AF16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1214807.6974789915</v>
      </c>
      <c r="AG16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2.5210084568243474E-3</v>
      </c>
    </row>
    <row r="162" spans="1:33" x14ac:dyDescent="0.2">
      <c r="A162" s="127" t="s">
        <v>485</v>
      </c>
      <c r="B162" s="127" t="s">
        <v>1958</v>
      </c>
      <c r="C162" s="127" t="s">
        <v>597</v>
      </c>
      <c r="D162" s="127" t="s">
        <v>487</v>
      </c>
      <c r="E162" s="127" t="s">
        <v>488</v>
      </c>
      <c r="F162" s="127" t="s">
        <v>489</v>
      </c>
      <c r="G162" s="127" t="s">
        <v>580</v>
      </c>
      <c r="H162" s="127" t="s">
        <v>1959</v>
      </c>
      <c r="I162" s="127" t="s">
        <v>1737</v>
      </c>
      <c r="J162" s="127" t="s">
        <v>1738</v>
      </c>
      <c r="K162" s="127" t="s">
        <v>1393</v>
      </c>
      <c r="L162" s="127" t="s">
        <v>1739</v>
      </c>
      <c r="M162" s="127">
        <v>129310.17</v>
      </c>
      <c r="N162" s="127">
        <v>0</v>
      </c>
      <c r="O162" s="127">
        <v>0</v>
      </c>
      <c r="P162" s="127">
        <v>0</v>
      </c>
      <c r="Q162" s="127">
        <v>0</v>
      </c>
      <c r="R162" s="127">
        <v>0</v>
      </c>
      <c r="S162" s="127">
        <v>0</v>
      </c>
      <c r="T162" s="127">
        <v>0</v>
      </c>
      <c r="U162" s="127">
        <v>0</v>
      </c>
      <c r="V162" s="127">
        <v>0</v>
      </c>
      <c r="W162" s="127">
        <v>0</v>
      </c>
      <c r="X162" s="127">
        <v>0</v>
      </c>
      <c r="Y162" s="127">
        <v>0</v>
      </c>
      <c r="Z162" s="127">
        <v>0</v>
      </c>
      <c r="AA162" s="127">
        <v>0</v>
      </c>
      <c r="AB162" s="127">
        <v>0</v>
      </c>
      <c r="AC162" s="127">
        <v>809890</v>
      </c>
      <c r="AD162" s="127" t="s">
        <v>490</v>
      </c>
      <c r="AE162" s="127" t="s">
        <v>495</v>
      </c>
      <c r="AF16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680579.83193277312</v>
      </c>
      <c r="AG16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-1.9327731133671477E-3</v>
      </c>
    </row>
    <row r="163" spans="1:33" x14ac:dyDescent="0.2">
      <c r="A163" s="127" t="s">
        <v>485</v>
      </c>
      <c r="B163" s="127" t="s">
        <v>1960</v>
      </c>
      <c r="C163" s="127"/>
      <c r="D163" s="127" t="s">
        <v>487</v>
      </c>
      <c r="E163" s="127" t="s">
        <v>488</v>
      </c>
      <c r="F163" s="127" t="s">
        <v>590</v>
      </c>
      <c r="G163" s="127" t="s">
        <v>629</v>
      </c>
      <c r="H163" s="127" t="s">
        <v>1961</v>
      </c>
      <c r="I163" s="127" t="s">
        <v>1770</v>
      </c>
      <c r="J163" s="127" t="s">
        <v>1771</v>
      </c>
      <c r="K163" s="127" t="s">
        <v>1393</v>
      </c>
      <c r="L163" s="127" t="s">
        <v>1686</v>
      </c>
      <c r="M163" s="127">
        <v>131544.26</v>
      </c>
      <c r="N163" s="127">
        <v>0</v>
      </c>
      <c r="O163" s="127">
        <v>0</v>
      </c>
      <c r="P163" s="127">
        <v>0</v>
      </c>
      <c r="Q163" s="127">
        <v>0</v>
      </c>
      <c r="R163" s="127">
        <v>0</v>
      </c>
      <c r="S163" s="127">
        <v>0</v>
      </c>
      <c r="T163" s="127">
        <v>0</v>
      </c>
      <c r="U163" s="127">
        <v>0</v>
      </c>
      <c r="V163" s="127">
        <v>0</v>
      </c>
      <c r="W163" s="127">
        <v>0</v>
      </c>
      <c r="X163" s="127">
        <v>0</v>
      </c>
      <c r="Y163" s="127">
        <v>0</v>
      </c>
      <c r="Z163" s="127">
        <v>0</v>
      </c>
      <c r="AA163" s="127">
        <v>0</v>
      </c>
      <c r="AB163" s="127">
        <v>0</v>
      </c>
      <c r="AC163" s="127">
        <v>823882.46</v>
      </c>
      <c r="AD163" s="127" t="s">
        <v>490</v>
      </c>
      <c r="AE163" s="127" t="s">
        <v>495</v>
      </c>
      <c r="AF16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692338.20168067224</v>
      </c>
      <c r="AG16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-1.6806722851470113E-3</v>
      </c>
    </row>
    <row r="164" spans="1:33" x14ac:dyDescent="0.2">
      <c r="A164" s="127" t="s">
        <v>485</v>
      </c>
      <c r="B164" s="127" t="s">
        <v>1962</v>
      </c>
      <c r="C164" s="127" t="s">
        <v>597</v>
      </c>
      <c r="D164" s="127" t="s">
        <v>487</v>
      </c>
      <c r="E164" s="127" t="s">
        <v>488</v>
      </c>
      <c r="F164" s="127" t="s">
        <v>489</v>
      </c>
      <c r="G164" s="127" t="s">
        <v>629</v>
      </c>
      <c r="H164" s="127" t="s">
        <v>1963</v>
      </c>
      <c r="I164" s="127" t="s">
        <v>1737</v>
      </c>
      <c r="J164" s="127" t="s">
        <v>1738</v>
      </c>
      <c r="K164" s="127" t="s">
        <v>1393</v>
      </c>
      <c r="L164" s="127" t="s">
        <v>1739</v>
      </c>
      <c r="M164" s="127">
        <v>143697.48000000001</v>
      </c>
      <c r="N164" s="127">
        <v>0</v>
      </c>
      <c r="O164" s="127">
        <v>0</v>
      </c>
      <c r="P164" s="127">
        <v>0</v>
      </c>
      <c r="Q164" s="127">
        <v>0</v>
      </c>
      <c r="R164" s="127">
        <v>0</v>
      </c>
      <c r="S164" s="127">
        <v>0</v>
      </c>
      <c r="T164" s="127">
        <v>0</v>
      </c>
      <c r="U164" s="127">
        <v>0</v>
      </c>
      <c r="V164" s="127">
        <v>0</v>
      </c>
      <c r="W164" s="127">
        <v>0</v>
      </c>
      <c r="X164" s="127">
        <v>0</v>
      </c>
      <c r="Y164" s="127">
        <v>0</v>
      </c>
      <c r="Z164" s="127">
        <v>0</v>
      </c>
      <c r="AA164" s="127">
        <v>0</v>
      </c>
      <c r="AB164" s="127">
        <v>0</v>
      </c>
      <c r="AC164" s="127">
        <v>900000</v>
      </c>
      <c r="AD164" s="127" t="s">
        <v>490</v>
      </c>
      <c r="AE164" s="127" t="s">
        <v>495</v>
      </c>
      <c r="AF16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756302.52100840339</v>
      </c>
      <c r="AG16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-1.0084034001920372E-3</v>
      </c>
    </row>
    <row r="165" spans="1:33" x14ac:dyDescent="0.2">
      <c r="A165" s="127" t="s">
        <v>485</v>
      </c>
      <c r="B165" s="127" t="s">
        <v>1964</v>
      </c>
      <c r="C165" s="127" t="s">
        <v>597</v>
      </c>
      <c r="D165" s="127" t="s">
        <v>487</v>
      </c>
      <c r="E165" s="127" t="s">
        <v>488</v>
      </c>
      <c r="F165" s="127" t="s">
        <v>489</v>
      </c>
      <c r="G165" s="127" t="s">
        <v>629</v>
      </c>
      <c r="H165" s="127" t="s">
        <v>1965</v>
      </c>
      <c r="I165" s="127" t="s">
        <v>1737</v>
      </c>
      <c r="J165" s="127" t="s">
        <v>1738</v>
      </c>
      <c r="K165" s="127" t="s">
        <v>1393</v>
      </c>
      <c r="L165" s="127" t="s">
        <v>1739</v>
      </c>
      <c r="M165" s="127">
        <v>26600</v>
      </c>
      <c r="N165" s="127">
        <v>0</v>
      </c>
      <c r="O165" s="127">
        <v>0</v>
      </c>
      <c r="P165" s="127">
        <v>0</v>
      </c>
      <c r="Q165" s="127">
        <v>0</v>
      </c>
      <c r="R165" s="127">
        <v>0</v>
      </c>
      <c r="S165" s="127">
        <v>0</v>
      </c>
      <c r="T165" s="127">
        <v>0</v>
      </c>
      <c r="U165" s="127">
        <v>0</v>
      </c>
      <c r="V165" s="127">
        <v>0</v>
      </c>
      <c r="W165" s="127">
        <v>0</v>
      </c>
      <c r="X165" s="127">
        <v>0</v>
      </c>
      <c r="Y165" s="127">
        <v>0</v>
      </c>
      <c r="Z165" s="127">
        <v>0</v>
      </c>
      <c r="AA165" s="127">
        <v>0</v>
      </c>
      <c r="AB165" s="127">
        <v>0</v>
      </c>
      <c r="AC165" s="127">
        <v>166600</v>
      </c>
      <c r="AD165" s="127" t="s">
        <v>490</v>
      </c>
      <c r="AE165" s="127" t="s">
        <v>495</v>
      </c>
      <c r="AF16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140000</v>
      </c>
      <c r="AG16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166" spans="1:33" x14ac:dyDescent="0.2">
      <c r="A166" s="127" t="s">
        <v>485</v>
      </c>
      <c r="B166" s="127" t="s">
        <v>1966</v>
      </c>
      <c r="C166" s="127" t="s">
        <v>597</v>
      </c>
      <c r="D166" s="127" t="s">
        <v>487</v>
      </c>
      <c r="E166" s="127" t="s">
        <v>488</v>
      </c>
      <c r="F166" s="127" t="s">
        <v>489</v>
      </c>
      <c r="G166" s="127" t="s">
        <v>630</v>
      </c>
      <c r="H166" s="127" t="s">
        <v>1967</v>
      </c>
      <c r="I166" s="127" t="s">
        <v>1737</v>
      </c>
      <c r="J166" s="127" t="s">
        <v>1738</v>
      </c>
      <c r="K166" s="127" t="s">
        <v>1393</v>
      </c>
      <c r="L166" s="127" t="s">
        <v>1739</v>
      </c>
      <c r="M166" s="127">
        <v>70773.820000000007</v>
      </c>
      <c r="N166" s="127">
        <v>0</v>
      </c>
      <c r="O166" s="127">
        <v>0</v>
      </c>
      <c r="P166" s="127">
        <v>0</v>
      </c>
      <c r="Q166" s="127">
        <v>0</v>
      </c>
      <c r="R166" s="127">
        <v>0</v>
      </c>
      <c r="S166" s="127">
        <v>0</v>
      </c>
      <c r="T166" s="127">
        <v>0</v>
      </c>
      <c r="U166" s="127">
        <v>0</v>
      </c>
      <c r="V166" s="127">
        <v>0</v>
      </c>
      <c r="W166" s="127">
        <v>0</v>
      </c>
      <c r="X166" s="127">
        <v>0</v>
      </c>
      <c r="Y166" s="127">
        <v>0</v>
      </c>
      <c r="Z166" s="127">
        <v>0</v>
      </c>
      <c r="AA166" s="127">
        <v>0</v>
      </c>
      <c r="AB166" s="127">
        <v>0</v>
      </c>
      <c r="AC166" s="127">
        <v>443267.62</v>
      </c>
      <c r="AD166" s="127" t="s">
        <v>490</v>
      </c>
      <c r="AE166" s="127" t="s">
        <v>495</v>
      </c>
      <c r="AF16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372493.79831932776</v>
      </c>
      <c r="AG16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1.6806722269393504E-3</v>
      </c>
    </row>
    <row r="167" spans="1:33" x14ac:dyDescent="0.2">
      <c r="A167" s="127" t="s">
        <v>485</v>
      </c>
      <c r="B167" s="127" t="s">
        <v>1968</v>
      </c>
      <c r="C167" s="127" t="s">
        <v>597</v>
      </c>
      <c r="D167" s="127" t="s">
        <v>487</v>
      </c>
      <c r="E167" s="127" t="s">
        <v>488</v>
      </c>
      <c r="F167" s="127" t="s">
        <v>489</v>
      </c>
      <c r="G167" s="127" t="s">
        <v>582</v>
      </c>
      <c r="H167" s="127" t="s">
        <v>1969</v>
      </c>
      <c r="I167" s="127" t="s">
        <v>1737</v>
      </c>
      <c r="J167" s="127" t="s">
        <v>1738</v>
      </c>
      <c r="K167" s="127" t="s">
        <v>1393</v>
      </c>
      <c r="L167" s="127" t="s">
        <v>1739</v>
      </c>
      <c r="M167" s="127">
        <v>39915.97</v>
      </c>
      <c r="N167" s="127">
        <v>0</v>
      </c>
      <c r="O167" s="127">
        <v>0</v>
      </c>
      <c r="P167" s="127">
        <v>0</v>
      </c>
      <c r="Q167" s="127">
        <v>0</v>
      </c>
      <c r="R167" s="127">
        <v>0</v>
      </c>
      <c r="S167" s="127">
        <v>0</v>
      </c>
      <c r="T167" s="127">
        <v>0</v>
      </c>
      <c r="U167" s="127">
        <v>0</v>
      </c>
      <c r="V167" s="127">
        <v>0</v>
      </c>
      <c r="W167" s="127">
        <v>0</v>
      </c>
      <c r="X167" s="127">
        <v>0</v>
      </c>
      <c r="Y167" s="127">
        <v>0</v>
      </c>
      <c r="Z167" s="127">
        <v>0</v>
      </c>
      <c r="AA167" s="127">
        <v>0</v>
      </c>
      <c r="AB167" s="127">
        <v>0</v>
      </c>
      <c r="AC167" s="127">
        <v>250000</v>
      </c>
      <c r="AD167" s="127" t="s">
        <v>490</v>
      </c>
      <c r="AE167" s="127" t="s">
        <v>495</v>
      </c>
      <c r="AF16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210084.03361344538</v>
      </c>
      <c r="AG16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-3.6134453839622438E-3</v>
      </c>
    </row>
    <row r="168" spans="1:33" x14ac:dyDescent="0.2">
      <c r="A168" s="127" t="s">
        <v>485</v>
      </c>
      <c r="B168" s="127" t="s">
        <v>1970</v>
      </c>
      <c r="C168" s="127" t="s">
        <v>597</v>
      </c>
      <c r="D168" s="127" t="s">
        <v>487</v>
      </c>
      <c r="E168" s="127" t="s">
        <v>488</v>
      </c>
      <c r="F168" s="127" t="s">
        <v>489</v>
      </c>
      <c r="G168" s="127" t="s">
        <v>630</v>
      </c>
      <c r="H168" s="127" t="s">
        <v>1971</v>
      </c>
      <c r="I168" s="127" t="s">
        <v>1737</v>
      </c>
      <c r="J168" s="127" t="s">
        <v>1738</v>
      </c>
      <c r="K168" s="127" t="s">
        <v>1393</v>
      </c>
      <c r="L168" s="127" t="s">
        <v>1739</v>
      </c>
      <c r="M168" s="127">
        <v>84398</v>
      </c>
      <c r="N168" s="127">
        <v>0</v>
      </c>
      <c r="O168" s="127">
        <v>0</v>
      </c>
      <c r="P168" s="127">
        <v>0</v>
      </c>
      <c r="Q168" s="127">
        <v>0</v>
      </c>
      <c r="R168" s="127">
        <v>0</v>
      </c>
      <c r="S168" s="127">
        <v>0</v>
      </c>
      <c r="T168" s="127">
        <v>0</v>
      </c>
      <c r="U168" s="127">
        <v>0</v>
      </c>
      <c r="V168" s="127">
        <v>0</v>
      </c>
      <c r="W168" s="127">
        <v>0</v>
      </c>
      <c r="X168" s="127">
        <v>0</v>
      </c>
      <c r="Y168" s="127">
        <v>0</v>
      </c>
      <c r="Z168" s="127">
        <v>0</v>
      </c>
      <c r="AA168" s="127">
        <v>0</v>
      </c>
      <c r="AB168" s="127">
        <v>0</v>
      </c>
      <c r="AC168" s="127">
        <v>528598</v>
      </c>
      <c r="AD168" s="127" t="s">
        <v>490</v>
      </c>
      <c r="AE168" s="127" t="s">
        <v>495</v>
      </c>
      <c r="AF16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444200</v>
      </c>
      <c r="AG16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169" spans="1:33" x14ac:dyDescent="0.2">
      <c r="A169" s="127" t="s">
        <v>485</v>
      </c>
      <c r="B169" s="127" t="s">
        <v>1972</v>
      </c>
      <c r="C169" s="127" t="s">
        <v>597</v>
      </c>
      <c r="D169" s="127" t="s">
        <v>487</v>
      </c>
      <c r="E169" s="127" t="s">
        <v>488</v>
      </c>
      <c r="F169" s="127" t="s">
        <v>489</v>
      </c>
      <c r="G169" s="127" t="s">
        <v>582</v>
      </c>
      <c r="H169" s="127" t="s">
        <v>1973</v>
      </c>
      <c r="I169" s="127" t="s">
        <v>1737</v>
      </c>
      <c r="J169" s="127" t="s">
        <v>1738</v>
      </c>
      <c r="K169" s="127" t="s">
        <v>1393</v>
      </c>
      <c r="L169" s="127" t="s">
        <v>1739</v>
      </c>
      <c r="M169" s="127">
        <v>99630.25</v>
      </c>
      <c r="N169" s="127">
        <v>0</v>
      </c>
      <c r="O169" s="127">
        <v>0</v>
      </c>
      <c r="P169" s="127">
        <v>0</v>
      </c>
      <c r="Q169" s="127">
        <v>0</v>
      </c>
      <c r="R169" s="127">
        <v>0</v>
      </c>
      <c r="S169" s="127">
        <v>0</v>
      </c>
      <c r="T169" s="127">
        <v>0</v>
      </c>
      <c r="U169" s="127">
        <v>0</v>
      </c>
      <c r="V169" s="127">
        <v>0</v>
      </c>
      <c r="W169" s="127">
        <v>0</v>
      </c>
      <c r="X169" s="127">
        <v>0</v>
      </c>
      <c r="Y169" s="127">
        <v>0</v>
      </c>
      <c r="Z169" s="127">
        <v>0</v>
      </c>
      <c r="AA169" s="127">
        <v>0</v>
      </c>
      <c r="AB169" s="127">
        <v>0</v>
      </c>
      <c r="AC169" s="127">
        <v>624000.01</v>
      </c>
      <c r="AD169" s="127" t="s">
        <v>490</v>
      </c>
      <c r="AE169" s="127" t="s">
        <v>495</v>
      </c>
      <c r="AF16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524369.75630252098</v>
      </c>
      <c r="AG16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3.6974790273234248E-3</v>
      </c>
    </row>
    <row r="170" spans="1:33" x14ac:dyDescent="0.2">
      <c r="A170" s="127" t="s">
        <v>485</v>
      </c>
      <c r="B170" s="127" t="s">
        <v>1974</v>
      </c>
      <c r="C170" s="127" t="s">
        <v>597</v>
      </c>
      <c r="D170" s="127" t="s">
        <v>487</v>
      </c>
      <c r="E170" s="127" t="s">
        <v>488</v>
      </c>
      <c r="F170" s="127" t="s">
        <v>489</v>
      </c>
      <c r="G170" s="127" t="s">
        <v>582</v>
      </c>
      <c r="H170" s="127" t="s">
        <v>1975</v>
      </c>
      <c r="I170" s="127" t="s">
        <v>1737</v>
      </c>
      <c r="J170" s="127" t="s">
        <v>1738</v>
      </c>
      <c r="K170" s="127" t="s">
        <v>1393</v>
      </c>
      <c r="L170" s="127" t="s">
        <v>1739</v>
      </c>
      <c r="M170" s="127">
        <v>13566</v>
      </c>
      <c r="N170" s="127">
        <v>0</v>
      </c>
      <c r="O170" s="127">
        <v>0</v>
      </c>
      <c r="P170" s="127">
        <v>0</v>
      </c>
      <c r="Q170" s="127">
        <v>0</v>
      </c>
      <c r="R170" s="127">
        <v>0</v>
      </c>
      <c r="S170" s="127">
        <v>0</v>
      </c>
      <c r="T170" s="127">
        <v>0</v>
      </c>
      <c r="U170" s="127">
        <v>0</v>
      </c>
      <c r="V170" s="127">
        <v>0</v>
      </c>
      <c r="W170" s="127">
        <v>0</v>
      </c>
      <c r="X170" s="127">
        <v>0</v>
      </c>
      <c r="Y170" s="127">
        <v>0</v>
      </c>
      <c r="Z170" s="127">
        <v>0</v>
      </c>
      <c r="AA170" s="127">
        <v>0</v>
      </c>
      <c r="AB170" s="127">
        <v>0</v>
      </c>
      <c r="AC170" s="127">
        <v>84966</v>
      </c>
      <c r="AD170" s="127" t="s">
        <v>490</v>
      </c>
      <c r="AE170" s="127" t="s">
        <v>495</v>
      </c>
      <c r="AF17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71400</v>
      </c>
      <c r="AG17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171" spans="1:33" x14ac:dyDescent="0.2">
      <c r="A171" s="127" t="s">
        <v>485</v>
      </c>
      <c r="B171" s="127" t="s">
        <v>1976</v>
      </c>
      <c r="C171" s="127" t="s">
        <v>597</v>
      </c>
      <c r="D171" s="127" t="s">
        <v>487</v>
      </c>
      <c r="E171" s="127" t="s">
        <v>488</v>
      </c>
      <c r="F171" s="127" t="s">
        <v>489</v>
      </c>
      <c r="G171" s="127" t="s">
        <v>577</v>
      </c>
      <c r="H171" s="127" t="s">
        <v>1977</v>
      </c>
      <c r="I171" s="127" t="s">
        <v>1737</v>
      </c>
      <c r="J171" s="127" t="s">
        <v>1738</v>
      </c>
      <c r="K171" s="127" t="s">
        <v>1393</v>
      </c>
      <c r="L171" s="127" t="s">
        <v>1739</v>
      </c>
      <c r="M171" s="127">
        <v>33820</v>
      </c>
      <c r="N171" s="127">
        <v>0</v>
      </c>
      <c r="O171" s="127">
        <v>0</v>
      </c>
      <c r="P171" s="127">
        <v>0</v>
      </c>
      <c r="Q171" s="127">
        <v>0</v>
      </c>
      <c r="R171" s="127">
        <v>0</v>
      </c>
      <c r="S171" s="127">
        <v>0</v>
      </c>
      <c r="T171" s="127">
        <v>0</v>
      </c>
      <c r="U171" s="127">
        <v>0</v>
      </c>
      <c r="V171" s="127">
        <v>0</v>
      </c>
      <c r="W171" s="127">
        <v>0</v>
      </c>
      <c r="X171" s="127">
        <v>0</v>
      </c>
      <c r="Y171" s="127">
        <v>0</v>
      </c>
      <c r="Z171" s="127">
        <v>0</v>
      </c>
      <c r="AA171" s="127">
        <v>0</v>
      </c>
      <c r="AB171" s="127">
        <v>0</v>
      </c>
      <c r="AC171" s="127">
        <v>211820</v>
      </c>
      <c r="AD171" s="127" t="s">
        <v>490</v>
      </c>
      <c r="AE171" s="127" t="s">
        <v>495</v>
      </c>
      <c r="AF17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178000</v>
      </c>
      <c r="AG17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172" spans="1:33" x14ac:dyDescent="0.2">
      <c r="A172" s="127" t="s">
        <v>485</v>
      </c>
      <c r="B172" s="127" t="s">
        <v>1978</v>
      </c>
      <c r="C172" s="127" t="s">
        <v>1792</v>
      </c>
      <c r="D172" s="127" t="s">
        <v>487</v>
      </c>
      <c r="E172" s="127" t="s">
        <v>488</v>
      </c>
      <c r="F172" s="127" t="s">
        <v>496</v>
      </c>
      <c r="G172" s="127" t="s">
        <v>631</v>
      </c>
      <c r="H172" s="127" t="s">
        <v>1979</v>
      </c>
      <c r="I172" s="127" t="s">
        <v>1794</v>
      </c>
      <c r="J172" s="127" t="s">
        <v>1795</v>
      </c>
      <c r="K172" s="127" t="s">
        <v>1393</v>
      </c>
      <c r="L172" s="127" t="s">
        <v>1703</v>
      </c>
      <c r="M172" s="127">
        <v>62268.89</v>
      </c>
      <c r="N172" s="127">
        <v>0</v>
      </c>
      <c r="O172" s="127">
        <v>0</v>
      </c>
      <c r="P172" s="127">
        <v>0</v>
      </c>
      <c r="Q172" s="127">
        <v>0</v>
      </c>
      <c r="R172" s="127">
        <v>0</v>
      </c>
      <c r="S172" s="127">
        <v>0</v>
      </c>
      <c r="T172" s="127">
        <v>0</v>
      </c>
      <c r="U172" s="127">
        <v>0</v>
      </c>
      <c r="V172" s="127">
        <v>0</v>
      </c>
      <c r="W172" s="127">
        <v>0</v>
      </c>
      <c r="X172" s="127">
        <v>0</v>
      </c>
      <c r="Y172" s="127">
        <v>0</v>
      </c>
      <c r="Z172" s="127">
        <v>0</v>
      </c>
      <c r="AA172" s="127">
        <v>0</v>
      </c>
      <c r="AB172" s="127">
        <v>0</v>
      </c>
      <c r="AC172" s="127">
        <v>389999.97</v>
      </c>
      <c r="AD172" s="127" t="s">
        <v>490</v>
      </c>
      <c r="AE172" s="127" t="s">
        <v>495</v>
      </c>
      <c r="AF17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327731.06722689077</v>
      </c>
      <c r="AG17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1.2773109207046218E-2</v>
      </c>
    </row>
    <row r="173" spans="1:33" x14ac:dyDescent="0.2">
      <c r="A173" s="127" t="s">
        <v>485</v>
      </c>
      <c r="B173" s="127" t="s">
        <v>1980</v>
      </c>
      <c r="C173" s="127" t="s">
        <v>1792</v>
      </c>
      <c r="D173" s="127" t="s">
        <v>487</v>
      </c>
      <c r="E173" s="127" t="s">
        <v>488</v>
      </c>
      <c r="F173" s="127" t="s">
        <v>496</v>
      </c>
      <c r="G173" s="127" t="s">
        <v>631</v>
      </c>
      <c r="H173" s="127" t="s">
        <v>1981</v>
      </c>
      <c r="I173" s="127" t="s">
        <v>1794</v>
      </c>
      <c r="J173" s="127" t="s">
        <v>1795</v>
      </c>
      <c r="K173" s="127" t="s">
        <v>1393</v>
      </c>
      <c r="L173" s="127" t="s">
        <v>1703</v>
      </c>
      <c r="M173" s="127">
        <v>124537.81</v>
      </c>
      <c r="N173" s="127">
        <v>0</v>
      </c>
      <c r="O173" s="127">
        <v>0</v>
      </c>
      <c r="P173" s="127">
        <v>0</v>
      </c>
      <c r="Q173" s="127">
        <v>0</v>
      </c>
      <c r="R173" s="127">
        <v>0</v>
      </c>
      <c r="S173" s="127">
        <v>0</v>
      </c>
      <c r="T173" s="127">
        <v>0</v>
      </c>
      <c r="U173" s="127">
        <v>0</v>
      </c>
      <c r="V173" s="127">
        <v>0</v>
      </c>
      <c r="W173" s="127">
        <v>0</v>
      </c>
      <c r="X173" s="127">
        <v>0</v>
      </c>
      <c r="Y173" s="127">
        <v>0</v>
      </c>
      <c r="Z173" s="127">
        <v>0</v>
      </c>
      <c r="AA173" s="127">
        <v>0</v>
      </c>
      <c r="AB173" s="127">
        <v>0</v>
      </c>
      <c r="AC173" s="127">
        <v>779999.99</v>
      </c>
      <c r="AD173" s="127" t="s">
        <v>490</v>
      </c>
      <c r="AE173" s="127" t="s">
        <v>495</v>
      </c>
      <c r="AF17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655462.17647058831</v>
      </c>
      <c r="AG17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3.5294116823934019E-3</v>
      </c>
    </row>
    <row r="174" spans="1:33" x14ac:dyDescent="0.2">
      <c r="A174" s="127" t="s">
        <v>485</v>
      </c>
      <c r="B174" s="127" t="s">
        <v>1982</v>
      </c>
      <c r="C174" s="127" t="s">
        <v>597</v>
      </c>
      <c r="D174" s="127" t="s">
        <v>487</v>
      </c>
      <c r="E174" s="127" t="s">
        <v>488</v>
      </c>
      <c r="F174" s="127" t="s">
        <v>489</v>
      </c>
      <c r="G174" s="127" t="s">
        <v>574</v>
      </c>
      <c r="H174" s="127" t="s">
        <v>1983</v>
      </c>
      <c r="I174" s="127" t="s">
        <v>1737</v>
      </c>
      <c r="J174" s="127" t="s">
        <v>1738</v>
      </c>
      <c r="K174" s="127" t="s">
        <v>1393</v>
      </c>
      <c r="L174" s="127" t="s">
        <v>1739</v>
      </c>
      <c r="M174" s="127">
        <v>256500</v>
      </c>
      <c r="N174" s="127">
        <v>0</v>
      </c>
      <c r="O174" s="127">
        <v>0</v>
      </c>
      <c r="P174" s="127">
        <v>0</v>
      </c>
      <c r="Q174" s="127">
        <v>0</v>
      </c>
      <c r="R174" s="127">
        <v>0</v>
      </c>
      <c r="S174" s="127">
        <v>0</v>
      </c>
      <c r="T174" s="127">
        <v>0</v>
      </c>
      <c r="U174" s="127">
        <v>0</v>
      </c>
      <c r="V174" s="127">
        <v>0</v>
      </c>
      <c r="W174" s="127">
        <v>0</v>
      </c>
      <c r="X174" s="127">
        <v>0</v>
      </c>
      <c r="Y174" s="127">
        <v>0</v>
      </c>
      <c r="Z174" s="127">
        <v>0</v>
      </c>
      <c r="AA174" s="127">
        <v>0</v>
      </c>
      <c r="AB174" s="127">
        <v>0</v>
      </c>
      <c r="AC174" s="127">
        <v>1606500</v>
      </c>
      <c r="AD174" s="127" t="s">
        <v>490</v>
      </c>
      <c r="AE174" s="127" t="s">
        <v>495</v>
      </c>
      <c r="AF17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1350000</v>
      </c>
      <c r="AG17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175" spans="1:33" x14ac:dyDescent="0.2">
      <c r="A175" s="127" t="s">
        <v>485</v>
      </c>
      <c r="B175" s="127" t="s">
        <v>1984</v>
      </c>
      <c r="C175" s="127" t="s">
        <v>597</v>
      </c>
      <c r="D175" s="127" t="s">
        <v>487</v>
      </c>
      <c r="E175" s="127" t="s">
        <v>488</v>
      </c>
      <c r="F175" s="127" t="s">
        <v>489</v>
      </c>
      <c r="G175" s="127" t="s">
        <v>574</v>
      </c>
      <c r="H175" s="127" t="s">
        <v>1985</v>
      </c>
      <c r="I175" s="127" t="s">
        <v>1737</v>
      </c>
      <c r="J175" s="127" t="s">
        <v>1738</v>
      </c>
      <c r="K175" s="127" t="s">
        <v>1393</v>
      </c>
      <c r="L175" s="127" t="s">
        <v>1739</v>
      </c>
      <c r="M175" s="127">
        <v>11974.79</v>
      </c>
      <c r="N175" s="127">
        <v>0</v>
      </c>
      <c r="O175" s="127">
        <v>0</v>
      </c>
      <c r="P175" s="127">
        <v>0</v>
      </c>
      <c r="Q175" s="127">
        <v>0</v>
      </c>
      <c r="R175" s="127">
        <v>0</v>
      </c>
      <c r="S175" s="127">
        <v>0</v>
      </c>
      <c r="T175" s="127">
        <v>0</v>
      </c>
      <c r="U175" s="127">
        <v>0</v>
      </c>
      <c r="V175" s="127">
        <v>0</v>
      </c>
      <c r="W175" s="127">
        <v>0</v>
      </c>
      <c r="X175" s="127">
        <v>0</v>
      </c>
      <c r="Y175" s="127">
        <v>0</v>
      </c>
      <c r="Z175" s="127">
        <v>0</v>
      </c>
      <c r="AA175" s="127">
        <v>0</v>
      </c>
      <c r="AB175" s="127">
        <v>0</v>
      </c>
      <c r="AC175" s="127">
        <v>75000</v>
      </c>
      <c r="AD175" s="127" t="s">
        <v>490</v>
      </c>
      <c r="AE175" s="127" t="s">
        <v>495</v>
      </c>
      <c r="AF17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63025.210084033613</v>
      </c>
      <c r="AG17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-8.4033614257350564E-5</v>
      </c>
    </row>
    <row r="176" spans="1:33" x14ac:dyDescent="0.2">
      <c r="A176" s="127" t="s">
        <v>485</v>
      </c>
      <c r="B176" s="127" t="s">
        <v>1986</v>
      </c>
      <c r="C176" s="127" t="s">
        <v>632</v>
      </c>
      <c r="D176" s="127" t="s">
        <v>487</v>
      </c>
      <c r="E176" s="127" t="s">
        <v>493</v>
      </c>
      <c r="F176" s="127" t="s">
        <v>496</v>
      </c>
      <c r="G176" s="127" t="s">
        <v>570</v>
      </c>
      <c r="H176" s="127" t="s">
        <v>1987</v>
      </c>
      <c r="I176" s="127" t="s">
        <v>619</v>
      </c>
      <c r="J176" s="127" t="s">
        <v>620</v>
      </c>
      <c r="K176" s="127" t="s">
        <v>1393</v>
      </c>
      <c r="L176" s="127" t="s">
        <v>1893</v>
      </c>
      <c r="M176" s="127">
        <v>153273.96</v>
      </c>
      <c r="N176" s="127">
        <v>0</v>
      </c>
      <c r="O176" s="127">
        <v>0</v>
      </c>
      <c r="P176" s="127">
        <v>0</v>
      </c>
      <c r="Q176" s="127">
        <v>0</v>
      </c>
      <c r="R176" s="127">
        <v>0</v>
      </c>
      <c r="S176" s="127">
        <v>0</v>
      </c>
      <c r="T176" s="127">
        <v>0</v>
      </c>
      <c r="U176" s="127">
        <v>0</v>
      </c>
      <c r="V176" s="127">
        <v>0</v>
      </c>
      <c r="W176" s="127">
        <v>0</v>
      </c>
      <c r="X176" s="127">
        <v>0</v>
      </c>
      <c r="Y176" s="127">
        <v>0</v>
      </c>
      <c r="Z176" s="127">
        <v>0</v>
      </c>
      <c r="AA176" s="127">
        <v>0</v>
      </c>
      <c r="AB176" s="127">
        <v>0</v>
      </c>
      <c r="AC176" s="127">
        <v>959979</v>
      </c>
      <c r="AD176" s="127" t="s">
        <v>490</v>
      </c>
      <c r="AE176" s="127" t="s">
        <v>495</v>
      </c>
      <c r="AF17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806705.04201680678</v>
      </c>
      <c r="AG17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-2.016806771280244E-3</v>
      </c>
    </row>
    <row r="177" spans="1:33" x14ac:dyDescent="0.2">
      <c r="A177" s="127" t="s">
        <v>485</v>
      </c>
      <c r="B177" s="127" t="s">
        <v>1988</v>
      </c>
      <c r="C177" s="127" t="s">
        <v>1787</v>
      </c>
      <c r="D177" s="127" t="s">
        <v>487</v>
      </c>
      <c r="E177" s="127" t="s">
        <v>488</v>
      </c>
      <c r="F177" s="127" t="s">
        <v>489</v>
      </c>
      <c r="G177" s="127" t="s">
        <v>570</v>
      </c>
      <c r="H177" s="127" t="s">
        <v>1989</v>
      </c>
      <c r="I177" s="127" t="s">
        <v>1789</v>
      </c>
      <c r="J177" s="127" t="s">
        <v>1790</v>
      </c>
      <c r="K177" s="127" t="s">
        <v>1393</v>
      </c>
      <c r="L177" s="127" t="s">
        <v>1686</v>
      </c>
      <c r="M177" s="127">
        <v>95798.32</v>
      </c>
      <c r="N177" s="127">
        <v>0</v>
      </c>
      <c r="O177" s="127">
        <v>0</v>
      </c>
      <c r="P177" s="127">
        <v>0</v>
      </c>
      <c r="Q177" s="127">
        <v>0</v>
      </c>
      <c r="R177" s="127">
        <v>0</v>
      </c>
      <c r="S177" s="127">
        <v>0</v>
      </c>
      <c r="T177" s="127">
        <v>0</v>
      </c>
      <c r="U177" s="127">
        <v>0</v>
      </c>
      <c r="V177" s="127">
        <v>0</v>
      </c>
      <c r="W177" s="127">
        <v>0</v>
      </c>
      <c r="X177" s="127">
        <v>0</v>
      </c>
      <c r="Y177" s="127">
        <v>0</v>
      </c>
      <c r="Z177" s="127">
        <v>0</v>
      </c>
      <c r="AA177" s="127">
        <v>0</v>
      </c>
      <c r="AB177" s="127">
        <v>0</v>
      </c>
      <c r="AC177" s="127">
        <v>600000</v>
      </c>
      <c r="AD177" s="127" t="s">
        <v>490</v>
      </c>
      <c r="AE177" s="127" t="s">
        <v>495</v>
      </c>
      <c r="AF17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504201.68067226891</v>
      </c>
      <c r="AG17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-6.7226891405880451E-4</v>
      </c>
    </row>
    <row r="178" spans="1:33" x14ac:dyDescent="0.2">
      <c r="A178" s="127" t="s">
        <v>485</v>
      </c>
      <c r="B178" s="127" t="s">
        <v>1990</v>
      </c>
      <c r="C178" s="127" t="s">
        <v>1787</v>
      </c>
      <c r="D178" s="127" t="s">
        <v>487</v>
      </c>
      <c r="E178" s="127" t="s">
        <v>488</v>
      </c>
      <c r="F178" s="127" t="s">
        <v>489</v>
      </c>
      <c r="G178" s="127" t="s">
        <v>570</v>
      </c>
      <c r="H178" s="127" t="s">
        <v>1991</v>
      </c>
      <c r="I178" s="127" t="s">
        <v>1789</v>
      </c>
      <c r="J178" s="127" t="s">
        <v>1790</v>
      </c>
      <c r="K178" s="127" t="s">
        <v>1393</v>
      </c>
      <c r="L178" s="127" t="s">
        <v>1686</v>
      </c>
      <c r="M178" s="127">
        <v>55882.35</v>
      </c>
      <c r="N178" s="127">
        <v>0</v>
      </c>
      <c r="O178" s="127">
        <v>0</v>
      </c>
      <c r="P178" s="127">
        <v>0</v>
      </c>
      <c r="Q178" s="127">
        <v>0</v>
      </c>
      <c r="R178" s="127">
        <v>0</v>
      </c>
      <c r="S178" s="127">
        <v>0</v>
      </c>
      <c r="T178" s="127">
        <v>0</v>
      </c>
      <c r="U178" s="127">
        <v>0</v>
      </c>
      <c r="V178" s="127">
        <v>0</v>
      </c>
      <c r="W178" s="127">
        <v>0</v>
      </c>
      <c r="X178" s="127">
        <v>0</v>
      </c>
      <c r="Y178" s="127">
        <v>0</v>
      </c>
      <c r="Z178" s="127">
        <v>0</v>
      </c>
      <c r="AA178" s="127">
        <v>0</v>
      </c>
      <c r="AB178" s="127">
        <v>0</v>
      </c>
      <c r="AC178" s="127">
        <v>730000</v>
      </c>
      <c r="AD178" s="127" t="s">
        <v>490</v>
      </c>
      <c r="AE178" s="127" t="s">
        <v>495</v>
      </c>
      <c r="AF17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613445.37815126055</v>
      </c>
      <c r="AG17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60672.271848739452</v>
      </c>
    </row>
    <row r="179" spans="1:33" x14ac:dyDescent="0.2">
      <c r="A179" s="127" t="s">
        <v>485</v>
      </c>
      <c r="B179" s="127" t="s">
        <v>1992</v>
      </c>
      <c r="C179" s="127" t="s">
        <v>597</v>
      </c>
      <c r="D179" s="127" t="s">
        <v>487</v>
      </c>
      <c r="E179" s="127" t="s">
        <v>488</v>
      </c>
      <c r="F179" s="127" t="s">
        <v>489</v>
      </c>
      <c r="G179" s="127" t="s">
        <v>633</v>
      </c>
      <c r="H179" s="127" t="s">
        <v>1993</v>
      </c>
      <c r="I179" s="127" t="s">
        <v>1737</v>
      </c>
      <c r="J179" s="127" t="s">
        <v>1738</v>
      </c>
      <c r="K179" s="127" t="s">
        <v>1393</v>
      </c>
      <c r="L179" s="127" t="s">
        <v>1739</v>
      </c>
      <c r="M179" s="127">
        <v>37240</v>
      </c>
      <c r="N179" s="127">
        <v>0</v>
      </c>
      <c r="O179" s="127">
        <v>0</v>
      </c>
      <c r="P179" s="127">
        <v>0</v>
      </c>
      <c r="Q179" s="127">
        <v>0</v>
      </c>
      <c r="R179" s="127">
        <v>0</v>
      </c>
      <c r="S179" s="127">
        <v>0</v>
      </c>
      <c r="T179" s="127">
        <v>0</v>
      </c>
      <c r="U179" s="127">
        <v>0</v>
      </c>
      <c r="V179" s="127">
        <v>0</v>
      </c>
      <c r="W179" s="127">
        <v>0</v>
      </c>
      <c r="X179" s="127">
        <v>0</v>
      </c>
      <c r="Y179" s="127">
        <v>0</v>
      </c>
      <c r="Z179" s="127">
        <v>0</v>
      </c>
      <c r="AA179" s="127">
        <v>0</v>
      </c>
      <c r="AB179" s="127">
        <v>0</v>
      </c>
      <c r="AC179" s="127">
        <v>233240</v>
      </c>
      <c r="AD179" s="127" t="s">
        <v>490</v>
      </c>
      <c r="AE179" s="127" t="s">
        <v>495</v>
      </c>
      <c r="AF17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196000</v>
      </c>
      <c r="AG17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180" spans="1:33" x14ac:dyDescent="0.2">
      <c r="A180" s="127" t="s">
        <v>485</v>
      </c>
      <c r="B180" s="127" t="s">
        <v>1994</v>
      </c>
      <c r="C180" s="127" t="s">
        <v>597</v>
      </c>
      <c r="D180" s="127" t="s">
        <v>487</v>
      </c>
      <c r="E180" s="127" t="s">
        <v>488</v>
      </c>
      <c r="F180" s="127" t="s">
        <v>489</v>
      </c>
      <c r="G180" s="127" t="s">
        <v>633</v>
      </c>
      <c r="H180" s="127" t="s">
        <v>1995</v>
      </c>
      <c r="I180" s="127" t="s">
        <v>1737</v>
      </c>
      <c r="J180" s="127" t="s">
        <v>1738</v>
      </c>
      <c r="K180" s="127" t="s">
        <v>1393</v>
      </c>
      <c r="L180" s="127" t="s">
        <v>1739</v>
      </c>
      <c r="M180" s="127">
        <v>11495.8</v>
      </c>
      <c r="N180" s="127">
        <v>0</v>
      </c>
      <c r="O180" s="127">
        <v>0</v>
      </c>
      <c r="P180" s="127">
        <v>0</v>
      </c>
      <c r="Q180" s="127">
        <v>0</v>
      </c>
      <c r="R180" s="127">
        <v>0</v>
      </c>
      <c r="S180" s="127">
        <v>0</v>
      </c>
      <c r="T180" s="127">
        <v>0</v>
      </c>
      <c r="U180" s="127">
        <v>0</v>
      </c>
      <c r="V180" s="127">
        <v>0</v>
      </c>
      <c r="W180" s="127">
        <v>0</v>
      </c>
      <c r="X180" s="127">
        <v>0</v>
      </c>
      <c r="Y180" s="127">
        <v>0</v>
      </c>
      <c r="Z180" s="127">
        <v>0</v>
      </c>
      <c r="AA180" s="127">
        <v>0</v>
      </c>
      <c r="AB180" s="127">
        <v>0</v>
      </c>
      <c r="AC180" s="127">
        <v>72000</v>
      </c>
      <c r="AD180" s="127" t="s">
        <v>490</v>
      </c>
      <c r="AE180" s="127" t="s">
        <v>495</v>
      </c>
      <c r="AF18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60504.201680672275</v>
      </c>
      <c r="AG18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-1.6806722742330749E-3</v>
      </c>
    </row>
    <row r="181" spans="1:33" x14ac:dyDescent="0.2">
      <c r="A181" s="127" t="s">
        <v>485</v>
      </c>
      <c r="B181" s="127" t="s">
        <v>1996</v>
      </c>
      <c r="C181" s="127" t="s">
        <v>1787</v>
      </c>
      <c r="D181" s="127" t="s">
        <v>487</v>
      </c>
      <c r="E181" s="127" t="s">
        <v>488</v>
      </c>
      <c r="F181" s="127" t="s">
        <v>489</v>
      </c>
      <c r="G181" s="127" t="s">
        <v>633</v>
      </c>
      <c r="H181" s="127" t="s">
        <v>1997</v>
      </c>
      <c r="I181" s="127" t="s">
        <v>1789</v>
      </c>
      <c r="J181" s="127" t="s">
        <v>1790</v>
      </c>
      <c r="K181" s="127" t="s">
        <v>1393</v>
      </c>
      <c r="L181" s="127" t="s">
        <v>1686</v>
      </c>
      <c r="M181" s="127">
        <v>87815.13</v>
      </c>
      <c r="N181" s="127">
        <v>0</v>
      </c>
      <c r="O181" s="127">
        <v>0</v>
      </c>
      <c r="P181" s="127">
        <v>0</v>
      </c>
      <c r="Q181" s="127">
        <v>0</v>
      </c>
      <c r="R181" s="127">
        <v>0</v>
      </c>
      <c r="S181" s="127">
        <v>0</v>
      </c>
      <c r="T181" s="127">
        <v>0</v>
      </c>
      <c r="U181" s="127">
        <v>0</v>
      </c>
      <c r="V181" s="127">
        <v>0</v>
      </c>
      <c r="W181" s="127">
        <v>0</v>
      </c>
      <c r="X181" s="127">
        <v>0</v>
      </c>
      <c r="Y181" s="127">
        <v>0</v>
      </c>
      <c r="Z181" s="127">
        <v>0</v>
      </c>
      <c r="AA181" s="127">
        <v>0</v>
      </c>
      <c r="AB181" s="127">
        <v>0</v>
      </c>
      <c r="AC181" s="127">
        <v>550000</v>
      </c>
      <c r="AD181" s="127" t="s">
        <v>490</v>
      </c>
      <c r="AE181" s="127" t="s">
        <v>495</v>
      </c>
      <c r="AF18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462184.87394957984</v>
      </c>
      <c r="AG18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-3.9495798409916461E-3</v>
      </c>
    </row>
    <row r="182" spans="1:33" x14ac:dyDescent="0.2">
      <c r="A182" s="127" t="s">
        <v>485</v>
      </c>
      <c r="B182" s="127" t="s">
        <v>1998</v>
      </c>
      <c r="C182" s="127" t="s">
        <v>1999</v>
      </c>
      <c r="D182" s="127" t="s">
        <v>487</v>
      </c>
      <c r="E182" s="127" t="s">
        <v>488</v>
      </c>
      <c r="F182" s="127" t="s">
        <v>489</v>
      </c>
      <c r="G182" s="127" t="s">
        <v>633</v>
      </c>
      <c r="H182" s="127" t="s">
        <v>2000</v>
      </c>
      <c r="I182" s="127" t="s">
        <v>2001</v>
      </c>
      <c r="J182" s="127" t="s">
        <v>2002</v>
      </c>
      <c r="K182" s="127" t="s">
        <v>1393</v>
      </c>
      <c r="L182" s="127" t="s">
        <v>1767</v>
      </c>
      <c r="M182" s="127">
        <v>97753.02</v>
      </c>
      <c r="N182" s="127">
        <v>0</v>
      </c>
      <c r="O182" s="127">
        <v>0</v>
      </c>
      <c r="P182" s="127">
        <v>0</v>
      </c>
      <c r="Q182" s="127">
        <v>0</v>
      </c>
      <c r="R182" s="127">
        <v>0</v>
      </c>
      <c r="S182" s="127">
        <v>0</v>
      </c>
      <c r="T182" s="127">
        <v>0</v>
      </c>
      <c r="U182" s="127">
        <v>0</v>
      </c>
      <c r="V182" s="127">
        <v>0</v>
      </c>
      <c r="W182" s="127">
        <v>0</v>
      </c>
      <c r="X182" s="127">
        <v>0</v>
      </c>
      <c r="Y182" s="127">
        <v>0</v>
      </c>
      <c r="Z182" s="127">
        <v>0</v>
      </c>
      <c r="AA182" s="127">
        <v>0</v>
      </c>
      <c r="AB182" s="127">
        <v>0</v>
      </c>
      <c r="AC182" s="127">
        <v>612242.62</v>
      </c>
      <c r="AD182" s="127" t="s">
        <v>490</v>
      </c>
      <c r="AE182" s="127" t="s">
        <v>495</v>
      </c>
      <c r="AF18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514489.59663865546</v>
      </c>
      <c r="AG18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3.3613445266382769E-3</v>
      </c>
    </row>
    <row r="183" spans="1:33" x14ac:dyDescent="0.2">
      <c r="A183" s="127" t="s">
        <v>485</v>
      </c>
      <c r="B183" s="127" t="s">
        <v>2003</v>
      </c>
      <c r="C183" s="127" t="s">
        <v>2004</v>
      </c>
      <c r="D183" s="127" t="s">
        <v>487</v>
      </c>
      <c r="E183" s="127" t="s">
        <v>488</v>
      </c>
      <c r="F183" s="127" t="s">
        <v>494</v>
      </c>
      <c r="G183" s="127" t="s">
        <v>633</v>
      </c>
      <c r="H183" s="127" t="s">
        <v>2005</v>
      </c>
      <c r="I183" s="127" t="s">
        <v>2006</v>
      </c>
      <c r="J183" s="127" t="s">
        <v>2007</v>
      </c>
      <c r="K183" s="127" t="s">
        <v>1393</v>
      </c>
      <c r="L183" s="127" t="s">
        <v>1739</v>
      </c>
      <c r="M183" s="127">
        <v>0</v>
      </c>
      <c r="N183" s="127">
        <v>0</v>
      </c>
      <c r="O183" s="127">
        <v>0</v>
      </c>
      <c r="P183" s="127">
        <v>0</v>
      </c>
      <c r="Q183" s="127">
        <v>0</v>
      </c>
      <c r="R183" s="127">
        <v>0</v>
      </c>
      <c r="S183" s="127">
        <v>0</v>
      </c>
      <c r="T183" s="127">
        <v>0</v>
      </c>
      <c r="U183" s="127">
        <v>0</v>
      </c>
      <c r="V183" s="127">
        <v>0</v>
      </c>
      <c r="W183" s="127">
        <v>0</v>
      </c>
      <c r="X183" s="127">
        <v>0</v>
      </c>
      <c r="Y183" s="127">
        <v>0</v>
      </c>
      <c r="Z183" s="127">
        <v>0</v>
      </c>
      <c r="AA183" s="127">
        <v>0</v>
      </c>
      <c r="AB183" s="127">
        <v>0</v>
      </c>
      <c r="AC183" s="127">
        <v>995800</v>
      </c>
      <c r="AD183" s="127" t="s">
        <v>490</v>
      </c>
      <c r="AE183" s="127" t="s">
        <v>495</v>
      </c>
      <c r="AF18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18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995800</v>
      </c>
    </row>
    <row r="184" spans="1:33" x14ac:dyDescent="0.2">
      <c r="A184" s="127" t="s">
        <v>485</v>
      </c>
      <c r="B184" s="127" t="s">
        <v>2008</v>
      </c>
      <c r="C184" s="127" t="s">
        <v>1999</v>
      </c>
      <c r="D184" s="127" t="s">
        <v>487</v>
      </c>
      <c r="E184" s="127" t="s">
        <v>488</v>
      </c>
      <c r="F184" s="127" t="s">
        <v>489</v>
      </c>
      <c r="G184" s="127" t="s">
        <v>633</v>
      </c>
      <c r="H184" s="127" t="s">
        <v>2009</v>
      </c>
      <c r="I184" s="127" t="s">
        <v>2001</v>
      </c>
      <c r="J184" s="127" t="s">
        <v>2002</v>
      </c>
      <c r="K184" s="127" t="s">
        <v>1393</v>
      </c>
      <c r="L184" s="127" t="s">
        <v>1767</v>
      </c>
      <c r="M184" s="127">
        <v>97753.02</v>
      </c>
      <c r="N184" s="127">
        <v>0</v>
      </c>
      <c r="O184" s="127">
        <v>0</v>
      </c>
      <c r="P184" s="127">
        <v>0</v>
      </c>
      <c r="Q184" s="127">
        <v>0</v>
      </c>
      <c r="R184" s="127">
        <v>0</v>
      </c>
      <c r="S184" s="127">
        <v>0</v>
      </c>
      <c r="T184" s="127">
        <v>0</v>
      </c>
      <c r="U184" s="127">
        <v>0</v>
      </c>
      <c r="V184" s="127">
        <v>0</v>
      </c>
      <c r="W184" s="127">
        <v>0</v>
      </c>
      <c r="X184" s="127">
        <v>0</v>
      </c>
      <c r="Y184" s="127">
        <v>0</v>
      </c>
      <c r="Z184" s="127">
        <v>0</v>
      </c>
      <c r="AA184" s="127">
        <v>0</v>
      </c>
      <c r="AB184" s="127">
        <v>0</v>
      </c>
      <c r="AC184" s="127">
        <v>612242.62</v>
      </c>
      <c r="AD184" s="127" t="s">
        <v>490</v>
      </c>
      <c r="AE184" s="127" t="s">
        <v>495</v>
      </c>
      <c r="AF18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514489.59663865546</v>
      </c>
      <c r="AG18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3.3613445266382769E-3</v>
      </c>
    </row>
    <row r="185" spans="1:33" x14ac:dyDescent="0.2">
      <c r="A185" s="127" t="s">
        <v>485</v>
      </c>
      <c r="B185" s="127" t="s">
        <v>2010</v>
      </c>
      <c r="C185" s="127" t="s">
        <v>2011</v>
      </c>
      <c r="D185" s="127" t="s">
        <v>487</v>
      </c>
      <c r="E185" s="127" t="s">
        <v>488</v>
      </c>
      <c r="F185" s="127" t="s">
        <v>489</v>
      </c>
      <c r="G185" s="127" t="s">
        <v>634</v>
      </c>
      <c r="H185" s="127" t="s">
        <v>2012</v>
      </c>
      <c r="I185" s="127" t="s">
        <v>2001</v>
      </c>
      <c r="J185" s="127" t="s">
        <v>2002</v>
      </c>
      <c r="K185" s="127" t="s">
        <v>1393</v>
      </c>
      <c r="L185" s="127" t="s">
        <v>1767</v>
      </c>
      <c r="M185" s="127">
        <v>155881.24</v>
      </c>
      <c r="N185" s="127">
        <v>0</v>
      </c>
      <c r="O185" s="127">
        <v>0</v>
      </c>
      <c r="P185" s="127">
        <v>0</v>
      </c>
      <c r="Q185" s="127">
        <v>0</v>
      </c>
      <c r="R185" s="127">
        <v>0</v>
      </c>
      <c r="S185" s="127">
        <v>0</v>
      </c>
      <c r="T185" s="127">
        <v>0</v>
      </c>
      <c r="U185" s="127">
        <v>0</v>
      </c>
      <c r="V185" s="127">
        <v>0</v>
      </c>
      <c r="W185" s="127">
        <v>0</v>
      </c>
      <c r="X185" s="127">
        <v>0</v>
      </c>
      <c r="Y185" s="127">
        <v>0</v>
      </c>
      <c r="Z185" s="127">
        <v>0</v>
      </c>
      <c r="AA185" s="127">
        <v>0</v>
      </c>
      <c r="AB185" s="127">
        <v>0</v>
      </c>
      <c r="AC185" s="127">
        <v>976308.84</v>
      </c>
      <c r="AD185" s="127" t="s">
        <v>490</v>
      </c>
      <c r="AE185" s="127" t="s">
        <v>495</v>
      </c>
      <c r="AF18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820427.59663865552</v>
      </c>
      <c r="AG18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3.3613444538787007E-3</v>
      </c>
    </row>
    <row r="186" spans="1:33" x14ac:dyDescent="0.2">
      <c r="A186" s="127" t="s">
        <v>485</v>
      </c>
      <c r="B186" s="127" t="s">
        <v>2013</v>
      </c>
      <c r="C186" s="127" t="s">
        <v>597</v>
      </c>
      <c r="D186" s="127" t="s">
        <v>487</v>
      </c>
      <c r="E186" s="127" t="s">
        <v>488</v>
      </c>
      <c r="F186" s="127" t="s">
        <v>489</v>
      </c>
      <c r="G186" s="127" t="s">
        <v>634</v>
      </c>
      <c r="H186" s="127" t="s">
        <v>2014</v>
      </c>
      <c r="I186" s="127" t="s">
        <v>1737</v>
      </c>
      <c r="J186" s="127" t="s">
        <v>1738</v>
      </c>
      <c r="K186" s="127" t="s">
        <v>1393</v>
      </c>
      <c r="L186" s="127" t="s">
        <v>1739</v>
      </c>
      <c r="M186" s="127">
        <v>60040</v>
      </c>
      <c r="N186" s="127">
        <v>0</v>
      </c>
      <c r="O186" s="127">
        <v>0</v>
      </c>
      <c r="P186" s="127">
        <v>0</v>
      </c>
      <c r="Q186" s="127">
        <v>0</v>
      </c>
      <c r="R186" s="127">
        <v>0</v>
      </c>
      <c r="S186" s="127">
        <v>0</v>
      </c>
      <c r="T186" s="127">
        <v>0</v>
      </c>
      <c r="U186" s="127">
        <v>0</v>
      </c>
      <c r="V186" s="127">
        <v>0</v>
      </c>
      <c r="W186" s="127">
        <v>0</v>
      </c>
      <c r="X186" s="127">
        <v>0</v>
      </c>
      <c r="Y186" s="127">
        <v>0</v>
      </c>
      <c r="Z186" s="127">
        <v>0</v>
      </c>
      <c r="AA186" s="127">
        <v>0</v>
      </c>
      <c r="AB186" s="127">
        <v>0</v>
      </c>
      <c r="AC186" s="127">
        <v>376040</v>
      </c>
      <c r="AD186" s="127" t="s">
        <v>490</v>
      </c>
      <c r="AE186" s="127" t="s">
        <v>495</v>
      </c>
      <c r="AF18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316000</v>
      </c>
      <c r="AG18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187" spans="1:33" x14ac:dyDescent="0.2">
      <c r="A187" s="127" t="s">
        <v>485</v>
      </c>
      <c r="B187" s="127" t="s">
        <v>2015</v>
      </c>
      <c r="C187" s="127" t="s">
        <v>486</v>
      </c>
      <c r="D187" s="127" t="s">
        <v>487</v>
      </c>
      <c r="E187" s="127" t="s">
        <v>488</v>
      </c>
      <c r="F187" s="127" t="s">
        <v>496</v>
      </c>
      <c r="G187" s="127" t="s">
        <v>634</v>
      </c>
      <c r="H187" s="127" t="s">
        <v>2016</v>
      </c>
      <c r="I187" s="127" t="s">
        <v>507</v>
      </c>
      <c r="J187" s="127" t="s">
        <v>635</v>
      </c>
      <c r="K187" s="127" t="s">
        <v>1393</v>
      </c>
      <c r="L187" s="127" t="s">
        <v>1686</v>
      </c>
      <c r="M187" s="127">
        <v>322856.28999999998</v>
      </c>
      <c r="N187" s="127">
        <v>0</v>
      </c>
      <c r="O187" s="127">
        <v>0</v>
      </c>
      <c r="P187" s="127">
        <v>0</v>
      </c>
      <c r="Q187" s="127">
        <v>0</v>
      </c>
      <c r="R187" s="127">
        <v>0</v>
      </c>
      <c r="S187" s="127">
        <v>0</v>
      </c>
      <c r="T187" s="127">
        <v>0</v>
      </c>
      <c r="U187" s="127">
        <v>0</v>
      </c>
      <c r="V187" s="127">
        <v>0</v>
      </c>
      <c r="W187" s="127">
        <v>0</v>
      </c>
      <c r="X187" s="127">
        <v>0</v>
      </c>
      <c r="Y187" s="127">
        <v>0</v>
      </c>
      <c r="Z187" s="127">
        <v>0</v>
      </c>
      <c r="AA187" s="127">
        <v>0</v>
      </c>
      <c r="AB187" s="127">
        <v>0</v>
      </c>
      <c r="AC187" s="127">
        <v>2046300</v>
      </c>
      <c r="AD187" s="127" t="s">
        <v>490</v>
      </c>
      <c r="AE187" s="127" t="s">
        <v>495</v>
      </c>
      <c r="AF18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1719579.8319327731</v>
      </c>
      <c r="AG18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3863.8780672269058</v>
      </c>
    </row>
    <row r="188" spans="1:33" x14ac:dyDescent="0.2">
      <c r="A188" s="127" t="s">
        <v>485</v>
      </c>
      <c r="B188" s="127" t="s">
        <v>2017</v>
      </c>
      <c r="C188" s="127" t="s">
        <v>486</v>
      </c>
      <c r="D188" s="127" t="s">
        <v>487</v>
      </c>
      <c r="E188" s="127" t="s">
        <v>488</v>
      </c>
      <c r="F188" s="127" t="s">
        <v>496</v>
      </c>
      <c r="G188" s="127" t="s">
        <v>634</v>
      </c>
      <c r="H188" s="127" t="s">
        <v>2018</v>
      </c>
      <c r="I188" s="127" t="s">
        <v>507</v>
      </c>
      <c r="J188" s="127" t="s">
        <v>635</v>
      </c>
      <c r="K188" s="127" t="s">
        <v>1393</v>
      </c>
      <c r="L188" s="127" t="s">
        <v>1686</v>
      </c>
      <c r="M188" s="127">
        <v>842210.93</v>
      </c>
      <c r="N188" s="127">
        <v>0</v>
      </c>
      <c r="O188" s="127">
        <v>0</v>
      </c>
      <c r="P188" s="127">
        <v>0</v>
      </c>
      <c r="Q188" s="127">
        <v>0</v>
      </c>
      <c r="R188" s="127">
        <v>0</v>
      </c>
      <c r="S188" s="127">
        <v>0</v>
      </c>
      <c r="T188" s="127">
        <v>0</v>
      </c>
      <c r="U188" s="127">
        <v>0</v>
      </c>
      <c r="V188" s="127">
        <v>0</v>
      </c>
      <c r="W188" s="127">
        <v>0</v>
      </c>
      <c r="X188" s="127">
        <v>0</v>
      </c>
      <c r="Y188" s="127">
        <v>0</v>
      </c>
      <c r="Z188" s="127">
        <v>0</v>
      </c>
      <c r="AA188" s="127">
        <v>0</v>
      </c>
      <c r="AB188" s="127">
        <v>0</v>
      </c>
      <c r="AC188" s="127">
        <v>5472900</v>
      </c>
      <c r="AD188" s="127" t="s">
        <v>490</v>
      </c>
      <c r="AE188" s="127" t="s">
        <v>495</v>
      </c>
      <c r="AF18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4599075.6302521015</v>
      </c>
      <c r="AG18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31613.43974789849</v>
      </c>
    </row>
    <row r="189" spans="1:33" x14ac:dyDescent="0.2">
      <c r="A189" s="127" t="s">
        <v>485</v>
      </c>
      <c r="B189" s="127" t="s">
        <v>2019</v>
      </c>
      <c r="C189" s="127" t="s">
        <v>1845</v>
      </c>
      <c r="D189" s="127" t="s">
        <v>487</v>
      </c>
      <c r="E189" s="127" t="s">
        <v>493</v>
      </c>
      <c r="F189" s="127" t="s">
        <v>493</v>
      </c>
      <c r="G189" s="127" t="s">
        <v>634</v>
      </c>
      <c r="H189" s="127" t="s">
        <v>2020</v>
      </c>
      <c r="I189" s="127" t="s">
        <v>1847</v>
      </c>
      <c r="J189" s="127" t="s">
        <v>1848</v>
      </c>
      <c r="K189" s="127" t="s">
        <v>1393</v>
      </c>
      <c r="L189" s="127" t="s">
        <v>1703</v>
      </c>
      <c r="M189" s="127">
        <v>440831.87</v>
      </c>
      <c r="N189" s="127">
        <v>0</v>
      </c>
      <c r="O189" s="127">
        <v>0</v>
      </c>
      <c r="P189" s="127">
        <v>0</v>
      </c>
      <c r="Q189" s="127">
        <v>0</v>
      </c>
      <c r="R189" s="127">
        <v>0</v>
      </c>
      <c r="S189" s="127">
        <v>0</v>
      </c>
      <c r="T189" s="127">
        <v>0</v>
      </c>
      <c r="U189" s="127">
        <v>0</v>
      </c>
      <c r="V189" s="127">
        <v>0</v>
      </c>
      <c r="W189" s="127">
        <v>0</v>
      </c>
      <c r="X189" s="127">
        <v>0</v>
      </c>
      <c r="Y189" s="127">
        <v>0</v>
      </c>
      <c r="Z189" s="127">
        <v>0</v>
      </c>
      <c r="AA189" s="127">
        <v>0</v>
      </c>
      <c r="AB189" s="127">
        <v>0</v>
      </c>
      <c r="AC189" s="127">
        <v>2760999.63</v>
      </c>
      <c r="AD189" s="127" t="s">
        <v>490</v>
      </c>
      <c r="AE189" s="127" t="s">
        <v>495</v>
      </c>
      <c r="AF18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2320167.7563025211</v>
      </c>
      <c r="AG18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3.6974787944927812E-3</v>
      </c>
    </row>
    <row r="190" spans="1:33" x14ac:dyDescent="0.2">
      <c r="A190" s="127" t="s">
        <v>485</v>
      </c>
      <c r="B190" s="127" t="s">
        <v>2021</v>
      </c>
      <c r="C190" s="127" t="s">
        <v>486</v>
      </c>
      <c r="D190" s="127" t="s">
        <v>487</v>
      </c>
      <c r="E190" s="127" t="s">
        <v>493</v>
      </c>
      <c r="F190" s="127" t="s">
        <v>496</v>
      </c>
      <c r="G190" s="127" t="s">
        <v>634</v>
      </c>
      <c r="H190" s="127" t="s">
        <v>2022</v>
      </c>
      <c r="I190" s="127" t="s">
        <v>1751</v>
      </c>
      <c r="J190" s="127" t="s">
        <v>1752</v>
      </c>
      <c r="K190" s="127" t="s">
        <v>1393</v>
      </c>
      <c r="L190" s="127" t="s">
        <v>1686</v>
      </c>
      <c r="M190" s="127">
        <v>0</v>
      </c>
      <c r="N190" s="127">
        <v>0</v>
      </c>
      <c r="O190" s="127">
        <v>0</v>
      </c>
      <c r="P190" s="127">
        <v>0</v>
      </c>
      <c r="Q190" s="127">
        <v>0</v>
      </c>
      <c r="R190" s="127">
        <v>0</v>
      </c>
      <c r="S190" s="127">
        <v>0</v>
      </c>
      <c r="T190" s="127">
        <v>0</v>
      </c>
      <c r="U190" s="127">
        <v>0</v>
      </c>
      <c r="V190" s="127">
        <v>0</v>
      </c>
      <c r="W190" s="127">
        <v>0</v>
      </c>
      <c r="X190" s="127">
        <v>0</v>
      </c>
      <c r="Y190" s="127">
        <v>0</v>
      </c>
      <c r="Z190" s="127">
        <v>0</v>
      </c>
      <c r="AA190" s="127">
        <v>0</v>
      </c>
      <c r="AB190" s="127">
        <v>0</v>
      </c>
      <c r="AC190" s="127">
        <v>470000</v>
      </c>
      <c r="AD190" s="127" t="s">
        <v>490</v>
      </c>
      <c r="AE190" s="127" t="s">
        <v>495</v>
      </c>
      <c r="AF19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19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470000</v>
      </c>
    </row>
    <row r="191" spans="1:33" x14ac:dyDescent="0.2">
      <c r="A191" s="127" t="s">
        <v>485</v>
      </c>
      <c r="B191" s="127" t="s">
        <v>2023</v>
      </c>
      <c r="C191" s="127"/>
      <c r="D191" s="127" t="s">
        <v>487</v>
      </c>
      <c r="E191" s="127" t="s">
        <v>493</v>
      </c>
      <c r="F191" s="127" t="s">
        <v>636</v>
      </c>
      <c r="G191" s="127" t="s">
        <v>634</v>
      </c>
      <c r="H191" s="127" t="s">
        <v>2024</v>
      </c>
      <c r="I191" s="127" t="s">
        <v>1678</v>
      </c>
      <c r="J191" s="127" t="s">
        <v>1679</v>
      </c>
      <c r="K191" s="127" t="s">
        <v>1393</v>
      </c>
      <c r="L191" s="127" t="s">
        <v>1680</v>
      </c>
      <c r="M191" s="127">
        <v>0</v>
      </c>
      <c r="N191" s="127">
        <v>0</v>
      </c>
      <c r="O191" s="127">
        <v>0</v>
      </c>
      <c r="P191" s="127">
        <v>0</v>
      </c>
      <c r="Q191" s="127">
        <v>0</v>
      </c>
      <c r="R191" s="127">
        <v>0</v>
      </c>
      <c r="S191" s="127">
        <v>0</v>
      </c>
      <c r="T191" s="127">
        <v>0</v>
      </c>
      <c r="U191" s="127">
        <v>0</v>
      </c>
      <c r="V191" s="127">
        <v>0</v>
      </c>
      <c r="W191" s="127">
        <v>0</v>
      </c>
      <c r="X191" s="127">
        <v>0</v>
      </c>
      <c r="Y191" s="127">
        <v>0</v>
      </c>
      <c r="Z191" s="127">
        <v>0</v>
      </c>
      <c r="AA191" s="127">
        <v>0</v>
      </c>
      <c r="AB191" s="127">
        <v>0</v>
      </c>
      <c r="AC191" s="127">
        <v>314000</v>
      </c>
      <c r="AD191" s="127" t="s">
        <v>490</v>
      </c>
      <c r="AE191" s="127" t="s">
        <v>495</v>
      </c>
      <c r="AF19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19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314000</v>
      </c>
    </row>
    <row r="192" spans="1:33" x14ac:dyDescent="0.2">
      <c r="A192" s="127" t="s">
        <v>485</v>
      </c>
      <c r="B192" s="127" t="s">
        <v>2025</v>
      </c>
      <c r="C192" s="127" t="s">
        <v>2026</v>
      </c>
      <c r="D192" s="127" t="s">
        <v>487</v>
      </c>
      <c r="E192" s="127" t="s">
        <v>488</v>
      </c>
      <c r="F192" s="127" t="s">
        <v>506</v>
      </c>
      <c r="G192" s="127" t="s">
        <v>634</v>
      </c>
      <c r="H192" s="127" t="s">
        <v>2027</v>
      </c>
      <c r="I192" s="127" t="s">
        <v>2028</v>
      </c>
      <c r="J192" s="127" t="s">
        <v>2029</v>
      </c>
      <c r="K192" s="127" t="s">
        <v>1393</v>
      </c>
      <c r="L192" s="127" t="s">
        <v>1703</v>
      </c>
      <c r="M192" s="127">
        <v>0</v>
      </c>
      <c r="N192" s="127">
        <v>0</v>
      </c>
      <c r="O192" s="127">
        <v>0</v>
      </c>
      <c r="P192" s="127">
        <v>0</v>
      </c>
      <c r="Q192" s="127">
        <v>0</v>
      </c>
      <c r="R192" s="127">
        <v>0</v>
      </c>
      <c r="S192" s="127">
        <v>0</v>
      </c>
      <c r="T192" s="127">
        <v>0</v>
      </c>
      <c r="U192" s="127">
        <v>0</v>
      </c>
      <c r="V192" s="127">
        <v>0</v>
      </c>
      <c r="W192" s="127">
        <v>0</v>
      </c>
      <c r="X192" s="127">
        <v>0</v>
      </c>
      <c r="Y192" s="127">
        <v>0</v>
      </c>
      <c r="Z192" s="127">
        <v>0</v>
      </c>
      <c r="AA192" s="127">
        <v>0</v>
      </c>
      <c r="AB192" s="127">
        <v>0</v>
      </c>
      <c r="AC192" s="127">
        <v>25150600</v>
      </c>
      <c r="AD192" s="127" t="s">
        <v>490</v>
      </c>
      <c r="AE192" s="127" t="s">
        <v>495</v>
      </c>
      <c r="AF19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19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25150600</v>
      </c>
    </row>
    <row r="193" spans="1:33" x14ac:dyDescent="0.2">
      <c r="A193" s="127" t="s">
        <v>485</v>
      </c>
      <c r="B193" s="127" t="s">
        <v>2030</v>
      </c>
      <c r="C193" s="127" t="s">
        <v>597</v>
      </c>
      <c r="D193" s="127" t="s">
        <v>487</v>
      </c>
      <c r="E193" s="127" t="s">
        <v>488</v>
      </c>
      <c r="F193" s="127" t="s">
        <v>489</v>
      </c>
      <c r="G193" s="127" t="s">
        <v>571</v>
      </c>
      <c r="H193" s="127" t="s">
        <v>2031</v>
      </c>
      <c r="I193" s="127" t="s">
        <v>1737</v>
      </c>
      <c r="J193" s="127" t="s">
        <v>1738</v>
      </c>
      <c r="K193" s="127" t="s">
        <v>1393</v>
      </c>
      <c r="L193" s="127" t="s">
        <v>1739</v>
      </c>
      <c r="M193" s="127">
        <v>28120</v>
      </c>
      <c r="N193" s="127">
        <v>0</v>
      </c>
      <c r="O193" s="127">
        <v>0</v>
      </c>
      <c r="P193" s="127">
        <v>0</v>
      </c>
      <c r="Q193" s="127">
        <v>0</v>
      </c>
      <c r="R193" s="127">
        <v>0</v>
      </c>
      <c r="S193" s="127">
        <v>0</v>
      </c>
      <c r="T193" s="127">
        <v>0</v>
      </c>
      <c r="U193" s="127">
        <v>0</v>
      </c>
      <c r="V193" s="127">
        <v>0</v>
      </c>
      <c r="W193" s="127">
        <v>0</v>
      </c>
      <c r="X193" s="127">
        <v>0</v>
      </c>
      <c r="Y193" s="127">
        <v>0</v>
      </c>
      <c r="Z193" s="127">
        <v>0</v>
      </c>
      <c r="AA193" s="127">
        <v>0</v>
      </c>
      <c r="AB193" s="127">
        <v>0</v>
      </c>
      <c r="AC193" s="127">
        <v>176120</v>
      </c>
      <c r="AD193" s="127" t="s">
        <v>490</v>
      </c>
      <c r="AE193" s="127" t="s">
        <v>495</v>
      </c>
      <c r="AF19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148000</v>
      </c>
      <c r="AG19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194" spans="1:33" x14ac:dyDescent="0.2">
      <c r="A194" s="127" t="s">
        <v>485</v>
      </c>
      <c r="B194" s="127" t="s">
        <v>2032</v>
      </c>
      <c r="C194" s="127" t="s">
        <v>1787</v>
      </c>
      <c r="D194" s="127" t="s">
        <v>487</v>
      </c>
      <c r="E194" s="127" t="s">
        <v>488</v>
      </c>
      <c r="F194" s="127" t="s">
        <v>489</v>
      </c>
      <c r="G194" s="127" t="s">
        <v>571</v>
      </c>
      <c r="H194" s="127" t="s">
        <v>2033</v>
      </c>
      <c r="I194" s="127" t="s">
        <v>1789</v>
      </c>
      <c r="J194" s="127" t="s">
        <v>1790</v>
      </c>
      <c r="K194" s="127" t="s">
        <v>1393</v>
      </c>
      <c r="L194" s="127" t="s">
        <v>1686</v>
      </c>
      <c r="M194" s="127">
        <v>378882.35</v>
      </c>
      <c r="N194" s="127">
        <v>0</v>
      </c>
      <c r="O194" s="127">
        <v>0</v>
      </c>
      <c r="P194" s="127">
        <v>0</v>
      </c>
      <c r="Q194" s="127">
        <v>0</v>
      </c>
      <c r="R194" s="127">
        <v>0</v>
      </c>
      <c r="S194" s="127">
        <v>0</v>
      </c>
      <c r="T194" s="127">
        <v>0</v>
      </c>
      <c r="U194" s="127">
        <v>0</v>
      </c>
      <c r="V194" s="127">
        <v>0</v>
      </c>
      <c r="W194" s="127">
        <v>0</v>
      </c>
      <c r="X194" s="127">
        <v>0</v>
      </c>
      <c r="Y194" s="127">
        <v>0</v>
      </c>
      <c r="Z194" s="127">
        <v>0</v>
      </c>
      <c r="AA194" s="127">
        <v>0</v>
      </c>
      <c r="AB194" s="127">
        <v>0</v>
      </c>
      <c r="AC194" s="127">
        <v>2373000</v>
      </c>
      <c r="AD194" s="127" t="s">
        <v>490</v>
      </c>
      <c r="AE194" s="127" t="s">
        <v>495</v>
      </c>
      <c r="AF19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1994117.6470588236</v>
      </c>
      <c r="AG19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2.9411764116957784E-3</v>
      </c>
    </row>
    <row r="195" spans="1:33" x14ac:dyDescent="0.2">
      <c r="A195" s="127" t="s">
        <v>485</v>
      </c>
      <c r="B195" s="127" t="s">
        <v>2034</v>
      </c>
      <c r="C195" s="127" t="s">
        <v>509</v>
      </c>
      <c r="D195" s="127" t="s">
        <v>487</v>
      </c>
      <c r="E195" s="127" t="s">
        <v>493</v>
      </c>
      <c r="F195" s="127" t="s">
        <v>506</v>
      </c>
      <c r="G195" s="127" t="s">
        <v>571</v>
      </c>
      <c r="H195" s="127" t="s">
        <v>2035</v>
      </c>
      <c r="I195" s="127" t="s">
        <v>2036</v>
      </c>
      <c r="J195" s="127" t="s">
        <v>2037</v>
      </c>
      <c r="K195" s="127" t="s">
        <v>1393</v>
      </c>
      <c r="L195" s="127" t="s">
        <v>1686</v>
      </c>
      <c r="M195" s="127">
        <v>631470.61</v>
      </c>
      <c r="N195" s="127">
        <v>0</v>
      </c>
      <c r="O195" s="127">
        <v>0</v>
      </c>
      <c r="P195" s="127">
        <v>0</v>
      </c>
      <c r="Q195" s="127">
        <v>0</v>
      </c>
      <c r="R195" s="127">
        <v>0</v>
      </c>
      <c r="S195" s="127">
        <v>0</v>
      </c>
      <c r="T195" s="127">
        <v>0</v>
      </c>
      <c r="U195" s="127">
        <v>0</v>
      </c>
      <c r="V195" s="127">
        <v>0</v>
      </c>
      <c r="W195" s="127">
        <v>0</v>
      </c>
      <c r="X195" s="127">
        <v>0</v>
      </c>
      <c r="Y195" s="127">
        <v>0</v>
      </c>
      <c r="Z195" s="127">
        <v>0</v>
      </c>
      <c r="AA195" s="127">
        <v>0</v>
      </c>
      <c r="AB195" s="127">
        <v>0</v>
      </c>
      <c r="AC195" s="127">
        <v>3955000</v>
      </c>
      <c r="AD195" s="127" t="s">
        <v>490</v>
      </c>
      <c r="AE195" s="127" t="s">
        <v>495</v>
      </c>
      <c r="AF19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3323529.411764706</v>
      </c>
      <c r="AG19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-2.1764706005342305E-2</v>
      </c>
    </row>
    <row r="196" spans="1:33" x14ac:dyDescent="0.2">
      <c r="A196" s="127" t="s">
        <v>485</v>
      </c>
      <c r="B196" s="127" t="s">
        <v>2038</v>
      </c>
      <c r="C196" s="127" t="s">
        <v>486</v>
      </c>
      <c r="D196" s="127" t="s">
        <v>487</v>
      </c>
      <c r="E196" s="127" t="s">
        <v>488</v>
      </c>
      <c r="F196" s="127" t="s">
        <v>489</v>
      </c>
      <c r="G196" s="127" t="s">
        <v>2039</v>
      </c>
      <c r="H196" s="127" t="s">
        <v>2040</v>
      </c>
      <c r="I196" s="127" t="s">
        <v>1934</v>
      </c>
      <c r="J196" s="127" t="s">
        <v>1935</v>
      </c>
      <c r="K196" s="127" t="s">
        <v>1393</v>
      </c>
      <c r="L196" s="127" t="s">
        <v>1739</v>
      </c>
      <c r="M196" s="127">
        <v>0</v>
      </c>
      <c r="N196" s="127">
        <v>0</v>
      </c>
      <c r="O196" s="127">
        <v>0</v>
      </c>
      <c r="P196" s="127">
        <v>0</v>
      </c>
      <c r="Q196" s="127">
        <v>0</v>
      </c>
      <c r="R196" s="127">
        <v>0</v>
      </c>
      <c r="S196" s="127">
        <v>0</v>
      </c>
      <c r="T196" s="127">
        <v>0</v>
      </c>
      <c r="U196" s="127">
        <v>0</v>
      </c>
      <c r="V196" s="127">
        <v>0</v>
      </c>
      <c r="W196" s="127">
        <v>0</v>
      </c>
      <c r="X196" s="127">
        <v>0</v>
      </c>
      <c r="Y196" s="127">
        <v>0</v>
      </c>
      <c r="Z196" s="127">
        <v>0</v>
      </c>
      <c r="AA196" s="127">
        <v>0</v>
      </c>
      <c r="AB196" s="127">
        <v>0</v>
      </c>
      <c r="AC196" s="127">
        <v>1960761</v>
      </c>
      <c r="AD196" s="127" t="s">
        <v>490</v>
      </c>
      <c r="AE196" s="127" t="s">
        <v>495</v>
      </c>
      <c r="AF19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19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1960761</v>
      </c>
    </row>
    <row r="197" spans="1:33" x14ac:dyDescent="0.2">
      <c r="A197" s="127" t="s">
        <v>485</v>
      </c>
      <c r="B197" s="127" t="s">
        <v>637</v>
      </c>
      <c r="C197" s="127"/>
      <c r="D197" s="127" t="s">
        <v>487</v>
      </c>
      <c r="E197" s="127" t="s">
        <v>488</v>
      </c>
      <c r="F197" s="127" t="s">
        <v>493</v>
      </c>
      <c r="G197" s="127" t="s">
        <v>638</v>
      </c>
      <c r="H197" s="127" t="s">
        <v>2041</v>
      </c>
      <c r="I197" s="127" t="s">
        <v>1714</v>
      </c>
      <c r="J197" s="127" t="s">
        <v>1715</v>
      </c>
      <c r="K197" s="127" t="s">
        <v>1393</v>
      </c>
      <c r="L197" s="127" t="s">
        <v>1686</v>
      </c>
      <c r="M197" s="127">
        <v>0</v>
      </c>
      <c r="N197" s="127">
        <v>0</v>
      </c>
      <c r="O197" s="127">
        <v>0</v>
      </c>
      <c r="P197" s="127">
        <v>0</v>
      </c>
      <c r="Q197" s="127">
        <v>0</v>
      </c>
      <c r="R197" s="127">
        <v>0</v>
      </c>
      <c r="S197" s="127">
        <v>0</v>
      </c>
      <c r="T197" s="127">
        <v>0</v>
      </c>
      <c r="U197" s="127">
        <v>0</v>
      </c>
      <c r="V197" s="127">
        <v>0</v>
      </c>
      <c r="W197" s="127">
        <v>0</v>
      </c>
      <c r="X197" s="127">
        <v>0</v>
      </c>
      <c r="Y197" s="127">
        <v>0</v>
      </c>
      <c r="Z197" s="127">
        <v>0</v>
      </c>
      <c r="AA197" s="127">
        <v>0</v>
      </c>
      <c r="AB197" s="127">
        <v>0</v>
      </c>
      <c r="AC197" s="127">
        <v>53550</v>
      </c>
      <c r="AD197" s="127" t="s">
        <v>490</v>
      </c>
      <c r="AE197" s="127" t="s">
        <v>495</v>
      </c>
      <c r="AF19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19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53550</v>
      </c>
    </row>
    <row r="198" spans="1:33" x14ac:dyDescent="0.2">
      <c r="A198" s="127" t="s">
        <v>485</v>
      </c>
      <c r="B198" s="127" t="s">
        <v>2042</v>
      </c>
      <c r="C198" s="127" t="s">
        <v>2043</v>
      </c>
      <c r="D198" s="127" t="s">
        <v>487</v>
      </c>
      <c r="E198" s="127" t="s">
        <v>493</v>
      </c>
      <c r="F198" s="127" t="s">
        <v>496</v>
      </c>
      <c r="G198" s="127" t="s">
        <v>638</v>
      </c>
      <c r="H198" s="127" t="s">
        <v>2044</v>
      </c>
      <c r="I198" s="127" t="s">
        <v>2045</v>
      </c>
      <c r="J198" s="127" t="s">
        <v>2046</v>
      </c>
      <c r="K198" s="127" t="s">
        <v>1393</v>
      </c>
      <c r="L198" s="127" t="s">
        <v>1703</v>
      </c>
      <c r="M198" s="127">
        <v>91008.4</v>
      </c>
      <c r="N198" s="127">
        <v>0</v>
      </c>
      <c r="O198" s="127">
        <v>0</v>
      </c>
      <c r="P198" s="127">
        <v>0</v>
      </c>
      <c r="Q198" s="127">
        <v>0</v>
      </c>
      <c r="R198" s="127">
        <v>0</v>
      </c>
      <c r="S198" s="127">
        <v>0</v>
      </c>
      <c r="T198" s="127">
        <v>0</v>
      </c>
      <c r="U198" s="127">
        <v>0</v>
      </c>
      <c r="V198" s="127">
        <v>0</v>
      </c>
      <c r="W198" s="127">
        <v>0</v>
      </c>
      <c r="X198" s="127">
        <v>0</v>
      </c>
      <c r="Y198" s="127">
        <v>0</v>
      </c>
      <c r="Z198" s="127">
        <v>0</v>
      </c>
      <c r="AA198" s="127">
        <v>0</v>
      </c>
      <c r="AB198" s="127">
        <v>0</v>
      </c>
      <c r="AC198" s="127">
        <v>570000</v>
      </c>
      <c r="AD198" s="127" t="s">
        <v>490</v>
      </c>
      <c r="AE198" s="127" t="s">
        <v>495</v>
      </c>
      <c r="AF19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478991.59663865546</v>
      </c>
      <c r="AG19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3.3613445411901921E-3</v>
      </c>
    </row>
    <row r="199" spans="1:33" x14ac:dyDescent="0.2">
      <c r="A199" s="127" t="s">
        <v>485</v>
      </c>
      <c r="B199" s="127" t="s">
        <v>2047</v>
      </c>
      <c r="C199" s="127" t="s">
        <v>592</v>
      </c>
      <c r="D199" s="127" t="s">
        <v>487</v>
      </c>
      <c r="E199" s="127" t="s">
        <v>493</v>
      </c>
      <c r="F199" s="127" t="s">
        <v>494</v>
      </c>
      <c r="G199" s="127" t="s">
        <v>639</v>
      </c>
      <c r="H199" s="127" t="s">
        <v>2048</v>
      </c>
      <c r="I199" s="127" t="s">
        <v>595</v>
      </c>
      <c r="J199" s="127" t="s">
        <v>596</v>
      </c>
      <c r="K199" s="127" t="s">
        <v>1393</v>
      </c>
      <c r="L199" s="127" t="s">
        <v>1810</v>
      </c>
      <c r="M199" s="127">
        <v>0</v>
      </c>
      <c r="N199" s="127">
        <v>0</v>
      </c>
      <c r="O199" s="127">
        <v>0</v>
      </c>
      <c r="P199" s="127">
        <v>0</v>
      </c>
      <c r="Q199" s="127">
        <v>0</v>
      </c>
      <c r="R199" s="127">
        <v>0</v>
      </c>
      <c r="S199" s="127">
        <v>0</v>
      </c>
      <c r="T199" s="127">
        <v>0</v>
      </c>
      <c r="U199" s="127">
        <v>0</v>
      </c>
      <c r="V199" s="127">
        <v>0</v>
      </c>
      <c r="W199" s="127">
        <v>0</v>
      </c>
      <c r="X199" s="127">
        <v>0</v>
      </c>
      <c r="Y199" s="127">
        <v>0</v>
      </c>
      <c r="Z199" s="127">
        <v>0</v>
      </c>
      <c r="AA199" s="127">
        <v>0</v>
      </c>
      <c r="AB199" s="127">
        <v>0</v>
      </c>
      <c r="AC199" s="127">
        <v>22000</v>
      </c>
      <c r="AD199" s="127" t="s">
        <v>490</v>
      </c>
      <c r="AE199" s="127" t="s">
        <v>495</v>
      </c>
      <c r="AF19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19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22000</v>
      </c>
    </row>
    <row r="200" spans="1:33" x14ac:dyDescent="0.2">
      <c r="A200" s="127" t="s">
        <v>485</v>
      </c>
      <c r="B200" s="127" t="s">
        <v>2049</v>
      </c>
      <c r="C200" s="127"/>
      <c r="D200" s="127" t="s">
        <v>487</v>
      </c>
      <c r="E200" s="127" t="s">
        <v>488</v>
      </c>
      <c r="F200" s="127" t="s">
        <v>489</v>
      </c>
      <c r="G200" s="127" t="s">
        <v>639</v>
      </c>
      <c r="H200" s="127" t="s">
        <v>2050</v>
      </c>
      <c r="I200" s="127" t="s">
        <v>640</v>
      </c>
      <c r="J200" s="127" t="s">
        <v>641</v>
      </c>
      <c r="K200" s="127" t="s">
        <v>1393</v>
      </c>
      <c r="L200" s="127" t="s">
        <v>1739</v>
      </c>
      <c r="M200" s="127">
        <v>22800</v>
      </c>
      <c r="N200" s="127">
        <v>0</v>
      </c>
      <c r="O200" s="127">
        <v>0</v>
      </c>
      <c r="P200" s="127">
        <v>0</v>
      </c>
      <c r="Q200" s="127">
        <v>0</v>
      </c>
      <c r="R200" s="127">
        <v>0</v>
      </c>
      <c r="S200" s="127">
        <v>0</v>
      </c>
      <c r="T200" s="127">
        <v>0</v>
      </c>
      <c r="U200" s="127">
        <v>0</v>
      </c>
      <c r="V200" s="127">
        <v>0</v>
      </c>
      <c r="W200" s="127">
        <v>0</v>
      </c>
      <c r="X200" s="127">
        <v>0</v>
      </c>
      <c r="Y200" s="127">
        <v>0</v>
      </c>
      <c r="Z200" s="127">
        <v>0</v>
      </c>
      <c r="AA200" s="127">
        <v>0</v>
      </c>
      <c r="AB200" s="127">
        <v>0</v>
      </c>
      <c r="AC200" s="127">
        <v>142800</v>
      </c>
      <c r="AD200" s="127" t="s">
        <v>490</v>
      </c>
      <c r="AE200" s="127" t="s">
        <v>495</v>
      </c>
      <c r="AF20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120000</v>
      </c>
      <c r="AG20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201" spans="1:33" x14ac:dyDescent="0.2">
      <c r="A201" s="127" t="s">
        <v>485</v>
      </c>
      <c r="B201" s="127" t="s">
        <v>2051</v>
      </c>
      <c r="C201" s="127" t="s">
        <v>642</v>
      </c>
      <c r="D201" s="127" t="s">
        <v>487</v>
      </c>
      <c r="E201" s="127" t="s">
        <v>493</v>
      </c>
      <c r="F201" s="127" t="s">
        <v>494</v>
      </c>
      <c r="G201" s="127" t="s">
        <v>639</v>
      </c>
      <c r="H201" s="127" t="s">
        <v>2052</v>
      </c>
      <c r="I201" s="127" t="s">
        <v>2053</v>
      </c>
      <c r="J201" s="127" t="s">
        <v>2054</v>
      </c>
      <c r="K201" s="127" t="s">
        <v>1393</v>
      </c>
      <c r="L201" s="127" t="s">
        <v>1686</v>
      </c>
      <c r="M201" s="127">
        <v>147242.01999999999</v>
      </c>
      <c r="N201" s="127">
        <v>0</v>
      </c>
      <c r="O201" s="127">
        <v>0</v>
      </c>
      <c r="P201" s="127">
        <v>0</v>
      </c>
      <c r="Q201" s="127">
        <v>0</v>
      </c>
      <c r="R201" s="127">
        <v>0</v>
      </c>
      <c r="S201" s="127">
        <v>0</v>
      </c>
      <c r="T201" s="127">
        <v>0</v>
      </c>
      <c r="U201" s="127">
        <v>0</v>
      </c>
      <c r="V201" s="127">
        <v>0</v>
      </c>
      <c r="W201" s="127">
        <v>0</v>
      </c>
      <c r="X201" s="127">
        <v>0</v>
      </c>
      <c r="Y201" s="127">
        <v>0</v>
      </c>
      <c r="Z201" s="127">
        <v>0</v>
      </c>
      <c r="AA201" s="127">
        <v>0</v>
      </c>
      <c r="AB201" s="127">
        <v>0</v>
      </c>
      <c r="AC201" s="127">
        <v>922200</v>
      </c>
      <c r="AD201" s="127" t="s">
        <v>490</v>
      </c>
      <c r="AE201" s="127" t="s">
        <v>495</v>
      </c>
      <c r="AF20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774957.98319327738</v>
      </c>
      <c r="AG20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-3.1932773708831519E-3</v>
      </c>
    </row>
    <row r="202" spans="1:33" x14ac:dyDescent="0.2">
      <c r="A202" s="127" t="s">
        <v>485</v>
      </c>
      <c r="B202" s="127" t="s">
        <v>2055</v>
      </c>
      <c r="C202" s="127" t="s">
        <v>642</v>
      </c>
      <c r="D202" s="127" t="s">
        <v>487</v>
      </c>
      <c r="E202" s="127" t="s">
        <v>493</v>
      </c>
      <c r="F202" s="127" t="s">
        <v>494</v>
      </c>
      <c r="G202" s="127" t="s">
        <v>639</v>
      </c>
      <c r="H202" s="127" t="s">
        <v>2056</v>
      </c>
      <c r="I202" s="127" t="s">
        <v>2053</v>
      </c>
      <c r="J202" s="127" t="s">
        <v>2054</v>
      </c>
      <c r="K202" s="127" t="s">
        <v>1393</v>
      </c>
      <c r="L202" s="127" t="s">
        <v>1686</v>
      </c>
      <c r="M202" s="127">
        <v>84583.53</v>
      </c>
      <c r="N202" s="127">
        <v>0</v>
      </c>
      <c r="O202" s="127">
        <v>0</v>
      </c>
      <c r="P202" s="127">
        <v>0</v>
      </c>
      <c r="Q202" s="127">
        <v>0</v>
      </c>
      <c r="R202" s="127">
        <v>0</v>
      </c>
      <c r="S202" s="127">
        <v>0</v>
      </c>
      <c r="T202" s="127">
        <v>0</v>
      </c>
      <c r="U202" s="127">
        <v>0</v>
      </c>
      <c r="V202" s="127">
        <v>0</v>
      </c>
      <c r="W202" s="127">
        <v>0</v>
      </c>
      <c r="X202" s="127">
        <v>0</v>
      </c>
      <c r="Y202" s="127">
        <v>0</v>
      </c>
      <c r="Z202" s="127">
        <v>0</v>
      </c>
      <c r="AA202" s="127">
        <v>0</v>
      </c>
      <c r="AB202" s="127">
        <v>0</v>
      </c>
      <c r="AC202" s="127">
        <v>529760</v>
      </c>
      <c r="AD202" s="127" t="s">
        <v>490</v>
      </c>
      <c r="AE202" s="127" t="s">
        <v>495</v>
      </c>
      <c r="AF20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445176.4705882353</v>
      </c>
      <c r="AG20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-5.8823529980145395E-4</v>
      </c>
    </row>
    <row r="203" spans="1:33" x14ac:dyDescent="0.2">
      <c r="A203" s="127" t="s">
        <v>485</v>
      </c>
      <c r="B203" s="127" t="s">
        <v>2057</v>
      </c>
      <c r="C203" s="127" t="s">
        <v>1792</v>
      </c>
      <c r="D203" s="127" t="s">
        <v>487</v>
      </c>
      <c r="E203" s="127" t="s">
        <v>488</v>
      </c>
      <c r="F203" s="127" t="s">
        <v>496</v>
      </c>
      <c r="G203" s="127" t="s">
        <v>639</v>
      </c>
      <c r="H203" s="127" t="s">
        <v>2058</v>
      </c>
      <c r="I203" s="127" t="s">
        <v>1794</v>
      </c>
      <c r="J203" s="127" t="s">
        <v>1795</v>
      </c>
      <c r="K203" s="127" t="s">
        <v>1393</v>
      </c>
      <c r="L203" s="127" t="s">
        <v>1703</v>
      </c>
      <c r="M203" s="127">
        <v>249075.63</v>
      </c>
      <c r="N203" s="127">
        <v>0</v>
      </c>
      <c r="O203" s="127">
        <v>0</v>
      </c>
      <c r="P203" s="127">
        <v>0</v>
      </c>
      <c r="Q203" s="127">
        <v>0</v>
      </c>
      <c r="R203" s="127">
        <v>0</v>
      </c>
      <c r="S203" s="127">
        <v>0</v>
      </c>
      <c r="T203" s="127">
        <v>0</v>
      </c>
      <c r="U203" s="127">
        <v>0</v>
      </c>
      <c r="V203" s="127">
        <v>0</v>
      </c>
      <c r="W203" s="127">
        <v>0</v>
      </c>
      <c r="X203" s="127">
        <v>0</v>
      </c>
      <c r="Y203" s="127">
        <v>0</v>
      </c>
      <c r="Z203" s="127">
        <v>0</v>
      </c>
      <c r="AA203" s="127">
        <v>0</v>
      </c>
      <c r="AB203" s="127">
        <v>0</v>
      </c>
      <c r="AC203" s="127">
        <v>1559999.99</v>
      </c>
      <c r="AD203" s="127" t="s">
        <v>490</v>
      </c>
      <c r="AE203" s="127" t="s">
        <v>495</v>
      </c>
      <c r="AF20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1310924.3613445379</v>
      </c>
      <c r="AG20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-1.3445379445329309E-3</v>
      </c>
    </row>
    <row r="204" spans="1:33" x14ac:dyDescent="0.2">
      <c r="A204" s="127" t="s">
        <v>485</v>
      </c>
      <c r="B204" s="127" t="s">
        <v>2059</v>
      </c>
      <c r="C204" s="127" t="s">
        <v>1792</v>
      </c>
      <c r="D204" s="127" t="s">
        <v>487</v>
      </c>
      <c r="E204" s="127" t="s">
        <v>488</v>
      </c>
      <c r="F204" s="127" t="s">
        <v>496</v>
      </c>
      <c r="G204" s="127" t="s">
        <v>639</v>
      </c>
      <c r="H204" s="127" t="s">
        <v>2060</v>
      </c>
      <c r="I204" s="127" t="s">
        <v>1794</v>
      </c>
      <c r="J204" s="127" t="s">
        <v>1795</v>
      </c>
      <c r="K204" s="127" t="s">
        <v>1393</v>
      </c>
      <c r="L204" s="127" t="s">
        <v>1703</v>
      </c>
      <c r="M204" s="127">
        <v>19159.66</v>
      </c>
      <c r="N204" s="127">
        <v>0</v>
      </c>
      <c r="O204" s="127">
        <v>0</v>
      </c>
      <c r="P204" s="127">
        <v>0</v>
      </c>
      <c r="Q204" s="127">
        <v>0</v>
      </c>
      <c r="R204" s="127">
        <v>0</v>
      </c>
      <c r="S204" s="127">
        <v>0</v>
      </c>
      <c r="T204" s="127">
        <v>0</v>
      </c>
      <c r="U204" s="127">
        <v>0</v>
      </c>
      <c r="V204" s="127">
        <v>0</v>
      </c>
      <c r="W204" s="127">
        <v>0</v>
      </c>
      <c r="X204" s="127">
        <v>0</v>
      </c>
      <c r="Y204" s="127">
        <v>0</v>
      </c>
      <c r="Z204" s="127">
        <v>0</v>
      </c>
      <c r="AA204" s="127">
        <v>0</v>
      </c>
      <c r="AB204" s="127">
        <v>0</v>
      </c>
      <c r="AC204" s="127">
        <v>120000</v>
      </c>
      <c r="AD204" s="127" t="s">
        <v>490</v>
      </c>
      <c r="AE204" s="127" t="s">
        <v>495</v>
      </c>
      <c r="AF20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100840.33613445378</v>
      </c>
      <c r="AG20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3.8655462158203591E-3</v>
      </c>
    </row>
    <row r="205" spans="1:33" x14ac:dyDescent="0.2">
      <c r="A205" s="127" t="s">
        <v>485</v>
      </c>
      <c r="B205" s="127" t="s">
        <v>2061</v>
      </c>
      <c r="C205" s="127" t="s">
        <v>643</v>
      </c>
      <c r="D205" s="127" t="s">
        <v>487</v>
      </c>
      <c r="E205" s="127" t="s">
        <v>493</v>
      </c>
      <c r="F205" s="127" t="s">
        <v>494</v>
      </c>
      <c r="G205" s="127" t="s">
        <v>639</v>
      </c>
      <c r="H205" s="127" t="s">
        <v>2062</v>
      </c>
      <c r="I205" s="127" t="s">
        <v>644</v>
      </c>
      <c r="J205" s="127" t="s">
        <v>645</v>
      </c>
      <c r="K205" s="127" t="s">
        <v>1393</v>
      </c>
      <c r="L205" s="127" t="s">
        <v>2063</v>
      </c>
      <c r="M205" s="127">
        <v>0</v>
      </c>
      <c r="N205" s="127">
        <v>0</v>
      </c>
      <c r="O205" s="127">
        <v>0</v>
      </c>
      <c r="P205" s="127">
        <v>0</v>
      </c>
      <c r="Q205" s="127">
        <v>0</v>
      </c>
      <c r="R205" s="127">
        <v>0</v>
      </c>
      <c r="S205" s="127">
        <v>0</v>
      </c>
      <c r="T205" s="127">
        <v>0</v>
      </c>
      <c r="U205" s="127">
        <v>0</v>
      </c>
      <c r="V205" s="127">
        <v>0</v>
      </c>
      <c r="W205" s="127">
        <v>0</v>
      </c>
      <c r="X205" s="127">
        <v>0</v>
      </c>
      <c r="Y205" s="127">
        <v>0</v>
      </c>
      <c r="Z205" s="127">
        <v>0</v>
      </c>
      <c r="AA205" s="127">
        <v>0</v>
      </c>
      <c r="AB205" s="127">
        <v>0</v>
      </c>
      <c r="AC205" s="127">
        <v>208000</v>
      </c>
      <c r="AD205" s="127" t="s">
        <v>490</v>
      </c>
      <c r="AE205" s="127" t="s">
        <v>495</v>
      </c>
      <c r="AF20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20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208000</v>
      </c>
    </row>
    <row r="206" spans="1:33" x14ac:dyDescent="0.2">
      <c r="A206" s="127" t="s">
        <v>485</v>
      </c>
      <c r="B206" s="127" t="s">
        <v>2064</v>
      </c>
      <c r="C206" s="127" t="s">
        <v>597</v>
      </c>
      <c r="D206" s="127" t="s">
        <v>487</v>
      </c>
      <c r="E206" s="127" t="s">
        <v>488</v>
      </c>
      <c r="F206" s="127" t="s">
        <v>489</v>
      </c>
      <c r="G206" s="127" t="s">
        <v>639</v>
      </c>
      <c r="H206" s="127" t="s">
        <v>2065</v>
      </c>
      <c r="I206" s="127" t="s">
        <v>1737</v>
      </c>
      <c r="J206" s="127" t="s">
        <v>1738</v>
      </c>
      <c r="K206" s="127" t="s">
        <v>1393</v>
      </c>
      <c r="L206" s="127" t="s">
        <v>1739</v>
      </c>
      <c r="M206" s="127">
        <v>53200</v>
      </c>
      <c r="N206" s="127">
        <v>0</v>
      </c>
      <c r="O206" s="127">
        <v>0</v>
      </c>
      <c r="P206" s="127">
        <v>0</v>
      </c>
      <c r="Q206" s="127">
        <v>0</v>
      </c>
      <c r="R206" s="127">
        <v>0</v>
      </c>
      <c r="S206" s="127">
        <v>0</v>
      </c>
      <c r="T206" s="127">
        <v>0</v>
      </c>
      <c r="U206" s="127">
        <v>0</v>
      </c>
      <c r="V206" s="127">
        <v>0</v>
      </c>
      <c r="W206" s="127">
        <v>0</v>
      </c>
      <c r="X206" s="127">
        <v>0</v>
      </c>
      <c r="Y206" s="127">
        <v>0</v>
      </c>
      <c r="Z206" s="127">
        <v>0</v>
      </c>
      <c r="AA206" s="127">
        <v>0</v>
      </c>
      <c r="AB206" s="127">
        <v>0</v>
      </c>
      <c r="AC206" s="127">
        <v>333200</v>
      </c>
      <c r="AD206" s="127" t="s">
        <v>490</v>
      </c>
      <c r="AE206" s="127" t="s">
        <v>495</v>
      </c>
      <c r="AF20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280000</v>
      </c>
      <c r="AG20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207" spans="1:33" x14ac:dyDescent="0.2">
      <c r="A207" s="127" t="s">
        <v>485</v>
      </c>
      <c r="B207" s="127" t="s">
        <v>2066</v>
      </c>
      <c r="C207" s="127" t="s">
        <v>597</v>
      </c>
      <c r="D207" s="127" t="s">
        <v>487</v>
      </c>
      <c r="E207" s="127" t="s">
        <v>488</v>
      </c>
      <c r="F207" s="127" t="s">
        <v>489</v>
      </c>
      <c r="G207" s="127" t="s">
        <v>639</v>
      </c>
      <c r="H207" s="127" t="s">
        <v>2067</v>
      </c>
      <c r="I207" s="127" t="s">
        <v>1737</v>
      </c>
      <c r="J207" s="127" t="s">
        <v>1738</v>
      </c>
      <c r="K207" s="127" t="s">
        <v>1393</v>
      </c>
      <c r="L207" s="127" t="s">
        <v>1739</v>
      </c>
      <c r="M207" s="127">
        <v>68400</v>
      </c>
      <c r="N207" s="127">
        <v>0</v>
      </c>
      <c r="O207" s="127">
        <v>0</v>
      </c>
      <c r="P207" s="127">
        <v>0</v>
      </c>
      <c r="Q207" s="127">
        <v>0</v>
      </c>
      <c r="R207" s="127">
        <v>0</v>
      </c>
      <c r="S207" s="127">
        <v>0</v>
      </c>
      <c r="T207" s="127">
        <v>0</v>
      </c>
      <c r="U207" s="127">
        <v>0</v>
      </c>
      <c r="V207" s="127">
        <v>0</v>
      </c>
      <c r="W207" s="127">
        <v>0</v>
      </c>
      <c r="X207" s="127">
        <v>0</v>
      </c>
      <c r="Y207" s="127">
        <v>0</v>
      </c>
      <c r="Z207" s="127">
        <v>0</v>
      </c>
      <c r="AA207" s="127">
        <v>0</v>
      </c>
      <c r="AB207" s="127">
        <v>0</v>
      </c>
      <c r="AC207" s="127">
        <v>428400</v>
      </c>
      <c r="AD207" s="127" t="s">
        <v>490</v>
      </c>
      <c r="AE207" s="127" t="s">
        <v>495</v>
      </c>
      <c r="AF20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360000</v>
      </c>
      <c r="AG20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208" spans="1:33" x14ac:dyDescent="0.2">
      <c r="A208" s="127" t="s">
        <v>485</v>
      </c>
      <c r="B208" s="127" t="s">
        <v>2068</v>
      </c>
      <c r="C208" s="127" t="s">
        <v>2069</v>
      </c>
      <c r="D208" s="127" t="s">
        <v>487</v>
      </c>
      <c r="E208" s="127" t="s">
        <v>493</v>
      </c>
      <c r="F208" s="127" t="s">
        <v>593</v>
      </c>
      <c r="G208" s="127" t="s">
        <v>639</v>
      </c>
      <c r="H208" s="127" t="s">
        <v>2070</v>
      </c>
      <c r="I208" s="127" t="s">
        <v>2071</v>
      </c>
      <c r="J208" s="127" t="s">
        <v>2072</v>
      </c>
      <c r="K208" s="127" t="s">
        <v>1393</v>
      </c>
      <c r="L208" s="127" t="s">
        <v>1686</v>
      </c>
      <c r="M208" s="127">
        <v>57190</v>
      </c>
      <c r="N208" s="127">
        <v>0</v>
      </c>
      <c r="O208" s="127">
        <v>0</v>
      </c>
      <c r="P208" s="127">
        <v>0</v>
      </c>
      <c r="Q208" s="127">
        <v>0</v>
      </c>
      <c r="R208" s="127">
        <v>0</v>
      </c>
      <c r="S208" s="127">
        <v>0</v>
      </c>
      <c r="T208" s="127">
        <v>0</v>
      </c>
      <c r="U208" s="127">
        <v>0</v>
      </c>
      <c r="V208" s="127">
        <v>0</v>
      </c>
      <c r="W208" s="127">
        <v>0</v>
      </c>
      <c r="X208" s="127">
        <v>0</v>
      </c>
      <c r="Y208" s="127">
        <v>0</v>
      </c>
      <c r="Z208" s="127">
        <v>0</v>
      </c>
      <c r="AA208" s="127">
        <v>0</v>
      </c>
      <c r="AB208" s="127">
        <v>0</v>
      </c>
      <c r="AC208" s="127">
        <v>358190</v>
      </c>
      <c r="AD208" s="127" t="s">
        <v>490</v>
      </c>
      <c r="AE208" s="127" t="s">
        <v>495</v>
      </c>
      <c r="AF20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301000</v>
      </c>
      <c r="AG20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209" spans="1:33" x14ac:dyDescent="0.2">
      <c r="A209" s="127" t="s">
        <v>485</v>
      </c>
      <c r="B209" s="127" t="s">
        <v>2073</v>
      </c>
      <c r="C209" s="127" t="s">
        <v>642</v>
      </c>
      <c r="D209" s="127" t="s">
        <v>487</v>
      </c>
      <c r="E209" s="127" t="s">
        <v>493</v>
      </c>
      <c r="F209" s="127" t="s">
        <v>636</v>
      </c>
      <c r="G209" s="127" t="s">
        <v>639</v>
      </c>
      <c r="H209" s="127" t="s">
        <v>2074</v>
      </c>
      <c r="I209" s="127" t="s">
        <v>2075</v>
      </c>
      <c r="J209" s="127" t="s">
        <v>2076</v>
      </c>
      <c r="K209" s="127" t="s">
        <v>1393</v>
      </c>
      <c r="L209" s="127" t="s">
        <v>1703</v>
      </c>
      <c r="M209" s="127">
        <v>66120</v>
      </c>
      <c r="N209" s="127">
        <v>0</v>
      </c>
      <c r="O209" s="127">
        <v>0</v>
      </c>
      <c r="P209" s="127">
        <v>0</v>
      </c>
      <c r="Q209" s="127">
        <v>0</v>
      </c>
      <c r="R209" s="127">
        <v>0</v>
      </c>
      <c r="S209" s="127">
        <v>0</v>
      </c>
      <c r="T209" s="127">
        <v>0</v>
      </c>
      <c r="U209" s="127">
        <v>0</v>
      </c>
      <c r="V209" s="127">
        <v>0</v>
      </c>
      <c r="W209" s="127">
        <v>0</v>
      </c>
      <c r="X209" s="127">
        <v>0</v>
      </c>
      <c r="Y209" s="127">
        <v>0</v>
      </c>
      <c r="Z209" s="127">
        <v>0</v>
      </c>
      <c r="AA209" s="127">
        <v>0</v>
      </c>
      <c r="AB209" s="127">
        <v>0</v>
      </c>
      <c r="AC209" s="127">
        <v>414120</v>
      </c>
      <c r="AD209" s="127" t="s">
        <v>490</v>
      </c>
      <c r="AE209" s="127" t="s">
        <v>495</v>
      </c>
      <c r="AF20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348000</v>
      </c>
      <c r="AG20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210" spans="1:33" x14ac:dyDescent="0.2">
      <c r="A210" s="127" t="s">
        <v>485</v>
      </c>
      <c r="B210" s="127" t="s">
        <v>2077</v>
      </c>
      <c r="C210" s="127" t="s">
        <v>486</v>
      </c>
      <c r="D210" s="127" t="s">
        <v>487</v>
      </c>
      <c r="E210" s="127" t="s">
        <v>493</v>
      </c>
      <c r="F210" s="127" t="s">
        <v>496</v>
      </c>
      <c r="G210" s="127" t="s">
        <v>646</v>
      </c>
      <c r="H210" s="127" t="s">
        <v>2078</v>
      </c>
      <c r="I210" s="127" t="s">
        <v>507</v>
      </c>
      <c r="J210" s="127" t="s">
        <v>635</v>
      </c>
      <c r="K210" s="127" t="s">
        <v>1393</v>
      </c>
      <c r="L210" s="127" t="s">
        <v>1686</v>
      </c>
      <c r="M210" s="127">
        <v>254711.76</v>
      </c>
      <c r="N210" s="127">
        <v>0</v>
      </c>
      <c r="O210" s="127">
        <v>0</v>
      </c>
      <c r="P210" s="127">
        <v>0</v>
      </c>
      <c r="Q210" s="127">
        <v>0</v>
      </c>
      <c r="R210" s="127">
        <v>0</v>
      </c>
      <c r="S210" s="127">
        <v>0</v>
      </c>
      <c r="T210" s="127">
        <v>0</v>
      </c>
      <c r="U210" s="127">
        <v>0</v>
      </c>
      <c r="V210" s="127">
        <v>0</v>
      </c>
      <c r="W210" s="127">
        <v>0</v>
      </c>
      <c r="X210" s="127">
        <v>0</v>
      </c>
      <c r="Y210" s="127">
        <v>0</v>
      </c>
      <c r="Z210" s="127">
        <v>0</v>
      </c>
      <c r="AA210" s="127">
        <v>0</v>
      </c>
      <c r="AB210" s="127">
        <v>0</v>
      </c>
      <c r="AC210" s="127">
        <v>1595300</v>
      </c>
      <c r="AD210" s="127" t="s">
        <v>490</v>
      </c>
      <c r="AE210" s="127" t="s">
        <v>495</v>
      </c>
      <c r="AF21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1340588.2352941176</v>
      </c>
      <c r="AG21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4.7058823984116316E-3</v>
      </c>
    </row>
    <row r="211" spans="1:33" x14ac:dyDescent="0.2">
      <c r="A211" s="127" t="s">
        <v>485</v>
      </c>
      <c r="B211" s="127" t="s">
        <v>2079</v>
      </c>
      <c r="C211" s="127" t="s">
        <v>597</v>
      </c>
      <c r="D211" s="127" t="s">
        <v>487</v>
      </c>
      <c r="E211" s="127" t="s">
        <v>488</v>
      </c>
      <c r="F211" s="127" t="s">
        <v>489</v>
      </c>
      <c r="G211" s="127" t="s">
        <v>646</v>
      </c>
      <c r="H211" s="127" t="s">
        <v>2080</v>
      </c>
      <c r="I211" s="127" t="s">
        <v>1737</v>
      </c>
      <c r="J211" s="127" t="s">
        <v>1738</v>
      </c>
      <c r="K211" s="127" t="s">
        <v>1393</v>
      </c>
      <c r="L211" s="127" t="s">
        <v>1739</v>
      </c>
      <c r="M211" s="127">
        <v>23949.58</v>
      </c>
      <c r="N211" s="127">
        <v>0</v>
      </c>
      <c r="O211" s="127">
        <v>0</v>
      </c>
      <c r="P211" s="127">
        <v>0</v>
      </c>
      <c r="Q211" s="127">
        <v>0</v>
      </c>
      <c r="R211" s="127">
        <v>0</v>
      </c>
      <c r="S211" s="127">
        <v>0</v>
      </c>
      <c r="T211" s="127">
        <v>0</v>
      </c>
      <c r="U211" s="127">
        <v>0</v>
      </c>
      <c r="V211" s="127">
        <v>0</v>
      </c>
      <c r="W211" s="127">
        <v>0</v>
      </c>
      <c r="X211" s="127">
        <v>0</v>
      </c>
      <c r="Y211" s="127">
        <v>0</v>
      </c>
      <c r="Z211" s="127">
        <v>0</v>
      </c>
      <c r="AA211" s="127">
        <v>0</v>
      </c>
      <c r="AB211" s="127">
        <v>0</v>
      </c>
      <c r="AC211" s="127">
        <v>150000</v>
      </c>
      <c r="AD211" s="127" t="s">
        <v>490</v>
      </c>
      <c r="AE211" s="127" t="s">
        <v>495</v>
      </c>
      <c r="AF21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126050.42016806723</v>
      </c>
      <c r="AG21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-1.6806722851470113E-4</v>
      </c>
    </row>
    <row r="212" spans="1:33" x14ac:dyDescent="0.2">
      <c r="A212" s="127" t="s">
        <v>485</v>
      </c>
      <c r="B212" s="127" t="s">
        <v>2081</v>
      </c>
      <c r="C212" s="127" t="s">
        <v>597</v>
      </c>
      <c r="D212" s="127" t="s">
        <v>487</v>
      </c>
      <c r="E212" s="127" t="s">
        <v>488</v>
      </c>
      <c r="F212" s="127" t="s">
        <v>489</v>
      </c>
      <c r="G212" s="127" t="s">
        <v>646</v>
      </c>
      <c r="H212" s="127" t="s">
        <v>2082</v>
      </c>
      <c r="I212" s="127" t="s">
        <v>1737</v>
      </c>
      <c r="J212" s="127" t="s">
        <v>1738</v>
      </c>
      <c r="K212" s="127" t="s">
        <v>1393</v>
      </c>
      <c r="L212" s="127" t="s">
        <v>1739</v>
      </c>
      <c r="M212" s="127">
        <v>169100</v>
      </c>
      <c r="N212" s="127">
        <v>0</v>
      </c>
      <c r="O212" s="127">
        <v>0</v>
      </c>
      <c r="P212" s="127">
        <v>0</v>
      </c>
      <c r="Q212" s="127">
        <v>0</v>
      </c>
      <c r="R212" s="127">
        <v>0</v>
      </c>
      <c r="S212" s="127">
        <v>0</v>
      </c>
      <c r="T212" s="127">
        <v>0</v>
      </c>
      <c r="U212" s="127">
        <v>0</v>
      </c>
      <c r="V212" s="127">
        <v>0</v>
      </c>
      <c r="W212" s="127">
        <v>0</v>
      </c>
      <c r="X212" s="127">
        <v>0</v>
      </c>
      <c r="Y212" s="127">
        <v>0</v>
      </c>
      <c r="Z212" s="127">
        <v>0</v>
      </c>
      <c r="AA212" s="127">
        <v>0</v>
      </c>
      <c r="AB212" s="127">
        <v>0</v>
      </c>
      <c r="AC212" s="127">
        <v>1059100</v>
      </c>
      <c r="AD212" s="127" t="s">
        <v>490</v>
      </c>
      <c r="AE212" s="127" t="s">
        <v>495</v>
      </c>
      <c r="AF21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890000</v>
      </c>
      <c r="AG21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213" spans="1:33" x14ac:dyDescent="0.2">
      <c r="A213" s="127" t="s">
        <v>485</v>
      </c>
      <c r="B213" s="127" t="s">
        <v>2083</v>
      </c>
      <c r="C213" s="127" t="s">
        <v>1792</v>
      </c>
      <c r="D213" s="127" t="s">
        <v>487</v>
      </c>
      <c r="E213" s="127" t="s">
        <v>488</v>
      </c>
      <c r="F213" s="127" t="s">
        <v>496</v>
      </c>
      <c r="G213" s="127" t="s">
        <v>646</v>
      </c>
      <c r="H213" s="127" t="s">
        <v>2084</v>
      </c>
      <c r="I213" s="127" t="s">
        <v>1794</v>
      </c>
      <c r="J213" s="127" t="s">
        <v>1795</v>
      </c>
      <c r="K213" s="127" t="s">
        <v>1393</v>
      </c>
      <c r="L213" s="127" t="s">
        <v>1703</v>
      </c>
      <c r="M213" s="127">
        <v>124537.81</v>
      </c>
      <c r="N213" s="127">
        <v>0</v>
      </c>
      <c r="O213" s="127">
        <v>0</v>
      </c>
      <c r="P213" s="127">
        <v>0</v>
      </c>
      <c r="Q213" s="127">
        <v>0</v>
      </c>
      <c r="R213" s="127">
        <v>0</v>
      </c>
      <c r="S213" s="127">
        <v>0</v>
      </c>
      <c r="T213" s="127">
        <v>0</v>
      </c>
      <c r="U213" s="127">
        <v>0</v>
      </c>
      <c r="V213" s="127">
        <v>0</v>
      </c>
      <c r="W213" s="127">
        <v>0</v>
      </c>
      <c r="X213" s="127">
        <v>0</v>
      </c>
      <c r="Y213" s="127">
        <v>0</v>
      </c>
      <c r="Z213" s="127">
        <v>0</v>
      </c>
      <c r="AA213" s="127">
        <v>0</v>
      </c>
      <c r="AB213" s="127">
        <v>0</v>
      </c>
      <c r="AC213" s="127">
        <v>779999.99</v>
      </c>
      <c r="AD213" s="127" t="s">
        <v>490</v>
      </c>
      <c r="AE213" s="127" t="s">
        <v>495</v>
      </c>
      <c r="AF21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655462.17647058831</v>
      </c>
      <c r="AG21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3.5294116823934019E-3</v>
      </c>
    </row>
    <row r="214" spans="1:33" x14ac:dyDescent="0.2">
      <c r="A214" s="127" t="s">
        <v>485</v>
      </c>
      <c r="B214" s="127" t="s">
        <v>2085</v>
      </c>
      <c r="C214" s="127" t="s">
        <v>647</v>
      </c>
      <c r="D214" s="127" t="s">
        <v>487</v>
      </c>
      <c r="E214" s="127" t="s">
        <v>493</v>
      </c>
      <c r="F214" s="127" t="s">
        <v>494</v>
      </c>
      <c r="G214" s="127" t="s">
        <v>646</v>
      </c>
      <c r="H214" s="127" t="s">
        <v>2086</v>
      </c>
      <c r="I214" s="127" t="s">
        <v>648</v>
      </c>
      <c r="J214" s="127" t="s">
        <v>649</v>
      </c>
      <c r="K214" s="127" t="s">
        <v>1393</v>
      </c>
      <c r="L214" s="127" t="s">
        <v>1703</v>
      </c>
      <c r="M214" s="127">
        <v>52849</v>
      </c>
      <c r="N214" s="127">
        <v>0</v>
      </c>
      <c r="O214" s="127">
        <v>0</v>
      </c>
      <c r="P214" s="127">
        <v>0</v>
      </c>
      <c r="Q214" s="127">
        <v>0</v>
      </c>
      <c r="R214" s="127">
        <v>0</v>
      </c>
      <c r="S214" s="127">
        <v>0</v>
      </c>
      <c r="T214" s="127">
        <v>0</v>
      </c>
      <c r="U214" s="127">
        <v>0</v>
      </c>
      <c r="V214" s="127">
        <v>0</v>
      </c>
      <c r="W214" s="127">
        <v>0</v>
      </c>
      <c r="X214" s="127">
        <v>0</v>
      </c>
      <c r="Y214" s="127">
        <v>0</v>
      </c>
      <c r="Z214" s="127">
        <v>0</v>
      </c>
      <c r="AA214" s="127">
        <v>0</v>
      </c>
      <c r="AB214" s="127">
        <v>0</v>
      </c>
      <c r="AC214" s="127">
        <v>331001</v>
      </c>
      <c r="AD214" s="127" t="s">
        <v>490</v>
      </c>
      <c r="AE214" s="127" t="s">
        <v>495</v>
      </c>
      <c r="AF21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278152.10084033612</v>
      </c>
      <c r="AG21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-0.10084033611929044</v>
      </c>
    </row>
    <row r="215" spans="1:33" x14ac:dyDescent="0.2">
      <c r="A215" s="127" t="s">
        <v>485</v>
      </c>
      <c r="B215" s="127" t="s">
        <v>2087</v>
      </c>
      <c r="C215" s="127" t="s">
        <v>599</v>
      </c>
      <c r="D215" s="127" t="s">
        <v>487</v>
      </c>
      <c r="E215" s="127" t="s">
        <v>493</v>
      </c>
      <c r="F215" s="127" t="s">
        <v>496</v>
      </c>
      <c r="G215" s="127" t="s">
        <v>646</v>
      </c>
      <c r="H215" s="127" t="s">
        <v>2088</v>
      </c>
      <c r="I215" s="127" t="s">
        <v>600</v>
      </c>
      <c r="J215" s="127" t="s">
        <v>601</v>
      </c>
      <c r="K215" s="127" t="s">
        <v>1393</v>
      </c>
      <c r="L215" s="127" t="s">
        <v>1823</v>
      </c>
      <c r="M215" s="127">
        <v>88141.64</v>
      </c>
      <c r="N215" s="127">
        <v>0</v>
      </c>
      <c r="O215" s="127">
        <v>0</v>
      </c>
      <c r="P215" s="127">
        <v>0</v>
      </c>
      <c r="Q215" s="127">
        <v>0</v>
      </c>
      <c r="R215" s="127">
        <v>0</v>
      </c>
      <c r="S215" s="127">
        <v>0</v>
      </c>
      <c r="T215" s="127">
        <v>0</v>
      </c>
      <c r="U215" s="127">
        <v>0</v>
      </c>
      <c r="V215" s="127">
        <v>0</v>
      </c>
      <c r="W215" s="127">
        <v>0</v>
      </c>
      <c r="X215" s="127">
        <v>0</v>
      </c>
      <c r="Y215" s="127">
        <v>0</v>
      </c>
      <c r="Z215" s="127">
        <v>0</v>
      </c>
      <c r="AA215" s="127">
        <v>0</v>
      </c>
      <c r="AB215" s="127">
        <v>0</v>
      </c>
      <c r="AC215" s="127">
        <v>552045</v>
      </c>
      <c r="AD215" s="127" t="s">
        <v>490</v>
      </c>
      <c r="AE215" s="127" t="s">
        <v>495</v>
      </c>
      <c r="AF21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463903.36134453781</v>
      </c>
      <c r="AG21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-1.3445378135656938E-3</v>
      </c>
    </row>
    <row r="216" spans="1:33" x14ac:dyDescent="0.2">
      <c r="A216" s="127" t="s">
        <v>485</v>
      </c>
      <c r="B216" s="127" t="s">
        <v>2089</v>
      </c>
      <c r="C216" s="127" t="s">
        <v>599</v>
      </c>
      <c r="D216" s="127" t="s">
        <v>487</v>
      </c>
      <c r="E216" s="127" t="s">
        <v>493</v>
      </c>
      <c r="F216" s="127" t="s">
        <v>496</v>
      </c>
      <c r="G216" s="127" t="s">
        <v>646</v>
      </c>
      <c r="H216" s="127" t="s">
        <v>2090</v>
      </c>
      <c r="I216" s="127" t="s">
        <v>600</v>
      </c>
      <c r="J216" s="127" t="s">
        <v>601</v>
      </c>
      <c r="K216" s="127" t="s">
        <v>1393</v>
      </c>
      <c r="L216" s="127" t="s">
        <v>1823</v>
      </c>
      <c r="M216" s="127">
        <v>80921.64</v>
      </c>
      <c r="N216" s="127">
        <v>0</v>
      </c>
      <c r="O216" s="127">
        <v>0</v>
      </c>
      <c r="P216" s="127">
        <v>0</v>
      </c>
      <c r="Q216" s="127">
        <v>0</v>
      </c>
      <c r="R216" s="127">
        <v>0</v>
      </c>
      <c r="S216" s="127">
        <v>0</v>
      </c>
      <c r="T216" s="127">
        <v>0</v>
      </c>
      <c r="U216" s="127">
        <v>0</v>
      </c>
      <c r="V216" s="127">
        <v>0</v>
      </c>
      <c r="W216" s="127">
        <v>0</v>
      </c>
      <c r="X216" s="127">
        <v>0</v>
      </c>
      <c r="Y216" s="127">
        <v>0</v>
      </c>
      <c r="Z216" s="127">
        <v>0</v>
      </c>
      <c r="AA216" s="127">
        <v>0</v>
      </c>
      <c r="AB216" s="127">
        <v>0</v>
      </c>
      <c r="AC216" s="127">
        <v>506825</v>
      </c>
      <c r="AD216" s="127" t="s">
        <v>490</v>
      </c>
      <c r="AE216" s="127" t="s">
        <v>495</v>
      </c>
      <c r="AF21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425903.36134453781</v>
      </c>
      <c r="AG21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-1.3445378135656938E-3</v>
      </c>
    </row>
    <row r="217" spans="1:33" x14ac:dyDescent="0.2">
      <c r="A217" s="127" t="s">
        <v>485</v>
      </c>
      <c r="B217" s="127" t="s">
        <v>2091</v>
      </c>
      <c r="C217" s="127" t="s">
        <v>599</v>
      </c>
      <c r="D217" s="127" t="s">
        <v>487</v>
      </c>
      <c r="E217" s="127" t="s">
        <v>493</v>
      </c>
      <c r="F217" s="127" t="s">
        <v>496</v>
      </c>
      <c r="G217" s="127" t="s">
        <v>646</v>
      </c>
      <c r="H217" s="127" t="s">
        <v>2092</v>
      </c>
      <c r="I217" s="127" t="s">
        <v>600</v>
      </c>
      <c r="J217" s="127" t="s">
        <v>601</v>
      </c>
      <c r="K217" s="127" t="s">
        <v>1393</v>
      </c>
      <c r="L217" s="127" t="s">
        <v>1823</v>
      </c>
      <c r="M217" s="127">
        <v>78236.89</v>
      </c>
      <c r="N217" s="127">
        <v>0</v>
      </c>
      <c r="O217" s="127">
        <v>0</v>
      </c>
      <c r="P217" s="127">
        <v>0</v>
      </c>
      <c r="Q217" s="127">
        <v>0</v>
      </c>
      <c r="R217" s="127">
        <v>0</v>
      </c>
      <c r="S217" s="127">
        <v>0</v>
      </c>
      <c r="T217" s="127">
        <v>0</v>
      </c>
      <c r="U217" s="127">
        <v>0</v>
      </c>
      <c r="V217" s="127">
        <v>0</v>
      </c>
      <c r="W217" s="127">
        <v>0</v>
      </c>
      <c r="X217" s="127">
        <v>0</v>
      </c>
      <c r="Y217" s="127">
        <v>0</v>
      </c>
      <c r="Z217" s="127">
        <v>0</v>
      </c>
      <c r="AA217" s="127">
        <v>0</v>
      </c>
      <c r="AB217" s="127">
        <v>0</v>
      </c>
      <c r="AC217" s="127">
        <v>490010</v>
      </c>
      <c r="AD217" s="127" t="s">
        <v>490</v>
      </c>
      <c r="AE217" s="127" t="s">
        <v>495</v>
      </c>
      <c r="AF21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411773.10924369749</v>
      </c>
      <c r="AG21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7.5630251376423985E-4</v>
      </c>
    </row>
    <row r="218" spans="1:33" x14ac:dyDescent="0.2">
      <c r="A218" s="127" t="s">
        <v>485</v>
      </c>
      <c r="B218" s="127" t="s">
        <v>2093</v>
      </c>
      <c r="C218" s="127" t="s">
        <v>599</v>
      </c>
      <c r="D218" s="127" t="s">
        <v>487</v>
      </c>
      <c r="E218" s="127" t="s">
        <v>493</v>
      </c>
      <c r="F218" s="127" t="s">
        <v>496</v>
      </c>
      <c r="G218" s="127" t="s">
        <v>646</v>
      </c>
      <c r="H218" s="127" t="s">
        <v>2094</v>
      </c>
      <c r="I218" s="127" t="s">
        <v>600</v>
      </c>
      <c r="J218" s="127" t="s">
        <v>601</v>
      </c>
      <c r="K218" s="127" t="s">
        <v>1393</v>
      </c>
      <c r="L218" s="127" t="s">
        <v>1823</v>
      </c>
      <c r="M218" s="127">
        <v>92965.08</v>
      </c>
      <c r="N218" s="127">
        <v>0</v>
      </c>
      <c r="O218" s="127">
        <v>0</v>
      </c>
      <c r="P218" s="127">
        <v>0</v>
      </c>
      <c r="Q218" s="127">
        <v>0</v>
      </c>
      <c r="R218" s="127">
        <v>0</v>
      </c>
      <c r="S218" s="127">
        <v>0</v>
      </c>
      <c r="T218" s="127">
        <v>0</v>
      </c>
      <c r="U218" s="127">
        <v>0</v>
      </c>
      <c r="V218" s="127">
        <v>0</v>
      </c>
      <c r="W218" s="127">
        <v>0</v>
      </c>
      <c r="X218" s="127">
        <v>0</v>
      </c>
      <c r="Y218" s="127">
        <v>0</v>
      </c>
      <c r="Z218" s="127">
        <v>0</v>
      </c>
      <c r="AA218" s="127">
        <v>0</v>
      </c>
      <c r="AB218" s="127">
        <v>0</v>
      </c>
      <c r="AC218" s="127">
        <v>582255</v>
      </c>
      <c r="AD218" s="127" t="s">
        <v>490</v>
      </c>
      <c r="AE218" s="127" t="s">
        <v>495</v>
      </c>
      <c r="AF21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489289.91596638656</v>
      </c>
      <c r="AG21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4.0336134406970814E-3</v>
      </c>
    </row>
    <row r="219" spans="1:33" x14ac:dyDescent="0.2">
      <c r="A219" s="127" t="s">
        <v>485</v>
      </c>
      <c r="B219" s="127" t="s">
        <v>2095</v>
      </c>
      <c r="C219" s="127" t="s">
        <v>599</v>
      </c>
      <c r="D219" s="127" t="s">
        <v>487</v>
      </c>
      <c r="E219" s="127" t="s">
        <v>493</v>
      </c>
      <c r="F219" s="127" t="s">
        <v>496</v>
      </c>
      <c r="G219" s="127" t="s">
        <v>646</v>
      </c>
      <c r="H219" s="127" t="s">
        <v>2096</v>
      </c>
      <c r="I219" s="127" t="s">
        <v>600</v>
      </c>
      <c r="J219" s="127" t="s">
        <v>601</v>
      </c>
      <c r="K219" s="127" t="s">
        <v>1393</v>
      </c>
      <c r="L219" s="127" t="s">
        <v>1823</v>
      </c>
      <c r="M219" s="127">
        <v>93480.8</v>
      </c>
      <c r="N219" s="127">
        <v>0</v>
      </c>
      <c r="O219" s="127">
        <v>0</v>
      </c>
      <c r="P219" s="127">
        <v>0</v>
      </c>
      <c r="Q219" s="127">
        <v>0</v>
      </c>
      <c r="R219" s="127">
        <v>0</v>
      </c>
      <c r="S219" s="127">
        <v>0</v>
      </c>
      <c r="T219" s="127">
        <v>0</v>
      </c>
      <c r="U219" s="127">
        <v>0</v>
      </c>
      <c r="V219" s="127">
        <v>0</v>
      </c>
      <c r="W219" s="127">
        <v>0</v>
      </c>
      <c r="X219" s="127">
        <v>0</v>
      </c>
      <c r="Y219" s="127">
        <v>0</v>
      </c>
      <c r="Z219" s="127">
        <v>0</v>
      </c>
      <c r="AA219" s="127">
        <v>0</v>
      </c>
      <c r="AB219" s="127">
        <v>0</v>
      </c>
      <c r="AC219" s="127">
        <v>585485</v>
      </c>
      <c r="AD219" s="127" t="s">
        <v>490</v>
      </c>
      <c r="AE219" s="127" t="s">
        <v>495</v>
      </c>
      <c r="AF21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492004.2016806723</v>
      </c>
      <c r="AG21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-1.6806722996989265E-3</v>
      </c>
    </row>
    <row r="220" spans="1:33" x14ac:dyDescent="0.2">
      <c r="A220" s="127" t="s">
        <v>485</v>
      </c>
      <c r="B220" s="127" t="s">
        <v>2097</v>
      </c>
      <c r="C220" s="127" t="s">
        <v>647</v>
      </c>
      <c r="D220" s="127" t="s">
        <v>487</v>
      </c>
      <c r="E220" s="127" t="s">
        <v>493</v>
      </c>
      <c r="F220" s="127" t="s">
        <v>494</v>
      </c>
      <c r="G220" s="127" t="s">
        <v>646</v>
      </c>
      <c r="H220" s="127" t="s">
        <v>2098</v>
      </c>
      <c r="I220" s="127" t="s">
        <v>648</v>
      </c>
      <c r="J220" s="127" t="s">
        <v>649</v>
      </c>
      <c r="K220" s="127" t="s">
        <v>1393</v>
      </c>
      <c r="L220" s="127" t="s">
        <v>1703</v>
      </c>
      <c r="M220" s="127">
        <v>98832</v>
      </c>
      <c r="N220" s="127">
        <v>0</v>
      </c>
      <c r="O220" s="127">
        <v>0</v>
      </c>
      <c r="P220" s="127">
        <v>0</v>
      </c>
      <c r="Q220" s="127">
        <v>0</v>
      </c>
      <c r="R220" s="127">
        <v>0</v>
      </c>
      <c r="S220" s="127">
        <v>0</v>
      </c>
      <c r="T220" s="127">
        <v>0</v>
      </c>
      <c r="U220" s="127">
        <v>0</v>
      </c>
      <c r="V220" s="127">
        <v>0</v>
      </c>
      <c r="W220" s="127">
        <v>0</v>
      </c>
      <c r="X220" s="127">
        <v>0</v>
      </c>
      <c r="Y220" s="127">
        <v>0</v>
      </c>
      <c r="Z220" s="127">
        <v>0</v>
      </c>
      <c r="AA220" s="127">
        <v>0</v>
      </c>
      <c r="AB220" s="127">
        <v>0</v>
      </c>
      <c r="AC220" s="127">
        <v>619000</v>
      </c>
      <c r="AD220" s="127" t="s">
        <v>490</v>
      </c>
      <c r="AE220" s="127" t="s">
        <v>495</v>
      </c>
      <c r="AF22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520168.06722689077</v>
      </c>
      <c r="AG22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-6.7226890765596181E-2</v>
      </c>
    </row>
    <row r="221" spans="1:33" x14ac:dyDescent="0.2">
      <c r="A221" s="127" t="s">
        <v>485</v>
      </c>
      <c r="B221" s="127" t="s">
        <v>2099</v>
      </c>
      <c r="C221" s="127" t="s">
        <v>599</v>
      </c>
      <c r="D221" s="127" t="s">
        <v>487</v>
      </c>
      <c r="E221" s="127" t="s">
        <v>493</v>
      </c>
      <c r="F221" s="127" t="s">
        <v>496</v>
      </c>
      <c r="G221" s="127" t="s">
        <v>646</v>
      </c>
      <c r="H221" s="127" t="s">
        <v>2100</v>
      </c>
      <c r="I221" s="127" t="s">
        <v>600</v>
      </c>
      <c r="J221" s="127" t="s">
        <v>601</v>
      </c>
      <c r="K221" s="127" t="s">
        <v>1393</v>
      </c>
      <c r="L221" s="127" t="s">
        <v>1823</v>
      </c>
      <c r="M221" s="127">
        <v>14804.03</v>
      </c>
      <c r="N221" s="127">
        <v>0</v>
      </c>
      <c r="O221" s="127">
        <v>0</v>
      </c>
      <c r="P221" s="127">
        <v>0</v>
      </c>
      <c r="Q221" s="127">
        <v>0</v>
      </c>
      <c r="R221" s="127">
        <v>0</v>
      </c>
      <c r="S221" s="127">
        <v>0</v>
      </c>
      <c r="T221" s="127">
        <v>0</v>
      </c>
      <c r="U221" s="127">
        <v>0</v>
      </c>
      <c r="V221" s="127">
        <v>0</v>
      </c>
      <c r="W221" s="127">
        <v>0</v>
      </c>
      <c r="X221" s="127">
        <v>0</v>
      </c>
      <c r="Y221" s="127">
        <v>0</v>
      </c>
      <c r="Z221" s="127">
        <v>0</v>
      </c>
      <c r="AA221" s="127">
        <v>0</v>
      </c>
      <c r="AB221" s="127">
        <v>0</v>
      </c>
      <c r="AC221" s="127">
        <v>543970</v>
      </c>
      <c r="AD221" s="127" t="s">
        <v>490</v>
      </c>
      <c r="AE221" s="127" t="s">
        <v>495</v>
      </c>
      <c r="AF22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457117.64705882355</v>
      </c>
      <c r="AG22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72048.322941176448</v>
      </c>
    </row>
    <row r="222" spans="1:33" x14ac:dyDescent="0.2">
      <c r="A222" s="127" t="s">
        <v>485</v>
      </c>
      <c r="B222" s="127" t="s">
        <v>2101</v>
      </c>
      <c r="C222" s="127" t="s">
        <v>599</v>
      </c>
      <c r="D222" s="127" t="s">
        <v>487</v>
      </c>
      <c r="E222" s="127" t="s">
        <v>493</v>
      </c>
      <c r="F222" s="127" t="s">
        <v>496</v>
      </c>
      <c r="G222" s="127" t="s">
        <v>646</v>
      </c>
      <c r="H222" s="127" t="s">
        <v>2102</v>
      </c>
      <c r="I222" s="127" t="s">
        <v>600</v>
      </c>
      <c r="J222" s="127" t="s">
        <v>601</v>
      </c>
      <c r="K222" s="127" t="s">
        <v>1393</v>
      </c>
      <c r="L222" s="127" t="s">
        <v>1823</v>
      </c>
      <c r="M222" s="127">
        <v>87223.47</v>
      </c>
      <c r="N222" s="127">
        <v>0</v>
      </c>
      <c r="O222" s="127">
        <v>0</v>
      </c>
      <c r="P222" s="127">
        <v>0</v>
      </c>
      <c r="Q222" s="127">
        <v>0</v>
      </c>
      <c r="R222" s="127">
        <v>0</v>
      </c>
      <c r="S222" s="127">
        <v>0</v>
      </c>
      <c r="T222" s="127">
        <v>0</v>
      </c>
      <c r="U222" s="127">
        <v>0</v>
      </c>
      <c r="V222" s="127">
        <v>0</v>
      </c>
      <c r="W222" s="127">
        <v>0</v>
      </c>
      <c r="X222" s="127">
        <v>0</v>
      </c>
      <c r="Y222" s="127">
        <v>0</v>
      </c>
      <c r="Z222" s="127">
        <v>0</v>
      </c>
      <c r="AA222" s="127">
        <v>0</v>
      </c>
      <c r="AB222" s="127">
        <v>0</v>
      </c>
      <c r="AC222" s="127">
        <v>546297</v>
      </c>
      <c r="AD222" s="127" t="s">
        <v>490</v>
      </c>
      <c r="AE222" s="127" t="s">
        <v>495</v>
      </c>
      <c r="AF22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459073.10924369749</v>
      </c>
      <c r="AG22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0.42075630251201801</v>
      </c>
    </row>
    <row r="223" spans="1:33" x14ac:dyDescent="0.2">
      <c r="A223" s="127" t="s">
        <v>485</v>
      </c>
      <c r="B223" s="127" t="s">
        <v>2103</v>
      </c>
      <c r="C223" s="127" t="s">
        <v>599</v>
      </c>
      <c r="D223" s="127" t="s">
        <v>487</v>
      </c>
      <c r="E223" s="127" t="s">
        <v>493</v>
      </c>
      <c r="F223" s="127" t="s">
        <v>496</v>
      </c>
      <c r="G223" s="127" t="s">
        <v>646</v>
      </c>
      <c r="H223" s="127" t="s">
        <v>2104</v>
      </c>
      <c r="I223" s="127" t="s">
        <v>600</v>
      </c>
      <c r="J223" s="127" t="s">
        <v>601</v>
      </c>
      <c r="K223" s="127" t="s">
        <v>1393</v>
      </c>
      <c r="L223" s="127" t="s">
        <v>1823</v>
      </c>
      <c r="M223" s="127">
        <v>92419.03</v>
      </c>
      <c r="N223" s="127">
        <v>0</v>
      </c>
      <c r="O223" s="127">
        <v>0</v>
      </c>
      <c r="P223" s="127">
        <v>0</v>
      </c>
      <c r="Q223" s="127">
        <v>0</v>
      </c>
      <c r="R223" s="127">
        <v>0</v>
      </c>
      <c r="S223" s="127">
        <v>0</v>
      </c>
      <c r="T223" s="127">
        <v>0</v>
      </c>
      <c r="U223" s="127">
        <v>0</v>
      </c>
      <c r="V223" s="127">
        <v>0</v>
      </c>
      <c r="W223" s="127">
        <v>0</v>
      </c>
      <c r="X223" s="127">
        <v>0</v>
      </c>
      <c r="Y223" s="127">
        <v>0</v>
      </c>
      <c r="Z223" s="127">
        <v>0</v>
      </c>
      <c r="AA223" s="127">
        <v>0</v>
      </c>
      <c r="AB223" s="127">
        <v>0</v>
      </c>
      <c r="AC223" s="127">
        <v>578835</v>
      </c>
      <c r="AD223" s="127" t="s">
        <v>490</v>
      </c>
      <c r="AE223" s="127" t="s">
        <v>495</v>
      </c>
      <c r="AF22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486415.96638655465</v>
      </c>
      <c r="AG22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3.6134453548584133E-3</v>
      </c>
    </row>
    <row r="224" spans="1:33" x14ac:dyDescent="0.2">
      <c r="A224" s="127" t="s">
        <v>485</v>
      </c>
      <c r="B224" s="127" t="s">
        <v>2105</v>
      </c>
      <c r="C224" s="127" t="s">
        <v>599</v>
      </c>
      <c r="D224" s="127" t="s">
        <v>487</v>
      </c>
      <c r="E224" s="127" t="s">
        <v>493</v>
      </c>
      <c r="F224" s="127" t="s">
        <v>496</v>
      </c>
      <c r="G224" s="127" t="s">
        <v>646</v>
      </c>
      <c r="H224" s="127" t="s">
        <v>2106</v>
      </c>
      <c r="I224" s="127" t="s">
        <v>600</v>
      </c>
      <c r="J224" s="127" t="s">
        <v>601</v>
      </c>
      <c r="K224" s="127" t="s">
        <v>1393</v>
      </c>
      <c r="L224" s="127" t="s">
        <v>1823</v>
      </c>
      <c r="M224" s="127">
        <v>46231.27</v>
      </c>
      <c r="N224" s="127">
        <v>0</v>
      </c>
      <c r="O224" s="127">
        <v>0</v>
      </c>
      <c r="P224" s="127">
        <v>0</v>
      </c>
      <c r="Q224" s="127">
        <v>0</v>
      </c>
      <c r="R224" s="127">
        <v>0</v>
      </c>
      <c r="S224" s="127">
        <v>0</v>
      </c>
      <c r="T224" s="127">
        <v>0</v>
      </c>
      <c r="U224" s="127">
        <v>0</v>
      </c>
      <c r="V224" s="127">
        <v>0</v>
      </c>
      <c r="W224" s="127">
        <v>0</v>
      </c>
      <c r="X224" s="127">
        <v>0</v>
      </c>
      <c r="Y224" s="127">
        <v>0</v>
      </c>
      <c r="Z224" s="127">
        <v>0</v>
      </c>
      <c r="AA224" s="127">
        <v>0</v>
      </c>
      <c r="AB224" s="127">
        <v>0</v>
      </c>
      <c r="AC224" s="127">
        <v>550809</v>
      </c>
      <c r="AD224" s="127" t="s">
        <v>490</v>
      </c>
      <c r="AE224" s="127" t="s">
        <v>495</v>
      </c>
      <c r="AF22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462864.70588235295</v>
      </c>
      <c r="AG22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41713.024117647052</v>
      </c>
    </row>
    <row r="225" spans="1:33" x14ac:dyDescent="0.2">
      <c r="A225" s="127" t="s">
        <v>485</v>
      </c>
      <c r="B225" s="127" t="s">
        <v>2107</v>
      </c>
      <c r="C225" s="127" t="s">
        <v>599</v>
      </c>
      <c r="D225" s="127" t="s">
        <v>487</v>
      </c>
      <c r="E225" s="127" t="s">
        <v>493</v>
      </c>
      <c r="F225" s="127" t="s">
        <v>496</v>
      </c>
      <c r="G225" s="127" t="s">
        <v>646</v>
      </c>
      <c r="H225" s="127" t="s">
        <v>2108</v>
      </c>
      <c r="I225" s="127" t="s">
        <v>600</v>
      </c>
      <c r="J225" s="127" t="s">
        <v>601</v>
      </c>
      <c r="K225" s="127" t="s">
        <v>1393</v>
      </c>
      <c r="L225" s="127" t="s">
        <v>1823</v>
      </c>
      <c r="M225" s="127">
        <v>51525.919999999998</v>
      </c>
      <c r="N225" s="127">
        <v>0</v>
      </c>
      <c r="O225" s="127">
        <v>0</v>
      </c>
      <c r="P225" s="127">
        <v>0</v>
      </c>
      <c r="Q225" s="127">
        <v>0</v>
      </c>
      <c r="R225" s="127">
        <v>0</v>
      </c>
      <c r="S225" s="127">
        <v>0</v>
      </c>
      <c r="T225" s="127">
        <v>0</v>
      </c>
      <c r="U225" s="127">
        <v>0</v>
      </c>
      <c r="V225" s="127">
        <v>0</v>
      </c>
      <c r="W225" s="127">
        <v>0</v>
      </c>
      <c r="X225" s="127">
        <v>0</v>
      </c>
      <c r="Y225" s="127">
        <v>0</v>
      </c>
      <c r="Z225" s="127">
        <v>0</v>
      </c>
      <c r="AA225" s="127">
        <v>0</v>
      </c>
      <c r="AB225" s="127">
        <v>0</v>
      </c>
      <c r="AC225" s="127">
        <v>555465</v>
      </c>
      <c r="AD225" s="127" t="s">
        <v>490</v>
      </c>
      <c r="AE225" s="127" t="s">
        <v>495</v>
      </c>
      <c r="AF22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466777.31092436978</v>
      </c>
      <c r="AG22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37161.769075630218</v>
      </c>
    </row>
    <row r="226" spans="1:33" x14ac:dyDescent="0.2">
      <c r="A226" s="127" t="s">
        <v>485</v>
      </c>
      <c r="B226" s="127" t="s">
        <v>2109</v>
      </c>
      <c r="C226" s="127" t="s">
        <v>599</v>
      </c>
      <c r="D226" s="127" t="s">
        <v>487</v>
      </c>
      <c r="E226" s="127" t="s">
        <v>493</v>
      </c>
      <c r="F226" s="127" t="s">
        <v>496</v>
      </c>
      <c r="G226" s="127" t="s">
        <v>646</v>
      </c>
      <c r="H226" s="127" t="s">
        <v>2110</v>
      </c>
      <c r="I226" s="127" t="s">
        <v>600</v>
      </c>
      <c r="J226" s="127" t="s">
        <v>601</v>
      </c>
      <c r="K226" s="127" t="s">
        <v>1393</v>
      </c>
      <c r="L226" s="127" t="s">
        <v>1823</v>
      </c>
      <c r="M226" s="127">
        <v>93525.3</v>
      </c>
      <c r="N226" s="127">
        <v>0</v>
      </c>
      <c r="O226" s="127">
        <v>0</v>
      </c>
      <c r="P226" s="127">
        <v>0</v>
      </c>
      <c r="Q226" s="127">
        <v>0</v>
      </c>
      <c r="R226" s="127">
        <v>0</v>
      </c>
      <c r="S226" s="127">
        <v>0</v>
      </c>
      <c r="T226" s="127">
        <v>0</v>
      </c>
      <c r="U226" s="127">
        <v>0</v>
      </c>
      <c r="V226" s="127">
        <v>0</v>
      </c>
      <c r="W226" s="127">
        <v>0</v>
      </c>
      <c r="X226" s="127">
        <v>0</v>
      </c>
      <c r="Y226" s="127">
        <v>0</v>
      </c>
      <c r="Z226" s="127">
        <v>0</v>
      </c>
      <c r="AA226" s="127">
        <v>0</v>
      </c>
      <c r="AB226" s="127">
        <v>0</v>
      </c>
      <c r="AC226" s="127">
        <v>585769</v>
      </c>
      <c r="AD226" s="127" t="s">
        <v>490</v>
      </c>
      <c r="AE226" s="127" t="s">
        <v>495</v>
      </c>
      <c r="AF22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492242.85714285716</v>
      </c>
      <c r="AG22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0.84285714283760171</v>
      </c>
    </row>
    <row r="227" spans="1:33" x14ac:dyDescent="0.2">
      <c r="A227" s="127" t="s">
        <v>485</v>
      </c>
      <c r="B227" s="127" t="s">
        <v>2111</v>
      </c>
      <c r="C227" s="127" t="s">
        <v>599</v>
      </c>
      <c r="D227" s="127" t="s">
        <v>487</v>
      </c>
      <c r="E227" s="127" t="s">
        <v>493</v>
      </c>
      <c r="F227" s="127" t="s">
        <v>496</v>
      </c>
      <c r="G227" s="127" t="s">
        <v>646</v>
      </c>
      <c r="H227" s="127" t="s">
        <v>2112</v>
      </c>
      <c r="I227" s="127" t="s">
        <v>600</v>
      </c>
      <c r="J227" s="127" t="s">
        <v>601</v>
      </c>
      <c r="K227" s="127" t="s">
        <v>1393</v>
      </c>
      <c r="L227" s="127" t="s">
        <v>1823</v>
      </c>
      <c r="M227" s="127">
        <v>43108.65</v>
      </c>
      <c r="N227" s="127">
        <v>0</v>
      </c>
      <c r="O227" s="127">
        <v>0</v>
      </c>
      <c r="P227" s="127">
        <v>0</v>
      </c>
      <c r="Q227" s="127">
        <v>0</v>
      </c>
      <c r="R227" s="127">
        <v>0</v>
      </c>
      <c r="S227" s="127">
        <v>0</v>
      </c>
      <c r="T227" s="127">
        <v>0</v>
      </c>
      <c r="U227" s="127">
        <v>0</v>
      </c>
      <c r="V227" s="127">
        <v>0</v>
      </c>
      <c r="W227" s="127">
        <v>0</v>
      </c>
      <c r="X227" s="127">
        <v>0</v>
      </c>
      <c r="Y227" s="127">
        <v>0</v>
      </c>
      <c r="Z227" s="127">
        <v>0</v>
      </c>
      <c r="AA227" s="127">
        <v>0</v>
      </c>
      <c r="AB227" s="127">
        <v>0</v>
      </c>
      <c r="AC227" s="127">
        <v>588241</v>
      </c>
      <c r="AD227" s="127" t="s">
        <v>490</v>
      </c>
      <c r="AE227" s="127" t="s">
        <v>495</v>
      </c>
      <c r="AF22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494320.16806722688</v>
      </c>
      <c r="AG22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50812.181932773114</v>
      </c>
    </row>
    <row r="228" spans="1:33" x14ac:dyDescent="0.2">
      <c r="A228" s="127" t="s">
        <v>485</v>
      </c>
      <c r="B228" s="127" t="s">
        <v>2113</v>
      </c>
      <c r="C228" s="127" t="s">
        <v>599</v>
      </c>
      <c r="D228" s="127" t="s">
        <v>487</v>
      </c>
      <c r="E228" s="127" t="s">
        <v>493</v>
      </c>
      <c r="F228" s="127" t="s">
        <v>496</v>
      </c>
      <c r="G228" s="127" t="s">
        <v>646</v>
      </c>
      <c r="H228" s="127" t="s">
        <v>2114</v>
      </c>
      <c r="I228" s="127" t="s">
        <v>600</v>
      </c>
      <c r="J228" s="127" t="s">
        <v>601</v>
      </c>
      <c r="K228" s="127" t="s">
        <v>1393</v>
      </c>
      <c r="L228" s="127" t="s">
        <v>1823</v>
      </c>
      <c r="M228" s="127">
        <v>70455.67</v>
      </c>
      <c r="N228" s="127">
        <v>0</v>
      </c>
      <c r="O228" s="127">
        <v>0</v>
      </c>
      <c r="P228" s="127">
        <v>0</v>
      </c>
      <c r="Q228" s="127">
        <v>0</v>
      </c>
      <c r="R228" s="127">
        <v>0</v>
      </c>
      <c r="S228" s="127">
        <v>0</v>
      </c>
      <c r="T228" s="127">
        <v>0</v>
      </c>
      <c r="U228" s="127">
        <v>0</v>
      </c>
      <c r="V228" s="127">
        <v>0</v>
      </c>
      <c r="W228" s="127">
        <v>0</v>
      </c>
      <c r="X228" s="127">
        <v>0</v>
      </c>
      <c r="Y228" s="127">
        <v>0</v>
      </c>
      <c r="Z228" s="127">
        <v>0</v>
      </c>
      <c r="AA228" s="127">
        <v>0</v>
      </c>
      <c r="AB228" s="127">
        <v>0</v>
      </c>
      <c r="AC228" s="127">
        <v>576555</v>
      </c>
      <c r="AD228" s="127" t="s">
        <v>490</v>
      </c>
      <c r="AE228" s="127" t="s">
        <v>495</v>
      </c>
      <c r="AF22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484500</v>
      </c>
      <c r="AG22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21599.33</v>
      </c>
    </row>
    <row r="229" spans="1:33" x14ac:dyDescent="0.2">
      <c r="A229" s="127" t="s">
        <v>485</v>
      </c>
      <c r="B229" s="127" t="s">
        <v>2115</v>
      </c>
      <c r="C229" s="127" t="s">
        <v>599</v>
      </c>
      <c r="D229" s="127" t="s">
        <v>487</v>
      </c>
      <c r="E229" s="127" t="s">
        <v>493</v>
      </c>
      <c r="F229" s="127" t="s">
        <v>496</v>
      </c>
      <c r="G229" s="127" t="s">
        <v>646</v>
      </c>
      <c r="H229" s="127" t="s">
        <v>2116</v>
      </c>
      <c r="I229" s="127" t="s">
        <v>600</v>
      </c>
      <c r="J229" s="127" t="s">
        <v>601</v>
      </c>
      <c r="K229" s="127" t="s">
        <v>1393</v>
      </c>
      <c r="L229" s="127" t="s">
        <v>1823</v>
      </c>
      <c r="M229" s="127">
        <v>74472.45</v>
      </c>
      <c r="N229" s="127">
        <v>0</v>
      </c>
      <c r="O229" s="127">
        <v>0</v>
      </c>
      <c r="P229" s="127">
        <v>0</v>
      </c>
      <c r="Q229" s="127">
        <v>0</v>
      </c>
      <c r="R229" s="127">
        <v>0</v>
      </c>
      <c r="S229" s="127">
        <v>0</v>
      </c>
      <c r="T229" s="127">
        <v>0</v>
      </c>
      <c r="U229" s="127">
        <v>0</v>
      </c>
      <c r="V229" s="127">
        <v>0</v>
      </c>
      <c r="W229" s="127">
        <v>0</v>
      </c>
      <c r="X229" s="127">
        <v>0</v>
      </c>
      <c r="Y229" s="127">
        <v>0</v>
      </c>
      <c r="Z229" s="127">
        <v>0</v>
      </c>
      <c r="AA229" s="127">
        <v>0</v>
      </c>
      <c r="AB229" s="127">
        <v>0</v>
      </c>
      <c r="AC229" s="127">
        <v>466438</v>
      </c>
      <c r="AD229" s="127" t="s">
        <v>490</v>
      </c>
      <c r="AE229" s="127" t="s">
        <v>495</v>
      </c>
      <c r="AF22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391964.70588235295</v>
      </c>
      <c r="AG22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0.84411764705146197</v>
      </c>
    </row>
    <row r="230" spans="1:33" x14ac:dyDescent="0.2">
      <c r="A230" s="127" t="s">
        <v>485</v>
      </c>
      <c r="B230" s="127" t="s">
        <v>2117</v>
      </c>
      <c r="C230" s="127" t="s">
        <v>647</v>
      </c>
      <c r="D230" s="127" t="s">
        <v>487</v>
      </c>
      <c r="E230" s="127" t="s">
        <v>493</v>
      </c>
      <c r="F230" s="127" t="s">
        <v>494</v>
      </c>
      <c r="G230" s="127" t="s">
        <v>646</v>
      </c>
      <c r="H230" s="127" t="s">
        <v>2118</v>
      </c>
      <c r="I230" s="127" t="s">
        <v>648</v>
      </c>
      <c r="J230" s="127" t="s">
        <v>649</v>
      </c>
      <c r="K230" s="127" t="s">
        <v>1393</v>
      </c>
      <c r="L230" s="127" t="s">
        <v>1703</v>
      </c>
      <c r="M230" s="127">
        <v>80706</v>
      </c>
      <c r="N230" s="127">
        <v>0</v>
      </c>
      <c r="O230" s="127">
        <v>0</v>
      </c>
      <c r="P230" s="127">
        <v>0</v>
      </c>
      <c r="Q230" s="127">
        <v>0</v>
      </c>
      <c r="R230" s="127">
        <v>0</v>
      </c>
      <c r="S230" s="127">
        <v>0</v>
      </c>
      <c r="T230" s="127">
        <v>0</v>
      </c>
      <c r="U230" s="127">
        <v>0</v>
      </c>
      <c r="V230" s="127">
        <v>0</v>
      </c>
      <c r="W230" s="127">
        <v>0</v>
      </c>
      <c r="X230" s="127">
        <v>0</v>
      </c>
      <c r="Y230" s="127">
        <v>0</v>
      </c>
      <c r="Z230" s="127">
        <v>0</v>
      </c>
      <c r="AA230" s="127">
        <v>0</v>
      </c>
      <c r="AB230" s="127">
        <v>0</v>
      </c>
      <c r="AC230" s="127">
        <v>505476</v>
      </c>
      <c r="AD230" s="127" t="s">
        <v>490</v>
      </c>
      <c r="AE230" s="127" t="s">
        <v>495</v>
      </c>
      <c r="AF23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424769.74789915967</v>
      </c>
      <c r="AG23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0.25210084032732993</v>
      </c>
    </row>
    <row r="231" spans="1:33" x14ac:dyDescent="0.2">
      <c r="A231" s="127" t="s">
        <v>485</v>
      </c>
      <c r="B231" s="127" t="s">
        <v>2119</v>
      </c>
      <c r="C231" s="127" t="s">
        <v>2120</v>
      </c>
      <c r="D231" s="127" t="s">
        <v>487</v>
      </c>
      <c r="E231" s="127" t="s">
        <v>493</v>
      </c>
      <c r="F231" s="127" t="s">
        <v>496</v>
      </c>
      <c r="G231" s="127" t="s">
        <v>646</v>
      </c>
      <c r="H231" s="127" t="s">
        <v>2121</v>
      </c>
      <c r="I231" s="127" t="s">
        <v>2122</v>
      </c>
      <c r="J231" s="127" t="s">
        <v>2123</v>
      </c>
      <c r="K231" s="127" t="s">
        <v>1393</v>
      </c>
      <c r="L231" s="127" t="s">
        <v>1686</v>
      </c>
      <c r="M231" s="127">
        <v>417519.68</v>
      </c>
      <c r="N231" s="127">
        <v>0</v>
      </c>
      <c r="O231" s="127">
        <v>0</v>
      </c>
      <c r="P231" s="127">
        <v>0</v>
      </c>
      <c r="Q231" s="127">
        <v>0</v>
      </c>
      <c r="R231" s="127">
        <v>0</v>
      </c>
      <c r="S231" s="127">
        <v>0</v>
      </c>
      <c r="T231" s="127">
        <v>0</v>
      </c>
      <c r="U231" s="127">
        <v>0</v>
      </c>
      <c r="V231" s="127">
        <v>0</v>
      </c>
      <c r="W231" s="127">
        <v>0</v>
      </c>
      <c r="X231" s="127">
        <v>0</v>
      </c>
      <c r="Y231" s="127">
        <v>0</v>
      </c>
      <c r="Z231" s="127">
        <v>0</v>
      </c>
      <c r="AA231" s="127">
        <v>0</v>
      </c>
      <c r="AB231" s="127">
        <v>0</v>
      </c>
      <c r="AC231" s="127">
        <v>2614991.6800000002</v>
      </c>
      <c r="AD231" s="127" t="s">
        <v>490</v>
      </c>
      <c r="AE231" s="127" t="s">
        <v>495</v>
      </c>
      <c r="AF23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2197472.0000000005</v>
      </c>
      <c r="AG23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-2.9103830456733704E-10</v>
      </c>
    </row>
    <row r="232" spans="1:33" x14ac:dyDescent="0.2">
      <c r="A232" s="127" t="s">
        <v>485</v>
      </c>
      <c r="B232" s="127" t="s">
        <v>2124</v>
      </c>
      <c r="C232" s="127" t="s">
        <v>612</v>
      </c>
      <c r="D232" s="127" t="s">
        <v>487</v>
      </c>
      <c r="E232" s="127" t="s">
        <v>493</v>
      </c>
      <c r="F232" s="127" t="s">
        <v>496</v>
      </c>
      <c r="G232" s="127" t="s">
        <v>646</v>
      </c>
      <c r="H232" s="127" t="s">
        <v>2125</v>
      </c>
      <c r="I232" s="127" t="s">
        <v>613</v>
      </c>
      <c r="J232" s="127" t="s">
        <v>614</v>
      </c>
      <c r="K232" s="127" t="s">
        <v>1393</v>
      </c>
      <c r="L232" s="127" t="s">
        <v>1856</v>
      </c>
      <c r="M232" s="127">
        <v>0</v>
      </c>
      <c r="N232" s="127">
        <v>0</v>
      </c>
      <c r="O232" s="127">
        <v>0</v>
      </c>
      <c r="P232" s="127">
        <v>0</v>
      </c>
      <c r="Q232" s="127">
        <v>0</v>
      </c>
      <c r="R232" s="127">
        <v>0</v>
      </c>
      <c r="S232" s="127">
        <v>0</v>
      </c>
      <c r="T232" s="127">
        <v>0</v>
      </c>
      <c r="U232" s="127">
        <v>0</v>
      </c>
      <c r="V232" s="127">
        <v>0</v>
      </c>
      <c r="W232" s="127">
        <v>0</v>
      </c>
      <c r="X232" s="127">
        <v>0</v>
      </c>
      <c r="Y232" s="127">
        <v>0</v>
      </c>
      <c r="Z232" s="127">
        <v>0</v>
      </c>
      <c r="AA232" s="127">
        <v>0</v>
      </c>
      <c r="AB232" s="127">
        <v>0</v>
      </c>
      <c r="AC232" s="127">
        <v>10634642.9</v>
      </c>
      <c r="AD232" s="127" t="s">
        <v>490</v>
      </c>
      <c r="AE232" s="127" t="s">
        <v>495</v>
      </c>
      <c r="AF23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23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10634642.9</v>
      </c>
    </row>
    <row r="233" spans="1:33" x14ac:dyDescent="0.2">
      <c r="A233" s="127" t="s">
        <v>485</v>
      </c>
      <c r="B233" s="127" t="s">
        <v>2126</v>
      </c>
      <c r="C233" s="127" t="s">
        <v>647</v>
      </c>
      <c r="D233" s="127" t="s">
        <v>487</v>
      </c>
      <c r="E233" s="127" t="s">
        <v>493</v>
      </c>
      <c r="F233" s="127" t="s">
        <v>494</v>
      </c>
      <c r="G233" s="127" t="s">
        <v>646</v>
      </c>
      <c r="H233" s="127" t="s">
        <v>2127</v>
      </c>
      <c r="I233" s="127" t="s">
        <v>648</v>
      </c>
      <c r="J233" s="127" t="s">
        <v>649</v>
      </c>
      <c r="K233" s="127" t="s">
        <v>1393</v>
      </c>
      <c r="L233" s="127" t="s">
        <v>1703</v>
      </c>
      <c r="M233" s="127">
        <v>54284</v>
      </c>
      <c r="N233" s="127">
        <v>0</v>
      </c>
      <c r="O233" s="127">
        <v>0</v>
      </c>
      <c r="P233" s="127">
        <v>0</v>
      </c>
      <c r="Q233" s="127">
        <v>0</v>
      </c>
      <c r="R233" s="127">
        <v>0</v>
      </c>
      <c r="S233" s="127">
        <v>0</v>
      </c>
      <c r="T233" s="127">
        <v>0</v>
      </c>
      <c r="U233" s="127">
        <v>0</v>
      </c>
      <c r="V233" s="127">
        <v>0</v>
      </c>
      <c r="W233" s="127">
        <v>0</v>
      </c>
      <c r="X233" s="127">
        <v>0</v>
      </c>
      <c r="Y233" s="127">
        <v>0</v>
      </c>
      <c r="Z233" s="127">
        <v>0</v>
      </c>
      <c r="AA233" s="127">
        <v>0</v>
      </c>
      <c r="AB233" s="127">
        <v>0</v>
      </c>
      <c r="AC233" s="127">
        <v>339990</v>
      </c>
      <c r="AD233" s="127" t="s">
        <v>490</v>
      </c>
      <c r="AE233" s="127" t="s">
        <v>495</v>
      </c>
      <c r="AF23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285705.8823529412</v>
      </c>
      <c r="AG23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0.11764705879613757</v>
      </c>
    </row>
    <row r="234" spans="1:33" x14ac:dyDescent="0.2">
      <c r="A234" s="127" t="s">
        <v>485</v>
      </c>
      <c r="B234" s="127" t="s">
        <v>2128</v>
      </c>
      <c r="C234" s="127" t="s">
        <v>647</v>
      </c>
      <c r="D234" s="127" t="s">
        <v>487</v>
      </c>
      <c r="E234" s="127" t="s">
        <v>493</v>
      </c>
      <c r="F234" s="127" t="s">
        <v>494</v>
      </c>
      <c r="G234" s="127" t="s">
        <v>646</v>
      </c>
      <c r="H234" s="127" t="s">
        <v>2129</v>
      </c>
      <c r="I234" s="127" t="s">
        <v>648</v>
      </c>
      <c r="J234" s="127" t="s">
        <v>649</v>
      </c>
      <c r="K234" s="127" t="s">
        <v>1393</v>
      </c>
      <c r="L234" s="127" t="s">
        <v>1703</v>
      </c>
      <c r="M234" s="127">
        <v>68655</v>
      </c>
      <c r="N234" s="127">
        <v>0</v>
      </c>
      <c r="O234" s="127">
        <v>0</v>
      </c>
      <c r="P234" s="127">
        <v>0</v>
      </c>
      <c r="Q234" s="127">
        <v>0</v>
      </c>
      <c r="R234" s="127">
        <v>0</v>
      </c>
      <c r="S234" s="127">
        <v>0</v>
      </c>
      <c r="T234" s="127">
        <v>0</v>
      </c>
      <c r="U234" s="127">
        <v>0</v>
      </c>
      <c r="V234" s="127">
        <v>0</v>
      </c>
      <c r="W234" s="127">
        <v>0</v>
      </c>
      <c r="X234" s="127">
        <v>0</v>
      </c>
      <c r="Y234" s="127">
        <v>0</v>
      </c>
      <c r="Z234" s="127">
        <v>0</v>
      </c>
      <c r="AA234" s="127">
        <v>0</v>
      </c>
      <c r="AB234" s="127">
        <v>0</v>
      </c>
      <c r="AC234" s="127">
        <v>429999</v>
      </c>
      <c r="AD234" s="127" t="s">
        <v>490</v>
      </c>
      <c r="AE234" s="127" t="s">
        <v>495</v>
      </c>
      <c r="AF23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361343.69747899158</v>
      </c>
      <c r="AG23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0.30252100841607898</v>
      </c>
    </row>
    <row r="235" spans="1:33" x14ac:dyDescent="0.2">
      <c r="A235" s="127" t="s">
        <v>485</v>
      </c>
      <c r="B235" s="127" t="s">
        <v>2130</v>
      </c>
      <c r="C235" s="127" t="s">
        <v>647</v>
      </c>
      <c r="D235" s="127" t="s">
        <v>487</v>
      </c>
      <c r="E235" s="127" t="s">
        <v>493</v>
      </c>
      <c r="F235" s="127" t="s">
        <v>494</v>
      </c>
      <c r="G235" s="127" t="s">
        <v>646</v>
      </c>
      <c r="H235" s="127" t="s">
        <v>2131</v>
      </c>
      <c r="I235" s="127" t="s">
        <v>648</v>
      </c>
      <c r="J235" s="127" t="s">
        <v>649</v>
      </c>
      <c r="K235" s="127" t="s">
        <v>1393</v>
      </c>
      <c r="L235" s="127" t="s">
        <v>1703</v>
      </c>
      <c r="M235" s="127">
        <v>72168</v>
      </c>
      <c r="N235" s="127">
        <v>0</v>
      </c>
      <c r="O235" s="127">
        <v>0</v>
      </c>
      <c r="P235" s="127">
        <v>0</v>
      </c>
      <c r="Q235" s="127">
        <v>0</v>
      </c>
      <c r="R235" s="127">
        <v>0</v>
      </c>
      <c r="S235" s="127">
        <v>0</v>
      </c>
      <c r="T235" s="127">
        <v>0</v>
      </c>
      <c r="U235" s="127">
        <v>0</v>
      </c>
      <c r="V235" s="127">
        <v>0</v>
      </c>
      <c r="W235" s="127">
        <v>0</v>
      </c>
      <c r="X235" s="127">
        <v>0</v>
      </c>
      <c r="Y235" s="127">
        <v>0</v>
      </c>
      <c r="Z235" s="127">
        <v>0</v>
      </c>
      <c r="AA235" s="127">
        <v>0</v>
      </c>
      <c r="AB235" s="127">
        <v>0</v>
      </c>
      <c r="AC235" s="127">
        <v>451998</v>
      </c>
      <c r="AD235" s="127" t="s">
        <v>490</v>
      </c>
      <c r="AE235" s="127" t="s">
        <v>495</v>
      </c>
      <c r="AF23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379830.25210084033</v>
      </c>
      <c r="AG23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-0.25210084032732993</v>
      </c>
    </row>
    <row r="236" spans="1:33" x14ac:dyDescent="0.2">
      <c r="A236" s="127" t="s">
        <v>485</v>
      </c>
      <c r="B236" s="127" t="s">
        <v>2132</v>
      </c>
      <c r="C236" s="127" t="s">
        <v>504</v>
      </c>
      <c r="D236" s="127" t="s">
        <v>487</v>
      </c>
      <c r="E236" s="127" t="s">
        <v>493</v>
      </c>
      <c r="F236" s="127" t="s">
        <v>494</v>
      </c>
      <c r="G236" s="127" t="s">
        <v>646</v>
      </c>
      <c r="H236" s="127" t="s">
        <v>2133</v>
      </c>
      <c r="I236" s="127" t="s">
        <v>2134</v>
      </c>
      <c r="J236" s="127" t="s">
        <v>2135</v>
      </c>
      <c r="K236" s="127" t="s">
        <v>1393</v>
      </c>
      <c r="L236" s="127" t="s">
        <v>1767</v>
      </c>
      <c r="M236" s="127">
        <v>0</v>
      </c>
      <c r="N236" s="127">
        <v>0</v>
      </c>
      <c r="O236" s="127">
        <v>0</v>
      </c>
      <c r="P236" s="127">
        <v>0</v>
      </c>
      <c r="Q236" s="127">
        <v>0</v>
      </c>
      <c r="R236" s="127">
        <v>0</v>
      </c>
      <c r="S236" s="127">
        <v>0</v>
      </c>
      <c r="T236" s="127">
        <v>0</v>
      </c>
      <c r="U236" s="127">
        <v>0</v>
      </c>
      <c r="V236" s="127">
        <v>0</v>
      </c>
      <c r="W236" s="127">
        <v>0</v>
      </c>
      <c r="X236" s="127">
        <v>0</v>
      </c>
      <c r="Y236" s="127">
        <v>0</v>
      </c>
      <c r="Z236" s="127">
        <v>0</v>
      </c>
      <c r="AA236" s="127">
        <v>0</v>
      </c>
      <c r="AB236" s="127">
        <v>0</v>
      </c>
      <c r="AC236" s="127">
        <v>450000</v>
      </c>
      <c r="AD236" s="127" t="s">
        <v>490</v>
      </c>
      <c r="AE236" s="127" t="s">
        <v>495</v>
      </c>
      <c r="AF23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23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450000</v>
      </c>
    </row>
    <row r="237" spans="1:33" x14ac:dyDescent="0.2">
      <c r="A237" s="127" t="s">
        <v>485</v>
      </c>
      <c r="B237" s="127" t="s">
        <v>2136</v>
      </c>
      <c r="C237" s="127" t="s">
        <v>647</v>
      </c>
      <c r="D237" s="127" t="s">
        <v>487</v>
      </c>
      <c r="E237" s="127" t="s">
        <v>493</v>
      </c>
      <c r="F237" s="127" t="s">
        <v>494</v>
      </c>
      <c r="G237" s="127" t="s">
        <v>650</v>
      </c>
      <c r="H237" s="127" t="s">
        <v>2137</v>
      </c>
      <c r="I237" s="127" t="s">
        <v>648</v>
      </c>
      <c r="J237" s="127" t="s">
        <v>649</v>
      </c>
      <c r="K237" s="127" t="s">
        <v>1393</v>
      </c>
      <c r="L237" s="127" t="s">
        <v>1703</v>
      </c>
      <c r="M237" s="127">
        <v>59762</v>
      </c>
      <c r="N237" s="127">
        <v>0</v>
      </c>
      <c r="O237" s="127">
        <v>0</v>
      </c>
      <c r="P237" s="127">
        <v>0</v>
      </c>
      <c r="Q237" s="127">
        <v>0</v>
      </c>
      <c r="R237" s="127">
        <v>0</v>
      </c>
      <c r="S237" s="127">
        <v>0</v>
      </c>
      <c r="T237" s="127">
        <v>0</v>
      </c>
      <c r="U237" s="127">
        <v>0</v>
      </c>
      <c r="V237" s="127">
        <v>0</v>
      </c>
      <c r="W237" s="127">
        <v>0</v>
      </c>
      <c r="X237" s="127">
        <v>0</v>
      </c>
      <c r="Y237" s="127">
        <v>0</v>
      </c>
      <c r="Z237" s="127">
        <v>0</v>
      </c>
      <c r="AA237" s="127">
        <v>0</v>
      </c>
      <c r="AB237" s="127">
        <v>0</v>
      </c>
      <c r="AC237" s="127">
        <v>374298</v>
      </c>
      <c r="AD237" s="127" t="s">
        <v>490</v>
      </c>
      <c r="AE237" s="127" t="s">
        <v>495</v>
      </c>
      <c r="AF23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314536.13445378153</v>
      </c>
      <c r="AG23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-0.13445378153119236</v>
      </c>
    </row>
    <row r="238" spans="1:33" x14ac:dyDescent="0.2">
      <c r="A238" s="127" t="s">
        <v>485</v>
      </c>
      <c r="B238" s="127" t="s">
        <v>2138</v>
      </c>
      <c r="C238" s="127" t="s">
        <v>647</v>
      </c>
      <c r="D238" s="127" t="s">
        <v>487</v>
      </c>
      <c r="E238" s="127" t="s">
        <v>493</v>
      </c>
      <c r="F238" s="127" t="s">
        <v>494</v>
      </c>
      <c r="G238" s="127" t="s">
        <v>650</v>
      </c>
      <c r="H238" s="127" t="s">
        <v>2139</v>
      </c>
      <c r="I238" s="127" t="s">
        <v>648</v>
      </c>
      <c r="J238" s="127" t="s">
        <v>649</v>
      </c>
      <c r="K238" s="127" t="s">
        <v>1393</v>
      </c>
      <c r="L238" s="127" t="s">
        <v>1703</v>
      </c>
      <c r="M238" s="127">
        <v>77208</v>
      </c>
      <c r="N238" s="127">
        <v>0</v>
      </c>
      <c r="O238" s="127">
        <v>0</v>
      </c>
      <c r="P238" s="127">
        <v>0</v>
      </c>
      <c r="Q238" s="127">
        <v>0</v>
      </c>
      <c r="R238" s="127">
        <v>0</v>
      </c>
      <c r="S238" s="127">
        <v>0</v>
      </c>
      <c r="T238" s="127">
        <v>0</v>
      </c>
      <c r="U238" s="127">
        <v>0</v>
      </c>
      <c r="V238" s="127">
        <v>0</v>
      </c>
      <c r="W238" s="127">
        <v>0</v>
      </c>
      <c r="X238" s="127">
        <v>0</v>
      </c>
      <c r="Y238" s="127">
        <v>0</v>
      </c>
      <c r="Z238" s="127">
        <v>0</v>
      </c>
      <c r="AA238" s="127">
        <v>0</v>
      </c>
      <c r="AB238" s="127">
        <v>0</v>
      </c>
      <c r="AC238" s="127">
        <v>483568</v>
      </c>
      <c r="AD238" s="127" t="s">
        <v>490</v>
      </c>
      <c r="AE238" s="127" t="s">
        <v>495</v>
      </c>
      <c r="AF23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406359.66386554623</v>
      </c>
      <c r="AG23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0.33613445376977324</v>
      </c>
    </row>
    <row r="239" spans="1:33" x14ac:dyDescent="0.2">
      <c r="A239" s="127" t="s">
        <v>485</v>
      </c>
      <c r="B239" s="127" t="s">
        <v>2140</v>
      </c>
      <c r="C239" s="127" t="s">
        <v>647</v>
      </c>
      <c r="D239" s="127" t="s">
        <v>487</v>
      </c>
      <c r="E239" s="127" t="s">
        <v>493</v>
      </c>
      <c r="F239" s="127" t="s">
        <v>494</v>
      </c>
      <c r="G239" s="127" t="s">
        <v>650</v>
      </c>
      <c r="H239" s="127" t="s">
        <v>2141</v>
      </c>
      <c r="I239" s="127" t="s">
        <v>648</v>
      </c>
      <c r="J239" s="127" t="s">
        <v>649</v>
      </c>
      <c r="K239" s="127" t="s">
        <v>1393</v>
      </c>
      <c r="L239" s="127" t="s">
        <v>1703</v>
      </c>
      <c r="M239" s="127">
        <v>89092</v>
      </c>
      <c r="N239" s="127">
        <v>0</v>
      </c>
      <c r="O239" s="127">
        <v>0</v>
      </c>
      <c r="P239" s="127">
        <v>0</v>
      </c>
      <c r="Q239" s="127">
        <v>0</v>
      </c>
      <c r="R239" s="127">
        <v>0</v>
      </c>
      <c r="S239" s="127">
        <v>0</v>
      </c>
      <c r="T239" s="127">
        <v>0</v>
      </c>
      <c r="U239" s="127">
        <v>0</v>
      </c>
      <c r="V239" s="127">
        <v>0</v>
      </c>
      <c r="W239" s="127">
        <v>0</v>
      </c>
      <c r="X239" s="127">
        <v>0</v>
      </c>
      <c r="Y239" s="127">
        <v>0</v>
      </c>
      <c r="Z239" s="127">
        <v>0</v>
      </c>
      <c r="AA239" s="127">
        <v>0</v>
      </c>
      <c r="AB239" s="127">
        <v>0</v>
      </c>
      <c r="AC239" s="127">
        <v>557996</v>
      </c>
      <c r="AD239" s="127" t="s">
        <v>490</v>
      </c>
      <c r="AE239" s="127" t="s">
        <v>495</v>
      </c>
      <c r="AF23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468904.2016806723</v>
      </c>
      <c r="AG23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-0.20168067229678854</v>
      </c>
    </row>
    <row r="240" spans="1:33" x14ac:dyDescent="0.2">
      <c r="A240" s="127" t="s">
        <v>485</v>
      </c>
      <c r="B240" s="127" t="s">
        <v>2142</v>
      </c>
      <c r="C240" s="127" t="s">
        <v>651</v>
      </c>
      <c r="D240" s="127" t="s">
        <v>487</v>
      </c>
      <c r="E240" s="127" t="s">
        <v>493</v>
      </c>
      <c r="F240" s="127" t="s">
        <v>502</v>
      </c>
      <c r="G240" s="127" t="s">
        <v>650</v>
      </c>
      <c r="H240" s="127" t="s">
        <v>2143</v>
      </c>
      <c r="I240" s="127" t="s">
        <v>652</v>
      </c>
      <c r="J240" s="127" t="s">
        <v>653</v>
      </c>
      <c r="K240" s="127" t="s">
        <v>1393</v>
      </c>
      <c r="L240" s="127" t="s">
        <v>1686</v>
      </c>
      <c r="M240" s="127">
        <v>80560</v>
      </c>
      <c r="N240" s="127">
        <v>0</v>
      </c>
      <c r="O240" s="127">
        <v>0</v>
      </c>
      <c r="P240" s="127">
        <v>0</v>
      </c>
      <c r="Q240" s="127">
        <v>0</v>
      </c>
      <c r="R240" s="127">
        <v>0</v>
      </c>
      <c r="S240" s="127">
        <v>0</v>
      </c>
      <c r="T240" s="127">
        <v>0</v>
      </c>
      <c r="U240" s="127">
        <v>0</v>
      </c>
      <c r="V240" s="127">
        <v>0</v>
      </c>
      <c r="W240" s="127">
        <v>0</v>
      </c>
      <c r="X240" s="127">
        <v>0</v>
      </c>
      <c r="Y240" s="127">
        <v>0</v>
      </c>
      <c r="Z240" s="127">
        <v>0</v>
      </c>
      <c r="AA240" s="127">
        <v>0</v>
      </c>
      <c r="AB240" s="127">
        <v>0</v>
      </c>
      <c r="AC240" s="127">
        <v>504560</v>
      </c>
      <c r="AD240" s="127" t="s">
        <v>490</v>
      </c>
      <c r="AE240" s="127" t="s">
        <v>495</v>
      </c>
      <c r="AF24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424000</v>
      </c>
      <c r="AG24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241" spans="1:33" x14ac:dyDescent="0.2">
      <c r="A241" s="127" t="s">
        <v>485</v>
      </c>
      <c r="B241" s="127" t="s">
        <v>2144</v>
      </c>
      <c r="C241" s="127" t="s">
        <v>2145</v>
      </c>
      <c r="D241" s="127" t="s">
        <v>487</v>
      </c>
      <c r="E241" s="127" t="s">
        <v>493</v>
      </c>
      <c r="F241" s="127" t="s">
        <v>496</v>
      </c>
      <c r="G241" s="127" t="s">
        <v>650</v>
      </c>
      <c r="H241" s="127" t="s">
        <v>2146</v>
      </c>
      <c r="I241" s="127" t="s">
        <v>2147</v>
      </c>
      <c r="J241" s="127" t="s">
        <v>2148</v>
      </c>
      <c r="K241" s="127" t="s">
        <v>1393</v>
      </c>
      <c r="L241" s="127" t="s">
        <v>2149</v>
      </c>
      <c r="M241" s="127">
        <v>113361.34</v>
      </c>
      <c r="N241" s="127">
        <v>0</v>
      </c>
      <c r="O241" s="127">
        <v>0</v>
      </c>
      <c r="P241" s="127">
        <v>0</v>
      </c>
      <c r="Q241" s="127">
        <v>0</v>
      </c>
      <c r="R241" s="127">
        <v>0</v>
      </c>
      <c r="S241" s="127">
        <v>0</v>
      </c>
      <c r="T241" s="127">
        <v>0</v>
      </c>
      <c r="U241" s="127">
        <v>0</v>
      </c>
      <c r="V241" s="127">
        <v>0</v>
      </c>
      <c r="W241" s="127">
        <v>0</v>
      </c>
      <c r="X241" s="127">
        <v>0</v>
      </c>
      <c r="Y241" s="127">
        <v>0</v>
      </c>
      <c r="Z241" s="127">
        <v>0</v>
      </c>
      <c r="AA241" s="127">
        <v>0</v>
      </c>
      <c r="AB241" s="127">
        <v>0</v>
      </c>
      <c r="AC241" s="127">
        <v>710000</v>
      </c>
      <c r="AD241" s="127" t="s">
        <v>490</v>
      </c>
      <c r="AE241" s="127" t="s">
        <v>495</v>
      </c>
      <c r="AF24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596638.65546218492</v>
      </c>
      <c r="AG24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4.5378150825854391E-3</v>
      </c>
    </row>
    <row r="242" spans="1:33" x14ac:dyDescent="0.2">
      <c r="A242" s="127" t="s">
        <v>485</v>
      </c>
      <c r="B242" s="127" t="s">
        <v>2150</v>
      </c>
      <c r="C242" s="127" t="s">
        <v>2151</v>
      </c>
      <c r="D242" s="127" t="s">
        <v>487</v>
      </c>
      <c r="E242" s="127" t="s">
        <v>493</v>
      </c>
      <c r="F242" s="127" t="s">
        <v>494</v>
      </c>
      <c r="G242" s="127" t="s">
        <v>650</v>
      </c>
      <c r="H242" s="127" t="s">
        <v>2152</v>
      </c>
      <c r="I242" s="127" t="s">
        <v>2153</v>
      </c>
      <c r="J242" s="127" t="s">
        <v>2154</v>
      </c>
      <c r="K242" s="127" t="s">
        <v>1393</v>
      </c>
      <c r="L242" s="127" t="s">
        <v>1686</v>
      </c>
      <c r="M242" s="127">
        <v>20756</v>
      </c>
      <c r="N242" s="127">
        <v>0</v>
      </c>
      <c r="O242" s="127">
        <v>0</v>
      </c>
      <c r="P242" s="127">
        <v>0</v>
      </c>
      <c r="Q242" s="127">
        <v>0</v>
      </c>
      <c r="R242" s="127">
        <v>0</v>
      </c>
      <c r="S242" s="127">
        <v>0</v>
      </c>
      <c r="T242" s="127">
        <v>0</v>
      </c>
      <c r="U242" s="127">
        <v>0</v>
      </c>
      <c r="V242" s="127">
        <v>0</v>
      </c>
      <c r="W242" s="127">
        <v>0</v>
      </c>
      <c r="X242" s="127">
        <v>0</v>
      </c>
      <c r="Y242" s="127">
        <v>0</v>
      </c>
      <c r="Z242" s="127">
        <v>0</v>
      </c>
      <c r="AA242" s="127">
        <v>0</v>
      </c>
      <c r="AB242" s="127">
        <v>0</v>
      </c>
      <c r="AC242" s="127">
        <v>130000</v>
      </c>
      <c r="AD242" s="127" t="s">
        <v>490</v>
      </c>
      <c r="AE242" s="127" t="s">
        <v>495</v>
      </c>
      <c r="AF24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109243.6974789916</v>
      </c>
      <c r="AG24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0.30252100840152707</v>
      </c>
    </row>
    <row r="243" spans="1:33" x14ac:dyDescent="0.2">
      <c r="A243" s="127" t="s">
        <v>485</v>
      </c>
      <c r="B243" s="127" t="s">
        <v>2155</v>
      </c>
      <c r="C243" s="127" t="s">
        <v>1787</v>
      </c>
      <c r="D243" s="127" t="s">
        <v>487</v>
      </c>
      <c r="E243" s="127" t="s">
        <v>488</v>
      </c>
      <c r="F243" s="127" t="s">
        <v>489</v>
      </c>
      <c r="G243" s="127" t="s">
        <v>650</v>
      </c>
      <c r="H243" s="127" t="s">
        <v>2156</v>
      </c>
      <c r="I243" s="127" t="s">
        <v>1789</v>
      </c>
      <c r="J243" s="127" t="s">
        <v>1790</v>
      </c>
      <c r="K243" s="127" t="s">
        <v>1393</v>
      </c>
      <c r="L243" s="127" t="s">
        <v>1686</v>
      </c>
      <c r="M243" s="127">
        <v>15647.06</v>
      </c>
      <c r="N243" s="127">
        <v>0</v>
      </c>
      <c r="O243" s="127">
        <v>0</v>
      </c>
      <c r="P243" s="127">
        <v>0</v>
      </c>
      <c r="Q243" s="127">
        <v>0</v>
      </c>
      <c r="R243" s="127">
        <v>0</v>
      </c>
      <c r="S243" s="127">
        <v>0</v>
      </c>
      <c r="T243" s="127">
        <v>0</v>
      </c>
      <c r="U243" s="127">
        <v>0</v>
      </c>
      <c r="V243" s="127">
        <v>0</v>
      </c>
      <c r="W243" s="127">
        <v>0</v>
      </c>
      <c r="X243" s="127">
        <v>0</v>
      </c>
      <c r="Y243" s="127">
        <v>0</v>
      </c>
      <c r="Z243" s="127">
        <v>0</v>
      </c>
      <c r="AA243" s="127">
        <v>0</v>
      </c>
      <c r="AB243" s="127">
        <v>0</v>
      </c>
      <c r="AC243" s="127">
        <v>98000</v>
      </c>
      <c r="AD243" s="127" t="s">
        <v>490</v>
      </c>
      <c r="AE243" s="127" t="s">
        <v>495</v>
      </c>
      <c r="AF24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82352.941176470587</v>
      </c>
      <c r="AG24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-1.1764705868699821E-3</v>
      </c>
    </row>
    <row r="244" spans="1:33" x14ac:dyDescent="0.2">
      <c r="A244" s="127" t="s">
        <v>485</v>
      </c>
      <c r="B244" s="127" t="s">
        <v>2157</v>
      </c>
      <c r="C244" s="127" t="s">
        <v>1787</v>
      </c>
      <c r="D244" s="127" t="s">
        <v>487</v>
      </c>
      <c r="E244" s="127" t="s">
        <v>488</v>
      </c>
      <c r="F244" s="127" t="s">
        <v>489</v>
      </c>
      <c r="G244" s="127" t="s">
        <v>650</v>
      </c>
      <c r="H244" s="127" t="s">
        <v>2158</v>
      </c>
      <c r="I244" s="127" t="s">
        <v>1789</v>
      </c>
      <c r="J244" s="127" t="s">
        <v>1790</v>
      </c>
      <c r="K244" s="127" t="s">
        <v>1393</v>
      </c>
      <c r="L244" s="127" t="s">
        <v>1686</v>
      </c>
      <c r="M244" s="127">
        <v>83025.2</v>
      </c>
      <c r="N244" s="127">
        <v>0</v>
      </c>
      <c r="O244" s="127">
        <v>0</v>
      </c>
      <c r="P244" s="127">
        <v>0</v>
      </c>
      <c r="Q244" s="127">
        <v>0</v>
      </c>
      <c r="R244" s="127">
        <v>0</v>
      </c>
      <c r="S244" s="127">
        <v>0</v>
      </c>
      <c r="T244" s="127">
        <v>0</v>
      </c>
      <c r="U244" s="127">
        <v>0</v>
      </c>
      <c r="V244" s="127">
        <v>0</v>
      </c>
      <c r="W244" s="127">
        <v>0</v>
      </c>
      <c r="X244" s="127">
        <v>0</v>
      </c>
      <c r="Y244" s="127">
        <v>0</v>
      </c>
      <c r="Z244" s="127">
        <v>0</v>
      </c>
      <c r="AA244" s="127">
        <v>0</v>
      </c>
      <c r="AB244" s="127">
        <v>0</v>
      </c>
      <c r="AC244" s="127">
        <v>520000</v>
      </c>
      <c r="AD244" s="127" t="s">
        <v>490</v>
      </c>
      <c r="AE244" s="127" t="s">
        <v>495</v>
      </c>
      <c r="AF24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436974.78991596639</v>
      </c>
      <c r="AG24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1.0084033609018661E-2</v>
      </c>
    </row>
    <row r="245" spans="1:33" x14ac:dyDescent="0.2">
      <c r="A245" s="127" t="s">
        <v>485</v>
      </c>
      <c r="B245" s="127" t="s">
        <v>2159</v>
      </c>
      <c r="C245" s="127" t="s">
        <v>1787</v>
      </c>
      <c r="D245" s="127" t="s">
        <v>487</v>
      </c>
      <c r="E245" s="127" t="s">
        <v>488</v>
      </c>
      <c r="F245" s="127" t="s">
        <v>489</v>
      </c>
      <c r="G245" s="127" t="s">
        <v>650</v>
      </c>
      <c r="H245" s="127" t="s">
        <v>2160</v>
      </c>
      <c r="I245" s="127" t="s">
        <v>1789</v>
      </c>
      <c r="J245" s="127" t="s">
        <v>1790</v>
      </c>
      <c r="K245" s="127" t="s">
        <v>1393</v>
      </c>
      <c r="L245" s="127" t="s">
        <v>1686</v>
      </c>
      <c r="M245" s="127">
        <v>0</v>
      </c>
      <c r="N245" s="127">
        <v>0</v>
      </c>
      <c r="O245" s="127">
        <v>0</v>
      </c>
      <c r="P245" s="127">
        <v>0</v>
      </c>
      <c r="Q245" s="127">
        <v>0</v>
      </c>
      <c r="R245" s="127">
        <v>0</v>
      </c>
      <c r="S245" s="127">
        <v>0</v>
      </c>
      <c r="T245" s="127">
        <v>0</v>
      </c>
      <c r="U245" s="127">
        <v>0</v>
      </c>
      <c r="V245" s="127">
        <v>0</v>
      </c>
      <c r="W245" s="127">
        <v>0</v>
      </c>
      <c r="X245" s="127">
        <v>0</v>
      </c>
      <c r="Y245" s="127">
        <v>0</v>
      </c>
      <c r="Z245" s="127">
        <v>0</v>
      </c>
      <c r="AA245" s="127">
        <v>0</v>
      </c>
      <c r="AB245" s="127">
        <v>0</v>
      </c>
      <c r="AC245" s="127">
        <v>85000</v>
      </c>
      <c r="AD245" s="127" t="s">
        <v>490</v>
      </c>
      <c r="AE245" s="127" t="s">
        <v>495</v>
      </c>
      <c r="AF24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24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85000</v>
      </c>
    </row>
    <row r="246" spans="1:33" x14ac:dyDescent="0.2">
      <c r="A246" s="127" t="s">
        <v>485</v>
      </c>
      <c r="B246" s="127" t="s">
        <v>2161</v>
      </c>
      <c r="C246" s="127" t="s">
        <v>1787</v>
      </c>
      <c r="D246" s="127" t="s">
        <v>487</v>
      </c>
      <c r="E246" s="127" t="s">
        <v>488</v>
      </c>
      <c r="F246" s="127" t="s">
        <v>489</v>
      </c>
      <c r="G246" s="127" t="s">
        <v>650</v>
      </c>
      <c r="H246" s="127" t="s">
        <v>2162</v>
      </c>
      <c r="I246" s="127" t="s">
        <v>1789</v>
      </c>
      <c r="J246" s="127" t="s">
        <v>1790</v>
      </c>
      <c r="K246" s="127" t="s">
        <v>1393</v>
      </c>
      <c r="L246" s="127" t="s">
        <v>1686</v>
      </c>
      <c r="M246" s="127">
        <v>21714.29</v>
      </c>
      <c r="N246" s="127">
        <v>0</v>
      </c>
      <c r="O246" s="127">
        <v>0</v>
      </c>
      <c r="P246" s="127">
        <v>0</v>
      </c>
      <c r="Q246" s="127">
        <v>0</v>
      </c>
      <c r="R246" s="127">
        <v>0</v>
      </c>
      <c r="S246" s="127">
        <v>0</v>
      </c>
      <c r="T246" s="127">
        <v>0</v>
      </c>
      <c r="U246" s="127">
        <v>0</v>
      </c>
      <c r="V246" s="127">
        <v>0</v>
      </c>
      <c r="W246" s="127">
        <v>0</v>
      </c>
      <c r="X246" s="127">
        <v>0</v>
      </c>
      <c r="Y246" s="127">
        <v>0</v>
      </c>
      <c r="Z246" s="127">
        <v>0</v>
      </c>
      <c r="AA246" s="127">
        <v>0</v>
      </c>
      <c r="AB246" s="127">
        <v>0</v>
      </c>
      <c r="AC246" s="127">
        <v>221000</v>
      </c>
      <c r="AD246" s="127" t="s">
        <v>490</v>
      </c>
      <c r="AE246" s="127" t="s">
        <v>495</v>
      </c>
      <c r="AF24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185714.28571428571</v>
      </c>
      <c r="AG24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13571.424285714289</v>
      </c>
    </row>
    <row r="247" spans="1:33" x14ac:dyDescent="0.2">
      <c r="A247" s="127" t="s">
        <v>485</v>
      </c>
      <c r="B247" s="127" t="s">
        <v>2163</v>
      </c>
      <c r="C247" s="127" t="s">
        <v>1904</v>
      </c>
      <c r="D247" s="127" t="s">
        <v>487</v>
      </c>
      <c r="E247" s="127" t="s">
        <v>488</v>
      </c>
      <c r="F247" s="127" t="s">
        <v>489</v>
      </c>
      <c r="G247" s="127" t="s">
        <v>572</v>
      </c>
      <c r="H247" s="127" t="s">
        <v>2164</v>
      </c>
      <c r="I247" s="127" t="s">
        <v>1906</v>
      </c>
      <c r="J247" s="127" t="s">
        <v>1907</v>
      </c>
      <c r="K247" s="127" t="s">
        <v>1393</v>
      </c>
      <c r="L247" s="127" t="s">
        <v>1686</v>
      </c>
      <c r="M247" s="127">
        <v>0</v>
      </c>
      <c r="N247" s="127">
        <v>0</v>
      </c>
      <c r="O247" s="127">
        <v>0</v>
      </c>
      <c r="P247" s="127">
        <v>0</v>
      </c>
      <c r="Q247" s="127">
        <v>0</v>
      </c>
      <c r="R247" s="127">
        <v>0</v>
      </c>
      <c r="S247" s="127">
        <v>0</v>
      </c>
      <c r="T247" s="127">
        <v>0</v>
      </c>
      <c r="U247" s="127">
        <v>0</v>
      </c>
      <c r="V247" s="127">
        <v>0</v>
      </c>
      <c r="W247" s="127">
        <v>0</v>
      </c>
      <c r="X247" s="127">
        <v>0</v>
      </c>
      <c r="Y247" s="127">
        <v>0</v>
      </c>
      <c r="Z247" s="127">
        <v>0</v>
      </c>
      <c r="AA247" s="127">
        <v>0</v>
      </c>
      <c r="AB247" s="127">
        <v>0</v>
      </c>
      <c r="AC247" s="127">
        <v>43227466.380000003</v>
      </c>
      <c r="AD247" s="127" t="s">
        <v>490</v>
      </c>
      <c r="AE247" s="127" t="s">
        <v>495</v>
      </c>
      <c r="AF24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24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43227466.380000003</v>
      </c>
    </row>
    <row r="248" spans="1:33" x14ac:dyDescent="0.2">
      <c r="A248" s="127" t="s">
        <v>485</v>
      </c>
      <c r="B248" s="127" t="s">
        <v>2165</v>
      </c>
      <c r="C248" s="127" t="s">
        <v>2166</v>
      </c>
      <c r="D248" s="127" t="s">
        <v>487</v>
      </c>
      <c r="E248" s="127" t="s">
        <v>488</v>
      </c>
      <c r="F248" s="127" t="s">
        <v>489</v>
      </c>
      <c r="G248" s="127" t="s">
        <v>572</v>
      </c>
      <c r="H248" s="127" t="s">
        <v>2167</v>
      </c>
      <c r="I248" s="127" t="s">
        <v>2168</v>
      </c>
      <c r="J248" s="127" t="s">
        <v>2169</v>
      </c>
      <c r="K248" s="127" t="s">
        <v>1393</v>
      </c>
      <c r="L248" s="127" t="s">
        <v>1703</v>
      </c>
      <c r="M248" s="127">
        <v>86218.49</v>
      </c>
      <c r="N248" s="127">
        <v>0</v>
      </c>
      <c r="O248" s="127">
        <v>0</v>
      </c>
      <c r="P248" s="127">
        <v>0</v>
      </c>
      <c r="Q248" s="127">
        <v>0</v>
      </c>
      <c r="R248" s="127">
        <v>0</v>
      </c>
      <c r="S248" s="127">
        <v>0</v>
      </c>
      <c r="T248" s="127">
        <v>0</v>
      </c>
      <c r="U248" s="127">
        <v>0</v>
      </c>
      <c r="V248" s="127">
        <v>0</v>
      </c>
      <c r="W248" s="127">
        <v>0</v>
      </c>
      <c r="X248" s="127">
        <v>0</v>
      </c>
      <c r="Y248" s="127">
        <v>0</v>
      </c>
      <c r="Z248" s="127">
        <v>0</v>
      </c>
      <c r="AA248" s="127">
        <v>0</v>
      </c>
      <c r="AB248" s="127">
        <v>0</v>
      </c>
      <c r="AC248" s="127">
        <v>540000</v>
      </c>
      <c r="AD248" s="127" t="s">
        <v>490</v>
      </c>
      <c r="AE248" s="127" t="s">
        <v>495</v>
      </c>
      <c r="AF24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453781.51260504202</v>
      </c>
      <c r="AG24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-2.6050420274259523E-3</v>
      </c>
    </row>
    <row r="249" spans="1:33" x14ac:dyDescent="0.2">
      <c r="A249" s="127" t="s">
        <v>485</v>
      </c>
      <c r="B249" s="127" t="s">
        <v>2170</v>
      </c>
      <c r="C249" s="127" t="s">
        <v>597</v>
      </c>
      <c r="D249" s="127" t="s">
        <v>487</v>
      </c>
      <c r="E249" s="127" t="s">
        <v>488</v>
      </c>
      <c r="F249" s="127" t="s">
        <v>489</v>
      </c>
      <c r="G249" s="127" t="s">
        <v>572</v>
      </c>
      <c r="H249" s="127" t="s">
        <v>2171</v>
      </c>
      <c r="I249" s="127" t="s">
        <v>1737</v>
      </c>
      <c r="J249" s="127" t="s">
        <v>1738</v>
      </c>
      <c r="K249" s="127" t="s">
        <v>1393</v>
      </c>
      <c r="L249" s="127" t="s">
        <v>1739</v>
      </c>
      <c r="M249" s="127">
        <v>139705.88</v>
      </c>
      <c r="N249" s="127">
        <v>0</v>
      </c>
      <c r="O249" s="127">
        <v>0</v>
      </c>
      <c r="P249" s="127">
        <v>0</v>
      </c>
      <c r="Q249" s="127">
        <v>0</v>
      </c>
      <c r="R249" s="127">
        <v>0</v>
      </c>
      <c r="S249" s="127">
        <v>0</v>
      </c>
      <c r="T249" s="127">
        <v>0</v>
      </c>
      <c r="U249" s="127">
        <v>0</v>
      </c>
      <c r="V249" s="127">
        <v>0</v>
      </c>
      <c r="W249" s="127">
        <v>0</v>
      </c>
      <c r="X249" s="127">
        <v>0</v>
      </c>
      <c r="Y249" s="127">
        <v>0</v>
      </c>
      <c r="Z249" s="127">
        <v>0</v>
      </c>
      <c r="AA249" s="127">
        <v>0</v>
      </c>
      <c r="AB249" s="127">
        <v>0</v>
      </c>
      <c r="AC249" s="127">
        <v>875000.01</v>
      </c>
      <c r="AD249" s="127" t="s">
        <v>490</v>
      </c>
      <c r="AE249" s="127" t="s">
        <v>495</v>
      </c>
      <c r="AF24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735294.12605042022</v>
      </c>
      <c r="AG24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3.9495797827839851E-3</v>
      </c>
    </row>
    <row r="250" spans="1:33" x14ac:dyDescent="0.2">
      <c r="A250" s="127" t="s">
        <v>485</v>
      </c>
      <c r="B250" s="127" t="s">
        <v>2172</v>
      </c>
      <c r="C250" s="127" t="s">
        <v>598</v>
      </c>
      <c r="D250" s="127" t="s">
        <v>487</v>
      </c>
      <c r="E250" s="127" t="s">
        <v>488</v>
      </c>
      <c r="F250" s="127" t="s">
        <v>489</v>
      </c>
      <c r="G250" s="127" t="s">
        <v>572</v>
      </c>
      <c r="H250" s="127" t="s">
        <v>2173</v>
      </c>
      <c r="I250" s="127" t="s">
        <v>1863</v>
      </c>
      <c r="J250" s="127" t="s">
        <v>1864</v>
      </c>
      <c r="K250" s="127" t="s">
        <v>1393</v>
      </c>
      <c r="L250" s="127" t="s">
        <v>1734</v>
      </c>
      <c r="M250" s="127">
        <v>0</v>
      </c>
      <c r="N250" s="127">
        <v>0</v>
      </c>
      <c r="O250" s="127">
        <v>0</v>
      </c>
      <c r="P250" s="127">
        <v>0</v>
      </c>
      <c r="Q250" s="127">
        <v>0</v>
      </c>
      <c r="R250" s="127">
        <v>0</v>
      </c>
      <c r="S250" s="127">
        <v>0</v>
      </c>
      <c r="T250" s="127">
        <v>0</v>
      </c>
      <c r="U250" s="127">
        <v>0</v>
      </c>
      <c r="V250" s="127">
        <v>0</v>
      </c>
      <c r="W250" s="127">
        <v>0</v>
      </c>
      <c r="X250" s="127">
        <v>0</v>
      </c>
      <c r="Y250" s="127">
        <v>0</v>
      </c>
      <c r="Z250" s="127">
        <v>0</v>
      </c>
      <c r="AA250" s="127">
        <v>0</v>
      </c>
      <c r="AB250" s="127">
        <v>0</v>
      </c>
      <c r="AC250" s="127">
        <v>1067270</v>
      </c>
      <c r="AD250" s="127" t="s">
        <v>490</v>
      </c>
      <c r="AE250" s="127" t="s">
        <v>495</v>
      </c>
      <c r="AF25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25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1067270</v>
      </c>
    </row>
    <row r="251" spans="1:33" x14ac:dyDescent="0.2">
      <c r="A251" s="127" t="s">
        <v>485</v>
      </c>
      <c r="B251" s="127" t="s">
        <v>2174</v>
      </c>
      <c r="C251" s="127" t="s">
        <v>598</v>
      </c>
      <c r="D251" s="127" t="s">
        <v>487</v>
      </c>
      <c r="E251" s="127" t="s">
        <v>488</v>
      </c>
      <c r="F251" s="127" t="s">
        <v>489</v>
      </c>
      <c r="G251" s="127" t="s">
        <v>572</v>
      </c>
      <c r="H251" s="127" t="s">
        <v>2175</v>
      </c>
      <c r="I251" s="127" t="s">
        <v>1863</v>
      </c>
      <c r="J251" s="127" t="s">
        <v>1864</v>
      </c>
      <c r="K251" s="127" t="s">
        <v>1393</v>
      </c>
      <c r="L251" s="127" t="s">
        <v>1734</v>
      </c>
      <c r="M251" s="127">
        <v>0</v>
      </c>
      <c r="N251" s="127">
        <v>0</v>
      </c>
      <c r="O251" s="127">
        <v>0</v>
      </c>
      <c r="P251" s="127">
        <v>0</v>
      </c>
      <c r="Q251" s="127">
        <v>0</v>
      </c>
      <c r="R251" s="127">
        <v>0</v>
      </c>
      <c r="S251" s="127">
        <v>0</v>
      </c>
      <c r="T251" s="127">
        <v>0</v>
      </c>
      <c r="U251" s="127">
        <v>0</v>
      </c>
      <c r="V251" s="127">
        <v>0</v>
      </c>
      <c r="W251" s="127">
        <v>0</v>
      </c>
      <c r="X251" s="127">
        <v>0</v>
      </c>
      <c r="Y251" s="127">
        <v>0</v>
      </c>
      <c r="Z251" s="127">
        <v>0</v>
      </c>
      <c r="AA251" s="127">
        <v>0</v>
      </c>
      <c r="AB251" s="127">
        <v>0</v>
      </c>
      <c r="AC251" s="127">
        <v>873801.03</v>
      </c>
      <c r="AD251" s="127" t="s">
        <v>490</v>
      </c>
      <c r="AE251" s="127" t="s">
        <v>495</v>
      </c>
      <c r="AF25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25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873801.03</v>
      </c>
    </row>
    <row r="252" spans="1:33" x14ac:dyDescent="0.2">
      <c r="A252" s="127" t="s">
        <v>485</v>
      </c>
      <c r="B252" s="127" t="s">
        <v>654</v>
      </c>
      <c r="C252" s="127" t="s">
        <v>2176</v>
      </c>
      <c r="D252" s="127" t="s">
        <v>487</v>
      </c>
      <c r="E252" s="127" t="s">
        <v>493</v>
      </c>
      <c r="F252" s="127" t="s">
        <v>1753</v>
      </c>
      <c r="G252" s="127" t="s">
        <v>573</v>
      </c>
      <c r="H252" s="127" t="s">
        <v>2177</v>
      </c>
      <c r="I252" s="127" t="s">
        <v>2178</v>
      </c>
      <c r="J252" s="127" t="s">
        <v>2179</v>
      </c>
      <c r="K252" s="127" t="s">
        <v>1393</v>
      </c>
      <c r="L252" s="127" t="s">
        <v>1739</v>
      </c>
      <c r="M252" s="127">
        <v>0</v>
      </c>
      <c r="N252" s="127">
        <v>0</v>
      </c>
      <c r="O252" s="127">
        <v>0</v>
      </c>
      <c r="P252" s="127">
        <v>0</v>
      </c>
      <c r="Q252" s="127">
        <v>0</v>
      </c>
      <c r="R252" s="127">
        <v>0</v>
      </c>
      <c r="S252" s="127">
        <v>0</v>
      </c>
      <c r="T252" s="127">
        <v>0</v>
      </c>
      <c r="U252" s="127">
        <v>0</v>
      </c>
      <c r="V252" s="127">
        <v>0</v>
      </c>
      <c r="W252" s="127">
        <v>0</v>
      </c>
      <c r="X252" s="127">
        <v>0</v>
      </c>
      <c r="Y252" s="127">
        <v>0</v>
      </c>
      <c r="Z252" s="127">
        <v>0</v>
      </c>
      <c r="AA252" s="127">
        <v>0</v>
      </c>
      <c r="AB252" s="127">
        <v>0</v>
      </c>
      <c r="AC252" s="127">
        <v>2500000</v>
      </c>
      <c r="AD252" s="127" t="s">
        <v>490</v>
      </c>
      <c r="AE252" s="127" t="s">
        <v>495</v>
      </c>
      <c r="AF25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25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2500000</v>
      </c>
    </row>
    <row r="253" spans="1:33" x14ac:dyDescent="0.2">
      <c r="A253" s="127" t="s">
        <v>485</v>
      </c>
      <c r="B253" s="127" t="s">
        <v>2180</v>
      </c>
      <c r="C253" s="127" t="s">
        <v>2176</v>
      </c>
      <c r="D253" s="127" t="s">
        <v>487</v>
      </c>
      <c r="E253" s="127" t="s">
        <v>493</v>
      </c>
      <c r="F253" s="127" t="s">
        <v>496</v>
      </c>
      <c r="G253" s="127" t="s">
        <v>573</v>
      </c>
      <c r="H253" s="127" t="s">
        <v>2181</v>
      </c>
      <c r="I253" s="127" t="s">
        <v>2178</v>
      </c>
      <c r="J253" s="127" t="s">
        <v>2179</v>
      </c>
      <c r="K253" s="127" t="s">
        <v>1393</v>
      </c>
      <c r="L253" s="127" t="s">
        <v>1739</v>
      </c>
      <c r="M253" s="127">
        <v>0</v>
      </c>
      <c r="N253" s="127">
        <v>0</v>
      </c>
      <c r="O253" s="127">
        <v>0</v>
      </c>
      <c r="P253" s="127">
        <v>0</v>
      </c>
      <c r="Q253" s="127">
        <v>0</v>
      </c>
      <c r="R253" s="127">
        <v>0</v>
      </c>
      <c r="S253" s="127">
        <v>0</v>
      </c>
      <c r="T253" s="127">
        <v>0</v>
      </c>
      <c r="U253" s="127">
        <v>0</v>
      </c>
      <c r="V253" s="127">
        <v>0</v>
      </c>
      <c r="W253" s="127">
        <v>0</v>
      </c>
      <c r="X253" s="127">
        <v>0</v>
      </c>
      <c r="Y253" s="127">
        <v>0</v>
      </c>
      <c r="Z253" s="127">
        <v>0</v>
      </c>
      <c r="AA253" s="127">
        <v>0</v>
      </c>
      <c r="AB253" s="127">
        <v>0</v>
      </c>
      <c r="AC253" s="127">
        <v>2500001</v>
      </c>
      <c r="AD253" s="127" t="s">
        <v>490</v>
      </c>
      <c r="AE253" s="127" t="s">
        <v>495</v>
      </c>
      <c r="AF25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25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2500001</v>
      </c>
    </row>
    <row r="254" spans="1:33" x14ac:dyDescent="0.2">
      <c r="A254" s="127" t="s">
        <v>485</v>
      </c>
      <c r="B254" s="127" t="s">
        <v>2182</v>
      </c>
      <c r="C254" s="127" t="s">
        <v>2183</v>
      </c>
      <c r="D254" s="127" t="s">
        <v>487</v>
      </c>
      <c r="E254" s="127" t="s">
        <v>493</v>
      </c>
      <c r="F254" s="127" t="s">
        <v>494</v>
      </c>
      <c r="G254" s="127" t="s">
        <v>573</v>
      </c>
      <c r="H254" s="127" t="s">
        <v>2184</v>
      </c>
      <c r="I254" s="127" t="s">
        <v>2185</v>
      </c>
      <c r="J254" s="127" t="s">
        <v>2186</v>
      </c>
      <c r="K254" s="127" t="s">
        <v>1393</v>
      </c>
      <c r="L254" s="127" t="s">
        <v>1686</v>
      </c>
      <c r="M254" s="127">
        <v>0</v>
      </c>
      <c r="N254" s="127">
        <v>0</v>
      </c>
      <c r="O254" s="127">
        <v>0</v>
      </c>
      <c r="P254" s="127">
        <v>0</v>
      </c>
      <c r="Q254" s="127">
        <v>0</v>
      </c>
      <c r="R254" s="127">
        <v>0</v>
      </c>
      <c r="S254" s="127">
        <v>0</v>
      </c>
      <c r="T254" s="127">
        <v>0</v>
      </c>
      <c r="U254" s="127">
        <v>0</v>
      </c>
      <c r="V254" s="127">
        <v>0</v>
      </c>
      <c r="W254" s="127">
        <v>0</v>
      </c>
      <c r="X254" s="127">
        <v>0</v>
      </c>
      <c r="Y254" s="127">
        <v>0</v>
      </c>
      <c r="Z254" s="127">
        <v>0</v>
      </c>
      <c r="AA254" s="127">
        <v>0</v>
      </c>
      <c r="AB254" s="127">
        <v>0</v>
      </c>
      <c r="AC254" s="127">
        <v>22000</v>
      </c>
      <c r="AD254" s="127" t="s">
        <v>490</v>
      </c>
      <c r="AE254" s="127" t="s">
        <v>495</v>
      </c>
      <c r="AF25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25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22000</v>
      </c>
    </row>
    <row r="255" spans="1:33" x14ac:dyDescent="0.2">
      <c r="A255" s="127" t="s">
        <v>485</v>
      </c>
      <c r="B255" s="127" t="s">
        <v>2187</v>
      </c>
      <c r="C255" s="127" t="s">
        <v>2183</v>
      </c>
      <c r="D255" s="127" t="s">
        <v>487</v>
      </c>
      <c r="E255" s="127" t="s">
        <v>493</v>
      </c>
      <c r="F255" s="127" t="s">
        <v>636</v>
      </c>
      <c r="G255" s="127" t="s">
        <v>573</v>
      </c>
      <c r="H255" s="127" t="s">
        <v>2188</v>
      </c>
      <c r="I255" s="127" t="s">
        <v>2185</v>
      </c>
      <c r="J255" s="127" t="s">
        <v>2186</v>
      </c>
      <c r="K255" s="127" t="s">
        <v>1393</v>
      </c>
      <c r="L255" s="127" t="s">
        <v>1686</v>
      </c>
      <c r="M255" s="127">
        <v>0</v>
      </c>
      <c r="N255" s="127">
        <v>0</v>
      </c>
      <c r="O255" s="127">
        <v>0</v>
      </c>
      <c r="P255" s="127">
        <v>0</v>
      </c>
      <c r="Q255" s="127">
        <v>0</v>
      </c>
      <c r="R255" s="127">
        <v>0</v>
      </c>
      <c r="S255" s="127">
        <v>0</v>
      </c>
      <c r="T255" s="127">
        <v>0</v>
      </c>
      <c r="U255" s="127">
        <v>0</v>
      </c>
      <c r="V255" s="127">
        <v>0</v>
      </c>
      <c r="W255" s="127">
        <v>0</v>
      </c>
      <c r="X255" s="127">
        <v>0</v>
      </c>
      <c r="Y255" s="127">
        <v>0</v>
      </c>
      <c r="Z255" s="127">
        <v>0</v>
      </c>
      <c r="AA255" s="127">
        <v>0</v>
      </c>
      <c r="AB255" s="127">
        <v>0</v>
      </c>
      <c r="AC255" s="127">
        <v>160000</v>
      </c>
      <c r="AD255" s="127" t="s">
        <v>490</v>
      </c>
      <c r="AE255" s="127" t="s">
        <v>495</v>
      </c>
      <c r="AF25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25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160000</v>
      </c>
    </row>
    <row r="256" spans="1:33" x14ac:dyDescent="0.2">
      <c r="A256" s="127" t="s">
        <v>485</v>
      </c>
      <c r="B256" s="127" t="s">
        <v>2189</v>
      </c>
      <c r="C256" s="127" t="s">
        <v>504</v>
      </c>
      <c r="D256" s="127" t="s">
        <v>487</v>
      </c>
      <c r="E256" s="127" t="s">
        <v>493</v>
      </c>
      <c r="F256" s="127" t="s">
        <v>494</v>
      </c>
      <c r="G256" s="127" t="s">
        <v>573</v>
      </c>
      <c r="H256" s="127" t="s">
        <v>2190</v>
      </c>
      <c r="I256" s="127" t="s">
        <v>2134</v>
      </c>
      <c r="J256" s="127" t="s">
        <v>2135</v>
      </c>
      <c r="K256" s="127" t="s">
        <v>1393</v>
      </c>
      <c r="L256" s="127" t="s">
        <v>1767</v>
      </c>
      <c r="M256" s="127">
        <v>0</v>
      </c>
      <c r="N256" s="127">
        <v>0</v>
      </c>
      <c r="O256" s="127">
        <v>0</v>
      </c>
      <c r="P256" s="127">
        <v>0</v>
      </c>
      <c r="Q256" s="127">
        <v>0</v>
      </c>
      <c r="R256" s="127">
        <v>0</v>
      </c>
      <c r="S256" s="127">
        <v>0</v>
      </c>
      <c r="T256" s="127">
        <v>0</v>
      </c>
      <c r="U256" s="127">
        <v>0</v>
      </c>
      <c r="V256" s="127">
        <v>0</v>
      </c>
      <c r="W256" s="127">
        <v>0</v>
      </c>
      <c r="X256" s="127">
        <v>0</v>
      </c>
      <c r="Y256" s="127">
        <v>0</v>
      </c>
      <c r="Z256" s="127">
        <v>0</v>
      </c>
      <c r="AA256" s="127">
        <v>0</v>
      </c>
      <c r="AB256" s="127">
        <v>0</v>
      </c>
      <c r="AC256" s="127">
        <v>1180000</v>
      </c>
      <c r="AD256" s="127" t="s">
        <v>490</v>
      </c>
      <c r="AE256" s="127" t="s">
        <v>495</v>
      </c>
      <c r="AF25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25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1180000</v>
      </c>
    </row>
    <row r="257" spans="1:33" x14ac:dyDescent="0.2">
      <c r="A257" s="127" t="s">
        <v>485</v>
      </c>
      <c r="B257" s="127" t="s">
        <v>2191</v>
      </c>
      <c r="C257" s="127" t="s">
        <v>597</v>
      </c>
      <c r="D257" s="127" t="s">
        <v>487</v>
      </c>
      <c r="E257" s="127" t="s">
        <v>493</v>
      </c>
      <c r="F257" s="127" t="s">
        <v>494</v>
      </c>
      <c r="G257" s="127" t="s">
        <v>573</v>
      </c>
      <c r="H257" s="127" t="s">
        <v>2192</v>
      </c>
      <c r="I257" s="127" t="s">
        <v>655</v>
      </c>
      <c r="J257" s="127" t="s">
        <v>1728</v>
      </c>
      <c r="K257" s="127" t="s">
        <v>1393</v>
      </c>
      <c r="L257" s="127" t="s">
        <v>1686</v>
      </c>
      <c r="M257" s="127">
        <v>6910.3</v>
      </c>
      <c r="N257" s="127">
        <v>0</v>
      </c>
      <c r="O257" s="127">
        <v>0</v>
      </c>
      <c r="P257" s="127">
        <v>0</v>
      </c>
      <c r="Q257" s="127">
        <v>0</v>
      </c>
      <c r="R257" s="127">
        <v>0</v>
      </c>
      <c r="S257" s="127">
        <v>0</v>
      </c>
      <c r="T257" s="127">
        <v>0</v>
      </c>
      <c r="U257" s="127">
        <v>0</v>
      </c>
      <c r="V257" s="127">
        <v>0</v>
      </c>
      <c r="W257" s="127">
        <v>0</v>
      </c>
      <c r="X257" s="127">
        <v>0</v>
      </c>
      <c r="Y257" s="127">
        <v>0</v>
      </c>
      <c r="Z257" s="127">
        <v>0</v>
      </c>
      <c r="AA257" s="127">
        <v>0</v>
      </c>
      <c r="AB257" s="127">
        <v>0</v>
      </c>
      <c r="AC257" s="127">
        <v>280080.3</v>
      </c>
      <c r="AD257" s="127" t="s">
        <v>490</v>
      </c>
      <c r="AE257" s="127" t="s">
        <v>495</v>
      </c>
      <c r="AF25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235361.59663865546</v>
      </c>
      <c r="AG25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37808.403361344521</v>
      </c>
    </row>
    <row r="258" spans="1:33" x14ac:dyDescent="0.2">
      <c r="A258" s="127" t="s">
        <v>485</v>
      </c>
      <c r="B258" s="127" t="s">
        <v>2193</v>
      </c>
      <c r="C258" s="127" t="s">
        <v>2011</v>
      </c>
      <c r="D258" s="127" t="s">
        <v>487</v>
      </c>
      <c r="E258" s="127" t="s">
        <v>488</v>
      </c>
      <c r="F258" s="127" t="s">
        <v>489</v>
      </c>
      <c r="G258" s="127" t="s">
        <v>574</v>
      </c>
      <c r="H258" s="127" t="s">
        <v>2194</v>
      </c>
      <c r="I258" s="127" t="s">
        <v>2001</v>
      </c>
      <c r="J258" s="127" t="s">
        <v>2002</v>
      </c>
      <c r="K258" s="127" t="s">
        <v>1393</v>
      </c>
      <c r="L258" s="127" t="s">
        <v>1767</v>
      </c>
      <c r="M258" s="127">
        <v>154618.76999999999</v>
      </c>
      <c r="N258" s="127">
        <v>0</v>
      </c>
      <c r="O258" s="127">
        <v>0</v>
      </c>
      <c r="P258" s="127">
        <v>0</v>
      </c>
      <c r="Q258" s="127">
        <v>0</v>
      </c>
      <c r="R258" s="127">
        <v>0</v>
      </c>
      <c r="S258" s="127">
        <v>0</v>
      </c>
      <c r="T258" s="127">
        <v>0</v>
      </c>
      <c r="U258" s="127">
        <v>0</v>
      </c>
      <c r="V258" s="127">
        <v>0</v>
      </c>
      <c r="W258" s="127">
        <v>0</v>
      </c>
      <c r="X258" s="127">
        <v>0</v>
      </c>
      <c r="Y258" s="127">
        <v>0</v>
      </c>
      <c r="Z258" s="127">
        <v>0</v>
      </c>
      <c r="AA258" s="127">
        <v>0</v>
      </c>
      <c r="AB258" s="127">
        <v>0</v>
      </c>
      <c r="AC258" s="127">
        <v>968401.77</v>
      </c>
      <c r="AD258" s="127" t="s">
        <v>490</v>
      </c>
      <c r="AE258" s="127" t="s">
        <v>495</v>
      </c>
      <c r="AF25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813783</v>
      </c>
      <c r="AG25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2.9103830456733704E-11</v>
      </c>
    </row>
    <row r="259" spans="1:33" x14ac:dyDescent="0.2">
      <c r="A259" s="127" t="s">
        <v>485</v>
      </c>
      <c r="B259" s="127" t="s">
        <v>2195</v>
      </c>
      <c r="C259" s="127" t="s">
        <v>1717</v>
      </c>
      <c r="D259" s="127" t="s">
        <v>487</v>
      </c>
      <c r="E259" s="127" t="s">
        <v>488</v>
      </c>
      <c r="F259" s="127" t="s">
        <v>489</v>
      </c>
      <c r="G259" s="127" t="s">
        <v>585</v>
      </c>
      <c r="H259" s="127" t="s">
        <v>2196</v>
      </c>
      <c r="I259" s="127" t="s">
        <v>1719</v>
      </c>
      <c r="J259" s="127" t="s">
        <v>1720</v>
      </c>
      <c r="K259" s="127" t="s">
        <v>1393</v>
      </c>
      <c r="L259" s="127" t="s">
        <v>1686</v>
      </c>
      <c r="M259" s="127">
        <v>499033</v>
      </c>
      <c r="N259" s="127">
        <v>0</v>
      </c>
      <c r="O259" s="127">
        <v>0</v>
      </c>
      <c r="P259" s="127">
        <v>0</v>
      </c>
      <c r="Q259" s="127">
        <v>0</v>
      </c>
      <c r="R259" s="127">
        <v>0</v>
      </c>
      <c r="S259" s="127">
        <v>0</v>
      </c>
      <c r="T259" s="127">
        <v>0</v>
      </c>
      <c r="U259" s="127">
        <v>0</v>
      </c>
      <c r="V259" s="127">
        <v>0</v>
      </c>
      <c r="W259" s="127">
        <v>0</v>
      </c>
      <c r="X259" s="127">
        <v>0</v>
      </c>
      <c r="Y259" s="127">
        <v>0</v>
      </c>
      <c r="Z259" s="127">
        <v>0</v>
      </c>
      <c r="AA259" s="127">
        <v>0</v>
      </c>
      <c r="AB259" s="127">
        <v>0</v>
      </c>
      <c r="AC259" s="127">
        <v>3125525</v>
      </c>
      <c r="AD259" s="127" t="s">
        <v>490</v>
      </c>
      <c r="AE259" s="127" t="s">
        <v>495</v>
      </c>
      <c r="AF25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2626491.5966386558</v>
      </c>
      <c r="AG25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0.40336134424433112</v>
      </c>
    </row>
    <row r="260" spans="1:33" x14ac:dyDescent="0.2">
      <c r="A260" s="127" t="s">
        <v>485</v>
      </c>
      <c r="B260" s="127" t="s">
        <v>2197</v>
      </c>
      <c r="C260" s="127" t="s">
        <v>2198</v>
      </c>
      <c r="D260" s="127" t="s">
        <v>487</v>
      </c>
      <c r="E260" s="127" t="s">
        <v>493</v>
      </c>
      <c r="F260" s="127" t="s">
        <v>494</v>
      </c>
      <c r="G260" s="127" t="s">
        <v>585</v>
      </c>
      <c r="H260" s="127" t="s">
        <v>2199</v>
      </c>
      <c r="I260" s="127" t="s">
        <v>2200</v>
      </c>
      <c r="J260" s="127" t="s">
        <v>2201</v>
      </c>
      <c r="K260" s="127" t="s">
        <v>1393</v>
      </c>
      <c r="L260" s="127" t="s">
        <v>1686</v>
      </c>
      <c r="M260" s="127">
        <v>2394.96</v>
      </c>
      <c r="N260" s="127">
        <v>0</v>
      </c>
      <c r="O260" s="127">
        <v>0</v>
      </c>
      <c r="P260" s="127">
        <v>0</v>
      </c>
      <c r="Q260" s="127">
        <v>0</v>
      </c>
      <c r="R260" s="127">
        <v>0</v>
      </c>
      <c r="S260" s="127">
        <v>0</v>
      </c>
      <c r="T260" s="127">
        <v>0</v>
      </c>
      <c r="U260" s="127">
        <v>0</v>
      </c>
      <c r="V260" s="127">
        <v>0</v>
      </c>
      <c r="W260" s="127">
        <v>0</v>
      </c>
      <c r="X260" s="127">
        <v>0</v>
      </c>
      <c r="Y260" s="127">
        <v>0</v>
      </c>
      <c r="Z260" s="127">
        <v>0</v>
      </c>
      <c r="AA260" s="127">
        <v>0</v>
      </c>
      <c r="AB260" s="127">
        <v>0</v>
      </c>
      <c r="AC260" s="127">
        <v>15000</v>
      </c>
      <c r="AD260" s="127" t="s">
        <v>490</v>
      </c>
      <c r="AE260" s="127" t="s">
        <v>495</v>
      </c>
      <c r="AF26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12605.042016806723</v>
      </c>
      <c r="AG26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-2.0168067230770248E-3</v>
      </c>
    </row>
    <row r="261" spans="1:33" x14ac:dyDescent="0.2">
      <c r="A261" s="127" t="s">
        <v>485</v>
      </c>
      <c r="B261" s="127" t="s">
        <v>2202</v>
      </c>
      <c r="C261" s="127" t="s">
        <v>1875</v>
      </c>
      <c r="D261" s="127" t="s">
        <v>487</v>
      </c>
      <c r="E261" s="127" t="s">
        <v>488</v>
      </c>
      <c r="F261" s="127" t="s">
        <v>489</v>
      </c>
      <c r="G261" s="127" t="s">
        <v>585</v>
      </c>
      <c r="H261" s="127" t="s">
        <v>2203</v>
      </c>
      <c r="I261" s="127" t="s">
        <v>1877</v>
      </c>
      <c r="J261" s="127" t="s">
        <v>1878</v>
      </c>
      <c r="K261" s="127" t="s">
        <v>1393</v>
      </c>
      <c r="L261" s="127" t="s">
        <v>1686</v>
      </c>
      <c r="M261" s="127">
        <v>0</v>
      </c>
      <c r="N261" s="127">
        <v>0</v>
      </c>
      <c r="O261" s="127">
        <v>0</v>
      </c>
      <c r="P261" s="127">
        <v>0</v>
      </c>
      <c r="Q261" s="127">
        <v>0</v>
      </c>
      <c r="R261" s="127">
        <v>0</v>
      </c>
      <c r="S261" s="127">
        <v>0</v>
      </c>
      <c r="T261" s="127">
        <v>0</v>
      </c>
      <c r="U261" s="127">
        <v>0</v>
      </c>
      <c r="V261" s="127">
        <v>0</v>
      </c>
      <c r="W261" s="127">
        <v>0</v>
      </c>
      <c r="X261" s="127">
        <v>0</v>
      </c>
      <c r="Y261" s="127">
        <v>0</v>
      </c>
      <c r="Z261" s="127">
        <v>0</v>
      </c>
      <c r="AA261" s="127">
        <v>0</v>
      </c>
      <c r="AB261" s="127">
        <v>0</v>
      </c>
      <c r="AC261" s="127">
        <v>372000</v>
      </c>
      <c r="AD261" s="127" t="s">
        <v>490</v>
      </c>
      <c r="AE261" s="127" t="s">
        <v>495</v>
      </c>
      <c r="AF26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26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372000</v>
      </c>
    </row>
    <row r="262" spans="1:33" x14ac:dyDescent="0.2">
      <c r="A262" s="127" t="s">
        <v>485</v>
      </c>
      <c r="B262" s="127" t="s">
        <v>2204</v>
      </c>
      <c r="C262" s="127" t="s">
        <v>656</v>
      </c>
      <c r="D262" s="127" t="s">
        <v>487</v>
      </c>
      <c r="E262" s="127" t="s">
        <v>488</v>
      </c>
      <c r="F262" s="127" t="s">
        <v>494</v>
      </c>
      <c r="G262" s="127" t="s">
        <v>585</v>
      </c>
      <c r="H262" s="127" t="s">
        <v>2205</v>
      </c>
      <c r="I262" s="127" t="s">
        <v>657</v>
      </c>
      <c r="J262" s="127" t="s">
        <v>658</v>
      </c>
      <c r="K262" s="127" t="s">
        <v>1393</v>
      </c>
      <c r="L262" s="127" t="s">
        <v>2206</v>
      </c>
      <c r="M262" s="127">
        <v>0</v>
      </c>
      <c r="N262" s="127">
        <v>0</v>
      </c>
      <c r="O262" s="127">
        <v>0</v>
      </c>
      <c r="P262" s="127">
        <v>0</v>
      </c>
      <c r="Q262" s="127">
        <v>0</v>
      </c>
      <c r="R262" s="127">
        <v>0</v>
      </c>
      <c r="S262" s="127">
        <v>0</v>
      </c>
      <c r="T262" s="127">
        <v>0</v>
      </c>
      <c r="U262" s="127">
        <v>0</v>
      </c>
      <c r="V262" s="127">
        <v>0</v>
      </c>
      <c r="W262" s="127">
        <v>0</v>
      </c>
      <c r="X262" s="127">
        <v>0</v>
      </c>
      <c r="Y262" s="127">
        <v>0</v>
      </c>
      <c r="Z262" s="127">
        <v>0</v>
      </c>
      <c r="AA262" s="127">
        <v>0</v>
      </c>
      <c r="AB262" s="127">
        <v>0</v>
      </c>
      <c r="AC262" s="127">
        <v>6445000</v>
      </c>
      <c r="AD262" s="127" t="s">
        <v>490</v>
      </c>
      <c r="AE262" s="127" t="s">
        <v>495</v>
      </c>
      <c r="AF26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26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6445000</v>
      </c>
    </row>
    <row r="263" spans="1:33" x14ac:dyDescent="0.2">
      <c r="A263" s="127" t="s">
        <v>485</v>
      </c>
      <c r="B263" s="127" t="s">
        <v>2207</v>
      </c>
      <c r="C263" s="127" t="s">
        <v>643</v>
      </c>
      <c r="D263" s="127" t="s">
        <v>487</v>
      </c>
      <c r="E263" s="127" t="s">
        <v>493</v>
      </c>
      <c r="F263" s="127" t="s">
        <v>494</v>
      </c>
      <c r="G263" s="127" t="s">
        <v>585</v>
      </c>
      <c r="H263" s="127" t="s">
        <v>2208</v>
      </c>
      <c r="I263" s="127" t="s">
        <v>644</v>
      </c>
      <c r="J263" s="127" t="s">
        <v>645</v>
      </c>
      <c r="K263" s="127" t="s">
        <v>1393</v>
      </c>
      <c r="L263" s="127" t="s">
        <v>2063</v>
      </c>
      <c r="M263" s="127">
        <v>0</v>
      </c>
      <c r="N263" s="127">
        <v>0</v>
      </c>
      <c r="O263" s="127">
        <v>0</v>
      </c>
      <c r="P263" s="127">
        <v>0</v>
      </c>
      <c r="Q263" s="127">
        <v>0</v>
      </c>
      <c r="R263" s="127">
        <v>0</v>
      </c>
      <c r="S263" s="127">
        <v>0</v>
      </c>
      <c r="T263" s="127">
        <v>0</v>
      </c>
      <c r="U263" s="127">
        <v>0</v>
      </c>
      <c r="V263" s="127">
        <v>0</v>
      </c>
      <c r="W263" s="127">
        <v>0</v>
      </c>
      <c r="X263" s="127">
        <v>0</v>
      </c>
      <c r="Y263" s="127">
        <v>0</v>
      </c>
      <c r="Z263" s="127">
        <v>0</v>
      </c>
      <c r="AA263" s="127">
        <v>0</v>
      </c>
      <c r="AB263" s="127">
        <v>0</v>
      </c>
      <c r="AC263" s="127">
        <v>624000</v>
      </c>
      <c r="AD263" s="127" t="s">
        <v>490</v>
      </c>
      <c r="AE263" s="127" t="s">
        <v>495</v>
      </c>
      <c r="AF26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26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624000</v>
      </c>
    </row>
    <row r="264" spans="1:33" x14ac:dyDescent="0.2">
      <c r="A264" s="127" t="s">
        <v>485</v>
      </c>
      <c r="B264" s="127" t="s">
        <v>2209</v>
      </c>
      <c r="C264" s="127" t="s">
        <v>598</v>
      </c>
      <c r="D264" s="127" t="s">
        <v>487</v>
      </c>
      <c r="E264" s="127" t="s">
        <v>488</v>
      </c>
      <c r="F264" s="127" t="s">
        <v>494</v>
      </c>
      <c r="G264" s="127" t="s">
        <v>631</v>
      </c>
      <c r="H264" s="127" t="s">
        <v>2210</v>
      </c>
      <c r="I264" s="127" t="s">
        <v>1819</v>
      </c>
      <c r="J264" s="127" t="s">
        <v>1820</v>
      </c>
      <c r="K264" s="127" t="s">
        <v>1393</v>
      </c>
      <c r="L264" s="127" t="s">
        <v>1734</v>
      </c>
      <c r="M264" s="127">
        <v>80630.25</v>
      </c>
      <c r="N264" s="127">
        <v>0</v>
      </c>
      <c r="O264" s="127">
        <v>0</v>
      </c>
      <c r="P264" s="127">
        <v>0</v>
      </c>
      <c r="Q264" s="127">
        <v>0</v>
      </c>
      <c r="R264" s="127">
        <v>0</v>
      </c>
      <c r="S264" s="127">
        <v>0</v>
      </c>
      <c r="T264" s="127">
        <v>0</v>
      </c>
      <c r="U264" s="127">
        <v>0</v>
      </c>
      <c r="V264" s="127">
        <v>0</v>
      </c>
      <c r="W264" s="127">
        <v>0</v>
      </c>
      <c r="X264" s="127">
        <v>0</v>
      </c>
      <c r="Y264" s="127">
        <v>0</v>
      </c>
      <c r="Z264" s="127">
        <v>0</v>
      </c>
      <c r="AA264" s="127">
        <v>0</v>
      </c>
      <c r="AB264" s="127">
        <v>0</v>
      </c>
      <c r="AC264" s="127">
        <v>505000</v>
      </c>
      <c r="AD264" s="127" t="s">
        <v>490</v>
      </c>
      <c r="AE264" s="127" t="s">
        <v>495</v>
      </c>
      <c r="AF26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424369.74789915967</v>
      </c>
      <c r="AG26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2.1008403273299336E-3</v>
      </c>
    </row>
    <row r="265" spans="1:33" x14ac:dyDescent="0.2">
      <c r="A265" s="127" t="s">
        <v>485</v>
      </c>
      <c r="B265" s="127" t="s">
        <v>2211</v>
      </c>
      <c r="C265" s="127" t="s">
        <v>1777</v>
      </c>
      <c r="D265" s="127" t="s">
        <v>487</v>
      </c>
      <c r="E265" s="127" t="s">
        <v>488</v>
      </c>
      <c r="F265" s="127" t="s">
        <v>493</v>
      </c>
      <c r="G265" s="127" t="s">
        <v>631</v>
      </c>
      <c r="H265" s="127" t="s">
        <v>2212</v>
      </c>
      <c r="I265" s="127" t="s">
        <v>1779</v>
      </c>
      <c r="J265" s="127" t="s">
        <v>1780</v>
      </c>
      <c r="K265" s="127" t="s">
        <v>1393</v>
      </c>
      <c r="L265" s="127" t="s">
        <v>1686</v>
      </c>
      <c r="M265" s="127">
        <v>138908</v>
      </c>
      <c r="N265" s="127">
        <v>0</v>
      </c>
      <c r="O265" s="127">
        <v>0</v>
      </c>
      <c r="P265" s="127">
        <v>0</v>
      </c>
      <c r="Q265" s="127">
        <v>0</v>
      </c>
      <c r="R265" s="127">
        <v>0</v>
      </c>
      <c r="S265" s="127">
        <v>0</v>
      </c>
      <c r="T265" s="127">
        <v>0</v>
      </c>
      <c r="U265" s="127">
        <v>0</v>
      </c>
      <c r="V265" s="127">
        <v>0</v>
      </c>
      <c r="W265" s="127">
        <v>0</v>
      </c>
      <c r="X265" s="127">
        <v>0</v>
      </c>
      <c r="Y265" s="127">
        <v>0</v>
      </c>
      <c r="Z265" s="127">
        <v>0</v>
      </c>
      <c r="AA265" s="127">
        <v>0</v>
      </c>
      <c r="AB265" s="127">
        <v>0</v>
      </c>
      <c r="AC265" s="127">
        <v>870000</v>
      </c>
      <c r="AD265" s="127" t="s">
        <v>490</v>
      </c>
      <c r="AE265" s="127" t="s">
        <v>495</v>
      </c>
      <c r="AF26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731092.43697478995</v>
      </c>
      <c r="AG26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-0.43697478994727135</v>
      </c>
    </row>
    <row r="266" spans="1:33" x14ac:dyDescent="0.2">
      <c r="A266" s="127" t="s">
        <v>485</v>
      </c>
      <c r="B266" s="127" t="s">
        <v>2213</v>
      </c>
      <c r="C266" s="127" t="s">
        <v>598</v>
      </c>
      <c r="D266" s="127" t="s">
        <v>487</v>
      </c>
      <c r="E266" s="127" t="s">
        <v>488</v>
      </c>
      <c r="F266" s="127" t="s">
        <v>494</v>
      </c>
      <c r="G266" s="127" t="s">
        <v>575</v>
      </c>
      <c r="H266" s="127" t="s">
        <v>2214</v>
      </c>
      <c r="I266" s="127" t="s">
        <v>1819</v>
      </c>
      <c r="J266" s="127" t="s">
        <v>1820</v>
      </c>
      <c r="K266" s="127" t="s">
        <v>1393</v>
      </c>
      <c r="L266" s="127" t="s">
        <v>1734</v>
      </c>
      <c r="M266" s="127">
        <v>233588.24</v>
      </c>
      <c r="N266" s="127">
        <v>0</v>
      </c>
      <c r="O266" s="127">
        <v>0</v>
      </c>
      <c r="P266" s="127">
        <v>0</v>
      </c>
      <c r="Q266" s="127">
        <v>0</v>
      </c>
      <c r="R266" s="127">
        <v>0</v>
      </c>
      <c r="S266" s="127">
        <v>0</v>
      </c>
      <c r="T266" s="127">
        <v>0</v>
      </c>
      <c r="U266" s="127">
        <v>0</v>
      </c>
      <c r="V266" s="127">
        <v>0</v>
      </c>
      <c r="W266" s="127">
        <v>0</v>
      </c>
      <c r="X266" s="127">
        <v>0</v>
      </c>
      <c r="Y266" s="127">
        <v>0</v>
      </c>
      <c r="Z266" s="127">
        <v>0</v>
      </c>
      <c r="AA266" s="127">
        <v>0</v>
      </c>
      <c r="AB266" s="127">
        <v>0</v>
      </c>
      <c r="AC266" s="127">
        <v>1463000</v>
      </c>
      <c r="AD266" s="127" t="s">
        <v>490</v>
      </c>
      <c r="AE266" s="127" t="s">
        <v>495</v>
      </c>
      <c r="AF26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1229411.7647058824</v>
      </c>
      <c r="AG26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-4.7058823984116316E-3</v>
      </c>
    </row>
    <row r="267" spans="1:33" x14ac:dyDescent="0.2">
      <c r="A267" s="127" t="s">
        <v>485</v>
      </c>
      <c r="B267" s="127" t="s">
        <v>2215</v>
      </c>
      <c r="C267" s="127" t="s">
        <v>486</v>
      </c>
      <c r="D267" s="127" t="s">
        <v>487</v>
      </c>
      <c r="E267" s="127" t="s">
        <v>493</v>
      </c>
      <c r="F267" s="127" t="s">
        <v>496</v>
      </c>
      <c r="G267" s="127" t="s">
        <v>577</v>
      </c>
      <c r="H267" s="127" t="s">
        <v>2216</v>
      </c>
      <c r="I267" s="127" t="s">
        <v>1751</v>
      </c>
      <c r="J267" s="127" t="s">
        <v>1752</v>
      </c>
      <c r="K267" s="127" t="s">
        <v>1393</v>
      </c>
      <c r="L267" s="127" t="s">
        <v>1686</v>
      </c>
      <c r="M267" s="127">
        <v>0</v>
      </c>
      <c r="N267" s="127">
        <v>0</v>
      </c>
      <c r="O267" s="127">
        <v>0</v>
      </c>
      <c r="P267" s="127">
        <v>0</v>
      </c>
      <c r="Q267" s="127">
        <v>0</v>
      </c>
      <c r="R267" s="127">
        <v>0</v>
      </c>
      <c r="S267" s="127">
        <v>0</v>
      </c>
      <c r="T267" s="127">
        <v>0</v>
      </c>
      <c r="U267" s="127">
        <v>0</v>
      </c>
      <c r="V267" s="127">
        <v>0</v>
      </c>
      <c r="W267" s="127">
        <v>0</v>
      </c>
      <c r="X267" s="127">
        <v>0</v>
      </c>
      <c r="Y267" s="127">
        <v>0</v>
      </c>
      <c r="Z267" s="127">
        <v>0</v>
      </c>
      <c r="AA267" s="127">
        <v>0</v>
      </c>
      <c r="AB267" s="127">
        <v>0</v>
      </c>
      <c r="AC267" s="127">
        <v>795000</v>
      </c>
      <c r="AD267" s="127" t="s">
        <v>490</v>
      </c>
      <c r="AE267" s="127" t="s">
        <v>495</v>
      </c>
      <c r="AF26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26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795000</v>
      </c>
    </row>
    <row r="268" spans="1:33" x14ac:dyDescent="0.2">
      <c r="A268" s="127" t="s">
        <v>485</v>
      </c>
      <c r="B268" s="127" t="s">
        <v>2217</v>
      </c>
      <c r="C268" s="127" t="s">
        <v>2183</v>
      </c>
      <c r="D268" s="127" t="s">
        <v>487</v>
      </c>
      <c r="E268" s="127" t="s">
        <v>493</v>
      </c>
      <c r="F268" s="127" t="s">
        <v>636</v>
      </c>
      <c r="G268" s="127" t="s">
        <v>577</v>
      </c>
      <c r="H268" s="127" t="s">
        <v>2218</v>
      </c>
      <c r="I268" s="127" t="s">
        <v>2185</v>
      </c>
      <c r="J268" s="127" t="s">
        <v>2186</v>
      </c>
      <c r="K268" s="127" t="s">
        <v>1393</v>
      </c>
      <c r="L268" s="127" t="s">
        <v>1686</v>
      </c>
      <c r="M268" s="127">
        <v>0</v>
      </c>
      <c r="N268" s="127">
        <v>0</v>
      </c>
      <c r="O268" s="127">
        <v>0</v>
      </c>
      <c r="P268" s="127">
        <v>0</v>
      </c>
      <c r="Q268" s="127">
        <v>0</v>
      </c>
      <c r="R268" s="127">
        <v>0</v>
      </c>
      <c r="S268" s="127">
        <v>0</v>
      </c>
      <c r="T268" s="127">
        <v>0</v>
      </c>
      <c r="U268" s="127">
        <v>0</v>
      </c>
      <c r="V268" s="127">
        <v>0</v>
      </c>
      <c r="W268" s="127">
        <v>0</v>
      </c>
      <c r="X268" s="127">
        <v>0</v>
      </c>
      <c r="Y268" s="127">
        <v>0</v>
      </c>
      <c r="Z268" s="127">
        <v>0</v>
      </c>
      <c r="AA268" s="127">
        <v>0</v>
      </c>
      <c r="AB268" s="127">
        <v>0</v>
      </c>
      <c r="AC268" s="127">
        <v>120000</v>
      </c>
      <c r="AD268" s="127" t="s">
        <v>490</v>
      </c>
      <c r="AE268" s="127" t="s">
        <v>495</v>
      </c>
      <c r="AF26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26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120000</v>
      </c>
    </row>
    <row r="269" spans="1:33" x14ac:dyDescent="0.2">
      <c r="A269" s="127" t="s">
        <v>485</v>
      </c>
      <c r="B269" s="127" t="s">
        <v>2219</v>
      </c>
      <c r="C269" s="127" t="s">
        <v>2069</v>
      </c>
      <c r="D269" s="127" t="s">
        <v>487</v>
      </c>
      <c r="E269" s="127" t="s">
        <v>493</v>
      </c>
      <c r="F269" s="127" t="s">
        <v>593</v>
      </c>
      <c r="G269" s="127" t="s">
        <v>577</v>
      </c>
      <c r="H269" s="127" t="s">
        <v>2220</v>
      </c>
      <c r="I269" s="127" t="s">
        <v>2071</v>
      </c>
      <c r="J269" s="127" t="s">
        <v>2072</v>
      </c>
      <c r="K269" s="127" t="s">
        <v>1393</v>
      </c>
      <c r="L269" s="127" t="s">
        <v>1686</v>
      </c>
      <c r="M269" s="127">
        <v>44080</v>
      </c>
      <c r="N269" s="127">
        <v>0</v>
      </c>
      <c r="O269" s="127">
        <v>0</v>
      </c>
      <c r="P269" s="127">
        <v>0</v>
      </c>
      <c r="Q269" s="127">
        <v>0</v>
      </c>
      <c r="R269" s="127">
        <v>0</v>
      </c>
      <c r="S269" s="127">
        <v>0</v>
      </c>
      <c r="T269" s="127">
        <v>0</v>
      </c>
      <c r="U269" s="127">
        <v>0</v>
      </c>
      <c r="V269" s="127">
        <v>0</v>
      </c>
      <c r="W269" s="127">
        <v>0</v>
      </c>
      <c r="X269" s="127">
        <v>0</v>
      </c>
      <c r="Y269" s="127">
        <v>0</v>
      </c>
      <c r="Z269" s="127">
        <v>0</v>
      </c>
      <c r="AA269" s="127">
        <v>0</v>
      </c>
      <c r="AB269" s="127">
        <v>0</v>
      </c>
      <c r="AC269" s="127">
        <v>276080</v>
      </c>
      <c r="AD269" s="127" t="s">
        <v>490</v>
      </c>
      <c r="AE269" s="127" t="s">
        <v>495</v>
      </c>
      <c r="AF26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232000</v>
      </c>
      <c r="AG26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270" spans="1:33" x14ac:dyDescent="0.2">
      <c r="A270" s="127" t="s">
        <v>485</v>
      </c>
      <c r="B270" s="127" t="s">
        <v>2221</v>
      </c>
      <c r="C270" s="127"/>
      <c r="D270" s="127" t="s">
        <v>487</v>
      </c>
      <c r="E270" s="127" t="s">
        <v>493</v>
      </c>
      <c r="F270" s="127" t="s">
        <v>494</v>
      </c>
      <c r="G270" s="127" t="s">
        <v>582</v>
      </c>
      <c r="H270" s="127" t="s">
        <v>2222</v>
      </c>
      <c r="I270" s="127" t="s">
        <v>2223</v>
      </c>
      <c r="J270" s="127" t="s">
        <v>2224</v>
      </c>
      <c r="K270" s="127" t="s">
        <v>1393</v>
      </c>
      <c r="L270" s="127" t="s">
        <v>1686</v>
      </c>
      <c r="M270" s="127">
        <v>105378</v>
      </c>
      <c r="N270" s="127">
        <v>0</v>
      </c>
      <c r="O270" s="127">
        <v>0</v>
      </c>
      <c r="P270" s="127">
        <v>0</v>
      </c>
      <c r="Q270" s="127">
        <v>0</v>
      </c>
      <c r="R270" s="127">
        <v>0</v>
      </c>
      <c r="S270" s="127">
        <v>0</v>
      </c>
      <c r="T270" s="127">
        <v>0</v>
      </c>
      <c r="U270" s="127">
        <v>0</v>
      </c>
      <c r="V270" s="127">
        <v>0</v>
      </c>
      <c r="W270" s="127">
        <v>0</v>
      </c>
      <c r="X270" s="127">
        <v>0</v>
      </c>
      <c r="Y270" s="127">
        <v>0</v>
      </c>
      <c r="Z270" s="127">
        <v>0</v>
      </c>
      <c r="AA270" s="127">
        <v>0</v>
      </c>
      <c r="AB270" s="127">
        <v>0</v>
      </c>
      <c r="AC270" s="127">
        <v>660000</v>
      </c>
      <c r="AD270" s="127" t="s">
        <v>490</v>
      </c>
      <c r="AE270" s="127" t="s">
        <v>495</v>
      </c>
      <c r="AF27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554621.84873949585</v>
      </c>
      <c r="AG27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0.15126050414983183</v>
      </c>
    </row>
    <row r="271" spans="1:33" x14ac:dyDescent="0.2">
      <c r="A271" s="127" t="s">
        <v>485</v>
      </c>
      <c r="B271" s="127" t="s">
        <v>2225</v>
      </c>
      <c r="C271" s="127" t="s">
        <v>1787</v>
      </c>
      <c r="D271" s="127" t="s">
        <v>487</v>
      </c>
      <c r="E271" s="127" t="s">
        <v>488</v>
      </c>
      <c r="F271" s="127" t="s">
        <v>489</v>
      </c>
      <c r="G271" s="127" t="s">
        <v>582</v>
      </c>
      <c r="H271" s="127" t="s">
        <v>2226</v>
      </c>
      <c r="I271" s="127" t="s">
        <v>1789</v>
      </c>
      <c r="J271" s="127" t="s">
        <v>1790</v>
      </c>
      <c r="K271" s="127" t="s">
        <v>1393</v>
      </c>
      <c r="L271" s="127" t="s">
        <v>1686</v>
      </c>
      <c r="M271" s="127">
        <v>210756.3</v>
      </c>
      <c r="N271" s="127">
        <v>0</v>
      </c>
      <c r="O271" s="127">
        <v>0</v>
      </c>
      <c r="P271" s="127">
        <v>0</v>
      </c>
      <c r="Q271" s="127">
        <v>0</v>
      </c>
      <c r="R271" s="127">
        <v>0</v>
      </c>
      <c r="S271" s="127">
        <v>0</v>
      </c>
      <c r="T271" s="127">
        <v>0</v>
      </c>
      <c r="U271" s="127">
        <v>0</v>
      </c>
      <c r="V271" s="127">
        <v>0</v>
      </c>
      <c r="W271" s="127">
        <v>0</v>
      </c>
      <c r="X271" s="127">
        <v>0</v>
      </c>
      <c r="Y271" s="127">
        <v>0</v>
      </c>
      <c r="Z271" s="127">
        <v>0</v>
      </c>
      <c r="AA271" s="127">
        <v>0</v>
      </c>
      <c r="AB271" s="127">
        <v>0</v>
      </c>
      <c r="AC271" s="127">
        <v>1320000</v>
      </c>
      <c r="AD271" s="127" t="s">
        <v>490</v>
      </c>
      <c r="AE271" s="127" t="s">
        <v>495</v>
      </c>
      <c r="AF27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1109243.6974789917</v>
      </c>
      <c r="AG27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2.5210083113051951E-3</v>
      </c>
    </row>
    <row r="272" spans="1:33" x14ac:dyDescent="0.2">
      <c r="A272" s="127" t="s">
        <v>485</v>
      </c>
      <c r="B272" s="127" t="s">
        <v>2227</v>
      </c>
      <c r="C272" s="127" t="s">
        <v>1741</v>
      </c>
      <c r="D272" s="127" t="s">
        <v>487</v>
      </c>
      <c r="E272" s="127" t="s">
        <v>488</v>
      </c>
      <c r="F272" s="127" t="s">
        <v>489</v>
      </c>
      <c r="G272" s="127" t="s">
        <v>582</v>
      </c>
      <c r="H272" s="127" t="s">
        <v>2228</v>
      </c>
      <c r="I272" s="127" t="s">
        <v>1743</v>
      </c>
      <c r="J272" s="127" t="s">
        <v>1744</v>
      </c>
      <c r="K272" s="127" t="s">
        <v>1393</v>
      </c>
      <c r="L272" s="127" t="s">
        <v>1739</v>
      </c>
      <c r="M272" s="127">
        <v>0</v>
      </c>
      <c r="N272" s="127">
        <v>0</v>
      </c>
      <c r="O272" s="127">
        <v>0</v>
      </c>
      <c r="P272" s="127">
        <v>0</v>
      </c>
      <c r="Q272" s="127">
        <v>0</v>
      </c>
      <c r="R272" s="127">
        <v>0</v>
      </c>
      <c r="S272" s="127">
        <v>0</v>
      </c>
      <c r="T272" s="127">
        <v>0</v>
      </c>
      <c r="U272" s="127">
        <v>0</v>
      </c>
      <c r="V272" s="127">
        <v>0</v>
      </c>
      <c r="W272" s="127">
        <v>0</v>
      </c>
      <c r="X272" s="127">
        <v>0</v>
      </c>
      <c r="Y272" s="127">
        <v>0</v>
      </c>
      <c r="Z272" s="127">
        <v>0</v>
      </c>
      <c r="AA272" s="127">
        <v>0</v>
      </c>
      <c r="AB272" s="127">
        <v>0</v>
      </c>
      <c r="AC272" s="127">
        <v>136500</v>
      </c>
      <c r="AD272" s="127" t="s">
        <v>490</v>
      </c>
      <c r="AE272" s="127" t="s">
        <v>495</v>
      </c>
      <c r="AF27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27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136500</v>
      </c>
    </row>
    <row r="273" spans="1:33" x14ac:dyDescent="0.2">
      <c r="A273" s="127" t="s">
        <v>485</v>
      </c>
      <c r="B273" s="127" t="s">
        <v>2229</v>
      </c>
      <c r="C273" s="127" t="s">
        <v>632</v>
      </c>
      <c r="D273" s="127" t="s">
        <v>487</v>
      </c>
      <c r="E273" s="127" t="s">
        <v>493</v>
      </c>
      <c r="F273" s="127" t="s">
        <v>496</v>
      </c>
      <c r="G273" s="127" t="s">
        <v>630</v>
      </c>
      <c r="H273" s="127" t="s">
        <v>2230</v>
      </c>
      <c r="I273" s="127" t="s">
        <v>619</v>
      </c>
      <c r="J273" s="127" t="s">
        <v>620</v>
      </c>
      <c r="K273" s="127" t="s">
        <v>1393</v>
      </c>
      <c r="L273" s="127" t="s">
        <v>1893</v>
      </c>
      <c r="M273" s="127">
        <v>44706.879999999997</v>
      </c>
      <c r="N273" s="127">
        <v>0</v>
      </c>
      <c r="O273" s="127">
        <v>0</v>
      </c>
      <c r="P273" s="127">
        <v>0</v>
      </c>
      <c r="Q273" s="127">
        <v>0</v>
      </c>
      <c r="R273" s="127">
        <v>0</v>
      </c>
      <c r="S273" s="127">
        <v>0</v>
      </c>
      <c r="T273" s="127">
        <v>0</v>
      </c>
      <c r="U273" s="127">
        <v>0</v>
      </c>
      <c r="V273" s="127">
        <v>0</v>
      </c>
      <c r="W273" s="127">
        <v>0</v>
      </c>
      <c r="X273" s="127">
        <v>0</v>
      </c>
      <c r="Y273" s="127">
        <v>0</v>
      </c>
      <c r="Z273" s="127">
        <v>0</v>
      </c>
      <c r="AA273" s="127">
        <v>0</v>
      </c>
      <c r="AB273" s="127">
        <v>0</v>
      </c>
      <c r="AC273" s="127">
        <v>280001</v>
      </c>
      <c r="AD273" s="127" t="s">
        <v>490</v>
      </c>
      <c r="AE273" s="127" t="s">
        <v>495</v>
      </c>
      <c r="AF27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235294.95798319328</v>
      </c>
      <c r="AG27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-0.837983193276159</v>
      </c>
    </row>
    <row r="274" spans="1:33" x14ac:dyDescent="0.2">
      <c r="A274" s="127" t="s">
        <v>485</v>
      </c>
      <c r="B274" s="127" t="s">
        <v>2231</v>
      </c>
      <c r="C274" s="127" t="s">
        <v>1707</v>
      </c>
      <c r="D274" s="127" t="s">
        <v>487</v>
      </c>
      <c r="E274" s="127" t="s">
        <v>493</v>
      </c>
      <c r="F274" s="127" t="s">
        <v>506</v>
      </c>
      <c r="G274" s="127" t="s">
        <v>630</v>
      </c>
      <c r="H274" s="127" t="s">
        <v>2232</v>
      </c>
      <c r="I274" s="127" t="s">
        <v>1709</v>
      </c>
      <c r="J274" s="127" t="s">
        <v>1710</v>
      </c>
      <c r="K274" s="127" t="s">
        <v>1393</v>
      </c>
      <c r="L274" s="127" t="s">
        <v>1711</v>
      </c>
      <c r="M274" s="127">
        <v>1494540</v>
      </c>
      <c r="N274" s="127">
        <v>0</v>
      </c>
      <c r="O274" s="127">
        <v>0</v>
      </c>
      <c r="P274" s="127">
        <v>0</v>
      </c>
      <c r="Q274" s="127">
        <v>0</v>
      </c>
      <c r="R274" s="127">
        <v>0</v>
      </c>
      <c r="S274" s="127">
        <v>0</v>
      </c>
      <c r="T274" s="127">
        <v>0</v>
      </c>
      <c r="U274" s="127">
        <v>0</v>
      </c>
      <c r="V274" s="127">
        <v>0</v>
      </c>
      <c r="W274" s="127">
        <v>0</v>
      </c>
      <c r="X274" s="127">
        <v>0</v>
      </c>
      <c r="Y274" s="127">
        <v>0</v>
      </c>
      <c r="Z274" s="127">
        <v>0</v>
      </c>
      <c r="AA274" s="127">
        <v>0</v>
      </c>
      <c r="AB274" s="127">
        <v>0</v>
      </c>
      <c r="AC274" s="127">
        <v>9360540</v>
      </c>
      <c r="AD274" s="127" t="s">
        <v>490</v>
      </c>
      <c r="AE274" s="127" t="s">
        <v>495</v>
      </c>
      <c r="AF27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7866000</v>
      </c>
      <c r="AG27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275" spans="1:33" x14ac:dyDescent="0.2">
      <c r="A275" s="127" t="s">
        <v>485</v>
      </c>
      <c r="B275" s="127" t="s">
        <v>2233</v>
      </c>
      <c r="C275" s="127" t="s">
        <v>1764</v>
      </c>
      <c r="D275" s="127" t="s">
        <v>487</v>
      </c>
      <c r="E275" s="127" t="s">
        <v>488</v>
      </c>
      <c r="F275" s="127" t="s">
        <v>489</v>
      </c>
      <c r="G275" s="127" t="s">
        <v>630</v>
      </c>
      <c r="H275" s="127" t="s">
        <v>2234</v>
      </c>
      <c r="I275" s="127" t="s">
        <v>1766</v>
      </c>
      <c r="J275" s="127" t="s">
        <v>1767</v>
      </c>
      <c r="K275" s="127" t="s">
        <v>1393</v>
      </c>
      <c r="L275" s="127" t="s">
        <v>1739</v>
      </c>
      <c r="M275" s="127">
        <v>23035197</v>
      </c>
      <c r="N275" s="127">
        <v>0</v>
      </c>
      <c r="O275" s="127">
        <v>0</v>
      </c>
      <c r="P275" s="127">
        <v>0</v>
      </c>
      <c r="Q275" s="127">
        <v>0</v>
      </c>
      <c r="R275" s="127">
        <v>0</v>
      </c>
      <c r="S275" s="127">
        <v>0</v>
      </c>
      <c r="T275" s="127">
        <v>0</v>
      </c>
      <c r="U275" s="127">
        <v>0</v>
      </c>
      <c r="V275" s="127">
        <v>0</v>
      </c>
      <c r="W275" s="127">
        <v>0</v>
      </c>
      <c r="X275" s="127">
        <v>0</v>
      </c>
      <c r="Y275" s="127">
        <v>0</v>
      </c>
      <c r="Z275" s="127">
        <v>0</v>
      </c>
      <c r="AA275" s="127">
        <v>0</v>
      </c>
      <c r="AB275" s="127">
        <v>0</v>
      </c>
      <c r="AC275" s="127">
        <v>144273075</v>
      </c>
      <c r="AD275" s="127" t="s">
        <v>490</v>
      </c>
      <c r="AE275" s="127" t="s">
        <v>495</v>
      </c>
      <c r="AF27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121237878.15126051</v>
      </c>
      <c r="AG27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-0.15126051008701324</v>
      </c>
    </row>
    <row r="276" spans="1:33" x14ac:dyDescent="0.2">
      <c r="A276" s="127" t="s">
        <v>485</v>
      </c>
      <c r="B276" s="127" t="s">
        <v>2235</v>
      </c>
      <c r="C276" s="127" t="s">
        <v>2236</v>
      </c>
      <c r="D276" s="127" t="s">
        <v>487</v>
      </c>
      <c r="E276" s="127" t="s">
        <v>493</v>
      </c>
      <c r="F276" s="127" t="s">
        <v>505</v>
      </c>
      <c r="G276" s="127" t="s">
        <v>629</v>
      </c>
      <c r="H276" s="127" t="s">
        <v>2237</v>
      </c>
      <c r="I276" s="127" t="s">
        <v>2238</v>
      </c>
      <c r="J276" s="127" t="s">
        <v>2239</v>
      </c>
      <c r="K276" s="127" t="s">
        <v>1393</v>
      </c>
      <c r="L276" s="127" t="s">
        <v>1734</v>
      </c>
      <c r="M276" s="127">
        <v>12490.28</v>
      </c>
      <c r="N276" s="127">
        <v>0</v>
      </c>
      <c r="O276" s="127">
        <v>0</v>
      </c>
      <c r="P276" s="127">
        <v>0</v>
      </c>
      <c r="Q276" s="127">
        <v>0</v>
      </c>
      <c r="R276" s="127">
        <v>70</v>
      </c>
      <c r="S276" s="127">
        <v>0</v>
      </c>
      <c r="T276" s="127">
        <v>0</v>
      </c>
      <c r="U276" s="127">
        <v>0</v>
      </c>
      <c r="V276" s="127">
        <v>0</v>
      </c>
      <c r="W276" s="127">
        <v>0</v>
      </c>
      <c r="X276" s="127">
        <v>0</v>
      </c>
      <c r="Y276" s="127">
        <v>0</v>
      </c>
      <c r="Z276" s="127">
        <v>0</v>
      </c>
      <c r="AA276" s="127">
        <v>0</v>
      </c>
      <c r="AB276" s="127">
        <v>0</v>
      </c>
      <c r="AC276" s="127">
        <v>85660</v>
      </c>
      <c r="AD276" s="127" t="s">
        <v>490</v>
      </c>
      <c r="AE276" s="127" t="s">
        <v>495</v>
      </c>
      <c r="AF27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71924.369747899167</v>
      </c>
      <c r="AG27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1175.3502521008322</v>
      </c>
    </row>
    <row r="277" spans="1:33" x14ac:dyDescent="0.2">
      <c r="A277" s="127" t="s">
        <v>485</v>
      </c>
      <c r="B277" s="127" t="s">
        <v>2240</v>
      </c>
      <c r="C277" s="127" t="s">
        <v>603</v>
      </c>
      <c r="D277" s="127" t="s">
        <v>487</v>
      </c>
      <c r="E277" s="127" t="s">
        <v>493</v>
      </c>
      <c r="F277" s="127" t="s">
        <v>494</v>
      </c>
      <c r="G277" s="127" t="s">
        <v>629</v>
      </c>
      <c r="H277" s="127" t="s">
        <v>2241</v>
      </c>
      <c r="I277" s="127" t="s">
        <v>604</v>
      </c>
      <c r="J277" s="127" t="s">
        <v>605</v>
      </c>
      <c r="K277" s="127" t="s">
        <v>1393</v>
      </c>
      <c r="L277" s="127" t="s">
        <v>1703</v>
      </c>
      <c r="M277" s="127">
        <v>4007.55</v>
      </c>
      <c r="N277" s="127">
        <v>0</v>
      </c>
      <c r="O277" s="127">
        <v>0</v>
      </c>
      <c r="P277" s="127">
        <v>0</v>
      </c>
      <c r="Q277" s="127">
        <v>0</v>
      </c>
      <c r="R277" s="127">
        <v>0</v>
      </c>
      <c r="S277" s="127">
        <v>0</v>
      </c>
      <c r="T277" s="127">
        <v>0</v>
      </c>
      <c r="U277" s="127">
        <v>0</v>
      </c>
      <c r="V277" s="127">
        <v>0</v>
      </c>
      <c r="W277" s="127">
        <v>0</v>
      </c>
      <c r="X277" s="127">
        <v>0</v>
      </c>
      <c r="Y277" s="127">
        <v>0</v>
      </c>
      <c r="Z277" s="127">
        <v>0</v>
      </c>
      <c r="AA277" s="127">
        <v>0</v>
      </c>
      <c r="AB277" s="127">
        <v>0</v>
      </c>
      <c r="AC277" s="127">
        <v>25099.99</v>
      </c>
      <c r="AD277" s="127" t="s">
        <v>490</v>
      </c>
      <c r="AE277" s="127" t="s">
        <v>495</v>
      </c>
      <c r="AF27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21092.428571428572</v>
      </c>
      <c r="AG27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1.1428571428950818E-2</v>
      </c>
    </row>
    <row r="278" spans="1:33" x14ac:dyDescent="0.2">
      <c r="A278" s="127" t="s">
        <v>485</v>
      </c>
      <c r="B278" s="127" t="s">
        <v>2242</v>
      </c>
      <c r="C278" s="127" t="s">
        <v>2243</v>
      </c>
      <c r="D278" s="127" t="s">
        <v>487</v>
      </c>
      <c r="E278" s="127" t="s">
        <v>488</v>
      </c>
      <c r="F278" s="127" t="s">
        <v>493</v>
      </c>
      <c r="G278" s="127" t="s">
        <v>629</v>
      </c>
      <c r="H278" s="127" t="s">
        <v>2244</v>
      </c>
      <c r="I278" s="127" t="s">
        <v>2245</v>
      </c>
      <c r="J278" s="127" t="s">
        <v>2246</v>
      </c>
      <c r="K278" s="127" t="s">
        <v>1393</v>
      </c>
      <c r="L278" s="127" t="s">
        <v>2247</v>
      </c>
      <c r="M278" s="127">
        <v>2850</v>
      </c>
      <c r="N278" s="127">
        <v>0</v>
      </c>
      <c r="O278" s="127">
        <v>0</v>
      </c>
      <c r="P278" s="127">
        <v>0</v>
      </c>
      <c r="Q278" s="127">
        <v>0</v>
      </c>
      <c r="R278" s="127">
        <v>0</v>
      </c>
      <c r="S278" s="127">
        <v>0</v>
      </c>
      <c r="T278" s="127">
        <v>0</v>
      </c>
      <c r="U278" s="127">
        <v>0</v>
      </c>
      <c r="V278" s="127">
        <v>0</v>
      </c>
      <c r="W278" s="127">
        <v>0</v>
      </c>
      <c r="X278" s="127">
        <v>0</v>
      </c>
      <c r="Y278" s="127">
        <v>0</v>
      </c>
      <c r="Z278" s="127">
        <v>0</v>
      </c>
      <c r="AA278" s="127">
        <v>0</v>
      </c>
      <c r="AB278" s="127">
        <v>0</v>
      </c>
      <c r="AC278" s="127">
        <v>17850</v>
      </c>
      <c r="AD278" s="127" t="s">
        <v>490</v>
      </c>
      <c r="AE278" s="127" t="s">
        <v>495</v>
      </c>
      <c r="AF27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15000</v>
      </c>
      <c r="AG27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279" spans="1:33" x14ac:dyDescent="0.2">
      <c r="A279" s="127" t="s">
        <v>485</v>
      </c>
      <c r="B279" s="127" t="s">
        <v>659</v>
      </c>
      <c r="C279" s="127" t="s">
        <v>2243</v>
      </c>
      <c r="D279" s="127" t="s">
        <v>487</v>
      </c>
      <c r="E279" s="127" t="s">
        <v>488</v>
      </c>
      <c r="F279" s="127" t="s">
        <v>493</v>
      </c>
      <c r="G279" s="127" t="s">
        <v>629</v>
      </c>
      <c r="H279" s="127" t="s">
        <v>2248</v>
      </c>
      <c r="I279" s="127" t="s">
        <v>2245</v>
      </c>
      <c r="J279" s="127" t="s">
        <v>2246</v>
      </c>
      <c r="K279" s="127" t="s">
        <v>1393</v>
      </c>
      <c r="L279" s="127" t="s">
        <v>2247</v>
      </c>
      <c r="M279" s="127">
        <v>2850</v>
      </c>
      <c r="N279" s="127">
        <v>0</v>
      </c>
      <c r="O279" s="127">
        <v>0</v>
      </c>
      <c r="P279" s="127">
        <v>0</v>
      </c>
      <c r="Q279" s="127">
        <v>0</v>
      </c>
      <c r="R279" s="127">
        <v>0</v>
      </c>
      <c r="S279" s="127">
        <v>0</v>
      </c>
      <c r="T279" s="127">
        <v>0</v>
      </c>
      <c r="U279" s="127">
        <v>0</v>
      </c>
      <c r="V279" s="127">
        <v>0</v>
      </c>
      <c r="W279" s="127">
        <v>0</v>
      </c>
      <c r="X279" s="127">
        <v>0</v>
      </c>
      <c r="Y279" s="127">
        <v>0</v>
      </c>
      <c r="Z279" s="127">
        <v>0</v>
      </c>
      <c r="AA279" s="127">
        <v>0</v>
      </c>
      <c r="AB279" s="127">
        <v>0</v>
      </c>
      <c r="AC279" s="127">
        <v>17850</v>
      </c>
      <c r="AD279" s="127" t="s">
        <v>490</v>
      </c>
      <c r="AE279" s="127" t="s">
        <v>495</v>
      </c>
      <c r="AF27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15000</v>
      </c>
      <c r="AG27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280" spans="1:33" x14ac:dyDescent="0.2">
      <c r="A280" s="127" t="s">
        <v>485</v>
      </c>
      <c r="B280" s="127" t="s">
        <v>2249</v>
      </c>
      <c r="C280" s="127" t="s">
        <v>592</v>
      </c>
      <c r="D280" s="127" t="s">
        <v>487</v>
      </c>
      <c r="E280" s="127" t="s">
        <v>493</v>
      </c>
      <c r="F280" s="127" t="s">
        <v>494</v>
      </c>
      <c r="G280" s="127" t="s">
        <v>580</v>
      </c>
      <c r="H280" s="127" t="s">
        <v>2250</v>
      </c>
      <c r="I280" s="127" t="s">
        <v>595</v>
      </c>
      <c r="J280" s="127" t="s">
        <v>596</v>
      </c>
      <c r="K280" s="127" t="s">
        <v>1393</v>
      </c>
      <c r="L280" s="127" t="s">
        <v>1810</v>
      </c>
      <c r="M280" s="127">
        <v>0</v>
      </c>
      <c r="N280" s="127">
        <v>0</v>
      </c>
      <c r="O280" s="127">
        <v>0</v>
      </c>
      <c r="P280" s="127">
        <v>0</v>
      </c>
      <c r="Q280" s="127">
        <v>0</v>
      </c>
      <c r="R280" s="127">
        <v>0</v>
      </c>
      <c r="S280" s="127">
        <v>0</v>
      </c>
      <c r="T280" s="127">
        <v>0</v>
      </c>
      <c r="U280" s="127">
        <v>0</v>
      </c>
      <c r="V280" s="127">
        <v>0</v>
      </c>
      <c r="W280" s="127">
        <v>0</v>
      </c>
      <c r="X280" s="127">
        <v>0</v>
      </c>
      <c r="Y280" s="127">
        <v>0</v>
      </c>
      <c r="Z280" s="127">
        <v>0</v>
      </c>
      <c r="AA280" s="127">
        <v>0</v>
      </c>
      <c r="AB280" s="127">
        <v>0</v>
      </c>
      <c r="AC280" s="127">
        <v>35960</v>
      </c>
      <c r="AD280" s="127" t="s">
        <v>490</v>
      </c>
      <c r="AE280" s="127" t="s">
        <v>495</v>
      </c>
      <c r="AF28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28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35960</v>
      </c>
    </row>
    <row r="281" spans="1:33" x14ac:dyDescent="0.2">
      <c r="A281" s="127" t="s">
        <v>485</v>
      </c>
      <c r="B281" s="127" t="s">
        <v>2251</v>
      </c>
      <c r="C281" s="127" t="s">
        <v>1891</v>
      </c>
      <c r="D281" s="127" t="s">
        <v>487</v>
      </c>
      <c r="E281" s="127" t="s">
        <v>488</v>
      </c>
      <c r="F281" s="127" t="s">
        <v>489</v>
      </c>
      <c r="G281" s="127" t="s">
        <v>580</v>
      </c>
      <c r="H281" s="127" t="s">
        <v>2252</v>
      </c>
      <c r="I281" s="127" t="s">
        <v>619</v>
      </c>
      <c r="J281" s="127" t="s">
        <v>620</v>
      </c>
      <c r="K281" s="127" t="s">
        <v>1393</v>
      </c>
      <c r="L281" s="127" t="s">
        <v>1893</v>
      </c>
      <c r="M281" s="127">
        <v>188881.35</v>
      </c>
      <c r="N281" s="127">
        <v>0</v>
      </c>
      <c r="O281" s="127">
        <v>0</v>
      </c>
      <c r="P281" s="127">
        <v>0</v>
      </c>
      <c r="Q281" s="127">
        <v>0</v>
      </c>
      <c r="R281" s="127">
        <v>0</v>
      </c>
      <c r="S281" s="127">
        <v>0</v>
      </c>
      <c r="T281" s="127">
        <v>0</v>
      </c>
      <c r="U281" s="127">
        <v>0</v>
      </c>
      <c r="V281" s="127">
        <v>0</v>
      </c>
      <c r="W281" s="127">
        <v>0</v>
      </c>
      <c r="X281" s="127">
        <v>0</v>
      </c>
      <c r="Y281" s="127">
        <v>0</v>
      </c>
      <c r="Z281" s="127">
        <v>0</v>
      </c>
      <c r="AA281" s="127">
        <v>0</v>
      </c>
      <c r="AB281" s="127">
        <v>0</v>
      </c>
      <c r="AC281" s="127">
        <v>1182999</v>
      </c>
      <c r="AD281" s="127" t="s">
        <v>490</v>
      </c>
      <c r="AE281" s="127" t="s">
        <v>495</v>
      </c>
      <c r="AF28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994116.80672268907</v>
      </c>
      <c r="AG28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0.84327731092344038</v>
      </c>
    </row>
    <row r="282" spans="1:33" x14ac:dyDescent="0.2">
      <c r="A282" s="127" t="s">
        <v>485</v>
      </c>
      <c r="B282" s="127" t="s">
        <v>2253</v>
      </c>
      <c r="C282" s="127" t="s">
        <v>1777</v>
      </c>
      <c r="D282" s="127" t="s">
        <v>487</v>
      </c>
      <c r="E282" s="127" t="s">
        <v>493</v>
      </c>
      <c r="F282" s="127" t="s">
        <v>593</v>
      </c>
      <c r="G282" s="127" t="s">
        <v>580</v>
      </c>
      <c r="H282" s="127" t="s">
        <v>2254</v>
      </c>
      <c r="I282" s="127" t="s">
        <v>1779</v>
      </c>
      <c r="J282" s="127" t="s">
        <v>1780</v>
      </c>
      <c r="K282" s="127" t="s">
        <v>1393</v>
      </c>
      <c r="L282" s="127" t="s">
        <v>1686</v>
      </c>
      <c r="M282" s="127">
        <v>4790</v>
      </c>
      <c r="N282" s="127">
        <v>0</v>
      </c>
      <c r="O282" s="127">
        <v>0</v>
      </c>
      <c r="P282" s="127">
        <v>0</v>
      </c>
      <c r="Q282" s="127">
        <v>0</v>
      </c>
      <c r="R282" s="127">
        <v>0</v>
      </c>
      <c r="S282" s="127">
        <v>0</v>
      </c>
      <c r="T282" s="127">
        <v>0</v>
      </c>
      <c r="U282" s="127">
        <v>0</v>
      </c>
      <c r="V282" s="127">
        <v>0</v>
      </c>
      <c r="W282" s="127">
        <v>0</v>
      </c>
      <c r="X282" s="127">
        <v>0</v>
      </c>
      <c r="Y282" s="127">
        <v>0</v>
      </c>
      <c r="Z282" s="127">
        <v>0</v>
      </c>
      <c r="AA282" s="127">
        <v>0</v>
      </c>
      <c r="AB282" s="127">
        <v>0</v>
      </c>
      <c r="AC282" s="127">
        <v>30000</v>
      </c>
      <c r="AD282" s="127" t="s">
        <v>490</v>
      </c>
      <c r="AE282" s="127" t="s">
        <v>495</v>
      </c>
      <c r="AF28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25210.084033613446</v>
      </c>
      <c r="AG28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-8.403361344608129E-2</v>
      </c>
    </row>
    <row r="283" spans="1:33" x14ac:dyDescent="0.2">
      <c r="A283" s="127" t="s">
        <v>485</v>
      </c>
      <c r="B283" s="127" t="s">
        <v>2255</v>
      </c>
      <c r="C283" s="127" t="s">
        <v>1891</v>
      </c>
      <c r="D283" s="127" t="s">
        <v>487</v>
      </c>
      <c r="E283" s="127" t="s">
        <v>488</v>
      </c>
      <c r="F283" s="127" t="s">
        <v>489</v>
      </c>
      <c r="G283" s="127" t="s">
        <v>580</v>
      </c>
      <c r="H283" s="127" t="s">
        <v>2256</v>
      </c>
      <c r="I283" s="127" t="s">
        <v>619</v>
      </c>
      <c r="J283" s="127" t="s">
        <v>620</v>
      </c>
      <c r="K283" s="127" t="s">
        <v>1393</v>
      </c>
      <c r="L283" s="127" t="s">
        <v>1893</v>
      </c>
      <c r="M283" s="127">
        <v>56839.34</v>
      </c>
      <c r="N283" s="127">
        <v>0</v>
      </c>
      <c r="O283" s="127">
        <v>0</v>
      </c>
      <c r="P283" s="127">
        <v>0</v>
      </c>
      <c r="Q283" s="127">
        <v>0</v>
      </c>
      <c r="R283" s="127">
        <v>0</v>
      </c>
      <c r="S283" s="127">
        <v>0</v>
      </c>
      <c r="T283" s="127">
        <v>0</v>
      </c>
      <c r="U283" s="127">
        <v>0</v>
      </c>
      <c r="V283" s="127">
        <v>0</v>
      </c>
      <c r="W283" s="127">
        <v>0</v>
      </c>
      <c r="X283" s="127">
        <v>0</v>
      </c>
      <c r="Y283" s="127">
        <v>0</v>
      </c>
      <c r="Z283" s="127">
        <v>0</v>
      </c>
      <c r="AA283" s="127">
        <v>0</v>
      </c>
      <c r="AB283" s="127">
        <v>0</v>
      </c>
      <c r="AC283" s="127">
        <v>355999</v>
      </c>
      <c r="AD283" s="127" t="s">
        <v>490</v>
      </c>
      <c r="AE283" s="127" t="s">
        <v>495</v>
      </c>
      <c r="AF28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299158.82352941181</v>
      </c>
      <c r="AG28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0.83647058819769882</v>
      </c>
    </row>
    <row r="284" spans="1:33" x14ac:dyDescent="0.2">
      <c r="A284" s="127" t="s">
        <v>485</v>
      </c>
      <c r="B284" s="127" t="s">
        <v>2257</v>
      </c>
      <c r="C284" s="127" t="s">
        <v>1891</v>
      </c>
      <c r="D284" s="127" t="s">
        <v>487</v>
      </c>
      <c r="E284" s="127" t="s">
        <v>488</v>
      </c>
      <c r="F284" s="127" t="s">
        <v>489</v>
      </c>
      <c r="G284" s="127" t="s">
        <v>580</v>
      </c>
      <c r="H284" s="127" t="s">
        <v>2258</v>
      </c>
      <c r="I284" s="127" t="s">
        <v>619</v>
      </c>
      <c r="J284" s="127" t="s">
        <v>620</v>
      </c>
      <c r="K284" s="127" t="s">
        <v>1393</v>
      </c>
      <c r="L284" s="127" t="s">
        <v>1893</v>
      </c>
      <c r="M284" s="127">
        <v>4151.26</v>
      </c>
      <c r="N284" s="127">
        <v>0</v>
      </c>
      <c r="O284" s="127">
        <v>0</v>
      </c>
      <c r="P284" s="127">
        <v>0</v>
      </c>
      <c r="Q284" s="127">
        <v>0</v>
      </c>
      <c r="R284" s="127">
        <v>0</v>
      </c>
      <c r="S284" s="127">
        <v>0</v>
      </c>
      <c r="T284" s="127">
        <v>0</v>
      </c>
      <c r="U284" s="127">
        <v>0</v>
      </c>
      <c r="V284" s="127">
        <v>0</v>
      </c>
      <c r="W284" s="127">
        <v>0</v>
      </c>
      <c r="X284" s="127">
        <v>0</v>
      </c>
      <c r="Y284" s="127">
        <v>0</v>
      </c>
      <c r="Z284" s="127">
        <v>0</v>
      </c>
      <c r="AA284" s="127">
        <v>0</v>
      </c>
      <c r="AB284" s="127">
        <v>0</v>
      </c>
      <c r="AC284" s="127">
        <v>26000</v>
      </c>
      <c r="AD284" s="127" t="s">
        <v>490</v>
      </c>
      <c r="AE284" s="127" t="s">
        <v>495</v>
      </c>
      <c r="AF28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21848.73949579832</v>
      </c>
      <c r="AG28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5.0420168008713517E-4</v>
      </c>
    </row>
    <row r="285" spans="1:33" x14ac:dyDescent="0.2">
      <c r="A285" s="127" t="s">
        <v>485</v>
      </c>
      <c r="B285" s="127" t="s">
        <v>2259</v>
      </c>
      <c r="C285" s="127" t="s">
        <v>2260</v>
      </c>
      <c r="D285" s="127" t="s">
        <v>487</v>
      </c>
      <c r="E285" s="127" t="s">
        <v>493</v>
      </c>
      <c r="F285" s="127" t="s">
        <v>489</v>
      </c>
      <c r="G285" s="127" t="s">
        <v>580</v>
      </c>
      <c r="H285" s="127" t="s">
        <v>2261</v>
      </c>
      <c r="I285" s="127" t="s">
        <v>2262</v>
      </c>
      <c r="J285" s="127" t="s">
        <v>2263</v>
      </c>
      <c r="K285" s="127" t="s">
        <v>1393</v>
      </c>
      <c r="L285" s="127" t="s">
        <v>1703</v>
      </c>
      <c r="M285" s="127">
        <v>280282.68</v>
      </c>
      <c r="N285" s="127">
        <v>0</v>
      </c>
      <c r="O285" s="127">
        <v>0</v>
      </c>
      <c r="P285" s="127">
        <v>0</v>
      </c>
      <c r="Q285" s="127">
        <v>0</v>
      </c>
      <c r="R285" s="127">
        <v>0</v>
      </c>
      <c r="S285" s="127">
        <v>0</v>
      </c>
      <c r="T285" s="127">
        <v>0</v>
      </c>
      <c r="U285" s="127">
        <v>0</v>
      </c>
      <c r="V285" s="127">
        <v>0</v>
      </c>
      <c r="W285" s="127">
        <v>0</v>
      </c>
      <c r="X285" s="127">
        <v>0</v>
      </c>
      <c r="Y285" s="127">
        <v>0</v>
      </c>
      <c r="Z285" s="127">
        <v>0</v>
      </c>
      <c r="AA285" s="127">
        <v>0</v>
      </c>
      <c r="AB285" s="127">
        <v>0</v>
      </c>
      <c r="AC285" s="127">
        <v>1755454.68</v>
      </c>
      <c r="AD285" s="127" t="s">
        <v>490</v>
      </c>
      <c r="AE285" s="127" t="s">
        <v>495</v>
      </c>
      <c r="AF28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1475172</v>
      </c>
      <c r="AG28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-5.8207660913467407E-11</v>
      </c>
    </row>
    <row r="286" spans="1:33" x14ac:dyDescent="0.2">
      <c r="A286" s="127" t="s">
        <v>485</v>
      </c>
      <c r="B286" s="127" t="s">
        <v>2264</v>
      </c>
      <c r="C286" s="127" t="s">
        <v>1787</v>
      </c>
      <c r="D286" s="127" t="s">
        <v>487</v>
      </c>
      <c r="E286" s="127" t="s">
        <v>488</v>
      </c>
      <c r="F286" s="127" t="s">
        <v>489</v>
      </c>
      <c r="G286" s="127" t="s">
        <v>580</v>
      </c>
      <c r="H286" s="127" t="s">
        <v>2265</v>
      </c>
      <c r="I286" s="127" t="s">
        <v>1789</v>
      </c>
      <c r="J286" s="127" t="s">
        <v>1790</v>
      </c>
      <c r="K286" s="127" t="s">
        <v>1393</v>
      </c>
      <c r="L286" s="127" t="s">
        <v>1686</v>
      </c>
      <c r="M286" s="127">
        <v>1307168.02</v>
      </c>
      <c r="N286" s="127">
        <v>0</v>
      </c>
      <c r="O286" s="127">
        <v>0</v>
      </c>
      <c r="P286" s="127">
        <v>0</v>
      </c>
      <c r="Q286" s="127">
        <v>0</v>
      </c>
      <c r="R286" s="127">
        <v>0</v>
      </c>
      <c r="S286" s="127">
        <v>0</v>
      </c>
      <c r="T286" s="127">
        <v>0</v>
      </c>
      <c r="U286" s="127">
        <v>0</v>
      </c>
      <c r="V286" s="127">
        <v>0</v>
      </c>
      <c r="W286" s="127">
        <v>0</v>
      </c>
      <c r="X286" s="127">
        <v>0</v>
      </c>
      <c r="Y286" s="127">
        <v>0</v>
      </c>
      <c r="Z286" s="127">
        <v>0</v>
      </c>
      <c r="AA286" s="127">
        <v>0</v>
      </c>
      <c r="AB286" s="127">
        <v>0</v>
      </c>
      <c r="AC286" s="127">
        <v>8186999.7000000002</v>
      </c>
      <c r="AD286" s="127" t="s">
        <v>490</v>
      </c>
      <c r="AE286" s="127" t="s">
        <v>495</v>
      </c>
      <c r="AF28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6879831.6806722693</v>
      </c>
      <c r="AG28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-6.7226914688944817E-4</v>
      </c>
    </row>
    <row r="287" spans="1:33" x14ac:dyDescent="0.2">
      <c r="A287" s="127" t="s">
        <v>485</v>
      </c>
      <c r="B287" s="127" t="s">
        <v>2266</v>
      </c>
      <c r="C287" s="127" t="s">
        <v>2260</v>
      </c>
      <c r="D287" s="127" t="s">
        <v>487</v>
      </c>
      <c r="E287" s="127" t="s">
        <v>493</v>
      </c>
      <c r="F287" s="127" t="s">
        <v>489</v>
      </c>
      <c r="G287" s="127" t="s">
        <v>580</v>
      </c>
      <c r="H287" s="127" t="s">
        <v>2267</v>
      </c>
      <c r="I287" s="127" t="s">
        <v>2262</v>
      </c>
      <c r="J287" s="127" t="s">
        <v>2263</v>
      </c>
      <c r="K287" s="127" t="s">
        <v>1393</v>
      </c>
      <c r="L287" s="127" t="s">
        <v>1703</v>
      </c>
      <c r="M287" s="127">
        <v>53960</v>
      </c>
      <c r="N287" s="127">
        <v>0</v>
      </c>
      <c r="O287" s="127">
        <v>0</v>
      </c>
      <c r="P287" s="127">
        <v>0</v>
      </c>
      <c r="Q287" s="127">
        <v>0</v>
      </c>
      <c r="R287" s="127">
        <v>0</v>
      </c>
      <c r="S287" s="127">
        <v>0</v>
      </c>
      <c r="T287" s="127">
        <v>0</v>
      </c>
      <c r="U287" s="127">
        <v>0</v>
      </c>
      <c r="V287" s="127">
        <v>0</v>
      </c>
      <c r="W287" s="127">
        <v>0</v>
      </c>
      <c r="X287" s="127">
        <v>0</v>
      </c>
      <c r="Y287" s="127">
        <v>0</v>
      </c>
      <c r="Z287" s="127">
        <v>0</v>
      </c>
      <c r="AA287" s="127">
        <v>0</v>
      </c>
      <c r="AB287" s="127">
        <v>0</v>
      </c>
      <c r="AC287" s="127">
        <v>337960</v>
      </c>
      <c r="AD287" s="127" t="s">
        <v>490</v>
      </c>
      <c r="AE287" s="127" t="s">
        <v>495</v>
      </c>
      <c r="AF28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284000</v>
      </c>
      <c r="AG28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288" spans="1:33" x14ac:dyDescent="0.2">
      <c r="A288" s="127" t="s">
        <v>485</v>
      </c>
      <c r="B288" s="127" t="s">
        <v>1504</v>
      </c>
      <c r="C288" s="127" t="s">
        <v>2268</v>
      </c>
      <c r="D288" s="127" t="s">
        <v>487</v>
      </c>
      <c r="E288" s="127" t="s">
        <v>493</v>
      </c>
      <c r="F288" s="127" t="s">
        <v>494</v>
      </c>
      <c r="G288" s="127" t="s">
        <v>575</v>
      </c>
      <c r="H288" s="127" t="s">
        <v>2269</v>
      </c>
      <c r="I288" s="127" t="s">
        <v>2270</v>
      </c>
      <c r="J288" s="127" t="s">
        <v>2271</v>
      </c>
      <c r="K288" s="127" t="s">
        <v>1393</v>
      </c>
      <c r="L288" s="127" t="s">
        <v>1686</v>
      </c>
      <c r="M288" s="127">
        <v>121344.53</v>
      </c>
      <c r="N288" s="127">
        <v>0</v>
      </c>
      <c r="O288" s="127">
        <v>0</v>
      </c>
      <c r="P288" s="127">
        <v>0</v>
      </c>
      <c r="Q288" s="127">
        <v>0</v>
      </c>
      <c r="R288" s="127">
        <v>0</v>
      </c>
      <c r="S288" s="127">
        <v>0</v>
      </c>
      <c r="T288" s="127">
        <v>0</v>
      </c>
      <c r="U288" s="127">
        <v>0</v>
      </c>
      <c r="V288" s="127">
        <v>0</v>
      </c>
      <c r="W288" s="127">
        <v>0</v>
      </c>
      <c r="X288" s="127">
        <v>0</v>
      </c>
      <c r="Y288" s="127">
        <v>0</v>
      </c>
      <c r="Z288" s="127">
        <v>0</v>
      </c>
      <c r="AA288" s="127">
        <v>0</v>
      </c>
      <c r="AB288" s="127">
        <v>0</v>
      </c>
      <c r="AC288" s="127">
        <v>760000</v>
      </c>
      <c r="AD288" s="127" t="s">
        <v>490</v>
      </c>
      <c r="AE288" s="127" t="s">
        <v>495</v>
      </c>
      <c r="AF28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638655.46218487399</v>
      </c>
      <c r="AG28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7.8151260095182806E-3</v>
      </c>
    </row>
    <row r="289" spans="1:33" x14ac:dyDescent="0.2">
      <c r="A289" s="127" t="s">
        <v>485</v>
      </c>
      <c r="B289" s="127" t="s">
        <v>2272</v>
      </c>
      <c r="C289" s="127" t="s">
        <v>1845</v>
      </c>
      <c r="D289" s="127" t="s">
        <v>487</v>
      </c>
      <c r="E289" s="127" t="s">
        <v>493</v>
      </c>
      <c r="F289" s="127" t="s">
        <v>493</v>
      </c>
      <c r="G289" s="127" t="s">
        <v>575</v>
      </c>
      <c r="H289" s="127" t="s">
        <v>2273</v>
      </c>
      <c r="I289" s="127" t="s">
        <v>1847</v>
      </c>
      <c r="J289" s="127" t="s">
        <v>1848</v>
      </c>
      <c r="K289" s="127" t="s">
        <v>1393</v>
      </c>
      <c r="L289" s="127" t="s">
        <v>1703</v>
      </c>
      <c r="M289" s="127">
        <v>106077</v>
      </c>
      <c r="N289" s="127">
        <v>0</v>
      </c>
      <c r="O289" s="127">
        <v>0</v>
      </c>
      <c r="P289" s="127">
        <v>0</v>
      </c>
      <c r="Q289" s="127">
        <v>0</v>
      </c>
      <c r="R289" s="127">
        <v>0</v>
      </c>
      <c r="S289" s="127">
        <v>0</v>
      </c>
      <c r="T289" s="127">
        <v>0</v>
      </c>
      <c r="U289" s="127">
        <v>0</v>
      </c>
      <c r="V289" s="127">
        <v>0</v>
      </c>
      <c r="W289" s="127">
        <v>0</v>
      </c>
      <c r="X289" s="127">
        <v>0</v>
      </c>
      <c r="Y289" s="127">
        <v>0</v>
      </c>
      <c r="Z289" s="127">
        <v>0</v>
      </c>
      <c r="AA289" s="127">
        <v>0</v>
      </c>
      <c r="AB289" s="127">
        <v>0</v>
      </c>
      <c r="AC289" s="127">
        <v>664377</v>
      </c>
      <c r="AD289" s="127" t="s">
        <v>490</v>
      </c>
      <c r="AE289" s="127" t="s">
        <v>495</v>
      </c>
      <c r="AF28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558300</v>
      </c>
      <c r="AG28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290" spans="1:33" x14ac:dyDescent="0.2">
      <c r="A290" s="127" t="s">
        <v>485</v>
      </c>
      <c r="B290" s="127" t="s">
        <v>2274</v>
      </c>
      <c r="C290" s="127" t="s">
        <v>1758</v>
      </c>
      <c r="D290" s="127" t="s">
        <v>487</v>
      </c>
      <c r="E290" s="127" t="s">
        <v>493</v>
      </c>
      <c r="F290" s="127" t="s">
        <v>506</v>
      </c>
      <c r="G290" s="127" t="s">
        <v>575</v>
      </c>
      <c r="H290" s="127" t="s">
        <v>2275</v>
      </c>
      <c r="I290" s="127" t="s">
        <v>1760</v>
      </c>
      <c r="J290" s="127" t="s">
        <v>1761</v>
      </c>
      <c r="K290" s="127" t="s">
        <v>1393</v>
      </c>
      <c r="L290" s="127" t="s">
        <v>1686</v>
      </c>
      <c r="M290" s="127">
        <v>4789.91</v>
      </c>
      <c r="N290" s="127">
        <v>0</v>
      </c>
      <c r="O290" s="127">
        <v>0</v>
      </c>
      <c r="P290" s="127">
        <v>0</v>
      </c>
      <c r="Q290" s="127">
        <v>0</v>
      </c>
      <c r="R290" s="127">
        <v>0</v>
      </c>
      <c r="S290" s="127">
        <v>0</v>
      </c>
      <c r="T290" s="127">
        <v>0</v>
      </c>
      <c r="U290" s="127">
        <v>0</v>
      </c>
      <c r="V290" s="127">
        <v>0</v>
      </c>
      <c r="W290" s="127">
        <v>0</v>
      </c>
      <c r="X290" s="127">
        <v>0</v>
      </c>
      <c r="Y290" s="127">
        <v>0</v>
      </c>
      <c r="Z290" s="127">
        <v>0</v>
      </c>
      <c r="AA290" s="127">
        <v>0</v>
      </c>
      <c r="AB290" s="127">
        <v>0</v>
      </c>
      <c r="AC290" s="127">
        <v>29999.99</v>
      </c>
      <c r="AD290" s="127" t="s">
        <v>490</v>
      </c>
      <c r="AE290" s="127" t="s">
        <v>495</v>
      </c>
      <c r="AF29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25210.075630252104</v>
      </c>
      <c r="AG29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4.3697478977264836E-3</v>
      </c>
    </row>
    <row r="291" spans="1:33" x14ac:dyDescent="0.2">
      <c r="A291" s="127" t="s">
        <v>485</v>
      </c>
      <c r="B291" s="127" t="s">
        <v>2276</v>
      </c>
      <c r="C291" s="127" t="s">
        <v>1891</v>
      </c>
      <c r="D291" s="127" t="s">
        <v>487</v>
      </c>
      <c r="E291" s="127" t="s">
        <v>488</v>
      </c>
      <c r="F291" s="127" t="s">
        <v>489</v>
      </c>
      <c r="G291" s="127" t="s">
        <v>584</v>
      </c>
      <c r="H291" s="127" t="s">
        <v>2277</v>
      </c>
      <c r="I291" s="127" t="s">
        <v>619</v>
      </c>
      <c r="J291" s="127" t="s">
        <v>620</v>
      </c>
      <c r="K291" s="127" t="s">
        <v>1393</v>
      </c>
      <c r="L291" s="127" t="s">
        <v>1893</v>
      </c>
      <c r="M291" s="127">
        <v>304957.98</v>
      </c>
      <c r="N291" s="127">
        <v>0</v>
      </c>
      <c r="O291" s="127">
        <v>0</v>
      </c>
      <c r="P291" s="127">
        <v>0</v>
      </c>
      <c r="Q291" s="127">
        <v>0</v>
      </c>
      <c r="R291" s="127">
        <v>0</v>
      </c>
      <c r="S291" s="127">
        <v>0</v>
      </c>
      <c r="T291" s="127">
        <v>0</v>
      </c>
      <c r="U291" s="127">
        <v>0</v>
      </c>
      <c r="V291" s="127">
        <v>0</v>
      </c>
      <c r="W291" s="127">
        <v>0</v>
      </c>
      <c r="X291" s="127">
        <v>0</v>
      </c>
      <c r="Y291" s="127">
        <v>0</v>
      </c>
      <c r="Z291" s="127">
        <v>0</v>
      </c>
      <c r="AA291" s="127">
        <v>0</v>
      </c>
      <c r="AB291" s="127">
        <v>0</v>
      </c>
      <c r="AC291" s="127">
        <v>1910000</v>
      </c>
      <c r="AD291" s="127" t="s">
        <v>490</v>
      </c>
      <c r="AE291" s="127" t="s">
        <v>495</v>
      </c>
      <c r="AF29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1605042.0168067229</v>
      </c>
      <c r="AG29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3.1932771671563387E-3</v>
      </c>
    </row>
    <row r="292" spans="1:33" x14ac:dyDescent="0.2">
      <c r="A292" s="127" t="s">
        <v>485</v>
      </c>
      <c r="B292" s="127" t="s">
        <v>2278</v>
      </c>
      <c r="C292" s="127" t="s">
        <v>2069</v>
      </c>
      <c r="D292" s="127" t="s">
        <v>487</v>
      </c>
      <c r="E292" s="127" t="s">
        <v>493</v>
      </c>
      <c r="F292" s="127" t="s">
        <v>593</v>
      </c>
      <c r="G292" s="127" t="s">
        <v>584</v>
      </c>
      <c r="H292" s="127" t="s">
        <v>2279</v>
      </c>
      <c r="I292" s="127" t="s">
        <v>2071</v>
      </c>
      <c r="J292" s="127" t="s">
        <v>2072</v>
      </c>
      <c r="K292" s="127" t="s">
        <v>1393</v>
      </c>
      <c r="L292" s="127" t="s">
        <v>1686</v>
      </c>
      <c r="M292" s="127">
        <v>1948603.9</v>
      </c>
      <c r="N292" s="127">
        <v>0</v>
      </c>
      <c r="O292" s="127">
        <v>0</v>
      </c>
      <c r="P292" s="127">
        <v>0</v>
      </c>
      <c r="Q292" s="127">
        <v>0</v>
      </c>
      <c r="R292" s="127">
        <v>0</v>
      </c>
      <c r="S292" s="127">
        <v>0</v>
      </c>
      <c r="T292" s="127">
        <v>0</v>
      </c>
      <c r="U292" s="127">
        <v>0</v>
      </c>
      <c r="V292" s="127">
        <v>0</v>
      </c>
      <c r="W292" s="127">
        <v>0</v>
      </c>
      <c r="X292" s="127">
        <v>0</v>
      </c>
      <c r="Y292" s="127">
        <v>0</v>
      </c>
      <c r="Z292" s="127">
        <v>0</v>
      </c>
      <c r="AA292" s="127">
        <v>0</v>
      </c>
      <c r="AB292" s="127">
        <v>0</v>
      </c>
      <c r="AC292" s="127">
        <v>12204413.9</v>
      </c>
      <c r="AD292" s="127" t="s">
        <v>490</v>
      </c>
      <c r="AE292" s="127" t="s">
        <v>495</v>
      </c>
      <c r="AF29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10255810</v>
      </c>
      <c r="AG29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4.6566128730773926E-10</v>
      </c>
    </row>
    <row r="293" spans="1:33" x14ac:dyDescent="0.2">
      <c r="A293" s="127" t="s">
        <v>485</v>
      </c>
      <c r="B293" s="127" t="s">
        <v>2280</v>
      </c>
      <c r="C293" s="127" t="s">
        <v>1787</v>
      </c>
      <c r="D293" s="127" t="s">
        <v>487</v>
      </c>
      <c r="E293" s="127" t="s">
        <v>493</v>
      </c>
      <c r="F293" s="127" t="s">
        <v>494</v>
      </c>
      <c r="G293" s="127" t="s">
        <v>584</v>
      </c>
      <c r="H293" s="127" t="s">
        <v>2281</v>
      </c>
      <c r="I293" s="127" t="s">
        <v>1789</v>
      </c>
      <c r="J293" s="127" t="s">
        <v>1790</v>
      </c>
      <c r="K293" s="127" t="s">
        <v>1393</v>
      </c>
      <c r="L293" s="127" t="s">
        <v>1686</v>
      </c>
      <c r="M293" s="127">
        <v>149285.72</v>
      </c>
      <c r="N293" s="127">
        <v>0</v>
      </c>
      <c r="O293" s="127">
        <v>0</v>
      </c>
      <c r="P293" s="127">
        <v>0</v>
      </c>
      <c r="Q293" s="127">
        <v>0</v>
      </c>
      <c r="R293" s="127">
        <v>0</v>
      </c>
      <c r="S293" s="127">
        <v>0</v>
      </c>
      <c r="T293" s="127">
        <v>0</v>
      </c>
      <c r="U293" s="127">
        <v>0</v>
      </c>
      <c r="V293" s="127">
        <v>0</v>
      </c>
      <c r="W293" s="127">
        <v>0</v>
      </c>
      <c r="X293" s="127">
        <v>0</v>
      </c>
      <c r="Y293" s="127">
        <v>0</v>
      </c>
      <c r="Z293" s="127">
        <v>0</v>
      </c>
      <c r="AA293" s="127">
        <v>0</v>
      </c>
      <c r="AB293" s="127">
        <v>0</v>
      </c>
      <c r="AC293" s="127">
        <v>935000</v>
      </c>
      <c r="AD293" s="127" t="s">
        <v>490</v>
      </c>
      <c r="AE293" s="127" t="s">
        <v>495</v>
      </c>
      <c r="AF29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785714.2857142858</v>
      </c>
      <c r="AG29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-5.7142857986036688E-3</v>
      </c>
    </row>
    <row r="294" spans="1:33" x14ac:dyDescent="0.2">
      <c r="A294" s="127" t="s">
        <v>485</v>
      </c>
      <c r="B294" s="127" t="s">
        <v>2282</v>
      </c>
      <c r="C294" s="127" t="s">
        <v>1787</v>
      </c>
      <c r="D294" s="127" t="s">
        <v>487</v>
      </c>
      <c r="E294" s="127" t="s">
        <v>488</v>
      </c>
      <c r="F294" s="127" t="s">
        <v>489</v>
      </c>
      <c r="G294" s="127" t="s">
        <v>584</v>
      </c>
      <c r="H294" s="127" t="s">
        <v>2283</v>
      </c>
      <c r="I294" s="127" t="s">
        <v>1789</v>
      </c>
      <c r="J294" s="127" t="s">
        <v>1790</v>
      </c>
      <c r="K294" s="127" t="s">
        <v>1393</v>
      </c>
      <c r="L294" s="127" t="s">
        <v>1686</v>
      </c>
      <c r="M294" s="127">
        <v>149285.72</v>
      </c>
      <c r="N294" s="127">
        <v>0</v>
      </c>
      <c r="O294" s="127">
        <v>0</v>
      </c>
      <c r="P294" s="127">
        <v>0</v>
      </c>
      <c r="Q294" s="127">
        <v>0</v>
      </c>
      <c r="R294" s="127">
        <v>0</v>
      </c>
      <c r="S294" s="127">
        <v>0</v>
      </c>
      <c r="T294" s="127">
        <v>0</v>
      </c>
      <c r="U294" s="127">
        <v>0</v>
      </c>
      <c r="V294" s="127">
        <v>0</v>
      </c>
      <c r="W294" s="127">
        <v>0</v>
      </c>
      <c r="X294" s="127">
        <v>0</v>
      </c>
      <c r="Y294" s="127">
        <v>0</v>
      </c>
      <c r="Z294" s="127">
        <v>0</v>
      </c>
      <c r="AA294" s="127">
        <v>0</v>
      </c>
      <c r="AB294" s="127">
        <v>0</v>
      </c>
      <c r="AC294" s="127">
        <v>935000</v>
      </c>
      <c r="AD294" s="127" t="s">
        <v>490</v>
      </c>
      <c r="AE294" s="127" t="s">
        <v>495</v>
      </c>
      <c r="AF29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785714.2857142858</v>
      </c>
      <c r="AG29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-5.7142857986036688E-3</v>
      </c>
    </row>
    <row r="295" spans="1:33" x14ac:dyDescent="0.2">
      <c r="A295" s="127" t="s">
        <v>485</v>
      </c>
      <c r="B295" s="127" t="s">
        <v>2284</v>
      </c>
      <c r="C295" s="127" t="s">
        <v>1787</v>
      </c>
      <c r="D295" s="127" t="s">
        <v>487</v>
      </c>
      <c r="E295" s="127" t="s">
        <v>488</v>
      </c>
      <c r="F295" s="127" t="s">
        <v>489</v>
      </c>
      <c r="G295" s="127" t="s">
        <v>584</v>
      </c>
      <c r="H295" s="127" t="s">
        <v>2285</v>
      </c>
      <c r="I295" s="127" t="s">
        <v>1789</v>
      </c>
      <c r="J295" s="127" t="s">
        <v>1790</v>
      </c>
      <c r="K295" s="127" t="s">
        <v>1393</v>
      </c>
      <c r="L295" s="127" t="s">
        <v>1686</v>
      </c>
      <c r="M295" s="127">
        <v>21714.29</v>
      </c>
      <c r="N295" s="127">
        <v>0</v>
      </c>
      <c r="O295" s="127">
        <v>0</v>
      </c>
      <c r="P295" s="127">
        <v>0</v>
      </c>
      <c r="Q295" s="127">
        <v>0</v>
      </c>
      <c r="R295" s="127">
        <v>0</v>
      </c>
      <c r="S295" s="127">
        <v>0</v>
      </c>
      <c r="T295" s="127">
        <v>0</v>
      </c>
      <c r="U295" s="127">
        <v>0</v>
      </c>
      <c r="V295" s="127">
        <v>0</v>
      </c>
      <c r="W295" s="127">
        <v>0</v>
      </c>
      <c r="X295" s="127">
        <v>0</v>
      </c>
      <c r="Y295" s="127">
        <v>0</v>
      </c>
      <c r="Z295" s="127">
        <v>0</v>
      </c>
      <c r="AA295" s="127">
        <v>0</v>
      </c>
      <c r="AB295" s="127">
        <v>0</v>
      </c>
      <c r="AC295" s="127">
        <v>221000</v>
      </c>
      <c r="AD295" s="127" t="s">
        <v>490</v>
      </c>
      <c r="AE295" s="127" t="s">
        <v>495</v>
      </c>
      <c r="AF29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185714.28571428571</v>
      </c>
      <c r="AG29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13571.424285714289</v>
      </c>
    </row>
    <row r="296" spans="1:33" x14ac:dyDescent="0.2">
      <c r="A296" s="127" t="s">
        <v>485</v>
      </c>
      <c r="B296" s="127" t="s">
        <v>2286</v>
      </c>
      <c r="C296" s="127" t="s">
        <v>603</v>
      </c>
      <c r="D296" s="127" t="s">
        <v>487</v>
      </c>
      <c r="E296" s="127" t="s">
        <v>493</v>
      </c>
      <c r="F296" s="127" t="s">
        <v>494</v>
      </c>
      <c r="G296" s="127" t="s">
        <v>584</v>
      </c>
      <c r="H296" s="127" t="s">
        <v>2287</v>
      </c>
      <c r="I296" s="127" t="s">
        <v>604</v>
      </c>
      <c r="J296" s="127" t="s">
        <v>605</v>
      </c>
      <c r="K296" s="127" t="s">
        <v>1393</v>
      </c>
      <c r="L296" s="127" t="s">
        <v>1703</v>
      </c>
      <c r="M296" s="127">
        <v>4789.92</v>
      </c>
      <c r="N296" s="127">
        <v>0</v>
      </c>
      <c r="O296" s="127">
        <v>0</v>
      </c>
      <c r="P296" s="127">
        <v>0</v>
      </c>
      <c r="Q296" s="127">
        <v>0</v>
      </c>
      <c r="R296" s="127">
        <v>0</v>
      </c>
      <c r="S296" s="127">
        <v>0</v>
      </c>
      <c r="T296" s="127">
        <v>0</v>
      </c>
      <c r="U296" s="127">
        <v>0</v>
      </c>
      <c r="V296" s="127">
        <v>0</v>
      </c>
      <c r="W296" s="127">
        <v>0</v>
      </c>
      <c r="X296" s="127">
        <v>0</v>
      </c>
      <c r="Y296" s="127">
        <v>0</v>
      </c>
      <c r="Z296" s="127">
        <v>0</v>
      </c>
      <c r="AA296" s="127">
        <v>0</v>
      </c>
      <c r="AB296" s="127">
        <v>0</v>
      </c>
      <c r="AC296" s="127">
        <v>30000</v>
      </c>
      <c r="AD296" s="127" t="s">
        <v>490</v>
      </c>
      <c r="AE296" s="127" t="s">
        <v>495</v>
      </c>
      <c r="AF29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25210.084033613446</v>
      </c>
      <c r="AG29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-4.0336134461540496E-3</v>
      </c>
    </row>
    <row r="297" spans="1:33" x14ac:dyDescent="0.2">
      <c r="A297" s="127" t="s">
        <v>485</v>
      </c>
      <c r="B297" s="127" t="s">
        <v>2288</v>
      </c>
      <c r="C297" s="127" t="s">
        <v>2289</v>
      </c>
      <c r="D297" s="127" t="s">
        <v>487</v>
      </c>
      <c r="E297" s="127" t="s">
        <v>493</v>
      </c>
      <c r="F297" s="127" t="s">
        <v>496</v>
      </c>
      <c r="G297" s="127" t="s">
        <v>584</v>
      </c>
      <c r="H297" s="127" t="s">
        <v>2290</v>
      </c>
      <c r="I297" s="127" t="s">
        <v>2291</v>
      </c>
      <c r="J297" s="127" t="s">
        <v>2292</v>
      </c>
      <c r="K297" s="127" t="s">
        <v>1393</v>
      </c>
      <c r="L297" s="127" t="s">
        <v>1823</v>
      </c>
      <c r="M297" s="127">
        <v>0</v>
      </c>
      <c r="N297" s="127">
        <v>0</v>
      </c>
      <c r="O297" s="127">
        <v>0</v>
      </c>
      <c r="P297" s="127">
        <v>0</v>
      </c>
      <c r="Q297" s="127">
        <v>0</v>
      </c>
      <c r="R297" s="127">
        <v>0</v>
      </c>
      <c r="S297" s="127">
        <v>0</v>
      </c>
      <c r="T297" s="127">
        <v>0</v>
      </c>
      <c r="U297" s="127">
        <v>0</v>
      </c>
      <c r="V297" s="127">
        <v>0</v>
      </c>
      <c r="W297" s="127">
        <v>0</v>
      </c>
      <c r="X297" s="127">
        <v>0</v>
      </c>
      <c r="Y297" s="127">
        <v>0</v>
      </c>
      <c r="Z297" s="127">
        <v>0</v>
      </c>
      <c r="AA297" s="127">
        <v>0</v>
      </c>
      <c r="AB297" s="127">
        <v>0</v>
      </c>
      <c r="AC297" s="127">
        <v>267500</v>
      </c>
      <c r="AD297" s="127" t="s">
        <v>490</v>
      </c>
      <c r="AE297" s="127" t="s">
        <v>495</v>
      </c>
      <c r="AF29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29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267500</v>
      </c>
    </row>
    <row r="298" spans="1:33" x14ac:dyDescent="0.2">
      <c r="A298" s="127" t="s">
        <v>485</v>
      </c>
      <c r="B298" s="127" t="s">
        <v>2293</v>
      </c>
      <c r="C298" s="127" t="s">
        <v>1868</v>
      </c>
      <c r="D298" s="127" t="s">
        <v>487</v>
      </c>
      <c r="E298" s="127" t="s">
        <v>493</v>
      </c>
      <c r="F298" s="127" t="s">
        <v>494</v>
      </c>
      <c r="G298" s="127" t="s">
        <v>579</v>
      </c>
      <c r="H298" s="127" t="s">
        <v>2294</v>
      </c>
      <c r="I298" s="127" t="s">
        <v>1870</v>
      </c>
      <c r="J298" s="127" t="s">
        <v>1871</v>
      </c>
      <c r="K298" s="127" t="s">
        <v>1393</v>
      </c>
      <c r="L298" s="127" t="s">
        <v>1739</v>
      </c>
      <c r="M298" s="127">
        <v>1093.7</v>
      </c>
      <c r="N298" s="127">
        <v>0</v>
      </c>
      <c r="O298" s="127">
        <v>0</v>
      </c>
      <c r="P298" s="127">
        <v>0</v>
      </c>
      <c r="Q298" s="127">
        <v>0</v>
      </c>
      <c r="R298" s="127">
        <v>0</v>
      </c>
      <c r="S298" s="127">
        <v>0</v>
      </c>
      <c r="T298" s="127">
        <v>0</v>
      </c>
      <c r="U298" s="127">
        <v>0</v>
      </c>
      <c r="V298" s="127">
        <v>0</v>
      </c>
      <c r="W298" s="127">
        <v>0</v>
      </c>
      <c r="X298" s="127">
        <v>0</v>
      </c>
      <c r="Y298" s="127">
        <v>0</v>
      </c>
      <c r="Z298" s="127">
        <v>0</v>
      </c>
      <c r="AA298" s="127">
        <v>0</v>
      </c>
      <c r="AB298" s="127">
        <v>0</v>
      </c>
      <c r="AC298" s="127">
        <v>6850</v>
      </c>
      <c r="AD298" s="127" t="s">
        <v>490</v>
      </c>
      <c r="AE298" s="127" t="s">
        <v>495</v>
      </c>
      <c r="AF29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5756.3025210084033</v>
      </c>
      <c r="AG29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-2.5210084033915336E-3</v>
      </c>
    </row>
    <row r="299" spans="1:33" x14ac:dyDescent="0.2">
      <c r="A299" s="127" t="s">
        <v>485</v>
      </c>
      <c r="B299" s="127" t="s">
        <v>2295</v>
      </c>
      <c r="C299" s="127" t="s">
        <v>612</v>
      </c>
      <c r="D299" s="127" t="s">
        <v>487</v>
      </c>
      <c r="E299" s="127" t="s">
        <v>493</v>
      </c>
      <c r="F299" s="127" t="s">
        <v>496</v>
      </c>
      <c r="G299" s="127" t="s">
        <v>579</v>
      </c>
      <c r="H299" s="127" t="s">
        <v>2296</v>
      </c>
      <c r="I299" s="127" t="s">
        <v>613</v>
      </c>
      <c r="J299" s="127" t="s">
        <v>614</v>
      </c>
      <c r="K299" s="127" t="s">
        <v>1393</v>
      </c>
      <c r="L299" s="127" t="s">
        <v>1856</v>
      </c>
      <c r="M299" s="127">
        <v>0</v>
      </c>
      <c r="N299" s="127">
        <v>0</v>
      </c>
      <c r="O299" s="127">
        <v>0</v>
      </c>
      <c r="P299" s="127">
        <v>0</v>
      </c>
      <c r="Q299" s="127">
        <v>0</v>
      </c>
      <c r="R299" s="127">
        <v>0</v>
      </c>
      <c r="S299" s="127">
        <v>0</v>
      </c>
      <c r="T299" s="127">
        <v>0</v>
      </c>
      <c r="U299" s="127">
        <v>0</v>
      </c>
      <c r="V299" s="127">
        <v>0</v>
      </c>
      <c r="W299" s="127">
        <v>0</v>
      </c>
      <c r="X299" s="127">
        <v>0</v>
      </c>
      <c r="Y299" s="127">
        <v>0</v>
      </c>
      <c r="Z299" s="127">
        <v>0</v>
      </c>
      <c r="AA299" s="127">
        <v>0</v>
      </c>
      <c r="AB299" s="127">
        <v>0</v>
      </c>
      <c r="AC299" s="127">
        <v>8080804.25</v>
      </c>
      <c r="AD299" s="127" t="s">
        <v>490</v>
      </c>
      <c r="AE299" s="127" t="s">
        <v>495</v>
      </c>
      <c r="AF29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29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8080804.25</v>
      </c>
    </row>
    <row r="300" spans="1:33" x14ac:dyDescent="0.2">
      <c r="A300" s="127" t="s">
        <v>485</v>
      </c>
      <c r="B300" s="127" t="s">
        <v>2297</v>
      </c>
      <c r="C300" s="127" t="s">
        <v>592</v>
      </c>
      <c r="D300" s="127" t="s">
        <v>487</v>
      </c>
      <c r="E300" s="127" t="s">
        <v>488</v>
      </c>
      <c r="F300" s="127" t="s">
        <v>489</v>
      </c>
      <c r="G300" s="127" t="s">
        <v>579</v>
      </c>
      <c r="H300" s="127" t="s">
        <v>2298</v>
      </c>
      <c r="I300" s="127" t="s">
        <v>1774</v>
      </c>
      <c r="J300" s="127" t="s">
        <v>1775</v>
      </c>
      <c r="K300" s="127" t="s">
        <v>1393</v>
      </c>
      <c r="L300" s="127" t="s">
        <v>1739</v>
      </c>
      <c r="M300" s="127">
        <v>0</v>
      </c>
      <c r="N300" s="127">
        <v>0</v>
      </c>
      <c r="O300" s="127">
        <v>0</v>
      </c>
      <c r="P300" s="127">
        <v>0</v>
      </c>
      <c r="Q300" s="127">
        <v>0</v>
      </c>
      <c r="R300" s="127">
        <v>0</v>
      </c>
      <c r="S300" s="127">
        <v>0</v>
      </c>
      <c r="T300" s="127">
        <v>0</v>
      </c>
      <c r="U300" s="127">
        <v>0</v>
      </c>
      <c r="V300" s="127">
        <v>0</v>
      </c>
      <c r="W300" s="127">
        <v>0</v>
      </c>
      <c r="X300" s="127">
        <v>0</v>
      </c>
      <c r="Y300" s="127">
        <v>0</v>
      </c>
      <c r="Z300" s="127">
        <v>0</v>
      </c>
      <c r="AA300" s="127">
        <v>0</v>
      </c>
      <c r="AB300" s="127">
        <v>0</v>
      </c>
      <c r="AC300" s="127">
        <v>4256551.68</v>
      </c>
      <c r="AD300" s="127" t="s">
        <v>490</v>
      </c>
      <c r="AE300" s="127" t="s">
        <v>495</v>
      </c>
      <c r="AF30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30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4256551.68</v>
      </c>
    </row>
    <row r="301" spans="1:33" x14ac:dyDescent="0.2">
      <c r="A301" s="127" t="s">
        <v>485</v>
      </c>
      <c r="B301" s="127" t="s">
        <v>2299</v>
      </c>
      <c r="C301" s="127" t="s">
        <v>632</v>
      </c>
      <c r="D301" s="127" t="s">
        <v>487</v>
      </c>
      <c r="E301" s="127" t="s">
        <v>493</v>
      </c>
      <c r="F301" s="127" t="s">
        <v>496</v>
      </c>
      <c r="G301" s="127" t="s">
        <v>579</v>
      </c>
      <c r="H301" s="127" t="s">
        <v>2300</v>
      </c>
      <c r="I301" s="127" t="s">
        <v>619</v>
      </c>
      <c r="J301" s="127" t="s">
        <v>620</v>
      </c>
      <c r="K301" s="127" t="s">
        <v>1393</v>
      </c>
      <c r="L301" s="127" t="s">
        <v>1893</v>
      </c>
      <c r="M301" s="127">
        <v>440193.28000000003</v>
      </c>
      <c r="N301" s="127">
        <v>0</v>
      </c>
      <c r="O301" s="127">
        <v>0</v>
      </c>
      <c r="P301" s="127">
        <v>0</v>
      </c>
      <c r="Q301" s="127">
        <v>0</v>
      </c>
      <c r="R301" s="127">
        <v>0</v>
      </c>
      <c r="S301" s="127">
        <v>0</v>
      </c>
      <c r="T301" s="127">
        <v>0</v>
      </c>
      <c r="U301" s="127">
        <v>0</v>
      </c>
      <c r="V301" s="127">
        <v>0</v>
      </c>
      <c r="W301" s="127">
        <v>0</v>
      </c>
      <c r="X301" s="127">
        <v>0</v>
      </c>
      <c r="Y301" s="127">
        <v>0</v>
      </c>
      <c r="Z301" s="127">
        <v>0</v>
      </c>
      <c r="AA301" s="127">
        <v>0</v>
      </c>
      <c r="AB301" s="127">
        <v>0</v>
      </c>
      <c r="AC301" s="127">
        <v>2857000</v>
      </c>
      <c r="AD301" s="127" t="s">
        <v>490</v>
      </c>
      <c r="AE301" s="127" t="s">
        <v>495</v>
      </c>
      <c r="AF30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2400840.3361344538</v>
      </c>
      <c r="AG30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15966.383865546202</v>
      </c>
    </row>
    <row r="302" spans="1:33" x14ac:dyDescent="0.2">
      <c r="A302" s="127" t="s">
        <v>485</v>
      </c>
      <c r="B302" s="127" t="s">
        <v>2301</v>
      </c>
      <c r="C302" s="127" t="s">
        <v>2302</v>
      </c>
      <c r="D302" s="127" t="s">
        <v>487</v>
      </c>
      <c r="E302" s="127" t="s">
        <v>493</v>
      </c>
      <c r="F302" s="127" t="s">
        <v>494</v>
      </c>
      <c r="G302" s="127" t="s">
        <v>628</v>
      </c>
      <c r="H302" s="127" t="s">
        <v>2303</v>
      </c>
      <c r="I302" s="127" t="s">
        <v>1870</v>
      </c>
      <c r="J302" s="127" t="s">
        <v>1871</v>
      </c>
      <c r="K302" s="127" t="s">
        <v>1393</v>
      </c>
      <c r="L302" s="127" t="s">
        <v>1739</v>
      </c>
      <c r="M302" s="127">
        <v>2450.84</v>
      </c>
      <c r="N302" s="127">
        <v>0</v>
      </c>
      <c r="O302" s="127">
        <v>0</v>
      </c>
      <c r="P302" s="127">
        <v>0</v>
      </c>
      <c r="Q302" s="127">
        <v>0</v>
      </c>
      <c r="R302" s="127">
        <v>0</v>
      </c>
      <c r="S302" s="127">
        <v>0</v>
      </c>
      <c r="T302" s="127">
        <v>0</v>
      </c>
      <c r="U302" s="127">
        <v>0</v>
      </c>
      <c r="V302" s="127">
        <v>0</v>
      </c>
      <c r="W302" s="127">
        <v>0</v>
      </c>
      <c r="X302" s="127">
        <v>0</v>
      </c>
      <c r="Y302" s="127">
        <v>0</v>
      </c>
      <c r="Z302" s="127">
        <v>0</v>
      </c>
      <c r="AA302" s="127">
        <v>0</v>
      </c>
      <c r="AB302" s="127">
        <v>0</v>
      </c>
      <c r="AC302" s="127">
        <v>15350</v>
      </c>
      <c r="AD302" s="127" t="s">
        <v>490</v>
      </c>
      <c r="AE302" s="127" t="s">
        <v>495</v>
      </c>
      <c r="AF30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12899.159663865546</v>
      </c>
      <c r="AG30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3.3613445339142345E-4</v>
      </c>
    </row>
    <row r="303" spans="1:33" x14ac:dyDescent="0.2">
      <c r="A303" s="127" t="s">
        <v>485</v>
      </c>
      <c r="B303" s="127" t="s">
        <v>2304</v>
      </c>
      <c r="C303" s="127" t="s">
        <v>2305</v>
      </c>
      <c r="D303" s="127" t="s">
        <v>487</v>
      </c>
      <c r="E303" s="127" t="s">
        <v>493</v>
      </c>
      <c r="F303" s="127" t="s">
        <v>2306</v>
      </c>
      <c r="G303" s="127" t="s">
        <v>2307</v>
      </c>
      <c r="H303" s="127" t="s">
        <v>2308</v>
      </c>
      <c r="I303" s="127" t="s">
        <v>2309</v>
      </c>
      <c r="J303" s="127" t="s">
        <v>2310</v>
      </c>
      <c r="K303" s="127" t="s">
        <v>1393</v>
      </c>
      <c r="L303" s="127" t="s">
        <v>1686</v>
      </c>
      <c r="M303" s="127">
        <v>431091.76</v>
      </c>
      <c r="N303" s="127">
        <v>0</v>
      </c>
      <c r="O303" s="127">
        <v>0</v>
      </c>
      <c r="P303" s="127">
        <v>0</v>
      </c>
      <c r="Q303" s="127">
        <v>0</v>
      </c>
      <c r="R303" s="127">
        <v>0</v>
      </c>
      <c r="S303" s="127">
        <v>0</v>
      </c>
      <c r="T303" s="127">
        <v>0</v>
      </c>
      <c r="U303" s="127">
        <v>0</v>
      </c>
      <c r="V303" s="127">
        <v>0</v>
      </c>
      <c r="W303" s="127">
        <v>0</v>
      </c>
      <c r="X303" s="127">
        <v>0</v>
      </c>
      <c r="Y303" s="127">
        <v>0</v>
      </c>
      <c r="Z303" s="127">
        <v>0</v>
      </c>
      <c r="AA303" s="127">
        <v>0</v>
      </c>
      <c r="AB303" s="127">
        <v>0</v>
      </c>
      <c r="AC303" s="127">
        <v>2699995.76</v>
      </c>
      <c r="AD303" s="127" t="s">
        <v>490</v>
      </c>
      <c r="AE303" s="127" t="s">
        <v>495</v>
      </c>
      <c r="AF30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2268904</v>
      </c>
      <c r="AG30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-2.3283064365386963E-10</v>
      </c>
    </row>
    <row r="304" spans="1:33" x14ac:dyDescent="0.2">
      <c r="A304" s="127" t="s">
        <v>485</v>
      </c>
      <c r="B304" s="127" t="s">
        <v>2311</v>
      </c>
      <c r="C304" s="127" t="s">
        <v>2305</v>
      </c>
      <c r="D304" s="127" t="s">
        <v>487</v>
      </c>
      <c r="E304" s="127" t="s">
        <v>493</v>
      </c>
      <c r="F304" s="127" t="s">
        <v>2306</v>
      </c>
      <c r="G304" s="127" t="s">
        <v>2307</v>
      </c>
      <c r="H304" s="127" t="s">
        <v>2312</v>
      </c>
      <c r="I304" s="127" t="s">
        <v>2309</v>
      </c>
      <c r="J304" s="127" t="s">
        <v>2310</v>
      </c>
      <c r="K304" s="127" t="s">
        <v>1393</v>
      </c>
      <c r="L304" s="127" t="s">
        <v>1686</v>
      </c>
      <c r="M304" s="127">
        <v>399159.6</v>
      </c>
      <c r="N304" s="127">
        <v>0</v>
      </c>
      <c r="O304" s="127">
        <v>0</v>
      </c>
      <c r="P304" s="127">
        <v>0</v>
      </c>
      <c r="Q304" s="127">
        <v>0</v>
      </c>
      <c r="R304" s="127">
        <v>0</v>
      </c>
      <c r="S304" s="127">
        <v>0</v>
      </c>
      <c r="T304" s="127">
        <v>0</v>
      </c>
      <c r="U304" s="127">
        <v>0</v>
      </c>
      <c r="V304" s="127">
        <v>0</v>
      </c>
      <c r="W304" s="127">
        <v>0</v>
      </c>
      <c r="X304" s="127">
        <v>0</v>
      </c>
      <c r="Y304" s="127">
        <v>0</v>
      </c>
      <c r="Z304" s="127">
        <v>0</v>
      </c>
      <c r="AA304" s="127">
        <v>0</v>
      </c>
      <c r="AB304" s="127">
        <v>0</v>
      </c>
      <c r="AC304" s="127">
        <v>2499999.6</v>
      </c>
      <c r="AD304" s="127" t="s">
        <v>490</v>
      </c>
      <c r="AE304" s="127" t="s">
        <v>495</v>
      </c>
      <c r="AF30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2100840</v>
      </c>
      <c r="AG30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1.1641532182693481E-10</v>
      </c>
    </row>
    <row r="305" spans="1:33" x14ac:dyDescent="0.2">
      <c r="A305" s="127" t="s">
        <v>485</v>
      </c>
      <c r="B305" s="127" t="s">
        <v>2313</v>
      </c>
      <c r="C305" s="127" t="s">
        <v>598</v>
      </c>
      <c r="D305" s="127" t="s">
        <v>487</v>
      </c>
      <c r="E305" s="127" t="s">
        <v>488</v>
      </c>
      <c r="F305" s="127" t="s">
        <v>489</v>
      </c>
      <c r="G305" s="127" t="s">
        <v>660</v>
      </c>
      <c r="H305" s="127" t="s">
        <v>2314</v>
      </c>
      <c r="I305" s="127" t="s">
        <v>1863</v>
      </c>
      <c r="J305" s="127" t="s">
        <v>1864</v>
      </c>
      <c r="K305" s="127" t="s">
        <v>1393</v>
      </c>
      <c r="L305" s="127" t="s">
        <v>1734</v>
      </c>
      <c r="M305" s="127">
        <v>0</v>
      </c>
      <c r="N305" s="127">
        <v>0</v>
      </c>
      <c r="O305" s="127">
        <v>0</v>
      </c>
      <c r="P305" s="127">
        <v>0</v>
      </c>
      <c r="Q305" s="127">
        <v>0</v>
      </c>
      <c r="R305" s="127">
        <v>0</v>
      </c>
      <c r="S305" s="127">
        <v>0</v>
      </c>
      <c r="T305" s="127">
        <v>0</v>
      </c>
      <c r="U305" s="127">
        <v>0</v>
      </c>
      <c r="V305" s="127">
        <v>0</v>
      </c>
      <c r="W305" s="127">
        <v>0</v>
      </c>
      <c r="X305" s="127">
        <v>0</v>
      </c>
      <c r="Y305" s="127">
        <v>0</v>
      </c>
      <c r="Z305" s="127">
        <v>0</v>
      </c>
      <c r="AA305" s="127">
        <v>0</v>
      </c>
      <c r="AB305" s="127">
        <v>0</v>
      </c>
      <c r="AC305" s="127">
        <v>1415264.47</v>
      </c>
      <c r="AD305" s="127" t="s">
        <v>490</v>
      </c>
      <c r="AE305" s="127" t="s">
        <v>495</v>
      </c>
      <c r="AF30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30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1415264.47</v>
      </c>
    </row>
    <row r="306" spans="1:33" x14ac:dyDescent="0.2">
      <c r="A306" s="127" t="s">
        <v>485</v>
      </c>
      <c r="B306" s="127" t="s">
        <v>2315</v>
      </c>
      <c r="C306" s="127" t="s">
        <v>598</v>
      </c>
      <c r="D306" s="127" t="s">
        <v>487</v>
      </c>
      <c r="E306" s="127" t="s">
        <v>488</v>
      </c>
      <c r="F306" s="127" t="s">
        <v>489</v>
      </c>
      <c r="G306" s="127" t="s">
        <v>660</v>
      </c>
      <c r="H306" s="127" t="s">
        <v>2316</v>
      </c>
      <c r="I306" s="127" t="s">
        <v>1863</v>
      </c>
      <c r="J306" s="127" t="s">
        <v>1864</v>
      </c>
      <c r="K306" s="127" t="s">
        <v>1393</v>
      </c>
      <c r="L306" s="127" t="s">
        <v>1734</v>
      </c>
      <c r="M306" s="127">
        <v>0</v>
      </c>
      <c r="N306" s="127">
        <v>0</v>
      </c>
      <c r="O306" s="127">
        <v>0</v>
      </c>
      <c r="P306" s="127">
        <v>0</v>
      </c>
      <c r="Q306" s="127">
        <v>0</v>
      </c>
      <c r="R306" s="127">
        <v>0</v>
      </c>
      <c r="S306" s="127">
        <v>0</v>
      </c>
      <c r="T306" s="127">
        <v>0</v>
      </c>
      <c r="U306" s="127">
        <v>0</v>
      </c>
      <c r="V306" s="127">
        <v>0</v>
      </c>
      <c r="W306" s="127">
        <v>0</v>
      </c>
      <c r="X306" s="127">
        <v>0</v>
      </c>
      <c r="Y306" s="127">
        <v>0</v>
      </c>
      <c r="Z306" s="127">
        <v>0</v>
      </c>
      <c r="AA306" s="127">
        <v>0</v>
      </c>
      <c r="AB306" s="127">
        <v>0</v>
      </c>
      <c r="AC306" s="127">
        <v>711618.16</v>
      </c>
      <c r="AD306" s="127" t="s">
        <v>490</v>
      </c>
      <c r="AE306" s="127" t="s">
        <v>495</v>
      </c>
      <c r="AF30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30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711618.16</v>
      </c>
    </row>
    <row r="307" spans="1:33" x14ac:dyDescent="0.2">
      <c r="A307" s="127" t="s">
        <v>485</v>
      </c>
      <c r="B307" s="127" t="s">
        <v>2317</v>
      </c>
      <c r="C307" s="127" t="s">
        <v>597</v>
      </c>
      <c r="D307" s="127" t="s">
        <v>487</v>
      </c>
      <c r="E307" s="127" t="s">
        <v>493</v>
      </c>
      <c r="F307" s="127" t="s">
        <v>494</v>
      </c>
      <c r="G307" s="127" t="s">
        <v>661</v>
      </c>
      <c r="H307" s="127" t="s">
        <v>2318</v>
      </c>
      <c r="I307" s="127" t="s">
        <v>2319</v>
      </c>
      <c r="J307" s="127" t="s">
        <v>2320</v>
      </c>
      <c r="K307" s="127" t="s">
        <v>1393</v>
      </c>
      <c r="L307" s="127" t="s">
        <v>1739</v>
      </c>
      <c r="M307" s="127">
        <v>0</v>
      </c>
      <c r="N307" s="127">
        <v>0</v>
      </c>
      <c r="O307" s="127">
        <v>0</v>
      </c>
      <c r="P307" s="127">
        <v>0</v>
      </c>
      <c r="Q307" s="127">
        <v>0</v>
      </c>
      <c r="R307" s="127">
        <v>0</v>
      </c>
      <c r="S307" s="127">
        <v>0</v>
      </c>
      <c r="T307" s="127">
        <v>0</v>
      </c>
      <c r="U307" s="127">
        <v>0</v>
      </c>
      <c r="V307" s="127">
        <v>0</v>
      </c>
      <c r="W307" s="127">
        <v>0</v>
      </c>
      <c r="X307" s="127">
        <v>0</v>
      </c>
      <c r="Y307" s="127">
        <v>0</v>
      </c>
      <c r="Z307" s="127">
        <v>0</v>
      </c>
      <c r="AA307" s="127">
        <v>0</v>
      </c>
      <c r="AB307" s="127">
        <v>0</v>
      </c>
      <c r="AC307" s="127">
        <v>65000</v>
      </c>
      <c r="AD307" s="127" t="s">
        <v>490</v>
      </c>
      <c r="AE307" s="127" t="s">
        <v>495</v>
      </c>
      <c r="AF30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30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65000</v>
      </c>
    </row>
    <row r="308" spans="1:33" x14ac:dyDescent="0.2">
      <c r="A308" s="127" t="s">
        <v>485</v>
      </c>
      <c r="B308" s="127" t="s">
        <v>2321</v>
      </c>
      <c r="C308" s="127" t="s">
        <v>2322</v>
      </c>
      <c r="D308" s="127" t="s">
        <v>487</v>
      </c>
      <c r="E308" s="127" t="s">
        <v>493</v>
      </c>
      <c r="F308" s="127" t="s">
        <v>494</v>
      </c>
      <c r="G308" s="127" t="s">
        <v>583</v>
      </c>
      <c r="H308" s="127" t="s">
        <v>2323</v>
      </c>
      <c r="I308" s="127" t="s">
        <v>1870</v>
      </c>
      <c r="J308" s="127" t="s">
        <v>1871</v>
      </c>
      <c r="K308" s="127" t="s">
        <v>1393</v>
      </c>
      <c r="L308" s="127" t="s">
        <v>1739</v>
      </c>
      <c r="M308" s="127">
        <v>3609.52</v>
      </c>
      <c r="N308" s="127">
        <v>0</v>
      </c>
      <c r="O308" s="127">
        <v>0</v>
      </c>
      <c r="P308" s="127">
        <v>0</v>
      </c>
      <c r="Q308" s="127">
        <v>0</v>
      </c>
      <c r="R308" s="127">
        <v>73</v>
      </c>
      <c r="S308" s="127">
        <v>0</v>
      </c>
      <c r="T308" s="127">
        <v>0</v>
      </c>
      <c r="U308" s="127">
        <v>0</v>
      </c>
      <c r="V308" s="127">
        <v>0</v>
      </c>
      <c r="W308" s="127">
        <v>0</v>
      </c>
      <c r="X308" s="127">
        <v>0</v>
      </c>
      <c r="Y308" s="127">
        <v>0</v>
      </c>
      <c r="Z308" s="127">
        <v>0</v>
      </c>
      <c r="AA308" s="127">
        <v>0</v>
      </c>
      <c r="AB308" s="127">
        <v>0</v>
      </c>
      <c r="AC308" s="127">
        <v>22700</v>
      </c>
      <c r="AD308" s="127" t="s">
        <v>490</v>
      </c>
      <c r="AE308" s="127" t="s">
        <v>495</v>
      </c>
      <c r="AF30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19014.285714285714</v>
      </c>
      <c r="AG30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3.1942857142862522</v>
      </c>
    </row>
    <row r="309" spans="1:33" x14ac:dyDescent="0.2">
      <c r="A309" s="127" t="s">
        <v>485</v>
      </c>
      <c r="B309" s="127" t="s">
        <v>2324</v>
      </c>
      <c r="C309" s="127" t="s">
        <v>1875</v>
      </c>
      <c r="D309" s="127" t="s">
        <v>487</v>
      </c>
      <c r="E309" s="127" t="s">
        <v>488</v>
      </c>
      <c r="F309" s="127" t="s">
        <v>489</v>
      </c>
      <c r="G309" s="127" t="s">
        <v>583</v>
      </c>
      <c r="H309" s="127" t="s">
        <v>2325</v>
      </c>
      <c r="I309" s="127" t="s">
        <v>1877</v>
      </c>
      <c r="J309" s="127" t="s">
        <v>1878</v>
      </c>
      <c r="K309" s="127" t="s">
        <v>1393</v>
      </c>
      <c r="L309" s="127" t="s">
        <v>1686</v>
      </c>
      <c r="M309" s="127">
        <v>0</v>
      </c>
      <c r="N309" s="127">
        <v>0</v>
      </c>
      <c r="O309" s="127">
        <v>0</v>
      </c>
      <c r="P309" s="127">
        <v>0</v>
      </c>
      <c r="Q309" s="127">
        <v>0</v>
      </c>
      <c r="R309" s="127">
        <v>0</v>
      </c>
      <c r="S309" s="127">
        <v>0</v>
      </c>
      <c r="T309" s="127">
        <v>0</v>
      </c>
      <c r="U309" s="127">
        <v>0</v>
      </c>
      <c r="V309" s="127">
        <v>0</v>
      </c>
      <c r="W309" s="127">
        <v>0</v>
      </c>
      <c r="X309" s="127">
        <v>0</v>
      </c>
      <c r="Y309" s="127">
        <v>0</v>
      </c>
      <c r="Z309" s="127">
        <v>0</v>
      </c>
      <c r="AA309" s="127">
        <v>0</v>
      </c>
      <c r="AB309" s="127">
        <v>0</v>
      </c>
      <c r="AC309" s="127">
        <v>328800</v>
      </c>
      <c r="AD309" s="127" t="s">
        <v>490</v>
      </c>
      <c r="AE309" s="127" t="s">
        <v>495</v>
      </c>
      <c r="AF30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30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328800</v>
      </c>
    </row>
    <row r="310" spans="1:33" x14ac:dyDescent="0.2">
      <c r="A310" s="127" t="s">
        <v>485</v>
      </c>
      <c r="B310" s="127" t="s">
        <v>2326</v>
      </c>
      <c r="C310" s="127" t="s">
        <v>2183</v>
      </c>
      <c r="D310" s="127" t="s">
        <v>487</v>
      </c>
      <c r="E310" s="127" t="s">
        <v>493</v>
      </c>
      <c r="F310" s="127" t="s">
        <v>636</v>
      </c>
      <c r="G310" s="127" t="s">
        <v>583</v>
      </c>
      <c r="H310" s="127" t="s">
        <v>2327</v>
      </c>
      <c r="I310" s="127" t="s">
        <v>2185</v>
      </c>
      <c r="J310" s="127" t="s">
        <v>2186</v>
      </c>
      <c r="K310" s="127" t="s">
        <v>1393</v>
      </c>
      <c r="L310" s="127" t="s">
        <v>1686</v>
      </c>
      <c r="M310" s="127">
        <v>0</v>
      </c>
      <c r="N310" s="127">
        <v>0</v>
      </c>
      <c r="O310" s="127">
        <v>0</v>
      </c>
      <c r="P310" s="127">
        <v>0</v>
      </c>
      <c r="Q310" s="127">
        <v>0</v>
      </c>
      <c r="R310" s="127">
        <v>0</v>
      </c>
      <c r="S310" s="127">
        <v>0</v>
      </c>
      <c r="T310" s="127">
        <v>0</v>
      </c>
      <c r="U310" s="127">
        <v>0</v>
      </c>
      <c r="V310" s="127">
        <v>0</v>
      </c>
      <c r="W310" s="127">
        <v>0</v>
      </c>
      <c r="X310" s="127">
        <v>0</v>
      </c>
      <c r="Y310" s="127">
        <v>0</v>
      </c>
      <c r="Z310" s="127">
        <v>0</v>
      </c>
      <c r="AA310" s="127">
        <v>0</v>
      </c>
      <c r="AB310" s="127">
        <v>0</v>
      </c>
      <c r="AC310" s="127">
        <v>238300</v>
      </c>
      <c r="AD310" s="127" t="s">
        <v>490</v>
      </c>
      <c r="AE310" s="127" t="s">
        <v>495</v>
      </c>
      <c r="AF31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31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238300</v>
      </c>
    </row>
    <row r="311" spans="1:33" x14ac:dyDescent="0.2">
      <c r="A311" s="127" t="s">
        <v>485</v>
      </c>
      <c r="B311" s="127" t="s">
        <v>2328</v>
      </c>
      <c r="C311" s="127" t="s">
        <v>486</v>
      </c>
      <c r="D311" s="127" t="s">
        <v>487</v>
      </c>
      <c r="E311" s="127" t="s">
        <v>493</v>
      </c>
      <c r="F311" s="127" t="s">
        <v>494</v>
      </c>
      <c r="G311" s="127" t="s">
        <v>583</v>
      </c>
      <c r="H311" s="127" t="s">
        <v>2329</v>
      </c>
      <c r="I311" s="127" t="s">
        <v>616</v>
      </c>
      <c r="J311" s="127" t="s">
        <v>617</v>
      </c>
      <c r="K311" s="127" t="s">
        <v>1393</v>
      </c>
      <c r="L311" s="127" t="s">
        <v>1686</v>
      </c>
      <c r="M311" s="127">
        <v>20852.099999999999</v>
      </c>
      <c r="N311" s="127">
        <v>0</v>
      </c>
      <c r="O311" s="127">
        <v>0</v>
      </c>
      <c r="P311" s="127">
        <v>0</v>
      </c>
      <c r="Q311" s="127">
        <v>0</v>
      </c>
      <c r="R311" s="127">
        <v>0</v>
      </c>
      <c r="S311" s="127">
        <v>0</v>
      </c>
      <c r="T311" s="127">
        <v>0</v>
      </c>
      <c r="U311" s="127">
        <v>0</v>
      </c>
      <c r="V311" s="127">
        <v>0</v>
      </c>
      <c r="W311" s="127">
        <v>0</v>
      </c>
      <c r="X311" s="127">
        <v>0</v>
      </c>
      <c r="Y311" s="127">
        <v>0</v>
      </c>
      <c r="Z311" s="127">
        <v>0</v>
      </c>
      <c r="AA311" s="127">
        <v>0</v>
      </c>
      <c r="AB311" s="127">
        <v>0</v>
      </c>
      <c r="AC311" s="127">
        <v>130600</v>
      </c>
      <c r="AD311" s="127" t="s">
        <v>490</v>
      </c>
      <c r="AE311" s="127" t="s">
        <v>495</v>
      </c>
      <c r="AF31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109747.89915966387</v>
      </c>
      <c r="AG31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8.4033613529754803E-4</v>
      </c>
    </row>
    <row r="312" spans="1:33" x14ac:dyDescent="0.2">
      <c r="A312" s="127" t="s">
        <v>485</v>
      </c>
      <c r="B312" s="127" t="s">
        <v>2330</v>
      </c>
      <c r="C312" s="127" t="s">
        <v>486</v>
      </c>
      <c r="D312" s="127" t="s">
        <v>487</v>
      </c>
      <c r="E312" s="127" t="s">
        <v>493</v>
      </c>
      <c r="F312" s="127" t="s">
        <v>494</v>
      </c>
      <c r="G312" s="127" t="s">
        <v>583</v>
      </c>
      <c r="H312" s="127" t="s">
        <v>2331</v>
      </c>
      <c r="I312" s="127" t="s">
        <v>616</v>
      </c>
      <c r="J312" s="127" t="s">
        <v>617</v>
      </c>
      <c r="K312" s="127" t="s">
        <v>1393</v>
      </c>
      <c r="L312" s="127" t="s">
        <v>1686</v>
      </c>
      <c r="M312" s="127">
        <v>38255.480000000003</v>
      </c>
      <c r="N312" s="127">
        <v>0</v>
      </c>
      <c r="O312" s="127">
        <v>0</v>
      </c>
      <c r="P312" s="127">
        <v>0</v>
      </c>
      <c r="Q312" s="127">
        <v>0</v>
      </c>
      <c r="R312" s="127">
        <v>0</v>
      </c>
      <c r="S312" s="127">
        <v>0</v>
      </c>
      <c r="T312" s="127">
        <v>0</v>
      </c>
      <c r="U312" s="127">
        <v>0</v>
      </c>
      <c r="V312" s="127">
        <v>0</v>
      </c>
      <c r="W312" s="127">
        <v>0</v>
      </c>
      <c r="X312" s="127">
        <v>0</v>
      </c>
      <c r="Y312" s="127">
        <v>0</v>
      </c>
      <c r="Z312" s="127">
        <v>0</v>
      </c>
      <c r="AA312" s="127">
        <v>0</v>
      </c>
      <c r="AB312" s="127">
        <v>0</v>
      </c>
      <c r="AC312" s="127">
        <v>239600</v>
      </c>
      <c r="AD312" s="127" t="s">
        <v>490</v>
      </c>
      <c r="AE312" s="127" t="s">
        <v>495</v>
      </c>
      <c r="AF31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201344.53781512607</v>
      </c>
      <c r="AG31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-1.781512606976321E-2</v>
      </c>
    </row>
    <row r="313" spans="1:33" x14ac:dyDescent="0.2">
      <c r="A313" s="127" t="s">
        <v>485</v>
      </c>
      <c r="B313" s="127" t="s">
        <v>2332</v>
      </c>
      <c r="C313" s="127" t="s">
        <v>486</v>
      </c>
      <c r="D313" s="127" t="s">
        <v>487</v>
      </c>
      <c r="E313" s="127" t="s">
        <v>493</v>
      </c>
      <c r="F313" s="127" t="s">
        <v>494</v>
      </c>
      <c r="G313" s="127" t="s">
        <v>583</v>
      </c>
      <c r="H313" s="127" t="s">
        <v>2333</v>
      </c>
      <c r="I313" s="127" t="s">
        <v>616</v>
      </c>
      <c r="J313" s="127" t="s">
        <v>617</v>
      </c>
      <c r="K313" s="127" t="s">
        <v>1393</v>
      </c>
      <c r="L313" s="127" t="s">
        <v>1686</v>
      </c>
      <c r="M313" s="127">
        <v>22831.93</v>
      </c>
      <c r="N313" s="127">
        <v>0</v>
      </c>
      <c r="O313" s="127">
        <v>0</v>
      </c>
      <c r="P313" s="127">
        <v>0</v>
      </c>
      <c r="Q313" s="127">
        <v>0</v>
      </c>
      <c r="R313" s="127">
        <v>0</v>
      </c>
      <c r="S313" s="127">
        <v>0</v>
      </c>
      <c r="T313" s="127">
        <v>0</v>
      </c>
      <c r="U313" s="127">
        <v>0</v>
      </c>
      <c r="V313" s="127">
        <v>0</v>
      </c>
      <c r="W313" s="127">
        <v>0</v>
      </c>
      <c r="X313" s="127">
        <v>0</v>
      </c>
      <c r="Y313" s="127">
        <v>0</v>
      </c>
      <c r="Z313" s="127">
        <v>0</v>
      </c>
      <c r="AA313" s="127">
        <v>0</v>
      </c>
      <c r="AB313" s="127">
        <v>0</v>
      </c>
      <c r="AC313" s="127">
        <v>143000</v>
      </c>
      <c r="AD313" s="127" t="s">
        <v>490</v>
      </c>
      <c r="AE313" s="127" t="s">
        <v>495</v>
      </c>
      <c r="AF31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120168.06722689077</v>
      </c>
      <c r="AG31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2.7731092341127805E-3</v>
      </c>
    </row>
    <row r="314" spans="1:33" x14ac:dyDescent="0.2">
      <c r="A314" s="127" t="s">
        <v>485</v>
      </c>
      <c r="B314" s="127" t="s">
        <v>2334</v>
      </c>
      <c r="C314" s="127" t="s">
        <v>486</v>
      </c>
      <c r="D314" s="127" t="s">
        <v>487</v>
      </c>
      <c r="E314" s="127" t="s">
        <v>493</v>
      </c>
      <c r="F314" s="127" t="s">
        <v>494</v>
      </c>
      <c r="G314" s="127" t="s">
        <v>583</v>
      </c>
      <c r="H314" s="127" t="s">
        <v>2335</v>
      </c>
      <c r="I314" s="127" t="s">
        <v>616</v>
      </c>
      <c r="J314" s="127" t="s">
        <v>617</v>
      </c>
      <c r="K314" s="127" t="s">
        <v>1393</v>
      </c>
      <c r="L314" s="127" t="s">
        <v>1686</v>
      </c>
      <c r="M314" s="127">
        <v>13731.08</v>
      </c>
      <c r="N314" s="127">
        <v>0</v>
      </c>
      <c r="O314" s="127">
        <v>0</v>
      </c>
      <c r="P314" s="127">
        <v>0</v>
      </c>
      <c r="Q314" s="127">
        <v>0</v>
      </c>
      <c r="R314" s="127">
        <v>0</v>
      </c>
      <c r="S314" s="127">
        <v>0</v>
      </c>
      <c r="T314" s="127">
        <v>0</v>
      </c>
      <c r="U314" s="127">
        <v>0</v>
      </c>
      <c r="V314" s="127">
        <v>0</v>
      </c>
      <c r="W314" s="127">
        <v>0</v>
      </c>
      <c r="X314" s="127">
        <v>0</v>
      </c>
      <c r="Y314" s="127">
        <v>0</v>
      </c>
      <c r="Z314" s="127">
        <v>0</v>
      </c>
      <c r="AA314" s="127">
        <v>0</v>
      </c>
      <c r="AB314" s="127">
        <v>0</v>
      </c>
      <c r="AC314" s="127">
        <v>86000</v>
      </c>
      <c r="AD314" s="127" t="s">
        <v>490</v>
      </c>
      <c r="AE314" s="127" t="s">
        <v>495</v>
      </c>
      <c r="AF31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72268.907563025219</v>
      </c>
      <c r="AG31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1.2436974780939636E-2</v>
      </c>
    </row>
    <row r="315" spans="1:33" x14ac:dyDescent="0.2">
      <c r="A315" s="127" t="s">
        <v>485</v>
      </c>
      <c r="B315" s="127" t="s">
        <v>2336</v>
      </c>
      <c r="C315" s="127" t="s">
        <v>486</v>
      </c>
      <c r="D315" s="127" t="s">
        <v>487</v>
      </c>
      <c r="E315" s="127" t="s">
        <v>493</v>
      </c>
      <c r="F315" s="127" t="s">
        <v>494</v>
      </c>
      <c r="G315" s="127" t="s">
        <v>583</v>
      </c>
      <c r="H315" s="127" t="s">
        <v>2337</v>
      </c>
      <c r="I315" s="127" t="s">
        <v>616</v>
      </c>
      <c r="J315" s="127" t="s">
        <v>617</v>
      </c>
      <c r="K315" s="127" t="s">
        <v>1393</v>
      </c>
      <c r="L315" s="127" t="s">
        <v>1686</v>
      </c>
      <c r="M315" s="127">
        <v>18042.02</v>
      </c>
      <c r="N315" s="127">
        <v>0</v>
      </c>
      <c r="O315" s="127">
        <v>0</v>
      </c>
      <c r="P315" s="127">
        <v>0</v>
      </c>
      <c r="Q315" s="127">
        <v>0</v>
      </c>
      <c r="R315" s="127">
        <v>0</v>
      </c>
      <c r="S315" s="127">
        <v>0</v>
      </c>
      <c r="T315" s="127">
        <v>0</v>
      </c>
      <c r="U315" s="127">
        <v>0</v>
      </c>
      <c r="V315" s="127">
        <v>0</v>
      </c>
      <c r="W315" s="127">
        <v>0</v>
      </c>
      <c r="X315" s="127">
        <v>0</v>
      </c>
      <c r="Y315" s="127">
        <v>0</v>
      </c>
      <c r="Z315" s="127">
        <v>0</v>
      </c>
      <c r="AA315" s="127">
        <v>0</v>
      </c>
      <c r="AB315" s="127">
        <v>0</v>
      </c>
      <c r="AC315" s="127">
        <v>113000</v>
      </c>
      <c r="AD315" s="127" t="s">
        <v>490</v>
      </c>
      <c r="AE315" s="127" t="s">
        <v>495</v>
      </c>
      <c r="AF31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94957.983193277309</v>
      </c>
      <c r="AG31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-3.1932773090375122E-3</v>
      </c>
    </row>
    <row r="316" spans="1:33" x14ac:dyDescent="0.2">
      <c r="A316" s="127" t="s">
        <v>485</v>
      </c>
      <c r="B316" s="127" t="s">
        <v>2338</v>
      </c>
      <c r="C316" s="127" t="s">
        <v>486</v>
      </c>
      <c r="D316" s="127" t="s">
        <v>487</v>
      </c>
      <c r="E316" s="127" t="s">
        <v>493</v>
      </c>
      <c r="F316" s="127" t="s">
        <v>494</v>
      </c>
      <c r="G316" s="127" t="s">
        <v>583</v>
      </c>
      <c r="H316" s="127" t="s">
        <v>2339</v>
      </c>
      <c r="I316" s="127" t="s">
        <v>616</v>
      </c>
      <c r="J316" s="127" t="s">
        <v>617</v>
      </c>
      <c r="K316" s="127" t="s">
        <v>1393</v>
      </c>
      <c r="L316" s="127" t="s">
        <v>1686</v>
      </c>
      <c r="M316" s="127">
        <v>12693.29</v>
      </c>
      <c r="N316" s="127">
        <v>0</v>
      </c>
      <c r="O316" s="127">
        <v>0</v>
      </c>
      <c r="P316" s="127">
        <v>0</v>
      </c>
      <c r="Q316" s="127">
        <v>0</v>
      </c>
      <c r="R316" s="127">
        <v>0</v>
      </c>
      <c r="S316" s="127">
        <v>0</v>
      </c>
      <c r="T316" s="127">
        <v>0</v>
      </c>
      <c r="U316" s="127">
        <v>0</v>
      </c>
      <c r="V316" s="127">
        <v>0</v>
      </c>
      <c r="W316" s="127">
        <v>0</v>
      </c>
      <c r="X316" s="127">
        <v>0</v>
      </c>
      <c r="Y316" s="127">
        <v>0</v>
      </c>
      <c r="Z316" s="127">
        <v>0</v>
      </c>
      <c r="AA316" s="127">
        <v>0</v>
      </c>
      <c r="AB316" s="127">
        <v>0</v>
      </c>
      <c r="AC316" s="127">
        <v>79500</v>
      </c>
      <c r="AD316" s="127" t="s">
        <v>490</v>
      </c>
      <c r="AE316" s="127" t="s">
        <v>495</v>
      </c>
      <c r="AF31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66806.722689075628</v>
      </c>
      <c r="AG31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-1.2689075629168656E-2</v>
      </c>
    </row>
    <row r="317" spans="1:33" x14ac:dyDescent="0.2">
      <c r="A317" s="127" t="s">
        <v>485</v>
      </c>
      <c r="B317" s="127" t="s">
        <v>2340</v>
      </c>
      <c r="C317" s="127" t="s">
        <v>486</v>
      </c>
      <c r="D317" s="127" t="s">
        <v>487</v>
      </c>
      <c r="E317" s="127" t="s">
        <v>493</v>
      </c>
      <c r="F317" s="127" t="s">
        <v>494</v>
      </c>
      <c r="G317" s="127" t="s">
        <v>583</v>
      </c>
      <c r="H317" s="127" t="s">
        <v>2341</v>
      </c>
      <c r="I317" s="127" t="s">
        <v>616</v>
      </c>
      <c r="J317" s="127" t="s">
        <v>617</v>
      </c>
      <c r="K317" s="127" t="s">
        <v>1393</v>
      </c>
      <c r="L317" s="127" t="s">
        <v>1686</v>
      </c>
      <c r="M317" s="127">
        <v>25865.54</v>
      </c>
      <c r="N317" s="127">
        <v>0</v>
      </c>
      <c r="O317" s="127">
        <v>0</v>
      </c>
      <c r="P317" s="127">
        <v>0</v>
      </c>
      <c r="Q317" s="127">
        <v>0</v>
      </c>
      <c r="R317" s="127">
        <v>0</v>
      </c>
      <c r="S317" s="127">
        <v>0</v>
      </c>
      <c r="T317" s="127">
        <v>0</v>
      </c>
      <c r="U317" s="127">
        <v>0</v>
      </c>
      <c r="V317" s="127">
        <v>0</v>
      </c>
      <c r="W317" s="127">
        <v>0</v>
      </c>
      <c r="X317" s="127">
        <v>0</v>
      </c>
      <c r="Y317" s="127">
        <v>0</v>
      </c>
      <c r="Z317" s="127">
        <v>0</v>
      </c>
      <c r="AA317" s="127">
        <v>0</v>
      </c>
      <c r="AB317" s="127">
        <v>0</v>
      </c>
      <c r="AC317" s="127">
        <v>162000</v>
      </c>
      <c r="AD317" s="127" t="s">
        <v>490</v>
      </c>
      <c r="AE317" s="127" t="s">
        <v>495</v>
      </c>
      <c r="AF31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136134.45378151262</v>
      </c>
      <c r="AG31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6.218487375008408E-3</v>
      </c>
    </row>
    <row r="318" spans="1:33" x14ac:dyDescent="0.2">
      <c r="A318" s="127" t="s">
        <v>485</v>
      </c>
      <c r="B318" s="127" t="s">
        <v>2342</v>
      </c>
      <c r="C318" s="127" t="s">
        <v>486</v>
      </c>
      <c r="D318" s="127" t="s">
        <v>487</v>
      </c>
      <c r="E318" s="127" t="s">
        <v>493</v>
      </c>
      <c r="F318" s="127" t="s">
        <v>494</v>
      </c>
      <c r="G318" s="127" t="s">
        <v>583</v>
      </c>
      <c r="H318" s="127" t="s">
        <v>2343</v>
      </c>
      <c r="I318" s="127" t="s">
        <v>616</v>
      </c>
      <c r="J318" s="127" t="s">
        <v>617</v>
      </c>
      <c r="K318" s="127" t="s">
        <v>1393</v>
      </c>
      <c r="L318" s="127" t="s">
        <v>1686</v>
      </c>
      <c r="M318" s="127">
        <v>11016.81</v>
      </c>
      <c r="N318" s="127">
        <v>0</v>
      </c>
      <c r="O318" s="127">
        <v>0</v>
      </c>
      <c r="P318" s="127">
        <v>0</v>
      </c>
      <c r="Q318" s="127">
        <v>0</v>
      </c>
      <c r="R318" s="127">
        <v>0</v>
      </c>
      <c r="S318" s="127">
        <v>0</v>
      </c>
      <c r="T318" s="127">
        <v>0</v>
      </c>
      <c r="U318" s="127">
        <v>0</v>
      </c>
      <c r="V318" s="127">
        <v>0</v>
      </c>
      <c r="W318" s="127">
        <v>0</v>
      </c>
      <c r="X318" s="127">
        <v>0</v>
      </c>
      <c r="Y318" s="127">
        <v>0</v>
      </c>
      <c r="Z318" s="127">
        <v>0</v>
      </c>
      <c r="AA318" s="127">
        <v>0</v>
      </c>
      <c r="AB318" s="127">
        <v>0</v>
      </c>
      <c r="AC318" s="127">
        <v>71000</v>
      </c>
      <c r="AD318" s="127" t="s">
        <v>490</v>
      </c>
      <c r="AE318" s="127" t="s">
        <v>495</v>
      </c>
      <c r="AF31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59663.865546218491</v>
      </c>
      <c r="AG31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319.32445378150987</v>
      </c>
    </row>
    <row r="319" spans="1:33" x14ac:dyDescent="0.2">
      <c r="A319" s="127" t="s">
        <v>485</v>
      </c>
      <c r="B319" s="127" t="s">
        <v>2344</v>
      </c>
      <c r="C319" s="127" t="s">
        <v>603</v>
      </c>
      <c r="D319" s="127" t="s">
        <v>487</v>
      </c>
      <c r="E319" s="127" t="s">
        <v>493</v>
      </c>
      <c r="F319" s="127" t="s">
        <v>494</v>
      </c>
      <c r="G319" s="127" t="s">
        <v>583</v>
      </c>
      <c r="H319" s="127" t="s">
        <v>2345</v>
      </c>
      <c r="I319" s="127" t="s">
        <v>604</v>
      </c>
      <c r="J319" s="127" t="s">
        <v>605</v>
      </c>
      <c r="K319" s="127" t="s">
        <v>1393</v>
      </c>
      <c r="L319" s="127" t="s">
        <v>1703</v>
      </c>
      <c r="M319" s="127">
        <v>718.48</v>
      </c>
      <c r="N319" s="127">
        <v>0</v>
      </c>
      <c r="O319" s="127">
        <v>0</v>
      </c>
      <c r="P319" s="127">
        <v>0</v>
      </c>
      <c r="Q319" s="127">
        <v>0</v>
      </c>
      <c r="R319" s="127">
        <v>0</v>
      </c>
      <c r="S319" s="127">
        <v>0</v>
      </c>
      <c r="T319" s="127">
        <v>0</v>
      </c>
      <c r="U319" s="127">
        <v>0</v>
      </c>
      <c r="V319" s="127">
        <v>0</v>
      </c>
      <c r="W319" s="127">
        <v>0</v>
      </c>
      <c r="X319" s="127">
        <v>0</v>
      </c>
      <c r="Y319" s="127">
        <v>0</v>
      </c>
      <c r="Z319" s="127">
        <v>0</v>
      </c>
      <c r="AA319" s="127">
        <v>0</v>
      </c>
      <c r="AB319" s="127">
        <v>0</v>
      </c>
      <c r="AC319" s="127">
        <v>4499.99</v>
      </c>
      <c r="AD319" s="127" t="s">
        <v>490</v>
      </c>
      <c r="AE319" s="127" t="s">
        <v>495</v>
      </c>
      <c r="AF31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3781.5042016806724</v>
      </c>
      <c r="AG31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5.7983193273685174E-3</v>
      </c>
    </row>
    <row r="320" spans="1:33" x14ac:dyDescent="0.2">
      <c r="A320" s="127" t="s">
        <v>485</v>
      </c>
      <c r="B320" s="127" t="s">
        <v>2346</v>
      </c>
      <c r="C320" s="127" t="s">
        <v>486</v>
      </c>
      <c r="D320" s="127" t="s">
        <v>487</v>
      </c>
      <c r="E320" s="127" t="s">
        <v>493</v>
      </c>
      <c r="F320" s="127" t="s">
        <v>494</v>
      </c>
      <c r="G320" s="127" t="s">
        <v>583</v>
      </c>
      <c r="H320" s="127" t="s">
        <v>2347</v>
      </c>
      <c r="I320" s="127" t="s">
        <v>616</v>
      </c>
      <c r="J320" s="127" t="s">
        <v>617</v>
      </c>
      <c r="K320" s="127" t="s">
        <v>1393</v>
      </c>
      <c r="L320" s="127" t="s">
        <v>1686</v>
      </c>
      <c r="M320" s="127">
        <v>59075.63</v>
      </c>
      <c r="N320" s="127">
        <v>0</v>
      </c>
      <c r="O320" s="127">
        <v>0</v>
      </c>
      <c r="P320" s="127">
        <v>0</v>
      </c>
      <c r="Q320" s="127">
        <v>0</v>
      </c>
      <c r="R320" s="127">
        <v>0</v>
      </c>
      <c r="S320" s="127">
        <v>0</v>
      </c>
      <c r="T320" s="127">
        <v>0</v>
      </c>
      <c r="U320" s="127">
        <v>0</v>
      </c>
      <c r="V320" s="127">
        <v>0</v>
      </c>
      <c r="W320" s="127">
        <v>0</v>
      </c>
      <c r="X320" s="127">
        <v>0</v>
      </c>
      <c r="Y320" s="127">
        <v>0</v>
      </c>
      <c r="Z320" s="127">
        <v>0</v>
      </c>
      <c r="AA320" s="127">
        <v>0</v>
      </c>
      <c r="AB320" s="127">
        <v>0</v>
      </c>
      <c r="AC320" s="127">
        <v>370000</v>
      </c>
      <c r="AD320" s="127" t="s">
        <v>490</v>
      </c>
      <c r="AE320" s="127" t="s">
        <v>495</v>
      </c>
      <c r="AF32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310924.36974789918</v>
      </c>
      <c r="AG32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2.5210082094417885E-4</v>
      </c>
    </row>
    <row r="321" spans="1:33" x14ac:dyDescent="0.2">
      <c r="A321" s="127" t="s">
        <v>485</v>
      </c>
      <c r="B321" s="127" t="s">
        <v>2348</v>
      </c>
      <c r="C321" s="127" t="s">
        <v>486</v>
      </c>
      <c r="D321" s="127" t="s">
        <v>487</v>
      </c>
      <c r="E321" s="127" t="s">
        <v>493</v>
      </c>
      <c r="F321" s="127" t="s">
        <v>494</v>
      </c>
      <c r="G321" s="127" t="s">
        <v>583</v>
      </c>
      <c r="H321" s="127" t="s">
        <v>2349</v>
      </c>
      <c r="I321" s="127" t="s">
        <v>616</v>
      </c>
      <c r="J321" s="127" t="s">
        <v>617</v>
      </c>
      <c r="K321" s="127" t="s">
        <v>1393</v>
      </c>
      <c r="L321" s="127" t="s">
        <v>1686</v>
      </c>
      <c r="M321" s="127">
        <v>57319.33</v>
      </c>
      <c r="N321" s="127">
        <v>0</v>
      </c>
      <c r="O321" s="127">
        <v>0</v>
      </c>
      <c r="P321" s="127">
        <v>0</v>
      </c>
      <c r="Q321" s="127">
        <v>0</v>
      </c>
      <c r="R321" s="127">
        <v>0</v>
      </c>
      <c r="S321" s="127">
        <v>0</v>
      </c>
      <c r="T321" s="127">
        <v>0</v>
      </c>
      <c r="U321" s="127">
        <v>0</v>
      </c>
      <c r="V321" s="127">
        <v>0</v>
      </c>
      <c r="W321" s="127">
        <v>0</v>
      </c>
      <c r="X321" s="127">
        <v>0</v>
      </c>
      <c r="Y321" s="127">
        <v>0</v>
      </c>
      <c r="Z321" s="127">
        <v>0</v>
      </c>
      <c r="AA321" s="127">
        <v>0</v>
      </c>
      <c r="AB321" s="127">
        <v>0</v>
      </c>
      <c r="AC321" s="127">
        <v>359000</v>
      </c>
      <c r="AD321" s="127" t="s">
        <v>490</v>
      </c>
      <c r="AE321" s="127" t="s">
        <v>495</v>
      </c>
      <c r="AF32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301680.6722689076</v>
      </c>
      <c r="AG32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-2.2689075995003805E-3</v>
      </c>
    </row>
    <row r="322" spans="1:33" x14ac:dyDescent="0.2">
      <c r="A322" s="127" t="s">
        <v>485</v>
      </c>
      <c r="B322" s="127" t="s">
        <v>2350</v>
      </c>
      <c r="C322" s="127" t="s">
        <v>1777</v>
      </c>
      <c r="D322" s="127" t="s">
        <v>487</v>
      </c>
      <c r="E322" s="127" t="s">
        <v>493</v>
      </c>
      <c r="F322" s="127" t="s">
        <v>593</v>
      </c>
      <c r="G322" s="127" t="s">
        <v>583</v>
      </c>
      <c r="H322" s="127" t="s">
        <v>2351</v>
      </c>
      <c r="I322" s="127" t="s">
        <v>1779</v>
      </c>
      <c r="J322" s="127" t="s">
        <v>1780</v>
      </c>
      <c r="K322" s="127" t="s">
        <v>1393</v>
      </c>
      <c r="L322" s="127" t="s">
        <v>1686</v>
      </c>
      <c r="M322" s="127">
        <v>4790</v>
      </c>
      <c r="N322" s="127">
        <v>0</v>
      </c>
      <c r="O322" s="127">
        <v>0</v>
      </c>
      <c r="P322" s="127">
        <v>0</v>
      </c>
      <c r="Q322" s="127">
        <v>0</v>
      </c>
      <c r="R322" s="127">
        <v>0</v>
      </c>
      <c r="S322" s="127">
        <v>0</v>
      </c>
      <c r="T322" s="127">
        <v>0</v>
      </c>
      <c r="U322" s="127">
        <v>0</v>
      </c>
      <c r="V322" s="127">
        <v>0</v>
      </c>
      <c r="W322" s="127">
        <v>0</v>
      </c>
      <c r="X322" s="127">
        <v>0</v>
      </c>
      <c r="Y322" s="127">
        <v>0</v>
      </c>
      <c r="Z322" s="127">
        <v>0</v>
      </c>
      <c r="AA322" s="127">
        <v>0</v>
      </c>
      <c r="AB322" s="127">
        <v>0</v>
      </c>
      <c r="AC322" s="127">
        <v>30000</v>
      </c>
      <c r="AD322" s="127" t="s">
        <v>490</v>
      </c>
      <c r="AE322" s="127" t="s">
        <v>495</v>
      </c>
      <c r="AF32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25210.084033613446</v>
      </c>
      <c r="AG32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-8.403361344608129E-2</v>
      </c>
    </row>
    <row r="323" spans="1:33" x14ac:dyDescent="0.2">
      <c r="A323" s="127" t="s">
        <v>485</v>
      </c>
      <c r="B323" s="127" t="s">
        <v>2352</v>
      </c>
      <c r="C323" s="127" t="s">
        <v>592</v>
      </c>
      <c r="D323" s="127" t="s">
        <v>487</v>
      </c>
      <c r="E323" s="127" t="s">
        <v>493</v>
      </c>
      <c r="F323" s="127" t="s">
        <v>494</v>
      </c>
      <c r="G323" s="127" t="s">
        <v>576</v>
      </c>
      <c r="H323" s="127" t="s">
        <v>2353</v>
      </c>
      <c r="I323" s="127" t="s">
        <v>595</v>
      </c>
      <c r="J323" s="127" t="s">
        <v>596</v>
      </c>
      <c r="K323" s="127" t="s">
        <v>1393</v>
      </c>
      <c r="L323" s="127" t="s">
        <v>1810</v>
      </c>
      <c r="M323" s="127">
        <v>0</v>
      </c>
      <c r="N323" s="127">
        <v>0</v>
      </c>
      <c r="O323" s="127">
        <v>0</v>
      </c>
      <c r="P323" s="127">
        <v>0</v>
      </c>
      <c r="Q323" s="127">
        <v>0</v>
      </c>
      <c r="R323" s="127">
        <v>0</v>
      </c>
      <c r="S323" s="127">
        <v>0</v>
      </c>
      <c r="T323" s="127">
        <v>0</v>
      </c>
      <c r="U323" s="127">
        <v>0</v>
      </c>
      <c r="V323" s="127">
        <v>0</v>
      </c>
      <c r="W323" s="127">
        <v>0</v>
      </c>
      <c r="X323" s="127">
        <v>0</v>
      </c>
      <c r="Y323" s="127">
        <v>0</v>
      </c>
      <c r="Z323" s="127">
        <v>0</v>
      </c>
      <c r="AA323" s="127">
        <v>0</v>
      </c>
      <c r="AB323" s="127">
        <v>0</v>
      </c>
      <c r="AC323" s="127">
        <v>14000</v>
      </c>
      <c r="AD323" s="127" t="s">
        <v>490</v>
      </c>
      <c r="AE323" s="127" t="s">
        <v>495</v>
      </c>
      <c r="AF32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32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14000</v>
      </c>
    </row>
    <row r="324" spans="1:33" x14ac:dyDescent="0.2">
      <c r="A324" s="127" t="s">
        <v>485</v>
      </c>
      <c r="B324" s="127" t="s">
        <v>2354</v>
      </c>
      <c r="C324" s="127" t="s">
        <v>2243</v>
      </c>
      <c r="D324" s="127" t="s">
        <v>487</v>
      </c>
      <c r="E324" s="127" t="s">
        <v>488</v>
      </c>
      <c r="F324" s="127" t="s">
        <v>493</v>
      </c>
      <c r="G324" s="127" t="s">
        <v>576</v>
      </c>
      <c r="H324" s="127" t="s">
        <v>2355</v>
      </c>
      <c r="I324" s="127" t="s">
        <v>2245</v>
      </c>
      <c r="J324" s="127" t="s">
        <v>2246</v>
      </c>
      <c r="K324" s="127" t="s">
        <v>1393</v>
      </c>
      <c r="L324" s="127" t="s">
        <v>2247</v>
      </c>
      <c r="M324" s="127">
        <v>23750</v>
      </c>
      <c r="N324" s="127">
        <v>0</v>
      </c>
      <c r="O324" s="127">
        <v>0</v>
      </c>
      <c r="P324" s="127">
        <v>0</v>
      </c>
      <c r="Q324" s="127">
        <v>0</v>
      </c>
      <c r="R324" s="127">
        <v>0</v>
      </c>
      <c r="S324" s="127">
        <v>0</v>
      </c>
      <c r="T324" s="127">
        <v>0</v>
      </c>
      <c r="U324" s="127">
        <v>0</v>
      </c>
      <c r="V324" s="127">
        <v>0</v>
      </c>
      <c r="W324" s="127">
        <v>0</v>
      </c>
      <c r="X324" s="127">
        <v>0</v>
      </c>
      <c r="Y324" s="127">
        <v>0</v>
      </c>
      <c r="Z324" s="127">
        <v>0</v>
      </c>
      <c r="AA324" s="127">
        <v>0</v>
      </c>
      <c r="AB324" s="127">
        <v>0</v>
      </c>
      <c r="AC324" s="127">
        <v>148750</v>
      </c>
      <c r="AD324" s="127" t="s">
        <v>490</v>
      </c>
      <c r="AE324" s="127" t="s">
        <v>495</v>
      </c>
      <c r="AF32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125000</v>
      </c>
      <c r="AG32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325" spans="1:33" x14ac:dyDescent="0.2">
      <c r="A325" s="127" t="s">
        <v>485</v>
      </c>
      <c r="B325" s="127" t="s">
        <v>2356</v>
      </c>
      <c r="C325" s="127" t="s">
        <v>2243</v>
      </c>
      <c r="D325" s="127" t="s">
        <v>487</v>
      </c>
      <c r="E325" s="127" t="s">
        <v>488</v>
      </c>
      <c r="F325" s="127" t="s">
        <v>493</v>
      </c>
      <c r="G325" s="127" t="s">
        <v>576</v>
      </c>
      <c r="H325" s="127" t="s">
        <v>2357</v>
      </c>
      <c r="I325" s="127" t="s">
        <v>2245</v>
      </c>
      <c r="J325" s="127" t="s">
        <v>2246</v>
      </c>
      <c r="K325" s="127" t="s">
        <v>1393</v>
      </c>
      <c r="L325" s="127" t="s">
        <v>2247</v>
      </c>
      <c r="M325" s="127">
        <v>7600</v>
      </c>
      <c r="N325" s="127">
        <v>0</v>
      </c>
      <c r="O325" s="127">
        <v>0</v>
      </c>
      <c r="P325" s="127">
        <v>0</v>
      </c>
      <c r="Q325" s="127">
        <v>0</v>
      </c>
      <c r="R325" s="127">
        <v>0</v>
      </c>
      <c r="S325" s="127">
        <v>0</v>
      </c>
      <c r="T325" s="127">
        <v>0</v>
      </c>
      <c r="U325" s="127">
        <v>0</v>
      </c>
      <c r="V325" s="127">
        <v>0</v>
      </c>
      <c r="W325" s="127">
        <v>0</v>
      </c>
      <c r="X325" s="127">
        <v>0</v>
      </c>
      <c r="Y325" s="127">
        <v>0</v>
      </c>
      <c r="Z325" s="127">
        <v>0</v>
      </c>
      <c r="AA325" s="127">
        <v>0</v>
      </c>
      <c r="AB325" s="127">
        <v>0</v>
      </c>
      <c r="AC325" s="127">
        <v>47600</v>
      </c>
      <c r="AD325" s="127" t="s">
        <v>490</v>
      </c>
      <c r="AE325" s="127" t="s">
        <v>495</v>
      </c>
      <c r="AF32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40000</v>
      </c>
      <c r="AG32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326" spans="1:33" x14ac:dyDescent="0.2">
      <c r="A326" s="127" t="s">
        <v>485</v>
      </c>
      <c r="B326" s="127" t="s">
        <v>2358</v>
      </c>
      <c r="C326" s="127" t="s">
        <v>1777</v>
      </c>
      <c r="D326" s="127" t="s">
        <v>487</v>
      </c>
      <c r="E326" s="127" t="s">
        <v>493</v>
      </c>
      <c r="F326" s="127" t="s">
        <v>593</v>
      </c>
      <c r="G326" s="127" t="s">
        <v>576</v>
      </c>
      <c r="H326" s="127" t="s">
        <v>2359</v>
      </c>
      <c r="I326" s="127" t="s">
        <v>1779</v>
      </c>
      <c r="J326" s="127" t="s">
        <v>1780</v>
      </c>
      <c r="K326" s="127" t="s">
        <v>1393</v>
      </c>
      <c r="L326" s="127" t="s">
        <v>1686</v>
      </c>
      <c r="M326" s="127">
        <v>9580</v>
      </c>
      <c r="N326" s="127">
        <v>0</v>
      </c>
      <c r="O326" s="127">
        <v>0</v>
      </c>
      <c r="P326" s="127">
        <v>0</v>
      </c>
      <c r="Q326" s="127">
        <v>0</v>
      </c>
      <c r="R326" s="127">
        <v>0</v>
      </c>
      <c r="S326" s="127">
        <v>0</v>
      </c>
      <c r="T326" s="127">
        <v>0</v>
      </c>
      <c r="U326" s="127">
        <v>0</v>
      </c>
      <c r="V326" s="127">
        <v>0</v>
      </c>
      <c r="W326" s="127">
        <v>0</v>
      </c>
      <c r="X326" s="127">
        <v>0</v>
      </c>
      <c r="Y326" s="127">
        <v>0</v>
      </c>
      <c r="Z326" s="127">
        <v>0</v>
      </c>
      <c r="AA326" s="127">
        <v>0</v>
      </c>
      <c r="AB326" s="127">
        <v>0</v>
      </c>
      <c r="AC326" s="127">
        <v>60000</v>
      </c>
      <c r="AD326" s="127" t="s">
        <v>490</v>
      </c>
      <c r="AE326" s="127" t="s">
        <v>495</v>
      </c>
      <c r="AF32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50420.168067226892</v>
      </c>
      <c r="AG32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-0.16806722689216258</v>
      </c>
    </row>
    <row r="327" spans="1:33" x14ac:dyDescent="0.2">
      <c r="A327" s="127" t="s">
        <v>485</v>
      </c>
      <c r="B327" s="127" t="s">
        <v>2360</v>
      </c>
      <c r="C327" s="127" t="s">
        <v>599</v>
      </c>
      <c r="D327" s="127" t="s">
        <v>487</v>
      </c>
      <c r="E327" s="127" t="s">
        <v>493</v>
      </c>
      <c r="F327" s="127" t="s">
        <v>496</v>
      </c>
      <c r="G327" s="127" t="s">
        <v>627</v>
      </c>
      <c r="H327" s="127" t="s">
        <v>2361</v>
      </c>
      <c r="I327" s="127" t="s">
        <v>600</v>
      </c>
      <c r="J327" s="127" t="s">
        <v>601</v>
      </c>
      <c r="K327" s="127" t="s">
        <v>1393</v>
      </c>
      <c r="L327" s="127" t="s">
        <v>1823</v>
      </c>
      <c r="M327" s="127">
        <v>51980.97</v>
      </c>
      <c r="N327" s="127">
        <v>0</v>
      </c>
      <c r="O327" s="127">
        <v>0</v>
      </c>
      <c r="P327" s="127">
        <v>0</v>
      </c>
      <c r="Q327" s="127">
        <v>0</v>
      </c>
      <c r="R327" s="127">
        <v>0</v>
      </c>
      <c r="S327" s="127">
        <v>0</v>
      </c>
      <c r="T327" s="127">
        <v>0</v>
      </c>
      <c r="U327" s="127">
        <v>0</v>
      </c>
      <c r="V327" s="127">
        <v>0</v>
      </c>
      <c r="W327" s="127">
        <v>0</v>
      </c>
      <c r="X327" s="127">
        <v>0</v>
      </c>
      <c r="Y327" s="127">
        <v>0</v>
      </c>
      <c r="Z327" s="127">
        <v>0</v>
      </c>
      <c r="AA327" s="127">
        <v>0</v>
      </c>
      <c r="AB327" s="127">
        <v>0</v>
      </c>
      <c r="AC327" s="127">
        <v>572565</v>
      </c>
      <c r="AD327" s="127" t="s">
        <v>490</v>
      </c>
      <c r="AE327" s="127" t="s">
        <v>495</v>
      </c>
      <c r="AF32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481147.05882352946</v>
      </c>
      <c r="AG32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39436.971176470543</v>
      </c>
    </row>
    <row r="328" spans="1:33" x14ac:dyDescent="0.2">
      <c r="A328" s="127" t="s">
        <v>485</v>
      </c>
      <c r="B328" s="127" t="s">
        <v>2362</v>
      </c>
      <c r="C328" s="127" t="s">
        <v>1787</v>
      </c>
      <c r="D328" s="127" t="s">
        <v>487</v>
      </c>
      <c r="E328" s="127" t="s">
        <v>488</v>
      </c>
      <c r="F328" s="127" t="s">
        <v>489</v>
      </c>
      <c r="G328" s="127" t="s">
        <v>627</v>
      </c>
      <c r="H328" s="127" t="s">
        <v>2363</v>
      </c>
      <c r="I328" s="127" t="s">
        <v>1789</v>
      </c>
      <c r="J328" s="127" t="s">
        <v>1790</v>
      </c>
      <c r="K328" s="127" t="s">
        <v>1393</v>
      </c>
      <c r="L328" s="127" t="s">
        <v>1686</v>
      </c>
      <c r="M328" s="127">
        <v>10857.15</v>
      </c>
      <c r="N328" s="127">
        <v>0</v>
      </c>
      <c r="O328" s="127">
        <v>0</v>
      </c>
      <c r="P328" s="127">
        <v>0</v>
      </c>
      <c r="Q328" s="127">
        <v>0</v>
      </c>
      <c r="R328" s="127">
        <v>0</v>
      </c>
      <c r="S328" s="127">
        <v>0</v>
      </c>
      <c r="T328" s="127">
        <v>0</v>
      </c>
      <c r="U328" s="127">
        <v>0</v>
      </c>
      <c r="V328" s="127">
        <v>0</v>
      </c>
      <c r="W328" s="127">
        <v>0</v>
      </c>
      <c r="X328" s="127">
        <v>0</v>
      </c>
      <c r="Y328" s="127">
        <v>0</v>
      </c>
      <c r="Z328" s="127">
        <v>0</v>
      </c>
      <c r="AA328" s="127">
        <v>0</v>
      </c>
      <c r="AB328" s="127">
        <v>0</v>
      </c>
      <c r="AC328" s="127">
        <v>68000</v>
      </c>
      <c r="AD328" s="127" t="s">
        <v>490</v>
      </c>
      <c r="AE328" s="127" t="s">
        <v>495</v>
      </c>
      <c r="AF32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57142.857142857145</v>
      </c>
      <c r="AG32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-7.14285714457219E-3</v>
      </c>
    </row>
    <row r="329" spans="1:33" x14ac:dyDescent="0.2">
      <c r="A329" s="127" t="s">
        <v>485</v>
      </c>
      <c r="B329" s="127" t="s">
        <v>2364</v>
      </c>
      <c r="C329" s="127" t="s">
        <v>1787</v>
      </c>
      <c r="D329" s="127" t="s">
        <v>487</v>
      </c>
      <c r="E329" s="127" t="s">
        <v>488</v>
      </c>
      <c r="F329" s="127" t="s">
        <v>489</v>
      </c>
      <c r="G329" s="127" t="s">
        <v>627</v>
      </c>
      <c r="H329" s="127" t="s">
        <v>2365</v>
      </c>
      <c r="I329" s="127" t="s">
        <v>1789</v>
      </c>
      <c r="J329" s="127" t="s">
        <v>1790</v>
      </c>
      <c r="K329" s="127" t="s">
        <v>1393</v>
      </c>
      <c r="L329" s="127" t="s">
        <v>1686</v>
      </c>
      <c r="M329" s="127">
        <v>30336.14</v>
      </c>
      <c r="N329" s="127">
        <v>0</v>
      </c>
      <c r="O329" s="127">
        <v>0</v>
      </c>
      <c r="P329" s="127">
        <v>0</v>
      </c>
      <c r="Q329" s="127">
        <v>0</v>
      </c>
      <c r="R329" s="127">
        <v>0</v>
      </c>
      <c r="S329" s="127">
        <v>0</v>
      </c>
      <c r="T329" s="127">
        <v>0</v>
      </c>
      <c r="U329" s="127">
        <v>0</v>
      </c>
      <c r="V329" s="127">
        <v>0</v>
      </c>
      <c r="W329" s="127">
        <v>0</v>
      </c>
      <c r="X329" s="127">
        <v>0</v>
      </c>
      <c r="Y329" s="127">
        <v>0</v>
      </c>
      <c r="Z329" s="127">
        <v>0</v>
      </c>
      <c r="AA329" s="127">
        <v>0</v>
      </c>
      <c r="AB329" s="127">
        <v>0</v>
      </c>
      <c r="AC329" s="127">
        <v>570000</v>
      </c>
      <c r="AD329" s="127" t="s">
        <v>490</v>
      </c>
      <c r="AE329" s="127" t="s">
        <v>495</v>
      </c>
      <c r="AF32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478991.59663865546</v>
      </c>
      <c r="AG32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60672.263361344536</v>
      </c>
    </row>
    <row r="330" spans="1:33" x14ac:dyDescent="0.2">
      <c r="A330" s="127" t="s">
        <v>485</v>
      </c>
      <c r="B330" s="127" t="s">
        <v>2366</v>
      </c>
      <c r="C330" s="127" t="s">
        <v>1787</v>
      </c>
      <c r="D330" s="127" t="s">
        <v>487</v>
      </c>
      <c r="E330" s="127" t="s">
        <v>493</v>
      </c>
      <c r="F330" s="127" t="s">
        <v>494</v>
      </c>
      <c r="G330" s="127" t="s">
        <v>627</v>
      </c>
      <c r="H330" s="127" t="s">
        <v>2367</v>
      </c>
      <c r="I330" s="127" t="s">
        <v>1789</v>
      </c>
      <c r="J330" s="127" t="s">
        <v>1790</v>
      </c>
      <c r="K330" s="127" t="s">
        <v>1393</v>
      </c>
      <c r="L330" s="127" t="s">
        <v>1686</v>
      </c>
      <c r="M330" s="127">
        <v>30336.14</v>
      </c>
      <c r="N330" s="127">
        <v>0</v>
      </c>
      <c r="O330" s="127">
        <v>0</v>
      </c>
      <c r="P330" s="127">
        <v>0</v>
      </c>
      <c r="Q330" s="127">
        <v>0</v>
      </c>
      <c r="R330" s="127">
        <v>0</v>
      </c>
      <c r="S330" s="127">
        <v>0</v>
      </c>
      <c r="T330" s="127">
        <v>0</v>
      </c>
      <c r="U330" s="127">
        <v>0</v>
      </c>
      <c r="V330" s="127">
        <v>0</v>
      </c>
      <c r="W330" s="127">
        <v>0</v>
      </c>
      <c r="X330" s="127">
        <v>0</v>
      </c>
      <c r="Y330" s="127">
        <v>0</v>
      </c>
      <c r="Z330" s="127">
        <v>0</v>
      </c>
      <c r="AA330" s="127">
        <v>0</v>
      </c>
      <c r="AB330" s="127">
        <v>0</v>
      </c>
      <c r="AC330" s="127">
        <v>570000</v>
      </c>
      <c r="AD330" s="127" t="s">
        <v>490</v>
      </c>
      <c r="AE330" s="127" t="s">
        <v>495</v>
      </c>
      <c r="AF33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478991.59663865546</v>
      </c>
      <c r="AG33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60672.263361344536</v>
      </c>
    </row>
    <row r="331" spans="1:33" x14ac:dyDescent="0.2">
      <c r="A331" s="127" t="s">
        <v>485</v>
      </c>
      <c r="B331" s="127" t="s">
        <v>2368</v>
      </c>
      <c r="C331" s="127" t="s">
        <v>1787</v>
      </c>
      <c r="D331" s="127" t="s">
        <v>487</v>
      </c>
      <c r="E331" s="127" t="s">
        <v>488</v>
      </c>
      <c r="F331" s="127" t="s">
        <v>489</v>
      </c>
      <c r="G331" s="127" t="s">
        <v>627</v>
      </c>
      <c r="H331" s="127" t="s">
        <v>2369</v>
      </c>
      <c r="I331" s="127" t="s">
        <v>1789</v>
      </c>
      <c r="J331" s="127" t="s">
        <v>1790</v>
      </c>
      <c r="K331" s="127" t="s">
        <v>1393</v>
      </c>
      <c r="L331" s="127" t="s">
        <v>1686</v>
      </c>
      <c r="M331" s="127">
        <v>47899.16</v>
      </c>
      <c r="N331" s="127">
        <v>0</v>
      </c>
      <c r="O331" s="127">
        <v>0</v>
      </c>
      <c r="P331" s="127">
        <v>0</v>
      </c>
      <c r="Q331" s="127">
        <v>0</v>
      </c>
      <c r="R331" s="127">
        <v>0</v>
      </c>
      <c r="S331" s="127">
        <v>0</v>
      </c>
      <c r="T331" s="127">
        <v>0</v>
      </c>
      <c r="U331" s="127">
        <v>0</v>
      </c>
      <c r="V331" s="127">
        <v>0</v>
      </c>
      <c r="W331" s="127">
        <v>0</v>
      </c>
      <c r="X331" s="127">
        <v>0</v>
      </c>
      <c r="Y331" s="127">
        <v>0</v>
      </c>
      <c r="Z331" s="127">
        <v>0</v>
      </c>
      <c r="AA331" s="127">
        <v>0</v>
      </c>
      <c r="AB331" s="127">
        <v>0</v>
      </c>
      <c r="AC331" s="127">
        <v>300000</v>
      </c>
      <c r="AD331" s="127" t="s">
        <v>490</v>
      </c>
      <c r="AE331" s="127" t="s">
        <v>495</v>
      </c>
      <c r="AF33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252100.84033613445</v>
      </c>
      <c r="AG33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-3.3613445702940226E-4</v>
      </c>
    </row>
    <row r="332" spans="1:33" x14ac:dyDescent="0.2">
      <c r="A332" s="127" t="s">
        <v>485</v>
      </c>
      <c r="B332" s="127" t="s">
        <v>2370</v>
      </c>
      <c r="C332" s="127" t="s">
        <v>599</v>
      </c>
      <c r="D332" s="127" t="s">
        <v>487</v>
      </c>
      <c r="E332" s="127" t="s">
        <v>493</v>
      </c>
      <c r="F332" s="127" t="s">
        <v>496</v>
      </c>
      <c r="G332" s="127" t="s">
        <v>662</v>
      </c>
      <c r="H332" s="127" t="s">
        <v>2371</v>
      </c>
      <c r="I332" s="127" t="s">
        <v>600</v>
      </c>
      <c r="J332" s="127" t="s">
        <v>601</v>
      </c>
      <c r="K332" s="127" t="s">
        <v>1393</v>
      </c>
      <c r="L332" s="127" t="s">
        <v>1823</v>
      </c>
      <c r="M332" s="127">
        <v>70789.37</v>
      </c>
      <c r="N332" s="127">
        <v>0</v>
      </c>
      <c r="O332" s="127">
        <v>0</v>
      </c>
      <c r="P332" s="127">
        <v>0</v>
      </c>
      <c r="Q332" s="127">
        <v>0</v>
      </c>
      <c r="R332" s="127">
        <v>0</v>
      </c>
      <c r="S332" s="127">
        <v>0</v>
      </c>
      <c r="T332" s="127">
        <v>0</v>
      </c>
      <c r="U332" s="127">
        <v>0</v>
      </c>
      <c r="V332" s="127">
        <v>0</v>
      </c>
      <c r="W332" s="127">
        <v>0</v>
      </c>
      <c r="X332" s="127">
        <v>0</v>
      </c>
      <c r="Y332" s="127">
        <v>0</v>
      </c>
      <c r="Z332" s="127">
        <v>0</v>
      </c>
      <c r="AA332" s="127">
        <v>0</v>
      </c>
      <c r="AB332" s="127">
        <v>0</v>
      </c>
      <c r="AC332" s="127">
        <v>443365</v>
      </c>
      <c r="AD332" s="127" t="s">
        <v>490</v>
      </c>
      <c r="AE332" s="127" t="s">
        <v>495</v>
      </c>
      <c r="AF33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372575.63025210088</v>
      </c>
      <c r="AG33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-2.5210087187588215E-4</v>
      </c>
    </row>
    <row r="333" spans="1:33" x14ac:dyDescent="0.2">
      <c r="A333" s="127" t="s">
        <v>485</v>
      </c>
      <c r="B333" s="127" t="s">
        <v>2372</v>
      </c>
      <c r="C333" s="127" t="s">
        <v>599</v>
      </c>
      <c r="D333" s="127" t="s">
        <v>487</v>
      </c>
      <c r="E333" s="127" t="s">
        <v>493</v>
      </c>
      <c r="F333" s="127" t="s">
        <v>496</v>
      </c>
      <c r="G333" s="127" t="s">
        <v>662</v>
      </c>
      <c r="H333" s="127" t="s">
        <v>2373</v>
      </c>
      <c r="I333" s="127" t="s">
        <v>600</v>
      </c>
      <c r="J333" s="127" t="s">
        <v>601</v>
      </c>
      <c r="K333" s="127" t="s">
        <v>1393</v>
      </c>
      <c r="L333" s="127" t="s">
        <v>1823</v>
      </c>
      <c r="M333" s="127">
        <v>71911.81</v>
      </c>
      <c r="N333" s="127">
        <v>0</v>
      </c>
      <c r="O333" s="127">
        <v>0</v>
      </c>
      <c r="P333" s="127">
        <v>0</v>
      </c>
      <c r="Q333" s="127">
        <v>0</v>
      </c>
      <c r="R333" s="127">
        <v>0</v>
      </c>
      <c r="S333" s="127">
        <v>0</v>
      </c>
      <c r="T333" s="127">
        <v>0</v>
      </c>
      <c r="U333" s="127">
        <v>0</v>
      </c>
      <c r="V333" s="127">
        <v>0</v>
      </c>
      <c r="W333" s="127">
        <v>0</v>
      </c>
      <c r="X333" s="127">
        <v>0</v>
      </c>
      <c r="Y333" s="127">
        <v>0</v>
      </c>
      <c r="Z333" s="127">
        <v>0</v>
      </c>
      <c r="AA333" s="127">
        <v>0</v>
      </c>
      <c r="AB333" s="127">
        <v>0</v>
      </c>
      <c r="AC333" s="127">
        <v>578645</v>
      </c>
      <c r="AD333" s="127" t="s">
        <v>490</v>
      </c>
      <c r="AE333" s="127" t="s">
        <v>495</v>
      </c>
      <c r="AF33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486256.30252100842</v>
      </c>
      <c r="AG33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20476.887478991586</v>
      </c>
    </row>
    <row r="334" spans="1:33" x14ac:dyDescent="0.2">
      <c r="A334" s="127" t="s">
        <v>485</v>
      </c>
      <c r="B334" s="127" t="s">
        <v>2374</v>
      </c>
      <c r="C334" s="127" t="s">
        <v>599</v>
      </c>
      <c r="D334" s="127" t="s">
        <v>487</v>
      </c>
      <c r="E334" s="127" t="s">
        <v>493</v>
      </c>
      <c r="F334" s="127" t="s">
        <v>496</v>
      </c>
      <c r="G334" s="127" t="s">
        <v>662</v>
      </c>
      <c r="H334" s="127" t="s">
        <v>2375</v>
      </c>
      <c r="I334" s="127" t="s">
        <v>600</v>
      </c>
      <c r="J334" s="127" t="s">
        <v>601</v>
      </c>
      <c r="K334" s="127" t="s">
        <v>1393</v>
      </c>
      <c r="L334" s="127" t="s">
        <v>1823</v>
      </c>
      <c r="M334" s="127">
        <v>91796.14</v>
      </c>
      <c r="N334" s="127">
        <v>0</v>
      </c>
      <c r="O334" s="127">
        <v>0</v>
      </c>
      <c r="P334" s="127">
        <v>0</v>
      </c>
      <c r="Q334" s="127">
        <v>0</v>
      </c>
      <c r="R334" s="127">
        <v>0</v>
      </c>
      <c r="S334" s="127">
        <v>0</v>
      </c>
      <c r="T334" s="127">
        <v>0</v>
      </c>
      <c r="U334" s="127">
        <v>0</v>
      </c>
      <c r="V334" s="127">
        <v>0</v>
      </c>
      <c r="W334" s="127">
        <v>0</v>
      </c>
      <c r="X334" s="127">
        <v>0</v>
      </c>
      <c r="Y334" s="127">
        <v>0</v>
      </c>
      <c r="Z334" s="127">
        <v>0</v>
      </c>
      <c r="AA334" s="127">
        <v>0</v>
      </c>
      <c r="AB334" s="127">
        <v>0</v>
      </c>
      <c r="AC334" s="127">
        <v>574939</v>
      </c>
      <c r="AD334" s="127" t="s">
        <v>490</v>
      </c>
      <c r="AE334" s="127" t="s">
        <v>495</v>
      </c>
      <c r="AF33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483142.01680672274</v>
      </c>
      <c r="AG33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0.84319327726552729</v>
      </c>
    </row>
    <row r="335" spans="1:33" x14ac:dyDescent="0.2">
      <c r="A335" s="127" t="s">
        <v>485</v>
      </c>
      <c r="B335" s="127" t="s">
        <v>2376</v>
      </c>
      <c r="C335" s="127" t="s">
        <v>599</v>
      </c>
      <c r="D335" s="127" t="s">
        <v>487</v>
      </c>
      <c r="E335" s="127" t="s">
        <v>493</v>
      </c>
      <c r="F335" s="127" t="s">
        <v>496</v>
      </c>
      <c r="G335" s="127" t="s">
        <v>662</v>
      </c>
      <c r="H335" s="127" t="s">
        <v>2377</v>
      </c>
      <c r="I335" s="127" t="s">
        <v>600</v>
      </c>
      <c r="J335" s="127" t="s">
        <v>601</v>
      </c>
      <c r="K335" s="127" t="s">
        <v>1393</v>
      </c>
      <c r="L335" s="127" t="s">
        <v>1823</v>
      </c>
      <c r="M335" s="127">
        <v>51798.95</v>
      </c>
      <c r="N335" s="127">
        <v>0</v>
      </c>
      <c r="O335" s="127">
        <v>0</v>
      </c>
      <c r="P335" s="127">
        <v>0</v>
      </c>
      <c r="Q335" s="127">
        <v>0</v>
      </c>
      <c r="R335" s="127">
        <v>0</v>
      </c>
      <c r="S335" s="127">
        <v>0</v>
      </c>
      <c r="T335" s="127">
        <v>0</v>
      </c>
      <c r="U335" s="127">
        <v>0</v>
      </c>
      <c r="V335" s="127">
        <v>0</v>
      </c>
      <c r="W335" s="127">
        <v>0</v>
      </c>
      <c r="X335" s="127">
        <v>0</v>
      </c>
      <c r="Y335" s="127">
        <v>0</v>
      </c>
      <c r="Z335" s="127">
        <v>0</v>
      </c>
      <c r="AA335" s="127">
        <v>0</v>
      </c>
      <c r="AB335" s="127">
        <v>0</v>
      </c>
      <c r="AC335" s="127">
        <v>519175</v>
      </c>
      <c r="AD335" s="127" t="s">
        <v>490</v>
      </c>
      <c r="AE335" s="127" t="s">
        <v>495</v>
      </c>
      <c r="AF33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436281.51260504202</v>
      </c>
      <c r="AG33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31094.537394957981</v>
      </c>
    </row>
    <row r="336" spans="1:33" x14ac:dyDescent="0.2">
      <c r="A336" s="127" t="s">
        <v>485</v>
      </c>
      <c r="B336" s="127" t="s">
        <v>2378</v>
      </c>
      <c r="C336" s="127" t="s">
        <v>599</v>
      </c>
      <c r="D336" s="127" t="s">
        <v>487</v>
      </c>
      <c r="E336" s="127" t="s">
        <v>493</v>
      </c>
      <c r="F336" s="127" t="s">
        <v>496</v>
      </c>
      <c r="G336" s="127" t="s">
        <v>662</v>
      </c>
      <c r="H336" s="127" t="s">
        <v>2379</v>
      </c>
      <c r="I336" s="127" t="s">
        <v>600</v>
      </c>
      <c r="J336" s="127" t="s">
        <v>601</v>
      </c>
      <c r="K336" s="127" t="s">
        <v>1393</v>
      </c>
      <c r="L336" s="127" t="s">
        <v>1823</v>
      </c>
      <c r="M336" s="127">
        <v>52245.91</v>
      </c>
      <c r="N336" s="127">
        <v>0</v>
      </c>
      <c r="O336" s="127">
        <v>0</v>
      </c>
      <c r="P336" s="127">
        <v>0</v>
      </c>
      <c r="Q336" s="127">
        <v>0</v>
      </c>
      <c r="R336" s="127">
        <v>0</v>
      </c>
      <c r="S336" s="127">
        <v>0</v>
      </c>
      <c r="T336" s="127">
        <v>0</v>
      </c>
      <c r="U336" s="127">
        <v>0</v>
      </c>
      <c r="V336" s="127">
        <v>0</v>
      </c>
      <c r="W336" s="127">
        <v>0</v>
      </c>
      <c r="X336" s="127">
        <v>0</v>
      </c>
      <c r="Y336" s="127">
        <v>0</v>
      </c>
      <c r="Z336" s="127">
        <v>0</v>
      </c>
      <c r="AA336" s="127">
        <v>0</v>
      </c>
      <c r="AB336" s="127">
        <v>0</v>
      </c>
      <c r="AC336" s="127">
        <v>327227</v>
      </c>
      <c r="AD336" s="127" t="s">
        <v>490</v>
      </c>
      <c r="AE336" s="127" t="s">
        <v>495</v>
      </c>
      <c r="AF33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274980.6722689076</v>
      </c>
      <c r="AG33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0.41773109239875339</v>
      </c>
    </row>
    <row r="337" spans="1:33" x14ac:dyDescent="0.2">
      <c r="A337" s="127" t="s">
        <v>485</v>
      </c>
      <c r="B337" s="127" t="s">
        <v>2380</v>
      </c>
      <c r="C337" s="127" t="s">
        <v>2004</v>
      </c>
      <c r="D337" s="127" t="s">
        <v>487</v>
      </c>
      <c r="E337" s="127" t="s">
        <v>488</v>
      </c>
      <c r="F337" s="127" t="s">
        <v>494</v>
      </c>
      <c r="G337" s="127" t="s">
        <v>581</v>
      </c>
      <c r="H337" s="127" t="s">
        <v>2381</v>
      </c>
      <c r="I337" s="127" t="s">
        <v>2006</v>
      </c>
      <c r="J337" s="127" t="s">
        <v>2007</v>
      </c>
      <c r="K337" s="127" t="s">
        <v>1393</v>
      </c>
      <c r="L337" s="127" t="s">
        <v>1739</v>
      </c>
      <c r="M337" s="127">
        <v>0</v>
      </c>
      <c r="N337" s="127">
        <v>0</v>
      </c>
      <c r="O337" s="127">
        <v>0</v>
      </c>
      <c r="P337" s="127">
        <v>0</v>
      </c>
      <c r="Q337" s="127">
        <v>0</v>
      </c>
      <c r="R337" s="127">
        <v>0</v>
      </c>
      <c r="S337" s="127">
        <v>0</v>
      </c>
      <c r="T337" s="127">
        <v>0</v>
      </c>
      <c r="U337" s="127">
        <v>0</v>
      </c>
      <c r="V337" s="127">
        <v>0</v>
      </c>
      <c r="W337" s="127">
        <v>0</v>
      </c>
      <c r="X337" s="127">
        <v>0</v>
      </c>
      <c r="Y337" s="127">
        <v>0</v>
      </c>
      <c r="Z337" s="127">
        <v>0</v>
      </c>
      <c r="AA337" s="127">
        <v>0</v>
      </c>
      <c r="AB337" s="127">
        <v>0</v>
      </c>
      <c r="AC337" s="127">
        <v>995800</v>
      </c>
      <c r="AD337" s="127" t="s">
        <v>490</v>
      </c>
      <c r="AE337" s="127" t="s">
        <v>495</v>
      </c>
      <c r="AF33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33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995800</v>
      </c>
    </row>
    <row r="338" spans="1:33" x14ac:dyDescent="0.2">
      <c r="A338" s="127" t="s">
        <v>485</v>
      </c>
      <c r="B338" s="127" t="s">
        <v>2382</v>
      </c>
      <c r="C338" s="127" t="s">
        <v>663</v>
      </c>
      <c r="D338" s="127" t="s">
        <v>487</v>
      </c>
      <c r="E338" s="127" t="s">
        <v>493</v>
      </c>
      <c r="F338" s="127" t="s">
        <v>590</v>
      </c>
      <c r="G338" s="127" t="s">
        <v>581</v>
      </c>
      <c r="H338" s="127" t="s">
        <v>2383</v>
      </c>
      <c r="I338" s="127" t="s">
        <v>664</v>
      </c>
      <c r="J338" s="127" t="s">
        <v>665</v>
      </c>
      <c r="K338" s="127" t="s">
        <v>1393</v>
      </c>
      <c r="L338" s="127" t="s">
        <v>1394</v>
      </c>
      <c r="M338" s="127">
        <v>162364.5</v>
      </c>
      <c r="N338" s="127">
        <v>0</v>
      </c>
      <c r="O338" s="127">
        <v>0</v>
      </c>
      <c r="P338" s="127">
        <v>0</v>
      </c>
      <c r="Q338" s="127">
        <v>0</v>
      </c>
      <c r="R338" s="127">
        <v>0</v>
      </c>
      <c r="S338" s="127">
        <v>0</v>
      </c>
      <c r="T338" s="127">
        <v>0</v>
      </c>
      <c r="U338" s="127">
        <v>0</v>
      </c>
      <c r="V338" s="127">
        <v>0</v>
      </c>
      <c r="W338" s="127">
        <v>0</v>
      </c>
      <c r="X338" s="127">
        <v>0</v>
      </c>
      <c r="Y338" s="127">
        <v>0</v>
      </c>
      <c r="Z338" s="127">
        <v>0</v>
      </c>
      <c r="AA338" s="127">
        <v>0</v>
      </c>
      <c r="AB338" s="127">
        <v>0</v>
      </c>
      <c r="AC338" s="127">
        <v>1016914.5</v>
      </c>
      <c r="AD338" s="127" t="s">
        <v>490</v>
      </c>
      <c r="AE338" s="127" t="s">
        <v>495</v>
      </c>
      <c r="AF33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854550</v>
      </c>
      <c r="AG33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339" spans="1:33" x14ac:dyDescent="0.2">
      <c r="A339" s="127" t="s">
        <v>485</v>
      </c>
      <c r="B339" s="127" t="s">
        <v>1924</v>
      </c>
      <c r="C339" s="127" t="s">
        <v>597</v>
      </c>
      <c r="D339" s="127" t="s">
        <v>487</v>
      </c>
      <c r="E339" s="127" t="s">
        <v>488</v>
      </c>
      <c r="F339" s="127" t="s">
        <v>489</v>
      </c>
      <c r="G339" s="127" t="s">
        <v>626</v>
      </c>
      <c r="H339" s="127" t="s">
        <v>2384</v>
      </c>
      <c r="I339" s="127" t="s">
        <v>1737</v>
      </c>
      <c r="J339" s="127" t="s">
        <v>1738</v>
      </c>
      <c r="K339" s="127" t="s">
        <v>1393</v>
      </c>
      <c r="L339" s="127" t="s">
        <v>1739</v>
      </c>
      <c r="M339" s="127">
        <v>91200</v>
      </c>
      <c r="N339" s="127">
        <v>0</v>
      </c>
      <c r="O339" s="127">
        <v>0</v>
      </c>
      <c r="P339" s="127">
        <v>0</v>
      </c>
      <c r="Q339" s="127">
        <v>0</v>
      </c>
      <c r="R339" s="127">
        <v>0</v>
      </c>
      <c r="S339" s="127">
        <v>0</v>
      </c>
      <c r="T339" s="127">
        <v>0</v>
      </c>
      <c r="U339" s="127">
        <v>0</v>
      </c>
      <c r="V339" s="127">
        <v>0</v>
      </c>
      <c r="W339" s="127">
        <v>0</v>
      </c>
      <c r="X339" s="127">
        <v>0</v>
      </c>
      <c r="Y339" s="127">
        <v>0</v>
      </c>
      <c r="Z339" s="127">
        <v>0</v>
      </c>
      <c r="AA339" s="127">
        <v>0</v>
      </c>
      <c r="AB339" s="127">
        <v>0</v>
      </c>
      <c r="AC339" s="127">
        <v>571200</v>
      </c>
      <c r="AD339" s="127" t="s">
        <v>490</v>
      </c>
      <c r="AE339" s="127" t="s">
        <v>495</v>
      </c>
      <c r="AF33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480000</v>
      </c>
      <c r="AG33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340" spans="1:33" x14ac:dyDescent="0.2">
      <c r="A340" s="127" t="s">
        <v>485</v>
      </c>
      <c r="B340" s="127" t="s">
        <v>2385</v>
      </c>
      <c r="C340" s="127" t="s">
        <v>1787</v>
      </c>
      <c r="D340" s="127" t="s">
        <v>487</v>
      </c>
      <c r="E340" s="127" t="s">
        <v>488</v>
      </c>
      <c r="F340" s="127" t="s">
        <v>489</v>
      </c>
      <c r="G340" s="127" t="s">
        <v>626</v>
      </c>
      <c r="H340" s="127" t="s">
        <v>2386</v>
      </c>
      <c r="I340" s="127" t="s">
        <v>1789</v>
      </c>
      <c r="J340" s="127" t="s">
        <v>1790</v>
      </c>
      <c r="K340" s="127" t="s">
        <v>1393</v>
      </c>
      <c r="L340" s="127" t="s">
        <v>1686</v>
      </c>
      <c r="M340" s="127">
        <v>55882.35</v>
      </c>
      <c r="N340" s="127">
        <v>0</v>
      </c>
      <c r="O340" s="127">
        <v>0</v>
      </c>
      <c r="P340" s="127">
        <v>0</v>
      </c>
      <c r="Q340" s="127">
        <v>0</v>
      </c>
      <c r="R340" s="127">
        <v>0</v>
      </c>
      <c r="S340" s="127">
        <v>0</v>
      </c>
      <c r="T340" s="127">
        <v>0</v>
      </c>
      <c r="U340" s="127">
        <v>0</v>
      </c>
      <c r="V340" s="127">
        <v>0</v>
      </c>
      <c r="W340" s="127">
        <v>0</v>
      </c>
      <c r="X340" s="127">
        <v>0</v>
      </c>
      <c r="Y340" s="127">
        <v>0</v>
      </c>
      <c r="Z340" s="127">
        <v>0</v>
      </c>
      <c r="AA340" s="127">
        <v>0</v>
      </c>
      <c r="AB340" s="127">
        <v>0</v>
      </c>
      <c r="AC340" s="127">
        <v>350000</v>
      </c>
      <c r="AD340" s="127" t="s">
        <v>490</v>
      </c>
      <c r="AE340" s="127" t="s">
        <v>495</v>
      </c>
      <c r="AF34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294117.64705882355</v>
      </c>
      <c r="AG34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2.9411764480755664E-3</v>
      </c>
    </row>
    <row r="341" spans="1:33" x14ac:dyDescent="0.2">
      <c r="A341" s="127" t="s">
        <v>485</v>
      </c>
      <c r="B341" s="127" t="s">
        <v>2387</v>
      </c>
      <c r="C341" s="127" t="s">
        <v>603</v>
      </c>
      <c r="D341" s="127" t="s">
        <v>487</v>
      </c>
      <c r="E341" s="127" t="s">
        <v>493</v>
      </c>
      <c r="F341" s="127" t="s">
        <v>494</v>
      </c>
      <c r="G341" s="127" t="s">
        <v>626</v>
      </c>
      <c r="H341" s="127" t="s">
        <v>2388</v>
      </c>
      <c r="I341" s="127" t="s">
        <v>604</v>
      </c>
      <c r="J341" s="127" t="s">
        <v>605</v>
      </c>
      <c r="K341" s="127" t="s">
        <v>1393</v>
      </c>
      <c r="L341" s="127" t="s">
        <v>1703</v>
      </c>
      <c r="M341" s="127">
        <v>2171.4299999999998</v>
      </c>
      <c r="N341" s="127">
        <v>0</v>
      </c>
      <c r="O341" s="127">
        <v>0</v>
      </c>
      <c r="P341" s="127">
        <v>0</v>
      </c>
      <c r="Q341" s="127">
        <v>0</v>
      </c>
      <c r="R341" s="127">
        <v>0</v>
      </c>
      <c r="S341" s="127">
        <v>0</v>
      </c>
      <c r="T341" s="127">
        <v>0</v>
      </c>
      <c r="U341" s="127">
        <v>0</v>
      </c>
      <c r="V341" s="127">
        <v>0</v>
      </c>
      <c r="W341" s="127">
        <v>0</v>
      </c>
      <c r="X341" s="127">
        <v>0</v>
      </c>
      <c r="Y341" s="127">
        <v>0</v>
      </c>
      <c r="Z341" s="127">
        <v>0</v>
      </c>
      <c r="AA341" s="127">
        <v>0</v>
      </c>
      <c r="AB341" s="127">
        <v>0</v>
      </c>
      <c r="AC341" s="127">
        <v>13599.99</v>
      </c>
      <c r="AD341" s="127" t="s">
        <v>490</v>
      </c>
      <c r="AE341" s="127" t="s">
        <v>495</v>
      </c>
      <c r="AF34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11428.563025210084</v>
      </c>
      <c r="AG34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-3.0252100837060425E-3</v>
      </c>
    </row>
    <row r="342" spans="1:33" x14ac:dyDescent="0.2">
      <c r="A342" s="127" t="s">
        <v>485</v>
      </c>
      <c r="B342" s="127" t="s">
        <v>2389</v>
      </c>
      <c r="C342" s="127" t="s">
        <v>1707</v>
      </c>
      <c r="D342" s="127" t="s">
        <v>487</v>
      </c>
      <c r="E342" s="127" t="s">
        <v>488</v>
      </c>
      <c r="F342" s="127" t="s">
        <v>493</v>
      </c>
      <c r="G342" s="127" t="s">
        <v>625</v>
      </c>
      <c r="H342" s="127" t="s">
        <v>2390</v>
      </c>
      <c r="I342" s="127" t="s">
        <v>1709</v>
      </c>
      <c r="J342" s="127" t="s">
        <v>1710</v>
      </c>
      <c r="K342" s="127" t="s">
        <v>1393</v>
      </c>
      <c r="L342" s="127" t="s">
        <v>1711</v>
      </c>
      <c r="M342" s="127">
        <v>1494540</v>
      </c>
      <c r="N342" s="127">
        <v>0</v>
      </c>
      <c r="O342" s="127">
        <v>0</v>
      </c>
      <c r="P342" s="127">
        <v>0</v>
      </c>
      <c r="Q342" s="127">
        <v>0</v>
      </c>
      <c r="R342" s="127">
        <v>0</v>
      </c>
      <c r="S342" s="127">
        <v>0</v>
      </c>
      <c r="T342" s="127">
        <v>0</v>
      </c>
      <c r="U342" s="127">
        <v>0</v>
      </c>
      <c r="V342" s="127">
        <v>0</v>
      </c>
      <c r="W342" s="127">
        <v>0</v>
      </c>
      <c r="X342" s="127">
        <v>0</v>
      </c>
      <c r="Y342" s="127">
        <v>0</v>
      </c>
      <c r="Z342" s="127">
        <v>0</v>
      </c>
      <c r="AA342" s="127">
        <v>0</v>
      </c>
      <c r="AB342" s="127">
        <v>0</v>
      </c>
      <c r="AC342" s="127">
        <v>9360540</v>
      </c>
      <c r="AD342" s="127" t="s">
        <v>490</v>
      </c>
      <c r="AE342" s="127" t="s">
        <v>495</v>
      </c>
      <c r="AF34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7866000</v>
      </c>
      <c r="AG34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343" spans="1:33" x14ac:dyDescent="0.2">
      <c r="A343" s="127" t="s">
        <v>485</v>
      </c>
      <c r="B343" s="127" t="s">
        <v>2391</v>
      </c>
      <c r="C343" s="127" t="s">
        <v>647</v>
      </c>
      <c r="D343" s="127" t="s">
        <v>487</v>
      </c>
      <c r="E343" s="127" t="s">
        <v>493</v>
      </c>
      <c r="F343" s="127" t="s">
        <v>494</v>
      </c>
      <c r="G343" s="127" t="s">
        <v>625</v>
      </c>
      <c r="H343" s="127" t="s">
        <v>2392</v>
      </c>
      <c r="I343" s="127" t="s">
        <v>648</v>
      </c>
      <c r="J343" s="127" t="s">
        <v>649</v>
      </c>
      <c r="K343" s="127" t="s">
        <v>1393</v>
      </c>
      <c r="L343" s="127" t="s">
        <v>1703</v>
      </c>
      <c r="M343" s="127">
        <v>68815</v>
      </c>
      <c r="N343" s="127">
        <v>0</v>
      </c>
      <c r="O343" s="127">
        <v>0</v>
      </c>
      <c r="P343" s="127">
        <v>0</v>
      </c>
      <c r="Q343" s="127">
        <v>0</v>
      </c>
      <c r="R343" s="127">
        <v>0</v>
      </c>
      <c r="S343" s="127">
        <v>0</v>
      </c>
      <c r="T343" s="127">
        <v>0</v>
      </c>
      <c r="U343" s="127">
        <v>0</v>
      </c>
      <c r="V343" s="127">
        <v>0</v>
      </c>
      <c r="W343" s="127">
        <v>0</v>
      </c>
      <c r="X343" s="127">
        <v>0</v>
      </c>
      <c r="Y343" s="127">
        <v>0</v>
      </c>
      <c r="Z343" s="127">
        <v>0</v>
      </c>
      <c r="AA343" s="127">
        <v>0</v>
      </c>
      <c r="AB343" s="127">
        <v>0</v>
      </c>
      <c r="AC343" s="127">
        <v>430999</v>
      </c>
      <c r="AD343" s="127" t="s">
        <v>490</v>
      </c>
      <c r="AE343" s="127" t="s">
        <v>495</v>
      </c>
      <c r="AF34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362184.03361344541</v>
      </c>
      <c r="AG34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-3.3613445411901921E-2</v>
      </c>
    </row>
    <row r="344" spans="1:33" x14ac:dyDescent="0.2">
      <c r="A344" s="127" t="s">
        <v>485</v>
      </c>
      <c r="B344" s="127" t="s">
        <v>2393</v>
      </c>
      <c r="C344" s="127" t="s">
        <v>647</v>
      </c>
      <c r="D344" s="127" t="s">
        <v>487</v>
      </c>
      <c r="E344" s="127" t="s">
        <v>493</v>
      </c>
      <c r="F344" s="127" t="s">
        <v>494</v>
      </c>
      <c r="G344" s="127" t="s">
        <v>625</v>
      </c>
      <c r="H344" s="127" t="s">
        <v>2394</v>
      </c>
      <c r="I344" s="127" t="s">
        <v>648</v>
      </c>
      <c r="J344" s="127" t="s">
        <v>649</v>
      </c>
      <c r="K344" s="127" t="s">
        <v>1393</v>
      </c>
      <c r="L344" s="127" t="s">
        <v>1703</v>
      </c>
      <c r="M344" s="127">
        <v>63067</v>
      </c>
      <c r="N344" s="127">
        <v>0</v>
      </c>
      <c r="O344" s="127">
        <v>0</v>
      </c>
      <c r="P344" s="127">
        <v>0</v>
      </c>
      <c r="Q344" s="127">
        <v>0</v>
      </c>
      <c r="R344" s="127">
        <v>0</v>
      </c>
      <c r="S344" s="127">
        <v>0</v>
      </c>
      <c r="T344" s="127">
        <v>0</v>
      </c>
      <c r="U344" s="127">
        <v>0</v>
      </c>
      <c r="V344" s="127">
        <v>0</v>
      </c>
      <c r="W344" s="127">
        <v>0</v>
      </c>
      <c r="X344" s="127">
        <v>0</v>
      </c>
      <c r="Y344" s="127">
        <v>0</v>
      </c>
      <c r="Z344" s="127">
        <v>0</v>
      </c>
      <c r="AA344" s="127">
        <v>0</v>
      </c>
      <c r="AB344" s="127">
        <v>0</v>
      </c>
      <c r="AC344" s="127">
        <v>394997</v>
      </c>
      <c r="AD344" s="127" t="s">
        <v>490</v>
      </c>
      <c r="AE344" s="127" t="s">
        <v>495</v>
      </c>
      <c r="AF34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331930.25210084033</v>
      </c>
      <c r="AG34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-0.25210084032732993</v>
      </c>
    </row>
    <row r="345" spans="1:33" x14ac:dyDescent="0.2">
      <c r="A345" s="127" t="s">
        <v>485</v>
      </c>
      <c r="B345" s="127" t="s">
        <v>2395</v>
      </c>
      <c r="C345" s="127" t="s">
        <v>647</v>
      </c>
      <c r="D345" s="127" t="s">
        <v>487</v>
      </c>
      <c r="E345" s="127" t="s">
        <v>493</v>
      </c>
      <c r="F345" s="127" t="s">
        <v>494</v>
      </c>
      <c r="G345" s="127" t="s">
        <v>625</v>
      </c>
      <c r="H345" s="127" t="s">
        <v>2396</v>
      </c>
      <c r="I345" s="127" t="s">
        <v>648</v>
      </c>
      <c r="J345" s="127" t="s">
        <v>649</v>
      </c>
      <c r="K345" s="127" t="s">
        <v>1393</v>
      </c>
      <c r="L345" s="127" t="s">
        <v>1703</v>
      </c>
      <c r="M345" s="127">
        <v>94918</v>
      </c>
      <c r="N345" s="127">
        <v>0</v>
      </c>
      <c r="O345" s="127">
        <v>0</v>
      </c>
      <c r="P345" s="127">
        <v>0</v>
      </c>
      <c r="Q345" s="127">
        <v>0</v>
      </c>
      <c r="R345" s="127">
        <v>0</v>
      </c>
      <c r="S345" s="127">
        <v>0</v>
      </c>
      <c r="T345" s="127">
        <v>0</v>
      </c>
      <c r="U345" s="127">
        <v>0</v>
      </c>
      <c r="V345" s="127">
        <v>0</v>
      </c>
      <c r="W345" s="127">
        <v>0</v>
      </c>
      <c r="X345" s="127">
        <v>0</v>
      </c>
      <c r="Y345" s="127">
        <v>0</v>
      </c>
      <c r="Z345" s="127">
        <v>0</v>
      </c>
      <c r="AA345" s="127">
        <v>0</v>
      </c>
      <c r="AB345" s="127">
        <v>0</v>
      </c>
      <c r="AC345" s="127">
        <v>594488</v>
      </c>
      <c r="AD345" s="127" t="s">
        <v>490</v>
      </c>
      <c r="AE345" s="127" t="s">
        <v>495</v>
      </c>
      <c r="AF34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499569.74789915967</v>
      </c>
      <c r="AG34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0.25210084032732993</v>
      </c>
    </row>
    <row r="346" spans="1:33" x14ac:dyDescent="0.2">
      <c r="A346" s="127" t="s">
        <v>485</v>
      </c>
      <c r="B346" s="127" t="s">
        <v>2397</v>
      </c>
      <c r="C346" s="127" t="s">
        <v>647</v>
      </c>
      <c r="D346" s="127" t="s">
        <v>487</v>
      </c>
      <c r="E346" s="127" t="s">
        <v>493</v>
      </c>
      <c r="F346" s="127" t="s">
        <v>494</v>
      </c>
      <c r="G346" s="127" t="s">
        <v>625</v>
      </c>
      <c r="H346" s="127" t="s">
        <v>2398</v>
      </c>
      <c r="I346" s="127" t="s">
        <v>648</v>
      </c>
      <c r="J346" s="127" t="s">
        <v>649</v>
      </c>
      <c r="K346" s="127" t="s">
        <v>1393</v>
      </c>
      <c r="L346" s="127" t="s">
        <v>1703</v>
      </c>
      <c r="M346" s="127">
        <v>88293</v>
      </c>
      <c r="N346" s="127">
        <v>0</v>
      </c>
      <c r="O346" s="127">
        <v>0</v>
      </c>
      <c r="P346" s="127">
        <v>0</v>
      </c>
      <c r="Q346" s="127">
        <v>0</v>
      </c>
      <c r="R346" s="127">
        <v>0</v>
      </c>
      <c r="S346" s="127">
        <v>0</v>
      </c>
      <c r="T346" s="127">
        <v>0</v>
      </c>
      <c r="U346" s="127">
        <v>0</v>
      </c>
      <c r="V346" s="127">
        <v>0</v>
      </c>
      <c r="W346" s="127">
        <v>0</v>
      </c>
      <c r="X346" s="127">
        <v>0</v>
      </c>
      <c r="Y346" s="127">
        <v>0</v>
      </c>
      <c r="Z346" s="127">
        <v>0</v>
      </c>
      <c r="AA346" s="127">
        <v>0</v>
      </c>
      <c r="AB346" s="127">
        <v>0</v>
      </c>
      <c r="AC346" s="127">
        <v>552994</v>
      </c>
      <c r="AD346" s="127" t="s">
        <v>490</v>
      </c>
      <c r="AE346" s="127" t="s">
        <v>495</v>
      </c>
      <c r="AF34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464700.84033613448</v>
      </c>
      <c r="AG34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0.15966386551735923</v>
      </c>
    </row>
    <row r="347" spans="1:33" x14ac:dyDescent="0.2">
      <c r="A347" s="127" t="s">
        <v>485</v>
      </c>
      <c r="B347" s="127" t="s">
        <v>2399</v>
      </c>
      <c r="C347" s="127" t="s">
        <v>1845</v>
      </c>
      <c r="D347" s="127" t="s">
        <v>487</v>
      </c>
      <c r="E347" s="127" t="s">
        <v>493</v>
      </c>
      <c r="F347" s="127" t="s">
        <v>493</v>
      </c>
      <c r="G347" s="127" t="s">
        <v>625</v>
      </c>
      <c r="H347" s="127" t="s">
        <v>2400</v>
      </c>
      <c r="I347" s="127" t="s">
        <v>1847</v>
      </c>
      <c r="J347" s="127" t="s">
        <v>1848</v>
      </c>
      <c r="K347" s="127" t="s">
        <v>1393</v>
      </c>
      <c r="L347" s="127" t="s">
        <v>1703</v>
      </c>
      <c r="M347" s="127">
        <v>48697.48</v>
      </c>
      <c r="N347" s="127">
        <v>0</v>
      </c>
      <c r="O347" s="127">
        <v>0</v>
      </c>
      <c r="P347" s="127">
        <v>0</v>
      </c>
      <c r="Q347" s="127">
        <v>0</v>
      </c>
      <c r="R347" s="127">
        <v>0</v>
      </c>
      <c r="S347" s="127">
        <v>0</v>
      </c>
      <c r="T347" s="127">
        <v>0</v>
      </c>
      <c r="U347" s="127">
        <v>0</v>
      </c>
      <c r="V347" s="127">
        <v>0</v>
      </c>
      <c r="W347" s="127">
        <v>0</v>
      </c>
      <c r="X347" s="127">
        <v>0</v>
      </c>
      <c r="Y347" s="127">
        <v>0</v>
      </c>
      <c r="Z347" s="127">
        <v>0</v>
      </c>
      <c r="AA347" s="127">
        <v>0</v>
      </c>
      <c r="AB347" s="127">
        <v>0</v>
      </c>
      <c r="AC347" s="127">
        <v>305000</v>
      </c>
      <c r="AD347" s="127" t="s">
        <v>490</v>
      </c>
      <c r="AE347" s="127" t="s">
        <v>495</v>
      </c>
      <c r="AF34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256302.52100840336</v>
      </c>
      <c r="AG34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-1.0084033638122492E-3</v>
      </c>
    </row>
    <row r="348" spans="1:33" x14ac:dyDescent="0.2">
      <c r="A348" s="127" t="s">
        <v>485</v>
      </c>
      <c r="B348" s="127" t="s">
        <v>2401</v>
      </c>
      <c r="C348" s="127" t="s">
        <v>642</v>
      </c>
      <c r="D348" s="127" t="s">
        <v>487</v>
      </c>
      <c r="E348" s="127" t="s">
        <v>493</v>
      </c>
      <c r="F348" s="127" t="s">
        <v>494</v>
      </c>
      <c r="G348" s="127" t="s">
        <v>625</v>
      </c>
      <c r="H348" s="127" t="s">
        <v>2402</v>
      </c>
      <c r="I348" s="127" t="s">
        <v>2053</v>
      </c>
      <c r="J348" s="127" t="s">
        <v>2054</v>
      </c>
      <c r="K348" s="127" t="s">
        <v>1393</v>
      </c>
      <c r="L348" s="127" t="s">
        <v>1686</v>
      </c>
      <c r="M348" s="127">
        <v>300008.40000000002</v>
      </c>
      <c r="N348" s="127">
        <v>0</v>
      </c>
      <c r="O348" s="127">
        <v>0</v>
      </c>
      <c r="P348" s="127">
        <v>0</v>
      </c>
      <c r="Q348" s="127">
        <v>0</v>
      </c>
      <c r="R348" s="127">
        <v>0</v>
      </c>
      <c r="S348" s="127">
        <v>0</v>
      </c>
      <c r="T348" s="127">
        <v>0</v>
      </c>
      <c r="U348" s="127">
        <v>0</v>
      </c>
      <c r="V348" s="127">
        <v>0</v>
      </c>
      <c r="W348" s="127">
        <v>0</v>
      </c>
      <c r="X348" s="127">
        <v>0</v>
      </c>
      <c r="Y348" s="127">
        <v>0</v>
      </c>
      <c r="Z348" s="127">
        <v>0</v>
      </c>
      <c r="AA348" s="127">
        <v>0</v>
      </c>
      <c r="AB348" s="127">
        <v>0</v>
      </c>
      <c r="AC348" s="127">
        <v>1879000</v>
      </c>
      <c r="AD348" s="127" t="s">
        <v>490</v>
      </c>
      <c r="AE348" s="127" t="s">
        <v>495</v>
      </c>
      <c r="AF34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1578991.5966386555</v>
      </c>
      <c r="AG34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3.3613444538787007E-3</v>
      </c>
    </row>
    <row r="349" spans="1:33" x14ac:dyDescent="0.2">
      <c r="A349" s="127" t="s">
        <v>485</v>
      </c>
      <c r="B349" s="127" t="s">
        <v>2403</v>
      </c>
      <c r="C349" s="127" t="s">
        <v>603</v>
      </c>
      <c r="D349" s="127" t="s">
        <v>487</v>
      </c>
      <c r="E349" s="127" t="s">
        <v>493</v>
      </c>
      <c r="F349" s="127" t="s">
        <v>494</v>
      </c>
      <c r="G349" s="127" t="s">
        <v>625</v>
      </c>
      <c r="H349" s="127" t="s">
        <v>2404</v>
      </c>
      <c r="I349" s="127" t="s">
        <v>604</v>
      </c>
      <c r="J349" s="127" t="s">
        <v>605</v>
      </c>
      <c r="K349" s="127" t="s">
        <v>1393</v>
      </c>
      <c r="L349" s="127" t="s">
        <v>1703</v>
      </c>
      <c r="M349" s="127">
        <v>2394.96</v>
      </c>
      <c r="N349" s="127">
        <v>0</v>
      </c>
      <c r="O349" s="127">
        <v>0</v>
      </c>
      <c r="P349" s="127">
        <v>0</v>
      </c>
      <c r="Q349" s="127">
        <v>0</v>
      </c>
      <c r="R349" s="127">
        <v>0</v>
      </c>
      <c r="S349" s="127">
        <v>0</v>
      </c>
      <c r="T349" s="127">
        <v>0</v>
      </c>
      <c r="U349" s="127">
        <v>0</v>
      </c>
      <c r="V349" s="127">
        <v>0</v>
      </c>
      <c r="W349" s="127">
        <v>0</v>
      </c>
      <c r="X349" s="127">
        <v>0</v>
      </c>
      <c r="Y349" s="127">
        <v>0</v>
      </c>
      <c r="Z349" s="127">
        <v>0</v>
      </c>
      <c r="AA349" s="127">
        <v>0</v>
      </c>
      <c r="AB349" s="127">
        <v>0</v>
      </c>
      <c r="AC349" s="127">
        <v>15000</v>
      </c>
      <c r="AD349" s="127" t="s">
        <v>490</v>
      </c>
      <c r="AE349" s="127" t="s">
        <v>495</v>
      </c>
      <c r="AF34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12605.042016806723</v>
      </c>
      <c r="AG34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-2.0168067230770248E-3</v>
      </c>
    </row>
    <row r="350" spans="1:33" x14ac:dyDescent="0.2">
      <c r="A350" s="127" t="s">
        <v>485</v>
      </c>
      <c r="B350" s="127" t="s">
        <v>2405</v>
      </c>
      <c r="C350" s="127" t="s">
        <v>2026</v>
      </c>
      <c r="D350" s="127" t="s">
        <v>487</v>
      </c>
      <c r="E350" s="127" t="s">
        <v>488</v>
      </c>
      <c r="F350" s="127" t="s">
        <v>506</v>
      </c>
      <c r="G350" s="127" t="s">
        <v>624</v>
      </c>
      <c r="H350" s="127" t="s">
        <v>2406</v>
      </c>
      <c r="I350" s="127" t="s">
        <v>2028</v>
      </c>
      <c r="J350" s="127" t="s">
        <v>2029</v>
      </c>
      <c r="K350" s="127" t="s">
        <v>1393</v>
      </c>
      <c r="L350" s="127" t="s">
        <v>1703</v>
      </c>
      <c r="M350" s="127">
        <v>0</v>
      </c>
      <c r="N350" s="127">
        <v>0</v>
      </c>
      <c r="O350" s="127">
        <v>0</v>
      </c>
      <c r="P350" s="127">
        <v>0</v>
      </c>
      <c r="Q350" s="127">
        <v>0</v>
      </c>
      <c r="R350" s="127">
        <v>0</v>
      </c>
      <c r="S350" s="127">
        <v>0</v>
      </c>
      <c r="T350" s="127">
        <v>0</v>
      </c>
      <c r="U350" s="127">
        <v>0</v>
      </c>
      <c r="V350" s="127">
        <v>0</v>
      </c>
      <c r="W350" s="127">
        <v>0</v>
      </c>
      <c r="X350" s="127">
        <v>0</v>
      </c>
      <c r="Y350" s="127">
        <v>0</v>
      </c>
      <c r="Z350" s="127">
        <v>0</v>
      </c>
      <c r="AA350" s="127">
        <v>0</v>
      </c>
      <c r="AB350" s="127">
        <v>0</v>
      </c>
      <c r="AC350" s="127">
        <v>23134100</v>
      </c>
      <c r="AD350" s="127" t="s">
        <v>490</v>
      </c>
      <c r="AE350" s="127" t="s">
        <v>495</v>
      </c>
      <c r="AF35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35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23134100</v>
      </c>
    </row>
    <row r="351" spans="1:33" x14ac:dyDescent="0.2">
      <c r="A351" s="127" t="s">
        <v>485</v>
      </c>
      <c r="B351" s="127" t="s">
        <v>2407</v>
      </c>
      <c r="C351" s="127" t="s">
        <v>592</v>
      </c>
      <c r="D351" s="127" t="s">
        <v>487</v>
      </c>
      <c r="E351" s="127" t="s">
        <v>493</v>
      </c>
      <c r="F351" s="127" t="s">
        <v>494</v>
      </c>
      <c r="G351" s="127" t="s">
        <v>624</v>
      </c>
      <c r="H351" s="127" t="s">
        <v>2408</v>
      </c>
      <c r="I351" s="127" t="s">
        <v>595</v>
      </c>
      <c r="J351" s="127" t="s">
        <v>596</v>
      </c>
      <c r="K351" s="127" t="s">
        <v>1393</v>
      </c>
      <c r="L351" s="127" t="s">
        <v>1810</v>
      </c>
      <c r="M351" s="127">
        <v>0</v>
      </c>
      <c r="N351" s="127">
        <v>0</v>
      </c>
      <c r="O351" s="127">
        <v>0</v>
      </c>
      <c r="P351" s="127">
        <v>0</v>
      </c>
      <c r="Q351" s="127">
        <v>0</v>
      </c>
      <c r="R351" s="127">
        <v>0</v>
      </c>
      <c r="S351" s="127">
        <v>0</v>
      </c>
      <c r="T351" s="127">
        <v>0</v>
      </c>
      <c r="U351" s="127">
        <v>0</v>
      </c>
      <c r="V351" s="127">
        <v>0</v>
      </c>
      <c r="W351" s="127">
        <v>0</v>
      </c>
      <c r="X351" s="127">
        <v>0</v>
      </c>
      <c r="Y351" s="127">
        <v>0</v>
      </c>
      <c r="Z351" s="127">
        <v>0</v>
      </c>
      <c r="AA351" s="127">
        <v>0</v>
      </c>
      <c r="AB351" s="127">
        <v>0</v>
      </c>
      <c r="AC351" s="127">
        <v>48275</v>
      </c>
      <c r="AD351" s="127" t="s">
        <v>490</v>
      </c>
      <c r="AE351" s="127" t="s">
        <v>495</v>
      </c>
      <c r="AF35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35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48275</v>
      </c>
    </row>
    <row r="352" spans="1:33" x14ac:dyDescent="0.2">
      <c r="A352" s="127" t="s">
        <v>485</v>
      </c>
      <c r="B352" s="127" t="s">
        <v>2409</v>
      </c>
      <c r="C352" s="127" t="s">
        <v>2243</v>
      </c>
      <c r="D352" s="127" t="s">
        <v>487</v>
      </c>
      <c r="E352" s="127" t="s">
        <v>488</v>
      </c>
      <c r="F352" s="127" t="s">
        <v>493</v>
      </c>
      <c r="G352" s="127" t="s">
        <v>624</v>
      </c>
      <c r="H352" s="127" t="s">
        <v>2410</v>
      </c>
      <c r="I352" s="127" t="s">
        <v>2245</v>
      </c>
      <c r="J352" s="127" t="s">
        <v>2246</v>
      </c>
      <c r="K352" s="127" t="s">
        <v>1393</v>
      </c>
      <c r="L352" s="127" t="s">
        <v>2247</v>
      </c>
      <c r="M352" s="127">
        <v>30400</v>
      </c>
      <c r="N352" s="127">
        <v>0</v>
      </c>
      <c r="O352" s="127">
        <v>0</v>
      </c>
      <c r="P352" s="127">
        <v>0</v>
      </c>
      <c r="Q352" s="127">
        <v>0</v>
      </c>
      <c r="R352" s="127">
        <v>0</v>
      </c>
      <c r="S352" s="127">
        <v>0</v>
      </c>
      <c r="T352" s="127">
        <v>0</v>
      </c>
      <c r="U352" s="127">
        <v>0</v>
      </c>
      <c r="V352" s="127">
        <v>0</v>
      </c>
      <c r="W352" s="127">
        <v>0</v>
      </c>
      <c r="X352" s="127">
        <v>0</v>
      </c>
      <c r="Y352" s="127">
        <v>0</v>
      </c>
      <c r="Z352" s="127">
        <v>0</v>
      </c>
      <c r="AA352" s="127">
        <v>0</v>
      </c>
      <c r="AB352" s="127">
        <v>0</v>
      </c>
      <c r="AC352" s="127">
        <v>190400</v>
      </c>
      <c r="AD352" s="127" t="s">
        <v>490</v>
      </c>
      <c r="AE352" s="127" t="s">
        <v>495</v>
      </c>
      <c r="AF35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160000</v>
      </c>
      <c r="AG35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353" spans="1:33" x14ac:dyDescent="0.2">
      <c r="A353" s="127" t="s">
        <v>485</v>
      </c>
      <c r="B353" s="127" t="s">
        <v>2411</v>
      </c>
      <c r="C353" s="127" t="s">
        <v>599</v>
      </c>
      <c r="D353" s="127" t="s">
        <v>487</v>
      </c>
      <c r="E353" s="127" t="s">
        <v>493</v>
      </c>
      <c r="F353" s="127" t="s">
        <v>496</v>
      </c>
      <c r="G353" s="127" t="s">
        <v>624</v>
      </c>
      <c r="H353" s="127" t="s">
        <v>2412</v>
      </c>
      <c r="I353" s="127" t="s">
        <v>600</v>
      </c>
      <c r="J353" s="127" t="s">
        <v>601</v>
      </c>
      <c r="K353" s="127" t="s">
        <v>1393</v>
      </c>
      <c r="L353" s="127" t="s">
        <v>1823</v>
      </c>
      <c r="M353" s="127">
        <v>27542.02</v>
      </c>
      <c r="N353" s="127">
        <v>0</v>
      </c>
      <c r="O353" s="127">
        <v>0</v>
      </c>
      <c r="P353" s="127">
        <v>0</v>
      </c>
      <c r="Q353" s="127">
        <v>0</v>
      </c>
      <c r="R353" s="127">
        <v>0</v>
      </c>
      <c r="S353" s="127">
        <v>0</v>
      </c>
      <c r="T353" s="127">
        <v>0</v>
      </c>
      <c r="U353" s="127">
        <v>0</v>
      </c>
      <c r="V353" s="127">
        <v>0</v>
      </c>
      <c r="W353" s="127">
        <v>0</v>
      </c>
      <c r="X353" s="127">
        <v>0</v>
      </c>
      <c r="Y353" s="127">
        <v>0</v>
      </c>
      <c r="Z353" s="127">
        <v>0</v>
      </c>
      <c r="AA353" s="127">
        <v>0</v>
      </c>
      <c r="AB353" s="127">
        <v>0</v>
      </c>
      <c r="AC353" s="127">
        <v>172500</v>
      </c>
      <c r="AD353" s="127" t="s">
        <v>490</v>
      </c>
      <c r="AE353" s="127" t="s">
        <v>495</v>
      </c>
      <c r="AF35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144957.98319327732</v>
      </c>
      <c r="AG35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-3.1932773235894274E-3</v>
      </c>
    </row>
    <row r="354" spans="1:33" x14ac:dyDescent="0.2">
      <c r="A354" s="127" t="s">
        <v>485</v>
      </c>
      <c r="B354" s="127" t="s">
        <v>2413</v>
      </c>
      <c r="C354" s="127" t="s">
        <v>597</v>
      </c>
      <c r="D354" s="127" t="s">
        <v>487</v>
      </c>
      <c r="E354" s="127" t="s">
        <v>488</v>
      </c>
      <c r="F354" s="127" t="s">
        <v>489</v>
      </c>
      <c r="G354" s="127" t="s">
        <v>624</v>
      </c>
      <c r="H354" s="127" t="s">
        <v>2414</v>
      </c>
      <c r="I354" s="127" t="s">
        <v>1737</v>
      </c>
      <c r="J354" s="127" t="s">
        <v>1738</v>
      </c>
      <c r="K354" s="127" t="s">
        <v>1393</v>
      </c>
      <c r="L354" s="127" t="s">
        <v>1739</v>
      </c>
      <c r="M354" s="127">
        <v>44705.88</v>
      </c>
      <c r="N354" s="127">
        <v>0</v>
      </c>
      <c r="O354" s="127">
        <v>0</v>
      </c>
      <c r="P354" s="127">
        <v>0</v>
      </c>
      <c r="Q354" s="127">
        <v>0</v>
      </c>
      <c r="R354" s="127">
        <v>0</v>
      </c>
      <c r="S354" s="127">
        <v>0</v>
      </c>
      <c r="T354" s="127">
        <v>0</v>
      </c>
      <c r="U354" s="127">
        <v>0</v>
      </c>
      <c r="V354" s="127">
        <v>0</v>
      </c>
      <c r="W354" s="127">
        <v>0</v>
      </c>
      <c r="X354" s="127">
        <v>0</v>
      </c>
      <c r="Y354" s="127">
        <v>0</v>
      </c>
      <c r="Z354" s="127">
        <v>0</v>
      </c>
      <c r="AA354" s="127">
        <v>0</v>
      </c>
      <c r="AB354" s="127">
        <v>0</v>
      </c>
      <c r="AC354" s="127">
        <v>280000</v>
      </c>
      <c r="AD354" s="127" t="s">
        <v>490</v>
      </c>
      <c r="AE354" s="127" t="s">
        <v>495</v>
      </c>
      <c r="AF35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235294.11764705883</v>
      </c>
      <c r="AG35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2.3529411773779429E-3</v>
      </c>
    </row>
    <row r="355" spans="1:33" x14ac:dyDescent="0.2">
      <c r="A355" s="127" t="s">
        <v>485</v>
      </c>
      <c r="B355" s="127" t="s">
        <v>2415</v>
      </c>
      <c r="C355" s="127"/>
      <c r="D355" s="127" t="s">
        <v>487</v>
      </c>
      <c r="E355" s="127" t="s">
        <v>488</v>
      </c>
      <c r="F355" s="127" t="s">
        <v>489</v>
      </c>
      <c r="G355" s="127" t="s">
        <v>624</v>
      </c>
      <c r="H355" s="127" t="s">
        <v>2416</v>
      </c>
      <c r="I355" s="127" t="s">
        <v>640</v>
      </c>
      <c r="J355" s="127" t="s">
        <v>641</v>
      </c>
      <c r="K355" s="127" t="s">
        <v>1393</v>
      </c>
      <c r="L355" s="127" t="s">
        <v>1739</v>
      </c>
      <c r="M355" s="127">
        <v>22800</v>
      </c>
      <c r="N355" s="127">
        <v>0</v>
      </c>
      <c r="O355" s="127">
        <v>0</v>
      </c>
      <c r="P355" s="127">
        <v>0</v>
      </c>
      <c r="Q355" s="127">
        <v>0</v>
      </c>
      <c r="R355" s="127">
        <v>0</v>
      </c>
      <c r="S355" s="127">
        <v>0</v>
      </c>
      <c r="T355" s="127">
        <v>0</v>
      </c>
      <c r="U355" s="127">
        <v>0</v>
      </c>
      <c r="V355" s="127">
        <v>0</v>
      </c>
      <c r="W355" s="127">
        <v>0</v>
      </c>
      <c r="X355" s="127">
        <v>0</v>
      </c>
      <c r="Y355" s="127">
        <v>0</v>
      </c>
      <c r="Z355" s="127">
        <v>0</v>
      </c>
      <c r="AA355" s="127">
        <v>0</v>
      </c>
      <c r="AB355" s="127">
        <v>0</v>
      </c>
      <c r="AC355" s="127">
        <v>142800</v>
      </c>
      <c r="AD355" s="127" t="s">
        <v>490</v>
      </c>
      <c r="AE355" s="127" t="s">
        <v>495</v>
      </c>
      <c r="AF35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120000</v>
      </c>
      <c r="AG35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356" spans="1:33" x14ac:dyDescent="0.2">
      <c r="A356" s="127" t="s">
        <v>485</v>
      </c>
      <c r="B356" s="127" t="s">
        <v>2417</v>
      </c>
      <c r="C356" s="127"/>
      <c r="D356" s="127" t="s">
        <v>487</v>
      </c>
      <c r="E356" s="127" t="s">
        <v>493</v>
      </c>
      <c r="F356" s="127" t="s">
        <v>494</v>
      </c>
      <c r="G356" s="127" t="s">
        <v>624</v>
      </c>
      <c r="H356" s="127" t="s">
        <v>2418</v>
      </c>
      <c r="I356" s="127" t="s">
        <v>2223</v>
      </c>
      <c r="J356" s="127" t="s">
        <v>2224</v>
      </c>
      <c r="K356" s="127" t="s">
        <v>1393</v>
      </c>
      <c r="L356" s="127" t="s">
        <v>1686</v>
      </c>
      <c r="M356" s="127">
        <v>183614</v>
      </c>
      <c r="N356" s="127">
        <v>0</v>
      </c>
      <c r="O356" s="127">
        <v>0</v>
      </c>
      <c r="P356" s="127">
        <v>0</v>
      </c>
      <c r="Q356" s="127">
        <v>0</v>
      </c>
      <c r="R356" s="127">
        <v>0</v>
      </c>
      <c r="S356" s="127">
        <v>0</v>
      </c>
      <c r="T356" s="127">
        <v>0</v>
      </c>
      <c r="U356" s="127">
        <v>0</v>
      </c>
      <c r="V356" s="127">
        <v>0</v>
      </c>
      <c r="W356" s="127">
        <v>0</v>
      </c>
      <c r="X356" s="127">
        <v>0</v>
      </c>
      <c r="Y356" s="127">
        <v>0</v>
      </c>
      <c r="Z356" s="127">
        <v>0</v>
      </c>
      <c r="AA356" s="127">
        <v>0</v>
      </c>
      <c r="AB356" s="127">
        <v>0</v>
      </c>
      <c r="AC356" s="127">
        <v>1150001</v>
      </c>
      <c r="AD356" s="127" t="s">
        <v>490</v>
      </c>
      <c r="AE356" s="127" t="s">
        <v>495</v>
      </c>
      <c r="AF35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966387.39495798328</v>
      </c>
      <c r="AG35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-0.39495798328425735</v>
      </c>
    </row>
    <row r="357" spans="1:33" x14ac:dyDescent="0.2">
      <c r="A357" s="127" t="s">
        <v>485</v>
      </c>
      <c r="B357" s="127" t="s">
        <v>2419</v>
      </c>
      <c r="C357" s="127" t="s">
        <v>1782</v>
      </c>
      <c r="D357" s="127" t="s">
        <v>487</v>
      </c>
      <c r="E357" s="127" t="s">
        <v>488</v>
      </c>
      <c r="F357" s="127" t="s">
        <v>489</v>
      </c>
      <c r="G357" s="127" t="s">
        <v>624</v>
      </c>
      <c r="H357" s="127" t="s">
        <v>2420</v>
      </c>
      <c r="I357" s="127" t="s">
        <v>1784</v>
      </c>
      <c r="J357" s="127" t="s">
        <v>2421</v>
      </c>
      <c r="K357" s="127" t="s">
        <v>1393</v>
      </c>
      <c r="L357" s="127" t="s">
        <v>1734</v>
      </c>
      <c r="M357" s="127">
        <v>112822</v>
      </c>
      <c r="N357" s="127">
        <v>0</v>
      </c>
      <c r="O357" s="127">
        <v>0</v>
      </c>
      <c r="P357" s="127">
        <v>0</v>
      </c>
      <c r="Q357" s="127">
        <v>0</v>
      </c>
      <c r="R357" s="127">
        <v>0</v>
      </c>
      <c r="S357" s="127">
        <v>0</v>
      </c>
      <c r="T357" s="127">
        <v>0</v>
      </c>
      <c r="U357" s="127">
        <v>0</v>
      </c>
      <c r="V357" s="127">
        <v>0</v>
      </c>
      <c r="W357" s="127">
        <v>0</v>
      </c>
      <c r="X357" s="127">
        <v>0</v>
      </c>
      <c r="Y357" s="127">
        <v>0</v>
      </c>
      <c r="Z357" s="127">
        <v>0</v>
      </c>
      <c r="AA357" s="127">
        <v>0</v>
      </c>
      <c r="AB357" s="127">
        <v>0</v>
      </c>
      <c r="AC357" s="127">
        <v>706622</v>
      </c>
      <c r="AD357" s="127" t="s">
        <v>490</v>
      </c>
      <c r="AE357" s="127" t="s">
        <v>495</v>
      </c>
      <c r="AF35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593800</v>
      </c>
      <c r="AG35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358" spans="1:33" x14ac:dyDescent="0.2">
      <c r="A358" s="127" t="s">
        <v>485</v>
      </c>
      <c r="B358" s="127" t="s">
        <v>2422</v>
      </c>
      <c r="C358" s="127" t="s">
        <v>2423</v>
      </c>
      <c r="D358" s="127" t="s">
        <v>487</v>
      </c>
      <c r="E358" s="127" t="s">
        <v>488</v>
      </c>
      <c r="F358" s="127" t="s">
        <v>493</v>
      </c>
      <c r="G358" s="127" t="s">
        <v>623</v>
      </c>
      <c r="H358" s="127" t="s">
        <v>2424</v>
      </c>
      <c r="I358" s="127" t="s">
        <v>2425</v>
      </c>
      <c r="J358" s="127" t="s">
        <v>2426</v>
      </c>
      <c r="K358" s="127" t="s">
        <v>1393</v>
      </c>
      <c r="L358" s="127" t="s">
        <v>1739</v>
      </c>
      <c r="M358" s="127">
        <v>0</v>
      </c>
      <c r="N358" s="127">
        <v>0</v>
      </c>
      <c r="O358" s="127">
        <v>0</v>
      </c>
      <c r="P358" s="127">
        <v>0</v>
      </c>
      <c r="Q358" s="127">
        <v>0</v>
      </c>
      <c r="R358" s="127">
        <v>0</v>
      </c>
      <c r="S358" s="127">
        <v>0</v>
      </c>
      <c r="T358" s="127">
        <v>0</v>
      </c>
      <c r="U358" s="127">
        <v>0</v>
      </c>
      <c r="V358" s="127">
        <v>0</v>
      </c>
      <c r="W358" s="127">
        <v>0</v>
      </c>
      <c r="X358" s="127">
        <v>0</v>
      </c>
      <c r="Y358" s="127">
        <v>0</v>
      </c>
      <c r="Z358" s="127">
        <v>0</v>
      </c>
      <c r="AA358" s="127">
        <v>0</v>
      </c>
      <c r="AB358" s="127">
        <v>0</v>
      </c>
      <c r="AC358" s="127">
        <v>237761</v>
      </c>
      <c r="AD358" s="127" t="s">
        <v>490</v>
      </c>
      <c r="AE358" s="127" t="s">
        <v>495</v>
      </c>
      <c r="AF35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35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237761</v>
      </c>
    </row>
    <row r="359" spans="1:33" x14ac:dyDescent="0.2">
      <c r="A359" s="127" t="s">
        <v>485</v>
      </c>
      <c r="B359" s="127" t="s">
        <v>2427</v>
      </c>
      <c r="C359" s="127" t="s">
        <v>486</v>
      </c>
      <c r="D359" s="127" t="s">
        <v>487</v>
      </c>
      <c r="E359" s="127" t="s">
        <v>493</v>
      </c>
      <c r="F359" s="127" t="s">
        <v>493</v>
      </c>
      <c r="G359" s="127" t="s">
        <v>623</v>
      </c>
      <c r="H359" s="127" t="s">
        <v>2428</v>
      </c>
      <c r="I359" s="127" t="s">
        <v>2429</v>
      </c>
      <c r="J359" s="127" t="s">
        <v>2430</v>
      </c>
      <c r="K359" s="127" t="s">
        <v>1393</v>
      </c>
      <c r="L359" s="127" t="s">
        <v>2431</v>
      </c>
      <c r="M359" s="127">
        <v>69816.539999999994</v>
      </c>
      <c r="N359" s="127">
        <v>0</v>
      </c>
      <c r="O359" s="127">
        <v>0</v>
      </c>
      <c r="P359" s="127">
        <v>0</v>
      </c>
      <c r="Q359" s="127">
        <v>0</v>
      </c>
      <c r="R359" s="127">
        <v>0</v>
      </c>
      <c r="S359" s="127">
        <v>0</v>
      </c>
      <c r="T359" s="127">
        <v>0</v>
      </c>
      <c r="U359" s="127">
        <v>0</v>
      </c>
      <c r="V359" s="127">
        <v>0</v>
      </c>
      <c r="W359" s="127">
        <v>0</v>
      </c>
      <c r="X359" s="127">
        <v>0</v>
      </c>
      <c r="Y359" s="127">
        <v>0</v>
      </c>
      <c r="Z359" s="127">
        <v>0</v>
      </c>
      <c r="AA359" s="127">
        <v>0</v>
      </c>
      <c r="AB359" s="127">
        <v>0</v>
      </c>
      <c r="AC359" s="127">
        <v>437272</v>
      </c>
      <c r="AD359" s="127" t="s">
        <v>490</v>
      </c>
      <c r="AE359" s="127" t="s">
        <v>495</v>
      </c>
      <c r="AF35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367455.46218487399</v>
      </c>
      <c r="AG35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-2.1848739852430299E-3</v>
      </c>
    </row>
    <row r="360" spans="1:33" x14ac:dyDescent="0.2">
      <c r="A360" s="127" t="s">
        <v>485</v>
      </c>
      <c r="B360" s="127" t="s">
        <v>2432</v>
      </c>
      <c r="C360" s="127" t="s">
        <v>598</v>
      </c>
      <c r="D360" s="127" t="s">
        <v>487</v>
      </c>
      <c r="E360" s="127" t="s">
        <v>488</v>
      </c>
      <c r="F360" s="127" t="s">
        <v>494</v>
      </c>
      <c r="G360" s="127" t="s">
        <v>622</v>
      </c>
      <c r="H360" s="127" t="s">
        <v>2433</v>
      </c>
      <c r="I360" s="127" t="s">
        <v>1819</v>
      </c>
      <c r="J360" s="127" t="s">
        <v>1820</v>
      </c>
      <c r="K360" s="127" t="s">
        <v>1393</v>
      </c>
      <c r="L360" s="127" t="s">
        <v>1734</v>
      </c>
      <c r="M360" s="127">
        <v>113840.33</v>
      </c>
      <c r="N360" s="127">
        <v>0</v>
      </c>
      <c r="O360" s="127">
        <v>0</v>
      </c>
      <c r="P360" s="127">
        <v>0</v>
      </c>
      <c r="Q360" s="127">
        <v>0</v>
      </c>
      <c r="R360" s="127">
        <v>0</v>
      </c>
      <c r="S360" s="127">
        <v>0</v>
      </c>
      <c r="T360" s="127">
        <v>0</v>
      </c>
      <c r="U360" s="127">
        <v>0</v>
      </c>
      <c r="V360" s="127">
        <v>0</v>
      </c>
      <c r="W360" s="127">
        <v>0</v>
      </c>
      <c r="X360" s="127">
        <v>0</v>
      </c>
      <c r="Y360" s="127">
        <v>0</v>
      </c>
      <c r="Z360" s="127">
        <v>0</v>
      </c>
      <c r="AA360" s="127">
        <v>0</v>
      </c>
      <c r="AB360" s="127">
        <v>0</v>
      </c>
      <c r="AC360" s="127">
        <v>713000</v>
      </c>
      <c r="AD360" s="127" t="s">
        <v>490</v>
      </c>
      <c r="AE360" s="127" t="s">
        <v>495</v>
      </c>
      <c r="AF36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599159.66386554623</v>
      </c>
      <c r="AG36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6.134453768027015E-3</v>
      </c>
    </row>
    <row r="361" spans="1:33" x14ac:dyDescent="0.2">
      <c r="A361" s="127" t="s">
        <v>485</v>
      </c>
      <c r="B361" s="127" t="s">
        <v>2434</v>
      </c>
      <c r="C361" s="127" t="s">
        <v>612</v>
      </c>
      <c r="D361" s="127" t="s">
        <v>487</v>
      </c>
      <c r="E361" s="127" t="s">
        <v>493</v>
      </c>
      <c r="F361" s="127" t="s">
        <v>496</v>
      </c>
      <c r="G361" s="127" t="s">
        <v>622</v>
      </c>
      <c r="H361" s="127" t="s">
        <v>2435</v>
      </c>
      <c r="I361" s="127" t="s">
        <v>613</v>
      </c>
      <c r="J361" s="127" t="s">
        <v>614</v>
      </c>
      <c r="K361" s="127" t="s">
        <v>1393</v>
      </c>
      <c r="L361" s="127" t="s">
        <v>1856</v>
      </c>
      <c r="M361" s="127">
        <v>0</v>
      </c>
      <c r="N361" s="127">
        <v>0</v>
      </c>
      <c r="O361" s="127">
        <v>0</v>
      </c>
      <c r="P361" s="127">
        <v>0</v>
      </c>
      <c r="Q361" s="127">
        <v>0</v>
      </c>
      <c r="R361" s="127">
        <v>0</v>
      </c>
      <c r="S361" s="127">
        <v>0</v>
      </c>
      <c r="T361" s="127">
        <v>0</v>
      </c>
      <c r="U361" s="127">
        <v>0</v>
      </c>
      <c r="V361" s="127">
        <v>0</v>
      </c>
      <c r="W361" s="127">
        <v>0</v>
      </c>
      <c r="X361" s="127">
        <v>0</v>
      </c>
      <c r="Y361" s="127">
        <v>0</v>
      </c>
      <c r="Z361" s="127">
        <v>0</v>
      </c>
      <c r="AA361" s="127">
        <v>0</v>
      </c>
      <c r="AB361" s="127">
        <v>0</v>
      </c>
      <c r="AC361" s="127">
        <v>8584520.6500000004</v>
      </c>
      <c r="AD361" s="127" t="s">
        <v>490</v>
      </c>
      <c r="AE361" s="127" t="s">
        <v>495</v>
      </c>
      <c r="AF36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36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8584520.6500000004</v>
      </c>
    </row>
    <row r="362" spans="1:33" x14ac:dyDescent="0.2">
      <c r="A362" s="127" t="s">
        <v>485</v>
      </c>
      <c r="B362" s="127" t="s">
        <v>2436</v>
      </c>
      <c r="C362" s="127" t="s">
        <v>642</v>
      </c>
      <c r="D362" s="127" t="s">
        <v>487</v>
      </c>
      <c r="E362" s="127" t="s">
        <v>488</v>
      </c>
      <c r="F362" s="127" t="s">
        <v>494</v>
      </c>
      <c r="G362" s="127" t="s">
        <v>622</v>
      </c>
      <c r="H362" s="127" t="s">
        <v>2437</v>
      </c>
      <c r="I362" s="127" t="s">
        <v>2438</v>
      </c>
      <c r="J362" s="127" t="s">
        <v>2439</v>
      </c>
      <c r="K362" s="127" t="s">
        <v>1393</v>
      </c>
      <c r="L362" s="127" t="s">
        <v>1739</v>
      </c>
      <c r="M362" s="127">
        <v>0</v>
      </c>
      <c r="N362" s="127">
        <v>0</v>
      </c>
      <c r="O362" s="127">
        <v>0</v>
      </c>
      <c r="P362" s="127">
        <v>0</v>
      </c>
      <c r="Q362" s="127">
        <v>0</v>
      </c>
      <c r="R362" s="127">
        <v>0</v>
      </c>
      <c r="S362" s="127">
        <v>0</v>
      </c>
      <c r="T362" s="127">
        <v>0</v>
      </c>
      <c r="U362" s="127">
        <v>0</v>
      </c>
      <c r="V362" s="127">
        <v>0</v>
      </c>
      <c r="W362" s="127">
        <v>0</v>
      </c>
      <c r="X362" s="127">
        <v>0</v>
      </c>
      <c r="Y362" s="127">
        <v>0</v>
      </c>
      <c r="Z362" s="127">
        <v>0</v>
      </c>
      <c r="AA362" s="127">
        <v>0</v>
      </c>
      <c r="AB362" s="127">
        <v>0</v>
      </c>
      <c r="AC362" s="127">
        <v>1960000</v>
      </c>
      <c r="AD362" s="127" t="s">
        <v>490</v>
      </c>
      <c r="AE362" s="127" t="s">
        <v>495</v>
      </c>
      <c r="AF36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36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1960000</v>
      </c>
    </row>
    <row r="363" spans="1:33" x14ac:dyDescent="0.2">
      <c r="A363" s="127" t="s">
        <v>485</v>
      </c>
      <c r="B363" s="127" t="s">
        <v>2440</v>
      </c>
      <c r="C363" s="127" t="s">
        <v>486</v>
      </c>
      <c r="D363" s="127" t="s">
        <v>487</v>
      </c>
      <c r="E363" s="127" t="s">
        <v>493</v>
      </c>
      <c r="F363" s="127" t="s">
        <v>494</v>
      </c>
      <c r="G363" s="127" t="s">
        <v>666</v>
      </c>
      <c r="H363" s="127" t="s">
        <v>2441</v>
      </c>
      <c r="I363" s="127" t="s">
        <v>2442</v>
      </c>
      <c r="J363" s="127" t="s">
        <v>2443</v>
      </c>
      <c r="K363" s="127" t="s">
        <v>1393</v>
      </c>
      <c r="L363" s="127" t="s">
        <v>1686</v>
      </c>
      <c r="M363" s="127">
        <v>31933</v>
      </c>
      <c r="N363" s="127">
        <v>0</v>
      </c>
      <c r="O363" s="127">
        <v>0</v>
      </c>
      <c r="P363" s="127">
        <v>0</v>
      </c>
      <c r="Q363" s="127">
        <v>0</v>
      </c>
      <c r="R363" s="127">
        <v>0</v>
      </c>
      <c r="S363" s="127">
        <v>0</v>
      </c>
      <c r="T363" s="127">
        <v>0</v>
      </c>
      <c r="U363" s="127">
        <v>0</v>
      </c>
      <c r="V363" s="127">
        <v>0</v>
      </c>
      <c r="W363" s="127">
        <v>0</v>
      </c>
      <c r="X363" s="127">
        <v>0</v>
      </c>
      <c r="Y363" s="127">
        <v>0</v>
      </c>
      <c r="Z363" s="127">
        <v>0</v>
      </c>
      <c r="AA363" s="127">
        <v>0</v>
      </c>
      <c r="AB363" s="127">
        <v>0</v>
      </c>
      <c r="AC363" s="127">
        <v>199999</v>
      </c>
      <c r="AD363" s="127" t="s">
        <v>490</v>
      </c>
      <c r="AE363" s="127" t="s">
        <v>495</v>
      </c>
      <c r="AF36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168066.38655462186</v>
      </c>
      <c r="AG36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-0.3865546218585223</v>
      </c>
    </row>
    <row r="364" spans="1:33" x14ac:dyDescent="0.2">
      <c r="A364" s="127" t="s">
        <v>485</v>
      </c>
      <c r="B364" s="127" t="s">
        <v>2444</v>
      </c>
      <c r="C364" s="127" t="s">
        <v>2445</v>
      </c>
      <c r="D364" s="127" t="s">
        <v>487</v>
      </c>
      <c r="E364" s="127" t="s">
        <v>493</v>
      </c>
      <c r="F364" s="127" t="s">
        <v>493</v>
      </c>
      <c r="G364" s="127" t="s">
        <v>667</v>
      </c>
      <c r="H364" s="127" t="s">
        <v>2446</v>
      </c>
      <c r="I364" s="127" t="s">
        <v>2447</v>
      </c>
      <c r="J364" s="127" t="s">
        <v>2448</v>
      </c>
      <c r="K364" s="127" t="s">
        <v>1393</v>
      </c>
      <c r="L364" s="127" t="s">
        <v>2449</v>
      </c>
      <c r="M364" s="127">
        <v>17563.009999999998</v>
      </c>
      <c r="N364" s="127">
        <v>0</v>
      </c>
      <c r="O364" s="127">
        <v>0</v>
      </c>
      <c r="P364" s="127">
        <v>0</v>
      </c>
      <c r="Q364" s="127">
        <v>0</v>
      </c>
      <c r="R364" s="127">
        <v>0</v>
      </c>
      <c r="S364" s="127">
        <v>0</v>
      </c>
      <c r="T364" s="127">
        <v>0</v>
      </c>
      <c r="U364" s="127">
        <v>0</v>
      </c>
      <c r="V364" s="127">
        <v>0</v>
      </c>
      <c r="W364" s="127">
        <v>0</v>
      </c>
      <c r="X364" s="127">
        <v>0</v>
      </c>
      <c r="Y364" s="127">
        <v>0</v>
      </c>
      <c r="Z364" s="127">
        <v>0</v>
      </c>
      <c r="AA364" s="127">
        <v>0</v>
      </c>
      <c r="AB364" s="127">
        <v>0</v>
      </c>
      <c r="AC364" s="127">
        <v>110000</v>
      </c>
      <c r="AD364" s="127" t="s">
        <v>490</v>
      </c>
      <c r="AE364" s="127" t="s">
        <v>495</v>
      </c>
      <c r="AF36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92436.97478991597</v>
      </c>
      <c r="AG36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1.5210084031423321E-2</v>
      </c>
    </row>
    <row r="365" spans="1:33" x14ac:dyDescent="0.2">
      <c r="A365" s="127" t="s">
        <v>485</v>
      </c>
      <c r="B365" s="127" t="s">
        <v>2450</v>
      </c>
      <c r="C365" s="127" t="s">
        <v>598</v>
      </c>
      <c r="D365" s="127" t="s">
        <v>487</v>
      </c>
      <c r="E365" s="127" t="s">
        <v>488</v>
      </c>
      <c r="F365" s="127" t="s">
        <v>489</v>
      </c>
      <c r="G365" s="127" t="s">
        <v>667</v>
      </c>
      <c r="H365" s="127" t="s">
        <v>2451</v>
      </c>
      <c r="I365" s="127" t="s">
        <v>1863</v>
      </c>
      <c r="J365" s="127" t="s">
        <v>1864</v>
      </c>
      <c r="K365" s="127" t="s">
        <v>1393</v>
      </c>
      <c r="L365" s="127" t="s">
        <v>1734</v>
      </c>
      <c r="M365" s="127">
        <v>0</v>
      </c>
      <c r="N365" s="127">
        <v>0</v>
      </c>
      <c r="O365" s="127">
        <v>0</v>
      </c>
      <c r="P365" s="127">
        <v>0</v>
      </c>
      <c r="Q365" s="127">
        <v>0</v>
      </c>
      <c r="R365" s="127">
        <v>0</v>
      </c>
      <c r="S365" s="127">
        <v>0</v>
      </c>
      <c r="T365" s="127">
        <v>0</v>
      </c>
      <c r="U365" s="127">
        <v>0</v>
      </c>
      <c r="V365" s="127">
        <v>0</v>
      </c>
      <c r="W365" s="127">
        <v>0</v>
      </c>
      <c r="X365" s="127">
        <v>0</v>
      </c>
      <c r="Y365" s="127">
        <v>0</v>
      </c>
      <c r="Z365" s="127">
        <v>0</v>
      </c>
      <c r="AA365" s="127">
        <v>0</v>
      </c>
      <c r="AB365" s="127">
        <v>0</v>
      </c>
      <c r="AC365" s="127">
        <v>5926990.6699999999</v>
      </c>
      <c r="AD365" s="127" t="s">
        <v>490</v>
      </c>
      <c r="AE365" s="127" t="s">
        <v>495</v>
      </c>
      <c r="AF36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36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5926990.6699999999</v>
      </c>
    </row>
    <row r="366" spans="1:33" x14ac:dyDescent="0.2">
      <c r="A366" s="127" t="s">
        <v>485</v>
      </c>
      <c r="B366" s="127" t="s">
        <v>2452</v>
      </c>
      <c r="C366" s="127" t="s">
        <v>598</v>
      </c>
      <c r="D366" s="127" t="s">
        <v>487</v>
      </c>
      <c r="E366" s="127" t="s">
        <v>488</v>
      </c>
      <c r="F366" s="127" t="s">
        <v>489</v>
      </c>
      <c r="G366" s="127" t="s">
        <v>667</v>
      </c>
      <c r="H366" s="127" t="s">
        <v>2453</v>
      </c>
      <c r="I366" s="127" t="s">
        <v>1863</v>
      </c>
      <c r="J366" s="127" t="s">
        <v>1864</v>
      </c>
      <c r="K366" s="127" t="s">
        <v>1393</v>
      </c>
      <c r="L366" s="127" t="s">
        <v>1734</v>
      </c>
      <c r="M366" s="127">
        <v>0</v>
      </c>
      <c r="N366" s="127">
        <v>0</v>
      </c>
      <c r="O366" s="127">
        <v>0</v>
      </c>
      <c r="P366" s="127">
        <v>0</v>
      </c>
      <c r="Q366" s="127">
        <v>0</v>
      </c>
      <c r="R366" s="127">
        <v>0</v>
      </c>
      <c r="S366" s="127">
        <v>0</v>
      </c>
      <c r="T366" s="127">
        <v>0</v>
      </c>
      <c r="U366" s="127">
        <v>0</v>
      </c>
      <c r="V366" s="127">
        <v>0</v>
      </c>
      <c r="W366" s="127">
        <v>0</v>
      </c>
      <c r="X366" s="127">
        <v>0</v>
      </c>
      <c r="Y366" s="127">
        <v>0</v>
      </c>
      <c r="Z366" s="127">
        <v>0</v>
      </c>
      <c r="AA366" s="127">
        <v>0</v>
      </c>
      <c r="AB366" s="127">
        <v>0</v>
      </c>
      <c r="AC366" s="127">
        <v>2088949.05</v>
      </c>
      <c r="AD366" s="127" t="s">
        <v>490</v>
      </c>
      <c r="AE366" s="127" t="s">
        <v>495</v>
      </c>
      <c r="AF36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36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2088949.05</v>
      </c>
    </row>
    <row r="367" spans="1:33" x14ac:dyDescent="0.2">
      <c r="A367" s="127" t="s">
        <v>485</v>
      </c>
      <c r="B367" s="127" t="s">
        <v>2454</v>
      </c>
      <c r="C367" s="127" t="s">
        <v>1875</v>
      </c>
      <c r="D367" s="127" t="s">
        <v>487</v>
      </c>
      <c r="E367" s="127" t="s">
        <v>488</v>
      </c>
      <c r="F367" s="127" t="s">
        <v>489</v>
      </c>
      <c r="G367" s="127" t="s">
        <v>668</v>
      </c>
      <c r="H367" s="127" t="s">
        <v>2455</v>
      </c>
      <c r="I367" s="127" t="s">
        <v>1877</v>
      </c>
      <c r="J367" s="127" t="s">
        <v>1878</v>
      </c>
      <c r="K367" s="127" t="s">
        <v>1393</v>
      </c>
      <c r="L367" s="127" t="s">
        <v>1686</v>
      </c>
      <c r="M367" s="127">
        <v>0</v>
      </c>
      <c r="N367" s="127">
        <v>0</v>
      </c>
      <c r="O367" s="127">
        <v>0</v>
      </c>
      <c r="P367" s="127">
        <v>0</v>
      </c>
      <c r="Q367" s="127">
        <v>0</v>
      </c>
      <c r="R367" s="127">
        <v>0</v>
      </c>
      <c r="S367" s="127">
        <v>0</v>
      </c>
      <c r="T367" s="127">
        <v>0</v>
      </c>
      <c r="U367" s="127">
        <v>0</v>
      </c>
      <c r="V367" s="127">
        <v>0</v>
      </c>
      <c r="W367" s="127">
        <v>0</v>
      </c>
      <c r="X367" s="127">
        <v>0</v>
      </c>
      <c r="Y367" s="127">
        <v>0</v>
      </c>
      <c r="Z367" s="127">
        <v>0</v>
      </c>
      <c r="AA367" s="127">
        <v>0</v>
      </c>
      <c r="AB367" s="127">
        <v>0</v>
      </c>
      <c r="AC367" s="127">
        <v>766500</v>
      </c>
      <c r="AD367" s="127" t="s">
        <v>490</v>
      </c>
      <c r="AE367" s="127" t="s">
        <v>495</v>
      </c>
      <c r="AF36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36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766500</v>
      </c>
    </row>
    <row r="368" spans="1:33" x14ac:dyDescent="0.2">
      <c r="A368" s="127" t="s">
        <v>485</v>
      </c>
      <c r="B368" s="127" t="s">
        <v>2456</v>
      </c>
      <c r="C368" s="127" t="s">
        <v>486</v>
      </c>
      <c r="D368" s="127" t="s">
        <v>487</v>
      </c>
      <c r="E368" s="127" t="s">
        <v>493</v>
      </c>
      <c r="F368" s="127" t="s">
        <v>496</v>
      </c>
      <c r="G368" s="127" t="s">
        <v>668</v>
      </c>
      <c r="H368" s="127" t="s">
        <v>2457</v>
      </c>
      <c r="I368" s="127" t="s">
        <v>1751</v>
      </c>
      <c r="J368" s="127" t="s">
        <v>1752</v>
      </c>
      <c r="K368" s="127" t="s">
        <v>1393</v>
      </c>
      <c r="L368" s="127" t="s">
        <v>1686</v>
      </c>
      <c r="M368" s="127">
        <v>0</v>
      </c>
      <c r="N368" s="127">
        <v>0</v>
      </c>
      <c r="O368" s="127">
        <v>0</v>
      </c>
      <c r="P368" s="127">
        <v>0</v>
      </c>
      <c r="Q368" s="127">
        <v>0</v>
      </c>
      <c r="R368" s="127">
        <v>0</v>
      </c>
      <c r="S368" s="127">
        <v>0</v>
      </c>
      <c r="T368" s="127">
        <v>0</v>
      </c>
      <c r="U368" s="127">
        <v>0</v>
      </c>
      <c r="V368" s="127">
        <v>0</v>
      </c>
      <c r="W368" s="127">
        <v>0</v>
      </c>
      <c r="X368" s="127">
        <v>0</v>
      </c>
      <c r="Y368" s="127">
        <v>0</v>
      </c>
      <c r="Z368" s="127">
        <v>0</v>
      </c>
      <c r="AA368" s="127">
        <v>0</v>
      </c>
      <c r="AB368" s="127">
        <v>0</v>
      </c>
      <c r="AC368" s="127">
        <v>415000</v>
      </c>
      <c r="AD368" s="127" t="s">
        <v>490</v>
      </c>
      <c r="AE368" s="127" t="s">
        <v>495</v>
      </c>
      <c r="AF36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36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415000</v>
      </c>
    </row>
    <row r="369" spans="1:33" x14ac:dyDescent="0.2">
      <c r="A369" s="127" t="s">
        <v>492</v>
      </c>
      <c r="B369" s="127" t="s">
        <v>637</v>
      </c>
      <c r="C369" s="127" t="s">
        <v>2458</v>
      </c>
      <c r="D369" s="127" t="s">
        <v>487</v>
      </c>
      <c r="E369" s="127" t="s">
        <v>488</v>
      </c>
      <c r="F369" s="127"/>
      <c r="G369" s="127" t="s">
        <v>574</v>
      </c>
      <c r="H369" s="127" t="s">
        <v>2459</v>
      </c>
      <c r="I369" s="127" t="s">
        <v>1719</v>
      </c>
      <c r="J369" s="127" t="s">
        <v>1720</v>
      </c>
      <c r="K369" s="127" t="s">
        <v>1393</v>
      </c>
      <c r="L369" s="127" t="s">
        <v>1686</v>
      </c>
      <c r="M369" s="127">
        <v>-72646</v>
      </c>
      <c r="N369" s="127">
        <v>0</v>
      </c>
      <c r="O369" s="127">
        <v>0</v>
      </c>
      <c r="P369" s="127">
        <v>0</v>
      </c>
      <c r="Q369" s="127">
        <v>0</v>
      </c>
      <c r="R369" s="127">
        <v>0</v>
      </c>
      <c r="S369" s="127">
        <v>0</v>
      </c>
      <c r="T369" s="127">
        <v>0</v>
      </c>
      <c r="U369" s="127">
        <v>0</v>
      </c>
      <c r="V369" s="127">
        <v>0</v>
      </c>
      <c r="W369" s="127">
        <v>0</v>
      </c>
      <c r="X369" s="127">
        <v>0</v>
      </c>
      <c r="Y369" s="127">
        <v>0</v>
      </c>
      <c r="Z369" s="127">
        <v>0</v>
      </c>
      <c r="AA369" s="127">
        <v>0</v>
      </c>
      <c r="AB369" s="127">
        <v>0</v>
      </c>
      <c r="AC369" s="127">
        <v>-454991</v>
      </c>
      <c r="AD369" s="127" t="s">
        <v>490</v>
      </c>
      <c r="AE369" s="127" t="s">
        <v>495</v>
      </c>
      <c r="AF36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-382345.37815126055</v>
      </c>
      <c r="AG36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0.37815126054920256</v>
      </c>
    </row>
    <row r="370" spans="1:33" x14ac:dyDescent="0.2">
      <c r="A370" s="127" t="s">
        <v>492</v>
      </c>
      <c r="B370" s="127" t="s">
        <v>2460</v>
      </c>
      <c r="C370" s="127"/>
      <c r="D370" s="127" t="s">
        <v>487</v>
      </c>
      <c r="E370" s="127" t="s">
        <v>488</v>
      </c>
      <c r="F370" s="127" t="s">
        <v>494</v>
      </c>
      <c r="G370" s="127" t="s">
        <v>577</v>
      </c>
      <c r="H370" s="127" t="s">
        <v>2461</v>
      </c>
      <c r="I370" s="127" t="s">
        <v>1819</v>
      </c>
      <c r="J370" s="127" t="s">
        <v>1820</v>
      </c>
      <c r="K370" s="127" t="s">
        <v>1393</v>
      </c>
      <c r="L370" s="127" t="s">
        <v>1734</v>
      </c>
      <c r="M370" s="127">
        <v>-29537.82</v>
      </c>
      <c r="N370" s="127">
        <v>0</v>
      </c>
      <c r="O370" s="127">
        <v>0</v>
      </c>
      <c r="P370" s="127">
        <v>0</v>
      </c>
      <c r="Q370" s="127">
        <v>0</v>
      </c>
      <c r="R370" s="127">
        <v>0</v>
      </c>
      <c r="S370" s="127">
        <v>0</v>
      </c>
      <c r="T370" s="127">
        <v>0</v>
      </c>
      <c r="U370" s="127">
        <v>0</v>
      </c>
      <c r="V370" s="127">
        <v>0</v>
      </c>
      <c r="W370" s="127">
        <v>0</v>
      </c>
      <c r="X370" s="127">
        <v>0</v>
      </c>
      <c r="Y370" s="127">
        <v>0</v>
      </c>
      <c r="Z370" s="127">
        <v>0</v>
      </c>
      <c r="AA370" s="127">
        <v>0</v>
      </c>
      <c r="AB370" s="127">
        <v>0</v>
      </c>
      <c r="AC370" s="127">
        <v>-185000</v>
      </c>
      <c r="AD370" s="127" t="s">
        <v>490</v>
      </c>
      <c r="AE370" s="127" t="s">
        <v>495</v>
      </c>
      <c r="AF37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-155462.18487394959</v>
      </c>
      <c r="AG37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4.8739495905465446E-3</v>
      </c>
    </row>
    <row r="371" spans="1:33" x14ac:dyDescent="0.2">
      <c r="A371" s="127" t="s">
        <v>492</v>
      </c>
      <c r="B371" s="127" t="s">
        <v>2462</v>
      </c>
      <c r="C371" s="127"/>
      <c r="D371" s="127" t="s">
        <v>487</v>
      </c>
      <c r="E371" s="127" t="s">
        <v>493</v>
      </c>
      <c r="F371" s="127" t="s">
        <v>494</v>
      </c>
      <c r="G371" s="127" t="s">
        <v>584</v>
      </c>
      <c r="H371" s="127" t="s">
        <v>2463</v>
      </c>
      <c r="I371" s="127" t="s">
        <v>1789</v>
      </c>
      <c r="J371" s="127" t="s">
        <v>1790</v>
      </c>
      <c r="K371" s="127" t="s">
        <v>1393</v>
      </c>
      <c r="L371" s="127" t="s">
        <v>1686</v>
      </c>
      <c r="M371" s="127">
        <v>-149285.72</v>
      </c>
      <c r="N371" s="127">
        <v>0</v>
      </c>
      <c r="O371" s="127">
        <v>0</v>
      </c>
      <c r="P371" s="127">
        <v>0</v>
      </c>
      <c r="Q371" s="127">
        <v>0</v>
      </c>
      <c r="R371" s="127">
        <v>0</v>
      </c>
      <c r="S371" s="127">
        <v>0</v>
      </c>
      <c r="T371" s="127">
        <v>0</v>
      </c>
      <c r="U371" s="127">
        <v>0</v>
      </c>
      <c r="V371" s="127">
        <v>0</v>
      </c>
      <c r="W371" s="127">
        <v>0</v>
      </c>
      <c r="X371" s="127">
        <v>0</v>
      </c>
      <c r="Y371" s="127">
        <v>0</v>
      </c>
      <c r="Z371" s="127">
        <v>0</v>
      </c>
      <c r="AA371" s="127">
        <v>0</v>
      </c>
      <c r="AB371" s="127">
        <v>0</v>
      </c>
      <c r="AC371" s="127">
        <v>-935000</v>
      </c>
      <c r="AD371" s="127" t="s">
        <v>490</v>
      </c>
      <c r="AE371" s="127" t="s">
        <v>495</v>
      </c>
      <c r="AF37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-785714.2857142858</v>
      </c>
      <c r="AG37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5.7142857986036688E-3</v>
      </c>
    </row>
    <row r="372" spans="1:33" x14ac:dyDescent="0.2">
      <c r="A372" s="127" t="s">
        <v>492</v>
      </c>
      <c r="B372" s="127" t="s">
        <v>2464</v>
      </c>
      <c r="C372" s="127"/>
      <c r="D372" s="127" t="s">
        <v>487</v>
      </c>
      <c r="E372" s="127" t="s">
        <v>493</v>
      </c>
      <c r="F372" s="127" t="s">
        <v>494</v>
      </c>
      <c r="G372" s="127" t="s">
        <v>627</v>
      </c>
      <c r="H372" s="127" t="s">
        <v>2465</v>
      </c>
      <c r="I372" s="127" t="s">
        <v>1789</v>
      </c>
      <c r="J372" s="127" t="s">
        <v>1790</v>
      </c>
      <c r="K372" s="127" t="s">
        <v>1393</v>
      </c>
      <c r="L372" s="127" t="s">
        <v>1686</v>
      </c>
      <c r="M372" s="127">
        <v>-30336.14</v>
      </c>
      <c r="N372" s="127">
        <v>0</v>
      </c>
      <c r="O372" s="127">
        <v>0</v>
      </c>
      <c r="P372" s="127">
        <v>0</v>
      </c>
      <c r="Q372" s="127">
        <v>0</v>
      </c>
      <c r="R372" s="127">
        <v>0</v>
      </c>
      <c r="S372" s="127">
        <v>0</v>
      </c>
      <c r="T372" s="127">
        <v>0</v>
      </c>
      <c r="U372" s="127">
        <v>0</v>
      </c>
      <c r="V372" s="127">
        <v>0</v>
      </c>
      <c r="W372" s="127">
        <v>0</v>
      </c>
      <c r="X372" s="127">
        <v>0</v>
      </c>
      <c r="Y372" s="127">
        <v>0</v>
      </c>
      <c r="Z372" s="127">
        <v>0</v>
      </c>
      <c r="AA372" s="127">
        <v>0</v>
      </c>
      <c r="AB372" s="127">
        <v>0</v>
      </c>
      <c r="AC372" s="127">
        <v>-570000</v>
      </c>
      <c r="AD372" s="127" t="s">
        <v>490</v>
      </c>
      <c r="AE372" s="127" t="s">
        <v>495</v>
      </c>
      <c r="AF37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-478991.59663865546</v>
      </c>
      <c r="AG37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-60672.263361344536</v>
      </c>
    </row>
    <row r="373" spans="1:33" x14ac:dyDescent="0.2">
      <c r="A373" s="127" t="s">
        <v>492</v>
      </c>
      <c r="B373" s="127" t="s">
        <v>2466</v>
      </c>
      <c r="C373" s="127" t="s">
        <v>669</v>
      </c>
      <c r="D373" s="127" t="s">
        <v>487</v>
      </c>
      <c r="E373" s="127" t="s">
        <v>488</v>
      </c>
      <c r="F373" s="127" t="s">
        <v>489</v>
      </c>
      <c r="G373" s="127" t="s">
        <v>624</v>
      </c>
      <c r="H373" s="127" t="s">
        <v>2467</v>
      </c>
      <c r="I373" s="127" t="s">
        <v>1737</v>
      </c>
      <c r="J373" s="127" t="s">
        <v>1738</v>
      </c>
      <c r="K373" s="127" t="s">
        <v>1393</v>
      </c>
      <c r="L373" s="127" t="s">
        <v>1739</v>
      </c>
      <c r="M373" s="127">
        <v>-71848.740000000005</v>
      </c>
      <c r="N373" s="127">
        <v>0</v>
      </c>
      <c r="O373" s="127">
        <v>0</v>
      </c>
      <c r="P373" s="127">
        <v>0</v>
      </c>
      <c r="Q373" s="127">
        <v>0</v>
      </c>
      <c r="R373" s="127">
        <v>0</v>
      </c>
      <c r="S373" s="127">
        <v>0</v>
      </c>
      <c r="T373" s="127">
        <v>0</v>
      </c>
      <c r="U373" s="127">
        <v>0</v>
      </c>
      <c r="V373" s="127">
        <v>0</v>
      </c>
      <c r="W373" s="127">
        <v>0</v>
      </c>
      <c r="X373" s="127">
        <v>0</v>
      </c>
      <c r="Y373" s="127">
        <v>0</v>
      </c>
      <c r="Z373" s="127">
        <v>0</v>
      </c>
      <c r="AA373" s="127">
        <v>0</v>
      </c>
      <c r="AB373" s="127">
        <v>0</v>
      </c>
      <c r="AC373" s="127">
        <v>-450000</v>
      </c>
      <c r="AD373" s="127" t="s">
        <v>490</v>
      </c>
      <c r="AE373" s="127" t="s">
        <v>495</v>
      </c>
      <c r="AF37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-378151.26050420169</v>
      </c>
      <c r="AG37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5.0420170009601861E-4</v>
      </c>
    </row>
    <row r="374" spans="1:33" x14ac:dyDescent="0.2">
      <c r="A374" s="127"/>
      <c r="B374" s="127"/>
      <c r="C374" s="127"/>
      <c r="D374" s="127"/>
      <c r="E374" s="127"/>
      <c r="F374" s="127"/>
      <c r="G374" s="127"/>
      <c r="H374" s="127"/>
      <c r="I374" s="127"/>
      <c r="J374" s="127"/>
      <c r="K374" s="127"/>
      <c r="L374" s="127"/>
      <c r="M374" s="127"/>
      <c r="N374" s="127"/>
      <c r="O374" s="127"/>
      <c r="P374" s="127"/>
      <c r="Q374" s="127"/>
      <c r="R374" s="127"/>
      <c r="S374" s="127"/>
      <c r="T374" s="127"/>
      <c r="U374" s="127"/>
      <c r="V374" s="127"/>
      <c r="W374" s="127"/>
      <c r="X374" s="127"/>
      <c r="Y374" s="127"/>
      <c r="Z374" s="127"/>
      <c r="AA374" s="127"/>
      <c r="AB374" s="127"/>
      <c r="AC374" s="414"/>
      <c r="AD374" s="127"/>
      <c r="AE374" s="127"/>
      <c r="AF37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37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375" spans="1:33" x14ac:dyDescent="0.2">
      <c r="A375" s="127"/>
      <c r="B375" s="127"/>
      <c r="C375" s="127"/>
      <c r="D375" s="127"/>
      <c r="E375" s="127"/>
      <c r="F375" s="127"/>
      <c r="G375" s="127"/>
      <c r="H375" s="127"/>
      <c r="I375" s="127"/>
      <c r="J375" s="127"/>
      <c r="K375" s="127"/>
      <c r="L375" s="127"/>
      <c r="M375" s="127"/>
      <c r="N375" s="127"/>
      <c r="O375" s="127"/>
      <c r="P375" s="127"/>
      <c r="Q375" s="127"/>
      <c r="R375" s="127"/>
      <c r="S375" s="127"/>
      <c r="T375" s="127"/>
      <c r="U375" s="127"/>
      <c r="V375" s="127"/>
      <c r="W375" s="127"/>
      <c r="X375" s="127"/>
      <c r="Y375" s="127"/>
      <c r="Z375" s="127"/>
      <c r="AA375" s="127"/>
      <c r="AB375" s="127"/>
      <c r="AC375" s="414"/>
      <c r="AD375" s="127"/>
      <c r="AE375" s="127"/>
      <c r="AF37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37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376" spans="1:33" x14ac:dyDescent="0.2">
      <c r="A376" s="127"/>
      <c r="B376" s="127"/>
      <c r="C376" s="127"/>
      <c r="D376" s="127"/>
      <c r="E376" s="127"/>
      <c r="F376" s="127"/>
      <c r="G376" s="127"/>
      <c r="H376" s="127"/>
      <c r="I376" s="127"/>
      <c r="J376" s="127"/>
      <c r="K376" s="127"/>
      <c r="L376" s="127"/>
      <c r="M376" s="127"/>
      <c r="N376" s="127"/>
      <c r="O376" s="127"/>
      <c r="P376" s="127"/>
      <c r="Q376" s="127"/>
      <c r="R376" s="127"/>
      <c r="S376" s="127"/>
      <c r="T376" s="127"/>
      <c r="U376" s="127"/>
      <c r="V376" s="127"/>
      <c r="W376" s="127"/>
      <c r="X376" s="127"/>
      <c r="Y376" s="127"/>
      <c r="Z376" s="127"/>
      <c r="AA376" s="127"/>
      <c r="AB376" s="127"/>
      <c r="AC376" s="414"/>
      <c r="AD376" s="127"/>
      <c r="AE376" s="127"/>
      <c r="AF37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37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377" spans="1:33" x14ac:dyDescent="0.2">
      <c r="A377" s="127"/>
      <c r="B377" s="127"/>
      <c r="C377" s="127"/>
      <c r="D377" s="127"/>
      <c r="E377" s="127"/>
      <c r="F377" s="127"/>
      <c r="G377" s="127"/>
      <c r="H377" s="127"/>
      <c r="I377" s="127"/>
      <c r="J377" s="127"/>
      <c r="K377" s="127"/>
      <c r="L377" s="127"/>
      <c r="M377" s="127"/>
      <c r="N377" s="127"/>
      <c r="O377" s="127"/>
      <c r="P377" s="127"/>
      <c r="Q377" s="127"/>
      <c r="R377" s="127"/>
      <c r="S377" s="127"/>
      <c r="T377" s="127"/>
      <c r="U377" s="127"/>
      <c r="V377" s="127"/>
      <c r="W377" s="127"/>
      <c r="X377" s="127"/>
      <c r="Y377" s="127"/>
      <c r="Z377" s="127"/>
      <c r="AA377" s="127"/>
      <c r="AB377" s="127"/>
      <c r="AC377" s="414"/>
      <c r="AD377" s="127"/>
      <c r="AE377" s="127"/>
      <c r="AF37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37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378" spans="1:33" x14ac:dyDescent="0.2">
      <c r="A378" s="127"/>
      <c r="B378" s="127"/>
      <c r="C378" s="127"/>
      <c r="D378" s="127"/>
      <c r="E378" s="127"/>
      <c r="F378" s="127"/>
      <c r="G378" s="127"/>
      <c r="H378" s="127"/>
      <c r="I378" s="127"/>
      <c r="J378" s="127"/>
      <c r="K378" s="127"/>
      <c r="L378" s="127"/>
      <c r="M378" s="127"/>
      <c r="N378" s="127"/>
      <c r="O378" s="127"/>
      <c r="P378" s="127"/>
      <c r="Q378" s="127"/>
      <c r="R378" s="127"/>
      <c r="S378" s="127"/>
      <c r="T378" s="127"/>
      <c r="U378" s="127"/>
      <c r="V378" s="127"/>
      <c r="W378" s="127"/>
      <c r="X378" s="127"/>
      <c r="Y378" s="127"/>
      <c r="Z378" s="127"/>
      <c r="AA378" s="127"/>
      <c r="AB378" s="127"/>
      <c r="AC378" s="414"/>
      <c r="AD378" s="127"/>
      <c r="AE378" s="127"/>
      <c r="AF37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37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379" spans="1:33" x14ac:dyDescent="0.2">
      <c r="A379" s="127"/>
      <c r="B379" s="127"/>
      <c r="C379" s="127"/>
      <c r="D379" s="127"/>
      <c r="E379" s="127"/>
      <c r="F379" s="127"/>
      <c r="G379" s="127"/>
      <c r="H379" s="127"/>
      <c r="I379" s="127"/>
      <c r="J379" s="127"/>
      <c r="K379" s="127"/>
      <c r="L379" s="127"/>
      <c r="M379" s="127"/>
      <c r="N379" s="127"/>
      <c r="O379" s="127"/>
      <c r="P379" s="127"/>
      <c r="Q379" s="127"/>
      <c r="R379" s="127"/>
      <c r="S379" s="127"/>
      <c r="T379" s="127"/>
      <c r="U379" s="127"/>
      <c r="V379" s="127"/>
      <c r="W379" s="127"/>
      <c r="X379" s="127"/>
      <c r="Y379" s="127"/>
      <c r="Z379" s="127"/>
      <c r="AA379" s="127"/>
      <c r="AB379" s="127"/>
      <c r="AC379" s="414"/>
      <c r="AD379" s="127"/>
      <c r="AE379" s="127"/>
      <c r="AF37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37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380" spans="1:33" x14ac:dyDescent="0.2">
      <c r="A380" s="127"/>
      <c r="B380" s="127"/>
      <c r="C380" s="127"/>
      <c r="D380" s="127"/>
      <c r="E380" s="127"/>
      <c r="F380" s="127"/>
      <c r="G380" s="127"/>
      <c r="H380" s="127"/>
      <c r="I380" s="127"/>
      <c r="J380" s="127"/>
      <c r="K380" s="127"/>
      <c r="L380" s="127"/>
      <c r="M380" s="127"/>
      <c r="N380" s="127"/>
      <c r="O380" s="127"/>
      <c r="P380" s="127"/>
      <c r="Q380" s="127"/>
      <c r="R380" s="127"/>
      <c r="S380" s="127"/>
      <c r="T380" s="127"/>
      <c r="U380" s="127"/>
      <c r="V380" s="127"/>
      <c r="W380" s="127"/>
      <c r="X380" s="127"/>
      <c r="Y380" s="127"/>
      <c r="Z380" s="127"/>
      <c r="AA380" s="127"/>
      <c r="AB380" s="127"/>
      <c r="AC380" s="414"/>
      <c r="AD380" s="127"/>
      <c r="AE380" s="127"/>
      <c r="AF38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38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381" spans="1:33" x14ac:dyDescent="0.2">
      <c r="A381" s="127"/>
      <c r="B381" s="127"/>
      <c r="C381" s="127"/>
      <c r="D381" s="127"/>
      <c r="E381" s="127"/>
      <c r="F381" s="127"/>
      <c r="G381" s="127"/>
      <c r="H381" s="127"/>
      <c r="I381" s="127"/>
      <c r="J381" s="127"/>
      <c r="K381" s="127"/>
      <c r="L381" s="127"/>
      <c r="M381" s="127"/>
      <c r="N381" s="127"/>
      <c r="O381" s="127"/>
      <c r="P381" s="127"/>
      <c r="Q381" s="127"/>
      <c r="R381" s="127"/>
      <c r="S381" s="127"/>
      <c r="T381" s="127"/>
      <c r="U381" s="127"/>
      <c r="V381" s="127"/>
      <c r="W381" s="127"/>
      <c r="X381" s="127"/>
      <c r="Y381" s="127"/>
      <c r="Z381" s="127"/>
      <c r="AA381" s="127"/>
      <c r="AB381" s="127"/>
      <c r="AC381" s="414"/>
      <c r="AD381" s="127"/>
      <c r="AE381" s="127"/>
      <c r="AF38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38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382" spans="1:33" x14ac:dyDescent="0.2">
      <c r="A382" s="127"/>
      <c r="B382" s="127"/>
      <c r="C382" s="127"/>
      <c r="D382" s="127"/>
      <c r="E382" s="127"/>
      <c r="F382" s="127"/>
      <c r="G382" s="127"/>
      <c r="H382" s="127"/>
      <c r="I382" s="127"/>
      <c r="J382" s="127"/>
      <c r="K382" s="127"/>
      <c r="L382" s="127"/>
      <c r="M382" s="127"/>
      <c r="N382" s="127"/>
      <c r="O382" s="127"/>
      <c r="P382" s="127"/>
      <c r="Q382" s="127"/>
      <c r="R382" s="127"/>
      <c r="S382" s="127"/>
      <c r="T382" s="127"/>
      <c r="U382" s="127"/>
      <c r="V382" s="127"/>
      <c r="W382" s="127"/>
      <c r="X382" s="127"/>
      <c r="Y382" s="127"/>
      <c r="Z382" s="127"/>
      <c r="AA382" s="127"/>
      <c r="AB382" s="127"/>
      <c r="AC382" s="414"/>
      <c r="AD382" s="127"/>
      <c r="AE382" s="127"/>
      <c r="AF38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38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383" spans="1:33" x14ac:dyDescent="0.2">
      <c r="A383" s="127"/>
      <c r="B383" s="127"/>
      <c r="C383" s="127"/>
      <c r="D383" s="127"/>
      <c r="E383" s="127"/>
      <c r="F383" s="127"/>
      <c r="G383" s="127"/>
      <c r="H383" s="127"/>
      <c r="I383" s="127"/>
      <c r="J383" s="127"/>
      <c r="K383" s="127"/>
      <c r="L383" s="127"/>
      <c r="M383" s="127"/>
      <c r="N383" s="127"/>
      <c r="O383" s="127"/>
      <c r="P383" s="127"/>
      <c r="Q383" s="127"/>
      <c r="R383" s="127"/>
      <c r="S383" s="127"/>
      <c r="T383" s="127"/>
      <c r="U383" s="127"/>
      <c r="V383" s="127"/>
      <c r="W383" s="127"/>
      <c r="X383" s="127"/>
      <c r="Y383" s="127"/>
      <c r="Z383" s="127"/>
      <c r="AA383" s="127"/>
      <c r="AB383" s="127"/>
      <c r="AC383" s="414"/>
      <c r="AD383" s="127"/>
      <c r="AE383" s="127"/>
      <c r="AF38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38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384" spans="1:33" x14ac:dyDescent="0.2">
      <c r="A384" s="127"/>
      <c r="B384" s="127"/>
      <c r="C384" s="127"/>
      <c r="D384" s="127"/>
      <c r="E384" s="127"/>
      <c r="F384" s="127"/>
      <c r="G384" s="127"/>
      <c r="H384" s="127"/>
      <c r="I384" s="127"/>
      <c r="J384" s="127"/>
      <c r="K384" s="127"/>
      <c r="L384" s="127"/>
      <c r="M384" s="127"/>
      <c r="N384" s="127"/>
      <c r="O384" s="127"/>
      <c r="P384" s="127"/>
      <c r="Q384" s="127"/>
      <c r="R384" s="127"/>
      <c r="S384" s="127"/>
      <c r="T384" s="127"/>
      <c r="U384" s="127"/>
      <c r="V384" s="127"/>
      <c r="W384" s="127"/>
      <c r="X384" s="127"/>
      <c r="Y384" s="127"/>
      <c r="Z384" s="127"/>
      <c r="AA384" s="127"/>
      <c r="AB384" s="127"/>
      <c r="AC384" s="414"/>
      <c r="AD384" s="127"/>
      <c r="AE384" s="127"/>
      <c r="AF38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38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385" spans="1:33" x14ac:dyDescent="0.2">
      <c r="A385" s="127"/>
      <c r="B385" s="127"/>
      <c r="C385" s="127"/>
      <c r="D385" s="127"/>
      <c r="E385" s="127"/>
      <c r="F385" s="127"/>
      <c r="G385" s="127"/>
      <c r="H385" s="127"/>
      <c r="I385" s="127"/>
      <c r="J385" s="127"/>
      <c r="K385" s="127"/>
      <c r="L385" s="127"/>
      <c r="M385" s="127"/>
      <c r="N385" s="127"/>
      <c r="O385" s="127"/>
      <c r="P385" s="127"/>
      <c r="Q385" s="127"/>
      <c r="R385" s="127"/>
      <c r="S385" s="127"/>
      <c r="T385" s="127"/>
      <c r="U385" s="127"/>
      <c r="V385" s="127"/>
      <c r="W385" s="127"/>
      <c r="X385" s="127"/>
      <c r="Y385" s="127"/>
      <c r="Z385" s="127"/>
      <c r="AA385" s="127"/>
      <c r="AB385" s="127"/>
      <c r="AC385" s="414"/>
      <c r="AD385" s="127"/>
      <c r="AE385" s="127"/>
      <c r="AF38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38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386" spans="1:33" x14ac:dyDescent="0.2">
      <c r="A386" s="127"/>
      <c r="B386" s="127"/>
      <c r="C386" s="127"/>
      <c r="D386" s="127"/>
      <c r="E386" s="127"/>
      <c r="F386" s="127"/>
      <c r="G386" s="127"/>
      <c r="H386" s="127"/>
      <c r="I386" s="127"/>
      <c r="J386" s="127"/>
      <c r="K386" s="127"/>
      <c r="L386" s="127"/>
      <c r="M386" s="127"/>
      <c r="N386" s="127"/>
      <c r="O386" s="127"/>
      <c r="P386" s="127"/>
      <c r="Q386" s="127"/>
      <c r="R386" s="127"/>
      <c r="S386" s="127"/>
      <c r="T386" s="127"/>
      <c r="U386" s="127"/>
      <c r="V386" s="127"/>
      <c r="W386" s="127"/>
      <c r="X386" s="127"/>
      <c r="Y386" s="127"/>
      <c r="Z386" s="127"/>
      <c r="AA386" s="127"/>
      <c r="AB386" s="127"/>
      <c r="AC386" s="414"/>
      <c r="AD386" s="127"/>
      <c r="AE386" s="127"/>
      <c r="AF38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38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387" spans="1:33" x14ac:dyDescent="0.2">
      <c r="A387" s="127"/>
      <c r="B387" s="127"/>
      <c r="C387" s="127"/>
      <c r="D387" s="127"/>
      <c r="E387" s="127"/>
      <c r="F387" s="127"/>
      <c r="G387" s="127"/>
      <c r="H387" s="127"/>
      <c r="I387" s="127"/>
      <c r="J387" s="127"/>
      <c r="K387" s="127"/>
      <c r="L387" s="127"/>
      <c r="M387" s="127"/>
      <c r="N387" s="127"/>
      <c r="O387" s="127"/>
      <c r="P387" s="127"/>
      <c r="Q387" s="127"/>
      <c r="R387" s="127"/>
      <c r="S387" s="127"/>
      <c r="T387" s="127"/>
      <c r="U387" s="127"/>
      <c r="V387" s="127"/>
      <c r="W387" s="127"/>
      <c r="X387" s="127"/>
      <c r="Y387" s="127"/>
      <c r="Z387" s="127"/>
      <c r="AA387" s="127"/>
      <c r="AB387" s="127"/>
      <c r="AC387" s="414"/>
      <c r="AD387" s="127"/>
      <c r="AE387" s="127"/>
      <c r="AF38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38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388" spans="1:33" x14ac:dyDescent="0.2">
      <c r="A388" s="127"/>
      <c r="B388" s="127"/>
      <c r="C388" s="127"/>
      <c r="D388" s="127"/>
      <c r="E388" s="127"/>
      <c r="F388" s="127"/>
      <c r="G388" s="127"/>
      <c r="H388" s="127"/>
      <c r="I388" s="127"/>
      <c r="J388" s="127"/>
      <c r="K388" s="127"/>
      <c r="L388" s="127"/>
      <c r="M388" s="127"/>
      <c r="N388" s="127"/>
      <c r="O388" s="127"/>
      <c r="P388" s="127"/>
      <c r="Q388" s="127"/>
      <c r="R388" s="127"/>
      <c r="S388" s="127"/>
      <c r="T388" s="127"/>
      <c r="U388" s="127"/>
      <c r="V388" s="127"/>
      <c r="W388" s="127"/>
      <c r="X388" s="127"/>
      <c r="Y388" s="127"/>
      <c r="Z388" s="127"/>
      <c r="AA388" s="127"/>
      <c r="AB388" s="127"/>
      <c r="AC388" s="414"/>
      <c r="AD388" s="127"/>
      <c r="AE388" s="127"/>
      <c r="AF38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38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389" spans="1:33" x14ac:dyDescent="0.2">
      <c r="A389" s="127"/>
      <c r="B389" s="127"/>
      <c r="C389" s="127"/>
      <c r="D389" s="127"/>
      <c r="E389" s="127"/>
      <c r="F389" s="127"/>
      <c r="G389" s="127"/>
      <c r="H389" s="127"/>
      <c r="I389" s="127"/>
      <c r="J389" s="127"/>
      <c r="K389" s="127"/>
      <c r="L389" s="127"/>
      <c r="M389" s="127"/>
      <c r="N389" s="127"/>
      <c r="O389" s="127"/>
      <c r="P389" s="127"/>
      <c r="Q389" s="127"/>
      <c r="R389" s="127"/>
      <c r="S389" s="127"/>
      <c r="T389" s="127"/>
      <c r="U389" s="127"/>
      <c r="V389" s="127"/>
      <c r="W389" s="127"/>
      <c r="X389" s="127"/>
      <c r="Y389" s="127"/>
      <c r="Z389" s="127"/>
      <c r="AA389" s="127"/>
      <c r="AB389" s="127"/>
      <c r="AC389" s="414"/>
      <c r="AD389" s="127"/>
      <c r="AE389" s="127"/>
      <c r="AF38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38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390" spans="1:33" x14ac:dyDescent="0.2">
      <c r="A390" s="127"/>
      <c r="B390" s="127"/>
      <c r="C390" s="127"/>
      <c r="D390" s="127"/>
      <c r="E390" s="127"/>
      <c r="F390" s="127"/>
      <c r="G390" s="127"/>
      <c r="H390" s="127"/>
      <c r="I390" s="127"/>
      <c r="J390" s="127"/>
      <c r="K390" s="127"/>
      <c r="L390" s="127"/>
      <c r="M390" s="127"/>
      <c r="N390" s="127"/>
      <c r="O390" s="127"/>
      <c r="P390" s="127"/>
      <c r="Q390" s="127"/>
      <c r="R390" s="127"/>
      <c r="S390" s="127"/>
      <c r="T390" s="127"/>
      <c r="U390" s="127"/>
      <c r="V390" s="127"/>
      <c r="W390" s="127"/>
      <c r="X390" s="127"/>
      <c r="Y390" s="127"/>
      <c r="Z390" s="127"/>
      <c r="AA390" s="127"/>
      <c r="AB390" s="127"/>
      <c r="AC390" s="414"/>
      <c r="AD390" s="127"/>
      <c r="AE390" s="127"/>
      <c r="AF39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39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391" spans="1:33" x14ac:dyDescent="0.2">
      <c r="A391" s="127"/>
      <c r="B391" s="127"/>
      <c r="C391" s="127"/>
      <c r="D391" s="127"/>
      <c r="E391" s="127"/>
      <c r="F391" s="127"/>
      <c r="G391" s="127"/>
      <c r="H391" s="127"/>
      <c r="I391" s="127"/>
      <c r="J391" s="127"/>
      <c r="K391" s="127"/>
      <c r="L391" s="127"/>
      <c r="M391" s="127"/>
      <c r="N391" s="127"/>
      <c r="O391" s="127"/>
      <c r="P391" s="127"/>
      <c r="Q391" s="127"/>
      <c r="R391" s="127"/>
      <c r="S391" s="127"/>
      <c r="T391" s="127"/>
      <c r="U391" s="127"/>
      <c r="V391" s="127"/>
      <c r="W391" s="127"/>
      <c r="X391" s="127"/>
      <c r="Y391" s="127"/>
      <c r="Z391" s="127"/>
      <c r="AA391" s="127"/>
      <c r="AB391" s="127"/>
      <c r="AC391" s="414"/>
      <c r="AD391" s="127"/>
      <c r="AE391" s="127"/>
      <c r="AF39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39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392" spans="1:33" x14ac:dyDescent="0.2">
      <c r="A392" s="127"/>
      <c r="B392" s="127"/>
      <c r="C392" s="127"/>
      <c r="D392" s="127"/>
      <c r="E392" s="127"/>
      <c r="F392" s="127"/>
      <c r="G392" s="127"/>
      <c r="H392" s="127"/>
      <c r="I392" s="127"/>
      <c r="J392" s="127"/>
      <c r="K392" s="127"/>
      <c r="L392" s="127"/>
      <c r="M392" s="127"/>
      <c r="N392" s="127"/>
      <c r="O392" s="127"/>
      <c r="P392" s="127"/>
      <c r="Q392" s="127"/>
      <c r="R392" s="127"/>
      <c r="S392" s="127"/>
      <c r="T392" s="127"/>
      <c r="U392" s="127"/>
      <c r="V392" s="127"/>
      <c r="W392" s="127"/>
      <c r="X392" s="127"/>
      <c r="Y392" s="127"/>
      <c r="Z392" s="127"/>
      <c r="AA392" s="127"/>
      <c r="AB392" s="127"/>
      <c r="AC392" s="414"/>
      <c r="AD392" s="127"/>
      <c r="AE392" s="127"/>
      <c r="AF39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39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393" spans="1:33" x14ac:dyDescent="0.2">
      <c r="A393" s="127"/>
      <c r="B393" s="127"/>
      <c r="C393" s="127"/>
      <c r="D393" s="127"/>
      <c r="E393" s="127"/>
      <c r="F393" s="127"/>
      <c r="G393" s="127"/>
      <c r="H393" s="127"/>
      <c r="I393" s="127"/>
      <c r="J393" s="127"/>
      <c r="K393" s="127"/>
      <c r="L393" s="127"/>
      <c r="M393" s="127"/>
      <c r="N393" s="127"/>
      <c r="O393" s="127"/>
      <c r="P393" s="127"/>
      <c r="Q393" s="127"/>
      <c r="R393" s="127"/>
      <c r="S393" s="127"/>
      <c r="T393" s="127"/>
      <c r="U393" s="127"/>
      <c r="V393" s="127"/>
      <c r="W393" s="127"/>
      <c r="X393" s="127"/>
      <c r="Y393" s="127"/>
      <c r="Z393" s="127"/>
      <c r="AA393" s="127"/>
      <c r="AB393" s="127"/>
      <c r="AC393" s="414"/>
      <c r="AD393" s="127"/>
      <c r="AE393" s="127"/>
      <c r="AF39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39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394" spans="1:33" x14ac:dyDescent="0.2">
      <c r="A394" s="127"/>
      <c r="B394" s="127"/>
      <c r="C394" s="127"/>
      <c r="D394" s="127"/>
      <c r="E394" s="127"/>
      <c r="F394" s="127"/>
      <c r="G394" s="127"/>
      <c r="H394" s="127"/>
      <c r="I394" s="127"/>
      <c r="J394" s="127"/>
      <c r="K394" s="127"/>
      <c r="L394" s="127"/>
      <c r="M394" s="127"/>
      <c r="N394" s="127"/>
      <c r="O394" s="127"/>
      <c r="P394" s="127"/>
      <c r="Q394" s="127"/>
      <c r="R394" s="127"/>
      <c r="S394" s="127"/>
      <c r="T394" s="127"/>
      <c r="U394" s="127"/>
      <c r="V394" s="127"/>
      <c r="W394" s="127"/>
      <c r="X394" s="127"/>
      <c r="Y394" s="127"/>
      <c r="Z394" s="127"/>
      <c r="AA394" s="127"/>
      <c r="AB394" s="127"/>
      <c r="AC394" s="414"/>
      <c r="AD394" s="127"/>
      <c r="AE394" s="127"/>
      <c r="AF39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39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395" spans="1:33" x14ac:dyDescent="0.2">
      <c r="A395" s="127"/>
      <c r="B395" s="127"/>
      <c r="C395" s="127"/>
      <c r="D395" s="127"/>
      <c r="E395" s="127"/>
      <c r="F395" s="127"/>
      <c r="G395" s="127"/>
      <c r="H395" s="127"/>
      <c r="I395" s="127"/>
      <c r="J395" s="127"/>
      <c r="K395" s="127"/>
      <c r="L395" s="127"/>
      <c r="M395" s="127"/>
      <c r="N395" s="127"/>
      <c r="O395" s="127"/>
      <c r="P395" s="127"/>
      <c r="Q395" s="127"/>
      <c r="R395" s="127"/>
      <c r="S395" s="127"/>
      <c r="T395" s="127"/>
      <c r="U395" s="127"/>
      <c r="V395" s="127"/>
      <c r="W395" s="127"/>
      <c r="X395" s="127"/>
      <c r="Y395" s="127"/>
      <c r="Z395" s="127"/>
      <c r="AA395" s="127"/>
      <c r="AB395" s="127"/>
      <c r="AC395" s="414"/>
      <c r="AD395" s="127"/>
      <c r="AE395" s="127"/>
      <c r="AF39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39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396" spans="1:33" x14ac:dyDescent="0.2">
      <c r="A396" s="127"/>
      <c r="B396" s="127"/>
      <c r="C396" s="127"/>
      <c r="D396" s="127"/>
      <c r="E396" s="127"/>
      <c r="F396" s="127"/>
      <c r="G396" s="127"/>
      <c r="H396" s="127"/>
      <c r="I396" s="127"/>
      <c r="J396" s="127"/>
      <c r="K396" s="127"/>
      <c r="L396" s="127"/>
      <c r="M396" s="127"/>
      <c r="N396" s="127"/>
      <c r="O396" s="127"/>
      <c r="P396" s="127"/>
      <c r="Q396" s="127"/>
      <c r="R396" s="127"/>
      <c r="S396" s="127"/>
      <c r="T396" s="127"/>
      <c r="U396" s="127"/>
      <c r="V396" s="127"/>
      <c r="W396" s="127"/>
      <c r="X396" s="127"/>
      <c r="Y396" s="127"/>
      <c r="Z396" s="127"/>
      <c r="AA396" s="127"/>
      <c r="AB396" s="127"/>
      <c r="AC396" s="414"/>
      <c r="AD396" s="127"/>
      <c r="AE396" s="127"/>
      <c r="AF39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39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397" spans="1:33" x14ac:dyDescent="0.2">
      <c r="A397" s="127"/>
      <c r="B397" s="127"/>
      <c r="C397" s="127"/>
      <c r="D397" s="127"/>
      <c r="E397" s="127"/>
      <c r="F397" s="127"/>
      <c r="G397" s="127"/>
      <c r="H397" s="127"/>
      <c r="I397" s="127"/>
      <c r="J397" s="127"/>
      <c r="K397" s="127"/>
      <c r="L397" s="127"/>
      <c r="M397" s="127"/>
      <c r="N397" s="127"/>
      <c r="O397" s="127"/>
      <c r="P397" s="127"/>
      <c r="Q397" s="127"/>
      <c r="R397" s="127"/>
      <c r="S397" s="127"/>
      <c r="T397" s="127"/>
      <c r="U397" s="127"/>
      <c r="V397" s="127"/>
      <c r="W397" s="127"/>
      <c r="X397" s="127"/>
      <c r="Y397" s="127"/>
      <c r="Z397" s="127"/>
      <c r="AA397" s="127"/>
      <c r="AB397" s="127"/>
      <c r="AC397" s="414"/>
      <c r="AD397" s="127"/>
      <c r="AE397" s="127"/>
      <c r="AF39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39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398" spans="1:33" x14ac:dyDescent="0.2">
      <c r="A398" s="127"/>
      <c r="B398" s="127"/>
      <c r="C398" s="127"/>
      <c r="D398" s="127"/>
      <c r="E398" s="127"/>
      <c r="F398" s="127"/>
      <c r="G398" s="127"/>
      <c r="H398" s="127"/>
      <c r="I398" s="127"/>
      <c r="J398" s="127"/>
      <c r="K398" s="127"/>
      <c r="L398" s="127"/>
      <c r="M398" s="127"/>
      <c r="N398" s="127"/>
      <c r="O398" s="127"/>
      <c r="P398" s="127"/>
      <c r="Q398" s="127"/>
      <c r="R398" s="127"/>
      <c r="S398" s="127"/>
      <c r="T398" s="127"/>
      <c r="U398" s="127"/>
      <c r="V398" s="127"/>
      <c r="W398" s="127"/>
      <c r="X398" s="127"/>
      <c r="Y398" s="127"/>
      <c r="Z398" s="127"/>
      <c r="AA398" s="127"/>
      <c r="AB398" s="127"/>
      <c r="AC398" s="414"/>
      <c r="AD398" s="127"/>
      <c r="AE398" s="127"/>
      <c r="AF39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39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399" spans="1:33" x14ac:dyDescent="0.2">
      <c r="A399" s="127"/>
      <c r="B399" s="127"/>
      <c r="C399" s="127"/>
      <c r="D399" s="127"/>
      <c r="E399" s="127"/>
      <c r="F399" s="127"/>
      <c r="G399" s="127"/>
      <c r="H399" s="127"/>
      <c r="I399" s="127"/>
      <c r="J399" s="127"/>
      <c r="K399" s="127"/>
      <c r="L399" s="127"/>
      <c r="M399" s="127"/>
      <c r="N399" s="127"/>
      <c r="O399" s="127"/>
      <c r="P399" s="127"/>
      <c r="Q399" s="127"/>
      <c r="R399" s="127"/>
      <c r="S399" s="127"/>
      <c r="T399" s="127"/>
      <c r="U399" s="127"/>
      <c r="V399" s="127"/>
      <c r="W399" s="127"/>
      <c r="X399" s="127"/>
      <c r="Y399" s="127"/>
      <c r="Z399" s="127"/>
      <c r="AA399" s="127"/>
      <c r="AB399" s="127"/>
      <c r="AC399" s="414"/>
      <c r="AD399" s="127"/>
      <c r="AE399" s="127"/>
      <c r="AF39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39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00" spans="1:33" x14ac:dyDescent="0.2">
      <c r="A400" s="127"/>
      <c r="B400" s="127"/>
      <c r="C400" s="127"/>
      <c r="D400" s="127"/>
      <c r="E400" s="127"/>
      <c r="F400" s="127"/>
      <c r="G400" s="127"/>
      <c r="H400" s="127"/>
      <c r="I400" s="127"/>
      <c r="J400" s="127"/>
      <c r="K400" s="127"/>
      <c r="L400" s="127"/>
      <c r="M400" s="127"/>
      <c r="N400" s="127"/>
      <c r="O400" s="127"/>
      <c r="P400" s="127"/>
      <c r="Q400" s="127"/>
      <c r="R400" s="127"/>
      <c r="S400" s="127"/>
      <c r="T400" s="127"/>
      <c r="U400" s="127"/>
      <c r="V400" s="127"/>
      <c r="W400" s="127"/>
      <c r="X400" s="127"/>
      <c r="Y400" s="127"/>
      <c r="Z400" s="127"/>
      <c r="AA400" s="127"/>
      <c r="AB400" s="127"/>
      <c r="AC400" s="414"/>
      <c r="AD400" s="127"/>
      <c r="AE400" s="127"/>
      <c r="AF40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0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01" spans="1:33" x14ac:dyDescent="0.2">
      <c r="A401" s="127"/>
      <c r="B401" s="127"/>
      <c r="C401" s="127"/>
      <c r="D401" s="127"/>
      <c r="E401" s="127"/>
      <c r="F401" s="127"/>
      <c r="G401" s="127"/>
      <c r="H401" s="127"/>
      <c r="I401" s="127"/>
      <c r="J401" s="127"/>
      <c r="K401" s="127"/>
      <c r="L401" s="127"/>
      <c r="M401" s="127"/>
      <c r="N401" s="127"/>
      <c r="O401" s="127"/>
      <c r="P401" s="127"/>
      <c r="Q401" s="127"/>
      <c r="R401" s="127"/>
      <c r="S401" s="127"/>
      <c r="T401" s="127"/>
      <c r="U401" s="127"/>
      <c r="V401" s="127"/>
      <c r="W401" s="127"/>
      <c r="X401" s="127"/>
      <c r="Y401" s="127"/>
      <c r="Z401" s="127"/>
      <c r="AA401" s="127"/>
      <c r="AB401" s="127"/>
      <c r="AC401" s="414"/>
      <c r="AD401" s="127"/>
      <c r="AE401" s="127"/>
      <c r="AF40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0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02" spans="1:33" x14ac:dyDescent="0.2">
      <c r="A402" s="127"/>
      <c r="B402" s="127"/>
      <c r="C402" s="127"/>
      <c r="D402" s="127"/>
      <c r="E402" s="127"/>
      <c r="F402" s="127"/>
      <c r="G402" s="127"/>
      <c r="H402" s="127"/>
      <c r="I402" s="127"/>
      <c r="J402" s="127"/>
      <c r="K402" s="127"/>
      <c r="L402" s="127"/>
      <c r="M402" s="127"/>
      <c r="N402" s="127"/>
      <c r="O402" s="127"/>
      <c r="P402" s="127"/>
      <c r="Q402" s="127"/>
      <c r="R402" s="127"/>
      <c r="S402" s="127"/>
      <c r="T402" s="127"/>
      <c r="U402" s="127"/>
      <c r="V402" s="127"/>
      <c r="W402" s="127"/>
      <c r="X402" s="127"/>
      <c r="Y402" s="127"/>
      <c r="Z402" s="127"/>
      <c r="AA402" s="127"/>
      <c r="AB402" s="127"/>
      <c r="AC402" s="414"/>
      <c r="AD402" s="127"/>
      <c r="AE402" s="127"/>
      <c r="AF40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0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03" spans="1:33" x14ac:dyDescent="0.2">
      <c r="A403" s="127"/>
      <c r="B403" s="127"/>
      <c r="C403" s="127"/>
      <c r="D403" s="127"/>
      <c r="E403" s="127"/>
      <c r="F403" s="127"/>
      <c r="G403" s="127"/>
      <c r="H403" s="127"/>
      <c r="I403" s="127"/>
      <c r="J403" s="127"/>
      <c r="K403" s="127"/>
      <c r="L403" s="127"/>
      <c r="M403" s="127"/>
      <c r="N403" s="127"/>
      <c r="O403" s="127"/>
      <c r="P403" s="127"/>
      <c r="Q403" s="127"/>
      <c r="R403" s="127"/>
      <c r="S403" s="127"/>
      <c r="T403" s="127"/>
      <c r="U403" s="127"/>
      <c r="V403" s="127"/>
      <c r="W403" s="127"/>
      <c r="X403" s="127"/>
      <c r="Y403" s="127"/>
      <c r="Z403" s="127"/>
      <c r="AA403" s="127"/>
      <c r="AB403" s="127"/>
      <c r="AC403" s="414"/>
      <c r="AD403" s="127"/>
      <c r="AE403" s="127"/>
      <c r="AF40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0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04" spans="1:33" x14ac:dyDescent="0.2">
      <c r="A404" s="127"/>
      <c r="B404" s="127"/>
      <c r="C404" s="127"/>
      <c r="D404" s="127"/>
      <c r="E404" s="127"/>
      <c r="F404" s="127"/>
      <c r="G404" s="127"/>
      <c r="H404" s="127"/>
      <c r="I404" s="127"/>
      <c r="J404" s="127"/>
      <c r="K404" s="127"/>
      <c r="L404" s="127"/>
      <c r="M404" s="127"/>
      <c r="N404" s="127"/>
      <c r="O404" s="127"/>
      <c r="P404" s="127"/>
      <c r="Q404" s="127"/>
      <c r="R404" s="127"/>
      <c r="S404" s="127"/>
      <c r="T404" s="127"/>
      <c r="U404" s="127"/>
      <c r="V404" s="127"/>
      <c r="W404" s="127"/>
      <c r="X404" s="127"/>
      <c r="Y404" s="127"/>
      <c r="Z404" s="127"/>
      <c r="AA404" s="127"/>
      <c r="AB404" s="127"/>
      <c r="AC404" s="414"/>
      <c r="AD404" s="127"/>
      <c r="AE404" s="127"/>
      <c r="AF40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0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05" spans="1:33" x14ac:dyDescent="0.2">
      <c r="A405" s="127"/>
      <c r="B405" s="127"/>
      <c r="C405" s="127"/>
      <c r="D405" s="127"/>
      <c r="E405" s="127"/>
      <c r="F405" s="127"/>
      <c r="G405" s="127"/>
      <c r="H405" s="127"/>
      <c r="I405" s="127"/>
      <c r="J405" s="127"/>
      <c r="K405" s="127"/>
      <c r="L405" s="127"/>
      <c r="M405" s="127"/>
      <c r="N405" s="127"/>
      <c r="O405" s="127"/>
      <c r="P405" s="127"/>
      <c r="Q405" s="127"/>
      <c r="R405" s="127"/>
      <c r="S405" s="127"/>
      <c r="T405" s="127"/>
      <c r="U405" s="127"/>
      <c r="V405" s="127"/>
      <c r="W405" s="127"/>
      <c r="X405" s="127"/>
      <c r="Y405" s="127"/>
      <c r="Z405" s="127"/>
      <c r="AA405" s="127"/>
      <c r="AB405" s="127"/>
      <c r="AC405" s="414"/>
      <c r="AD405" s="127"/>
      <c r="AE405" s="127"/>
      <c r="AF40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0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06" spans="1:33" x14ac:dyDescent="0.2">
      <c r="A406" s="127"/>
      <c r="B406" s="127"/>
      <c r="C406" s="127"/>
      <c r="D406" s="127"/>
      <c r="E406" s="127"/>
      <c r="F406" s="127"/>
      <c r="G406" s="127"/>
      <c r="H406" s="127"/>
      <c r="I406" s="127"/>
      <c r="J406" s="127"/>
      <c r="K406" s="127"/>
      <c r="L406" s="127"/>
      <c r="M406" s="127"/>
      <c r="N406" s="127"/>
      <c r="O406" s="127"/>
      <c r="P406" s="127"/>
      <c r="Q406" s="127"/>
      <c r="R406" s="127"/>
      <c r="S406" s="127"/>
      <c r="T406" s="127"/>
      <c r="U406" s="127"/>
      <c r="V406" s="127"/>
      <c r="W406" s="127"/>
      <c r="X406" s="127"/>
      <c r="Y406" s="127"/>
      <c r="Z406" s="127"/>
      <c r="AA406" s="127"/>
      <c r="AB406" s="127"/>
      <c r="AC406" s="414"/>
      <c r="AD406" s="127"/>
      <c r="AE406" s="127"/>
      <c r="AF40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0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07" spans="1:33" x14ac:dyDescent="0.2">
      <c r="A407" s="127"/>
      <c r="B407" s="127"/>
      <c r="C407" s="127"/>
      <c r="D407" s="127"/>
      <c r="E407" s="127"/>
      <c r="F407" s="127"/>
      <c r="G407" s="127"/>
      <c r="H407" s="127"/>
      <c r="I407" s="127"/>
      <c r="J407" s="127"/>
      <c r="K407" s="127"/>
      <c r="L407" s="127"/>
      <c r="M407" s="127"/>
      <c r="N407" s="127"/>
      <c r="O407" s="127"/>
      <c r="P407" s="127"/>
      <c r="Q407" s="127"/>
      <c r="R407" s="127"/>
      <c r="S407" s="127"/>
      <c r="T407" s="127"/>
      <c r="U407" s="127"/>
      <c r="V407" s="127"/>
      <c r="W407" s="127"/>
      <c r="X407" s="127"/>
      <c r="Y407" s="127"/>
      <c r="Z407" s="127"/>
      <c r="AA407" s="127"/>
      <c r="AB407" s="127"/>
      <c r="AC407" s="414"/>
      <c r="AD407" s="127"/>
      <c r="AE407" s="127"/>
      <c r="AF40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0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08" spans="1:33" x14ac:dyDescent="0.2">
      <c r="A408" s="127"/>
      <c r="B408" s="127"/>
      <c r="C408" s="127"/>
      <c r="D408" s="127"/>
      <c r="E408" s="127"/>
      <c r="F408" s="127"/>
      <c r="G408" s="127"/>
      <c r="H408" s="127"/>
      <c r="I408" s="127"/>
      <c r="J408" s="127"/>
      <c r="K408" s="127"/>
      <c r="L408" s="127"/>
      <c r="M408" s="127"/>
      <c r="N408" s="127"/>
      <c r="O408" s="127"/>
      <c r="P408" s="127"/>
      <c r="Q408" s="127"/>
      <c r="R408" s="127"/>
      <c r="S408" s="127"/>
      <c r="T408" s="127"/>
      <c r="U408" s="127"/>
      <c r="V408" s="127"/>
      <c r="W408" s="127"/>
      <c r="X408" s="127"/>
      <c r="Y408" s="127"/>
      <c r="Z408" s="127"/>
      <c r="AA408" s="127"/>
      <c r="AB408" s="127"/>
      <c r="AC408" s="414"/>
      <c r="AD408" s="127"/>
      <c r="AE408" s="127"/>
      <c r="AF40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0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09" spans="1:33" x14ac:dyDescent="0.2">
      <c r="A409" s="127"/>
      <c r="B409" s="127"/>
      <c r="C409" s="127"/>
      <c r="D409" s="127"/>
      <c r="E409" s="127"/>
      <c r="F409" s="127"/>
      <c r="G409" s="127"/>
      <c r="H409" s="127"/>
      <c r="I409" s="127"/>
      <c r="J409" s="127"/>
      <c r="K409" s="127"/>
      <c r="L409" s="127"/>
      <c r="M409" s="127"/>
      <c r="N409" s="127"/>
      <c r="O409" s="127"/>
      <c r="P409" s="127"/>
      <c r="Q409" s="127"/>
      <c r="R409" s="127"/>
      <c r="S409" s="127"/>
      <c r="T409" s="127"/>
      <c r="U409" s="127"/>
      <c r="V409" s="127"/>
      <c r="W409" s="127"/>
      <c r="X409" s="127"/>
      <c r="Y409" s="127"/>
      <c r="Z409" s="127"/>
      <c r="AA409" s="127"/>
      <c r="AB409" s="127"/>
      <c r="AC409" s="414"/>
      <c r="AD409" s="127"/>
      <c r="AE409" s="127"/>
      <c r="AF40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0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10" spans="1:33" x14ac:dyDescent="0.2">
      <c r="A410" s="127"/>
      <c r="B410" s="127"/>
      <c r="C410" s="127"/>
      <c r="D410" s="127"/>
      <c r="E410" s="127"/>
      <c r="F410" s="127"/>
      <c r="G410" s="127"/>
      <c r="H410" s="127"/>
      <c r="I410" s="127"/>
      <c r="J410" s="127"/>
      <c r="K410" s="127"/>
      <c r="L410" s="127"/>
      <c r="M410" s="127"/>
      <c r="N410" s="127"/>
      <c r="O410" s="127"/>
      <c r="P410" s="127"/>
      <c r="Q410" s="127"/>
      <c r="R410" s="127"/>
      <c r="S410" s="127"/>
      <c r="T410" s="127"/>
      <c r="U410" s="127"/>
      <c r="V410" s="127"/>
      <c r="W410" s="127"/>
      <c r="X410" s="127"/>
      <c r="Y410" s="127"/>
      <c r="Z410" s="127"/>
      <c r="AA410" s="127"/>
      <c r="AB410" s="127"/>
      <c r="AC410" s="414"/>
      <c r="AD410" s="127"/>
      <c r="AE410" s="127"/>
      <c r="AF41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1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11" spans="1:33" x14ac:dyDescent="0.2">
      <c r="A411" s="127"/>
      <c r="B411" s="127"/>
      <c r="C411" s="127"/>
      <c r="D411" s="127"/>
      <c r="E411" s="127"/>
      <c r="F411" s="127"/>
      <c r="G411" s="127"/>
      <c r="H411" s="127"/>
      <c r="I411" s="127"/>
      <c r="J411" s="127"/>
      <c r="K411" s="127"/>
      <c r="L411" s="127"/>
      <c r="M411" s="127"/>
      <c r="N411" s="127"/>
      <c r="O411" s="127"/>
      <c r="P411" s="127"/>
      <c r="Q411" s="127"/>
      <c r="R411" s="127"/>
      <c r="S411" s="127"/>
      <c r="T411" s="127"/>
      <c r="U411" s="127"/>
      <c r="V411" s="127"/>
      <c r="W411" s="127"/>
      <c r="X411" s="127"/>
      <c r="Y411" s="127"/>
      <c r="Z411" s="127"/>
      <c r="AA411" s="127"/>
      <c r="AB411" s="127"/>
      <c r="AC411" s="414"/>
      <c r="AD411" s="127"/>
      <c r="AE411" s="127"/>
      <c r="AF41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1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12" spans="1:33" x14ac:dyDescent="0.2">
      <c r="A412" s="127"/>
      <c r="B412" s="127"/>
      <c r="C412" s="127"/>
      <c r="D412" s="127"/>
      <c r="E412" s="127"/>
      <c r="F412" s="127"/>
      <c r="G412" s="127"/>
      <c r="H412" s="127"/>
      <c r="I412" s="127"/>
      <c r="J412" s="127"/>
      <c r="K412" s="127"/>
      <c r="L412" s="127"/>
      <c r="M412" s="127"/>
      <c r="N412" s="127"/>
      <c r="O412" s="127"/>
      <c r="P412" s="127"/>
      <c r="Q412" s="127"/>
      <c r="R412" s="127"/>
      <c r="S412" s="127"/>
      <c r="T412" s="127"/>
      <c r="U412" s="127"/>
      <c r="V412" s="127"/>
      <c r="W412" s="127"/>
      <c r="X412" s="127"/>
      <c r="Y412" s="127"/>
      <c r="Z412" s="127"/>
      <c r="AA412" s="127"/>
      <c r="AB412" s="127"/>
      <c r="AC412" s="414"/>
      <c r="AD412" s="127"/>
      <c r="AE412" s="127"/>
      <c r="AF41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1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13" spans="1:33" x14ac:dyDescent="0.2">
      <c r="A413" s="127"/>
      <c r="B413" s="127"/>
      <c r="C413" s="127"/>
      <c r="D413" s="127"/>
      <c r="E413" s="127"/>
      <c r="F413" s="127"/>
      <c r="G413" s="127"/>
      <c r="H413" s="127"/>
      <c r="I413" s="127"/>
      <c r="J413" s="127"/>
      <c r="K413" s="127"/>
      <c r="L413" s="127"/>
      <c r="M413" s="127"/>
      <c r="N413" s="127"/>
      <c r="O413" s="127"/>
      <c r="P413" s="127"/>
      <c r="Q413" s="127"/>
      <c r="R413" s="127"/>
      <c r="S413" s="127"/>
      <c r="T413" s="127"/>
      <c r="U413" s="127"/>
      <c r="V413" s="127"/>
      <c r="W413" s="127"/>
      <c r="X413" s="127"/>
      <c r="Y413" s="127"/>
      <c r="Z413" s="127"/>
      <c r="AA413" s="127"/>
      <c r="AB413" s="127"/>
      <c r="AC413" s="414"/>
      <c r="AD413" s="127"/>
      <c r="AE413" s="127"/>
      <c r="AF41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1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14" spans="1:33" x14ac:dyDescent="0.2">
      <c r="A414" s="127"/>
      <c r="B414" s="127"/>
      <c r="C414" s="127"/>
      <c r="D414" s="127"/>
      <c r="E414" s="127"/>
      <c r="F414" s="127"/>
      <c r="G414" s="127"/>
      <c r="H414" s="127"/>
      <c r="I414" s="127"/>
      <c r="J414" s="127"/>
      <c r="K414" s="127"/>
      <c r="L414" s="127"/>
      <c r="M414" s="127"/>
      <c r="N414" s="127"/>
      <c r="O414" s="127"/>
      <c r="P414" s="127"/>
      <c r="Q414" s="127"/>
      <c r="R414" s="127"/>
      <c r="S414" s="127"/>
      <c r="T414" s="127"/>
      <c r="U414" s="127"/>
      <c r="V414" s="127"/>
      <c r="W414" s="127"/>
      <c r="X414" s="127"/>
      <c r="Y414" s="127"/>
      <c r="Z414" s="127"/>
      <c r="AA414" s="127"/>
      <c r="AB414" s="127"/>
      <c r="AC414" s="414"/>
      <c r="AD414" s="127"/>
      <c r="AE414" s="127"/>
      <c r="AF41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1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15" spans="1:33" x14ac:dyDescent="0.2">
      <c r="A415" s="127"/>
      <c r="B415" s="127"/>
      <c r="C415" s="127"/>
      <c r="D415" s="127"/>
      <c r="E415" s="127"/>
      <c r="F415" s="127"/>
      <c r="G415" s="127"/>
      <c r="H415" s="127"/>
      <c r="I415" s="127"/>
      <c r="J415" s="127"/>
      <c r="K415" s="127"/>
      <c r="L415" s="127"/>
      <c r="M415" s="127"/>
      <c r="N415" s="127"/>
      <c r="O415" s="127"/>
      <c r="P415" s="127"/>
      <c r="Q415" s="127"/>
      <c r="R415" s="127"/>
      <c r="S415" s="127"/>
      <c r="T415" s="127"/>
      <c r="U415" s="127"/>
      <c r="V415" s="127"/>
      <c r="W415" s="127"/>
      <c r="X415" s="127"/>
      <c r="Y415" s="127"/>
      <c r="Z415" s="127"/>
      <c r="AA415" s="127"/>
      <c r="AB415" s="127"/>
      <c r="AC415" s="414"/>
      <c r="AD415" s="127"/>
      <c r="AE415" s="127"/>
      <c r="AF41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1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16" spans="1:33" x14ac:dyDescent="0.2">
      <c r="A416" s="127"/>
      <c r="B416" s="127"/>
      <c r="C416" s="127"/>
      <c r="D416" s="127"/>
      <c r="E416" s="127"/>
      <c r="F416" s="127"/>
      <c r="G416" s="127"/>
      <c r="H416" s="127"/>
      <c r="I416" s="127"/>
      <c r="J416" s="127"/>
      <c r="K416" s="127"/>
      <c r="L416" s="127"/>
      <c r="M416" s="127"/>
      <c r="N416" s="127"/>
      <c r="O416" s="127"/>
      <c r="P416" s="127"/>
      <c r="Q416" s="127"/>
      <c r="R416" s="127"/>
      <c r="S416" s="127"/>
      <c r="T416" s="127"/>
      <c r="U416" s="127"/>
      <c r="V416" s="127"/>
      <c r="W416" s="127"/>
      <c r="X416" s="127"/>
      <c r="Y416" s="127"/>
      <c r="Z416" s="127"/>
      <c r="AA416" s="127"/>
      <c r="AB416" s="127"/>
      <c r="AC416" s="414"/>
      <c r="AD416" s="127"/>
      <c r="AE416" s="127"/>
      <c r="AF41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1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17" spans="1:33" x14ac:dyDescent="0.2">
      <c r="A417" s="127"/>
      <c r="B417" s="127"/>
      <c r="C417" s="127"/>
      <c r="D417" s="127"/>
      <c r="E417" s="127"/>
      <c r="F417" s="127"/>
      <c r="G417" s="127"/>
      <c r="H417" s="127"/>
      <c r="I417" s="127"/>
      <c r="J417" s="127"/>
      <c r="K417" s="127"/>
      <c r="L417" s="127"/>
      <c r="M417" s="127"/>
      <c r="N417" s="127"/>
      <c r="O417" s="127"/>
      <c r="P417" s="127"/>
      <c r="Q417" s="127"/>
      <c r="R417" s="127"/>
      <c r="S417" s="127"/>
      <c r="T417" s="127"/>
      <c r="U417" s="127"/>
      <c r="V417" s="127"/>
      <c r="W417" s="127"/>
      <c r="X417" s="127"/>
      <c r="Y417" s="127"/>
      <c r="Z417" s="127"/>
      <c r="AA417" s="127"/>
      <c r="AB417" s="127"/>
      <c r="AC417" s="414"/>
      <c r="AD417" s="127"/>
      <c r="AE417" s="127"/>
      <c r="AF41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1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18" spans="1:33" x14ac:dyDescent="0.2">
      <c r="A418" s="127"/>
      <c r="B418" s="127"/>
      <c r="C418" s="127"/>
      <c r="D418" s="127"/>
      <c r="E418" s="127"/>
      <c r="F418" s="127"/>
      <c r="G418" s="127"/>
      <c r="H418" s="127"/>
      <c r="I418" s="127"/>
      <c r="J418" s="127"/>
      <c r="K418" s="127"/>
      <c r="L418" s="127"/>
      <c r="M418" s="127"/>
      <c r="N418" s="127"/>
      <c r="O418" s="127"/>
      <c r="P418" s="127"/>
      <c r="Q418" s="127"/>
      <c r="R418" s="127"/>
      <c r="S418" s="127"/>
      <c r="T418" s="127"/>
      <c r="U418" s="127"/>
      <c r="V418" s="127"/>
      <c r="W418" s="127"/>
      <c r="X418" s="127"/>
      <c r="Y418" s="127"/>
      <c r="Z418" s="127"/>
      <c r="AA418" s="127"/>
      <c r="AB418" s="127"/>
      <c r="AC418" s="414"/>
      <c r="AD418" s="127"/>
      <c r="AE418" s="127"/>
      <c r="AF41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1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19" spans="1:33" x14ac:dyDescent="0.2">
      <c r="A419" s="127"/>
      <c r="B419" s="127"/>
      <c r="C419" s="127"/>
      <c r="D419" s="127"/>
      <c r="E419" s="127"/>
      <c r="F419" s="127"/>
      <c r="G419" s="127"/>
      <c r="H419" s="127"/>
      <c r="I419" s="127"/>
      <c r="J419" s="127"/>
      <c r="K419" s="127"/>
      <c r="L419" s="127"/>
      <c r="M419" s="127"/>
      <c r="N419" s="127"/>
      <c r="O419" s="127"/>
      <c r="P419" s="127"/>
      <c r="Q419" s="127"/>
      <c r="R419" s="127"/>
      <c r="S419" s="127"/>
      <c r="T419" s="127"/>
      <c r="U419" s="127"/>
      <c r="V419" s="127"/>
      <c r="W419" s="127"/>
      <c r="X419" s="127"/>
      <c r="Y419" s="127"/>
      <c r="Z419" s="127"/>
      <c r="AA419" s="127"/>
      <c r="AB419" s="127"/>
      <c r="AC419" s="414"/>
      <c r="AD419" s="127"/>
      <c r="AE419" s="127"/>
      <c r="AF41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1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20" spans="1:33" x14ac:dyDescent="0.2">
      <c r="A420" s="127"/>
      <c r="B420" s="127"/>
      <c r="C420" s="127"/>
      <c r="D420" s="127"/>
      <c r="E420" s="127"/>
      <c r="F420" s="127"/>
      <c r="G420" s="127"/>
      <c r="H420" s="127"/>
      <c r="I420" s="127"/>
      <c r="J420" s="127"/>
      <c r="K420" s="127"/>
      <c r="L420" s="127"/>
      <c r="M420" s="127"/>
      <c r="N420" s="127"/>
      <c r="O420" s="127"/>
      <c r="P420" s="127"/>
      <c r="Q420" s="127"/>
      <c r="R420" s="127"/>
      <c r="S420" s="127"/>
      <c r="T420" s="127"/>
      <c r="U420" s="127"/>
      <c r="V420" s="127"/>
      <c r="W420" s="127"/>
      <c r="X420" s="127"/>
      <c r="Y420" s="127"/>
      <c r="Z420" s="127"/>
      <c r="AA420" s="127"/>
      <c r="AB420" s="127"/>
      <c r="AC420" s="414"/>
      <c r="AD420" s="127"/>
      <c r="AE420" s="127"/>
      <c r="AF42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2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21" spans="1:33" x14ac:dyDescent="0.2">
      <c r="A421" s="127"/>
      <c r="B421" s="127"/>
      <c r="C421" s="127"/>
      <c r="D421" s="127"/>
      <c r="E421" s="127"/>
      <c r="F421" s="127"/>
      <c r="G421" s="127"/>
      <c r="H421" s="127"/>
      <c r="I421" s="127"/>
      <c r="J421" s="127"/>
      <c r="K421" s="127"/>
      <c r="L421" s="127"/>
      <c r="M421" s="127"/>
      <c r="N421" s="127"/>
      <c r="O421" s="127"/>
      <c r="P421" s="127"/>
      <c r="Q421" s="127"/>
      <c r="R421" s="127"/>
      <c r="S421" s="127"/>
      <c r="T421" s="127"/>
      <c r="U421" s="127"/>
      <c r="V421" s="127"/>
      <c r="W421" s="127"/>
      <c r="X421" s="127"/>
      <c r="Y421" s="127"/>
      <c r="Z421" s="127"/>
      <c r="AA421" s="127"/>
      <c r="AB421" s="127"/>
      <c r="AC421" s="414"/>
      <c r="AD421" s="127"/>
      <c r="AE421" s="127"/>
      <c r="AF42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2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22" spans="1:33" x14ac:dyDescent="0.2">
      <c r="A422" s="127"/>
      <c r="B422" s="127"/>
      <c r="C422" s="127"/>
      <c r="D422" s="127"/>
      <c r="E422" s="127"/>
      <c r="F422" s="127"/>
      <c r="G422" s="127"/>
      <c r="H422" s="127"/>
      <c r="I422" s="127"/>
      <c r="J422" s="127"/>
      <c r="K422" s="127"/>
      <c r="L422" s="127"/>
      <c r="M422" s="127"/>
      <c r="N422" s="127"/>
      <c r="O422" s="127"/>
      <c r="P422" s="127"/>
      <c r="Q422" s="127"/>
      <c r="R422" s="127"/>
      <c r="S422" s="127"/>
      <c r="T422" s="127"/>
      <c r="U422" s="127"/>
      <c r="V422" s="127"/>
      <c r="W422" s="127"/>
      <c r="X422" s="127"/>
      <c r="Y422" s="127"/>
      <c r="Z422" s="127"/>
      <c r="AA422" s="127"/>
      <c r="AB422" s="127"/>
      <c r="AC422" s="414"/>
      <c r="AD422" s="127"/>
      <c r="AE422" s="127"/>
      <c r="AF42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2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23" spans="1:33" x14ac:dyDescent="0.2">
      <c r="A423" s="127"/>
      <c r="B423" s="127"/>
      <c r="C423" s="127"/>
      <c r="D423" s="127"/>
      <c r="E423" s="127"/>
      <c r="F423" s="127"/>
      <c r="G423" s="127"/>
      <c r="H423" s="127"/>
      <c r="I423" s="127"/>
      <c r="J423" s="127"/>
      <c r="K423" s="127"/>
      <c r="L423" s="127"/>
      <c r="M423" s="127"/>
      <c r="N423" s="127"/>
      <c r="O423" s="127"/>
      <c r="P423" s="127"/>
      <c r="Q423" s="127"/>
      <c r="R423" s="127"/>
      <c r="S423" s="127"/>
      <c r="T423" s="127"/>
      <c r="U423" s="127"/>
      <c r="V423" s="127"/>
      <c r="W423" s="127"/>
      <c r="X423" s="127"/>
      <c r="Y423" s="127"/>
      <c r="Z423" s="127"/>
      <c r="AA423" s="127"/>
      <c r="AB423" s="127"/>
      <c r="AC423" s="414"/>
      <c r="AD423" s="127"/>
      <c r="AE423" s="127"/>
      <c r="AF42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2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24" spans="1:33" x14ac:dyDescent="0.2">
      <c r="A424" s="127"/>
      <c r="B424" s="127"/>
      <c r="C424" s="127"/>
      <c r="D424" s="127"/>
      <c r="E424" s="127"/>
      <c r="F424" s="127"/>
      <c r="G424" s="127"/>
      <c r="H424" s="127"/>
      <c r="I424" s="127"/>
      <c r="J424" s="127"/>
      <c r="K424" s="127"/>
      <c r="L424" s="127"/>
      <c r="M424" s="127"/>
      <c r="N424" s="127"/>
      <c r="O424" s="127"/>
      <c r="P424" s="127"/>
      <c r="Q424" s="127"/>
      <c r="R424" s="127"/>
      <c r="S424" s="127"/>
      <c r="T424" s="127"/>
      <c r="U424" s="127"/>
      <c r="V424" s="127"/>
      <c r="W424" s="127"/>
      <c r="X424" s="127"/>
      <c r="Y424" s="127"/>
      <c r="Z424" s="127"/>
      <c r="AA424" s="127"/>
      <c r="AB424" s="127"/>
      <c r="AC424" s="414"/>
      <c r="AD424" s="127"/>
      <c r="AE424" s="127"/>
      <c r="AF42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2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25" spans="1:33" x14ac:dyDescent="0.2">
      <c r="A425" s="127"/>
      <c r="B425" s="127"/>
      <c r="C425" s="127"/>
      <c r="D425" s="127"/>
      <c r="E425" s="127"/>
      <c r="F425" s="127"/>
      <c r="G425" s="127"/>
      <c r="H425" s="127"/>
      <c r="I425" s="127"/>
      <c r="J425" s="127"/>
      <c r="K425" s="127"/>
      <c r="L425" s="127"/>
      <c r="M425" s="127"/>
      <c r="N425" s="127"/>
      <c r="O425" s="127"/>
      <c r="P425" s="127"/>
      <c r="Q425" s="127"/>
      <c r="R425" s="127"/>
      <c r="S425" s="127"/>
      <c r="T425" s="127"/>
      <c r="U425" s="127"/>
      <c r="V425" s="127"/>
      <c r="W425" s="127"/>
      <c r="X425" s="127"/>
      <c r="Y425" s="127"/>
      <c r="Z425" s="127"/>
      <c r="AA425" s="127"/>
      <c r="AB425" s="127"/>
      <c r="AC425" s="414"/>
      <c r="AD425" s="127"/>
      <c r="AE425" s="127"/>
      <c r="AF42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2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26" spans="1:33" x14ac:dyDescent="0.2">
      <c r="A426" s="127"/>
      <c r="B426" s="127"/>
      <c r="C426" s="127"/>
      <c r="D426" s="127"/>
      <c r="E426" s="127"/>
      <c r="F426" s="127"/>
      <c r="G426" s="127"/>
      <c r="H426" s="127"/>
      <c r="I426" s="127"/>
      <c r="J426" s="127"/>
      <c r="K426" s="127"/>
      <c r="L426" s="127"/>
      <c r="M426" s="127"/>
      <c r="N426" s="127"/>
      <c r="O426" s="127"/>
      <c r="P426" s="127"/>
      <c r="Q426" s="127"/>
      <c r="R426" s="127"/>
      <c r="S426" s="127"/>
      <c r="T426" s="127"/>
      <c r="U426" s="127"/>
      <c r="V426" s="127"/>
      <c r="W426" s="127"/>
      <c r="X426" s="127"/>
      <c r="Y426" s="127"/>
      <c r="Z426" s="127"/>
      <c r="AA426" s="127"/>
      <c r="AB426" s="127"/>
      <c r="AC426" s="414"/>
      <c r="AD426" s="127"/>
      <c r="AE426" s="127"/>
      <c r="AF42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2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27" spans="1:33" x14ac:dyDescent="0.2">
      <c r="A427" s="127"/>
      <c r="B427" s="127"/>
      <c r="C427" s="127"/>
      <c r="D427" s="127"/>
      <c r="E427" s="127"/>
      <c r="F427" s="127"/>
      <c r="G427" s="127"/>
      <c r="H427" s="127"/>
      <c r="I427" s="127"/>
      <c r="J427" s="127"/>
      <c r="K427" s="127"/>
      <c r="L427" s="127"/>
      <c r="M427" s="127"/>
      <c r="N427" s="127"/>
      <c r="O427" s="127"/>
      <c r="P427" s="127"/>
      <c r="Q427" s="127"/>
      <c r="R427" s="127"/>
      <c r="S427" s="127"/>
      <c r="T427" s="127"/>
      <c r="U427" s="127"/>
      <c r="V427" s="127"/>
      <c r="W427" s="127"/>
      <c r="X427" s="127"/>
      <c r="Y427" s="127"/>
      <c r="Z427" s="127"/>
      <c r="AA427" s="127"/>
      <c r="AB427" s="127"/>
      <c r="AC427" s="414"/>
      <c r="AD427" s="127"/>
      <c r="AE427" s="127"/>
      <c r="AF42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2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28" spans="1:33" x14ac:dyDescent="0.2">
      <c r="A428" s="127"/>
      <c r="B428" s="127"/>
      <c r="C428" s="127"/>
      <c r="D428" s="127"/>
      <c r="E428" s="127"/>
      <c r="F428" s="127"/>
      <c r="G428" s="127"/>
      <c r="H428" s="127"/>
      <c r="I428" s="127"/>
      <c r="J428" s="127"/>
      <c r="K428" s="127"/>
      <c r="L428" s="127"/>
      <c r="M428" s="127"/>
      <c r="N428" s="127"/>
      <c r="O428" s="127"/>
      <c r="P428" s="127"/>
      <c r="Q428" s="127"/>
      <c r="R428" s="127"/>
      <c r="S428" s="127"/>
      <c r="T428" s="127"/>
      <c r="U428" s="127"/>
      <c r="V428" s="127"/>
      <c r="W428" s="127"/>
      <c r="X428" s="127"/>
      <c r="Y428" s="127"/>
      <c r="Z428" s="127"/>
      <c r="AA428" s="127"/>
      <c r="AB428" s="127"/>
      <c r="AC428" s="127"/>
      <c r="AD428" s="127"/>
      <c r="AE428" s="127"/>
      <c r="AF42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2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29" spans="1:33" x14ac:dyDescent="0.2">
      <c r="A429" s="127"/>
      <c r="B429" s="127"/>
      <c r="C429" s="127"/>
      <c r="D429" s="127"/>
      <c r="E429" s="127"/>
      <c r="F429" s="127"/>
      <c r="G429" s="127"/>
      <c r="H429" s="127"/>
      <c r="I429" s="127"/>
      <c r="J429" s="127"/>
      <c r="K429" s="127"/>
      <c r="L429" s="127"/>
      <c r="M429" s="127"/>
      <c r="N429" s="127"/>
      <c r="O429" s="127"/>
      <c r="P429" s="127"/>
      <c r="Q429" s="127"/>
      <c r="R429" s="127"/>
      <c r="S429" s="127"/>
      <c r="T429" s="127"/>
      <c r="U429" s="127"/>
      <c r="V429" s="127"/>
      <c r="W429" s="127"/>
      <c r="X429" s="127"/>
      <c r="Y429" s="127"/>
      <c r="Z429" s="127"/>
      <c r="AA429" s="127"/>
      <c r="AB429" s="127"/>
      <c r="AC429" s="127"/>
      <c r="AD429" s="127"/>
      <c r="AE429" s="127"/>
      <c r="AF42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2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30" spans="1:33" x14ac:dyDescent="0.2">
      <c r="A430" s="127"/>
      <c r="B430" s="127"/>
      <c r="C430" s="127"/>
      <c r="D430" s="127"/>
      <c r="E430" s="127"/>
      <c r="F430" s="127"/>
      <c r="G430" s="127"/>
      <c r="H430" s="127"/>
      <c r="I430" s="127"/>
      <c r="J430" s="127"/>
      <c r="K430" s="127"/>
      <c r="L430" s="127"/>
      <c r="M430" s="127"/>
      <c r="N430" s="127"/>
      <c r="O430" s="127"/>
      <c r="P430" s="127"/>
      <c r="Q430" s="127"/>
      <c r="R430" s="127"/>
      <c r="S430" s="127"/>
      <c r="T430" s="127"/>
      <c r="U430" s="127"/>
      <c r="V430" s="127"/>
      <c r="W430" s="127"/>
      <c r="X430" s="127"/>
      <c r="Y430" s="127"/>
      <c r="Z430" s="127"/>
      <c r="AA430" s="127"/>
      <c r="AB430" s="127"/>
      <c r="AC430" s="127"/>
      <c r="AD430" s="127"/>
      <c r="AE430" s="127"/>
      <c r="AF43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3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31" spans="1:33" x14ac:dyDescent="0.2">
      <c r="A431" s="127"/>
      <c r="B431" s="127"/>
      <c r="C431" s="127"/>
      <c r="D431" s="127"/>
      <c r="E431" s="127"/>
      <c r="F431" s="127"/>
      <c r="G431" s="127"/>
      <c r="H431" s="127"/>
      <c r="I431" s="127"/>
      <c r="J431" s="127"/>
      <c r="K431" s="127"/>
      <c r="L431" s="127"/>
      <c r="M431" s="127"/>
      <c r="N431" s="127"/>
      <c r="O431" s="127"/>
      <c r="P431" s="127"/>
      <c r="Q431" s="127"/>
      <c r="R431" s="127"/>
      <c r="S431" s="127"/>
      <c r="T431" s="127"/>
      <c r="U431" s="127"/>
      <c r="V431" s="127"/>
      <c r="W431" s="127"/>
      <c r="X431" s="127"/>
      <c r="Y431" s="127"/>
      <c r="Z431" s="127"/>
      <c r="AA431" s="127"/>
      <c r="AB431" s="127"/>
      <c r="AC431" s="127"/>
      <c r="AD431" s="127"/>
      <c r="AE431" s="127"/>
      <c r="AF43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3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32" spans="1:33" x14ac:dyDescent="0.2">
      <c r="A432" s="127"/>
      <c r="B432" s="127"/>
      <c r="C432" s="127"/>
      <c r="D432" s="127"/>
      <c r="E432" s="127"/>
      <c r="F432" s="127"/>
      <c r="G432" s="127"/>
      <c r="H432" s="127"/>
      <c r="I432" s="127"/>
      <c r="J432" s="127"/>
      <c r="K432" s="127"/>
      <c r="L432" s="127"/>
      <c r="M432" s="127"/>
      <c r="N432" s="127"/>
      <c r="O432" s="127"/>
      <c r="P432" s="127"/>
      <c r="Q432" s="127"/>
      <c r="R432" s="127"/>
      <c r="S432" s="127"/>
      <c r="T432" s="127"/>
      <c r="U432" s="127"/>
      <c r="V432" s="127"/>
      <c r="W432" s="127"/>
      <c r="X432" s="127"/>
      <c r="Y432" s="127"/>
      <c r="Z432" s="127"/>
      <c r="AA432" s="127"/>
      <c r="AB432" s="127"/>
      <c r="AC432" s="127"/>
      <c r="AD432" s="127"/>
      <c r="AE432" s="127"/>
      <c r="AF43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3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33" spans="1:33" x14ac:dyDescent="0.2">
      <c r="A433" s="127"/>
      <c r="B433" s="127"/>
      <c r="C433" s="127"/>
      <c r="D433" s="127"/>
      <c r="E433" s="127"/>
      <c r="F433" s="127"/>
      <c r="G433" s="127"/>
      <c r="H433" s="127"/>
      <c r="I433" s="127"/>
      <c r="J433" s="127"/>
      <c r="K433" s="127"/>
      <c r="L433" s="127"/>
      <c r="M433" s="127"/>
      <c r="N433" s="127"/>
      <c r="O433" s="127"/>
      <c r="P433" s="127"/>
      <c r="Q433" s="127"/>
      <c r="R433" s="127"/>
      <c r="S433" s="127"/>
      <c r="T433" s="127"/>
      <c r="U433" s="127"/>
      <c r="V433" s="127"/>
      <c r="W433" s="127"/>
      <c r="X433" s="127"/>
      <c r="Y433" s="127"/>
      <c r="Z433" s="127"/>
      <c r="AA433" s="127"/>
      <c r="AB433" s="127"/>
      <c r="AC433" s="127"/>
      <c r="AD433" s="127"/>
      <c r="AE433" s="127"/>
      <c r="AF43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3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34" spans="1:33" x14ac:dyDescent="0.2">
      <c r="A434" s="127"/>
      <c r="B434" s="127"/>
      <c r="C434" s="127"/>
      <c r="D434" s="127"/>
      <c r="E434" s="127"/>
      <c r="F434" s="127"/>
      <c r="G434" s="127"/>
      <c r="H434" s="127"/>
      <c r="I434" s="127"/>
      <c r="J434" s="127"/>
      <c r="K434" s="127"/>
      <c r="L434" s="127"/>
      <c r="M434" s="127"/>
      <c r="N434" s="127"/>
      <c r="O434" s="127"/>
      <c r="P434" s="127"/>
      <c r="Q434" s="127"/>
      <c r="R434" s="127"/>
      <c r="S434" s="127"/>
      <c r="T434" s="127"/>
      <c r="U434" s="127"/>
      <c r="V434" s="127"/>
      <c r="W434" s="127"/>
      <c r="X434" s="127"/>
      <c r="Y434" s="127"/>
      <c r="Z434" s="127"/>
      <c r="AA434" s="127"/>
      <c r="AB434" s="127"/>
      <c r="AC434" s="127"/>
      <c r="AD434" s="127"/>
      <c r="AE434" s="127"/>
      <c r="AF43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3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35" spans="1:33" x14ac:dyDescent="0.2">
      <c r="A435" s="127"/>
      <c r="B435" s="127"/>
      <c r="C435" s="127"/>
      <c r="D435" s="127"/>
      <c r="E435" s="127"/>
      <c r="F435" s="127"/>
      <c r="G435" s="127"/>
      <c r="H435" s="127"/>
      <c r="I435" s="127"/>
      <c r="J435" s="127"/>
      <c r="K435" s="127"/>
      <c r="L435" s="127"/>
      <c r="M435" s="127"/>
      <c r="N435" s="127"/>
      <c r="O435" s="127"/>
      <c r="P435" s="127"/>
      <c r="Q435" s="127"/>
      <c r="R435" s="127"/>
      <c r="S435" s="127"/>
      <c r="T435" s="127"/>
      <c r="U435" s="127"/>
      <c r="V435" s="127"/>
      <c r="W435" s="127"/>
      <c r="X435" s="127"/>
      <c r="Y435" s="127"/>
      <c r="Z435" s="127"/>
      <c r="AA435" s="127"/>
      <c r="AB435" s="127"/>
      <c r="AC435" s="127"/>
      <c r="AD435" s="127"/>
      <c r="AE435" s="127"/>
      <c r="AF43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3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36" spans="1:33" x14ac:dyDescent="0.2">
      <c r="A436" s="127"/>
      <c r="B436" s="127"/>
      <c r="C436" s="127"/>
      <c r="D436" s="127"/>
      <c r="E436" s="127"/>
      <c r="F436" s="127"/>
      <c r="G436" s="127"/>
      <c r="H436" s="127"/>
      <c r="I436" s="127"/>
      <c r="J436" s="127"/>
      <c r="K436" s="127"/>
      <c r="L436" s="127"/>
      <c r="M436" s="127"/>
      <c r="N436" s="127"/>
      <c r="O436" s="127"/>
      <c r="P436" s="127"/>
      <c r="Q436" s="127"/>
      <c r="R436" s="127"/>
      <c r="S436" s="127"/>
      <c r="T436" s="127"/>
      <c r="U436" s="127"/>
      <c r="V436" s="127"/>
      <c r="W436" s="127"/>
      <c r="X436" s="127"/>
      <c r="Y436" s="127"/>
      <c r="Z436" s="127"/>
      <c r="AA436" s="127"/>
      <c r="AB436" s="127"/>
      <c r="AC436" s="127"/>
      <c r="AD436" s="127"/>
      <c r="AE436" s="127"/>
      <c r="AF43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3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37" spans="1:33" x14ac:dyDescent="0.2">
      <c r="A437" s="127"/>
      <c r="B437" s="127"/>
      <c r="C437" s="127"/>
      <c r="D437" s="127"/>
      <c r="E437" s="127"/>
      <c r="F437" s="127"/>
      <c r="G437" s="127"/>
      <c r="H437" s="127"/>
      <c r="I437" s="127"/>
      <c r="J437" s="127"/>
      <c r="K437" s="127"/>
      <c r="L437" s="127"/>
      <c r="M437" s="127"/>
      <c r="N437" s="127"/>
      <c r="O437" s="127"/>
      <c r="P437" s="127"/>
      <c r="Q437" s="127"/>
      <c r="R437" s="127"/>
      <c r="S437" s="127"/>
      <c r="T437" s="127"/>
      <c r="U437" s="127"/>
      <c r="V437" s="127"/>
      <c r="W437" s="127"/>
      <c r="X437" s="127"/>
      <c r="Y437" s="127"/>
      <c r="Z437" s="127"/>
      <c r="AA437" s="127"/>
      <c r="AB437" s="127"/>
      <c r="AC437" s="127"/>
      <c r="AD437" s="127"/>
      <c r="AE437" s="127"/>
      <c r="AF43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3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38" spans="1:33" x14ac:dyDescent="0.2">
      <c r="A438" s="127"/>
      <c r="B438" s="127"/>
      <c r="C438" s="127"/>
      <c r="D438" s="127"/>
      <c r="E438" s="127"/>
      <c r="F438" s="127"/>
      <c r="G438" s="127"/>
      <c r="H438" s="127"/>
      <c r="I438" s="127"/>
      <c r="J438" s="127"/>
      <c r="K438" s="127"/>
      <c r="L438" s="127"/>
      <c r="M438" s="127"/>
      <c r="N438" s="127"/>
      <c r="O438" s="127"/>
      <c r="P438" s="127"/>
      <c r="Q438" s="127"/>
      <c r="R438" s="127"/>
      <c r="S438" s="127"/>
      <c r="T438" s="127"/>
      <c r="U438" s="127"/>
      <c r="V438" s="127"/>
      <c r="W438" s="127"/>
      <c r="X438" s="127"/>
      <c r="Y438" s="127"/>
      <c r="Z438" s="127"/>
      <c r="AA438" s="127"/>
      <c r="AB438" s="127"/>
      <c r="AC438" s="127"/>
      <c r="AD438" s="127"/>
      <c r="AE438" s="127"/>
      <c r="AF43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3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39" spans="1:33" x14ac:dyDescent="0.2">
      <c r="A439" s="127"/>
      <c r="B439" s="127"/>
      <c r="C439" s="127"/>
      <c r="D439" s="127"/>
      <c r="E439" s="127"/>
      <c r="F439" s="127"/>
      <c r="G439" s="127"/>
      <c r="H439" s="127"/>
      <c r="I439" s="127"/>
      <c r="J439" s="127"/>
      <c r="K439" s="127"/>
      <c r="L439" s="127"/>
      <c r="M439" s="127"/>
      <c r="N439" s="127"/>
      <c r="O439" s="127"/>
      <c r="P439" s="127"/>
      <c r="Q439" s="127"/>
      <c r="R439" s="127"/>
      <c r="S439" s="127"/>
      <c r="T439" s="127"/>
      <c r="U439" s="127"/>
      <c r="V439" s="127"/>
      <c r="W439" s="127"/>
      <c r="X439" s="127"/>
      <c r="Y439" s="127"/>
      <c r="Z439" s="127"/>
      <c r="AA439" s="127"/>
      <c r="AB439" s="127"/>
      <c r="AC439" s="127"/>
      <c r="AD439" s="127"/>
      <c r="AE439" s="127"/>
      <c r="AF43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3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40" spans="1:33" x14ac:dyDescent="0.2">
      <c r="A440" s="127"/>
      <c r="B440" s="127"/>
      <c r="C440" s="127"/>
      <c r="D440" s="127"/>
      <c r="E440" s="127"/>
      <c r="F440" s="127"/>
      <c r="G440" s="127"/>
      <c r="H440" s="127"/>
      <c r="I440" s="127"/>
      <c r="J440" s="127"/>
      <c r="K440" s="127"/>
      <c r="L440" s="127"/>
      <c r="M440" s="127"/>
      <c r="N440" s="127"/>
      <c r="O440" s="127"/>
      <c r="P440" s="127"/>
      <c r="Q440" s="127"/>
      <c r="R440" s="127"/>
      <c r="S440" s="127"/>
      <c r="T440" s="127"/>
      <c r="U440" s="127"/>
      <c r="V440" s="127"/>
      <c r="W440" s="127"/>
      <c r="X440" s="127"/>
      <c r="Y440" s="127"/>
      <c r="Z440" s="127"/>
      <c r="AA440" s="127"/>
      <c r="AB440" s="127"/>
      <c r="AC440" s="127"/>
      <c r="AD440" s="127"/>
      <c r="AE440" s="127"/>
      <c r="AF44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4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41" spans="1:33" x14ac:dyDescent="0.2">
      <c r="A441" s="127"/>
      <c r="B441" s="127"/>
      <c r="C441" s="127"/>
      <c r="D441" s="127"/>
      <c r="E441" s="127"/>
      <c r="F441" s="127"/>
      <c r="G441" s="127"/>
      <c r="H441" s="127"/>
      <c r="I441" s="127"/>
      <c r="J441" s="127"/>
      <c r="K441" s="127"/>
      <c r="L441" s="127"/>
      <c r="M441" s="127"/>
      <c r="N441" s="127"/>
      <c r="O441" s="127"/>
      <c r="P441" s="127"/>
      <c r="Q441" s="127"/>
      <c r="R441" s="127"/>
      <c r="S441" s="127"/>
      <c r="T441" s="127"/>
      <c r="U441" s="127"/>
      <c r="V441" s="127"/>
      <c r="W441" s="127"/>
      <c r="X441" s="127"/>
      <c r="Y441" s="127"/>
      <c r="Z441" s="127"/>
      <c r="AA441" s="127"/>
      <c r="AB441" s="127"/>
      <c r="AC441" s="127"/>
      <c r="AD441" s="127"/>
      <c r="AE441" s="127"/>
      <c r="AF44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4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42" spans="1:33" x14ac:dyDescent="0.2">
      <c r="A442" s="127"/>
      <c r="B442" s="127"/>
      <c r="C442" s="127"/>
      <c r="D442" s="127"/>
      <c r="E442" s="127"/>
      <c r="F442" s="127"/>
      <c r="G442" s="127"/>
      <c r="H442" s="127"/>
      <c r="I442" s="127"/>
      <c r="J442" s="127"/>
      <c r="K442" s="127"/>
      <c r="L442" s="127"/>
      <c r="M442" s="127"/>
      <c r="N442" s="127"/>
      <c r="O442" s="127"/>
      <c r="P442" s="127"/>
      <c r="Q442" s="127"/>
      <c r="R442" s="127"/>
      <c r="S442" s="127"/>
      <c r="T442" s="127"/>
      <c r="U442" s="127"/>
      <c r="V442" s="127"/>
      <c r="W442" s="127"/>
      <c r="X442" s="127"/>
      <c r="Y442" s="127"/>
      <c r="Z442" s="127"/>
      <c r="AA442" s="127"/>
      <c r="AB442" s="127"/>
      <c r="AC442" s="127"/>
      <c r="AD442" s="127"/>
      <c r="AE442" s="127"/>
      <c r="AF44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4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43" spans="1:33" x14ac:dyDescent="0.2">
      <c r="A443" s="127"/>
      <c r="B443" s="127"/>
      <c r="C443" s="127"/>
      <c r="D443" s="127"/>
      <c r="E443" s="127"/>
      <c r="F443" s="127"/>
      <c r="G443" s="127"/>
      <c r="H443" s="127"/>
      <c r="I443" s="127"/>
      <c r="J443" s="127"/>
      <c r="K443" s="127"/>
      <c r="L443" s="127"/>
      <c r="M443" s="127"/>
      <c r="N443" s="127"/>
      <c r="O443" s="127"/>
      <c r="P443" s="127"/>
      <c r="Q443" s="127"/>
      <c r="R443" s="127"/>
      <c r="S443" s="127"/>
      <c r="T443" s="127"/>
      <c r="U443" s="127"/>
      <c r="V443" s="127"/>
      <c r="W443" s="127"/>
      <c r="X443" s="127"/>
      <c r="Y443" s="127"/>
      <c r="Z443" s="127"/>
      <c r="AA443" s="127"/>
      <c r="AB443" s="127"/>
      <c r="AC443" s="127"/>
      <c r="AD443" s="127"/>
      <c r="AE443" s="127"/>
      <c r="AF44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4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44" spans="1:33" x14ac:dyDescent="0.2">
      <c r="A444" s="127"/>
      <c r="B444" s="127"/>
      <c r="C444" s="127"/>
      <c r="D444" s="127"/>
      <c r="E444" s="127"/>
      <c r="F444" s="127"/>
      <c r="G444" s="127"/>
      <c r="H444" s="127"/>
      <c r="I444" s="127"/>
      <c r="J444" s="127"/>
      <c r="K444" s="127"/>
      <c r="L444" s="127"/>
      <c r="M444" s="127"/>
      <c r="N444" s="127"/>
      <c r="O444" s="127"/>
      <c r="P444" s="127"/>
      <c r="Q444" s="127"/>
      <c r="R444" s="127"/>
      <c r="S444" s="127"/>
      <c r="T444" s="127"/>
      <c r="U444" s="127"/>
      <c r="V444" s="127"/>
      <c r="W444" s="127"/>
      <c r="X444" s="127"/>
      <c r="Y444" s="127"/>
      <c r="Z444" s="127"/>
      <c r="AA444" s="127"/>
      <c r="AB444" s="127"/>
      <c r="AC444" s="127"/>
      <c r="AD444" s="127"/>
      <c r="AE444" s="127"/>
      <c r="AF44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4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45" spans="1:33" x14ac:dyDescent="0.2">
      <c r="A445" s="127"/>
      <c r="B445" s="127"/>
      <c r="C445" s="127"/>
      <c r="D445" s="127"/>
      <c r="E445" s="127"/>
      <c r="F445" s="127"/>
      <c r="G445" s="127"/>
      <c r="H445" s="127"/>
      <c r="I445" s="127"/>
      <c r="J445" s="127"/>
      <c r="K445" s="127"/>
      <c r="L445" s="127"/>
      <c r="M445" s="127"/>
      <c r="N445" s="127"/>
      <c r="O445" s="127"/>
      <c r="P445" s="127"/>
      <c r="Q445" s="127"/>
      <c r="R445" s="127"/>
      <c r="S445" s="127"/>
      <c r="T445" s="127"/>
      <c r="U445" s="127"/>
      <c r="V445" s="127"/>
      <c r="W445" s="127"/>
      <c r="X445" s="127"/>
      <c r="Y445" s="127"/>
      <c r="Z445" s="127"/>
      <c r="AA445" s="127"/>
      <c r="AB445" s="127"/>
      <c r="AC445" s="127"/>
      <c r="AD445" s="127"/>
      <c r="AE445" s="127"/>
      <c r="AF44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4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46" spans="1:33" x14ac:dyDescent="0.2">
      <c r="A446" s="127"/>
      <c r="B446" s="127"/>
      <c r="C446" s="127"/>
      <c r="D446" s="127"/>
      <c r="E446" s="127"/>
      <c r="F446" s="127"/>
      <c r="G446" s="127"/>
      <c r="H446" s="127"/>
      <c r="I446" s="127"/>
      <c r="J446" s="127"/>
      <c r="K446" s="127"/>
      <c r="L446" s="127"/>
      <c r="M446" s="127"/>
      <c r="N446" s="127"/>
      <c r="O446" s="127"/>
      <c r="P446" s="127"/>
      <c r="Q446" s="127"/>
      <c r="R446" s="127"/>
      <c r="S446" s="127"/>
      <c r="T446" s="127"/>
      <c r="U446" s="127"/>
      <c r="V446" s="127"/>
      <c r="W446" s="127"/>
      <c r="X446" s="127"/>
      <c r="Y446" s="127"/>
      <c r="Z446" s="127"/>
      <c r="AA446" s="127"/>
      <c r="AB446" s="127"/>
      <c r="AC446" s="127"/>
      <c r="AD446" s="127"/>
      <c r="AE446" s="127"/>
      <c r="AF44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4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47" spans="1:33" x14ac:dyDescent="0.2">
      <c r="A447" s="127"/>
      <c r="B447" s="127"/>
      <c r="C447" s="127"/>
      <c r="D447" s="127"/>
      <c r="E447" s="127"/>
      <c r="F447" s="127"/>
      <c r="G447" s="127"/>
      <c r="H447" s="127"/>
      <c r="I447" s="127"/>
      <c r="J447" s="127"/>
      <c r="K447" s="127"/>
      <c r="L447" s="127"/>
      <c r="M447" s="127"/>
      <c r="N447" s="127"/>
      <c r="O447" s="127"/>
      <c r="P447" s="127"/>
      <c r="Q447" s="127"/>
      <c r="R447" s="127"/>
      <c r="S447" s="127"/>
      <c r="T447" s="127"/>
      <c r="U447" s="127"/>
      <c r="V447" s="127"/>
      <c r="W447" s="127"/>
      <c r="X447" s="127"/>
      <c r="Y447" s="127"/>
      <c r="Z447" s="127"/>
      <c r="AA447" s="127"/>
      <c r="AB447" s="127"/>
      <c r="AC447" s="127"/>
      <c r="AD447" s="127"/>
      <c r="AE447" s="127"/>
      <c r="AF44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4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48" spans="1:33" x14ac:dyDescent="0.2">
      <c r="A448" s="127"/>
      <c r="B448" s="127"/>
      <c r="C448" s="127"/>
      <c r="D448" s="127"/>
      <c r="E448" s="127"/>
      <c r="F448" s="127"/>
      <c r="G448" s="127"/>
      <c r="H448" s="127"/>
      <c r="I448" s="127"/>
      <c r="J448" s="127"/>
      <c r="K448" s="127"/>
      <c r="L448" s="127"/>
      <c r="M448" s="127"/>
      <c r="N448" s="127"/>
      <c r="O448" s="127"/>
      <c r="P448" s="127"/>
      <c r="Q448" s="127"/>
      <c r="R448" s="127"/>
      <c r="S448" s="127"/>
      <c r="T448" s="127"/>
      <c r="U448" s="127"/>
      <c r="V448" s="127"/>
      <c r="W448" s="127"/>
      <c r="X448" s="127"/>
      <c r="Y448" s="127"/>
      <c r="Z448" s="127"/>
      <c r="AA448" s="127"/>
      <c r="AB448" s="127"/>
      <c r="AC448" s="127"/>
      <c r="AD448" s="127"/>
      <c r="AE448" s="127"/>
      <c r="AF44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4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49" spans="1:33" x14ac:dyDescent="0.2">
      <c r="A449" s="127"/>
      <c r="B449" s="127"/>
      <c r="C449" s="127"/>
      <c r="D449" s="127"/>
      <c r="E449" s="127"/>
      <c r="F449" s="127"/>
      <c r="G449" s="127"/>
      <c r="H449" s="127"/>
      <c r="I449" s="127"/>
      <c r="J449" s="127"/>
      <c r="K449" s="127"/>
      <c r="L449" s="127"/>
      <c r="M449" s="127"/>
      <c r="N449" s="127"/>
      <c r="O449" s="127"/>
      <c r="P449" s="127"/>
      <c r="Q449" s="127"/>
      <c r="R449" s="127"/>
      <c r="S449" s="127"/>
      <c r="T449" s="127"/>
      <c r="U449" s="127"/>
      <c r="V449" s="127"/>
      <c r="W449" s="127"/>
      <c r="X449" s="127"/>
      <c r="Y449" s="127"/>
      <c r="Z449" s="127"/>
      <c r="AA449" s="127"/>
      <c r="AB449" s="127"/>
      <c r="AC449" s="127"/>
      <c r="AD449" s="127"/>
      <c r="AE449" s="127"/>
      <c r="AF44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4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50" spans="1:33" x14ac:dyDescent="0.2">
      <c r="A450" s="127"/>
      <c r="B450" s="127"/>
      <c r="C450" s="127"/>
      <c r="D450" s="127"/>
      <c r="E450" s="127"/>
      <c r="F450" s="127"/>
      <c r="G450" s="127"/>
      <c r="H450" s="127"/>
      <c r="I450" s="127"/>
      <c r="J450" s="127"/>
      <c r="K450" s="127"/>
      <c r="L450" s="127"/>
      <c r="M450" s="127"/>
      <c r="N450" s="127"/>
      <c r="O450" s="127"/>
      <c r="P450" s="127"/>
      <c r="Q450" s="127"/>
      <c r="R450" s="127"/>
      <c r="S450" s="127"/>
      <c r="T450" s="127"/>
      <c r="U450" s="127"/>
      <c r="V450" s="127"/>
      <c r="W450" s="127"/>
      <c r="X450" s="127"/>
      <c r="Y450" s="127"/>
      <c r="Z450" s="127"/>
      <c r="AA450" s="127"/>
      <c r="AB450" s="127"/>
      <c r="AC450" s="127"/>
      <c r="AD450" s="127"/>
      <c r="AE450" s="127"/>
      <c r="AF45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5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51" spans="1:33" x14ac:dyDescent="0.2">
      <c r="A451" s="127"/>
      <c r="B451" s="127"/>
      <c r="C451" s="127"/>
      <c r="D451" s="127"/>
      <c r="E451" s="127"/>
      <c r="F451" s="127"/>
      <c r="G451" s="127"/>
      <c r="H451" s="127"/>
      <c r="I451" s="127"/>
      <c r="J451" s="127"/>
      <c r="K451" s="127"/>
      <c r="L451" s="127"/>
      <c r="M451" s="127"/>
      <c r="N451" s="127"/>
      <c r="O451" s="127"/>
      <c r="P451" s="127"/>
      <c r="Q451" s="127"/>
      <c r="R451" s="127"/>
      <c r="S451" s="127"/>
      <c r="T451" s="127"/>
      <c r="U451" s="127"/>
      <c r="V451" s="127"/>
      <c r="W451" s="127"/>
      <c r="X451" s="127"/>
      <c r="Y451" s="127"/>
      <c r="Z451" s="127"/>
      <c r="AA451" s="127"/>
      <c r="AB451" s="127"/>
      <c r="AC451" s="127"/>
      <c r="AD451" s="127"/>
      <c r="AE451" s="127"/>
      <c r="AF45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5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52" spans="1:33" x14ac:dyDescent="0.2">
      <c r="A452" s="127"/>
      <c r="B452" s="127"/>
      <c r="C452" s="127"/>
      <c r="D452" s="127"/>
      <c r="E452" s="127"/>
      <c r="F452" s="127"/>
      <c r="G452" s="127"/>
      <c r="H452" s="127"/>
      <c r="I452" s="127"/>
      <c r="J452" s="127"/>
      <c r="K452" s="127"/>
      <c r="L452" s="127"/>
      <c r="M452" s="127"/>
      <c r="N452" s="127"/>
      <c r="O452" s="127"/>
      <c r="P452" s="127"/>
      <c r="Q452" s="127"/>
      <c r="R452" s="127"/>
      <c r="S452" s="127"/>
      <c r="T452" s="127"/>
      <c r="U452" s="127"/>
      <c r="V452" s="127"/>
      <c r="W452" s="127"/>
      <c r="X452" s="127"/>
      <c r="Y452" s="127"/>
      <c r="Z452" s="127"/>
      <c r="AA452" s="127"/>
      <c r="AB452" s="127"/>
      <c r="AC452" s="127"/>
      <c r="AD452" s="127"/>
      <c r="AE452" s="127"/>
      <c r="AF45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5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53" spans="1:33" x14ac:dyDescent="0.2">
      <c r="A453" s="127"/>
      <c r="B453" s="127"/>
      <c r="C453" s="127"/>
      <c r="D453" s="127"/>
      <c r="E453" s="127"/>
      <c r="F453" s="127"/>
      <c r="G453" s="127"/>
      <c r="H453" s="127"/>
      <c r="I453" s="127"/>
      <c r="J453" s="127"/>
      <c r="K453" s="127"/>
      <c r="L453" s="127"/>
      <c r="M453" s="127"/>
      <c r="N453" s="127"/>
      <c r="O453" s="127"/>
      <c r="P453" s="127"/>
      <c r="Q453" s="127"/>
      <c r="R453" s="127"/>
      <c r="S453" s="127"/>
      <c r="T453" s="127"/>
      <c r="U453" s="127"/>
      <c r="V453" s="127"/>
      <c r="W453" s="127"/>
      <c r="X453" s="127"/>
      <c r="Y453" s="127"/>
      <c r="Z453" s="127"/>
      <c r="AA453" s="127"/>
      <c r="AB453" s="127"/>
      <c r="AC453" s="127"/>
      <c r="AD453" s="127"/>
      <c r="AE453" s="127"/>
      <c r="AF45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5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54" spans="1:33" x14ac:dyDescent="0.2">
      <c r="A454" s="127"/>
      <c r="B454" s="127"/>
      <c r="C454" s="127"/>
      <c r="D454" s="127"/>
      <c r="E454" s="127"/>
      <c r="F454" s="127"/>
      <c r="G454" s="127"/>
      <c r="H454" s="127"/>
      <c r="I454" s="127"/>
      <c r="J454" s="127"/>
      <c r="K454" s="127"/>
      <c r="L454" s="127"/>
      <c r="M454" s="127"/>
      <c r="N454" s="127"/>
      <c r="O454" s="127"/>
      <c r="P454" s="127"/>
      <c r="Q454" s="127"/>
      <c r="R454" s="127"/>
      <c r="S454" s="127"/>
      <c r="T454" s="127"/>
      <c r="U454" s="127"/>
      <c r="V454" s="127"/>
      <c r="W454" s="127"/>
      <c r="X454" s="127"/>
      <c r="Y454" s="127"/>
      <c r="Z454" s="127"/>
      <c r="AA454" s="127"/>
      <c r="AB454" s="127"/>
      <c r="AC454" s="127"/>
      <c r="AD454" s="127"/>
      <c r="AE454" s="127"/>
      <c r="AF45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5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55" spans="1:33" x14ac:dyDescent="0.2">
      <c r="A455" s="127"/>
      <c r="B455" s="127"/>
      <c r="C455" s="127"/>
      <c r="D455" s="127"/>
      <c r="E455" s="127"/>
      <c r="F455" s="127"/>
      <c r="G455" s="127"/>
      <c r="H455" s="127"/>
      <c r="I455" s="127"/>
      <c r="J455" s="127"/>
      <c r="K455" s="127"/>
      <c r="L455" s="127"/>
      <c r="M455" s="127"/>
      <c r="N455" s="127"/>
      <c r="O455" s="127"/>
      <c r="P455" s="127"/>
      <c r="Q455" s="127"/>
      <c r="R455" s="127"/>
      <c r="S455" s="127"/>
      <c r="T455" s="127"/>
      <c r="U455" s="127"/>
      <c r="V455" s="127"/>
      <c r="W455" s="127"/>
      <c r="X455" s="127"/>
      <c r="Y455" s="127"/>
      <c r="Z455" s="127"/>
      <c r="AA455" s="127"/>
      <c r="AB455" s="127"/>
      <c r="AC455" s="127"/>
      <c r="AD455" s="127"/>
      <c r="AE455" s="127"/>
      <c r="AF45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5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56" spans="1:33" x14ac:dyDescent="0.2">
      <c r="A456" s="127"/>
      <c r="B456" s="127"/>
      <c r="C456" s="127"/>
      <c r="D456" s="127"/>
      <c r="E456" s="127"/>
      <c r="F456" s="127"/>
      <c r="G456" s="127"/>
      <c r="H456" s="127"/>
      <c r="I456" s="127"/>
      <c r="J456" s="127"/>
      <c r="K456" s="127"/>
      <c r="L456" s="127"/>
      <c r="M456" s="127"/>
      <c r="N456" s="127"/>
      <c r="O456" s="127"/>
      <c r="P456" s="127"/>
      <c r="Q456" s="127"/>
      <c r="R456" s="127"/>
      <c r="S456" s="127"/>
      <c r="T456" s="127"/>
      <c r="U456" s="127"/>
      <c r="V456" s="127"/>
      <c r="W456" s="127"/>
      <c r="X456" s="127"/>
      <c r="Y456" s="127"/>
      <c r="Z456" s="127"/>
      <c r="AA456" s="127"/>
      <c r="AB456" s="127"/>
      <c r="AC456" s="127"/>
      <c r="AD456" s="127"/>
      <c r="AE456" s="127"/>
      <c r="AF45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5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57" spans="1:33" x14ac:dyDescent="0.2">
      <c r="A457" s="127"/>
      <c r="B457" s="127"/>
      <c r="C457" s="127"/>
      <c r="D457" s="127"/>
      <c r="E457" s="127"/>
      <c r="F457" s="127"/>
      <c r="G457" s="127"/>
      <c r="H457" s="127"/>
      <c r="I457" s="127"/>
      <c r="J457" s="127"/>
      <c r="K457" s="127"/>
      <c r="L457" s="127"/>
      <c r="M457" s="127"/>
      <c r="N457" s="127"/>
      <c r="O457" s="127"/>
      <c r="P457" s="127"/>
      <c r="Q457" s="127"/>
      <c r="R457" s="127"/>
      <c r="S457" s="127"/>
      <c r="T457" s="127"/>
      <c r="U457" s="127"/>
      <c r="V457" s="127"/>
      <c r="W457" s="127"/>
      <c r="X457" s="127"/>
      <c r="Y457" s="127"/>
      <c r="Z457" s="127"/>
      <c r="AA457" s="127"/>
      <c r="AB457" s="127"/>
      <c r="AC457" s="127"/>
      <c r="AD457" s="127"/>
      <c r="AE457" s="127"/>
      <c r="AF45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5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58" spans="1:33" x14ac:dyDescent="0.2">
      <c r="A458" s="127"/>
      <c r="B458" s="127"/>
      <c r="C458" s="127"/>
      <c r="D458" s="127"/>
      <c r="E458" s="127"/>
      <c r="F458" s="127"/>
      <c r="G458" s="127"/>
      <c r="H458" s="127"/>
      <c r="I458" s="127"/>
      <c r="J458" s="127"/>
      <c r="K458" s="127"/>
      <c r="L458" s="127"/>
      <c r="M458" s="127"/>
      <c r="N458" s="127"/>
      <c r="O458" s="127"/>
      <c r="P458" s="127"/>
      <c r="Q458" s="127"/>
      <c r="R458" s="127"/>
      <c r="S458" s="127"/>
      <c r="T458" s="127"/>
      <c r="U458" s="127"/>
      <c r="V458" s="127"/>
      <c r="W458" s="127"/>
      <c r="X458" s="127"/>
      <c r="Y458" s="127"/>
      <c r="Z458" s="127"/>
      <c r="AA458" s="127"/>
      <c r="AB458" s="127"/>
      <c r="AC458" s="127"/>
      <c r="AD458" s="127"/>
      <c r="AE458" s="127"/>
      <c r="AF45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5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59" spans="1:33" x14ac:dyDescent="0.2">
      <c r="A459" s="127"/>
      <c r="B459" s="127"/>
      <c r="C459" s="127"/>
      <c r="D459" s="127"/>
      <c r="E459" s="127"/>
      <c r="F459" s="127"/>
      <c r="G459" s="127"/>
      <c r="H459" s="127"/>
      <c r="I459" s="127"/>
      <c r="J459" s="127"/>
      <c r="K459" s="127"/>
      <c r="L459" s="127"/>
      <c r="M459" s="127"/>
      <c r="N459" s="127"/>
      <c r="O459" s="127"/>
      <c r="P459" s="127"/>
      <c r="Q459" s="127"/>
      <c r="R459" s="127"/>
      <c r="S459" s="127"/>
      <c r="T459" s="127"/>
      <c r="U459" s="127"/>
      <c r="V459" s="127"/>
      <c r="W459" s="127"/>
      <c r="X459" s="127"/>
      <c r="Y459" s="127"/>
      <c r="Z459" s="127"/>
      <c r="AA459" s="127"/>
      <c r="AB459" s="127"/>
      <c r="AC459" s="127"/>
      <c r="AD459" s="127"/>
      <c r="AE459" s="127"/>
      <c r="AF45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5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60" spans="1:33" x14ac:dyDescent="0.2">
      <c r="A460" s="127"/>
      <c r="B460" s="127"/>
      <c r="C460" s="127"/>
      <c r="D460" s="127"/>
      <c r="E460" s="127"/>
      <c r="F460" s="127"/>
      <c r="G460" s="127"/>
      <c r="H460" s="127"/>
      <c r="I460" s="127"/>
      <c r="J460" s="127"/>
      <c r="K460" s="127"/>
      <c r="L460" s="127"/>
      <c r="M460" s="127"/>
      <c r="N460" s="127"/>
      <c r="O460" s="127"/>
      <c r="P460" s="127"/>
      <c r="Q460" s="127"/>
      <c r="R460" s="127"/>
      <c r="S460" s="127"/>
      <c r="T460" s="127"/>
      <c r="U460" s="127"/>
      <c r="V460" s="127"/>
      <c r="W460" s="127"/>
      <c r="X460" s="127"/>
      <c r="Y460" s="127"/>
      <c r="Z460" s="127"/>
      <c r="AA460" s="127"/>
      <c r="AB460" s="127"/>
      <c r="AC460" s="127"/>
      <c r="AD460" s="127"/>
      <c r="AE460" s="127"/>
      <c r="AF46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6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61" spans="1:33" x14ac:dyDescent="0.2">
      <c r="A461" s="127"/>
      <c r="B461" s="127"/>
      <c r="C461" s="127"/>
      <c r="D461" s="127"/>
      <c r="E461" s="127"/>
      <c r="F461" s="127"/>
      <c r="G461" s="127"/>
      <c r="H461" s="127"/>
      <c r="I461" s="127"/>
      <c r="J461" s="127"/>
      <c r="K461" s="127"/>
      <c r="L461" s="127"/>
      <c r="M461" s="127"/>
      <c r="N461" s="127"/>
      <c r="O461" s="127"/>
      <c r="P461" s="127"/>
      <c r="Q461" s="127"/>
      <c r="R461" s="127"/>
      <c r="S461" s="127"/>
      <c r="T461" s="127"/>
      <c r="U461" s="127"/>
      <c r="V461" s="127"/>
      <c r="W461" s="127"/>
      <c r="X461" s="127"/>
      <c r="Y461" s="127"/>
      <c r="Z461" s="127"/>
      <c r="AA461" s="127"/>
      <c r="AB461" s="127"/>
      <c r="AC461" s="127"/>
      <c r="AD461" s="127"/>
      <c r="AE461" s="127"/>
      <c r="AF46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6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62" spans="1:33" x14ac:dyDescent="0.2">
      <c r="A462" s="127"/>
      <c r="B462" s="127"/>
      <c r="C462" s="127"/>
      <c r="D462" s="127"/>
      <c r="E462" s="127"/>
      <c r="F462" s="127"/>
      <c r="G462" s="127"/>
      <c r="H462" s="127"/>
      <c r="I462" s="127"/>
      <c r="J462" s="127"/>
      <c r="K462" s="127"/>
      <c r="L462" s="127"/>
      <c r="M462" s="127"/>
      <c r="N462" s="127"/>
      <c r="O462" s="127"/>
      <c r="P462" s="127"/>
      <c r="Q462" s="127"/>
      <c r="R462" s="127"/>
      <c r="S462" s="127"/>
      <c r="T462" s="127"/>
      <c r="U462" s="127"/>
      <c r="V462" s="127"/>
      <c r="W462" s="127"/>
      <c r="X462" s="127"/>
      <c r="Y462" s="127"/>
      <c r="Z462" s="127"/>
      <c r="AA462" s="127"/>
      <c r="AB462" s="127"/>
      <c r="AC462" s="127"/>
      <c r="AD462" s="127"/>
      <c r="AE462" s="127"/>
      <c r="AF46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6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63" spans="1:33" x14ac:dyDescent="0.2">
      <c r="A463" s="127"/>
      <c r="B463" s="127"/>
      <c r="C463" s="127"/>
      <c r="D463" s="127"/>
      <c r="E463" s="127"/>
      <c r="F463" s="127"/>
      <c r="G463" s="127"/>
      <c r="H463" s="127"/>
      <c r="I463" s="127"/>
      <c r="J463" s="127"/>
      <c r="K463" s="127"/>
      <c r="L463" s="127"/>
      <c r="M463" s="127"/>
      <c r="N463" s="127"/>
      <c r="O463" s="127"/>
      <c r="P463" s="127"/>
      <c r="Q463" s="127"/>
      <c r="R463" s="127"/>
      <c r="S463" s="127"/>
      <c r="T463" s="127"/>
      <c r="U463" s="127"/>
      <c r="V463" s="127"/>
      <c r="W463" s="127"/>
      <c r="X463" s="127"/>
      <c r="Y463" s="127"/>
      <c r="Z463" s="127"/>
      <c r="AA463" s="127"/>
      <c r="AB463" s="127"/>
      <c r="AC463" s="127"/>
      <c r="AD463" s="127"/>
      <c r="AE463" s="127"/>
      <c r="AF46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6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64" spans="1:33" x14ac:dyDescent="0.2">
      <c r="A464" s="127"/>
      <c r="B464" s="127"/>
      <c r="C464" s="127"/>
      <c r="D464" s="127"/>
      <c r="E464" s="127"/>
      <c r="F464" s="127"/>
      <c r="G464" s="127"/>
      <c r="H464" s="127"/>
      <c r="I464" s="127"/>
      <c r="J464" s="127"/>
      <c r="K464" s="127"/>
      <c r="L464" s="127"/>
      <c r="M464" s="127"/>
      <c r="N464" s="127"/>
      <c r="O464" s="127"/>
      <c r="P464" s="127"/>
      <c r="Q464" s="127"/>
      <c r="R464" s="127"/>
      <c r="S464" s="127"/>
      <c r="T464" s="127"/>
      <c r="U464" s="127"/>
      <c r="V464" s="127"/>
      <c r="W464" s="127"/>
      <c r="X464" s="127"/>
      <c r="Y464" s="127"/>
      <c r="Z464" s="127"/>
      <c r="AA464" s="127"/>
      <c r="AB464" s="127"/>
      <c r="AC464" s="127"/>
      <c r="AD464" s="127"/>
      <c r="AE464" s="127"/>
      <c r="AF46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6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65" spans="1:36" x14ac:dyDescent="0.2">
      <c r="A465" s="127"/>
      <c r="B465" s="127"/>
      <c r="C465" s="127"/>
      <c r="D465" s="127"/>
      <c r="E465" s="127"/>
      <c r="F465" s="127"/>
      <c r="G465" s="127"/>
      <c r="H465" s="127"/>
      <c r="I465" s="127"/>
      <c r="J465" s="127"/>
      <c r="K465" s="127"/>
      <c r="L465" s="127"/>
      <c r="M465" s="127"/>
      <c r="N465" s="127"/>
      <c r="O465" s="127"/>
      <c r="P465" s="127"/>
      <c r="Q465" s="127"/>
      <c r="R465" s="127"/>
      <c r="S465" s="127"/>
      <c r="T465" s="127"/>
      <c r="U465" s="127"/>
      <c r="V465" s="127"/>
      <c r="W465" s="127"/>
      <c r="X465" s="127"/>
      <c r="Y465" s="127"/>
      <c r="Z465" s="127"/>
      <c r="AA465" s="127"/>
      <c r="AB465" s="127"/>
      <c r="AC465" s="127"/>
      <c r="AD465" s="127"/>
      <c r="AE465" s="127"/>
      <c r="AF46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6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  <c r="AJ465" s="102">
        <v>-1</v>
      </c>
    </row>
    <row r="466" spans="1:36" x14ac:dyDescent="0.2">
      <c r="A466" s="127"/>
      <c r="B466" s="127"/>
      <c r="C466" s="127"/>
      <c r="D466" s="127"/>
      <c r="E466" s="127"/>
      <c r="F466" s="127"/>
      <c r="G466" s="127"/>
      <c r="H466" s="127"/>
      <c r="I466" s="127"/>
      <c r="J466" s="127"/>
      <c r="K466" s="127"/>
      <c r="L466" s="127"/>
      <c r="M466" s="127"/>
      <c r="N466" s="127"/>
      <c r="O466" s="127"/>
      <c r="P466" s="127"/>
      <c r="Q466" s="127"/>
      <c r="R466" s="127"/>
      <c r="S466" s="127"/>
      <c r="T466" s="127"/>
      <c r="U466" s="127"/>
      <c r="V466" s="127"/>
      <c r="W466" s="127"/>
      <c r="X466" s="127"/>
      <c r="Y466" s="127"/>
      <c r="Z466" s="127"/>
      <c r="AA466" s="127"/>
      <c r="AB466" s="127"/>
      <c r="AC466" s="127"/>
      <c r="AD466" s="127"/>
      <c r="AE466" s="127"/>
      <c r="AF46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6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67" spans="1:36" x14ac:dyDescent="0.2">
      <c r="A467" s="127"/>
      <c r="B467" s="127"/>
      <c r="C467" s="127"/>
      <c r="D467" s="127"/>
      <c r="E467" s="127"/>
      <c r="F467" s="127"/>
      <c r="G467" s="127"/>
      <c r="H467" s="127"/>
      <c r="I467" s="127"/>
      <c r="J467" s="127"/>
      <c r="K467" s="127"/>
      <c r="L467" s="127"/>
      <c r="M467" s="127"/>
      <c r="N467" s="127"/>
      <c r="O467" s="127"/>
      <c r="P467" s="127"/>
      <c r="Q467" s="127"/>
      <c r="R467" s="127"/>
      <c r="S467" s="127"/>
      <c r="T467" s="127"/>
      <c r="U467" s="127"/>
      <c r="V467" s="127"/>
      <c r="W467" s="127"/>
      <c r="X467" s="127"/>
      <c r="Y467" s="127"/>
      <c r="Z467" s="127"/>
      <c r="AA467" s="127"/>
      <c r="AB467" s="127"/>
      <c r="AC467" s="127"/>
      <c r="AD467" s="127"/>
      <c r="AE467" s="127"/>
      <c r="AF46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6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68" spans="1:36" x14ac:dyDescent="0.2">
      <c r="A468" s="127"/>
      <c r="B468" s="127"/>
      <c r="C468" s="127"/>
      <c r="D468" s="127"/>
      <c r="E468" s="127"/>
      <c r="F468" s="127"/>
      <c r="G468" s="127"/>
      <c r="H468" s="127"/>
      <c r="I468" s="127"/>
      <c r="J468" s="127"/>
      <c r="K468" s="127"/>
      <c r="L468" s="127"/>
      <c r="M468" s="127"/>
      <c r="N468" s="127"/>
      <c r="O468" s="127"/>
      <c r="P468" s="127"/>
      <c r="Q468" s="127"/>
      <c r="R468" s="127"/>
      <c r="S468" s="127"/>
      <c r="T468" s="127"/>
      <c r="U468" s="127"/>
      <c r="V468" s="127"/>
      <c r="W468" s="127"/>
      <c r="X468" s="127"/>
      <c r="Y468" s="127"/>
      <c r="Z468" s="127"/>
      <c r="AA468" s="127"/>
      <c r="AB468" s="127"/>
      <c r="AC468" s="127"/>
      <c r="AD468" s="127"/>
      <c r="AE468" s="127"/>
      <c r="AF46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6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69" spans="1:36" x14ac:dyDescent="0.2">
      <c r="A469" s="127"/>
      <c r="B469" s="127"/>
      <c r="C469" s="127"/>
      <c r="D469" s="127"/>
      <c r="E469" s="127"/>
      <c r="F469" s="127"/>
      <c r="G469" s="127"/>
      <c r="H469" s="127"/>
      <c r="I469" s="127"/>
      <c r="J469" s="127"/>
      <c r="K469" s="127"/>
      <c r="L469" s="127"/>
      <c r="M469" s="127"/>
      <c r="N469" s="127"/>
      <c r="O469" s="127"/>
      <c r="P469" s="127"/>
      <c r="Q469" s="127"/>
      <c r="R469" s="127"/>
      <c r="S469" s="127"/>
      <c r="T469" s="127"/>
      <c r="U469" s="127"/>
      <c r="V469" s="127"/>
      <c r="W469" s="127"/>
      <c r="X469" s="127"/>
      <c r="Y469" s="127"/>
      <c r="Z469" s="127"/>
      <c r="AA469" s="127"/>
      <c r="AB469" s="127"/>
      <c r="AC469" s="127"/>
      <c r="AD469" s="127"/>
      <c r="AE469" s="127"/>
      <c r="AF46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6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70" spans="1:36" x14ac:dyDescent="0.2">
      <c r="A470" s="127"/>
      <c r="B470" s="127"/>
      <c r="C470" s="127"/>
      <c r="D470" s="127"/>
      <c r="E470" s="127"/>
      <c r="F470" s="127"/>
      <c r="G470" s="127"/>
      <c r="H470" s="127"/>
      <c r="I470" s="127"/>
      <c r="J470" s="127"/>
      <c r="K470" s="127"/>
      <c r="L470" s="127"/>
      <c r="M470" s="127"/>
      <c r="N470" s="127"/>
      <c r="O470" s="127"/>
      <c r="P470" s="127"/>
      <c r="Q470" s="127"/>
      <c r="R470" s="127"/>
      <c r="S470" s="127"/>
      <c r="T470" s="127"/>
      <c r="U470" s="127"/>
      <c r="V470" s="127"/>
      <c r="W470" s="127"/>
      <c r="X470" s="127"/>
      <c r="Y470" s="127"/>
      <c r="Z470" s="127"/>
      <c r="AA470" s="127"/>
      <c r="AB470" s="127"/>
      <c r="AC470" s="127"/>
      <c r="AD470" s="127"/>
      <c r="AE470" s="127"/>
      <c r="AF47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7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71" spans="1:36" x14ac:dyDescent="0.2">
      <c r="A471" s="127"/>
      <c r="B471" s="127"/>
      <c r="C471" s="127"/>
      <c r="D471" s="127"/>
      <c r="E471" s="127"/>
      <c r="F471" s="127"/>
      <c r="G471" s="127"/>
      <c r="H471" s="127"/>
      <c r="I471" s="127"/>
      <c r="J471" s="127"/>
      <c r="K471" s="127"/>
      <c r="L471" s="127"/>
      <c r="M471" s="127"/>
      <c r="N471" s="127"/>
      <c r="O471" s="127"/>
      <c r="P471" s="127"/>
      <c r="Q471" s="127"/>
      <c r="R471" s="127"/>
      <c r="S471" s="127"/>
      <c r="T471" s="127"/>
      <c r="U471" s="127"/>
      <c r="V471" s="127"/>
      <c r="W471" s="127"/>
      <c r="X471" s="127"/>
      <c r="Y471" s="127"/>
      <c r="Z471" s="127"/>
      <c r="AA471" s="127"/>
      <c r="AB471" s="127"/>
      <c r="AC471" s="127"/>
      <c r="AD471" s="127"/>
      <c r="AE471" s="127"/>
      <c r="AF47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7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72" spans="1:36" x14ac:dyDescent="0.2">
      <c r="A472" s="127"/>
      <c r="B472" s="127"/>
      <c r="C472" s="127"/>
      <c r="D472" s="127"/>
      <c r="E472" s="127"/>
      <c r="F472" s="127"/>
      <c r="G472" s="127"/>
      <c r="H472" s="127"/>
      <c r="I472" s="127"/>
      <c r="J472" s="127"/>
      <c r="K472" s="127"/>
      <c r="L472" s="127"/>
      <c r="M472" s="127"/>
      <c r="N472" s="127"/>
      <c r="O472" s="127"/>
      <c r="P472" s="127"/>
      <c r="Q472" s="127"/>
      <c r="R472" s="127"/>
      <c r="S472" s="127"/>
      <c r="T472" s="127"/>
      <c r="U472" s="127"/>
      <c r="V472" s="127"/>
      <c r="W472" s="127"/>
      <c r="X472" s="127"/>
      <c r="Y472" s="127"/>
      <c r="Z472" s="127"/>
      <c r="AA472" s="127"/>
      <c r="AB472" s="127"/>
      <c r="AC472" s="127"/>
      <c r="AD472" s="127"/>
      <c r="AE472" s="127"/>
      <c r="AF47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7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73" spans="1:36" x14ac:dyDescent="0.2">
      <c r="A473" s="127"/>
      <c r="B473" s="127"/>
      <c r="C473" s="127"/>
      <c r="D473" s="127"/>
      <c r="E473" s="127"/>
      <c r="F473" s="127"/>
      <c r="G473" s="127"/>
      <c r="H473" s="127"/>
      <c r="I473" s="127"/>
      <c r="J473" s="127"/>
      <c r="K473" s="127"/>
      <c r="L473" s="127"/>
      <c r="M473" s="127"/>
      <c r="N473" s="127"/>
      <c r="O473" s="127"/>
      <c r="P473" s="127"/>
      <c r="Q473" s="127"/>
      <c r="R473" s="127"/>
      <c r="S473" s="127"/>
      <c r="T473" s="127"/>
      <c r="U473" s="127"/>
      <c r="V473" s="127"/>
      <c r="W473" s="127"/>
      <c r="X473" s="127"/>
      <c r="Y473" s="127"/>
      <c r="Z473" s="127"/>
      <c r="AA473" s="127"/>
      <c r="AB473" s="127"/>
      <c r="AC473" s="127"/>
      <c r="AD473" s="127"/>
      <c r="AE473" s="127"/>
      <c r="AF47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7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74" spans="1:36" x14ac:dyDescent="0.2">
      <c r="A474" s="127"/>
      <c r="B474" s="127"/>
      <c r="C474" s="127"/>
      <c r="D474" s="127"/>
      <c r="E474" s="127"/>
      <c r="F474" s="127"/>
      <c r="G474" s="127"/>
      <c r="H474" s="127"/>
      <c r="I474" s="127"/>
      <c r="J474" s="127"/>
      <c r="K474" s="127"/>
      <c r="L474" s="127"/>
      <c r="M474" s="127"/>
      <c r="N474" s="127"/>
      <c r="O474" s="127"/>
      <c r="P474" s="127"/>
      <c r="Q474" s="127"/>
      <c r="R474" s="127"/>
      <c r="S474" s="127"/>
      <c r="T474" s="127"/>
      <c r="U474" s="127"/>
      <c r="V474" s="127"/>
      <c r="W474" s="127"/>
      <c r="X474" s="127"/>
      <c r="Y474" s="127"/>
      <c r="Z474" s="127"/>
      <c r="AA474" s="127"/>
      <c r="AB474" s="127"/>
      <c r="AC474" s="127"/>
      <c r="AD474" s="127"/>
      <c r="AE474" s="127"/>
      <c r="AF47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7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75" spans="1:36" x14ac:dyDescent="0.2">
      <c r="A475" s="127"/>
      <c r="B475" s="127"/>
      <c r="C475" s="127"/>
      <c r="D475" s="127"/>
      <c r="E475" s="127"/>
      <c r="F475" s="127"/>
      <c r="G475" s="127"/>
      <c r="H475" s="127"/>
      <c r="I475" s="127"/>
      <c r="J475" s="127"/>
      <c r="K475" s="127"/>
      <c r="L475" s="127"/>
      <c r="M475" s="127"/>
      <c r="N475" s="127"/>
      <c r="O475" s="127"/>
      <c r="P475" s="127"/>
      <c r="Q475" s="127"/>
      <c r="R475" s="127"/>
      <c r="S475" s="127"/>
      <c r="T475" s="127"/>
      <c r="U475" s="127"/>
      <c r="V475" s="127"/>
      <c r="W475" s="127"/>
      <c r="X475" s="127"/>
      <c r="Y475" s="127"/>
      <c r="Z475" s="127"/>
      <c r="AA475" s="127"/>
      <c r="AB475" s="127"/>
      <c r="AC475" s="127"/>
      <c r="AD475" s="127"/>
      <c r="AE475" s="127"/>
      <c r="AF47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7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76" spans="1:36" x14ac:dyDescent="0.2">
      <c r="A476" s="127"/>
      <c r="B476" s="127"/>
      <c r="C476" s="127"/>
      <c r="D476" s="127"/>
      <c r="E476" s="127"/>
      <c r="F476" s="127"/>
      <c r="G476" s="127"/>
      <c r="H476" s="127"/>
      <c r="I476" s="127"/>
      <c r="J476" s="127"/>
      <c r="K476" s="127"/>
      <c r="L476" s="127"/>
      <c r="M476" s="127"/>
      <c r="N476" s="127"/>
      <c r="O476" s="127"/>
      <c r="P476" s="127"/>
      <c r="Q476" s="127"/>
      <c r="R476" s="127"/>
      <c r="S476" s="127"/>
      <c r="T476" s="127"/>
      <c r="U476" s="127"/>
      <c r="V476" s="127"/>
      <c r="W476" s="127"/>
      <c r="X476" s="127"/>
      <c r="Y476" s="127"/>
      <c r="Z476" s="127"/>
      <c r="AA476" s="127"/>
      <c r="AB476" s="127"/>
      <c r="AC476" s="127"/>
      <c r="AD476" s="127"/>
      <c r="AE476" s="127"/>
      <c r="AF47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7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77" spans="1:36" x14ac:dyDescent="0.2">
      <c r="A477" s="127"/>
      <c r="B477" s="127"/>
      <c r="C477" s="127"/>
      <c r="D477" s="127"/>
      <c r="E477" s="127"/>
      <c r="F477" s="127"/>
      <c r="G477" s="127"/>
      <c r="H477" s="127"/>
      <c r="I477" s="127"/>
      <c r="J477" s="127"/>
      <c r="K477" s="127"/>
      <c r="L477" s="127"/>
      <c r="M477" s="127"/>
      <c r="N477" s="127"/>
      <c r="O477" s="127"/>
      <c r="P477" s="127"/>
      <c r="Q477" s="127"/>
      <c r="R477" s="127"/>
      <c r="S477" s="127"/>
      <c r="T477" s="127"/>
      <c r="U477" s="127"/>
      <c r="V477" s="127"/>
      <c r="W477" s="127"/>
      <c r="X477" s="127"/>
      <c r="Y477" s="127"/>
      <c r="Z477" s="127"/>
      <c r="AA477" s="127"/>
      <c r="AB477" s="127"/>
      <c r="AC477" s="127"/>
      <c r="AD477" s="127"/>
      <c r="AE477" s="127"/>
      <c r="AF47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7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78" spans="1:36" x14ac:dyDescent="0.2">
      <c r="A478" s="127"/>
      <c r="B478" s="127"/>
      <c r="C478" s="127"/>
      <c r="D478" s="127"/>
      <c r="E478" s="127"/>
      <c r="F478" s="127"/>
      <c r="G478" s="127"/>
      <c r="H478" s="127"/>
      <c r="I478" s="127"/>
      <c r="J478" s="127"/>
      <c r="K478" s="127"/>
      <c r="L478" s="127"/>
      <c r="M478" s="127"/>
      <c r="N478" s="127"/>
      <c r="O478" s="127"/>
      <c r="P478" s="127"/>
      <c r="Q478" s="127"/>
      <c r="R478" s="127"/>
      <c r="S478" s="127"/>
      <c r="T478" s="127"/>
      <c r="U478" s="127"/>
      <c r="V478" s="127"/>
      <c r="W478" s="127"/>
      <c r="X478" s="127"/>
      <c r="Y478" s="127"/>
      <c r="Z478" s="127"/>
      <c r="AA478" s="127"/>
      <c r="AB478" s="127"/>
      <c r="AC478" s="127"/>
      <c r="AD478" s="127"/>
      <c r="AE478" s="127"/>
      <c r="AF47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7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79" spans="1:36" x14ac:dyDescent="0.2">
      <c r="A479" s="127"/>
      <c r="B479" s="127"/>
      <c r="C479" s="127"/>
      <c r="D479" s="127"/>
      <c r="E479" s="127"/>
      <c r="F479" s="127"/>
      <c r="G479" s="127"/>
      <c r="H479" s="127"/>
      <c r="I479" s="127"/>
      <c r="J479" s="127"/>
      <c r="K479" s="127"/>
      <c r="L479" s="127"/>
      <c r="M479" s="127"/>
      <c r="N479" s="127"/>
      <c r="O479" s="127"/>
      <c r="P479" s="127"/>
      <c r="Q479" s="127"/>
      <c r="R479" s="127"/>
      <c r="S479" s="127"/>
      <c r="T479" s="127"/>
      <c r="U479" s="127"/>
      <c r="V479" s="127"/>
      <c r="W479" s="127"/>
      <c r="X479" s="127"/>
      <c r="Y479" s="127"/>
      <c r="Z479" s="127"/>
      <c r="AA479" s="127"/>
      <c r="AB479" s="127"/>
      <c r="AC479" s="127"/>
      <c r="AD479" s="127"/>
      <c r="AE479" s="127"/>
      <c r="AF47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7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80" spans="1:36" x14ac:dyDescent="0.2">
      <c r="A480" s="127"/>
      <c r="B480" s="127"/>
      <c r="C480" s="127"/>
      <c r="D480" s="127"/>
      <c r="E480" s="127"/>
      <c r="F480" s="127"/>
      <c r="G480" s="127"/>
      <c r="H480" s="127"/>
      <c r="I480" s="127"/>
      <c r="J480" s="127"/>
      <c r="K480" s="127"/>
      <c r="L480" s="127"/>
      <c r="M480" s="127"/>
      <c r="N480" s="127"/>
      <c r="O480" s="127"/>
      <c r="P480" s="127"/>
      <c r="Q480" s="127"/>
      <c r="R480" s="127"/>
      <c r="S480" s="127"/>
      <c r="T480" s="127"/>
      <c r="U480" s="127"/>
      <c r="V480" s="127"/>
      <c r="W480" s="127"/>
      <c r="X480" s="127"/>
      <c r="Y480" s="127"/>
      <c r="Z480" s="127"/>
      <c r="AA480" s="127"/>
      <c r="AB480" s="127"/>
      <c r="AC480" s="127"/>
      <c r="AD480" s="127"/>
      <c r="AE480" s="127"/>
      <c r="AF48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8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81" spans="1:33" x14ac:dyDescent="0.2">
      <c r="A481" s="127"/>
      <c r="B481" s="127"/>
      <c r="C481" s="127"/>
      <c r="D481" s="127"/>
      <c r="E481" s="127"/>
      <c r="F481" s="127"/>
      <c r="G481" s="127"/>
      <c r="H481" s="127"/>
      <c r="I481" s="127"/>
      <c r="J481" s="127"/>
      <c r="K481" s="127"/>
      <c r="L481" s="127"/>
      <c r="M481" s="127"/>
      <c r="N481" s="127"/>
      <c r="O481" s="127"/>
      <c r="P481" s="127"/>
      <c r="Q481" s="127"/>
      <c r="R481" s="127"/>
      <c r="S481" s="127"/>
      <c r="T481" s="127"/>
      <c r="U481" s="127"/>
      <c r="V481" s="127"/>
      <c r="W481" s="127"/>
      <c r="X481" s="127"/>
      <c r="Y481" s="127"/>
      <c r="Z481" s="127"/>
      <c r="AA481" s="127"/>
      <c r="AB481" s="127"/>
      <c r="AC481" s="127"/>
      <c r="AD481" s="127"/>
      <c r="AE481" s="127"/>
      <c r="AF48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8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82" spans="1:33" x14ac:dyDescent="0.2">
      <c r="A482" s="127"/>
      <c r="B482" s="127"/>
      <c r="C482" s="127"/>
      <c r="D482" s="127"/>
      <c r="E482" s="127"/>
      <c r="F482" s="127"/>
      <c r="G482" s="127"/>
      <c r="H482" s="127"/>
      <c r="I482" s="127"/>
      <c r="J482" s="127"/>
      <c r="K482" s="127"/>
      <c r="L482" s="127"/>
      <c r="M482" s="127"/>
      <c r="N482" s="127"/>
      <c r="O482" s="127"/>
      <c r="P482" s="127"/>
      <c r="Q482" s="127"/>
      <c r="R482" s="127"/>
      <c r="S482" s="127"/>
      <c r="T482" s="127"/>
      <c r="U482" s="127"/>
      <c r="V482" s="127"/>
      <c r="W482" s="127"/>
      <c r="X482" s="127"/>
      <c r="Y482" s="127"/>
      <c r="Z482" s="127"/>
      <c r="AA482" s="127"/>
      <c r="AB482" s="127"/>
      <c r="AC482" s="127"/>
      <c r="AD482" s="127"/>
      <c r="AE482" s="127"/>
      <c r="AF48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8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83" spans="1:33" x14ac:dyDescent="0.2">
      <c r="A483" s="127"/>
      <c r="B483" s="127"/>
      <c r="C483" s="127"/>
      <c r="D483" s="127"/>
      <c r="E483" s="127"/>
      <c r="F483" s="127"/>
      <c r="G483" s="127"/>
      <c r="H483" s="127"/>
      <c r="I483" s="127"/>
      <c r="J483" s="127"/>
      <c r="K483" s="127"/>
      <c r="L483" s="127"/>
      <c r="M483" s="127"/>
      <c r="N483" s="127"/>
      <c r="O483" s="127"/>
      <c r="P483" s="127"/>
      <c r="Q483" s="127"/>
      <c r="R483" s="127"/>
      <c r="S483" s="127"/>
      <c r="T483" s="127"/>
      <c r="U483" s="127"/>
      <c r="V483" s="127"/>
      <c r="W483" s="127"/>
      <c r="X483" s="127"/>
      <c r="Y483" s="127"/>
      <c r="Z483" s="127"/>
      <c r="AA483" s="127"/>
      <c r="AB483" s="127"/>
      <c r="AC483" s="127"/>
      <c r="AD483" s="127"/>
      <c r="AE483" s="127"/>
      <c r="AF48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8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84" spans="1:33" x14ac:dyDescent="0.2">
      <c r="A484" s="127"/>
      <c r="B484" s="127"/>
      <c r="C484" s="127"/>
      <c r="D484" s="127"/>
      <c r="E484" s="127"/>
      <c r="F484" s="127"/>
      <c r="G484" s="127"/>
      <c r="H484" s="127"/>
      <c r="I484" s="127"/>
      <c r="J484" s="127"/>
      <c r="K484" s="127"/>
      <c r="L484" s="127"/>
      <c r="M484" s="127"/>
      <c r="N484" s="127"/>
      <c r="O484" s="127"/>
      <c r="P484" s="127"/>
      <c r="Q484" s="127"/>
      <c r="R484" s="127"/>
      <c r="S484" s="127"/>
      <c r="T484" s="127"/>
      <c r="U484" s="127"/>
      <c r="V484" s="127"/>
      <c r="W484" s="127"/>
      <c r="X484" s="127"/>
      <c r="Y484" s="127"/>
      <c r="Z484" s="127"/>
      <c r="AA484" s="127"/>
      <c r="AB484" s="127"/>
      <c r="AC484" s="127"/>
      <c r="AD484" s="127"/>
      <c r="AE484" s="127"/>
      <c r="AF48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8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85" spans="1:33" x14ac:dyDescent="0.2">
      <c r="A485" s="127"/>
      <c r="B485" s="127"/>
      <c r="C485" s="127"/>
      <c r="D485" s="127"/>
      <c r="E485" s="127"/>
      <c r="F485" s="127"/>
      <c r="G485" s="127"/>
      <c r="H485" s="127"/>
      <c r="I485" s="127"/>
      <c r="J485" s="127"/>
      <c r="K485" s="127"/>
      <c r="L485" s="127"/>
      <c r="M485" s="127"/>
      <c r="N485" s="127"/>
      <c r="O485" s="127"/>
      <c r="P485" s="127"/>
      <c r="Q485" s="127"/>
      <c r="R485" s="127"/>
      <c r="S485" s="127"/>
      <c r="T485" s="127"/>
      <c r="U485" s="127"/>
      <c r="V485" s="127"/>
      <c r="W485" s="127"/>
      <c r="X485" s="127"/>
      <c r="Y485" s="127"/>
      <c r="Z485" s="127"/>
      <c r="AA485" s="127"/>
      <c r="AB485" s="127"/>
      <c r="AC485" s="127"/>
      <c r="AD485" s="127"/>
      <c r="AE485" s="127"/>
      <c r="AF48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8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86" spans="1:33" x14ac:dyDescent="0.2">
      <c r="A486" s="127"/>
      <c r="B486" s="127"/>
      <c r="C486" s="127"/>
      <c r="D486" s="127"/>
      <c r="E486" s="127"/>
      <c r="F486" s="127"/>
      <c r="G486" s="127"/>
      <c r="H486" s="127"/>
      <c r="I486" s="127"/>
      <c r="J486" s="127"/>
      <c r="K486" s="127"/>
      <c r="L486" s="127"/>
      <c r="M486" s="127"/>
      <c r="N486" s="127"/>
      <c r="O486" s="127"/>
      <c r="P486" s="127"/>
      <c r="Q486" s="127"/>
      <c r="R486" s="127"/>
      <c r="S486" s="127"/>
      <c r="T486" s="127"/>
      <c r="U486" s="127"/>
      <c r="V486" s="127"/>
      <c r="W486" s="127"/>
      <c r="X486" s="127"/>
      <c r="Y486" s="127"/>
      <c r="Z486" s="127"/>
      <c r="AA486" s="127"/>
      <c r="AB486" s="127"/>
      <c r="AC486" s="127"/>
      <c r="AD486" s="127"/>
      <c r="AE486" s="127"/>
      <c r="AF48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8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87" spans="1:33" x14ac:dyDescent="0.2">
      <c r="A487" s="127"/>
      <c r="B487" s="127"/>
      <c r="C487" s="127"/>
      <c r="D487" s="127"/>
      <c r="E487" s="127"/>
      <c r="F487" s="127"/>
      <c r="G487" s="127"/>
      <c r="H487" s="127"/>
      <c r="I487" s="127"/>
      <c r="J487" s="127"/>
      <c r="K487" s="127"/>
      <c r="L487" s="127"/>
      <c r="M487" s="127"/>
      <c r="N487" s="127"/>
      <c r="O487" s="127"/>
      <c r="P487" s="127"/>
      <c r="Q487" s="127"/>
      <c r="R487" s="127"/>
      <c r="S487" s="127"/>
      <c r="T487" s="127"/>
      <c r="U487" s="127"/>
      <c r="V487" s="127"/>
      <c r="W487" s="127"/>
      <c r="X487" s="127"/>
      <c r="Y487" s="127"/>
      <c r="Z487" s="127"/>
      <c r="AA487" s="127"/>
      <c r="AB487" s="127"/>
      <c r="AC487" s="127"/>
      <c r="AD487" s="127"/>
      <c r="AE487" s="127"/>
      <c r="AF48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8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88" spans="1:33" x14ac:dyDescent="0.2">
      <c r="A488" s="127"/>
      <c r="B488" s="127"/>
      <c r="C488" s="127"/>
      <c r="D488" s="127"/>
      <c r="E488" s="127"/>
      <c r="F488" s="127"/>
      <c r="G488" s="127"/>
      <c r="H488" s="127"/>
      <c r="I488" s="127"/>
      <c r="J488" s="127"/>
      <c r="K488" s="127"/>
      <c r="L488" s="127"/>
      <c r="M488" s="127"/>
      <c r="N488" s="127"/>
      <c r="O488" s="127"/>
      <c r="P488" s="127"/>
      <c r="Q488" s="127"/>
      <c r="R488" s="127"/>
      <c r="S488" s="127"/>
      <c r="T488" s="127"/>
      <c r="U488" s="127"/>
      <c r="V488" s="127"/>
      <c r="W488" s="127"/>
      <c r="X488" s="127"/>
      <c r="Y488" s="127"/>
      <c r="Z488" s="127"/>
      <c r="AA488" s="127"/>
      <c r="AB488" s="127"/>
      <c r="AC488" s="127"/>
      <c r="AD488" s="127"/>
      <c r="AE488" s="127"/>
      <c r="AF48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8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89" spans="1:33" x14ac:dyDescent="0.2">
      <c r="A489" s="127"/>
      <c r="B489" s="127"/>
      <c r="C489" s="127"/>
      <c r="D489" s="127"/>
      <c r="E489" s="127"/>
      <c r="F489" s="127"/>
      <c r="G489" s="127"/>
      <c r="H489" s="127"/>
      <c r="I489" s="127"/>
      <c r="J489" s="127"/>
      <c r="K489" s="127"/>
      <c r="L489" s="127"/>
      <c r="M489" s="127"/>
      <c r="N489" s="127"/>
      <c r="O489" s="127"/>
      <c r="P489" s="127"/>
      <c r="Q489" s="127"/>
      <c r="R489" s="127"/>
      <c r="S489" s="127"/>
      <c r="T489" s="127"/>
      <c r="U489" s="127"/>
      <c r="V489" s="127"/>
      <c r="W489" s="127"/>
      <c r="X489" s="127"/>
      <c r="Y489" s="127"/>
      <c r="Z489" s="127"/>
      <c r="AA489" s="127"/>
      <c r="AB489" s="127"/>
      <c r="AC489" s="127"/>
      <c r="AD489" s="127"/>
      <c r="AE489" s="127"/>
      <c r="AF48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8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90" spans="1:33" x14ac:dyDescent="0.2">
      <c r="A490" s="127"/>
      <c r="B490" s="127"/>
      <c r="C490" s="127"/>
      <c r="D490" s="127"/>
      <c r="E490" s="127"/>
      <c r="F490" s="127"/>
      <c r="G490" s="127"/>
      <c r="H490" s="127"/>
      <c r="I490" s="127"/>
      <c r="J490" s="127"/>
      <c r="K490" s="127"/>
      <c r="L490" s="127"/>
      <c r="M490" s="127"/>
      <c r="N490" s="127"/>
      <c r="O490" s="127"/>
      <c r="P490" s="127"/>
      <c r="Q490" s="127"/>
      <c r="R490" s="127"/>
      <c r="S490" s="127"/>
      <c r="T490" s="127"/>
      <c r="U490" s="127"/>
      <c r="V490" s="127"/>
      <c r="W490" s="127"/>
      <c r="X490" s="127"/>
      <c r="Y490" s="127"/>
      <c r="Z490" s="127"/>
      <c r="AA490" s="127"/>
      <c r="AB490" s="127"/>
      <c r="AC490" s="127"/>
      <c r="AD490" s="127"/>
      <c r="AE490" s="127"/>
      <c r="AF49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9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91" spans="1:33" x14ac:dyDescent="0.2">
      <c r="A491" s="127"/>
      <c r="B491" s="127"/>
      <c r="C491" s="127"/>
      <c r="D491" s="127"/>
      <c r="E491" s="127"/>
      <c r="F491" s="127"/>
      <c r="G491" s="127"/>
      <c r="H491" s="127"/>
      <c r="I491" s="127"/>
      <c r="J491" s="127"/>
      <c r="K491" s="127"/>
      <c r="L491" s="127"/>
      <c r="M491" s="127"/>
      <c r="N491" s="127"/>
      <c r="O491" s="127"/>
      <c r="P491" s="127"/>
      <c r="Q491" s="127"/>
      <c r="R491" s="127"/>
      <c r="S491" s="127"/>
      <c r="T491" s="127"/>
      <c r="U491" s="127"/>
      <c r="V491" s="127"/>
      <c r="W491" s="127"/>
      <c r="X491" s="127"/>
      <c r="Y491" s="127"/>
      <c r="Z491" s="127"/>
      <c r="AA491" s="127"/>
      <c r="AB491" s="127"/>
      <c r="AC491" s="127"/>
      <c r="AD491" s="127"/>
      <c r="AE491" s="127"/>
      <c r="AF49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9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92" spans="1:33" x14ac:dyDescent="0.2">
      <c r="A492" s="127"/>
      <c r="B492" s="127"/>
      <c r="C492" s="127"/>
      <c r="D492" s="127"/>
      <c r="E492" s="127"/>
      <c r="F492" s="127"/>
      <c r="G492" s="127"/>
      <c r="H492" s="127"/>
      <c r="I492" s="127"/>
      <c r="J492" s="127"/>
      <c r="K492" s="127"/>
      <c r="L492" s="127"/>
      <c r="M492" s="127"/>
      <c r="N492" s="127"/>
      <c r="O492" s="127"/>
      <c r="P492" s="127"/>
      <c r="Q492" s="127"/>
      <c r="R492" s="127"/>
      <c r="S492" s="127"/>
      <c r="T492" s="127"/>
      <c r="U492" s="127"/>
      <c r="V492" s="127"/>
      <c r="W492" s="127"/>
      <c r="X492" s="127"/>
      <c r="Y492" s="127"/>
      <c r="Z492" s="127"/>
      <c r="AA492" s="127"/>
      <c r="AB492" s="127"/>
      <c r="AC492" s="127"/>
      <c r="AD492" s="127"/>
      <c r="AE492" s="127"/>
      <c r="AF49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9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93" spans="1:33" x14ac:dyDescent="0.2">
      <c r="A493" s="127"/>
      <c r="B493" s="127"/>
      <c r="C493" s="127"/>
      <c r="D493" s="127"/>
      <c r="E493" s="127"/>
      <c r="F493" s="127"/>
      <c r="G493" s="127"/>
      <c r="H493" s="127"/>
      <c r="I493" s="127"/>
      <c r="J493" s="127"/>
      <c r="K493" s="127"/>
      <c r="L493" s="127"/>
      <c r="M493" s="127"/>
      <c r="N493" s="127"/>
      <c r="O493" s="127"/>
      <c r="P493" s="127"/>
      <c r="Q493" s="127"/>
      <c r="R493" s="127"/>
      <c r="S493" s="127"/>
      <c r="T493" s="127"/>
      <c r="U493" s="127"/>
      <c r="V493" s="127"/>
      <c r="W493" s="127"/>
      <c r="X493" s="127"/>
      <c r="Y493" s="127"/>
      <c r="Z493" s="127"/>
      <c r="AA493" s="127"/>
      <c r="AB493" s="127"/>
      <c r="AC493" s="127"/>
      <c r="AD493" s="127"/>
      <c r="AE493" s="127"/>
      <c r="AF49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9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94" spans="1:33" x14ac:dyDescent="0.2">
      <c r="A494" s="127"/>
      <c r="B494" s="127"/>
      <c r="C494" s="127"/>
      <c r="D494" s="127"/>
      <c r="E494" s="127"/>
      <c r="F494" s="127"/>
      <c r="G494" s="127"/>
      <c r="H494" s="127"/>
      <c r="I494" s="127"/>
      <c r="J494" s="127"/>
      <c r="K494" s="127"/>
      <c r="L494" s="127"/>
      <c r="M494" s="127"/>
      <c r="N494" s="127"/>
      <c r="O494" s="127"/>
      <c r="P494" s="127"/>
      <c r="Q494" s="127"/>
      <c r="R494" s="127"/>
      <c r="S494" s="127"/>
      <c r="T494" s="127"/>
      <c r="U494" s="127"/>
      <c r="V494" s="127"/>
      <c r="W494" s="127"/>
      <c r="X494" s="127"/>
      <c r="Y494" s="127"/>
      <c r="Z494" s="127"/>
      <c r="AA494" s="127"/>
      <c r="AB494" s="127"/>
      <c r="AC494" s="127"/>
      <c r="AD494" s="127"/>
      <c r="AE494" s="127"/>
      <c r="AF49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9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95" spans="1:33" x14ac:dyDescent="0.2">
      <c r="A495" s="127"/>
      <c r="B495" s="127"/>
      <c r="C495" s="127"/>
      <c r="D495" s="127"/>
      <c r="E495" s="127"/>
      <c r="F495" s="127"/>
      <c r="G495" s="127"/>
      <c r="H495" s="127"/>
      <c r="I495" s="127"/>
      <c r="J495" s="127"/>
      <c r="K495" s="127"/>
      <c r="L495" s="127"/>
      <c r="M495" s="127"/>
      <c r="N495" s="127"/>
      <c r="O495" s="127"/>
      <c r="P495" s="127"/>
      <c r="Q495" s="127"/>
      <c r="R495" s="127"/>
      <c r="S495" s="127"/>
      <c r="T495" s="127"/>
      <c r="U495" s="127"/>
      <c r="V495" s="127"/>
      <c r="W495" s="127"/>
      <c r="X495" s="127"/>
      <c r="Y495" s="127"/>
      <c r="Z495" s="127"/>
      <c r="AA495" s="127"/>
      <c r="AB495" s="127"/>
      <c r="AC495" s="127"/>
      <c r="AD495" s="127"/>
      <c r="AE495" s="127"/>
      <c r="AF49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9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96" spans="1:33" x14ac:dyDescent="0.2">
      <c r="A496" s="127"/>
      <c r="B496" s="127"/>
      <c r="C496" s="127"/>
      <c r="D496" s="127"/>
      <c r="E496" s="127"/>
      <c r="F496" s="127"/>
      <c r="G496" s="127"/>
      <c r="H496" s="127"/>
      <c r="I496" s="127"/>
      <c r="J496" s="127"/>
      <c r="K496" s="127"/>
      <c r="L496" s="127"/>
      <c r="M496" s="127"/>
      <c r="N496" s="127"/>
      <c r="O496" s="127"/>
      <c r="P496" s="127"/>
      <c r="Q496" s="127"/>
      <c r="R496" s="127"/>
      <c r="S496" s="127"/>
      <c r="T496" s="127"/>
      <c r="U496" s="127"/>
      <c r="V496" s="127"/>
      <c r="W496" s="127"/>
      <c r="X496" s="127"/>
      <c r="Y496" s="127"/>
      <c r="Z496" s="127"/>
      <c r="AA496" s="127"/>
      <c r="AB496" s="127"/>
      <c r="AC496" s="127"/>
      <c r="AD496" s="127"/>
      <c r="AE496" s="127"/>
      <c r="AF49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9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97" spans="1:33" x14ac:dyDescent="0.2">
      <c r="A497" s="127"/>
      <c r="B497" s="127"/>
      <c r="C497" s="127"/>
      <c r="D497" s="127"/>
      <c r="E497" s="127"/>
      <c r="F497" s="127"/>
      <c r="G497" s="127"/>
      <c r="H497" s="127"/>
      <c r="I497" s="127"/>
      <c r="J497" s="127"/>
      <c r="K497" s="127"/>
      <c r="L497" s="127"/>
      <c r="M497" s="127"/>
      <c r="N497" s="127"/>
      <c r="O497" s="127"/>
      <c r="P497" s="127"/>
      <c r="Q497" s="127"/>
      <c r="R497" s="127"/>
      <c r="S497" s="127"/>
      <c r="T497" s="127"/>
      <c r="U497" s="127"/>
      <c r="V497" s="127"/>
      <c r="W497" s="127"/>
      <c r="X497" s="127"/>
      <c r="Y497" s="127"/>
      <c r="Z497" s="127"/>
      <c r="AA497" s="127"/>
      <c r="AB497" s="127"/>
      <c r="AC497" s="127"/>
      <c r="AD497" s="127"/>
      <c r="AE497" s="127"/>
      <c r="AF49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9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98" spans="1:33" x14ac:dyDescent="0.2">
      <c r="A498" s="127"/>
      <c r="B498" s="127"/>
      <c r="C498" s="127"/>
      <c r="D498" s="127"/>
      <c r="E498" s="127"/>
      <c r="F498" s="127"/>
      <c r="G498" s="127"/>
      <c r="H498" s="127"/>
      <c r="I498" s="127"/>
      <c r="J498" s="127"/>
      <c r="K498" s="127"/>
      <c r="L498" s="127"/>
      <c r="M498" s="127"/>
      <c r="N498" s="127"/>
      <c r="O498" s="127"/>
      <c r="P498" s="127"/>
      <c r="Q498" s="127"/>
      <c r="R498" s="127"/>
      <c r="S498" s="127"/>
      <c r="T498" s="127"/>
      <c r="U498" s="127"/>
      <c r="V498" s="127"/>
      <c r="W498" s="127"/>
      <c r="X498" s="127"/>
      <c r="Y498" s="127"/>
      <c r="Z498" s="127"/>
      <c r="AA498" s="127"/>
      <c r="AB498" s="127"/>
      <c r="AC498" s="127"/>
      <c r="AD498" s="127"/>
      <c r="AE498" s="127"/>
      <c r="AF49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9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499" spans="1:33" x14ac:dyDescent="0.2">
      <c r="A499" s="127"/>
      <c r="B499" s="127"/>
      <c r="C499" s="127"/>
      <c r="D499" s="127"/>
      <c r="E499" s="127"/>
      <c r="F499" s="127"/>
      <c r="G499" s="127"/>
      <c r="H499" s="127"/>
      <c r="I499" s="127"/>
      <c r="J499" s="127"/>
      <c r="K499" s="127"/>
      <c r="L499" s="127"/>
      <c r="M499" s="127"/>
      <c r="N499" s="127"/>
      <c r="O499" s="127"/>
      <c r="P499" s="127"/>
      <c r="Q499" s="127"/>
      <c r="R499" s="127"/>
      <c r="S499" s="127"/>
      <c r="T499" s="127"/>
      <c r="U499" s="127"/>
      <c r="V499" s="127"/>
      <c r="W499" s="127"/>
      <c r="X499" s="127"/>
      <c r="Y499" s="127"/>
      <c r="Z499" s="127"/>
      <c r="AA499" s="127"/>
      <c r="AB499" s="127"/>
      <c r="AC499" s="127"/>
      <c r="AD499" s="127"/>
      <c r="AE499" s="127"/>
      <c r="AF49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49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00" spans="1:33" x14ac:dyDescent="0.2">
      <c r="A500" s="127"/>
      <c r="B500" s="127"/>
      <c r="C500" s="127"/>
      <c r="D500" s="127"/>
      <c r="E500" s="127"/>
      <c r="F500" s="127"/>
      <c r="G500" s="127"/>
      <c r="H500" s="127"/>
      <c r="I500" s="127"/>
      <c r="J500" s="127"/>
      <c r="K500" s="127"/>
      <c r="L500" s="127"/>
      <c r="M500" s="127"/>
      <c r="N500" s="127"/>
      <c r="O500" s="127"/>
      <c r="P500" s="127"/>
      <c r="Q500" s="127"/>
      <c r="R500" s="127"/>
      <c r="S500" s="127"/>
      <c r="T500" s="127"/>
      <c r="U500" s="127"/>
      <c r="V500" s="127"/>
      <c r="W500" s="127"/>
      <c r="X500" s="127"/>
      <c r="Y500" s="127"/>
      <c r="Z500" s="127"/>
      <c r="AA500" s="127"/>
      <c r="AB500" s="127"/>
      <c r="AC500" s="127"/>
      <c r="AD500" s="127"/>
      <c r="AE500" s="127"/>
      <c r="AF50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0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01" spans="1:33" x14ac:dyDescent="0.2">
      <c r="A501" s="127"/>
      <c r="B501" s="127"/>
      <c r="C501" s="127"/>
      <c r="D501" s="127"/>
      <c r="E501" s="127"/>
      <c r="F501" s="127"/>
      <c r="G501" s="127"/>
      <c r="H501" s="127"/>
      <c r="I501" s="127"/>
      <c r="J501" s="127"/>
      <c r="K501" s="127"/>
      <c r="L501" s="127"/>
      <c r="M501" s="127"/>
      <c r="N501" s="127"/>
      <c r="O501" s="127"/>
      <c r="P501" s="127"/>
      <c r="Q501" s="127"/>
      <c r="R501" s="127"/>
      <c r="S501" s="127"/>
      <c r="T501" s="127"/>
      <c r="U501" s="127"/>
      <c r="V501" s="127"/>
      <c r="W501" s="127"/>
      <c r="X501" s="127"/>
      <c r="Y501" s="127"/>
      <c r="Z501" s="127"/>
      <c r="AA501" s="127"/>
      <c r="AB501" s="127"/>
      <c r="AC501" s="127"/>
      <c r="AD501" s="127"/>
      <c r="AE501" s="127"/>
      <c r="AF50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0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02" spans="1:33" x14ac:dyDescent="0.2">
      <c r="A502" s="127"/>
      <c r="B502" s="127"/>
      <c r="C502" s="127"/>
      <c r="D502" s="127"/>
      <c r="E502" s="127"/>
      <c r="F502" s="127"/>
      <c r="G502" s="127"/>
      <c r="H502" s="127"/>
      <c r="I502" s="127"/>
      <c r="J502" s="127"/>
      <c r="K502" s="127"/>
      <c r="L502" s="127"/>
      <c r="M502" s="127"/>
      <c r="N502" s="127"/>
      <c r="O502" s="127"/>
      <c r="P502" s="127"/>
      <c r="Q502" s="127"/>
      <c r="R502" s="127"/>
      <c r="S502" s="127"/>
      <c r="T502" s="127"/>
      <c r="U502" s="127"/>
      <c r="V502" s="127"/>
      <c r="W502" s="127"/>
      <c r="X502" s="127"/>
      <c r="Y502" s="127"/>
      <c r="Z502" s="127"/>
      <c r="AA502" s="127"/>
      <c r="AB502" s="127"/>
      <c r="AC502" s="127"/>
      <c r="AD502" s="127"/>
      <c r="AE502" s="127"/>
      <c r="AF50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0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03" spans="1:33" x14ac:dyDescent="0.2">
      <c r="A503" s="127"/>
      <c r="B503" s="127"/>
      <c r="C503" s="127"/>
      <c r="D503" s="127"/>
      <c r="E503" s="127"/>
      <c r="F503" s="127"/>
      <c r="G503" s="127"/>
      <c r="H503" s="127"/>
      <c r="I503" s="127"/>
      <c r="J503" s="127"/>
      <c r="K503" s="127"/>
      <c r="L503" s="127"/>
      <c r="M503" s="127"/>
      <c r="N503" s="127"/>
      <c r="O503" s="127"/>
      <c r="P503" s="127"/>
      <c r="Q503" s="127"/>
      <c r="R503" s="127"/>
      <c r="S503" s="127"/>
      <c r="T503" s="127"/>
      <c r="U503" s="127"/>
      <c r="V503" s="127"/>
      <c r="W503" s="127"/>
      <c r="X503" s="127"/>
      <c r="Y503" s="127"/>
      <c r="Z503" s="127"/>
      <c r="AA503" s="127"/>
      <c r="AB503" s="127"/>
      <c r="AC503" s="127"/>
      <c r="AD503" s="127"/>
      <c r="AE503" s="127"/>
      <c r="AF50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0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04" spans="1:33" x14ac:dyDescent="0.2">
      <c r="A504" s="127"/>
      <c r="B504" s="127"/>
      <c r="C504" s="127"/>
      <c r="D504" s="127"/>
      <c r="E504" s="127"/>
      <c r="F504" s="127"/>
      <c r="G504" s="127"/>
      <c r="H504" s="127"/>
      <c r="I504" s="127"/>
      <c r="J504" s="127"/>
      <c r="K504" s="127"/>
      <c r="L504" s="127"/>
      <c r="M504" s="127"/>
      <c r="N504" s="127"/>
      <c r="O504" s="127"/>
      <c r="P504" s="127"/>
      <c r="Q504" s="127"/>
      <c r="R504" s="127"/>
      <c r="S504" s="127"/>
      <c r="T504" s="127"/>
      <c r="U504" s="127"/>
      <c r="V504" s="127"/>
      <c r="W504" s="127"/>
      <c r="X504" s="127"/>
      <c r="Y504" s="127"/>
      <c r="Z504" s="127"/>
      <c r="AA504" s="127"/>
      <c r="AB504" s="127"/>
      <c r="AC504" s="127"/>
      <c r="AD504" s="127"/>
      <c r="AE504" s="127"/>
      <c r="AF50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0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05" spans="1:33" x14ac:dyDescent="0.2">
      <c r="A505" s="127"/>
      <c r="B505" s="127"/>
      <c r="C505" s="127"/>
      <c r="D505" s="127"/>
      <c r="E505" s="127"/>
      <c r="F505" s="127"/>
      <c r="G505" s="127"/>
      <c r="H505" s="127"/>
      <c r="I505" s="127"/>
      <c r="J505" s="127"/>
      <c r="K505" s="127"/>
      <c r="L505" s="127"/>
      <c r="M505" s="127"/>
      <c r="N505" s="127"/>
      <c r="O505" s="127"/>
      <c r="P505" s="127"/>
      <c r="Q505" s="127"/>
      <c r="R505" s="127"/>
      <c r="S505" s="127"/>
      <c r="T505" s="127"/>
      <c r="U505" s="127"/>
      <c r="V505" s="127"/>
      <c r="W505" s="127"/>
      <c r="X505" s="127"/>
      <c r="Y505" s="127"/>
      <c r="Z505" s="127"/>
      <c r="AA505" s="127"/>
      <c r="AB505" s="127"/>
      <c r="AC505" s="127"/>
      <c r="AD505" s="127"/>
      <c r="AE505" s="127"/>
      <c r="AF50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0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06" spans="1:33" x14ac:dyDescent="0.2">
      <c r="A506" s="127"/>
      <c r="B506" s="127"/>
      <c r="C506" s="127"/>
      <c r="D506" s="127"/>
      <c r="E506" s="127"/>
      <c r="F506" s="127"/>
      <c r="G506" s="127"/>
      <c r="H506" s="127"/>
      <c r="I506" s="127"/>
      <c r="J506" s="127"/>
      <c r="K506" s="127"/>
      <c r="L506" s="127"/>
      <c r="M506" s="127"/>
      <c r="N506" s="127"/>
      <c r="O506" s="127"/>
      <c r="P506" s="127"/>
      <c r="Q506" s="127"/>
      <c r="R506" s="127"/>
      <c r="S506" s="127"/>
      <c r="T506" s="127"/>
      <c r="U506" s="127"/>
      <c r="V506" s="127"/>
      <c r="W506" s="127"/>
      <c r="X506" s="127"/>
      <c r="Y506" s="127"/>
      <c r="Z506" s="127"/>
      <c r="AA506" s="127"/>
      <c r="AB506" s="127"/>
      <c r="AC506" s="127"/>
      <c r="AD506" s="127"/>
      <c r="AE506" s="127"/>
      <c r="AF50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0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07" spans="1:33" x14ac:dyDescent="0.2">
      <c r="A507" s="127"/>
      <c r="B507" s="127"/>
      <c r="C507" s="127"/>
      <c r="D507" s="127"/>
      <c r="E507" s="127"/>
      <c r="F507" s="127"/>
      <c r="G507" s="127"/>
      <c r="H507" s="127"/>
      <c r="I507" s="127"/>
      <c r="J507" s="127"/>
      <c r="K507" s="127"/>
      <c r="L507" s="127"/>
      <c r="M507" s="127"/>
      <c r="N507" s="127"/>
      <c r="O507" s="127"/>
      <c r="P507" s="127"/>
      <c r="Q507" s="127"/>
      <c r="R507" s="127"/>
      <c r="S507" s="127"/>
      <c r="T507" s="127"/>
      <c r="U507" s="127"/>
      <c r="V507" s="127"/>
      <c r="W507" s="127"/>
      <c r="X507" s="127"/>
      <c r="Y507" s="127"/>
      <c r="Z507" s="127"/>
      <c r="AA507" s="127"/>
      <c r="AB507" s="127"/>
      <c r="AC507" s="127"/>
      <c r="AD507" s="127"/>
      <c r="AE507" s="127"/>
      <c r="AF50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0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08" spans="1:33" x14ac:dyDescent="0.2">
      <c r="A508" s="127"/>
      <c r="B508" s="127"/>
      <c r="C508" s="127"/>
      <c r="D508" s="127"/>
      <c r="E508" s="127"/>
      <c r="F508" s="127"/>
      <c r="G508" s="127"/>
      <c r="H508" s="127"/>
      <c r="I508" s="127"/>
      <c r="J508" s="127"/>
      <c r="K508" s="127"/>
      <c r="L508" s="127"/>
      <c r="M508" s="127"/>
      <c r="N508" s="127"/>
      <c r="O508" s="127"/>
      <c r="P508" s="127"/>
      <c r="Q508" s="127"/>
      <c r="R508" s="127"/>
      <c r="S508" s="127"/>
      <c r="T508" s="127"/>
      <c r="U508" s="127"/>
      <c r="V508" s="127"/>
      <c r="W508" s="127"/>
      <c r="X508" s="127"/>
      <c r="Y508" s="127"/>
      <c r="Z508" s="127"/>
      <c r="AA508" s="127"/>
      <c r="AB508" s="127"/>
      <c r="AC508" s="127"/>
      <c r="AD508" s="127"/>
      <c r="AE508" s="127"/>
      <c r="AF50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0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09" spans="1:33" x14ac:dyDescent="0.2">
      <c r="A509" s="127"/>
      <c r="B509" s="127"/>
      <c r="C509" s="127"/>
      <c r="D509" s="127"/>
      <c r="E509" s="127"/>
      <c r="F509" s="127"/>
      <c r="G509" s="127"/>
      <c r="H509" s="127"/>
      <c r="I509" s="127"/>
      <c r="J509" s="127"/>
      <c r="K509" s="127"/>
      <c r="L509" s="127"/>
      <c r="M509" s="127"/>
      <c r="N509" s="127"/>
      <c r="O509" s="127"/>
      <c r="P509" s="127"/>
      <c r="Q509" s="127"/>
      <c r="R509" s="127"/>
      <c r="S509" s="127"/>
      <c r="T509" s="127"/>
      <c r="U509" s="127"/>
      <c r="V509" s="127"/>
      <c r="W509" s="127"/>
      <c r="X509" s="127"/>
      <c r="Y509" s="127"/>
      <c r="Z509" s="127"/>
      <c r="AA509" s="127"/>
      <c r="AB509" s="127"/>
      <c r="AC509" s="127"/>
      <c r="AD509" s="127"/>
      <c r="AE509" s="127"/>
      <c r="AF50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0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10" spans="1:33" x14ac:dyDescent="0.2">
      <c r="A510" s="127"/>
      <c r="B510" s="127"/>
      <c r="C510" s="127"/>
      <c r="D510" s="127"/>
      <c r="E510" s="127"/>
      <c r="F510" s="127"/>
      <c r="G510" s="127"/>
      <c r="H510" s="127"/>
      <c r="I510" s="127"/>
      <c r="J510" s="127"/>
      <c r="K510" s="127"/>
      <c r="L510" s="127"/>
      <c r="M510" s="127"/>
      <c r="N510" s="127"/>
      <c r="O510" s="127"/>
      <c r="P510" s="127"/>
      <c r="Q510" s="127"/>
      <c r="R510" s="127"/>
      <c r="S510" s="127"/>
      <c r="T510" s="127"/>
      <c r="U510" s="127"/>
      <c r="V510" s="127"/>
      <c r="W510" s="127"/>
      <c r="X510" s="127"/>
      <c r="Y510" s="127"/>
      <c r="Z510" s="127"/>
      <c r="AA510" s="127"/>
      <c r="AB510" s="127"/>
      <c r="AC510" s="127"/>
      <c r="AD510" s="127"/>
      <c r="AE510" s="127"/>
      <c r="AF51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1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11" spans="1:33" x14ac:dyDescent="0.2">
      <c r="A511" s="127"/>
      <c r="B511" s="127"/>
      <c r="C511" s="127"/>
      <c r="D511" s="127"/>
      <c r="E511" s="127"/>
      <c r="F511" s="127"/>
      <c r="G511" s="127"/>
      <c r="H511" s="127"/>
      <c r="I511" s="127"/>
      <c r="J511" s="127"/>
      <c r="K511" s="127"/>
      <c r="L511" s="127"/>
      <c r="M511" s="127"/>
      <c r="N511" s="127"/>
      <c r="O511" s="127"/>
      <c r="P511" s="127"/>
      <c r="Q511" s="127"/>
      <c r="R511" s="127"/>
      <c r="S511" s="127"/>
      <c r="T511" s="127"/>
      <c r="U511" s="127"/>
      <c r="V511" s="127"/>
      <c r="W511" s="127"/>
      <c r="X511" s="127"/>
      <c r="Y511" s="127"/>
      <c r="Z511" s="127"/>
      <c r="AA511" s="127"/>
      <c r="AB511" s="127"/>
      <c r="AC511" s="127"/>
      <c r="AD511" s="127"/>
      <c r="AE511" s="127"/>
      <c r="AF51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1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12" spans="1:33" x14ac:dyDescent="0.2">
      <c r="A512" s="127"/>
      <c r="B512" s="127"/>
      <c r="C512" s="127"/>
      <c r="D512" s="127"/>
      <c r="E512" s="127"/>
      <c r="F512" s="127"/>
      <c r="G512" s="127"/>
      <c r="H512" s="127"/>
      <c r="I512" s="127"/>
      <c r="J512" s="127"/>
      <c r="K512" s="127"/>
      <c r="L512" s="127"/>
      <c r="M512" s="127"/>
      <c r="N512" s="127"/>
      <c r="O512" s="127"/>
      <c r="P512" s="127"/>
      <c r="Q512" s="127"/>
      <c r="R512" s="127"/>
      <c r="S512" s="127"/>
      <c r="T512" s="127"/>
      <c r="U512" s="127"/>
      <c r="V512" s="127"/>
      <c r="W512" s="127"/>
      <c r="X512" s="127"/>
      <c r="Y512" s="127"/>
      <c r="Z512" s="127"/>
      <c r="AA512" s="127"/>
      <c r="AB512" s="127"/>
      <c r="AC512" s="127"/>
      <c r="AD512" s="127"/>
      <c r="AE512" s="127"/>
      <c r="AF51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1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13" spans="1:33" x14ac:dyDescent="0.2">
      <c r="A513" s="127"/>
      <c r="B513" s="127"/>
      <c r="C513" s="127"/>
      <c r="D513" s="127"/>
      <c r="E513" s="127"/>
      <c r="F513" s="127"/>
      <c r="G513" s="127"/>
      <c r="H513" s="127"/>
      <c r="I513" s="127"/>
      <c r="J513" s="127"/>
      <c r="K513" s="127"/>
      <c r="L513" s="127"/>
      <c r="M513" s="127"/>
      <c r="N513" s="127"/>
      <c r="O513" s="127"/>
      <c r="P513" s="127"/>
      <c r="Q513" s="127"/>
      <c r="R513" s="127"/>
      <c r="S513" s="127"/>
      <c r="T513" s="127"/>
      <c r="U513" s="127"/>
      <c r="V513" s="127"/>
      <c r="W513" s="127"/>
      <c r="X513" s="127"/>
      <c r="Y513" s="127"/>
      <c r="Z513" s="127"/>
      <c r="AA513" s="127"/>
      <c r="AB513" s="127"/>
      <c r="AC513" s="127"/>
      <c r="AD513" s="127"/>
      <c r="AE513" s="127"/>
      <c r="AF51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1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14" spans="1:33" x14ac:dyDescent="0.2">
      <c r="A514" s="127"/>
      <c r="B514" s="127"/>
      <c r="C514" s="127"/>
      <c r="D514" s="127"/>
      <c r="E514" s="127"/>
      <c r="F514" s="127"/>
      <c r="G514" s="127"/>
      <c r="H514" s="127"/>
      <c r="I514" s="127"/>
      <c r="J514" s="127"/>
      <c r="K514" s="127"/>
      <c r="L514" s="127"/>
      <c r="M514" s="127"/>
      <c r="N514" s="127"/>
      <c r="O514" s="127"/>
      <c r="P514" s="127"/>
      <c r="Q514" s="127"/>
      <c r="R514" s="127"/>
      <c r="S514" s="127"/>
      <c r="T514" s="127"/>
      <c r="U514" s="127"/>
      <c r="V514" s="127"/>
      <c r="W514" s="127"/>
      <c r="X514" s="127"/>
      <c r="Y514" s="127"/>
      <c r="Z514" s="127"/>
      <c r="AA514" s="127"/>
      <c r="AB514" s="127"/>
      <c r="AC514" s="127"/>
      <c r="AD514" s="127"/>
      <c r="AE514" s="127"/>
      <c r="AF51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1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15" spans="1:33" x14ac:dyDescent="0.2">
      <c r="A515" s="127"/>
      <c r="B515" s="127"/>
      <c r="C515" s="127"/>
      <c r="D515" s="127"/>
      <c r="E515" s="127"/>
      <c r="F515" s="127"/>
      <c r="G515" s="127"/>
      <c r="H515" s="127"/>
      <c r="I515" s="127"/>
      <c r="J515" s="127"/>
      <c r="K515" s="127"/>
      <c r="L515" s="127"/>
      <c r="M515" s="127"/>
      <c r="N515" s="127"/>
      <c r="O515" s="127"/>
      <c r="P515" s="127"/>
      <c r="Q515" s="127"/>
      <c r="R515" s="127"/>
      <c r="S515" s="127"/>
      <c r="T515" s="127"/>
      <c r="U515" s="127"/>
      <c r="V515" s="127"/>
      <c r="W515" s="127"/>
      <c r="X515" s="127"/>
      <c r="Y515" s="127"/>
      <c r="Z515" s="127"/>
      <c r="AA515" s="127"/>
      <c r="AB515" s="127"/>
      <c r="AC515" s="127"/>
      <c r="AD515" s="127"/>
      <c r="AE515" s="127"/>
      <c r="AF51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1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16" spans="1:33" x14ac:dyDescent="0.2">
      <c r="A516" s="127"/>
      <c r="B516" s="127"/>
      <c r="C516" s="127"/>
      <c r="D516" s="127"/>
      <c r="E516" s="127"/>
      <c r="F516" s="127"/>
      <c r="G516" s="127"/>
      <c r="H516" s="127"/>
      <c r="I516" s="127"/>
      <c r="J516" s="127"/>
      <c r="K516" s="127"/>
      <c r="L516" s="127"/>
      <c r="M516" s="127"/>
      <c r="N516" s="127"/>
      <c r="O516" s="127"/>
      <c r="P516" s="127"/>
      <c r="Q516" s="127"/>
      <c r="R516" s="127"/>
      <c r="S516" s="127"/>
      <c r="T516" s="127"/>
      <c r="U516" s="127"/>
      <c r="V516" s="127"/>
      <c r="W516" s="127"/>
      <c r="X516" s="127"/>
      <c r="Y516" s="127"/>
      <c r="Z516" s="127"/>
      <c r="AA516" s="127"/>
      <c r="AB516" s="127"/>
      <c r="AC516" s="127"/>
      <c r="AD516" s="127"/>
      <c r="AE516" s="127"/>
      <c r="AF51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1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17" spans="1:33" x14ac:dyDescent="0.2">
      <c r="A517" s="127"/>
      <c r="B517" s="127"/>
      <c r="C517" s="127"/>
      <c r="D517" s="127"/>
      <c r="E517" s="127"/>
      <c r="F517" s="127"/>
      <c r="G517" s="127"/>
      <c r="H517" s="127"/>
      <c r="I517" s="127"/>
      <c r="J517" s="127"/>
      <c r="K517" s="127"/>
      <c r="L517" s="127"/>
      <c r="M517" s="127"/>
      <c r="N517" s="127"/>
      <c r="O517" s="127"/>
      <c r="P517" s="127"/>
      <c r="Q517" s="127"/>
      <c r="R517" s="127"/>
      <c r="S517" s="127"/>
      <c r="T517" s="127"/>
      <c r="U517" s="127"/>
      <c r="V517" s="127"/>
      <c r="W517" s="127"/>
      <c r="X517" s="127"/>
      <c r="Y517" s="127"/>
      <c r="Z517" s="127"/>
      <c r="AA517" s="127"/>
      <c r="AB517" s="127"/>
      <c r="AC517" s="127"/>
      <c r="AD517" s="127"/>
      <c r="AE517" s="127"/>
      <c r="AF51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1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18" spans="1:33" x14ac:dyDescent="0.2">
      <c r="A518" s="127"/>
      <c r="B518" s="127"/>
      <c r="C518" s="127"/>
      <c r="D518" s="127"/>
      <c r="E518" s="127"/>
      <c r="F518" s="127"/>
      <c r="G518" s="127"/>
      <c r="H518" s="127"/>
      <c r="I518" s="127"/>
      <c r="J518" s="127"/>
      <c r="K518" s="127"/>
      <c r="L518" s="127"/>
      <c r="M518" s="127"/>
      <c r="N518" s="127"/>
      <c r="O518" s="127"/>
      <c r="P518" s="127"/>
      <c r="Q518" s="127"/>
      <c r="R518" s="127"/>
      <c r="S518" s="127"/>
      <c r="T518" s="127"/>
      <c r="U518" s="127"/>
      <c r="V518" s="127"/>
      <c r="W518" s="127"/>
      <c r="X518" s="127"/>
      <c r="Y518" s="127"/>
      <c r="Z518" s="127"/>
      <c r="AA518" s="127"/>
      <c r="AB518" s="127"/>
      <c r="AC518" s="127"/>
      <c r="AD518" s="127"/>
      <c r="AE518" s="127"/>
      <c r="AF51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1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19" spans="1:33" x14ac:dyDescent="0.2">
      <c r="A519" s="127"/>
      <c r="B519" s="127"/>
      <c r="C519" s="127"/>
      <c r="D519" s="127"/>
      <c r="E519" s="127"/>
      <c r="F519" s="127"/>
      <c r="G519" s="127"/>
      <c r="H519" s="127"/>
      <c r="I519" s="127"/>
      <c r="J519" s="127"/>
      <c r="K519" s="127"/>
      <c r="L519" s="127"/>
      <c r="M519" s="127"/>
      <c r="N519" s="127"/>
      <c r="O519" s="127"/>
      <c r="P519" s="127"/>
      <c r="Q519" s="127"/>
      <c r="R519" s="127"/>
      <c r="S519" s="127"/>
      <c r="T519" s="127"/>
      <c r="U519" s="127"/>
      <c r="V519" s="127"/>
      <c r="W519" s="127"/>
      <c r="X519" s="127"/>
      <c r="Y519" s="127"/>
      <c r="Z519" s="127"/>
      <c r="AA519" s="127"/>
      <c r="AB519" s="127"/>
      <c r="AC519" s="127"/>
      <c r="AD519" s="127"/>
      <c r="AE519" s="127"/>
      <c r="AF51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1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20" spans="1:33" x14ac:dyDescent="0.2">
      <c r="A520" s="127"/>
      <c r="B520" s="127"/>
      <c r="C520" s="127"/>
      <c r="D520" s="127"/>
      <c r="E520" s="127"/>
      <c r="F520" s="127"/>
      <c r="G520" s="127"/>
      <c r="H520" s="127"/>
      <c r="I520" s="127"/>
      <c r="J520" s="127"/>
      <c r="K520" s="127"/>
      <c r="L520" s="127"/>
      <c r="M520" s="127"/>
      <c r="N520" s="127"/>
      <c r="O520" s="127"/>
      <c r="P520" s="127"/>
      <c r="Q520" s="127"/>
      <c r="R520" s="127"/>
      <c r="S520" s="127"/>
      <c r="T520" s="127"/>
      <c r="U520" s="127"/>
      <c r="V520" s="127"/>
      <c r="W520" s="127"/>
      <c r="X520" s="127"/>
      <c r="Y520" s="127"/>
      <c r="Z520" s="127"/>
      <c r="AA520" s="127"/>
      <c r="AB520" s="127"/>
      <c r="AC520" s="127"/>
      <c r="AD520" s="127"/>
      <c r="AE520" s="127"/>
      <c r="AF52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2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21" spans="1:33" x14ac:dyDescent="0.2">
      <c r="A521" s="127"/>
      <c r="B521" s="127"/>
      <c r="C521" s="127"/>
      <c r="D521" s="127"/>
      <c r="E521" s="127"/>
      <c r="F521" s="127"/>
      <c r="G521" s="127"/>
      <c r="H521" s="127"/>
      <c r="I521" s="127"/>
      <c r="J521" s="127"/>
      <c r="K521" s="127"/>
      <c r="L521" s="127"/>
      <c r="M521" s="127"/>
      <c r="N521" s="127"/>
      <c r="O521" s="127"/>
      <c r="P521" s="127"/>
      <c r="Q521" s="127"/>
      <c r="R521" s="127"/>
      <c r="S521" s="127"/>
      <c r="T521" s="127"/>
      <c r="U521" s="127"/>
      <c r="V521" s="127"/>
      <c r="W521" s="127"/>
      <c r="X521" s="127"/>
      <c r="Y521" s="127"/>
      <c r="Z521" s="127"/>
      <c r="AA521" s="127"/>
      <c r="AB521" s="127"/>
      <c r="AC521" s="127"/>
      <c r="AD521" s="127"/>
      <c r="AE521" s="127"/>
      <c r="AF52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2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22" spans="1:33" x14ac:dyDescent="0.2">
      <c r="A522" s="127"/>
      <c r="B522" s="127"/>
      <c r="C522" s="127"/>
      <c r="D522" s="127"/>
      <c r="E522" s="127"/>
      <c r="F522" s="127"/>
      <c r="G522" s="127"/>
      <c r="H522" s="127"/>
      <c r="I522" s="127"/>
      <c r="J522" s="127"/>
      <c r="K522" s="127"/>
      <c r="L522" s="127"/>
      <c r="M522" s="127"/>
      <c r="N522" s="127"/>
      <c r="O522" s="127"/>
      <c r="P522" s="127"/>
      <c r="Q522" s="127"/>
      <c r="R522" s="127"/>
      <c r="S522" s="127"/>
      <c r="T522" s="127"/>
      <c r="U522" s="127"/>
      <c r="V522" s="127"/>
      <c r="W522" s="127"/>
      <c r="X522" s="127"/>
      <c r="Y522" s="127"/>
      <c r="Z522" s="127"/>
      <c r="AA522" s="127"/>
      <c r="AB522" s="127"/>
      <c r="AC522" s="127"/>
      <c r="AD522" s="127"/>
      <c r="AE522" s="127"/>
      <c r="AF52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2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23" spans="1:33" x14ac:dyDescent="0.2">
      <c r="A523" s="127"/>
      <c r="B523" s="127"/>
      <c r="C523" s="127"/>
      <c r="D523" s="127"/>
      <c r="E523" s="127"/>
      <c r="F523" s="127"/>
      <c r="G523" s="127"/>
      <c r="H523" s="127"/>
      <c r="I523" s="127"/>
      <c r="J523" s="127"/>
      <c r="K523" s="127"/>
      <c r="L523" s="127"/>
      <c r="M523" s="127"/>
      <c r="N523" s="127"/>
      <c r="O523" s="127"/>
      <c r="P523" s="127"/>
      <c r="Q523" s="127"/>
      <c r="R523" s="127"/>
      <c r="S523" s="127"/>
      <c r="T523" s="127"/>
      <c r="U523" s="127"/>
      <c r="V523" s="127"/>
      <c r="W523" s="127"/>
      <c r="X523" s="127"/>
      <c r="Y523" s="127"/>
      <c r="Z523" s="127"/>
      <c r="AA523" s="127"/>
      <c r="AB523" s="127"/>
      <c r="AC523" s="127"/>
      <c r="AD523" s="127"/>
      <c r="AE523" s="127"/>
      <c r="AF52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2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24" spans="1:33" x14ac:dyDescent="0.2">
      <c r="A524" s="127"/>
      <c r="B524" s="127"/>
      <c r="C524" s="127"/>
      <c r="D524" s="127"/>
      <c r="E524" s="127"/>
      <c r="F524" s="127"/>
      <c r="G524" s="127"/>
      <c r="H524" s="127"/>
      <c r="I524" s="127"/>
      <c r="J524" s="127"/>
      <c r="K524" s="127"/>
      <c r="L524" s="127"/>
      <c r="M524" s="127"/>
      <c r="N524" s="127"/>
      <c r="O524" s="127"/>
      <c r="P524" s="127"/>
      <c r="Q524" s="127"/>
      <c r="R524" s="127"/>
      <c r="S524" s="127"/>
      <c r="T524" s="127"/>
      <c r="U524" s="127"/>
      <c r="V524" s="127"/>
      <c r="W524" s="127"/>
      <c r="X524" s="127"/>
      <c r="Y524" s="127"/>
      <c r="Z524" s="127"/>
      <c r="AA524" s="127"/>
      <c r="AB524" s="127"/>
      <c r="AC524" s="127"/>
      <c r="AD524" s="127"/>
      <c r="AE524" s="127"/>
      <c r="AF52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2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25" spans="1:33" x14ac:dyDescent="0.2">
      <c r="A525" s="127"/>
      <c r="B525" s="127"/>
      <c r="C525" s="127"/>
      <c r="D525" s="127"/>
      <c r="E525" s="127"/>
      <c r="F525" s="127"/>
      <c r="G525" s="127"/>
      <c r="H525" s="127"/>
      <c r="I525" s="127"/>
      <c r="J525" s="127"/>
      <c r="K525" s="127"/>
      <c r="L525" s="127"/>
      <c r="M525" s="127"/>
      <c r="N525" s="127"/>
      <c r="O525" s="127"/>
      <c r="P525" s="127"/>
      <c r="Q525" s="127"/>
      <c r="R525" s="127"/>
      <c r="S525" s="127"/>
      <c r="T525" s="127"/>
      <c r="U525" s="127"/>
      <c r="V525" s="127"/>
      <c r="W525" s="127"/>
      <c r="X525" s="127"/>
      <c r="Y525" s="127"/>
      <c r="Z525" s="127"/>
      <c r="AA525" s="127"/>
      <c r="AB525" s="127"/>
      <c r="AC525" s="127"/>
      <c r="AD525" s="127"/>
      <c r="AE525" s="127"/>
      <c r="AF52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2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26" spans="1:33" x14ac:dyDescent="0.2">
      <c r="A526" s="127"/>
      <c r="B526" s="127"/>
      <c r="C526" s="127"/>
      <c r="D526" s="127"/>
      <c r="E526" s="127"/>
      <c r="F526" s="127"/>
      <c r="G526" s="127"/>
      <c r="H526" s="127"/>
      <c r="I526" s="127"/>
      <c r="J526" s="127"/>
      <c r="K526" s="127"/>
      <c r="L526" s="127"/>
      <c r="M526" s="127"/>
      <c r="N526" s="127"/>
      <c r="O526" s="127"/>
      <c r="P526" s="127"/>
      <c r="Q526" s="127"/>
      <c r="R526" s="127"/>
      <c r="S526" s="127"/>
      <c r="T526" s="127"/>
      <c r="U526" s="127"/>
      <c r="V526" s="127"/>
      <c r="W526" s="127"/>
      <c r="X526" s="127"/>
      <c r="Y526" s="127"/>
      <c r="Z526" s="127"/>
      <c r="AA526" s="127"/>
      <c r="AB526" s="127"/>
      <c r="AC526" s="127"/>
      <c r="AD526" s="127"/>
      <c r="AE526" s="127"/>
      <c r="AF52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2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27" spans="1:33" x14ac:dyDescent="0.2">
      <c r="A527" s="127"/>
      <c r="B527" s="127"/>
      <c r="C527" s="127"/>
      <c r="D527" s="127"/>
      <c r="E527" s="127"/>
      <c r="F527" s="127"/>
      <c r="G527" s="127"/>
      <c r="H527" s="127"/>
      <c r="I527" s="127"/>
      <c r="J527" s="127"/>
      <c r="K527" s="127"/>
      <c r="L527" s="127"/>
      <c r="M527" s="127"/>
      <c r="N527" s="127"/>
      <c r="O527" s="127"/>
      <c r="P527" s="127"/>
      <c r="Q527" s="127"/>
      <c r="R527" s="127"/>
      <c r="S527" s="127"/>
      <c r="T527" s="127"/>
      <c r="U527" s="127"/>
      <c r="V527" s="127"/>
      <c r="W527" s="127"/>
      <c r="X527" s="127"/>
      <c r="Y527" s="127"/>
      <c r="Z527" s="127"/>
      <c r="AA527" s="127"/>
      <c r="AB527" s="127"/>
      <c r="AC527" s="127"/>
      <c r="AD527" s="127"/>
      <c r="AE527" s="127"/>
      <c r="AF52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2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28" spans="1:33" x14ac:dyDescent="0.2">
      <c r="A528" s="127"/>
      <c r="B528" s="127"/>
      <c r="C528" s="127"/>
      <c r="D528" s="127"/>
      <c r="E528" s="127"/>
      <c r="F528" s="127"/>
      <c r="G528" s="127"/>
      <c r="H528" s="127"/>
      <c r="I528" s="127"/>
      <c r="J528" s="127"/>
      <c r="K528" s="127"/>
      <c r="L528" s="127"/>
      <c r="M528" s="127"/>
      <c r="N528" s="127"/>
      <c r="O528" s="127"/>
      <c r="P528" s="127"/>
      <c r="Q528" s="127"/>
      <c r="R528" s="127"/>
      <c r="S528" s="127"/>
      <c r="T528" s="127"/>
      <c r="U528" s="127"/>
      <c r="V528" s="127"/>
      <c r="W528" s="127"/>
      <c r="X528" s="127"/>
      <c r="Y528" s="127"/>
      <c r="Z528" s="127"/>
      <c r="AA528" s="127"/>
      <c r="AB528" s="127"/>
      <c r="AC528" s="127"/>
      <c r="AD528" s="127"/>
      <c r="AE528" s="127"/>
      <c r="AF52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2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29" spans="1:33" x14ac:dyDescent="0.2">
      <c r="A529" s="127"/>
      <c r="B529" s="127"/>
      <c r="C529" s="127"/>
      <c r="D529" s="127"/>
      <c r="E529" s="127"/>
      <c r="F529" s="127"/>
      <c r="G529" s="127"/>
      <c r="H529" s="127"/>
      <c r="I529" s="127"/>
      <c r="J529" s="127"/>
      <c r="K529" s="127"/>
      <c r="L529" s="127"/>
      <c r="M529" s="127"/>
      <c r="N529" s="127"/>
      <c r="O529" s="127"/>
      <c r="P529" s="127"/>
      <c r="Q529" s="127"/>
      <c r="R529" s="127"/>
      <c r="S529" s="127"/>
      <c r="T529" s="127"/>
      <c r="U529" s="127"/>
      <c r="V529" s="127"/>
      <c r="W529" s="127"/>
      <c r="X529" s="127"/>
      <c r="Y529" s="127"/>
      <c r="Z529" s="127"/>
      <c r="AA529" s="127"/>
      <c r="AB529" s="127"/>
      <c r="AC529" s="127"/>
      <c r="AD529" s="127"/>
      <c r="AE529" s="127"/>
      <c r="AF52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2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30" spans="1:33" x14ac:dyDescent="0.2">
      <c r="A530" s="127"/>
      <c r="B530" s="127"/>
      <c r="C530" s="127"/>
      <c r="D530" s="127"/>
      <c r="E530" s="127"/>
      <c r="F530" s="127"/>
      <c r="G530" s="127"/>
      <c r="H530" s="127"/>
      <c r="I530" s="127"/>
      <c r="J530" s="127"/>
      <c r="K530" s="127"/>
      <c r="L530" s="127"/>
      <c r="M530" s="127"/>
      <c r="N530" s="127"/>
      <c r="O530" s="127"/>
      <c r="P530" s="127"/>
      <c r="Q530" s="127"/>
      <c r="R530" s="127"/>
      <c r="S530" s="127"/>
      <c r="T530" s="127"/>
      <c r="U530" s="127"/>
      <c r="V530" s="127"/>
      <c r="W530" s="127"/>
      <c r="X530" s="127"/>
      <c r="Y530" s="127"/>
      <c r="Z530" s="127"/>
      <c r="AA530" s="127"/>
      <c r="AB530" s="127"/>
      <c r="AC530" s="127"/>
      <c r="AD530" s="127"/>
      <c r="AE530" s="127"/>
      <c r="AF53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3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31" spans="1:33" x14ac:dyDescent="0.2">
      <c r="A531" s="127"/>
      <c r="B531" s="127"/>
      <c r="C531" s="127"/>
      <c r="D531" s="127"/>
      <c r="E531" s="127"/>
      <c r="F531" s="127"/>
      <c r="G531" s="127"/>
      <c r="H531" s="127"/>
      <c r="I531" s="127"/>
      <c r="J531" s="127"/>
      <c r="K531" s="127"/>
      <c r="L531" s="127"/>
      <c r="M531" s="127"/>
      <c r="N531" s="127"/>
      <c r="O531" s="127"/>
      <c r="P531" s="127"/>
      <c r="Q531" s="127"/>
      <c r="R531" s="127"/>
      <c r="S531" s="127"/>
      <c r="T531" s="127"/>
      <c r="U531" s="127"/>
      <c r="V531" s="127"/>
      <c r="W531" s="127"/>
      <c r="X531" s="127"/>
      <c r="Y531" s="127"/>
      <c r="Z531" s="127"/>
      <c r="AA531" s="127"/>
      <c r="AB531" s="127"/>
      <c r="AC531" s="127"/>
      <c r="AD531" s="127"/>
      <c r="AE531" s="127"/>
      <c r="AF53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3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32" spans="1:33" x14ac:dyDescent="0.2">
      <c r="A532" s="127"/>
      <c r="B532" s="127"/>
      <c r="C532" s="127"/>
      <c r="D532" s="127"/>
      <c r="E532" s="127"/>
      <c r="F532" s="127"/>
      <c r="G532" s="127"/>
      <c r="H532" s="127"/>
      <c r="I532" s="127"/>
      <c r="J532" s="127"/>
      <c r="K532" s="127"/>
      <c r="L532" s="127"/>
      <c r="M532" s="127"/>
      <c r="N532" s="127"/>
      <c r="O532" s="127"/>
      <c r="P532" s="127"/>
      <c r="Q532" s="127"/>
      <c r="R532" s="127"/>
      <c r="S532" s="127"/>
      <c r="T532" s="127"/>
      <c r="U532" s="127"/>
      <c r="V532" s="127"/>
      <c r="W532" s="127"/>
      <c r="X532" s="127"/>
      <c r="Y532" s="127"/>
      <c r="Z532" s="127"/>
      <c r="AA532" s="127"/>
      <c r="AB532" s="127"/>
      <c r="AC532" s="127"/>
      <c r="AD532" s="127"/>
      <c r="AE532" s="127"/>
      <c r="AF53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3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33" spans="1:33" x14ac:dyDescent="0.2">
      <c r="A533" s="127"/>
      <c r="B533" s="127"/>
      <c r="C533" s="127"/>
      <c r="D533" s="127"/>
      <c r="E533" s="127"/>
      <c r="F533" s="127"/>
      <c r="G533" s="127"/>
      <c r="H533" s="127"/>
      <c r="I533" s="127"/>
      <c r="J533" s="127"/>
      <c r="K533" s="127"/>
      <c r="L533" s="127"/>
      <c r="M533" s="127"/>
      <c r="N533" s="127"/>
      <c r="O533" s="127"/>
      <c r="P533" s="127"/>
      <c r="Q533" s="127"/>
      <c r="R533" s="127"/>
      <c r="S533" s="127"/>
      <c r="T533" s="127"/>
      <c r="U533" s="127"/>
      <c r="V533" s="127"/>
      <c r="W533" s="127"/>
      <c r="X533" s="127"/>
      <c r="Y533" s="127"/>
      <c r="Z533" s="127"/>
      <c r="AA533" s="127"/>
      <c r="AB533" s="127"/>
      <c r="AC533" s="127"/>
      <c r="AD533" s="127"/>
      <c r="AE533" s="127"/>
      <c r="AF53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3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34" spans="1:33" x14ac:dyDescent="0.2">
      <c r="A534" s="127"/>
      <c r="B534" s="127"/>
      <c r="C534" s="127"/>
      <c r="D534" s="127"/>
      <c r="E534" s="127"/>
      <c r="F534" s="127"/>
      <c r="G534" s="127"/>
      <c r="H534" s="127"/>
      <c r="I534" s="127"/>
      <c r="J534" s="127"/>
      <c r="K534" s="127"/>
      <c r="L534" s="127"/>
      <c r="M534" s="127"/>
      <c r="N534" s="127"/>
      <c r="O534" s="127"/>
      <c r="P534" s="127"/>
      <c r="Q534" s="127"/>
      <c r="R534" s="127"/>
      <c r="S534" s="127"/>
      <c r="T534" s="127"/>
      <c r="U534" s="127"/>
      <c r="V534" s="127"/>
      <c r="W534" s="127"/>
      <c r="X534" s="127"/>
      <c r="Y534" s="127"/>
      <c r="Z534" s="127"/>
      <c r="AA534" s="127"/>
      <c r="AB534" s="127"/>
      <c r="AC534" s="127"/>
      <c r="AD534" s="127"/>
      <c r="AE534" s="127"/>
      <c r="AF53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3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35" spans="1:33" x14ac:dyDescent="0.2">
      <c r="A535" s="127"/>
      <c r="B535" s="127"/>
      <c r="C535" s="127"/>
      <c r="D535" s="127"/>
      <c r="E535" s="127"/>
      <c r="F535" s="127"/>
      <c r="G535" s="127"/>
      <c r="H535" s="127"/>
      <c r="I535" s="127"/>
      <c r="J535" s="127"/>
      <c r="K535" s="127"/>
      <c r="L535" s="127"/>
      <c r="M535" s="127"/>
      <c r="N535" s="127"/>
      <c r="O535" s="127"/>
      <c r="P535" s="127"/>
      <c r="Q535" s="127"/>
      <c r="R535" s="127"/>
      <c r="S535" s="127"/>
      <c r="T535" s="127"/>
      <c r="U535" s="127"/>
      <c r="V535" s="127"/>
      <c r="W535" s="127"/>
      <c r="X535" s="127"/>
      <c r="Y535" s="127"/>
      <c r="Z535" s="127"/>
      <c r="AA535" s="127"/>
      <c r="AB535" s="127"/>
      <c r="AC535" s="127"/>
      <c r="AD535" s="127"/>
      <c r="AE535" s="127"/>
      <c r="AF53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3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36" spans="1:33" x14ac:dyDescent="0.2">
      <c r="A536" s="127"/>
      <c r="B536" s="127"/>
      <c r="C536" s="127"/>
      <c r="D536" s="127"/>
      <c r="E536" s="127"/>
      <c r="F536" s="127"/>
      <c r="G536" s="127"/>
      <c r="H536" s="127"/>
      <c r="I536" s="127"/>
      <c r="J536" s="127"/>
      <c r="K536" s="127"/>
      <c r="L536" s="127"/>
      <c r="M536" s="127"/>
      <c r="N536" s="127"/>
      <c r="O536" s="127"/>
      <c r="P536" s="127"/>
      <c r="Q536" s="127"/>
      <c r="R536" s="127"/>
      <c r="S536" s="127"/>
      <c r="T536" s="127"/>
      <c r="U536" s="127"/>
      <c r="V536" s="127"/>
      <c r="W536" s="127"/>
      <c r="X536" s="127"/>
      <c r="Y536" s="127"/>
      <c r="Z536" s="127"/>
      <c r="AA536" s="127"/>
      <c r="AB536" s="127"/>
      <c r="AC536" s="127"/>
      <c r="AD536" s="127"/>
      <c r="AE536" s="127"/>
      <c r="AF53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3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37" spans="1:33" x14ac:dyDescent="0.2">
      <c r="A537" s="127"/>
      <c r="B537" s="127"/>
      <c r="C537" s="127"/>
      <c r="D537" s="127"/>
      <c r="E537" s="127"/>
      <c r="F537" s="127"/>
      <c r="G537" s="127"/>
      <c r="H537" s="127"/>
      <c r="I537" s="127"/>
      <c r="J537" s="127"/>
      <c r="K537" s="127"/>
      <c r="L537" s="127"/>
      <c r="M537" s="127"/>
      <c r="N537" s="127"/>
      <c r="O537" s="127"/>
      <c r="P537" s="127"/>
      <c r="Q537" s="127"/>
      <c r="R537" s="127"/>
      <c r="S537" s="127"/>
      <c r="T537" s="127"/>
      <c r="U537" s="127"/>
      <c r="V537" s="127"/>
      <c r="W537" s="127"/>
      <c r="X537" s="127"/>
      <c r="Y537" s="127"/>
      <c r="Z537" s="127"/>
      <c r="AA537" s="127"/>
      <c r="AB537" s="127"/>
      <c r="AC537" s="127"/>
      <c r="AD537" s="127"/>
      <c r="AE537" s="127"/>
      <c r="AF53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3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38" spans="1:33" x14ac:dyDescent="0.2">
      <c r="A538" s="127"/>
      <c r="B538" s="127"/>
      <c r="C538" s="127"/>
      <c r="D538" s="127"/>
      <c r="E538" s="127"/>
      <c r="F538" s="127"/>
      <c r="G538" s="127"/>
      <c r="H538" s="127"/>
      <c r="I538" s="127"/>
      <c r="J538" s="127"/>
      <c r="K538" s="127"/>
      <c r="L538" s="127"/>
      <c r="M538" s="127"/>
      <c r="N538" s="127"/>
      <c r="O538" s="127"/>
      <c r="P538" s="127"/>
      <c r="Q538" s="127"/>
      <c r="R538" s="127"/>
      <c r="S538" s="127"/>
      <c r="T538" s="127"/>
      <c r="U538" s="127"/>
      <c r="V538" s="127"/>
      <c r="W538" s="127"/>
      <c r="X538" s="127"/>
      <c r="Y538" s="127"/>
      <c r="Z538" s="127"/>
      <c r="AA538" s="127"/>
      <c r="AB538" s="127"/>
      <c r="AC538" s="127"/>
      <c r="AD538" s="127"/>
      <c r="AE538" s="127"/>
      <c r="AF53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3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39" spans="1:33" x14ac:dyDescent="0.2">
      <c r="A539" s="127"/>
      <c r="B539" s="127"/>
      <c r="C539" s="127"/>
      <c r="D539" s="127"/>
      <c r="E539" s="127"/>
      <c r="F539" s="127"/>
      <c r="G539" s="127"/>
      <c r="H539" s="127"/>
      <c r="I539" s="127"/>
      <c r="J539" s="127"/>
      <c r="K539" s="127"/>
      <c r="L539" s="127"/>
      <c r="M539" s="127"/>
      <c r="N539" s="127"/>
      <c r="O539" s="127"/>
      <c r="P539" s="127"/>
      <c r="Q539" s="127"/>
      <c r="R539" s="127"/>
      <c r="S539" s="127"/>
      <c r="T539" s="127"/>
      <c r="U539" s="127"/>
      <c r="V539" s="127"/>
      <c r="W539" s="127"/>
      <c r="X539" s="127"/>
      <c r="Y539" s="127"/>
      <c r="Z539" s="127"/>
      <c r="AA539" s="127"/>
      <c r="AB539" s="127"/>
      <c r="AC539" s="127"/>
      <c r="AD539" s="127"/>
      <c r="AE539" s="127"/>
      <c r="AF53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3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40" spans="1:33" x14ac:dyDescent="0.2">
      <c r="A540" s="127"/>
      <c r="B540" s="127"/>
      <c r="C540" s="127"/>
      <c r="D540" s="127"/>
      <c r="E540" s="127"/>
      <c r="F540" s="127"/>
      <c r="G540" s="127"/>
      <c r="H540" s="127"/>
      <c r="I540" s="127"/>
      <c r="J540" s="127"/>
      <c r="K540" s="127"/>
      <c r="L540" s="127"/>
      <c r="M540" s="127"/>
      <c r="N540" s="127"/>
      <c r="O540" s="127"/>
      <c r="P540" s="127"/>
      <c r="Q540" s="127"/>
      <c r="R540" s="127"/>
      <c r="S540" s="127"/>
      <c r="T540" s="127"/>
      <c r="U540" s="127"/>
      <c r="V540" s="127"/>
      <c r="W540" s="127"/>
      <c r="X540" s="127"/>
      <c r="Y540" s="127"/>
      <c r="Z540" s="127"/>
      <c r="AA540" s="127"/>
      <c r="AB540" s="127"/>
      <c r="AC540" s="127"/>
      <c r="AD540" s="127"/>
      <c r="AE540" s="127"/>
      <c r="AF54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4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41" spans="1:33" x14ac:dyDescent="0.2">
      <c r="A541" s="127"/>
      <c r="B541" s="127"/>
      <c r="C541" s="127"/>
      <c r="D541" s="127"/>
      <c r="E541" s="127"/>
      <c r="F541" s="127"/>
      <c r="G541" s="127"/>
      <c r="H541" s="127"/>
      <c r="I541" s="127"/>
      <c r="J541" s="127"/>
      <c r="K541" s="127"/>
      <c r="L541" s="127"/>
      <c r="M541" s="127"/>
      <c r="N541" s="127"/>
      <c r="O541" s="127"/>
      <c r="P541" s="127"/>
      <c r="Q541" s="127"/>
      <c r="R541" s="127"/>
      <c r="S541" s="127"/>
      <c r="T541" s="127"/>
      <c r="U541" s="127"/>
      <c r="V541" s="127"/>
      <c r="W541" s="127"/>
      <c r="X541" s="127"/>
      <c r="Y541" s="127"/>
      <c r="Z541" s="127"/>
      <c r="AA541" s="127"/>
      <c r="AB541" s="127"/>
      <c r="AC541" s="127"/>
      <c r="AD541" s="127"/>
      <c r="AE541" s="127"/>
      <c r="AF54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4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42" spans="1:33" x14ac:dyDescent="0.2">
      <c r="A542" s="127"/>
      <c r="B542" s="127"/>
      <c r="C542" s="127"/>
      <c r="D542" s="127"/>
      <c r="E542" s="127"/>
      <c r="F542" s="127"/>
      <c r="G542" s="127"/>
      <c r="H542" s="127"/>
      <c r="I542" s="127"/>
      <c r="J542" s="127"/>
      <c r="K542" s="127"/>
      <c r="L542" s="127"/>
      <c r="M542" s="127"/>
      <c r="N542" s="127"/>
      <c r="O542" s="127"/>
      <c r="P542" s="127"/>
      <c r="Q542" s="127"/>
      <c r="R542" s="127"/>
      <c r="S542" s="127"/>
      <c r="T542" s="127"/>
      <c r="U542" s="127"/>
      <c r="V542" s="127"/>
      <c r="W542" s="127"/>
      <c r="X542" s="127"/>
      <c r="Y542" s="127"/>
      <c r="Z542" s="127"/>
      <c r="AA542" s="127"/>
      <c r="AB542" s="127"/>
      <c r="AC542" s="127"/>
      <c r="AD542" s="127"/>
      <c r="AE542" s="127"/>
      <c r="AF54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4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43" spans="1:33" x14ac:dyDescent="0.2">
      <c r="A543" s="127"/>
      <c r="B543" s="127"/>
      <c r="C543" s="127"/>
      <c r="D543" s="127"/>
      <c r="E543" s="127"/>
      <c r="F543" s="127"/>
      <c r="G543" s="127"/>
      <c r="H543" s="127"/>
      <c r="I543" s="127"/>
      <c r="J543" s="127"/>
      <c r="K543" s="127"/>
      <c r="L543" s="127"/>
      <c r="M543" s="127"/>
      <c r="N543" s="127"/>
      <c r="O543" s="127"/>
      <c r="P543" s="127"/>
      <c r="Q543" s="127"/>
      <c r="R543" s="127"/>
      <c r="S543" s="127"/>
      <c r="T543" s="127"/>
      <c r="U543" s="127"/>
      <c r="V543" s="127"/>
      <c r="W543" s="127"/>
      <c r="X543" s="127"/>
      <c r="Y543" s="127"/>
      <c r="Z543" s="127"/>
      <c r="AA543" s="127"/>
      <c r="AB543" s="127"/>
      <c r="AC543" s="127"/>
      <c r="AD543" s="127"/>
      <c r="AE543" s="127"/>
      <c r="AF54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4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44" spans="1:33" x14ac:dyDescent="0.2">
      <c r="A544" s="127"/>
      <c r="B544" s="127"/>
      <c r="C544" s="127"/>
      <c r="D544" s="127"/>
      <c r="E544" s="127"/>
      <c r="F544" s="127"/>
      <c r="G544" s="127"/>
      <c r="H544" s="127"/>
      <c r="I544" s="127"/>
      <c r="J544" s="127"/>
      <c r="K544" s="127"/>
      <c r="L544" s="127"/>
      <c r="M544" s="127"/>
      <c r="N544" s="127"/>
      <c r="O544" s="127"/>
      <c r="P544" s="127"/>
      <c r="Q544" s="127"/>
      <c r="R544" s="127"/>
      <c r="S544" s="127"/>
      <c r="T544" s="127"/>
      <c r="U544" s="127"/>
      <c r="V544" s="127"/>
      <c r="W544" s="127"/>
      <c r="X544" s="127"/>
      <c r="Y544" s="127"/>
      <c r="Z544" s="127"/>
      <c r="AA544" s="127"/>
      <c r="AB544" s="127"/>
      <c r="AC544" s="127"/>
      <c r="AD544" s="127"/>
      <c r="AE544" s="127"/>
      <c r="AF54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4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45" spans="1:33" x14ac:dyDescent="0.2">
      <c r="A545" s="127"/>
      <c r="B545" s="127"/>
      <c r="C545" s="127"/>
      <c r="D545" s="127"/>
      <c r="E545" s="127"/>
      <c r="F545" s="127"/>
      <c r="G545" s="127"/>
      <c r="H545" s="127"/>
      <c r="I545" s="127"/>
      <c r="J545" s="127"/>
      <c r="K545" s="127"/>
      <c r="L545" s="127"/>
      <c r="M545" s="127"/>
      <c r="N545" s="127"/>
      <c r="O545" s="127"/>
      <c r="P545" s="127"/>
      <c r="Q545" s="127"/>
      <c r="R545" s="127"/>
      <c r="S545" s="127"/>
      <c r="T545" s="127"/>
      <c r="U545" s="127"/>
      <c r="V545" s="127"/>
      <c r="W545" s="127"/>
      <c r="X545" s="127"/>
      <c r="Y545" s="127"/>
      <c r="Z545" s="127"/>
      <c r="AA545" s="127"/>
      <c r="AB545" s="127"/>
      <c r="AC545" s="127"/>
      <c r="AD545" s="127"/>
      <c r="AE545" s="127"/>
      <c r="AF54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4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46" spans="1:33" x14ac:dyDescent="0.2">
      <c r="A546" s="127"/>
      <c r="B546" s="127"/>
      <c r="C546" s="127"/>
      <c r="D546" s="127"/>
      <c r="E546" s="127"/>
      <c r="F546" s="127"/>
      <c r="G546" s="127"/>
      <c r="H546" s="127"/>
      <c r="I546" s="127"/>
      <c r="J546" s="127"/>
      <c r="K546" s="127"/>
      <c r="L546" s="127"/>
      <c r="M546" s="127"/>
      <c r="N546" s="127"/>
      <c r="O546" s="127"/>
      <c r="P546" s="127"/>
      <c r="Q546" s="127"/>
      <c r="R546" s="127"/>
      <c r="S546" s="127"/>
      <c r="T546" s="127"/>
      <c r="U546" s="127"/>
      <c r="V546" s="127"/>
      <c r="W546" s="127"/>
      <c r="X546" s="127"/>
      <c r="Y546" s="127"/>
      <c r="Z546" s="127"/>
      <c r="AA546" s="127"/>
      <c r="AB546" s="127"/>
      <c r="AC546" s="127"/>
      <c r="AD546" s="127"/>
      <c r="AE546" s="127"/>
      <c r="AF54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4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47" spans="1:33" x14ac:dyDescent="0.2">
      <c r="A547" s="127"/>
      <c r="B547" s="127"/>
      <c r="C547" s="127"/>
      <c r="D547" s="127"/>
      <c r="E547" s="127"/>
      <c r="F547" s="127"/>
      <c r="G547" s="127"/>
      <c r="H547" s="127"/>
      <c r="I547" s="127"/>
      <c r="J547" s="127"/>
      <c r="K547" s="127"/>
      <c r="L547" s="127"/>
      <c r="M547" s="127"/>
      <c r="N547" s="127"/>
      <c r="O547" s="127"/>
      <c r="P547" s="127"/>
      <c r="Q547" s="127"/>
      <c r="R547" s="127"/>
      <c r="S547" s="127"/>
      <c r="T547" s="127"/>
      <c r="U547" s="127"/>
      <c r="V547" s="127"/>
      <c r="W547" s="127"/>
      <c r="X547" s="127"/>
      <c r="Y547" s="127"/>
      <c r="Z547" s="127"/>
      <c r="AA547" s="127"/>
      <c r="AB547" s="127"/>
      <c r="AC547" s="127"/>
      <c r="AD547" s="127"/>
      <c r="AE547" s="127"/>
      <c r="AF54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4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48" spans="1:33" x14ac:dyDescent="0.2">
      <c r="A548" s="127"/>
      <c r="B548" s="127"/>
      <c r="C548" s="127"/>
      <c r="D548" s="127"/>
      <c r="E548" s="127"/>
      <c r="F548" s="127"/>
      <c r="G548" s="127"/>
      <c r="H548" s="127"/>
      <c r="I548" s="127"/>
      <c r="J548" s="127"/>
      <c r="K548" s="127"/>
      <c r="L548" s="127"/>
      <c r="M548" s="127"/>
      <c r="N548" s="127"/>
      <c r="O548" s="127"/>
      <c r="P548" s="127"/>
      <c r="Q548" s="127"/>
      <c r="R548" s="127"/>
      <c r="S548" s="127"/>
      <c r="T548" s="127"/>
      <c r="U548" s="127"/>
      <c r="V548" s="127"/>
      <c r="W548" s="127"/>
      <c r="X548" s="127"/>
      <c r="Y548" s="127"/>
      <c r="Z548" s="127"/>
      <c r="AA548" s="127"/>
      <c r="AB548" s="127"/>
      <c r="AC548" s="127"/>
      <c r="AD548" s="127"/>
      <c r="AE548" s="127"/>
      <c r="AF54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4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49" spans="1:33" x14ac:dyDescent="0.2">
      <c r="A549" s="127"/>
      <c r="B549" s="127"/>
      <c r="C549" s="127"/>
      <c r="D549" s="127"/>
      <c r="E549" s="127"/>
      <c r="F549" s="127"/>
      <c r="G549" s="127"/>
      <c r="H549" s="127"/>
      <c r="I549" s="127"/>
      <c r="J549" s="127"/>
      <c r="K549" s="127"/>
      <c r="L549" s="127"/>
      <c r="M549" s="127"/>
      <c r="N549" s="127"/>
      <c r="O549" s="127"/>
      <c r="P549" s="127"/>
      <c r="Q549" s="127"/>
      <c r="R549" s="127"/>
      <c r="S549" s="127"/>
      <c r="T549" s="127"/>
      <c r="U549" s="127"/>
      <c r="V549" s="127"/>
      <c r="W549" s="127"/>
      <c r="X549" s="127"/>
      <c r="Y549" s="127"/>
      <c r="Z549" s="127"/>
      <c r="AA549" s="127"/>
      <c r="AB549" s="127"/>
      <c r="AC549" s="127"/>
      <c r="AD549" s="127"/>
      <c r="AE549" s="127"/>
      <c r="AF54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4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50" spans="1:33" x14ac:dyDescent="0.2">
      <c r="A550" s="127"/>
      <c r="B550" s="127"/>
      <c r="C550" s="127"/>
      <c r="D550" s="127"/>
      <c r="E550" s="127"/>
      <c r="F550" s="127"/>
      <c r="G550" s="127"/>
      <c r="H550" s="127"/>
      <c r="I550" s="127"/>
      <c r="J550" s="127"/>
      <c r="K550" s="127"/>
      <c r="L550" s="127"/>
      <c r="M550" s="127"/>
      <c r="N550" s="127"/>
      <c r="O550" s="127"/>
      <c r="P550" s="127"/>
      <c r="Q550" s="127"/>
      <c r="R550" s="127"/>
      <c r="S550" s="127"/>
      <c r="T550" s="127"/>
      <c r="U550" s="127"/>
      <c r="V550" s="127"/>
      <c r="W550" s="127"/>
      <c r="X550" s="127"/>
      <c r="Y550" s="127"/>
      <c r="Z550" s="127"/>
      <c r="AA550" s="127"/>
      <c r="AB550" s="127"/>
      <c r="AC550" s="127"/>
      <c r="AD550" s="127"/>
      <c r="AE550" s="127"/>
      <c r="AF55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5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51" spans="1:33" x14ac:dyDescent="0.2">
      <c r="A551" s="127"/>
      <c r="B551" s="127"/>
      <c r="C551" s="127"/>
      <c r="D551" s="127"/>
      <c r="E551" s="127"/>
      <c r="F551" s="127"/>
      <c r="G551" s="127"/>
      <c r="H551" s="127"/>
      <c r="I551" s="127"/>
      <c r="J551" s="127"/>
      <c r="K551" s="127"/>
      <c r="L551" s="127"/>
      <c r="M551" s="127"/>
      <c r="N551" s="127"/>
      <c r="O551" s="127"/>
      <c r="P551" s="127"/>
      <c r="Q551" s="127"/>
      <c r="R551" s="127"/>
      <c r="S551" s="127"/>
      <c r="T551" s="127"/>
      <c r="U551" s="127"/>
      <c r="V551" s="127"/>
      <c r="W551" s="127"/>
      <c r="X551" s="127"/>
      <c r="Y551" s="127"/>
      <c r="Z551" s="127"/>
      <c r="AA551" s="127"/>
      <c r="AB551" s="127"/>
      <c r="AC551" s="127"/>
      <c r="AD551" s="127"/>
      <c r="AE551" s="127"/>
      <c r="AF55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5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52" spans="1:33" x14ac:dyDescent="0.2">
      <c r="A552" s="127"/>
      <c r="B552" s="127"/>
      <c r="C552" s="127"/>
      <c r="D552" s="127"/>
      <c r="E552" s="127"/>
      <c r="F552" s="127"/>
      <c r="G552" s="127"/>
      <c r="H552" s="127"/>
      <c r="I552" s="127"/>
      <c r="J552" s="127"/>
      <c r="K552" s="127"/>
      <c r="L552" s="127"/>
      <c r="M552" s="127"/>
      <c r="N552" s="127"/>
      <c r="O552" s="127"/>
      <c r="P552" s="127"/>
      <c r="Q552" s="127"/>
      <c r="R552" s="127"/>
      <c r="S552" s="127"/>
      <c r="T552" s="127"/>
      <c r="U552" s="127"/>
      <c r="V552" s="127"/>
      <c r="W552" s="127"/>
      <c r="X552" s="127"/>
      <c r="Y552" s="127"/>
      <c r="Z552" s="127"/>
      <c r="AA552" s="127"/>
      <c r="AB552" s="127"/>
      <c r="AC552" s="127"/>
      <c r="AD552" s="127"/>
      <c r="AE552" s="127"/>
      <c r="AF55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5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53" spans="1:33" x14ac:dyDescent="0.2">
      <c r="A553" s="127"/>
      <c r="B553" s="127"/>
      <c r="C553" s="127"/>
      <c r="D553" s="127"/>
      <c r="E553" s="127"/>
      <c r="F553" s="127"/>
      <c r="G553" s="127"/>
      <c r="H553" s="127"/>
      <c r="I553" s="127"/>
      <c r="J553" s="127"/>
      <c r="K553" s="127"/>
      <c r="L553" s="127"/>
      <c r="M553" s="127"/>
      <c r="N553" s="127"/>
      <c r="O553" s="127"/>
      <c r="P553" s="127"/>
      <c r="Q553" s="127"/>
      <c r="R553" s="127"/>
      <c r="S553" s="127"/>
      <c r="T553" s="127"/>
      <c r="U553" s="127"/>
      <c r="V553" s="127"/>
      <c r="W553" s="127"/>
      <c r="X553" s="127"/>
      <c r="Y553" s="127"/>
      <c r="Z553" s="127"/>
      <c r="AA553" s="127"/>
      <c r="AB553" s="127"/>
      <c r="AC553" s="127"/>
      <c r="AD553" s="127"/>
      <c r="AE553" s="127"/>
      <c r="AF55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5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54" spans="1:33" x14ac:dyDescent="0.2">
      <c r="A554" s="127"/>
      <c r="B554" s="127"/>
      <c r="C554" s="127"/>
      <c r="D554" s="127"/>
      <c r="E554" s="127"/>
      <c r="F554" s="127"/>
      <c r="G554" s="127"/>
      <c r="H554" s="127"/>
      <c r="I554" s="127"/>
      <c r="J554" s="127"/>
      <c r="K554" s="127"/>
      <c r="L554" s="127"/>
      <c r="M554" s="127"/>
      <c r="N554" s="127"/>
      <c r="O554" s="127"/>
      <c r="P554" s="127"/>
      <c r="Q554" s="127"/>
      <c r="R554" s="127"/>
      <c r="S554" s="127"/>
      <c r="T554" s="127"/>
      <c r="U554" s="127"/>
      <c r="V554" s="127"/>
      <c r="W554" s="127"/>
      <c r="X554" s="127"/>
      <c r="Y554" s="127"/>
      <c r="Z554" s="127"/>
      <c r="AA554" s="127"/>
      <c r="AB554" s="127"/>
      <c r="AC554" s="127"/>
      <c r="AD554" s="127"/>
      <c r="AE554" s="127"/>
      <c r="AF55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5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55" spans="1:33" x14ac:dyDescent="0.2">
      <c r="A555" s="127"/>
      <c r="B555" s="127"/>
      <c r="C555" s="127"/>
      <c r="D555" s="127"/>
      <c r="E555" s="127"/>
      <c r="F555" s="127"/>
      <c r="G555" s="127"/>
      <c r="H555" s="127"/>
      <c r="I555" s="127"/>
      <c r="J555" s="127"/>
      <c r="K555" s="127"/>
      <c r="L555" s="127"/>
      <c r="M555" s="127"/>
      <c r="N555" s="127"/>
      <c r="O555" s="127"/>
      <c r="P555" s="127"/>
      <c r="Q555" s="127"/>
      <c r="R555" s="127"/>
      <c r="S555" s="127"/>
      <c r="T555" s="127"/>
      <c r="U555" s="127"/>
      <c r="V555" s="127"/>
      <c r="W555" s="127"/>
      <c r="X555" s="127"/>
      <c r="Y555" s="127"/>
      <c r="Z555" s="127"/>
      <c r="AA555" s="127"/>
      <c r="AB555" s="127"/>
      <c r="AC555" s="127"/>
      <c r="AD555" s="127"/>
      <c r="AE555" s="127"/>
      <c r="AF55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5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56" spans="1:33" x14ac:dyDescent="0.2">
      <c r="A556" s="127"/>
      <c r="B556" s="127"/>
      <c r="C556" s="127"/>
      <c r="D556" s="127"/>
      <c r="E556" s="127"/>
      <c r="F556" s="127"/>
      <c r="G556" s="127"/>
      <c r="H556" s="127"/>
      <c r="I556" s="127"/>
      <c r="J556" s="127"/>
      <c r="K556" s="127"/>
      <c r="L556" s="127"/>
      <c r="M556" s="127"/>
      <c r="N556" s="127"/>
      <c r="O556" s="127"/>
      <c r="P556" s="127"/>
      <c r="Q556" s="127"/>
      <c r="R556" s="127"/>
      <c r="S556" s="127"/>
      <c r="T556" s="127"/>
      <c r="U556" s="127"/>
      <c r="V556" s="127"/>
      <c r="W556" s="127"/>
      <c r="X556" s="127"/>
      <c r="Y556" s="127"/>
      <c r="Z556" s="127"/>
      <c r="AA556" s="127"/>
      <c r="AB556" s="127"/>
      <c r="AC556" s="127"/>
      <c r="AD556" s="127"/>
      <c r="AE556" s="127"/>
      <c r="AF55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5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57" spans="1:33" x14ac:dyDescent="0.2">
      <c r="A557" s="127"/>
      <c r="B557" s="127"/>
      <c r="C557" s="127"/>
      <c r="D557" s="127"/>
      <c r="E557" s="127"/>
      <c r="F557" s="127"/>
      <c r="G557" s="127"/>
      <c r="H557" s="127"/>
      <c r="I557" s="127"/>
      <c r="J557" s="127"/>
      <c r="K557" s="127"/>
      <c r="L557" s="127"/>
      <c r="M557" s="127"/>
      <c r="N557" s="127"/>
      <c r="O557" s="127"/>
      <c r="P557" s="127"/>
      <c r="Q557" s="127"/>
      <c r="R557" s="127"/>
      <c r="S557" s="127"/>
      <c r="T557" s="127"/>
      <c r="U557" s="127"/>
      <c r="V557" s="127"/>
      <c r="W557" s="127"/>
      <c r="X557" s="127"/>
      <c r="Y557" s="127"/>
      <c r="Z557" s="127"/>
      <c r="AA557" s="127"/>
      <c r="AB557" s="127"/>
      <c r="AC557" s="127"/>
      <c r="AD557" s="127"/>
      <c r="AE557" s="127"/>
      <c r="AF55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5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58" spans="1:33" x14ac:dyDescent="0.2">
      <c r="A558" s="127"/>
      <c r="B558" s="127"/>
      <c r="C558" s="127"/>
      <c r="D558" s="127"/>
      <c r="E558" s="127"/>
      <c r="F558" s="127"/>
      <c r="G558" s="127"/>
      <c r="H558" s="127"/>
      <c r="I558" s="127"/>
      <c r="J558" s="127"/>
      <c r="K558" s="127"/>
      <c r="L558" s="127"/>
      <c r="M558" s="127"/>
      <c r="N558" s="127"/>
      <c r="O558" s="127"/>
      <c r="P558" s="127"/>
      <c r="Q558" s="127"/>
      <c r="R558" s="127"/>
      <c r="S558" s="127"/>
      <c r="T558" s="127"/>
      <c r="U558" s="127"/>
      <c r="V558" s="127"/>
      <c r="W558" s="127"/>
      <c r="X558" s="127"/>
      <c r="Y558" s="127"/>
      <c r="Z558" s="127"/>
      <c r="AA558" s="127"/>
      <c r="AB558" s="127"/>
      <c r="AC558" s="127"/>
      <c r="AD558" s="127"/>
      <c r="AE558" s="127"/>
      <c r="AF55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5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59" spans="1:33" x14ac:dyDescent="0.2">
      <c r="A559" s="127"/>
      <c r="B559" s="127"/>
      <c r="C559" s="127"/>
      <c r="D559" s="127"/>
      <c r="E559" s="127"/>
      <c r="F559" s="127"/>
      <c r="G559" s="127"/>
      <c r="H559" s="127"/>
      <c r="I559" s="127"/>
      <c r="J559" s="127"/>
      <c r="K559" s="127"/>
      <c r="L559" s="127"/>
      <c r="M559" s="127"/>
      <c r="N559" s="127"/>
      <c r="O559" s="127"/>
      <c r="P559" s="127"/>
      <c r="Q559" s="127"/>
      <c r="R559" s="127"/>
      <c r="S559" s="127"/>
      <c r="T559" s="127"/>
      <c r="U559" s="127"/>
      <c r="V559" s="127"/>
      <c r="W559" s="127"/>
      <c r="X559" s="127"/>
      <c r="Y559" s="127"/>
      <c r="Z559" s="127"/>
      <c r="AA559" s="127"/>
      <c r="AB559" s="127"/>
      <c r="AC559" s="127"/>
      <c r="AD559" s="127"/>
      <c r="AE559" s="127"/>
      <c r="AF55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5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60" spans="1:33" x14ac:dyDescent="0.2">
      <c r="A560" s="127"/>
      <c r="B560" s="127"/>
      <c r="C560" s="127"/>
      <c r="D560" s="127"/>
      <c r="E560" s="127"/>
      <c r="F560" s="127"/>
      <c r="G560" s="127"/>
      <c r="H560" s="127"/>
      <c r="I560" s="127"/>
      <c r="J560" s="127"/>
      <c r="K560" s="127"/>
      <c r="L560" s="127"/>
      <c r="M560" s="127"/>
      <c r="N560" s="127"/>
      <c r="O560" s="127"/>
      <c r="P560" s="127"/>
      <c r="Q560" s="127"/>
      <c r="R560" s="127"/>
      <c r="S560" s="127"/>
      <c r="T560" s="127"/>
      <c r="U560" s="127"/>
      <c r="V560" s="127"/>
      <c r="W560" s="127"/>
      <c r="X560" s="127"/>
      <c r="Y560" s="127"/>
      <c r="Z560" s="127"/>
      <c r="AA560" s="127"/>
      <c r="AB560" s="127"/>
      <c r="AC560" s="127"/>
      <c r="AD560" s="127"/>
      <c r="AE560" s="127"/>
      <c r="AF56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6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61" spans="1:33" x14ac:dyDescent="0.2">
      <c r="A561" s="127"/>
      <c r="B561" s="127"/>
      <c r="C561" s="127"/>
      <c r="D561" s="127"/>
      <c r="E561" s="127"/>
      <c r="F561" s="127"/>
      <c r="G561" s="127"/>
      <c r="H561" s="127"/>
      <c r="I561" s="127"/>
      <c r="J561" s="127"/>
      <c r="K561" s="127"/>
      <c r="L561" s="127"/>
      <c r="M561" s="127"/>
      <c r="N561" s="127"/>
      <c r="O561" s="127"/>
      <c r="P561" s="127"/>
      <c r="Q561" s="127"/>
      <c r="R561" s="127"/>
      <c r="S561" s="127"/>
      <c r="T561" s="127"/>
      <c r="U561" s="127"/>
      <c r="V561" s="127"/>
      <c r="W561" s="127"/>
      <c r="X561" s="127"/>
      <c r="Y561" s="127"/>
      <c r="Z561" s="127"/>
      <c r="AA561" s="127"/>
      <c r="AB561" s="127"/>
      <c r="AC561" s="127"/>
      <c r="AD561" s="127"/>
      <c r="AE561" s="127"/>
      <c r="AF56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6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62" spans="1:33" x14ac:dyDescent="0.2">
      <c r="A562" s="127"/>
      <c r="B562" s="127"/>
      <c r="C562" s="127"/>
      <c r="D562" s="127"/>
      <c r="E562" s="127"/>
      <c r="F562" s="127"/>
      <c r="G562" s="127"/>
      <c r="H562" s="127"/>
      <c r="I562" s="127"/>
      <c r="J562" s="127"/>
      <c r="K562" s="127"/>
      <c r="L562" s="127"/>
      <c r="M562" s="127"/>
      <c r="N562" s="127"/>
      <c r="O562" s="127"/>
      <c r="P562" s="127"/>
      <c r="Q562" s="127"/>
      <c r="R562" s="127"/>
      <c r="S562" s="127"/>
      <c r="T562" s="127"/>
      <c r="U562" s="127"/>
      <c r="V562" s="127"/>
      <c r="W562" s="127"/>
      <c r="X562" s="127"/>
      <c r="Y562" s="127"/>
      <c r="Z562" s="127"/>
      <c r="AA562" s="127"/>
      <c r="AB562" s="127"/>
      <c r="AC562" s="127"/>
      <c r="AD562" s="127"/>
      <c r="AE562" s="127"/>
      <c r="AF56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6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63" spans="1:33" x14ac:dyDescent="0.2">
      <c r="A563" s="127"/>
      <c r="B563" s="127"/>
      <c r="C563" s="127"/>
      <c r="D563" s="127"/>
      <c r="E563" s="127"/>
      <c r="F563" s="127"/>
      <c r="G563" s="127"/>
      <c r="H563" s="127"/>
      <c r="I563" s="127"/>
      <c r="J563" s="127"/>
      <c r="K563" s="127"/>
      <c r="L563" s="127"/>
      <c r="M563" s="127"/>
      <c r="N563" s="127"/>
      <c r="O563" s="127"/>
      <c r="P563" s="127"/>
      <c r="Q563" s="127"/>
      <c r="R563" s="127"/>
      <c r="S563" s="127"/>
      <c r="T563" s="127"/>
      <c r="U563" s="127"/>
      <c r="V563" s="127"/>
      <c r="W563" s="127"/>
      <c r="X563" s="127"/>
      <c r="Y563" s="127"/>
      <c r="Z563" s="127"/>
      <c r="AA563" s="127"/>
      <c r="AB563" s="127"/>
      <c r="AC563" s="127"/>
      <c r="AD563" s="127"/>
      <c r="AE563" s="127"/>
      <c r="AF56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6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64" spans="1:33" x14ac:dyDescent="0.2">
      <c r="A564" s="127"/>
      <c r="B564" s="127"/>
      <c r="C564" s="127"/>
      <c r="D564" s="127"/>
      <c r="E564" s="127"/>
      <c r="F564" s="127"/>
      <c r="G564" s="127"/>
      <c r="H564" s="127"/>
      <c r="I564" s="127"/>
      <c r="J564" s="127"/>
      <c r="K564" s="127"/>
      <c r="L564" s="127"/>
      <c r="M564" s="127"/>
      <c r="N564" s="127"/>
      <c r="O564" s="127"/>
      <c r="P564" s="127"/>
      <c r="Q564" s="127"/>
      <c r="R564" s="127"/>
      <c r="S564" s="127"/>
      <c r="T564" s="127"/>
      <c r="U564" s="127"/>
      <c r="V564" s="127"/>
      <c r="W564" s="127"/>
      <c r="X564" s="127"/>
      <c r="Y564" s="127"/>
      <c r="Z564" s="127"/>
      <c r="AA564" s="127"/>
      <c r="AB564" s="127"/>
      <c r="AC564" s="127"/>
      <c r="AD564" s="127"/>
      <c r="AE564" s="127"/>
      <c r="AF56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6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65" spans="1:33" x14ac:dyDescent="0.2">
      <c r="A565" s="127"/>
      <c r="B565" s="127"/>
      <c r="C565" s="127"/>
      <c r="D565" s="127"/>
      <c r="E565" s="127"/>
      <c r="F565" s="127"/>
      <c r="G565" s="127"/>
      <c r="H565" s="127"/>
      <c r="I565" s="127"/>
      <c r="J565" s="127"/>
      <c r="K565" s="127"/>
      <c r="L565" s="127"/>
      <c r="M565" s="127"/>
      <c r="N565" s="127"/>
      <c r="O565" s="127"/>
      <c r="P565" s="127"/>
      <c r="Q565" s="127"/>
      <c r="R565" s="127"/>
      <c r="S565" s="127"/>
      <c r="T565" s="127"/>
      <c r="U565" s="127"/>
      <c r="V565" s="127"/>
      <c r="W565" s="127"/>
      <c r="X565" s="127"/>
      <c r="Y565" s="127"/>
      <c r="Z565" s="127"/>
      <c r="AA565" s="127"/>
      <c r="AB565" s="127"/>
      <c r="AC565" s="127"/>
      <c r="AD565" s="127"/>
      <c r="AE565" s="127"/>
      <c r="AF56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6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66" spans="1:33" x14ac:dyDescent="0.2">
      <c r="A566" s="127"/>
      <c r="B566" s="127"/>
      <c r="C566" s="127"/>
      <c r="D566" s="127"/>
      <c r="E566" s="127"/>
      <c r="F566" s="127"/>
      <c r="G566" s="127"/>
      <c r="H566" s="127"/>
      <c r="I566" s="127"/>
      <c r="J566" s="127"/>
      <c r="K566" s="127"/>
      <c r="L566" s="127"/>
      <c r="M566" s="127"/>
      <c r="N566" s="127"/>
      <c r="O566" s="127"/>
      <c r="P566" s="127"/>
      <c r="Q566" s="127"/>
      <c r="R566" s="127"/>
      <c r="S566" s="127"/>
      <c r="T566" s="127"/>
      <c r="U566" s="127"/>
      <c r="V566" s="127"/>
      <c r="W566" s="127"/>
      <c r="X566" s="127"/>
      <c r="Y566" s="127"/>
      <c r="Z566" s="127"/>
      <c r="AA566" s="127"/>
      <c r="AB566" s="127"/>
      <c r="AC566" s="127"/>
      <c r="AD566" s="127"/>
      <c r="AE566" s="127"/>
      <c r="AF56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6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67" spans="1:33" x14ac:dyDescent="0.2">
      <c r="A567" s="127"/>
      <c r="B567" s="127"/>
      <c r="C567" s="127"/>
      <c r="D567" s="127"/>
      <c r="E567" s="127"/>
      <c r="F567" s="127"/>
      <c r="G567" s="127"/>
      <c r="H567" s="127"/>
      <c r="I567" s="127"/>
      <c r="J567" s="127"/>
      <c r="K567" s="127"/>
      <c r="L567" s="127"/>
      <c r="M567" s="127"/>
      <c r="N567" s="127"/>
      <c r="O567" s="127"/>
      <c r="P567" s="127"/>
      <c r="Q567" s="127"/>
      <c r="R567" s="127"/>
      <c r="S567" s="127"/>
      <c r="T567" s="127"/>
      <c r="U567" s="127"/>
      <c r="V567" s="127"/>
      <c r="W567" s="127"/>
      <c r="X567" s="127"/>
      <c r="Y567" s="127"/>
      <c r="Z567" s="127"/>
      <c r="AA567" s="127"/>
      <c r="AB567" s="127"/>
      <c r="AC567" s="127"/>
      <c r="AD567" s="127"/>
      <c r="AE567" s="127"/>
      <c r="AF56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6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68" spans="1:33" x14ac:dyDescent="0.2">
      <c r="A568" s="127"/>
      <c r="B568" s="127"/>
      <c r="C568" s="127"/>
      <c r="D568" s="127"/>
      <c r="E568" s="127"/>
      <c r="F568" s="127"/>
      <c r="G568" s="127"/>
      <c r="H568" s="127"/>
      <c r="I568" s="127"/>
      <c r="J568" s="127"/>
      <c r="K568" s="127"/>
      <c r="L568" s="127"/>
      <c r="M568" s="127"/>
      <c r="N568" s="127"/>
      <c r="O568" s="127"/>
      <c r="P568" s="127"/>
      <c r="Q568" s="127"/>
      <c r="R568" s="127"/>
      <c r="S568" s="127"/>
      <c r="T568" s="127"/>
      <c r="U568" s="127"/>
      <c r="V568" s="127"/>
      <c r="W568" s="127"/>
      <c r="X568" s="127"/>
      <c r="Y568" s="127"/>
      <c r="Z568" s="127"/>
      <c r="AA568" s="127"/>
      <c r="AB568" s="127"/>
      <c r="AC568" s="127"/>
      <c r="AD568" s="127"/>
      <c r="AE568" s="127"/>
      <c r="AF56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6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69" spans="1:33" x14ac:dyDescent="0.2">
      <c r="A569" s="127"/>
      <c r="B569" s="127"/>
      <c r="C569" s="127"/>
      <c r="D569" s="127"/>
      <c r="E569" s="127"/>
      <c r="F569" s="127"/>
      <c r="G569" s="127"/>
      <c r="H569" s="127"/>
      <c r="I569" s="127"/>
      <c r="J569" s="127"/>
      <c r="K569" s="127"/>
      <c r="L569" s="127"/>
      <c r="M569" s="127"/>
      <c r="N569" s="127"/>
      <c r="O569" s="127"/>
      <c r="P569" s="127"/>
      <c r="Q569" s="127"/>
      <c r="R569" s="127"/>
      <c r="S569" s="127"/>
      <c r="T569" s="127"/>
      <c r="U569" s="127"/>
      <c r="V569" s="127"/>
      <c r="W569" s="127"/>
      <c r="X569" s="127"/>
      <c r="Y569" s="127"/>
      <c r="Z569" s="127"/>
      <c r="AA569" s="127"/>
      <c r="AB569" s="127"/>
      <c r="AC569" s="127"/>
      <c r="AD569" s="127"/>
      <c r="AE569" s="127"/>
      <c r="AF56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6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70" spans="1:33" x14ac:dyDescent="0.2">
      <c r="A570" s="127"/>
      <c r="B570" s="127"/>
      <c r="C570" s="127"/>
      <c r="D570" s="127"/>
      <c r="E570" s="127"/>
      <c r="F570" s="127"/>
      <c r="G570" s="127"/>
      <c r="H570" s="127"/>
      <c r="I570" s="127"/>
      <c r="J570" s="127"/>
      <c r="K570" s="127"/>
      <c r="L570" s="127"/>
      <c r="M570" s="127"/>
      <c r="N570" s="127"/>
      <c r="O570" s="127"/>
      <c r="P570" s="127"/>
      <c r="Q570" s="127"/>
      <c r="R570" s="127"/>
      <c r="S570" s="127"/>
      <c r="T570" s="127"/>
      <c r="U570" s="127"/>
      <c r="V570" s="127"/>
      <c r="W570" s="127"/>
      <c r="X570" s="127"/>
      <c r="Y570" s="127"/>
      <c r="Z570" s="127"/>
      <c r="AA570" s="127"/>
      <c r="AB570" s="127"/>
      <c r="AC570" s="127"/>
      <c r="AD570" s="127"/>
      <c r="AE570" s="127"/>
      <c r="AF57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7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71" spans="1:33" x14ac:dyDescent="0.2">
      <c r="A571" s="127"/>
      <c r="B571" s="127"/>
      <c r="C571" s="127"/>
      <c r="D571" s="127"/>
      <c r="E571" s="127"/>
      <c r="F571" s="127"/>
      <c r="G571" s="127"/>
      <c r="H571" s="127"/>
      <c r="I571" s="127"/>
      <c r="J571" s="127"/>
      <c r="K571" s="127"/>
      <c r="L571" s="127"/>
      <c r="M571" s="127"/>
      <c r="N571" s="127"/>
      <c r="O571" s="127"/>
      <c r="P571" s="127"/>
      <c r="Q571" s="127"/>
      <c r="R571" s="127"/>
      <c r="S571" s="127"/>
      <c r="T571" s="127"/>
      <c r="U571" s="127"/>
      <c r="V571" s="127"/>
      <c r="W571" s="127"/>
      <c r="X571" s="127"/>
      <c r="Y571" s="127"/>
      <c r="Z571" s="127"/>
      <c r="AA571" s="127"/>
      <c r="AB571" s="127"/>
      <c r="AC571" s="127"/>
      <c r="AD571" s="127"/>
      <c r="AE571" s="127"/>
      <c r="AF57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7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72" spans="1:33" x14ac:dyDescent="0.2">
      <c r="A572" s="127"/>
      <c r="B572" s="127"/>
      <c r="C572" s="127"/>
      <c r="D572" s="127"/>
      <c r="E572" s="127"/>
      <c r="F572" s="127"/>
      <c r="G572" s="127"/>
      <c r="H572" s="127"/>
      <c r="I572" s="127"/>
      <c r="J572" s="127"/>
      <c r="K572" s="127"/>
      <c r="L572" s="127"/>
      <c r="M572" s="127"/>
      <c r="N572" s="127"/>
      <c r="O572" s="127"/>
      <c r="P572" s="127"/>
      <c r="Q572" s="127"/>
      <c r="R572" s="127"/>
      <c r="S572" s="127"/>
      <c r="T572" s="127"/>
      <c r="U572" s="127"/>
      <c r="V572" s="127"/>
      <c r="W572" s="127"/>
      <c r="X572" s="127"/>
      <c r="Y572" s="127"/>
      <c r="Z572" s="127"/>
      <c r="AA572" s="127"/>
      <c r="AB572" s="127"/>
      <c r="AC572" s="127"/>
      <c r="AD572" s="127"/>
      <c r="AE572" s="127"/>
      <c r="AF57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7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73" spans="1:33" x14ac:dyDescent="0.2">
      <c r="A573" s="127"/>
      <c r="B573" s="127"/>
      <c r="C573" s="127"/>
      <c r="D573" s="127"/>
      <c r="E573" s="127"/>
      <c r="F573" s="127"/>
      <c r="G573" s="127"/>
      <c r="H573" s="127"/>
      <c r="I573" s="127"/>
      <c r="J573" s="127"/>
      <c r="K573" s="127"/>
      <c r="L573" s="127"/>
      <c r="M573" s="127"/>
      <c r="N573" s="127"/>
      <c r="O573" s="127"/>
      <c r="P573" s="127"/>
      <c r="Q573" s="127"/>
      <c r="R573" s="127"/>
      <c r="S573" s="127"/>
      <c r="T573" s="127"/>
      <c r="U573" s="127"/>
      <c r="V573" s="127"/>
      <c r="W573" s="127"/>
      <c r="X573" s="127"/>
      <c r="Y573" s="127"/>
      <c r="Z573" s="127"/>
      <c r="AA573" s="127"/>
      <c r="AB573" s="127"/>
      <c r="AC573" s="127"/>
      <c r="AD573" s="127"/>
      <c r="AE573" s="127"/>
      <c r="AF57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7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74" spans="1:33" x14ac:dyDescent="0.2">
      <c r="A574" s="127"/>
      <c r="B574" s="127"/>
      <c r="C574" s="127"/>
      <c r="D574" s="127"/>
      <c r="E574" s="127"/>
      <c r="F574" s="127"/>
      <c r="G574" s="127"/>
      <c r="H574" s="127"/>
      <c r="I574" s="127"/>
      <c r="J574" s="127"/>
      <c r="K574" s="127"/>
      <c r="L574" s="127"/>
      <c r="M574" s="127"/>
      <c r="N574" s="127"/>
      <c r="O574" s="127"/>
      <c r="P574" s="127"/>
      <c r="Q574" s="127"/>
      <c r="R574" s="127"/>
      <c r="S574" s="127"/>
      <c r="T574" s="127"/>
      <c r="U574" s="127"/>
      <c r="V574" s="127"/>
      <c r="W574" s="127"/>
      <c r="X574" s="127"/>
      <c r="Y574" s="127"/>
      <c r="Z574" s="127"/>
      <c r="AA574" s="127"/>
      <c r="AB574" s="127"/>
      <c r="AC574" s="127"/>
      <c r="AD574" s="127"/>
      <c r="AE574" s="127"/>
      <c r="AF57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7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75" spans="1:33" x14ac:dyDescent="0.2">
      <c r="A575" s="127"/>
      <c r="B575" s="127"/>
      <c r="C575" s="127"/>
      <c r="D575" s="127"/>
      <c r="E575" s="127"/>
      <c r="F575" s="127"/>
      <c r="G575" s="127"/>
      <c r="H575" s="127"/>
      <c r="I575" s="127"/>
      <c r="J575" s="127"/>
      <c r="K575" s="127"/>
      <c r="L575" s="127"/>
      <c r="M575" s="127"/>
      <c r="N575" s="127"/>
      <c r="O575" s="127"/>
      <c r="P575" s="127"/>
      <c r="Q575" s="127"/>
      <c r="R575" s="127"/>
      <c r="S575" s="127"/>
      <c r="T575" s="127"/>
      <c r="U575" s="127"/>
      <c r="V575" s="127"/>
      <c r="W575" s="127"/>
      <c r="X575" s="127"/>
      <c r="Y575" s="127"/>
      <c r="Z575" s="127"/>
      <c r="AA575" s="127"/>
      <c r="AB575" s="127"/>
      <c r="AC575" s="127"/>
      <c r="AD575" s="127"/>
      <c r="AE575" s="127"/>
      <c r="AF57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7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76" spans="1:33" x14ac:dyDescent="0.2">
      <c r="A576" s="127"/>
      <c r="B576" s="127"/>
      <c r="C576" s="127"/>
      <c r="D576" s="127"/>
      <c r="E576" s="127"/>
      <c r="F576" s="127"/>
      <c r="G576" s="127"/>
      <c r="H576" s="127"/>
      <c r="I576" s="127"/>
      <c r="J576" s="127"/>
      <c r="K576" s="127"/>
      <c r="L576" s="127"/>
      <c r="M576" s="127"/>
      <c r="N576" s="127"/>
      <c r="O576" s="127"/>
      <c r="P576" s="127"/>
      <c r="Q576" s="127"/>
      <c r="R576" s="127"/>
      <c r="S576" s="127"/>
      <c r="T576" s="127"/>
      <c r="U576" s="127"/>
      <c r="V576" s="127"/>
      <c r="W576" s="127"/>
      <c r="X576" s="127"/>
      <c r="Y576" s="127"/>
      <c r="Z576" s="127"/>
      <c r="AA576" s="127"/>
      <c r="AB576" s="127"/>
      <c r="AC576" s="127"/>
      <c r="AD576" s="127"/>
      <c r="AE576" s="127"/>
      <c r="AF57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7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77" spans="1:33" x14ac:dyDescent="0.2">
      <c r="A577" s="127"/>
      <c r="B577" s="127"/>
      <c r="C577" s="127"/>
      <c r="D577" s="127"/>
      <c r="E577" s="127"/>
      <c r="F577" s="127"/>
      <c r="G577" s="127"/>
      <c r="H577" s="127"/>
      <c r="I577" s="127"/>
      <c r="J577" s="127"/>
      <c r="K577" s="127"/>
      <c r="L577" s="127"/>
      <c r="M577" s="127"/>
      <c r="N577" s="127"/>
      <c r="O577" s="127"/>
      <c r="P577" s="127"/>
      <c r="Q577" s="127"/>
      <c r="R577" s="127"/>
      <c r="S577" s="127"/>
      <c r="T577" s="127"/>
      <c r="U577" s="127"/>
      <c r="V577" s="127"/>
      <c r="W577" s="127"/>
      <c r="X577" s="127"/>
      <c r="Y577" s="127"/>
      <c r="Z577" s="127"/>
      <c r="AA577" s="127"/>
      <c r="AB577" s="127"/>
      <c r="AC577" s="127"/>
      <c r="AD577" s="127"/>
      <c r="AE577" s="127"/>
      <c r="AF57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7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78" spans="1:33" x14ac:dyDescent="0.2">
      <c r="A578" s="127"/>
      <c r="B578" s="127"/>
      <c r="C578" s="127"/>
      <c r="D578" s="127"/>
      <c r="E578" s="127"/>
      <c r="F578" s="127"/>
      <c r="G578" s="127"/>
      <c r="H578" s="127"/>
      <c r="I578" s="127"/>
      <c r="J578" s="127"/>
      <c r="K578" s="127"/>
      <c r="L578" s="127"/>
      <c r="M578" s="127"/>
      <c r="N578" s="127"/>
      <c r="O578" s="127"/>
      <c r="P578" s="127"/>
      <c r="Q578" s="127"/>
      <c r="R578" s="127"/>
      <c r="S578" s="127"/>
      <c r="T578" s="127"/>
      <c r="U578" s="127"/>
      <c r="V578" s="127"/>
      <c r="W578" s="127"/>
      <c r="X578" s="127"/>
      <c r="Y578" s="127"/>
      <c r="Z578" s="127"/>
      <c r="AA578" s="127"/>
      <c r="AB578" s="127"/>
      <c r="AC578" s="127"/>
      <c r="AD578" s="127"/>
      <c r="AE578" s="127"/>
      <c r="AF57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7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79" spans="1:33" x14ac:dyDescent="0.2">
      <c r="A579" s="127"/>
      <c r="B579" s="127"/>
      <c r="C579" s="127"/>
      <c r="D579" s="127"/>
      <c r="E579" s="127"/>
      <c r="F579" s="127"/>
      <c r="G579" s="127"/>
      <c r="H579" s="127"/>
      <c r="I579" s="127"/>
      <c r="J579" s="127"/>
      <c r="K579" s="127"/>
      <c r="L579" s="127"/>
      <c r="M579" s="127"/>
      <c r="N579" s="127"/>
      <c r="O579" s="127"/>
      <c r="P579" s="127"/>
      <c r="Q579" s="127"/>
      <c r="R579" s="127"/>
      <c r="S579" s="127"/>
      <c r="T579" s="127"/>
      <c r="U579" s="127"/>
      <c r="V579" s="127"/>
      <c r="W579" s="127"/>
      <c r="X579" s="127"/>
      <c r="Y579" s="127"/>
      <c r="Z579" s="127"/>
      <c r="AA579" s="127"/>
      <c r="AB579" s="127"/>
      <c r="AC579" s="127"/>
      <c r="AD579" s="127"/>
      <c r="AE579" s="127"/>
      <c r="AF57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7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80" spans="1:33" x14ac:dyDescent="0.2">
      <c r="A580" s="127"/>
      <c r="B580" s="127"/>
      <c r="C580" s="127"/>
      <c r="D580" s="127"/>
      <c r="E580" s="127"/>
      <c r="F580" s="127"/>
      <c r="G580" s="127"/>
      <c r="H580" s="127"/>
      <c r="I580" s="127"/>
      <c r="J580" s="127"/>
      <c r="K580" s="127"/>
      <c r="L580" s="127"/>
      <c r="M580" s="127"/>
      <c r="N580" s="127"/>
      <c r="O580" s="127"/>
      <c r="P580" s="127"/>
      <c r="Q580" s="127"/>
      <c r="R580" s="127"/>
      <c r="S580" s="127"/>
      <c r="T580" s="127"/>
      <c r="U580" s="127"/>
      <c r="V580" s="127"/>
      <c r="W580" s="127"/>
      <c r="X580" s="127"/>
      <c r="Y580" s="127"/>
      <c r="Z580" s="127"/>
      <c r="AA580" s="127"/>
      <c r="AB580" s="127"/>
      <c r="AC580" s="127"/>
      <c r="AD580" s="127"/>
      <c r="AE580" s="127"/>
      <c r="AF58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8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81" spans="1:33" x14ac:dyDescent="0.2">
      <c r="A581" s="127"/>
      <c r="B581" s="127"/>
      <c r="C581" s="127"/>
      <c r="D581" s="127"/>
      <c r="E581" s="127"/>
      <c r="F581" s="127"/>
      <c r="G581" s="127"/>
      <c r="H581" s="127"/>
      <c r="I581" s="127"/>
      <c r="J581" s="127"/>
      <c r="K581" s="127"/>
      <c r="L581" s="127"/>
      <c r="M581" s="127"/>
      <c r="N581" s="127"/>
      <c r="O581" s="127"/>
      <c r="P581" s="127"/>
      <c r="Q581" s="127"/>
      <c r="R581" s="127"/>
      <c r="S581" s="127"/>
      <c r="T581" s="127"/>
      <c r="U581" s="127"/>
      <c r="V581" s="127"/>
      <c r="W581" s="127"/>
      <c r="X581" s="127"/>
      <c r="Y581" s="127"/>
      <c r="Z581" s="127"/>
      <c r="AA581" s="127"/>
      <c r="AB581" s="127"/>
      <c r="AC581" s="127"/>
      <c r="AD581" s="127"/>
      <c r="AE581" s="127"/>
      <c r="AF58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8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82" spans="1:33" x14ac:dyDescent="0.2">
      <c r="A582" s="127"/>
      <c r="B582" s="127"/>
      <c r="C582" s="127"/>
      <c r="D582" s="127"/>
      <c r="E582" s="127"/>
      <c r="F582" s="127"/>
      <c r="G582" s="127"/>
      <c r="H582" s="127"/>
      <c r="I582" s="127"/>
      <c r="J582" s="127"/>
      <c r="K582" s="127"/>
      <c r="L582" s="127"/>
      <c r="M582" s="148"/>
      <c r="N582" s="127"/>
      <c r="O582" s="127"/>
      <c r="P582" s="127"/>
      <c r="Q582" s="127"/>
      <c r="R582" s="127"/>
      <c r="S582" s="127"/>
      <c r="T582" s="127"/>
      <c r="U582" s="127"/>
      <c r="V582" s="127"/>
      <c r="W582" s="127"/>
      <c r="X582" s="127"/>
      <c r="Y582" s="127"/>
      <c r="Z582" s="127"/>
      <c r="AA582" s="127"/>
      <c r="AB582" s="127"/>
      <c r="AC582" s="127"/>
      <c r="AD582" s="127"/>
      <c r="AE582" s="127"/>
      <c r="AF58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8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83" spans="1:33" x14ac:dyDescent="0.2">
      <c r="A583" s="127"/>
      <c r="B583" s="127"/>
      <c r="C583" s="127"/>
      <c r="D583" s="127"/>
      <c r="E583" s="127"/>
      <c r="F583" s="127"/>
      <c r="G583" s="127"/>
      <c r="H583" s="127"/>
      <c r="I583" s="127"/>
      <c r="J583" s="127"/>
      <c r="K583" s="127"/>
      <c r="L583" s="127"/>
      <c r="M583" s="148"/>
      <c r="N583" s="127"/>
      <c r="O583" s="127"/>
      <c r="P583" s="127"/>
      <c r="Q583" s="127"/>
      <c r="R583" s="127"/>
      <c r="S583" s="127"/>
      <c r="T583" s="127"/>
      <c r="U583" s="127"/>
      <c r="V583" s="127"/>
      <c r="W583" s="127"/>
      <c r="X583" s="127"/>
      <c r="Y583" s="127"/>
      <c r="Z583" s="127"/>
      <c r="AA583" s="127"/>
      <c r="AB583" s="127"/>
      <c r="AC583" s="127"/>
      <c r="AD583" s="127"/>
      <c r="AE583" s="127"/>
      <c r="AF58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8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84" spans="1:33" x14ac:dyDescent="0.2">
      <c r="A584" s="127"/>
      <c r="B584" s="127"/>
      <c r="C584" s="127"/>
      <c r="D584" s="127"/>
      <c r="E584" s="127"/>
      <c r="F584" s="127"/>
      <c r="G584" s="127"/>
      <c r="H584" s="127"/>
      <c r="I584" s="127"/>
      <c r="J584" s="127"/>
      <c r="K584" s="127"/>
      <c r="L584" s="127"/>
      <c r="M584" s="148"/>
      <c r="N584" s="127"/>
      <c r="O584" s="127"/>
      <c r="P584" s="127"/>
      <c r="Q584" s="127"/>
      <c r="R584" s="127"/>
      <c r="S584" s="127"/>
      <c r="T584" s="127"/>
      <c r="U584" s="127"/>
      <c r="V584" s="127"/>
      <c r="W584" s="127"/>
      <c r="X584" s="127"/>
      <c r="Y584" s="127"/>
      <c r="Z584" s="127"/>
      <c r="AA584" s="127"/>
      <c r="AB584" s="127"/>
      <c r="AC584" s="127"/>
      <c r="AD584" s="127"/>
      <c r="AE584" s="127"/>
      <c r="AF58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8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85" spans="1:33" x14ac:dyDescent="0.2">
      <c r="A585" s="127"/>
      <c r="B585" s="127"/>
      <c r="C585" s="127"/>
      <c r="D585" s="127"/>
      <c r="E585" s="127"/>
      <c r="F585" s="127"/>
      <c r="G585" s="127"/>
      <c r="H585" s="127"/>
      <c r="I585" s="127"/>
      <c r="J585" s="127"/>
      <c r="K585" s="127"/>
      <c r="L585" s="127"/>
      <c r="M585" s="148"/>
      <c r="N585" s="127"/>
      <c r="O585" s="127"/>
      <c r="P585" s="127"/>
      <c r="Q585" s="127"/>
      <c r="R585" s="127"/>
      <c r="S585" s="127"/>
      <c r="T585" s="127"/>
      <c r="U585" s="127"/>
      <c r="V585" s="127"/>
      <c r="W585" s="127"/>
      <c r="X585" s="127"/>
      <c r="Y585" s="127"/>
      <c r="Z585" s="127"/>
      <c r="AA585" s="127"/>
      <c r="AB585" s="127"/>
      <c r="AC585" s="127"/>
      <c r="AD585" s="127"/>
      <c r="AE585" s="127"/>
      <c r="AF58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8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86" spans="1:33" x14ac:dyDescent="0.2">
      <c r="A586" s="127"/>
      <c r="B586" s="127"/>
      <c r="C586" s="127"/>
      <c r="D586" s="127"/>
      <c r="E586" s="127"/>
      <c r="F586" s="127"/>
      <c r="G586" s="127"/>
      <c r="H586" s="127"/>
      <c r="I586" s="127"/>
      <c r="J586" s="127"/>
      <c r="K586" s="127"/>
      <c r="L586" s="127"/>
      <c r="M586" s="148"/>
      <c r="N586" s="127"/>
      <c r="O586" s="127"/>
      <c r="P586" s="127"/>
      <c r="Q586" s="127"/>
      <c r="R586" s="127"/>
      <c r="S586" s="127"/>
      <c r="T586" s="127"/>
      <c r="U586" s="127"/>
      <c r="V586" s="127"/>
      <c r="W586" s="127"/>
      <c r="X586" s="127"/>
      <c r="Y586" s="127"/>
      <c r="Z586" s="127"/>
      <c r="AA586" s="127"/>
      <c r="AB586" s="127"/>
      <c r="AC586" s="127"/>
      <c r="AD586" s="127"/>
      <c r="AE586" s="127"/>
      <c r="AF58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8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87" spans="1:33" x14ac:dyDescent="0.2">
      <c r="A587" s="127"/>
      <c r="B587" s="127"/>
      <c r="C587" s="127"/>
      <c r="D587" s="127"/>
      <c r="E587" s="127"/>
      <c r="F587" s="127"/>
      <c r="G587" s="127"/>
      <c r="H587" s="127"/>
      <c r="I587" s="127"/>
      <c r="J587" s="127"/>
      <c r="K587" s="127"/>
      <c r="L587" s="127"/>
      <c r="M587" s="148"/>
      <c r="N587" s="127"/>
      <c r="O587" s="127"/>
      <c r="P587" s="127"/>
      <c r="Q587" s="127"/>
      <c r="R587" s="127"/>
      <c r="S587" s="127"/>
      <c r="T587" s="127"/>
      <c r="U587" s="127"/>
      <c r="V587" s="127"/>
      <c r="W587" s="127"/>
      <c r="X587" s="127"/>
      <c r="Y587" s="127"/>
      <c r="Z587" s="127"/>
      <c r="AA587" s="127"/>
      <c r="AB587" s="127"/>
      <c r="AC587" s="127"/>
      <c r="AD587" s="127"/>
      <c r="AE587" s="127"/>
      <c r="AF58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8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88" spans="1:33" x14ac:dyDescent="0.2">
      <c r="A588" s="127"/>
      <c r="B588" s="127"/>
      <c r="C588" s="127"/>
      <c r="D588" s="127"/>
      <c r="E588" s="127"/>
      <c r="F588" s="127"/>
      <c r="G588" s="127"/>
      <c r="H588" s="127"/>
      <c r="I588" s="127"/>
      <c r="J588" s="127"/>
      <c r="K588" s="127"/>
      <c r="L588" s="127"/>
      <c r="M588" s="148"/>
      <c r="N588" s="127"/>
      <c r="O588" s="127"/>
      <c r="P588" s="127"/>
      <c r="Q588" s="127"/>
      <c r="R588" s="127"/>
      <c r="S588" s="127"/>
      <c r="T588" s="127"/>
      <c r="U588" s="127"/>
      <c r="V588" s="127"/>
      <c r="W588" s="127"/>
      <c r="X588" s="127"/>
      <c r="Y588" s="127"/>
      <c r="Z588" s="127"/>
      <c r="AA588" s="127"/>
      <c r="AB588" s="127"/>
      <c r="AC588" s="127"/>
      <c r="AD588" s="127"/>
      <c r="AE588" s="127"/>
      <c r="AF58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8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89" spans="1:33" x14ac:dyDescent="0.2">
      <c r="A589" s="127"/>
      <c r="B589" s="127"/>
      <c r="C589" s="127"/>
      <c r="D589" s="127"/>
      <c r="E589" s="127"/>
      <c r="F589" s="127"/>
      <c r="G589" s="127"/>
      <c r="H589" s="127"/>
      <c r="I589" s="127"/>
      <c r="J589" s="127"/>
      <c r="K589" s="127"/>
      <c r="L589" s="127"/>
      <c r="M589" s="148"/>
      <c r="N589" s="127"/>
      <c r="O589" s="127"/>
      <c r="P589" s="127"/>
      <c r="Q589" s="127"/>
      <c r="R589" s="127"/>
      <c r="S589" s="127"/>
      <c r="T589" s="127"/>
      <c r="U589" s="127"/>
      <c r="V589" s="127"/>
      <c r="W589" s="127"/>
      <c r="X589" s="127"/>
      <c r="Y589" s="127"/>
      <c r="Z589" s="127"/>
      <c r="AA589" s="127"/>
      <c r="AB589" s="127"/>
      <c r="AC589" s="127"/>
      <c r="AD589" s="127"/>
      <c r="AE589" s="127"/>
      <c r="AF58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8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90" spans="1:33" x14ac:dyDescent="0.2">
      <c r="A590" s="127"/>
      <c r="B590" s="127"/>
      <c r="C590" s="127"/>
      <c r="D590" s="127"/>
      <c r="E590" s="127"/>
      <c r="F590" s="127"/>
      <c r="G590" s="127"/>
      <c r="H590" s="127"/>
      <c r="I590" s="127"/>
      <c r="J590" s="127"/>
      <c r="K590" s="127"/>
      <c r="L590" s="127"/>
      <c r="M590" s="148"/>
      <c r="N590" s="127"/>
      <c r="O590" s="127"/>
      <c r="P590" s="127"/>
      <c r="Q590" s="127"/>
      <c r="R590" s="127"/>
      <c r="S590" s="127"/>
      <c r="T590" s="127"/>
      <c r="U590" s="127"/>
      <c r="V590" s="127"/>
      <c r="W590" s="127"/>
      <c r="X590" s="127"/>
      <c r="Y590" s="127"/>
      <c r="Z590" s="127"/>
      <c r="AA590" s="127"/>
      <c r="AB590" s="127"/>
      <c r="AC590" s="127"/>
      <c r="AD590" s="127"/>
      <c r="AE590" s="127"/>
      <c r="AF59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9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91" spans="1:33" x14ac:dyDescent="0.2">
      <c r="A591" s="127"/>
      <c r="B591" s="127"/>
      <c r="C591" s="127"/>
      <c r="D591" s="127"/>
      <c r="E591" s="127"/>
      <c r="F591" s="127"/>
      <c r="G591" s="127"/>
      <c r="H591" s="127"/>
      <c r="I591" s="127"/>
      <c r="J591" s="127"/>
      <c r="K591" s="127"/>
      <c r="L591" s="127"/>
      <c r="M591" s="148"/>
      <c r="N591" s="127"/>
      <c r="O591" s="127"/>
      <c r="P591" s="127"/>
      <c r="Q591" s="127"/>
      <c r="R591" s="127"/>
      <c r="S591" s="127"/>
      <c r="T591" s="127"/>
      <c r="U591" s="127"/>
      <c r="V591" s="127"/>
      <c r="W591" s="127"/>
      <c r="X591" s="127"/>
      <c r="Y591" s="127"/>
      <c r="Z591" s="127"/>
      <c r="AA591" s="127"/>
      <c r="AB591" s="127"/>
      <c r="AC591" s="127"/>
      <c r="AD591" s="127"/>
      <c r="AE591" s="127"/>
      <c r="AF59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9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92" spans="1:33" x14ac:dyDescent="0.2">
      <c r="A592" s="127"/>
      <c r="B592" s="127"/>
      <c r="C592" s="127"/>
      <c r="D592" s="127"/>
      <c r="E592" s="127"/>
      <c r="F592" s="127"/>
      <c r="G592" s="127"/>
      <c r="H592" s="127"/>
      <c r="I592" s="127"/>
      <c r="J592" s="127"/>
      <c r="K592" s="127"/>
      <c r="L592" s="127"/>
      <c r="M592" s="148"/>
      <c r="N592" s="127"/>
      <c r="O592" s="127"/>
      <c r="P592" s="127"/>
      <c r="Q592" s="127"/>
      <c r="R592" s="127"/>
      <c r="S592" s="127"/>
      <c r="T592" s="127"/>
      <c r="U592" s="127"/>
      <c r="V592" s="127"/>
      <c r="W592" s="127"/>
      <c r="X592" s="127"/>
      <c r="Y592" s="127"/>
      <c r="Z592" s="127"/>
      <c r="AA592" s="127"/>
      <c r="AB592" s="127"/>
      <c r="AC592" s="127"/>
      <c r="AD592" s="127"/>
      <c r="AE592" s="127"/>
      <c r="AF59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9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93" spans="1:33" x14ac:dyDescent="0.2">
      <c r="A593" s="127"/>
      <c r="B593" s="127"/>
      <c r="C593" s="127"/>
      <c r="D593" s="127"/>
      <c r="E593" s="127"/>
      <c r="F593" s="127"/>
      <c r="G593" s="127"/>
      <c r="H593" s="127"/>
      <c r="I593" s="127"/>
      <c r="J593" s="127"/>
      <c r="K593" s="127"/>
      <c r="L593" s="127"/>
      <c r="M593" s="148"/>
      <c r="N593" s="127"/>
      <c r="O593" s="127"/>
      <c r="P593" s="127"/>
      <c r="Q593" s="127"/>
      <c r="R593" s="127"/>
      <c r="S593" s="127"/>
      <c r="T593" s="127"/>
      <c r="U593" s="127"/>
      <c r="V593" s="127"/>
      <c r="W593" s="127"/>
      <c r="X593" s="127"/>
      <c r="Y593" s="127"/>
      <c r="Z593" s="127"/>
      <c r="AA593" s="127"/>
      <c r="AB593" s="127"/>
      <c r="AC593" s="127"/>
      <c r="AD593" s="127"/>
      <c r="AE593" s="127"/>
      <c r="AF59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9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94" spans="1:33" x14ac:dyDescent="0.2">
      <c r="A594" s="127"/>
      <c r="B594" s="127"/>
      <c r="C594" s="127"/>
      <c r="D594" s="127"/>
      <c r="E594" s="127"/>
      <c r="F594" s="127"/>
      <c r="G594" s="127"/>
      <c r="H594" s="127"/>
      <c r="I594" s="127"/>
      <c r="J594" s="127"/>
      <c r="K594" s="127"/>
      <c r="L594" s="127"/>
      <c r="M594" s="148"/>
      <c r="N594" s="127"/>
      <c r="O594" s="127"/>
      <c r="P594" s="127"/>
      <c r="Q594" s="127"/>
      <c r="R594" s="127"/>
      <c r="S594" s="127"/>
      <c r="T594" s="127"/>
      <c r="U594" s="127"/>
      <c r="V594" s="127"/>
      <c r="W594" s="127"/>
      <c r="X594" s="127"/>
      <c r="Y594" s="127"/>
      <c r="Z594" s="127"/>
      <c r="AA594" s="127"/>
      <c r="AB594" s="127"/>
      <c r="AC594" s="127"/>
      <c r="AD594" s="127"/>
      <c r="AE594" s="127"/>
      <c r="AF59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9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95" spans="1:33" x14ac:dyDescent="0.2">
      <c r="A595" s="127"/>
      <c r="B595" s="127"/>
      <c r="C595" s="127"/>
      <c r="D595" s="127"/>
      <c r="E595" s="127"/>
      <c r="F595" s="127"/>
      <c r="G595" s="127"/>
      <c r="H595" s="127"/>
      <c r="I595" s="127"/>
      <c r="J595" s="127"/>
      <c r="K595" s="127"/>
      <c r="L595" s="127"/>
      <c r="M595" s="148"/>
      <c r="N595" s="127"/>
      <c r="O595" s="127"/>
      <c r="P595" s="127"/>
      <c r="Q595" s="127"/>
      <c r="R595" s="127"/>
      <c r="S595" s="127"/>
      <c r="T595" s="127"/>
      <c r="U595" s="127"/>
      <c r="V595" s="127"/>
      <c r="W595" s="127"/>
      <c r="X595" s="127"/>
      <c r="Y595" s="127"/>
      <c r="Z595" s="127"/>
      <c r="AA595" s="127"/>
      <c r="AB595" s="127"/>
      <c r="AC595" s="127"/>
      <c r="AD595" s="127"/>
      <c r="AE595" s="127"/>
      <c r="AF59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9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96" spans="1:33" x14ac:dyDescent="0.2">
      <c r="A596" s="127"/>
      <c r="B596" s="127"/>
      <c r="C596" s="127"/>
      <c r="D596" s="127"/>
      <c r="E596" s="127"/>
      <c r="F596" s="127"/>
      <c r="G596" s="127"/>
      <c r="H596" s="127"/>
      <c r="I596" s="127"/>
      <c r="J596" s="127"/>
      <c r="K596" s="127"/>
      <c r="L596" s="127"/>
      <c r="M596" s="148"/>
      <c r="N596" s="127"/>
      <c r="O596" s="127"/>
      <c r="P596" s="127"/>
      <c r="Q596" s="127"/>
      <c r="R596" s="127"/>
      <c r="S596" s="127"/>
      <c r="T596" s="127"/>
      <c r="U596" s="127"/>
      <c r="V596" s="127"/>
      <c r="W596" s="127"/>
      <c r="X596" s="127"/>
      <c r="Y596" s="127"/>
      <c r="Z596" s="127"/>
      <c r="AA596" s="127"/>
      <c r="AB596" s="127"/>
      <c r="AC596" s="127"/>
      <c r="AD596" s="127"/>
      <c r="AE596" s="127"/>
      <c r="AF59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9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97" spans="1:33" x14ac:dyDescent="0.2">
      <c r="A597" s="127"/>
      <c r="B597" s="127"/>
      <c r="C597" s="127"/>
      <c r="D597" s="127"/>
      <c r="E597" s="127"/>
      <c r="F597" s="127"/>
      <c r="G597" s="127"/>
      <c r="H597" s="127"/>
      <c r="I597" s="127"/>
      <c r="J597" s="127"/>
      <c r="K597" s="127"/>
      <c r="L597" s="127"/>
      <c r="M597" s="148"/>
      <c r="N597" s="127"/>
      <c r="O597" s="127"/>
      <c r="P597" s="127"/>
      <c r="Q597" s="127"/>
      <c r="R597" s="127"/>
      <c r="S597" s="127"/>
      <c r="T597" s="127"/>
      <c r="U597" s="127"/>
      <c r="V597" s="127"/>
      <c r="W597" s="127"/>
      <c r="X597" s="127"/>
      <c r="Y597" s="127"/>
      <c r="Z597" s="127"/>
      <c r="AA597" s="127"/>
      <c r="AB597" s="127"/>
      <c r="AC597" s="127"/>
      <c r="AD597" s="127"/>
      <c r="AE597" s="127"/>
      <c r="AF59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9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98" spans="1:33" x14ac:dyDescent="0.2">
      <c r="A598" s="127"/>
      <c r="B598" s="127"/>
      <c r="C598" s="127"/>
      <c r="D598" s="127"/>
      <c r="E598" s="127"/>
      <c r="F598" s="127"/>
      <c r="G598" s="127"/>
      <c r="H598" s="127"/>
      <c r="I598" s="127"/>
      <c r="J598" s="127"/>
      <c r="K598" s="127"/>
      <c r="L598" s="127"/>
      <c r="M598" s="148"/>
      <c r="N598" s="127"/>
      <c r="O598" s="127"/>
      <c r="P598" s="127"/>
      <c r="Q598" s="127"/>
      <c r="R598" s="127"/>
      <c r="S598" s="127"/>
      <c r="T598" s="127"/>
      <c r="U598" s="127"/>
      <c r="V598" s="127"/>
      <c r="W598" s="127"/>
      <c r="X598" s="127"/>
      <c r="Y598" s="127"/>
      <c r="Z598" s="127"/>
      <c r="AA598" s="127"/>
      <c r="AB598" s="127"/>
      <c r="AC598" s="127"/>
      <c r="AD598" s="127"/>
      <c r="AE598" s="127"/>
      <c r="AF59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9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599" spans="1:33" x14ac:dyDescent="0.2">
      <c r="A599" s="127"/>
      <c r="B599" s="127"/>
      <c r="C599" s="127"/>
      <c r="D599" s="127"/>
      <c r="E599" s="127"/>
      <c r="F599" s="127"/>
      <c r="G599" s="127"/>
      <c r="H599" s="127"/>
      <c r="I599" s="127"/>
      <c r="J599" s="127"/>
      <c r="K599" s="127"/>
      <c r="L599" s="127"/>
      <c r="M599" s="148"/>
      <c r="N599" s="127"/>
      <c r="O599" s="127"/>
      <c r="P599" s="127"/>
      <c r="Q599" s="127"/>
      <c r="R599" s="127"/>
      <c r="S599" s="127"/>
      <c r="T599" s="127"/>
      <c r="U599" s="127"/>
      <c r="V599" s="127"/>
      <c r="W599" s="127"/>
      <c r="X599" s="127"/>
      <c r="Y599" s="127"/>
      <c r="Z599" s="127"/>
      <c r="AA599" s="127"/>
      <c r="AB599" s="127"/>
      <c r="AC599" s="127"/>
      <c r="AD599" s="127"/>
      <c r="AE599" s="127"/>
      <c r="AF59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59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00" spans="1:33" x14ac:dyDescent="0.2">
      <c r="A600" s="127"/>
      <c r="B600" s="127"/>
      <c r="C600" s="127"/>
      <c r="D600" s="127"/>
      <c r="E600" s="127"/>
      <c r="F600" s="127"/>
      <c r="G600" s="127"/>
      <c r="H600" s="127"/>
      <c r="I600" s="127"/>
      <c r="J600" s="127"/>
      <c r="K600" s="127"/>
      <c r="L600" s="127"/>
      <c r="M600" s="148"/>
      <c r="N600" s="127"/>
      <c r="O600" s="127"/>
      <c r="P600" s="127"/>
      <c r="Q600" s="127"/>
      <c r="R600" s="127"/>
      <c r="S600" s="127"/>
      <c r="T600" s="127"/>
      <c r="U600" s="127"/>
      <c r="V600" s="127"/>
      <c r="W600" s="127"/>
      <c r="X600" s="127"/>
      <c r="Y600" s="127"/>
      <c r="Z600" s="127"/>
      <c r="AA600" s="127"/>
      <c r="AB600" s="127"/>
      <c r="AC600" s="127"/>
      <c r="AD600" s="127"/>
      <c r="AE600" s="127"/>
      <c r="AF60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0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01" spans="1:33" x14ac:dyDescent="0.2">
      <c r="A601" s="127"/>
      <c r="B601" s="127"/>
      <c r="C601" s="127"/>
      <c r="D601" s="127"/>
      <c r="E601" s="127"/>
      <c r="F601" s="127"/>
      <c r="G601" s="127"/>
      <c r="H601" s="127"/>
      <c r="I601" s="127"/>
      <c r="J601" s="127"/>
      <c r="K601" s="127"/>
      <c r="L601" s="127"/>
      <c r="M601" s="148"/>
      <c r="N601" s="127"/>
      <c r="O601" s="127"/>
      <c r="P601" s="127"/>
      <c r="Q601" s="127"/>
      <c r="R601" s="127"/>
      <c r="S601" s="127"/>
      <c r="T601" s="127"/>
      <c r="U601" s="127"/>
      <c r="V601" s="127"/>
      <c r="W601" s="127"/>
      <c r="X601" s="127"/>
      <c r="Y601" s="127"/>
      <c r="Z601" s="127"/>
      <c r="AA601" s="127"/>
      <c r="AB601" s="127"/>
      <c r="AC601" s="127"/>
      <c r="AD601" s="127"/>
      <c r="AE601" s="127"/>
      <c r="AF60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0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02" spans="1:33" x14ac:dyDescent="0.2">
      <c r="A602" s="127"/>
      <c r="B602" s="127"/>
      <c r="C602" s="127"/>
      <c r="D602" s="127"/>
      <c r="E602" s="127"/>
      <c r="F602" s="127"/>
      <c r="G602" s="127"/>
      <c r="H602" s="127"/>
      <c r="I602" s="127"/>
      <c r="J602" s="127"/>
      <c r="K602" s="127"/>
      <c r="L602" s="127"/>
      <c r="M602" s="148"/>
      <c r="N602" s="127"/>
      <c r="O602" s="127"/>
      <c r="P602" s="127"/>
      <c r="Q602" s="127"/>
      <c r="R602" s="127"/>
      <c r="S602" s="127"/>
      <c r="T602" s="127"/>
      <c r="U602" s="127"/>
      <c r="V602" s="127"/>
      <c r="W602" s="127"/>
      <c r="X602" s="127"/>
      <c r="Y602" s="127"/>
      <c r="Z602" s="127"/>
      <c r="AA602" s="127"/>
      <c r="AB602" s="127"/>
      <c r="AC602" s="127"/>
      <c r="AD602" s="127"/>
      <c r="AE602" s="127"/>
      <c r="AF60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0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03" spans="1:33" x14ac:dyDescent="0.2">
      <c r="A603" s="127"/>
      <c r="B603" s="127"/>
      <c r="C603" s="127"/>
      <c r="D603" s="127"/>
      <c r="E603" s="127"/>
      <c r="F603" s="127"/>
      <c r="G603" s="127"/>
      <c r="H603" s="127"/>
      <c r="I603" s="127"/>
      <c r="J603" s="127"/>
      <c r="K603" s="127"/>
      <c r="L603" s="127"/>
      <c r="M603" s="148"/>
      <c r="N603" s="127"/>
      <c r="O603" s="127"/>
      <c r="P603" s="127"/>
      <c r="Q603" s="127"/>
      <c r="R603" s="127"/>
      <c r="S603" s="127"/>
      <c r="T603" s="127"/>
      <c r="U603" s="127"/>
      <c r="V603" s="127"/>
      <c r="W603" s="127"/>
      <c r="X603" s="127"/>
      <c r="Y603" s="127"/>
      <c r="Z603" s="127"/>
      <c r="AA603" s="127"/>
      <c r="AB603" s="127"/>
      <c r="AC603" s="127"/>
      <c r="AD603" s="127"/>
      <c r="AE603" s="127"/>
      <c r="AF60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0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04" spans="1:33" x14ac:dyDescent="0.2">
      <c r="A604" s="127"/>
      <c r="B604" s="127"/>
      <c r="C604" s="127"/>
      <c r="D604" s="127"/>
      <c r="E604" s="127"/>
      <c r="F604" s="127"/>
      <c r="G604" s="127"/>
      <c r="H604" s="127"/>
      <c r="I604" s="127"/>
      <c r="J604" s="127"/>
      <c r="K604" s="127"/>
      <c r="L604" s="127"/>
      <c r="M604" s="148"/>
      <c r="N604" s="127"/>
      <c r="O604" s="127"/>
      <c r="P604" s="127"/>
      <c r="Q604" s="127"/>
      <c r="R604" s="127"/>
      <c r="S604" s="127"/>
      <c r="T604" s="127"/>
      <c r="U604" s="127"/>
      <c r="V604" s="127"/>
      <c r="W604" s="127"/>
      <c r="X604" s="127"/>
      <c r="Y604" s="127"/>
      <c r="Z604" s="127"/>
      <c r="AA604" s="127"/>
      <c r="AB604" s="127"/>
      <c r="AC604" s="127"/>
      <c r="AD604" s="127"/>
      <c r="AE604" s="127"/>
      <c r="AF60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0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05" spans="1:33" x14ac:dyDescent="0.2">
      <c r="A605" s="127"/>
      <c r="B605" s="127"/>
      <c r="C605" s="127"/>
      <c r="D605" s="127"/>
      <c r="E605" s="127"/>
      <c r="F605" s="127"/>
      <c r="G605" s="127"/>
      <c r="H605" s="127"/>
      <c r="I605" s="127"/>
      <c r="J605" s="127"/>
      <c r="K605" s="127"/>
      <c r="L605" s="127"/>
      <c r="M605" s="148"/>
      <c r="N605" s="127"/>
      <c r="O605" s="127"/>
      <c r="P605" s="127"/>
      <c r="Q605" s="127"/>
      <c r="R605" s="127"/>
      <c r="S605" s="127"/>
      <c r="T605" s="127"/>
      <c r="U605" s="127"/>
      <c r="V605" s="127"/>
      <c r="W605" s="127"/>
      <c r="X605" s="127"/>
      <c r="Y605" s="127"/>
      <c r="Z605" s="127"/>
      <c r="AA605" s="127"/>
      <c r="AB605" s="127"/>
      <c r="AC605" s="127"/>
      <c r="AD605" s="127"/>
      <c r="AE605" s="127"/>
      <c r="AF60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0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06" spans="1:33" x14ac:dyDescent="0.2">
      <c r="A606" s="127"/>
      <c r="B606" s="127"/>
      <c r="C606" s="127"/>
      <c r="D606" s="127"/>
      <c r="E606" s="127"/>
      <c r="F606" s="127"/>
      <c r="G606" s="127"/>
      <c r="H606" s="127"/>
      <c r="I606" s="127"/>
      <c r="J606" s="127"/>
      <c r="K606" s="127"/>
      <c r="L606" s="127"/>
      <c r="M606" s="148"/>
      <c r="N606" s="127"/>
      <c r="O606" s="127"/>
      <c r="P606" s="127"/>
      <c r="Q606" s="127"/>
      <c r="R606" s="127"/>
      <c r="S606" s="127"/>
      <c r="T606" s="127"/>
      <c r="U606" s="127"/>
      <c r="V606" s="127"/>
      <c r="W606" s="127"/>
      <c r="X606" s="127"/>
      <c r="Y606" s="127"/>
      <c r="Z606" s="127"/>
      <c r="AA606" s="127"/>
      <c r="AB606" s="127"/>
      <c r="AC606" s="127"/>
      <c r="AD606" s="127"/>
      <c r="AE606" s="127"/>
      <c r="AF60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0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07" spans="1:33" x14ac:dyDescent="0.2">
      <c r="A607" s="127"/>
      <c r="B607" s="127"/>
      <c r="C607" s="127"/>
      <c r="D607" s="127"/>
      <c r="E607" s="127"/>
      <c r="F607" s="127"/>
      <c r="G607" s="127"/>
      <c r="H607" s="127"/>
      <c r="I607" s="127"/>
      <c r="J607" s="127"/>
      <c r="K607" s="127"/>
      <c r="L607" s="127"/>
      <c r="M607" s="148"/>
      <c r="N607" s="127"/>
      <c r="O607" s="127"/>
      <c r="P607" s="127"/>
      <c r="Q607" s="127"/>
      <c r="R607" s="127"/>
      <c r="S607" s="127"/>
      <c r="T607" s="127"/>
      <c r="U607" s="127"/>
      <c r="V607" s="127"/>
      <c r="W607" s="127"/>
      <c r="X607" s="127"/>
      <c r="Y607" s="127"/>
      <c r="Z607" s="127"/>
      <c r="AA607" s="127"/>
      <c r="AB607" s="127"/>
      <c r="AC607" s="127"/>
      <c r="AD607" s="127"/>
      <c r="AE607" s="127"/>
      <c r="AF60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0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08" spans="1:33" x14ac:dyDescent="0.2">
      <c r="A608" s="127"/>
      <c r="B608" s="127"/>
      <c r="C608" s="127"/>
      <c r="D608" s="127"/>
      <c r="E608" s="127"/>
      <c r="F608" s="127"/>
      <c r="G608" s="127"/>
      <c r="H608" s="127"/>
      <c r="I608" s="127"/>
      <c r="J608" s="127"/>
      <c r="K608" s="127"/>
      <c r="L608" s="127"/>
      <c r="M608" s="148"/>
      <c r="N608" s="127"/>
      <c r="O608" s="127"/>
      <c r="P608" s="127"/>
      <c r="Q608" s="127"/>
      <c r="R608" s="127"/>
      <c r="S608" s="127"/>
      <c r="T608" s="127"/>
      <c r="U608" s="127"/>
      <c r="V608" s="127"/>
      <c r="W608" s="127"/>
      <c r="X608" s="127"/>
      <c r="Y608" s="127"/>
      <c r="Z608" s="127"/>
      <c r="AA608" s="127"/>
      <c r="AB608" s="127"/>
      <c r="AC608" s="127"/>
      <c r="AD608" s="127"/>
      <c r="AE608" s="127"/>
      <c r="AF60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0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09" spans="1:33" x14ac:dyDescent="0.2">
      <c r="A609" s="127"/>
      <c r="B609" s="127"/>
      <c r="C609" s="127"/>
      <c r="D609" s="127"/>
      <c r="E609" s="127"/>
      <c r="F609" s="127"/>
      <c r="G609" s="127"/>
      <c r="H609" s="127"/>
      <c r="I609" s="127"/>
      <c r="J609" s="127"/>
      <c r="K609" s="127"/>
      <c r="L609" s="127"/>
      <c r="M609" s="148"/>
      <c r="N609" s="127"/>
      <c r="O609" s="127"/>
      <c r="P609" s="127"/>
      <c r="Q609" s="127"/>
      <c r="R609" s="127"/>
      <c r="S609" s="127"/>
      <c r="T609" s="127"/>
      <c r="U609" s="127"/>
      <c r="V609" s="127"/>
      <c r="W609" s="127"/>
      <c r="X609" s="127"/>
      <c r="Y609" s="127"/>
      <c r="Z609" s="127"/>
      <c r="AA609" s="127"/>
      <c r="AB609" s="127"/>
      <c r="AC609" s="127"/>
      <c r="AD609" s="127"/>
      <c r="AE609" s="127"/>
      <c r="AF60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0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10" spans="1:33" x14ac:dyDescent="0.2">
      <c r="A610" s="127"/>
      <c r="B610" s="127"/>
      <c r="C610" s="127"/>
      <c r="D610" s="127"/>
      <c r="E610" s="127"/>
      <c r="F610" s="127"/>
      <c r="G610" s="127"/>
      <c r="H610" s="127"/>
      <c r="I610" s="127"/>
      <c r="J610" s="127"/>
      <c r="K610" s="127"/>
      <c r="L610" s="127"/>
      <c r="M610" s="148"/>
      <c r="N610" s="127"/>
      <c r="O610" s="127"/>
      <c r="P610" s="127"/>
      <c r="Q610" s="127"/>
      <c r="R610" s="127"/>
      <c r="S610" s="127"/>
      <c r="T610" s="127"/>
      <c r="U610" s="127"/>
      <c r="V610" s="127"/>
      <c r="W610" s="127"/>
      <c r="X610" s="127"/>
      <c r="Y610" s="127"/>
      <c r="Z610" s="127"/>
      <c r="AA610" s="127"/>
      <c r="AB610" s="127"/>
      <c r="AC610" s="127"/>
      <c r="AD610" s="127"/>
      <c r="AE610" s="127"/>
      <c r="AF61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1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11" spans="1:33" x14ac:dyDescent="0.2">
      <c r="A611" s="127"/>
      <c r="B611" s="127"/>
      <c r="C611" s="127"/>
      <c r="D611" s="127"/>
      <c r="E611" s="127"/>
      <c r="F611" s="127"/>
      <c r="G611" s="127"/>
      <c r="H611" s="127"/>
      <c r="I611" s="127"/>
      <c r="J611" s="127"/>
      <c r="K611" s="127"/>
      <c r="L611" s="127"/>
      <c r="M611" s="148"/>
      <c r="N611" s="127"/>
      <c r="O611" s="127"/>
      <c r="P611" s="127"/>
      <c r="Q611" s="127"/>
      <c r="R611" s="127"/>
      <c r="S611" s="127"/>
      <c r="T611" s="127"/>
      <c r="U611" s="127"/>
      <c r="V611" s="127"/>
      <c r="W611" s="127"/>
      <c r="X611" s="127"/>
      <c r="Y611" s="127"/>
      <c r="Z611" s="127"/>
      <c r="AA611" s="127"/>
      <c r="AB611" s="127"/>
      <c r="AC611" s="127"/>
      <c r="AD611" s="127"/>
      <c r="AE611" s="127"/>
      <c r="AF61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1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12" spans="1:33" x14ac:dyDescent="0.2">
      <c r="A612" s="127"/>
      <c r="B612" s="127"/>
      <c r="C612" s="127"/>
      <c r="D612" s="127"/>
      <c r="E612" s="127"/>
      <c r="F612" s="127"/>
      <c r="G612" s="127"/>
      <c r="H612" s="127"/>
      <c r="I612" s="127"/>
      <c r="J612" s="127"/>
      <c r="K612" s="127"/>
      <c r="L612" s="127"/>
      <c r="M612" s="148"/>
      <c r="N612" s="127"/>
      <c r="O612" s="127"/>
      <c r="P612" s="127"/>
      <c r="Q612" s="127"/>
      <c r="R612" s="127"/>
      <c r="S612" s="127"/>
      <c r="T612" s="127"/>
      <c r="U612" s="127"/>
      <c r="V612" s="127"/>
      <c r="W612" s="127"/>
      <c r="X612" s="127"/>
      <c r="Y612" s="127"/>
      <c r="Z612" s="127"/>
      <c r="AA612" s="127"/>
      <c r="AB612" s="127"/>
      <c r="AC612" s="127"/>
      <c r="AD612" s="127"/>
      <c r="AE612" s="127"/>
      <c r="AF61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1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13" spans="1:33" x14ac:dyDescent="0.2">
      <c r="A613" s="127"/>
      <c r="B613" s="127"/>
      <c r="C613" s="127"/>
      <c r="D613" s="127"/>
      <c r="E613" s="127"/>
      <c r="F613" s="127"/>
      <c r="G613" s="127"/>
      <c r="H613" s="127"/>
      <c r="I613" s="127"/>
      <c r="J613" s="127"/>
      <c r="K613" s="127"/>
      <c r="L613" s="127"/>
      <c r="M613" s="148"/>
      <c r="N613" s="127"/>
      <c r="O613" s="127"/>
      <c r="P613" s="127"/>
      <c r="Q613" s="127"/>
      <c r="R613" s="127"/>
      <c r="S613" s="127"/>
      <c r="T613" s="127"/>
      <c r="U613" s="127"/>
      <c r="V613" s="127"/>
      <c r="W613" s="127"/>
      <c r="X613" s="127"/>
      <c r="Y613" s="127"/>
      <c r="Z613" s="127"/>
      <c r="AA613" s="127"/>
      <c r="AB613" s="127"/>
      <c r="AC613" s="127"/>
      <c r="AD613" s="127"/>
      <c r="AE613" s="127"/>
      <c r="AF61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1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14" spans="1:33" x14ac:dyDescent="0.2">
      <c r="A614" s="127"/>
      <c r="B614" s="127"/>
      <c r="C614" s="127"/>
      <c r="D614" s="127"/>
      <c r="E614" s="127"/>
      <c r="F614" s="127"/>
      <c r="G614" s="127"/>
      <c r="H614" s="127"/>
      <c r="I614" s="127"/>
      <c r="J614" s="127"/>
      <c r="K614" s="127"/>
      <c r="L614" s="127"/>
      <c r="M614" s="148"/>
      <c r="N614" s="127"/>
      <c r="O614" s="127"/>
      <c r="P614" s="127"/>
      <c r="Q614" s="127"/>
      <c r="R614" s="127"/>
      <c r="S614" s="127"/>
      <c r="T614" s="127"/>
      <c r="U614" s="127"/>
      <c r="V614" s="127"/>
      <c r="W614" s="127"/>
      <c r="X614" s="127"/>
      <c r="Y614" s="127"/>
      <c r="Z614" s="127"/>
      <c r="AA614" s="127"/>
      <c r="AB614" s="127"/>
      <c r="AC614" s="127"/>
      <c r="AD614" s="127"/>
      <c r="AE614" s="127"/>
      <c r="AF61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1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15" spans="1:33" x14ac:dyDescent="0.2">
      <c r="A615" s="127"/>
      <c r="B615" s="127"/>
      <c r="C615" s="127"/>
      <c r="D615" s="127"/>
      <c r="E615" s="127"/>
      <c r="F615" s="127"/>
      <c r="G615" s="127"/>
      <c r="H615" s="127"/>
      <c r="I615" s="127"/>
      <c r="J615" s="127"/>
      <c r="K615" s="127"/>
      <c r="L615" s="127"/>
      <c r="M615" s="148"/>
      <c r="N615" s="127"/>
      <c r="O615" s="127"/>
      <c r="P615" s="127"/>
      <c r="Q615" s="127"/>
      <c r="R615" s="127"/>
      <c r="S615" s="127"/>
      <c r="T615" s="127"/>
      <c r="U615" s="127"/>
      <c r="V615" s="127"/>
      <c r="W615" s="127"/>
      <c r="X615" s="127"/>
      <c r="Y615" s="127"/>
      <c r="Z615" s="127"/>
      <c r="AA615" s="127"/>
      <c r="AB615" s="127"/>
      <c r="AC615" s="127"/>
      <c r="AD615" s="127"/>
      <c r="AE615" s="127"/>
      <c r="AF61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1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16" spans="1:33" x14ac:dyDescent="0.2">
      <c r="A616" s="127"/>
      <c r="B616" s="127"/>
      <c r="C616" s="127"/>
      <c r="D616" s="127"/>
      <c r="E616" s="127"/>
      <c r="F616" s="127"/>
      <c r="G616" s="127"/>
      <c r="H616" s="127"/>
      <c r="I616" s="127"/>
      <c r="J616" s="127"/>
      <c r="K616" s="127"/>
      <c r="L616" s="127"/>
      <c r="M616" s="148"/>
      <c r="N616" s="127"/>
      <c r="O616" s="127"/>
      <c r="P616" s="127"/>
      <c r="Q616" s="127"/>
      <c r="R616" s="127"/>
      <c r="S616" s="127"/>
      <c r="T616" s="127"/>
      <c r="U616" s="127"/>
      <c r="V616" s="127"/>
      <c r="W616" s="127"/>
      <c r="X616" s="127"/>
      <c r="Y616" s="127"/>
      <c r="Z616" s="127"/>
      <c r="AA616" s="127"/>
      <c r="AB616" s="127"/>
      <c r="AC616" s="127"/>
      <c r="AD616" s="127"/>
      <c r="AE616" s="127"/>
      <c r="AF61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1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17" spans="1:33" x14ac:dyDescent="0.2">
      <c r="A617" s="127"/>
      <c r="B617" s="127"/>
      <c r="C617" s="127"/>
      <c r="D617" s="127"/>
      <c r="E617" s="127"/>
      <c r="F617" s="127"/>
      <c r="G617" s="127"/>
      <c r="H617" s="127"/>
      <c r="I617" s="127"/>
      <c r="J617" s="127"/>
      <c r="K617" s="127"/>
      <c r="L617" s="127"/>
      <c r="M617" s="148"/>
      <c r="N617" s="127"/>
      <c r="O617" s="127"/>
      <c r="P617" s="127"/>
      <c r="Q617" s="127"/>
      <c r="R617" s="127"/>
      <c r="S617" s="127"/>
      <c r="T617" s="127"/>
      <c r="U617" s="127"/>
      <c r="V617" s="127"/>
      <c r="W617" s="127"/>
      <c r="X617" s="127"/>
      <c r="Y617" s="127"/>
      <c r="Z617" s="127"/>
      <c r="AA617" s="127"/>
      <c r="AB617" s="127"/>
      <c r="AC617" s="127"/>
      <c r="AD617" s="127"/>
      <c r="AE617" s="127"/>
      <c r="AF61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1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18" spans="1:33" x14ac:dyDescent="0.2">
      <c r="A618" s="127"/>
      <c r="B618" s="127"/>
      <c r="C618" s="127"/>
      <c r="D618" s="127"/>
      <c r="E618" s="127"/>
      <c r="F618" s="127"/>
      <c r="G618" s="127"/>
      <c r="H618" s="127"/>
      <c r="I618" s="127"/>
      <c r="J618" s="127"/>
      <c r="K618" s="127"/>
      <c r="L618" s="127"/>
      <c r="M618" s="148"/>
      <c r="N618" s="127"/>
      <c r="O618" s="127"/>
      <c r="P618" s="127"/>
      <c r="Q618" s="127"/>
      <c r="R618" s="127"/>
      <c r="S618" s="127"/>
      <c r="T618" s="127"/>
      <c r="U618" s="127"/>
      <c r="V618" s="127"/>
      <c r="W618" s="127"/>
      <c r="X618" s="127"/>
      <c r="Y618" s="127"/>
      <c r="Z618" s="127"/>
      <c r="AA618" s="127"/>
      <c r="AB618" s="127"/>
      <c r="AC618" s="127"/>
      <c r="AD618" s="127"/>
      <c r="AE618" s="127"/>
      <c r="AF61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1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19" spans="1:33" x14ac:dyDescent="0.2">
      <c r="A619" s="127"/>
      <c r="B619" s="127"/>
      <c r="C619" s="127"/>
      <c r="D619" s="127"/>
      <c r="E619" s="127"/>
      <c r="F619" s="127"/>
      <c r="G619" s="127"/>
      <c r="H619" s="127"/>
      <c r="I619" s="127"/>
      <c r="J619" s="127"/>
      <c r="K619" s="127"/>
      <c r="L619" s="127"/>
      <c r="M619" s="148"/>
      <c r="N619" s="127"/>
      <c r="O619" s="127"/>
      <c r="P619" s="127"/>
      <c r="Q619" s="127"/>
      <c r="R619" s="127"/>
      <c r="S619" s="127"/>
      <c r="T619" s="127"/>
      <c r="U619" s="127"/>
      <c r="V619" s="127"/>
      <c r="W619" s="127"/>
      <c r="X619" s="127"/>
      <c r="Y619" s="127"/>
      <c r="Z619" s="127"/>
      <c r="AA619" s="127"/>
      <c r="AB619" s="127"/>
      <c r="AC619" s="127"/>
      <c r="AD619" s="127"/>
      <c r="AE619" s="127"/>
      <c r="AF61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1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20" spans="1:33" x14ac:dyDescent="0.2">
      <c r="A620" s="127"/>
      <c r="B620" s="127"/>
      <c r="C620" s="127"/>
      <c r="D620" s="127"/>
      <c r="E620" s="127"/>
      <c r="F620" s="127"/>
      <c r="G620" s="127"/>
      <c r="H620" s="127"/>
      <c r="I620" s="127"/>
      <c r="J620" s="127"/>
      <c r="K620" s="127"/>
      <c r="L620" s="127"/>
      <c r="M620" s="148"/>
      <c r="N620" s="127"/>
      <c r="O620" s="127"/>
      <c r="P620" s="127"/>
      <c r="Q620" s="127"/>
      <c r="R620" s="127"/>
      <c r="S620" s="127"/>
      <c r="T620" s="127"/>
      <c r="U620" s="127"/>
      <c r="V620" s="127"/>
      <c r="W620" s="127"/>
      <c r="X620" s="127"/>
      <c r="Y620" s="127"/>
      <c r="Z620" s="127"/>
      <c r="AA620" s="127"/>
      <c r="AB620" s="127"/>
      <c r="AC620" s="127"/>
      <c r="AD620" s="127"/>
      <c r="AE620" s="127"/>
      <c r="AF62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2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21" spans="1:33" x14ac:dyDescent="0.2">
      <c r="A621" s="127"/>
      <c r="B621" s="127"/>
      <c r="C621" s="127"/>
      <c r="D621" s="127"/>
      <c r="E621" s="127"/>
      <c r="F621" s="127"/>
      <c r="G621" s="127"/>
      <c r="H621" s="127"/>
      <c r="I621" s="127"/>
      <c r="J621" s="127"/>
      <c r="K621" s="127"/>
      <c r="L621" s="127"/>
      <c r="M621" s="148"/>
      <c r="N621" s="127"/>
      <c r="O621" s="127"/>
      <c r="P621" s="127"/>
      <c r="Q621" s="127"/>
      <c r="R621" s="127"/>
      <c r="S621" s="127"/>
      <c r="T621" s="127"/>
      <c r="U621" s="127"/>
      <c r="V621" s="127"/>
      <c r="W621" s="127"/>
      <c r="X621" s="127"/>
      <c r="Y621" s="127"/>
      <c r="Z621" s="127"/>
      <c r="AA621" s="127"/>
      <c r="AB621" s="127"/>
      <c r="AC621" s="127"/>
      <c r="AD621" s="127"/>
      <c r="AE621" s="127"/>
      <c r="AF62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2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22" spans="1:33" x14ac:dyDescent="0.2">
      <c r="A622" s="127"/>
      <c r="B622" s="127"/>
      <c r="C622" s="127"/>
      <c r="D622" s="127"/>
      <c r="E622" s="127"/>
      <c r="F622" s="127"/>
      <c r="G622" s="127"/>
      <c r="H622" s="127"/>
      <c r="I622" s="127"/>
      <c r="J622" s="127"/>
      <c r="K622" s="127"/>
      <c r="L622" s="127"/>
      <c r="M622" s="148"/>
      <c r="N622" s="127"/>
      <c r="O622" s="127"/>
      <c r="P622" s="127"/>
      <c r="Q622" s="127"/>
      <c r="R622" s="127"/>
      <c r="S622" s="127"/>
      <c r="T622" s="127"/>
      <c r="U622" s="127"/>
      <c r="V622" s="127"/>
      <c r="W622" s="127"/>
      <c r="X622" s="127"/>
      <c r="Y622" s="127"/>
      <c r="Z622" s="127"/>
      <c r="AA622" s="127"/>
      <c r="AB622" s="127"/>
      <c r="AC622" s="127"/>
      <c r="AD622" s="127"/>
      <c r="AE622" s="127"/>
      <c r="AF62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2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23" spans="1:33" x14ac:dyDescent="0.2">
      <c r="A623" s="127"/>
      <c r="B623" s="127"/>
      <c r="C623" s="127"/>
      <c r="D623" s="127"/>
      <c r="E623" s="127"/>
      <c r="F623" s="127"/>
      <c r="G623" s="127"/>
      <c r="H623" s="127"/>
      <c r="I623" s="127"/>
      <c r="J623" s="127"/>
      <c r="K623" s="127"/>
      <c r="L623" s="127"/>
      <c r="M623" s="148"/>
      <c r="N623" s="127"/>
      <c r="O623" s="127"/>
      <c r="P623" s="127"/>
      <c r="Q623" s="127"/>
      <c r="R623" s="127"/>
      <c r="S623" s="127"/>
      <c r="T623" s="127"/>
      <c r="U623" s="127"/>
      <c r="V623" s="127"/>
      <c r="W623" s="127"/>
      <c r="X623" s="127"/>
      <c r="Y623" s="127"/>
      <c r="Z623" s="127"/>
      <c r="AA623" s="127"/>
      <c r="AB623" s="127"/>
      <c r="AC623" s="127"/>
      <c r="AD623" s="127"/>
      <c r="AE623" s="127"/>
      <c r="AF62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2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24" spans="1:33" x14ac:dyDescent="0.2">
      <c r="A624" s="127"/>
      <c r="B624" s="127"/>
      <c r="C624" s="127"/>
      <c r="D624" s="127"/>
      <c r="E624" s="127"/>
      <c r="F624" s="127"/>
      <c r="G624" s="127"/>
      <c r="H624" s="127"/>
      <c r="I624" s="127"/>
      <c r="J624" s="127"/>
      <c r="K624" s="127"/>
      <c r="L624" s="127"/>
      <c r="M624" s="148"/>
      <c r="N624" s="127"/>
      <c r="O624" s="127"/>
      <c r="P624" s="127"/>
      <c r="Q624" s="127"/>
      <c r="R624" s="127"/>
      <c r="S624" s="127"/>
      <c r="T624" s="127"/>
      <c r="U624" s="127"/>
      <c r="V624" s="127"/>
      <c r="W624" s="127"/>
      <c r="X624" s="127"/>
      <c r="Y624" s="127"/>
      <c r="Z624" s="127"/>
      <c r="AA624" s="127"/>
      <c r="AB624" s="127"/>
      <c r="AC624" s="127"/>
      <c r="AD624" s="127"/>
      <c r="AE624" s="127"/>
      <c r="AF62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2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25" spans="1:33" x14ac:dyDescent="0.2">
      <c r="A625" s="127"/>
      <c r="B625" s="127"/>
      <c r="C625" s="127"/>
      <c r="D625" s="127"/>
      <c r="E625" s="127"/>
      <c r="F625" s="127"/>
      <c r="G625" s="127"/>
      <c r="H625" s="127"/>
      <c r="I625" s="127"/>
      <c r="J625" s="127"/>
      <c r="K625" s="127"/>
      <c r="L625" s="127"/>
      <c r="M625" s="148"/>
      <c r="N625" s="127"/>
      <c r="O625" s="127"/>
      <c r="P625" s="127"/>
      <c r="Q625" s="127"/>
      <c r="R625" s="127"/>
      <c r="S625" s="127"/>
      <c r="T625" s="127"/>
      <c r="U625" s="127"/>
      <c r="V625" s="127"/>
      <c r="W625" s="127"/>
      <c r="X625" s="127"/>
      <c r="Y625" s="127"/>
      <c r="Z625" s="127"/>
      <c r="AA625" s="127"/>
      <c r="AB625" s="127"/>
      <c r="AC625" s="127"/>
      <c r="AD625" s="127"/>
      <c r="AE625" s="127"/>
      <c r="AF62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2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26" spans="1:33" x14ac:dyDescent="0.2">
      <c r="A626" s="127"/>
      <c r="B626" s="127"/>
      <c r="C626" s="127"/>
      <c r="D626" s="127"/>
      <c r="E626" s="127"/>
      <c r="F626" s="127"/>
      <c r="G626" s="127"/>
      <c r="H626" s="127"/>
      <c r="I626" s="127"/>
      <c r="J626" s="127"/>
      <c r="K626" s="127"/>
      <c r="L626" s="127"/>
      <c r="M626" s="148"/>
      <c r="N626" s="127"/>
      <c r="O626" s="127"/>
      <c r="P626" s="127"/>
      <c r="Q626" s="127"/>
      <c r="R626" s="127"/>
      <c r="S626" s="127"/>
      <c r="T626" s="127"/>
      <c r="U626" s="127"/>
      <c r="V626" s="127"/>
      <c r="W626" s="127"/>
      <c r="X626" s="127"/>
      <c r="Y626" s="127"/>
      <c r="Z626" s="127"/>
      <c r="AA626" s="127"/>
      <c r="AB626" s="127"/>
      <c r="AC626" s="127"/>
      <c r="AD626" s="127"/>
      <c r="AE626" s="127"/>
      <c r="AF62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2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27" spans="1:33" x14ac:dyDescent="0.2">
      <c r="A627" s="127"/>
      <c r="B627" s="127"/>
      <c r="C627" s="127"/>
      <c r="D627" s="127"/>
      <c r="E627" s="127"/>
      <c r="F627" s="127"/>
      <c r="G627" s="127"/>
      <c r="H627" s="127"/>
      <c r="I627" s="127"/>
      <c r="J627" s="127"/>
      <c r="K627" s="127"/>
      <c r="L627" s="127"/>
      <c r="M627" s="148"/>
      <c r="N627" s="127"/>
      <c r="O627" s="127"/>
      <c r="P627" s="127"/>
      <c r="Q627" s="127"/>
      <c r="R627" s="127"/>
      <c r="S627" s="127"/>
      <c r="T627" s="127"/>
      <c r="U627" s="127"/>
      <c r="V627" s="127"/>
      <c r="W627" s="127"/>
      <c r="X627" s="127"/>
      <c r="Y627" s="127"/>
      <c r="Z627" s="127"/>
      <c r="AA627" s="127"/>
      <c r="AB627" s="127"/>
      <c r="AC627" s="127"/>
      <c r="AD627" s="127"/>
      <c r="AE627" s="127"/>
      <c r="AF62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2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28" spans="1:33" x14ac:dyDescent="0.2">
      <c r="A628" s="127"/>
      <c r="B628" s="127"/>
      <c r="C628" s="127"/>
      <c r="D628" s="127"/>
      <c r="E628" s="127"/>
      <c r="F628" s="127"/>
      <c r="G628" s="127"/>
      <c r="H628" s="127"/>
      <c r="I628" s="127"/>
      <c r="J628" s="127"/>
      <c r="K628" s="127"/>
      <c r="L628" s="127"/>
      <c r="M628" s="148"/>
      <c r="N628" s="127"/>
      <c r="O628" s="127"/>
      <c r="P628" s="127"/>
      <c r="Q628" s="127"/>
      <c r="R628" s="127"/>
      <c r="S628" s="127"/>
      <c r="T628" s="127"/>
      <c r="U628" s="127"/>
      <c r="V628" s="127"/>
      <c r="W628" s="127"/>
      <c r="X628" s="127"/>
      <c r="Y628" s="127"/>
      <c r="Z628" s="127"/>
      <c r="AA628" s="127"/>
      <c r="AB628" s="127"/>
      <c r="AC628" s="127"/>
      <c r="AD628" s="127"/>
      <c r="AE628" s="127"/>
      <c r="AF62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2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29" spans="1:33" x14ac:dyDescent="0.2">
      <c r="A629" s="127"/>
      <c r="B629" s="127"/>
      <c r="C629" s="127"/>
      <c r="D629" s="127"/>
      <c r="E629" s="127"/>
      <c r="F629" s="127"/>
      <c r="G629" s="127"/>
      <c r="H629" s="127"/>
      <c r="I629" s="127"/>
      <c r="J629" s="127"/>
      <c r="K629" s="127"/>
      <c r="L629" s="127"/>
      <c r="M629" s="148"/>
      <c r="N629" s="127"/>
      <c r="O629" s="127"/>
      <c r="P629" s="127"/>
      <c r="Q629" s="127"/>
      <c r="R629" s="127"/>
      <c r="S629" s="127"/>
      <c r="T629" s="127"/>
      <c r="U629" s="127"/>
      <c r="V629" s="127"/>
      <c r="W629" s="127"/>
      <c r="X629" s="127"/>
      <c r="Y629" s="127"/>
      <c r="Z629" s="127"/>
      <c r="AA629" s="127"/>
      <c r="AB629" s="127"/>
      <c r="AC629" s="127"/>
      <c r="AD629" s="127"/>
      <c r="AE629" s="127"/>
      <c r="AF62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2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30" spans="1:33" x14ac:dyDescent="0.2">
      <c r="A630" s="127"/>
      <c r="B630" s="127"/>
      <c r="C630" s="127"/>
      <c r="D630" s="127"/>
      <c r="E630" s="127"/>
      <c r="F630" s="127"/>
      <c r="G630" s="127"/>
      <c r="H630" s="127"/>
      <c r="I630" s="127"/>
      <c r="J630" s="127"/>
      <c r="K630" s="127"/>
      <c r="L630" s="127"/>
      <c r="M630" s="148"/>
      <c r="N630" s="127"/>
      <c r="O630" s="127"/>
      <c r="P630" s="127"/>
      <c r="Q630" s="127"/>
      <c r="R630" s="127"/>
      <c r="S630" s="127"/>
      <c r="T630" s="127"/>
      <c r="U630" s="127"/>
      <c r="V630" s="127"/>
      <c r="W630" s="127"/>
      <c r="X630" s="127"/>
      <c r="Y630" s="127"/>
      <c r="Z630" s="127"/>
      <c r="AA630" s="127"/>
      <c r="AB630" s="127"/>
      <c r="AC630" s="127"/>
      <c r="AD630" s="127"/>
      <c r="AE630" s="127"/>
      <c r="AF63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3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31" spans="1:33" x14ac:dyDescent="0.2">
      <c r="A631" s="127"/>
      <c r="B631" s="127"/>
      <c r="C631" s="127"/>
      <c r="D631" s="127"/>
      <c r="E631" s="127"/>
      <c r="F631" s="127"/>
      <c r="G631" s="127"/>
      <c r="H631" s="127"/>
      <c r="I631" s="127"/>
      <c r="J631" s="127"/>
      <c r="K631" s="127"/>
      <c r="L631" s="127"/>
      <c r="M631" s="148"/>
      <c r="N631" s="127"/>
      <c r="O631" s="127"/>
      <c r="P631" s="127"/>
      <c r="Q631" s="127"/>
      <c r="R631" s="127"/>
      <c r="S631" s="127"/>
      <c r="T631" s="127"/>
      <c r="U631" s="127"/>
      <c r="V631" s="127"/>
      <c r="W631" s="127"/>
      <c r="X631" s="127"/>
      <c r="Y631" s="127"/>
      <c r="Z631" s="127"/>
      <c r="AA631" s="127"/>
      <c r="AB631" s="127"/>
      <c r="AC631" s="127"/>
      <c r="AD631" s="127"/>
      <c r="AE631" s="127"/>
      <c r="AF63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3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32" spans="1:33" x14ac:dyDescent="0.2">
      <c r="A632" s="127"/>
      <c r="B632" s="127"/>
      <c r="C632" s="127"/>
      <c r="D632" s="127"/>
      <c r="E632" s="127"/>
      <c r="F632" s="127"/>
      <c r="G632" s="127"/>
      <c r="H632" s="127"/>
      <c r="I632" s="127"/>
      <c r="J632" s="127"/>
      <c r="K632" s="127"/>
      <c r="L632" s="127"/>
      <c r="M632" s="148"/>
      <c r="N632" s="127"/>
      <c r="O632" s="127"/>
      <c r="P632" s="127"/>
      <c r="Q632" s="127"/>
      <c r="R632" s="127"/>
      <c r="S632" s="127"/>
      <c r="T632" s="127"/>
      <c r="U632" s="127"/>
      <c r="V632" s="127"/>
      <c r="W632" s="127"/>
      <c r="X632" s="127"/>
      <c r="Y632" s="127"/>
      <c r="Z632" s="127"/>
      <c r="AA632" s="127"/>
      <c r="AB632" s="127"/>
      <c r="AC632" s="127"/>
      <c r="AD632" s="127"/>
      <c r="AE632" s="127"/>
      <c r="AF63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3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33" spans="1:33" x14ac:dyDescent="0.2">
      <c r="A633" s="127"/>
      <c r="B633" s="127"/>
      <c r="C633" s="127"/>
      <c r="D633" s="127"/>
      <c r="E633" s="127"/>
      <c r="F633" s="127"/>
      <c r="G633" s="127"/>
      <c r="H633" s="127"/>
      <c r="I633" s="127"/>
      <c r="J633" s="127"/>
      <c r="K633" s="127"/>
      <c r="L633" s="127"/>
      <c r="M633" s="148"/>
      <c r="N633" s="127"/>
      <c r="O633" s="127"/>
      <c r="P633" s="127"/>
      <c r="Q633" s="127"/>
      <c r="R633" s="127"/>
      <c r="S633" s="127"/>
      <c r="T633" s="127"/>
      <c r="U633" s="127"/>
      <c r="V633" s="127"/>
      <c r="W633" s="127"/>
      <c r="X633" s="127"/>
      <c r="Y633" s="127"/>
      <c r="Z633" s="127"/>
      <c r="AA633" s="127"/>
      <c r="AB633" s="127"/>
      <c r="AC633" s="127"/>
      <c r="AD633" s="127"/>
      <c r="AE633" s="127"/>
      <c r="AF63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3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34" spans="1:33" x14ac:dyDescent="0.2">
      <c r="A634" s="127"/>
      <c r="B634" s="127"/>
      <c r="C634" s="127"/>
      <c r="D634" s="127"/>
      <c r="E634" s="127"/>
      <c r="F634" s="127"/>
      <c r="G634" s="127"/>
      <c r="H634" s="127"/>
      <c r="I634" s="127"/>
      <c r="J634" s="127"/>
      <c r="K634" s="127"/>
      <c r="L634" s="127"/>
      <c r="M634" s="148"/>
      <c r="N634" s="127"/>
      <c r="O634" s="127"/>
      <c r="P634" s="127"/>
      <c r="Q634" s="127"/>
      <c r="R634" s="127"/>
      <c r="S634" s="127"/>
      <c r="T634" s="127"/>
      <c r="U634" s="127"/>
      <c r="V634" s="127"/>
      <c r="W634" s="127"/>
      <c r="X634" s="127"/>
      <c r="Y634" s="127"/>
      <c r="Z634" s="127"/>
      <c r="AA634" s="127"/>
      <c r="AB634" s="127"/>
      <c r="AC634" s="127"/>
      <c r="AD634" s="127"/>
      <c r="AE634" s="127"/>
      <c r="AF63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3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35" spans="1:33" x14ac:dyDescent="0.2">
      <c r="A635" s="127"/>
      <c r="B635" s="127"/>
      <c r="C635" s="127"/>
      <c r="D635" s="127"/>
      <c r="E635" s="127"/>
      <c r="F635" s="127"/>
      <c r="G635" s="127"/>
      <c r="H635" s="127"/>
      <c r="I635" s="127"/>
      <c r="J635" s="127"/>
      <c r="K635" s="127"/>
      <c r="L635" s="127"/>
      <c r="M635" s="148"/>
      <c r="N635" s="127"/>
      <c r="O635" s="127"/>
      <c r="P635" s="127"/>
      <c r="Q635" s="127"/>
      <c r="R635" s="127"/>
      <c r="S635" s="127"/>
      <c r="T635" s="127"/>
      <c r="U635" s="127"/>
      <c r="V635" s="127"/>
      <c r="W635" s="127"/>
      <c r="X635" s="127"/>
      <c r="Y635" s="127"/>
      <c r="Z635" s="127"/>
      <c r="AA635" s="127"/>
      <c r="AB635" s="127"/>
      <c r="AC635" s="127"/>
      <c r="AD635" s="127"/>
      <c r="AE635" s="127"/>
      <c r="AF63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3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36" spans="1:33" x14ac:dyDescent="0.2">
      <c r="A636" s="127"/>
      <c r="B636" s="127"/>
      <c r="C636" s="127"/>
      <c r="D636" s="127"/>
      <c r="E636" s="127"/>
      <c r="F636" s="127"/>
      <c r="G636" s="127"/>
      <c r="H636" s="127"/>
      <c r="I636" s="127"/>
      <c r="J636" s="127"/>
      <c r="K636" s="127"/>
      <c r="L636" s="127"/>
      <c r="M636" s="148"/>
      <c r="N636" s="127"/>
      <c r="O636" s="127"/>
      <c r="P636" s="127"/>
      <c r="Q636" s="127"/>
      <c r="R636" s="127"/>
      <c r="S636" s="127"/>
      <c r="T636" s="127"/>
      <c r="U636" s="127"/>
      <c r="V636" s="127"/>
      <c r="W636" s="127"/>
      <c r="X636" s="127"/>
      <c r="Y636" s="127"/>
      <c r="Z636" s="127"/>
      <c r="AA636" s="127"/>
      <c r="AB636" s="127"/>
      <c r="AC636" s="127"/>
      <c r="AD636" s="127"/>
      <c r="AE636" s="127"/>
      <c r="AF63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3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37" spans="1:33" x14ac:dyDescent="0.2">
      <c r="A637" s="127"/>
      <c r="B637" s="127"/>
      <c r="C637" s="127"/>
      <c r="D637" s="127"/>
      <c r="E637" s="127"/>
      <c r="F637" s="127"/>
      <c r="G637" s="127"/>
      <c r="H637" s="127"/>
      <c r="I637" s="127"/>
      <c r="J637" s="127"/>
      <c r="K637" s="127"/>
      <c r="L637" s="127"/>
      <c r="M637" s="148"/>
      <c r="N637" s="127"/>
      <c r="O637" s="127"/>
      <c r="P637" s="127"/>
      <c r="Q637" s="127"/>
      <c r="R637" s="127"/>
      <c r="S637" s="127"/>
      <c r="T637" s="127"/>
      <c r="U637" s="127"/>
      <c r="V637" s="127"/>
      <c r="W637" s="127"/>
      <c r="X637" s="127"/>
      <c r="Y637" s="127"/>
      <c r="Z637" s="127"/>
      <c r="AA637" s="127"/>
      <c r="AB637" s="127"/>
      <c r="AC637" s="127"/>
      <c r="AD637" s="127"/>
      <c r="AE637" s="127"/>
      <c r="AF63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3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38" spans="1:33" x14ac:dyDescent="0.2">
      <c r="A638" s="127"/>
      <c r="B638" s="127"/>
      <c r="C638" s="127"/>
      <c r="D638" s="127"/>
      <c r="E638" s="127"/>
      <c r="F638" s="127"/>
      <c r="G638" s="127"/>
      <c r="H638" s="127"/>
      <c r="I638" s="127"/>
      <c r="J638" s="127"/>
      <c r="K638" s="127"/>
      <c r="L638" s="127"/>
      <c r="M638" s="148"/>
      <c r="N638" s="127"/>
      <c r="O638" s="127"/>
      <c r="P638" s="127"/>
      <c r="Q638" s="127"/>
      <c r="R638" s="127"/>
      <c r="S638" s="127"/>
      <c r="T638" s="127"/>
      <c r="U638" s="127"/>
      <c r="V638" s="127"/>
      <c r="W638" s="127"/>
      <c r="X638" s="127"/>
      <c r="Y638" s="127"/>
      <c r="Z638" s="127"/>
      <c r="AA638" s="127"/>
      <c r="AB638" s="127"/>
      <c r="AC638" s="127"/>
      <c r="AD638" s="127"/>
      <c r="AE638" s="127"/>
      <c r="AF63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3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39" spans="1:33" x14ac:dyDescent="0.2">
      <c r="A639" s="127"/>
      <c r="B639" s="127"/>
      <c r="C639" s="127"/>
      <c r="D639" s="127"/>
      <c r="E639" s="127"/>
      <c r="F639" s="127"/>
      <c r="G639" s="127"/>
      <c r="H639" s="127"/>
      <c r="I639" s="127"/>
      <c r="J639" s="127"/>
      <c r="K639" s="127"/>
      <c r="L639" s="127"/>
      <c r="M639" s="148"/>
      <c r="N639" s="127"/>
      <c r="O639" s="127"/>
      <c r="P639" s="127"/>
      <c r="Q639" s="127"/>
      <c r="R639" s="127"/>
      <c r="S639" s="127"/>
      <c r="T639" s="127"/>
      <c r="U639" s="127"/>
      <c r="V639" s="127"/>
      <c r="W639" s="127"/>
      <c r="X639" s="127"/>
      <c r="Y639" s="127"/>
      <c r="Z639" s="127"/>
      <c r="AA639" s="127"/>
      <c r="AB639" s="127"/>
      <c r="AC639" s="127"/>
      <c r="AD639" s="127"/>
      <c r="AE639" s="127"/>
      <c r="AF63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3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40" spans="1:33" x14ac:dyDescent="0.2">
      <c r="A640" s="127"/>
      <c r="B640" s="127"/>
      <c r="C640" s="127"/>
      <c r="D640" s="127"/>
      <c r="E640" s="127"/>
      <c r="F640" s="127"/>
      <c r="G640" s="127"/>
      <c r="H640" s="127"/>
      <c r="I640" s="127"/>
      <c r="J640" s="127"/>
      <c r="K640" s="127"/>
      <c r="L640" s="127"/>
      <c r="M640" s="148"/>
      <c r="N640" s="127"/>
      <c r="O640" s="127"/>
      <c r="P640" s="127"/>
      <c r="Q640" s="127"/>
      <c r="R640" s="127"/>
      <c r="S640" s="127"/>
      <c r="T640" s="127"/>
      <c r="U640" s="127"/>
      <c r="V640" s="127"/>
      <c r="W640" s="127"/>
      <c r="X640" s="127"/>
      <c r="Y640" s="127"/>
      <c r="Z640" s="127"/>
      <c r="AA640" s="127"/>
      <c r="AB640" s="127"/>
      <c r="AC640" s="127"/>
      <c r="AD640" s="127"/>
      <c r="AE640" s="127"/>
      <c r="AF64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4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41" spans="1:33" x14ac:dyDescent="0.2">
      <c r="A641" s="127"/>
      <c r="B641" s="127"/>
      <c r="C641" s="127"/>
      <c r="D641" s="127"/>
      <c r="E641" s="127"/>
      <c r="F641" s="127"/>
      <c r="G641" s="127"/>
      <c r="H641" s="127"/>
      <c r="I641" s="127"/>
      <c r="J641" s="127"/>
      <c r="K641" s="127"/>
      <c r="L641" s="127"/>
      <c r="M641" s="148"/>
      <c r="N641" s="127"/>
      <c r="O641" s="127"/>
      <c r="P641" s="127"/>
      <c r="Q641" s="127"/>
      <c r="R641" s="127"/>
      <c r="S641" s="127"/>
      <c r="T641" s="127"/>
      <c r="U641" s="127"/>
      <c r="V641" s="127"/>
      <c r="W641" s="127"/>
      <c r="X641" s="127"/>
      <c r="Y641" s="127"/>
      <c r="Z641" s="127"/>
      <c r="AA641" s="127"/>
      <c r="AB641" s="127"/>
      <c r="AC641" s="127"/>
      <c r="AD641" s="127"/>
      <c r="AE641" s="127"/>
      <c r="AF64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4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42" spans="1:33" x14ac:dyDescent="0.2">
      <c r="A642" s="127"/>
      <c r="B642" s="127"/>
      <c r="C642" s="127"/>
      <c r="D642" s="127"/>
      <c r="E642" s="127"/>
      <c r="F642" s="127"/>
      <c r="G642" s="127"/>
      <c r="H642" s="127"/>
      <c r="I642" s="127"/>
      <c r="J642" s="127"/>
      <c r="K642" s="127"/>
      <c r="L642" s="127"/>
      <c r="M642" s="148"/>
      <c r="N642" s="127"/>
      <c r="O642" s="127"/>
      <c r="P642" s="127"/>
      <c r="Q642" s="127"/>
      <c r="R642" s="127"/>
      <c r="S642" s="127"/>
      <c r="T642" s="127"/>
      <c r="U642" s="127"/>
      <c r="V642" s="127"/>
      <c r="W642" s="127"/>
      <c r="X642" s="127"/>
      <c r="Y642" s="127"/>
      <c r="Z642" s="127"/>
      <c r="AA642" s="127"/>
      <c r="AB642" s="127"/>
      <c r="AC642" s="127"/>
      <c r="AD642" s="127"/>
      <c r="AE642" s="127"/>
      <c r="AF64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4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43" spans="1:33" x14ac:dyDescent="0.2">
      <c r="A643" s="127"/>
      <c r="B643" s="127"/>
      <c r="C643" s="127"/>
      <c r="D643" s="127"/>
      <c r="E643" s="127"/>
      <c r="F643" s="127"/>
      <c r="G643" s="127"/>
      <c r="H643" s="127"/>
      <c r="I643" s="127"/>
      <c r="J643" s="127"/>
      <c r="K643" s="127"/>
      <c r="L643" s="127"/>
      <c r="M643" s="148"/>
      <c r="N643" s="127"/>
      <c r="O643" s="127"/>
      <c r="P643" s="127"/>
      <c r="Q643" s="127"/>
      <c r="R643" s="127"/>
      <c r="S643" s="127"/>
      <c r="T643" s="127"/>
      <c r="U643" s="127"/>
      <c r="V643" s="127"/>
      <c r="W643" s="127"/>
      <c r="X643" s="127"/>
      <c r="Y643" s="127"/>
      <c r="Z643" s="127"/>
      <c r="AA643" s="127"/>
      <c r="AB643" s="127"/>
      <c r="AC643" s="127"/>
      <c r="AD643" s="127"/>
      <c r="AE643" s="127"/>
      <c r="AF64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4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44" spans="1:33" x14ac:dyDescent="0.2">
      <c r="A644" s="127"/>
      <c r="B644" s="127"/>
      <c r="C644" s="127"/>
      <c r="D644" s="127"/>
      <c r="E644" s="127"/>
      <c r="F644" s="127"/>
      <c r="G644" s="127"/>
      <c r="H644" s="127"/>
      <c r="I644" s="127"/>
      <c r="J644" s="127"/>
      <c r="K644" s="127"/>
      <c r="L644" s="127"/>
      <c r="M644" s="148"/>
      <c r="N644" s="127"/>
      <c r="O644" s="127"/>
      <c r="P644" s="127"/>
      <c r="Q644" s="127"/>
      <c r="R644" s="127"/>
      <c r="S644" s="127"/>
      <c r="T644" s="127"/>
      <c r="U644" s="127"/>
      <c r="V644" s="127"/>
      <c r="W644" s="127"/>
      <c r="X644" s="127"/>
      <c r="Y644" s="127"/>
      <c r="Z644" s="127"/>
      <c r="AA644" s="127"/>
      <c r="AB644" s="127"/>
      <c r="AC644" s="127"/>
      <c r="AD644" s="127"/>
      <c r="AE644" s="127"/>
      <c r="AF64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4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45" spans="1:33" x14ac:dyDescent="0.2">
      <c r="A645" s="127"/>
      <c r="B645" s="127"/>
      <c r="C645" s="127"/>
      <c r="D645" s="127"/>
      <c r="E645" s="127"/>
      <c r="F645" s="127"/>
      <c r="G645" s="127"/>
      <c r="H645" s="127"/>
      <c r="I645" s="127"/>
      <c r="J645" s="127"/>
      <c r="K645" s="127"/>
      <c r="L645" s="127"/>
      <c r="M645" s="148"/>
      <c r="N645" s="127"/>
      <c r="O645" s="127"/>
      <c r="P645" s="127"/>
      <c r="Q645" s="127"/>
      <c r="R645" s="127"/>
      <c r="S645" s="127"/>
      <c r="T645" s="127"/>
      <c r="U645" s="127"/>
      <c r="V645" s="127"/>
      <c r="W645" s="127"/>
      <c r="X645" s="127"/>
      <c r="Y645" s="127"/>
      <c r="Z645" s="127"/>
      <c r="AA645" s="127"/>
      <c r="AB645" s="127"/>
      <c r="AC645" s="127"/>
      <c r="AD645" s="127"/>
      <c r="AE645" s="127"/>
      <c r="AF64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4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46" spans="1:33" x14ac:dyDescent="0.2">
      <c r="A646" s="127"/>
      <c r="B646" s="127"/>
      <c r="C646" s="127"/>
      <c r="D646" s="127"/>
      <c r="E646" s="127"/>
      <c r="F646" s="127"/>
      <c r="G646" s="127"/>
      <c r="H646" s="127"/>
      <c r="I646" s="127"/>
      <c r="J646" s="127"/>
      <c r="K646" s="127"/>
      <c r="L646" s="127"/>
      <c r="M646" s="148"/>
      <c r="N646" s="127"/>
      <c r="O646" s="127"/>
      <c r="P646" s="127"/>
      <c r="Q646" s="127"/>
      <c r="R646" s="127"/>
      <c r="S646" s="127"/>
      <c r="T646" s="127"/>
      <c r="U646" s="127"/>
      <c r="V646" s="127"/>
      <c r="W646" s="127"/>
      <c r="X646" s="127"/>
      <c r="Y646" s="127"/>
      <c r="Z646" s="127"/>
      <c r="AA646" s="127"/>
      <c r="AB646" s="127"/>
      <c r="AC646" s="127"/>
      <c r="AD646" s="127"/>
      <c r="AE646" s="127"/>
      <c r="AF64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4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47" spans="1:33" x14ac:dyDescent="0.2">
      <c r="A647" s="127"/>
      <c r="B647" s="127"/>
      <c r="C647" s="127"/>
      <c r="D647" s="127"/>
      <c r="E647" s="127"/>
      <c r="F647" s="127"/>
      <c r="G647" s="127"/>
      <c r="H647" s="127"/>
      <c r="I647" s="127"/>
      <c r="J647" s="127"/>
      <c r="K647" s="127"/>
      <c r="L647" s="127"/>
      <c r="M647" s="148"/>
      <c r="N647" s="127"/>
      <c r="O647" s="127"/>
      <c r="P647" s="127"/>
      <c r="Q647" s="127"/>
      <c r="R647" s="127"/>
      <c r="S647" s="127"/>
      <c r="T647" s="127"/>
      <c r="U647" s="127"/>
      <c r="V647" s="127"/>
      <c r="W647" s="127"/>
      <c r="X647" s="127"/>
      <c r="Y647" s="127"/>
      <c r="Z647" s="127"/>
      <c r="AA647" s="127"/>
      <c r="AB647" s="127"/>
      <c r="AC647" s="127"/>
      <c r="AD647" s="127"/>
      <c r="AE647" s="127"/>
      <c r="AF64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4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48" spans="1:33" x14ac:dyDescent="0.2">
      <c r="A648" s="127"/>
      <c r="B648" s="127"/>
      <c r="C648" s="127"/>
      <c r="D648" s="127"/>
      <c r="E648" s="127"/>
      <c r="F648" s="127"/>
      <c r="G648" s="127"/>
      <c r="H648" s="127"/>
      <c r="I648" s="127"/>
      <c r="J648" s="127"/>
      <c r="K648" s="127"/>
      <c r="L648" s="127"/>
      <c r="M648" s="148"/>
      <c r="N648" s="127"/>
      <c r="O648" s="127"/>
      <c r="P648" s="127"/>
      <c r="Q648" s="127"/>
      <c r="R648" s="127"/>
      <c r="S648" s="127"/>
      <c r="T648" s="127"/>
      <c r="U648" s="127"/>
      <c r="V648" s="127"/>
      <c r="W648" s="127"/>
      <c r="X648" s="127"/>
      <c r="Y648" s="127"/>
      <c r="Z648" s="127"/>
      <c r="AA648" s="127"/>
      <c r="AB648" s="127"/>
      <c r="AC648" s="127"/>
      <c r="AD648" s="127"/>
      <c r="AE648" s="127"/>
      <c r="AF64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4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49" spans="1:33" x14ac:dyDescent="0.2">
      <c r="A649" s="127"/>
      <c r="B649" s="127"/>
      <c r="C649" s="127"/>
      <c r="D649" s="127"/>
      <c r="E649" s="127"/>
      <c r="F649" s="127"/>
      <c r="G649" s="127"/>
      <c r="H649" s="127"/>
      <c r="I649" s="127"/>
      <c r="J649" s="127"/>
      <c r="K649" s="127"/>
      <c r="L649" s="127"/>
      <c r="M649" s="148"/>
      <c r="N649" s="127"/>
      <c r="O649" s="127"/>
      <c r="P649" s="127"/>
      <c r="Q649" s="127"/>
      <c r="R649" s="127"/>
      <c r="S649" s="127"/>
      <c r="T649" s="127"/>
      <c r="U649" s="127"/>
      <c r="V649" s="127"/>
      <c r="W649" s="127"/>
      <c r="X649" s="127"/>
      <c r="Y649" s="127"/>
      <c r="Z649" s="127"/>
      <c r="AA649" s="127"/>
      <c r="AB649" s="127"/>
      <c r="AC649" s="127"/>
      <c r="AD649" s="127"/>
      <c r="AE649" s="127"/>
      <c r="AF64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4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50" spans="1:33" x14ac:dyDescent="0.2">
      <c r="A650" s="127"/>
      <c r="B650" s="127"/>
      <c r="C650" s="127"/>
      <c r="D650" s="127"/>
      <c r="E650" s="127"/>
      <c r="F650" s="127"/>
      <c r="G650" s="127"/>
      <c r="H650" s="127"/>
      <c r="I650" s="127"/>
      <c r="J650" s="127"/>
      <c r="K650" s="127"/>
      <c r="L650" s="127"/>
      <c r="M650" s="148"/>
      <c r="N650" s="127"/>
      <c r="O650" s="127"/>
      <c r="P650" s="127"/>
      <c r="Q650" s="127"/>
      <c r="R650" s="127"/>
      <c r="S650" s="127"/>
      <c r="T650" s="127"/>
      <c r="U650" s="127"/>
      <c r="V650" s="127"/>
      <c r="W650" s="127"/>
      <c r="X650" s="127"/>
      <c r="Y650" s="127"/>
      <c r="Z650" s="127"/>
      <c r="AA650" s="127"/>
      <c r="AB650" s="127"/>
      <c r="AC650" s="127"/>
      <c r="AD650" s="127"/>
      <c r="AE650" s="127"/>
      <c r="AF65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5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51" spans="1:33" x14ac:dyDescent="0.2">
      <c r="A651" s="127"/>
      <c r="B651" s="127"/>
      <c r="C651" s="127"/>
      <c r="D651" s="127"/>
      <c r="E651" s="127"/>
      <c r="F651" s="127"/>
      <c r="G651" s="127"/>
      <c r="H651" s="127"/>
      <c r="I651" s="127"/>
      <c r="J651" s="127"/>
      <c r="K651" s="127"/>
      <c r="L651" s="127"/>
      <c r="M651" s="148"/>
      <c r="N651" s="127"/>
      <c r="O651" s="127"/>
      <c r="P651" s="127"/>
      <c r="Q651" s="127"/>
      <c r="R651" s="127"/>
      <c r="S651" s="127"/>
      <c r="T651" s="127"/>
      <c r="U651" s="127"/>
      <c r="V651" s="127"/>
      <c r="W651" s="127"/>
      <c r="X651" s="127"/>
      <c r="Y651" s="127"/>
      <c r="Z651" s="127"/>
      <c r="AA651" s="127"/>
      <c r="AB651" s="127"/>
      <c r="AC651" s="127"/>
      <c r="AD651" s="127"/>
      <c r="AE651" s="127"/>
      <c r="AF65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5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52" spans="1:33" x14ac:dyDescent="0.2">
      <c r="A652" s="127"/>
      <c r="B652" s="127"/>
      <c r="C652" s="127"/>
      <c r="D652" s="127"/>
      <c r="E652" s="127"/>
      <c r="F652" s="127"/>
      <c r="G652" s="127"/>
      <c r="H652" s="127"/>
      <c r="I652" s="127"/>
      <c r="J652" s="127"/>
      <c r="K652" s="127"/>
      <c r="L652" s="127"/>
      <c r="M652" s="148"/>
      <c r="N652" s="127"/>
      <c r="O652" s="127"/>
      <c r="P652" s="127"/>
      <c r="Q652" s="127"/>
      <c r="R652" s="127"/>
      <c r="S652" s="127"/>
      <c r="T652" s="127"/>
      <c r="U652" s="127"/>
      <c r="V652" s="127"/>
      <c r="W652" s="127"/>
      <c r="X652" s="127"/>
      <c r="Y652" s="127"/>
      <c r="Z652" s="127"/>
      <c r="AA652" s="127"/>
      <c r="AB652" s="127"/>
      <c r="AC652" s="127"/>
      <c r="AD652" s="127"/>
      <c r="AE652" s="127"/>
      <c r="AF65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5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53" spans="1:33" x14ac:dyDescent="0.2">
      <c r="A653" s="127"/>
      <c r="B653" s="127"/>
      <c r="C653" s="127"/>
      <c r="D653" s="127"/>
      <c r="E653" s="127"/>
      <c r="F653" s="127"/>
      <c r="G653" s="127"/>
      <c r="H653" s="127"/>
      <c r="I653" s="127"/>
      <c r="J653" s="127"/>
      <c r="K653" s="127"/>
      <c r="L653" s="127"/>
      <c r="M653" s="148"/>
      <c r="N653" s="127"/>
      <c r="O653" s="127"/>
      <c r="P653" s="127"/>
      <c r="Q653" s="127"/>
      <c r="R653" s="127"/>
      <c r="S653" s="127"/>
      <c r="T653" s="127"/>
      <c r="U653" s="127"/>
      <c r="V653" s="127"/>
      <c r="W653" s="127"/>
      <c r="X653" s="127"/>
      <c r="Y653" s="127"/>
      <c r="Z653" s="127"/>
      <c r="AA653" s="127"/>
      <c r="AB653" s="127"/>
      <c r="AC653" s="127"/>
      <c r="AD653" s="127"/>
      <c r="AE653" s="127"/>
      <c r="AF65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5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54" spans="1:33" x14ac:dyDescent="0.2">
      <c r="A654" s="127"/>
      <c r="B654" s="127"/>
      <c r="C654" s="127"/>
      <c r="D654" s="127"/>
      <c r="E654" s="127"/>
      <c r="F654" s="127"/>
      <c r="G654" s="127"/>
      <c r="H654" s="127"/>
      <c r="I654" s="127"/>
      <c r="J654" s="127"/>
      <c r="K654" s="127"/>
      <c r="L654" s="127"/>
      <c r="M654" s="148"/>
      <c r="N654" s="127"/>
      <c r="O654" s="127"/>
      <c r="P654" s="127"/>
      <c r="Q654" s="127"/>
      <c r="R654" s="127"/>
      <c r="S654" s="127"/>
      <c r="T654" s="127"/>
      <c r="U654" s="127"/>
      <c r="V654" s="127"/>
      <c r="W654" s="127"/>
      <c r="X654" s="127"/>
      <c r="Y654" s="127"/>
      <c r="Z654" s="127"/>
      <c r="AA654" s="127"/>
      <c r="AB654" s="127"/>
      <c r="AC654" s="127"/>
      <c r="AD654" s="127"/>
      <c r="AE654" s="127"/>
      <c r="AF65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5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55" spans="1:33" x14ac:dyDescent="0.2">
      <c r="A655" s="127"/>
      <c r="B655" s="127"/>
      <c r="C655" s="127"/>
      <c r="D655" s="127"/>
      <c r="E655" s="127"/>
      <c r="F655" s="127"/>
      <c r="G655" s="127"/>
      <c r="H655" s="127"/>
      <c r="I655" s="127"/>
      <c r="J655" s="127"/>
      <c r="K655" s="127"/>
      <c r="L655" s="127"/>
      <c r="M655" s="148"/>
      <c r="N655" s="127"/>
      <c r="O655" s="127"/>
      <c r="P655" s="127"/>
      <c r="Q655" s="127"/>
      <c r="R655" s="127"/>
      <c r="S655" s="127"/>
      <c r="T655" s="127"/>
      <c r="U655" s="127"/>
      <c r="V655" s="127"/>
      <c r="W655" s="127"/>
      <c r="X655" s="127"/>
      <c r="Y655" s="127"/>
      <c r="Z655" s="127"/>
      <c r="AA655" s="127"/>
      <c r="AB655" s="127"/>
      <c r="AC655" s="127"/>
      <c r="AD655" s="127"/>
      <c r="AE655" s="127"/>
      <c r="AF65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5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56" spans="1:33" x14ac:dyDescent="0.2">
      <c r="A656" s="127"/>
      <c r="B656" s="127"/>
      <c r="C656" s="127"/>
      <c r="D656" s="127"/>
      <c r="E656" s="127"/>
      <c r="F656" s="127"/>
      <c r="G656" s="127"/>
      <c r="H656" s="127"/>
      <c r="I656" s="127"/>
      <c r="J656" s="127"/>
      <c r="K656" s="127"/>
      <c r="L656" s="127"/>
      <c r="M656" s="148"/>
      <c r="N656" s="127"/>
      <c r="O656" s="127"/>
      <c r="P656" s="127"/>
      <c r="Q656" s="127"/>
      <c r="R656" s="127"/>
      <c r="S656" s="127"/>
      <c r="T656" s="127"/>
      <c r="U656" s="127"/>
      <c r="V656" s="127"/>
      <c r="W656" s="127"/>
      <c r="X656" s="127"/>
      <c r="Y656" s="127"/>
      <c r="Z656" s="127"/>
      <c r="AA656" s="127"/>
      <c r="AB656" s="127"/>
      <c r="AC656" s="127"/>
      <c r="AD656" s="127"/>
      <c r="AE656" s="127"/>
      <c r="AF65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5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57" spans="1:33" x14ac:dyDescent="0.2">
      <c r="A657" s="127"/>
      <c r="B657" s="127"/>
      <c r="C657" s="127"/>
      <c r="D657" s="127"/>
      <c r="E657" s="127"/>
      <c r="F657" s="127"/>
      <c r="G657" s="127"/>
      <c r="H657" s="127"/>
      <c r="I657" s="127"/>
      <c r="J657" s="127"/>
      <c r="K657" s="127"/>
      <c r="L657" s="127"/>
      <c r="M657" s="148"/>
      <c r="N657" s="127"/>
      <c r="O657" s="127"/>
      <c r="P657" s="127"/>
      <c r="Q657" s="127"/>
      <c r="R657" s="127"/>
      <c r="S657" s="127"/>
      <c r="T657" s="127"/>
      <c r="U657" s="127"/>
      <c r="V657" s="127"/>
      <c r="W657" s="127"/>
      <c r="X657" s="127"/>
      <c r="Y657" s="127"/>
      <c r="Z657" s="127"/>
      <c r="AA657" s="127"/>
      <c r="AB657" s="127"/>
      <c r="AC657" s="127"/>
      <c r="AD657" s="127"/>
      <c r="AE657" s="127"/>
      <c r="AF65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5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58" spans="1:33" x14ac:dyDescent="0.2">
      <c r="A658" s="127"/>
      <c r="B658" s="127"/>
      <c r="C658" s="127"/>
      <c r="D658" s="127"/>
      <c r="E658" s="127"/>
      <c r="F658" s="127"/>
      <c r="G658" s="127"/>
      <c r="H658" s="127"/>
      <c r="I658" s="127"/>
      <c r="J658" s="127"/>
      <c r="K658" s="127"/>
      <c r="L658" s="127"/>
      <c r="M658" s="148"/>
      <c r="N658" s="127"/>
      <c r="O658" s="127"/>
      <c r="P658" s="127"/>
      <c r="Q658" s="127"/>
      <c r="R658" s="127"/>
      <c r="S658" s="127"/>
      <c r="T658" s="127"/>
      <c r="U658" s="127"/>
      <c r="V658" s="127"/>
      <c r="W658" s="127"/>
      <c r="X658" s="127"/>
      <c r="Y658" s="127"/>
      <c r="Z658" s="127"/>
      <c r="AA658" s="127"/>
      <c r="AB658" s="127"/>
      <c r="AC658" s="127"/>
      <c r="AD658" s="127"/>
      <c r="AE658" s="127"/>
      <c r="AF65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5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59" spans="1:33" x14ac:dyDescent="0.2">
      <c r="A659" s="127"/>
      <c r="B659" s="127"/>
      <c r="C659" s="127"/>
      <c r="D659" s="127"/>
      <c r="E659" s="127"/>
      <c r="F659" s="127"/>
      <c r="G659" s="127"/>
      <c r="H659" s="127"/>
      <c r="I659" s="127"/>
      <c r="J659" s="127"/>
      <c r="K659" s="127"/>
      <c r="L659" s="127"/>
      <c r="M659" s="148"/>
      <c r="N659" s="127"/>
      <c r="O659" s="127"/>
      <c r="P659" s="127"/>
      <c r="Q659" s="127"/>
      <c r="R659" s="127"/>
      <c r="S659" s="127"/>
      <c r="T659" s="127"/>
      <c r="U659" s="127"/>
      <c r="V659" s="127"/>
      <c r="W659" s="127"/>
      <c r="X659" s="127"/>
      <c r="Y659" s="127"/>
      <c r="Z659" s="127"/>
      <c r="AA659" s="127"/>
      <c r="AB659" s="127"/>
      <c r="AC659" s="127"/>
      <c r="AD659" s="127"/>
      <c r="AE659" s="127"/>
      <c r="AF65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5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60" spans="1:33" x14ac:dyDescent="0.2">
      <c r="A660" s="127"/>
      <c r="B660" s="127"/>
      <c r="C660" s="127"/>
      <c r="D660" s="127"/>
      <c r="E660" s="127"/>
      <c r="F660" s="127"/>
      <c r="G660" s="127"/>
      <c r="H660" s="127"/>
      <c r="I660" s="127"/>
      <c r="J660" s="127"/>
      <c r="K660" s="127"/>
      <c r="L660" s="127"/>
      <c r="M660" s="148"/>
      <c r="N660" s="127"/>
      <c r="O660" s="127"/>
      <c r="P660" s="127"/>
      <c r="Q660" s="127"/>
      <c r="R660" s="127"/>
      <c r="S660" s="127"/>
      <c r="T660" s="127"/>
      <c r="U660" s="127"/>
      <c r="V660" s="127"/>
      <c r="W660" s="127"/>
      <c r="X660" s="127"/>
      <c r="Y660" s="127"/>
      <c r="Z660" s="127"/>
      <c r="AA660" s="127"/>
      <c r="AB660" s="127"/>
      <c r="AC660" s="127"/>
      <c r="AD660" s="127"/>
      <c r="AE660" s="127"/>
      <c r="AF66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6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61" spans="1:33" x14ac:dyDescent="0.2">
      <c r="A661" s="127"/>
      <c r="B661" s="127"/>
      <c r="C661" s="127"/>
      <c r="D661" s="127"/>
      <c r="E661" s="127"/>
      <c r="F661" s="127"/>
      <c r="G661" s="127"/>
      <c r="H661" s="127"/>
      <c r="I661" s="127"/>
      <c r="J661" s="127"/>
      <c r="K661" s="127"/>
      <c r="L661" s="127"/>
      <c r="M661" s="148"/>
      <c r="N661" s="127"/>
      <c r="O661" s="127"/>
      <c r="P661" s="127"/>
      <c r="Q661" s="127"/>
      <c r="R661" s="127"/>
      <c r="S661" s="127"/>
      <c r="T661" s="127"/>
      <c r="U661" s="127"/>
      <c r="V661" s="127"/>
      <c r="W661" s="127"/>
      <c r="X661" s="127"/>
      <c r="Y661" s="127"/>
      <c r="Z661" s="127"/>
      <c r="AA661" s="127"/>
      <c r="AB661" s="127"/>
      <c r="AC661" s="127"/>
      <c r="AD661" s="127"/>
      <c r="AE661" s="127"/>
      <c r="AF66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6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62" spans="1:33" x14ac:dyDescent="0.2">
      <c r="A662" s="127"/>
      <c r="B662" s="127"/>
      <c r="C662" s="127"/>
      <c r="D662" s="127"/>
      <c r="E662" s="127"/>
      <c r="F662" s="127"/>
      <c r="G662" s="127"/>
      <c r="H662" s="127"/>
      <c r="I662" s="127"/>
      <c r="J662" s="127"/>
      <c r="K662" s="127"/>
      <c r="L662" s="127"/>
      <c r="M662" s="148"/>
      <c r="N662" s="127"/>
      <c r="O662" s="127"/>
      <c r="P662" s="127"/>
      <c r="Q662" s="127"/>
      <c r="R662" s="127"/>
      <c r="S662" s="127"/>
      <c r="T662" s="127"/>
      <c r="U662" s="127"/>
      <c r="V662" s="127"/>
      <c r="W662" s="127"/>
      <c r="X662" s="127"/>
      <c r="Y662" s="127"/>
      <c r="Z662" s="127"/>
      <c r="AA662" s="127"/>
      <c r="AB662" s="127"/>
      <c r="AC662" s="127"/>
      <c r="AD662" s="127"/>
      <c r="AE662" s="127"/>
      <c r="AF66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6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63" spans="1:33" x14ac:dyDescent="0.2">
      <c r="A663" s="127"/>
      <c r="B663" s="127"/>
      <c r="C663" s="127"/>
      <c r="D663" s="127"/>
      <c r="E663" s="127"/>
      <c r="F663" s="127"/>
      <c r="G663" s="127"/>
      <c r="H663" s="127"/>
      <c r="I663" s="127"/>
      <c r="J663" s="127"/>
      <c r="K663" s="127"/>
      <c r="L663" s="127"/>
      <c r="M663" s="148"/>
      <c r="N663" s="127"/>
      <c r="O663" s="127"/>
      <c r="P663" s="127"/>
      <c r="Q663" s="127"/>
      <c r="R663" s="127"/>
      <c r="S663" s="127"/>
      <c r="T663" s="127"/>
      <c r="U663" s="127"/>
      <c r="V663" s="127"/>
      <c r="W663" s="127"/>
      <c r="X663" s="127"/>
      <c r="Y663" s="127"/>
      <c r="Z663" s="127"/>
      <c r="AA663" s="127"/>
      <c r="AB663" s="127"/>
      <c r="AC663" s="127"/>
      <c r="AD663" s="127"/>
      <c r="AE663" s="127"/>
      <c r="AF66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6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64" spans="1:33" x14ac:dyDescent="0.2">
      <c r="A664" s="127"/>
      <c r="B664" s="127"/>
      <c r="C664" s="127"/>
      <c r="D664" s="127"/>
      <c r="E664" s="127"/>
      <c r="F664" s="127"/>
      <c r="G664" s="127"/>
      <c r="H664" s="127"/>
      <c r="I664" s="127"/>
      <c r="J664" s="127"/>
      <c r="K664" s="127"/>
      <c r="L664" s="127"/>
      <c r="M664" s="148"/>
      <c r="N664" s="127"/>
      <c r="O664" s="127"/>
      <c r="P664" s="127"/>
      <c r="Q664" s="127"/>
      <c r="R664" s="127"/>
      <c r="S664" s="127"/>
      <c r="T664" s="127"/>
      <c r="U664" s="127"/>
      <c r="V664" s="127"/>
      <c r="W664" s="127"/>
      <c r="X664" s="127"/>
      <c r="Y664" s="127"/>
      <c r="Z664" s="127"/>
      <c r="AA664" s="127"/>
      <c r="AB664" s="127"/>
      <c r="AC664" s="127"/>
      <c r="AD664" s="127"/>
      <c r="AE664" s="127"/>
      <c r="AF66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6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65" spans="1:33" x14ac:dyDescent="0.2">
      <c r="A665" s="127"/>
      <c r="B665" s="127"/>
      <c r="C665" s="127"/>
      <c r="D665" s="127"/>
      <c r="E665" s="127"/>
      <c r="F665" s="127"/>
      <c r="G665" s="127"/>
      <c r="H665" s="127"/>
      <c r="I665" s="127"/>
      <c r="J665" s="127"/>
      <c r="K665" s="127"/>
      <c r="L665" s="127"/>
      <c r="M665" s="148"/>
      <c r="N665" s="127"/>
      <c r="O665" s="127"/>
      <c r="P665" s="127"/>
      <c r="Q665" s="127"/>
      <c r="R665" s="127"/>
      <c r="S665" s="127"/>
      <c r="T665" s="127"/>
      <c r="U665" s="127"/>
      <c r="V665" s="127"/>
      <c r="W665" s="127"/>
      <c r="X665" s="127"/>
      <c r="Y665" s="127"/>
      <c r="Z665" s="127"/>
      <c r="AA665" s="127"/>
      <c r="AB665" s="127"/>
      <c r="AC665" s="127"/>
      <c r="AD665" s="127"/>
      <c r="AE665" s="127"/>
      <c r="AF66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6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66" spans="1:33" x14ac:dyDescent="0.2">
      <c r="A666" s="127"/>
      <c r="B666" s="127"/>
      <c r="C666" s="127"/>
      <c r="D666" s="127"/>
      <c r="E666" s="127"/>
      <c r="F666" s="127"/>
      <c r="G666" s="127"/>
      <c r="H666" s="127"/>
      <c r="I666" s="127"/>
      <c r="J666" s="127"/>
      <c r="K666" s="127"/>
      <c r="L666" s="127"/>
      <c r="M666" s="148"/>
      <c r="N666" s="127"/>
      <c r="O666" s="127"/>
      <c r="P666" s="127"/>
      <c r="Q666" s="127"/>
      <c r="R666" s="127"/>
      <c r="S666" s="127"/>
      <c r="T666" s="127"/>
      <c r="U666" s="127"/>
      <c r="V666" s="127"/>
      <c r="W666" s="127"/>
      <c r="X666" s="127"/>
      <c r="Y666" s="127"/>
      <c r="Z666" s="127"/>
      <c r="AA666" s="127"/>
      <c r="AB666" s="127"/>
      <c r="AC666" s="127"/>
      <c r="AD666" s="127"/>
      <c r="AE666" s="127"/>
      <c r="AF66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6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67" spans="1:33" x14ac:dyDescent="0.2">
      <c r="A667" s="127"/>
      <c r="B667" s="127"/>
      <c r="C667" s="127"/>
      <c r="D667" s="127"/>
      <c r="E667" s="127"/>
      <c r="F667" s="127"/>
      <c r="G667" s="127"/>
      <c r="H667" s="127"/>
      <c r="I667" s="127"/>
      <c r="J667" s="127"/>
      <c r="K667" s="127"/>
      <c r="L667" s="127"/>
      <c r="M667" s="148"/>
      <c r="N667" s="127"/>
      <c r="O667" s="127"/>
      <c r="P667" s="127"/>
      <c r="Q667" s="127"/>
      <c r="R667" s="127"/>
      <c r="S667" s="127"/>
      <c r="T667" s="127"/>
      <c r="U667" s="127"/>
      <c r="V667" s="127"/>
      <c r="W667" s="127"/>
      <c r="X667" s="127"/>
      <c r="Y667" s="127"/>
      <c r="Z667" s="127"/>
      <c r="AA667" s="127"/>
      <c r="AB667" s="127"/>
      <c r="AC667" s="127"/>
      <c r="AD667" s="127"/>
      <c r="AE667" s="127"/>
      <c r="AF66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6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68" spans="1:33" x14ac:dyDescent="0.2">
      <c r="A668" s="127"/>
      <c r="B668" s="127"/>
      <c r="C668" s="127"/>
      <c r="D668" s="127"/>
      <c r="E668" s="127"/>
      <c r="F668" s="127"/>
      <c r="G668" s="127"/>
      <c r="H668" s="127"/>
      <c r="I668" s="127"/>
      <c r="J668" s="127"/>
      <c r="K668" s="127"/>
      <c r="L668" s="127"/>
      <c r="M668" s="148"/>
      <c r="N668" s="127"/>
      <c r="O668" s="127"/>
      <c r="P668" s="127"/>
      <c r="Q668" s="127"/>
      <c r="R668" s="127"/>
      <c r="S668" s="127"/>
      <c r="T668" s="127"/>
      <c r="U668" s="127"/>
      <c r="V668" s="127"/>
      <c r="W668" s="127"/>
      <c r="X668" s="127"/>
      <c r="Y668" s="127"/>
      <c r="Z668" s="127"/>
      <c r="AA668" s="127"/>
      <c r="AB668" s="127"/>
      <c r="AC668" s="127"/>
      <c r="AD668" s="127"/>
      <c r="AE668" s="127"/>
      <c r="AF66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6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69" spans="1:33" x14ac:dyDescent="0.2">
      <c r="A669" s="127"/>
      <c r="B669" s="127"/>
      <c r="C669" s="127"/>
      <c r="D669" s="127"/>
      <c r="E669" s="127"/>
      <c r="F669" s="127"/>
      <c r="G669" s="127"/>
      <c r="H669" s="127"/>
      <c r="I669" s="127"/>
      <c r="J669" s="127"/>
      <c r="K669" s="127"/>
      <c r="L669" s="127"/>
      <c r="M669" s="148"/>
      <c r="N669" s="127"/>
      <c r="O669" s="127"/>
      <c r="P669" s="127"/>
      <c r="Q669" s="127"/>
      <c r="R669" s="127"/>
      <c r="S669" s="127"/>
      <c r="T669" s="127"/>
      <c r="U669" s="127"/>
      <c r="V669" s="127"/>
      <c r="W669" s="127"/>
      <c r="X669" s="127"/>
      <c r="Y669" s="127"/>
      <c r="Z669" s="127"/>
      <c r="AA669" s="127"/>
      <c r="AB669" s="127"/>
      <c r="AC669" s="127"/>
      <c r="AD669" s="127"/>
      <c r="AE669" s="127"/>
      <c r="AF66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6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70" spans="1:33" x14ac:dyDescent="0.2">
      <c r="A670" s="127"/>
      <c r="B670" s="127"/>
      <c r="C670" s="127"/>
      <c r="D670" s="127"/>
      <c r="E670" s="127"/>
      <c r="F670" s="127"/>
      <c r="G670" s="127"/>
      <c r="H670" s="127"/>
      <c r="I670" s="127"/>
      <c r="J670" s="127"/>
      <c r="K670" s="127"/>
      <c r="L670" s="127"/>
      <c r="M670" s="148"/>
      <c r="N670" s="127"/>
      <c r="O670" s="127"/>
      <c r="P670" s="127"/>
      <c r="Q670" s="127"/>
      <c r="R670" s="127"/>
      <c r="S670" s="127"/>
      <c r="T670" s="127"/>
      <c r="U670" s="127"/>
      <c r="V670" s="127"/>
      <c r="W670" s="127"/>
      <c r="X670" s="127"/>
      <c r="Y670" s="127"/>
      <c r="Z670" s="127"/>
      <c r="AA670" s="127"/>
      <c r="AB670" s="127"/>
      <c r="AC670" s="127"/>
      <c r="AD670" s="127"/>
      <c r="AE670" s="127"/>
      <c r="AF67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7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71" spans="1:33" x14ac:dyDescent="0.2">
      <c r="A671" s="127"/>
      <c r="B671" s="127"/>
      <c r="C671" s="127"/>
      <c r="D671" s="127"/>
      <c r="E671" s="127"/>
      <c r="F671" s="127"/>
      <c r="G671" s="127"/>
      <c r="H671" s="127"/>
      <c r="I671" s="127"/>
      <c r="J671" s="127"/>
      <c r="K671" s="127"/>
      <c r="L671" s="127"/>
      <c r="M671" s="148"/>
      <c r="N671" s="127"/>
      <c r="O671" s="127"/>
      <c r="P671" s="127"/>
      <c r="Q671" s="127"/>
      <c r="R671" s="127"/>
      <c r="S671" s="127"/>
      <c r="T671" s="127"/>
      <c r="U671" s="127"/>
      <c r="V671" s="127"/>
      <c r="W671" s="127"/>
      <c r="X671" s="127"/>
      <c r="Y671" s="127"/>
      <c r="Z671" s="127"/>
      <c r="AA671" s="127"/>
      <c r="AB671" s="127"/>
      <c r="AC671" s="127"/>
      <c r="AD671" s="127"/>
      <c r="AE671" s="127"/>
      <c r="AF67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7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72" spans="1:33" x14ac:dyDescent="0.2">
      <c r="A672" s="127"/>
      <c r="B672" s="127"/>
      <c r="C672" s="127"/>
      <c r="D672" s="127"/>
      <c r="E672" s="127"/>
      <c r="F672" s="127"/>
      <c r="G672" s="127"/>
      <c r="H672" s="127"/>
      <c r="I672" s="127"/>
      <c r="J672" s="127"/>
      <c r="K672" s="127"/>
      <c r="L672" s="127"/>
      <c r="M672" s="148"/>
      <c r="N672" s="127"/>
      <c r="O672" s="127"/>
      <c r="P672" s="127"/>
      <c r="Q672" s="127"/>
      <c r="R672" s="127"/>
      <c r="S672" s="127"/>
      <c r="T672" s="127"/>
      <c r="U672" s="127"/>
      <c r="V672" s="127"/>
      <c r="W672" s="127"/>
      <c r="X672" s="127"/>
      <c r="Y672" s="127"/>
      <c r="Z672" s="127"/>
      <c r="AA672" s="127"/>
      <c r="AB672" s="127"/>
      <c r="AC672" s="127"/>
      <c r="AD672" s="127"/>
      <c r="AE672" s="127"/>
      <c r="AF67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7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73" spans="1:33" x14ac:dyDescent="0.2">
      <c r="A673" s="127"/>
      <c r="B673" s="127"/>
      <c r="C673" s="127"/>
      <c r="D673" s="127"/>
      <c r="E673" s="127"/>
      <c r="F673" s="127"/>
      <c r="G673" s="127"/>
      <c r="H673" s="127"/>
      <c r="I673" s="127"/>
      <c r="J673" s="127"/>
      <c r="K673" s="127"/>
      <c r="L673" s="127"/>
      <c r="M673" s="148"/>
      <c r="N673" s="127"/>
      <c r="O673" s="127"/>
      <c r="P673" s="127"/>
      <c r="Q673" s="127"/>
      <c r="R673" s="127"/>
      <c r="S673" s="127"/>
      <c r="T673" s="127"/>
      <c r="U673" s="127"/>
      <c r="V673" s="127"/>
      <c r="W673" s="127"/>
      <c r="X673" s="127"/>
      <c r="Y673" s="127"/>
      <c r="Z673" s="127"/>
      <c r="AA673" s="127"/>
      <c r="AB673" s="127"/>
      <c r="AC673" s="127"/>
      <c r="AD673" s="127"/>
      <c r="AE673" s="127"/>
      <c r="AF67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7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74" spans="1:33" x14ac:dyDescent="0.2">
      <c r="A674" s="127"/>
      <c r="B674" s="127"/>
      <c r="C674" s="127"/>
      <c r="D674" s="127"/>
      <c r="E674" s="127"/>
      <c r="F674" s="127"/>
      <c r="G674" s="127"/>
      <c r="H674" s="127"/>
      <c r="I674" s="127"/>
      <c r="J674" s="127"/>
      <c r="K674" s="127"/>
      <c r="L674" s="127"/>
      <c r="M674" s="148"/>
      <c r="N674" s="127"/>
      <c r="O674" s="127"/>
      <c r="P674" s="127"/>
      <c r="Q674" s="127"/>
      <c r="R674" s="127"/>
      <c r="S674" s="127"/>
      <c r="T674" s="127"/>
      <c r="U674" s="127"/>
      <c r="V674" s="127"/>
      <c r="W674" s="127"/>
      <c r="X674" s="127"/>
      <c r="Y674" s="127"/>
      <c r="Z674" s="127"/>
      <c r="AA674" s="127"/>
      <c r="AB674" s="127"/>
      <c r="AC674" s="127"/>
      <c r="AD674" s="127"/>
      <c r="AE674" s="127"/>
      <c r="AF67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7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75" spans="1:33" x14ac:dyDescent="0.2">
      <c r="A675" s="127"/>
      <c r="B675" s="127"/>
      <c r="C675" s="127"/>
      <c r="D675" s="127"/>
      <c r="E675" s="127"/>
      <c r="F675" s="127"/>
      <c r="G675" s="127"/>
      <c r="H675" s="127"/>
      <c r="I675" s="127"/>
      <c r="J675" s="127"/>
      <c r="K675" s="127"/>
      <c r="L675" s="127"/>
      <c r="M675" s="148"/>
      <c r="N675" s="127"/>
      <c r="O675" s="127"/>
      <c r="P675" s="127"/>
      <c r="Q675" s="127"/>
      <c r="R675" s="127"/>
      <c r="S675" s="127"/>
      <c r="T675" s="127"/>
      <c r="U675" s="127"/>
      <c r="V675" s="127"/>
      <c r="W675" s="127"/>
      <c r="X675" s="127"/>
      <c r="Y675" s="127"/>
      <c r="Z675" s="127"/>
      <c r="AA675" s="127"/>
      <c r="AB675" s="127"/>
      <c r="AC675" s="127"/>
      <c r="AD675" s="127"/>
      <c r="AE675" s="127"/>
      <c r="AF67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7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76" spans="1:33" x14ac:dyDescent="0.2">
      <c r="A676" s="127"/>
      <c r="B676" s="127"/>
      <c r="C676" s="127"/>
      <c r="D676" s="127"/>
      <c r="E676" s="127"/>
      <c r="F676" s="127"/>
      <c r="G676" s="127"/>
      <c r="H676" s="127"/>
      <c r="I676" s="127"/>
      <c r="J676" s="127"/>
      <c r="K676" s="127"/>
      <c r="L676" s="127"/>
      <c r="M676" s="148"/>
      <c r="N676" s="127"/>
      <c r="O676" s="127"/>
      <c r="P676" s="127"/>
      <c r="Q676" s="127"/>
      <c r="R676" s="127"/>
      <c r="S676" s="127"/>
      <c r="T676" s="127"/>
      <c r="U676" s="127"/>
      <c r="V676" s="127"/>
      <c r="W676" s="127"/>
      <c r="X676" s="127"/>
      <c r="Y676" s="127"/>
      <c r="Z676" s="127"/>
      <c r="AA676" s="127"/>
      <c r="AB676" s="127"/>
      <c r="AC676" s="127"/>
      <c r="AD676" s="127"/>
      <c r="AE676" s="127"/>
      <c r="AF67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7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77" spans="1:33" x14ac:dyDescent="0.2">
      <c r="A677" s="127"/>
      <c r="B677" s="127"/>
      <c r="C677" s="127"/>
      <c r="D677" s="127"/>
      <c r="E677" s="127"/>
      <c r="F677" s="127"/>
      <c r="G677" s="127"/>
      <c r="H677" s="127"/>
      <c r="I677" s="127"/>
      <c r="J677" s="127"/>
      <c r="K677" s="127"/>
      <c r="L677" s="127"/>
      <c r="M677" s="148"/>
      <c r="N677" s="127"/>
      <c r="O677" s="127"/>
      <c r="P677" s="127"/>
      <c r="Q677" s="127"/>
      <c r="R677" s="127"/>
      <c r="S677" s="127"/>
      <c r="T677" s="127"/>
      <c r="U677" s="127"/>
      <c r="V677" s="127"/>
      <c r="W677" s="127"/>
      <c r="X677" s="127"/>
      <c r="Y677" s="127"/>
      <c r="Z677" s="127"/>
      <c r="AA677" s="127"/>
      <c r="AB677" s="127"/>
      <c r="AC677" s="127"/>
      <c r="AD677" s="127"/>
      <c r="AE677" s="127"/>
      <c r="AF67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7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78" spans="1:33" x14ac:dyDescent="0.2">
      <c r="A678" s="127"/>
      <c r="B678" s="127"/>
      <c r="C678" s="127"/>
      <c r="D678" s="127"/>
      <c r="E678" s="127"/>
      <c r="F678" s="127"/>
      <c r="G678" s="127"/>
      <c r="H678" s="127"/>
      <c r="I678" s="127"/>
      <c r="J678" s="127"/>
      <c r="K678" s="127"/>
      <c r="L678" s="127"/>
      <c r="M678" s="148"/>
      <c r="N678" s="127"/>
      <c r="O678" s="127"/>
      <c r="P678" s="127"/>
      <c r="Q678" s="127"/>
      <c r="R678" s="127"/>
      <c r="S678" s="127"/>
      <c r="T678" s="127"/>
      <c r="U678" s="127"/>
      <c r="V678" s="127"/>
      <c r="W678" s="127"/>
      <c r="X678" s="127"/>
      <c r="Y678" s="127"/>
      <c r="Z678" s="127"/>
      <c r="AA678" s="127"/>
      <c r="AB678" s="127"/>
      <c r="AC678" s="127"/>
      <c r="AD678" s="127"/>
      <c r="AE678" s="127"/>
      <c r="AF67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7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79" spans="1:33" x14ac:dyDescent="0.2">
      <c r="A679" s="127"/>
      <c r="B679" s="127"/>
      <c r="C679" s="127"/>
      <c r="D679" s="127"/>
      <c r="E679" s="127"/>
      <c r="F679" s="127"/>
      <c r="G679" s="127"/>
      <c r="H679" s="127"/>
      <c r="I679" s="127"/>
      <c r="J679" s="127"/>
      <c r="K679" s="127"/>
      <c r="L679" s="127"/>
      <c r="M679" s="148"/>
      <c r="N679" s="127"/>
      <c r="O679" s="127"/>
      <c r="P679" s="127"/>
      <c r="Q679" s="127"/>
      <c r="R679" s="127"/>
      <c r="S679" s="127"/>
      <c r="T679" s="127"/>
      <c r="U679" s="127"/>
      <c r="V679" s="127"/>
      <c r="W679" s="127"/>
      <c r="X679" s="127"/>
      <c r="Y679" s="127"/>
      <c r="Z679" s="127"/>
      <c r="AA679" s="127"/>
      <c r="AB679" s="127"/>
      <c r="AC679" s="127"/>
      <c r="AD679" s="127"/>
      <c r="AE679" s="127"/>
      <c r="AF67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7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80" spans="1:33" x14ac:dyDescent="0.2">
      <c r="A680" s="127"/>
      <c r="B680" s="127"/>
      <c r="C680" s="127"/>
      <c r="D680" s="127"/>
      <c r="E680" s="127"/>
      <c r="F680" s="127"/>
      <c r="G680" s="127"/>
      <c r="H680" s="127"/>
      <c r="I680" s="127"/>
      <c r="J680" s="127"/>
      <c r="K680" s="127"/>
      <c r="L680" s="127"/>
      <c r="M680" s="148"/>
      <c r="N680" s="127"/>
      <c r="O680" s="127"/>
      <c r="P680" s="127"/>
      <c r="Q680" s="127"/>
      <c r="R680" s="127"/>
      <c r="S680" s="127"/>
      <c r="T680" s="127"/>
      <c r="U680" s="127"/>
      <c r="V680" s="127"/>
      <c r="W680" s="127"/>
      <c r="X680" s="127"/>
      <c r="Y680" s="127"/>
      <c r="Z680" s="127"/>
      <c r="AA680" s="127"/>
      <c r="AB680" s="127"/>
      <c r="AC680" s="127"/>
      <c r="AD680" s="127"/>
      <c r="AE680" s="127"/>
      <c r="AF68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8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81" spans="1:33" x14ac:dyDescent="0.2">
      <c r="A681" s="127"/>
      <c r="B681" s="127"/>
      <c r="C681" s="127"/>
      <c r="D681" s="127"/>
      <c r="E681" s="127"/>
      <c r="F681" s="127"/>
      <c r="G681" s="127"/>
      <c r="H681" s="127"/>
      <c r="I681" s="127"/>
      <c r="J681" s="127"/>
      <c r="K681" s="127"/>
      <c r="L681" s="127"/>
      <c r="M681" s="148"/>
      <c r="N681" s="127"/>
      <c r="O681" s="127"/>
      <c r="P681" s="127"/>
      <c r="Q681" s="127"/>
      <c r="R681" s="127"/>
      <c r="S681" s="127"/>
      <c r="T681" s="127"/>
      <c r="U681" s="127"/>
      <c r="V681" s="127"/>
      <c r="W681" s="127"/>
      <c r="X681" s="127"/>
      <c r="Y681" s="127"/>
      <c r="Z681" s="127"/>
      <c r="AA681" s="127"/>
      <c r="AB681" s="127"/>
      <c r="AC681" s="127"/>
      <c r="AD681" s="127"/>
      <c r="AE681" s="127"/>
      <c r="AF68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8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82" spans="1:33" x14ac:dyDescent="0.2">
      <c r="A682" s="127"/>
      <c r="B682" s="127"/>
      <c r="C682" s="127"/>
      <c r="D682" s="127"/>
      <c r="E682" s="127"/>
      <c r="F682" s="127"/>
      <c r="G682" s="127"/>
      <c r="H682" s="127"/>
      <c r="I682" s="127"/>
      <c r="J682" s="127"/>
      <c r="K682" s="127"/>
      <c r="L682" s="127"/>
      <c r="M682" s="148"/>
      <c r="N682" s="127"/>
      <c r="O682" s="127"/>
      <c r="P682" s="127"/>
      <c r="Q682" s="127"/>
      <c r="R682" s="127"/>
      <c r="S682" s="127"/>
      <c r="T682" s="127"/>
      <c r="U682" s="127"/>
      <c r="V682" s="127"/>
      <c r="W682" s="127"/>
      <c r="X682" s="127"/>
      <c r="Y682" s="127"/>
      <c r="Z682" s="127"/>
      <c r="AA682" s="127"/>
      <c r="AB682" s="127"/>
      <c r="AC682" s="127"/>
      <c r="AD682" s="127"/>
      <c r="AE682" s="127"/>
      <c r="AF68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8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83" spans="1:33" x14ac:dyDescent="0.2">
      <c r="A683" s="127"/>
      <c r="B683" s="127"/>
      <c r="C683" s="127"/>
      <c r="D683" s="127"/>
      <c r="E683" s="127"/>
      <c r="F683" s="127"/>
      <c r="G683" s="127"/>
      <c r="H683" s="127"/>
      <c r="I683" s="127"/>
      <c r="J683" s="127"/>
      <c r="K683" s="127"/>
      <c r="L683" s="127"/>
      <c r="M683" s="148"/>
      <c r="N683" s="127"/>
      <c r="O683" s="127"/>
      <c r="P683" s="127"/>
      <c r="Q683" s="127"/>
      <c r="R683" s="127"/>
      <c r="S683" s="127"/>
      <c r="T683" s="127"/>
      <c r="U683" s="127"/>
      <c r="V683" s="127"/>
      <c r="W683" s="127"/>
      <c r="X683" s="127"/>
      <c r="Y683" s="127"/>
      <c r="Z683" s="127"/>
      <c r="AA683" s="127"/>
      <c r="AB683" s="127"/>
      <c r="AC683" s="127"/>
      <c r="AD683" s="127"/>
      <c r="AE683" s="127"/>
      <c r="AF68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8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84" spans="1:33" x14ac:dyDescent="0.2">
      <c r="A684" s="127"/>
      <c r="B684" s="127"/>
      <c r="C684" s="127"/>
      <c r="D684" s="127"/>
      <c r="E684" s="127"/>
      <c r="F684" s="127"/>
      <c r="G684" s="127"/>
      <c r="H684" s="127"/>
      <c r="I684" s="127"/>
      <c r="J684" s="127"/>
      <c r="K684" s="127"/>
      <c r="L684" s="127"/>
      <c r="M684" s="148"/>
      <c r="N684" s="127"/>
      <c r="O684" s="127"/>
      <c r="P684" s="127"/>
      <c r="Q684" s="127"/>
      <c r="R684" s="127"/>
      <c r="S684" s="127"/>
      <c r="T684" s="127"/>
      <c r="U684" s="127"/>
      <c r="V684" s="127"/>
      <c r="W684" s="127"/>
      <c r="X684" s="127"/>
      <c r="Y684" s="127"/>
      <c r="Z684" s="127"/>
      <c r="AA684" s="127"/>
      <c r="AB684" s="127"/>
      <c r="AC684" s="127"/>
      <c r="AD684" s="127"/>
      <c r="AE684" s="127"/>
      <c r="AF68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8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85" spans="1:33" x14ac:dyDescent="0.2">
      <c r="A685" s="127"/>
      <c r="B685" s="127"/>
      <c r="C685" s="127"/>
      <c r="D685" s="127"/>
      <c r="E685" s="127"/>
      <c r="F685" s="127"/>
      <c r="G685" s="127"/>
      <c r="H685" s="127"/>
      <c r="I685" s="127"/>
      <c r="J685" s="127"/>
      <c r="K685" s="127"/>
      <c r="L685" s="127"/>
      <c r="M685" s="148"/>
      <c r="N685" s="127"/>
      <c r="O685" s="127"/>
      <c r="P685" s="127"/>
      <c r="Q685" s="127"/>
      <c r="R685" s="127"/>
      <c r="S685" s="127"/>
      <c r="T685" s="127"/>
      <c r="U685" s="127"/>
      <c r="V685" s="127"/>
      <c r="W685" s="127"/>
      <c r="X685" s="127"/>
      <c r="Y685" s="127"/>
      <c r="Z685" s="127"/>
      <c r="AA685" s="127"/>
      <c r="AB685" s="127"/>
      <c r="AC685" s="127"/>
      <c r="AD685" s="127"/>
      <c r="AE685" s="127"/>
      <c r="AF68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8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86" spans="1:33" x14ac:dyDescent="0.2">
      <c r="A686" s="127"/>
      <c r="B686" s="127"/>
      <c r="C686" s="127"/>
      <c r="D686" s="127"/>
      <c r="E686" s="127"/>
      <c r="F686" s="127"/>
      <c r="G686" s="127"/>
      <c r="H686" s="127"/>
      <c r="I686" s="127"/>
      <c r="J686" s="127"/>
      <c r="K686" s="127"/>
      <c r="L686" s="127"/>
      <c r="M686" s="148"/>
      <c r="N686" s="127"/>
      <c r="O686" s="127"/>
      <c r="P686" s="127"/>
      <c r="Q686" s="127"/>
      <c r="R686" s="127"/>
      <c r="S686" s="127"/>
      <c r="T686" s="127"/>
      <c r="U686" s="127"/>
      <c r="V686" s="127"/>
      <c r="W686" s="127"/>
      <c r="X686" s="127"/>
      <c r="Y686" s="127"/>
      <c r="Z686" s="127"/>
      <c r="AA686" s="127"/>
      <c r="AB686" s="127"/>
      <c r="AC686" s="127"/>
      <c r="AD686" s="127"/>
      <c r="AE686" s="127"/>
      <c r="AF68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8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87" spans="1:33" x14ac:dyDescent="0.2">
      <c r="A687" s="127"/>
      <c r="B687" s="127"/>
      <c r="C687" s="127"/>
      <c r="D687" s="127"/>
      <c r="E687" s="127"/>
      <c r="F687" s="127"/>
      <c r="G687" s="127"/>
      <c r="H687" s="127"/>
      <c r="I687" s="127"/>
      <c r="J687" s="127"/>
      <c r="K687" s="127"/>
      <c r="L687" s="127"/>
      <c r="M687" s="148"/>
      <c r="N687" s="127"/>
      <c r="O687" s="127"/>
      <c r="P687" s="127"/>
      <c r="Q687" s="127"/>
      <c r="R687" s="127"/>
      <c r="S687" s="127"/>
      <c r="T687" s="127"/>
      <c r="U687" s="127"/>
      <c r="V687" s="127"/>
      <c r="W687" s="127"/>
      <c r="X687" s="127"/>
      <c r="Y687" s="127"/>
      <c r="Z687" s="127"/>
      <c r="AA687" s="127"/>
      <c r="AB687" s="127"/>
      <c r="AC687" s="127"/>
      <c r="AD687" s="127"/>
      <c r="AE687" s="127"/>
      <c r="AF68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8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88" spans="1:33" x14ac:dyDescent="0.2">
      <c r="A688" s="127"/>
      <c r="B688" s="127"/>
      <c r="C688" s="127"/>
      <c r="D688" s="127"/>
      <c r="E688" s="127"/>
      <c r="F688" s="127"/>
      <c r="G688" s="127"/>
      <c r="H688" s="127"/>
      <c r="I688" s="127"/>
      <c r="J688" s="127"/>
      <c r="K688" s="127"/>
      <c r="L688" s="127"/>
      <c r="M688" s="148"/>
      <c r="N688" s="127"/>
      <c r="O688" s="127"/>
      <c r="P688" s="127"/>
      <c r="Q688" s="127"/>
      <c r="R688" s="127"/>
      <c r="S688" s="127"/>
      <c r="T688" s="127"/>
      <c r="U688" s="127"/>
      <c r="V688" s="127"/>
      <c r="W688" s="127"/>
      <c r="X688" s="127"/>
      <c r="Y688" s="127"/>
      <c r="Z688" s="127"/>
      <c r="AA688" s="127"/>
      <c r="AB688" s="127"/>
      <c r="AC688" s="127"/>
      <c r="AD688" s="127"/>
      <c r="AE688" s="127"/>
      <c r="AF68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8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89" spans="1:33" x14ac:dyDescent="0.2">
      <c r="A689" s="127"/>
      <c r="B689" s="127"/>
      <c r="C689" s="127"/>
      <c r="D689" s="127"/>
      <c r="E689" s="127"/>
      <c r="F689" s="127"/>
      <c r="G689" s="127"/>
      <c r="H689" s="127"/>
      <c r="I689" s="127"/>
      <c r="J689" s="127"/>
      <c r="K689" s="127"/>
      <c r="L689" s="127"/>
      <c r="M689" s="148"/>
      <c r="N689" s="127"/>
      <c r="O689" s="127"/>
      <c r="P689" s="127"/>
      <c r="Q689" s="127"/>
      <c r="R689" s="127"/>
      <c r="S689" s="127"/>
      <c r="T689" s="127"/>
      <c r="U689" s="127"/>
      <c r="V689" s="127"/>
      <c r="W689" s="127"/>
      <c r="X689" s="127"/>
      <c r="Y689" s="127"/>
      <c r="Z689" s="127"/>
      <c r="AA689" s="127"/>
      <c r="AB689" s="127"/>
      <c r="AC689" s="127"/>
      <c r="AD689" s="127"/>
      <c r="AE689" s="127"/>
      <c r="AF68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8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90" spans="1:33" x14ac:dyDescent="0.2">
      <c r="A690" s="127"/>
      <c r="B690" s="127"/>
      <c r="C690" s="127"/>
      <c r="D690" s="127"/>
      <c r="E690" s="127"/>
      <c r="F690" s="127"/>
      <c r="G690" s="127"/>
      <c r="H690" s="127"/>
      <c r="I690" s="127"/>
      <c r="J690" s="127"/>
      <c r="K690" s="127"/>
      <c r="L690" s="127"/>
      <c r="M690" s="148"/>
      <c r="N690" s="127"/>
      <c r="O690" s="127"/>
      <c r="P690" s="127"/>
      <c r="Q690" s="127"/>
      <c r="R690" s="127"/>
      <c r="S690" s="127"/>
      <c r="T690" s="127"/>
      <c r="U690" s="127"/>
      <c r="V690" s="127"/>
      <c r="W690" s="127"/>
      <c r="X690" s="127"/>
      <c r="Y690" s="127"/>
      <c r="Z690" s="127"/>
      <c r="AA690" s="127"/>
      <c r="AB690" s="127"/>
      <c r="AC690" s="127"/>
      <c r="AD690" s="127"/>
      <c r="AE690" s="127"/>
      <c r="AF69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9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91" spans="1:33" x14ac:dyDescent="0.2">
      <c r="A691" s="127"/>
      <c r="B691" s="127"/>
      <c r="C691" s="127"/>
      <c r="D691" s="127"/>
      <c r="E691" s="127"/>
      <c r="F691" s="127"/>
      <c r="G691" s="127"/>
      <c r="H691" s="127"/>
      <c r="I691" s="127"/>
      <c r="J691" s="127"/>
      <c r="K691" s="127"/>
      <c r="L691" s="127"/>
      <c r="M691" s="148"/>
      <c r="N691" s="127"/>
      <c r="O691" s="127"/>
      <c r="P691" s="127"/>
      <c r="Q691" s="127"/>
      <c r="R691" s="127"/>
      <c r="S691" s="127"/>
      <c r="T691" s="127"/>
      <c r="U691" s="127"/>
      <c r="V691" s="127"/>
      <c r="W691" s="127"/>
      <c r="X691" s="127"/>
      <c r="Y691" s="127"/>
      <c r="Z691" s="127"/>
      <c r="AA691" s="127"/>
      <c r="AB691" s="127"/>
      <c r="AC691" s="127"/>
      <c r="AD691" s="127"/>
      <c r="AE691" s="127"/>
      <c r="AF69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9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92" spans="1:33" x14ac:dyDescent="0.2">
      <c r="A692" s="127"/>
      <c r="B692" s="127"/>
      <c r="C692" s="127"/>
      <c r="D692" s="127"/>
      <c r="E692" s="127"/>
      <c r="F692" s="127"/>
      <c r="G692" s="127"/>
      <c r="H692" s="127"/>
      <c r="I692" s="127"/>
      <c r="J692" s="127"/>
      <c r="K692" s="127"/>
      <c r="L692" s="127"/>
      <c r="M692" s="148"/>
      <c r="N692" s="127"/>
      <c r="O692" s="127"/>
      <c r="P692" s="127"/>
      <c r="Q692" s="127"/>
      <c r="R692" s="127"/>
      <c r="S692" s="127"/>
      <c r="T692" s="127"/>
      <c r="U692" s="127"/>
      <c r="V692" s="127"/>
      <c r="W692" s="127"/>
      <c r="X692" s="127"/>
      <c r="Y692" s="127"/>
      <c r="Z692" s="127"/>
      <c r="AA692" s="127"/>
      <c r="AB692" s="127"/>
      <c r="AC692" s="127"/>
      <c r="AD692" s="127"/>
      <c r="AE692" s="127"/>
      <c r="AF69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9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93" spans="1:33" x14ac:dyDescent="0.2">
      <c r="A693" s="127"/>
      <c r="B693" s="127"/>
      <c r="C693" s="127"/>
      <c r="D693" s="127"/>
      <c r="E693" s="127"/>
      <c r="F693" s="127"/>
      <c r="G693" s="127"/>
      <c r="H693" s="127"/>
      <c r="I693" s="127"/>
      <c r="J693" s="127"/>
      <c r="K693" s="127"/>
      <c r="L693" s="127"/>
      <c r="M693" s="148"/>
      <c r="N693" s="127"/>
      <c r="O693" s="127"/>
      <c r="P693" s="127"/>
      <c r="Q693" s="127"/>
      <c r="R693" s="127"/>
      <c r="S693" s="127"/>
      <c r="T693" s="127"/>
      <c r="U693" s="127"/>
      <c r="V693" s="127"/>
      <c r="W693" s="127"/>
      <c r="X693" s="127"/>
      <c r="Y693" s="127"/>
      <c r="Z693" s="127"/>
      <c r="AA693" s="127"/>
      <c r="AB693" s="127"/>
      <c r="AC693" s="127"/>
      <c r="AD693" s="127"/>
      <c r="AE693" s="127"/>
      <c r="AF69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9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94" spans="1:33" x14ac:dyDescent="0.2">
      <c r="A694" s="127"/>
      <c r="B694" s="127"/>
      <c r="C694" s="127"/>
      <c r="D694" s="127"/>
      <c r="E694" s="127"/>
      <c r="F694" s="127"/>
      <c r="G694" s="127"/>
      <c r="H694" s="127"/>
      <c r="I694" s="127"/>
      <c r="J694" s="127"/>
      <c r="K694" s="127"/>
      <c r="L694" s="127"/>
      <c r="M694" s="148"/>
      <c r="N694" s="127"/>
      <c r="O694" s="127"/>
      <c r="P694" s="127"/>
      <c r="Q694" s="127"/>
      <c r="R694" s="127"/>
      <c r="S694" s="127"/>
      <c r="T694" s="127"/>
      <c r="U694" s="127"/>
      <c r="V694" s="127"/>
      <c r="W694" s="127"/>
      <c r="X694" s="127"/>
      <c r="Y694" s="127"/>
      <c r="Z694" s="127"/>
      <c r="AA694" s="127"/>
      <c r="AB694" s="127"/>
      <c r="AC694" s="127"/>
      <c r="AD694" s="127"/>
      <c r="AE694" s="127"/>
      <c r="AF69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9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95" spans="1:33" x14ac:dyDescent="0.2">
      <c r="A695" s="127"/>
      <c r="B695" s="127"/>
      <c r="C695" s="127"/>
      <c r="D695" s="127"/>
      <c r="E695" s="127"/>
      <c r="F695" s="127"/>
      <c r="G695" s="127"/>
      <c r="H695" s="127"/>
      <c r="I695" s="127"/>
      <c r="J695" s="127"/>
      <c r="K695" s="127"/>
      <c r="L695" s="127"/>
      <c r="M695" s="148"/>
      <c r="N695" s="127"/>
      <c r="O695" s="127"/>
      <c r="P695" s="127"/>
      <c r="Q695" s="127"/>
      <c r="R695" s="127"/>
      <c r="S695" s="127"/>
      <c r="T695" s="127"/>
      <c r="U695" s="127"/>
      <c r="V695" s="127"/>
      <c r="W695" s="127"/>
      <c r="X695" s="127"/>
      <c r="Y695" s="127"/>
      <c r="Z695" s="127"/>
      <c r="AA695" s="127"/>
      <c r="AB695" s="127"/>
      <c r="AC695" s="127"/>
      <c r="AD695" s="127"/>
      <c r="AE695" s="127"/>
      <c r="AF69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9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96" spans="1:33" x14ac:dyDescent="0.2">
      <c r="A696" s="127"/>
      <c r="B696" s="127"/>
      <c r="C696" s="127"/>
      <c r="D696" s="127"/>
      <c r="E696" s="127"/>
      <c r="F696" s="127"/>
      <c r="G696" s="127"/>
      <c r="H696" s="127"/>
      <c r="I696" s="127"/>
      <c r="J696" s="127"/>
      <c r="K696" s="127"/>
      <c r="L696" s="127"/>
      <c r="M696" s="148"/>
      <c r="N696" s="127"/>
      <c r="O696" s="127"/>
      <c r="P696" s="127"/>
      <c r="Q696" s="127"/>
      <c r="R696" s="127"/>
      <c r="S696" s="127"/>
      <c r="T696" s="127"/>
      <c r="U696" s="127"/>
      <c r="V696" s="127"/>
      <c r="W696" s="127"/>
      <c r="X696" s="127"/>
      <c r="Y696" s="127"/>
      <c r="Z696" s="127"/>
      <c r="AA696" s="127"/>
      <c r="AB696" s="127"/>
      <c r="AC696" s="127"/>
      <c r="AD696" s="127"/>
      <c r="AE696" s="127"/>
      <c r="AF69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9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97" spans="1:33" x14ac:dyDescent="0.2">
      <c r="A697" s="127"/>
      <c r="B697" s="127"/>
      <c r="C697" s="127"/>
      <c r="D697" s="127"/>
      <c r="E697" s="127"/>
      <c r="F697" s="127"/>
      <c r="G697" s="127"/>
      <c r="H697" s="127"/>
      <c r="I697" s="127"/>
      <c r="J697" s="127"/>
      <c r="K697" s="127"/>
      <c r="L697" s="127"/>
      <c r="M697" s="148"/>
      <c r="N697" s="127"/>
      <c r="O697" s="127"/>
      <c r="P697" s="127"/>
      <c r="Q697" s="127"/>
      <c r="R697" s="127"/>
      <c r="S697" s="127"/>
      <c r="T697" s="127"/>
      <c r="U697" s="127"/>
      <c r="V697" s="127"/>
      <c r="W697" s="127"/>
      <c r="X697" s="127"/>
      <c r="Y697" s="127"/>
      <c r="Z697" s="127"/>
      <c r="AA697" s="127"/>
      <c r="AB697" s="127"/>
      <c r="AC697" s="127"/>
      <c r="AD697" s="127"/>
      <c r="AE697" s="127"/>
      <c r="AF69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9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98" spans="1:33" x14ac:dyDescent="0.2">
      <c r="A698" s="127"/>
      <c r="B698" s="127"/>
      <c r="C698" s="127"/>
      <c r="D698" s="127"/>
      <c r="E698" s="127"/>
      <c r="F698" s="127"/>
      <c r="G698" s="127"/>
      <c r="H698" s="127"/>
      <c r="I698" s="127"/>
      <c r="J698" s="127"/>
      <c r="K698" s="127"/>
      <c r="L698" s="127"/>
      <c r="M698" s="148"/>
      <c r="N698" s="127"/>
      <c r="O698" s="127"/>
      <c r="P698" s="127"/>
      <c r="Q698" s="127"/>
      <c r="R698" s="127"/>
      <c r="S698" s="127"/>
      <c r="T698" s="127"/>
      <c r="U698" s="127"/>
      <c r="V698" s="127"/>
      <c r="W698" s="127"/>
      <c r="X698" s="127"/>
      <c r="Y698" s="127"/>
      <c r="Z698" s="127"/>
      <c r="AA698" s="127"/>
      <c r="AB698" s="127"/>
      <c r="AC698" s="127"/>
      <c r="AD698" s="127"/>
      <c r="AE698" s="127"/>
      <c r="AF69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9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699" spans="1:33" x14ac:dyDescent="0.2">
      <c r="A699" s="127"/>
      <c r="B699" s="127"/>
      <c r="C699" s="127"/>
      <c r="D699" s="127"/>
      <c r="E699" s="127"/>
      <c r="F699" s="127"/>
      <c r="G699" s="127"/>
      <c r="H699" s="127"/>
      <c r="I699" s="127"/>
      <c r="J699" s="127"/>
      <c r="K699" s="127"/>
      <c r="L699" s="127"/>
      <c r="M699" s="148"/>
      <c r="N699" s="127"/>
      <c r="O699" s="127"/>
      <c r="P699" s="127"/>
      <c r="Q699" s="127"/>
      <c r="R699" s="127"/>
      <c r="S699" s="127"/>
      <c r="T699" s="127"/>
      <c r="U699" s="127"/>
      <c r="V699" s="127"/>
      <c r="W699" s="127"/>
      <c r="X699" s="127"/>
      <c r="Y699" s="127"/>
      <c r="Z699" s="127"/>
      <c r="AA699" s="127"/>
      <c r="AB699" s="127"/>
      <c r="AC699" s="127"/>
      <c r="AD699" s="127"/>
      <c r="AE699" s="127"/>
      <c r="AF69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69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700" spans="1:33" x14ac:dyDescent="0.2">
      <c r="A700" s="127"/>
      <c r="B700" s="127"/>
      <c r="C700" s="127"/>
      <c r="D700" s="127"/>
      <c r="E700" s="127"/>
      <c r="F700" s="127"/>
      <c r="G700" s="127"/>
      <c r="H700" s="127"/>
      <c r="I700" s="127"/>
      <c r="J700" s="127"/>
      <c r="K700" s="127"/>
      <c r="L700" s="127"/>
      <c r="M700" s="148"/>
      <c r="N700" s="127"/>
      <c r="O700" s="127"/>
      <c r="P700" s="127"/>
      <c r="Q700" s="127"/>
      <c r="R700" s="127"/>
      <c r="S700" s="127"/>
      <c r="T700" s="127"/>
      <c r="U700" s="127"/>
      <c r="V700" s="127"/>
      <c r="W700" s="127"/>
      <c r="X700" s="127"/>
      <c r="Y700" s="127"/>
      <c r="Z700" s="127"/>
      <c r="AA700" s="127"/>
      <c r="AB700" s="127"/>
      <c r="AC700" s="127"/>
      <c r="AD700" s="127"/>
      <c r="AE700" s="127"/>
      <c r="AF70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70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701" spans="1:33" x14ac:dyDescent="0.2">
      <c r="A701" s="127"/>
      <c r="B701" s="127"/>
      <c r="C701" s="127"/>
      <c r="D701" s="127"/>
      <c r="E701" s="127"/>
      <c r="F701" s="127"/>
      <c r="G701" s="127"/>
      <c r="H701" s="127"/>
      <c r="I701" s="127"/>
      <c r="J701" s="127"/>
      <c r="K701" s="127"/>
      <c r="L701" s="127"/>
      <c r="M701" s="148"/>
      <c r="N701" s="127"/>
      <c r="O701" s="127"/>
      <c r="P701" s="127"/>
      <c r="Q701" s="127"/>
      <c r="R701" s="127"/>
      <c r="S701" s="127"/>
      <c r="T701" s="127"/>
      <c r="U701" s="127"/>
      <c r="V701" s="127"/>
      <c r="W701" s="127"/>
      <c r="X701" s="127"/>
      <c r="Y701" s="127"/>
      <c r="Z701" s="127"/>
      <c r="AA701" s="127"/>
      <c r="AB701" s="127"/>
      <c r="AC701" s="127"/>
      <c r="AD701" s="127"/>
      <c r="AE701" s="127"/>
      <c r="AF70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70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702" spans="1:33" x14ac:dyDescent="0.2">
      <c r="A702" s="127"/>
      <c r="B702" s="127"/>
      <c r="C702" s="127"/>
      <c r="D702" s="127"/>
      <c r="E702" s="127"/>
      <c r="F702" s="127"/>
      <c r="G702" s="127"/>
      <c r="H702" s="127"/>
      <c r="I702" s="127"/>
      <c r="J702" s="127"/>
      <c r="K702" s="127"/>
      <c r="L702" s="127"/>
      <c r="M702" s="148"/>
      <c r="N702" s="127"/>
      <c r="O702" s="127"/>
      <c r="P702" s="127"/>
      <c r="Q702" s="127"/>
      <c r="R702" s="127"/>
      <c r="S702" s="127"/>
      <c r="T702" s="127"/>
      <c r="U702" s="127"/>
      <c r="V702" s="127"/>
      <c r="W702" s="127"/>
      <c r="X702" s="127"/>
      <c r="Y702" s="127"/>
      <c r="Z702" s="127"/>
      <c r="AA702" s="127"/>
      <c r="AB702" s="127"/>
      <c r="AC702" s="127"/>
      <c r="AD702" s="127"/>
      <c r="AE702" s="127"/>
      <c r="AF70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70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703" spans="1:33" x14ac:dyDescent="0.2">
      <c r="A703" s="127"/>
      <c r="B703" s="127"/>
      <c r="C703" s="127"/>
      <c r="D703" s="127"/>
      <c r="E703" s="127"/>
      <c r="F703" s="127"/>
      <c r="G703" s="127"/>
      <c r="H703" s="127"/>
      <c r="I703" s="127"/>
      <c r="J703" s="127"/>
      <c r="K703" s="127"/>
      <c r="L703" s="127"/>
      <c r="M703" s="148"/>
      <c r="N703" s="127"/>
      <c r="O703" s="127"/>
      <c r="P703" s="127"/>
      <c r="Q703" s="127"/>
      <c r="R703" s="127"/>
      <c r="S703" s="127"/>
      <c r="T703" s="127"/>
      <c r="U703" s="127"/>
      <c r="V703" s="127"/>
      <c r="W703" s="127"/>
      <c r="X703" s="127"/>
      <c r="Y703" s="127"/>
      <c r="Z703" s="127"/>
      <c r="AA703" s="127"/>
      <c r="AB703" s="127"/>
      <c r="AC703" s="127"/>
      <c r="AD703" s="127"/>
      <c r="AE703" s="127"/>
      <c r="AF70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70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704" spans="1:33" x14ac:dyDescent="0.2">
      <c r="A704" s="127"/>
      <c r="B704" s="127"/>
      <c r="C704" s="127"/>
      <c r="D704" s="127"/>
      <c r="E704" s="127"/>
      <c r="F704" s="127"/>
      <c r="G704" s="127"/>
      <c r="H704" s="127"/>
      <c r="I704" s="127"/>
      <c r="J704" s="127"/>
      <c r="K704" s="127"/>
      <c r="L704" s="127"/>
      <c r="M704" s="148"/>
      <c r="N704" s="127"/>
      <c r="O704" s="127"/>
      <c r="P704" s="127"/>
      <c r="Q704" s="127"/>
      <c r="R704" s="127"/>
      <c r="S704" s="127"/>
      <c r="T704" s="127"/>
      <c r="U704" s="127"/>
      <c r="V704" s="127"/>
      <c r="W704" s="127"/>
      <c r="X704" s="127"/>
      <c r="Y704" s="127"/>
      <c r="Z704" s="127"/>
      <c r="AA704" s="127"/>
      <c r="AB704" s="127"/>
      <c r="AC704" s="127"/>
      <c r="AD704" s="127"/>
      <c r="AE704" s="127"/>
      <c r="AF70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70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705" spans="1:33" x14ac:dyDescent="0.2">
      <c r="A705" s="127"/>
      <c r="B705" s="127"/>
      <c r="C705" s="127"/>
      <c r="D705" s="127"/>
      <c r="E705" s="127"/>
      <c r="F705" s="127"/>
      <c r="G705" s="127"/>
      <c r="H705" s="127"/>
      <c r="I705" s="127"/>
      <c r="J705" s="127"/>
      <c r="K705" s="127"/>
      <c r="L705" s="127"/>
      <c r="M705" s="148"/>
      <c r="N705" s="127"/>
      <c r="O705" s="127"/>
      <c r="P705" s="127"/>
      <c r="Q705" s="127"/>
      <c r="R705" s="127"/>
      <c r="S705" s="127"/>
      <c r="T705" s="127"/>
      <c r="U705" s="127"/>
      <c r="V705" s="127"/>
      <c r="W705" s="127"/>
      <c r="X705" s="127"/>
      <c r="Y705" s="127"/>
      <c r="Z705" s="127"/>
      <c r="AA705" s="127"/>
      <c r="AB705" s="127"/>
      <c r="AC705" s="127"/>
      <c r="AD705" s="127"/>
      <c r="AE705" s="127"/>
      <c r="AF70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70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706" spans="1:33" x14ac:dyDescent="0.2">
      <c r="A706" s="127"/>
      <c r="B706" s="127"/>
      <c r="C706" s="127"/>
      <c r="D706" s="127"/>
      <c r="E706" s="127"/>
      <c r="F706" s="127"/>
      <c r="G706" s="127"/>
      <c r="H706" s="127"/>
      <c r="I706" s="127"/>
      <c r="J706" s="127"/>
      <c r="K706" s="127"/>
      <c r="L706" s="127"/>
      <c r="M706" s="148"/>
      <c r="N706" s="127"/>
      <c r="O706" s="127"/>
      <c r="P706" s="127"/>
      <c r="Q706" s="127"/>
      <c r="R706" s="127"/>
      <c r="S706" s="127"/>
      <c r="T706" s="127"/>
      <c r="U706" s="127"/>
      <c r="V706" s="127"/>
      <c r="W706" s="127"/>
      <c r="X706" s="127"/>
      <c r="Y706" s="127"/>
      <c r="Z706" s="127"/>
      <c r="AA706" s="127"/>
      <c r="AB706" s="127"/>
      <c r="AC706" s="127"/>
      <c r="AD706" s="127"/>
      <c r="AE706" s="127"/>
      <c r="AF70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70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707" spans="1:33" x14ac:dyDescent="0.2">
      <c r="A707" s="127"/>
      <c r="B707" s="127"/>
      <c r="C707" s="127"/>
      <c r="D707" s="127"/>
      <c r="E707" s="127"/>
      <c r="F707" s="127"/>
      <c r="G707" s="127"/>
      <c r="H707" s="127"/>
      <c r="I707" s="127"/>
      <c r="J707" s="127"/>
      <c r="K707" s="127"/>
      <c r="L707" s="127"/>
      <c r="M707" s="148"/>
      <c r="N707" s="127"/>
      <c r="O707" s="127"/>
      <c r="P707" s="127"/>
      <c r="Q707" s="127"/>
      <c r="R707" s="127"/>
      <c r="S707" s="127"/>
      <c r="T707" s="127"/>
      <c r="U707" s="127"/>
      <c r="V707" s="127"/>
      <c r="W707" s="127"/>
      <c r="X707" s="127"/>
      <c r="Y707" s="127"/>
      <c r="Z707" s="127"/>
      <c r="AA707" s="127"/>
      <c r="AB707" s="127"/>
      <c r="AC707" s="127"/>
      <c r="AD707" s="127"/>
      <c r="AE707" s="127"/>
      <c r="AF70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70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708" spans="1:33" x14ac:dyDescent="0.2">
      <c r="A708" s="127"/>
      <c r="B708" s="127"/>
      <c r="C708" s="127"/>
      <c r="D708" s="127"/>
      <c r="E708" s="127"/>
      <c r="F708" s="127"/>
      <c r="G708" s="127"/>
      <c r="H708" s="127"/>
      <c r="I708" s="127"/>
      <c r="J708" s="127"/>
      <c r="K708" s="127"/>
      <c r="L708" s="127"/>
      <c r="M708" s="148"/>
      <c r="N708" s="127"/>
      <c r="O708" s="127"/>
      <c r="P708" s="127"/>
      <c r="Q708" s="127"/>
      <c r="R708" s="127"/>
      <c r="S708" s="127"/>
      <c r="T708" s="127"/>
      <c r="U708" s="127"/>
      <c r="V708" s="127"/>
      <c r="W708" s="127"/>
      <c r="X708" s="127"/>
      <c r="Y708" s="127"/>
      <c r="Z708" s="127"/>
      <c r="AA708" s="127"/>
      <c r="AB708" s="127"/>
      <c r="AC708" s="127"/>
      <c r="AD708" s="127"/>
      <c r="AE708" s="127"/>
      <c r="AF70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70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709" spans="1:33" x14ac:dyDescent="0.2">
      <c r="A709" s="127"/>
      <c r="B709" s="127"/>
      <c r="C709" s="127"/>
      <c r="D709" s="127"/>
      <c r="E709" s="127"/>
      <c r="F709" s="127"/>
      <c r="G709" s="127"/>
      <c r="H709" s="127"/>
      <c r="I709" s="127"/>
      <c r="J709" s="127"/>
      <c r="K709" s="127"/>
      <c r="L709" s="127"/>
      <c r="M709" s="148"/>
      <c r="N709" s="127"/>
      <c r="O709" s="127"/>
      <c r="P709" s="127"/>
      <c r="Q709" s="127"/>
      <c r="R709" s="127"/>
      <c r="S709" s="127"/>
      <c r="T709" s="127"/>
      <c r="U709" s="127"/>
      <c r="V709" s="127"/>
      <c r="W709" s="127"/>
      <c r="X709" s="127"/>
      <c r="Y709" s="127"/>
      <c r="Z709" s="127"/>
      <c r="AA709" s="127"/>
      <c r="AB709" s="127"/>
      <c r="AC709" s="127"/>
      <c r="AD709" s="127"/>
      <c r="AE709" s="127"/>
      <c r="AF70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70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710" spans="1:33" x14ac:dyDescent="0.2">
      <c r="A710" s="127"/>
      <c r="B710" s="127"/>
      <c r="C710" s="127"/>
      <c r="D710" s="127"/>
      <c r="E710" s="127"/>
      <c r="F710" s="127"/>
      <c r="G710" s="127"/>
      <c r="H710" s="127"/>
      <c r="I710" s="127"/>
      <c r="J710" s="127"/>
      <c r="K710" s="127"/>
      <c r="L710" s="127"/>
      <c r="M710" s="148"/>
      <c r="N710" s="127"/>
      <c r="O710" s="127"/>
      <c r="P710" s="127"/>
      <c r="Q710" s="127"/>
      <c r="R710" s="127"/>
      <c r="S710" s="127"/>
      <c r="T710" s="127"/>
      <c r="U710" s="127"/>
      <c r="V710" s="127"/>
      <c r="W710" s="127"/>
      <c r="X710" s="127"/>
      <c r="Y710" s="127"/>
      <c r="Z710" s="127"/>
      <c r="AA710" s="127"/>
      <c r="AB710" s="127"/>
      <c r="AC710" s="127"/>
      <c r="AD710" s="127"/>
      <c r="AE710" s="127"/>
      <c r="AF71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71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711" spans="1:33" x14ac:dyDescent="0.2">
      <c r="A711" s="127"/>
      <c r="B711" s="127"/>
      <c r="C711" s="127"/>
      <c r="D711" s="127"/>
      <c r="E711" s="127"/>
      <c r="F711" s="127"/>
      <c r="G711" s="127"/>
      <c r="H711" s="127"/>
      <c r="I711" s="127"/>
      <c r="J711" s="127"/>
      <c r="K711" s="127"/>
      <c r="L711" s="127"/>
      <c r="M711" s="148"/>
      <c r="N711" s="127"/>
      <c r="O711" s="127"/>
      <c r="P711" s="127"/>
      <c r="Q711" s="127"/>
      <c r="R711" s="127"/>
      <c r="S711" s="127"/>
      <c r="T711" s="127"/>
      <c r="U711" s="127"/>
      <c r="V711" s="127"/>
      <c r="W711" s="127"/>
      <c r="X711" s="127"/>
      <c r="Y711" s="127"/>
      <c r="Z711" s="127"/>
      <c r="AA711" s="127"/>
      <c r="AB711" s="127"/>
      <c r="AC711" s="127"/>
      <c r="AD711" s="127"/>
      <c r="AE711" s="127"/>
      <c r="AF71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71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712" spans="1:33" x14ac:dyDescent="0.2">
      <c r="A712" s="127"/>
      <c r="B712" s="127"/>
      <c r="C712" s="127"/>
      <c r="D712" s="127"/>
      <c r="E712" s="127"/>
      <c r="F712" s="127"/>
      <c r="G712" s="127"/>
      <c r="H712" s="127"/>
      <c r="I712" s="127"/>
      <c r="J712" s="127"/>
      <c r="K712" s="127"/>
      <c r="L712" s="127"/>
      <c r="M712" s="103"/>
      <c r="AD712" s="127"/>
      <c r="AE712" s="127"/>
      <c r="AF71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71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713" spans="1:33" x14ac:dyDescent="0.2">
      <c r="A713" s="127"/>
      <c r="B713" s="127"/>
      <c r="C713" s="127"/>
      <c r="D713" s="127"/>
      <c r="E713" s="127"/>
      <c r="F713" s="127"/>
      <c r="G713" s="127"/>
      <c r="H713" s="127"/>
      <c r="I713" s="127"/>
      <c r="J713" s="127"/>
      <c r="K713" s="127"/>
      <c r="L713" s="127"/>
      <c r="M713" s="103"/>
      <c r="AD713" s="127"/>
      <c r="AE713" s="127"/>
      <c r="AF71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71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714" spans="1:33" x14ac:dyDescent="0.2">
      <c r="A714" s="127"/>
      <c r="B714" s="127"/>
      <c r="C714" s="127"/>
      <c r="D714" s="127"/>
      <c r="E714" s="127"/>
      <c r="F714" s="127"/>
      <c r="G714" s="127"/>
      <c r="H714" s="127"/>
      <c r="I714" s="127"/>
      <c r="J714" s="127"/>
      <c r="K714" s="127"/>
      <c r="L714" s="127"/>
      <c r="M714" s="103"/>
      <c r="AD714" s="127"/>
      <c r="AE714" s="127"/>
      <c r="AF714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714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715" spans="1:33" x14ac:dyDescent="0.2">
      <c r="A715" s="127"/>
      <c r="B715" s="127"/>
      <c r="C715" s="127"/>
      <c r="D715" s="127"/>
      <c r="E715" s="127"/>
      <c r="F715" s="127"/>
      <c r="G715" s="127"/>
      <c r="H715" s="127"/>
      <c r="I715" s="127"/>
      <c r="J715" s="127"/>
      <c r="K715" s="127"/>
      <c r="L715" s="127"/>
      <c r="M715" s="103"/>
      <c r="AD715" s="127"/>
      <c r="AE715" s="127"/>
      <c r="AF715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715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716" spans="1:33" x14ac:dyDescent="0.2">
      <c r="A716" s="127"/>
      <c r="B716" s="127"/>
      <c r="C716" s="127"/>
      <c r="D716" s="127"/>
      <c r="E716" s="127"/>
      <c r="F716" s="127"/>
      <c r="G716" s="127"/>
      <c r="H716" s="127"/>
      <c r="I716" s="127"/>
      <c r="J716" s="127"/>
      <c r="K716" s="127"/>
      <c r="L716" s="127"/>
      <c r="M716" s="103"/>
      <c r="AD716" s="127"/>
      <c r="AE716" s="127"/>
      <c r="AF716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716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717" spans="1:33" x14ac:dyDescent="0.2">
      <c r="A717" s="127"/>
      <c r="B717" s="127"/>
      <c r="C717" s="127"/>
      <c r="D717" s="127"/>
      <c r="E717" s="127"/>
      <c r="F717" s="127"/>
      <c r="G717" s="127"/>
      <c r="H717" s="127"/>
      <c r="I717" s="127"/>
      <c r="J717" s="127"/>
      <c r="K717" s="127"/>
      <c r="L717" s="127"/>
      <c r="M717" s="103"/>
      <c r="AD717" s="127"/>
      <c r="AE717" s="127"/>
      <c r="AF717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717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718" spans="1:33" x14ac:dyDescent="0.2">
      <c r="A718" s="127"/>
      <c r="B718" s="127"/>
      <c r="C718" s="127"/>
      <c r="D718" s="127"/>
      <c r="E718" s="127"/>
      <c r="F718" s="127"/>
      <c r="G718" s="127"/>
      <c r="H718" s="127"/>
      <c r="I718" s="127"/>
      <c r="J718" s="127"/>
      <c r="K718" s="127"/>
      <c r="L718" s="127"/>
      <c r="M718" s="103"/>
      <c r="AD718" s="127"/>
      <c r="AE718" s="127"/>
      <c r="AF718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718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719" spans="1:33" x14ac:dyDescent="0.2">
      <c r="A719" s="127"/>
      <c r="B719" s="127"/>
      <c r="C719" s="127"/>
      <c r="D719" s="127"/>
      <c r="E719" s="127"/>
      <c r="F719" s="127"/>
      <c r="G719" s="127"/>
      <c r="H719" s="127"/>
      <c r="I719" s="127"/>
      <c r="J719" s="127"/>
      <c r="K719" s="127"/>
      <c r="L719" s="127"/>
      <c r="M719" s="103"/>
      <c r="AD719" s="127"/>
      <c r="AE719" s="127"/>
      <c r="AF719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719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720" spans="1:33" x14ac:dyDescent="0.2">
      <c r="A720" s="127"/>
      <c r="B720" s="127"/>
      <c r="C720" s="127"/>
      <c r="D720" s="127"/>
      <c r="E720" s="127"/>
      <c r="F720" s="127"/>
      <c r="G720" s="127"/>
      <c r="H720" s="127"/>
      <c r="I720" s="127"/>
      <c r="J720" s="127"/>
      <c r="K720" s="127"/>
      <c r="L720" s="127"/>
      <c r="M720" s="103"/>
      <c r="AD720" s="127"/>
      <c r="AE720" s="127"/>
      <c r="AF720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720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721" spans="1:33" x14ac:dyDescent="0.2">
      <c r="A721" s="127"/>
      <c r="B721" s="127"/>
      <c r="C721" s="127"/>
      <c r="D721" s="127"/>
      <c r="E721" s="127"/>
      <c r="F721" s="127"/>
      <c r="G721" s="127"/>
      <c r="H721" s="127"/>
      <c r="I721" s="127"/>
      <c r="J721" s="127"/>
      <c r="K721" s="127"/>
      <c r="L721" s="127"/>
      <c r="M721" s="103"/>
      <c r="AD721" s="127"/>
      <c r="AE721" s="127"/>
      <c r="AF721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721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722" spans="1:33" x14ac:dyDescent="0.2">
      <c r="A722" s="127"/>
      <c r="B722" s="127"/>
      <c r="C722" s="127"/>
      <c r="D722" s="127"/>
      <c r="E722" s="127"/>
      <c r="F722" s="127"/>
      <c r="G722" s="127"/>
      <c r="H722" s="127"/>
      <c r="I722" s="127"/>
      <c r="J722" s="127"/>
      <c r="K722" s="127"/>
      <c r="L722" s="127"/>
      <c r="M722" s="103"/>
      <c r="AD722" s="127"/>
      <c r="AE722" s="127"/>
      <c r="AF722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722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723" spans="1:33" x14ac:dyDescent="0.2">
      <c r="A723" s="127"/>
      <c r="B723" s="127"/>
      <c r="C723" s="127"/>
      <c r="D723" s="127"/>
      <c r="E723" s="127"/>
      <c r="F723" s="127"/>
      <c r="G723" s="127"/>
      <c r="H723" s="127"/>
      <c r="I723" s="127"/>
      <c r="J723" s="127"/>
      <c r="K723" s="127"/>
      <c r="L723" s="127"/>
      <c r="M723" s="148"/>
      <c r="N723" s="127"/>
      <c r="O723" s="127"/>
      <c r="P723" s="127"/>
      <c r="Q723" s="127"/>
      <c r="R723" s="127"/>
      <c r="S723" s="127"/>
      <c r="T723" s="127"/>
      <c r="U723" s="127"/>
      <c r="V723" s="127"/>
      <c r="W723" s="127"/>
      <c r="X723" s="127"/>
      <c r="Y723" s="127"/>
      <c r="Z723" s="127"/>
      <c r="AA723" s="127"/>
      <c r="AB723" s="127"/>
      <c r="AC723" s="127"/>
      <c r="AD723" s="127"/>
      <c r="AE723" s="127"/>
      <c r="AF723" s="148">
        <f>IF(Tabla112[[#This Row],[IVA]]=0,0,(Tabla112[[#This Row],[Total]]-Tabla112[[#This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ICA]])/1.19)</f>
        <v>0</v>
      </c>
      <c r="AG723" s="148">
        <f>Tabla112[[#This Row],[Total]]-Tabla112[[#This Row],[GRAVADO]]-Tabla112[[#This Row],[IVA]]-Tabla112[[#This Row],[ICA]]-Tabla112[[#This Row],[IC]]-Tabla112[[#This Row],[INC]]-Tabla112[[#This Row],[Timbre]]-Tabla112[[#This Row],[INC Bolsas]]-Tabla112[[#This Row],[IN Carbono]]-Tabla112[[#This Row],[IN Combustibles]]-Tabla112[[#This Row],[IC Datos]]-Tabla112[[#This Row],[ICL]]-Tabla112[[#This Row],[INPP]]-Tabla112[[#This Row],[IBUA]]-Tabla112[[#This Row],[ICUI]]-Tabla112[[#This Row],[Rete IVA]]-Tabla112[[#This Row],[Rete Renta]]-Tabla112[[#This Row],[Rete ICA]]</f>
        <v>0</v>
      </c>
    </row>
    <row r="724" spans="1:33" ht="15" x14ac:dyDescent="0.25">
      <c r="A724" s="127"/>
      <c r="B724" s="127"/>
      <c r="C724" s="127"/>
      <c r="D724" s="127"/>
      <c r="E724" s="127"/>
      <c r="F724" s="127"/>
      <c r="G724" s="127"/>
      <c r="H724" s="127"/>
      <c r="I724" s="127"/>
      <c r="J724" s="127"/>
      <c r="K724" s="127"/>
      <c r="L724" s="127"/>
      <c r="M724" s="127"/>
      <c r="N724" s="128">
        <f>SUBTOTAL(109,Tabla112[ICA])</f>
        <v>0</v>
      </c>
      <c r="O724" s="127"/>
      <c r="P724" s="127"/>
      <c r="Q724" s="127"/>
      <c r="R724" s="127"/>
      <c r="S724" s="127"/>
      <c r="T724" s="127"/>
      <c r="U724" s="127"/>
      <c r="V724" s="127"/>
      <c r="W724" s="127"/>
      <c r="X724" s="127"/>
      <c r="Y724" s="127"/>
      <c r="Z724" s="127"/>
      <c r="AA724" s="127"/>
      <c r="AB724" s="128">
        <f>SUBTOTAL(109,Tabla112[Rete ICA])</f>
        <v>0</v>
      </c>
      <c r="AC724" s="127"/>
      <c r="AD724" s="127"/>
      <c r="AE724" s="127"/>
      <c r="AF724"/>
      <c r="AG724"/>
    </row>
  </sheetData>
  <phoneticPr fontId="19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0D41C-D5A7-4C91-9A97-E3BC437CD9B2}">
  <sheetPr codeName="Hoja14"/>
  <dimension ref="B1:AO150"/>
  <sheetViews>
    <sheetView zoomScaleNormal="100" workbookViewId="0">
      <selection activeCell="L6" sqref="L6"/>
    </sheetView>
  </sheetViews>
  <sheetFormatPr baseColWidth="10" defaultRowHeight="15" x14ac:dyDescent="0.25"/>
  <cols>
    <col min="2" max="2" width="25.28515625" bestFit="1" customWidth="1"/>
    <col min="3" max="3" width="19.7109375" bestFit="1" customWidth="1"/>
    <col min="4" max="4" width="23.140625" bestFit="1" customWidth="1"/>
    <col min="7" max="7" width="9.42578125" customWidth="1"/>
    <col min="8" max="8" width="79.85546875" customWidth="1"/>
    <col min="9" max="9" width="14" style="71" customWidth="1"/>
    <col min="10" max="10" width="16.7109375" style="71" customWidth="1"/>
    <col min="11" max="11" width="16.7109375" customWidth="1"/>
    <col min="12" max="12" width="16.28515625" bestFit="1" customWidth="1"/>
    <col min="13" max="13" width="12.85546875" customWidth="1"/>
    <col min="15" max="15" width="28.7109375" customWidth="1"/>
    <col min="16" max="16" width="55" customWidth="1"/>
    <col min="17" max="19" width="15.5703125" bestFit="1" customWidth="1"/>
    <col min="20" max="20" width="36.140625" bestFit="1" customWidth="1"/>
    <col min="23" max="23" width="19.85546875" customWidth="1"/>
    <col min="24" max="24" width="59.28515625" bestFit="1" customWidth="1"/>
    <col min="25" max="25" width="14.5703125" bestFit="1" customWidth="1"/>
    <col min="26" max="26" width="13" bestFit="1" customWidth="1"/>
    <col min="27" max="27" width="14.5703125" bestFit="1" customWidth="1"/>
    <col min="28" max="28" width="11.5703125" bestFit="1" customWidth="1"/>
    <col min="29" max="29" width="50.85546875" bestFit="1" customWidth="1"/>
    <col min="30" max="30" width="12.28515625" bestFit="1" customWidth="1"/>
    <col min="31" max="31" width="44.140625" bestFit="1" customWidth="1"/>
    <col min="32" max="32" width="14.85546875" bestFit="1" customWidth="1"/>
    <col min="34" max="34" width="14.85546875" bestFit="1" customWidth="1"/>
    <col min="38" max="38" width="46" bestFit="1" customWidth="1"/>
    <col min="39" max="39" width="13" bestFit="1" customWidth="1"/>
    <col min="40" max="40" width="12.140625" bestFit="1" customWidth="1"/>
    <col min="41" max="41" width="13" bestFit="1" customWidth="1"/>
  </cols>
  <sheetData>
    <row r="1" spans="2:41" ht="15.75" thickBot="1" x14ac:dyDescent="0.3">
      <c r="B1" s="605" t="s">
        <v>105</v>
      </c>
      <c r="C1" s="605"/>
      <c r="H1" s="22" t="s">
        <v>118</v>
      </c>
      <c r="P1" s="22" t="s">
        <v>134</v>
      </c>
      <c r="Q1" s="71"/>
      <c r="R1" s="71"/>
      <c r="X1" s="22" t="s">
        <v>135</v>
      </c>
      <c r="Y1" s="71"/>
      <c r="Z1" s="71"/>
      <c r="AE1" s="22" t="s">
        <v>136</v>
      </c>
      <c r="AF1" s="71"/>
      <c r="AG1" s="71"/>
      <c r="AL1" s="22" t="s">
        <v>165</v>
      </c>
      <c r="AM1" s="71"/>
      <c r="AN1" s="71"/>
    </row>
    <row r="2" spans="2:41" s="7" customFormat="1" ht="15.75" thickBot="1" x14ac:dyDescent="0.3">
      <c r="B2" s="115" t="s">
        <v>116</v>
      </c>
      <c r="C2" s="115" t="s">
        <v>117</v>
      </c>
      <c r="F2" s="113" t="s">
        <v>121</v>
      </c>
      <c r="G2" s="113" t="s">
        <v>51</v>
      </c>
      <c r="H2" s="113" t="s">
        <v>51</v>
      </c>
      <c r="I2" s="114" t="s">
        <v>119</v>
      </c>
      <c r="J2" s="114" t="s">
        <v>120</v>
      </c>
      <c r="K2" s="113" t="s">
        <v>50</v>
      </c>
      <c r="L2" s="113" t="s">
        <v>122</v>
      </c>
      <c r="N2" s="113" t="s">
        <v>121</v>
      </c>
      <c r="O2" s="113" t="s">
        <v>51</v>
      </c>
      <c r="P2" s="113" t="s">
        <v>51</v>
      </c>
      <c r="Q2" s="114" t="s">
        <v>119</v>
      </c>
      <c r="R2" s="114" t="s">
        <v>120</v>
      </c>
      <c r="S2" s="113" t="s">
        <v>50</v>
      </c>
      <c r="T2" s="113" t="s">
        <v>129</v>
      </c>
      <c r="V2" s="113" t="s">
        <v>121</v>
      </c>
      <c r="W2" s="113" t="s">
        <v>51</v>
      </c>
      <c r="X2" s="113" t="s">
        <v>51</v>
      </c>
      <c r="Y2" s="114" t="s">
        <v>119</v>
      </c>
      <c r="Z2" s="114" t="s">
        <v>120</v>
      </c>
      <c r="AA2" s="113" t="s">
        <v>50</v>
      </c>
      <c r="AC2" s="113" t="s">
        <v>121</v>
      </c>
      <c r="AD2" s="113" t="s">
        <v>51</v>
      </c>
      <c r="AE2" s="113" t="s">
        <v>51</v>
      </c>
      <c r="AF2" s="114" t="s">
        <v>119</v>
      </c>
      <c r="AG2" s="114" t="s">
        <v>120</v>
      </c>
      <c r="AH2" s="113" t="s">
        <v>50</v>
      </c>
      <c r="AJ2" s="113" t="s">
        <v>121</v>
      </c>
      <c r="AK2" s="113" t="s">
        <v>51</v>
      </c>
      <c r="AL2" s="113" t="s">
        <v>51</v>
      </c>
      <c r="AM2" s="114" t="s">
        <v>119</v>
      </c>
      <c r="AN2" s="114" t="s">
        <v>120</v>
      </c>
      <c r="AO2" s="113" t="s">
        <v>50</v>
      </c>
    </row>
    <row r="3" spans="2:41" ht="15.75" thickBot="1" x14ac:dyDescent="0.3">
      <c r="B3" s="108" t="s">
        <v>107</v>
      </c>
      <c r="C3" s="109" t="s">
        <v>108</v>
      </c>
      <c r="F3" s="4" cm="1">
        <f t="array" ref="F3:F8">_xlfn.UNIQUE(_xlfn._xlws.FILTER(BP[CODIGO], (LEFT(BP[CODIGO], 2)="41") * (LEFT(BP[CODIGO], 4)&lt;&gt;"4175") * (LEN(BP[CODIGO])&gt;=5), "No se encontraron cuentas"))</f>
        <v>41309505</v>
      </c>
      <c r="G3" s="4" t="str">
        <f>_xlfn.XLOOKUP(F3,BP[CODIGO],BP[NOMBRE CUENTA],"")</f>
        <v>ADMINISTRACIÓN IVA 19%</v>
      </c>
      <c r="H3" s="4" t="str">
        <f>CONCATENATE(F3," ",G3)</f>
        <v>41309505 ADMINISTRACIÓN IVA 19%</v>
      </c>
      <c r="I3" s="110">
        <f ca="1">SUMIFS(BP[DEBITOS],BP[CODIGO],F3,BP[EsNegrita],FALSE)</f>
        <v>0</v>
      </c>
      <c r="J3" s="110">
        <f ca="1">SUMIFS(BP[CREDITOS], BP[CODIGO], F3, BP[EsNegrita], FALSE)</f>
        <v>179368889</v>
      </c>
      <c r="K3" s="111">
        <f ca="1">+J3-I3</f>
        <v>179368889</v>
      </c>
      <c r="L3" s="4" t="s">
        <v>123</v>
      </c>
      <c r="N3" s="4" cm="1">
        <f t="array" ref="N3:N49">_xlfn.UNIQUE(_xlfn._xlws.FILTER(BP[CODIGO], ((LEFT(BP[CODIGO], 1)="5") + (LEFT(BP[CODIGO], 1)="6") + (LEFT(BP[CODIGO], 1)="7")) * (LEN(BP[CODIGO])&gt;=6), "No se encontraron cuentas"))</f>
        <v>510506</v>
      </c>
      <c r="O3" s="4" t="str">
        <f>_xlfn.XLOOKUP(N3,BP[CODIGO],BP[NOMBRE CUENTA],"")</f>
        <v>SUELDOS</v>
      </c>
      <c r="P3" s="4" t="str">
        <f>CONCATENATE(N3," ",O3)</f>
        <v>510506 SUELDOS</v>
      </c>
      <c r="Q3" s="110">
        <f>SUMIF(BP[CODIGO],N3,BP[DEBITOS])</f>
        <v>169047122.66</v>
      </c>
      <c r="R3" s="110">
        <f ca="1">SUMIFS(BP[CREDITOS], BP[CODIGO], N3, BP[EsNegrita], FALSE)</f>
        <v>0</v>
      </c>
      <c r="S3" s="111">
        <f ca="1">Q3-R3</f>
        <v>169047122.66</v>
      </c>
      <c r="T3" s="4"/>
      <c r="V3" s="4" cm="1">
        <f t="array" ref="V3:V4">_xlfn.UNIQUE(_xlfn._xlws.FILTER(BP[CODIGO],
    (LEFT(BP[CODIGO], 6)="240802") *
    (LEN(BP[CODIGO]) &gt; 7) *
    (BP[EsDevolucion]=FALSE),
    "No se encontraron cuentas"
))</f>
        <v>24080205</v>
      </c>
      <c r="W3" s="4" t="str">
        <f>_xlfn.XLOOKUP(V3,BP[CODIGO],BP[NOMBRE CUENTA],"")</f>
        <v>IVA POR HONORARIOS 19%</v>
      </c>
      <c r="X3" s="4" t="str">
        <f>CONCATENATE(V3," ",W3)</f>
        <v>24080205 IVA POR HONORARIOS 19%</v>
      </c>
      <c r="Y3" s="110">
        <f ca="1">SUMIFS(BP[DEBITOS],BP[CODIGO],V3,BP[EsNegrita],FALSE)</f>
        <v>925421</v>
      </c>
      <c r="Z3" s="110">
        <f ca="1">SUMIFS(BP[CREDITOS],BP[CODIGO],V3,BP[EsNegrita],FALSE)</f>
        <v>72646</v>
      </c>
      <c r="AA3" s="111">
        <f ca="1">+Y3-Z3</f>
        <v>852775</v>
      </c>
      <c r="AC3" s="4" cm="1">
        <f t="array" ref="AC3:AC5">_xlfn.UNIQUE(_xlfn._xlws.FILTER(BP[CODIGO],
    (LEFT(BP[CODIGO], 6)="240803") *
    (LEN(BP[CODIGO]) &gt; 7) *
    (BP[EsDevolucion]=FALSE),
    "No se encontraron cuentas"
))</f>
        <v>24080301</v>
      </c>
      <c r="AD3" s="4" t="str">
        <f>_xlfn.XLOOKUP(AC3,BP[CODIGO],BP[NOMBRE CUENTA],"")</f>
        <v>IVA POR COMPRAS 19%</v>
      </c>
      <c r="AE3" s="4" t="str">
        <f>CONCATENATE(AC3," ",AD3)</f>
        <v>24080301 IVA POR COMPRAS 19%</v>
      </c>
      <c r="AF3" s="110">
        <f ca="1">SUMIFS(BP[DEBITOS],BP[CODIGO],AC3,BP[EsNegrita],FALSE)</f>
        <v>103150025</v>
      </c>
      <c r="AG3" s="110">
        <f ca="1">SUMIFS(BP[CREDITOS],BP[CODIGO],AC3,BP[EsNegrita],FALSE)</f>
        <v>0</v>
      </c>
      <c r="AH3" s="111">
        <f ca="1">AF3-AG3</f>
        <v>103150025</v>
      </c>
      <c r="AJ3" s="4" t="str" cm="1">
        <f t="array" ref="AJ3">_xlfn.UNIQUE(_xlfn._xlws.FILTER(BP[CODIGO],
    ((LEFT(BP[CODIGO], 6)="240802") + (LEFT(BP[CODIGO], 6)="240803")) *
    (LEN(BP[CODIGO]) &gt; 7) *
    (BP[EsDevolucion]=TRUE),
    "No se encontraron devoluciones en esas cuentas"
))</f>
        <v>No se encontraron devoluciones en esas cuentas</v>
      </c>
      <c r="AK3" s="4" t="str">
        <f>_xlfn.XLOOKUP(AJ3,BP[CODIGO],BP[NOMBRE CUENTA],"")</f>
        <v/>
      </c>
      <c r="AL3" s="4" t="str">
        <f>CONCATENATE(AJ3," ",AK3)</f>
        <v xml:space="preserve">No se encontraron devoluciones en esas cuentas </v>
      </c>
      <c r="AM3" s="110">
        <f>SUMIFS(BP[DEBITOS],BP[CODIGO],AJ3,BP[EsNegrita],FALSE)</f>
        <v>0</v>
      </c>
      <c r="AN3" s="110">
        <f>SUMIFS(BP[CREDITOS],BP[CODIGO],AJ3,BP[EsNegrita],FALSE)</f>
        <v>0</v>
      </c>
      <c r="AO3" s="111">
        <f>AN3-AM3</f>
        <v>0</v>
      </c>
    </row>
    <row r="4" spans="2:41" ht="15.75" thickBot="1" x14ac:dyDescent="0.3">
      <c r="B4" s="108" t="s">
        <v>109</v>
      </c>
      <c r="C4" s="109" t="s">
        <v>110</v>
      </c>
      <c r="F4" s="4">
        <v>414505</v>
      </c>
      <c r="G4" s="4" t="str">
        <f>_xlfn.XLOOKUP(F4,BP[CODIGO],BP[NOMBRE CUENTA],"")</f>
        <v>SERVICIO DE TRANSPORTE POR CARRETERA</v>
      </c>
      <c r="H4" s="4" t="str">
        <f t="shared" ref="H4:H18" si="0">CONCATENATE(F4," ",G4)</f>
        <v>414505 SERVICIO DE TRANSPORTE POR CARRETERA</v>
      </c>
      <c r="I4" s="110">
        <v>0</v>
      </c>
      <c r="J4" s="110">
        <f ca="1">SUMIFS(BP[CREDITOS], BP[CODIGO], F4, BP[EsNegrita], FALSE)</f>
        <v>240737456</v>
      </c>
      <c r="K4" s="111">
        <f t="shared" ref="K4:K11" ca="1" si="1">+J4-I4</f>
        <v>240737456</v>
      </c>
      <c r="L4" s="4" t="s">
        <v>503</v>
      </c>
      <c r="N4" s="4">
        <v>510524</v>
      </c>
      <c r="O4" s="4" t="str">
        <f>_xlfn.XLOOKUP(N4,BP[CODIGO],BP[NOMBRE CUENTA],"")</f>
        <v>INCAPACIDADES</v>
      </c>
      <c r="P4" s="4" t="str">
        <f t="shared" ref="P4:P48" si="2">CONCATENATE(N4," ",O4)</f>
        <v>510524 INCAPACIDADES</v>
      </c>
      <c r="Q4" s="110">
        <f>SUMIF(BP[CODIGO],N4,BP[DEBITOS])</f>
        <v>534763.89</v>
      </c>
      <c r="R4" s="110">
        <f ca="1">SUMIFS(BP[CREDITOS], BP[CODIGO], N4, BP[EsNegrita], FALSE)</f>
        <v>0</v>
      </c>
      <c r="S4" s="111">
        <f t="shared" ref="S4:S43" ca="1" si="3">Q4-R4</f>
        <v>534763.89</v>
      </c>
      <c r="T4" s="4"/>
      <c r="V4" s="4">
        <v>24080222</v>
      </c>
      <c r="W4" s="4" t="str">
        <f>_xlfn.XLOOKUP(V4,BP[CODIGO],BP[NOMBRE CUENTA],"")</f>
        <v>IVA POR COMPRAS 19%</v>
      </c>
      <c r="X4" s="4" t="str">
        <f t="shared" ref="X4:X18" si="4">CONCATENATE(V4," ",W4)</f>
        <v>24080222 IVA POR COMPRAS 19%</v>
      </c>
      <c r="Y4" s="110">
        <f ca="1">SUMIFS(BP[DEBITOS],BP[CODIGO],V4,BP[EsNegrita],FALSE)</f>
        <v>609625</v>
      </c>
      <c r="Z4" s="110">
        <f ca="1">SUMIFS(BP[CREDITOS],BP[CODIGO],V4,BP[EsNegrita],FALSE)</f>
        <v>0</v>
      </c>
      <c r="AA4" s="111">
        <f t="shared" ref="AA4:AA18" ca="1" si="5">+Y4-Z4</f>
        <v>609625</v>
      </c>
      <c r="AC4" s="4">
        <v>24080302</v>
      </c>
      <c r="AD4" s="4" t="str">
        <f>_xlfn.XLOOKUP(AC4,BP[CODIGO],BP[NOMBRE CUENTA],"")</f>
        <v>IVA POR SERVICIOS 19%</v>
      </c>
      <c r="AE4" s="4" t="str">
        <f t="shared" ref="AE4:AE18" si="6">CONCATENATE(AC4," ",AD4)</f>
        <v>24080302 IVA POR SERVICIOS 19%</v>
      </c>
      <c r="AF4" s="110">
        <f ca="1">SUMIFS(BP[DEBITOS],BP[CODIGO],AC4,BP[EsNegrita],FALSE)</f>
        <v>1205033</v>
      </c>
      <c r="AG4" s="110">
        <f ca="1">SUMIFS(BP[CREDITOS],BP[CODIGO],AC4,BP[EsNegrita],FALSE)</f>
        <v>0</v>
      </c>
      <c r="AH4" s="111">
        <f t="shared" ref="AH4:AH18" ca="1" si="7">AF4-AG4</f>
        <v>1205033</v>
      </c>
      <c r="AJ4" s="4"/>
      <c r="AK4" s="4">
        <f>_xlfn.XLOOKUP(AJ4,BP[CODIGO],BP[NOMBRE CUENTA],"")</f>
        <v>0</v>
      </c>
      <c r="AL4" s="4" t="str">
        <f t="shared" ref="AL4:AL12" si="8">CONCATENATE(AJ4," ",AK4)</f>
        <v xml:space="preserve"> 0</v>
      </c>
      <c r="AM4" s="110">
        <f>SUMIFS(BP[DEBITOS],BP[CODIGO],AJ4,BP[EsNegrita],FALSE)</f>
        <v>0</v>
      </c>
      <c r="AN4" s="110">
        <f>SUMIFS(BP[CREDITOS],BP[CODIGO],AJ4,BP[EsNegrita],FALSE)</f>
        <v>0</v>
      </c>
      <c r="AO4" s="111">
        <f t="shared" ref="AO4:AO12" si="9">AN4-AM4</f>
        <v>0</v>
      </c>
    </row>
    <row r="5" spans="2:41" ht="15.75" thickBot="1" x14ac:dyDescent="0.3">
      <c r="B5" s="108" t="s">
        <v>111</v>
      </c>
      <c r="C5" s="109" t="s">
        <v>112</v>
      </c>
      <c r="F5" s="4">
        <v>414540</v>
      </c>
      <c r="G5" s="4" t="str">
        <f>_xlfn.XLOOKUP(F5,BP[CODIGO],BP[NOMBRE CUENTA],"")</f>
        <v>SERVICIOS COMPLEMENTARIOS PARA EL TRANSPORTE</v>
      </c>
      <c r="H5" s="4" t="str">
        <f t="shared" si="0"/>
        <v>414540 SERVICIOS COMPLEMENTARIOS PARA EL TRANSPORTE</v>
      </c>
      <c r="I5" s="110">
        <f ca="1">SUMIFS(BP[DEBITOS],BP[CODIGO],F5,BP[EsNegrita],FALSE)</f>
        <v>0</v>
      </c>
      <c r="J5" s="110">
        <f ca="1">SUMIFS(BP[CREDITOS], BP[CODIGO], F5, BP[EsNegrita], FALSE)</f>
        <v>675756962</v>
      </c>
      <c r="K5" s="111">
        <f t="shared" ca="1" si="1"/>
        <v>675756962</v>
      </c>
      <c r="L5" s="4" t="s">
        <v>123</v>
      </c>
      <c r="N5" s="4">
        <v>510527</v>
      </c>
      <c r="O5" s="4" t="str">
        <f>_xlfn.XLOOKUP(N5,BP[CODIGO],BP[NOMBRE CUENTA],"")</f>
        <v>AUXILIO DE TRANSPORTE</v>
      </c>
      <c r="P5" s="4" t="str">
        <f t="shared" si="2"/>
        <v>510527 AUXILIO DE TRANSPORTE</v>
      </c>
      <c r="Q5" s="110">
        <f>SUMIF(BP[CODIGO],N5,BP[DEBITOS])</f>
        <v>12952937.140000001</v>
      </c>
      <c r="R5" s="110">
        <f ca="1">SUMIFS(BP[CREDITOS], BP[CODIGO], N5, BP[EsNegrita], FALSE)</f>
        <v>0</v>
      </c>
      <c r="S5" s="111">
        <f t="shared" ca="1" si="3"/>
        <v>12952937.140000001</v>
      </c>
      <c r="T5" s="4"/>
      <c r="V5" s="4"/>
      <c r="W5" s="4">
        <f>_xlfn.XLOOKUP(V5,BP[CODIGO],BP[NOMBRE CUENTA],"")</f>
        <v>0</v>
      </c>
      <c r="X5" s="4" t="str">
        <f t="shared" si="4"/>
        <v xml:space="preserve"> 0</v>
      </c>
      <c r="Y5" s="110">
        <f>SUMIFS(BP[DEBITOS],BP[CODIGO],V5,BP[EsNegrita],FALSE)</f>
        <v>0</v>
      </c>
      <c r="Z5" s="110">
        <f>SUMIFS(BP[CREDITOS],BP[CODIGO],V5,BP[EsNegrita],FALSE)</f>
        <v>0</v>
      </c>
      <c r="AA5" s="111">
        <f t="shared" si="5"/>
        <v>0</v>
      </c>
      <c r="AC5" s="4">
        <v>24080304</v>
      </c>
      <c r="AD5" s="4" t="str">
        <f>_xlfn.XLOOKUP(AC5,BP[CODIGO],BP[NOMBRE CUENTA],"")</f>
        <v>IVA POR ARRENDAMIENTOS</v>
      </c>
      <c r="AE5" s="4" t="str">
        <f t="shared" si="6"/>
        <v>24080304 IVA POR ARRENDAMIENTOS</v>
      </c>
      <c r="AF5" s="110">
        <f ca="1">SUMIFS(BP[DEBITOS],BP[CODIGO],AC5,BP[EsNegrita],FALSE)</f>
        <v>47245189</v>
      </c>
      <c r="AG5" s="110">
        <f ca="1">SUMIFS(BP[CREDITOS],BP[CODIGO],AC5,BP[EsNegrita],FALSE)</f>
        <v>0</v>
      </c>
      <c r="AH5" s="111">
        <f t="shared" ca="1" si="7"/>
        <v>47245189</v>
      </c>
      <c r="AJ5" s="4"/>
      <c r="AK5" s="4">
        <f>_xlfn.XLOOKUP(AJ5,BP[CODIGO],BP[NOMBRE CUENTA],"")</f>
        <v>0</v>
      </c>
      <c r="AL5" s="4" t="str">
        <f t="shared" si="8"/>
        <v xml:space="preserve"> 0</v>
      </c>
      <c r="AM5" s="110">
        <f>SUMIFS(BP[DEBITOS],BP[CODIGO],AJ5,BP[EsNegrita],FALSE)</f>
        <v>0</v>
      </c>
      <c r="AN5" s="110">
        <f>SUMIFS(BP[CREDITOS],BP[CODIGO],AJ5,BP[EsNegrita],FALSE)</f>
        <v>0</v>
      </c>
      <c r="AO5" s="111">
        <f t="shared" si="9"/>
        <v>0</v>
      </c>
    </row>
    <row r="6" spans="2:41" ht="15.75" thickBot="1" x14ac:dyDescent="0.3">
      <c r="B6" s="108" t="s">
        <v>113</v>
      </c>
      <c r="C6" s="108"/>
      <c r="F6" s="4">
        <v>415570</v>
      </c>
      <c r="G6" s="4" t="str">
        <f>_xlfn.XLOOKUP(F6,BP[CODIGO],BP[NOMBRE CUENTA],"")</f>
        <v>LIMPIEZA DE INMUEBLES</v>
      </c>
      <c r="H6" s="4" t="str">
        <f t="shared" si="0"/>
        <v>415570 LIMPIEZA DE INMUEBLES</v>
      </c>
      <c r="I6" s="110">
        <f ca="1">SUMIFS(BP[DEBITOS],BP[CODIGO],F6,BP[EsNegrita],FALSE)</f>
        <v>0</v>
      </c>
      <c r="J6" s="110">
        <f ca="1">SUMIFS(BP[CREDITOS], BP[CODIGO], F6, BP[EsNegrita], FALSE)</f>
        <v>163978175</v>
      </c>
      <c r="K6" s="111">
        <f t="shared" ca="1" si="1"/>
        <v>163978175</v>
      </c>
      <c r="L6" s="4" t="s">
        <v>123</v>
      </c>
      <c r="N6" s="4">
        <v>510530</v>
      </c>
      <c r="O6" s="4" t="str">
        <f>_xlfn.XLOOKUP(N6,BP[CODIGO],BP[NOMBRE CUENTA],"")</f>
        <v>CESANTIAS</v>
      </c>
      <c r="P6" s="4" t="str">
        <f t="shared" si="2"/>
        <v>510530 CESANTIAS</v>
      </c>
      <c r="Q6" s="110">
        <f>SUMIF(BP[CODIGO],N6,BP[DEBITOS])</f>
        <v>15336725.929999996</v>
      </c>
      <c r="R6" s="110">
        <f ca="1">SUMIFS(BP[CREDITOS], BP[CODIGO], N6, BP[EsNegrita], FALSE)</f>
        <v>0</v>
      </c>
      <c r="S6" s="111">
        <f t="shared" ca="1" si="3"/>
        <v>15336725.929999996</v>
      </c>
      <c r="T6" s="4"/>
      <c r="V6" s="4"/>
      <c r="W6" s="4">
        <f>_xlfn.XLOOKUP(V6,BP[CODIGO],BP[NOMBRE CUENTA],"")</f>
        <v>0</v>
      </c>
      <c r="X6" s="4" t="str">
        <f t="shared" si="4"/>
        <v xml:space="preserve"> 0</v>
      </c>
      <c r="Y6" s="110">
        <f>SUMIFS(BP[DEBITOS],BP[CODIGO],V6,BP[EsNegrita],FALSE)</f>
        <v>0</v>
      </c>
      <c r="Z6" s="110">
        <f>SUMIFS(BP[CREDITOS],BP[CODIGO],V6,BP[EsNegrita],FALSE)</f>
        <v>0</v>
      </c>
      <c r="AA6" s="111">
        <f t="shared" si="5"/>
        <v>0</v>
      </c>
      <c r="AC6" s="4"/>
      <c r="AD6" s="4">
        <f>_xlfn.XLOOKUP(AC6,BP[CODIGO],BP[NOMBRE CUENTA],"")</f>
        <v>0</v>
      </c>
      <c r="AE6" s="4" t="str">
        <f t="shared" si="6"/>
        <v xml:space="preserve"> 0</v>
      </c>
      <c r="AF6" s="110">
        <f>SUMIFS(BP[DEBITOS],BP[CODIGO],AC6,BP[EsNegrita],FALSE)</f>
        <v>0</v>
      </c>
      <c r="AG6" s="110">
        <f>SUMIFS(BP[CREDITOS],BP[CODIGO],AC6,BP[EsNegrita],FALSE)</f>
        <v>0</v>
      </c>
      <c r="AH6" s="111">
        <f t="shared" si="7"/>
        <v>0</v>
      </c>
      <c r="AJ6" s="4"/>
      <c r="AK6" s="4">
        <f>_xlfn.XLOOKUP(AJ6,BP[CODIGO],BP[NOMBRE CUENTA],"")</f>
        <v>0</v>
      </c>
      <c r="AL6" s="4" t="str">
        <f t="shared" si="8"/>
        <v xml:space="preserve"> 0</v>
      </c>
      <c r="AM6" s="110">
        <f>SUMIFS(BP[DEBITOS],BP[CODIGO],AJ6,BP[EsNegrita],FALSE)</f>
        <v>0</v>
      </c>
      <c r="AN6" s="110">
        <f>SUMIFS(BP[CREDITOS],BP[CODIGO],AJ6,BP[EsNegrita],FALSE)</f>
        <v>0</v>
      </c>
      <c r="AO6" s="111">
        <f t="shared" si="9"/>
        <v>0</v>
      </c>
    </row>
    <row r="7" spans="2:41" ht="15.75" thickBot="1" x14ac:dyDescent="0.3">
      <c r="B7" s="109" t="s">
        <v>114</v>
      </c>
      <c r="C7" s="108"/>
      <c r="F7" s="4">
        <v>417005</v>
      </c>
      <c r="G7" s="4" t="str">
        <f>_xlfn.XLOOKUP(F7,BP[CODIGO],BP[NOMBRE CUENTA],"")</f>
        <v>ELIMINACION DE DESPERDICIOS Y AGUAS RESIDUALES</v>
      </c>
      <c r="H7" s="4" t="str">
        <f t="shared" si="0"/>
        <v>417005 ELIMINACION DE DESPERDICIOS Y AGUAS RESIDUALES</v>
      </c>
      <c r="I7" s="110">
        <f ca="1">SUMIFS(BP[DEBITOS],BP[CODIGO],F7,BP[EsNegrita],FALSE)</f>
        <v>0</v>
      </c>
      <c r="J7" s="110">
        <f ca="1">SUMIFS(BP[CREDITOS], BP[CODIGO], F7, BP[EsNegrita], FALSE)</f>
        <v>25078176</v>
      </c>
      <c r="K7" s="111">
        <f t="shared" ca="1" si="1"/>
        <v>25078176</v>
      </c>
      <c r="L7" s="4" t="s">
        <v>123</v>
      </c>
      <c r="N7" s="4">
        <v>510533</v>
      </c>
      <c r="O7" s="4" t="str">
        <f>_xlfn.XLOOKUP(N7,BP[CODIGO],BP[NOMBRE CUENTA],"")</f>
        <v>INTERESES SOBRE CESANTIAS</v>
      </c>
      <c r="P7" s="4" t="str">
        <f t="shared" si="2"/>
        <v>510533 INTERESES SOBRE CESANTIAS</v>
      </c>
      <c r="Q7" s="110">
        <f>SUMIF(BP[CODIGO],N7,BP[DEBITOS])</f>
        <v>1841135.2199999993</v>
      </c>
      <c r="R7" s="110">
        <f ca="1">SUMIFS(BP[CREDITOS], BP[CODIGO], N7, BP[EsNegrita], FALSE)</f>
        <v>18181</v>
      </c>
      <c r="S7" s="111">
        <f t="shared" ca="1" si="3"/>
        <v>1822954.2199999993</v>
      </c>
      <c r="T7" s="4"/>
      <c r="V7" s="4"/>
      <c r="W7" s="4">
        <f>_xlfn.XLOOKUP(V7,BP[CODIGO],BP[NOMBRE CUENTA],"")</f>
        <v>0</v>
      </c>
      <c r="X7" s="4" t="str">
        <f t="shared" si="4"/>
        <v xml:space="preserve"> 0</v>
      </c>
      <c r="Y7" s="110">
        <f>SUMIFS(BP[DEBITOS],BP[CODIGO],V7,BP[EsNegrita],FALSE)</f>
        <v>0</v>
      </c>
      <c r="Z7" s="110">
        <f>SUMIFS(BP[CREDITOS],BP[CODIGO],V7,BP[EsNegrita],FALSE)</f>
        <v>0</v>
      </c>
      <c r="AA7" s="111">
        <f t="shared" si="5"/>
        <v>0</v>
      </c>
      <c r="AC7" s="4"/>
      <c r="AD7" s="4">
        <f>_xlfn.XLOOKUP(AC7,BP[CODIGO],BP[NOMBRE CUENTA],"")</f>
        <v>0</v>
      </c>
      <c r="AE7" s="4" t="str">
        <f t="shared" si="6"/>
        <v xml:space="preserve"> 0</v>
      </c>
      <c r="AF7" s="110">
        <f>SUMIFS(BP[DEBITOS],BP[CODIGO],AC7,BP[EsNegrita],FALSE)</f>
        <v>0</v>
      </c>
      <c r="AG7" s="110">
        <f>SUMIFS(BP[CREDITOS],BP[CODIGO],AC7,BP[EsNegrita],FALSE)</f>
        <v>0</v>
      </c>
      <c r="AH7" s="111">
        <f t="shared" si="7"/>
        <v>0</v>
      </c>
      <c r="AJ7" s="4"/>
      <c r="AK7" s="4">
        <f>_xlfn.XLOOKUP(AJ7,BP[CODIGO],BP[NOMBRE CUENTA],"")</f>
        <v>0</v>
      </c>
      <c r="AL7" s="4" t="str">
        <f t="shared" si="8"/>
        <v xml:space="preserve"> 0</v>
      </c>
      <c r="AM7" s="110">
        <f>SUMIFS(BP[DEBITOS],BP[CODIGO],AJ7,BP[EsNegrita],FALSE)</f>
        <v>0</v>
      </c>
      <c r="AN7" s="110">
        <f>SUMIFS(BP[CREDITOS],BP[CODIGO],AJ7,BP[EsNegrita],FALSE)</f>
        <v>0</v>
      </c>
      <c r="AO7" s="111">
        <f t="shared" si="9"/>
        <v>0</v>
      </c>
    </row>
    <row r="8" spans="2:41" ht="15.75" thickBot="1" x14ac:dyDescent="0.3">
      <c r="B8" s="109" t="s">
        <v>115</v>
      </c>
      <c r="C8" s="108"/>
      <c r="F8" s="4">
        <v>417075</v>
      </c>
      <c r="G8" s="4" t="str">
        <f>_xlfn.XLOOKUP(F8,BP[CODIGO],BP[NOMBRE CUENTA],"")</f>
        <v>SERVICIO DE ELIMINACION DE DESPERDICIOS Y AGUAS RESIDUALES NO GRAVADOS</v>
      </c>
      <c r="H8" s="4" t="str">
        <f t="shared" si="0"/>
        <v>417075 SERVICIO DE ELIMINACION DE DESPERDICIOS Y AGUAS RESIDUALES NO GRAVADOS</v>
      </c>
      <c r="I8" s="110">
        <f ca="1">SUMIFS(BP[DEBITOS],BP[CODIGO],F8,BP[EsNegrita],FALSE)</f>
        <v>0</v>
      </c>
      <c r="J8" s="110">
        <f ca="1">SUMIFS(BP[CREDITOS], BP[CODIGO], F8, BP[EsNegrita], FALSE)</f>
        <v>11958555</v>
      </c>
      <c r="K8" s="111">
        <f t="shared" ca="1" si="1"/>
        <v>11958555</v>
      </c>
      <c r="L8" s="4" t="s">
        <v>124</v>
      </c>
      <c r="N8" s="4">
        <v>510536</v>
      </c>
      <c r="O8" s="4" t="str">
        <f>_xlfn.XLOOKUP(N8,BP[CODIGO],BP[NOMBRE CUENTA],"")</f>
        <v>PRIMA DE SERVICIOS</v>
      </c>
      <c r="P8" s="4" t="str">
        <f t="shared" si="2"/>
        <v>510536 PRIMA DE SERVICIOS</v>
      </c>
      <c r="Q8" s="110">
        <f>SUMIF(BP[CODIGO],N8,BP[DEBITOS])</f>
        <v>15336725.929999996</v>
      </c>
      <c r="R8" s="110">
        <f ca="1">SUMIFS(BP[CREDITOS], BP[CODIGO], N8, BP[EsNegrita], FALSE)</f>
        <v>0</v>
      </c>
      <c r="S8" s="111">
        <f t="shared" ca="1" si="3"/>
        <v>15336725.929999996</v>
      </c>
      <c r="T8" s="4"/>
      <c r="V8" s="4"/>
      <c r="W8" s="4">
        <f>_xlfn.XLOOKUP(V8,BP[CODIGO],BP[NOMBRE CUENTA],"")</f>
        <v>0</v>
      </c>
      <c r="X8" s="4" t="str">
        <f t="shared" si="4"/>
        <v xml:space="preserve"> 0</v>
      </c>
      <c r="Y8" s="110">
        <f>SUMIFS(BP[DEBITOS],BP[CODIGO],V8,BP[EsNegrita],FALSE)</f>
        <v>0</v>
      </c>
      <c r="Z8" s="110">
        <f>SUMIFS(BP[CREDITOS],BP[CODIGO],V8,BP[EsNegrita],FALSE)</f>
        <v>0</v>
      </c>
      <c r="AA8" s="111">
        <f t="shared" si="5"/>
        <v>0</v>
      </c>
      <c r="AC8" s="4"/>
      <c r="AD8" s="4">
        <f>_xlfn.XLOOKUP(AC8,BP[CODIGO],BP[NOMBRE CUENTA],"")</f>
        <v>0</v>
      </c>
      <c r="AE8" s="4" t="str">
        <f t="shared" si="6"/>
        <v xml:space="preserve"> 0</v>
      </c>
      <c r="AF8" s="110">
        <f>SUMIFS(BP[DEBITOS],BP[CODIGO],AC8,BP[EsNegrita],FALSE)</f>
        <v>0</v>
      </c>
      <c r="AG8" s="110">
        <f>SUMIFS(BP[CREDITOS],BP[CODIGO],AC8,BP[EsNegrita],FALSE)</f>
        <v>0</v>
      </c>
      <c r="AH8" s="111">
        <f t="shared" si="7"/>
        <v>0</v>
      </c>
      <c r="AJ8" s="4"/>
      <c r="AK8" s="4">
        <f>_xlfn.XLOOKUP(AJ8,BP[CODIGO],BP[NOMBRE CUENTA],"")</f>
        <v>0</v>
      </c>
      <c r="AL8" s="4" t="str">
        <f t="shared" si="8"/>
        <v xml:space="preserve"> 0</v>
      </c>
      <c r="AM8" s="110">
        <f>SUMIFS(BP[DEBITOS],BP[CODIGO],AJ8,BP[EsNegrita],FALSE)</f>
        <v>0</v>
      </c>
      <c r="AN8" s="110">
        <f>SUMIFS(BP[CREDITOS],BP[CODIGO],AJ8,BP[EsNegrita],FALSE)</f>
        <v>0</v>
      </c>
      <c r="AO8" s="111">
        <f t="shared" si="9"/>
        <v>0</v>
      </c>
    </row>
    <row r="9" spans="2:41" x14ac:dyDescent="0.25">
      <c r="F9" s="4"/>
      <c r="G9" s="4">
        <f>_xlfn.XLOOKUP(F9,BP[CODIGO],BP[NOMBRE CUENTA],"")</f>
        <v>0</v>
      </c>
      <c r="H9" s="4" t="str">
        <f t="shared" si="0"/>
        <v xml:space="preserve"> 0</v>
      </c>
      <c r="I9" s="110">
        <f>SUMIFS(BP[DEBITOS],BP[CODIGO],F9,BP[EsNegrita],FALSE)</f>
        <v>0</v>
      </c>
      <c r="J9" s="110">
        <f>SUMIFS(BP[CREDITOS], BP[CODIGO], F9, BP[EsNegrita], FALSE)</f>
        <v>0</v>
      </c>
      <c r="K9" s="111">
        <f t="shared" si="1"/>
        <v>0</v>
      </c>
      <c r="L9" s="4"/>
      <c r="N9" s="4">
        <v>510539</v>
      </c>
      <c r="O9" s="4" t="str">
        <f>_xlfn.XLOOKUP(N9,BP[CODIGO],BP[NOMBRE CUENTA],"")</f>
        <v>VACACIONES</v>
      </c>
      <c r="P9" s="4" t="str">
        <f t="shared" si="2"/>
        <v>510539 VACACIONES</v>
      </c>
      <c r="Q9" s="110">
        <f>SUMIF(BP[CODIGO],N9,BP[DEBITOS])</f>
        <v>7723191.6200000048</v>
      </c>
      <c r="R9" s="110">
        <f ca="1">SUMIFS(BP[CREDITOS], BP[CODIGO], N9, BP[EsNegrita], FALSE)</f>
        <v>814361</v>
      </c>
      <c r="S9" s="111">
        <f t="shared" ca="1" si="3"/>
        <v>6908830.6200000048</v>
      </c>
      <c r="T9" s="4"/>
      <c r="V9" s="4"/>
      <c r="W9" s="4">
        <f>_xlfn.XLOOKUP(V9,BP[CODIGO],BP[NOMBRE CUENTA],"")</f>
        <v>0</v>
      </c>
      <c r="X9" s="4" t="str">
        <f t="shared" si="4"/>
        <v xml:space="preserve"> 0</v>
      </c>
      <c r="Y9" s="110">
        <f>SUMIFS(BP[DEBITOS],BP[CODIGO],V9,BP[EsNegrita],FALSE)</f>
        <v>0</v>
      </c>
      <c r="Z9" s="110">
        <f>SUMIFS(BP[CREDITOS],BP[CODIGO],V9,BP[EsNegrita],FALSE)</f>
        <v>0</v>
      </c>
      <c r="AA9" s="111">
        <f t="shared" si="5"/>
        <v>0</v>
      </c>
      <c r="AC9" s="4"/>
      <c r="AD9" s="4">
        <f>_xlfn.XLOOKUP(AC9,BP[CODIGO],BP[NOMBRE CUENTA],"")</f>
        <v>0</v>
      </c>
      <c r="AE9" s="4" t="str">
        <f t="shared" si="6"/>
        <v xml:space="preserve"> 0</v>
      </c>
      <c r="AF9" s="110">
        <f>SUMIFS(BP[DEBITOS],BP[CODIGO],AC9,BP[EsNegrita],FALSE)</f>
        <v>0</v>
      </c>
      <c r="AG9" s="110">
        <f>SUMIFS(BP[CREDITOS],BP[CODIGO],AC9,BP[EsNegrita],FALSE)</f>
        <v>0</v>
      </c>
      <c r="AH9" s="111">
        <f t="shared" si="7"/>
        <v>0</v>
      </c>
      <c r="AJ9" s="4"/>
      <c r="AK9" s="4">
        <f>_xlfn.XLOOKUP(AJ9,BP[CODIGO],BP[NOMBRE CUENTA],"")</f>
        <v>0</v>
      </c>
      <c r="AL9" s="4" t="str">
        <f t="shared" si="8"/>
        <v xml:space="preserve"> 0</v>
      </c>
      <c r="AM9" s="110">
        <f>SUMIFS(BP[DEBITOS],BP[CODIGO],AJ9,BP[EsNegrita],FALSE)</f>
        <v>0</v>
      </c>
      <c r="AN9" s="110">
        <f>SUMIFS(BP[CREDITOS],BP[CODIGO],AJ9,BP[EsNegrita],FALSE)</f>
        <v>0</v>
      </c>
      <c r="AO9" s="111">
        <f t="shared" si="9"/>
        <v>0</v>
      </c>
    </row>
    <row r="10" spans="2:41" ht="15.75" thickBot="1" x14ac:dyDescent="0.3">
      <c r="B10" s="22"/>
      <c r="F10" s="4"/>
      <c r="G10" s="4">
        <f>_xlfn.XLOOKUP(F10,BP[CODIGO],BP[NOMBRE CUENTA],"")</f>
        <v>0</v>
      </c>
      <c r="H10" s="4" t="str">
        <f t="shared" si="0"/>
        <v xml:space="preserve"> 0</v>
      </c>
      <c r="I10" s="110">
        <f>SUMIFS(BP[DEBITOS],BP[CODIGO],F10,BP[EsNegrita],FALSE)</f>
        <v>0</v>
      </c>
      <c r="J10" s="110">
        <f>SUMIFS(BP[CREDITOS], BP[CODIGO], F10, BP[EsNegrita], FALSE)</f>
        <v>0</v>
      </c>
      <c r="K10" s="111">
        <f t="shared" si="1"/>
        <v>0</v>
      </c>
      <c r="L10" s="4"/>
      <c r="N10" s="4">
        <v>510551</v>
      </c>
      <c r="O10" s="4" t="str">
        <f>_xlfn.XLOOKUP(N10,BP[CODIGO],BP[NOMBRE CUENTA],"")</f>
        <v>DOTACION Y SUMINISTRO A TRABAJADORES</v>
      </c>
      <c r="P10" s="4" t="str">
        <f t="shared" si="2"/>
        <v>510551 DOTACION Y SUMINISTRO A TRABAJADORES</v>
      </c>
      <c r="Q10" s="110">
        <f>SUMIF(BP[CODIGO],N10,BP[DEBITOS])</f>
        <v>26676519</v>
      </c>
      <c r="R10" s="110">
        <f ca="1">SUMIFS(BP[CREDITOS], BP[CODIGO], N10, BP[EsNegrita], FALSE)</f>
        <v>0</v>
      </c>
      <c r="S10" s="111">
        <f t="shared" ca="1" si="3"/>
        <v>26676519</v>
      </c>
      <c r="T10" s="4"/>
      <c r="V10" s="4"/>
      <c r="W10" s="4">
        <f>_xlfn.XLOOKUP(V10,BP[CODIGO],BP[NOMBRE CUENTA],"")</f>
        <v>0</v>
      </c>
      <c r="X10" s="4" t="str">
        <f t="shared" si="4"/>
        <v xml:space="preserve"> 0</v>
      </c>
      <c r="Y10" s="110">
        <f>SUMIFS(BP[DEBITOS],BP[CODIGO],V10,BP[EsNegrita],FALSE)</f>
        <v>0</v>
      </c>
      <c r="Z10" s="110">
        <f>SUMIFS(BP[CREDITOS],BP[CODIGO],V10,BP[EsNegrita],FALSE)</f>
        <v>0</v>
      </c>
      <c r="AA10" s="111">
        <f t="shared" si="5"/>
        <v>0</v>
      </c>
      <c r="AC10" s="4"/>
      <c r="AD10" s="4">
        <f>_xlfn.XLOOKUP(AC10,BP[CODIGO],BP[NOMBRE CUENTA],"")</f>
        <v>0</v>
      </c>
      <c r="AE10" s="4" t="str">
        <f t="shared" si="6"/>
        <v xml:space="preserve"> 0</v>
      </c>
      <c r="AF10" s="110">
        <f>SUMIFS(BP[DEBITOS],BP[CODIGO],AC10,BP[EsNegrita],FALSE)</f>
        <v>0</v>
      </c>
      <c r="AG10" s="110">
        <f>SUMIFS(BP[CREDITOS],BP[CODIGO],AC10,BP[EsNegrita],FALSE)</f>
        <v>0</v>
      </c>
      <c r="AH10" s="111">
        <f t="shared" si="7"/>
        <v>0</v>
      </c>
      <c r="AJ10" s="4"/>
      <c r="AK10" s="4">
        <f>_xlfn.XLOOKUP(AJ10,BP[CODIGO],BP[NOMBRE CUENTA],"")</f>
        <v>0</v>
      </c>
      <c r="AL10" s="4" t="str">
        <f t="shared" si="8"/>
        <v xml:space="preserve"> 0</v>
      </c>
      <c r="AM10" s="110">
        <f>SUMIFS(BP[DEBITOS],BP[CODIGO],AJ10,BP[EsNegrita],FALSE)</f>
        <v>0</v>
      </c>
      <c r="AN10" s="110">
        <f>SUMIFS(BP[CREDITOS],BP[CODIGO],AJ10,BP[EsNegrita],FALSE)</f>
        <v>0</v>
      </c>
      <c r="AO10" s="111">
        <f t="shared" si="9"/>
        <v>0</v>
      </c>
    </row>
    <row r="11" spans="2:41" ht="15.75" thickBot="1" x14ac:dyDescent="0.3">
      <c r="B11" s="115" t="s">
        <v>291</v>
      </c>
      <c r="F11" s="4"/>
      <c r="G11" s="4">
        <f>_xlfn.XLOOKUP(F11,BP[CODIGO],BP[NOMBRE CUENTA],"")</f>
        <v>0</v>
      </c>
      <c r="H11" s="4" t="str">
        <f t="shared" si="0"/>
        <v xml:space="preserve"> 0</v>
      </c>
      <c r="I11" s="110">
        <f>SUMIFS(BP[DEBITOS],BP[CODIGO],F11,BP[EsNegrita],FALSE)</f>
        <v>0</v>
      </c>
      <c r="J11" s="110">
        <f>SUMIFS(BP[CREDITOS], BP[CODIGO], F11, BP[EsNegrita], FALSE)</f>
        <v>0</v>
      </c>
      <c r="K11" s="111">
        <f t="shared" si="1"/>
        <v>0</v>
      </c>
      <c r="L11" s="4"/>
      <c r="N11" s="4">
        <v>510553</v>
      </c>
      <c r="O11" s="4" t="str">
        <f>_xlfn.XLOOKUP(N11,BP[CODIGO],BP[NOMBRE CUENTA],"")</f>
        <v>OTROS ELEMENTOS DE SEGURIDAD INDUSTRIAL</v>
      </c>
      <c r="P11" s="4" t="str">
        <f t="shared" si="2"/>
        <v>510553 OTROS ELEMENTOS DE SEGURIDAD INDUSTRIAL</v>
      </c>
      <c r="Q11" s="110">
        <f>SUMIF(BP[CODIGO],N11,BP[DEBITOS])</f>
        <v>1664280</v>
      </c>
      <c r="R11" s="110">
        <f ca="1">SUMIFS(BP[CREDITOS], BP[CODIGO], N11, BP[EsNegrita], FALSE)</f>
        <v>0</v>
      </c>
      <c r="S11" s="111">
        <f t="shared" ca="1" si="3"/>
        <v>1664280</v>
      </c>
      <c r="T11" s="4"/>
      <c r="V11" s="4"/>
      <c r="W11" s="4">
        <f>_xlfn.XLOOKUP(V11,BP[CODIGO],BP[NOMBRE CUENTA],"")</f>
        <v>0</v>
      </c>
      <c r="X11" s="4" t="str">
        <f t="shared" si="4"/>
        <v xml:space="preserve"> 0</v>
      </c>
      <c r="Y11" s="110">
        <f>SUMIFS(BP[DEBITOS],BP[CODIGO],V11,BP[EsNegrita],FALSE)</f>
        <v>0</v>
      </c>
      <c r="Z11" s="110">
        <f>SUMIFS(BP[CREDITOS],BP[CODIGO],V11,BP[EsNegrita],FALSE)</f>
        <v>0</v>
      </c>
      <c r="AA11" s="111">
        <f t="shared" si="5"/>
        <v>0</v>
      </c>
      <c r="AC11" s="4"/>
      <c r="AD11" s="4">
        <f>_xlfn.XLOOKUP(AC11,BP[CODIGO],BP[NOMBRE CUENTA],"")</f>
        <v>0</v>
      </c>
      <c r="AE11" s="4" t="str">
        <f t="shared" si="6"/>
        <v xml:space="preserve"> 0</v>
      </c>
      <c r="AF11" s="110">
        <f>SUMIFS(BP[DEBITOS],BP[CODIGO],AC11,BP[EsNegrita],FALSE)</f>
        <v>0</v>
      </c>
      <c r="AG11" s="110">
        <f>SUMIFS(BP[CREDITOS],BP[CODIGO],AC11,BP[EsNegrita],FALSE)</f>
        <v>0</v>
      </c>
      <c r="AH11" s="111">
        <f t="shared" si="7"/>
        <v>0</v>
      </c>
      <c r="AJ11" s="4"/>
      <c r="AK11" s="4">
        <f>_xlfn.XLOOKUP(AJ11,BP[CODIGO],BP[NOMBRE CUENTA],"")</f>
        <v>0</v>
      </c>
      <c r="AL11" s="4" t="str">
        <f t="shared" si="8"/>
        <v xml:space="preserve"> 0</v>
      </c>
      <c r="AM11" s="110">
        <f>SUMIFS(BP[DEBITOS],BP[CODIGO],AJ11,BP[EsNegrita],FALSE)</f>
        <v>0</v>
      </c>
      <c r="AN11" s="110">
        <f>SUMIFS(BP[CREDITOS],BP[CODIGO],AJ11,BP[EsNegrita],FALSE)</f>
        <v>0</v>
      </c>
      <c r="AO11" s="111">
        <f t="shared" si="9"/>
        <v>0</v>
      </c>
    </row>
    <row r="12" spans="2:41" ht="15.75" thickBot="1" x14ac:dyDescent="0.3">
      <c r="B12" s="382" t="s">
        <v>238</v>
      </c>
      <c r="F12" s="4"/>
      <c r="G12" s="4">
        <f>_xlfn.XLOOKUP(F12,BP[CODIGO],BP[NOMBRE CUENTA],"")</f>
        <v>0</v>
      </c>
      <c r="H12" s="4" t="str">
        <f t="shared" si="0"/>
        <v xml:space="preserve"> 0</v>
      </c>
      <c r="I12" s="110">
        <f>SUMIFS(BP[DEBITOS],BP[CODIGO],F12,BP[EsNegrita],FALSE)</f>
        <v>0</v>
      </c>
      <c r="J12" s="110">
        <f>SUMIFS(BP[CREDITOS], BP[CODIGO], F12, BP[EsNegrita], FALSE)</f>
        <v>0</v>
      </c>
      <c r="K12" s="111">
        <f>+J12-I12</f>
        <v>0</v>
      </c>
      <c r="L12" s="4"/>
      <c r="N12" s="4">
        <v>510568</v>
      </c>
      <c r="O12" s="4" t="str">
        <f>_xlfn.XLOOKUP(N12,BP[CODIGO],BP[NOMBRE CUENTA],"")</f>
        <v>APORTES A ADMINISTRADORAS DE RIESGOS PROFESIONALES A.R.P.</v>
      </c>
      <c r="P12" s="4" t="str">
        <f t="shared" si="2"/>
        <v>510568 APORTES A ADMINISTRADORAS DE RIESGOS PROFESIONALES A.R.P.</v>
      </c>
      <c r="Q12" s="110">
        <f>SUMIF(BP[CODIGO],N12,BP[DEBITOS])</f>
        <v>11811188.760000004</v>
      </c>
      <c r="R12" s="110">
        <f ca="1">SUMIFS(BP[CREDITOS], BP[CODIGO], N12, BP[EsNegrita], FALSE)</f>
        <v>0</v>
      </c>
      <c r="S12" s="111">
        <f t="shared" ca="1" si="3"/>
        <v>11811188.760000004</v>
      </c>
      <c r="T12" s="4"/>
      <c r="V12" s="4"/>
      <c r="W12" s="4">
        <f>_xlfn.XLOOKUP(V12,BP[CODIGO],BP[NOMBRE CUENTA],"")</f>
        <v>0</v>
      </c>
      <c r="X12" s="4" t="str">
        <f t="shared" si="4"/>
        <v xml:space="preserve"> 0</v>
      </c>
      <c r="Y12" s="110">
        <f>SUMIFS(BP[DEBITOS],BP[CODIGO],V12,BP[EsNegrita],FALSE)</f>
        <v>0</v>
      </c>
      <c r="Z12" s="110">
        <f>SUMIFS(BP[CREDITOS],BP[CODIGO],V12,BP[EsNegrita],FALSE)</f>
        <v>0</v>
      </c>
      <c r="AA12" s="111">
        <f t="shared" si="5"/>
        <v>0</v>
      </c>
      <c r="AC12" s="4"/>
      <c r="AD12" s="4">
        <f>_xlfn.XLOOKUP(AC12,BP[CODIGO],BP[NOMBRE CUENTA],"")</f>
        <v>0</v>
      </c>
      <c r="AE12" s="4" t="str">
        <f t="shared" si="6"/>
        <v xml:space="preserve"> 0</v>
      </c>
      <c r="AF12" s="110">
        <f>SUMIFS(BP[DEBITOS],BP[CODIGO],AC12,BP[EsNegrita],FALSE)</f>
        <v>0</v>
      </c>
      <c r="AG12" s="110">
        <f>SUMIFS(BP[CREDITOS],BP[CODIGO],AC12,BP[EsNegrita],FALSE)</f>
        <v>0</v>
      </c>
      <c r="AH12" s="111">
        <f t="shared" si="7"/>
        <v>0</v>
      </c>
      <c r="AJ12" s="4"/>
      <c r="AK12" s="4">
        <f>_xlfn.XLOOKUP(AJ12,BP[CODIGO],BP[NOMBRE CUENTA],"")</f>
        <v>0</v>
      </c>
      <c r="AL12" s="4" t="str">
        <f t="shared" si="8"/>
        <v xml:space="preserve"> 0</v>
      </c>
      <c r="AM12" s="110">
        <f>SUMIFS(BP[DEBITOS],BP[CODIGO],AJ12,BP[EsNegrita],FALSE)</f>
        <v>0</v>
      </c>
      <c r="AN12" s="110">
        <f>SUMIFS(BP[CREDITOS],BP[CODIGO],AJ12,BP[EsNegrita],FALSE)</f>
        <v>0</v>
      </c>
      <c r="AO12" s="111">
        <f t="shared" si="9"/>
        <v>0</v>
      </c>
    </row>
    <row r="13" spans="2:41" ht="15.75" thickBot="1" x14ac:dyDescent="0.3">
      <c r="B13" s="382" t="s">
        <v>240</v>
      </c>
      <c r="F13" s="4"/>
      <c r="G13" s="4">
        <f>_xlfn.XLOOKUP(F13,BP[CODIGO],BP[NOMBRE CUENTA],"")</f>
        <v>0</v>
      </c>
      <c r="H13" s="4" t="str">
        <f t="shared" si="0"/>
        <v xml:space="preserve"> 0</v>
      </c>
      <c r="I13" s="110">
        <f>SUMIFS(BP[DEBITOS],BP[CODIGO],F13,BP[EsNegrita],FALSE)</f>
        <v>0</v>
      </c>
      <c r="J13" s="110">
        <f>SUMIFS(BP[CREDITOS], BP[CODIGO], F13, BP[EsNegrita], FALSE)</f>
        <v>0</v>
      </c>
      <c r="K13" s="111">
        <f t="shared" ref="K13:K18" si="10">+J13-I13</f>
        <v>0</v>
      </c>
      <c r="L13" s="4"/>
      <c r="N13" s="4">
        <v>510570</v>
      </c>
      <c r="O13" s="4" t="str">
        <f>_xlfn.XLOOKUP(N13,BP[CODIGO],BP[NOMBRE CUENTA],"")</f>
        <v>APORTES A FONDOS DE PENSIONES Y/0 CESANTIAS</v>
      </c>
      <c r="P13" s="4" t="str">
        <f t="shared" si="2"/>
        <v>510570 APORTES A FONDOS DE PENSIONES Y/0 CESANTIAS</v>
      </c>
      <c r="Q13" s="110">
        <f>SUMIF(BP[CODIGO],N13,BP[DEBITOS])</f>
        <v>19878990.570000004</v>
      </c>
      <c r="R13" s="110">
        <f ca="1">SUMIFS(BP[CREDITOS], BP[CODIGO], N13, BP[EsNegrita], FALSE)</f>
        <v>0</v>
      </c>
      <c r="S13" s="111">
        <f t="shared" ca="1" si="3"/>
        <v>19878990.570000004</v>
      </c>
      <c r="T13" s="4"/>
      <c r="V13" s="4"/>
      <c r="W13" s="4">
        <f>_xlfn.XLOOKUP(V13,BP[CODIGO],BP[NOMBRE CUENTA],"")</f>
        <v>0</v>
      </c>
      <c r="X13" s="4" t="str">
        <f t="shared" si="4"/>
        <v xml:space="preserve"> 0</v>
      </c>
      <c r="Y13" s="110">
        <f>SUMIFS(BP[DEBITOS],BP[CODIGO],V13,BP[EsNegrita],FALSE)</f>
        <v>0</v>
      </c>
      <c r="Z13" s="110">
        <f>SUMIFS(BP[CREDITOS],BP[CODIGO],V13,BP[EsNegrita],FALSE)</f>
        <v>0</v>
      </c>
      <c r="AA13" s="111">
        <f t="shared" si="5"/>
        <v>0</v>
      </c>
      <c r="AC13" s="4"/>
      <c r="AD13" s="4">
        <f>_xlfn.XLOOKUP(AC13,BP[CODIGO],BP[NOMBRE CUENTA],"")</f>
        <v>0</v>
      </c>
      <c r="AE13" s="4" t="str">
        <f t="shared" si="6"/>
        <v xml:space="preserve"> 0</v>
      </c>
      <c r="AF13" s="110">
        <f>SUMIFS(BP[DEBITOS],BP[CODIGO],AC13,BP[EsNegrita],FALSE)</f>
        <v>0</v>
      </c>
      <c r="AG13" s="110">
        <f>SUMIFS(BP[CREDITOS],BP[CODIGO],AC13,BP[EsNegrita],FALSE)</f>
        <v>0</v>
      </c>
      <c r="AH13" s="111">
        <f t="shared" si="7"/>
        <v>0</v>
      </c>
      <c r="AJ13" s="602" t="s">
        <v>50</v>
      </c>
      <c r="AK13" s="603"/>
      <c r="AL13" s="604"/>
      <c r="AM13" s="112">
        <f>SUM(AM3:AM12)</f>
        <v>0</v>
      </c>
      <c r="AN13" s="112">
        <f>SUM(AN3:AN12)</f>
        <v>0</v>
      </c>
      <c r="AO13" s="111">
        <f>SUM(AO3:AO12)</f>
        <v>0</v>
      </c>
    </row>
    <row r="14" spans="2:41" ht="15.75" thickBot="1" x14ac:dyDescent="0.3">
      <c r="B14" s="382" t="s">
        <v>253</v>
      </c>
      <c r="F14" s="4"/>
      <c r="G14" s="4">
        <f>_xlfn.XLOOKUP(F14,BP[CODIGO],BP[NOMBRE CUENTA],"")</f>
        <v>0</v>
      </c>
      <c r="H14" s="4" t="str">
        <f t="shared" si="0"/>
        <v xml:space="preserve"> 0</v>
      </c>
      <c r="I14" s="110">
        <f>SUMIFS(BP[DEBITOS],BP[CODIGO],F14,BP[EsNegrita],FALSE)</f>
        <v>0</v>
      </c>
      <c r="J14" s="110">
        <f>SUMIFS(BP[CREDITOS], BP[CODIGO], F14, BP[EsNegrita], FALSE)</f>
        <v>0</v>
      </c>
      <c r="K14" s="111">
        <f t="shared" si="10"/>
        <v>0</v>
      </c>
      <c r="L14" s="4"/>
      <c r="N14" s="4">
        <v>510572</v>
      </c>
      <c r="O14" s="4" t="str">
        <f>_xlfn.XLOOKUP(N14,BP[CODIGO],BP[NOMBRE CUENTA],"")</f>
        <v>APORTES CAJAS DE COMPENSACION FAMILIAR</v>
      </c>
      <c r="P14" s="4" t="str">
        <f t="shared" si="2"/>
        <v>510572 APORTES CAJAS DE COMPENSACION FAMILIAR</v>
      </c>
      <c r="Q14" s="110">
        <f>SUMIF(BP[CODIGO],N14,BP[DEBITOS])</f>
        <v>6935380.6500000013</v>
      </c>
      <c r="R14" s="110">
        <f ca="1">SUMIFS(BP[CREDITOS], BP[CODIGO], N14, BP[EsNegrita], FALSE)</f>
        <v>0</v>
      </c>
      <c r="S14" s="111">
        <f t="shared" ca="1" si="3"/>
        <v>6935380.6500000013</v>
      </c>
      <c r="T14" s="4"/>
      <c r="V14" s="4"/>
      <c r="W14" s="4">
        <f>_xlfn.XLOOKUP(V14,BP[CODIGO],BP[NOMBRE CUENTA],"")</f>
        <v>0</v>
      </c>
      <c r="X14" s="4" t="str">
        <f t="shared" si="4"/>
        <v xml:space="preserve"> 0</v>
      </c>
      <c r="Y14" s="110">
        <f>SUMIFS(BP[DEBITOS],BP[CODIGO],V14,BP[EsNegrita],FALSE)</f>
        <v>0</v>
      </c>
      <c r="Z14" s="110">
        <f>SUMIFS(BP[CREDITOS],BP[CODIGO],V14,BP[EsNegrita],FALSE)</f>
        <v>0</v>
      </c>
      <c r="AA14" s="111">
        <f t="shared" si="5"/>
        <v>0</v>
      </c>
      <c r="AC14" s="4"/>
      <c r="AD14" s="4">
        <f>_xlfn.XLOOKUP(AC14,BP[CODIGO],BP[NOMBRE CUENTA],"")</f>
        <v>0</v>
      </c>
      <c r="AE14" s="4" t="str">
        <f t="shared" si="6"/>
        <v xml:space="preserve"> 0</v>
      </c>
      <c r="AF14" s="110">
        <f>SUMIFS(BP[DEBITOS],BP[CODIGO],AC14,BP[EsNegrita],FALSE)</f>
        <v>0</v>
      </c>
      <c r="AG14" s="110">
        <f>SUMIFS(BP[CREDITOS],BP[CODIGO],AC14,BP[EsNegrita],FALSE)</f>
        <v>0</v>
      </c>
      <c r="AH14" s="111">
        <f t="shared" si="7"/>
        <v>0</v>
      </c>
    </row>
    <row r="15" spans="2:41" ht="15.75" thickBot="1" x14ac:dyDescent="0.3">
      <c r="B15" s="382" t="s">
        <v>255</v>
      </c>
      <c r="C15" s="71"/>
      <c r="D15" s="71"/>
      <c r="F15" s="4"/>
      <c r="G15" s="4">
        <f>_xlfn.XLOOKUP(F15,BP[CODIGO],BP[NOMBRE CUENTA],"")</f>
        <v>0</v>
      </c>
      <c r="H15" s="4" t="str">
        <f t="shared" si="0"/>
        <v xml:space="preserve"> 0</v>
      </c>
      <c r="I15" s="110">
        <f>SUMIFS(BP[DEBITOS],BP[CODIGO],F15,BP[EsNegrita],FALSE)</f>
        <v>0</v>
      </c>
      <c r="J15" s="110">
        <f>SUMIFS(BP[CREDITOS], BP[CODIGO], F15, BP[EsNegrita], FALSE)</f>
        <v>0</v>
      </c>
      <c r="K15" s="111">
        <f t="shared" si="10"/>
        <v>0</v>
      </c>
      <c r="L15" s="4"/>
      <c r="N15" s="4">
        <v>510584</v>
      </c>
      <c r="O15" s="4" t="str">
        <f>_xlfn.XLOOKUP(N15,BP[CODIGO],BP[NOMBRE CUENTA],"")</f>
        <v>GASTOS MEDICOS Y DROGAS</v>
      </c>
      <c r="P15" s="4" t="str">
        <f t="shared" si="2"/>
        <v>510584 GASTOS MEDICOS Y DROGAS</v>
      </c>
      <c r="Q15" s="110">
        <f>SUMIF(BP[CODIGO],N15,BP[DEBITOS])</f>
        <v>237761</v>
      </c>
      <c r="R15" s="110">
        <f ca="1">SUMIFS(BP[CREDITOS], BP[CODIGO], N15, BP[EsNegrita], FALSE)</f>
        <v>0</v>
      </c>
      <c r="S15" s="111">
        <f t="shared" ca="1" si="3"/>
        <v>237761</v>
      </c>
      <c r="T15" s="4"/>
      <c r="V15" s="4"/>
      <c r="W15" s="4">
        <f>_xlfn.XLOOKUP(V15,BP[CODIGO],BP[NOMBRE CUENTA],"")</f>
        <v>0</v>
      </c>
      <c r="X15" s="4" t="str">
        <f t="shared" si="4"/>
        <v xml:space="preserve"> 0</v>
      </c>
      <c r="Y15" s="110">
        <f>SUMIFS(BP[DEBITOS],BP[CODIGO],V15,BP[EsNegrita],FALSE)</f>
        <v>0</v>
      </c>
      <c r="Z15" s="110">
        <f>SUMIFS(BP[CREDITOS],BP[CODIGO],V15,BP[EsNegrita],FALSE)</f>
        <v>0</v>
      </c>
      <c r="AA15" s="111">
        <f t="shared" si="5"/>
        <v>0</v>
      </c>
      <c r="AC15" s="4"/>
      <c r="AD15" s="4">
        <f>_xlfn.XLOOKUP(AC15,BP[CODIGO],BP[NOMBRE CUENTA],"")</f>
        <v>0</v>
      </c>
      <c r="AE15" s="4" t="str">
        <f t="shared" si="6"/>
        <v xml:space="preserve"> 0</v>
      </c>
      <c r="AF15" s="110">
        <f>SUMIFS(BP[DEBITOS],BP[CODIGO],AC15,BP[EsNegrita],FALSE)</f>
        <v>0</v>
      </c>
      <c r="AG15" s="110">
        <f>SUMIFS(BP[CREDITOS],BP[CODIGO],AC15,BP[EsNegrita],FALSE)</f>
        <v>0</v>
      </c>
      <c r="AH15" s="111">
        <f t="shared" si="7"/>
        <v>0</v>
      </c>
    </row>
    <row r="16" spans="2:41" ht="15.75" thickBot="1" x14ac:dyDescent="0.3">
      <c r="B16" s="382" t="s">
        <v>257</v>
      </c>
      <c r="F16" s="4"/>
      <c r="G16" s="4">
        <f>_xlfn.XLOOKUP(F16,BP[CODIGO],BP[NOMBRE CUENTA],"")</f>
        <v>0</v>
      </c>
      <c r="H16" s="4" t="str">
        <f t="shared" si="0"/>
        <v xml:space="preserve"> 0</v>
      </c>
      <c r="I16" s="110">
        <f>SUMIFS(BP[DEBITOS],BP[CODIGO],F16,BP[EsNegrita],FALSE)</f>
        <v>0</v>
      </c>
      <c r="J16" s="110">
        <f>SUMIFS(BP[CREDITOS], BP[CODIGO], F16, BP[EsNegrita], FALSE)</f>
        <v>0</v>
      </c>
      <c r="K16" s="111">
        <f t="shared" si="10"/>
        <v>0</v>
      </c>
      <c r="L16" s="4"/>
      <c r="N16" s="4">
        <v>511010</v>
      </c>
      <c r="O16" s="4" t="str">
        <f>_xlfn.XLOOKUP(N16,BP[CODIGO],BP[NOMBRE CUENTA],"")</f>
        <v>REVISORÍA FISCAL</v>
      </c>
      <c r="P16" s="4" t="str">
        <f t="shared" si="2"/>
        <v>511010 REVISORÍA FISCAL</v>
      </c>
      <c r="Q16" s="110">
        <f>SUMIF(BP[CODIGO],N16,BP[DEBITOS])</f>
        <v>4870638</v>
      </c>
      <c r="R16" s="110">
        <f ca="1">SUMIFS(BP[CREDITOS], BP[CODIGO], N16, BP[EsNegrita], FALSE)</f>
        <v>382345</v>
      </c>
      <c r="S16" s="111">
        <f t="shared" ca="1" si="3"/>
        <v>4488293</v>
      </c>
      <c r="T16" s="4"/>
      <c r="V16" s="4"/>
      <c r="W16" s="4">
        <f>_xlfn.XLOOKUP(V16,BP[CODIGO],BP[NOMBRE CUENTA],"")</f>
        <v>0</v>
      </c>
      <c r="X16" s="4" t="str">
        <f t="shared" si="4"/>
        <v xml:space="preserve"> 0</v>
      </c>
      <c r="Y16" s="110">
        <f>SUMIFS(BP[DEBITOS],BP[CODIGO],V16,BP[EsNegrita],FALSE)</f>
        <v>0</v>
      </c>
      <c r="Z16" s="110">
        <f>SUMIFS(BP[CREDITOS],BP[CODIGO],V16,BP[EsNegrita],FALSE)</f>
        <v>0</v>
      </c>
      <c r="AA16" s="111">
        <f t="shared" si="5"/>
        <v>0</v>
      </c>
      <c r="AC16" s="4"/>
      <c r="AD16" s="4">
        <f>_xlfn.XLOOKUP(AC16,BP[CODIGO],BP[NOMBRE CUENTA],"")</f>
        <v>0</v>
      </c>
      <c r="AE16" s="4" t="str">
        <f t="shared" si="6"/>
        <v xml:space="preserve"> 0</v>
      </c>
      <c r="AF16" s="110">
        <f>SUMIFS(BP[DEBITOS],BP[CODIGO],AC16,BP[EsNegrita],FALSE)</f>
        <v>0</v>
      </c>
      <c r="AG16" s="110">
        <f>SUMIFS(BP[CREDITOS],BP[CODIGO],AC16,BP[EsNegrita],FALSE)</f>
        <v>0</v>
      </c>
      <c r="AH16" s="111">
        <f t="shared" si="7"/>
        <v>0</v>
      </c>
    </row>
    <row r="17" spans="2:34" x14ac:dyDescent="0.25">
      <c r="F17" s="4"/>
      <c r="G17" s="4">
        <f>_xlfn.XLOOKUP(F17,BP[CODIGO],BP[NOMBRE CUENTA],"")</f>
        <v>0</v>
      </c>
      <c r="H17" s="4" t="str">
        <f t="shared" si="0"/>
        <v xml:space="preserve"> 0</v>
      </c>
      <c r="I17" s="110">
        <f>SUMIFS(BP[DEBITOS],BP[CODIGO],F17,BP[EsNegrita],FALSE)</f>
        <v>0</v>
      </c>
      <c r="J17" s="110">
        <f>SUMIFS(BP[CREDITOS], BP[CODIGO], F17, BP[EsNegrita], FALSE)</f>
        <v>0</v>
      </c>
      <c r="K17" s="111">
        <f t="shared" si="10"/>
        <v>0</v>
      </c>
      <c r="L17" s="4"/>
      <c r="N17" s="4">
        <v>511027</v>
      </c>
      <c r="O17" s="4" t="str">
        <f>_xlfn.XLOOKUP(N17,BP[CODIGO],BP[NOMBRE CUENTA],"")</f>
        <v>ASESORIAS JURIDICAS REG. SIMPIFICADO</v>
      </c>
      <c r="P17" s="4" t="str">
        <f t="shared" si="2"/>
        <v>511027 ASESORIAS JURIDICAS REG. SIMPIFICADO</v>
      </c>
      <c r="Q17" s="110">
        <f>SUMIF(BP[CODIGO],N17,BP[DEBITOS])</f>
        <v>16401197</v>
      </c>
      <c r="R17" s="110">
        <f ca="1">SUMIFS(BP[CREDITOS], BP[CODIGO], N17, BP[EsNegrita], FALSE)</f>
        <v>0</v>
      </c>
      <c r="S17" s="111">
        <f t="shared" ca="1" si="3"/>
        <v>16401197</v>
      </c>
      <c r="T17" s="4"/>
      <c r="V17" s="4"/>
      <c r="W17" s="4">
        <f>_xlfn.XLOOKUP(V17,BP[CODIGO],BP[NOMBRE CUENTA],"")</f>
        <v>0</v>
      </c>
      <c r="X17" s="4" t="str">
        <f t="shared" si="4"/>
        <v xml:space="preserve"> 0</v>
      </c>
      <c r="Y17" s="110">
        <f>SUMIFS(BP[DEBITOS],BP[CODIGO],V17,BP[EsNegrita],FALSE)</f>
        <v>0</v>
      </c>
      <c r="Z17" s="110">
        <f>SUMIFS(BP[CREDITOS],BP[CODIGO],V17,BP[EsNegrita],FALSE)</f>
        <v>0</v>
      </c>
      <c r="AA17" s="111">
        <f t="shared" si="5"/>
        <v>0</v>
      </c>
      <c r="AC17" s="4"/>
      <c r="AD17" s="4">
        <f>_xlfn.XLOOKUP(AC17,BP[CODIGO],BP[NOMBRE CUENTA],"")</f>
        <v>0</v>
      </c>
      <c r="AE17" s="4" t="str">
        <f t="shared" si="6"/>
        <v xml:space="preserve"> 0</v>
      </c>
      <c r="AF17" s="110">
        <f>SUMIFS(BP[DEBITOS],BP[CODIGO],AC17,BP[EsNegrita],FALSE)</f>
        <v>0</v>
      </c>
      <c r="AG17" s="110">
        <f>SUMIFS(BP[CREDITOS],BP[CODIGO],AC17,BP[EsNegrita],FALSE)</f>
        <v>0</v>
      </c>
      <c r="AH17" s="111">
        <f t="shared" si="7"/>
        <v>0</v>
      </c>
    </row>
    <row r="18" spans="2:34" x14ac:dyDescent="0.25">
      <c r="F18" s="4"/>
      <c r="G18" s="4">
        <f>_xlfn.XLOOKUP(F18,BP[CODIGO],BP[NOMBRE CUENTA],"")</f>
        <v>0</v>
      </c>
      <c r="H18" s="4" t="str">
        <f t="shared" si="0"/>
        <v xml:space="preserve"> 0</v>
      </c>
      <c r="I18" s="110">
        <f>SUMIFS(BP[DEBITOS],BP[CODIGO],F18,BP[EsNegrita],FALSE)</f>
        <v>0</v>
      </c>
      <c r="J18" s="110">
        <f>SUMIFS(BP[CREDITOS], BP[CODIGO], F18, BP[EsNegrita], FALSE)</f>
        <v>0</v>
      </c>
      <c r="K18" s="111">
        <f t="shared" si="10"/>
        <v>0</v>
      </c>
      <c r="L18" s="4"/>
      <c r="N18" s="4">
        <v>511030</v>
      </c>
      <c r="O18" s="4" t="str">
        <f>_xlfn.XLOOKUP(N18,BP[CODIGO],BP[NOMBRE CUENTA],"")</f>
        <v>ASESORIA FINANCIERA</v>
      </c>
      <c r="P18" s="4" t="str">
        <f t="shared" si="2"/>
        <v>511030 ASESORIA FINANCIERA</v>
      </c>
      <c r="Q18" s="110">
        <f>SUMIF(BP[CODIGO],N18,BP[DEBITOS])</f>
        <v>3952065</v>
      </c>
      <c r="R18" s="110">
        <f ca="1">SUMIFS(BP[CREDITOS], BP[CODIGO], N18, BP[EsNegrita], FALSE)</f>
        <v>0</v>
      </c>
      <c r="S18" s="111">
        <f t="shared" ca="1" si="3"/>
        <v>3952065</v>
      </c>
      <c r="T18" s="4"/>
      <c r="V18" s="4"/>
      <c r="W18" s="4">
        <f>_xlfn.XLOOKUP(V18,BP[CODIGO],BP[NOMBRE CUENTA],"")</f>
        <v>0</v>
      </c>
      <c r="X18" s="4" t="str">
        <f t="shared" si="4"/>
        <v xml:space="preserve"> 0</v>
      </c>
      <c r="Y18" s="110">
        <f>SUMIFS(BP[DEBITOS],BP[CODIGO],V18,BP[EsNegrita],FALSE)</f>
        <v>0</v>
      </c>
      <c r="Z18" s="110">
        <f>SUMIFS(BP[CREDITOS],BP[CODIGO],V18,BP[EsNegrita],FALSE)</f>
        <v>0</v>
      </c>
      <c r="AA18" s="111">
        <f t="shared" si="5"/>
        <v>0</v>
      </c>
      <c r="AC18" s="4"/>
      <c r="AD18" s="4">
        <f>_xlfn.XLOOKUP(AC18,BP[CODIGO],BP[NOMBRE CUENTA],"")</f>
        <v>0</v>
      </c>
      <c r="AE18" s="4" t="str">
        <f t="shared" si="6"/>
        <v xml:space="preserve"> 0</v>
      </c>
      <c r="AF18" s="110">
        <f>SUMIFS(BP[DEBITOS],BP[CODIGO],AC18,BP[EsNegrita],FALSE)</f>
        <v>0</v>
      </c>
      <c r="AG18" s="110">
        <f>SUMIFS(BP[CREDITOS],BP[CODIGO],AC18,BP[EsNegrita],FALSE)</f>
        <v>0</v>
      </c>
      <c r="AH18" s="111">
        <f t="shared" si="7"/>
        <v>0</v>
      </c>
    </row>
    <row r="19" spans="2:34" x14ac:dyDescent="0.25">
      <c r="B19" s="22"/>
      <c r="C19" s="71"/>
      <c r="D19" s="71"/>
      <c r="F19" s="602" t="s">
        <v>50</v>
      </c>
      <c r="G19" s="603"/>
      <c r="H19" s="604"/>
      <c r="I19" s="112">
        <f ca="1">SUM(I3:I18)</f>
        <v>0</v>
      </c>
      <c r="J19" s="112">
        <f ca="1">SUM(J3:J18)</f>
        <v>1296878213</v>
      </c>
      <c r="K19" s="111">
        <f ca="1">SUM(K3:K18)</f>
        <v>1296878213</v>
      </c>
      <c r="L19" s="4"/>
      <c r="N19" s="4">
        <v>513040</v>
      </c>
      <c r="O19" s="4" t="str">
        <f>_xlfn.XLOOKUP(N19,BP[CODIGO],BP[NOMBRE CUENTA],"")</f>
        <v>FLOTA Y EQUIPO DE TRANSPORTE</v>
      </c>
      <c r="P19" s="4" t="str">
        <f t="shared" si="2"/>
        <v>513040 FLOTA Y EQUIPO DE TRANSPORTE</v>
      </c>
      <c r="Q19" s="110">
        <f>SUMIF(BP[CODIGO],N19,BP[DEBITOS])</f>
        <v>2769430</v>
      </c>
      <c r="R19" s="110">
        <f ca="1">SUMIFS(BP[CREDITOS], BP[CODIGO], N19, BP[EsNegrita], FALSE)</f>
        <v>0</v>
      </c>
      <c r="S19" s="111">
        <f t="shared" ca="1" si="3"/>
        <v>2769430</v>
      </c>
      <c r="T19" s="4"/>
      <c r="V19" s="602" t="s">
        <v>50</v>
      </c>
      <c r="W19" s="603"/>
      <c r="X19" s="604"/>
      <c r="Y19" s="112">
        <f ca="1">SUM(Y3:Y18)</f>
        <v>1535046</v>
      </c>
      <c r="Z19" s="112">
        <f ca="1">SUM(Z3:Z18)</f>
        <v>72646</v>
      </c>
      <c r="AA19" s="111">
        <f ca="1">SUM(AA3:AA18)</f>
        <v>1462400</v>
      </c>
      <c r="AC19" s="602" t="s">
        <v>50</v>
      </c>
      <c r="AD19" s="603"/>
      <c r="AE19" s="604"/>
      <c r="AF19" s="112">
        <f ca="1">SUM(AF3:AF18)</f>
        <v>151600247</v>
      </c>
      <c r="AG19" s="112">
        <f ca="1">SUM(AG3:AG18)</f>
        <v>0</v>
      </c>
      <c r="AH19" s="111">
        <f ca="1">SUM(AH3:AH18)</f>
        <v>151600247</v>
      </c>
    </row>
    <row r="20" spans="2:34" x14ac:dyDescent="0.25">
      <c r="N20" s="4">
        <v>51353502</v>
      </c>
      <c r="O20" s="4" t="str">
        <f>_xlfn.XLOOKUP(N20,BP[CODIGO],BP[NOMBRE CUENTA],"")</f>
        <v>TELEFONO NO GRAVADO</v>
      </c>
      <c r="P20" s="4" t="str">
        <f t="shared" si="2"/>
        <v>51353502 TELEFONO NO GRAVADO</v>
      </c>
      <c r="Q20" s="110">
        <f>SUMIF(BP[CODIGO],N20,BP[DEBITOS])</f>
        <v>891397</v>
      </c>
      <c r="R20" s="110">
        <f ca="1">SUMIFS(BP[CREDITOS], BP[CODIGO], N20, BP[EsNegrita], FALSE)</f>
        <v>0</v>
      </c>
      <c r="S20" s="111">
        <f t="shared" ca="1" si="3"/>
        <v>891397</v>
      </c>
      <c r="T20" s="4"/>
    </row>
    <row r="21" spans="2:34" x14ac:dyDescent="0.25">
      <c r="N21" s="4">
        <v>513550</v>
      </c>
      <c r="O21" s="4" t="str">
        <f>_xlfn.XLOOKUP(N21,BP[CODIGO],BP[NOMBRE CUENTA],"")</f>
        <v>TRANSPORTE, FLETES Y ACARREOS</v>
      </c>
      <c r="P21" s="4" t="str">
        <f t="shared" si="2"/>
        <v>513550 TRANSPORTE, FLETES Y ACARREOS</v>
      </c>
      <c r="Q21" s="110">
        <f>SUMIF(BP[CODIGO],N21,BP[DEBITOS])</f>
        <v>2557715</v>
      </c>
      <c r="R21" s="110">
        <f ca="1">SUMIFS(BP[CREDITOS], BP[CODIGO], N21, BP[EsNegrita], FALSE)</f>
        <v>0</v>
      </c>
      <c r="S21" s="111">
        <f t="shared" ca="1" si="3"/>
        <v>2557715</v>
      </c>
      <c r="T21" s="4"/>
      <c r="X21" s="22" t="s">
        <v>170</v>
      </c>
    </row>
    <row r="22" spans="2:34" x14ac:dyDescent="0.25">
      <c r="N22" s="4">
        <v>513552</v>
      </c>
      <c r="O22" s="4" t="str">
        <f>_xlfn.XLOOKUP(N22,BP[CODIGO],BP[NOMBRE CUENTA],"")</f>
        <v>TRASNPORTE FLETES Y ACARREO REG. SIMPLIFICADO</v>
      </c>
      <c r="P22" s="4" t="str">
        <f t="shared" si="2"/>
        <v>513552 TRASNPORTE FLETES Y ACARREO REG. SIMPLIFICADO</v>
      </c>
      <c r="Q22" s="110">
        <f>SUMIF(BP[CODIGO],N22,BP[DEBITOS])</f>
        <v>730000</v>
      </c>
      <c r="R22" s="110">
        <f ca="1">SUMIFS(BP[CREDITOS], BP[CODIGO], N22, BP[EsNegrita], FALSE)</f>
        <v>0</v>
      </c>
      <c r="S22" s="111">
        <f t="shared" ca="1" si="3"/>
        <v>730000</v>
      </c>
      <c r="T22" s="4"/>
      <c r="V22" s="113" t="s">
        <v>121</v>
      </c>
      <c r="W22" s="113" t="s">
        <v>51</v>
      </c>
      <c r="X22" s="113" t="s">
        <v>51</v>
      </c>
      <c r="Y22" s="114" t="s">
        <v>119</v>
      </c>
      <c r="Z22" s="114" t="s">
        <v>120</v>
      </c>
      <c r="AA22" s="113" t="s">
        <v>50</v>
      </c>
      <c r="AB22" s="113" t="s">
        <v>94</v>
      </c>
      <c r="AC22" s="380" t="s">
        <v>147</v>
      </c>
      <c r="AD22" s="380" t="s">
        <v>98</v>
      </c>
      <c r="AE22" s="380" t="s">
        <v>289</v>
      </c>
      <c r="AF22" s="380" t="s">
        <v>129</v>
      </c>
      <c r="AG22" s="380" t="s">
        <v>293</v>
      </c>
    </row>
    <row r="23" spans="2:34" x14ac:dyDescent="0.25">
      <c r="H23" s="22" t="s">
        <v>139</v>
      </c>
      <c r="N23" s="4">
        <v>513553</v>
      </c>
      <c r="O23" s="4" t="str">
        <f>_xlfn.XLOOKUP(N23,BP[CODIGO],BP[NOMBRE CUENTA],"")</f>
        <v>SERVICIO INTERNET</v>
      </c>
      <c r="P23" s="4" t="str">
        <f t="shared" si="2"/>
        <v>513553 SERVICIO INTERNET</v>
      </c>
      <c r="Q23" s="110">
        <f>SUMIF(BP[CODIGO],N23,BP[DEBITOS])</f>
        <v>240000</v>
      </c>
      <c r="R23" s="110">
        <f ca="1">SUMIFS(BP[CREDITOS], BP[CODIGO], N23, BP[EsNegrita], FALSE)</f>
        <v>0</v>
      </c>
      <c r="S23" s="111">
        <f t="shared" ca="1" si="3"/>
        <v>240000</v>
      </c>
      <c r="T23" s="4"/>
      <c r="V23" s="4" cm="1">
        <f t="array" ref="V23:V27">_xlfn.UNIQUE(_xlfn._xlws.FILTER(BP[CODIGO],
    ((LEFT(BP[CODIGO], 6)="240802") + (LEFT(BP[CODIGO], 6)="240803")) *
    (LEN(BP[CODIGO]) &gt; 7) *
    (BP[EsDevolucion]=FALSE),
    "No se encontraron cuentas"
))</f>
        <v>24080205</v>
      </c>
      <c r="W23" s="4" t="str">
        <f>_xlfn.XLOOKUP(V23,BP[CODIGO],BP[NOMBRE CUENTA],"")</f>
        <v>IVA POR HONORARIOS 19%</v>
      </c>
      <c r="X23" s="4" t="str">
        <f>CONCATENATE(V23," ",W23)</f>
        <v>24080205 IVA POR HONORARIOS 19%</v>
      </c>
      <c r="Y23" s="110">
        <f ca="1">SUMIFS(BP[DEBITOS],BP[CODIGO],V23,BP[EsNegrita],FALSE)</f>
        <v>925421</v>
      </c>
      <c r="Z23" s="110">
        <f ca="1">SUMIFS(BP[CREDITOS],BP[CODIGO],V23,BP[EsNegrita],FALSE)</f>
        <v>72646</v>
      </c>
      <c r="AA23" s="111">
        <f ca="1">+Y23-Z23</f>
        <v>852775</v>
      </c>
      <c r="AB23" s="381">
        <f>IFERROR(_xlfn.LET(_xlpm.pos_porc, SEARCH("%", X23), _xlpm.num_extraido, MID(X23, _xlpm.pos_porc-2, 2), _xlpm.num_limpio, SUBSTITUTE(_xlpm.num_extraido, "(", ""), VALUE(_xlpm.num_limpio)/100), 19%)</f>
        <v>0.19</v>
      </c>
      <c r="AC23" s="4" t="str" cm="1">
        <f t="array" ref="AC23">_xlfn.IFS(
(ISNUMBER(SEARCH("LICOR",X23))+ISNUMBER(SEARCH("VINO",X23))+ISNUMBER(SEARCH("APERITIVO",X23)))&gt;0, "Por licores, aperitivos, vinos y similares",
ISNUMBER(SEARCH("ZONA FRANCA",X23)), "De bienes y servicios gravados provenientes de Zonas Francas",
AND(ISNUMBER(SEARCH("IMPORTACION",X23)), AB23=19%), "Por importaciones gravadas a la tarifa general",
AND(ISNUMBER(SEARCH("IMPORTACION",X23)), AB23=5%), "Por importaciones gravadas a la tarifa del 5%",
AND(ISNUMBER(SEARCH("COMP",X23)), AB23=19%), "Por compras de bienes gravados a la tarifa general",
AND(ISNUMBER(SEARCH("COMP",X23)), AB23=5%), "Por compras de bienes gravados a la tarifa del 5%",
AND(ISERROR(SEARCH("COMP",X23)), AB23=19%), "Por servicios gravados a la tarifa general",
AND(ISERROR(SEARCH("COMP",X23)), AB23=5%), "Por servicios gravados a la tarifa del 5%",
TRUE, ""
)</f>
        <v>Por servicios gravados a la tarifa general</v>
      </c>
      <c r="AD23" s="4" t="b">
        <f>COUNTIF(LIQUIDACIÓN!$D$6:$D$37, V23) &gt; 0</f>
        <v>1</v>
      </c>
      <c r="AE23" s="110">
        <f ca="1">IF(AD23=TRUE,_xlfn.XLOOKUP(V23,LIQUIDACIÓN!$D$6:$D$37,LIQUIDACIÓN!$J$6:$J$37),AA23)</f>
        <v>693002.4548745366</v>
      </c>
      <c r="AF23" s="4" t="str">
        <f>IFERROR(IF(ISNUMBER(SEARCH("COMP",X23)), "COMPRAS", "SERVICIOS"), "")</f>
        <v>SERVICIOS</v>
      </c>
      <c r="AG23" s="4" t="str">
        <f>IF(LEFT(V23, 6)="240802", "DESCONTABLE", IF(LEFT(V23, 6)="240803", "TRANSITORIO", ""))</f>
        <v>DESCONTABLE</v>
      </c>
    </row>
    <row r="24" spans="2:34" x14ac:dyDescent="0.25">
      <c r="F24" s="113" t="s">
        <v>121</v>
      </c>
      <c r="G24" s="113" t="s">
        <v>51</v>
      </c>
      <c r="H24" s="113" t="s">
        <v>51</v>
      </c>
      <c r="I24" s="114" t="s">
        <v>119</v>
      </c>
      <c r="J24" s="114" t="s">
        <v>120</v>
      </c>
      <c r="K24" s="113" t="s">
        <v>50</v>
      </c>
      <c r="L24" s="113" t="s">
        <v>122</v>
      </c>
      <c r="N24" s="4">
        <v>513595</v>
      </c>
      <c r="O24" s="4" t="str">
        <f>_xlfn.XLOOKUP(N24,BP[CODIGO],BP[NOMBRE CUENTA],"")</f>
        <v>OTROS</v>
      </c>
      <c r="P24" s="4" t="str">
        <f t="shared" si="2"/>
        <v>513595 OTROS</v>
      </c>
      <c r="Q24" s="110">
        <f>SUMIF(BP[CODIGO],N24,BP[DEBITOS])</f>
        <v>10056072</v>
      </c>
      <c r="R24" s="110">
        <f ca="1">SUMIFS(BP[CREDITOS], BP[CODIGO], N24, BP[EsNegrita], FALSE)</f>
        <v>0</v>
      </c>
      <c r="S24" s="111">
        <f t="shared" ca="1" si="3"/>
        <v>10056072</v>
      </c>
      <c r="T24" s="4"/>
      <c r="V24" s="4">
        <v>24080222</v>
      </c>
      <c r="W24" s="4" t="str">
        <f>_xlfn.XLOOKUP(V24,BP[CODIGO],BP[NOMBRE CUENTA],"")</f>
        <v>IVA POR COMPRAS 19%</v>
      </c>
      <c r="X24" s="4" t="str">
        <f t="shared" ref="X24:X45" si="11">CONCATENATE(V24," ",W24)</f>
        <v>24080222 IVA POR COMPRAS 19%</v>
      </c>
      <c r="Y24" s="110">
        <f ca="1">SUMIFS(BP[DEBITOS],BP[CODIGO],V24,BP[EsNegrita],FALSE)</f>
        <v>609625</v>
      </c>
      <c r="Z24" s="110">
        <f ca="1">SUMIFS(BP[CREDITOS],BP[CODIGO],V24,BP[EsNegrita],FALSE)</f>
        <v>0</v>
      </c>
      <c r="AA24" s="111">
        <f t="shared" ref="AA24:AA45" ca="1" si="12">+Y24-Z24</f>
        <v>609625</v>
      </c>
      <c r="AB24" s="381">
        <f t="shared" ref="AB24:AB45" si="13">IFERROR(_xlfn.LET(_xlpm.pos_porc, SEARCH("%", X24), _xlpm.num_extraido, MID(X24, _xlpm.pos_porc-2, 2), _xlpm.num_limpio, SUBSTITUTE(_xlpm.num_extraido, "(", ""), VALUE(_xlpm.num_limpio)/100), 19%)</f>
        <v>0.19</v>
      </c>
      <c r="AC24" s="4" t="str" cm="1">
        <f t="array" ref="AC24">_xlfn.IFS(
(ISNUMBER(SEARCH("LICOR",X24))+ISNUMBER(SEARCH("VINO",X24))+ISNUMBER(SEARCH("APERITIVO",X24)))&gt;0, "Por licores, aperitivos, vinos y similares",
ISNUMBER(SEARCH("ZONA FRANCA",X24)), "De bienes y servicios gravados provenientes de Zonas Francas",
AND(ISNUMBER(SEARCH("IMPORTACION",X24)), AB24=19%), "Por importaciones gravadas a la tarifa general",
AND(ISNUMBER(SEARCH("IMPORTACION",X24)), AB24=5%), "Por importaciones gravadas a la tarifa del 5%",
AND(ISNUMBER(SEARCH("COMP",X24)), AB24=19%), "Por compras de bienes gravados a la tarifa general",
AND(ISNUMBER(SEARCH("COMP",X24)), AB24=5%), "Por compras de bienes gravados a la tarifa del 5%",
AND(ISERROR(SEARCH("COMP",X24)), AB24=19%), "Por servicios gravados a la tarifa general",
AND(ISERROR(SEARCH("COMP",X24)), AB24=5%), "Por servicios gravados a la tarifa del 5%",
TRUE, ""
)</f>
        <v>Por compras de bienes gravados a la tarifa general</v>
      </c>
      <c r="AD24" s="4" t="b">
        <f>COUNTIF(LIQUIDACIÓN!$D$6:$D$37, V24) &gt; 0</f>
        <v>1</v>
      </c>
      <c r="AE24" s="110">
        <f ca="1">IF(AD24=TRUE,_xlfn.XLOOKUP(V24,LIQUIDACIÓN!$D$6:$D$37,LIQUIDACIÓN!$J$6:$J$37),AA24)</f>
        <v>495408.07546291739</v>
      </c>
      <c r="AF24" s="4" t="str">
        <f t="shared" ref="AF24:AF45" si="14">IFERROR(IF(ISNUMBER(SEARCH("COMP",X24)), "COMPRAS", "SERVICIOS"), "")</f>
        <v>COMPRAS</v>
      </c>
      <c r="AG24" s="4" t="str">
        <f t="shared" ref="AG24:AG45" si="15">IF(LEFT(V24, 6)="240802", "DESCONTABLE", IF(LEFT(V24, 6)="240803", "TRANSITORIO", ""))</f>
        <v>DESCONTABLE</v>
      </c>
    </row>
    <row r="25" spans="2:34" x14ac:dyDescent="0.25">
      <c r="C25" s="71"/>
      <c r="D25" s="71"/>
      <c r="F25" s="4" t="str" cm="1">
        <f t="array" ref="F25">_xlfn.UNIQUE(_xlfn._xlws.FILTER(BP[CODIGO], LEFT(BP[CODIGO], 4)="4175", "No se encontraron cuentas 4175"))</f>
        <v>No se encontraron cuentas 4175</v>
      </c>
      <c r="G25" s="4" t="str">
        <f>_xlfn.XLOOKUP(F25,BP[CODIGO],BP[NOMBRE CUENTA],"")</f>
        <v/>
      </c>
      <c r="H25" s="4" t="str">
        <f>CONCATENATE(F25," ",G25)</f>
        <v xml:space="preserve">No se encontraron cuentas 4175 </v>
      </c>
      <c r="I25" s="110">
        <f>SUMIFS(BP[DEBITOS],BP[CODIGO],F25,BP[EsNegrita],FALSE)</f>
        <v>0</v>
      </c>
      <c r="J25" s="110">
        <f>SUMIFS(BP[CREDITOS], BP[CODIGO], F25, BP[EsNegrita], FALSE)</f>
        <v>0</v>
      </c>
      <c r="K25" s="111">
        <f>+J25-I25</f>
        <v>0</v>
      </c>
      <c r="L25" s="4"/>
      <c r="N25" s="4">
        <v>514095</v>
      </c>
      <c r="O25" s="4" t="str">
        <f>_xlfn.XLOOKUP(N25,BP[CODIGO],BP[NOMBRE CUENTA],"")</f>
        <v>OTROS</v>
      </c>
      <c r="P25" s="4" t="str">
        <f t="shared" si="2"/>
        <v>514095 OTROS</v>
      </c>
      <c r="Q25" s="110">
        <f>SUMIF(BP[CODIGO],N25,BP[DEBITOS])</f>
        <v>6445000</v>
      </c>
      <c r="R25" s="110">
        <f ca="1">SUMIFS(BP[CREDITOS], BP[CODIGO], N25, BP[EsNegrita], FALSE)</f>
        <v>0</v>
      </c>
      <c r="S25" s="111">
        <f t="shared" ca="1" si="3"/>
        <v>6445000</v>
      </c>
      <c r="T25" s="4"/>
      <c r="V25" s="4">
        <v>24080301</v>
      </c>
      <c r="W25" s="4" t="str">
        <f>_xlfn.XLOOKUP(V25,BP[CODIGO],BP[NOMBRE CUENTA],"")</f>
        <v>IVA POR COMPRAS 19%</v>
      </c>
      <c r="X25" s="4" t="str">
        <f t="shared" si="11"/>
        <v>24080301 IVA POR COMPRAS 19%</v>
      </c>
      <c r="Y25" s="110">
        <f ca="1">SUMIFS(BP[DEBITOS],BP[CODIGO],V25,BP[EsNegrita],FALSE)</f>
        <v>103150025</v>
      </c>
      <c r="Z25" s="110">
        <f ca="1">SUMIFS(BP[CREDITOS],BP[CODIGO],V25,BP[EsNegrita],FALSE)</f>
        <v>0</v>
      </c>
      <c r="AA25" s="111">
        <f t="shared" ca="1" si="12"/>
        <v>103150025</v>
      </c>
      <c r="AB25" s="381">
        <f t="shared" si="13"/>
        <v>0.19</v>
      </c>
      <c r="AC25" s="4" t="str" cm="1">
        <f t="array" ref="AC25">_xlfn.IFS(
(ISNUMBER(SEARCH("LICOR",X25))+ISNUMBER(SEARCH("VINO",X25))+ISNUMBER(SEARCH("APERITIVO",X25)))&gt;0, "Por licores, aperitivos, vinos y similares",
ISNUMBER(SEARCH("ZONA FRANCA",X25)), "De bienes y servicios gravados provenientes de Zonas Francas",
AND(ISNUMBER(SEARCH("IMPORTACION",X25)), AB25=19%), "Por importaciones gravadas a la tarifa general",
AND(ISNUMBER(SEARCH("IMPORTACION",X25)), AB25=5%), "Por importaciones gravadas a la tarifa del 5%",
AND(ISNUMBER(SEARCH("COMP",X25)), AB25=19%), "Por compras de bienes gravados a la tarifa general",
AND(ISNUMBER(SEARCH("COMP",X25)), AB25=5%), "Por compras de bienes gravados a la tarifa del 5%",
AND(ISERROR(SEARCH("COMP",X25)), AB25=19%), "Por servicios gravados a la tarifa general",
AND(ISERROR(SEARCH("COMP",X25)), AB25=5%), "Por servicios gravados a la tarifa del 5%",
TRUE, ""
)</f>
        <v>Por compras de bienes gravados a la tarifa general</v>
      </c>
      <c r="AD25" s="4" t="b">
        <f>COUNTIF(LIQUIDACIÓN!$D$6:$D$37, V25) &gt; 0</f>
        <v>1</v>
      </c>
      <c r="AE25" s="110">
        <f ca="1">IF(AD25=TRUE,_xlfn.XLOOKUP(V25,LIQUIDACIÓN!$D$6:$D$37,LIQUIDACIÓN!$J$6:$J$37),AA25)</f>
        <v>83824245.018169895</v>
      </c>
      <c r="AF25" s="4" t="str">
        <f t="shared" si="14"/>
        <v>COMPRAS</v>
      </c>
      <c r="AG25" s="4" t="str">
        <f t="shared" si="15"/>
        <v>TRANSITORIO</v>
      </c>
    </row>
    <row r="26" spans="2:34" x14ac:dyDescent="0.25">
      <c r="C26" s="71"/>
      <c r="D26" s="71"/>
      <c r="F26" s="4"/>
      <c r="G26" s="4">
        <f>_xlfn.XLOOKUP(F26,BP[CODIGO],BP[NOMBRE CUENTA],"")</f>
        <v>0</v>
      </c>
      <c r="H26" s="4" t="str">
        <f t="shared" ref="H26:H40" si="16">CONCATENATE(F26," ",G26)</f>
        <v xml:space="preserve"> 0</v>
      </c>
      <c r="I26" s="110">
        <f>SUMIFS(BP[DEBITOS],BP[CODIGO],F26,BP[EsNegrita],FALSE)</f>
        <v>0</v>
      </c>
      <c r="J26" s="110">
        <v>0</v>
      </c>
      <c r="K26" s="111">
        <f t="shared" ref="K26:K40" si="17">+J26-I26</f>
        <v>0</v>
      </c>
      <c r="L26" s="4"/>
      <c r="N26" s="4">
        <v>519530</v>
      </c>
      <c r="O26" s="4" t="str">
        <f>_xlfn.XLOOKUP(N26,BP[CODIGO],BP[NOMBRE CUENTA],"")</f>
        <v>UTILES, PAPELERIA Y FOTOCOPIAS</v>
      </c>
      <c r="P26" s="4" t="str">
        <f t="shared" si="2"/>
        <v>519530 UTILES, PAPELERIA Y FOTOCOPIAS</v>
      </c>
      <c r="Q26" s="110">
        <f>SUMIF(BP[CODIGO],N26,BP[DEBITOS])</f>
        <v>84117</v>
      </c>
      <c r="R26" s="110">
        <f ca="1">SUMIFS(BP[CREDITOS], BP[CODIGO], N26, BP[EsNegrita], FALSE)</f>
        <v>0</v>
      </c>
      <c r="S26" s="111">
        <f t="shared" ca="1" si="3"/>
        <v>84117</v>
      </c>
      <c r="T26" s="4"/>
      <c r="V26" s="4">
        <v>24080302</v>
      </c>
      <c r="W26" s="4" t="str">
        <f>_xlfn.XLOOKUP(V26,BP[CODIGO],BP[NOMBRE CUENTA],"")</f>
        <v>IVA POR SERVICIOS 19%</v>
      </c>
      <c r="X26" s="4" t="str">
        <f t="shared" si="11"/>
        <v>24080302 IVA POR SERVICIOS 19%</v>
      </c>
      <c r="Y26" s="110">
        <f ca="1">SUMIFS(BP[DEBITOS],BP[CODIGO],V26,BP[EsNegrita],FALSE)</f>
        <v>1205033</v>
      </c>
      <c r="Z26" s="110">
        <f ca="1">SUMIFS(BP[CREDITOS],BP[CODIGO],V26,BP[EsNegrita],FALSE)</f>
        <v>0</v>
      </c>
      <c r="AA26" s="111">
        <f t="shared" ca="1" si="12"/>
        <v>1205033</v>
      </c>
      <c r="AB26" s="381">
        <f t="shared" si="13"/>
        <v>0.19</v>
      </c>
      <c r="AC26" s="4" t="str" cm="1">
        <f t="array" ref="AC26">_xlfn.IFS(
(ISNUMBER(SEARCH("LICOR",X26))+ISNUMBER(SEARCH("VINO",X26))+ISNUMBER(SEARCH("APERITIVO",X26)))&gt;0, "Por licores, aperitivos, vinos y similares",
ISNUMBER(SEARCH("ZONA FRANCA",X26)), "De bienes y servicios gravados provenientes de Zonas Francas",
AND(ISNUMBER(SEARCH("IMPORTACION",X26)), AB26=19%), "Por importaciones gravadas a la tarifa general",
AND(ISNUMBER(SEARCH("IMPORTACION",X26)), AB26=5%), "Por importaciones gravadas a la tarifa del 5%",
AND(ISNUMBER(SEARCH("COMP",X26)), AB26=19%), "Por compras de bienes gravados a la tarifa general",
AND(ISNUMBER(SEARCH("COMP",X26)), AB26=5%), "Por compras de bienes gravados a la tarifa del 5%",
AND(ISERROR(SEARCH("COMP",X26)), AB26=19%), "Por servicios gravados a la tarifa general",
AND(ISERROR(SEARCH("COMP",X26)), AB26=5%), "Por servicios gravados a la tarifa del 5%",
TRUE, ""
)</f>
        <v>Por servicios gravados a la tarifa general</v>
      </c>
      <c r="AD26" s="4" t="b">
        <f>COUNTIF(LIQUIDACIÓN!$D$6:$D$37, V26) &gt; 0</f>
        <v>1</v>
      </c>
      <c r="AE26" s="110">
        <f ca="1">IF(AD26=TRUE,_xlfn.XLOOKUP(V26,LIQUIDACIÓN!$D$6:$D$37,LIQUIDACIÓN!$J$6:$J$37),AA26)</f>
        <v>979262.79171508015</v>
      </c>
      <c r="AF26" s="4" t="str">
        <f t="shared" si="14"/>
        <v>SERVICIOS</v>
      </c>
      <c r="AG26" s="4" t="str">
        <f t="shared" si="15"/>
        <v>TRANSITORIO</v>
      </c>
    </row>
    <row r="27" spans="2:34" x14ac:dyDescent="0.25">
      <c r="C27" s="71"/>
      <c r="D27" s="71"/>
      <c r="F27" s="4"/>
      <c r="G27" s="4">
        <f>_xlfn.XLOOKUP(F27,BP[CODIGO],BP[NOMBRE CUENTA],"")</f>
        <v>0</v>
      </c>
      <c r="H27" s="4" t="str">
        <f t="shared" si="16"/>
        <v xml:space="preserve"> 0</v>
      </c>
      <c r="I27" s="110">
        <f>SUMIFS(BP[DEBITOS],BP[CODIGO],F27,BP[EsNegrita],FALSE)</f>
        <v>0</v>
      </c>
      <c r="J27" s="110">
        <f>SUMIFS(BP[CREDITOS], BP[CODIGO], F27, BP[EsNegrita], FALSE)</f>
        <v>0</v>
      </c>
      <c r="K27" s="111">
        <f t="shared" si="17"/>
        <v>0</v>
      </c>
      <c r="L27" s="4"/>
      <c r="N27" s="4">
        <v>519532</v>
      </c>
      <c r="O27" s="4" t="str">
        <f>_xlfn.XLOOKUP(N27,BP[CODIGO],BP[NOMBRE CUENTA],"")</f>
        <v>UTILES, PAPELERIA Y FOTOCOPIAS DEL REG. SIMPLIFICADO</v>
      </c>
      <c r="P27" s="4" t="str">
        <f t="shared" si="2"/>
        <v>519532 UTILES, PAPELERIA Y FOTOCOPIAS DEL REG. SIMPLIFICADO</v>
      </c>
      <c r="Q27" s="110">
        <f>SUMIF(BP[CODIGO],N27,BP[DEBITOS])</f>
        <v>637400</v>
      </c>
      <c r="R27" s="110">
        <f ca="1">SUMIFS(BP[CREDITOS], BP[CODIGO], N27, BP[EsNegrita], FALSE)</f>
        <v>0</v>
      </c>
      <c r="S27" s="111">
        <f t="shared" ca="1" si="3"/>
        <v>637400</v>
      </c>
      <c r="T27" s="4"/>
      <c r="V27" s="4">
        <v>24080304</v>
      </c>
      <c r="W27" s="4" t="str">
        <f>_xlfn.XLOOKUP(V27,BP[CODIGO],BP[NOMBRE CUENTA],"")</f>
        <v>IVA POR ARRENDAMIENTOS</v>
      </c>
      <c r="X27" s="4" t="str">
        <f t="shared" si="11"/>
        <v>24080304 IVA POR ARRENDAMIENTOS</v>
      </c>
      <c r="Y27" s="110">
        <f ca="1">SUMIFS(BP[DEBITOS],BP[CODIGO],V27,BP[EsNegrita],FALSE)</f>
        <v>47245189</v>
      </c>
      <c r="Z27" s="110">
        <f ca="1">SUMIFS(BP[CREDITOS],BP[CODIGO],V27,BP[EsNegrita],FALSE)</f>
        <v>0</v>
      </c>
      <c r="AA27" s="111">
        <f t="shared" ca="1" si="12"/>
        <v>47245189</v>
      </c>
      <c r="AB27" s="381">
        <f t="shared" si="13"/>
        <v>0.19</v>
      </c>
      <c r="AC27" s="4" t="str" cm="1">
        <f t="array" ref="AC27">_xlfn.IFS(
(ISNUMBER(SEARCH("LICOR",X27))+ISNUMBER(SEARCH("VINO",X27))+ISNUMBER(SEARCH("APERITIVO",X27)))&gt;0, "Por licores, aperitivos, vinos y similares",
ISNUMBER(SEARCH("ZONA FRANCA",X27)), "De bienes y servicios gravados provenientes de Zonas Francas",
AND(ISNUMBER(SEARCH("IMPORTACION",X27)), AB27=19%), "Por importaciones gravadas a la tarifa general",
AND(ISNUMBER(SEARCH("IMPORTACION",X27)), AB27=5%), "Por importaciones gravadas a la tarifa del 5%",
AND(ISNUMBER(SEARCH("COMP",X27)), AB27=19%), "Por compras de bienes gravados a la tarifa general",
AND(ISNUMBER(SEARCH("COMP",X27)), AB27=5%), "Por compras de bienes gravados a la tarifa del 5%",
AND(ISERROR(SEARCH("COMP",X27)), AB27=19%), "Por servicios gravados a la tarifa general",
AND(ISERROR(SEARCH("COMP",X27)), AB27=5%), "Por servicios gravados a la tarifa del 5%",
TRUE, ""
)</f>
        <v>Por servicios gravados a la tarifa general</v>
      </c>
      <c r="AD27" s="4" t="b">
        <f>COUNTIF(LIQUIDACIÓN!$D$6:$D$37, V27) &gt; 0</f>
        <v>1</v>
      </c>
      <c r="AE27" s="110">
        <f ca="1">IF(AD27=TRUE,_xlfn.XLOOKUP(V27,LIQUIDACIÓN!$D$6:$D$37,LIQUIDACIÓN!$J$6:$J$37),AA27)</f>
        <v>38393517.584370382</v>
      </c>
      <c r="AF27" s="4" t="str">
        <f t="shared" si="14"/>
        <v>SERVICIOS</v>
      </c>
      <c r="AG27" s="4" t="str">
        <f t="shared" si="15"/>
        <v>TRANSITORIO</v>
      </c>
    </row>
    <row r="28" spans="2:34" x14ac:dyDescent="0.25">
      <c r="F28" s="4"/>
      <c r="G28" s="4">
        <f>_xlfn.XLOOKUP(F28,BP[CODIGO],BP[NOMBRE CUENTA],"")</f>
        <v>0</v>
      </c>
      <c r="H28" s="4" t="str">
        <f t="shared" si="16"/>
        <v xml:space="preserve"> 0</v>
      </c>
      <c r="I28" s="110">
        <f>SUMIFS(BP[DEBITOS],BP[CODIGO],F28,BP[EsNegrita],FALSE)</f>
        <v>0</v>
      </c>
      <c r="J28" s="110">
        <f>SUMIFS(BP[CREDITOS], BP[CODIGO], F28, BP[EsNegrita], FALSE)</f>
        <v>0</v>
      </c>
      <c r="K28" s="111">
        <f t="shared" si="17"/>
        <v>0</v>
      </c>
      <c r="L28" s="4"/>
      <c r="N28" s="4">
        <v>519595</v>
      </c>
      <c r="O28" s="4" t="str">
        <f>_xlfn.XLOOKUP(N28,BP[CODIGO],BP[NOMBRE CUENTA],"")</f>
        <v>OTROS</v>
      </c>
      <c r="P28" s="4" t="str">
        <f t="shared" si="2"/>
        <v>519595 OTROS</v>
      </c>
      <c r="Q28" s="110">
        <f>SUMIF(BP[CODIGO],N28,BP[DEBITOS])</f>
        <v>2970796</v>
      </c>
      <c r="R28" s="110">
        <f ca="1">SUMIFS(BP[CREDITOS], BP[CODIGO], N28, BP[EsNegrita], FALSE)</f>
        <v>0</v>
      </c>
      <c r="S28" s="111">
        <f t="shared" ca="1" si="3"/>
        <v>2970796</v>
      </c>
      <c r="T28" s="4"/>
      <c r="V28" s="4"/>
      <c r="W28" s="4">
        <f>_xlfn.XLOOKUP(V28,BP[CODIGO],BP[NOMBRE CUENTA],"")</f>
        <v>0</v>
      </c>
      <c r="X28" s="4" t="str">
        <f t="shared" si="11"/>
        <v xml:space="preserve"> 0</v>
      </c>
      <c r="Y28" s="110">
        <f>SUMIFS(BP[DEBITOS],BP[CODIGO],V28,BP[EsNegrita],FALSE)</f>
        <v>0</v>
      </c>
      <c r="Z28" s="110">
        <f>SUMIFS(BP[CREDITOS],BP[CODIGO],V28,BP[EsNegrita],FALSE)</f>
        <v>0</v>
      </c>
      <c r="AA28" s="111">
        <f t="shared" si="12"/>
        <v>0</v>
      </c>
      <c r="AB28" s="381">
        <f t="shared" si="13"/>
        <v>0.19</v>
      </c>
      <c r="AC28" s="4" t="str" cm="1">
        <f t="array" ref="AC28">_xlfn.IFS(
(ISNUMBER(SEARCH("LICOR",X28))+ISNUMBER(SEARCH("VINO",X28))+ISNUMBER(SEARCH("APERITIVO",X28)))&gt;0, "Por licores, aperitivos, vinos y similares",
ISNUMBER(SEARCH("ZONA FRANCA",X28)), "De bienes y servicios gravados provenientes de Zonas Francas",
AND(ISNUMBER(SEARCH("IMPORTACION",X28)), AB28=19%), "Por importaciones gravadas a la tarifa general",
AND(ISNUMBER(SEARCH("IMPORTACION",X28)), AB28=5%), "Por importaciones gravadas a la tarifa del 5%",
AND(ISNUMBER(SEARCH("COMP",X28)), AB28=19%), "Por compras de bienes gravados a la tarifa general",
AND(ISNUMBER(SEARCH("COMP",X28)), AB28=5%), "Por compras de bienes gravados a la tarifa del 5%",
AND(ISERROR(SEARCH("COMP",X28)), AB28=19%), "Por servicios gravados a la tarifa general",
AND(ISERROR(SEARCH("COMP",X28)), AB28=5%), "Por servicios gravados a la tarifa del 5%",
TRUE, ""
)</f>
        <v>Por servicios gravados a la tarifa general</v>
      </c>
      <c r="AD28" s="4" t="b">
        <f>COUNTIF(LIQUIDACIÓN!$D$6:$D$37, V28) &gt; 0</f>
        <v>0</v>
      </c>
      <c r="AE28" s="110">
        <f>IF(AD28=TRUE,_xlfn.XLOOKUP(V28,LIQUIDACIÓN!$D$6:$D$37,LIQUIDACIÓN!$J$6:$J$37),AA28)</f>
        <v>0</v>
      </c>
      <c r="AF28" s="4" t="str">
        <f t="shared" si="14"/>
        <v>SERVICIOS</v>
      </c>
      <c r="AG28" s="4" t="str">
        <f t="shared" si="15"/>
        <v/>
      </c>
    </row>
    <row r="29" spans="2:34" x14ac:dyDescent="0.25">
      <c r="F29" s="4"/>
      <c r="G29" s="4">
        <f>_xlfn.XLOOKUP(F29,BP[CODIGO],BP[NOMBRE CUENTA],"")</f>
        <v>0</v>
      </c>
      <c r="H29" s="4" t="str">
        <f t="shared" si="16"/>
        <v xml:space="preserve"> 0</v>
      </c>
      <c r="I29" s="110">
        <f>SUMIFS(BP[DEBITOS],BP[CODIGO],F29,BP[EsNegrita],FALSE)</f>
        <v>0</v>
      </c>
      <c r="J29" s="110">
        <f>SUMIFS(BP[CREDITOS], BP[CODIGO], F29, BP[EsNegrita], FALSE)</f>
        <v>0</v>
      </c>
      <c r="K29" s="111">
        <f t="shared" si="17"/>
        <v>0</v>
      </c>
      <c r="L29" s="4"/>
      <c r="N29" s="4">
        <v>531520</v>
      </c>
      <c r="O29" s="4" t="str">
        <f>_xlfn.XLOOKUP(N29,BP[CODIGO],BP[NOMBRE CUENTA],"")</f>
        <v>IMPUESTOS ASUMIDOS RETENCION</v>
      </c>
      <c r="P29" s="4" t="str">
        <f t="shared" si="2"/>
        <v>531520 IMPUESTOS ASUMIDOS RETENCION</v>
      </c>
      <c r="Q29" s="110">
        <f>SUMIF(BP[CODIGO],N29,BP[DEBITOS])</f>
        <v>51750</v>
      </c>
      <c r="R29" s="110">
        <f ca="1">SUMIFS(BP[CREDITOS], BP[CODIGO], N29, BP[EsNegrita], FALSE)</f>
        <v>0</v>
      </c>
      <c r="S29" s="111">
        <f t="shared" ca="1" si="3"/>
        <v>51750</v>
      </c>
      <c r="T29" s="4"/>
      <c r="V29" s="4"/>
      <c r="W29" s="4">
        <f>_xlfn.XLOOKUP(V29,BP[CODIGO],BP[NOMBRE CUENTA],"")</f>
        <v>0</v>
      </c>
      <c r="X29" s="4" t="str">
        <f t="shared" si="11"/>
        <v xml:space="preserve"> 0</v>
      </c>
      <c r="Y29" s="110">
        <f>SUMIFS(BP[DEBITOS],BP[CODIGO],V29,BP[EsNegrita],FALSE)</f>
        <v>0</v>
      </c>
      <c r="Z29" s="110">
        <f>SUMIFS(BP[CREDITOS],BP[CODIGO],V29,BP[EsNegrita],FALSE)</f>
        <v>0</v>
      </c>
      <c r="AA29" s="111">
        <f t="shared" si="12"/>
        <v>0</v>
      </c>
      <c r="AB29" s="381">
        <f t="shared" si="13"/>
        <v>0.19</v>
      </c>
      <c r="AC29" s="4" t="str" cm="1">
        <f t="array" ref="AC29">_xlfn.IFS(
(ISNUMBER(SEARCH("LICOR",X29))+ISNUMBER(SEARCH("VINO",X29))+ISNUMBER(SEARCH("APERITIVO",X29)))&gt;0, "Por licores, aperitivos, vinos y similares",
ISNUMBER(SEARCH("ZONA FRANCA",X29)), "De bienes y servicios gravados provenientes de Zonas Francas",
AND(ISNUMBER(SEARCH("IMPORTACION",X29)), AB29=19%), "Por importaciones gravadas a la tarifa general",
AND(ISNUMBER(SEARCH("IMPORTACION",X29)), AB29=5%), "Por importaciones gravadas a la tarifa del 5%",
AND(ISNUMBER(SEARCH("COMP",X29)), AB29=19%), "Por compras de bienes gravados a la tarifa general",
AND(ISNUMBER(SEARCH("COMP",X29)), AB29=5%), "Por compras de bienes gravados a la tarifa del 5%",
AND(ISERROR(SEARCH("COMP",X29)), AB29=19%), "Por servicios gravados a la tarifa general",
AND(ISERROR(SEARCH("COMP",X29)), AB29=5%), "Por servicios gravados a la tarifa del 5%",
TRUE, ""
)</f>
        <v>Por servicios gravados a la tarifa general</v>
      </c>
      <c r="AD29" s="4" t="b">
        <f>COUNTIF(LIQUIDACIÓN!$D$6:$D$37, V29) &gt; 0</f>
        <v>0</v>
      </c>
      <c r="AE29" s="110">
        <f>IF(AD29=TRUE,_xlfn.XLOOKUP(V29,LIQUIDACIÓN!$D$6:$D$37,LIQUIDACIÓN!$J$6:$J$37),AA29)</f>
        <v>0</v>
      </c>
      <c r="AF29" s="4" t="str">
        <f t="shared" si="14"/>
        <v>SERVICIOS</v>
      </c>
      <c r="AG29" s="4" t="str">
        <f t="shared" si="15"/>
        <v/>
      </c>
    </row>
    <row r="30" spans="2:34" x14ac:dyDescent="0.25">
      <c r="F30" s="4"/>
      <c r="G30" s="4">
        <f>_xlfn.XLOOKUP(F30,BP[CODIGO],BP[NOMBRE CUENTA],"")</f>
        <v>0</v>
      </c>
      <c r="H30" s="4" t="str">
        <f t="shared" si="16"/>
        <v xml:space="preserve"> 0</v>
      </c>
      <c r="I30" s="110">
        <f>SUMIFS(BP[DEBITOS],BP[CODIGO],F30,BP[EsNegrita],FALSE)</f>
        <v>0</v>
      </c>
      <c r="J30" s="110">
        <f>SUMIFS(BP[CREDITOS], BP[CODIGO], F30, BP[EsNegrita], FALSE)</f>
        <v>0</v>
      </c>
      <c r="K30" s="111">
        <f t="shared" si="17"/>
        <v>0</v>
      </c>
      <c r="L30" s="4"/>
      <c r="N30" s="4">
        <v>61450501</v>
      </c>
      <c r="O30" s="4" t="str">
        <f>_xlfn.XLOOKUP(N30,BP[CODIGO],BP[NOMBRE CUENTA],"")</f>
        <v>COMBUSTIBLES Y LUBRICANTES</v>
      </c>
      <c r="P30" s="4" t="str">
        <f t="shared" si="2"/>
        <v>61450501 COMBUSTIBLES Y LUBRICANTES</v>
      </c>
      <c r="Q30" s="110">
        <f>SUMIF(BP[CODIGO],N30,BP[DEBITOS])</f>
        <v>54451173</v>
      </c>
      <c r="R30" s="110">
        <f ca="1">SUMIFS(BP[CREDITOS], BP[CODIGO], N30, BP[EsNegrita], FALSE)</f>
        <v>0</v>
      </c>
      <c r="S30" s="111">
        <f t="shared" ca="1" si="3"/>
        <v>54451173</v>
      </c>
      <c r="T30" s="4"/>
      <c r="V30" s="4"/>
      <c r="W30" s="4">
        <f>_xlfn.XLOOKUP(V30,BP[CODIGO],BP[NOMBRE CUENTA],"")</f>
        <v>0</v>
      </c>
      <c r="X30" s="4" t="str">
        <f t="shared" si="11"/>
        <v xml:space="preserve"> 0</v>
      </c>
      <c r="Y30" s="110">
        <f>SUMIFS(BP[DEBITOS],BP[CODIGO],V30,BP[EsNegrita],FALSE)</f>
        <v>0</v>
      </c>
      <c r="Z30" s="110">
        <f>SUMIFS(BP[CREDITOS],BP[CODIGO],V30,BP[EsNegrita],FALSE)</f>
        <v>0</v>
      </c>
      <c r="AA30" s="111">
        <f t="shared" si="12"/>
        <v>0</v>
      </c>
      <c r="AB30" s="381">
        <f t="shared" si="13"/>
        <v>0.19</v>
      </c>
      <c r="AC30" s="4" t="str" cm="1">
        <f t="array" ref="AC30">_xlfn.IFS(
(ISNUMBER(SEARCH("LICOR",X30))+ISNUMBER(SEARCH("VINO",X30))+ISNUMBER(SEARCH("APERITIVO",X30)))&gt;0, "Por licores, aperitivos, vinos y similares",
ISNUMBER(SEARCH("ZONA FRANCA",X30)), "De bienes y servicios gravados provenientes de Zonas Francas",
AND(ISNUMBER(SEARCH("IMPORTACION",X30)), AB30=19%), "Por importaciones gravadas a la tarifa general",
AND(ISNUMBER(SEARCH("IMPORTACION",X30)), AB30=5%), "Por importaciones gravadas a la tarifa del 5%",
AND(ISNUMBER(SEARCH("COMP",X30)), AB30=19%), "Por compras de bienes gravados a la tarifa general",
AND(ISNUMBER(SEARCH("COMP",X30)), AB30=5%), "Por compras de bienes gravados a la tarifa del 5%",
AND(ISERROR(SEARCH("COMP",X30)), AB30=19%), "Por servicios gravados a la tarifa general",
AND(ISERROR(SEARCH("COMP",X30)), AB30=5%), "Por servicios gravados a la tarifa del 5%",
TRUE, ""
)</f>
        <v>Por servicios gravados a la tarifa general</v>
      </c>
      <c r="AD30" s="4" t="b">
        <f>COUNTIF(LIQUIDACIÓN!$D$6:$D$37, V30) &gt; 0</f>
        <v>0</v>
      </c>
      <c r="AE30" s="110">
        <f>IF(AD30=TRUE,_xlfn.XLOOKUP(V30,LIQUIDACIÓN!$D$6:$D$37,LIQUIDACIÓN!$J$6:$J$37),AA30)</f>
        <v>0</v>
      </c>
      <c r="AF30" s="4" t="str">
        <f t="shared" si="14"/>
        <v>SERVICIOS</v>
      </c>
      <c r="AG30" s="4" t="str">
        <f t="shared" si="15"/>
        <v/>
      </c>
    </row>
    <row r="31" spans="2:34" x14ac:dyDescent="0.25">
      <c r="F31" s="4"/>
      <c r="G31" s="4">
        <f>_xlfn.XLOOKUP(F31,BP[CODIGO],BP[NOMBRE CUENTA],"")</f>
        <v>0</v>
      </c>
      <c r="H31" s="4" t="str">
        <f t="shared" si="16"/>
        <v xml:space="preserve"> 0</v>
      </c>
      <c r="I31" s="110">
        <f>SUMIFS(BP[DEBITOS],BP[CODIGO],F31,BP[EsNegrita],FALSE)</f>
        <v>0</v>
      </c>
      <c r="J31" s="110">
        <f>SUMIFS(BP[CREDITOS], BP[CODIGO], F31, BP[EsNegrita], FALSE)</f>
        <v>0</v>
      </c>
      <c r="K31" s="111">
        <f t="shared" si="17"/>
        <v>0</v>
      </c>
      <c r="L31" s="4"/>
      <c r="N31" s="4">
        <v>61450502</v>
      </c>
      <c r="O31" s="4" t="str">
        <f>_xlfn.XLOOKUP(N31,BP[CODIGO],BP[NOMBRE CUENTA],"")</f>
        <v>MANTENIMIENTO Y REPARACIONES</v>
      </c>
      <c r="P31" s="4" t="str">
        <f t="shared" si="2"/>
        <v>61450502 MANTENIMIENTO Y REPARACIONES</v>
      </c>
      <c r="Q31" s="110">
        <f>SUMIF(BP[CODIGO],N31,BP[DEBITOS])</f>
        <v>12436285</v>
      </c>
      <c r="R31" s="110">
        <f ca="1">SUMIFS(BP[CREDITOS], BP[CODIGO], N31, BP[EsNegrita], FALSE)</f>
        <v>0</v>
      </c>
      <c r="S31" s="111">
        <f t="shared" ca="1" si="3"/>
        <v>12436285</v>
      </c>
      <c r="T31" s="4"/>
      <c r="V31" s="4"/>
      <c r="W31" s="4">
        <f>_xlfn.XLOOKUP(V31,BP[CODIGO],BP[NOMBRE CUENTA],"")</f>
        <v>0</v>
      </c>
      <c r="X31" s="4" t="str">
        <f t="shared" si="11"/>
        <v xml:space="preserve"> 0</v>
      </c>
      <c r="Y31" s="110">
        <f>SUMIFS(BP[DEBITOS],BP[CODIGO],V31,BP[EsNegrita],FALSE)</f>
        <v>0</v>
      </c>
      <c r="Z31" s="110">
        <f>SUMIFS(BP[CREDITOS],BP[CODIGO],V31,BP[EsNegrita],FALSE)</f>
        <v>0</v>
      </c>
      <c r="AA31" s="111">
        <f t="shared" si="12"/>
        <v>0</v>
      </c>
      <c r="AB31" s="381">
        <f t="shared" si="13"/>
        <v>0.19</v>
      </c>
      <c r="AC31" s="4" t="str" cm="1">
        <f t="array" ref="AC31">_xlfn.IFS(
(ISNUMBER(SEARCH("LICOR",X31))+ISNUMBER(SEARCH("VINO",X31))+ISNUMBER(SEARCH("APERITIVO",X31)))&gt;0, "Por licores, aperitivos, vinos y similares",
ISNUMBER(SEARCH("ZONA FRANCA",X31)), "De bienes y servicios gravados provenientes de Zonas Francas",
AND(ISNUMBER(SEARCH("IMPORTACION",X31)), AB31=19%), "Por importaciones gravadas a la tarifa general",
AND(ISNUMBER(SEARCH("IMPORTACION",X31)), AB31=5%), "Por importaciones gravadas a la tarifa del 5%",
AND(ISNUMBER(SEARCH("COMP",X31)), AB31=19%), "Por compras de bienes gravados a la tarifa general",
AND(ISNUMBER(SEARCH("COMP",X31)), AB31=5%), "Por compras de bienes gravados a la tarifa del 5%",
AND(ISERROR(SEARCH("COMP",X31)), AB31=19%), "Por servicios gravados a la tarifa general",
AND(ISERROR(SEARCH("COMP",X31)), AB31=5%), "Por servicios gravados a la tarifa del 5%",
TRUE, ""
)</f>
        <v>Por servicios gravados a la tarifa general</v>
      </c>
      <c r="AD31" s="4" t="b">
        <f>COUNTIF(LIQUIDACIÓN!$D$6:$D$37, V31) &gt; 0</f>
        <v>0</v>
      </c>
      <c r="AE31" s="110">
        <f>IF(AD31=TRUE,_xlfn.XLOOKUP(V31,LIQUIDACIÓN!$D$6:$D$37,LIQUIDACIÓN!$J$6:$J$37),AA31)</f>
        <v>0</v>
      </c>
      <c r="AF31" s="4" t="str">
        <f t="shared" si="14"/>
        <v>SERVICIOS</v>
      </c>
      <c r="AG31" s="4" t="str">
        <f t="shared" si="15"/>
        <v/>
      </c>
    </row>
    <row r="32" spans="2:34" x14ac:dyDescent="0.25">
      <c r="F32" s="4"/>
      <c r="G32" s="4">
        <f>_xlfn.XLOOKUP(F32,BP[CODIGO],BP[NOMBRE CUENTA],"")</f>
        <v>0</v>
      </c>
      <c r="H32" s="4" t="str">
        <f t="shared" si="16"/>
        <v xml:space="preserve"> 0</v>
      </c>
      <c r="I32" s="110">
        <f>SUMIFS(BP[DEBITOS],BP[CODIGO],F32,BP[EsNegrita],FALSE)</f>
        <v>0</v>
      </c>
      <c r="J32" s="110">
        <f>SUMIFS(BP[CREDITOS], BP[CODIGO], F32, BP[EsNegrita], FALSE)</f>
        <v>0</v>
      </c>
      <c r="K32" s="111">
        <f t="shared" si="17"/>
        <v>0</v>
      </c>
      <c r="L32" s="4"/>
      <c r="N32" s="4">
        <v>61450503</v>
      </c>
      <c r="O32" s="4" t="str">
        <f>_xlfn.XLOOKUP(N32,BP[CODIGO],BP[NOMBRE CUENTA],"")</f>
        <v>REPUESTOS FLOTA Y EQUIPO DE TRASNPORTE</v>
      </c>
      <c r="P32" s="4" t="str">
        <f t="shared" si="2"/>
        <v>61450503 REPUESTOS FLOTA Y EQUIPO DE TRASNPORTE</v>
      </c>
      <c r="Q32" s="110">
        <f>SUMIF(BP[CODIGO],N32,BP[DEBITOS])</f>
        <v>519455666</v>
      </c>
      <c r="R32" s="110">
        <f ca="1">SUMIFS(BP[CREDITOS], BP[CODIGO], N32, BP[EsNegrita], FALSE)</f>
        <v>0</v>
      </c>
      <c r="S32" s="111">
        <f t="shared" ca="1" si="3"/>
        <v>519455666</v>
      </c>
      <c r="T32" s="4"/>
      <c r="V32" s="4"/>
      <c r="W32" s="4">
        <f>_xlfn.XLOOKUP(V32,BP[CODIGO],BP[NOMBRE CUENTA],"")</f>
        <v>0</v>
      </c>
      <c r="X32" s="4" t="str">
        <f t="shared" si="11"/>
        <v xml:space="preserve"> 0</v>
      </c>
      <c r="Y32" s="110">
        <f>SUMIFS(BP[DEBITOS],BP[CODIGO],V32,BP[EsNegrita],FALSE)</f>
        <v>0</v>
      </c>
      <c r="Z32" s="110">
        <f>SUMIFS(BP[CREDITOS],BP[CODIGO],V32,BP[EsNegrita],FALSE)</f>
        <v>0</v>
      </c>
      <c r="AA32" s="111">
        <f t="shared" si="12"/>
        <v>0</v>
      </c>
      <c r="AB32" s="381">
        <f t="shared" si="13"/>
        <v>0.19</v>
      </c>
      <c r="AC32" s="4" t="str" cm="1">
        <f t="array" ref="AC32">_xlfn.IFS(
(ISNUMBER(SEARCH("LICOR",X32))+ISNUMBER(SEARCH("VINO",X32))+ISNUMBER(SEARCH("APERITIVO",X32)))&gt;0, "Por licores, aperitivos, vinos y similares",
ISNUMBER(SEARCH("ZONA FRANCA",X32)), "De bienes y servicios gravados provenientes de Zonas Francas",
AND(ISNUMBER(SEARCH("IMPORTACION",X32)), AB32=19%), "Por importaciones gravadas a la tarifa general",
AND(ISNUMBER(SEARCH("IMPORTACION",X32)), AB32=5%), "Por importaciones gravadas a la tarifa del 5%",
AND(ISNUMBER(SEARCH("COMP",X32)), AB32=19%), "Por compras de bienes gravados a la tarifa general",
AND(ISNUMBER(SEARCH("COMP",X32)), AB32=5%), "Por compras de bienes gravados a la tarifa del 5%",
AND(ISERROR(SEARCH("COMP",X32)), AB32=19%), "Por servicios gravados a la tarifa general",
AND(ISERROR(SEARCH("COMP",X32)), AB32=5%), "Por servicios gravados a la tarifa del 5%",
TRUE, ""
)</f>
        <v>Por servicios gravados a la tarifa general</v>
      </c>
      <c r="AD32" s="4" t="b">
        <f>COUNTIF(LIQUIDACIÓN!$D$6:$D$37, V32) &gt; 0</f>
        <v>0</v>
      </c>
      <c r="AE32" s="110">
        <f>IF(AD32=TRUE,_xlfn.XLOOKUP(V32,LIQUIDACIÓN!$D$6:$D$37,LIQUIDACIÓN!$J$6:$J$37),AA32)</f>
        <v>0</v>
      </c>
      <c r="AF32" s="4" t="str">
        <f t="shared" si="14"/>
        <v>SERVICIOS</v>
      </c>
      <c r="AG32" s="4" t="str">
        <f t="shared" si="15"/>
        <v/>
      </c>
    </row>
    <row r="33" spans="3:33" x14ac:dyDescent="0.25">
      <c r="C33" s="71"/>
      <c r="D33" s="71"/>
      <c r="F33" s="4"/>
      <c r="G33" s="4">
        <f>_xlfn.XLOOKUP(F33,BP[CODIGO],BP[NOMBRE CUENTA],"")</f>
        <v>0</v>
      </c>
      <c r="H33" s="4" t="str">
        <f t="shared" si="16"/>
        <v xml:space="preserve"> 0</v>
      </c>
      <c r="I33" s="110">
        <f>SUMIFS(BP[DEBITOS],BP[CODIGO],F33,BP[EsNegrita],FALSE)</f>
        <v>0</v>
      </c>
      <c r="J33" s="110">
        <f>SUMIFS(BP[CREDITOS], BP[CODIGO], F33, BP[EsNegrita], FALSE)</f>
        <v>0</v>
      </c>
      <c r="K33" s="111">
        <f t="shared" si="17"/>
        <v>0</v>
      </c>
      <c r="L33" s="4"/>
      <c r="N33" s="4">
        <v>61450504</v>
      </c>
      <c r="O33" s="4" t="str">
        <f>_xlfn.XLOOKUP(N33,BP[CODIGO],BP[NOMBRE CUENTA],"")</f>
        <v>ALQUILER DE VEHICULOS Y EQUIPOS</v>
      </c>
      <c r="P33" s="4" t="str">
        <f t="shared" si="2"/>
        <v>61450504 ALQUILER DE VEHICULOS Y EQUIPOS</v>
      </c>
      <c r="Q33" s="110">
        <f>SUMIF(BP[CODIGO],N33,BP[DEBITOS])</f>
        <v>248658887</v>
      </c>
      <c r="R33" s="110">
        <f ca="1">SUMIFS(BP[CREDITOS], BP[CODIGO], N33, BP[EsNegrita], FALSE)</f>
        <v>0</v>
      </c>
      <c r="S33" s="111">
        <f t="shared" ca="1" si="3"/>
        <v>248658887</v>
      </c>
      <c r="T33" s="4"/>
      <c r="V33" s="4"/>
      <c r="W33" s="4">
        <f>_xlfn.XLOOKUP(V33,BP[CODIGO],BP[NOMBRE CUENTA],"")</f>
        <v>0</v>
      </c>
      <c r="X33" s="4" t="str">
        <f t="shared" si="11"/>
        <v xml:space="preserve"> 0</v>
      </c>
      <c r="Y33" s="110">
        <f>SUMIFS(BP[DEBITOS],BP[CODIGO],V33,BP[EsNegrita],FALSE)</f>
        <v>0</v>
      </c>
      <c r="Z33" s="110">
        <f>SUMIFS(BP[CREDITOS],BP[CODIGO],V33,BP[EsNegrita],FALSE)</f>
        <v>0</v>
      </c>
      <c r="AA33" s="111">
        <f t="shared" si="12"/>
        <v>0</v>
      </c>
      <c r="AB33" s="381">
        <f t="shared" si="13"/>
        <v>0.19</v>
      </c>
      <c r="AC33" s="4" t="str" cm="1">
        <f t="array" ref="AC33">_xlfn.IFS(
(ISNUMBER(SEARCH("LICOR",X33))+ISNUMBER(SEARCH("VINO",X33))+ISNUMBER(SEARCH("APERITIVO",X33)))&gt;0, "Por licores, aperitivos, vinos y similares",
ISNUMBER(SEARCH("ZONA FRANCA",X33)), "De bienes y servicios gravados provenientes de Zonas Francas",
AND(ISNUMBER(SEARCH("IMPORTACION",X33)), AB33=19%), "Por importaciones gravadas a la tarifa general",
AND(ISNUMBER(SEARCH("IMPORTACION",X33)), AB33=5%), "Por importaciones gravadas a la tarifa del 5%",
AND(ISNUMBER(SEARCH("COMP",X33)), AB33=19%), "Por compras de bienes gravados a la tarifa general",
AND(ISNUMBER(SEARCH("COMP",X33)), AB33=5%), "Por compras de bienes gravados a la tarifa del 5%",
AND(ISERROR(SEARCH("COMP",X33)), AB33=19%), "Por servicios gravados a la tarifa general",
AND(ISERROR(SEARCH("COMP",X33)), AB33=5%), "Por servicios gravados a la tarifa del 5%",
TRUE, ""
)</f>
        <v>Por servicios gravados a la tarifa general</v>
      </c>
      <c r="AD33" s="4" t="b">
        <f>COUNTIF(LIQUIDACIÓN!$D$6:$D$37, V33) &gt; 0</f>
        <v>0</v>
      </c>
      <c r="AE33" s="110">
        <f>IF(AD33=TRUE,_xlfn.XLOOKUP(V33,LIQUIDACIÓN!$D$6:$D$37,LIQUIDACIÓN!$J$6:$J$37),AA33)</f>
        <v>0</v>
      </c>
      <c r="AF33" s="4" t="str">
        <f t="shared" si="14"/>
        <v>SERVICIOS</v>
      </c>
      <c r="AG33" s="4" t="str">
        <f t="shared" si="15"/>
        <v/>
      </c>
    </row>
    <row r="34" spans="3:33" x14ac:dyDescent="0.25">
      <c r="F34" s="4"/>
      <c r="G34" s="4">
        <f>_xlfn.XLOOKUP(F34,BP[CODIGO],BP[NOMBRE CUENTA],"")</f>
        <v>0</v>
      </c>
      <c r="H34" s="4" t="str">
        <f t="shared" si="16"/>
        <v xml:space="preserve"> 0</v>
      </c>
      <c r="I34" s="110">
        <f>SUMIFS(BP[DEBITOS],BP[CODIGO],F34,BP[EsNegrita],FALSE)</f>
        <v>0</v>
      </c>
      <c r="J34" s="110">
        <f>SUMIFS(BP[CREDITOS], BP[CODIGO], F34, BP[EsNegrita], FALSE)</f>
        <v>0</v>
      </c>
      <c r="K34" s="111">
        <f t="shared" si="17"/>
        <v>0</v>
      </c>
      <c r="L34" s="4"/>
      <c r="N34" s="4">
        <v>61450505</v>
      </c>
      <c r="O34" s="4" t="str">
        <f>_xlfn.XLOOKUP(N34,BP[CODIGO],BP[NOMBRE CUENTA],"")</f>
        <v>SUBCONTRATACION POR TRANSPORTES</v>
      </c>
      <c r="P34" s="4" t="str">
        <f t="shared" si="2"/>
        <v>61450505 SUBCONTRATACION POR TRANSPORTES</v>
      </c>
      <c r="Q34" s="110">
        <f>SUMIF(BP[CODIGO],N34,BP[DEBITOS])</f>
        <v>83589246</v>
      </c>
      <c r="R34" s="110">
        <f ca="1">SUMIFS(BP[CREDITOS], BP[CODIGO], N34, BP[EsNegrita], FALSE)</f>
        <v>0</v>
      </c>
      <c r="S34" s="111">
        <f t="shared" ca="1" si="3"/>
        <v>83589246</v>
      </c>
      <c r="T34" s="4"/>
      <c r="V34" s="4"/>
      <c r="W34" s="4">
        <f>_xlfn.XLOOKUP(V34,BP[CODIGO],BP[NOMBRE CUENTA],"")</f>
        <v>0</v>
      </c>
      <c r="X34" s="4" t="str">
        <f t="shared" si="11"/>
        <v xml:space="preserve"> 0</v>
      </c>
      <c r="Y34" s="110">
        <f>SUMIFS(BP[DEBITOS],BP[CODIGO],V34,BP[EsNegrita],FALSE)</f>
        <v>0</v>
      </c>
      <c r="Z34" s="110">
        <f>SUMIFS(BP[CREDITOS],BP[CODIGO],V34,BP[EsNegrita],FALSE)</f>
        <v>0</v>
      </c>
      <c r="AA34" s="111">
        <f t="shared" si="12"/>
        <v>0</v>
      </c>
      <c r="AB34" s="381">
        <f t="shared" si="13"/>
        <v>0.19</v>
      </c>
      <c r="AC34" s="4" t="str" cm="1">
        <f t="array" ref="AC34">_xlfn.IFS(
(ISNUMBER(SEARCH("LICOR",X34))+ISNUMBER(SEARCH("VINO",X34))+ISNUMBER(SEARCH("APERITIVO",X34)))&gt;0, "Por licores, aperitivos, vinos y similares",
ISNUMBER(SEARCH("ZONA FRANCA",X34)), "De bienes y servicios gravados provenientes de Zonas Francas",
AND(ISNUMBER(SEARCH("IMPORTACION",X34)), AB34=19%), "Por importaciones gravadas a la tarifa general",
AND(ISNUMBER(SEARCH("IMPORTACION",X34)), AB34=5%), "Por importaciones gravadas a la tarifa del 5%",
AND(ISNUMBER(SEARCH("COMP",X34)), AB34=19%), "Por compras de bienes gravados a la tarifa general",
AND(ISNUMBER(SEARCH("COMP",X34)), AB34=5%), "Por compras de bienes gravados a la tarifa del 5%",
AND(ISERROR(SEARCH("COMP",X34)), AB34=19%), "Por servicios gravados a la tarifa general",
AND(ISERROR(SEARCH("COMP",X34)), AB34=5%), "Por servicios gravados a la tarifa del 5%",
TRUE, ""
)</f>
        <v>Por servicios gravados a la tarifa general</v>
      </c>
      <c r="AD34" s="4" t="b">
        <f>COUNTIF(LIQUIDACIÓN!$D$6:$D$37, V34) &gt; 0</f>
        <v>0</v>
      </c>
      <c r="AE34" s="110">
        <f>IF(AD34=TRUE,_xlfn.XLOOKUP(V34,LIQUIDACIÓN!$D$6:$D$37,LIQUIDACIÓN!$J$6:$J$37),AA34)</f>
        <v>0</v>
      </c>
      <c r="AF34" s="4" t="str">
        <f t="shared" si="14"/>
        <v>SERVICIOS</v>
      </c>
      <c r="AG34" s="4" t="str">
        <f t="shared" si="15"/>
        <v/>
      </c>
    </row>
    <row r="35" spans="3:33" x14ac:dyDescent="0.25">
      <c r="F35" s="4"/>
      <c r="G35" s="4">
        <f>_xlfn.XLOOKUP(F35,BP[CODIGO],BP[NOMBRE CUENTA],"")</f>
        <v>0</v>
      </c>
      <c r="H35" s="4" t="str">
        <f t="shared" si="16"/>
        <v xml:space="preserve"> 0</v>
      </c>
      <c r="I35" s="110">
        <f>SUMIFS(BP[DEBITOS],BP[CODIGO],F35,BP[EsNegrita],FALSE)</f>
        <v>0</v>
      </c>
      <c r="J35" s="110">
        <f>SUMIFS(BP[CREDITOS], BP[CODIGO], F35, BP[EsNegrita], FALSE)</f>
        <v>0</v>
      </c>
      <c r="K35" s="111">
        <f t="shared" si="17"/>
        <v>0</v>
      </c>
      <c r="L35" s="4"/>
      <c r="N35" s="4">
        <v>61450510</v>
      </c>
      <c r="O35" s="4" t="str">
        <f>_xlfn.XLOOKUP(N35,BP[CODIGO],BP[NOMBRE CUENTA],"")</f>
        <v>MANTENIMIENTO Y REPARACIONES REG. SIMPLIFICADO</v>
      </c>
      <c r="P35" s="4" t="str">
        <f t="shared" si="2"/>
        <v>61450510 MANTENIMIENTO Y REPARACIONES REG. SIMPLIFICADO</v>
      </c>
      <c r="Q35" s="110">
        <f>SUMIF(BP[CODIGO],N35,BP[DEBITOS])</f>
        <v>41713402</v>
      </c>
      <c r="R35" s="110">
        <f ca="1">SUMIFS(BP[CREDITOS], BP[CODIGO], N35, BP[EsNegrita], FALSE)</f>
        <v>0</v>
      </c>
      <c r="S35" s="111">
        <f t="shared" ca="1" si="3"/>
        <v>41713402</v>
      </c>
      <c r="T35" s="4"/>
      <c r="V35" s="4"/>
      <c r="W35" s="4">
        <f>_xlfn.XLOOKUP(V35,BP[CODIGO],BP[NOMBRE CUENTA],"")</f>
        <v>0</v>
      </c>
      <c r="X35" s="4" t="str">
        <f t="shared" si="11"/>
        <v xml:space="preserve"> 0</v>
      </c>
      <c r="Y35" s="110">
        <f>SUMIFS(BP[DEBITOS],BP[CODIGO],V35,BP[EsNegrita],FALSE)</f>
        <v>0</v>
      </c>
      <c r="Z35" s="110">
        <f>SUMIFS(BP[CREDITOS],BP[CODIGO],V35,BP[EsNegrita],FALSE)</f>
        <v>0</v>
      </c>
      <c r="AA35" s="111">
        <f t="shared" si="12"/>
        <v>0</v>
      </c>
      <c r="AB35" s="381">
        <f t="shared" si="13"/>
        <v>0.19</v>
      </c>
      <c r="AC35" s="4" t="str" cm="1">
        <f t="array" ref="AC35">_xlfn.IFS(
(ISNUMBER(SEARCH("LICOR",X35))+ISNUMBER(SEARCH("VINO",X35))+ISNUMBER(SEARCH("APERITIVO",X35)))&gt;0, "Por licores, aperitivos, vinos y similares",
ISNUMBER(SEARCH("ZONA FRANCA",X35)), "De bienes y servicios gravados provenientes de Zonas Francas",
AND(ISNUMBER(SEARCH("IMPORTACION",X35)), AB35=19%), "Por importaciones gravadas a la tarifa general",
AND(ISNUMBER(SEARCH("IMPORTACION",X35)), AB35=5%), "Por importaciones gravadas a la tarifa del 5%",
AND(ISNUMBER(SEARCH("COMP",X35)), AB35=19%), "Por compras de bienes gravados a la tarifa general",
AND(ISNUMBER(SEARCH("COMP",X35)), AB35=5%), "Por compras de bienes gravados a la tarifa del 5%",
AND(ISERROR(SEARCH("COMP",X35)), AB35=19%), "Por servicios gravados a la tarifa general",
AND(ISERROR(SEARCH("COMP",X35)), AB35=5%), "Por servicios gravados a la tarifa del 5%",
TRUE, ""
)</f>
        <v>Por servicios gravados a la tarifa general</v>
      </c>
      <c r="AD35" s="4" t="b">
        <f>COUNTIF(LIQUIDACIÓN!$D$6:$D$37, V35) &gt; 0</f>
        <v>0</v>
      </c>
      <c r="AE35" s="110">
        <f>IF(AD35=TRUE,_xlfn.XLOOKUP(V35,LIQUIDACIÓN!$D$6:$D$37,LIQUIDACIÓN!$J$6:$J$37),AA35)</f>
        <v>0</v>
      </c>
      <c r="AF35" s="4" t="str">
        <f t="shared" si="14"/>
        <v>SERVICIOS</v>
      </c>
      <c r="AG35" s="4" t="str">
        <f t="shared" si="15"/>
        <v/>
      </c>
    </row>
    <row r="36" spans="3:33" x14ac:dyDescent="0.25">
      <c r="F36" s="4"/>
      <c r="G36" s="4">
        <f>_xlfn.XLOOKUP(F36,BP[CODIGO],BP[NOMBRE CUENTA],"")</f>
        <v>0</v>
      </c>
      <c r="H36" s="4" t="str">
        <f t="shared" si="16"/>
        <v xml:space="preserve"> 0</v>
      </c>
      <c r="I36" s="110">
        <f>SUMIFS(BP[DEBITOS],BP[CODIGO],F36,BP[EsNegrita],FALSE)</f>
        <v>0</v>
      </c>
      <c r="J36" s="110">
        <f>SUMIFS(BP[CREDITOS], BP[CODIGO], F36, BP[EsNegrita], FALSE)</f>
        <v>0</v>
      </c>
      <c r="K36" s="111">
        <f t="shared" si="17"/>
        <v>0</v>
      </c>
      <c r="L36" s="4"/>
      <c r="N36" s="4">
        <v>61450511</v>
      </c>
      <c r="O36" s="4" t="str">
        <f>_xlfn.XLOOKUP(N36,BP[CODIGO],BP[NOMBRE CUENTA],"")</f>
        <v>REPUESTOS FLOTA Y EQUIPO DE TRANSP REG SIMPLIFICADO</v>
      </c>
      <c r="P36" s="4" t="str">
        <f t="shared" si="2"/>
        <v>61450511 REPUESTOS FLOTA Y EQUIPO DE TRANSP REG SIMPLIFICADO</v>
      </c>
      <c r="Q36" s="110">
        <f>SUMIF(BP[CODIGO],N36,BP[DEBITOS])</f>
        <v>12145000</v>
      </c>
      <c r="R36" s="110">
        <f ca="1">SUMIFS(BP[CREDITOS], BP[CODIGO], N36, BP[EsNegrita], FALSE)</f>
        <v>0</v>
      </c>
      <c r="S36" s="111">
        <f t="shared" ca="1" si="3"/>
        <v>12145000</v>
      </c>
      <c r="T36" s="4"/>
      <c r="V36" s="4"/>
      <c r="W36" s="4">
        <f>_xlfn.XLOOKUP(V36,BP[CODIGO],BP[NOMBRE CUENTA],"")</f>
        <v>0</v>
      </c>
      <c r="X36" s="4" t="str">
        <f t="shared" si="11"/>
        <v xml:space="preserve"> 0</v>
      </c>
      <c r="Y36" s="110">
        <f>SUMIFS(BP[DEBITOS],BP[CODIGO],V36,BP[EsNegrita],FALSE)</f>
        <v>0</v>
      </c>
      <c r="Z36" s="110">
        <f>SUMIFS(BP[CREDITOS],BP[CODIGO],V36,BP[EsNegrita],FALSE)</f>
        <v>0</v>
      </c>
      <c r="AA36" s="111">
        <f t="shared" si="12"/>
        <v>0</v>
      </c>
      <c r="AB36" s="381">
        <f t="shared" si="13"/>
        <v>0.19</v>
      </c>
      <c r="AC36" s="4" t="str" cm="1">
        <f t="array" ref="AC36">_xlfn.IFS(
(ISNUMBER(SEARCH("LICOR",X36))+ISNUMBER(SEARCH("VINO",X36))+ISNUMBER(SEARCH("APERITIVO",X36)))&gt;0, "Por licores, aperitivos, vinos y similares",
ISNUMBER(SEARCH("ZONA FRANCA",X36)), "De bienes y servicios gravados provenientes de Zonas Francas",
AND(ISNUMBER(SEARCH("IMPORTACION",X36)), AB36=19%), "Por importaciones gravadas a la tarifa general",
AND(ISNUMBER(SEARCH("IMPORTACION",X36)), AB36=5%), "Por importaciones gravadas a la tarifa del 5%",
AND(ISNUMBER(SEARCH("COMP",X36)), AB36=19%), "Por compras de bienes gravados a la tarifa general",
AND(ISNUMBER(SEARCH("COMP",X36)), AB36=5%), "Por compras de bienes gravados a la tarifa del 5%",
AND(ISERROR(SEARCH("COMP",X36)), AB36=19%), "Por servicios gravados a la tarifa general",
AND(ISERROR(SEARCH("COMP",X36)), AB36=5%), "Por servicios gravados a la tarifa del 5%",
TRUE, ""
)</f>
        <v>Por servicios gravados a la tarifa general</v>
      </c>
      <c r="AD36" s="4" t="b">
        <f>COUNTIF(LIQUIDACIÓN!$D$6:$D$37, V36) &gt; 0</f>
        <v>0</v>
      </c>
      <c r="AE36" s="110">
        <f>IF(AD36=TRUE,_xlfn.XLOOKUP(V36,LIQUIDACIÓN!$D$6:$D$37,LIQUIDACIÓN!$J$6:$J$37),AA36)</f>
        <v>0</v>
      </c>
      <c r="AF36" s="4" t="str">
        <f t="shared" si="14"/>
        <v>SERVICIOS</v>
      </c>
      <c r="AG36" s="4" t="str">
        <f t="shared" si="15"/>
        <v/>
      </c>
    </row>
    <row r="37" spans="3:33" x14ac:dyDescent="0.25">
      <c r="F37" s="4"/>
      <c r="G37" s="4">
        <f>_xlfn.XLOOKUP(F37,BP[CODIGO],BP[NOMBRE CUENTA],"")</f>
        <v>0</v>
      </c>
      <c r="H37" s="4" t="str">
        <f t="shared" si="16"/>
        <v xml:space="preserve"> 0</v>
      </c>
      <c r="I37" s="110">
        <f>SUMIFS(BP[DEBITOS],BP[CODIGO],F37,BP[EsNegrita],FALSE)</f>
        <v>0</v>
      </c>
      <c r="J37" s="110">
        <f>SUMIFS(BP[CREDITOS], BP[CODIGO], F37, BP[EsNegrita], FALSE)</f>
        <v>0</v>
      </c>
      <c r="K37" s="111">
        <f t="shared" si="17"/>
        <v>0</v>
      </c>
      <c r="L37" s="4"/>
      <c r="N37" s="4">
        <v>61450513</v>
      </c>
      <c r="O37" s="4" t="str">
        <f>_xlfn.XLOOKUP(N37,BP[CODIGO],BP[NOMBRE CUENTA],"")</f>
        <v>SUBCONTRATACION SERV TRANSPORTE REG. SIMPLIFICADO</v>
      </c>
      <c r="P37" s="4" t="str">
        <f t="shared" si="2"/>
        <v>61450513 SUBCONTRATACION SERV TRANSPORTE REG. SIMPLIFICADO</v>
      </c>
      <c r="Q37" s="110">
        <f>SUMIF(BP[CODIGO],N37,BP[DEBITOS])</f>
        <v>4472716</v>
      </c>
      <c r="R37" s="110">
        <f ca="1">SUMIFS(BP[CREDITOS], BP[CODIGO], N37, BP[EsNegrita], FALSE)</f>
        <v>0</v>
      </c>
      <c r="S37" s="111">
        <f t="shared" ca="1" si="3"/>
        <v>4472716</v>
      </c>
      <c r="T37" s="4"/>
      <c r="V37" s="4"/>
      <c r="W37" s="4">
        <f>_xlfn.XLOOKUP(V37,BP[CODIGO],BP[NOMBRE CUENTA],"")</f>
        <v>0</v>
      </c>
      <c r="X37" s="4" t="str">
        <f t="shared" si="11"/>
        <v xml:space="preserve"> 0</v>
      </c>
      <c r="Y37" s="110">
        <f>SUMIFS(BP[DEBITOS],BP[CODIGO],V37,BP[EsNegrita],FALSE)</f>
        <v>0</v>
      </c>
      <c r="Z37" s="110">
        <f>SUMIFS(BP[CREDITOS],BP[CODIGO],V37,BP[EsNegrita],FALSE)</f>
        <v>0</v>
      </c>
      <c r="AA37" s="111">
        <f t="shared" si="12"/>
        <v>0</v>
      </c>
      <c r="AB37" s="381">
        <f t="shared" si="13"/>
        <v>0.19</v>
      </c>
      <c r="AC37" s="4" t="str" cm="1">
        <f t="array" ref="AC37">_xlfn.IFS(
(ISNUMBER(SEARCH("LICOR",X37))+ISNUMBER(SEARCH("VINO",X37))+ISNUMBER(SEARCH("APERITIVO",X37)))&gt;0, "Por licores, aperitivos, vinos y similares",
ISNUMBER(SEARCH("ZONA FRANCA",X37)), "De bienes y servicios gravados provenientes de Zonas Francas",
AND(ISNUMBER(SEARCH("IMPORTACION",X37)), AB37=19%), "Por importaciones gravadas a la tarifa general",
AND(ISNUMBER(SEARCH("IMPORTACION",X37)), AB37=5%), "Por importaciones gravadas a la tarifa del 5%",
AND(ISNUMBER(SEARCH("COMP",X37)), AB37=19%), "Por compras de bienes gravados a la tarifa general",
AND(ISNUMBER(SEARCH("COMP",X37)), AB37=5%), "Por compras de bienes gravados a la tarifa del 5%",
AND(ISERROR(SEARCH("COMP",X37)), AB37=19%), "Por servicios gravados a la tarifa general",
AND(ISERROR(SEARCH("COMP",X37)), AB37=5%), "Por servicios gravados a la tarifa del 5%",
TRUE, ""
)</f>
        <v>Por servicios gravados a la tarifa general</v>
      </c>
      <c r="AD37" s="4" t="b">
        <f>COUNTIF(LIQUIDACIÓN!$D$6:$D$37, V37) &gt; 0</f>
        <v>0</v>
      </c>
      <c r="AE37" s="110">
        <f>IF(AD37=TRUE,_xlfn.XLOOKUP(V37,LIQUIDACIÓN!$D$6:$D$37,LIQUIDACIÓN!$J$6:$J$37),AA37)</f>
        <v>0</v>
      </c>
      <c r="AF37" s="4" t="str">
        <f t="shared" si="14"/>
        <v>SERVICIOS</v>
      </c>
      <c r="AG37" s="4" t="str">
        <f t="shared" si="15"/>
        <v/>
      </c>
    </row>
    <row r="38" spans="3:33" x14ac:dyDescent="0.25">
      <c r="F38" s="4"/>
      <c r="G38" s="4">
        <f>_xlfn.XLOOKUP(F38,BP[CODIGO],BP[NOMBRE CUENTA],"")</f>
        <v>0</v>
      </c>
      <c r="H38" s="4" t="str">
        <f t="shared" si="16"/>
        <v xml:space="preserve"> 0</v>
      </c>
      <c r="I38" s="110">
        <f>SUMIFS(BP[DEBITOS],BP[CODIGO],F38,BP[EsNegrita],FALSE)</f>
        <v>0</v>
      </c>
      <c r="J38" s="110">
        <f>SUMIFS(BP[CREDITOS], BP[CODIGO], F38, BP[EsNegrita], FALSE)</f>
        <v>0</v>
      </c>
      <c r="K38" s="111">
        <f t="shared" si="17"/>
        <v>0</v>
      </c>
      <c r="L38" s="4"/>
      <c r="N38" s="4">
        <v>62250101</v>
      </c>
      <c r="O38" s="4" t="str">
        <f>_xlfn.XLOOKUP(N38,BP[CODIGO],BP[NOMBRE CUENTA],"")</f>
        <v>DEVOLUCION POR COMPRAS 19%</v>
      </c>
      <c r="P38" s="4" t="str">
        <f t="shared" si="2"/>
        <v>62250101 DEVOLUCION POR COMPRAS 19%</v>
      </c>
      <c r="Q38" s="110">
        <f>SUMIF(BP[CODIGO],N38,BP[DEBITOS])</f>
        <v>0</v>
      </c>
      <c r="R38" s="110">
        <f ca="1">SUMIFS(BP[CREDITOS], BP[CODIGO], N38, BP[EsNegrita], FALSE)</f>
        <v>155462</v>
      </c>
      <c r="S38" s="111">
        <f t="shared" ca="1" si="3"/>
        <v>-155462</v>
      </c>
      <c r="T38" s="4"/>
      <c r="V38" s="4"/>
      <c r="W38" s="4">
        <f>_xlfn.XLOOKUP(V38,BP[CODIGO],BP[NOMBRE CUENTA],"")</f>
        <v>0</v>
      </c>
      <c r="X38" s="4" t="str">
        <f t="shared" si="11"/>
        <v xml:space="preserve"> 0</v>
      </c>
      <c r="Y38" s="110">
        <f>SUMIFS(BP[DEBITOS],BP[CODIGO],V38,BP[EsNegrita],FALSE)</f>
        <v>0</v>
      </c>
      <c r="Z38" s="110">
        <f>SUMIFS(BP[CREDITOS],BP[CODIGO],V38,BP[EsNegrita],FALSE)</f>
        <v>0</v>
      </c>
      <c r="AA38" s="111">
        <f t="shared" si="12"/>
        <v>0</v>
      </c>
      <c r="AB38" s="381">
        <f t="shared" si="13"/>
        <v>0.19</v>
      </c>
      <c r="AC38" s="4" t="str" cm="1">
        <f t="array" ref="AC38">_xlfn.IFS(
(ISNUMBER(SEARCH("LICOR",X38))+ISNUMBER(SEARCH("VINO",X38))+ISNUMBER(SEARCH("APERITIVO",X38)))&gt;0, "Por licores, aperitivos, vinos y similares",
ISNUMBER(SEARCH("ZONA FRANCA",X38)), "De bienes y servicios gravados provenientes de Zonas Francas",
AND(ISNUMBER(SEARCH("IMPORTACION",X38)), AB38=19%), "Por importaciones gravadas a la tarifa general",
AND(ISNUMBER(SEARCH("IMPORTACION",X38)), AB38=5%), "Por importaciones gravadas a la tarifa del 5%",
AND(ISNUMBER(SEARCH("COMP",X38)), AB38=19%), "Por compras de bienes gravados a la tarifa general",
AND(ISNUMBER(SEARCH("COMP",X38)), AB38=5%), "Por compras de bienes gravados a la tarifa del 5%",
AND(ISERROR(SEARCH("COMP",X38)), AB38=19%), "Por servicios gravados a la tarifa general",
AND(ISERROR(SEARCH("COMP",X38)), AB38=5%), "Por servicios gravados a la tarifa del 5%",
TRUE, ""
)</f>
        <v>Por servicios gravados a la tarifa general</v>
      </c>
      <c r="AD38" s="4" t="b">
        <f>COUNTIF(LIQUIDACIÓN!$D$6:$D$37, V38) &gt; 0</f>
        <v>0</v>
      </c>
      <c r="AE38" s="110">
        <f>IF(AD38=TRUE,_xlfn.XLOOKUP(V38,LIQUIDACIÓN!$D$6:$D$37,LIQUIDACIÓN!$J$6:$J$37),AA38)</f>
        <v>0</v>
      </c>
      <c r="AF38" s="4" t="str">
        <f t="shared" si="14"/>
        <v>SERVICIOS</v>
      </c>
      <c r="AG38" s="4" t="str">
        <f t="shared" si="15"/>
        <v/>
      </c>
    </row>
    <row r="39" spans="3:33" x14ac:dyDescent="0.25">
      <c r="F39" s="4"/>
      <c r="G39" s="4">
        <f>_xlfn.XLOOKUP(F39,BP[CODIGO],BP[NOMBRE CUENTA],"")</f>
        <v>0</v>
      </c>
      <c r="H39" s="4" t="str">
        <f t="shared" si="16"/>
        <v xml:space="preserve"> 0</v>
      </c>
      <c r="I39" s="110">
        <f>SUMIFS(BP[DEBITOS],BP[CODIGO],F39,BP[EsNegrita],FALSE)</f>
        <v>0</v>
      </c>
      <c r="J39" s="110">
        <f>SUMIFS(BP[CREDITOS], BP[CODIGO], F39, BP[EsNegrita], FALSE)</f>
        <v>0</v>
      </c>
      <c r="K39" s="111">
        <f t="shared" si="17"/>
        <v>0</v>
      </c>
      <c r="L39" s="4"/>
      <c r="N39" s="4">
        <v>720506</v>
      </c>
      <c r="O39" s="4" t="str">
        <f>_xlfn.XLOOKUP(N39,BP[CODIGO],BP[NOMBRE CUENTA],"")</f>
        <v>SUELDOS</v>
      </c>
      <c r="P39" s="4" t="str">
        <f t="shared" si="2"/>
        <v>720506 SUELDOS</v>
      </c>
      <c r="Q39" s="110">
        <f>SUMIF(BP[CODIGO],N39,BP[DEBITOS])</f>
        <v>320455279.94000006</v>
      </c>
      <c r="R39" s="110">
        <f ca="1">SUMIFS(BP[CREDITOS], BP[CODIGO], N39, BP[EsNegrita], FALSE)</f>
        <v>0</v>
      </c>
      <c r="S39" s="111">
        <f t="shared" ca="1" si="3"/>
        <v>320455279.94000006</v>
      </c>
      <c r="T39" s="4"/>
      <c r="V39" s="4"/>
      <c r="W39" s="4">
        <f>_xlfn.XLOOKUP(V39,BP[CODIGO],BP[NOMBRE CUENTA],"")</f>
        <v>0</v>
      </c>
      <c r="X39" s="4" t="str">
        <f t="shared" si="11"/>
        <v xml:space="preserve"> 0</v>
      </c>
      <c r="Y39" s="110">
        <f>SUMIFS(BP[DEBITOS],BP[CODIGO],V39,BP[EsNegrita],FALSE)</f>
        <v>0</v>
      </c>
      <c r="Z39" s="110">
        <f>SUMIFS(BP[CREDITOS],BP[CODIGO],V39,BP[EsNegrita],FALSE)</f>
        <v>0</v>
      </c>
      <c r="AA39" s="111">
        <f t="shared" si="12"/>
        <v>0</v>
      </c>
      <c r="AB39" s="381">
        <f t="shared" si="13"/>
        <v>0.19</v>
      </c>
      <c r="AC39" s="4" t="str" cm="1">
        <f t="array" ref="AC39">_xlfn.IFS(
(ISNUMBER(SEARCH("LICOR",X39))+ISNUMBER(SEARCH("VINO",X39))+ISNUMBER(SEARCH("APERITIVO",X39)))&gt;0, "Por licores, aperitivos, vinos y similares",
ISNUMBER(SEARCH("ZONA FRANCA",X39)), "De bienes y servicios gravados provenientes de Zonas Francas",
AND(ISNUMBER(SEARCH("IMPORTACION",X39)), AB39=19%), "Por importaciones gravadas a la tarifa general",
AND(ISNUMBER(SEARCH("IMPORTACION",X39)), AB39=5%), "Por importaciones gravadas a la tarifa del 5%",
AND(ISNUMBER(SEARCH("COMP",X39)), AB39=19%), "Por compras de bienes gravados a la tarifa general",
AND(ISNUMBER(SEARCH("COMP",X39)), AB39=5%), "Por compras de bienes gravados a la tarifa del 5%",
AND(ISERROR(SEARCH("COMP",X39)), AB39=19%), "Por servicios gravados a la tarifa general",
AND(ISERROR(SEARCH("COMP",X39)), AB39=5%), "Por servicios gravados a la tarifa del 5%",
TRUE, ""
)</f>
        <v>Por servicios gravados a la tarifa general</v>
      </c>
      <c r="AD39" s="4" t="b">
        <f>COUNTIF(LIQUIDACIÓN!$D$6:$D$37, V39) &gt; 0</f>
        <v>0</v>
      </c>
      <c r="AE39" s="110">
        <f>IF(AD39=TRUE,_xlfn.XLOOKUP(V39,LIQUIDACIÓN!$D$6:$D$37,LIQUIDACIÓN!$J$6:$J$37),AA39)</f>
        <v>0</v>
      </c>
      <c r="AF39" s="4" t="str">
        <f t="shared" si="14"/>
        <v>SERVICIOS</v>
      </c>
      <c r="AG39" s="4" t="str">
        <f t="shared" si="15"/>
        <v/>
      </c>
    </row>
    <row r="40" spans="3:33" x14ac:dyDescent="0.25">
      <c r="F40" s="4"/>
      <c r="G40" s="4">
        <f>_xlfn.XLOOKUP(F40,BP[CODIGO],BP[NOMBRE CUENTA],"")</f>
        <v>0</v>
      </c>
      <c r="H40" s="4" t="str">
        <f t="shared" si="16"/>
        <v xml:space="preserve"> 0</v>
      </c>
      <c r="I40" s="110">
        <f>SUMIFS(BP[DEBITOS],BP[CODIGO],F40,BP[EsNegrita],FALSE)</f>
        <v>0</v>
      </c>
      <c r="J40" s="110">
        <f>SUMIFS(BP[CREDITOS], BP[CODIGO], F40, BP[EsNegrita], FALSE)</f>
        <v>0</v>
      </c>
      <c r="K40" s="111">
        <f t="shared" si="17"/>
        <v>0</v>
      </c>
      <c r="L40" s="4"/>
      <c r="N40" s="4">
        <v>720515</v>
      </c>
      <c r="O40" s="4" t="str">
        <f>_xlfn.XLOOKUP(N40,BP[CODIGO],BP[NOMBRE CUENTA],"")</f>
        <v>HORAS EXTRAS Y RECARGOS</v>
      </c>
      <c r="P40" s="4" t="str">
        <f t="shared" si="2"/>
        <v>720515 HORAS EXTRAS Y RECARGOS</v>
      </c>
      <c r="Q40" s="110">
        <f>SUMIF(BP[CODIGO],N40,BP[DEBITOS])</f>
        <v>216790000.86999974</v>
      </c>
      <c r="R40" s="110">
        <f ca="1">SUMIFS(BP[CREDITOS], BP[CODIGO], N40, BP[EsNegrita], FALSE)</f>
        <v>0</v>
      </c>
      <c r="S40" s="111">
        <f t="shared" ca="1" si="3"/>
        <v>216790000.86999974</v>
      </c>
      <c r="T40" s="4"/>
      <c r="V40" s="4"/>
      <c r="W40" s="4">
        <f>_xlfn.XLOOKUP(V40,BP[CODIGO],BP[NOMBRE CUENTA],"")</f>
        <v>0</v>
      </c>
      <c r="X40" s="4" t="str">
        <f t="shared" si="11"/>
        <v xml:space="preserve"> 0</v>
      </c>
      <c r="Y40" s="110">
        <f>SUMIFS(BP[DEBITOS],BP[CODIGO],V40,BP[EsNegrita],FALSE)</f>
        <v>0</v>
      </c>
      <c r="Z40" s="110">
        <f>SUMIFS(BP[CREDITOS],BP[CODIGO],V40,BP[EsNegrita],FALSE)</f>
        <v>0</v>
      </c>
      <c r="AA40" s="111">
        <f t="shared" si="12"/>
        <v>0</v>
      </c>
      <c r="AB40" s="381">
        <f t="shared" si="13"/>
        <v>0.19</v>
      </c>
      <c r="AC40" s="4" t="str" cm="1">
        <f t="array" ref="AC40">_xlfn.IFS(
(ISNUMBER(SEARCH("LICOR",X40))+ISNUMBER(SEARCH("VINO",X40))+ISNUMBER(SEARCH("APERITIVO",X40)))&gt;0, "Por licores, aperitivos, vinos y similares",
ISNUMBER(SEARCH("ZONA FRANCA",X40)), "De bienes y servicios gravados provenientes de Zonas Francas",
AND(ISNUMBER(SEARCH("IMPORTACION",X40)), AB40=19%), "Por importaciones gravadas a la tarifa general",
AND(ISNUMBER(SEARCH("IMPORTACION",X40)), AB40=5%), "Por importaciones gravadas a la tarifa del 5%",
AND(ISNUMBER(SEARCH("COMP",X40)), AB40=19%), "Por compras de bienes gravados a la tarifa general",
AND(ISNUMBER(SEARCH("COMP",X40)), AB40=5%), "Por compras de bienes gravados a la tarifa del 5%",
AND(ISERROR(SEARCH("COMP",X40)), AB40=19%), "Por servicios gravados a la tarifa general",
AND(ISERROR(SEARCH("COMP",X40)), AB40=5%), "Por servicios gravados a la tarifa del 5%",
TRUE, ""
)</f>
        <v>Por servicios gravados a la tarifa general</v>
      </c>
      <c r="AD40" s="4" t="b">
        <f>COUNTIF(LIQUIDACIÓN!$D$6:$D$37, V40) &gt; 0</f>
        <v>0</v>
      </c>
      <c r="AE40" s="110">
        <f>IF(AD40=TRUE,_xlfn.XLOOKUP(V40,LIQUIDACIÓN!$D$6:$D$37,LIQUIDACIÓN!$J$6:$J$37),AA40)</f>
        <v>0</v>
      </c>
      <c r="AF40" s="4" t="str">
        <f t="shared" si="14"/>
        <v>SERVICIOS</v>
      </c>
      <c r="AG40" s="4" t="str">
        <f t="shared" si="15"/>
        <v/>
      </c>
    </row>
    <row r="41" spans="3:33" x14ac:dyDescent="0.25">
      <c r="F41" s="602" t="s">
        <v>50</v>
      </c>
      <c r="G41" s="603"/>
      <c r="H41" s="604"/>
      <c r="I41" s="112">
        <f>SUM(I25:I40)</f>
        <v>0</v>
      </c>
      <c r="J41" s="112">
        <f>SUM(J25:J40)</f>
        <v>0</v>
      </c>
      <c r="K41" s="111">
        <f>SUM(K25:K40)</f>
        <v>0</v>
      </c>
      <c r="L41" s="4"/>
      <c r="N41" s="4">
        <v>720524</v>
      </c>
      <c r="O41" s="4" t="str">
        <f>_xlfn.XLOOKUP(N41,BP[CODIGO],BP[NOMBRE CUENTA],"")</f>
        <v>INCAPACIDADES</v>
      </c>
      <c r="P41" s="4" t="str">
        <f t="shared" si="2"/>
        <v>720524 INCAPACIDADES</v>
      </c>
      <c r="Q41" s="110">
        <f>SUMIF(BP[CODIGO],N41,BP[DEBITOS])</f>
        <v>5426265</v>
      </c>
      <c r="R41" s="110">
        <f ca="1">SUMIFS(BP[CREDITOS], BP[CODIGO], N41, BP[EsNegrita], FALSE)</f>
        <v>0</v>
      </c>
      <c r="S41" s="111">
        <f t="shared" ca="1" si="3"/>
        <v>5426265</v>
      </c>
      <c r="T41" s="4"/>
      <c r="V41" s="4"/>
      <c r="W41" s="4">
        <f>_xlfn.XLOOKUP(V41,BP[CODIGO],BP[NOMBRE CUENTA],"")</f>
        <v>0</v>
      </c>
      <c r="X41" s="4" t="str">
        <f t="shared" si="11"/>
        <v xml:space="preserve"> 0</v>
      </c>
      <c r="Y41" s="110">
        <f>SUMIFS(BP[DEBITOS],BP[CODIGO],V41,BP[EsNegrita],FALSE)</f>
        <v>0</v>
      </c>
      <c r="Z41" s="110">
        <f>SUMIFS(BP[CREDITOS],BP[CODIGO],V41,BP[EsNegrita],FALSE)</f>
        <v>0</v>
      </c>
      <c r="AA41" s="111">
        <f t="shared" si="12"/>
        <v>0</v>
      </c>
      <c r="AB41" s="381">
        <f t="shared" si="13"/>
        <v>0.19</v>
      </c>
      <c r="AC41" s="4" t="str" cm="1">
        <f t="array" ref="AC41">_xlfn.IFS(
(ISNUMBER(SEARCH("LICOR",X41))+ISNUMBER(SEARCH("VINO",X41))+ISNUMBER(SEARCH("APERITIVO",X41)))&gt;0, "Por licores, aperitivos, vinos y similares",
ISNUMBER(SEARCH("ZONA FRANCA",X41)), "De bienes y servicios gravados provenientes de Zonas Francas",
AND(ISNUMBER(SEARCH("IMPORTACION",X41)), AB41=19%), "Por importaciones gravadas a la tarifa general",
AND(ISNUMBER(SEARCH("IMPORTACION",X41)), AB41=5%), "Por importaciones gravadas a la tarifa del 5%",
AND(ISNUMBER(SEARCH("COMP",X41)), AB41=19%), "Por compras de bienes gravados a la tarifa general",
AND(ISNUMBER(SEARCH("COMP",X41)), AB41=5%), "Por compras de bienes gravados a la tarifa del 5%",
AND(ISERROR(SEARCH("COMP",X41)), AB41=19%), "Por servicios gravados a la tarifa general",
AND(ISERROR(SEARCH("COMP",X41)), AB41=5%), "Por servicios gravados a la tarifa del 5%",
TRUE, ""
)</f>
        <v>Por servicios gravados a la tarifa general</v>
      </c>
      <c r="AD41" s="4" t="b">
        <f>COUNTIF(LIQUIDACIÓN!$D$6:$D$37, V41) &gt; 0</f>
        <v>0</v>
      </c>
      <c r="AE41" s="110">
        <f>IF(AD41=TRUE,_xlfn.XLOOKUP(V41,LIQUIDACIÓN!$D$6:$D$37,LIQUIDACIÓN!$J$6:$J$37),AA41)</f>
        <v>0</v>
      </c>
      <c r="AF41" s="4" t="str">
        <f t="shared" si="14"/>
        <v>SERVICIOS</v>
      </c>
      <c r="AG41" s="4" t="str">
        <f t="shared" si="15"/>
        <v/>
      </c>
    </row>
    <row r="42" spans="3:33" x14ac:dyDescent="0.25">
      <c r="N42" s="4">
        <v>720527</v>
      </c>
      <c r="O42" s="4" t="str">
        <f>_xlfn.XLOOKUP(N42,BP[CODIGO],BP[NOMBRE CUENTA],"")</f>
        <v>AUXILIO DE TRANSPORTE</v>
      </c>
      <c r="P42" s="4" t="str">
        <f t="shared" si="2"/>
        <v>720527 AUXILIO DE TRANSPORTE</v>
      </c>
      <c r="Q42" s="110">
        <f>SUMIF(BP[CODIGO],N42,BP[DEBITOS])</f>
        <v>40942908.649999999</v>
      </c>
      <c r="R42" s="110">
        <f ca="1">SUMIFS(BP[CREDITOS], BP[CODIGO], N42, BP[EsNegrita], FALSE)</f>
        <v>0</v>
      </c>
      <c r="S42" s="111">
        <f t="shared" ca="1" si="3"/>
        <v>40942908.649999999</v>
      </c>
      <c r="T42" s="4"/>
      <c r="V42" s="4"/>
      <c r="W42" s="4">
        <f>_xlfn.XLOOKUP(V42,BP[CODIGO],BP[NOMBRE CUENTA],"")</f>
        <v>0</v>
      </c>
      <c r="X42" s="4" t="str">
        <f t="shared" si="11"/>
        <v xml:space="preserve"> 0</v>
      </c>
      <c r="Y42" s="110">
        <f>SUMIFS(BP[DEBITOS],BP[CODIGO],V42,BP[EsNegrita],FALSE)</f>
        <v>0</v>
      </c>
      <c r="Z42" s="110">
        <f>SUMIFS(BP[CREDITOS],BP[CODIGO],V42,BP[EsNegrita],FALSE)</f>
        <v>0</v>
      </c>
      <c r="AA42" s="111">
        <f t="shared" si="12"/>
        <v>0</v>
      </c>
      <c r="AB42" s="381">
        <f t="shared" si="13"/>
        <v>0.19</v>
      </c>
      <c r="AC42" s="4" t="str" cm="1">
        <f t="array" ref="AC42">_xlfn.IFS(
(ISNUMBER(SEARCH("LICOR",X42))+ISNUMBER(SEARCH("VINO",X42))+ISNUMBER(SEARCH("APERITIVO",X42)))&gt;0, "Por licores, aperitivos, vinos y similares",
ISNUMBER(SEARCH("ZONA FRANCA",X42)), "De bienes y servicios gravados provenientes de Zonas Francas",
AND(ISNUMBER(SEARCH("IMPORTACION",X42)), AB42=19%), "Por importaciones gravadas a la tarifa general",
AND(ISNUMBER(SEARCH("IMPORTACION",X42)), AB42=5%), "Por importaciones gravadas a la tarifa del 5%",
AND(ISNUMBER(SEARCH("COMP",X42)), AB42=19%), "Por compras de bienes gravados a la tarifa general",
AND(ISNUMBER(SEARCH("COMP",X42)), AB42=5%), "Por compras de bienes gravados a la tarifa del 5%",
AND(ISERROR(SEARCH("COMP",X42)), AB42=19%), "Por servicios gravados a la tarifa general",
AND(ISERROR(SEARCH("COMP",X42)), AB42=5%), "Por servicios gravados a la tarifa del 5%",
TRUE, ""
)</f>
        <v>Por servicios gravados a la tarifa general</v>
      </c>
      <c r="AD42" s="4" t="b">
        <f>COUNTIF(LIQUIDACIÓN!$D$6:$D$37, V42) &gt; 0</f>
        <v>0</v>
      </c>
      <c r="AE42" s="110">
        <f>IF(AD42=TRUE,_xlfn.XLOOKUP(V42,LIQUIDACIÓN!$D$6:$D$37,LIQUIDACIÓN!$J$6:$J$37),AA42)</f>
        <v>0</v>
      </c>
      <c r="AF42" s="4" t="str">
        <f t="shared" si="14"/>
        <v>SERVICIOS</v>
      </c>
      <c r="AG42" s="4" t="str">
        <f t="shared" si="15"/>
        <v/>
      </c>
    </row>
    <row r="43" spans="3:33" x14ac:dyDescent="0.25">
      <c r="N43" s="4">
        <v>720530</v>
      </c>
      <c r="O43" s="4" t="str">
        <f>_xlfn.XLOOKUP(N43,BP[CODIGO],BP[NOMBRE CUENTA],"")</f>
        <v>CESANTIAS</v>
      </c>
      <c r="P43" s="4" t="str">
        <f t="shared" si="2"/>
        <v>720530 CESANTIAS</v>
      </c>
      <c r="Q43" s="110">
        <f>SUMIF(BP[CODIGO],N43,BP[DEBITOS])</f>
        <v>48815954.860000007</v>
      </c>
      <c r="R43" s="110">
        <f ca="1">SUMIFS(BP[CREDITOS], BP[CODIGO], N43, BP[EsNegrita], FALSE)</f>
        <v>0</v>
      </c>
      <c r="S43" s="111">
        <f t="shared" ca="1" si="3"/>
        <v>48815954.860000007</v>
      </c>
      <c r="T43" s="4"/>
      <c r="V43" s="4"/>
      <c r="W43" s="4">
        <f>_xlfn.XLOOKUP(V43,BP[CODIGO],BP[NOMBRE CUENTA],"")</f>
        <v>0</v>
      </c>
      <c r="X43" s="4" t="str">
        <f t="shared" si="11"/>
        <v xml:space="preserve"> 0</v>
      </c>
      <c r="Y43" s="110">
        <f>SUMIFS(BP[DEBITOS],BP[CODIGO],V43,BP[EsNegrita],FALSE)</f>
        <v>0</v>
      </c>
      <c r="Z43" s="110">
        <f>SUMIFS(BP[CREDITOS],BP[CODIGO],V43,BP[EsNegrita],FALSE)</f>
        <v>0</v>
      </c>
      <c r="AA43" s="111">
        <f t="shared" si="12"/>
        <v>0</v>
      </c>
      <c r="AB43" s="381">
        <f t="shared" si="13"/>
        <v>0.19</v>
      </c>
      <c r="AC43" s="4" t="str" cm="1">
        <f t="array" ref="AC43">_xlfn.IFS(
(ISNUMBER(SEARCH("LICOR",X43))+ISNUMBER(SEARCH("VINO",X43))+ISNUMBER(SEARCH("APERITIVO",X43)))&gt;0, "Por licores, aperitivos, vinos y similares",
ISNUMBER(SEARCH("ZONA FRANCA",X43)), "De bienes y servicios gravados provenientes de Zonas Francas",
AND(ISNUMBER(SEARCH("IMPORTACION",X43)), AB43=19%), "Por importaciones gravadas a la tarifa general",
AND(ISNUMBER(SEARCH("IMPORTACION",X43)), AB43=5%), "Por importaciones gravadas a la tarifa del 5%",
AND(ISNUMBER(SEARCH("COMP",X43)), AB43=19%), "Por compras de bienes gravados a la tarifa general",
AND(ISNUMBER(SEARCH("COMP",X43)), AB43=5%), "Por compras de bienes gravados a la tarifa del 5%",
AND(ISERROR(SEARCH("COMP",X43)), AB43=19%), "Por servicios gravados a la tarifa general",
AND(ISERROR(SEARCH("COMP",X43)), AB43=5%), "Por servicios gravados a la tarifa del 5%",
TRUE, ""
)</f>
        <v>Por servicios gravados a la tarifa general</v>
      </c>
      <c r="AD43" s="4" t="b">
        <f>COUNTIF(LIQUIDACIÓN!$D$6:$D$37, V43) &gt; 0</f>
        <v>0</v>
      </c>
      <c r="AE43" s="110">
        <f>IF(AD43=TRUE,_xlfn.XLOOKUP(V43,LIQUIDACIÓN!$D$6:$D$37,LIQUIDACIÓN!$J$6:$J$37),AA43)</f>
        <v>0</v>
      </c>
      <c r="AF43" s="4" t="str">
        <f t="shared" si="14"/>
        <v>SERVICIOS</v>
      </c>
      <c r="AG43" s="4" t="str">
        <f t="shared" si="15"/>
        <v/>
      </c>
    </row>
    <row r="44" spans="3:33" x14ac:dyDescent="0.25">
      <c r="N44" s="4">
        <v>720533</v>
      </c>
      <c r="O44" s="4" t="str">
        <f>_xlfn.XLOOKUP(N44,BP[CODIGO],BP[NOMBRE CUENTA],"")</f>
        <v>INTERESES SOBRE CESANTIAS</v>
      </c>
      <c r="P44" s="4" t="str">
        <f t="shared" si="2"/>
        <v>720533 INTERESES SOBRE CESANTIAS</v>
      </c>
      <c r="Q44" s="110">
        <f>SUMIF(BP[CODIGO],N44,BP[DEBITOS])</f>
        <v>5853143.5799999982</v>
      </c>
      <c r="R44" s="110">
        <f ca="1">SUMIFS(BP[CREDITOS], BP[CODIGO], N44, BP[EsNegrita], FALSE)</f>
        <v>0</v>
      </c>
      <c r="S44" s="111">
        <f ca="1">Q44-R44</f>
        <v>5853143.5799999982</v>
      </c>
      <c r="T44" s="4"/>
      <c r="V44" s="4"/>
      <c r="W44" s="4">
        <f>_xlfn.XLOOKUP(V44,BP[CODIGO],BP[NOMBRE CUENTA],"")</f>
        <v>0</v>
      </c>
      <c r="X44" s="4" t="str">
        <f t="shared" si="11"/>
        <v xml:space="preserve"> 0</v>
      </c>
      <c r="Y44" s="110">
        <f>SUMIFS(BP[DEBITOS],BP[CODIGO],V44,BP[EsNegrita],FALSE)</f>
        <v>0</v>
      </c>
      <c r="Z44" s="110">
        <f>SUMIFS(BP[CREDITOS],BP[CODIGO],V44,BP[EsNegrita],FALSE)</f>
        <v>0</v>
      </c>
      <c r="AA44" s="111">
        <f t="shared" si="12"/>
        <v>0</v>
      </c>
      <c r="AB44" s="381">
        <f t="shared" si="13"/>
        <v>0.19</v>
      </c>
      <c r="AC44" s="4" t="str" cm="1">
        <f t="array" ref="AC44">_xlfn.IFS(
(ISNUMBER(SEARCH("LICOR",X44))+ISNUMBER(SEARCH("VINO",X44))+ISNUMBER(SEARCH("APERITIVO",X44)))&gt;0, "Por licores, aperitivos, vinos y similares",
ISNUMBER(SEARCH("ZONA FRANCA",X44)), "De bienes y servicios gravados provenientes de Zonas Francas",
AND(ISNUMBER(SEARCH("IMPORTACION",X44)), AB44=19%), "Por importaciones gravadas a la tarifa general",
AND(ISNUMBER(SEARCH("IMPORTACION",X44)), AB44=5%), "Por importaciones gravadas a la tarifa del 5%",
AND(ISNUMBER(SEARCH("COMP",X44)), AB44=19%), "Por compras de bienes gravados a la tarifa general",
AND(ISNUMBER(SEARCH("COMP",X44)), AB44=5%), "Por compras de bienes gravados a la tarifa del 5%",
AND(ISERROR(SEARCH("COMP",X44)), AB44=19%), "Por servicios gravados a la tarifa general",
AND(ISERROR(SEARCH("COMP",X44)), AB44=5%), "Por servicios gravados a la tarifa del 5%",
TRUE, ""
)</f>
        <v>Por servicios gravados a la tarifa general</v>
      </c>
      <c r="AD44" s="4" t="b">
        <f>COUNTIF(LIQUIDACIÓN!$D$6:$D$37, V44) &gt; 0</f>
        <v>0</v>
      </c>
      <c r="AE44" s="110">
        <f>IF(AD44=TRUE,_xlfn.XLOOKUP(V44,LIQUIDACIÓN!$D$6:$D$37,LIQUIDACIÓN!$J$6:$J$37),AA44)</f>
        <v>0</v>
      </c>
      <c r="AF44" s="4" t="str">
        <f t="shared" si="14"/>
        <v>SERVICIOS</v>
      </c>
      <c r="AG44" s="4" t="str">
        <f t="shared" si="15"/>
        <v/>
      </c>
    </row>
    <row r="45" spans="3:33" x14ac:dyDescent="0.25">
      <c r="N45" s="4">
        <v>720536</v>
      </c>
      <c r="O45" s="4" t="str">
        <f>_xlfn.XLOOKUP(N45,BP[CODIGO],BP[NOMBRE CUENTA],"")</f>
        <v>PRIMA DE SERVICIOS</v>
      </c>
      <c r="P45" s="4" t="str">
        <f t="shared" si="2"/>
        <v>720536 PRIMA DE SERVICIOS</v>
      </c>
      <c r="Q45" s="110">
        <f>SUMIF(BP[CODIGO],N45,BP[DEBITOS])</f>
        <v>48815954.860000007</v>
      </c>
      <c r="R45" s="110">
        <f ca="1">SUMIFS(BP[CREDITOS], BP[CODIGO], N45, BP[EsNegrita], FALSE)</f>
        <v>0</v>
      </c>
      <c r="S45" s="111">
        <f t="shared" ref="S45:S93" ca="1" si="18">Q45-R45</f>
        <v>48815954.860000007</v>
      </c>
      <c r="T45" s="4"/>
      <c r="V45" s="4"/>
      <c r="W45" s="4">
        <f>_xlfn.XLOOKUP(V45,BP[CODIGO],BP[NOMBRE CUENTA],"")</f>
        <v>0</v>
      </c>
      <c r="X45" s="4" t="str">
        <f t="shared" si="11"/>
        <v xml:space="preserve"> 0</v>
      </c>
      <c r="Y45" s="110">
        <f>SUMIFS(BP[DEBITOS],BP[CODIGO],V45,BP[EsNegrita],FALSE)</f>
        <v>0</v>
      </c>
      <c r="Z45" s="110">
        <f>SUMIFS(BP[CREDITOS],BP[CODIGO],V45,BP[EsNegrita],FALSE)</f>
        <v>0</v>
      </c>
      <c r="AA45" s="111">
        <f t="shared" si="12"/>
        <v>0</v>
      </c>
      <c r="AB45" s="381">
        <f t="shared" si="13"/>
        <v>0.19</v>
      </c>
      <c r="AC45" s="4" t="str" cm="1">
        <f t="array" ref="AC45">_xlfn.IFS(
(ISNUMBER(SEARCH("LICOR",X45))+ISNUMBER(SEARCH("VINO",X45))+ISNUMBER(SEARCH("APERITIVO",X45)))&gt;0, "Por licores, aperitivos, vinos y similares",
ISNUMBER(SEARCH("ZONA FRANCA",X45)), "De bienes y servicios gravados provenientes de Zonas Francas",
AND(ISNUMBER(SEARCH("IMPORTACION",X45)), AB45=19%), "Por importaciones gravadas a la tarifa general",
AND(ISNUMBER(SEARCH("IMPORTACION",X45)), AB45=5%), "Por importaciones gravadas a la tarifa del 5%",
AND(ISNUMBER(SEARCH("COMP",X45)), AB45=19%), "Por compras de bienes gravados a la tarifa general",
AND(ISNUMBER(SEARCH("COMP",X45)), AB45=5%), "Por compras de bienes gravados a la tarifa del 5%",
AND(ISERROR(SEARCH("COMP",X45)), AB45=19%), "Por servicios gravados a la tarifa general",
AND(ISERROR(SEARCH("COMP",X45)), AB45=5%), "Por servicios gravados a la tarifa del 5%",
TRUE, ""
)</f>
        <v>Por servicios gravados a la tarifa general</v>
      </c>
      <c r="AD45" s="4" t="b">
        <f>COUNTIF(LIQUIDACIÓN!$D$6:$D$37, V45) &gt; 0</f>
        <v>0</v>
      </c>
      <c r="AE45" s="110">
        <f>IF(AD45=TRUE,_xlfn.XLOOKUP(V45,LIQUIDACIÓN!$D$6:$D$37,LIQUIDACIÓN!$J$6:$J$37),AA45)</f>
        <v>0</v>
      </c>
      <c r="AF45" s="4" t="str">
        <f t="shared" si="14"/>
        <v>SERVICIOS</v>
      </c>
      <c r="AG45" s="4" t="str">
        <f t="shared" si="15"/>
        <v/>
      </c>
    </row>
    <row r="46" spans="3:33" x14ac:dyDescent="0.25">
      <c r="H46" s="22" t="s">
        <v>307</v>
      </c>
      <c r="N46" s="4">
        <v>720539</v>
      </c>
      <c r="O46" s="4" t="str">
        <f>_xlfn.XLOOKUP(N46,BP[CODIGO],BP[NOMBRE CUENTA],"")</f>
        <v>VACACIONES</v>
      </c>
      <c r="P46" s="4" t="str">
        <f t="shared" si="2"/>
        <v>720539 VACACIONES</v>
      </c>
      <c r="Q46" s="110">
        <f>SUMIF(BP[CODIGO],N46,BP[DEBITOS])</f>
        <v>14095823.870000005</v>
      </c>
      <c r="R46" s="110">
        <f ca="1">SUMIFS(BP[CREDITOS], BP[CODIGO], N46, BP[EsNegrita], FALSE)</f>
        <v>731585</v>
      </c>
      <c r="S46" s="111">
        <f t="shared" ca="1" si="18"/>
        <v>13364238.870000005</v>
      </c>
      <c r="T46" s="4"/>
      <c r="V46" s="606" t="s">
        <v>145</v>
      </c>
      <c r="W46" s="606"/>
      <c r="X46" s="606"/>
      <c r="Y46" s="166">
        <f ca="1">SUM(Y23:Y45)</f>
        <v>153135293</v>
      </c>
      <c r="Z46" s="166">
        <f ca="1">SUM(Z23:Z45)</f>
        <v>72646</v>
      </c>
      <c r="AA46" s="166">
        <f ca="1">SUM(AA23:AA45)</f>
        <v>153062647</v>
      </c>
      <c r="AB46" s="166"/>
      <c r="AC46" s="166"/>
      <c r="AD46" s="166"/>
      <c r="AE46" s="166">
        <f ca="1">SUM(AE23:AE45)</f>
        <v>124385435.92459282</v>
      </c>
      <c r="AF46" s="166"/>
      <c r="AG46" s="166"/>
    </row>
    <row r="47" spans="3:33" x14ac:dyDescent="0.25">
      <c r="F47" s="113" t="s">
        <v>121</v>
      </c>
      <c r="G47" s="113" t="s">
        <v>51</v>
      </c>
      <c r="H47" s="113" t="s">
        <v>51</v>
      </c>
      <c r="I47" s="114" t="s">
        <v>119</v>
      </c>
      <c r="J47" s="114" t="s">
        <v>120</v>
      </c>
      <c r="K47" s="113" t="s">
        <v>50</v>
      </c>
      <c r="N47" s="4">
        <v>720568</v>
      </c>
      <c r="O47" s="4" t="str">
        <f>_xlfn.XLOOKUP(N47,BP[CODIGO],BP[NOMBRE CUENTA],"")</f>
        <v>APORTES A ADMINISTRADORAS DE RIESGOS PROFESIONALES A.R.P.</v>
      </c>
      <c r="P47" s="4" t="str">
        <f t="shared" si="2"/>
        <v>720568 APORTES A ADMINISTRADORAS DE RIESGOS PROFESIONALES A.R.P.</v>
      </c>
      <c r="Q47" s="110">
        <f>SUMIF(BP[CODIGO],N47,BP[DEBITOS])</f>
        <v>37405363.280000009</v>
      </c>
      <c r="R47" s="110">
        <f ca="1">SUMIFS(BP[CREDITOS], BP[CODIGO], N47, BP[EsNegrita], FALSE)</f>
        <v>0</v>
      </c>
      <c r="S47" s="111">
        <f t="shared" ca="1" si="18"/>
        <v>37405363.280000009</v>
      </c>
      <c r="T47" s="4"/>
    </row>
    <row r="48" spans="3:33" x14ac:dyDescent="0.25">
      <c r="F48" s="4" cm="1">
        <f t="array" ref="F48:F49">_xlfn.UNIQUE(_xlfn._xlws.FILTER(BP[CODIGO], LEFT(BP[CODIGO], 6)="240801", "No se encontraron cuentas 240801"))</f>
        <v>24080119</v>
      </c>
      <c r="G48" s="4" t="str">
        <f>_xlfn.XLOOKUP(F48,BP[CODIGO],BP[NOMBRE CUENTA],"")</f>
        <v>IVA GENERADO VENTAS 19%</v>
      </c>
      <c r="H48" s="4" t="str">
        <f>CONCATENATE(F48," ",G48)</f>
        <v>24080119 IVA GENERADO VENTAS 19%</v>
      </c>
      <c r="I48" s="110">
        <f>SUMIF(BP[CODIGO],F48,BP[DEBITOS])</f>
        <v>0</v>
      </c>
      <c r="J48" s="110">
        <f ca="1">SUMIFS(BP[CREDITOS], BP[CODIGO], F48, BP[EsNegrita], FALSE)</f>
        <v>198394618</v>
      </c>
      <c r="K48" s="111">
        <f ca="1">+J48-I48</f>
        <v>198394618</v>
      </c>
      <c r="N48" s="4">
        <v>720570</v>
      </c>
      <c r="O48" s="4" t="str">
        <f>_xlfn.XLOOKUP(N48,BP[CODIGO],BP[NOMBRE CUENTA],"")</f>
        <v>APORTES A FONDOS DE PENSIONES Y/0 CESANTIAS</v>
      </c>
      <c r="P48" s="4" t="str">
        <f t="shared" si="2"/>
        <v>720570 APORTES A FONDOS DE PENSIONES Y/0 CESANTIAS</v>
      </c>
      <c r="Q48" s="110">
        <f>SUMIF(BP[CODIGO],N48,BP[DEBITOS])</f>
        <v>65374935.819999963</v>
      </c>
      <c r="R48" s="110">
        <f ca="1">SUMIFS(BP[CREDITOS], BP[CODIGO], N48, BP[EsNegrita], FALSE)</f>
        <v>1</v>
      </c>
      <c r="S48" s="111">
        <f t="shared" ca="1" si="18"/>
        <v>65374934.819999963</v>
      </c>
      <c r="T48" s="4"/>
    </row>
    <row r="49" spans="6:20" x14ac:dyDescent="0.25">
      <c r="F49" s="4">
        <v>24080120</v>
      </c>
      <c r="G49" s="4" t="str">
        <f>_xlfn.XLOOKUP(F49,BP[CODIGO],BP[NOMBRE CUENTA],"")</f>
        <v>IVA POR DEVOLUCIONES EN COMPRAS 19%</v>
      </c>
      <c r="H49" s="4" t="str">
        <f>CONCATENATE(F49," ",G49)</f>
        <v>24080120 IVA POR DEVOLUCIONES EN COMPRAS 19%</v>
      </c>
      <c r="I49" s="110">
        <f>SUMIF(BP[CODIGO],F49,BP[DEBITOS])</f>
        <v>0</v>
      </c>
      <c r="J49" s="110">
        <f ca="1">SUMIFS(BP[CREDITOS], BP[CODIGO], F49, BP[EsNegrita], FALSE)</f>
        <v>29538</v>
      </c>
      <c r="K49" s="111">
        <f t="shared" ref="K49:K63" ca="1" si="19">+J49-I49</f>
        <v>29538</v>
      </c>
      <c r="N49" s="4">
        <v>720572</v>
      </c>
      <c r="O49" s="4" t="str">
        <f>_xlfn.XLOOKUP(N49,BP[CODIGO],BP[NOMBRE CUENTA],"")</f>
        <v>APORTES CAJAS DE COMPENSACION FAMILIAR</v>
      </c>
      <c r="P49" s="4" t="str">
        <f t="shared" ref="P49" si="20">CONCATENATE(N49," ",O49)</f>
        <v>720572 APORTES CAJAS DE COMPENSACION FAMILIAR</v>
      </c>
      <c r="Q49" s="110">
        <f>SUMIF(BP[CODIGO],N49,BP[DEBITOS])</f>
        <v>21953027.629999992</v>
      </c>
      <c r="R49" s="110">
        <f ca="1">SUMIFS(BP[CREDITOS], BP[CODIGO], N49, BP[EsNegrita], FALSE)</f>
        <v>0</v>
      </c>
      <c r="S49" s="111">
        <f t="shared" ca="1" si="18"/>
        <v>21953027.629999992</v>
      </c>
      <c r="T49" s="4"/>
    </row>
    <row r="50" spans="6:20" x14ac:dyDescent="0.25">
      <c r="F50" s="4"/>
      <c r="G50" s="4">
        <f>_xlfn.XLOOKUP(F50,BP[CODIGO],BP[NOMBRE CUENTA],"")</f>
        <v>0</v>
      </c>
      <c r="H50" s="4" t="str">
        <f>CONCATENATE(F50," ",G50)</f>
        <v xml:space="preserve"> 0</v>
      </c>
      <c r="I50" s="110">
        <f>SUMIF(BP[CODIGO],F50,BP[DEBITOS])</f>
        <v>0</v>
      </c>
      <c r="J50" s="110">
        <f>SUMIFS(BP[CREDITOS], BP[CODIGO], F50, BP[EsNegrita], FALSE)</f>
        <v>0</v>
      </c>
      <c r="K50" s="111">
        <f t="shared" si="19"/>
        <v>0</v>
      </c>
      <c r="N50" s="4"/>
      <c r="O50" s="4">
        <f>_xlfn.XLOOKUP(N50,BP[CODIGO],BP[NOMBRE CUENTA],"")</f>
        <v>0</v>
      </c>
      <c r="P50" s="4" t="str">
        <f t="shared" ref="P50:P113" si="21">CONCATENATE(N50," ",O50)</f>
        <v xml:space="preserve"> 0</v>
      </c>
      <c r="Q50" s="110">
        <f>SUMIF(BP[CODIGO],N50,BP[DEBITOS])</f>
        <v>0</v>
      </c>
      <c r="R50" s="110">
        <f>SUMIFS(BP[CREDITOS], BP[CODIGO], N50, BP[EsNegrita], FALSE)</f>
        <v>0</v>
      </c>
      <c r="S50" s="111">
        <f t="shared" si="18"/>
        <v>0</v>
      </c>
      <c r="T50" s="4"/>
    </row>
    <row r="51" spans="6:20" x14ac:dyDescent="0.25">
      <c r="F51" s="4"/>
      <c r="G51" s="4">
        <f>_xlfn.XLOOKUP(F51,BP[CODIGO],BP[NOMBRE CUENTA],"")</f>
        <v>0</v>
      </c>
      <c r="H51" s="4" t="str">
        <f t="shared" ref="H51:H63" si="22">CONCATENATE(F51," ",G51)</f>
        <v xml:space="preserve"> 0</v>
      </c>
      <c r="I51" s="110">
        <f>SUMIF(BP[CODIGO],F51,BP[DEBITOS])</f>
        <v>0</v>
      </c>
      <c r="J51" s="110">
        <f>SUMIFS(BP[CREDITOS], BP[CODIGO], F51, BP[EsNegrita], FALSE)</f>
        <v>0</v>
      </c>
      <c r="K51" s="111">
        <f t="shared" si="19"/>
        <v>0</v>
      </c>
      <c r="N51" s="4"/>
      <c r="O51" s="4">
        <f>_xlfn.XLOOKUP(N51,BP[CODIGO],BP[NOMBRE CUENTA],"")</f>
        <v>0</v>
      </c>
      <c r="P51" s="4" t="str">
        <f t="shared" si="21"/>
        <v xml:space="preserve"> 0</v>
      </c>
      <c r="Q51" s="110">
        <f>SUMIF(BP[CODIGO],N51,BP[DEBITOS])</f>
        <v>0</v>
      </c>
      <c r="R51" s="110">
        <f>SUMIFS(BP[CREDITOS], BP[CODIGO], N51, BP[EsNegrita], FALSE)</f>
        <v>0</v>
      </c>
      <c r="S51" s="111">
        <f t="shared" si="18"/>
        <v>0</v>
      </c>
      <c r="T51" s="4"/>
    </row>
    <row r="52" spans="6:20" x14ac:dyDescent="0.25">
      <c r="F52" s="4"/>
      <c r="G52" s="4">
        <f>_xlfn.XLOOKUP(F52,BP[CODIGO],BP[NOMBRE CUENTA],"")</f>
        <v>0</v>
      </c>
      <c r="H52" s="4" t="str">
        <f t="shared" si="22"/>
        <v xml:space="preserve"> 0</v>
      </c>
      <c r="I52" s="110">
        <f>SUMIF(BP[CODIGO],F52,BP[DEBITOS])</f>
        <v>0</v>
      </c>
      <c r="J52" s="110">
        <f>SUMIFS(BP[CREDITOS], BP[CODIGO], F52, BP[EsNegrita], FALSE)</f>
        <v>0</v>
      </c>
      <c r="K52" s="111">
        <f t="shared" si="19"/>
        <v>0</v>
      </c>
      <c r="N52" s="4"/>
      <c r="O52" s="4">
        <f>_xlfn.XLOOKUP(N52,BP[CODIGO],BP[NOMBRE CUENTA],"")</f>
        <v>0</v>
      </c>
      <c r="P52" s="4" t="str">
        <f t="shared" si="21"/>
        <v xml:space="preserve"> 0</v>
      </c>
      <c r="Q52" s="110">
        <f>SUMIF(BP[CODIGO],N52,BP[DEBITOS])</f>
        <v>0</v>
      </c>
      <c r="R52" s="110">
        <f>SUMIFS(BP[CREDITOS], BP[CODIGO], N52, BP[EsNegrita], FALSE)</f>
        <v>0</v>
      </c>
      <c r="S52" s="111">
        <f t="shared" si="18"/>
        <v>0</v>
      </c>
      <c r="T52" s="4"/>
    </row>
    <row r="53" spans="6:20" x14ac:dyDescent="0.25">
      <c r="F53" s="4"/>
      <c r="G53" s="4">
        <f>_xlfn.XLOOKUP(F53,BP[CODIGO],BP[NOMBRE CUENTA],"")</f>
        <v>0</v>
      </c>
      <c r="H53" s="4" t="str">
        <f t="shared" si="22"/>
        <v xml:space="preserve"> 0</v>
      </c>
      <c r="I53" s="110">
        <f>SUMIF(BP[CODIGO],F53,BP[DEBITOS])</f>
        <v>0</v>
      </c>
      <c r="J53" s="110">
        <f>SUMIFS(BP[CREDITOS], BP[CODIGO], F53, BP[EsNegrita], FALSE)</f>
        <v>0</v>
      </c>
      <c r="K53" s="111">
        <f t="shared" si="19"/>
        <v>0</v>
      </c>
      <c r="N53" s="4"/>
      <c r="O53" s="4">
        <f>_xlfn.XLOOKUP(N53,BP[CODIGO],BP[NOMBRE CUENTA],"")</f>
        <v>0</v>
      </c>
      <c r="P53" s="4" t="str">
        <f t="shared" si="21"/>
        <v xml:space="preserve"> 0</v>
      </c>
      <c r="Q53" s="110">
        <f>SUMIF(BP[CODIGO],N53,BP[DEBITOS])</f>
        <v>0</v>
      </c>
      <c r="R53" s="110">
        <f>SUMIFS(BP[CREDITOS], BP[CODIGO], N53, BP[EsNegrita], FALSE)</f>
        <v>0</v>
      </c>
      <c r="S53" s="111">
        <f t="shared" si="18"/>
        <v>0</v>
      </c>
      <c r="T53" s="4"/>
    </row>
    <row r="54" spans="6:20" x14ac:dyDescent="0.25">
      <c r="F54" s="4"/>
      <c r="G54" s="4">
        <f>_xlfn.XLOOKUP(F54,BP[CODIGO],BP[NOMBRE CUENTA],"")</f>
        <v>0</v>
      </c>
      <c r="H54" s="4" t="str">
        <f t="shared" si="22"/>
        <v xml:space="preserve"> 0</v>
      </c>
      <c r="I54" s="110">
        <f>SUMIF(BP[CODIGO],F54,BP[DEBITOS])</f>
        <v>0</v>
      </c>
      <c r="J54" s="110">
        <f>SUMIFS(BP[CREDITOS], BP[CODIGO], F54, BP[EsNegrita], FALSE)</f>
        <v>0</v>
      </c>
      <c r="K54" s="111">
        <f t="shared" si="19"/>
        <v>0</v>
      </c>
      <c r="N54" s="4"/>
      <c r="O54" s="4">
        <f>_xlfn.XLOOKUP(N54,BP[CODIGO],BP[NOMBRE CUENTA],"")</f>
        <v>0</v>
      </c>
      <c r="P54" s="4" t="str">
        <f t="shared" si="21"/>
        <v xml:space="preserve"> 0</v>
      </c>
      <c r="Q54" s="110">
        <f>SUMIF(BP[CODIGO],N54,BP[DEBITOS])</f>
        <v>0</v>
      </c>
      <c r="R54" s="110">
        <f>SUMIFS(BP[CREDITOS], BP[CODIGO], N54, BP[EsNegrita], FALSE)</f>
        <v>0</v>
      </c>
      <c r="S54" s="111">
        <f t="shared" si="18"/>
        <v>0</v>
      </c>
      <c r="T54" s="4"/>
    </row>
    <row r="55" spans="6:20" x14ac:dyDescent="0.25">
      <c r="F55" s="4"/>
      <c r="G55" s="4">
        <f>_xlfn.XLOOKUP(F55,BP[CODIGO],BP[NOMBRE CUENTA],"")</f>
        <v>0</v>
      </c>
      <c r="H55" s="4" t="str">
        <f t="shared" si="22"/>
        <v xml:space="preserve"> 0</v>
      </c>
      <c r="I55" s="110">
        <f>SUMIF(BP[CODIGO],F55,BP[DEBITOS])</f>
        <v>0</v>
      </c>
      <c r="J55" s="110">
        <f>SUMIFS(BP[CREDITOS], BP[CODIGO], F55, BP[EsNegrita], FALSE)</f>
        <v>0</v>
      </c>
      <c r="K55" s="111">
        <f t="shared" si="19"/>
        <v>0</v>
      </c>
      <c r="N55" s="4"/>
      <c r="O55" s="4">
        <f>_xlfn.XLOOKUP(N55,BP[CODIGO],BP[NOMBRE CUENTA],"")</f>
        <v>0</v>
      </c>
      <c r="P55" s="4" t="str">
        <f t="shared" si="21"/>
        <v xml:space="preserve"> 0</v>
      </c>
      <c r="Q55" s="110">
        <f>SUMIF(BP[CODIGO],N55,BP[DEBITOS])</f>
        <v>0</v>
      </c>
      <c r="R55" s="110">
        <f>SUMIFS(BP[CREDITOS], BP[CODIGO], N55, BP[EsNegrita], FALSE)</f>
        <v>0</v>
      </c>
      <c r="S55" s="111">
        <f t="shared" si="18"/>
        <v>0</v>
      </c>
      <c r="T55" s="4"/>
    </row>
    <row r="56" spans="6:20" x14ac:dyDescent="0.25">
      <c r="F56" s="4"/>
      <c r="G56" s="4">
        <f>_xlfn.XLOOKUP(F56,BP[CODIGO],BP[NOMBRE CUENTA],"")</f>
        <v>0</v>
      </c>
      <c r="H56" s="4" t="str">
        <f t="shared" si="22"/>
        <v xml:space="preserve"> 0</v>
      </c>
      <c r="I56" s="110">
        <f>SUMIF(BP[CODIGO],F56,BP[DEBITOS])</f>
        <v>0</v>
      </c>
      <c r="J56" s="110">
        <f>SUMIFS(BP[CREDITOS], BP[CODIGO], F56, BP[EsNegrita], FALSE)</f>
        <v>0</v>
      </c>
      <c r="K56" s="111">
        <f t="shared" si="19"/>
        <v>0</v>
      </c>
      <c r="N56" s="4"/>
      <c r="O56" s="4">
        <f>_xlfn.XLOOKUP(N56,BP[CODIGO],BP[NOMBRE CUENTA],"")</f>
        <v>0</v>
      </c>
      <c r="P56" s="4" t="str">
        <f t="shared" si="21"/>
        <v xml:space="preserve"> 0</v>
      </c>
      <c r="Q56" s="110">
        <f>SUMIF(BP[CODIGO],N56,BP[DEBITOS])</f>
        <v>0</v>
      </c>
      <c r="R56" s="110">
        <f>SUMIFS(BP[CREDITOS], BP[CODIGO], N56, BP[EsNegrita], FALSE)</f>
        <v>0</v>
      </c>
      <c r="S56" s="111">
        <f t="shared" si="18"/>
        <v>0</v>
      </c>
      <c r="T56" s="4"/>
    </row>
    <row r="57" spans="6:20" x14ac:dyDescent="0.25">
      <c r="F57" s="4"/>
      <c r="G57" s="4">
        <f>_xlfn.XLOOKUP(F57,BP[CODIGO],BP[NOMBRE CUENTA],"")</f>
        <v>0</v>
      </c>
      <c r="H57" s="4" t="str">
        <f t="shared" si="22"/>
        <v xml:space="preserve"> 0</v>
      </c>
      <c r="I57" s="110">
        <f>SUMIF(BP[CODIGO],F57,BP[DEBITOS])</f>
        <v>0</v>
      </c>
      <c r="J57" s="110">
        <f>SUMIFS(BP[CREDITOS], BP[CODIGO], F57, BP[EsNegrita], FALSE)</f>
        <v>0</v>
      </c>
      <c r="K57" s="111">
        <f t="shared" si="19"/>
        <v>0</v>
      </c>
      <c r="N57" s="4"/>
      <c r="O57" s="4">
        <f>_xlfn.XLOOKUP(N57,BP[CODIGO],BP[NOMBRE CUENTA],"")</f>
        <v>0</v>
      </c>
      <c r="P57" s="4" t="str">
        <f t="shared" si="21"/>
        <v xml:space="preserve"> 0</v>
      </c>
      <c r="Q57" s="110">
        <f>SUMIF(BP[CODIGO],N57,BP[DEBITOS])</f>
        <v>0</v>
      </c>
      <c r="R57" s="110">
        <f>SUMIFS(BP[CREDITOS], BP[CODIGO], N57, BP[EsNegrita], FALSE)</f>
        <v>0</v>
      </c>
      <c r="S57" s="111">
        <f t="shared" si="18"/>
        <v>0</v>
      </c>
      <c r="T57" s="4"/>
    </row>
    <row r="58" spans="6:20" x14ac:dyDescent="0.25">
      <c r="F58" s="4"/>
      <c r="G58" s="4">
        <f>_xlfn.XLOOKUP(F58,BP[CODIGO],BP[NOMBRE CUENTA],"")</f>
        <v>0</v>
      </c>
      <c r="H58" s="4" t="str">
        <f t="shared" si="22"/>
        <v xml:space="preserve"> 0</v>
      </c>
      <c r="I58" s="110">
        <f>SUMIF(BP[CODIGO],F58,BP[DEBITOS])</f>
        <v>0</v>
      </c>
      <c r="J58" s="110">
        <f>SUMIFS(BP[CREDITOS], BP[CODIGO], F58, BP[EsNegrita], FALSE)</f>
        <v>0</v>
      </c>
      <c r="K58" s="111">
        <f t="shared" si="19"/>
        <v>0</v>
      </c>
      <c r="N58" s="4"/>
      <c r="O58" s="4">
        <f>_xlfn.XLOOKUP(N58,BP[CODIGO],BP[NOMBRE CUENTA],"")</f>
        <v>0</v>
      </c>
      <c r="P58" s="4" t="str">
        <f t="shared" si="21"/>
        <v xml:space="preserve"> 0</v>
      </c>
      <c r="Q58" s="110">
        <f>SUMIF(BP[CODIGO],N58,BP[DEBITOS])</f>
        <v>0</v>
      </c>
      <c r="R58" s="110">
        <f>SUMIFS(BP[CREDITOS], BP[CODIGO], N58, BP[EsNegrita], FALSE)</f>
        <v>0</v>
      </c>
      <c r="S58" s="111">
        <f t="shared" si="18"/>
        <v>0</v>
      </c>
      <c r="T58" s="4"/>
    </row>
    <row r="59" spans="6:20" x14ac:dyDescent="0.25">
      <c r="F59" s="4"/>
      <c r="G59" s="4">
        <f>_xlfn.XLOOKUP(F59,BP[CODIGO],BP[NOMBRE CUENTA],"")</f>
        <v>0</v>
      </c>
      <c r="H59" s="4" t="str">
        <f t="shared" si="22"/>
        <v xml:space="preserve"> 0</v>
      </c>
      <c r="I59" s="110">
        <f>SUMIF(BP[CODIGO],F59,BP[DEBITOS])</f>
        <v>0</v>
      </c>
      <c r="J59" s="110">
        <f>SUMIFS(BP[CREDITOS], BP[CODIGO], F59, BP[EsNegrita], FALSE)</f>
        <v>0</v>
      </c>
      <c r="K59" s="111">
        <f t="shared" si="19"/>
        <v>0</v>
      </c>
      <c r="N59" s="4"/>
      <c r="O59" s="4">
        <f>_xlfn.XLOOKUP(N59,BP[CODIGO],BP[NOMBRE CUENTA],"")</f>
        <v>0</v>
      </c>
      <c r="P59" s="4" t="str">
        <f t="shared" si="21"/>
        <v xml:space="preserve"> 0</v>
      </c>
      <c r="Q59" s="110">
        <f>SUMIF(BP[CODIGO],N59,BP[DEBITOS])</f>
        <v>0</v>
      </c>
      <c r="R59" s="110">
        <f>SUMIFS(BP[CREDITOS], BP[CODIGO], N59, BP[EsNegrita], FALSE)</f>
        <v>0</v>
      </c>
      <c r="S59" s="111">
        <f t="shared" si="18"/>
        <v>0</v>
      </c>
      <c r="T59" s="4"/>
    </row>
    <row r="60" spans="6:20" x14ac:dyDescent="0.25">
      <c r="F60" s="4"/>
      <c r="G60" s="4">
        <f>_xlfn.XLOOKUP(F60,BP[CODIGO],BP[NOMBRE CUENTA],"")</f>
        <v>0</v>
      </c>
      <c r="H60" s="4" t="str">
        <f t="shared" si="22"/>
        <v xml:space="preserve"> 0</v>
      </c>
      <c r="I60" s="110">
        <f>SUMIF(BP[CODIGO],F60,BP[DEBITOS])</f>
        <v>0</v>
      </c>
      <c r="J60" s="110">
        <f>SUMIFS(BP[CREDITOS], BP[CODIGO], F60, BP[EsNegrita], FALSE)</f>
        <v>0</v>
      </c>
      <c r="K60" s="111">
        <f t="shared" si="19"/>
        <v>0</v>
      </c>
      <c r="N60" s="4"/>
      <c r="O60" s="4" t="str">
        <f>_xlfn.XLOOKUP(N60,BP[CODIGO],BP[NOMBRE CUENTA],"")</f>
        <v/>
      </c>
      <c r="P60" s="4" t="str">
        <f t="shared" si="21"/>
        <v xml:space="preserve"> </v>
      </c>
      <c r="Q60" s="110">
        <f>SUMIF(BP[CODIGO],N60,BP[DEBITOS])</f>
        <v>0</v>
      </c>
      <c r="R60" s="110">
        <f>SUMIFS(BP[CREDITOS], BP[CODIGO], N60, BP[EsNegrita], FALSE)</f>
        <v>0</v>
      </c>
      <c r="S60" s="111">
        <f t="shared" si="18"/>
        <v>0</v>
      </c>
      <c r="T60" s="4"/>
    </row>
    <row r="61" spans="6:20" x14ac:dyDescent="0.25">
      <c r="F61" s="4"/>
      <c r="G61" s="4">
        <f>_xlfn.XLOOKUP(F61,BP[CODIGO],BP[NOMBRE CUENTA],"")</f>
        <v>0</v>
      </c>
      <c r="H61" s="4" t="str">
        <f t="shared" si="22"/>
        <v xml:space="preserve"> 0</v>
      </c>
      <c r="I61" s="110">
        <f>SUMIF(BP[CODIGO],F61,BP[DEBITOS])</f>
        <v>0</v>
      </c>
      <c r="J61" s="110">
        <f>SUMIFS(BP[CREDITOS], BP[CODIGO], F61, BP[EsNegrita], FALSE)</f>
        <v>0</v>
      </c>
      <c r="K61" s="111">
        <f t="shared" si="19"/>
        <v>0</v>
      </c>
      <c r="N61" s="4"/>
      <c r="O61" s="4">
        <f>_xlfn.XLOOKUP(N61,BP[CODIGO],BP[NOMBRE CUENTA],"")</f>
        <v>0</v>
      </c>
      <c r="P61" s="4" t="str">
        <f t="shared" si="21"/>
        <v xml:space="preserve"> 0</v>
      </c>
      <c r="Q61" s="110">
        <f>SUMIF(BP[CODIGO],N61,BP[DEBITOS])</f>
        <v>0</v>
      </c>
      <c r="R61" s="110">
        <f>SUMIFS(BP[CREDITOS], BP[CODIGO], N61, BP[EsNegrita], FALSE)</f>
        <v>0</v>
      </c>
      <c r="S61" s="111">
        <f t="shared" si="18"/>
        <v>0</v>
      </c>
      <c r="T61" s="4"/>
    </row>
    <row r="62" spans="6:20" x14ac:dyDescent="0.25">
      <c r="F62" s="4"/>
      <c r="G62" s="4">
        <f>_xlfn.XLOOKUP(F62,BP[CODIGO],BP[NOMBRE CUENTA],"")</f>
        <v>0</v>
      </c>
      <c r="H62" s="4" t="str">
        <f t="shared" si="22"/>
        <v xml:space="preserve"> 0</v>
      </c>
      <c r="I62" s="110">
        <f>SUMIF(BP[CODIGO],F62,BP[DEBITOS])</f>
        <v>0</v>
      </c>
      <c r="J62" s="110">
        <f>SUMIFS(BP[CREDITOS], BP[CODIGO], F62, BP[EsNegrita], FALSE)</f>
        <v>0</v>
      </c>
      <c r="K62" s="111">
        <f t="shared" si="19"/>
        <v>0</v>
      </c>
      <c r="N62" s="4"/>
      <c r="O62" s="4">
        <f>_xlfn.XLOOKUP(N62,BP[CODIGO],BP[NOMBRE CUENTA],"")</f>
        <v>0</v>
      </c>
      <c r="P62" s="4" t="str">
        <f t="shared" si="21"/>
        <v xml:space="preserve"> 0</v>
      </c>
      <c r="Q62" s="110">
        <f>SUMIF(BP[CODIGO],N62,BP[DEBITOS])</f>
        <v>0</v>
      </c>
      <c r="R62" s="110">
        <f>SUMIFS(BP[CREDITOS], BP[CODIGO], N62, BP[EsNegrita], FALSE)</f>
        <v>0</v>
      </c>
      <c r="S62" s="111">
        <f t="shared" si="18"/>
        <v>0</v>
      </c>
      <c r="T62" s="4"/>
    </row>
    <row r="63" spans="6:20" x14ac:dyDescent="0.25">
      <c r="F63" s="4"/>
      <c r="G63" s="4">
        <f>_xlfn.XLOOKUP(F63,BP[CODIGO],BP[NOMBRE CUENTA],"")</f>
        <v>0</v>
      </c>
      <c r="H63" s="4" t="str">
        <f t="shared" si="22"/>
        <v xml:space="preserve"> 0</v>
      </c>
      <c r="I63" s="110">
        <f>SUMIF(BP[CODIGO],F63,BP[DEBITOS])</f>
        <v>0</v>
      </c>
      <c r="J63" s="110">
        <f>SUMIFS(BP[CREDITOS], BP[CODIGO], F63, BP[EsNegrita], FALSE)</f>
        <v>0</v>
      </c>
      <c r="K63" s="111">
        <f t="shared" si="19"/>
        <v>0</v>
      </c>
      <c r="N63" s="4"/>
      <c r="O63" s="4">
        <f>_xlfn.XLOOKUP(N63,BP[CODIGO],BP[NOMBRE CUENTA],"")</f>
        <v>0</v>
      </c>
      <c r="P63" s="4" t="str">
        <f t="shared" si="21"/>
        <v xml:space="preserve"> 0</v>
      </c>
      <c r="Q63" s="110">
        <f>SUMIF(BP[CODIGO],N63,BP[DEBITOS])</f>
        <v>0</v>
      </c>
      <c r="R63" s="110">
        <f>SUMIFS(BP[CREDITOS], BP[CODIGO], N63, BP[EsNegrita], FALSE)</f>
        <v>0</v>
      </c>
      <c r="S63" s="111">
        <f t="shared" si="18"/>
        <v>0</v>
      </c>
      <c r="T63" s="4"/>
    </row>
    <row r="64" spans="6:20" x14ac:dyDescent="0.25">
      <c r="F64" s="602" t="s">
        <v>50</v>
      </c>
      <c r="G64" s="603"/>
      <c r="H64" s="604"/>
      <c r="I64" s="112">
        <f>SUM(I48:I63)</f>
        <v>0</v>
      </c>
      <c r="J64" s="112">
        <f ca="1">SUM(J48:J63)</f>
        <v>198424156</v>
      </c>
      <c r="K64" s="111">
        <f ca="1">SUM(K48:K63)</f>
        <v>198424156</v>
      </c>
      <c r="N64" s="4"/>
      <c r="O64" s="4">
        <f>_xlfn.XLOOKUP(N64,BP[CODIGO],BP[NOMBRE CUENTA],"")</f>
        <v>0</v>
      </c>
      <c r="P64" s="4" t="str">
        <f t="shared" si="21"/>
        <v xml:space="preserve"> 0</v>
      </c>
      <c r="Q64" s="110">
        <f>SUMIF(BP[CODIGO],N64,BP[DEBITOS])</f>
        <v>0</v>
      </c>
      <c r="R64" s="110">
        <f>SUMIFS(BP[CREDITOS], BP[CODIGO], N64, BP[EsNegrita], FALSE)</f>
        <v>0</v>
      </c>
      <c r="S64" s="111">
        <f t="shared" si="18"/>
        <v>0</v>
      </c>
      <c r="T64" s="4"/>
    </row>
    <row r="65" spans="6:20" x14ac:dyDescent="0.25">
      <c r="N65" s="4"/>
      <c r="O65" s="4">
        <f>_xlfn.XLOOKUP(N65,BP[CODIGO],BP[NOMBRE CUENTA],"")</f>
        <v>0</v>
      </c>
      <c r="P65" s="4" t="str">
        <f t="shared" si="21"/>
        <v xml:space="preserve"> 0</v>
      </c>
      <c r="Q65" s="110">
        <f>SUMIF(BP[CODIGO],N65,BP[DEBITOS])</f>
        <v>0</v>
      </c>
      <c r="R65" s="110">
        <f>SUMIFS(BP[CREDITOS], BP[CODIGO], N65, BP[EsNegrita], FALSE)</f>
        <v>0</v>
      </c>
      <c r="S65" s="111">
        <f t="shared" si="18"/>
        <v>0</v>
      </c>
      <c r="T65" s="4"/>
    </row>
    <row r="66" spans="6:20" x14ac:dyDescent="0.25">
      <c r="N66" s="4"/>
      <c r="O66" s="4">
        <f>_xlfn.XLOOKUP(N66,BP[CODIGO],BP[NOMBRE CUENTA],"")</f>
        <v>0</v>
      </c>
      <c r="P66" s="4" t="str">
        <f t="shared" si="21"/>
        <v xml:space="preserve"> 0</v>
      </c>
      <c r="Q66" s="110">
        <f>SUMIF(BP[CODIGO],N66,BP[DEBITOS])</f>
        <v>0</v>
      </c>
      <c r="R66" s="110">
        <f>SUMIFS(BP[CREDITOS], BP[CODIGO], N66, BP[EsNegrita], FALSE)</f>
        <v>0</v>
      </c>
      <c r="S66" s="111">
        <f t="shared" si="18"/>
        <v>0</v>
      </c>
      <c r="T66" s="4"/>
    </row>
    <row r="67" spans="6:20" x14ac:dyDescent="0.25">
      <c r="H67" s="22" t="s">
        <v>130</v>
      </c>
      <c r="N67" s="4"/>
      <c r="O67" s="4" t="str">
        <f>_xlfn.XLOOKUP(N67,BP[CODIGO],BP[NOMBRE CUENTA],"")</f>
        <v/>
      </c>
      <c r="P67" s="4" t="str">
        <f t="shared" si="21"/>
        <v xml:space="preserve"> </v>
      </c>
      <c r="Q67" s="110">
        <f>SUMIF(BP[CODIGO],N67,BP[DEBITOS])</f>
        <v>0</v>
      </c>
      <c r="R67" s="110">
        <f>SUMIFS(BP[CREDITOS], BP[CODIGO], N67, BP[EsNegrita], FALSE)</f>
        <v>0</v>
      </c>
      <c r="S67" s="111">
        <f t="shared" si="18"/>
        <v>0</v>
      </c>
      <c r="T67" s="4"/>
    </row>
    <row r="68" spans="6:20" x14ac:dyDescent="0.25">
      <c r="F68" s="113" t="s">
        <v>121</v>
      </c>
      <c r="G68" s="113" t="s">
        <v>51</v>
      </c>
      <c r="H68" s="113" t="s">
        <v>51</v>
      </c>
      <c r="I68" s="114" t="s">
        <v>119</v>
      </c>
      <c r="J68" s="114" t="s">
        <v>120</v>
      </c>
      <c r="K68" s="113" t="s">
        <v>50</v>
      </c>
      <c r="N68" s="4"/>
      <c r="O68" s="4">
        <f>_xlfn.XLOOKUP(N68,BP[CODIGO],BP[NOMBRE CUENTA],"")</f>
        <v>0</v>
      </c>
      <c r="P68" s="4" t="str">
        <f t="shared" si="21"/>
        <v xml:space="preserve"> 0</v>
      </c>
      <c r="Q68" s="110">
        <f>SUMIF(BP[CODIGO],N68,BP[DEBITOS])</f>
        <v>0</v>
      </c>
      <c r="R68" s="110">
        <f>SUMIFS(BP[CREDITOS], BP[CODIGO], N68, BP[EsNegrita], FALSE)</f>
        <v>0</v>
      </c>
      <c r="S68" s="111">
        <f t="shared" si="18"/>
        <v>0</v>
      </c>
      <c r="T68" s="4"/>
    </row>
    <row r="69" spans="6:20" x14ac:dyDescent="0.25">
      <c r="F69" s="4" cm="1">
        <f t="array" ref="F69">_xlfn.UNIQUE(_xlfn._xlws.FILTER(BP[CODIGO], (LEFT(BP[CODIGO], 6)="240801") * (LEN(BP[CODIGO])&gt;=7) * (ISNUMBER(SEARCH("generado", BP[NOMBRE CUENTA]))), "No se encontraron cuentas"))</f>
        <v>24080119</v>
      </c>
      <c r="G69" s="4" t="str">
        <f>_xlfn.XLOOKUP(F69,BP[CODIGO],BP[NOMBRE CUENTA],"")</f>
        <v>IVA GENERADO VENTAS 19%</v>
      </c>
      <c r="H69" s="4" t="str">
        <f>CONCATENATE(F69," ",G69)</f>
        <v>24080119 IVA GENERADO VENTAS 19%</v>
      </c>
      <c r="I69" s="110">
        <f>SUMIF(BP[CODIGO],F69,BP[DEBITOS])</f>
        <v>0</v>
      </c>
      <c r="J69" s="110">
        <f ca="1">SUMIFS(BP[CREDITOS], BP[CODIGO], F69, BP[EsNegrita], FALSE)</f>
        <v>198394618</v>
      </c>
      <c r="K69" s="111">
        <f ca="1">+J69-I69</f>
        <v>198394618</v>
      </c>
      <c r="N69" s="4"/>
      <c r="O69" s="4">
        <f>_xlfn.XLOOKUP(N69,BP[CODIGO],BP[NOMBRE CUENTA],"")</f>
        <v>0</v>
      </c>
      <c r="P69" s="4" t="str">
        <f t="shared" si="21"/>
        <v xml:space="preserve"> 0</v>
      </c>
      <c r="Q69" s="110">
        <f>SUMIF(BP[CODIGO],N69,BP[DEBITOS])</f>
        <v>0</v>
      </c>
      <c r="R69" s="110">
        <f>SUMIFS(BP[CREDITOS], BP[CODIGO], N69, BP[EsNegrita], FALSE)</f>
        <v>0</v>
      </c>
      <c r="S69" s="111">
        <f t="shared" si="18"/>
        <v>0</v>
      </c>
      <c r="T69" s="4"/>
    </row>
    <row r="70" spans="6:20" x14ac:dyDescent="0.25">
      <c r="F70" s="4"/>
      <c r="G70" s="4">
        <f>_xlfn.XLOOKUP(F70,BP[CODIGO],BP[NOMBRE CUENTA],"")</f>
        <v>0</v>
      </c>
      <c r="H70" s="4" t="str">
        <f t="shared" ref="H70:H84" si="23">CONCATENATE(F70," ",G70)</f>
        <v xml:space="preserve"> 0</v>
      </c>
      <c r="I70" s="110">
        <f>SUMIF(BP[CODIGO],F70,BP[DEBITOS])</f>
        <v>0</v>
      </c>
      <c r="J70" s="110">
        <f>SUMIFS(BP[CREDITOS], BP[CODIGO], F70, BP[EsNegrita], FALSE)</f>
        <v>0</v>
      </c>
      <c r="K70" s="111">
        <f t="shared" ref="K70:K84" si="24">+J70-I70</f>
        <v>0</v>
      </c>
      <c r="N70" s="4"/>
      <c r="O70" s="4">
        <f>_xlfn.XLOOKUP(N70,BP[CODIGO],BP[NOMBRE CUENTA],"")</f>
        <v>0</v>
      </c>
      <c r="P70" s="4" t="str">
        <f t="shared" si="21"/>
        <v xml:space="preserve"> 0</v>
      </c>
      <c r="Q70" s="110">
        <f>SUMIF(BP[CODIGO],N70,BP[DEBITOS])</f>
        <v>0</v>
      </c>
      <c r="R70" s="110">
        <f>SUMIFS(BP[CREDITOS], BP[CODIGO], N70, BP[EsNegrita], FALSE)</f>
        <v>0</v>
      </c>
      <c r="S70" s="111">
        <f t="shared" si="18"/>
        <v>0</v>
      </c>
      <c r="T70" s="4"/>
    </row>
    <row r="71" spans="6:20" x14ac:dyDescent="0.25">
      <c r="F71" s="4"/>
      <c r="G71" s="4">
        <f>_xlfn.XLOOKUP(F71,BP[CODIGO],BP[NOMBRE CUENTA],"")</f>
        <v>0</v>
      </c>
      <c r="H71" s="4" t="str">
        <f t="shared" si="23"/>
        <v xml:space="preserve"> 0</v>
      </c>
      <c r="I71" s="110">
        <f>SUMIF(BP[CODIGO],F71,BP[DEBITOS])</f>
        <v>0</v>
      </c>
      <c r="J71" s="110">
        <f>SUMIFS(BP[CREDITOS], BP[CODIGO], F71, BP[EsNegrita], FALSE)</f>
        <v>0</v>
      </c>
      <c r="K71" s="111">
        <f t="shared" si="24"/>
        <v>0</v>
      </c>
      <c r="N71" s="4"/>
      <c r="O71" s="4">
        <f>_xlfn.XLOOKUP(N71,BP[CODIGO],BP[NOMBRE CUENTA],"")</f>
        <v>0</v>
      </c>
      <c r="P71" s="4" t="str">
        <f t="shared" si="21"/>
        <v xml:space="preserve"> 0</v>
      </c>
      <c r="Q71" s="110">
        <f>SUMIF(BP[CODIGO],N71,BP[DEBITOS])</f>
        <v>0</v>
      </c>
      <c r="R71" s="110">
        <f>SUMIFS(BP[CREDITOS], BP[CODIGO], N71, BP[EsNegrita], FALSE)</f>
        <v>0</v>
      </c>
      <c r="S71" s="111">
        <f t="shared" si="18"/>
        <v>0</v>
      </c>
      <c r="T71" s="4"/>
    </row>
    <row r="72" spans="6:20" x14ac:dyDescent="0.25">
      <c r="F72" s="4"/>
      <c r="G72" s="4">
        <f>_xlfn.XLOOKUP(F72,BP[CODIGO],BP[NOMBRE CUENTA],"")</f>
        <v>0</v>
      </c>
      <c r="H72" s="4" t="str">
        <f t="shared" si="23"/>
        <v xml:space="preserve"> 0</v>
      </c>
      <c r="I72" s="110">
        <f>SUMIF(BP[CODIGO],F72,BP[DEBITOS])</f>
        <v>0</v>
      </c>
      <c r="J72" s="110">
        <f>SUMIFS(BP[CREDITOS], BP[CODIGO], F72, BP[EsNegrita], FALSE)</f>
        <v>0</v>
      </c>
      <c r="K72" s="111">
        <f t="shared" si="24"/>
        <v>0</v>
      </c>
      <c r="N72" s="4"/>
      <c r="O72" s="4">
        <f>_xlfn.XLOOKUP(N72,BP[CODIGO],BP[NOMBRE CUENTA],"")</f>
        <v>0</v>
      </c>
      <c r="P72" s="4" t="str">
        <f t="shared" si="21"/>
        <v xml:space="preserve"> 0</v>
      </c>
      <c r="Q72" s="110">
        <f>SUMIF(BP[CODIGO],N72,BP[DEBITOS])</f>
        <v>0</v>
      </c>
      <c r="R72" s="110">
        <f>SUMIFS(BP[CREDITOS], BP[CODIGO], N72, BP[EsNegrita], FALSE)</f>
        <v>0</v>
      </c>
      <c r="S72" s="111">
        <f t="shared" si="18"/>
        <v>0</v>
      </c>
      <c r="T72" s="4"/>
    </row>
    <row r="73" spans="6:20" x14ac:dyDescent="0.25">
      <c r="F73" s="4"/>
      <c r="G73" s="4">
        <f>_xlfn.XLOOKUP(F73,BP[CODIGO],BP[NOMBRE CUENTA],"")</f>
        <v>0</v>
      </c>
      <c r="H73" s="4" t="str">
        <f t="shared" si="23"/>
        <v xml:space="preserve"> 0</v>
      </c>
      <c r="I73" s="110">
        <f>SUMIF(BP[CODIGO],F73,BP[DEBITOS])</f>
        <v>0</v>
      </c>
      <c r="J73" s="110">
        <f>SUMIFS(BP[CREDITOS], BP[CODIGO], F73, BP[EsNegrita], FALSE)</f>
        <v>0</v>
      </c>
      <c r="K73" s="111">
        <f t="shared" si="24"/>
        <v>0</v>
      </c>
      <c r="N73" s="4"/>
      <c r="O73" s="4" t="str">
        <f>_xlfn.XLOOKUP(N73,BP[CODIGO],BP[NOMBRE CUENTA],"")</f>
        <v/>
      </c>
      <c r="P73" s="4" t="str">
        <f t="shared" si="21"/>
        <v xml:space="preserve"> </v>
      </c>
      <c r="Q73" s="110">
        <f>SUMIF(BP[CODIGO],N73,BP[DEBITOS])</f>
        <v>0</v>
      </c>
      <c r="R73" s="110">
        <f>SUMIFS(BP[CREDITOS], BP[CODIGO], N73, BP[EsNegrita], FALSE)</f>
        <v>0</v>
      </c>
      <c r="S73" s="111">
        <f t="shared" si="18"/>
        <v>0</v>
      </c>
      <c r="T73" s="4"/>
    </row>
    <row r="74" spans="6:20" x14ac:dyDescent="0.25">
      <c r="F74" s="4"/>
      <c r="G74" s="4">
        <f>_xlfn.XLOOKUP(F74,BP[CODIGO],BP[NOMBRE CUENTA],"")</f>
        <v>0</v>
      </c>
      <c r="H74" s="4" t="str">
        <f t="shared" si="23"/>
        <v xml:space="preserve"> 0</v>
      </c>
      <c r="I74" s="110">
        <f>SUMIF(BP[CODIGO],F74,BP[DEBITOS])</f>
        <v>0</v>
      </c>
      <c r="J74" s="110">
        <f>SUMIFS(BP[CREDITOS], BP[CODIGO], F74, BP[EsNegrita], FALSE)</f>
        <v>0</v>
      </c>
      <c r="K74" s="111">
        <f t="shared" si="24"/>
        <v>0</v>
      </c>
      <c r="N74" s="4"/>
      <c r="O74" s="4">
        <f>_xlfn.XLOOKUP(N74,BP[CODIGO],BP[NOMBRE CUENTA],"")</f>
        <v>0</v>
      </c>
      <c r="P74" s="4" t="str">
        <f t="shared" si="21"/>
        <v xml:space="preserve"> 0</v>
      </c>
      <c r="Q74" s="110">
        <f>SUMIF(BP[CODIGO],N74,BP[DEBITOS])</f>
        <v>0</v>
      </c>
      <c r="R74" s="110">
        <f>SUMIFS(BP[CREDITOS], BP[CODIGO], N74, BP[EsNegrita], FALSE)</f>
        <v>0</v>
      </c>
      <c r="S74" s="111">
        <f t="shared" si="18"/>
        <v>0</v>
      </c>
      <c r="T74" s="4"/>
    </row>
    <row r="75" spans="6:20" x14ac:dyDescent="0.25">
      <c r="F75" s="4"/>
      <c r="G75" s="4">
        <f>_xlfn.XLOOKUP(F75,BP[CODIGO],BP[NOMBRE CUENTA],"")</f>
        <v>0</v>
      </c>
      <c r="H75" s="4" t="str">
        <f t="shared" si="23"/>
        <v xml:space="preserve"> 0</v>
      </c>
      <c r="I75" s="110">
        <f>SUMIF(BP[CODIGO],F75,BP[DEBITOS])</f>
        <v>0</v>
      </c>
      <c r="J75" s="110">
        <f>SUMIFS(BP[CREDITOS], BP[CODIGO], F75, BP[EsNegrita], FALSE)</f>
        <v>0</v>
      </c>
      <c r="K75" s="111">
        <f t="shared" si="24"/>
        <v>0</v>
      </c>
      <c r="N75" s="4"/>
      <c r="O75" s="4">
        <f>_xlfn.XLOOKUP(N75,BP[CODIGO],BP[NOMBRE CUENTA],"")</f>
        <v>0</v>
      </c>
      <c r="P75" s="4" t="str">
        <f t="shared" si="21"/>
        <v xml:space="preserve"> 0</v>
      </c>
      <c r="Q75" s="110">
        <f>SUMIF(BP[CODIGO],N75,BP[DEBITOS])</f>
        <v>0</v>
      </c>
      <c r="R75" s="110">
        <f>SUMIFS(BP[CREDITOS], BP[CODIGO], N75, BP[EsNegrita], FALSE)</f>
        <v>0</v>
      </c>
      <c r="S75" s="111">
        <f t="shared" si="18"/>
        <v>0</v>
      </c>
      <c r="T75" s="4"/>
    </row>
    <row r="76" spans="6:20" x14ac:dyDescent="0.25">
      <c r="F76" s="4"/>
      <c r="G76" s="4">
        <f>_xlfn.XLOOKUP(F76,BP[CODIGO],BP[NOMBRE CUENTA],"")</f>
        <v>0</v>
      </c>
      <c r="H76" s="4" t="str">
        <f t="shared" si="23"/>
        <v xml:space="preserve"> 0</v>
      </c>
      <c r="I76" s="110">
        <f>SUMIF(BP[CODIGO],F76,BP[DEBITOS])</f>
        <v>0</v>
      </c>
      <c r="J76" s="110">
        <f>SUMIFS(BP[CREDITOS], BP[CODIGO], F76, BP[EsNegrita], FALSE)</f>
        <v>0</v>
      </c>
      <c r="K76" s="111">
        <f t="shared" si="24"/>
        <v>0</v>
      </c>
      <c r="N76" s="4"/>
      <c r="O76" s="4">
        <f>_xlfn.XLOOKUP(N76,BP[CODIGO],BP[NOMBRE CUENTA],"")</f>
        <v>0</v>
      </c>
      <c r="P76" s="4" t="str">
        <f t="shared" si="21"/>
        <v xml:space="preserve"> 0</v>
      </c>
      <c r="Q76" s="110">
        <f>SUMIF(BP[CODIGO],N76,BP[DEBITOS])</f>
        <v>0</v>
      </c>
      <c r="R76" s="110">
        <f>SUMIFS(BP[CREDITOS], BP[CODIGO], N76, BP[EsNegrita], FALSE)</f>
        <v>0</v>
      </c>
      <c r="S76" s="111">
        <f t="shared" si="18"/>
        <v>0</v>
      </c>
      <c r="T76" s="4"/>
    </row>
    <row r="77" spans="6:20" x14ac:dyDescent="0.25">
      <c r="F77" s="4"/>
      <c r="G77" s="4">
        <f>_xlfn.XLOOKUP(F77,BP[CODIGO],BP[NOMBRE CUENTA],"")</f>
        <v>0</v>
      </c>
      <c r="H77" s="4" t="str">
        <f t="shared" si="23"/>
        <v xml:space="preserve"> 0</v>
      </c>
      <c r="I77" s="110">
        <f>SUMIF(BP[CODIGO],F77,BP[DEBITOS])</f>
        <v>0</v>
      </c>
      <c r="J77" s="110">
        <f>SUMIFS(BP[CREDITOS], BP[CODIGO], F77, BP[EsNegrita], FALSE)</f>
        <v>0</v>
      </c>
      <c r="K77" s="111">
        <f t="shared" si="24"/>
        <v>0</v>
      </c>
      <c r="N77" s="4"/>
      <c r="O77" s="4">
        <f>_xlfn.XLOOKUP(N77,BP[CODIGO],BP[NOMBRE CUENTA],"")</f>
        <v>0</v>
      </c>
      <c r="P77" s="4" t="str">
        <f t="shared" si="21"/>
        <v xml:space="preserve"> 0</v>
      </c>
      <c r="Q77" s="110">
        <f>SUMIF(BP[CODIGO],N77,BP[DEBITOS])</f>
        <v>0</v>
      </c>
      <c r="R77" s="110">
        <f>SUMIFS(BP[CREDITOS], BP[CODIGO], N77, BP[EsNegrita], FALSE)</f>
        <v>0</v>
      </c>
      <c r="S77" s="111">
        <f t="shared" si="18"/>
        <v>0</v>
      </c>
      <c r="T77" s="4"/>
    </row>
    <row r="78" spans="6:20" x14ac:dyDescent="0.25">
      <c r="F78" s="4"/>
      <c r="G78" s="4">
        <f>_xlfn.XLOOKUP(F78,BP[CODIGO],BP[NOMBRE CUENTA],"")</f>
        <v>0</v>
      </c>
      <c r="H78" s="4" t="str">
        <f t="shared" si="23"/>
        <v xml:space="preserve"> 0</v>
      </c>
      <c r="I78" s="110">
        <f>SUMIF(BP[CODIGO],F78,BP[DEBITOS])</f>
        <v>0</v>
      </c>
      <c r="J78" s="110">
        <f>SUMIFS(BP[CREDITOS], BP[CODIGO], F78, BP[EsNegrita], FALSE)</f>
        <v>0</v>
      </c>
      <c r="K78" s="111">
        <f t="shared" si="24"/>
        <v>0</v>
      </c>
      <c r="N78" s="4"/>
      <c r="O78" s="4">
        <f>_xlfn.XLOOKUP(N78,BP[CODIGO],BP[NOMBRE CUENTA],"")</f>
        <v>0</v>
      </c>
      <c r="P78" s="4" t="str">
        <f t="shared" si="21"/>
        <v xml:space="preserve"> 0</v>
      </c>
      <c r="Q78" s="110">
        <f>SUMIF(BP[CODIGO],N78,BP[DEBITOS])</f>
        <v>0</v>
      </c>
      <c r="R78" s="110">
        <f>SUMIFS(BP[CREDITOS], BP[CODIGO], N78, BP[EsNegrita], FALSE)</f>
        <v>0</v>
      </c>
      <c r="S78" s="111">
        <f t="shared" si="18"/>
        <v>0</v>
      </c>
      <c r="T78" s="4"/>
    </row>
    <row r="79" spans="6:20" x14ac:dyDescent="0.25">
      <c r="F79" s="4"/>
      <c r="G79" s="4">
        <f>_xlfn.XLOOKUP(F79,BP[CODIGO],BP[NOMBRE CUENTA],"")</f>
        <v>0</v>
      </c>
      <c r="H79" s="4" t="str">
        <f t="shared" si="23"/>
        <v xml:space="preserve"> 0</v>
      </c>
      <c r="I79" s="110">
        <f>SUMIF(BP[CODIGO],F79,BP[DEBITOS])</f>
        <v>0</v>
      </c>
      <c r="J79" s="110">
        <f>SUMIFS(BP[CREDITOS], BP[CODIGO], F79, BP[EsNegrita], FALSE)</f>
        <v>0</v>
      </c>
      <c r="K79" s="111">
        <f t="shared" si="24"/>
        <v>0</v>
      </c>
      <c r="N79" s="4"/>
      <c r="O79" s="4">
        <f>_xlfn.XLOOKUP(N79,BP[CODIGO],BP[NOMBRE CUENTA],"")</f>
        <v>0</v>
      </c>
      <c r="P79" s="4" t="str">
        <f t="shared" si="21"/>
        <v xml:space="preserve"> 0</v>
      </c>
      <c r="Q79" s="110">
        <f>SUMIF(BP[CODIGO],N79,BP[DEBITOS])</f>
        <v>0</v>
      </c>
      <c r="R79" s="110">
        <f>SUMIFS(BP[CREDITOS], BP[CODIGO], N79, BP[EsNegrita], FALSE)</f>
        <v>0</v>
      </c>
      <c r="S79" s="111">
        <f t="shared" si="18"/>
        <v>0</v>
      </c>
      <c r="T79" s="4"/>
    </row>
    <row r="80" spans="6:20" x14ac:dyDescent="0.25">
      <c r="F80" s="4"/>
      <c r="G80" s="4">
        <f>_xlfn.XLOOKUP(F80,BP[CODIGO],BP[NOMBRE CUENTA],"")</f>
        <v>0</v>
      </c>
      <c r="H80" s="4" t="str">
        <f t="shared" si="23"/>
        <v xml:space="preserve"> 0</v>
      </c>
      <c r="I80" s="110">
        <f>SUMIF(BP[CODIGO],F80,BP[DEBITOS])</f>
        <v>0</v>
      </c>
      <c r="J80" s="110">
        <f>SUMIFS(BP[CREDITOS], BP[CODIGO], F80, BP[EsNegrita], FALSE)</f>
        <v>0</v>
      </c>
      <c r="K80" s="111">
        <f t="shared" si="24"/>
        <v>0</v>
      </c>
      <c r="N80" s="4"/>
      <c r="O80" s="4">
        <f>_xlfn.XLOOKUP(N80,BP[CODIGO],BP[NOMBRE CUENTA],"")</f>
        <v>0</v>
      </c>
      <c r="P80" s="4" t="str">
        <f t="shared" si="21"/>
        <v xml:space="preserve"> 0</v>
      </c>
      <c r="Q80" s="110">
        <f>SUMIF(BP[CODIGO],N80,BP[DEBITOS])</f>
        <v>0</v>
      </c>
      <c r="R80" s="110">
        <f>SUMIFS(BP[CREDITOS], BP[CODIGO], N80, BP[EsNegrita], FALSE)</f>
        <v>0</v>
      </c>
      <c r="S80" s="111">
        <f t="shared" si="18"/>
        <v>0</v>
      </c>
      <c r="T80" s="4"/>
    </row>
    <row r="81" spans="6:20" x14ac:dyDescent="0.25">
      <c r="F81" s="4"/>
      <c r="G81" s="4">
        <f>_xlfn.XLOOKUP(F81,BP[CODIGO],BP[NOMBRE CUENTA],"")</f>
        <v>0</v>
      </c>
      <c r="H81" s="4" t="str">
        <f t="shared" si="23"/>
        <v xml:space="preserve"> 0</v>
      </c>
      <c r="I81" s="110">
        <f>SUMIF(BP[CODIGO],F81,BP[DEBITOS])</f>
        <v>0</v>
      </c>
      <c r="J81" s="110">
        <f>SUMIFS(BP[CREDITOS], BP[CODIGO], F81, BP[EsNegrita], FALSE)</f>
        <v>0</v>
      </c>
      <c r="K81" s="111">
        <f t="shared" si="24"/>
        <v>0</v>
      </c>
      <c r="N81" s="4"/>
      <c r="O81" s="4">
        <f>_xlfn.XLOOKUP(N81,BP[CODIGO],BP[NOMBRE CUENTA],"")</f>
        <v>0</v>
      </c>
      <c r="P81" s="4" t="str">
        <f t="shared" si="21"/>
        <v xml:space="preserve"> 0</v>
      </c>
      <c r="Q81" s="110">
        <f>SUMIF(BP[CODIGO],N81,BP[DEBITOS])</f>
        <v>0</v>
      </c>
      <c r="R81" s="110">
        <f>SUMIFS(BP[CREDITOS], BP[CODIGO], N81, BP[EsNegrita], FALSE)</f>
        <v>0</v>
      </c>
      <c r="S81" s="111">
        <f t="shared" si="18"/>
        <v>0</v>
      </c>
      <c r="T81" s="4"/>
    </row>
    <row r="82" spans="6:20" x14ac:dyDescent="0.25">
      <c r="F82" s="4"/>
      <c r="G82" s="4">
        <f>_xlfn.XLOOKUP(F82,BP[CODIGO],BP[NOMBRE CUENTA],"")</f>
        <v>0</v>
      </c>
      <c r="H82" s="4" t="str">
        <f t="shared" si="23"/>
        <v xml:space="preserve"> 0</v>
      </c>
      <c r="I82" s="110">
        <f>SUMIF(BP[CODIGO],F82,BP[DEBITOS])</f>
        <v>0</v>
      </c>
      <c r="J82" s="110">
        <f>SUMIFS(BP[CREDITOS], BP[CODIGO], F82, BP[EsNegrita], FALSE)</f>
        <v>0</v>
      </c>
      <c r="K82" s="111">
        <f t="shared" si="24"/>
        <v>0</v>
      </c>
      <c r="N82" s="4"/>
      <c r="O82" s="4">
        <f>_xlfn.XLOOKUP(N82,BP[CODIGO],BP[NOMBRE CUENTA],"")</f>
        <v>0</v>
      </c>
      <c r="P82" s="4" t="str">
        <f t="shared" si="21"/>
        <v xml:space="preserve"> 0</v>
      </c>
      <c r="Q82" s="110">
        <f>SUMIF(BP[CODIGO],N82,BP[DEBITOS])</f>
        <v>0</v>
      </c>
      <c r="R82" s="110">
        <f>SUMIFS(BP[CREDITOS], BP[CODIGO], N82, BP[EsNegrita], FALSE)</f>
        <v>0</v>
      </c>
      <c r="S82" s="111">
        <f t="shared" si="18"/>
        <v>0</v>
      </c>
      <c r="T82" s="4"/>
    </row>
    <row r="83" spans="6:20" x14ac:dyDescent="0.25">
      <c r="F83" s="4"/>
      <c r="G83" s="4">
        <f>_xlfn.XLOOKUP(F83,BP[CODIGO],BP[NOMBRE CUENTA],"")</f>
        <v>0</v>
      </c>
      <c r="H83" s="4" t="str">
        <f t="shared" si="23"/>
        <v xml:space="preserve"> 0</v>
      </c>
      <c r="I83" s="110">
        <f>SUMIF(BP[CODIGO],F83,BP[DEBITOS])</f>
        <v>0</v>
      </c>
      <c r="J83" s="110">
        <f>SUMIFS(BP[CREDITOS], BP[CODIGO], F83, BP[EsNegrita], FALSE)</f>
        <v>0</v>
      </c>
      <c r="K83" s="111">
        <f t="shared" si="24"/>
        <v>0</v>
      </c>
      <c r="N83" s="4"/>
      <c r="O83" s="4">
        <f>_xlfn.XLOOKUP(N83,BP[CODIGO],BP[NOMBRE CUENTA],"")</f>
        <v>0</v>
      </c>
      <c r="P83" s="4" t="str">
        <f t="shared" si="21"/>
        <v xml:space="preserve"> 0</v>
      </c>
      <c r="Q83" s="110">
        <f>SUMIF(BP[CODIGO],N83,BP[DEBITOS])</f>
        <v>0</v>
      </c>
      <c r="R83" s="110">
        <f>SUMIFS(BP[CREDITOS], BP[CODIGO], N83, BP[EsNegrita], FALSE)</f>
        <v>0</v>
      </c>
      <c r="S83" s="111">
        <f t="shared" si="18"/>
        <v>0</v>
      </c>
      <c r="T83" s="4"/>
    </row>
    <row r="84" spans="6:20" x14ac:dyDescent="0.25">
      <c r="F84" s="4"/>
      <c r="G84" s="4">
        <f>_xlfn.XLOOKUP(F84,BP[CODIGO],BP[NOMBRE CUENTA],"")</f>
        <v>0</v>
      </c>
      <c r="H84" s="4" t="str">
        <f t="shared" si="23"/>
        <v xml:space="preserve"> 0</v>
      </c>
      <c r="I84" s="110">
        <f>SUMIF(BP[CODIGO],F84,BP[DEBITOS])</f>
        <v>0</v>
      </c>
      <c r="J84" s="110">
        <f>SUMIFS(BP[CREDITOS], BP[CODIGO], F84, BP[EsNegrita], FALSE)</f>
        <v>0</v>
      </c>
      <c r="K84" s="111">
        <f t="shared" si="24"/>
        <v>0</v>
      </c>
      <c r="N84" s="4"/>
      <c r="O84" s="4" t="str">
        <f>_xlfn.XLOOKUP(N84,BP[CODIGO],BP[NOMBRE CUENTA],"")</f>
        <v/>
      </c>
      <c r="P84" s="4" t="str">
        <f t="shared" si="21"/>
        <v xml:space="preserve"> </v>
      </c>
      <c r="Q84" s="110">
        <f>SUMIF(BP[CODIGO],N84,BP[DEBITOS])</f>
        <v>0</v>
      </c>
      <c r="R84" s="110">
        <f>SUMIFS(BP[CREDITOS], BP[CODIGO], N84, BP[EsNegrita], FALSE)</f>
        <v>0</v>
      </c>
      <c r="S84" s="111">
        <f t="shared" si="18"/>
        <v>0</v>
      </c>
      <c r="T84" s="4"/>
    </row>
    <row r="85" spans="6:20" x14ac:dyDescent="0.25">
      <c r="F85" s="602" t="s">
        <v>50</v>
      </c>
      <c r="G85" s="603"/>
      <c r="H85" s="604"/>
      <c r="I85" s="112">
        <f>SUM(I69:I84)</f>
        <v>0</v>
      </c>
      <c r="J85" s="112">
        <f ca="1">SUM(J69:J84)</f>
        <v>198394618</v>
      </c>
      <c r="K85" s="111">
        <f ca="1">SUM(K69:K84)</f>
        <v>198394618</v>
      </c>
      <c r="N85" s="4"/>
      <c r="O85" s="4">
        <f>_xlfn.XLOOKUP(N85,BP[CODIGO],BP[NOMBRE CUENTA],"")</f>
        <v>0</v>
      </c>
      <c r="P85" s="4" t="str">
        <f t="shared" si="21"/>
        <v xml:space="preserve"> 0</v>
      </c>
      <c r="Q85" s="110">
        <f>SUMIF(BP[CODIGO],N85,BP[DEBITOS])</f>
        <v>0</v>
      </c>
      <c r="R85" s="110">
        <f>SUMIFS(BP[CREDITOS], BP[CODIGO], N85, BP[EsNegrita], FALSE)</f>
        <v>0</v>
      </c>
      <c r="S85" s="111">
        <f t="shared" si="18"/>
        <v>0</v>
      </c>
      <c r="T85" s="4"/>
    </row>
    <row r="86" spans="6:20" x14ac:dyDescent="0.25">
      <c r="N86" s="4"/>
      <c r="O86" s="4">
        <f>_xlfn.XLOOKUP(N86,BP[CODIGO],BP[NOMBRE CUENTA],"")</f>
        <v>0</v>
      </c>
      <c r="P86" s="4" t="str">
        <f t="shared" si="21"/>
        <v xml:space="preserve"> 0</v>
      </c>
      <c r="Q86" s="110">
        <f>SUMIF(BP[CODIGO],N86,BP[DEBITOS])</f>
        <v>0</v>
      </c>
      <c r="R86" s="110">
        <f>SUMIFS(BP[CREDITOS], BP[CODIGO], N86, BP[EsNegrita], FALSE)</f>
        <v>0</v>
      </c>
      <c r="S86" s="111">
        <f t="shared" si="18"/>
        <v>0</v>
      </c>
      <c r="T86" s="4"/>
    </row>
    <row r="87" spans="6:20" x14ac:dyDescent="0.25">
      <c r="N87" s="4"/>
      <c r="O87" s="4">
        <f>_xlfn.XLOOKUP(N87,BP[CODIGO],BP[NOMBRE CUENTA],"")</f>
        <v>0</v>
      </c>
      <c r="P87" s="4" t="str">
        <f t="shared" si="21"/>
        <v xml:space="preserve"> 0</v>
      </c>
      <c r="Q87" s="110">
        <f>SUMIF(BP[CODIGO],N87,BP[DEBITOS])</f>
        <v>0</v>
      </c>
      <c r="R87" s="110">
        <f>SUMIFS(BP[CREDITOS], BP[CODIGO], N87, BP[EsNegrita], FALSE)</f>
        <v>0</v>
      </c>
      <c r="S87" s="111">
        <f t="shared" si="18"/>
        <v>0</v>
      </c>
      <c r="T87" s="4"/>
    </row>
    <row r="88" spans="6:20" x14ac:dyDescent="0.25">
      <c r="H88" s="22" t="s">
        <v>164</v>
      </c>
      <c r="N88" s="4"/>
      <c r="O88" s="4">
        <f>_xlfn.XLOOKUP(N88,BP[CODIGO],BP[NOMBRE CUENTA],"")</f>
        <v>0</v>
      </c>
      <c r="P88" s="4" t="str">
        <f t="shared" si="21"/>
        <v xml:space="preserve"> 0</v>
      </c>
      <c r="Q88" s="110">
        <f>SUMIF(BP[CODIGO],N88,BP[DEBITOS])</f>
        <v>0</v>
      </c>
      <c r="R88" s="110">
        <f>SUMIFS(BP[CREDITOS], BP[CODIGO], N88, BP[EsNegrita], FALSE)</f>
        <v>0</v>
      </c>
      <c r="S88" s="111">
        <f t="shared" si="18"/>
        <v>0</v>
      </c>
      <c r="T88" s="4"/>
    </row>
    <row r="89" spans="6:20" x14ac:dyDescent="0.25">
      <c r="F89" s="113" t="s">
        <v>121</v>
      </c>
      <c r="G89" s="113" t="s">
        <v>51</v>
      </c>
      <c r="H89" s="113" t="s">
        <v>51</v>
      </c>
      <c r="I89" s="114" t="s">
        <v>119</v>
      </c>
      <c r="J89" s="114" t="s">
        <v>120</v>
      </c>
      <c r="K89" s="113" t="s">
        <v>50</v>
      </c>
      <c r="N89" s="4"/>
      <c r="O89" s="4">
        <f>_xlfn.XLOOKUP(N89,BP[CODIGO],BP[NOMBRE CUENTA],"")</f>
        <v>0</v>
      </c>
      <c r="P89" s="4" t="str">
        <f t="shared" si="21"/>
        <v xml:space="preserve"> 0</v>
      </c>
      <c r="Q89" s="110">
        <f>SUMIF(BP[CODIGO],N89,BP[DEBITOS])</f>
        <v>0</v>
      </c>
      <c r="R89" s="110">
        <f>SUMIFS(BP[CREDITOS], BP[CODIGO], N89, BP[EsNegrita], FALSE)</f>
        <v>0</v>
      </c>
      <c r="S89" s="111">
        <f t="shared" si="18"/>
        <v>0</v>
      </c>
      <c r="T89" s="4"/>
    </row>
    <row r="90" spans="6:20" x14ac:dyDescent="0.25">
      <c r="F90" s="4" cm="1">
        <f t="array" ref="F90">_xlfn.UNIQUE(_xlfn._xlws.FILTER(BP[CODIGO], (LEFT(BP[CODIGO], 6)="240801") * (ISNUMBER(SEARCH("devolu", BP[NOMBRE CUENTA]))), "No se encontraron devoluciones"))</f>
        <v>24080120</v>
      </c>
      <c r="G90" s="4" t="str">
        <f>_xlfn.XLOOKUP(F90,BP[CODIGO],BP[NOMBRE CUENTA],"")</f>
        <v>IVA POR DEVOLUCIONES EN COMPRAS 19%</v>
      </c>
      <c r="H90" s="4" t="str">
        <f>CONCATENATE(F90," ",G90)</f>
        <v>24080120 IVA POR DEVOLUCIONES EN COMPRAS 19%</v>
      </c>
      <c r="I90" s="110">
        <f>SUMIF(BP[CODIGO],F90,BP[DEBITOS])</f>
        <v>0</v>
      </c>
      <c r="J90" s="110">
        <f ca="1">SUMIFS(BP[CREDITOS], BP[CODIGO], F90, BP[EsNegrita], FALSE)</f>
        <v>29538</v>
      </c>
      <c r="K90" s="111">
        <f ca="1">+J90-I90</f>
        <v>29538</v>
      </c>
      <c r="N90" s="4"/>
      <c r="O90" s="4">
        <f>_xlfn.XLOOKUP(N90,BP[CODIGO],BP[NOMBRE CUENTA],"")</f>
        <v>0</v>
      </c>
      <c r="P90" s="4" t="str">
        <f t="shared" si="21"/>
        <v xml:space="preserve"> 0</v>
      </c>
      <c r="Q90" s="110">
        <f>SUMIF(BP[CODIGO],N90,BP[DEBITOS])</f>
        <v>0</v>
      </c>
      <c r="R90" s="110">
        <f>SUMIFS(BP[CREDITOS], BP[CODIGO], N90, BP[EsNegrita], FALSE)</f>
        <v>0</v>
      </c>
      <c r="S90" s="111">
        <f t="shared" si="18"/>
        <v>0</v>
      </c>
      <c r="T90" s="4"/>
    </row>
    <row r="91" spans="6:20" x14ac:dyDescent="0.25">
      <c r="F91" s="4"/>
      <c r="G91" s="4">
        <f>_xlfn.XLOOKUP(F91,BP[CODIGO],BP[NOMBRE CUENTA],"")</f>
        <v>0</v>
      </c>
      <c r="H91" s="4" t="str">
        <f t="shared" ref="H91:H99" si="25">CONCATENATE(F91," ",G91)</f>
        <v xml:space="preserve"> 0</v>
      </c>
      <c r="I91" s="110">
        <f>SUMIF(BP[CODIGO],F91,BP[DEBITOS])</f>
        <v>0</v>
      </c>
      <c r="J91" s="110">
        <f>SUMIFS(BP[CREDITOS], BP[CODIGO], F91, BP[EsNegrita], FALSE)</f>
        <v>0</v>
      </c>
      <c r="K91" s="111">
        <f t="shared" ref="K91:K99" si="26">+J91-I91</f>
        <v>0</v>
      </c>
      <c r="N91" s="4"/>
      <c r="O91" s="4">
        <f>_xlfn.XLOOKUP(N91,BP[CODIGO],BP[NOMBRE CUENTA],"")</f>
        <v>0</v>
      </c>
      <c r="P91" s="4" t="str">
        <f t="shared" si="21"/>
        <v xml:space="preserve"> 0</v>
      </c>
      <c r="Q91" s="110">
        <f>SUMIF(BP[CODIGO],N91,BP[DEBITOS])</f>
        <v>0</v>
      </c>
      <c r="R91" s="110">
        <f>SUMIFS(BP[CREDITOS], BP[CODIGO], N91, BP[EsNegrita], FALSE)</f>
        <v>0</v>
      </c>
      <c r="S91" s="111">
        <f t="shared" si="18"/>
        <v>0</v>
      </c>
      <c r="T91" s="4"/>
    </row>
    <row r="92" spans="6:20" x14ac:dyDescent="0.25">
      <c r="F92" s="4"/>
      <c r="G92" s="4">
        <f>_xlfn.XLOOKUP(F92,BP[CODIGO],BP[NOMBRE CUENTA],"")</f>
        <v>0</v>
      </c>
      <c r="H92" s="4" t="str">
        <f t="shared" si="25"/>
        <v xml:space="preserve"> 0</v>
      </c>
      <c r="I92" s="110">
        <f>SUMIF(BP[CODIGO],F92,BP[DEBITOS])</f>
        <v>0</v>
      </c>
      <c r="J92" s="110">
        <f>SUMIFS(BP[CREDITOS], BP[CODIGO], F92, BP[EsNegrita], FALSE)</f>
        <v>0</v>
      </c>
      <c r="K92" s="111">
        <f t="shared" si="26"/>
        <v>0</v>
      </c>
      <c r="N92" s="4"/>
      <c r="O92" s="4">
        <f>_xlfn.XLOOKUP(N92,BP[CODIGO],BP[NOMBRE CUENTA],"")</f>
        <v>0</v>
      </c>
      <c r="P92" s="4" t="str">
        <f t="shared" si="21"/>
        <v xml:space="preserve"> 0</v>
      </c>
      <c r="Q92" s="110">
        <f>SUMIF(BP[CODIGO],N92,BP[DEBITOS])</f>
        <v>0</v>
      </c>
      <c r="R92" s="110">
        <f>SUMIFS(BP[CREDITOS], BP[CODIGO], N92, BP[EsNegrita], FALSE)</f>
        <v>0</v>
      </c>
      <c r="S92" s="111">
        <f t="shared" si="18"/>
        <v>0</v>
      </c>
      <c r="T92" s="4"/>
    </row>
    <row r="93" spans="6:20" x14ac:dyDescent="0.25">
      <c r="F93" s="4"/>
      <c r="G93" s="4">
        <f>_xlfn.XLOOKUP(F93,BP[CODIGO],BP[NOMBRE CUENTA],"")</f>
        <v>0</v>
      </c>
      <c r="H93" s="4" t="str">
        <f t="shared" si="25"/>
        <v xml:space="preserve"> 0</v>
      </c>
      <c r="I93" s="110">
        <f>SUMIF(BP[CODIGO],F93,BP[DEBITOS])</f>
        <v>0</v>
      </c>
      <c r="J93" s="110">
        <f>SUMIFS(BP[CREDITOS], BP[CODIGO], F93, BP[EsNegrita], FALSE)</f>
        <v>0</v>
      </c>
      <c r="K93" s="111">
        <f t="shared" si="26"/>
        <v>0</v>
      </c>
      <c r="N93" s="4"/>
      <c r="O93" s="4">
        <f>_xlfn.XLOOKUP(N93,BP[CODIGO],BP[NOMBRE CUENTA],"")</f>
        <v>0</v>
      </c>
      <c r="P93" s="4" t="str">
        <f t="shared" si="21"/>
        <v xml:space="preserve"> 0</v>
      </c>
      <c r="Q93" s="110">
        <f>SUMIF(BP[CODIGO],N93,BP[DEBITOS])</f>
        <v>0</v>
      </c>
      <c r="R93" s="110">
        <f>SUMIFS(BP[CREDITOS], BP[CODIGO], N93, BP[EsNegrita], FALSE)</f>
        <v>0</v>
      </c>
      <c r="S93" s="111">
        <f t="shared" si="18"/>
        <v>0</v>
      </c>
      <c r="T93" s="4"/>
    </row>
    <row r="94" spans="6:20" x14ac:dyDescent="0.25">
      <c r="F94" s="4"/>
      <c r="G94" s="4">
        <f>_xlfn.XLOOKUP(F94,BP[CODIGO],BP[NOMBRE CUENTA],"")</f>
        <v>0</v>
      </c>
      <c r="H94" s="4" t="str">
        <f t="shared" si="25"/>
        <v xml:space="preserve"> 0</v>
      </c>
      <c r="I94" s="110">
        <f>SUMIF(BP[CODIGO],F94,BP[DEBITOS])</f>
        <v>0</v>
      </c>
      <c r="J94" s="110">
        <f>SUMIFS(BP[CREDITOS], BP[CODIGO], F94, BP[EsNegrita], FALSE)</f>
        <v>0</v>
      </c>
      <c r="K94" s="111">
        <f t="shared" si="26"/>
        <v>0</v>
      </c>
      <c r="N94" s="4"/>
      <c r="O94" s="4">
        <f>_xlfn.XLOOKUP(N94,BP[CODIGO],BP[NOMBRE CUENTA],"")</f>
        <v>0</v>
      </c>
      <c r="P94" s="4" t="str">
        <f t="shared" si="21"/>
        <v xml:space="preserve"> 0</v>
      </c>
      <c r="Q94" s="110">
        <f>SUMIF(BP[CODIGO],N94,BP[DEBITOS])</f>
        <v>0</v>
      </c>
      <c r="R94" s="110">
        <f>SUMIFS(BP[CREDITOS], BP[CODIGO], N94, BP[EsNegrita], FALSE)</f>
        <v>0</v>
      </c>
      <c r="S94" s="111">
        <f t="shared" ref="S94:S150" si="27">Q94-R94</f>
        <v>0</v>
      </c>
      <c r="T94" s="4"/>
    </row>
    <row r="95" spans="6:20" x14ac:dyDescent="0.25">
      <c r="F95" s="4"/>
      <c r="G95" s="4">
        <f>_xlfn.XLOOKUP(F95,BP[CODIGO],BP[NOMBRE CUENTA],"")</f>
        <v>0</v>
      </c>
      <c r="H95" s="4" t="str">
        <f t="shared" si="25"/>
        <v xml:space="preserve"> 0</v>
      </c>
      <c r="I95" s="110">
        <f>SUMIF(BP[CODIGO],F95,BP[DEBITOS])</f>
        <v>0</v>
      </c>
      <c r="J95" s="110">
        <f>SUMIFS(BP[CREDITOS], BP[CODIGO], F95, BP[EsNegrita], FALSE)</f>
        <v>0</v>
      </c>
      <c r="K95" s="111">
        <f t="shared" si="26"/>
        <v>0</v>
      </c>
      <c r="N95" s="4"/>
      <c r="O95" s="4">
        <f>_xlfn.XLOOKUP(N95,BP[CODIGO],BP[NOMBRE CUENTA],"")</f>
        <v>0</v>
      </c>
      <c r="P95" s="4" t="str">
        <f t="shared" si="21"/>
        <v xml:space="preserve"> 0</v>
      </c>
      <c r="Q95" s="110">
        <f>SUMIF(BP[CODIGO],N95,BP[DEBITOS])</f>
        <v>0</v>
      </c>
      <c r="R95" s="110">
        <f>SUMIFS(BP[CREDITOS], BP[CODIGO], N95, BP[EsNegrita], FALSE)</f>
        <v>0</v>
      </c>
      <c r="S95" s="111">
        <f t="shared" si="27"/>
        <v>0</v>
      </c>
      <c r="T95" s="4"/>
    </row>
    <row r="96" spans="6:20" x14ac:dyDescent="0.25">
      <c r="F96" s="4"/>
      <c r="G96" s="4">
        <f>_xlfn.XLOOKUP(F96,BP[CODIGO],BP[NOMBRE CUENTA],"")</f>
        <v>0</v>
      </c>
      <c r="H96" s="4" t="str">
        <f t="shared" si="25"/>
        <v xml:space="preserve"> 0</v>
      </c>
      <c r="I96" s="110">
        <f>SUMIF(BP[CODIGO],F96,BP[DEBITOS])</f>
        <v>0</v>
      </c>
      <c r="J96" s="110">
        <f>SUMIFS(BP[CREDITOS], BP[CODIGO], F96, BP[EsNegrita], FALSE)</f>
        <v>0</v>
      </c>
      <c r="K96" s="111">
        <f t="shared" si="26"/>
        <v>0</v>
      </c>
      <c r="N96" s="4"/>
      <c r="O96" s="4">
        <f>_xlfn.XLOOKUP(N96,BP[CODIGO],BP[NOMBRE CUENTA],"")</f>
        <v>0</v>
      </c>
      <c r="P96" s="4" t="str">
        <f t="shared" si="21"/>
        <v xml:space="preserve"> 0</v>
      </c>
      <c r="Q96" s="110">
        <f>SUMIF(BP[CODIGO],N96,BP[DEBITOS])</f>
        <v>0</v>
      </c>
      <c r="R96" s="110">
        <f>SUMIFS(BP[CREDITOS], BP[CODIGO], N96, BP[EsNegrita], FALSE)</f>
        <v>0</v>
      </c>
      <c r="S96" s="111">
        <f t="shared" si="27"/>
        <v>0</v>
      </c>
      <c r="T96" s="4"/>
    </row>
    <row r="97" spans="6:20" x14ac:dyDescent="0.25">
      <c r="F97" s="4"/>
      <c r="G97" s="4">
        <f>_xlfn.XLOOKUP(F97,BP[CODIGO],BP[NOMBRE CUENTA],"")</f>
        <v>0</v>
      </c>
      <c r="H97" s="4" t="str">
        <f t="shared" si="25"/>
        <v xml:space="preserve"> 0</v>
      </c>
      <c r="I97" s="110">
        <f>SUMIF(BP[CODIGO],F97,BP[DEBITOS])</f>
        <v>0</v>
      </c>
      <c r="J97" s="110">
        <f>SUMIFS(BP[CREDITOS], BP[CODIGO], F97, BP[EsNegrita], FALSE)</f>
        <v>0</v>
      </c>
      <c r="K97" s="111">
        <f t="shared" si="26"/>
        <v>0</v>
      </c>
      <c r="N97" s="4"/>
      <c r="O97" s="4">
        <f>_xlfn.XLOOKUP(N97,BP[CODIGO],BP[NOMBRE CUENTA],"")</f>
        <v>0</v>
      </c>
      <c r="P97" s="4" t="str">
        <f t="shared" si="21"/>
        <v xml:space="preserve"> 0</v>
      </c>
      <c r="Q97" s="110">
        <f>SUMIF(BP[CODIGO],N97,BP[DEBITOS])</f>
        <v>0</v>
      </c>
      <c r="R97" s="110">
        <f>SUMIFS(BP[CREDITOS], BP[CODIGO], N97, BP[EsNegrita], FALSE)</f>
        <v>0</v>
      </c>
      <c r="S97" s="111">
        <f t="shared" si="27"/>
        <v>0</v>
      </c>
      <c r="T97" s="4"/>
    </row>
    <row r="98" spans="6:20" x14ac:dyDescent="0.25">
      <c r="F98" s="4"/>
      <c r="G98" s="4">
        <f>_xlfn.XLOOKUP(F98,BP[CODIGO],BP[NOMBRE CUENTA],"")</f>
        <v>0</v>
      </c>
      <c r="H98" s="4" t="str">
        <f t="shared" si="25"/>
        <v xml:space="preserve"> 0</v>
      </c>
      <c r="I98" s="110">
        <f>SUMIF(BP[CODIGO],F98,BP[DEBITOS])</f>
        <v>0</v>
      </c>
      <c r="J98" s="110">
        <f>SUMIFS(BP[CREDITOS], BP[CODIGO], F98, BP[EsNegrita], FALSE)</f>
        <v>0</v>
      </c>
      <c r="K98" s="111">
        <f t="shared" si="26"/>
        <v>0</v>
      </c>
      <c r="N98" s="4"/>
      <c r="O98" s="4">
        <f>_xlfn.XLOOKUP(N98,BP[CODIGO],BP[NOMBRE CUENTA],"")</f>
        <v>0</v>
      </c>
      <c r="P98" s="4" t="str">
        <f t="shared" si="21"/>
        <v xml:space="preserve"> 0</v>
      </c>
      <c r="Q98" s="110">
        <f>SUMIF(BP[CODIGO],N98,BP[DEBITOS])</f>
        <v>0</v>
      </c>
      <c r="R98" s="110">
        <f>SUMIFS(BP[CREDITOS], BP[CODIGO], N98, BP[EsNegrita], FALSE)</f>
        <v>0</v>
      </c>
      <c r="S98" s="111">
        <f t="shared" si="27"/>
        <v>0</v>
      </c>
      <c r="T98" s="4"/>
    </row>
    <row r="99" spans="6:20" x14ac:dyDescent="0.25">
      <c r="F99" s="4"/>
      <c r="G99" s="4">
        <f>_xlfn.XLOOKUP(F99,BP[CODIGO],BP[NOMBRE CUENTA],"")</f>
        <v>0</v>
      </c>
      <c r="H99" s="4" t="str">
        <f t="shared" si="25"/>
        <v xml:space="preserve"> 0</v>
      </c>
      <c r="I99" s="110">
        <f>SUMIF(BP[CODIGO],F99,BP[DEBITOS])</f>
        <v>0</v>
      </c>
      <c r="J99" s="110">
        <f>SUMIFS(BP[CREDITOS], BP[CODIGO], F99, BP[EsNegrita], FALSE)</f>
        <v>0</v>
      </c>
      <c r="K99" s="111">
        <f t="shared" si="26"/>
        <v>0</v>
      </c>
      <c r="N99" s="4"/>
      <c r="O99" s="4">
        <f>_xlfn.XLOOKUP(N99,BP[CODIGO],BP[NOMBRE CUENTA],"")</f>
        <v>0</v>
      </c>
      <c r="P99" s="4" t="str">
        <f t="shared" si="21"/>
        <v xml:space="preserve"> 0</v>
      </c>
      <c r="Q99" s="110">
        <f>SUMIF(BP[CODIGO],N99,BP[DEBITOS])</f>
        <v>0</v>
      </c>
      <c r="R99" s="110">
        <f>SUMIFS(BP[CREDITOS], BP[CODIGO], N99, BP[EsNegrita], FALSE)</f>
        <v>0</v>
      </c>
      <c r="S99" s="111">
        <f t="shared" si="27"/>
        <v>0</v>
      </c>
      <c r="T99" s="4"/>
    </row>
    <row r="100" spans="6:20" x14ac:dyDescent="0.25">
      <c r="F100" s="602" t="s">
        <v>50</v>
      </c>
      <c r="G100" s="603"/>
      <c r="H100" s="604"/>
      <c r="I100" s="112">
        <f>SUM(I90:I99)</f>
        <v>0</v>
      </c>
      <c r="J100" s="112">
        <f ca="1">SUM(J90:J99)</f>
        <v>29538</v>
      </c>
      <c r="K100" s="111">
        <f ca="1">SUM(K90:K99)</f>
        <v>29538</v>
      </c>
      <c r="N100" s="4"/>
      <c r="O100" s="4">
        <f>_xlfn.XLOOKUP(N100,BP[CODIGO],BP[NOMBRE CUENTA],"")</f>
        <v>0</v>
      </c>
      <c r="P100" s="4" t="str">
        <f t="shared" si="21"/>
        <v xml:space="preserve"> 0</v>
      </c>
      <c r="Q100" s="110">
        <f>SUMIF(BP[CODIGO],N100,BP[DEBITOS])</f>
        <v>0</v>
      </c>
      <c r="R100" s="110">
        <f>SUMIFS(BP[CREDITOS], BP[CODIGO], N100, BP[EsNegrita], FALSE)</f>
        <v>0</v>
      </c>
      <c r="S100" s="111">
        <f t="shared" si="27"/>
        <v>0</v>
      </c>
      <c r="T100" s="4"/>
    </row>
    <row r="101" spans="6:20" x14ac:dyDescent="0.25">
      <c r="N101" s="4"/>
      <c r="O101" s="4">
        <f>_xlfn.XLOOKUP(N101,BP[CODIGO],BP[NOMBRE CUENTA],"")</f>
        <v>0</v>
      </c>
      <c r="P101" s="4" t="str">
        <f t="shared" si="21"/>
        <v xml:space="preserve"> 0</v>
      </c>
      <c r="Q101" s="110">
        <f>SUMIF(BP[CODIGO],N101,BP[DEBITOS])</f>
        <v>0</v>
      </c>
      <c r="R101" s="110">
        <f>SUMIFS(BP[CREDITOS], BP[CODIGO], N101, BP[EsNegrita], FALSE)</f>
        <v>0</v>
      </c>
      <c r="S101" s="111">
        <f t="shared" si="27"/>
        <v>0</v>
      </c>
      <c r="T101" s="4"/>
    </row>
    <row r="102" spans="6:20" x14ac:dyDescent="0.25">
      <c r="N102" s="4"/>
      <c r="O102" s="4">
        <f>_xlfn.XLOOKUP(N102,BP[CODIGO],BP[NOMBRE CUENTA],"")</f>
        <v>0</v>
      </c>
      <c r="P102" s="4" t="str">
        <f t="shared" si="21"/>
        <v xml:space="preserve"> 0</v>
      </c>
      <c r="Q102" s="110">
        <f>SUMIF(BP[CODIGO],N102,BP[DEBITOS])</f>
        <v>0</v>
      </c>
      <c r="R102" s="110">
        <f>SUMIFS(BP[CREDITOS], BP[CODIGO], N102, BP[EsNegrita], FALSE)</f>
        <v>0</v>
      </c>
      <c r="S102" s="111">
        <f t="shared" si="27"/>
        <v>0</v>
      </c>
      <c r="T102" s="4"/>
    </row>
    <row r="103" spans="6:20" x14ac:dyDescent="0.25">
      <c r="N103" s="4"/>
      <c r="O103" s="4">
        <f>_xlfn.XLOOKUP(N103,BP[CODIGO],BP[NOMBRE CUENTA],"")</f>
        <v>0</v>
      </c>
      <c r="P103" s="4" t="str">
        <f t="shared" si="21"/>
        <v xml:space="preserve"> 0</v>
      </c>
      <c r="Q103" s="110">
        <f>SUMIF(BP[CODIGO],N103,BP[DEBITOS])</f>
        <v>0</v>
      </c>
      <c r="R103" s="110">
        <f>SUMIFS(BP[CREDITOS], BP[CODIGO], N103, BP[EsNegrita], FALSE)</f>
        <v>0</v>
      </c>
      <c r="S103" s="111">
        <f t="shared" si="27"/>
        <v>0</v>
      </c>
      <c r="T103" s="4"/>
    </row>
    <row r="104" spans="6:20" x14ac:dyDescent="0.25">
      <c r="N104" s="4"/>
      <c r="O104" s="4">
        <f>_xlfn.XLOOKUP(N104,BP[CODIGO],BP[NOMBRE CUENTA],"")</f>
        <v>0</v>
      </c>
      <c r="P104" s="4" t="str">
        <f t="shared" si="21"/>
        <v xml:space="preserve"> 0</v>
      </c>
      <c r="Q104" s="110">
        <f>SUMIF(BP[CODIGO],N104,BP[DEBITOS])</f>
        <v>0</v>
      </c>
      <c r="R104" s="110">
        <f>SUMIFS(BP[CREDITOS], BP[CODIGO], N104, BP[EsNegrita], FALSE)</f>
        <v>0</v>
      </c>
      <c r="S104" s="111">
        <f t="shared" si="27"/>
        <v>0</v>
      </c>
      <c r="T104" s="4"/>
    </row>
    <row r="105" spans="6:20" x14ac:dyDescent="0.25">
      <c r="N105" s="4"/>
      <c r="O105" s="4">
        <f>_xlfn.XLOOKUP(N105,BP[CODIGO],BP[NOMBRE CUENTA],"")</f>
        <v>0</v>
      </c>
      <c r="P105" s="4" t="str">
        <f t="shared" si="21"/>
        <v xml:space="preserve"> 0</v>
      </c>
      <c r="Q105" s="110">
        <f>SUMIF(BP[CODIGO],N105,BP[DEBITOS])</f>
        <v>0</v>
      </c>
      <c r="R105" s="110">
        <f>SUMIFS(BP[CREDITOS], BP[CODIGO], N105, BP[EsNegrita], FALSE)</f>
        <v>0</v>
      </c>
      <c r="S105" s="111">
        <f t="shared" si="27"/>
        <v>0</v>
      </c>
      <c r="T105" s="4"/>
    </row>
    <row r="106" spans="6:20" x14ac:dyDescent="0.25">
      <c r="N106" s="4"/>
      <c r="O106" s="4">
        <f>_xlfn.XLOOKUP(N106,BP[CODIGO],BP[NOMBRE CUENTA],"")</f>
        <v>0</v>
      </c>
      <c r="P106" s="4" t="str">
        <f t="shared" si="21"/>
        <v xml:space="preserve"> 0</v>
      </c>
      <c r="Q106" s="110">
        <f>SUMIF(BP[CODIGO],N106,BP[DEBITOS])</f>
        <v>0</v>
      </c>
      <c r="R106" s="110">
        <f>SUMIFS(BP[CREDITOS], BP[CODIGO], N106, BP[EsNegrita], FALSE)</f>
        <v>0</v>
      </c>
      <c r="S106" s="111">
        <f t="shared" si="27"/>
        <v>0</v>
      </c>
      <c r="T106" s="4"/>
    </row>
    <row r="107" spans="6:20" x14ac:dyDescent="0.25">
      <c r="N107" s="4"/>
      <c r="O107" s="4">
        <f>_xlfn.XLOOKUP(N107,BP[CODIGO],BP[NOMBRE CUENTA],"")</f>
        <v>0</v>
      </c>
      <c r="P107" s="4" t="str">
        <f t="shared" si="21"/>
        <v xml:space="preserve"> 0</v>
      </c>
      <c r="Q107" s="110">
        <f>SUMIF(BP[CODIGO],N107,BP[DEBITOS])</f>
        <v>0</v>
      </c>
      <c r="R107" s="110">
        <f>SUMIFS(BP[CREDITOS], BP[CODIGO], N107, BP[EsNegrita], FALSE)</f>
        <v>0</v>
      </c>
      <c r="S107" s="111">
        <f t="shared" si="27"/>
        <v>0</v>
      </c>
      <c r="T107" s="4"/>
    </row>
    <row r="108" spans="6:20" x14ac:dyDescent="0.25">
      <c r="N108" s="4"/>
      <c r="O108" s="4">
        <f>_xlfn.XLOOKUP(N108,BP[CODIGO],BP[NOMBRE CUENTA],"")</f>
        <v>0</v>
      </c>
      <c r="P108" s="4" t="str">
        <f t="shared" si="21"/>
        <v xml:space="preserve"> 0</v>
      </c>
      <c r="Q108" s="110">
        <f>SUMIF(BP[CODIGO],N108,BP[DEBITOS])</f>
        <v>0</v>
      </c>
      <c r="R108" s="110">
        <f>SUMIFS(BP[CREDITOS], BP[CODIGO], N108, BP[EsNegrita], FALSE)</f>
        <v>0</v>
      </c>
      <c r="S108" s="111">
        <f t="shared" si="27"/>
        <v>0</v>
      </c>
      <c r="T108" s="4"/>
    </row>
    <row r="109" spans="6:20" x14ac:dyDescent="0.25">
      <c r="N109" s="4"/>
      <c r="O109" s="4">
        <f>_xlfn.XLOOKUP(N109,BP[CODIGO],BP[NOMBRE CUENTA],"")</f>
        <v>0</v>
      </c>
      <c r="P109" s="4" t="str">
        <f t="shared" si="21"/>
        <v xml:space="preserve"> 0</v>
      </c>
      <c r="Q109" s="110">
        <f>SUMIF(BP[CODIGO],N109,BP[DEBITOS])</f>
        <v>0</v>
      </c>
      <c r="R109" s="110">
        <f>SUMIFS(BP[CREDITOS], BP[CODIGO], N109, BP[EsNegrita], FALSE)</f>
        <v>0</v>
      </c>
      <c r="S109" s="111">
        <f t="shared" si="27"/>
        <v>0</v>
      </c>
      <c r="T109" s="4"/>
    </row>
    <row r="110" spans="6:20" x14ac:dyDescent="0.25">
      <c r="N110" s="4"/>
      <c r="O110" s="4">
        <f>_xlfn.XLOOKUP(N110,BP[CODIGO],BP[NOMBRE CUENTA],"")</f>
        <v>0</v>
      </c>
      <c r="P110" s="4" t="str">
        <f t="shared" si="21"/>
        <v xml:space="preserve"> 0</v>
      </c>
      <c r="Q110" s="110">
        <f>SUMIF(BP[CODIGO],N110,BP[DEBITOS])</f>
        <v>0</v>
      </c>
      <c r="R110" s="110">
        <f>SUMIFS(BP[CREDITOS], BP[CODIGO], N110, BP[EsNegrita], FALSE)</f>
        <v>0</v>
      </c>
      <c r="S110" s="111">
        <f t="shared" si="27"/>
        <v>0</v>
      </c>
      <c r="T110" s="4"/>
    </row>
    <row r="111" spans="6:20" x14ac:dyDescent="0.25">
      <c r="N111" s="4"/>
      <c r="O111" s="4">
        <f>_xlfn.XLOOKUP(N111,BP[CODIGO],BP[NOMBRE CUENTA],"")</f>
        <v>0</v>
      </c>
      <c r="P111" s="4" t="str">
        <f t="shared" si="21"/>
        <v xml:space="preserve"> 0</v>
      </c>
      <c r="Q111" s="110">
        <f>SUMIF(BP[CODIGO],N111,BP[DEBITOS])</f>
        <v>0</v>
      </c>
      <c r="R111" s="110">
        <f>SUMIFS(BP[CREDITOS], BP[CODIGO], N111, BP[EsNegrita], FALSE)</f>
        <v>0</v>
      </c>
      <c r="S111" s="111">
        <f t="shared" si="27"/>
        <v>0</v>
      </c>
      <c r="T111" s="4"/>
    </row>
    <row r="112" spans="6:20" x14ac:dyDescent="0.25">
      <c r="N112" s="4"/>
      <c r="O112" s="4">
        <f>_xlfn.XLOOKUP(N112,BP[CODIGO],BP[NOMBRE CUENTA],"")</f>
        <v>0</v>
      </c>
      <c r="P112" s="4" t="str">
        <f t="shared" si="21"/>
        <v xml:space="preserve"> 0</v>
      </c>
      <c r="Q112" s="110">
        <f>SUMIF(BP[CODIGO],N112,BP[DEBITOS])</f>
        <v>0</v>
      </c>
      <c r="R112" s="110">
        <f>SUMIFS(BP[CREDITOS], BP[CODIGO], N112, BP[EsNegrita], FALSE)</f>
        <v>0</v>
      </c>
      <c r="S112" s="111">
        <f t="shared" si="27"/>
        <v>0</v>
      </c>
      <c r="T112" s="4"/>
    </row>
    <row r="113" spans="14:20" x14ac:dyDescent="0.25">
      <c r="N113" s="4"/>
      <c r="O113" s="4">
        <f>_xlfn.XLOOKUP(N113,BP[CODIGO],BP[NOMBRE CUENTA],"")</f>
        <v>0</v>
      </c>
      <c r="P113" s="4" t="str">
        <f t="shared" si="21"/>
        <v xml:space="preserve"> 0</v>
      </c>
      <c r="Q113" s="110">
        <f>SUMIF(BP[CODIGO],N113,BP[DEBITOS])</f>
        <v>0</v>
      </c>
      <c r="R113" s="110">
        <f>SUMIFS(BP[CREDITOS], BP[CODIGO], N113, BP[EsNegrita], FALSE)</f>
        <v>0</v>
      </c>
      <c r="S113" s="111">
        <f t="shared" si="27"/>
        <v>0</v>
      </c>
      <c r="T113" s="4"/>
    </row>
    <row r="114" spans="14:20" x14ac:dyDescent="0.25">
      <c r="N114" s="4"/>
      <c r="O114" s="4">
        <f>_xlfn.XLOOKUP(N114,BP[CODIGO],BP[NOMBRE CUENTA],"")</f>
        <v>0</v>
      </c>
      <c r="P114" s="4" t="str">
        <f t="shared" ref="P114:P150" si="28">CONCATENATE(N114," ",O114)</f>
        <v xml:space="preserve"> 0</v>
      </c>
      <c r="Q114" s="110">
        <f>SUMIF(BP[CODIGO],N114,BP[DEBITOS])</f>
        <v>0</v>
      </c>
      <c r="R114" s="110">
        <f>SUMIFS(BP[CREDITOS], BP[CODIGO], N114, BP[EsNegrita], FALSE)</f>
        <v>0</v>
      </c>
      <c r="S114" s="111">
        <f t="shared" si="27"/>
        <v>0</v>
      </c>
      <c r="T114" s="4"/>
    </row>
    <row r="115" spans="14:20" x14ac:dyDescent="0.25">
      <c r="N115" s="4"/>
      <c r="O115" s="4">
        <f>_xlfn.XLOOKUP(N115,BP[CODIGO],BP[NOMBRE CUENTA],"")</f>
        <v>0</v>
      </c>
      <c r="P115" s="4" t="str">
        <f t="shared" si="28"/>
        <v xml:space="preserve"> 0</v>
      </c>
      <c r="Q115" s="110">
        <f>SUMIF(BP[CODIGO],N115,BP[DEBITOS])</f>
        <v>0</v>
      </c>
      <c r="R115" s="110">
        <f>SUMIFS(BP[CREDITOS], BP[CODIGO], N115, BP[EsNegrita], FALSE)</f>
        <v>0</v>
      </c>
      <c r="S115" s="111">
        <f t="shared" si="27"/>
        <v>0</v>
      </c>
      <c r="T115" s="4"/>
    </row>
    <row r="116" spans="14:20" x14ac:dyDescent="0.25">
      <c r="N116" s="4"/>
      <c r="O116" s="4">
        <f>_xlfn.XLOOKUP(N116,BP[CODIGO],BP[NOMBRE CUENTA],"")</f>
        <v>0</v>
      </c>
      <c r="P116" s="4" t="str">
        <f t="shared" si="28"/>
        <v xml:space="preserve"> 0</v>
      </c>
      <c r="Q116" s="110">
        <f>SUMIF(BP[CODIGO],N116,BP[DEBITOS])</f>
        <v>0</v>
      </c>
      <c r="R116" s="110">
        <f>SUMIFS(BP[CREDITOS], BP[CODIGO], N116, BP[EsNegrita], FALSE)</f>
        <v>0</v>
      </c>
      <c r="S116" s="111">
        <f t="shared" si="27"/>
        <v>0</v>
      </c>
      <c r="T116" s="4"/>
    </row>
    <row r="117" spans="14:20" x14ac:dyDescent="0.25">
      <c r="N117" s="4"/>
      <c r="O117" s="4">
        <f>_xlfn.XLOOKUP(N117,BP[CODIGO],BP[NOMBRE CUENTA],"")</f>
        <v>0</v>
      </c>
      <c r="P117" s="4" t="str">
        <f t="shared" si="28"/>
        <v xml:space="preserve"> 0</v>
      </c>
      <c r="Q117" s="110">
        <f>SUMIF(BP[CODIGO],N117,BP[DEBITOS])</f>
        <v>0</v>
      </c>
      <c r="R117" s="110">
        <f>SUMIFS(BP[CREDITOS], BP[CODIGO], N117, BP[EsNegrita], FALSE)</f>
        <v>0</v>
      </c>
      <c r="S117" s="111">
        <f t="shared" si="27"/>
        <v>0</v>
      </c>
      <c r="T117" s="4"/>
    </row>
    <row r="118" spans="14:20" x14ac:dyDescent="0.25">
      <c r="N118" s="4"/>
      <c r="O118" s="4">
        <f>_xlfn.XLOOKUP(N118,BP[CODIGO],BP[NOMBRE CUENTA],"")</f>
        <v>0</v>
      </c>
      <c r="P118" s="4" t="str">
        <f t="shared" si="28"/>
        <v xml:space="preserve"> 0</v>
      </c>
      <c r="Q118" s="110">
        <f>SUMIF(BP[CODIGO],N118,BP[DEBITOS])</f>
        <v>0</v>
      </c>
      <c r="R118" s="110">
        <f>SUMIFS(BP[CREDITOS], BP[CODIGO], N118, BP[EsNegrita], FALSE)</f>
        <v>0</v>
      </c>
      <c r="S118" s="111">
        <f t="shared" si="27"/>
        <v>0</v>
      </c>
      <c r="T118" s="4"/>
    </row>
    <row r="119" spans="14:20" x14ac:dyDescent="0.25">
      <c r="N119" s="4"/>
      <c r="O119" s="4">
        <f>_xlfn.XLOOKUP(N119,BP[CODIGO],BP[NOMBRE CUENTA],"")</f>
        <v>0</v>
      </c>
      <c r="P119" s="4" t="str">
        <f t="shared" si="28"/>
        <v xml:space="preserve"> 0</v>
      </c>
      <c r="Q119" s="110">
        <f>SUMIF(BP[CODIGO],N119,BP[DEBITOS])</f>
        <v>0</v>
      </c>
      <c r="R119" s="110">
        <f>SUMIFS(BP[CREDITOS], BP[CODIGO], N119, BP[EsNegrita], FALSE)</f>
        <v>0</v>
      </c>
      <c r="S119" s="111">
        <f t="shared" si="27"/>
        <v>0</v>
      </c>
      <c r="T119" s="4"/>
    </row>
    <row r="120" spans="14:20" x14ac:dyDescent="0.25">
      <c r="N120" s="4"/>
      <c r="O120" s="4">
        <f>_xlfn.XLOOKUP(N120,BP[CODIGO],BP[NOMBRE CUENTA],"")</f>
        <v>0</v>
      </c>
      <c r="P120" s="4" t="str">
        <f t="shared" si="28"/>
        <v xml:space="preserve"> 0</v>
      </c>
      <c r="Q120" s="110">
        <f>SUMIF(BP[CODIGO],N120,BP[DEBITOS])</f>
        <v>0</v>
      </c>
      <c r="R120" s="110">
        <f>SUMIFS(BP[CREDITOS], BP[CODIGO], N120, BP[EsNegrita], FALSE)</f>
        <v>0</v>
      </c>
      <c r="S120" s="111">
        <f t="shared" si="27"/>
        <v>0</v>
      </c>
      <c r="T120" s="4"/>
    </row>
    <row r="121" spans="14:20" x14ac:dyDescent="0.25">
      <c r="N121" s="4"/>
      <c r="O121" s="4">
        <f>_xlfn.XLOOKUP(N121,BP[CODIGO],BP[NOMBRE CUENTA],"")</f>
        <v>0</v>
      </c>
      <c r="P121" s="4" t="str">
        <f t="shared" si="28"/>
        <v xml:space="preserve"> 0</v>
      </c>
      <c r="Q121" s="110">
        <f>SUMIF(BP[CODIGO],N121,BP[DEBITOS])</f>
        <v>0</v>
      </c>
      <c r="R121" s="110">
        <f>SUMIFS(BP[CREDITOS], BP[CODIGO], N121, BP[EsNegrita], FALSE)</f>
        <v>0</v>
      </c>
      <c r="S121" s="111">
        <f t="shared" si="27"/>
        <v>0</v>
      </c>
      <c r="T121" s="4"/>
    </row>
    <row r="122" spans="14:20" x14ac:dyDescent="0.25">
      <c r="N122" s="4"/>
      <c r="O122" s="4">
        <f>_xlfn.XLOOKUP(N122,BP[CODIGO],BP[NOMBRE CUENTA],"")</f>
        <v>0</v>
      </c>
      <c r="P122" s="4" t="str">
        <f t="shared" si="28"/>
        <v xml:space="preserve"> 0</v>
      </c>
      <c r="Q122" s="110">
        <f>SUMIF(BP[CODIGO],N122,BP[DEBITOS])</f>
        <v>0</v>
      </c>
      <c r="R122" s="110">
        <f>SUMIFS(BP[CREDITOS], BP[CODIGO], N122, BP[EsNegrita], FALSE)</f>
        <v>0</v>
      </c>
      <c r="S122" s="111">
        <f t="shared" si="27"/>
        <v>0</v>
      </c>
      <c r="T122" s="4"/>
    </row>
    <row r="123" spans="14:20" x14ac:dyDescent="0.25">
      <c r="N123" s="4"/>
      <c r="O123" s="4">
        <f>_xlfn.XLOOKUP(N123,BP[CODIGO],BP[NOMBRE CUENTA],"")</f>
        <v>0</v>
      </c>
      <c r="P123" s="4" t="str">
        <f t="shared" si="28"/>
        <v xml:space="preserve"> 0</v>
      </c>
      <c r="Q123" s="110">
        <f>SUMIF(BP[CODIGO],N123,BP[DEBITOS])</f>
        <v>0</v>
      </c>
      <c r="R123" s="110">
        <f>SUMIFS(BP[CREDITOS], BP[CODIGO], N123, BP[EsNegrita], FALSE)</f>
        <v>0</v>
      </c>
      <c r="S123" s="111">
        <f t="shared" si="27"/>
        <v>0</v>
      </c>
      <c r="T123" s="4"/>
    </row>
    <row r="124" spans="14:20" x14ac:dyDescent="0.25">
      <c r="N124" s="4"/>
      <c r="O124" s="4">
        <f>_xlfn.XLOOKUP(N124,BP[CODIGO],BP[NOMBRE CUENTA],"")</f>
        <v>0</v>
      </c>
      <c r="P124" s="4" t="str">
        <f t="shared" si="28"/>
        <v xml:space="preserve"> 0</v>
      </c>
      <c r="Q124" s="110">
        <f>SUMIF(BP[CODIGO],N124,BP[DEBITOS])</f>
        <v>0</v>
      </c>
      <c r="R124" s="110">
        <f>SUMIFS(BP[CREDITOS], BP[CODIGO], N124, BP[EsNegrita], FALSE)</f>
        <v>0</v>
      </c>
      <c r="S124" s="111">
        <f t="shared" si="27"/>
        <v>0</v>
      </c>
      <c r="T124" s="4"/>
    </row>
    <row r="125" spans="14:20" x14ac:dyDescent="0.25">
      <c r="N125" s="4"/>
      <c r="O125" s="4">
        <f>_xlfn.XLOOKUP(N125,BP[CODIGO],BP[NOMBRE CUENTA],"")</f>
        <v>0</v>
      </c>
      <c r="P125" s="4" t="str">
        <f t="shared" si="28"/>
        <v xml:space="preserve"> 0</v>
      </c>
      <c r="Q125" s="110">
        <f>SUMIF(BP[CODIGO],N125,BP[DEBITOS])</f>
        <v>0</v>
      </c>
      <c r="R125" s="110">
        <f>SUMIFS(BP[CREDITOS], BP[CODIGO], N125, BP[EsNegrita], FALSE)</f>
        <v>0</v>
      </c>
      <c r="S125" s="111">
        <f t="shared" si="27"/>
        <v>0</v>
      </c>
      <c r="T125" s="4"/>
    </row>
    <row r="126" spans="14:20" x14ac:dyDescent="0.25">
      <c r="N126" s="4"/>
      <c r="O126" s="4">
        <f>_xlfn.XLOOKUP(N126,BP[CODIGO],BP[NOMBRE CUENTA],"")</f>
        <v>0</v>
      </c>
      <c r="P126" s="4" t="str">
        <f t="shared" si="28"/>
        <v xml:space="preserve"> 0</v>
      </c>
      <c r="Q126" s="110">
        <f>SUMIF(BP[CODIGO],N126,BP[DEBITOS])</f>
        <v>0</v>
      </c>
      <c r="R126" s="110">
        <f>SUMIFS(BP[CREDITOS], BP[CODIGO], N126, BP[EsNegrita], FALSE)</f>
        <v>0</v>
      </c>
      <c r="S126" s="111">
        <f t="shared" si="27"/>
        <v>0</v>
      </c>
      <c r="T126" s="4"/>
    </row>
    <row r="127" spans="14:20" x14ac:dyDescent="0.25">
      <c r="N127" s="4"/>
      <c r="O127" s="4">
        <f>_xlfn.XLOOKUP(N127,BP[CODIGO],BP[NOMBRE CUENTA],"")</f>
        <v>0</v>
      </c>
      <c r="P127" s="4" t="str">
        <f t="shared" si="28"/>
        <v xml:space="preserve"> 0</v>
      </c>
      <c r="Q127" s="110">
        <f>SUMIF(BP[CODIGO],N127,BP[DEBITOS])</f>
        <v>0</v>
      </c>
      <c r="R127" s="110">
        <f>SUMIFS(BP[CREDITOS], BP[CODIGO], N127, BP[EsNegrita], FALSE)</f>
        <v>0</v>
      </c>
      <c r="S127" s="111">
        <f t="shared" si="27"/>
        <v>0</v>
      </c>
      <c r="T127" s="4"/>
    </row>
    <row r="128" spans="14:20" x14ac:dyDescent="0.25">
      <c r="N128" s="4"/>
      <c r="O128" s="4">
        <f>_xlfn.XLOOKUP(N128,BP[CODIGO],BP[NOMBRE CUENTA],"")</f>
        <v>0</v>
      </c>
      <c r="P128" s="4" t="str">
        <f t="shared" si="28"/>
        <v xml:space="preserve"> 0</v>
      </c>
      <c r="Q128" s="110">
        <f>SUMIF(BP[CODIGO],N128,BP[DEBITOS])</f>
        <v>0</v>
      </c>
      <c r="R128" s="110">
        <f>SUMIFS(BP[CREDITOS], BP[CODIGO], N128, BP[EsNegrita], FALSE)</f>
        <v>0</v>
      </c>
      <c r="S128" s="111">
        <f t="shared" si="27"/>
        <v>0</v>
      </c>
      <c r="T128" s="4"/>
    </row>
    <row r="129" spans="14:20" x14ac:dyDescent="0.25">
      <c r="N129" s="4"/>
      <c r="O129" s="4">
        <f>_xlfn.XLOOKUP(N129,BP[CODIGO],BP[NOMBRE CUENTA],"")</f>
        <v>0</v>
      </c>
      <c r="P129" s="4" t="str">
        <f t="shared" si="28"/>
        <v xml:space="preserve"> 0</v>
      </c>
      <c r="Q129" s="110">
        <f>SUMIF(BP[CODIGO],N129,BP[DEBITOS])</f>
        <v>0</v>
      </c>
      <c r="R129" s="110">
        <f>SUMIFS(BP[CREDITOS], BP[CODIGO], N129, BP[EsNegrita], FALSE)</f>
        <v>0</v>
      </c>
      <c r="S129" s="111">
        <f t="shared" si="27"/>
        <v>0</v>
      </c>
      <c r="T129" s="4"/>
    </row>
    <row r="130" spans="14:20" x14ac:dyDescent="0.25">
      <c r="N130" s="4"/>
      <c r="O130" s="4">
        <f>_xlfn.XLOOKUP(N130,BP[CODIGO],BP[NOMBRE CUENTA],"")</f>
        <v>0</v>
      </c>
      <c r="P130" s="4" t="str">
        <f t="shared" si="28"/>
        <v xml:space="preserve"> 0</v>
      </c>
      <c r="Q130" s="110">
        <f>SUMIF(BP[CODIGO],N130,BP[DEBITOS])</f>
        <v>0</v>
      </c>
      <c r="R130" s="110">
        <f>SUMIFS(BP[CREDITOS], BP[CODIGO], N130, BP[EsNegrita], FALSE)</f>
        <v>0</v>
      </c>
      <c r="S130" s="111">
        <f t="shared" si="27"/>
        <v>0</v>
      </c>
      <c r="T130" s="4"/>
    </row>
    <row r="131" spans="14:20" x14ac:dyDescent="0.25">
      <c r="N131" s="4"/>
      <c r="O131" s="4">
        <f>_xlfn.XLOOKUP(N131,BP[CODIGO],BP[NOMBRE CUENTA],"")</f>
        <v>0</v>
      </c>
      <c r="P131" s="4" t="str">
        <f t="shared" si="28"/>
        <v xml:space="preserve"> 0</v>
      </c>
      <c r="Q131" s="110">
        <f>SUMIF(BP[CODIGO],N131,BP[DEBITOS])</f>
        <v>0</v>
      </c>
      <c r="R131" s="110">
        <f>SUMIFS(BP[CREDITOS], BP[CODIGO], N131, BP[EsNegrita], FALSE)</f>
        <v>0</v>
      </c>
      <c r="S131" s="111">
        <f t="shared" si="27"/>
        <v>0</v>
      </c>
      <c r="T131" s="4"/>
    </row>
    <row r="132" spans="14:20" x14ac:dyDescent="0.25">
      <c r="N132" s="4"/>
      <c r="O132" s="4">
        <f>_xlfn.XLOOKUP(N132,BP[CODIGO],BP[NOMBRE CUENTA],"")</f>
        <v>0</v>
      </c>
      <c r="P132" s="4" t="str">
        <f t="shared" si="28"/>
        <v xml:space="preserve"> 0</v>
      </c>
      <c r="Q132" s="110">
        <f>SUMIF(BP[CODIGO],N132,BP[DEBITOS])</f>
        <v>0</v>
      </c>
      <c r="R132" s="110">
        <f>SUMIFS(BP[CREDITOS], BP[CODIGO], N132, BP[EsNegrita], FALSE)</f>
        <v>0</v>
      </c>
      <c r="S132" s="111">
        <f t="shared" si="27"/>
        <v>0</v>
      </c>
      <c r="T132" s="4"/>
    </row>
    <row r="133" spans="14:20" x14ac:dyDescent="0.25">
      <c r="N133" s="4"/>
      <c r="O133" s="4">
        <f>_xlfn.XLOOKUP(N133,BP[CODIGO],BP[NOMBRE CUENTA],"")</f>
        <v>0</v>
      </c>
      <c r="P133" s="4" t="str">
        <f t="shared" si="28"/>
        <v xml:space="preserve"> 0</v>
      </c>
      <c r="Q133" s="110">
        <f>SUMIF(BP[CODIGO],N133,BP[DEBITOS])</f>
        <v>0</v>
      </c>
      <c r="R133" s="110">
        <f>SUMIFS(BP[CREDITOS], BP[CODIGO], N133, BP[EsNegrita], FALSE)</f>
        <v>0</v>
      </c>
      <c r="S133" s="111">
        <f t="shared" si="27"/>
        <v>0</v>
      </c>
      <c r="T133" s="4"/>
    </row>
    <row r="134" spans="14:20" x14ac:dyDescent="0.25">
      <c r="N134" s="4"/>
      <c r="O134" s="4">
        <f>_xlfn.XLOOKUP(N134,BP[CODIGO],BP[NOMBRE CUENTA],"")</f>
        <v>0</v>
      </c>
      <c r="P134" s="4" t="str">
        <f t="shared" si="28"/>
        <v xml:space="preserve"> 0</v>
      </c>
      <c r="Q134" s="110">
        <f>SUMIF(BP[CODIGO],N134,BP[DEBITOS])</f>
        <v>0</v>
      </c>
      <c r="R134" s="110">
        <f>SUMIFS(BP[CREDITOS], BP[CODIGO], N134, BP[EsNegrita], FALSE)</f>
        <v>0</v>
      </c>
      <c r="S134" s="111">
        <f t="shared" si="27"/>
        <v>0</v>
      </c>
      <c r="T134" s="4"/>
    </row>
    <row r="135" spans="14:20" x14ac:dyDescent="0.25">
      <c r="N135" s="4"/>
      <c r="O135" s="4">
        <f>_xlfn.XLOOKUP(N135,BP[CODIGO],BP[NOMBRE CUENTA],"")</f>
        <v>0</v>
      </c>
      <c r="P135" s="4" t="str">
        <f t="shared" si="28"/>
        <v xml:space="preserve"> 0</v>
      </c>
      <c r="Q135" s="110">
        <f>SUMIF(BP[CODIGO],N135,BP[DEBITOS])</f>
        <v>0</v>
      </c>
      <c r="R135" s="110">
        <f>SUMIFS(BP[CREDITOS], BP[CODIGO], N135, BP[EsNegrita], FALSE)</f>
        <v>0</v>
      </c>
      <c r="S135" s="111">
        <f t="shared" si="27"/>
        <v>0</v>
      </c>
      <c r="T135" s="4"/>
    </row>
    <row r="136" spans="14:20" x14ac:dyDescent="0.25">
      <c r="N136" s="4"/>
      <c r="O136" s="4">
        <f>_xlfn.XLOOKUP(N136,BP[CODIGO],BP[NOMBRE CUENTA],"")</f>
        <v>0</v>
      </c>
      <c r="P136" s="4" t="str">
        <f t="shared" si="28"/>
        <v xml:space="preserve"> 0</v>
      </c>
      <c r="Q136" s="110">
        <f>SUMIF(BP[CODIGO],N136,BP[DEBITOS])</f>
        <v>0</v>
      </c>
      <c r="R136" s="110">
        <f>SUMIFS(BP[CREDITOS], BP[CODIGO], N136, BP[EsNegrita], FALSE)</f>
        <v>0</v>
      </c>
      <c r="S136" s="111">
        <f t="shared" si="27"/>
        <v>0</v>
      </c>
      <c r="T136" s="4"/>
    </row>
    <row r="137" spans="14:20" x14ac:dyDescent="0.25">
      <c r="N137" s="4"/>
      <c r="O137" s="4">
        <f>_xlfn.XLOOKUP(N137,BP[CODIGO],BP[NOMBRE CUENTA],"")</f>
        <v>0</v>
      </c>
      <c r="P137" s="4" t="str">
        <f t="shared" si="28"/>
        <v xml:space="preserve"> 0</v>
      </c>
      <c r="Q137" s="110">
        <f>SUMIF(BP[CODIGO],N137,BP[DEBITOS])</f>
        <v>0</v>
      </c>
      <c r="R137" s="110">
        <f>SUMIFS(BP[CREDITOS], BP[CODIGO], N137, BP[EsNegrita], FALSE)</f>
        <v>0</v>
      </c>
      <c r="S137" s="111">
        <f t="shared" si="27"/>
        <v>0</v>
      </c>
      <c r="T137" s="4"/>
    </row>
    <row r="138" spans="14:20" x14ac:dyDescent="0.25">
      <c r="N138" s="4"/>
      <c r="O138" s="4">
        <f>_xlfn.XLOOKUP(N138,BP[CODIGO],BP[NOMBRE CUENTA],"")</f>
        <v>0</v>
      </c>
      <c r="P138" s="4" t="str">
        <f t="shared" si="28"/>
        <v xml:space="preserve"> 0</v>
      </c>
      <c r="Q138" s="110">
        <f>SUMIF(BP[CODIGO],N138,BP[DEBITOS])</f>
        <v>0</v>
      </c>
      <c r="R138" s="110">
        <f>SUMIFS(BP[CREDITOS], BP[CODIGO], N138, BP[EsNegrita], FALSE)</f>
        <v>0</v>
      </c>
      <c r="S138" s="111">
        <f t="shared" si="27"/>
        <v>0</v>
      </c>
      <c r="T138" s="4"/>
    </row>
    <row r="139" spans="14:20" x14ac:dyDescent="0.25">
      <c r="N139" s="4"/>
      <c r="O139" s="4">
        <f>_xlfn.XLOOKUP(N139,BP[CODIGO],BP[NOMBRE CUENTA],"")</f>
        <v>0</v>
      </c>
      <c r="P139" s="4" t="str">
        <f t="shared" si="28"/>
        <v xml:space="preserve"> 0</v>
      </c>
      <c r="Q139" s="110">
        <f>SUMIF(BP[CODIGO],N139,BP[DEBITOS])</f>
        <v>0</v>
      </c>
      <c r="R139" s="110">
        <f>SUMIFS(BP[CREDITOS], BP[CODIGO], N139, BP[EsNegrita], FALSE)</f>
        <v>0</v>
      </c>
      <c r="S139" s="111">
        <f t="shared" si="27"/>
        <v>0</v>
      </c>
      <c r="T139" s="4"/>
    </row>
    <row r="140" spans="14:20" x14ac:dyDescent="0.25">
      <c r="N140" s="4"/>
      <c r="O140" s="4">
        <f>_xlfn.XLOOKUP(N140,BP[CODIGO],BP[NOMBRE CUENTA],"")</f>
        <v>0</v>
      </c>
      <c r="P140" s="4" t="str">
        <f t="shared" si="28"/>
        <v xml:space="preserve"> 0</v>
      </c>
      <c r="Q140" s="110">
        <f>SUMIF(BP[CODIGO],N140,BP[DEBITOS])</f>
        <v>0</v>
      </c>
      <c r="R140" s="110">
        <f>SUMIFS(BP[CREDITOS], BP[CODIGO], N140, BP[EsNegrita], FALSE)</f>
        <v>0</v>
      </c>
      <c r="S140" s="111">
        <f t="shared" si="27"/>
        <v>0</v>
      </c>
      <c r="T140" s="4"/>
    </row>
    <row r="141" spans="14:20" x14ac:dyDescent="0.25">
      <c r="N141" s="4"/>
      <c r="O141" s="4">
        <f>_xlfn.XLOOKUP(N141,BP[CODIGO],BP[NOMBRE CUENTA],"")</f>
        <v>0</v>
      </c>
      <c r="P141" s="4" t="str">
        <f t="shared" si="28"/>
        <v xml:space="preserve"> 0</v>
      </c>
      <c r="Q141" s="110">
        <f>SUMIF(BP[CODIGO],N141,BP[DEBITOS])</f>
        <v>0</v>
      </c>
      <c r="R141" s="110">
        <f>SUMIFS(BP[CREDITOS], BP[CODIGO], N141, BP[EsNegrita], FALSE)</f>
        <v>0</v>
      </c>
      <c r="S141" s="111">
        <f t="shared" si="27"/>
        <v>0</v>
      </c>
      <c r="T141" s="4"/>
    </row>
    <row r="142" spans="14:20" x14ac:dyDescent="0.25">
      <c r="N142" s="4"/>
      <c r="O142" s="4">
        <f>_xlfn.XLOOKUP(N142,BP[CODIGO],BP[NOMBRE CUENTA],"")</f>
        <v>0</v>
      </c>
      <c r="P142" s="4" t="str">
        <f t="shared" si="28"/>
        <v xml:space="preserve"> 0</v>
      </c>
      <c r="Q142" s="110">
        <f>SUMIF(BP[CODIGO],N142,BP[DEBITOS])</f>
        <v>0</v>
      </c>
      <c r="R142" s="110">
        <f>SUMIFS(BP[CREDITOS], BP[CODIGO], N142, BP[EsNegrita], FALSE)</f>
        <v>0</v>
      </c>
      <c r="S142" s="111">
        <f t="shared" si="27"/>
        <v>0</v>
      </c>
      <c r="T142" s="4"/>
    </row>
    <row r="143" spans="14:20" x14ac:dyDescent="0.25">
      <c r="N143" s="4"/>
      <c r="O143" s="4">
        <f>_xlfn.XLOOKUP(N143,BP[CODIGO],BP[NOMBRE CUENTA],"")</f>
        <v>0</v>
      </c>
      <c r="P143" s="4" t="str">
        <f t="shared" si="28"/>
        <v xml:space="preserve"> 0</v>
      </c>
      <c r="Q143" s="110">
        <f>SUMIF(BP[CODIGO],N143,BP[DEBITOS])</f>
        <v>0</v>
      </c>
      <c r="R143" s="110">
        <f>SUMIFS(BP[CREDITOS], BP[CODIGO], N143, BP[EsNegrita], FALSE)</f>
        <v>0</v>
      </c>
      <c r="S143" s="111">
        <f t="shared" si="27"/>
        <v>0</v>
      </c>
      <c r="T143" s="4"/>
    </row>
    <row r="144" spans="14:20" x14ac:dyDescent="0.25">
      <c r="N144" s="4"/>
      <c r="O144" s="4">
        <f>_xlfn.XLOOKUP(N144,BP[CODIGO],BP[NOMBRE CUENTA],"")</f>
        <v>0</v>
      </c>
      <c r="P144" s="4" t="str">
        <f t="shared" si="28"/>
        <v xml:space="preserve"> 0</v>
      </c>
      <c r="Q144" s="110">
        <f>SUMIF(BP[CODIGO],N144,BP[DEBITOS])</f>
        <v>0</v>
      </c>
      <c r="R144" s="110">
        <f>SUMIFS(BP[CREDITOS], BP[CODIGO], N144, BP[EsNegrita], FALSE)</f>
        <v>0</v>
      </c>
      <c r="S144" s="111">
        <f t="shared" si="27"/>
        <v>0</v>
      </c>
      <c r="T144" s="4"/>
    </row>
    <row r="145" spans="14:20" x14ac:dyDescent="0.25">
      <c r="N145" s="4"/>
      <c r="O145" s="4">
        <f>_xlfn.XLOOKUP(N145,BP[CODIGO],BP[NOMBRE CUENTA],"")</f>
        <v>0</v>
      </c>
      <c r="P145" s="4" t="str">
        <f t="shared" si="28"/>
        <v xml:space="preserve"> 0</v>
      </c>
      <c r="Q145" s="110">
        <f>SUMIF(BP[CODIGO],N145,BP[DEBITOS])</f>
        <v>0</v>
      </c>
      <c r="R145" s="110">
        <f>SUMIFS(BP[CREDITOS], BP[CODIGO], N145, BP[EsNegrita], FALSE)</f>
        <v>0</v>
      </c>
      <c r="S145" s="111">
        <f t="shared" si="27"/>
        <v>0</v>
      </c>
      <c r="T145" s="4"/>
    </row>
    <row r="146" spans="14:20" x14ac:dyDescent="0.25">
      <c r="N146" s="4"/>
      <c r="O146" s="4">
        <f>_xlfn.XLOOKUP(N146,BP[CODIGO],BP[NOMBRE CUENTA],"")</f>
        <v>0</v>
      </c>
      <c r="P146" s="4" t="str">
        <f t="shared" si="28"/>
        <v xml:space="preserve"> 0</v>
      </c>
      <c r="Q146" s="110">
        <f>SUMIF(BP[CODIGO],N146,BP[DEBITOS])</f>
        <v>0</v>
      </c>
      <c r="R146" s="110">
        <f>SUMIFS(BP[CREDITOS], BP[CODIGO], N146, BP[EsNegrita], FALSE)</f>
        <v>0</v>
      </c>
      <c r="S146" s="111">
        <f t="shared" si="27"/>
        <v>0</v>
      </c>
      <c r="T146" s="4"/>
    </row>
    <row r="147" spans="14:20" x14ac:dyDescent="0.25">
      <c r="N147" s="4"/>
      <c r="O147" s="4">
        <f>_xlfn.XLOOKUP(N147,BP[CODIGO],BP[NOMBRE CUENTA],"")</f>
        <v>0</v>
      </c>
      <c r="P147" s="4" t="str">
        <f t="shared" si="28"/>
        <v xml:space="preserve"> 0</v>
      </c>
      <c r="Q147" s="110">
        <f>SUMIF(BP[CODIGO],N147,BP[DEBITOS])</f>
        <v>0</v>
      </c>
      <c r="R147" s="110">
        <f>SUMIFS(BP[CREDITOS], BP[CODIGO], N147, BP[EsNegrita], FALSE)</f>
        <v>0</v>
      </c>
      <c r="S147" s="111">
        <f t="shared" si="27"/>
        <v>0</v>
      </c>
      <c r="T147" s="4"/>
    </row>
    <row r="148" spans="14:20" x14ac:dyDescent="0.25">
      <c r="N148" s="4"/>
      <c r="O148" s="4">
        <f>_xlfn.XLOOKUP(N148,BP[CODIGO],BP[NOMBRE CUENTA],"")</f>
        <v>0</v>
      </c>
      <c r="P148" s="4" t="str">
        <f t="shared" si="28"/>
        <v xml:space="preserve"> 0</v>
      </c>
      <c r="Q148" s="110">
        <f>SUMIF(BP[CODIGO],N148,BP[DEBITOS])</f>
        <v>0</v>
      </c>
      <c r="R148" s="110">
        <f>SUMIFS(BP[CREDITOS], BP[CODIGO], N148, BP[EsNegrita], FALSE)</f>
        <v>0</v>
      </c>
      <c r="S148" s="111">
        <f t="shared" si="27"/>
        <v>0</v>
      </c>
      <c r="T148" s="4"/>
    </row>
    <row r="149" spans="14:20" x14ac:dyDescent="0.25">
      <c r="N149" s="4"/>
      <c r="O149" s="4">
        <f>_xlfn.XLOOKUP(N149,BP[CODIGO],BP[NOMBRE CUENTA],"")</f>
        <v>0</v>
      </c>
      <c r="P149" s="4" t="str">
        <f t="shared" si="28"/>
        <v xml:space="preserve"> 0</v>
      </c>
      <c r="Q149" s="110">
        <f>SUMIF(BP[CODIGO],N149,BP[DEBITOS])</f>
        <v>0</v>
      </c>
      <c r="R149" s="110">
        <f>SUMIFS(BP[CREDITOS], BP[CODIGO], N149, BP[EsNegrita], FALSE)</f>
        <v>0</v>
      </c>
      <c r="S149" s="111">
        <f t="shared" si="27"/>
        <v>0</v>
      </c>
      <c r="T149" s="4"/>
    </row>
    <row r="150" spans="14:20" x14ac:dyDescent="0.25">
      <c r="N150" s="4"/>
      <c r="O150" s="4">
        <f>_xlfn.XLOOKUP(N150,BP[CODIGO],BP[NOMBRE CUENTA],"")</f>
        <v>0</v>
      </c>
      <c r="P150" s="4" t="str">
        <f t="shared" si="28"/>
        <v xml:space="preserve"> 0</v>
      </c>
      <c r="Q150" s="110">
        <f>SUMIF(BP[CODIGO],N150,BP[DEBITOS])</f>
        <v>0</v>
      </c>
      <c r="R150" s="110">
        <f>SUMIFS(BP[CREDITOS], BP[CODIGO], N150, BP[EsNegrita], FALSE)</f>
        <v>0</v>
      </c>
      <c r="S150" s="111">
        <f t="shared" si="27"/>
        <v>0</v>
      </c>
      <c r="T150" s="4"/>
    </row>
  </sheetData>
  <autoFilter ref="N2:T150" xr:uid="{BD50D41C-D5A7-4C91-9A97-E3BC437CD9B2}"/>
  <mergeCells count="10">
    <mergeCell ref="F85:H85"/>
    <mergeCell ref="F100:H100"/>
    <mergeCell ref="AJ13:AL13"/>
    <mergeCell ref="AC19:AE19"/>
    <mergeCell ref="B1:C1"/>
    <mergeCell ref="F19:H19"/>
    <mergeCell ref="F64:H64"/>
    <mergeCell ref="V19:X19"/>
    <mergeCell ref="F41:H41"/>
    <mergeCell ref="V46:X46"/>
  </mergeCells>
  <dataValidations count="3">
    <dataValidation type="list" allowBlank="1" showInputMessage="1" showErrorMessage="1" sqref="L31:L40" xr:uid="{3B539DC5-11E6-41B5-8D16-2631AFC60AC3}">
      <formula1>"GRAVADO,NOGRAVADO,EXCLUIDO"</formula1>
    </dataValidation>
    <dataValidation type="list" allowBlank="1" showInputMessage="1" showErrorMessage="1" sqref="L3:L18 L25:L30" xr:uid="{0E0A4A1D-69A4-4D29-B394-058A9213C9B5}">
      <formula1>"GRAVADO,NOGRAVADO,EXCLUIDO,EXENTO"</formula1>
    </dataValidation>
    <dataValidation type="list" allowBlank="1" showInputMessage="1" showErrorMessage="1" sqref="T3:T150" xr:uid="{46836FFC-E156-4867-A453-2CF944DEFB60}">
      <formula1>$B$12:$B$16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8D0A-0BB0-4A22-8627-027606128284}">
  <sheetPr codeName="Hoja15"/>
  <dimension ref="B3:L341"/>
  <sheetViews>
    <sheetView topLeftCell="B139" workbookViewId="0">
      <selection activeCell="H7" sqref="H7"/>
    </sheetView>
  </sheetViews>
  <sheetFormatPr baseColWidth="10" defaultRowHeight="15" x14ac:dyDescent="0.25"/>
  <cols>
    <col min="3" max="3" width="77" style="71" bestFit="1" customWidth="1"/>
    <col min="4" max="4" width="12.85546875" style="71" bestFit="1" customWidth="1"/>
    <col min="5" max="5" width="16.7109375" style="71" bestFit="1" customWidth="1"/>
    <col min="6" max="6" width="16.7109375" bestFit="1" customWidth="1"/>
    <col min="7" max="7" width="18.5703125" style="71" bestFit="1" customWidth="1"/>
    <col min="8" max="8" width="15.5703125" style="71" customWidth="1"/>
    <col min="9" max="9" width="16.7109375" style="71" bestFit="1" customWidth="1"/>
  </cols>
  <sheetData>
    <row r="3" spans="2:12" x14ac:dyDescent="0.25">
      <c r="B3" t="s">
        <v>468</v>
      </c>
      <c r="C3" s="71" t="s">
        <v>469</v>
      </c>
    </row>
    <row r="4" spans="2:12" x14ac:dyDescent="0.25">
      <c r="B4" t="s">
        <v>470</v>
      </c>
      <c r="C4" s="71" t="s">
        <v>471</v>
      </c>
    </row>
    <row r="5" spans="2:12" x14ac:dyDescent="0.25">
      <c r="C5" s="71" t="s">
        <v>51</v>
      </c>
      <c r="D5" s="71" t="s">
        <v>472</v>
      </c>
      <c r="E5" s="71" t="s">
        <v>299</v>
      </c>
      <c r="F5" s="71" t="s">
        <v>177</v>
      </c>
      <c r="G5" s="71" t="s">
        <v>473</v>
      </c>
      <c r="H5" s="71" t="s">
        <v>474</v>
      </c>
      <c r="I5" s="71" t="s">
        <v>475</v>
      </c>
      <c r="J5" s="71" t="s">
        <v>176</v>
      </c>
      <c r="K5" s="71" t="s">
        <v>176</v>
      </c>
      <c r="L5" s="71" t="s">
        <v>476</v>
      </c>
    </row>
    <row r="6" spans="2:12" x14ac:dyDescent="0.25">
      <c r="C6" s="71" cm="1">
        <f t="array" aca="1" ref="C6:K49" ca="1">_xlfn._xlws.FILTER(BP[], COUNTIF(CONTROL!$F$3:$F$9, BP[CODIGO]), "Sin coincidencias")</f>
        <v>41309505</v>
      </c>
      <c r="D6" s="71" t="str">
        <f ca="1"/>
        <v>ADMINISTRACIÓN IVA 19%</v>
      </c>
      <c r="E6" s="71" t="str">
        <f ca="1"/>
        <v>SEGURIDAD Y VIGILANCIA INDUSTRIAL COMERCIAL Y BANCARIA SEVIN LTDA Nit: 860500743</v>
      </c>
      <c r="F6" t="str">
        <f ca="1"/>
        <v>(JCM) FV FEJ 2553</v>
      </c>
      <c r="G6" s="71">
        <f ca="1"/>
        <v>0</v>
      </c>
      <c r="H6" s="71">
        <f ca="1"/>
        <v>699671</v>
      </c>
      <c r="I6" s="71">
        <f ca="1"/>
        <v>7415924194</v>
      </c>
      <c r="J6" t="b">
        <f ca="1"/>
        <v>0</v>
      </c>
      <c r="K6" t="b">
        <f ca="1"/>
        <v>0</v>
      </c>
      <c r="L6" t="str">
        <f ca="1">_xlfn.XLOOKUP(C6,CONTROL!$F$3:$F$9,CONTROL!$L$3:$L$9)</f>
        <v>GRAVADO</v>
      </c>
    </row>
    <row r="7" spans="2:12" x14ac:dyDescent="0.25">
      <c r="C7" s="71">
        <f ca="1"/>
        <v>41309505</v>
      </c>
      <c r="D7" s="71" t="str">
        <f ca="1"/>
        <v>ADMINISTRACIÓN IVA 19%</v>
      </c>
      <c r="E7" s="71" t="str">
        <f ca="1"/>
        <v>DRUMMOND LTD Nit: 800021308</v>
      </c>
      <c r="F7" t="str">
        <f ca="1"/>
        <v>(JCM) FV FEJ 2558</v>
      </c>
      <c r="G7" s="71">
        <f ca="1"/>
        <v>0</v>
      </c>
      <c r="H7" s="71">
        <f ca="1"/>
        <v>177933861</v>
      </c>
      <c r="I7" s="71">
        <f ca="1"/>
        <v>7593858055</v>
      </c>
      <c r="J7" t="b">
        <f ca="1"/>
        <v>0</v>
      </c>
      <c r="K7" t="b">
        <f ca="1"/>
        <v>0</v>
      </c>
      <c r="L7" t="str">
        <f ca="1">_xlfn.XLOOKUP(C7,CONTROL!$F$3:$F$9,CONTROL!$L$3:$L$9)</f>
        <v>GRAVADO</v>
      </c>
    </row>
    <row r="8" spans="2:12" x14ac:dyDescent="0.25">
      <c r="C8" s="71">
        <f ca="1"/>
        <v>41309505</v>
      </c>
      <c r="D8" s="71" t="str">
        <f ca="1"/>
        <v>ADMINISTRACIÓN IVA 19%</v>
      </c>
      <c r="E8" s="71" t="str">
        <f ca="1"/>
        <v>SEGURIDAD Y VIGILANCIA INDUSTRIAL COMERCIAL Y BANCARIA SEVIN LTDA Nit: 860500743</v>
      </c>
      <c r="F8" t="str">
        <f ca="1"/>
        <v>(JCM) FV FEJ 2578</v>
      </c>
      <c r="G8" s="71">
        <f ca="1"/>
        <v>0</v>
      </c>
      <c r="H8" s="71">
        <f ca="1"/>
        <v>735357</v>
      </c>
      <c r="I8" s="71">
        <f ca="1"/>
        <v>7594593412</v>
      </c>
      <c r="J8" t="b">
        <f ca="1"/>
        <v>0</v>
      </c>
      <c r="K8" t="b">
        <f ca="1"/>
        <v>0</v>
      </c>
      <c r="L8" t="str">
        <f ca="1">_xlfn.XLOOKUP(C8,CONTROL!$F$3:$F$9,CONTROL!$L$3:$L$9)</f>
        <v>GRAVADO</v>
      </c>
    </row>
    <row r="9" spans="2:12" x14ac:dyDescent="0.25">
      <c r="C9" s="71">
        <f ca="1"/>
        <v>414505</v>
      </c>
      <c r="D9" s="71" t="str">
        <f ca="1"/>
        <v>SERVICIO DE TRANSPORTE POR CARRETERA</v>
      </c>
      <c r="E9" s="71" t="str">
        <f ca="1"/>
        <v>CONSORCIO DIA S.A. Nit: 900294208</v>
      </c>
      <c r="F9" t="str">
        <f ca="1"/>
        <v>(JCM) FV FEJ 2554</v>
      </c>
      <c r="G9" s="71">
        <f ca="1"/>
        <v>0</v>
      </c>
      <c r="H9" s="71">
        <f ca="1"/>
        <v>526000</v>
      </c>
      <c r="I9" s="71">
        <f ca="1"/>
        <v>15700604551.1</v>
      </c>
      <c r="J9" t="b">
        <f ca="1"/>
        <v>0</v>
      </c>
      <c r="K9" t="b">
        <f ca="1"/>
        <v>0</v>
      </c>
      <c r="L9" t="str">
        <f ca="1">_xlfn.XLOOKUP(C9,CONTROL!$F$3:$F$9,CONTROL!$L$3:$L$9)</f>
        <v>EXCLUIDO</v>
      </c>
    </row>
    <row r="10" spans="2:12" x14ac:dyDescent="0.25">
      <c r="C10" s="71">
        <f ca="1"/>
        <v>414505</v>
      </c>
      <c r="D10" s="71" t="str">
        <f ca="1"/>
        <v>SERVICIO DE TRANSPORTE POR CARRETERA</v>
      </c>
      <c r="E10" s="71" t="str">
        <f ca="1"/>
        <v>DRUMMOND LTD Nit: 800021308</v>
      </c>
      <c r="F10" t="str">
        <f ca="1"/>
        <v>(JCM) FV FEJ 2564</v>
      </c>
      <c r="G10" s="71">
        <f ca="1"/>
        <v>0</v>
      </c>
      <c r="H10" s="71">
        <f ca="1"/>
        <v>2638622</v>
      </c>
      <c r="I10" s="71">
        <f ca="1"/>
        <v>15703243173.1</v>
      </c>
      <c r="J10" t="b">
        <f ca="1"/>
        <v>0</v>
      </c>
      <c r="K10" t="b">
        <f ca="1"/>
        <v>0</v>
      </c>
      <c r="L10" t="str">
        <f ca="1">_xlfn.XLOOKUP(C10,CONTROL!$F$3:$F$9,CONTROL!$L$3:$L$9)</f>
        <v>EXCLUIDO</v>
      </c>
    </row>
    <row r="11" spans="2:12" x14ac:dyDescent="0.25">
      <c r="C11" s="71">
        <f ca="1"/>
        <v>414505</v>
      </c>
      <c r="D11" s="71" t="str">
        <f ca="1"/>
        <v>SERVICIO DE TRANSPORTE POR CARRETERA</v>
      </c>
      <c r="E11" s="71" t="str">
        <f ca="1"/>
        <v>DRUMMOND LTD Nit: 800021308</v>
      </c>
      <c r="F11" t="str">
        <f ca="1"/>
        <v>(JCM) FV FEJ 2567</v>
      </c>
      <c r="G11" s="71">
        <f ca="1"/>
        <v>0</v>
      </c>
      <c r="H11" s="71">
        <f ca="1"/>
        <v>37630217</v>
      </c>
      <c r="I11" s="71">
        <f ca="1"/>
        <v>15740873390.1</v>
      </c>
      <c r="J11" t="b">
        <f ca="1"/>
        <v>0</v>
      </c>
      <c r="K11" t="b">
        <f ca="1"/>
        <v>0</v>
      </c>
      <c r="L11" t="str">
        <f ca="1">_xlfn.XLOOKUP(C11,CONTROL!$F$3:$F$9,CONTROL!$L$3:$L$9)</f>
        <v>EXCLUIDO</v>
      </c>
    </row>
    <row r="12" spans="2:12" x14ac:dyDescent="0.25">
      <c r="C12" s="71">
        <f ca="1"/>
        <v>414505</v>
      </c>
      <c r="D12" s="71" t="str">
        <f ca="1"/>
        <v>SERVICIO DE TRANSPORTE POR CARRETERA</v>
      </c>
      <c r="E12" s="71" t="str">
        <f ca="1"/>
        <v>DRUMMOND LTD Nit: 800021308</v>
      </c>
      <c r="F12" t="str">
        <f ca="1"/>
        <v>(JCM) FV FEJ 2568</v>
      </c>
      <c r="G12" s="71">
        <f ca="1"/>
        <v>0</v>
      </c>
      <c r="H12" s="71">
        <f ca="1"/>
        <v>37630217</v>
      </c>
      <c r="I12" s="71">
        <f ca="1"/>
        <v>15778503607.1</v>
      </c>
      <c r="J12" t="b">
        <f ca="1"/>
        <v>0</v>
      </c>
      <c r="K12" t="b">
        <f ca="1"/>
        <v>0</v>
      </c>
      <c r="L12" t="str">
        <f ca="1">_xlfn.XLOOKUP(C12,CONTROL!$F$3:$F$9,CONTROL!$L$3:$L$9)</f>
        <v>EXCLUIDO</v>
      </c>
    </row>
    <row r="13" spans="2:12" x14ac:dyDescent="0.25">
      <c r="C13" s="71">
        <f ca="1"/>
        <v>414505</v>
      </c>
      <c r="D13" s="71" t="str">
        <f ca="1"/>
        <v>SERVICIO DE TRANSPORTE POR CARRETERA</v>
      </c>
      <c r="E13" s="71" t="str">
        <f ca="1"/>
        <v>DRUMMOND LTD Nit: 800021308</v>
      </c>
      <c r="F13" t="str">
        <f ca="1"/>
        <v>(JCM) FV FEJ 2569</v>
      </c>
      <c r="G13" s="71">
        <f ca="1"/>
        <v>0</v>
      </c>
      <c r="H13" s="71">
        <f ca="1"/>
        <v>1745134</v>
      </c>
      <c r="I13" s="71">
        <f ca="1"/>
        <v>15780248741.1</v>
      </c>
      <c r="J13" t="b">
        <f ca="1"/>
        <v>0</v>
      </c>
      <c r="K13" t="b">
        <f ca="1"/>
        <v>0</v>
      </c>
      <c r="L13" t="str">
        <f ca="1">_xlfn.XLOOKUP(C13,CONTROL!$F$3:$F$9,CONTROL!$L$3:$L$9)</f>
        <v>EXCLUIDO</v>
      </c>
    </row>
    <row r="14" spans="2:12" x14ac:dyDescent="0.25">
      <c r="C14" s="71">
        <f ca="1"/>
        <v>414505</v>
      </c>
      <c r="D14" s="71" t="str">
        <f ca="1"/>
        <v>SERVICIO DE TRANSPORTE POR CARRETERA</v>
      </c>
      <c r="E14" s="71" t="str">
        <f ca="1"/>
        <v>DRUMMOND LTD Nit: 800021308</v>
      </c>
      <c r="F14" t="str">
        <f ca="1"/>
        <v>(JCM) FV FEJ 2570</v>
      </c>
      <c r="G14" s="71">
        <f ca="1"/>
        <v>0</v>
      </c>
      <c r="H14" s="71">
        <f ca="1"/>
        <v>3220000</v>
      </c>
      <c r="I14" s="71">
        <f ca="1"/>
        <v>15783468741.1</v>
      </c>
      <c r="J14" t="b">
        <f ca="1"/>
        <v>0</v>
      </c>
      <c r="K14" t="b">
        <f ca="1"/>
        <v>0</v>
      </c>
      <c r="L14" t="str">
        <f ca="1">_xlfn.XLOOKUP(C14,CONTROL!$F$3:$F$9,CONTROL!$L$3:$L$9)</f>
        <v>EXCLUIDO</v>
      </c>
    </row>
    <row r="15" spans="2:12" x14ac:dyDescent="0.25">
      <c r="C15" s="71">
        <f ca="1"/>
        <v>414505</v>
      </c>
      <c r="D15" s="71" t="str">
        <f ca="1"/>
        <v>SERVICIO DE TRANSPORTE POR CARRETERA</v>
      </c>
      <c r="E15" s="71" t="str">
        <f ca="1"/>
        <v>DRUMMOND LTD Nit: 800021308</v>
      </c>
      <c r="F15" t="str">
        <f ca="1"/>
        <v>(JCM) FV FEJ 2571</v>
      </c>
      <c r="G15" s="71">
        <f ca="1"/>
        <v>0</v>
      </c>
      <c r="H15" s="71">
        <f ca="1"/>
        <v>1449570</v>
      </c>
      <c r="I15" s="71">
        <f ca="1"/>
        <v>15784918311.1</v>
      </c>
      <c r="J15" t="b">
        <f ca="1"/>
        <v>0</v>
      </c>
      <c r="K15" t="b">
        <f ca="1"/>
        <v>0</v>
      </c>
      <c r="L15" t="str">
        <f ca="1">_xlfn.XLOOKUP(C15,CONTROL!$F$3:$F$9,CONTROL!$L$3:$L$9)</f>
        <v>EXCLUIDO</v>
      </c>
    </row>
    <row r="16" spans="2:12" x14ac:dyDescent="0.25">
      <c r="C16" s="71">
        <f ca="1"/>
        <v>414505</v>
      </c>
      <c r="D16" s="71" t="str">
        <f ca="1"/>
        <v>SERVICIO DE TRANSPORTE POR CARRETERA</v>
      </c>
      <c r="E16" s="71" t="str">
        <f ca="1"/>
        <v>DRUMMOND LTD Nit: 800021308</v>
      </c>
      <c r="F16" t="str">
        <f ca="1"/>
        <v>(JCM) FV FEJ 2572</v>
      </c>
      <c r="G16" s="71">
        <f ca="1"/>
        <v>0</v>
      </c>
      <c r="H16" s="71">
        <f ca="1"/>
        <v>55247442</v>
      </c>
      <c r="I16" s="71">
        <f ca="1"/>
        <v>15840165753.1</v>
      </c>
      <c r="J16" t="b">
        <f ca="1"/>
        <v>0</v>
      </c>
      <c r="K16" t="b">
        <f ca="1"/>
        <v>0</v>
      </c>
      <c r="L16" t="str">
        <f ca="1">_xlfn.XLOOKUP(C16,CONTROL!$F$3:$F$9,CONTROL!$L$3:$L$9)</f>
        <v>EXCLUIDO</v>
      </c>
    </row>
    <row r="17" spans="3:12" x14ac:dyDescent="0.25">
      <c r="C17" s="71">
        <f ca="1"/>
        <v>414505</v>
      </c>
      <c r="D17" s="71" t="str">
        <f ca="1"/>
        <v>SERVICIO DE TRANSPORTE POR CARRETERA</v>
      </c>
      <c r="E17" s="71" t="str">
        <f ca="1"/>
        <v>DRUMMOND LTD Nit: 800021308</v>
      </c>
      <c r="F17" t="str">
        <f ca="1"/>
        <v>(JCM) FV FEJ 2573</v>
      </c>
      <c r="G17" s="71">
        <f ca="1"/>
        <v>0</v>
      </c>
      <c r="H17" s="71">
        <f ca="1"/>
        <v>12644583</v>
      </c>
      <c r="I17" s="71">
        <f ca="1"/>
        <v>15852810336.1</v>
      </c>
      <c r="J17" t="b">
        <f ca="1"/>
        <v>0</v>
      </c>
      <c r="K17" t="b">
        <f ca="1"/>
        <v>0</v>
      </c>
      <c r="L17" t="str">
        <f ca="1">_xlfn.XLOOKUP(C17,CONTROL!$F$3:$F$9,CONTROL!$L$3:$L$9)</f>
        <v>EXCLUIDO</v>
      </c>
    </row>
    <row r="18" spans="3:12" x14ac:dyDescent="0.25">
      <c r="C18" s="71">
        <f ca="1"/>
        <v>414505</v>
      </c>
      <c r="D18" s="71" t="str">
        <f ca="1"/>
        <v>SERVICIO DE TRANSPORTE POR CARRETERA</v>
      </c>
      <c r="E18" s="71" t="str">
        <f ca="1"/>
        <v>DRUMMOND LTD Nit: 800021308</v>
      </c>
      <c r="F18" t="str">
        <f ca="1"/>
        <v>(JCM) FV FEJ 2574</v>
      </c>
      <c r="G18" s="71">
        <f ca="1"/>
        <v>0</v>
      </c>
      <c r="H18" s="71">
        <f ca="1"/>
        <v>12644583</v>
      </c>
      <c r="I18" s="71">
        <f ca="1"/>
        <v>15865454919.1</v>
      </c>
      <c r="J18" t="b">
        <f ca="1"/>
        <v>0</v>
      </c>
      <c r="K18" t="b">
        <f ca="1"/>
        <v>0</v>
      </c>
      <c r="L18" t="str">
        <f ca="1">_xlfn.XLOOKUP(C18,CONTROL!$F$3:$F$9,CONTROL!$L$3:$L$9)</f>
        <v>EXCLUIDO</v>
      </c>
    </row>
    <row r="19" spans="3:12" x14ac:dyDescent="0.25">
      <c r="C19" s="71">
        <f ca="1"/>
        <v>414505</v>
      </c>
      <c r="D19" s="71" t="str">
        <f ca="1"/>
        <v>SERVICIO DE TRANSPORTE POR CARRETERA</v>
      </c>
      <c r="E19" s="71" t="str">
        <f ca="1"/>
        <v>DRUMMOND LTD Nit: 800021308</v>
      </c>
      <c r="F19" t="str">
        <f ca="1"/>
        <v>(JCM) FV FEJ 2575</v>
      </c>
      <c r="G19" s="71">
        <f ca="1"/>
        <v>0</v>
      </c>
      <c r="H19" s="71">
        <f ca="1"/>
        <v>7611407</v>
      </c>
      <c r="I19" s="71">
        <f ca="1"/>
        <v>15873066326.1</v>
      </c>
      <c r="J19" t="b">
        <f ca="1"/>
        <v>0</v>
      </c>
      <c r="K19" t="b">
        <f ca="1"/>
        <v>0</v>
      </c>
      <c r="L19" t="str">
        <f ca="1">_xlfn.XLOOKUP(C19,CONTROL!$F$3:$F$9,CONTROL!$L$3:$L$9)</f>
        <v>EXCLUIDO</v>
      </c>
    </row>
    <row r="20" spans="3:12" x14ac:dyDescent="0.25">
      <c r="C20" s="71">
        <f ca="1"/>
        <v>414505</v>
      </c>
      <c r="D20" s="71" t="str">
        <f ca="1"/>
        <v>SERVICIO DE TRANSPORTE POR CARRETERA</v>
      </c>
      <c r="E20" s="71" t="str">
        <f ca="1"/>
        <v>DRUMMOND LTD Nit: 800021308</v>
      </c>
      <c r="F20" t="str">
        <f ca="1"/>
        <v>(JCM) FV FEJ 2576</v>
      </c>
      <c r="G20" s="71">
        <f ca="1"/>
        <v>0</v>
      </c>
      <c r="H20" s="71">
        <f ca="1"/>
        <v>5175757</v>
      </c>
      <c r="I20" s="71">
        <f ca="1"/>
        <v>15878242083.1</v>
      </c>
      <c r="J20" t="b">
        <f ca="1"/>
        <v>0</v>
      </c>
      <c r="K20" t="b">
        <f ca="1"/>
        <v>0</v>
      </c>
      <c r="L20" t="str">
        <f ca="1">_xlfn.XLOOKUP(C20,CONTROL!$F$3:$F$9,CONTROL!$L$3:$L$9)</f>
        <v>EXCLUIDO</v>
      </c>
    </row>
    <row r="21" spans="3:12" x14ac:dyDescent="0.25">
      <c r="C21" s="71">
        <f ca="1"/>
        <v>414505</v>
      </c>
      <c r="D21" s="71" t="str">
        <f ca="1"/>
        <v>SERVICIO DE TRANSPORTE POR CARRETERA</v>
      </c>
      <c r="E21" s="71" t="str">
        <f ca="1"/>
        <v>CONSORCIO DIA S.A. Nit: 900294208</v>
      </c>
      <c r="F21" t="str">
        <f ca="1"/>
        <v>(JCM) FV FEJ 2581</v>
      </c>
      <c r="G21" s="71">
        <f ca="1"/>
        <v>0</v>
      </c>
      <c r="H21" s="71">
        <f ca="1"/>
        <v>552826</v>
      </c>
      <c r="I21" s="71">
        <f ca="1"/>
        <v>15878794909.1</v>
      </c>
      <c r="J21" t="b">
        <f ca="1"/>
        <v>0</v>
      </c>
      <c r="K21" t="b">
        <f ca="1"/>
        <v>0</v>
      </c>
      <c r="L21" t="str">
        <f ca="1">_xlfn.XLOOKUP(C21,CONTROL!$F$3:$F$9,CONTROL!$L$3:$L$9)</f>
        <v>EXCLUIDO</v>
      </c>
    </row>
    <row r="22" spans="3:12" x14ac:dyDescent="0.25">
      <c r="C22" s="71">
        <f ca="1"/>
        <v>414505</v>
      </c>
      <c r="D22" s="71" t="str">
        <f ca="1"/>
        <v>SERVICIO DE TRANSPORTE POR CARRETERA</v>
      </c>
      <c r="E22" s="71" t="str">
        <f ca="1"/>
        <v>DRUMMOND LTD Nit: 800021308</v>
      </c>
      <c r="F22" t="str">
        <f ca="1"/>
        <v>(JCM) FV FEJ 2583</v>
      </c>
      <c r="G22" s="71">
        <f ca="1"/>
        <v>0</v>
      </c>
      <c r="H22" s="71">
        <f ca="1"/>
        <v>54790261</v>
      </c>
      <c r="I22" s="71">
        <f ca="1"/>
        <v>15933585170.1</v>
      </c>
      <c r="J22" t="b">
        <f ca="1"/>
        <v>0</v>
      </c>
      <c r="K22" t="b">
        <f ca="1"/>
        <v>0</v>
      </c>
      <c r="L22" t="str">
        <f ca="1">_xlfn.XLOOKUP(C22,CONTROL!$F$3:$F$9,CONTROL!$L$3:$L$9)</f>
        <v>EXCLUIDO</v>
      </c>
    </row>
    <row r="23" spans="3:12" x14ac:dyDescent="0.25">
      <c r="C23" s="71">
        <f ca="1"/>
        <v>414505</v>
      </c>
      <c r="D23" s="71" t="str">
        <f ca="1"/>
        <v>SERVICIO DE TRANSPORTE POR CARRETERA</v>
      </c>
      <c r="E23" s="71" t="str">
        <f ca="1"/>
        <v>DRUMMOND LTD Nit: 800021308</v>
      </c>
      <c r="F23" t="str">
        <f ca="1"/>
        <v>(JCM) FV FEJ 2593</v>
      </c>
      <c r="G23" s="71">
        <f ca="1"/>
        <v>0</v>
      </c>
      <c r="H23" s="71">
        <f ca="1"/>
        <v>7230837</v>
      </c>
      <c r="I23" s="71">
        <f ca="1"/>
        <v>15940816007.1</v>
      </c>
      <c r="J23" t="b">
        <f ca="1"/>
        <v>0</v>
      </c>
      <c r="K23" t="b">
        <f ca="1"/>
        <v>0</v>
      </c>
      <c r="L23" t="str">
        <f ca="1">_xlfn.XLOOKUP(C23,CONTROL!$F$3:$F$9,CONTROL!$L$3:$L$9)</f>
        <v>EXCLUIDO</v>
      </c>
    </row>
    <row r="24" spans="3:12" x14ac:dyDescent="0.25">
      <c r="C24" s="71">
        <f ca="1"/>
        <v>414540</v>
      </c>
      <c r="D24" s="71" t="str">
        <f ca="1"/>
        <v>SERVICIOS COMPLEMENTARIOS PARA EL TRANSPORTE</v>
      </c>
      <c r="E24" s="71" t="str">
        <f ca="1"/>
        <v>DRUMMOND LTD Nit: 800021308</v>
      </c>
      <c r="F24" t="str">
        <f ca="1"/>
        <v>(JCM) FV FEJ 2559</v>
      </c>
      <c r="G24" s="71">
        <f ca="1"/>
        <v>0</v>
      </c>
      <c r="H24" s="71">
        <f ca="1"/>
        <v>66513658</v>
      </c>
      <c r="I24" s="71">
        <f ca="1"/>
        <v>31989235059</v>
      </c>
      <c r="J24" t="b">
        <f ca="1"/>
        <v>0</v>
      </c>
      <c r="K24" t="b">
        <f ca="1"/>
        <v>0</v>
      </c>
      <c r="L24" t="str">
        <f ca="1">_xlfn.XLOOKUP(C24,CONTROL!$F$3:$F$9,CONTROL!$L$3:$L$9)</f>
        <v>GRAVADO</v>
      </c>
    </row>
    <row r="25" spans="3:12" x14ac:dyDescent="0.25">
      <c r="C25" s="71">
        <f ca="1"/>
        <v>414540</v>
      </c>
      <c r="D25" s="71" t="str">
        <f ca="1"/>
        <v>SERVICIOS COMPLEMENTARIOS PARA EL TRANSPORTE</v>
      </c>
      <c r="E25" s="71" t="str">
        <f ca="1"/>
        <v>DRUMMOND LTD Nit: 800021308</v>
      </c>
      <c r="F25" t="str">
        <f ca="1"/>
        <v>(JCM) FV FEJ 2560</v>
      </c>
      <c r="G25" s="71">
        <f ca="1"/>
        <v>0</v>
      </c>
      <c r="H25" s="71">
        <f ca="1"/>
        <v>60442764</v>
      </c>
      <c r="I25" s="71">
        <f ca="1"/>
        <v>32049677823</v>
      </c>
      <c r="J25" t="b">
        <f ca="1"/>
        <v>0</v>
      </c>
      <c r="K25" t="b">
        <f ca="1"/>
        <v>0</v>
      </c>
      <c r="L25" t="str">
        <f ca="1">_xlfn.XLOOKUP(C25,CONTROL!$F$3:$F$9,CONTROL!$L$3:$L$9)</f>
        <v>GRAVADO</v>
      </c>
    </row>
    <row r="26" spans="3:12" x14ac:dyDescent="0.25">
      <c r="C26" s="71">
        <f ca="1"/>
        <v>414540</v>
      </c>
      <c r="D26" s="71" t="str">
        <f ca="1"/>
        <v>SERVICIOS COMPLEMENTARIOS PARA EL TRANSPORTE</v>
      </c>
      <c r="E26" s="71" t="str">
        <f ca="1"/>
        <v>DRUMMOND LTD Nit: 800021308</v>
      </c>
      <c r="F26" t="str">
        <f ca="1"/>
        <v>(JCM) FV FEJ 2561</v>
      </c>
      <c r="G26" s="71">
        <f ca="1"/>
        <v>0</v>
      </c>
      <c r="H26" s="71">
        <f ca="1"/>
        <v>20147588</v>
      </c>
      <c r="I26" s="71">
        <f ca="1"/>
        <v>32069825411</v>
      </c>
      <c r="J26" t="b">
        <f ca="1"/>
        <v>0</v>
      </c>
      <c r="K26" t="b">
        <f ca="1"/>
        <v>0</v>
      </c>
      <c r="L26" t="str">
        <f ca="1">_xlfn.XLOOKUP(C26,CONTROL!$F$3:$F$9,CONTROL!$L$3:$L$9)</f>
        <v>GRAVADO</v>
      </c>
    </row>
    <row r="27" spans="3:12" x14ac:dyDescent="0.25">
      <c r="C27" s="71">
        <f ca="1"/>
        <v>414540</v>
      </c>
      <c r="D27" s="71" t="str">
        <f ca="1"/>
        <v>SERVICIOS COMPLEMENTARIOS PARA EL TRANSPORTE</v>
      </c>
      <c r="E27" s="71" t="str">
        <f ca="1"/>
        <v>DRUMMOND LTD Nit: 800021308</v>
      </c>
      <c r="F27" t="str">
        <f ca="1"/>
        <v>(JCM) FV FEJ 2565</v>
      </c>
      <c r="G27" s="71">
        <f ca="1"/>
        <v>0</v>
      </c>
      <c r="H27" s="71">
        <f ca="1"/>
        <v>79601880</v>
      </c>
      <c r="I27" s="71">
        <f ca="1"/>
        <v>32149427291</v>
      </c>
      <c r="J27" t="b">
        <f ca="1"/>
        <v>0</v>
      </c>
      <c r="K27" t="b">
        <f ca="1"/>
        <v>0</v>
      </c>
      <c r="L27" t="str">
        <f ca="1">_xlfn.XLOOKUP(C27,CONTROL!$F$3:$F$9,CONTROL!$L$3:$L$9)</f>
        <v>GRAVADO</v>
      </c>
    </row>
    <row r="28" spans="3:12" x14ac:dyDescent="0.25">
      <c r="C28" s="71">
        <f ca="1"/>
        <v>414540</v>
      </c>
      <c r="D28" s="71" t="str">
        <f ca="1"/>
        <v>SERVICIOS COMPLEMENTARIOS PARA EL TRANSPORTE</v>
      </c>
      <c r="E28" s="71" t="str">
        <f ca="1"/>
        <v>DRUMMOND LTD Nit: 800021308</v>
      </c>
      <c r="F28" t="str">
        <f ca="1"/>
        <v>(JCM) FV FEJ 2566</v>
      </c>
      <c r="G28" s="71">
        <f ca="1"/>
        <v>0</v>
      </c>
      <c r="H28" s="71">
        <f ca="1"/>
        <v>66513658</v>
      </c>
      <c r="I28" s="71">
        <f ca="1"/>
        <v>32215940949</v>
      </c>
      <c r="J28" t="b">
        <f ca="1"/>
        <v>0</v>
      </c>
      <c r="K28" t="b">
        <f ca="1"/>
        <v>0</v>
      </c>
      <c r="L28" t="str">
        <f ca="1">_xlfn.XLOOKUP(C28,CONTROL!$F$3:$F$9,CONTROL!$L$3:$L$9)</f>
        <v>GRAVADO</v>
      </c>
    </row>
    <row r="29" spans="3:12" x14ac:dyDescent="0.25">
      <c r="C29" s="71">
        <f ca="1"/>
        <v>414540</v>
      </c>
      <c r="D29" s="71" t="str">
        <f ca="1"/>
        <v>SERVICIOS COMPLEMENTARIOS PARA EL TRANSPORTE</v>
      </c>
      <c r="E29" s="71" t="str">
        <f ca="1"/>
        <v>DRUMMOND LTD Nit: 800021308</v>
      </c>
      <c r="F29" t="str">
        <f ca="1"/>
        <v>(JCM) FV FEJ 2580</v>
      </c>
      <c r="G29" s="71">
        <f ca="1"/>
        <v>0</v>
      </c>
      <c r="H29" s="71">
        <f ca="1"/>
        <v>82312338</v>
      </c>
      <c r="I29" s="71">
        <f ca="1"/>
        <v>32298253287</v>
      </c>
      <c r="J29" t="b">
        <f ca="1"/>
        <v>0</v>
      </c>
      <c r="K29" t="b">
        <f ca="1"/>
        <v>0</v>
      </c>
      <c r="L29" t="str">
        <f ca="1">_xlfn.XLOOKUP(C29,CONTROL!$F$3:$F$9,CONTROL!$L$3:$L$9)</f>
        <v>GRAVADO</v>
      </c>
    </row>
    <row r="30" spans="3:12" x14ac:dyDescent="0.25">
      <c r="C30" s="71">
        <f ca="1"/>
        <v>414540</v>
      </c>
      <c r="D30" s="71" t="str">
        <f ca="1"/>
        <v>SERVICIOS COMPLEMENTARIOS PARA EL TRANSPORTE</v>
      </c>
      <c r="E30" s="71" t="str">
        <f ca="1"/>
        <v>DRUMMOND LTD Nit: 800021308</v>
      </c>
      <c r="F30" t="str">
        <f ca="1"/>
        <v>(JCM) FV FEJ 2582</v>
      </c>
      <c r="G30" s="71">
        <f ca="1"/>
        <v>0</v>
      </c>
      <c r="H30" s="71">
        <f ca="1"/>
        <v>77034333</v>
      </c>
      <c r="I30" s="71">
        <f ca="1"/>
        <v>32375287620</v>
      </c>
      <c r="J30" t="b">
        <f ca="1"/>
        <v>0</v>
      </c>
      <c r="K30" t="b">
        <f ca="1"/>
        <v>0</v>
      </c>
      <c r="L30" t="str">
        <f ca="1">_xlfn.XLOOKUP(C30,CONTROL!$F$3:$F$9,CONTROL!$L$3:$L$9)</f>
        <v>GRAVADO</v>
      </c>
    </row>
    <row r="31" spans="3:12" x14ac:dyDescent="0.25">
      <c r="C31" s="71">
        <f ca="1"/>
        <v>414540</v>
      </c>
      <c r="D31" s="71" t="str">
        <f ca="1"/>
        <v>SERVICIOS COMPLEMENTARIOS PARA EL TRANSPORTE</v>
      </c>
      <c r="E31" s="71" t="str">
        <f ca="1"/>
        <v>DRUMMOND LTD Nit: 800021308</v>
      </c>
      <c r="F31" t="str">
        <f ca="1"/>
        <v>(JCM) FV FEJ 2584</v>
      </c>
      <c r="G31" s="71">
        <f ca="1"/>
        <v>0</v>
      </c>
      <c r="H31" s="71">
        <f ca="1"/>
        <v>63606330</v>
      </c>
      <c r="I31" s="71">
        <f ca="1"/>
        <v>32438893950</v>
      </c>
      <c r="J31" t="b">
        <f ca="1"/>
        <v>0</v>
      </c>
      <c r="K31" t="b">
        <f ca="1"/>
        <v>0</v>
      </c>
      <c r="L31" t="str">
        <f ca="1">_xlfn.XLOOKUP(C31,CONTROL!$F$3:$F$9,CONTROL!$L$3:$L$9)</f>
        <v>GRAVADO</v>
      </c>
    </row>
    <row r="32" spans="3:12" x14ac:dyDescent="0.25">
      <c r="C32" s="71">
        <f ca="1"/>
        <v>414540</v>
      </c>
      <c r="D32" s="71" t="str">
        <f ca="1"/>
        <v>SERVICIOS COMPLEMENTARIOS PARA EL TRANSPORTE</v>
      </c>
      <c r="E32" s="71" t="str">
        <f ca="1"/>
        <v>DRUMMOND LTD Nit: 800021308</v>
      </c>
      <c r="F32" t="str">
        <f ca="1"/>
        <v>(JCM) FV FEJ 2585</v>
      </c>
      <c r="G32" s="71">
        <f ca="1"/>
        <v>0</v>
      </c>
      <c r="H32" s="71">
        <f ca="1"/>
        <v>21202110</v>
      </c>
      <c r="I32" s="71">
        <f ca="1"/>
        <v>32460096060</v>
      </c>
      <c r="J32" t="b">
        <f ca="1"/>
        <v>0</v>
      </c>
      <c r="K32" t="b">
        <f ca="1"/>
        <v>0</v>
      </c>
      <c r="L32" t="str">
        <f ca="1">_xlfn.XLOOKUP(C32,CONTROL!$F$3:$F$9,CONTROL!$L$3:$L$9)</f>
        <v>GRAVADO</v>
      </c>
    </row>
    <row r="33" spans="3:12" x14ac:dyDescent="0.25">
      <c r="C33" s="71">
        <f ca="1"/>
        <v>414540</v>
      </c>
      <c r="D33" s="71" t="str">
        <f ca="1"/>
        <v>SERVICIOS COMPLEMENTARIOS PARA EL TRANSPORTE</v>
      </c>
      <c r="E33" s="71" t="str">
        <f ca="1"/>
        <v>DRUMMOND LTD Nit: 800021308</v>
      </c>
      <c r="F33" t="str">
        <f ca="1"/>
        <v>(JCM) FV FEJ 2586</v>
      </c>
      <c r="G33" s="71">
        <f ca="1"/>
        <v>0</v>
      </c>
      <c r="H33" s="71">
        <f ca="1"/>
        <v>61486641</v>
      </c>
      <c r="I33" s="71">
        <f ca="1"/>
        <v>32521582701</v>
      </c>
      <c r="J33" t="b">
        <f ca="1"/>
        <v>0</v>
      </c>
      <c r="K33" t="b">
        <f ca="1"/>
        <v>0</v>
      </c>
      <c r="L33" t="str">
        <f ca="1">_xlfn.XLOOKUP(C33,CONTROL!$F$3:$F$9,CONTROL!$L$3:$L$9)</f>
        <v>GRAVADO</v>
      </c>
    </row>
    <row r="34" spans="3:12" x14ac:dyDescent="0.25">
      <c r="C34" s="71">
        <f ca="1"/>
        <v>414540</v>
      </c>
      <c r="D34" s="71" t="str">
        <f ca="1"/>
        <v>SERVICIOS COMPLEMENTARIOS PARA EL TRANSPORTE</v>
      </c>
      <c r="E34" s="71" t="str">
        <f ca="1"/>
        <v>DRUMMOND LTD Nit: 800021308</v>
      </c>
      <c r="F34" t="str">
        <f ca="1"/>
        <v>(JCM) FV FEJ 2587</v>
      </c>
      <c r="G34" s="71">
        <f ca="1"/>
        <v>0</v>
      </c>
      <c r="H34" s="71">
        <f ca="1"/>
        <v>46114980</v>
      </c>
      <c r="I34" s="71">
        <f ca="1"/>
        <v>32567697681</v>
      </c>
      <c r="J34" t="b">
        <f ca="1"/>
        <v>0</v>
      </c>
      <c r="K34" t="b">
        <f ca="1"/>
        <v>0</v>
      </c>
      <c r="L34" t="str">
        <f ca="1">_xlfn.XLOOKUP(C34,CONTROL!$F$3:$F$9,CONTROL!$L$3:$L$9)</f>
        <v>GRAVADO</v>
      </c>
    </row>
    <row r="35" spans="3:12" x14ac:dyDescent="0.25">
      <c r="C35" s="71">
        <f ca="1"/>
        <v>414540</v>
      </c>
      <c r="D35" s="71" t="str">
        <f ca="1"/>
        <v>SERVICIOS COMPLEMENTARIOS PARA EL TRANSPORTE</v>
      </c>
      <c r="E35" s="71" t="str">
        <f ca="1"/>
        <v>DRUMMOND LTD Nit: 800021308</v>
      </c>
      <c r="F35" t="str">
        <f ca="1"/>
        <v>(JCM) FV FEJ 2588</v>
      </c>
      <c r="G35" s="71">
        <f ca="1"/>
        <v>0</v>
      </c>
      <c r="H35" s="71">
        <f ca="1"/>
        <v>15371660</v>
      </c>
      <c r="I35" s="71">
        <f ca="1"/>
        <v>32583069341</v>
      </c>
      <c r="J35" t="b">
        <f ca="1"/>
        <v>0</v>
      </c>
      <c r="K35" t="b">
        <f ca="1"/>
        <v>0</v>
      </c>
      <c r="L35" t="str">
        <f ca="1">_xlfn.XLOOKUP(C35,CONTROL!$F$3:$F$9,CONTROL!$L$3:$L$9)</f>
        <v>GRAVADO</v>
      </c>
    </row>
    <row r="36" spans="3:12" x14ac:dyDescent="0.25">
      <c r="C36" s="71">
        <f ca="1"/>
        <v>414540</v>
      </c>
      <c r="D36" s="71" t="str">
        <f ca="1"/>
        <v>SERVICIOS COMPLEMENTARIOS PARA EL TRANSPORTE</v>
      </c>
      <c r="E36" s="71" t="str">
        <f ca="1"/>
        <v>DRUMMOND LTD Nit: 800021308</v>
      </c>
      <c r="F36" t="str">
        <f ca="1"/>
        <v>(JCM) FV FEJ 2592</v>
      </c>
      <c r="G36" s="71">
        <f ca="1"/>
        <v>0</v>
      </c>
      <c r="H36" s="71">
        <f ca="1"/>
        <v>15409022</v>
      </c>
      <c r="I36" s="71">
        <f ca="1"/>
        <v>32598478363</v>
      </c>
      <c r="J36" t="b">
        <f ca="1"/>
        <v>0</v>
      </c>
      <c r="K36" t="b">
        <f ca="1"/>
        <v>0</v>
      </c>
      <c r="L36" t="str">
        <f ca="1">_xlfn.XLOOKUP(C36,CONTROL!$F$3:$F$9,CONTROL!$L$3:$L$9)</f>
        <v>GRAVADO</v>
      </c>
    </row>
    <row r="37" spans="3:12" x14ac:dyDescent="0.25">
      <c r="C37" s="71">
        <f ca="1"/>
        <v>415570</v>
      </c>
      <c r="D37" s="71" t="str">
        <f ca="1"/>
        <v>LIMPIEZA DE INMUEBLES</v>
      </c>
      <c r="E37" s="71" t="str">
        <f ca="1"/>
        <v>DRUMMOND LTD Nit: 800021308</v>
      </c>
      <c r="F37" t="str">
        <f ca="1"/>
        <v>(JCM) FV FEJ 2555</v>
      </c>
      <c r="G37" s="71">
        <f ca="1"/>
        <v>0</v>
      </c>
      <c r="H37" s="71">
        <f ca="1"/>
        <v>16906000</v>
      </c>
      <c r="I37" s="71">
        <f ca="1"/>
        <v>6569429839</v>
      </c>
      <c r="J37" t="b">
        <f ca="1"/>
        <v>0</v>
      </c>
      <c r="K37" t="b">
        <f ca="1"/>
        <v>0</v>
      </c>
      <c r="L37" t="str">
        <f ca="1">_xlfn.XLOOKUP(C37,CONTROL!$F$3:$F$9,CONTROL!$L$3:$L$9)</f>
        <v>GRAVADO</v>
      </c>
    </row>
    <row r="38" spans="3:12" x14ac:dyDescent="0.25">
      <c r="C38" s="71">
        <f ca="1"/>
        <v>415570</v>
      </c>
      <c r="D38" s="71" t="str">
        <f ca="1"/>
        <v>LIMPIEZA DE INMUEBLES</v>
      </c>
      <c r="E38" s="71" t="str">
        <f ca="1"/>
        <v>DRUMMOND LTD Nit: 800021308</v>
      </c>
      <c r="F38" t="str">
        <f ca="1"/>
        <v>(JCM) FV FEJ 2556</v>
      </c>
      <c r="G38" s="71">
        <f ca="1"/>
        <v>0</v>
      </c>
      <c r="H38" s="71">
        <f ca="1"/>
        <v>9951000</v>
      </c>
      <c r="I38" s="71">
        <f ca="1"/>
        <v>6579380839</v>
      </c>
      <c r="J38" t="b">
        <f ca="1"/>
        <v>0</v>
      </c>
      <c r="K38" t="b">
        <f ca="1"/>
        <v>0</v>
      </c>
      <c r="L38" t="str">
        <f ca="1">_xlfn.XLOOKUP(C38,CONTROL!$F$3:$F$9,CONTROL!$L$3:$L$9)</f>
        <v>GRAVADO</v>
      </c>
    </row>
    <row r="39" spans="3:12" x14ac:dyDescent="0.25">
      <c r="C39" s="71">
        <f ca="1"/>
        <v>415570</v>
      </c>
      <c r="D39" s="71" t="str">
        <f ca="1"/>
        <v>LIMPIEZA DE INMUEBLES</v>
      </c>
      <c r="E39" s="71" t="str">
        <f ca="1"/>
        <v>DRUMMOND LTD Nit: 800021308</v>
      </c>
      <c r="F39" t="str">
        <f ca="1"/>
        <v>(JCM) FV FEJ 2562</v>
      </c>
      <c r="G39" s="71">
        <f ca="1"/>
        <v>0</v>
      </c>
      <c r="H39" s="71">
        <f ca="1"/>
        <v>20797374</v>
      </c>
      <c r="I39" s="71">
        <f ca="1"/>
        <v>6600178213</v>
      </c>
      <c r="J39" t="b">
        <f ca="1"/>
        <v>0</v>
      </c>
      <c r="K39" t="b">
        <f ca="1"/>
        <v>0</v>
      </c>
      <c r="L39" t="str">
        <f ca="1">_xlfn.XLOOKUP(C39,CONTROL!$F$3:$F$9,CONTROL!$L$3:$L$9)</f>
        <v>GRAVADO</v>
      </c>
    </row>
    <row r="40" spans="3:12" x14ac:dyDescent="0.25">
      <c r="C40" s="71">
        <f ca="1"/>
        <v>415570</v>
      </c>
      <c r="D40" s="71" t="str">
        <f ca="1"/>
        <v>LIMPIEZA DE INMUEBLES</v>
      </c>
      <c r="E40" s="71" t="str">
        <f ca="1"/>
        <v>DRUMMOND LTD Nit: 800021308</v>
      </c>
      <c r="F40" t="str">
        <f ca="1"/>
        <v>(JCM) FV FEJ 2563</v>
      </c>
      <c r="G40" s="71">
        <f ca="1"/>
        <v>0</v>
      </c>
      <c r="H40" s="71">
        <f ca="1"/>
        <v>20797374</v>
      </c>
      <c r="I40" s="71">
        <f ca="1"/>
        <v>6620975587</v>
      </c>
      <c r="J40" t="b">
        <f ca="1"/>
        <v>0</v>
      </c>
      <c r="K40" t="b">
        <f ca="1"/>
        <v>0</v>
      </c>
      <c r="L40" t="str">
        <f ca="1">_xlfn.XLOOKUP(C40,CONTROL!$F$3:$F$9,CONTROL!$L$3:$L$9)</f>
        <v>GRAVADO</v>
      </c>
    </row>
    <row r="41" spans="3:12" x14ac:dyDescent="0.25">
      <c r="C41" s="71">
        <f ca="1"/>
        <v>415570</v>
      </c>
      <c r="D41" s="71" t="str">
        <f ca="1"/>
        <v>LIMPIEZA DE INMUEBLES</v>
      </c>
      <c r="E41" s="71" t="str">
        <f ca="1"/>
        <v>DRUMMOND LTD Nit: 800021308</v>
      </c>
      <c r="F41" t="str">
        <f ca="1"/>
        <v>(JCM) FV FEJ 2589</v>
      </c>
      <c r="G41" s="71">
        <f ca="1"/>
        <v>0</v>
      </c>
      <c r="H41" s="71">
        <f ca="1"/>
        <v>38210571</v>
      </c>
      <c r="I41" s="71">
        <f ca="1"/>
        <v>6659186158</v>
      </c>
      <c r="J41" t="b">
        <f ca="1"/>
        <v>0</v>
      </c>
      <c r="K41" t="b">
        <f ca="1"/>
        <v>0</v>
      </c>
      <c r="L41" t="str">
        <f ca="1">_xlfn.XLOOKUP(C41,CONTROL!$F$3:$F$9,CONTROL!$L$3:$L$9)</f>
        <v>GRAVADO</v>
      </c>
    </row>
    <row r="42" spans="3:12" x14ac:dyDescent="0.25">
      <c r="C42" s="71">
        <f ca="1"/>
        <v>415570</v>
      </c>
      <c r="D42" s="71" t="str">
        <f ca="1"/>
        <v>LIMPIEZA DE INMUEBLES</v>
      </c>
      <c r="E42" s="71" t="str">
        <f ca="1"/>
        <v>DRUMMOND LTD Nit: 800021308</v>
      </c>
      <c r="F42" t="str">
        <f ca="1"/>
        <v>(JCM) FV FEJ 2590</v>
      </c>
      <c r="G42" s="71">
        <f ca="1"/>
        <v>0</v>
      </c>
      <c r="H42" s="71">
        <f ca="1"/>
        <v>28657928</v>
      </c>
      <c r="I42" s="71">
        <f ca="1"/>
        <v>6687844086</v>
      </c>
      <c r="J42" t="b">
        <f ca="1"/>
        <v>0</v>
      </c>
      <c r="K42" t="b">
        <f ca="1"/>
        <v>0</v>
      </c>
      <c r="L42" t="str">
        <f ca="1">_xlfn.XLOOKUP(C42,CONTROL!$F$3:$F$9,CONTROL!$L$3:$L$9)</f>
        <v>GRAVADO</v>
      </c>
    </row>
    <row r="43" spans="3:12" x14ac:dyDescent="0.25">
      <c r="C43" s="71">
        <f ca="1"/>
        <v>415570</v>
      </c>
      <c r="D43" s="71" t="str">
        <f ca="1"/>
        <v>LIMPIEZA DE INMUEBLES</v>
      </c>
      <c r="E43" s="71" t="str">
        <f ca="1"/>
        <v>DRUMMOND LTD Nit: 800021308</v>
      </c>
      <c r="F43" t="str">
        <f ca="1"/>
        <v>(JCM) FV FEJ 2591</v>
      </c>
      <c r="G43" s="71">
        <f ca="1"/>
        <v>0</v>
      </c>
      <c r="H43" s="71">
        <f ca="1"/>
        <v>28657928</v>
      </c>
      <c r="I43" s="71">
        <f ca="1"/>
        <v>6716502014</v>
      </c>
      <c r="J43" t="b">
        <f ca="1"/>
        <v>0</v>
      </c>
      <c r="K43" t="b">
        <f ca="1"/>
        <v>0</v>
      </c>
      <c r="L43" t="str">
        <f ca="1">_xlfn.XLOOKUP(C43,CONTROL!$F$3:$F$9,CONTROL!$L$3:$L$9)</f>
        <v>GRAVADO</v>
      </c>
    </row>
    <row r="44" spans="3:12" x14ac:dyDescent="0.25">
      <c r="C44" s="71">
        <f ca="1"/>
        <v>417005</v>
      </c>
      <c r="D44" s="71" t="str">
        <f ca="1"/>
        <v>ELIMINACION DE DESPERDICIOS Y AGUAS RESIDUALES</v>
      </c>
      <c r="E44" s="71" t="str">
        <f ca="1"/>
        <v>COSECHARTE SAS Nit: 900457695</v>
      </c>
      <c r="F44" t="str">
        <f ca="1"/>
        <v>(JCM) FV FEJ 2552</v>
      </c>
      <c r="G44" s="71">
        <f ca="1"/>
        <v>0</v>
      </c>
      <c r="H44" s="71">
        <f ca="1"/>
        <v>3758319</v>
      </c>
      <c r="I44" s="71">
        <f ca="1"/>
        <v>1133346871</v>
      </c>
      <c r="J44" t="b">
        <f ca="1"/>
        <v>0</v>
      </c>
      <c r="K44" t="b">
        <f ca="1"/>
        <v>0</v>
      </c>
      <c r="L44" t="str">
        <f ca="1">_xlfn.XLOOKUP(C44,CONTROL!$F$3:$F$9,CONTROL!$L$3:$L$9)</f>
        <v>GRAVADO</v>
      </c>
    </row>
    <row r="45" spans="3:12" x14ac:dyDescent="0.25">
      <c r="C45" s="71">
        <f ca="1"/>
        <v>417005</v>
      </c>
      <c r="D45" s="71" t="str">
        <f ca="1"/>
        <v>ELIMINACION DE DESPERDICIOS Y AGUAS RESIDUALES</v>
      </c>
      <c r="E45" s="71" t="str">
        <f ca="1"/>
        <v>NEWREST SERVICES COLOMBIA S.A. Nit: 890929877</v>
      </c>
      <c r="F45" t="str">
        <f ca="1"/>
        <v>(JCM) FV FEJ 2557</v>
      </c>
      <c r="G45" s="71">
        <f ca="1"/>
        <v>0</v>
      </c>
      <c r="H45" s="71">
        <f ca="1"/>
        <v>8684932</v>
      </c>
      <c r="I45" s="71">
        <f ca="1"/>
        <v>1142031803</v>
      </c>
      <c r="J45" t="b">
        <f ca="1"/>
        <v>0</v>
      </c>
      <c r="K45" t="b">
        <f ca="1"/>
        <v>0</v>
      </c>
      <c r="L45" t="str">
        <f ca="1">_xlfn.XLOOKUP(C45,CONTROL!$F$3:$F$9,CONTROL!$L$3:$L$9)</f>
        <v>GRAVADO</v>
      </c>
    </row>
    <row r="46" spans="3:12" x14ac:dyDescent="0.25">
      <c r="C46" s="71">
        <f ca="1"/>
        <v>417005</v>
      </c>
      <c r="D46" s="71" t="str">
        <f ca="1"/>
        <v>ELIMINACION DE DESPERDICIOS Y AGUAS RESIDUALES</v>
      </c>
      <c r="E46" s="71" t="str">
        <f ca="1"/>
        <v>COSECHARTE SAS Nit: 900457695</v>
      </c>
      <c r="F46" t="str">
        <f ca="1"/>
        <v>(JCM) FV FEJ 2577</v>
      </c>
      <c r="G46" s="71">
        <f ca="1"/>
        <v>0</v>
      </c>
      <c r="H46" s="71">
        <f ca="1"/>
        <v>3949993</v>
      </c>
      <c r="I46" s="71">
        <f ca="1"/>
        <v>1145981796</v>
      </c>
      <c r="J46" t="b">
        <f ca="1"/>
        <v>0</v>
      </c>
      <c r="K46" t="b">
        <f ca="1"/>
        <v>0</v>
      </c>
      <c r="L46" t="str">
        <f ca="1">_xlfn.XLOOKUP(C46,CONTROL!$F$3:$F$9,CONTROL!$L$3:$L$9)</f>
        <v>GRAVADO</v>
      </c>
    </row>
    <row r="47" spans="3:12" x14ac:dyDescent="0.25">
      <c r="C47" s="71">
        <f ca="1"/>
        <v>417005</v>
      </c>
      <c r="D47" s="71" t="str">
        <f ca="1"/>
        <v>ELIMINACION DE DESPERDICIOS Y AGUAS RESIDUALES</v>
      </c>
      <c r="E47" s="71" t="str">
        <f ca="1"/>
        <v>NEWREST SERVICES COLOMBIA S.A. Nit: 890929877</v>
      </c>
      <c r="F47" t="str">
        <f ca="1"/>
        <v>(JCM) FV FEJ 2579</v>
      </c>
      <c r="G47" s="71">
        <f ca="1"/>
        <v>0</v>
      </c>
      <c r="H47" s="71">
        <f ca="1"/>
        <v>8684932</v>
      </c>
      <c r="I47" s="71">
        <f ca="1"/>
        <v>1154666728</v>
      </c>
      <c r="J47" t="b">
        <f ca="1"/>
        <v>0</v>
      </c>
      <c r="K47" t="b">
        <f ca="1"/>
        <v>0</v>
      </c>
      <c r="L47" t="str">
        <f ca="1">_xlfn.XLOOKUP(C47,CONTROL!$F$3:$F$9,CONTROL!$L$3:$L$9)</f>
        <v>GRAVADO</v>
      </c>
    </row>
    <row r="48" spans="3:12" x14ac:dyDescent="0.25">
      <c r="C48" s="71">
        <f ca="1"/>
        <v>417075</v>
      </c>
      <c r="D48" s="71" t="str">
        <f ca="1"/>
        <v>SERVICIO DE ELIMINACION DE DESPERDICIOS Y AGUAS RESIDUALES NO GRAVADOS</v>
      </c>
      <c r="E48" s="71" t="str">
        <f ca="1"/>
        <v>SEGURIDAD Y VIGILANCIA INDUSTRIAL COMERCIAL Y BANCARIA SEVIN LTDA Nit: 860500743</v>
      </c>
      <c r="F48" t="str">
        <f ca="1"/>
        <v>(JCM) FV FEJ 2553</v>
      </c>
      <c r="G48" s="71">
        <f ca="1"/>
        <v>0</v>
      </c>
      <c r="H48" s="71">
        <f ca="1"/>
        <v>5830601</v>
      </c>
      <c r="I48" s="71">
        <f ca="1"/>
        <v>351762231</v>
      </c>
      <c r="J48" t="b">
        <f ca="1"/>
        <v>0</v>
      </c>
      <c r="K48" t="b">
        <f ca="1"/>
        <v>0</v>
      </c>
      <c r="L48" t="str">
        <f ca="1">_xlfn.XLOOKUP(C48,CONTROL!$F$3:$F$9,CONTROL!$L$3:$L$9)</f>
        <v>NOGRAVADO</v>
      </c>
    </row>
    <row r="49" spans="3:12" x14ac:dyDescent="0.25">
      <c r="C49" s="71">
        <f ca="1"/>
        <v>417075</v>
      </c>
      <c r="D49" s="71" t="str">
        <f ca="1"/>
        <v>SERVICIO DE ELIMINACION DE DESPERDICIOS Y AGUAS RESIDUALES NO GRAVADOS</v>
      </c>
      <c r="E49" s="71" t="str">
        <f ca="1"/>
        <v>SEGURIDAD Y VIGILANCIA INDUSTRIAL COMERCIAL Y BANCARIA SEVIN LTDA Nit: 860500743</v>
      </c>
      <c r="F49" t="str">
        <f ca="1"/>
        <v>(JCM) FV FEJ 2578</v>
      </c>
      <c r="G49" s="71">
        <f ca="1"/>
        <v>0</v>
      </c>
      <c r="H49" s="71">
        <f ca="1"/>
        <v>6127954</v>
      </c>
      <c r="I49" s="71">
        <f ca="1"/>
        <v>357890185</v>
      </c>
      <c r="J49" t="b">
        <f ca="1"/>
        <v>0</v>
      </c>
      <c r="K49" t="b">
        <f ca="1"/>
        <v>0</v>
      </c>
      <c r="L49" t="str">
        <f ca="1">_xlfn.XLOOKUP(C49,CONTROL!$F$3:$F$9,CONTROL!$L$3:$L$9)</f>
        <v>NOGRAVADO</v>
      </c>
    </row>
    <row r="50" spans="3:12" x14ac:dyDescent="0.25">
      <c r="L50">
        <f>_xlfn.XLOOKUP(C50,CONTROL!$F$3:$F$9,CONTROL!$L$3:$L$9)</f>
        <v>0</v>
      </c>
    </row>
    <row r="51" spans="3:12" x14ac:dyDescent="0.25">
      <c r="L51">
        <f>_xlfn.XLOOKUP(C51,CONTROL!$F$3:$F$9,CONTROL!$L$3:$L$9)</f>
        <v>0</v>
      </c>
    </row>
    <row r="52" spans="3:12" x14ac:dyDescent="0.25">
      <c r="L52">
        <f>_xlfn.XLOOKUP(C52,CONTROL!$F$3:$F$9,CONTROL!$L$3:$L$9)</f>
        <v>0</v>
      </c>
    </row>
    <row r="53" spans="3:12" x14ac:dyDescent="0.25">
      <c r="L53">
        <f>_xlfn.XLOOKUP(C53,CONTROL!$F$3:$F$9,CONTROL!$L$3:$L$9)</f>
        <v>0</v>
      </c>
    </row>
    <row r="54" spans="3:12" x14ac:dyDescent="0.25">
      <c r="L54">
        <f>_xlfn.XLOOKUP(C54,CONTROL!$F$3:$F$9,CONTROL!$L$3:$L$9)</f>
        <v>0</v>
      </c>
    </row>
    <row r="55" spans="3:12" x14ac:dyDescent="0.25">
      <c r="L55">
        <f>_xlfn.XLOOKUP(C55,CONTROL!$F$3:$F$9,CONTROL!$L$3:$L$9)</f>
        <v>0</v>
      </c>
    </row>
    <row r="56" spans="3:12" x14ac:dyDescent="0.25">
      <c r="L56">
        <f>_xlfn.XLOOKUP(C56,CONTROL!$F$3:$F$9,CONTROL!$L$3:$L$9)</f>
        <v>0</v>
      </c>
    </row>
    <row r="57" spans="3:12" x14ac:dyDescent="0.25">
      <c r="L57">
        <f>_xlfn.XLOOKUP(C57,CONTROL!$F$3:$F$9,CONTROL!$L$3:$L$9)</f>
        <v>0</v>
      </c>
    </row>
    <row r="58" spans="3:12" x14ac:dyDescent="0.25">
      <c r="L58">
        <f>_xlfn.XLOOKUP(C58,CONTROL!$F$3:$F$9,CONTROL!$L$3:$L$9)</f>
        <v>0</v>
      </c>
    </row>
    <row r="59" spans="3:12" x14ac:dyDescent="0.25">
      <c r="L59">
        <f>_xlfn.XLOOKUP(C59,CONTROL!$F$3:$F$9,CONTROL!$L$3:$L$9)</f>
        <v>0</v>
      </c>
    </row>
    <row r="60" spans="3:12" x14ac:dyDescent="0.25">
      <c r="L60">
        <f>_xlfn.XLOOKUP(C60,CONTROL!$F$3:$F$9,CONTROL!$L$3:$L$9)</f>
        <v>0</v>
      </c>
    </row>
    <row r="61" spans="3:12" x14ac:dyDescent="0.25">
      <c r="L61">
        <f>_xlfn.XLOOKUP(C61,CONTROL!$F$3:$F$9,CONTROL!$L$3:$L$9)</f>
        <v>0</v>
      </c>
    </row>
    <row r="62" spans="3:12" x14ac:dyDescent="0.25">
      <c r="L62">
        <f>_xlfn.XLOOKUP(C62,CONTROL!$F$3:$F$9,CONTROL!$L$3:$L$9)</f>
        <v>0</v>
      </c>
    </row>
    <row r="63" spans="3:12" x14ac:dyDescent="0.25">
      <c r="L63">
        <f>_xlfn.XLOOKUP(C63,CONTROL!$F$3:$F$9,CONTROL!$L$3:$L$9)</f>
        <v>0</v>
      </c>
    </row>
    <row r="64" spans="3:12" x14ac:dyDescent="0.25">
      <c r="L64">
        <f>_xlfn.XLOOKUP(C64,CONTROL!$F$3:$F$9,CONTROL!$L$3:$L$9)</f>
        <v>0</v>
      </c>
    </row>
    <row r="65" spans="12:12" x14ac:dyDescent="0.25">
      <c r="L65">
        <f>_xlfn.XLOOKUP(C65,CONTROL!$F$3:$F$9,CONTROL!$L$3:$L$9)</f>
        <v>0</v>
      </c>
    </row>
    <row r="66" spans="12:12" x14ac:dyDescent="0.25">
      <c r="L66">
        <f>_xlfn.XLOOKUP(C66,CONTROL!$F$3:$F$9,CONTROL!$L$3:$L$9)</f>
        <v>0</v>
      </c>
    </row>
    <row r="67" spans="12:12" x14ac:dyDescent="0.25">
      <c r="L67">
        <f>_xlfn.XLOOKUP(C67,CONTROL!$F$3:$F$9,CONTROL!$L$3:$L$9)</f>
        <v>0</v>
      </c>
    </row>
    <row r="68" spans="12:12" x14ac:dyDescent="0.25">
      <c r="L68">
        <f>_xlfn.XLOOKUP(C68,CONTROL!$F$3:$F$9,CONTROL!$L$3:$L$9)</f>
        <v>0</v>
      </c>
    </row>
    <row r="69" spans="12:12" x14ac:dyDescent="0.25">
      <c r="L69">
        <f>_xlfn.XLOOKUP(C69,CONTROL!$F$3:$F$9,CONTROL!$L$3:$L$9)</f>
        <v>0</v>
      </c>
    </row>
    <row r="70" spans="12:12" x14ac:dyDescent="0.25">
      <c r="L70">
        <f>_xlfn.XLOOKUP(C70,CONTROL!$F$3:$F$9,CONTROL!$L$3:$L$9)</f>
        <v>0</v>
      </c>
    </row>
    <row r="71" spans="12:12" x14ac:dyDescent="0.25">
      <c r="L71">
        <f>_xlfn.XLOOKUP(C71,CONTROL!$F$3:$F$9,CONTROL!$L$3:$L$9)</f>
        <v>0</v>
      </c>
    </row>
    <row r="72" spans="12:12" x14ac:dyDescent="0.25">
      <c r="L72">
        <f>_xlfn.XLOOKUP(C72,CONTROL!$F$3:$F$9,CONTROL!$L$3:$L$9)</f>
        <v>0</v>
      </c>
    </row>
    <row r="73" spans="12:12" x14ac:dyDescent="0.25">
      <c r="L73">
        <f>_xlfn.XLOOKUP(C73,CONTROL!$F$3:$F$9,CONTROL!$L$3:$L$9)</f>
        <v>0</v>
      </c>
    </row>
    <row r="74" spans="12:12" x14ac:dyDescent="0.25">
      <c r="L74">
        <f>_xlfn.XLOOKUP(C74,CONTROL!$F$3:$F$9,CONTROL!$L$3:$L$9)</f>
        <v>0</v>
      </c>
    </row>
    <row r="75" spans="12:12" x14ac:dyDescent="0.25">
      <c r="L75">
        <f>_xlfn.XLOOKUP(C75,CONTROL!$F$3:$F$9,CONTROL!$L$3:$L$9)</f>
        <v>0</v>
      </c>
    </row>
    <row r="76" spans="12:12" x14ac:dyDescent="0.25">
      <c r="L76">
        <f>_xlfn.XLOOKUP(C76,CONTROL!$F$3:$F$9,CONTROL!$L$3:$L$9)</f>
        <v>0</v>
      </c>
    </row>
    <row r="77" spans="12:12" x14ac:dyDescent="0.25">
      <c r="L77">
        <f>_xlfn.XLOOKUP(C77,CONTROL!$F$3:$F$9,CONTROL!$L$3:$L$9)</f>
        <v>0</v>
      </c>
    </row>
    <row r="78" spans="12:12" x14ac:dyDescent="0.25">
      <c r="L78">
        <f>_xlfn.XLOOKUP(C78,CONTROL!$F$3:$F$9,CONTROL!$L$3:$L$9)</f>
        <v>0</v>
      </c>
    </row>
    <row r="79" spans="12:12" x14ac:dyDescent="0.25">
      <c r="L79">
        <f>_xlfn.XLOOKUP(C79,CONTROL!$F$3:$F$9,CONTROL!$L$3:$L$9)</f>
        <v>0</v>
      </c>
    </row>
    <row r="80" spans="12:12" x14ac:dyDescent="0.25">
      <c r="L80">
        <f>_xlfn.XLOOKUP(C80,CONTROL!$F$3:$F$9,CONTROL!$L$3:$L$9)</f>
        <v>0</v>
      </c>
    </row>
    <row r="81" spans="3:12" x14ac:dyDescent="0.25">
      <c r="L81">
        <f>_xlfn.XLOOKUP(C81,CONTROL!$F$3:$F$9,CONTROL!$L$3:$L$9)</f>
        <v>0</v>
      </c>
    </row>
    <row r="82" spans="3:12" x14ac:dyDescent="0.25">
      <c r="L82">
        <f>_xlfn.XLOOKUP(C82,CONTROL!$F$3:$F$9,CONTROL!$L$3:$L$9)</f>
        <v>0</v>
      </c>
    </row>
    <row r="83" spans="3:12" x14ac:dyDescent="0.25">
      <c r="L83">
        <f>_xlfn.XLOOKUP(C83,CONTROL!$F$3:$F$9,CONTROL!$L$3:$L$9)</f>
        <v>0</v>
      </c>
    </row>
    <row r="84" spans="3:12" x14ac:dyDescent="0.25">
      <c r="L84">
        <f>_xlfn.XLOOKUP(C84,CONTROL!$F$3:$F$9,CONTROL!$L$3:$L$9)</f>
        <v>0</v>
      </c>
    </row>
    <row r="85" spans="3:12" x14ac:dyDescent="0.25">
      <c r="L85">
        <f>_xlfn.XLOOKUP(C85,CONTROL!$F$3:$F$9,CONTROL!$L$3:$L$9)</f>
        <v>0</v>
      </c>
    </row>
    <row r="88" spans="3:12" x14ac:dyDescent="0.25">
      <c r="C88" s="400" t="s">
        <v>177</v>
      </c>
      <c r="D88" s="400" t="s">
        <v>476</v>
      </c>
      <c r="E88" t="s">
        <v>478</v>
      </c>
      <c r="G88" s="400" t="s">
        <v>65</v>
      </c>
      <c r="H88" s="400" t="s">
        <v>123</v>
      </c>
      <c r="I88" s="400" t="s">
        <v>128</v>
      </c>
    </row>
    <row r="89" spans="3:12" x14ac:dyDescent="0.25">
      <c r="C89" t="s">
        <v>310</v>
      </c>
      <c r="D89" t="s">
        <v>124</v>
      </c>
      <c r="E89" s="73">
        <v>6066018</v>
      </c>
      <c r="G89" t="s">
        <v>427</v>
      </c>
      <c r="H89" s="401">
        <v>0</v>
      </c>
      <c r="I89" s="401">
        <v>6066018</v>
      </c>
    </row>
    <row r="90" spans="3:12" x14ac:dyDescent="0.25">
      <c r="C90" t="s">
        <v>311</v>
      </c>
      <c r="D90" t="s">
        <v>124</v>
      </c>
      <c r="E90" s="73">
        <v>6116816</v>
      </c>
      <c r="G90" t="s">
        <v>440</v>
      </c>
      <c r="H90" s="401">
        <v>0</v>
      </c>
      <c r="I90" s="401">
        <v>6116816</v>
      </c>
    </row>
    <row r="91" spans="3:12" x14ac:dyDescent="0.25">
      <c r="C91" t="s">
        <v>312</v>
      </c>
      <c r="D91" t="s">
        <v>124</v>
      </c>
      <c r="E91" s="73">
        <v>6066018</v>
      </c>
      <c r="G91" t="s">
        <v>426</v>
      </c>
      <c r="H91" s="401">
        <v>0</v>
      </c>
      <c r="I91" s="401">
        <v>6066018</v>
      </c>
    </row>
    <row r="92" spans="3:12" x14ac:dyDescent="0.25">
      <c r="C92" t="s">
        <v>313</v>
      </c>
      <c r="D92" t="s">
        <v>124</v>
      </c>
      <c r="E92" s="73">
        <v>6116816</v>
      </c>
      <c r="G92" t="s">
        <v>458</v>
      </c>
      <c r="H92" s="401">
        <v>0</v>
      </c>
      <c r="I92" s="401">
        <v>6116816</v>
      </c>
    </row>
    <row r="93" spans="3:12" x14ac:dyDescent="0.25">
      <c r="C93" t="s">
        <v>314</v>
      </c>
      <c r="D93" t="s">
        <v>123</v>
      </c>
      <c r="E93" s="73">
        <v>16811065</v>
      </c>
      <c r="G93" t="s">
        <v>457</v>
      </c>
      <c r="H93" s="401">
        <v>16811064.705882352</v>
      </c>
      <c r="I93" s="401">
        <v>0.34411764796823263</v>
      </c>
    </row>
    <row r="94" spans="3:12" x14ac:dyDescent="0.25">
      <c r="C94" t="s">
        <v>315</v>
      </c>
      <c r="D94" t="s">
        <v>123</v>
      </c>
      <c r="E94" s="73">
        <v>16811065</v>
      </c>
      <c r="G94" t="s">
        <v>439</v>
      </c>
      <c r="H94" s="401">
        <v>16811064.705882352</v>
      </c>
      <c r="I94" s="401">
        <v>0.34411764796823263</v>
      </c>
    </row>
    <row r="95" spans="3:12" x14ac:dyDescent="0.25">
      <c r="C95" t="s">
        <v>316</v>
      </c>
      <c r="D95" t="s">
        <v>124</v>
      </c>
      <c r="E95" s="73">
        <v>1745134</v>
      </c>
      <c r="G95" t="s">
        <v>438</v>
      </c>
      <c r="H95" s="401">
        <v>0</v>
      </c>
      <c r="I95" s="401">
        <v>1745134</v>
      </c>
    </row>
    <row r="96" spans="3:12" x14ac:dyDescent="0.25">
      <c r="C96" t="s">
        <v>317</v>
      </c>
      <c r="D96" t="s">
        <v>124</v>
      </c>
      <c r="E96" s="73">
        <v>61168160</v>
      </c>
      <c r="G96" t="s">
        <v>456</v>
      </c>
      <c r="H96" s="401">
        <v>0</v>
      </c>
      <c r="I96" s="401">
        <v>61168160</v>
      </c>
    </row>
    <row r="97" spans="3:9" x14ac:dyDescent="0.25">
      <c r="C97" t="s">
        <v>318</v>
      </c>
      <c r="D97" t="s">
        <v>124</v>
      </c>
      <c r="E97" s="73">
        <v>55051344</v>
      </c>
      <c r="G97" t="s">
        <v>437</v>
      </c>
      <c r="H97" s="401">
        <v>0</v>
      </c>
      <c r="I97" s="401">
        <v>55051344</v>
      </c>
    </row>
    <row r="98" spans="3:9" x14ac:dyDescent="0.25">
      <c r="C98" t="s">
        <v>319</v>
      </c>
      <c r="D98" t="s">
        <v>124</v>
      </c>
      <c r="E98" s="73">
        <v>12019566</v>
      </c>
      <c r="G98" t="s">
        <v>436</v>
      </c>
      <c r="H98" s="401">
        <v>0</v>
      </c>
      <c r="I98" s="401">
        <v>12019566</v>
      </c>
    </row>
    <row r="99" spans="3:9" x14ac:dyDescent="0.25">
      <c r="C99" t="s">
        <v>320</v>
      </c>
      <c r="D99" t="s">
        <v>124</v>
      </c>
      <c r="E99" s="73">
        <v>12019566</v>
      </c>
      <c r="G99" t="s">
        <v>455</v>
      </c>
      <c r="H99" s="401">
        <v>0</v>
      </c>
      <c r="I99" s="401">
        <v>12019566</v>
      </c>
    </row>
    <row r="100" spans="3:9" x14ac:dyDescent="0.25">
      <c r="C100" t="s">
        <v>321</v>
      </c>
      <c r="D100" t="s">
        <v>123</v>
      </c>
      <c r="E100" s="73">
        <v>112486940</v>
      </c>
      <c r="G100" t="s">
        <v>435</v>
      </c>
      <c r="H100" s="401">
        <v>112486940.33613446</v>
      </c>
      <c r="I100" s="401">
        <v>-0.22613446414470673</v>
      </c>
    </row>
    <row r="101" spans="3:9" x14ac:dyDescent="0.25">
      <c r="C101" t="s">
        <v>322</v>
      </c>
      <c r="D101" t="s">
        <v>123</v>
      </c>
      <c r="E101" s="73">
        <v>75815128</v>
      </c>
      <c r="G101" t="s">
        <v>428</v>
      </c>
      <c r="H101" s="401">
        <v>75815127.731092438</v>
      </c>
      <c r="I101" s="401">
        <v>-1.109243743121624E-2</v>
      </c>
    </row>
    <row r="102" spans="3:9" x14ac:dyDescent="0.25">
      <c r="C102" t="s">
        <v>323</v>
      </c>
      <c r="D102" t="s">
        <v>124</v>
      </c>
      <c r="E102" s="73">
        <v>54594164</v>
      </c>
      <c r="G102" t="s">
        <v>454</v>
      </c>
      <c r="H102" s="401">
        <v>0</v>
      </c>
      <c r="I102" s="401">
        <v>54594164</v>
      </c>
    </row>
    <row r="103" spans="3:9" x14ac:dyDescent="0.25">
      <c r="C103" t="s">
        <v>324</v>
      </c>
      <c r="D103" t="s">
        <v>123</v>
      </c>
      <c r="E103" s="73">
        <v>65428413</v>
      </c>
      <c r="G103" t="s">
        <v>309</v>
      </c>
      <c r="H103" s="401">
        <v>65428412.605042018</v>
      </c>
      <c r="I103" s="401">
        <v>0.42495798133313656</v>
      </c>
    </row>
    <row r="104" spans="3:9" x14ac:dyDescent="0.25">
      <c r="C104" t="s">
        <v>325</v>
      </c>
      <c r="D104" t="s">
        <v>123</v>
      </c>
      <c r="E104" s="73">
        <v>57360130</v>
      </c>
      <c r="G104" t="s">
        <v>453</v>
      </c>
      <c r="H104" s="401">
        <v>57360130.25210084</v>
      </c>
      <c r="I104" s="401">
        <v>-0.73210084065794945</v>
      </c>
    </row>
    <row r="105" spans="3:9" x14ac:dyDescent="0.25">
      <c r="C105" t="s">
        <v>326</v>
      </c>
      <c r="D105" t="s">
        <v>123</v>
      </c>
      <c r="E105" s="73">
        <v>19120043</v>
      </c>
      <c r="G105" t="s">
        <v>434</v>
      </c>
      <c r="H105" s="401">
        <v>19120042.857142858</v>
      </c>
      <c r="I105" s="401">
        <v>0.32285714196041226</v>
      </c>
    </row>
    <row r="106" spans="3:9" x14ac:dyDescent="0.25">
      <c r="C106" t="s">
        <v>327</v>
      </c>
      <c r="D106" t="s">
        <v>123</v>
      </c>
      <c r="E106" s="73">
        <v>60963598</v>
      </c>
      <c r="G106" t="s">
        <v>452</v>
      </c>
      <c r="H106" s="401">
        <v>60963598.319327734</v>
      </c>
      <c r="I106" s="401">
        <v>-0.34932773374021053</v>
      </c>
    </row>
    <row r="107" spans="3:9" x14ac:dyDescent="0.25">
      <c r="C107" t="s">
        <v>328</v>
      </c>
      <c r="D107" t="s">
        <v>123</v>
      </c>
      <c r="E107" s="73">
        <v>45722698</v>
      </c>
      <c r="G107" t="s">
        <v>433</v>
      </c>
      <c r="H107" s="401">
        <v>45722698.319327734</v>
      </c>
      <c r="I107" s="401">
        <v>0.16067226603627205</v>
      </c>
    </row>
    <row r="108" spans="3:9" x14ac:dyDescent="0.25">
      <c r="C108" t="s">
        <v>329</v>
      </c>
      <c r="D108" t="s">
        <v>123</v>
      </c>
      <c r="E108" s="73">
        <v>15240899</v>
      </c>
      <c r="G108" t="s">
        <v>451</v>
      </c>
      <c r="H108" s="401">
        <v>15240899.159663865</v>
      </c>
      <c r="I108" s="401">
        <v>0.34033613465726376</v>
      </c>
    </row>
    <row r="109" spans="3:9" x14ac:dyDescent="0.25">
      <c r="C109" t="s">
        <v>330</v>
      </c>
      <c r="D109" t="s">
        <v>123</v>
      </c>
      <c r="E109" s="73">
        <v>54247200</v>
      </c>
      <c r="G109" t="s">
        <v>467</v>
      </c>
      <c r="H109" s="401">
        <v>54247200</v>
      </c>
      <c r="I109" s="401">
        <v>0</v>
      </c>
    </row>
    <row r="110" spans="3:9" x14ac:dyDescent="0.25">
      <c r="C110" t="s">
        <v>331</v>
      </c>
      <c r="D110" t="s">
        <v>123</v>
      </c>
      <c r="E110" s="73">
        <v>18082400</v>
      </c>
      <c r="G110" t="s">
        <v>466</v>
      </c>
      <c r="H110" s="401">
        <v>18082400</v>
      </c>
      <c r="I110" s="401">
        <v>0</v>
      </c>
    </row>
    <row r="111" spans="3:9" x14ac:dyDescent="0.25">
      <c r="C111" t="s">
        <v>332</v>
      </c>
      <c r="D111" t="s">
        <v>123</v>
      </c>
      <c r="E111" s="73">
        <v>20797374</v>
      </c>
      <c r="G111" t="s">
        <v>432</v>
      </c>
      <c r="H111" s="401">
        <v>20797373.949579831</v>
      </c>
      <c r="I111" s="401">
        <v>-8.9579831343144178E-2</v>
      </c>
    </row>
    <row r="112" spans="3:9" x14ac:dyDescent="0.25">
      <c r="C112" t="s">
        <v>333</v>
      </c>
      <c r="D112" t="s">
        <v>123</v>
      </c>
      <c r="E112" s="73">
        <v>20797374</v>
      </c>
      <c r="G112" t="s">
        <v>450</v>
      </c>
      <c r="H112" s="401">
        <v>20797373.949579831</v>
      </c>
      <c r="I112" s="401">
        <v>-8.9579831343144178E-2</v>
      </c>
    </row>
    <row r="113" spans="3:9" x14ac:dyDescent="0.25">
      <c r="C113" t="s">
        <v>334</v>
      </c>
      <c r="D113" t="s">
        <v>124</v>
      </c>
      <c r="E113" s="73">
        <v>2638622</v>
      </c>
      <c r="G113" t="s">
        <v>449</v>
      </c>
      <c r="H113" s="401">
        <v>0</v>
      </c>
      <c r="I113" s="401">
        <v>2638622</v>
      </c>
    </row>
    <row r="114" spans="3:9" x14ac:dyDescent="0.25">
      <c r="C114" t="s">
        <v>335</v>
      </c>
      <c r="D114" t="s">
        <v>123</v>
      </c>
      <c r="E114" s="73">
        <v>81921254</v>
      </c>
      <c r="G114" t="s">
        <v>448</v>
      </c>
      <c r="H114" s="401">
        <v>81921253.781512603</v>
      </c>
      <c r="I114" s="401">
        <v>0.63848739676177502</v>
      </c>
    </row>
    <row r="115" spans="3:9" x14ac:dyDescent="0.25">
      <c r="C115" t="s">
        <v>336</v>
      </c>
      <c r="D115" t="s">
        <v>124</v>
      </c>
      <c r="E115" s="73">
        <v>7611407</v>
      </c>
      <c r="G115" t="s">
        <v>462</v>
      </c>
      <c r="H115" s="401">
        <v>0</v>
      </c>
      <c r="I115" s="401">
        <v>7611407</v>
      </c>
    </row>
    <row r="116" spans="3:9" x14ac:dyDescent="0.25">
      <c r="C116" t="s">
        <v>337</v>
      </c>
      <c r="D116" t="s">
        <v>124</v>
      </c>
      <c r="E116" s="73">
        <v>5175757</v>
      </c>
      <c r="G116" t="s">
        <v>431</v>
      </c>
      <c r="H116" s="401">
        <v>0</v>
      </c>
      <c r="I116" s="401">
        <v>5175757</v>
      </c>
    </row>
    <row r="117" spans="3:9" x14ac:dyDescent="0.25">
      <c r="C117" t="s">
        <v>338</v>
      </c>
      <c r="D117" t="s">
        <v>124</v>
      </c>
      <c r="E117" s="73">
        <v>37630217</v>
      </c>
      <c r="G117" t="s">
        <v>461</v>
      </c>
      <c r="H117" s="401">
        <v>0</v>
      </c>
      <c r="I117" s="401">
        <v>37630217</v>
      </c>
    </row>
    <row r="118" spans="3:9" x14ac:dyDescent="0.25">
      <c r="C118" t="s">
        <v>339</v>
      </c>
      <c r="D118" t="s">
        <v>124</v>
      </c>
      <c r="E118" s="73">
        <v>37630217</v>
      </c>
      <c r="G118" t="s">
        <v>447</v>
      </c>
      <c r="H118" s="401">
        <v>0</v>
      </c>
      <c r="I118" s="401">
        <v>37630217</v>
      </c>
    </row>
    <row r="119" spans="3:9" x14ac:dyDescent="0.25">
      <c r="C119" t="s">
        <v>340</v>
      </c>
      <c r="D119" t="s">
        <v>124</v>
      </c>
      <c r="E119" s="73">
        <v>7230837</v>
      </c>
      <c r="G119" t="s">
        <v>430</v>
      </c>
      <c r="H119" s="401">
        <v>0</v>
      </c>
      <c r="I119" s="401">
        <v>7230837</v>
      </c>
    </row>
    <row r="120" spans="3:9" x14ac:dyDescent="0.25">
      <c r="C120" t="s">
        <v>341</v>
      </c>
      <c r="D120" t="s">
        <v>123</v>
      </c>
      <c r="E120" s="73">
        <v>8684932</v>
      </c>
      <c r="G120" t="s">
        <v>463</v>
      </c>
      <c r="H120" s="401">
        <v>8684931.9327731095</v>
      </c>
      <c r="I120" s="401">
        <v>6.7226890474557877E-2</v>
      </c>
    </row>
    <row r="121" spans="3:9" x14ac:dyDescent="0.25">
      <c r="C121" t="s">
        <v>342</v>
      </c>
      <c r="D121" t="s">
        <v>123</v>
      </c>
      <c r="E121" s="73">
        <v>3758319</v>
      </c>
      <c r="G121" t="s">
        <v>395</v>
      </c>
      <c r="H121" s="401">
        <v>3758319.3277310925</v>
      </c>
      <c r="I121" s="401">
        <v>-0.32773109246045351</v>
      </c>
    </row>
    <row r="122" spans="3:9" x14ac:dyDescent="0.25">
      <c r="C122" t="s">
        <v>343</v>
      </c>
      <c r="D122" t="s">
        <v>123</v>
      </c>
      <c r="E122" s="73">
        <v>54247200</v>
      </c>
      <c r="G122" t="s">
        <v>446</v>
      </c>
      <c r="H122" s="401">
        <v>54247200</v>
      </c>
      <c r="I122" s="401">
        <v>0</v>
      </c>
    </row>
    <row r="123" spans="3:9" x14ac:dyDescent="0.25">
      <c r="C123" t="s">
        <v>344</v>
      </c>
      <c r="D123" t="s">
        <v>123</v>
      </c>
      <c r="E123" s="73">
        <v>18082400</v>
      </c>
      <c r="G123" t="s">
        <v>445</v>
      </c>
      <c r="H123" s="401">
        <v>18082400</v>
      </c>
      <c r="I123" s="401">
        <v>0</v>
      </c>
    </row>
    <row r="124" spans="3:9" x14ac:dyDescent="0.25">
      <c r="C124" t="s">
        <v>345</v>
      </c>
      <c r="D124" t="s">
        <v>124</v>
      </c>
      <c r="E124" s="73">
        <v>1745133</v>
      </c>
      <c r="G124" t="s">
        <v>444</v>
      </c>
      <c r="H124" s="401">
        <v>0</v>
      </c>
      <c r="I124" s="401">
        <v>1745133</v>
      </c>
    </row>
    <row r="125" spans="3:9" x14ac:dyDescent="0.25">
      <c r="C125" t="s">
        <v>346</v>
      </c>
      <c r="D125" t="s">
        <v>123</v>
      </c>
      <c r="E125" s="73">
        <v>2287600</v>
      </c>
      <c r="G125" t="s">
        <v>443</v>
      </c>
      <c r="H125" s="401">
        <v>2287600</v>
      </c>
      <c r="I125" s="401">
        <v>0</v>
      </c>
    </row>
    <row r="126" spans="3:9" x14ac:dyDescent="0.25">
      <c r="C126" t="s">
        <v>347</v>
      </c>
      <c r="D126" t="s">
        <v>123</v>
      </c>
      <c r="E126" s="73">
        <v>2287600</v>
      </c>
      <c r="G126" t="s">
        <v>442</v>
      </c>
      <c r="H126" s="401">
        <v>2287600</v>
      </c>
      <c r="I126" s="401">
        <v>0</v>
      </c>
    </row>
    <row r="127" spans="3:9" x14ac:dyDescent="0.25">
      <c r="C127" t="s">
        <v>348</v>
      </c>
      <c r="D127" t="s">
        <v>123</v>
      </c>
      <c r="E127" s="73">
        <v>70915243</v>
      </c>
      <c r="G127" t="s">
        <v>460</v>
      </c>
      <c r="H127" s="401">
        <v>70915242.857142866</v>
      </c>
      <c r="I127" s="401">
        <v>0.37285713478922844</v>
      </c>
    </row>
    <row r="128" spans="3:9" x14ac:dyDescent="0.25">
      <c r="C128" t="s">
        <v>349</v>
      </c>
      <c r="D128" t="s">
        <v>123</v>
      </c>
      <c r="E128" s="73">
        <v>66443522</v>
      </c>
      <c r="G128" t="s">
        <v>459</v>
      </c>
      <c r="H128" s="401">
        <v>66443521.848739497</v>
      </c>
      <c r="I128" s="401">
        <v>0.55126050300896168</v>
      </c>
    </row>
    <row r="129" spans="3:9" x14ac:dyDescent="0.25">
      <c r="C129" t="s">
        <v>350</v>
      </c>
      <c r="D129" t="s">
        <v>123</v>
      </c>
      <c r="E129" s="73">
        <v>38210571</v>
      </c>
      <c r="G129" t="s">
        <v>441</v>
      </c>
      <c r="H129" s="401">
        <v>38210571.428571433</v>
      </c>
      <c r="I129" s="401">
        <v>-0.22857143264263868</v>
      </c>
    </row>
    <row r="130" spans="3:9" x14ac:dyDescent="0.25">
      <c r="C130" t="s">
        <v>351</v>
      </c>
      <c r="D130" t="s">
        <v>123</v>
      </c>
      <c r="E130" s="73">
        <v>28657928</v>
      </c>
      <c r="G130" t="s">
        <v>429</v>
      </c>
      <c r="H130" s="401">
        <v>28657927.731092438</v>
      </c>
      <c r="I130" s="401">
        <v>0.66890756227076054</v>
      </c>
    </row>
    <row r="131" spans="3:9" x14ac:dyDescent="0.25">
      <c r="C131" t="s">
        <v>352</v>
      </c>
      <c r="D131" t="s">
        <v>123</v>
      </c>
      <c r="E131" s="73">
        <v>28657928</v>
      </c>
      <c r="G131" t="s">
        <v>425</v>
      </c>
      <c r="H131" s="401">
        <v>28657927.731092438</v>
      </c>
      <c r="I131" s="401">
        <v>0.66890756227076054</v>
      </c>
    </row>
    <row r="132" spans="3:9" x14ac:dyDescent="0.25">
      <c r="C132" s="402" t="s">
        <v>353</v>
      </c>
      <c r="D132" s="402" t="s">
        <v>123</v>
      </c>
      <c r="E132" s="403">
        <v>699671</v>
      </c>
      <c r="G132" s="402" t="s">
        <v>465</v>
      </c>
      <c r="H132" s="404">
        <v>5599335.2941176472</v>
      </c>
      <c r="I132" s="404">
        <v>930936.70588235278</v>
      </c>
    </row>
    <row r="133" spans="3:9" x14ac:dyDescent="0.25">
      <c r="C133" s="402"/>
      <c r="D133" s="402" t="s">
        <v>124</v>
      </c>
      <c r="E133" s="403">
        <v>5830601</v>
      </c>
      <c r="G133" t="s">
        <v>464</v>
      </c>
      <c r="H133" s="401">
        <v>0</v>
      </c>
      <c r="I133" s="401">
        <v>526000</v>
      </c>
    </row>
    <row r="134" spans="3:9" x14ac:dyDescent="0.25">
      <c r="C134" t="s">
        <v>354</v>
      </c>
      <c r="D134" t="s">
        <v>124</v>
      </c>
      <c r="E134" s="73">
        <v>526000</v>
      </c>
      <c r="G134" t="s">
        <v>424</v>
      </c>
      <c r="H134" s="401">
        <v>0</v>
      </c>
      <c r="I134" s="401">
        <v>37630217</v>
      </c>
    </row>
    <row r="135" spans="3:9" x14ac:dyDescent="0.25">
      <c r="C135" t="s">
        <v>355</v>
      </c>
      <c r="D135" t="s">
        <v>124</v>
      </c>
      <c r="E135" s="73">
        <v>37630217</v>
      </c>
      <c r="G135" t="s">
        <v>423</v>
      </c>
      <c r="H135" s="401">
        <v>0</v>
      </c>
      <c r="I135" s="401">
        <v>37630217</v>
      </c>
    </row>
    <row r="136" spans="3:9" x14ac:dyDescent="0.25">
      <c r="C136" t="s">
        <v>356</v>
      </c>
      <c r="D136" t="s">
        <v>124</v>
      </c>
      <c r="E136" s="73">
        <v>37630217</v>
      </c>
      <c r="G136" t="s">
        <v>422</v>
      </c>
      <c r="H136" s="401">
        <v>0</v>
      </c>
      <c r="I136" s="401">
        <v>1745134</v>
      </c>
    </row>
    <row r="137" spans="3:9" x14ac:dyDescent="0.25">
      <c r="C137" t="s">
        <v>357</v>
      </c>
      <c r="D137" t="s">
        <v>124</v>
      </c>
      <c r="E137" s="73">
        <v>1745134</v>
      </c>
      <c r="G137" t="s">
        <v>421</v>
      </c>
      <c r="H137" s="401">
        <v>0</v>
      </c>
      <c r="I137" s="401">
        <v>7230837</v>
      </c>
    </row>
    <row r="138" spans="3:9" x14ac:dyDescent="0.25">
      <c r="C138" t="s">
        <v>358</v>
      </c>
      <c r="D138" t="s">
        <v>124</v>
      </c>
      <c r="E138" s="73">
        <v>7230837</v>
      </c>
      <c r="G138" t="s">
        <v>420</v>
      </c>
      <c r="H138" s="401">
        <v>0</v>
      </c>
      <c r="I138" s="401">
        <v>4200000</v>
      </c>
    </row>
    <row r="139" spans="3:9" x14ac:dyDescent="0.25">
      <c r="C139" t="s">
        <v>359</v>
      </c>
      <c r="D139" t="s">
        <v>124</v>
      </c>
      <c r="E139" s="73">
        <v>4200000</v>
      </c>
      <c r="G139" t="s">
        <v>419</v>
      </c>
      <c r="H139" s="401">
        <v>115243847.05882354</v>
      </c>
      <c r="I139" s="401">
        <v>0.29117646068334579</v>
      </c>
    </row>
    <row r="140" spans="3:9" x14ac:dyDescent="0.25">
      <c r="C140" t="s">
        <v>360</v>
      </c>
      <c r="D140" t="s">
        <v>123</v>
      </c>
      <c r="E140" s="73">
        <v>115243847</v>
      </c>
      <c r="G140" t="s">
        <v>418</v>
      </c>
      <c r="H140" s="401">
        <v>76318502.521008402</v>
      </c>
      <c r="I140" s="401">
        <v>2.8991598635911942E-2</v>
      </c>
    </row>
    <row r="141" spans="3:9" x14ac:dyDescent="0.25">
      <c r="C141" t="s">
        <v>361</v>
      </c>
      <c r="D141" t="s">
        <v>123</v>
      </c>
      <c r="E141" s="73">
        <v>76318503</v>
      </c>
      <c r="G141" t="s">
        <v>417</v>
      </c>
      <c r="H141" s="401">
        <v>66190326.890756309</v>
      </c>
      <c r="I141" s="401">
        <v>0.42924369126558304</v>
      </c>
    </row>
    <row r="142" spans="3:9" x14ac:dyDescent="0.25">
      <c r="C142" t="s">
        <v>362</v>
      </c>
      <c r="D142" t="s">
        <v>123</v>
      </c>
      <c r="E142" s="73">
        <v>66190327</v>
      </c>
      <c r="G142" t="s">
        <v>416</v>
      </c>
      <c r="H142" s="401">
        <v>64666056.302521013</v>
      </c>
      <c r="I142" s="401">
        <v>-0.30252101272344589</v>
      </c>
    </row>
    <row r="143" spans="3:9" x14ac:dyDescent="0.25">
      <c r="C143" t="s">
        <v>363</v>
      </c>
      <c r="D143" t="s">
        <v>123</v>
      </c>
      <c r="E143" s="73">
        <v>64666056</v>
      </c>
      <c r="G143" t="s">
        <v>415</v>
      </c>
      <c r="H143" s="401">
        <v>59415236.974789917</v>
      </c>
      <c r="I143" s="401">
        <v>0.17521008290350437</v>
      </c>
    </row>
    <row r="144" spans="3:9" x14ac:dyDescent="0.25">
      <c r="C144" t="s">
        <v>364</v>
      </c>
      <c r="D144" t="s">
        <v>123</v>
      </c>
      <c r="E144" s="73">
        <v>59415237</v>
      </c>
      <c r="G144" t="s">
        <v>414</v>
      </c>
      <c r="H144" s="401">
        <v>19805078.991596639</v>
      </c>
      <c r="I144" s="401">
        <v>5.8403360657393932E-2</v>
      </c>
    </row>
    <row r="145" spans="3:9" x14ac:dyDescent="0.25">
      <c r="C145" t="s">
        <v>365</v>
      </c>
      <c r="D145" t="s">
        <v>123</v>
      </c>
      <c r="E145" s="73">
        <v>19805079</v>
      </c>
      <c r="G145" t="s">
        <v>413</v>
      </c>
      <c r="H145" s="401">
        <v>38210571.428571433</v>
      </c>
      <c r="I145" s="401">
        <v>-0.22857143264263868</v>
      </c>
    </row>
    <row r="146" spans="3:9" x14ac:dyDescent="0.25">
      <c r="C146" t="s">
        <v>366</v>
      </c>
      <c r="D146" t="s">
        <v>123</v>
      </c>
      <c r="E146" s="73">
        <v>38210571</v>
      </c>
      <c r="G146" t="s">
        <v>412</v>
      </c>
      <c r="H146" s="401">
        <v>28657927.731092438</v>
      </c>
      <c r="I146" s="401">
        <v>0.66890756227076054</v>
      </c>
    </row>
    <row r="147" spans="3:9" x14ac:dyDescent="0.25">
      <c r="C147" t="s">
        <v>367</v>
      </c>
      <c r="D147" t="s">
        <v>123</v>
      </c>
      <c r="E147" s="73">
        <v>28657928</v>
      </c>
      <c r="G147" t="s">
        <v>411</v>
      </c>
      <c r="H147" s="401">
        <v>28657927.731092438</v>
      </c>
      <c r="I147" s="401">
        <v>0.66890756227076054</v>
      </c>
    </row>
    <row r="148" spans="3:9" x14ac:dyDescent="0.25">
      <c r="C148" t="s">
        <v>368</v>
      </c>
      <c r="D148" t="s">
        <v>123</v>
      </c>
      <c r="E148" s="73">
        <v>28657928</v>
      </c>
      <c r="G148" t="s">
        <v>410</v>
      </c>
      <c r="H148" s="401">
        <v>20797373.949579831</v>
      </c>
      <c r="I148" s="401">
        <v>-8.9579831343144178E-2</v>
      </c>
    </row>
    <row r="149" spans="3:9" x14ac:dyDescent="0.25">
      <c r="C149" t="s">
        <v>369</v>
      </c>
      <c r="D149" t="s">
        <v>123</v>
      </c>
      <c r="E149" s="73">
        <v>20797374</v>
      </c>
      <c r="G149" t="s">
        <v>409</v>
      </c>
      <c r="H149" s="401">
        <v>20797373.949579831</v>
      </c>
      <c r="I149" s="401">
        <v>-8.9579831343144178E-2</v>
      </c>
    </row>
    <row r="150" spans="3:9" x14ac:dyDescent="0.25">
      <c r="C150" t="s">
        <v>370</v>
      </c>
      <c r="D150" t="s">
        <v>123</v>
      </c>
      <c r="E150" s="73">
        <v>20797374</v>
      </c>
      <c r="G150" t="s">
        <v>408</v>
      </c>
      <c r="H150" s="401">
        <v>0</v>
      </c>
      <c r="I150" s="401">
        <v>1745133</v>
      </c>
    </row>
    <row r="151" spans="3:9" x14ac:dyDescent="0.25">
      <c r="C151" t="s">
        <v>371</v>
      </c>
      <c r="D151" t="s">
        <v>124</v>
      </c>
      <c r="E151" s="73">
        <v>1745133</v>
      </c>
      <c r="G151" t="s">
        <v>407</v>
      </c>
      <c r="H151" s="401">
        <v>82099281.512605041</v>
      </c>
      <c r="I151" s="401">
        <v>-1.2605041265487671E-2</v>
      </c>
    </row>
    <row r="152" spans="3:9" x14ac:dyDescent="0.25">
      <c r="C152" t="s">
        <v>372</v>
      </c>
      <c r="D152" t="s">
        <v>123</v>
      </c>
      <c r="E152" s="73">
        <v>82099282</v>
      </c>
      <c r="G152" t="s">
        <v>406</v>
      </c>
      <c r="H152" s="401">
        <v>0</v>
      </c>
      <c r="I152" s="401">
        <v>54790261</v>
      </c>
    </row>
    <row r="153" spans="3:9" x14ac:dyDescent="0.25">
      <c r="C153" t="s">
        <v>373</v>
      </c>
      <c r="D153" t="s">
        <v>124</v>
      </c>
      <c r="E153" s="73">
        <v>54790261</v>
      </c>
      <c r="G153" t="s">
        <v>405</v>
      </c>
      <c r="H153" s="401">
        <v>0</v>
      </c>
      <c r="I153" s="401">
        <v>61386046</v>
      </c>
    </row>
    <row r="154" spans="3:9" x14ac:dyDescent="0.25">
      <c r="C154" t="s">
        <v>374</v>
      </c>
      <c r="D154" t="s">
        <v>124</v>
      </c>
      <c r="E154" s="73">
        <v>61386046</v>
      </c>
      <c r="G154" t="s">
        <v>404</v>
      </c>
      <c r="H154" s="401">
        <v>61486641.176470593</v>
      </c>
      <c r="I154" s="401">
        <v>-0.59647059254348278</v>
      </c>
    </row>
    <row r="155" spans="3:9" x14ac:dyDescent="0.25">
      <c r="C155" t="s">
        <v>375</v>
      </c>
      <c r="D155" t="s">
        <v>123</v>
      </c>
      <c r="E155" s="73">
        <v>61486641</v>
      </c>
      <c r="G155" t="s">
        <v>403</v>
      </c>
      <c r="H155" s="401">
        <v>46114979.831932776</v>
      </c>
      <c r="I155" s="401">
        <v>0.6080672238022089</v>
      </c>
    </row>
    <row r="156" spans="3:9" x14ac:dyDescent="0.25">
      <c r="C156" t="s">
        <v>376</v>
      </c>
      <c r="D156" t="s">
        <v>123</v>
      </c>
      <c r="E156" s="73">
        <v>46114980</v>
      </c>
      <c r="G156" t="s">
        <v>402</v>
      </c>
      <c r="H156" s="401">
        <v>15371659.663865548</v>
      </c>
      <c r="I156" s="401">
        <v>0.47613445250317454</v>
      </c>
    </row>
    <row r="157" spans="3:9" x14ac:dyDescent="0.25">
      <c r="C157" t="s">
        <v>377</v>
      </c>
      <c r="D157" t="s">
        <v>123</v>
      </c>
      <c r="E157" s="73">
        <v>15371660</v>
      </c>
      <c r="G157" t="s">
        <v>401</v>
      </c>
      <c r="H157" s="401">
        <v>0</v>
      </c>
      <c r="I157" s="401">
        <v>55247442</v>
      </c>
    </row>
    <row r="158" spans="3:9" x14ac:dyDescent="0.25">
      <c r="C158" t="s">
        <v>378</v>
      </c>
      <c r="D158" t="s">
        <v>124</v>
      </c>
      <c r="E158" s="73">
        <v>55247442</v>
      </c>
      <c r="G158" t="s">
        <v>400</v>
      </c>
      <c r="H158" s="401">
        <v>0</v>
      </c>
      <c r="I158" s="401">
        <v>12644583</v>
      </c>
    </row>
    <row r="159" spans="3:9" x14ac:dyDescent="0.25">
      <c r="C159" t="s">
        <v>379</v>
      </c>
      <c r="D159" t="s">
        <v>124</v>
      </c>
      <c r="E159" s="73">
        <v>12644583</v>
      </c>
      <c r="G159" t="s">
        <v>399</v>
      </c>
      <c r="H159" s="401">
        <v>0</v>
      </c>
      <c r="I159" s="401">
        <v>12644583</v>
      </c>
    </row>
    <row r="160" spans="3:9" x14ac:dyDescent="0.25">
      <c r="C160" t="s">
        <v>380</v>
      </c>
      <c r="D160" t="s">
        <v>124</v>
      </c>
      <c r="E160" s="73">
        <v>12644583</v>
      </c>
      <c r="G160" t="s">
        <v>398</v>
      </c>
      <c r="H160" s="401">
        <v>8684931.9327731095</v>
      </c>
      <c r="I160" s="401">
        <v>6.7226890474557877E-2</v>
      </c>
    </row>
    <row r="161" spans="3:9" x14ac:dyDescent="0.25">
      <c r="C161" t="s">
        <v>381</v>
      </c>
      <c r="D161" t="s">
        <v>123</v>
      </c>
      <c r="E161" s="73">
        <v>8684932</v>
      </c>
      <c r="G161" t="s">
        <v>397</v>
      </c>
      <c r="H161" s="401">
        <v>3758319.3277310925</v>
      </c>
      <c r="I161" s="401">
        <v>-0.32773109246045351</v>
      </c>
    </row>
    <row r="162" spans="3:9" x14ac:dyDescent="0.25">
      <c r="C162" t="s">
        <v>382</v>
      </c>
      <c r="D162" t="s">
        <v>123</v>
      </c>
      <c r="E162" s="73">
        <v>3758319</v>
      </c>
      <c r="G162" t="s">
        <v>396</v>
      </c>
      <c r="H162" s="401">
        <v>16811064.705882352</v>
      </c>
      <c r="I162" s="401">
        <v>0.34411764796823263</v>
      </c>
    </row>
    <row r="163" spans="3:9" x14ac:dyDescent="0.25">
      <c r="C163" t="s">
        <v>383</v>
      </c>
      <c r="D163" t="s">
        <v>123</v>
      </c>
      <c r="E163" s="73">
        <v>16811065</v>
      </c>
      <c r="G163" t="s">
        <v>394</v>
      </c>
      <c r="H163" s="401">
        <v>59189224.369747899</v>
      </c>
      <c r="I163" s="401">
        <v>-0.61974789947271347</v>
      </c>
    </row>
    <row r="164" spans="3:9" x14ac:dyDescent="0.25">
      <c r="C164" t="s">
        <v>384</v>
      </c>
      <c r="D164" t="s">
        <v>123</v>
      </c>
      <c r="E164" s="73">
        <v>59189224</v>
      </c>
      <c r="G164" t="s">
        <v>393</v>
      </c>
      <c r="H164" s="401">
        <v>19729741.176470589</v>
      </c>
      <c r="I164" s="401">
        <v>7.3529411107301712E-2</v>
      </c>
    </row>
    <row r="165" spans="3:9" x14ac:dyDescent="0.25">
      <c r="C165" t="s">
        <v>385</v>
      </c>
      <c r="D165" t="s">
        <v>123</v>
      </c>
      <c r="E165" s="73">
        <v>19729741</v>
      </c>
      <c r="G165" t="s">
        <v>392</v>
      </c>
      <c r="H165" s="401">
        <v>0</v>
      </c>
      <c r="I165" s="401">
        <v>2638622</v>
      </c>
    </row>
    <row r="166" spans="3:9" x14ac:dyDescent="0.25">
      <c r="C166" t="s">
        <v>386</v>
      </c>
      <c r="D166" t="s">
        <v>124</v>
      </c>
      <c r="E166" s="73">
        <v>2638622</v>
      </c>
      <c r="G166" t="s">
        <v>391</v>
      </c>
      <c r="H166" s="401">
        <v>82312337.815126061</v>
      </c>
      <c r="I166" s="401">
        <v>0.30487393774092197</v>
      </c>
    </row>
    <row r="167" spans="3:9" x14ac:dyDescent="0.25">
      <c r="C167" t="s">
        <v>387</v>
      </c>
      <c r="D167" t="s">
        <v>123</v>
      </c>
      <c r="E167" s="73">
        <v>82312338</v>
      </c>
      <c r="G167" t="s">
        <v>390</v>
      </c>
      <c r="H167" s="401">
        <v>0</v>
      </c>
      <c r="I167" s="401">
        <v>526000</v>
      </c>
    </row>
    <row r="168" spans="3:9" x14ac:dyDescent="0.25">
      <c r="C168" t="s">
        <v>388</v>
      </c>
      <c r="D168" t="s">
        <v>124</v>
      </c>
      <c r="E168" s="73">
        <v>526000</v>
      </c>
      <c r="G168" s="402" t="s">
        <v>389</v>
      </c>
      <c r="H168" s="404">
        <v>1737458.8235294118</v>
      </c>
      <c r="I168" s="404">
        <v>0.17647058819420636</v>
      </c>
    </row>
    <row r="169" spans="3:9" x14ac:dyDescent="0.25">
      <c r="C169" t="s">
        <v>477</v>
      </c>
      <c r="D169"/>
      <c r="E169" s="73">
        <v>2555898369</v>
      </c>
      <c r="G169" t="s">
        <v>477</v>
      </c>
      <c r="H169"/>
      <c r="I169"/>
    </row>
    <row r="170" spans="3:9" x14ac:dyDescent="0.25">
      <c r="G170"/>
      <c r="H170"/>
      <c r="I170"/>
    </row>
    <row r="171" spans="3:9" x14ac:dyDescent="0.25">
      <c r="G171"/>
      <c r="H171"/>
      <c r="I171"/>
    </row>
    <row r="172" spans="3:9" x14ac:dyDescent="0.25">
      <c r="G172"/>
      <c r="H172"/>
      <c r="I172"/>
    </row>
    <row r="173" spans="3:9" x14ac:dyDescent="0.25">
      <c r="G173"/>
      <c r="H173"/>
      <c r="I173"/>
    </row>
    <row r="174" spans="3:9" x14ac:dyDescent="0.25">
      <c r="G174"/>
    </row>
    <row r="175" spans="3:9" x14ac:dyDescent="0.25">
      <c r="G175"/>
    </row>
    <row r="176" spans="3:9" x14ac:dyDescent="0.25">
      <c r="G176"/>
    </row>
    <row r="177" spans="7:7" x14ac:dyDescent="0.25">
      <c r="G177"/>
    </row>
    <row r="178" spans="7:7" x14ac:dyDescent="0.25">
      <c r="G178"/>
    </row>
    <row r="179" spans="7:7" x14ac:dyDescent="0.25">
      <c r="G179"/>
    </row>
    <row r="180" spans="7:7" x14ac:dyDescent="0.25">
      <c r="G180"/>
    </row>
    <row r="181" spans="7:7" x14ac:dyDescent="0.25">
      <c r="G181"/>
    </row>
    <row r="182" spans="7:7" x14ac:dyDescent="0.25">
      <c r="G182"/>
    </row>
    <row r="183" spans="7:7" x14ac:dyDescent="0.25">
      <c r="G183"/>
    </row>
    <row r="184" spans="7:7" x14ac:dyDescent="0.25">
      <c r="G184"/>
    </row>
    <row r="185" spans="7:7" x14ac:dyDescent="0.25">
      <c r="G185"/>
    </row>
    <row r="186" spans="7:7" x14ac:dyDescent="0.25">
      <c r="G186"/>
    </row>
    <row r="187" spans="7:7" x14ac:dyDescent="0.25">
      <c r="G187"/>
    </row>
    <row r="188" spans="7:7" x14ac:dyDescent="0.25">
      <c r="G188"/>
    </row>
    <row r="189" spans="7:7" x14ac:dyDescent="0.25">
      <c r="G189"/>
    </row>
    <row r="190" spans="7:7" x14ac:dyDescent="0.25">
      <c r="G190"/>
    </row>
    <row r="191" spans="7:7" x14ac:dyDescent="0.25">
      <c r="G191"/>
    </row>
    <row r="192" spans="7:7" x14ac:dyDescent="0.25">
      <c r="G192"/>
    </row>
    <row r="193" spans="7:7" x14ac:dyDescent="0.25">
      <c r="G193"/>
    </row>
    <row r="194" spans="7:7" x14ac:dyDescent="0.25">
      <c r="G194"/>
    </row>
    <row r="195" spans="7:7" x14ac:dyDescent="0.25">
      <c r="G195"/>
    </row>
    <row r="196" spans="7:7" x14ac:dyDescent="0.25">
      <c r="G196"/>
    </row>
    <row r="197" spans="7:7" x14ac:dyDescent="0.25">
      <c r="G197"/>
    </row>
    <row r="198" spans="7:7" x14ac:dyDescent="0.25">
      <c r="G198"/>
    </row>
    <row r="199" spans="7:7" x14ac:dyDescent="0.25">
      <c r="G199"/>
    </row>
    <row r="200" spans="7:7" x14ac:dyDescent="0.25">
      <c r="G200"/>
    </row>
    <row r="201" spans="7:7" x14ac:dyDescent="0.25">
      <c r="G201"/>
    </row>
    <row r="202" spans="7:7" x14ac:dyDescent="0.25">
      <c r="G202"/>
    </row>
    <row r="203" spans="7:7" x14ac:dyDescent="0.25">
      <c r="G203"/>
    </row>
    <row r="204" spans="7:7" x14ac:dyDescent="0.25">
      <c r="G204"/>
    </row>
    <row r="205" spans="7:7" x14ac:dyDescent="0.25">
      <c r="G205"/>
    </row>
    <row r="206" spans="7:7" x14ac:dyDescent="0.25">
      <c r="G206"/>
    </row>
    <row r="207" spans="7:7" x14ac:dyDescent="0.25">
      <c r="G207"/>
    </row>
    <row r="208" spans="7:7" x14ac:dyDescent="0.25">
      <c r="G208"/>
    </row>
    <row r="209" spans="7:7" x14ac:dyDescent="0.25">
      <c r="G209"/>
    </row>
    <row r="210" spans="7:7" x14ac:dyDescent="0.25">
      <c r="G210"/>
    </row>
    <row r="211" spans="7:7" x14ac:dyDescent="0.25">
      <c r="G211"/>
    </row>
    <row r="212" spans="7:7" x14ac:dyDescent="0.25">
      <c r="G212"/>
    </row>
    <row r="213" spans="7:7" x14ac:dyDescent="0.25">
      <c r="G213"/>
    </row>
    <row r="214" spans="7:7" x14ac:dyDescent="0.25">
      <c r="G214"/>
    </row>
    <row r="215" spans="7:7" x14ac:dyDescent="0.25">
      <c r="G215"/>
    </row>
    <row r="216" spans="7:7" x14ac:dyDescent="0.25">
      <c r="G216"/>
    </row>
    <row r="217" spans="7:7" x14ac:dyDescent="0.25">
      <c r="G217"/>
    </row>
    <row r="218" spans="7:7" x14ac:dyDescent="0.25">
      <c r="G218"/>
    </row>
    <row r="219" spans="7:7" x14ac:dyDescent="0.25">
      <c r="G219"/>
    </row>
    <row r="220" spans="7:7" x14ac:dyDescent="0.25">
      <c r="G220"/>
    </row>
    <row r="221" spans="7:7" x14ac:dyDescent="0.25">
      <c r="G221"/>
    </row>
    <row r="222" spans="7:7" x14ac:dyDescent="0.25">
      <c r="G222"/>
    </row>
    <row r="223" spans="7:7" x14ac:dyDescent="0.25">
      <c r="G223"/>
    </row>
    <row r="224" spans="7:7" x14ac:dyDescent="0.25">
      <c r="G224"/>
    </row>
    <row r="225" spans="7:7" x14ac:dyDescent="0.25">
      <c r="G225"/>
    </row>
    <row r="226" spans="7:7" x14ac:dyDescent="0.25">
      <c r="G226"/>
    </row>
    <row r="227" spans="7:7" x14ac:dyDescent="0.25">
      <c r="G227"/>
    </row>
    <row r="228" spans="7:7" x14ac:dyDescent="0.25">
      <c r="G228"/>
    </row>
    <row r="229" spans="7:7" x14ac:dyDescent="0.25">
      <c r="G229"/>
    </row>
    <row r="230" spans="7:7" x14ac:dyDescent="0.25">
      <c r="G230"/>
    </row>
    <row r="231" spans="7:7" x14ac:dyDescent="0.25">
      <c r="G231"/>
    </row>
    <row r="232" spans="7:7" x14ac:dyDescent="0.25">
      <c r="G232"/>
    </row>
    <row r="233" spans="7:7" x14ac:dyDescent="0.25">
      <c r="G233"/>
    </row>
    <row r="234" spans="7:7" x14ac:dyDescent="0.25">
      <c r="G234"/>
    </row>
    <row r="235" spans="7:7" x14ac:dyDescent="0.25">
      <c r="G235"/>
    </row>
    <row r="236" spans="7:7" x14ac:dyDescent="0.25">
      <c r="G236"/>
    </row>
    <row r="237" spans="7:7" x14ac:dyDescent="0.25">
      <c r="G237"/>
    </row>
    <row r="238" spans="7:7" x14ac:dyDescent="0.25">
      <c r="G238"/>
    </row>
    <row r="239" spans="7:7" x14ac:dyDescent="0.25">
      <c r="G239"/>
    </row>
    <row r="240" spans="7:7" x14ac:dyDescent="0.25">
      <c r="G240"/>
    </row>
    <row r="241" spans="7:7" x14ac:dyDescent="0.25">
      <c r="G241"/>
    </row>
    <row r="242" spans="7:7" x14ac:dyDescent="0.25">
      <c r="G242"/>
    </row>
    <row r="243" spans="7:7" x14ac:dyDescent="0.25">
      <c r="G243"/>
    </row>
    <row r="244" spans="7:7" x14ac:dyDescent="0.25">
      <c r="G244"/>
    </row>
    <row r="245" spans="7:7" x14ac:dyDescent="0.25">
      <c r="G245"/>
    </row>
    <row r="246" spans="7:7" x14ac:dyDescent="0.25">
      <c r="G246"/>
    </row>
    <row r="247" spans="7:7" x14ac:dyDescent="0.25">
      <c r="G247"/>
    </row>
    <row r="248" spans="7:7" x14ac:dyDescent="0.25">
      <c r="G248"/>
    </row>
    <row r="249" spans="7:7" x14ac:dyDescent="0.25">
      <c r="G249"/>
    </row>
    <row r="250" spans="7:7" x14ac:dyDescent="0.25">
      <c r="G250"/>
    </row>
    <row r="251" spans="7:7" x14ac:dyDescent="0.25">
      <c r="G251"/>
    </row>
    <row r="252" spans="7:7" x14ac:dyDescent="0.25">
      <c r="G252"/>
    </row>
    <row r="253" spans="7:7" x14ac:dyDescent="0.25">
      <c r="G253"/>
    </row>
    <row r="254" spans="7:7" x14ac:dyDescent="0.25">
      <c r="G254"/>
    </row>
    <row r="255" spans="7:7" x14ac:dyDescent="0.25">
      <c r="G255"/>
    </row>
    <row r="256" spans="7:7" x14ac:dyDescent="0.25">
      <c r="G256"/>
    </row>
    <row r="257" spans="7:7" x14ac:dyDescent="0.25">
      <c r="G257"/>
    </row>
    <row r="258" spans="7:7" x14ac:dyDescent="0.25">
      <c r="G258"/>
    </row>
    <row r="259" spans="7:7" x14ac:dyDescent="0.25">
      <c r="G259"/>
    </row>
    <row r="260" spans="7:7" x14ac:dyDescent="0.25">
      <c r="G260"/>
    </row>
    <row r="261" spans="7:7" x14ac:dyDescent="0.25">
      <c r="G261"/>
    </row>
    <row r="262" spans="7:7" x14ac:dyDescent="0.25">
      <c r="G262"/>
    </row>
    <row r="263" spans="7:7" x14ac:dyDescent="0.25">
      <c r="G263"/>
    </row>
    <row r="264" spans="7:7" x14ac:dyDescent="0.25">
      <c r="G264"/>
    </row>
    <row r="265" spans="7:7" x14ac:dyDescent="0.25">
      <c r="G265"/>
    </row>
    <row r="266" spans="7:7" x14ac:dyDescent="0.25">
      <c r="G266"/>
    </row>
    <row r="267" spans="7:7" x14ac:dyDescent="0.25">
      <c r="G267"/>
    </row>
    <row r="268" spans="7:7" x14ac:dyDescent="0.25">
      <c r="G268"/>
    </row>
    <row r="269" spans="7:7" x14ac:dyDescent="0.25">
      <c r="G269"/>
    </row>
    <row r="270" spans="7:7" x14ac:dyDescent="0.25">
      <c r="G270"/>
    </row>
    <row r="271" spans="7:7" x14ac:dyDescent="0.25">
      <c r="G271"/>
    </row>
    <row r="272" spans="7:7" x14ac:dyDescent="0.25">
      <c r="G272"/>
    </row>
    <row r="273" spans="7:7" x14ac:dyDescent="0.25">
      <c r="G273"/>
    </row>
    <row r="274" spans="7:7" x14ac:dyDescent="0.25">
      <c r="G274"/>
    </row>
    <row r="275" spans="7:7" x14ac:dyDescent="0.25">
      <c r="G275"/>
    </row>
    <row r="276" spans="7:7" x14ac:dyDescent="0.25">
      <c r="G276"/>
    </row>
    <row r="277" spans="7:7" x14ac:dyDescent="0.25">
      <c r="G277"/>
    </row>
    <row r="278" spans="7:7" x14ac:dyDescent="0.25">
      <c r="G278"/>
    </row>
    <row r="279" spans="7:7" x14ac:dyDescent="0.25">
      <c r="G279"/>
    </row>
    <row r="280" spans="7:7" x14ac:dyDescent="0.25">
      <c r="G280"/>
    </row>
    <row r="281" spans="7:7" x14ac:dyDescent="0.25">
      <c r="G281"/>
    </row>
    <row r="282" spans="7:7" x14ac:dyDescent="0.25">
      <c r="G282"/>
    </row>
    <row r="283" spans="7:7" x14ac:dyDescent="0.25">
      <c r="G283"/>
    </row>
    <row r="284" spans="7:7" x14ac:dyDescent="0.25">
      <c r="G284"/>
    </row>
    <row r="285" spans="7:7" x14ac:dyDescent="0.25">
      <c r="G285"/>
    </row>
    <row r="286" spans="7:7" x14ac:dyDescent="0.25">
      <c r="G286"/>
    </row>
    <row r="287" spans="7:7" x14ac:dyDescent="0.25">
      <c r="G287"/>
    </row>
    <row r="288" spans="7:7" x14ac:dyDescent="0.25">
      <c r="G288"/>
    </row>
    <row r="289" spans="7:7" x14ac:dyDescent="0.25">
      <c r="G289"/>
    </row>
    <row r="290" spans="7:7" x14ac:dyDescent="0.25">
      <c r="G290"/>
    </row>
    <row r="291" spans="7:7" x14ac:dyDescent="0.25">
      <c r="G291"/>
    </row>
    <row r="292" spans="7:7" x14ac:dyDescent="0.25">
      <c r="G292"/>
    </row>
    <row r="293" spans="7:7" x14ac:dyDescent="0.25">
      <c r="G293"/>
    </row>
    <row r="294" spans="7:7" x14ac:dyDescent="0.25">
      <c r="G294"/>
    </row>
    <row r="295" spans="7:7" x14ac:dyDescent="0.25">
      <c r="G295"/>
    </row>
    <row r="296" spans="7:7" x14ac:dyDescent="0.25">
      <c r="G296"/>
    </row>
    <row r="297" spans="7:7" x14ac:dyDescent="0.25">
      <c r="G297"/>
    </row>
    <row r="298" spans="7:7" x14ac:dyDescent="0.25">
      <c r="G298"/>
    </row>
    <row r="299" spans="7:7" x14ac:dyDescent="0.25">
      <c r="G299"/>
    </row>
    <row r="300" spans="7:7" x14ac:dyDescent="0.25">
      <c r="G300"/>
    </row>
    <row r="301" spans="7:7" x14ac:dyDescent="0.25">
      <c r="G301"/>
    </row>
    <row r="302" spans="7:7" x14ac:dyDescent="0.25">
      <c r="G302"/>
    </row>
    <row r="303" spans="7:7" x14ac:dyDescent="0.25">
      <c r="G303"/>
    </row>
    <row r="304" spans="7:7" x14ac:dyDescent="0.25">
      <c r="G304"/>
    </row>
    <row r="305" spans="7:7" x14ac:dyDescent="0.25">
      <c r="G305"/>
    </row>
    <row r="306" spans="7:7" x14ac:dyDescent="0.25">
      <c r="G306"/>
    </row>
    <row r="307" spans="7:7" x14ac:dyDescent="0.25">
      <c r="G307"/>
    </row>
    <row r="308" spans="7:7" x14ac:dyDescent="0.25">
      <c r="G308"/>
    </row>
    <row r="309" spans="7:7" x14ac:dyDescent="0.25">
      <c r="G309"/>
    </row>
    <row r="310" spans="7:7" x14ac:dyDescent="0.25">
      <c r="G310"/>
    </row>
    <row r="311" spans="7:7" x14ac:dyDescent="0.25">
      <c r="G311"/>
    </row>
    <row r="312" spans="7:7" x14ac:dyDescent="0.25">
      <c r="G312"/>
    </row>
    <row r="313" spans="7:7" x14ac:dyDescent="0.25">
      <c r="G313"/>
    </row>
    <row r="314" spans="7:7" x14ac:dyDescent="0.25">
      <c r="G314"/>
    </row>
    <row r="315" spans="7:7" x14ac:dyDescent="0.25">
      <c r="G315"/>
    </row>
    <row r="316" spans="7:7" x14ac:dyDescent="0.25">
      <c r="G316"/>
    </row>
    <row r="317" spans="7:7" x14ac:dyDescent="0.25">
      <c r="G317"/>
    </row>
    <row r="318" spans="7:7" x14ac:dyDescent="0.25">
      <c r="G318"/>
    </row>
    <row r="319" spans="7:7" x14ac:dyDescent="0.25">
      <c r="G319"/>
    </row>
    <row r="320" spans="7:7" x14ac:dyDescent="0.25">
      <c r="G320"/>
    </row>
    <row r="321" spans="7:7" x14ac:dyDescent="0.25">
      <c r="G321"/>
    </row>
    <row r="322" spans="7:7" x14ac:dyDescent="0.25">
      <c r="G322"/>
    </row>
    <row r="323" spans="7:7" x14ac:dyDescent="0.25">
      <c r="G323"/>
    </row>
    <row r="324" spans="7:7" x14ac:dyDescent="0.25">
      <c r="G324"/>
    </row>
    <row r="325" spans="7:7" x14ac:dyDescent="0.25">
      <c r="G325"/>
    </row>
    <row r="326" spans="7:7" x14ac:dyDescent="0.25">
      <c r="G326"/>
    </row>
    <row r="327" spans="7:7" x14ac:dyDescent="0.25">
      <c r="G327"/>
    </row>
    <row r="328" spans="7:7" x14ac:dyDescent="0.25">
      <c r="G328"/>
    </row>
    <row r="329" spans="7:7" x14ac:dyDescent="0.25">
      <c r="G329"/>
    </row>
    <row r="330" spans="7:7" x14ac:dyDescent="0.25">
      <c r="G330"/>
    </row>
    <row r="331" spans="7:7" x14ac:dyDescent="0.25">
      <c r="G331"/>
    </row>
    <row r="332" spans="7:7" x14ac:dyDescent="0.25">
      <c r="G332"/>
    </row>
    <row r="333" spans="7:7" x14ac:dyDescent="0.25">
      <c r="G333"/>
    </row>
    <row r="334" spans="7:7" x14ac:dyDescent="0.25">
      <c r="G334"/>
    </row>
    <row r="335" spans="7:7" x14ac:dyDescent="0.25">
      <c r="G335"/>
    </row>
    <row r="336" spans="7:7" x14ac:dyDescent="0.25">
      <c r="G336"/>
    </row>
    <row r="337" spans="7:7" x14ac:dyDescent="0.25">
      <c r="G337"/>
    </row>
    <row r="338" spans="7:7" x14ac:dyDescent="0.25">
      <c r="G338"/>
    </row>
    <row r="339" spans="7:7" x14ac:dyDescent="0.25">
      <c r="G339"/>
    </row>
    <row r="340" spans="7:7" x14ac:dyDescent="0.25">
      <c r="G340"/>
    </row>
    <row r="341" spans="7:7" x14ac:dyDescent="0.25">
      <c r="G34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2</vt:i4>
      </vt:variant>
    </vt:vector>
  </HeadingPairs>
  <TitlesOfParts>
    <vt:vector size="11" baseType="lpstr">
      <vt:lpstr>LIQUIDACION</vt:lpstr>
      <vt:lpstr>BP_PRUEBA</vt:lpstr>
      <vt:lpstr>CONSOLIDACION</vt:lpstr>
      <vt:lpstr>LIQUIDACIÓN</vt:lpstr>
      <vt:lpstr>300</vt:lpstr>
      <vt:lpstr>INGRESOS DIAN</vt:lpstr>
      <vt:lpstr>COMPRAS DIAN</vt:lpstr>
      <vt:lpstr>CONTROL</vt:lpstr>
      <vt:lpstr>OBSERVACIONES</vt:lpstr>
      <vt:lpstr>BIMESTRAL</vt:lpstr>
      <vt:lpstr>CUATRIMESTRAL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cleme</dc:creator>
  <cp:lastModifiedBy>Juan Camilo Retamozo Pertuz</cp:lastModifiedBy>
  <cp:lastPrinted>2017-07-19T14:56:35Z</cp:lastPrinted>
  <dcterms:created xsi:type="dcterms:W3CDTF">2017-01-25T20:05:28Z</dcterms:created>
  <dcterms:modified xsi:type="dcterms:W3CDTF">2026-03-11T00:42:36Z</dcterms:modified>
</cp:coreProperties>
</file>